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BA20DE62-278A-4EA0-8E40-F154BF56DBA2}" xr6:coauthVersionLast="47" xr6:coauthVersionMax="47" xr10:uidLastSave="{00000000-0000-0000-0000-000000000000}"/>
  <bookViews>
    <workbookView xWindow="-98" yWindow="-98" windowWidth="21795" windowHeight="12975" activeTab="1" xr2:uid="{DBBCFE57-B012-4B7F-8300-01D8E66F4CEC}"/>
  </bookViews>
  <sheets>
    <sheet name="Dashboard" sheetId="8" r:id="rId1"/>
    <sheet name="Rebalance" sheetId="7" r:id="rId2"/>
    <sheet name="000300.SH  沪深300" sheetId="3" state="hidden" r:id="rId3"/>
    <sheet name="H11001.CSI  中证全债" sheetId="4" state="hidden" r:id="rId4"/>
  </sheets>
  <definedNames>
    <definedName name="_xlnm._FilterDatabase" localSheetId="1" hidden="1">Rebalance!$M$1:$U$2792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" i="7" l="1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30" i="7"/>
  <c r="Y31" i="7"/>
  <c r="Y32" i="7"/>
  <c r="Y33" i="7"/>
  <c r="Y34" i="7"/>
  <c r="Y35" i="7"/>
  <c r="Y36" i="7"/>
  <c r="Y37" i="7"/>
  <c r="Y38" i="7"/>
  <c r="Y39" i="7"/>
  <c r="Y40" i="7"/>
  <c r="Y41" i="7"/>
  <c r="Y42" i="7"/>
  <c r="Y43" i="7"/>
  <c r="Y44" i="7"/>
  <c r="Y45" i="7"/>
  <c r="Y46" i="7"/>
  <c r="Y47" i="7"/>
  <c r="Y48" i="7"/>
  <c r="Y49" i="7"/>
  <c r="Y50" i="7"/>
  <c r="Y51" i="7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65" i="7"/>
  <c r="Y66" i="7"/>
  <c r="Y67" i="7"/>
  <c r="Y68" i="7"/>
  <c r="Y69" i="7"/>
  <c r="Y70" i="7"/>
  <c r="Y71" i="7"/>
  <c r="Y72" i="7"/>
  <c r="Y73" i="7"/>
  <c r="Y74" i="7"/>
  <c r="Y75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Y202" i="7"/>
  <c r="Y203" i="7"/>
  <c r="Y204" i="7"/>
  <c r="Y205" i="7"/>
  <c r="Y206" i="7"/>
  <c r="Y207" i="7"/>
  <c r="Y208" i="7"/>
  <c r="Y209" i="7"/>
  <c r="Y210" i="7"/>
  <c r="Y211" i="7"/>
  <c r="Y212" i="7"/>
  <c r="Y213" i="7"/>
  <c r="Y214" i="7"/>
  <c r="Y215" i="7"/>
  <c r="Y216" i="7"/>
  <c r="Y217" i="7"/>
  <c r="Y218" i="7"/>
  <c r="Y219" i="7"/>
  <c r="Y220" i="7"/>
  <c r="Y221" i="7"/>
  <c r="Y222" i="7"/>
  <c r="Y223" i="7"/>
  <c r="Y224" i="7"/>
  <c r="Y225" i="7"/>
  <c r="Y226" i="7"/>
  <c r="Y227" i="7"/>
  <c r="Y228" i="7"/>
  <c r="Y229" i="7"/>
  <c r="Y230" i="7"/>
  <c r="Y231" i="7"/>
  <c r="Y232" i="7"/>
  <c r="Y233" i="7"/>
  <c r="Y234" i="7"/>
  <c r="Y235" i="7"/>
  <c r="Y236" i="7"/>
  <c r="Y237" i="7"/>
  <c r="Y238" i="7"/>
  <c r="Y239" i="7"/>
  <c r="Y240" i="7"/>
  <c r="Y241" i="7"/>
  <c r="Y242" i="7"/>
  <c r="Y243" i="7"/>
  <c r="Y244" i="7"/>
  <c r="Y245" i="7"/>
  <c r="Y246" i="7"/>
  <c r="Y247" i="7"/>
  <c r="Y248" i="7"/>
  <c r="Y249" i="7"/>
  <c r="Y250" i="7"/>
  <c r="Y251" i="7"/>
  <c r="Y252" i="7"/>
  <c r="Y253" i="7"/>
  <c r="Y254" i="7"/>
  <c r="Y255" i="7"/>
  <c r="Y256" i="7"/>
  <c r="Y257" i="7"/>
  <c r="Y258" i="7"/>
  <c r="Y259" i="7"/>
  <c r="Y260" i="7"/>
  <c r="Y261" i="7"/>
  <c r="Y262" i="7"/>
  <c r="Y263" i="7"/>
  <c r="Y264" i="7"/>
  <c r="Y265" i="7"/>
  <c r="Y266" i="7"/>
  <c r="Y267" i="7"/>
  <c r="Y268" i="7"/>
  <c r="Y269" i="7"/>
  <c r="Y270" i="7"/>
  <c r="Y271" i="7"/>
  <c r="Y272" i="7"/>
  <c r="Y273" i="7"/>
  <c r="Y274" i="7"/>
  <c r="Y275" i="7"/>
  <c r="Y276" i="7"/>
  <c r="Y277" i="7"/>
  <c r="Y278" i="7"/>
  <c r="Y279" i="7"/>
  <c r="Y280" i="7"/>
  <c r="Y281" i="7"/>
  <c r="Y282" i="7"/>
  <c r="Y283" i="7"/>
  <c r="Y284" i="7"/>
  <c r="Y285" i="7"/>
  <c r="Y286" i="7"/>
  <c r="Y287" i="7"/>
  <c r="Y288" i="7"/>
  <c r="Y289" i="7"/>
  <c r="Y290" i="7"/>
  <c r="Y291" i="7"/>
  <c r="Y292" i="7"/>
  <c r="Y293" i="7"/>
  <c r="Y294" i="7"/>
  <c r="Y295" i="7"/>
  <c r="Y296" i="7"/>
  <c r="Y297" i="7"/>
  <c r="Y298" i="7"/>
  <c r="Y299" i="7"/>
  <c r="Y300" i="7"/>
  <c r="Y301" i="7"/>
  <c r="Y302" i="7"/>
  <c r="Y303" i="7"/>
  <c r="Y304" i="7"/>
  <c r="Y305" i="7"/>
  <c r="Y306" i="7"/>
  <c r="Y307" i="7"/>
  <c r="Y308" i="7"/>
  <c r="Y309" i="7"/>
  <c r="Y310" i="7"/>
  <c r="Y311" i="7"/>
  <c r="Y312" i="7"/>
  <c r="Y313" i="7"/>
  <c r="Y314" i="7"/>
  <c r="Y315" i="7"/>
  <c r="Y316" i="7"/>
  <c r="Y317" i="7"/>
  <c r="Y318" i="7"/>
  <c r="Y319" i="7"/>
  <c r="Y320" i="7"/>
  <c r="Y321" i="7"/>
  <c r="Y322" i="7"/>
  <c r="Y323" i="7"/>
  <c r="Y324" i="7"/>
  <c r="Y325" i="7"/>
  <c r="Y326" i="7"/>
  <c r="Y327" i="7"/>
  <c r="Y328" i="7"/>
  <c r="Y329" i="7"/>
  <c r="Y330" i="7"/>
  <c r="Y331" i="7"/>
  <c r="Y332" i="7"/>
  <c r="Y333" i="7"/>
  <c r="Y334" i="7"/>
  <c r="Y335" i="7"/>
  <c r="Y336" i="7"/>
  <c r="Y337" i="7"/>
  <c r="Y338" i="7"/>
  <c r="Y339" i="7"/>
  <c r="Y340" i="7"/>
  <c r="Y341" i="7"/>
  <c r="Y342" i="7"/>
  <c r="Y343" i="7"/>
  <c r="Y344" i="7"/>
  <c r="Y345" i="7"/>
  <c r="Y346" i="7"/>
  <c r="Y347" i="7"/>
  <c r="Y348" i="7"/>
  <c r="Y349" i="7"/>
  <c r="Y350" i="7"/>
  <c r="Y351" i="7"/>
  <c r="Y352" i="7"/>
  <c r="Y353" i="7"/>
  <c r="Y354" i="7"/>
  <c r="Y355" i="7"/>
  <c r="Y356" i="7"/>
  <c r="Y357" i="7"/>
  <c r="Y358" i="7"/>
  <c r="Y359" i="7"/>
  <c r="Y360" i="7"/>
  <c r="Y361" i="7"/>
  <c r="Y362" i="7"/>
  <c r="Y363" i="7"/>
  <c r="Y364" i="7"/>
  <c r="Y365" i="7"/>
  <c r="Y366" i="7"/>
  <c r="Y367" i="7"/>
  <c r="Y368" i="7"/>
  <c r="Y369" i="7"/>
  <c r="Y370" i="7"/>
  <c r="Y371" i="7"/>
  <c r="Y372" i="7"/>
  <c r="Y373" i="7"/>
  <c r="Y374" i="7"/>
  <c r="Y375" i="7"/>
  <c r="Y376" i="7"/>
  <c r="Y377" i="7"/>
  <c r="Y378" i="7"/>
  <c r="Y379" i="7"/>
  <c r="Y380" i="7"/>
  <c r="Y381" i="7"/>
  <c r="Y382" i="7"/>
  <c r="Y383" i="7"/>
  <c r="Y384" i="7"/>
  <c r="Y385" i="7"/>
  <c r="Y386" i="7"/>
  <c r="Y387" i="7"/>
  <c r="Y388" i="7"/>
  <c r="Y389" i="7"/>
  <c r="Y390" i="7"/>
  <c r="Y391" i="7"/>
  <c r="Y392" i="7"/>
  <c r="Y393" i="7"/>
  <c r="Y394" i="7"/>
  <c r="Y395" i="7"/>
  <c r="Y396" i="7"/>
  <c r="Y397" i="7"/>
  <c r="Y398" i="7"/>
  <c r="Y399" i="7"/>
  <c r="Y400" i="7"/>
  <c r="Y401" i="7"/>
  <c r="Y402" i="7"/>
  <c r="Y403" i="7"/>
  <c r="Y404" i="7"/>
  <c r="Y405" i="7"/>
  <c r="Y406" i="7"/>
  <c r="Y407" i="7"/>
  <c r="Y408" i="7"/>
  <c r="Y409" i="7"/>
  <c r="Y410" i="7"/>
  <c r="Y411" i="7"/>
  <c r="Y412" i="7"/>
  <c r="Y413" i="7"/>
  <c r="Y414" i="7"/>
  <c r="Y415" i="7"/>
  <c r="Y416" i="7"/>
  <c r="Y417" i="7"/>
  <c r="Y418" i="7"/>
  <c r="Y419" i="7"/>
  <c r="Y420" i="7"/>
  <c r="Y421" i="7"/>
  <c r="Y422" i="7"/>
  <c r="Y423" i="7"/>
  <c r="Y424" i="7"/>
  <c r="Y425" i="7"/>
  <c r="Y426" i="7"/>
  <c r="Y427" i="7"/>
  <c r="Y428" i="7"/>
  <c r="Y429" i="7"/>
  <c r="Y430" i="7"/>
  <c r="Y431" i="7"/>
  <c r="Y432" i="7"/>
  <c r="Y433" i="7"/>
  <c r="Y434" i="7"/>
  <c r="Y435" i="7"/>
  <c r="Y436" i="7"/>
  <c r="Y437" i="7"/>
  <c r="Y438" i="7"/>
  <c r="Y439" i="7"/>
  <c r="Y440" i="7"/>
  <c r="Y441" i="7"/>
  <c r="Y442" i="7"/>
  <c r="Y443" i="7"/>
  <c r="Y444" i="7"/>
  <c r="Y445" i="7"/>
  <c r="Y446" i="7"/>
  <c r="Y447" i="7"/>
  <c r="Y448" i="7"/>
  <c r="Y449" i="7"/>
  <c r="Y450" i="7"/>
  <c r="Y451" i="7"/>
  <c r="Y452" i="7"/>
  <c r="Y453" i="7"/>
  <c r="Y454" i="7"/>
  <c r="Y455" i="7"/>
  <c r="Y456" i="7"/>
  <c r="Y457" i="7"/>
  <c r="Y458" i="7"/>
  <c r="Y459" i="7"/>
  <c r="Y460" i="7"/>
  <c r="Y461" i="7"/>
  <c r="Y462" i="7"/>
  <c r="Y463" i="7"/>
  <c r="Y464" i="7"/>
  <c r="Y465" i="7"/>
  <c r="Y466" i="7"/>
  <c r="Y467" i="7"/>
  <c r="Y468" i="7"/>
  <c r="Y469" i="7"/>
  <c r="Y470" i="7"/>
  <c r="Y471" i="7"/>
  <c r="Y472" i="7"/>
  <c r="Y473" i="7"/>
  <c r="Y474" i="7"/>
  <c r="Y475" i="7"/>
  <c r="Y476" i="7"/>
  <c r="Y477" i="7"/>
  <c r="Y478" i="7"/>
  <c r="Y479" i="7"/>
  <c r="Y480" i="7"/>
  <c r="Y481" i="7"/>
  <c r="Y482" i="7"/>
  <c r="Y483" i="7"/>
  <c r="Y484" i="7"/>
  <c r="Y485" i="7"/>
  <c r="Y486" i="7"/>
  <c r="Y487" i="7"/>
  <c r="Y488" i="7"/>
  <c r="Y489" i="7"/>
  <c r="Y490" i="7"/>
  <c r="Y491" i="7"/>
  <c r="Y492" i="7"/>
  <c r="Y493" i="7"/>
  <c r="Y494" i="7"/>
  <c r="Y495" i="7"/>
  <c r="Y496" i="7"/>
  <c r="Y497" i="7"/>
  <c r="Y498" i="7"/>
  <c r="Y499" i="7"/>
  <c r="Y500" i="7"/>
  <c r="Y501" i="7"/>
  <c r="Y502" i="7"/>
  <c r="Y503" i="7"/>
  <c r="Y504" i="7"/>
  <c r="Y505" i="7"/>
  <c r="Y506" i="7"/>
  <c r="Y507" i="7"/>
  <c r="Y508" i="7"/>
  <c r="Y509" i="7"/>
  <c r="Y510" i="7"/>
  <c r="Y511" i="7"/>
  <c r="Y512" i="7"/>
  <c r="Y513" i="7"/>
  <c r="Y514" i="7"/>
  <c r="Y515" i="7"/>
  <c r="Y516" i="7"/>
  <c r="Y517" i="7"/>
  <c r="Y518" i="7"/>
  <c r="Y519" i="7"/>
  <c r="Y520" i="7"/>
  <c r="Y521" i="7"/>
  <c r="Y522" i="7"/>
  <c r="Y523" i="7"/>
  <c r="Y524" i="7"/>
  <c r="Y525" i="7"/>
  <c r="Y526" i="7"/>
  <c r="Y527" i="7"/>
  <c r="Y528" i="7"/>
  <c r="Y529" i="7"/>
  <c r="Y530" i="7"/>
  <c r="Y531" i="7"/>
  <c r="Y532" i="7"/>
  <c r="Y533" i="7"/>
  <c r="Y534" i="7"/>
  <c r="Y535" i="7"/>
  <c r="Y536" i="7"/>
  <c r="Y537" i="7"/>
  <c r="Y538" i="7"/>
  <c r="Y539" i="7"/>
  <c r="Y540" i="7"/>
  <c r="Y541" i="7"/>
  <c r="Y542" i="7"/>
  <c r="Y543" i="7"/>
  <c r="Y544" i="7"/>
  <c r="Y545" i="7"/>
  <c r="Y546" i="7"/>
  <c r="Y547" i="7"/>
  <c r="Y548" i="7"/>
  <c r="Y549" i="7"/>
  <c r="Y550" i="7"/>
  <c r="Y551" i="7"/>
  <c r="Y552" i="7"/>
  <c r="Y553" i="7"/>
  <c r="Y554" i="7"/>
  <c r="Y555" i="7"/>
  <c r="Y556" i="7"/>
  <c r="Y557" i="7"/>
  <c r="Y558" i="7"/>
  <c r="Y559" i="7"/>
  <c r="Y560" i="7"/>
  <c r="Y561" i="7"/>
  <c r="Y562" i="7"/>
  <c r="Y563" i="7"/>
  <c r="Y564" i="7"/>
  <c r="Y565" i="7"/>
  <c r="Y566" i="7"/>
  <c r="Y567" i="7"/>
  <c r="Y568" i="7"/>
  <c r="Y569" i="7"/>
  <c r="Y570" i="7"/>
  <c r="Y571" i="7"/>
  <c r="Y572" i="7"/>
  <c r="Y573" i="7"/>
  <c r="Y574" i="7"/>
  <c r="Y575" i="7"/>
  <c r="Y576" i="7"/>
  <c r="Y577" i="7"/>
  <c r="Y578" i="7"/>
  <c r="Y579" i="7"/>
  <c r="Y580" i="7"/>
  <c r="Y581" i="7"/>
  <c r="Y582" i="7"/>
  <c r="Y583" i="7"/>
  <c r="Y584" i="7"/>
  <c r="Y585" i="7"/>
  <c r="Y586" i="7"/>
  <c r="Y587" i="7"/>
  <c r="Y588" i="7"/>
  <c r="Y589" i="7"/>
  <c r="Y590" i="7"/>
  <c r="Y591" i="7"/>
  <c r="Y592" i="7"/>
  <c r="Y593" i="7"/>
  <c r="Y594" i="7"/>
  <c r="Y595" i="7"/>
  <c r="Y596" i="7"/>
  <c r="Y597" i="7"/>
  <c r="Y598" i="7"/>
  <c r="Y599" i="7"/>
  <c r="Y600" i="7"/>
  <c r="Y601" i="7"/>
  <c r="Y602" i="7"/>
  <c r="Y603" i="7"/>
  <c r="Y604" i="7"/>
  <c r="Y605" i="7"/>
  <c r="Y606" i="7"/>
  <c r="Y607" i="7"/>
  <c r="Y608" i="7"/>
  <c r="Y609" i="7"/>
  <c r="Y610" i="7"/>
  <c r="Y611" i="7"/>
  <c r="Y612" i="7"/>
  <c r="Y613" i="7"/>
  <c r="Y614" i="7"/>
  <c r="Y615" i="7"/>
  <c r="Y616" i="7"/>
  <c r="Y617" i="7"/>
  <c r="Y618" i="7"/>
  <c r="Y619" i="7"/>
  <c r="Y620" i="7"/>
  <c r="Y621" i="7"/>
  <c r="Y622" i="7"/>
  <c r="Y623" i="7"/>
  <c r="Y624" i="7"/>
  <c r="Y625" i="7"/>
  <c r="Y626" i="7"/>
  <c r="Y627" i="7"/>
  <c r="Y628" i="7"/>
  <c r="Y629" i="7"/>
  <c r="Y630" i="7"/>
  <c r="Y631" i="7"/>
  <c r="Y632" i="7"/>
  <c r="Y633" i="7"/>
  <c r="Y634" i="7"/>
  <c r="Y635" i="7"/>
  <c r="Y636" i="7"/>
  <c r="Y637" i="7"/>
  <c r="Y638" i="7"/>
  <c r="Y639" i="7"/>
  <c r="Y640" i="7"/>
  <c r="Y641" i="7"/>
  <c r="Y642" i="7"/>
  <c r="Y643" i="7"/>
  <c r="Y644" i="7"/>
  <c r="Y645" i="7"/>
  <c r="Y646" i="7"/>
  <c r="Y647" i="7"/>
  <c r="Y648" i="7"/>
  <c r="Y649" i="7"/>
  <c r="Y650" i="7"/>
  <c r="Y651" i="7"/>
  <c r="Y652" i="7"/>
  <c r="Y653" i="7"/>
  <c r="Y654" i="7"/>
  <c r="Y655" i="7"/>
  <c r="Y656" i="7"/>
  <c r="Y657" i="7"/>
  <c r="Y658" i="7"/>
  <c r="Y659" i="7"/>
  <c r="Y660" i="7"/>
  <c r="Y661" i="7"/>
  <c r="Y662" i="7"/>
  <c r="Y663" i="7"/>
  <c r="Y664" i="7"/>
  <c r="Y665" i="7"/>
  <c r="Y666" i="7"/>
  <c r="Y667" i="7"/>
  <c r="Y668" i="7"/>
  <c r="Y669" i="7"/>
  <c r="Y670" i="7"/>
  <c r="Y671" i="7"/>
  <c r="Y672" i="7"/>
  <c r="Y673" i="7"/>
  <c r="Y674" i="7"/>
  <c r="Y675" i="7"/>
  <c r="Y676" i="7"/>
  <c r="Y677" i="7"/>
  <c r="Y678" i="7"/>
  <c r="Y679" i="7"/>
  <c r="Y680" i="7"/>
  <c r="Y681" i="7"/>
  <c r="Y682" i="7"/>
  <c r="Y683" i="7"/>
  <c r="Y684" i="7"/>
  <c r="Y685" i="7"/>
  <c r="Y686" i="7"/>
  <c r="Y687" i="7"/>
  <c r="Y688" i="7"/>
  <c r="Y689" i="7"/>
  <c r="Y690" i="7"/>
  <c r="Y691" i="7"/>
  <c r="Y692" i="7"/>
  <c r="Y693" i="7"/>
  <c r="Y694" i="7"/>
  <c r="Y695" i="7"/>
  <c r="Y696" i="7"/>
  <c r="Y697" i="7"/>
  <c r="Y698" i="7"/>
  <c r="Y699" i="7"/>
  <c r="Y700" i="7"/>
  <c r="Y701" i="7"/>
  <c r="Y702" i="7"/>
  <c r="Y703" i="7"/>
  <c r="Y704" i="7"/>
  <c r="Y705" i="7"/>
  <c r="Y706" i="7"/>
  <c r="Y707" i="7"/>
  <c r="Y708" i="7"/>
  <c r="Y709" i="7"/>
  <c r="Y710" i="7"/>
  <c r="Y711" i="7"/>
  <c r="Y712" i="7"/>
  <c r="Y713" i="7"/>
  <c r="Y714" i="7"/>
  <c r="Y715" i="7"/>
  <c r="Y716" i="7"/>
  <c r="Y717" i="7"/>
  <c r="Y718" i="7"/>
  <c r="Y719" i="7"/>
  <c r="Y720" i="7"/>
  <c r="Y721" i="7"/>
  <c r="Y722" i="7"/>
  <c r="Y723" i="7"/>
  <c r="Y724" i="7"/>
  <c r="Y725" i="7"/>
  <c r="Y726" i="7"/>
  <c r="Y727" i="7"/>
  <c r="Y728" i="7"/>
  <c r="Y729" i="7"/>
  <c r="Y730" i="7"/>
  <c r="Y731" i="7"/>
  <c r="Y732" i="7"/>
  <c r="Y733" i="7"/>
  <c r="Y734" i="7"/>
  <c r="Y735" i="7"/>
  <c r="Y736" i="7"/>
  <c r="Y737" i="7"/>
  <c r="Y738" i="7"/>
  <c r="Y739" i="7"/>
  <c r="Y740" i="7"/>
  <c r="Y741" i="7"/>
  <c r="Y742" i="7"/>
  <c r="Y743" i="7"/>
  <c r="Y744" i="7"/>
  <c r="Y745" i="7"/>
  <c r="Y746" i="7"/>
  <c r="Y747" i="7"/>
  <c r="Y748" i="7"/>
  <c r="Y749" i="7"/>
  <c r="Y750" i="7"/>
  <c r="Y751" i="7"/>
  <c r="Y752" i="7"/>
  <c r="Y753" i="7"/>
  <c r="Y754" i="7"/>
  <c r="Y755" i="7"/>
  <c r="Y756" i="7"/>
  <c r="Y757" i="7"/>
  <c r="Y758" i="7"/>
  <c r="Y759" i="7"/>
  <c r="Y760" i="7"/>
  <c r="Y761" i="7"/>
  <c r="Y762" i="7"/>
  <c r="Y763" i="7"/>
  <c r="Y764" i="7"/>
  <c r="Y765" i="7"/>
  <c r="Y766" i="7"/>
  <c r="Y767" i="7"/>
  <c r="Y768" i="7"/>
  <c r="Y769" i="7"/>
  <c r="Y770" i="7"/>
  <c r="Y771" i="7"/>
  <c r="Y772" i="7"/>
  <c r="Y773" i="7"/>
  <c r="Y774" i="7"/>
  <c r="Y775" i="7"/>
  <c r="Y776" i="7"/>
  <c r="Y777" i="7"/>
  <c r="Y778" i="7"/>
  <c r="Y779" i="7"/>
  <c r="Y780" i="7"/>
  <c r="Y781" i="7"/>
  <c r="Y782" i="7"/>
  <c r="Y783" i="7"/>
  <c r="Y784" i="7"/>
  <c r="Y785" i="7"/>
  <c r="Y786" i="7"/>
  <c r="Y787" i="7"/>
  <c r="Y788" i="7"/>
  <c r="Y789" i="7"/>
  <c r="Y790" i="7"/>
  <c r="Y791" i="7"/>
  <c r="Y792" i="7"/>
  <c r="Y793" i="7"/>
  <c r="Y794" i="7"/>
  <c r="Y795" i="7"/>
  <c r="Y796" i="7"/>
  <c r="Y797" i="7"/>
  <c r="Y798" i="7"/>
  <c r="Y799" i="7"/>
  <c r="Y800" i="7"/>
  <c r="Y801" i="7"/>
  <c r="Y802" i="7"/>
  <c r="Y803" i="7"/>
  <c r="Y804" i="7"/>
  <c r="Y805" i="7"/>
  <c r="Y806" i="7"/>
  <c r="Y807" i="7"/>
  <c r="Y808" i="7"/>
  <c r="Y809" i="7"/>
  <c r="Y810" i="7"/>
  <c r="Y811" i="7"/>
  <c r="Y812" i="7"/>
  <c r="Y813" i="7"/>
  <c r="Y814" i="7"/>
  <c r="Y815" i="7"/>
  <c r="Y816" i="7"/>
  <c r="Y817" i="7"/>
  <c r="Y818" i="7"/>
  <c r="Y819" i="7"/>
  <c r="Y820" i="7"/>
  <c r="Y821" i="7"/>
  <c r="Y822" i="7"/>
  <c r="Y823" i="7"/>
  <c r="Y824" i="7"/>
  <c r="Y825" i="7"/>
  <c r="Y826" i="7"/>
  <c r="Y827" i="7"/>
  <c r="Y828" i="7"/>
  <c r="Y829" i="7"/>
  <c r="Y830" i="7"/>
  <c r="Y831" i="7"/>
  <c r="Y832" i="7"/>
  <c r="Y833" i="7"/>
  <c r="Y834" i="7"/>
  <c r="Y835" i="7"/>
  <c r="Y836" i="7"/>
  <c r="Y837" i="7"/>
  <c r="Y838" i="7"/>
  <c r="Y839" i="7"/>
  <c r="Y840" i="7"/>
  <c r="Y841" i="7"/>
  <c r="Y842" i="7"/>
  <c r="Y843" i="7"/>
  <c r="Y844" i="7"/>
  <c r="Y845" i="7"/>
  <c r="Y846" i="7"/>
  <c r="Y847" i="7"/>
  <c r="Y848" i="7"/>
  <c r="Y849" i="7"/>
  <c r="Y850" i="7"/>
  <c r="Y851" i="7"/>
  <c r="Y852" i="7"/>
  <c r="Y853" i="7"/>
  <c r="Y854" i="7"/>
  <c r="Y855" i="7"/>
  <c r="Y856" i="7"/>
  <c r="Y857" i="7"/>
  <c r="Y858" i="7"/>
  <c r="Y859" i="7"/>
  <c r="Y860" i="7"/>
  <c r="Y861" i="7"/>
  <c r="Y862" i="7"/>
  <c r="Y863" i="7"/>
  <c r="Y864" i="7"/>
  <c r="Y865" i="7"/>
  <c r="Y866" i="7"/>
  <c r="Y867" i="7"/>
  <c r="Y868" i="7"/>
  <c r="Y869" i="7"/>
  <c r="Y870" i="7"/>
  <c r="Y871" i="7"/>
  <c r="Y872" i="7"/>
  <c r="Y873" i="7"/>
  <c r="Y874" i="7"/>
  <c r="Y875" i="7"/>
  <c r="Y876" i="7"/>
  <c r="Y877" i="7"/>
  <c r="Y878" i="7"/>
  <c r="Y879" i="7"/>
  <c r="Y880" i="7"/>
  <c r="Y881" i="7"/>
  <c r="Y882" i="7"/>
  <c r="Y883" i="7"/>
  <c r="Y884" i="7"/>
  <c r="Y885" i="7"/>
  <c r="Y886" i="7"/>
  <c r="Y887" i="7"/>
  <c r="Y888" i="7"/>
  <c r="Y889" i="7"/>
  <c r="Y890" i="7"/>
  <c r="Y891" i="7"/>
  <c r="Y892" i="7"/>
  <c r="Y893" i="7"/>
  <c r="Y894" i="7"/>
  <c r="Y895" i="7"/>
  <c r="Y896" i="7"/>
  <c r="Y897" i="7"/>
  <c r="Y898" i="7"/>
  <c r="Y899" i="7"/>
  <c r="Y900" i="7"/>
  <c r="Y901" i="7"/>
  <c r="Y902" i="7"/>
  <c r="Y903" i="7"/>
  <c r="Y904" i="7"/>
  <c r="Y905" i="7"/>
  <c r="Y906" i="7"/>
  <c r="Y907" i="7"/>
  <c r="Y908" i="7"/>
  <c r="Y909" i="7"/>
  <c r="Y910" i="7"/>
  <c r="Y911" i="7"/>
  <c r="Y912" i="7"/>
  <c r="Y913" i="7"/>
  <c r="Y914" i="7"/>
  <c r="Y915" i="7"/>
  <c r="Y916" i="7"/>
  <c r="Y917" i="7"/>
  <c r="Y918" i="7"/>
  <c r="Y919" i="7"/>
  <c r="Y920" i="7"/>
  <c r="Y921" i="7"/>
  <c r="Y922" i="7"/>
  <c r="Y923" i="7"/>
  <c r="Y924" i="7"/>
  <c r="Y925" i="7"/>
  <c r="Y926" i="7"/>
  <c r="Y927" i="7"/>
  <c r="Y928" i="7"/>
  <c r="Y929" i="7"/>
  <c r="Y930" i="7"/>
  <c r="Y931" i="7"/>
  <c r="Y932" i="7"/>
  <c r="Y933" i="7"/>
  <c r="Y934" i="7"/>
  <c r="Y935" i="7"/>
  <c r="Y936" i="7"/>
  <c r="Y937" i="7"/>
  <c r="Y938" i="7"/>
  <c r="Y939" i="7"/>
  <c r="Y940" i="7"/>
  <c r="Y941" i="7"/>
  <c r="Y942" i="7"/>
  <c r="Y943" i="7"/>
  <c r="Y944" i="7"/>
  <c r="Y945" i="7"/>
  <c r="Y946" i="7"/>
  <c r="Y947" i="7"/>
  <c r="Y948" i="7"/>
  <c r="Y949" i="7"/>
  <c r="Y950" i="7"/>
  <c r="Y951" i="7"/>
  <c r="Y952" i="7"/>
  <c r="Y953" i="7"/>
  <c r="Y954" i="7"/>
  <c r="Y955" i="7"/>
  <c r="Y956" i="7"/>
  <c r="Y957" i="7"/>
  <c r="Y958" i="7"/>
  <c r="Y959" i="7"/>
  <c r="Y960" i="7"/>
  <c r="Y961" i="7"/>
  <c r="Y962" i="7"/>
  <c r="Y963" i="7"/>
  <c r="Y964" i="7"/>
  <c r="Y965" i="7"/>
  <c r="Y966" i="7"/>
  <c r="Y967" i="7"/>
  <c r="Y968" i="7"/>
  <c r="Y969" i="7"/>
  <c r="Y970" i="7"/>
  <c r="Y971" i="7"/>
  <c r="Y972" i="7"/>
  <c r="Y973" i="7"/>
  <c r="Y974" i="7"/>
  <c r="Y975" i="7"/>
  <c r="Y976" i="7"/>
  <c r="Y977" i="7"/>
  <c r="Y978" i="7"/>
  <c r="Y979" i="7"/>
  <c r="Y980" i="7"/>
  <c r="Y981" i="7"/>
  <c r="Y982" i="7"/>
  <c r="Y983" i="7"/>
  <c r="Y984" i="7"/>
  <c r="Y985" i="7"/>
  <c r="Y986" i="7"/>
  <c r="Y987" i="7"/>
  <c r="Y988" i="7"/>
  <c r="Y989" i="7"/>
  <c r="Y990" i="7"/>
  <c r="Y991" i="7"/>
  <c r="Y992" i="7"/>
  <c r="Y993" i="7"/>
  <c r="Y994" i="7"/>
  <c r="Y995" i="7"/>
  <c r="Y996" i="7"/>
  <c r="Y997" i="7"/>
  <c r="Y998" i="7"/>
  <c r="Y999" i="7"/>
  <c r="Y1000" i="7"/>
  <c r="Y1001" i="7"/>
  <c r="Y1002" i="7"/>
  <c r="Y1003" i="7"/>
  <c r="Y1004" i="7"/>
  <c r="Y1005" i="7"/>
  <c r="Y1006" i="7"/>
  <c r="Y1007" i="7"/>
  <c r="Y1008" i="7"/>
  <c r="Y1009" i="7"/>
  <c r="Y1010" i="7"/>
  <c r="Y1011" i="7"/>
  <c r="Y1012" i="7"/>
  <c r="Y1013" i="7"/>
  <c r="Y1014" i="7"/>
  <c r="Y1015" i="7"/>
  <c r="Y1016" i="7"/>
  <c r="Y1017" i="7"/>
  <c r="Y1018" i="7"/>
  <c r="Y1019" i="7"/>
  <c r="Y1020" i="7"/>
  <c r="Y1021" i="7"/>
  <c r="Y1022" i="7"/>
  <c r="Y1023" i="7"/>
  <c r="Y1024" i="7"/>
  <c r="Y1025" i="7"/>
  <c r="Y1026" i="7"/>
  <c r="Y1027" i="7"/>
  <c r="Y1028" i="7"/>
  <c r="Y1029" i="7"/>
  <c r="Y1030" i="7"/>
  <c r="Y1031" i="7"/>
  <c r="Y1032" i="7"/>
  <c r="Y1033" i="7"/>
  <c r="Y1034" i="7"/>
  <c r="Y1035" i="7"/>
  <c r="Y1036" i="7"/>
  <c r="Y1037" i="7"/>
  <c r="Y1038" i="7"/>
  <c r="Y1039" i="7"/>
  <c r="Y1040" i="7"/>
  <c r="Y1041" i="7"/>
  <c r="Y1042" i="7"/>
  <c r="Y1043" i="7"/>
  <c r="Y1044" i="7"/>
  <c r="Y1045" i="7"/>
  <c r="Y1046" i="7"/>
  <c r="Y1047" i="7"/>
  <c r="Y1048" i="7"/>
  <c r="Y1049" i="7"/>
  <c r="Y1050" i="7"/>
  <c r="Y1051" i="7"/>
  <c r="Y1052" i="7"/>
  <c r="Y1053" i="7"/>
  <c r="Y1054" i="7"/>
  <c r="Y1055" i="7"/>
  <c r="Y1056" i="7"/>
  <c r="Y1057" i="7"/>
  <c r="Y1058" i="7"/>
  <c r="Y1059" i="7"/>
  <c r="Y1060" i="7"/>
  <c r="Y1061" i="7"/>
  <c r="Y1062" i="7"/>
  <c r="Y1063" i="7"/>
  <c r="Y1064" i="7"/>
  <c r="Y1065" i="7"/>
  <c r="Y1066" i="7"/>
  <c r="Y1067" i="7"/>
  <c r="Y1068" i="7"/>
  <c r="Y1069" i="7"/>
  <c r="Y1070" i="7"/>
  <c r="Y1071" i="7"/>
  <c r="Y1072" i="7"/>
  <c r="Y1073" i="7"/>
  <c r="Y1074" i="7"/>
  <c r="Y1075" i="7"/>
  <c r="Y1076" i="7"/>
  <c r="Y1077" i="7"/>
  <c r="Y1078" i="7"/>
  <c r="Y1079" i="7"/>
  <c r="Y1080" i="7"/>
  <c r="Y1081" i="7"/>
  <c r="Y1082" i="7"/>
  <c r="Y1083" i="7"/>
  <c r="Y1084" i="7"/>
  <c r="Y1085" i="7"/>
  <c r="Y1086" i="7"/>
  <c r="Y1087" i="7"/>
  <c r="Y1088" i="7"/>
  <c r="Y1089" i="7"/>
  <c r="Y1090" i="7"/>
  <c r="Y1091" i="7"/>
  <c r="Y1092" i="7"/>
  <c r="Y1093" i="7"/>
  <c r="Y1094" i="7"/>
  <c r="Y1095" i="7"/>
  <c r="Y1096" i="7"/>
  <c r="Y1097" i="7"/>
  <c r="Y1098" i="7"/>
  <c r="Y1099" i="7"/>
  <c r="Y1100" i="7"/>
  <c r="Y1101" i="7"/>
  <c r="Y1102" i="7"/>
  <c r="Y1103" i="7"/>
  <c r="Y1104" i="7"/>
  <c r="Y1105" i="7"/>
  <c r="Y1106" i="7"/>
  <c r="Y1107" i="7"/>
  <c r="Y1108" i="7"/>
  <c r="Y1109" i="7"/>
  <c r="Y1110" i="7"/>
  <c r="Y1111" i="7"/>
  <c r="Y1112" i="7"/>
  <c r="Y1113" i="7"/>
  <c r="Y1114" i="7"/>
  <c r="Y1115" i="7"/>
  <c r="Y1116" i="7"/>
  <c r="Y1117" i="7"/>
  <c r="Y1118" i="7"/>
  <c r="Y1119" i="7"/>
  <c r="Y1120" i="7"/>
  <c r="Y1121" i="7"/>
  <c r="Y1122" i="7"/>
  <c r="Y1123" i="7"/>
  <c r="Y1124" i="7"/>
  <c r="Y1125" i="7"/>
  <c r="Y1126" i="7"/>
  <c r="Y1127" i="7"/>
  <c r="Y1128" i="7"/>
  <c r="Y1129" i="7"/>
  <c r="Y1130" i="7"/>
  <c r="Y1131" i="7"/>
  <c r="Y1132" i="7"/>
  <c r="Y1133" i="7"/>
  <c r="Y1134" i="7"/>
  <c r="Y1135" i="7"/>
  <c r="Y1136" i="7"/>
  <c r="Y1137" i="7"/>
  <c r="Y1138" i="7"/>
  <c r="Y1139" i="7"/>
  <c r="Y1140" i="7"/>
  <c r="Y1141" i="7"/>
  <c r="Y1142" i="7"/>
  <c r="Y1143" i="7"/>
  <c r="Y1144" i="7"/>
  <c r="Y1145" i="7"/>
  <c r="Y1146" i="7"/>
  <c r="Y1147" i="7"/>
  <c r="Y1148" i="7"/>
  <c r="Y1149" i="7"/>
  <c r="Y1150" i="7"/>
  <c r="Y1151" i="7"/>
  <c r="Y1152" i="7"/>
  <c r="Y1153" i="7"/>
  <c r="Y1154" i="7"/>
  <c r="Y1155" i="7"/>
  <c r="Y1156" i="7"/>
  <c r="Y1157" i="7"/>
  <c r="Y1158" i="7"/>
  <c r="Y1159" i="7"/>
  <c r="Y1160" i="7"/>
  <c r="Y1161" i="7"/>
  <c r="Y1162" i="7"/>
  <c r="Y1163" i="7"/>
  <c r="Y1164" i="7"/>
  <c r="Y1165" i="7"/>
  <c r="Y1166" i="7"/>
  <c r="Y1167" i="7"/>
  <c r="Y1168" i="7"/>
  <c r="Y1169" i="7"/>
  <c r="Y1170" i="7"/>
  <c r="Y1171" i="7"/>
  <c r="Y1172" i="7"/>
  <c r="Y1173" i="7"/>
  <c r="Y1174" i="7"/>
  <c r="Y1175" i="7"/>
  <c r="Y1176" i="7"/>
  <c r="Y1177" i="7"/>
  <c r="Y1178" i="7"/>
  <c r="Y1179" i="7"/>
  <c r="Y1180" i="7"/>
  <c r="Y1181" i="7"/>
  <c r="Y1182" i="7"/>
  <c r="Y1183" i="7"/>
  <c r="Y1184" i="7"/>
  <c r="Y1185" i="7"/>
  <c r="Y1186" i="7"/>
  <c r="Y1187" i="7"/>
  <c r="Y1188" i="7"/>
  <c r="Y1189" i="7"/>
  <c r="Y1190" i="7"/>
  <c r="Y1191" i="7"/>
  <c r="Y1192" i="7"/>
  <c r="Y1193" i="7"/>
  <c r="Y1194" i="7"/>
  <c r="Y1195" i="7"/>
  <c r="Y1196" i="7"/>
  <c r="Y1197" i="7"/>
  <c r="Y1198" i="7"/>
  <c r="Y1199" i="7"/>
  <c r="Y1200" i="7"/>
  <c r="Y1201" i="7"/>
  <c r="Y1202" i="7"/>
  <c r="Y1203" i="7"/>
  <c r="Y1204" i="7"/>
  <c r="Y1205" i="7"/>
  <c r="Y1206" i="7"/>
  <c r="Y1207" i="7"/>
  <c r="Y1208" i="7"/>
  <c r="Y1209" i="7"/>
  <c r="Y1210" i="7"/>
  <c r="Y1211" i="7"/>
  <c r="Y1212" i="7"/>
  <c r="Y1213" i="7"/>
  <c r="Y1214" i="7"/>
  <c r="Y1215" i="7"/>
  <c r="Y1216" i="7"/>
  <c r="Y1217" i="7"/>
  <c r="Y1218" i="7"/>
  <c r="Y1219" i="7"/>
  <c r="Y1220" i="7"/>
  <c r="Y1221" i="7"/>
  <c r="Y1222" i="7"/>
  <c r="Y1223" i="7"/>
  <c r="Y1224" i="7"/>
  <c r="Y1225" i="7"/>
  <c r="Y1226" i="7"/>
  <c r="Y1227" i="7"/>
  <c r="Y1228" i="7"/>
  <c r="Y1229" i="7"/>
  <c r="Y1230" i="7"/>
  <c r="Y1231" i="7"/>
  <c r="Y1232" i="7"/>
  <c r="Y1233" i="7"/>
  <c r="Y1234" i="7"/>
  <c r="Y1235" i="7"/>
  <c r="Y1236" i="7"/>
  <c r="Y1237" i="7"/>
  <c r="Y1238" i="7"/>
  <c r="Y1239" i="7"/>
  <c r="Y1240" i="7"/>
  <c r="Y1241" i="7"/>
  <c r="Y1242" i="7"/>
  <c r="Y1243" i="7"/>
  <c r="Y1244" i="7"/>
  <c r="Y1245" i="7"/>
  <c r="Y1246" i="7"/>
  <c r="Y1247" i="7"/>
  <c r="Y1248" i="7"/>
  <c r="Y1249" i="7"/>
  <c r="Y1250" i="7"/>
  <c r="Y1251" i="7"/>
  <c r="Y1252" i="7"/>
  <c r="Y1253" i="7"/>
  <c r="Y1254" i="7"/>
  <c r="Y1255" i="7"/>
  <c r="Y1256" i="7"/>
  <c r="Y1257" i="7"/>
  <c r="Y1258" i="7"/>
  <c r="Y1259" i="7"/>
  <c r="Y1260" i="7"/>
  <c r="Y1261" i="7"/>
  <c r="Y1262" i="7"/>
  <c r="Y1263" i="7"/>
  <c r="Y1264" i="7"/>
  <c r="Y1265" i="7"/>
  <c r="Y1266" i="7"/>
  <c r="Y1267" i="7"/>
  <c r="Y1268" i="7"/>
  <c r="Y1269" i="7"/>
  <c r="Y1270" i="7"/>
  <c r="Y1271" i="7"/>
  <c r="Y1272" i="7"/>
  <c r="Y1273" i="7"/>
  <c r="Y1274" i="7"/>
  <c r="Y1275" i="7"/>
  <c r="Y1276" i="7"/>
  <c r="Y1277" i="7"/>
  <c r="Y1278" i="7"/>
  <c r="Y1279" i="7"/>
  <c r="Y1280" i="7"/>
  <c r="Y1281" i="7"/>
  <c r="Y1282" i="7"/>
  <c r="Y1283" i="7"/>
  <c r="Y1284" i="7"/>
  <c r="Y1285" i="7"/>
  <c r="Y1286" i="7"/>
  <c r="Y1287" i="7"/>
  <c r="Y1288" i="7"/>
  <c r="Y1289" i="7"/>
  <c r="Y1290" i="7"/>
  <c r="Y1291" i="7"/>
  <c r="Y1292" i="7"/>
  <c r="Y1293" i="7"/>
  <c r="Y1294" i="7"/>
  <c r="Y1295" i="7"/>
  <c r="Y1296" i="7"/>
  <c r="Y1297" i="7"/>
  <c r="Y1298" i="7"/>
  <c r="Y1299" i="7"/>
  <c r="Y1300" i="7"/>
  <c r="Y1301" i="7"/>
  <c r="Y1302" i="7"/>
  <c r="Y1303" i="7"/>
  <c r="Y1304" i="7"/>
  <c r="Y1305" i="7"/>
  <c r="Y1306" i="7"/>
  <c r="Y1307" i="7"/>
  <c r="Y1308" i="7"/>
  <c r="Y1309" i="7"/>
  <c r="Y1310" i="7"/>
  <c r="Y1311" i="7"/>
  <c r="Y1312" i="7"/>
  <c r="Y1313" i="7"/>
  <c r="Y1314" i="7"/>
  <c r="Y1315" i="7"/>
  <c r="Y1316" i="7"/>
  <c r="Y1317" i="7"/>
  <c r="Y1318" i="7"/>
  <c r="Y1319" i="7"/>
  <c r="Y1320" i="7"/>
  <c r="Y1321" i="7"/>
  <c r="Y1322" i="7"/>
  <c r="Y1323" i="7"/>
  <c r="Y1324" i="7"/>
  <c r="Y1325" i="7"/>
  <c r="Y1326" i="7"/>
  <c r="Y1327" i="7"/>
  <c r="Y1328" i="7"/>
  <c r="Y1329" i="7"/>
  <c r="Y1330" i="7"/>
  <c r="Y1331" i="7"/>
  <c r="Y1332" i="7"/>
  <c r="Y1333" i="7"/>
  <c r="Y1334" i="7"/>
  <c r="Y1335" i="7"/>
  <c r="Y1336" i="7"/>
  <c r="Y1337" i="7"/>
  <c r="Y1338" i="7"/>
  <c r="Y1339" i="7"/>
  <c r="Y1340" i="7"/>
  <c r="Y1341" i="7"/>
  <c r="Y1342" i="7"/>
  <c r="Y1343" i="7"/>
  <c r="Y1344" i="7"/>
  <c r="Y1345" i="7"/>
  <c r="Y1346" i="7"/>
  <c r="Y1347" i="7"/>
  <c r="Y1348" i="7"/>
  <c r="Y1349" i="7"/>
  <c r="Y1350" i="7"/>
  <c r="Y1351" i="7"/>
  <c r="Y1352" i="7"/>
  <c r="Y1353" i="7"/>
  <c r="Y1354" i="7"/>
  <c r="Y1355" i="7"/>
  <c r="Y1356" i="7"/>
  <c r="Y1357" i="7"/>
  <c r="Y1358" i="7"/>
  <c r="Y1359" i="7"/>
  <c r="Y1360" i="7"/>
  <c r="Y1361" i="7"/>
  <c r="Y1362" i="7"/>
  <c r="Y1363" i="7"/>
  <c r="Y1364" i="7"/>
  <c r="Y1365" i="7"/>
  <c r="Y1366" i="7"/>
  <c r="Y1367" i="7"/>
  <c r="Y1368" i="7"/>
  <c r="Y1369" i="7"/>
  <c r="Y1370" i="7"/>
  <c r="Y1371" i="7"/>
  <c r="Y1372" i="7"/>
  <c r="Y1373" i="7"/>
  <c r="Y1374" i="7"/>
  <c r="Y1375" i="7"/>
  <c r="Y1376" i="7"/>
  <c r="Y1377" i="7"/>
  <c r="Y1378" i="7"/>
  <c r="Y1379" i="7"/>
  <c r="Y1380" i="7"/>
  <c r="Y1381" i="7"/>
  <c r="Y1382" i="7"/>
  <c r="Y1383" i="7"/>
  <c r="Y1384" i="7"/>
  <c r="Y1385" i="7"/>
  <c r="Y1386" i="7"/>
  <c r="Y1387" i="7"/>
  <c r="Y1388" i="7"/>
  <c r="Y1389" i="7"/>
  <c r="Y1390" i="7"/>
  <c r="Y1391" i="7"/>
  <c r="Y1392" i="7"/>
  <c r="Y1393" i="7"/>
  <c r="Y1394" i="7"/>
  <c r="Y1395" i="7"/>
  <c r="Y1396" i="7"/>
  <c r="Y1397" i="7"/>
  <c r="Y1398" i="7"/>
  <c r="Y1399" i="7"/>
  <c r="Y1400" i="7"/>
  <c r="Y1401" i="7"/>
  <c r="Y1402" i="7"/>
  <c r="Y1403" i="7"/>
  <c r="Y1404" i="7"/>
  <c r="Y1405" i="7"/>
  <c r="Y1406" i="7"/>
  <c r="Y1407" i="7"/>
  <c r="Y1408" i="7"/>
  <c r="Y1409" i="7"/>
  <c r="Y1410" i="7"/>
  <c r="Y1411" i="7"/>
  <c r="Y1412" i="7"/>
  <c r="Y1413" i="7"/>
  <c r="Y1414" i="7"/>
  <c r="Y1415" i="7"/>
  <c r="Y1416" i="7"/>
  <c r="Y1417" i="7"/>
  <c r="Y1418" i="7"/>
  <c r="Y1419" i="7"/>
  <c r="Y1420" i="7"/>
  <c r="Y1421" i="7"/>
  <c r="Y1422" i="7"/>
  <c r="Y1423" i="7"/>
  <c r="Y1424" i="7"/>
  <c r="Y1425" i="7"/>
  <c r="Y1426" i="7"/>
  <c r="Y1427" i="7"/>
  <c r="Y1428" i="7"/>
  <c r="Y1429" i="7"/>
  <c r="Y1430" i="7"/>
  <c r="Y1431" i="7"/>
  <c r="Y1432" i="7"/>
  <c r="Y1433" i="7"/>
  <c r="Y1434" i="7"/>
  <c r="Y1435" i="7"/>
  <c r="Y1436" i="7"/>
  <c r="Y1437" i="7"/>
  <c r="Y1438" i="7"/>
  <c r="Y1439" i="7"/>
  <c r="Y1440" i="7"/>
  <c r="Y1441" i="7"/>
  <c r="Y1442" i="7"/>
  <c r="Y1443" i="7"/>
  <c r="Y1444" i="7"/>
  <c r="Y1445" i="7"/>
  <c r="Y1446" i="7"/>
  <c r="Y1447" i="7"/>
  <c r="Y1448" i="7"/>
  <c r="Y1449" i="7"/>
  <c r="Y1450" i="7"/>
  <c r="Y1451" i="7"/>
  <c r="Y1452" i="7"/>
  <c r="Y1453" i="7"/>
  <c r="Y1454" i="7"/>
  <c r="Y1455" i="7"/>
  <c r="Y1456" i="7"/>
  <c r="Y1457" i="7"/>
  <c r="Y1458" i="7"/>
  <c r="Y1459" i="7"/>
  <c r="Y1460" i="7"/>
  <c r="Y1461" i="7"/>
  <c r="Y1462" i="7"/>
  <c r="Y1463" i="7"/>
  <c r="Y1464" i="7"/>
  <c r="Y1465" i="7"/>
  <c r="Y1466" i="7"/>
  <c r="Y1467" i="7"/>
  <c r="Y1468" i="7"/>
  <c r="Y1469" i="7"/>
  <c r="Y1470" i="7"/>
  <c r="Y1471" i="7"/>
  <c r="Y1472" i="7"/>
  <c r="Y1473" i="7"/>
  <c r="Y1474" i="7"/>
  <c r="Y1475" i="7"/>
  <c r="Y1476" i="7"/>
  <c r="Y1477" i="7"/>
  <c r="Y1478" i="7"/>
  <c r="Y1479" i="7"/>
  <c r="Y1480" i="7"/>
  <c r="Y1481" i="7"/>
  <c r="Y1482" i="7"/>
  <c r="Y1483" i="7"/>
  <c r="Y1484" i="7"/>
  <c r="Y1485" i="7"/>
  <c r="Y1486" i="7"/>
  <c r="Y1487" i="7"/>
  <c r="Y1488" i="7"/>
  <c r="Y1489" i="7"/>
  <c r="Y1490" i="7"/>
  <c r="Y1491" i="7"/>
  <c r="Y1492" i="7"/>
  <c r="Y1493" i="7"/>
  <c r="Y1494" i="7"/>
  <c r="Y1495" i="7"/>
  <c r="Y1496" i="7"/>
  <c r="Y1497" i="7"/>
  <c r="Y1498" i="7"/>
  <c r="Y1499" i="7"/>
  <c r="Y1500" i="7"/>
  <c r="Y1501" i="7"/>
  <c r="Y1502" i="7"/>
  <c r="Y1503" i="7"/>
  <c r="Y1504" i="7"/>
  <c r="Y1505" i="7"/>
  <c r="Y1506" i="7"/>
  <c r="Y1507" i="7"/>
  <c r="Y1508" i="7"/>
  <c r="Y1509" i="7"/>
  <c r="Y1510" i="7"/>
  <c r="Y1511" i="7"/>
  <c r="Y1512" i="7"/>
  <c r="Y1513" i="7"/>
  <c r="Y1514" i="7"/>
  <c r="Y1515" i="7"/>
  <c r="Y1516" i="7"/>
  <c r="Y1517" i="7"/>
  <c r="Y1518" i="7"/>
  <c r="Y1519" i="7"/>
  <c r="Y1520" i="7"/>
  <c r="Y1521" i="7"/>
  <c r="Y1522" i="7"/>
  <c r="Y1523" i="7"/>
  <c r="Y1524" i="7"/>
  <c r="Y1525" i="7"/>
  <c r="Y1526" i="7"/>
  <c r="Y1527" i="7"/>
  <c r="Y1528" i="7"/>
  <c r="Y1529" i="7"/>
  <c r="Y1530" i="7"/>
  <c r="Y1531" i="7"/>
  <c r="Y1532" i="7"/>
  <c r="Y1533" i="7"/>
  <c r="Y1534" i="7"/>
  <c r="Y1535" i="7"/>
  <c r="Y1536" i="7"/>
  <c r="Y1537" i="7"/>
  <c r="Y1538" i="7"/>
  <c r="Y1539" i="7"/>
  <c r="Y1540" i="7"/>
  <c r="Y1541" i="7"/>
  <c r="Y1542" i="7"/>
  <c r="Y1543" i="7"/>
  <c r="Y1544" i="7"/>
  <c r="Y1545" i="7"/>
  <c r="Y1546" i="7"/>
  <c r="Y1547" i="7"/>
  <c r="Y1548" i="7"/>
  <c r="Y1549" i="7"/>
  <c r="Y1550" i="7"/>
  <c r="Y1551" i="7"/>
  <c r="Y1552" i="7"/>
  <c r="Y1553" i="7"/>
  <c r="Y1554" i="7"/>
  <c r="Y1555" i="7"/>
  <c r="Y1556" i="7"/>
  <c r="Y1557" i="7"/>
  <c r="Y1558" i="7"/>
  <c r="Y1559" i="7"/>
  <c r="Y1560" i="7"/>
  <c r="Y1561" i="7"/>
  <c r="Y1562" i="7"/>
  <c r="Y1563" i="7"/>
  <c r="Y1564" i="7"/>
  <c r="Y1565" i="7"/>
  <c r="Y1566" i="7"/>
  <c r="Y1567" i="7"/>
  <c r="Y1568" i="7"/>
  <c r="Y1569" i="7"/>
  <c r="Y1570" i="7"/>
  <c r="Y1571" i="7"/>
  <c r="Y1572" i="7"/>
  <c r="Y1573" i="7"/>
  <c r="Y1574" i="7"/>
  <c r="Y1575" i="7"/>
  <c r="Y1576" i="7"/>
  <c r="Y1577" i="7"/>
  <c r="Y1578" i="7"/>
  <c r="Y1579" i="7"/>
  <c r="Y1580" i="7"/>
  <c r="Y1581" i="7"/>
  <c r="Y1582" i="7"/>
  <c r="Y1583" i="7"/>
  <c r="Y1584" i="7"/>
  <c r="Y1585" i="7"/>
  <c r="Y1586" i="7"/>
  <c r="Y1587" i="7"/>
  <c r="Y1588" i="7"/>
  <c r="Y1589" i="7"/>
  <c r="Y1590" i="7"/>
  <c r="Y1591" i="7"/>
  <c r="Y1592" i="7"/>
  <c r="Y1593" i="7"/>
  <c r="Y1594" i="7"/>
  <c r="Y1595" i="7"/>
  <c r="Y1596" i="7"/>
  <c r="Y1597" i="7"/>
  <c r="Y1598" i="7"/>
  <c r="Y1599" i="7"/>
  <c r="Y1600" i="7"/>
  <c r="Y1601" i="7"/>
  <c r="Y1602" i="7"/>
  <c r="Y1603" i="7"/>
  <c r="Y1604" i="7"/>
  <c r="Y1605" i="7"/>
  <c r="Y1606" i="7"/>
  <c r="Y1607" i="7"/>
  <c r="Y1608" i="7"/>
  <c r="Y1609" i="7"/>
  <c r="Y1610" i="7"/>
  <c r="Y1611" i="7"/>
  <c r="Y1612" i="7"/>
  <c r="Y1613" i="7"/>
  <c r="Y1614" i="7"/>
  <c r="Y1615" i="7"/>
  <c r="Y1616" i="7"/>
  <c r="Y1617" i="7"/>
  <c r="Y1618" i="7"/>
  <c r="Y1619" i="7"/>
  <c r="Y1620" i="7"/>
  <c r="Y1621" i="7"/>
  <c r="Y1622" i="7"/>
  <c r="Y1623" i="7"/>
  <c r="Y1624" i="7"/>
  <c r="Y1625" i="7"/>
  <c r="Y1626" i="7"/>
  <c r="Y1627" i="7"/>
  <c r="Y1628" i="7"/>
  <c r="Y1629" i="7"/>
  <c r="Y1630" i="7"/>
  <c r="Y1631" i="7"/>
  <c r="Y1632" i="7"/>
  <c r="Y1633" i="7"/>
  <c r="Y1634" i="7"/>
  <c r="Y1635" i="7"/>
  <c r="Y1636" i="7"/>
  <c r="Y1637" i="7"/>
  <c r="Y1638" i="7"/>
  <c r="Y1639" i="7"/>
  <c r="Y1640" i="7"/>
  <c r="Y1641" i="7"/>
  <c r="Y1642" i="7"/>
  <c r="Y1643" i="7"/>
  <c r="Y1644" i="7"/>
  <c r="Y1645" i="7"/>
  <c r="Y1646" i="7"/>
  <c r="Y1647" i="7"/>
  <c r="Y1648" i="7"/>
  <c r="Y1649" i="7"/>
  <c r="Y1650" i="7"/>
  <c r="Y1651" i="7"/>
  <c r="Y1652" i="7"/>
  <c r="Y1653" i="7"/>
  <c r="Y1654" i="7"/>
  <c r="Y1655" i="7"/>
  <c r="Y1656" i="7"/>
  <c r="Y1657" i="7"/>
  <c r="Y1658" i="7"/>
  <c r="Y1659" i="7"/>
  <c r="Y1660" i="7"/>
  <c r="Y1661" i="7"/>
  <c r="Y1662" i="7"/>
  <c r="Y1663" i="7"/>
  <c r="Y1664" i="7"/>
  <c r="Y1665" i="7"/>
  <c r="Y1666" i="7"/>
  <c r="Y1667" i="7"/>
  <c r="Y1668" i="7"/>
  <c r="Y1669" i="7"/>
  <c r="Y1670" i="7"/>
  <c r="Y1671" i="7"/>
  <c r="Y1672" i="7"/>
  <c r="Y1673" i="7"/>
  <c r="Y1674" i="7"/>
  <c r="Y1675" i="7"/>
  <c r="Y1676" i="7"/>
  <c r="Y1677" i="7"/>
  <c r="Y1678" i="7"/>
  <c r="Y1679" i="7"/>
  <c r="Y1680" i="7"/>
  <c r="Y1681" i="7"/>
  <c r="Y1682" i="7"/>
  <c r="Y1683" i="7"/>
  <c r="Y1684" i="7"/>
  <c r="Y1685" i="7"/>
  <c r="Y1686" i="7"/>
  <c r="Y1687" i="7"/>
  <c r="Y1688" i="7"/>
  <c r="Y1689" i="7"/>
  <c r="Y1690" i="7"/>
  <c r="Y1691" i="7"/>
  <c r="Y1692" i="7"/>
  <c r="Y1693" i="7"/>
  <c r="Y1694" i="7"/>
  <c r="Y1695" i="7"/>
  <c r="Y1696" i="7"/>
  <c r="Y1697" i="7"/>
  <c r="Y1698" i="7"/>
  <c r="Y1699" i="7"/>
  <c r="Y1700" i="7"/>
  <c r="Y1701" i="7"/>
  <c r="Y1702" i="7"/>
  <c r="Y1703" i="7"/>
  <c r="Y1704" i="7"/>
  <c r="Y1705" i="7"/>
  <c r="Y1706" i="7"/>
  <c r="Y1707" i="7"/>
  <c r="Y1708" i="7"/>
  <c r="Y1709" i="7"/>
  <c r="Y1710" i="7"/>
  <c r="Y1711" i="7"/>
  <c r="Y1712" i="7"/>
  <c r="Y1713" i="7"/>
  <c r="Y1714" i="7"/>
  <c r="Y1715" i="7"/>
  <c r="Y1716" i="7"/>
  <c r="Y1717" i="7"/>
  <c r="Y1718" i="7"/>
  <c r="Y1719" i="7"/>
  <c r="Y1720" i="7"/>
  <c r="Y1721" i="7"/>
  <c r="Y1722" i="7"/>
  <c r="Y1723" i="7"/>
  <c r="Y1724" i="7"/>
  <c r="Y1725" i="7"/>
  <c r="Y1726" i="7"/>
  <c r="Y1727" i="7"/>
  <c r="Y1728" i="7"/>
  <c r="Y1729" i="7"/>
  <c r="Y1730" i="7"/>
  <c r="Y1731" i="7"/>
  <c r="Y1732" i="7"/>
  <c r="Y1733" i="7"/>
  <c r="Y1734" i="7"/>
  <c r="Y1735" i="7"/>
  <c r="Y1736" i="7"/>
  <c r="Y1737" i="7"/>
  <c r="Y1738" i="7"/>
  <c r="Y1739" i="7"/>
  <c r="Y1740" i="7"/>
  <c r="Y1741" i="7"/>
  <c r="Y1742" i="7"/>
  <c r="Y1743" i="7"/>
  <c r="Y1744" i="7"/>
  <c r="Y1745" i="7"/>
  <c r="Y1746" i="7"/>
  <c r="Y1747" i="7"/>
  <c r="Y1748" i="7"/>
  <c r="Y1749" i="7"/>
  <c r="Y1750" i="7"/>
  <c r="Y1751" i="7"/>
  <c r="Y1752" i="7"/>
  <c r="Y1753" i="7"/>
  <c r="Y1754" i="7"/>
  <c r="Y1755" i="7"/>
  <c r="Y1756" i="7"/>
  <c r="Y1757" i="7"/>
  <c r="Y1758" i="7"/>
  <c r="Y1759" i="7"/>
  <c r="Y1760" i="7"/>
  <c r="Y1761" i="7"/>
  <c r="Y1762" i="7"/>
  <c r="Y1763" i="7"/>
  <c r="Y1764" i="7"/>
  <c r="Y1765" i="7"/>
  <c r="Y1766" i="7"/>
  <c r="Y1767" i="7"/>
  <c r="Y1768" i="7"/>
  <c r="Y1769" i="7"/>
  <c r="Y1770" i="7"/>
  <c r="Y1771" i="7"/>
  <c r="Y1772" i="7"/>
  <c r="Y1773" i="7"/>
  <c r="Y1774" i="7"/>
  <c r="Y1775" i="7"/>
  <c r="Y1776" i="7"/>
  <c r="Y1777" i="7"/>
  <c r="Y1778" i="7"/>
  <c r="Y1779" i="7"/>
  <c r="Y1780" i="7"/>
  <c r="Y1781" i="7"/>
  <c r="Y1782" i="7"/>
  <c r="Y1783" i="7"/>
  <c r="Y1784" i="7"/>
  <c r="Y1785" i="7"/>
  <c r="Y1786" i="7"/>
  <c r="Y1787" i="7"/>
  <c r="Y1788" i="7"/>
  <c r="Y1789" i="7"/>
  <c r="Y1790" i="7"/>
  <c r="Y1791" i="7"/>
  <c r="Y1792" i="7"/>
  <c r="Y1793" i="7"/>
  <c r="Y1794" i="7"/>
  <c r="Y1795" i="7"/>
  <c r="Y1796" i="7"/>
  <c r="Y1797" i="7"/>
  <c r="Y1798" i="7"/>
  <c r="Y1799" i="7"/>
  <c r="Y1800" i="7"/>
  <c r="Y1801" i="7"/>
  <c r="Y1802" i="7"/>
  <c r="Y1803" i="7"/>
  <c r="Y1804" i="7"/>
  <c r="Y1805" i="7"/>
  <c r="Y1806" i="7"/>
  <c r="Y1807" i="7"/>
  <c r="Y1808" i="7"/>
  <c r="Y1809" i="7"/>
  <c r="Y1810" i="7"/>
  <c r="Y1811" i="7"/>
  <c r="Y1812" i="7"/>
  <c r="Y1813" i="7"/>
  <c r="Y1814" i="7"/>
  <c r="Y1815" i="7"/>
  <c r="Y1816" i="7"/>
  <c r="Y1817" i="7"/>
  <c r="Y1818" i="7"/>
  <c r="Y1819" i="7"/>
  <c r="Y1820" i="7"/>
  <c r="Y1821" i="7"/>
  <c r="Y1822" i="7"/>
  <c r="Y1823" i="7"/>
  <c r="Y1824" i="7"/>
  <c r="Y1825" i="7"/>
  <c r="Y1826" i="7"/>
  <c r="Y1827" i="7"/>
  <c r="Y1828" i="7"/>
  <c r="Y1829" i="7"/>
  <c r="Y1830" i="7"/>
  <c r="Y1831" i="7"/>
  <c r="Y1832" i="7"/>
  <c r="Y1833" i="7"/>
  <c r="Y1834" i="7"/>
  <c r="Y1835" i="7"/>
  <c r="Y1836" i="7"/>
  <c r="Y1837" i="7"/>
  <c r="Y1838" i="7"/>
  <c r="Y1839" i="7"/>
  <c r="Y1840" i="7"/>
  <c r="Y1841" i="7"/>
  <c r="Y1842" i="7"/>
  <c r="Y1843" i="7"/>
  <c r="Y1844" i="7"/>
  <c r="Y1845" i="7"/>
  <c r="Y1846" i="7"/>
  <c r="Y1847" i="7"/>
  <c r="Y1848" i="7"/>
  <c r="Y1849" i="7"/>
  <c r="Y1850" i="7"/>
  <c r="Y1851" i="7"/>
  <c r="Y1852" i="7"/>
  <c r="Y1853" i="7"/>
  <c r="Y1854" i="7"/>
  <c r="Y1855" i="7"/>
  <c r="Y1856" i="7"/>
  <c r="Y1857" i="7"/>
  <c r="Y1858" i="7"/>
  <c r="Y1859" i="7"/>
  <c r="Y1860" i="7"/>
  <c r="Y1861" i="7"/>
  <c r="Y1862" i="7"/>
  <c r="Y1863" i="7"/>
  <c r="Y1864" i="7"/>
  <c r="Y1865" i="7"/>
  <c r="Y1866" i="7"/>
  <c r="Y1867" i="7"/>
  <c r="Y1868" i="7"/>
  <c r="Y1869" i="7"/>
  <c r="Y1870" i="7"/>
  <c r="Y1871" i="7"/>
  <c r="Y1872" i="7"/>
  <c r="Y1873" i="7"/>
  <c r="Y1874" i="7"/>
  <c r="Y1875" i="7"/>
  <c r="Y1876" i="7"/>
  <c r="Y1877" i="7"/>
  <c r="Y1878" i="7"/>
  <c r="Y1879" i="7"/>
  <c r="Y1880" i="7"/>
  <c r="Y1881" i="7"/>
  <c r="Y1882" i="7"/>
  <c r="Y1883" i="7"/>
  <c r="Y1884" i="7"/>
  <c r="Y1885" i="7"/>
  <c r="Y1886" i="7"/>
  <c r="Y1887" i="7"/>
  <c r="Y1888" i="7"/>
  <c r="Y1889" i="7"/>
  <c r="Y1890" i="7"/>
  <c r="Y1891" i="7"/>
  <c r="Y1892" i="7"/>
  <c r="Y1893" i="7"/>
  <c r="Y1894" i="7"/>
  <c r="Y1895" i="7"/>
  <c r="Y1896" i="7"/>
  <c r="Y1897" i="7"/>
  <c r="Y1898" i="7"/>
  <c r="Y1899" i="7"/>
  <c r="Y1900" i="7"/>
  <c r="Y1901" i="7"/>
  <c r="Y1902" i="7"/>
  <c r="Y1903" i="7"/>
  <c r="Y1904" i="7"/>
  <c r="Y1905" i="7"/>
  <c r="Y1906" i="7"/>
  <c r="Y1907" i="7"/>
  <c r="Y1908" i="7"/>
  <c r="Y1909" i="7"/>
  <c r="Y1910" i="7"/>
  <c r="Y1911" i="7"/>
  <c r="Y1912" i="7"/>
  <c r="Y1913" i="7"/>
  <c r="Y1914" i="7"/>
  <c r="Y1915" i="7"/>
  <c r="Y1916" i="7"/>
  <c r="Y1917" i="7"/>
  <c r="Y1918" i="7"/>
  <c r="Y1919" i="7"/>
  <c r="Y1920" i="7"/>
  <c r="Y1921" i="7"/>
  <c r="Y1922" i="7"/>
  <c r="Y1923" i="7"/>
  <c r="Y1924" i="7"/>
  <c r="Y1925" i="7"/>
  <c r="Y1926" i="7"/>
  <c r="Y1927" i="7"/>
  <c r="Y1928" i="7"/>
  <c r="Y1929" i="7"/>
  <c r="Y1930" i="7"/>
  <c r="Y1931" i="7"/>
  <c r="Y1932" i="7"/>
  <c r="Y1933" i="7"/>
  <c r="Y1934" i="7"/>
  <c r="Y1935" i="7"/>
  <c r="Y1936" i="7"/>
  <c r="Y1937" i="7"/>
  <c r="Y1938" i="7"/>
  <c r="Y1939" i="7"/>
  <c r="Y1940" i="7"/>
  <c r="Y1941" i="7"/>
  <c r="Y1942" i="7"/>
  <c r="Y1943" i="7"/>
  <c r="Y1944" i="7"/>
  <c r="Y1945" i="7"/>
  <c r="Y1946" i="7"/>
  <c r="Y1947" i="7"/>
  <c r="Y1948" i="7"/>
  <c r="Y1949" i="7"/>
  <c r="Y1950" i="7"/>
  <c r="Y1951" i="7"/>
  <c r="Y1952" i="7"/>
  <c r="Y1953" i="7"/>
  <c r="Y1954" i="7"/>
  <c r="Y1955" i="7"/>
  <c r="Y1956" i="7"/>
  <c r="Y1957" i="7"/>
  <c r="Y1958" i="7"/>
  <c r="Y1959" i="7"/>
  <c r="Y1960" i="7"/>
  <c r="Y1961" i="7"/>
  <c r="Y1962" i="7"/>
  <c r="Y1963" i="7"/>
  <c r="Y1964" i="7"/>
  <c r="Y1965" i="7"/>
  <c r="Y1966" i="7"/>
  <c r="Y1967" i="7"/>
  <c r="Y1968" i="7"/>
  <c r="Y1969" i="7"/>
  <c r="Y1970" i="7"/>
  <c r="Y1971" i="7"/>
  <c r="Y1972" i="7"/>
  <c r="Y1973" i="7"/>
  <c r="Y1974" i="7"/>
  <c r="Y1975" i="7"/>
  <c r="Y1976" i="7"/>
  <c r="Y1977" i="7"/>
  <c r="Y1978" i="7"/>
  <c r="Y1979" i="7"/>
  <c r="Y1980" i="7"/>
  <c r="Y1981" i="7"/>
  <c r="Y1982" i="7"/>
  <c r="Y1983" i="7"/>
  <c r="Y1984" i="7"/>
  <c r="Y1985" i="7"/>
  <c r="Y1986" i="7"/>
  <c r="Y1987" i="7"/>
  <c r="Y1988" i="7"/>
  <c r="Y1989" i="7"/>
  <c r="Y1990" i="7"/>
  <c r="Y1991" i="7"/>
  <c r="Y1992" i="7"/>
  <c r="Y1993" i="7"/>
  <c r="Y1994" i="7"/>
  <c r="Y1995" i="7"/>
  <c r="Y1996" i="7"/>
  <c r="Y1997" i="7"/>
  <c r="Y1998" i="7"/>
  <c r="Y1999" i="7"/>
  <c r="Y2000" i="7"/>
  <c r="Y2001" i="7"/>
  <c r="Y2002" i="7"/>
  <c r="Y2003" i="7"/>
  <c r="Y2004" i="7"/>
  <c r="Y2005" i="7"/>
  <c r="Y2006" i="7"/>
  <c r="Y2007" i="7"/>
  <c r="Y2008" i="7"/>
  <c r="Y2009" i="7"/>
  <c r="Y2010" i="7"/>
  <c r="Y2011" i="7"/>
  <c r="Y2012" i="7"/>
  <c r="Y2013" i="7"/>
  <c r="Y2014" i="7"/>
  <c r="Y2015" i="7"/>
  <c r="Y2016" i="7"/>
  <c r="Y2017" i="7"/>
  <c r="Y2018" i="7"/>
  <c r="Y2019" i="7"/>
  <c r="Y2020" i="7"/>
  <c r="Y2021" i="7"/>
  <c r="Y2022" i="7"/>
  <c r="Y2023" i="7"/>
  <c r="Y2024" i="7"/>
  <c r="Y2025" i="7"/>
  <c r="Y2026" i="7"/>
  <c r="Y2027" i="7"/>
  <c r="Y2028" i="7"/>
  <c r="Y2029" i="7"/>
  <c r="Y2030" i="7"/>
  <c r="Y2031" i="7"/>
  <c r="Y2032" i="7"/>
  <c r="Y2033" i="7"/>
  <c r="Y2034" i="7"/>
  <c r="Y2035" i="7"/>
  <c r="Y2036" i="7"/>
  <c r="Y2037" i="7"/>
  <c r="Y2038" i="7"/>
  <c r="Y2039" i="7"/>
  <c r="Y2040" i="7"/>
  <c r="Y2041" i="7"/>
  <c r="Y2042" i="7"/>
  <c r="Y2043" i="7"/>
  <c r="Y2044" i="7"/>
  <c r="Y2045" i="7"/>
  <c r="Y2046" i="7"/>
  <c r="Y2047" i="7"/>
  <c r="Y2048" i="7"/>
  <c r="Y2049" i="7"/>
  <c r="Y2050" i="7"/>
  <c r="Y2051" i="7"/>
  <c r="Y2052" i="7"/>
  <c r="Y2053" i="7"/>
  <c r="Y2054" i="7"/>
  <c r="Y2055" i="7"/>
  <c r="Y2056" i="7"/>
  <c r="Y2057" i="7"/>
  <c r="Y2058" i="7"/>
  <c r="Y2059" i="7"/>
  <c r="Y2060" i="7"/>
  <c r="Y2061" i="7"/>
  <c r="Y2062" i="7"/>
  <c r="Y2063" i="7"/>
  <c r="Y2064" i="7"/>
  <c r="Y2065" i="7"/>
  <c r="Y2066" i="7"/>
  <c r="Y2067" i="7"/>
  <c r="Y2068" i="7"/>
  <c r="Y2069" i="7"/>
  <c r="Y2070" i="7"/>
  <c r="Y2071" i="7"/>
  <c r="Y2072" i="7"/>
  <c r="Y2073" i="7"/>
  <c r="Y2074" i="7"/>
  <c r="Y2075" i="7"/>
  <c r="Y2076" i="7"/>
  <c r="Y2077" i="7"/>
  <c r="Y2078" i="7"/>
  <c r="Y2079" i="7"/>
  <c r="Y2080" i="7"/>
  <c r="Y2081" i="7"/>
  <c r="Y2082" i="7"/>
  <c r="Y2083" i="7"/>
  <c r="Y2084" i="7"/>
  <c r="Y2085" i="7"/>
  <c r="Y2086" i="7"/>
  <c r="Y2087" i="7"/>
  <c r="Y2088" i="7"/>
  <c r="Y2089" i="7"/>
  <c r="Y2090" i="7"/>
  <c r="Y2091" i="7"/>
  <c r="Y2092" i="7"/>
  <c r="Y2093" i="7"/>
  <c r="Y2094" i="7"/>
  <c r="Y2095" i="7"/>
  <c r="Y2096" i="7"/>
  <c r="Y2097" i="7"/>
  <c r="Y2098" i="7"/>
  <c r="Y2099" i="7"/>
  <c r="Y2100" i="7"/>
  <c r="Y2101" i="7"/>
  <c r="Y2102" i="7"/>
  <c r="Y2103" i="7"/>
  <c r="Y2104" i="7"/>
  <c r="Y2105" i="7"/>
  <c r="Y2106" i="7"/>
  <c r="Y2107" i="7"/>
  <c r="Y2108" i="7"/>
  <c r="Y2109" i="7"/>
  <c r="Y2110" i="7"/>
  <c r="Y2111" i="7"/>
  <c r="Y2112" i="7"/>
  <c r="Y2113" i="7"/>
  <c r="Y2114" i="7"/>
  <c r="Y2115" i="7"/>
  <c r="Y2116" i="7"/>
  <c r="Y2117" i="7"/>
  <c r="Y2118" i="7"/>
  <c r="Y2119" i="7"/>
  <c r="Y2120" i="7"/>
  <c r="Y2121" i="7"/>
  <c r="Y2122" i="7"/>
  <c r="Y2123" i="7"/>
  <c r="Y2124" i="7"/>
  <c r="Y2125" i="7"/>
  <c r="Y2126" i="7"/>
  <c r="Y2127" i="7"/>
  <c r="Y2128" i="7"/>
  <c r="Y2129" i="7"/>
  <c r="Y2130" i="7"/>
  <c r="Y2131" i="7"/>
  <c r="Y2132" i="7"/>
  <c r="Y2133" i="7"/>
  <c r="Y2134" i="7"/>
  <c r="Y2135" i="7"/>
  <c r="Y2136" i="7"/>
  <c r="Y2137" i="7"/>
  <c r="Y2138" i="7"/>
  <c r="Y2139" i="7"/>
  <c r="Y2140" i="7"/>
  <c r="Y2141" i="7"/>
  <c r="Y2142" i="7"/>
  <c r="Y2143" i="7"/>
  <c r="Y2144" i="7"/>
  <c r="Y2145" i="7"/>
  <c r="Y2146" i="7"/>
  <c r="Y2147" i="7"/>
  <c r="Y2148" i="7"/>
  <c r="Y2149" i="7"/>
  <c r="Y2150" i="7"/>
  <c r="Y2151" i="7"/>
  <c r="Y2152" i="7"/>
  <c r="Y2153" i="7"/>
  <c r="Y2154" i="7"/>
  <c r="Y2155" i="7"/>
  <c r="Y2156" i="7"/>
  <c r="Y2157" i="7"/>
  <c r="Y2158" i="7"/>
  <c r="Y2159" i="7"/>
  <c r="Y2160" i="7"/>
  <c r="Y2161" i="7"/>
  <c r="Y2162" i="7"/>
  <c r="Y2163" i="7"/>
  <c r="Y2164" i="7"/>
  <c r="Y2165" i="7"/>
  <c r="Y2166" i="7"/>
  <c r="Y2167" i="7"/>
  <c r="Y2168" i="7"/>
  <c r="Y2169" i="7"/>
  <c r="Y2170" i="7"/>
  <c r="Y2171" i="7"/>
  <c r="Y2172" i="7"/>
  <c r="Y2173" i="7"/>
  <c r="Y2174" i="7"/>
  <c r="Y2175" i="7"/>
  <c r="Y2176" i="7"/>
  <c r="Y2177" i="7"/>
  <c r="Y2178" i="7"/>
  <c r="Y2179" i="7"/>
  <c r="Y2180" i="7"/>
  <c r="Y2181" i="7"/>
  <c r="Y2182" i="7"/>
  <c r="Y2183" i="7"/>
  <c r="Y2184" i="7"/>
  <c r="Y2185" i="7"/>
  <c r="Y2186" i="7"/>
  <c r="Y2187" i="7"/>
  <c r="Y2188" i="7"/>
  <c r="Y2189" i="7"/>
  <c r="Y2190" i="7"/>
  <c r="Y2191" i="7"/>
  <c r="Y2192" i="7"/>
  <c r="Y2193" i="7"/>
  <c r="Y2194" i="7"/>
  <c r="Y2195" i="7"/>
  <c r="Y2196" i="7"/>
  <c r="Y2197" i="7"/>
  <c r="Y2198" i="7"/>
  <c r="Y2199" i="7"/>
  <c r="Y2200" i="7"/>
  <c r="Y2201" i="7"/>
  <c r="Y2202" i="7"/>
  <c r="Y2203" i="7"/>
  <c r="Y2204" i="7"/>
  <c r="Y2205" i="7"/>
  <c r="Y2206" i="7"/>
  <c r="Y2207" i="7"/>
  <c r="Y2208" i="7"/>
  <c r="Y2209" i="7"/>
  <c r="Y2210" i="7"/>
  <c r="Y2211" i="7"/>
  <c r="Y2212" i="7"/>
  <c r="Y2213" i="7"/>
  <c r="Y2214" i="7"/>
  <c r="Y2215" i="7"/>
  <c r="Y2216" i="7"/>
  <c r="Y2217" i="7"/>
  <c r="Y2218" i="7"/>
  <c r="Y2219" i="7"/>
  <c r="Y2220" i="7"/>
  <c r="Y2221" i="7"/>
  <c r="Y2222" i="7"/>
  <c r="Y2223" i="7"/>
  <c r="Y2224" i="7"/>
  <c r="Y2225" i="7"/>
  <c r="Y2226" i="7"/>
  <c r="Y2227" i="7"/>
  <c r="Y2228" i="7"/>
  <c r="Y2229" i="7"/>
  <c r="Y2230" i="7"/>
  <c r="Y2231" i="7"/>
  <c r="Y2232" i="7"/>
  <c r="Y2233" i="7"/>
  <c r="Y2234" i="7"/>
  <c r="Y2235" i="7"/>
  <c r="Y2236" i="7"/>
  <c r="Y2237" i="7"/>
  <c r="Y2238" i="7"/>
  <c r="Y2239" i="7"/>
  <c r="Y2240" i="7"/>
  <c r="Y2241" i="7"/>
  <c r="Y2242" i="7"/>
  <c r="Y2243" i="7"/>
  <c r="Y2244" i="7"/>
  <c r="Y2245" i="7"/>
  <c r="Y2246" i="7"/>
  <c r="Y2247" i="7"/>
  <c r="Y2248" i="7"/>
  <c r="Y2249" i="7"/>
  <c r="Y2250" i="7"/>
  <c r="Y2251" i="7"/>
  <c r="Y2252" i="7"/>
  <c r="Y2253" i="7"/>
  <c r="Y2254" i="7"/>
  <c r="Y2255" i="7"/>
  <c r="Y2256" i="7"/>
  <c r="Y2257" i="7"/>
  <c r="Y2258" i="7"/>
  <c r="Y2259" i="7"/>
  <c r="Y2260" i="7"/>
  <c r="Y2261" i="7"/>
  <c r="Y2262" i="7"/>
  <c r="Y2263" i="7"/>
  <c r="Y2264" i="7"/>
  <c r="Y2265" i="7"/>
  <c r="Y2266" i="7"/>
  <c r="Y2267" i="7"/>
  <c r="Y2268" i="7"/>
  <c r="Y2269" i="7"/>
  <c r="Y2270" i="7"/>
  <c r="Y2271" i="7"/>
  <c r="Y2272" i="7"/>
  <c r="Y2273" i="7"/>
  <c r="Y2274" i="7"/>
  <c r="Y2275" i="7"/>
  <c r="Y2276" i="7"/>
  <c r="Y2277" i="7"/>
  <c r="Y2278" i="7"/>
  <c r="Y2279" i="7"/>
  <c r="Y2280" i="7"/>
  <c r="Y2281" i="7"/>
  <c r="Y2282" i="7"/>
  <c r="Y2283" i="7"/>
  <c r="Y2284" i="7"/>
  <c r="Y2285" i="7"/>
  <c r="Y2286" i="7"/>
  <c r="Y2287" i="7"/>
  <c r="Y2288" i="7"/>
  <c r="Y2289" i="7"/>
  <c r="Y2290" i="7"/>
  <c r="Y2291" i="7"/>
  <c r="Y2292" i="7"/>
  <c r="Y2293" i="7"/>
  <c r="Y2294" i="7"/>
  <c r="Y2295" i="7"/>
  <c r="Y2296" i="7"/>
  <c r="Y2297" i="7"/>
  <c r="Y2298" i="7"/>
  <c r="Y2299" i="7"/>
  <c r="Y2300" i="7"/>
  <c r="Y2301" i="7"/>
  <c r="Y2302" i="7"/>
  <c r="Y2303" i="7"/>
  <c r="Y2304" i="7"/>
  <c r="Y2305" i="7"/>
  <c r="Y2306" i="7"/>
  <c r="Y2307" i="7"/>
  <c r="Y2308" i="7"/>
  <c r="Y2309" i="7"/>
  <c r="Y2310" i="7"/>
  <c r="Y2311" i="7"/>
  <c r="Y2312" i="7"/>
  <c r="Y2313" i="7"/>
  <c r="Y2314" i="7"/>
  <c r="Y2315" i="7"/>
  <c r="Y2316" i="7"/>
  <c r="Y2317" i="7"/>
  <c r="Y2318" i="7"/>
  <c r="Y2319" i="7"/>
  <c r="Y2320" i="7"/>
  <c r="Y2321" i="7"/>
  <c r="Y2322" i="7"/>
  <c r="Y2323" i="7"/>
  <c r="Y2324" i="7"/>
  <c r="Y2325" i="7"/>
  <c r="Y2326" i="7"/>
  <c r="Y2327" i="7"/>
  <c r="Y2328" i="7"/>
  <c r="Y2329" i="7"/>
  <c r="Y2330" i="7"/>
  <c r="Y2331" i="7"/>
  <c r="Y2332" i="7"/>
  <c r="Y2333" i="7"/>
  <c r="Y2334" i="7"/>
  <c r="Y2335" i="7"/>
  <c r="Y2336" i="7"/>
  <c r="Y2337" i="7"/>
  <c r="Y2338" i="7"/>
  <c r="Y2339" i="7"/>
  <c r="Y2340" i="7"/>
  <c r="Y2341" i="7"/>
  <c r="Y2342" i="7"/>
  <c r="Y2343" i="7"/>
  <c r="Y2344" i="7"/>
  <c r="Y2345" i="7"/>
  <c r="Y2346" i="7"/>
  <c r="Y2347" i="7"/>
  <c r="Y2348" i="7"/>
  <c r="Y2349" i="7"/>
  <c r="Y2350" i="7"/>
  <c r="Y2351" i="7"/>
  <c r="Y2352" i="7"/>
  <c r="Y2353" i="7"/>
  <c r="Y2354" i="7"/>
  <c r="Y2355" i="7"/>
  <c r="Y2356" i="7"/>
  <c r="Y2357" i="7"/>
  <c r="Y2358" i="7"/>
  <c r="Y2359" i="7"/>
  <c r="Y2360" i="7"/>
  <c r="Y2361" i="7"/>
  <c r="Y2362" i="7"/>
  <c r="Y2363" i="7"/>
  <c r="Y2364" i="7"/>
  <c r="Y2365" i="7"/>
  <c r="Y2366" i="7"/>
  <c r="Y2367" i="7"/>
  <c r="Y2368" i="7"/>
  <c r="Y2369" i="7"/>
  <c r="Y2370" i="7"/>
  <c r="Y2371" i="7"/>
  <c r="Y2372" i="7"/>
  <c r="Y2373" i="7"/>
  <c r="Y2374" i="7"/>
  <c r="Y2375" i="7"/>
  <c r="Y2376" i="7"/>
  <c r="Y2377" i="7"/>
  <c r="Y2378" i="7"/>
  <c r="Y2379" i="7"/>
  <c r="Y2380" i="7"/>
  <c r="Y2381" i="7"/>
  <c r="Y2382" i="7"/>
  <c r="Y2383" i="7"/>
  <c r="Y2384" i="7"/>
  <c r="Y2385" i="7"/>
  <c r="Y2386" i="7"/>
  <c r="Y2387" i="7"/>
  <c r="Y2388" i="7"/>
  <c r="Y2389" i="7"/>
  <c r="Y2390" i="7"/>
  <c r="Y2391" i="7"/>
  <c r="Y2392" i="7"/>
  <c r="Y2393" i="7"/>
  <c r="Y2394" i="7"/>
  <c r="Y2395" i="7"/>
  <c r="Y2396" i="7"/>
  <c r="Y2397" i="7"/>
  <c r="Y2398" i="7"/>
  <c r="Y2399" i="7"/>
  <c r="Y2400" i="7"/>
  <c r="Y2401" i="7"/>
  <c r="Y2402" i="7"/>
  <c r="Y2403" i="7"/>
  <c r="Y2404" i="7"/>
  <c r="Y2405" i="7"/>
  <c r="Y2406" i="7"/>
  <c r="Y2407" i="7"/>
  <c r="Y2408" i="7"/>
  <c r="Y2409" i="7"/>
  <c r="Y2410" i="7"/>
  <c r="Y2411" i="7"/>
  <c r="Y2412" i="7"/>
  <c r="Y2413" i="7"/>
  <c r="Y2414" i="7"/>
  <c r="Y2415" i="7"/>
  <c r="Y2416" i="7"/>
  <c r="Y2417" i="7"/>
  <c r="Y2418" i="7"/>
  <c r="Y2419" i="7"/>
  <c r="Y2420" i="7"/>
  <c r="Y2421" i="7"/>
  <c r="Y2422" i="7"/>
  <c r="Y2423" i="7"/>
  <c r="Y2424" i="7"/>
  <c r="Y2425" i="7"/>
  <c r="Y2426" i="7"/>
  <c r="Y2427" i="7"/>
  <c r="Y2428" i="7"/>
  <c r="Y2429" i="7"/>
  <c r="Y2430" i="7"/>
  <c r="Y2431" i="7"/>
  <c r="Y2432" i="7"/>
  <c r="Y2433" i="7"/>
  <c r="Y2434" i="7"/>
  <c r="Y2435" i="7"/>
  <c r="Y2436" i="7"/>
  <c r="Y2437" i="7"/>
  <c r="Y2438" i="7"/>
  <c r="Y2439" i="7"/>
  <c r="Y2440" i="7"/>
  <c r="Y2441" i="7"/>
  <c r="Y2442" i="7"/>
  <c r="Y2443" i="7"/>
  <c r="Y2444" i="7"/>
  <c r="Y2445" i="7"/>
  <c r="Y2446" i="7"/>
  <c r="Y2447" i="7"/>
  <c r="Y2448" i="7"/>
  <c r="Y2449" i="7"/>
  <c r="Y2450" i="7"/>
  <c r="Y2451" i="7"/>
  <c r="Y2452" i="7"/>
  <c r="Y2453" i="7"/>
  <c r="Y2454" i="7"/>
  <c r="Y2455" i="7"/>
  <c r="Y2456" i="7"/>
  <c r="Y2457" i="7"/>
  <c r="Y2458" i="7"/>
  <c r="Y2459" i="7"/>
  <c r="Y2460" i="7"/>
  <c r="Y2461" i="7"/>
  <c r="Y2462" i="7"/>
  <c r="Y2463" i="7"/>
  <c r="Y2464" i="7"/>
  <c r="Y2465" i="7"/>
  <c r="Y2466" i="7"/>
  <c r="Y2467" i="7"/>
  <c r="Y2468" i="7"/>
  <c r="Y2469" i="7"/>
  <c r="Y2470" i="7"/>
  <c r="Y2471" i="7"/>
  <c r="Y2472" i="7"/>
  <c r="Y2473" i="7"/>
  <c r="Y2474" i="7"/>
  <c r="Y2475" i="7"/>
  <c r="Y2476" i="7"/>
  <c r="Y2477" i="7"/>
  <c r="Y2478" i="7"/>
  <c r="Y2479" i="7"/>
  <c r="Y2480" i="7"/>
  <c r="Y2481" i="7"/>
  <c r="Y2482" i="7"/>
  <c r="Y2483" i="7"/>
  <c r="Y2484" i="7"/>
  <c r="Y2485" i="7"/>
  <c r="Y2486" i="7"/>
  <c r="Y2487" i="7"/>
  <c r="Y2488" i="7"/>
  <c r="Y2489" i="7"/>
  <c r="Y2490" i="7"/>
  <c r="Y2491" i="7"/>
  <c r="Y2492" i="7"/>
  <c r="Y2493" i="7"/>
  <c r="Y2494" i="7"/>
  <c r="Y2495" i="7"/>
  <c r="Y2496" i="7"/>
  <c r="Y2497" i="7"/>
  <c r="Y2498" i="7"/>
  <c r="Y2499" i="7"/>
  <c r="Y2500" i="7"/>
  <c r="Y2501" i="7"/>
  <c r="Y2502" i="7"/>
  <c r="Y2503" i="7"/>
  <c r="Y2504" i="7"/>
  <c r="Y2505" i="7"/>
  <c r="Y2506" i="7"/>
  <c r="Y2507" i="7"/>
  <c r="Y2508" i="7"/>
  <c r="Y2509" i="7"/>
  <c r="Y2510" i="7"/>
  <c r="Y2511" i="7"/>
  <c r="Y2512" i="7"/>
  <c r="Y2513" i="7"/>
  <c r="Y2514" i="7"/>
  <c r="Y2515" i="7"/>
  <c r="Y2516" i="7"/>
  <c r="Y2517" i="7"/>
  <c r="Y2518" i="7"/>
  <c r="Y2519" i="7"/>
  <c r="Y2520" i="7"/>
  <c r="Y2521" i="7"/>
  <c r="Y2522" i="7"/>
  <c r="Y2523" i="7"/>
  <c r="Y2524" i="7"/>
  <c r="Y2525" i="7"/>
  <c r="Y2526" i="7"/>
  <c r="Y2527" i="7"/>
  <c r="Y2528" i="7"/>
  <c r="Y2529" i="7"/>
  <c r="Y2530" i="7"/>
  <c r="Y2531" i="7"/>
  <c r="Y2532" i="7"/>
  <c r="Y2533" i="7"/>
  <c r="Y2534" i="7"/>
  <c r="Y2535" i="7"/>
  <c r="Y2536" i="7"/>
  <c r="Y2537" i="7"/>
  <c r="Y2538" i="7"/>
  <c r="Y2539" i="7"/>
  <c r="Y2540" i="7"/>
  <c r="Y2541" i="7"/>
  <c r="Y2542" i="7"/>
  <c r="Y2543" i="7"/>
  <c r="Y2544" i="7"/>
  <c r="Y2545" i="7"/>
  <c r="Y2546" i="7"/>
  <c r="Y2547" i="7"/>
  <c r="Y2548" i="7"/>
  <c r="Y2549" i="7"/>
  <c r="Y2550" i="7"/>
  <c r="Y2551" i="7"/>
  <c r="Y2552" i="7"/>
  <c r="Y2553" i="7"/>
  <c r="Y2554" i="7"/>
  <c r="Y2555" i="7"/>
  <c r="Y2556" i="7"/>
  <c r="Y2557" i="7"/>
  <c r="Y2558" i="7"/>
  <c r="Y2559" i="7"/>
  <c r="Y2560" i="7"/>
  <c r="Y2561" i="7"/>
  <c r="Y2562" i="7"/>
  <c r="Y2563" i="7"/>
  <c r="Y2564" i="7"/>
  <c r="Y2565" i="7"/>
  <c r="Y2566" i="7"/>
  <c r="Y2567" i="7"/>
  <c r="Y2568" i="7"/>
  <c r="Y2569" i="7"/>
  <c r="Y2570" i="7"/>
  <c r="Y2571" i="7"/>
  <c r="Y2572" i="7"/>
  <c r="Y2573" i="7"/>
  <c r="Y2574" i="7"/>
  <c r="Y2575" i="7"/>
  <c r="Y2576" i="7"/>
  <c r="Y2577" i="7"/>
  <c r="Y2578" i="7"/>
  <c r="Y2579" i="7"/>
  <c r="Y2580" i="7"/>
  <c r="Y2581" i="7"/>
  <c r="Y2582" i="7"/>
  <c r="Y2583" i="7"/>
  <c r="Y2584" i="7"/>
  <c r="Y2585" i="7"/>
  <c r="Y2586" i="7"/>
  <c r="Y2587" i="7"/>
  <c r="Y2588" i="7"/>
  <c r="Y2589" i="7"/>
  <c r="Y2590" i="7"/>
  <c r="Y2591" i="7"/>
  <c r="Y2592" i="7"/>
  <c r="Y2593" i="7"/>
  <c r="Y2594" i="7"/>
  <c r="Y2595" i="7"/>
  <c r="Y2596" i="7"/>
  <c r="Y2597" i="7"/>
  <c r="Y2598" i="7"/>
  <c r="Y2599" i="7"/>
  <c r="Y2600" i="7"/>
  <c r="Y2601" i="7"/>
  <c r="Y2602" i="7"/>
  <c r="Y2603" i="7"/>
  <c r="Y2604" i="7"/>
  <c r="Y2605" i="7"/>
  <c r="Y2606" i="7"/>
  <c r="Y2607" i="7"/>
  <c r="Y2608" i="7"/>
  <c r="Y2609" i="7"/>
  <c r="Y2610" i="7"/>
  <c r="Y2611" i="7"/>
  <c r="Y2612" i="7"/>
  <c r="Y2613" i="7"/>
  <c r="Y2614" i="7"/>
  <c r="Y2615" i="7"/>
  <c r="Y2616" i="7"/>
  <c r="Y2617" i="7"/>
  <c r="Y2618" i="7"/>
  <c r="Y2619" i="7"/>
  <c r="Y2620" i="7"/>
  <c r="Y2621" i="7"/>
  <c r="Y2622" i="7"/>
  <c r="Y2623" i="7"/>
  <c r="Y2624" i="7"/>
  <c r="Y2625" i="7"/>
  <c r="Y2626" i="7"/>
  <c r="Y2627" i="7"/>
  <c r="Y2628" i="7"/>
  <c r="Y2629" i="7"/>
  <c r="Y2630" i="7"/>
  <c r="Y2631" i="7"/>
  <c r="Y2632" i="7"/>
  <c r="Y2633" i="7"/>
  <c r="Y2634" i="7"/>
  <c r="Y2635" i="7"/>
  <c r="Y2636" i="7"/>
  <c r="Y2637" i="7"/>
  <c r="Y2638" i="7"/>
  <c r="Y2639" i="7"/>
  <c r="Y2640" i="7"/>
  <c r="Y2641" i="7"/>
  <c r="Y2642" i="7"/>
  <c r="Y2643" i="7"/>
  <c r="Y2644" i="7"/>
  <c r="Y2645" i="7"/>
  <c r="Y2646" i="7"/>
  <c r="Y2647" i="7"/>
  <c r="Y2648" i="7"/>
  <c r="Y2649" i="7"/>
  <c r="Y2650" i="7"/>
  <c r="Y2651" i="7"/>
  <c r="Y2652" i="7"/>
  <c r="Y2653" i="7"/>
  <c r="Y2654" i="7"/>
  <c r="Y2655" i="7"/>
  <c r="Y2656" i="7"/>
  <c r="Y2657" i="7"/>
  <c r="Y2658" i="7"/>
  <c r="Y2659" i="7"/>
  <c r="Y2660" i="7"/>
  <c r="Y2661" i="7"/>
  <c r="Y2662" i="7"/>
  <c r="Y2663" i="7"/>
  <c r="Y2664" i="7"/>
  <c r="Y2665" i="7"/>
  <c r="Y2666" i="7"/>
  <c r="Y2667" i="7"/>
  <c r="Y2668" i="7"/>
  <c r="Y2669" i="7"/>
  <c r="Y2670" i="7"/>
  <c r="Y2671" i="7"/>
  <c r="Y2672" i="7"/>
  <c r="Y2673" i="7"/>
  <c r="Y2674" i="7"/>
  <c r="Y2675" i="7"/>
  <c r="Y2676" i="7"/>
  <c r="Y2677" i="7"/>
  <c r="Y2678" i="7"/>
  <c r="Y2679" i="7"/>
  <c r="Y2680" i="7"/>
  <c r="Y2681" i="7"/>
  <c r="Y2682" i="7"/>
  <c r="Y2683" i="7"/>
  <c r="Y2684" i="7"/>
  <c r="Y2685" i="7"/>
  <c r="Y2686" i="7"/>
  <c r="Y2687" i="7"/>
  <c r="Y2688" i="7"/>
  <c r="Y2689" i="7"/>
  <c r="Y2690" i="7"/>
  <c r="Y2691" i="7"/>
  <c r="Y2692" i="7"/>
  <c r="Y2693" i="7"/>
  <c r="Y2694" i="7"/>
  <c r="Y2695" i="7"/>
  <c r="Y2696" i="7"/>
  <c r="Y2697" i="7"/>
  <c r="Y2698" i="7"/>
  <c r="Y2699" i="7"/>
  <c r="Y2700" i="7"/>
  <c r="Y2701" i="7"/>
  <c r="Y2702" i="7"/>
  <c r="Y2703" i="7"/>
  <c r="Y2704" i="7"/>
  <c r="Y2705" i="7"/>
  <c r="Y2706" i="7"/>
  <c r="Y2707" i="7"/>
  <c r="Y2708" i="7"/>
  <c r="Y2709" i="7"/>
  <c r="Y2710" i="7"/>
  <c r="Y2711" i="7"/>
  <c r="Y2712" i="7"/>
  <c r="Y2713" i="7"/>
  <c r="Y2714" i="7"/>
  <c r="Y2715" i="7"/>
  <c r="Y2716" i="7"/>
  <c r="Y2717" i="7"/>
  <c r="Y2718" i="7"/>
  <c r="Y2719" i="7"/>
  <c r="Y2720" i="7"/>
  <c r="Y2721" i="7"/>
  <c r="Y2722" i="7"/>
  <c r="Y2723" i="7"/>
  <c r="Y2724" i="7"/>
  <c r="Y2725" i="7"/>
  <c r="Y2726" i="7"/>
  <c r="Y2727" i="7"/>
  <c r="Y2728" i="7"/>
  <c r="Y2729" i="7"/>
  <c r="Y2730" i="7"/>
  <c r="Y2731" i="7"/>
  <c r="Y2732" i="7"/>
  <c r="Y2733" i="7"/>
  <c r="Y2734" i="7"/>
  <c r="Y2735" i="7"/>
  <c r="Y2736" i="7"/>
  <c r="Y2737" i="7"/>
  <c r="Y2738" i="7"/>
  <c r="Y2739" i="7"/>
  <c r="Y2740" i="7"/>
  <c r="Y2741" i="7"/>
  <c r="Y2742" i="7"/>
  <c r="Y2743" i="7"/>
  <c r="Y2744" i="7"/>
  <c r="Y2745" i="7"/>
  <c r="Y2746" i="7"/>
  <c r="Y2747" i="7"/>
  <c r="Y2748" i="7"/>
  <c r="Y2749" i="7"/>
  <c r="Y2750" i="7"/>
  <c r="Y2751" i="7"/>
  <c r="Y2752" i="7"/>
  <c r="Y2753" i="7"/>
  <c r="Y2754" i="7"/>
  <c r="Y2755" i="7"/>
  <c r="Y2756" i="7"/>
  <c r="Y2757" i="7"/>
  <c r="Y2758" i="7"/>
  <c r="Y2759" i="7"/>
  <c r="Y2760" i="7"/>
  <c r="Y2761" i="7"/>
  <c r="Y2762" i="7"/>
  <c r="Y2763" i="7"/>
  <c r="Y2764" i="7"/>
  <c r="Y2765" i="7"/>
  <c r="Y2766" i="7"/>
  <c r="Y2767" i="7"/>
  <c r="Y2768" i="7"/>
  <c r="Y2769" i="7"/>
  <c r="Y2770" i="7"/>
  <c r="Y2771" i="7"/>
  <c r="Y2772" i="7"/>
  <c r="Y2773" i="7"/>
  <c r="Y2774" i="7"/>
  <c r="Y2775" i="7"/>
  <c r="Y2776" i="7"/>
  <c r="Y2777" i="7"/>
  <c r="Y2778" i="7"/>
  <c r="Y2779" i="7"/>
  <c r="Y2780" i="7"/>
  <c r="Y2781" i="7"/>
  <c r="Y2782" i="7"/>
  <c r="Y2783" i="7"/>
  <c r="Y2784" i="7"/>
  <c r="Y2785" i="7"/>
  <c r="Y2786" i="7"/>
  <c r="Y2787" i="7"/>
  <c r="Y2788" i="7"/>
  <c r="Y2789" i="7"/>
  <c r="Y2790" i="7"/>
  <c r="Y2791" i="7"/>
  <c r="Y2792" i="7"/>
  <c r="Y2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W609" i="7"/>
  <c r="W610" i="7"/>
  <c r="W611" i="7"/>
  <c r="W612" i="7"/>
  <c r="W613" i="7"/>
  <c r="W614" i="7"/>
  <c r="W615" i="7"/>
  <c r="W616" i="7"/>
  <c r="W617" i="7"/>
  <c r="W618" i="7"/>
  <c r="W619" i="7"/>
  <c r="W620" i="7"/>
  <c r="W621" i="7"/>
  <c r="W622" i="7"/>
  <c r="W623" i="7"/>
  <c r="W624" i="7"/>
  <c r="W625" i="7"/>
  <c r="W626" i="7"/>
  <c r="W627" i="7"/>
  <c r="W628" i="7"/>
  <c r="W629" i="7"/>
  <c r="W630" i="7"/>
  <c r="W631" i="7"/>
  <c r="W632" i="7"/>
  <c r="W633" i="7"/>
  <c r="W634" i="7"/>
  <c r="W635" i="7"/>
  <c r="W636" i="7"/>
  <c r="W637" i="7"/>
  <c r="W638" i="7"/>
  <c r="W639" i="7"/>
  <c r="W640" i="7"/>
  <c r="W641" i="7"/>
  <c r="W642" i="7"/>
  <c r="W643" i="7"/>
  <c r="W644" i="7"/>
  <c r="W645" i="7"/>
  <c r="W646" i="7"/>
  <c r="W647" i="7"/>
  <c r="W648" i="7"/>
  <c r="W649" i="7"/>
  <c r="W650" i="7"/>
  <c r="W651" i="7"/>
  <c r="W652" i="7"/>
  <c r="W653" i="7"/>
  <c r="W654" i="7"/>
  <c r="W655" i="7"/>
  <c r="W656" i="7"/>
  <c r="W657" i="7"/>
  <c r="W658" i="7"/>
  <c r="W659" i="7"/>
  <c r="W660" i="7"/>
  <c r="W661" i="7"/>
  <c r="W662" i="7"/>
  <c r="W663" i="7"/>
  <c r="W664" i="7"/>
  <c r="W665" i="7"/>
  <c r="W666" i="7"/>
  <c r="W667" i="7"/>
  <c r="W668" i="7"/>
  <c r="W669" i="7"/>
  <c r="W670" i="7"/>
  <c r="W671" i="7"/>
  <c r="W672" i="7"/>
  <c r="W673" i="7"/>
  <c r="W674" i="7"/>
  <c r="W675" i="7"/>
  <c r="W676" i="7"/>
  <c r="W677" i="7"/>
  <c r="W678" i="7"/>
  <c r="W679" i="7"/>
  <c r="W680" i="7"/>
  <c r="W681" i="7"/>
  <c r="W682" i="7"/>
  <c r="W683" i="7"/>
  <c r="W684" i="7"/>
  <c r="W685" i="7"/>
  <c r="W686" i="7"/>
  <c r="W687" i="7"/>
  <c r="W688" i="7"/>
  <c r="W689" i="7"/>
  <c r="W690" i="7"/>
  <c r="W691" i="7"/>
  <c r="W692" i="7"/>
  <c r="W693" i="7"/>
  <c r="W694" i="7"/>
  <c r="W695" i="7"/>
  <c r="W696" i="7"/>
  <c r="W697" i="7"/>
  <c r="W698" i="7"/>
  <c r="W699" i="7"/>
  <c r="W700" i="7"/>
  <c r="W701" i="7"/>
  <c r="W702" i="7"/>
  <c r="W703" i="7"/>
  <c r="W704" i="7"/>
  <c r="W705" i="7"/>
  <c r="W706" i="7"/>
  <c r="W707" i="7"/>
  <c r="W708" i="7"/>
  <c r="W709" i="7"/>
  <c r="W710" i="7"/>
  <c r="W711" i="7"/>
  <c r="W712" i="7"/>
  <c r="W713" i="7"/>
  <c r="W714" i="7"/>
  <c r="W715" i="7"/>
  <c r="W716" i="7"/>
  <c r="W717" i="7"/>
  <c r="W718" i="7"/>
  <c r="W719" i="7"/>
  <c r="W720" i="7"/>
  <c r="W721" i="7"/>
  <c r="W722" i="7"/>
  <c r="W723" i="7"/>
  <c r="W724" i="7"/>
  <c r="W725" i="7"/>
  <c r="W726" i="7"/>
  <c r="W727" i="7"/>
  <c r="W728" i="7"/>
  <c r="W729" i="7"/>
  <c r="W730" i="7"/>
  <c r="W731" i="7"/>
  <c r="W732" i="7"/>
  <c r="W733" i="7"/>
  <c r="W734" i="7"/>
  <c r="W735" i="7"/>
  <c r="W736" i="7"/>
  <c r="W737" i="7"/>
  <c r="W738" i="7"/>
  <c r="W739" i="7"/>
  <c r="W740" i="7"/>
  <c r="W741" i="7"/>
  <c r="W742" i="7"/>
  <c r="W743" i="7"/>
  <c r="W744" i="7"/>
  <c r="W745" i="7"/>
  <c r="W746" i="7"/>
  <c r="W747" i="7"/>
  <c r="W748" i="7"/>
  <c r="W749" i="7"/>
  <c r="W750" i="7"/>
  <c r="W751" i="7"/>
  <c r="W752" i="7"/>
  <c r="W753" i="7"/>
  <c r="W754" i="7"/>
  <c r="W755" i="7"/>
  <c r="W756" i="7"/>
  <c r="W757" i="7"/>
  <c r="W758" i="7"/>
  <c r="W759" i="7"/>
  <c r="W760" i="7"/>
  <c r="W761" i="7"/>
  <c r="W762" i="7"/>
  <c r="W763" i="7"/>
  <c r="W764" i="7"/>
  <c r="W765" i="7"/>
  <c r="W766" i="7"/>
  <c r="W767" i="7"/>
  <c r="W768" i="7"/>
  <c r="W769" i="7"/>
  <c r="W770" i="7"/>
  <c r="W771" i="7"/>
  <c r="W772" i="7"/>
  <c r="W773" i="7"/>
  <c r="W774" i="7"/>
  <c r="W775" i="7"/>
  <c r="W776" i="7"/>
  <c r="W777" i="7"/>
  <c r="W778" i="7"/>
  <c r="W779" i="7"/>
  <c r="W780" i="7"/>
  <c r="W781" i="7"/>
  <c r="W782" i="7"/>
  <c r="W783" i="7"/>
  <c r="W784" i="7"/>
  <c r="W785" i="7"/>
  <c r="W786" i="7"/>
  <c r="W787" i="7"/>
  <c r="W788" i="7"/>
  <c r="W789" i="7"/>
  <c r="W790" i="7"/>
  <c r="W791" i="7"/>
  <c r="W792" i="7"/>
  <c r="W793" i="7"/>
  <c r="W794" i="7"/>
  <c r="W795" i="7"/>
  <c r="W796" i="7"/>
  <c r="W797" i="7"/>
  <c r="W798" i="7"/>
  <c r="W799" i="7"/>
  <c r="W800" i="7"/>
  <c r="W801" i="7"/>
  <c r="W802" i="7"/>
  <c r="W803" i="7"/>
  <c r="W804" i="7"/>
  <c r="W805" i="7"/>
  <c r="W806" i="7"/>
  <c r="W807" i="7"/>
  <c r="W808" i="7"/>
  <c r="W809" i="7"/>
  <c r="W810" i="7"/>
  <c r="W811" i="7"/>
  <c r="W812" i="7"/>
  <c r="W813" i="7"/>
  <c r="W814" i="7"/>
  <c r="W815" i="7"/>
  <c r="W816" i="7"/>
  <c r="W817" i="7"/>
  <c r="W818" i="7"/>
  <c r="W819" i="7"/>
  <c r="W820" i="7"/>
  <c r="W821" i="7"/>
  <c r="W822" i="7"/>
  <c r="W823" i="7"/>
  <c r="W824" i="7"/>
  <c r="W825" i="7"/>
  <c r="W826" i="7"/>
  <c r="W827" i="7"/>
  <c r="W828" i="7"/>
  <c r="W829" i="7"/>
  <c r="W830" i="7"/>
  <c r="W831" i="7"/>
  <c r="W832" i="7"/>
  <c r="W833" i="7"/>
  <c r="W834" i="7"/>
  <c r="W835" i="7"/>
  <c r="W836" i="7"/>
  <c r="W837" i="7"/>
  <c r="W838" i="7"/>
  <c r="W839" i="7"/>
  <c r="W840" i="7"/>
  <c r="W841" i="7"/>
  <c r="W842" i="7"/>
  <c r="W843" i="7"/>
  <c r="W844" i="7"/>
  <c r="W845" i="7"/>
  <c r="W846" i="7"/>
  <c r="W847" i="7"/>
  <c r="W848" i="7"/>
  <c r="W849" i="7"/>
  <c r="W850" i="7"/>
  <c r="W851" i="7"/>
  <c r="W852" i="7"/>
  <c r="W853" i="7"/>
  <c r="W854" i="7"/>
  <c r="W855" i="7"/>
  <c r="W856" i="7"/>
  <c r="W857" i="7"/>
  <c r="W858" i="7"/>
  <c r="W859" i="7"/>
  <c r="W860" i="7"/>
  <c r="W861" i="7"/>
  <c r="W862" i="7"/>
  <c r="W863" i="7"/>
  <c r="W864" i="7"/>
  <c r="W865" i="7"/>
  <c r="W866" i="7"/>
  <c r="W867" i="7"/>
  <c r="W868" i="7"/>
  <c r="W869" i="7"/>
  <c r="W870" i="7"/>
  <c r="W871" i="7"/>
  <c r="W872" i="7"/>
  <c r="W873" i="7"/>
  <c r="W874" i="7"/>
  <c r="W875" i="7"/>
  <c r="W876" i="7"/>
  <c r="W877" i="7"/>
  <c r="W878" i="7"/>
  <c r="W879" i="7"/>
  <c r="W880" i="7"/>
  <c r="W881" i="7"/>
  <c r="W882" i="7"/>
  <c r="W883" i="7"/>
  <c r="W884" i="7"/>
  <c r="W885" i="7"/>
  <c r="W886" i="7"/>
  <c r="W887" i="7"/>
  <c r="W888" i="7"/>
  <c r="W889" i="7"/>
  <c r="W890" i="7"/>
  <c r="W891" i="7"/>
  <c r="W892" i="7"/>
  <c r="W893" i="7"/>
  <c r="W894" i="7"/>
  <c r="W895" i="7"/>
  <c r="W896" i="7"/>
  <c r="W897" i="7"/>
  <c r="W898" i="7"/>
  <c r="W899" i="7"/>
  <c r="W900" i="7"/>
  <c r="W901" i="7"/>
  <c r="W902" i="7"/>
  <c r="W903" i="7"/>
  <c r="W904" i="7"/>
  <c r="W905" i="7"/>
  <c r="W906" i="7"/>
  <c r="W907" i="7"/>
  <c r="W908" i="7"/>
  <c r="W909" i="7"/>
  <c r="W910" i="7"/>
  <c r="W911" i="7"/>
  <c r="W912" i="7"/>
  <c r="W913" i="7"/>
  <c r="W914" i="7"/>
  <c r="W915" i="7"/>
  <c r="W916" i="7"/>
  <c r="W917" i="7"/>
  <c r="W918" i="7"/>
  <c r="W919" i="7"/>
  <c r="W920" i="7"/>
  <c r="W921" i="7"/>
  <c r="W922" i="7"/>
  <c r="W923" i="7"/>
  <c r="W924" i="7"/>
  <c r="W925" i="7"/>
  <c r="W926" i="7"/>
  <c r="W927" i="7"/>
  <c r="W928" i="7"/>
  <c r="W929" i="7"/>
  <c r="W930" i="7"/>
  <c r="W931" i="7"/>
  <c r="W932" i="7"/>
  <c r="W933" i="7"/>
  <c r="W934" i="7"/>
  <c r="W935" i="7"/>
  <c r="W936" i="7"/>
  <c r="W937" i="7"/>
  <c r="W938" i="7"/>
  <c r="W939" i="7"/>
  <c r="W940" i="7"/>
  <c r="W941" i="7"/>
  <c r="W942" i="7"/>
  <c r="W943" i="7"/>
  <c r="W944" i="7"/>
  <c r="W945" i="7"/>
  <c r="W946" i="7"/>
  <c r="W947" i="7"/>
  <c r="W948" i="7"/>
  <c r="W949" i="7"/>
  <c r="W950" i="7"/>
  <c r="W951" i="7"/>
  <c r="W952" i="7"/>
  <c r="W953" i="7"/>
  <c r="W954" i="7"/>
  <c r="W955" i="7"/>
  <c r="W956" i="7"/>
  <c r="W957" i="7"/>
  <c r="W958" i="7"/>
  <c r="W959" i="7"/>
  <c r="W960" i="7"/>
  <c r="W961" i="7"/>
  <c r="W962" i="7"/>
  <c r="W963" i="7"/>
  <c r="W964" i="7"/>
  <c r="W965" i="7"/>
  <c r="W966" i="7"/>
  <c r="W967" i="7"/>
  <c r="W968" i="7"/>
  <c r="W969" i="7"/>
  <c r="W970" i="7"/>
  <c r="W971" i="7"/>
  <c r="W972" i="7"/>
  <c r="W973" i="7"/>
  <c r="W974" i="7"/>
  <c r="W975" i="7"/>
  <c r="W976" i="7"/>
  <c r="W977" i="7"/>
  <c r="W978" i="7"/>
  <c r="W979" i="7"/>
  <c r="W980" i="7"/>
  <c r="W981" i="7"/>
  <c r="W982" i="7"/>
  <c r="W983" i="7"/>
  <c r="W984" i="7"/>
  <c r="W985" i="7"/>
  <c r="W986" i="7"/>
  <c r="W987" i="7"/>
  <c r="W988" i="7"/>
  <c r="W989" i="7"/>
  <c r="W990" i="7"/>
  <c r="W991" i="7"/>
  <c r="W992" i="7"/>
  <c r="W993" i="7"/>
  <c r="W994" i="7"/>
  <c r="W995" i="7"/>
  <c r="W996" i="7"/>
  <c r="W997" i="7"/>
  <c r="W998" i="7"/>
  <c r="W999" i="7"/>
  <c r="W1000" i="7"/>
  <c r="W1001" i="7"/>
  <c r="W1002" i="7"/>
  <c r="W1003" i="7"/>
  <c r="W1004" i="7"/>
  <c r="W1005" i="7"/>
  <c r="W1006" i="7"/>
  <c r="W1007" i="7"/>
  <c r="W1008" i="7"/>
  <c r="W1009" i="7"/>
  <c r="W1010" i="7"/>
  <c r="W1011" i="7"/>
  <c r="W1012" i="7"/>
  <c r="W1013" i="7"/>
  <c r="W1014" i="7"/>
  <c r="W1015" i="7"/>
  <c r="W1016" i="7"/>
  <c r="W1017" i="7"/>
  <c r="W1018" i="7"/>
  <c r="W1019" i="7"/>
  <c r="W1020" i="7"/>
  <c r="W1021" i="7"/>
  <c r="W1022" i="7"/>
  <c r="W1023" i="7"/>
  <c r="W1024" i="7"/>
  <c r="W1025" i="7"/>
  <c r="W1026" i="7"/>
  <c r="W1027" i="7"/>
  <c r="W1028" i="7"/>
  <c r="W1029" i="7"/>
  <c r="W1030" i="7"/>
  <c r="W1031" i="7"/>
  <c r="W1032" i="7"/>
  <c r="W1033" i="7"/>
  <c r="W1034" i="7"/>
  <c r="W1035" i="7"/>
  <c r="W1036" i="7"/>
  <c r="W1037" i="7"/>
  <c r="W1038" i="7"/>
  <c r="W1039" i="7"/>
  <c r="W1040" i="7"/>
  <c r="W1041" i="7"/>
  <c r="W1042" i="7"/>
  <c r="W1043" i="7"/>
  <c r="W1044" i="7"/>
  <c r="W1045" i="7"/>
  <c r="W1046" i="7"/>
  <c r="W1047" i="7"/>
  <c r="W1048" i="7"/>
  <c r="W1049" i="7"/>
  <c r="W1050" i="7"/>
  <c r="W1051" i="7"/>
  <c r="W1052" i="7"/>
  <c r="W1053" i="7"/>
  <c r="W1054" i="7"/>
  <c r="W1055" i="7"/>
  <c r="W1056" i="7"/>
  <c r="W1057" i="7"/>
  <c r="W1058" i="7"/>
  <c r="W1059" i="7"/>
  <c r="W1060" i="7"/>
  <c r="W1061" i="7"/>
  <c r="W1062" i="7"/>
  <c r="W1063" i="7"/>
  <c r="W1064" i="7"/>
  <c r="W1065" i="7"/>
  <c r="W1066" i="7"/>
  <c r="W1067" i="7"/>
  <c r="W1068" i="7"/>
  <c r="W1069" i="7"/>
  <c r="W1070" i="7"/>
  <c r="W1071" i="7"/>
  <c r="W1072" i="7"/>
  <c r="W1073" i="7"/>
  <c r="W1074" i="7"/>
  <c r="W1075" i="7"/>
  <c r="W1076" i="7"/>
  <c r="W1077" i="7"/>
  <c r="W1078" i="7"/>
  <c r="W1079" i="7"/>
  <c r="W1080" i="7"/>
  <c r="W1081" i="7"/>
  <c r="W1082" i="7"/>
  <c r="W1083" i="7"/>
  <c r="W1084" i="7"/>
  <c r="W1085" i="7"/>
  <c r="W1086" i="7"/>
  <c r="W1087" i="7"/>
  <c r="W1088" i="7"/>
  <c r="W1089" i="7"/>
  <c r="W1090" i="7"/>
  <c r="W1091" i="7"/>
  <c r="W1092" i="7"/>
  <c r="W1093" i="7"/>
  <c r="W1094" i="7"/>
  <c r="W1095" i="7"/>
  <c r="W1096" i="7"/>
  <c r="W1097" i="7"/>
  <c r="W1098" i="7"/>
  <c r="W1099" i="7"/>
  <c r="W1100" i="7"/>
  <c r="W1101" i="7"/>
  <c r="W1102" i="7"/>
  <c r="W1103" i="7"/>
  <c r="W1104" i="7"/>
  <c r="W1105" i="7"/>
  <c r="W1106" i="7"/>
  <c r="W1107" i="7"/>
  <c r="W1108" i="7"/>
  <c r="W1109" i="7"/>
  <c r="W1110" i="7"/>
  <c r="W1111" i="7"/>
  <c r="W1112" i="7"/>
  <c r="W1113" i="7"/>
  <c r="W1114" i="7"/>
  <c r="W1115" i="7"/>
  <c r="W1116" i="7"/>
  <c r="W1117" i="7"/>
  <c r="W1118" i="7"/>
  <c r="W1119" i="7"/>
  <c r="W1120" i="7"/>
  <c r="W1121" i="7"/>
  <c r="W1122" i="7"/>
  <c r="W1123" i="7"/>
  <c r="W1124" i="7"/>
  <c r="W1125" i="7"/>
  <c r="W1126" i="7"/>
  <c r="W1127" i="7"/>
  <c r="W1128" i="7"/>
  <c r="W1129" i="7"/>
  <c r="W1130" i="7"/>
  <c r="W1131" i="7"/>
  <c r="W1132" i="7"/>
  <c r="W1133" i="7"/>
  <c r="W1134" i="7"/>
  <c r="W1135" i="7"/>
  <c r="W1136" i="7"/>
  <c r="W1137" i="7"/>
  <c r="W1138" i="7"/>
  <c r="W1139" i="7"/>
  <c r="W1140" i="7"/>
  <c r="W1141" i="7"/>
  <c r="W1142" i="7"/>
  <c r="W1143" i="7"/>
  <c r="W1144" i="7"/>
  <c r="W1145" i="7"/>
  <c r="W1146" i="7"/>
  <c r="W1147" i="7"/>
  <c r="W1148" i="7"/>
  <c r="W1149" i="7"/>
  <c r="W1150" i="7"/>
  <c r="W1151" i="7"/>
  <c r="W1152" i="7"/>
  <c r="W1153" i="7"/>
  <c r="W1154" i="7"/>
  <c r="W1155" i="7"/>
  <c r="W1156" i="7"/>
  <c r="W1157" i="7"/>
  <c r="W1158" i="7"/>
  <c r="W1159" i="7"/>
  <c r="W1160" i="7"/>
  <c r="W1161" i="7"/>
  <c r="W1162" i="7"/>
  <c r="W1163" i="7"/>
  <c r="W1164" i="7"/>
  <c r="W1165" i="7"/>
  <c r="W1166" i="7"/>
  <c r="W1167" i="7"/>
  <c r="W1168" i="7"/>
  <c r="W1169" i="7"/>
  <c r="W1170" i="7"/>
  <c r="W1171" i="7"/>
  <c r="W1172" i="7"/>
  <c r="W1173" i="7"/>
  <c r="W1174" i="7"/>
  <c r="W1175" i="7"/>
  <c r="W1176" i="7"/>
  <c r="W1177" i="7"/>
  <c r="W1178" i="7"/>
  <c r="W1179" i="7"/>
  <c r="W1180" i="7"/>
  <c r="W1181" i="7"/>
  <c r="W1182" i="7"/>
  <c r="W1183" i="7"/>
  <c r="W1184" i="7"/>
  <c r="W1185" i="7"/>
  <c r="W1186" i="7"/>
  <c r="W1187" i="7"/>
  <c r="W1188" i="7"/>
  <c r="W1189" i="7"/>
  <c r="W1190" i="7"/>
  <c r="W1191" i="7"/>
  <c r="W1192" i="7"/>
  <c r="W1193" i="7"/>
  <c r="W1194" i="7"/>
  <c r="W1195" i="7"/>
  <c r="W1196" i="7"/>
  <c r="W1197" i="7"/>
  <c r="W1198" i="7"/>
  <c r="W1199" i="7"/>
  <c r="W1200" i="7"/>
  <c r="W1201" i="7"/>
  <c r="W1202" i="7"/>
  <c r="W1203" i="7"/>
  <c r="W1204" i="7"/>
  <c r="W1205" i="7"/>
  <c r="W1206" i="7"/>
  <c r="W1207" i="7"/>
  <c r="W1208" i="7"/>
  <c r="W1209" i="7"/>
  <c r="W1210" i="7"/>
  <c r="W1211" i="7"/>
  <c r="W1212" i="7"/>
  <c r="W1213" i="7"/>
  <c r="W1214" i="7"/>
  <c r="W1215" i="7"/>
  <c r="W1216" i="7"/>
  <c r="W1217" i="7"/>
  <c r="W1218" i="7"/>
  <c r="W1219" i="7"/>
  <c r="W1220" i="7"/>
  <c r="W1221" i="7"/>
  <c r="W1222" i="7"/>
  <c r="W1223" i="7"/>
  <c r="W1224" i="7"/>
  <c r="W1225" i="7"/>
  <c r="W1226" i="7"/>
  <c r="W1227" i="7"/>
  <c r="W1228" i="7"/>
  <c r="W1229" i="7"/>
  <c r="W1230" i="7"/>
  <c r="W1231" i="7"/>
  <c r="W1232" i="7"/>
  <c r="W1233" i="7"/>
  <c r="W1234" i="7"/>
  <c r="W1235" i="7"/>
  <c r="W1236" i="7"/>
  <c r="W1237" i="7"/>
  <c r="W1238" i="7"/>
  <c r="W1239" i="7"/>
  <c r="W1240" i="7"/>
  <c r="W1241" i="7"/>
  <c r="W1242" i="7"/>
  <c r="W1243" i="7"/>
  <c r="W1244" i="7"/>
  <c r="W1245" i="7"/>
  <c r="W1246" i="7"/>
  <c r="W1247" i="7"/>
  <c r="W1248" i="7"/>
  <c r="W1249" i="7"/>
  <c r="W1250" i="7"/>
  <c r="W1251" i="7"/>
  <c r="W1252" i="7"/>
  <c r="W1253" i="7"/>
  <c r="W1254" i="7"/>
  <c r="W1255" i="7"/>
  <c r="W1256" i="7"/>
  <c r="W1257" i="7"/>
  <c r="W1258" i="7"/>
  <c r="W1259" i="7"/>
  <c r="W1260" i="7"/>
  <c r="W1261" i="7"/>
  <c r="W1262" i="7"/>
  <c r="W1263" i="7"/>
  <c r="W1264" i="7"/>
  <c r="W1265" i="7"/>
  <c r="W1266" i="7"/>
  <c r="W1267" i="7"/>
  <c r="W1268" i="7"/>
  <c r="W1269" i="7"/>
  <c r="W1270" i="7"/>
  <c r="W1271" i="7"/>
  <c r="W1272" i="7"/>
  <c r="W1273" i="7"/>
  <c r="W1274" i="7"/>
  <c r="W1275" i="7"/>
  <c r="W1276" i="7"/>
  <c r="W1277" i="7"/>
  <c r="W1278" i="7"/>
  <c r="W1279" i="7"/>
  <c r="W1280" i="7"/>
  <c r="W1281" i="7"/>
  <c r="W1282" i="7"/>
  <c r="W1283" i="7"/>
  <c r="W1284" i="7"/>
  <c r="W1285" i="7"/>
  <c r="W1286" i="7"/>
  <c r="W1287" i="7"/>
  <c r="W1288" i="7"/>
  <c r="W1289" i="7"/>
  <c r="W1290" i="7"/>
  <c r="W1291" i="7"/>
  <c r="W1292" i="7"/>
  <c r="W1293" i="7"/>
  <c r="W1294" i="7"/>
  <c r="W1295" i="7"/>
  <c r="W1296" i="7"/>
  <c r="W1297" i="7"/>
  <c r="W1298" i="7"/>
  <c r="W1299" i="7"/>
  <c r="W1300" i="7"/>
  <c r="W1301" i="7"/>
  <c r="W1302" i="7"/>
  <c r="W1303" i="7"/>
  <c r="W1304" i="7"/>
  <c r="W1305" i="7"/>
  <c r="W1306" i="7"/>
  <c r="W1307" i="7"/>
  <c r="W1308" i="7"/>
  <c r="W1309" i="7"/>
  <c r="W1310" i="7"/>
  <c r="W1311" i="7"/>
  <c r="W1312" i="7"/>
  <c r="W1313" i="7"/>
  <c r="W1314" i="7"/>
  <c r="W1315" i="7"/>
  <c r="W1316" i="7"/>
  <c r="W1317" i="7"/>
  <c r="W1318" i="7"/>
  <c r="W1319" i="7"/>
  <c r="W1320" i="7"/>
  <c r="W1321" i="7"/>
  <c r="W1322" i="7"/>
  <c r="W1323" i="7"/>
  <c r="W1324" i="7"/>
  <c r="W1325" i="7"/>
  <c r="W1326" i="7"/>
  <c r="W1327" i="7"/>
  <c r="W1328" i="7"/>
  <c r="W1329" i="7"/>
  <c r="W1330" i="7"/>
  <c r="W1331" i="7"/>
  <c r="W1332" i="7"/>
  <c r="W1333" i="7"/>
  <c r="W1334" i="7"/>
  <c r="W1335" i="7"/>
  <c r="W1336" i="7"/>
  <c r="W1337" i="7"/>
  <c r="W1338" i="7"/>
  <c r="W1339" i="7"/>
  <c r="W1340" i="7"/>
  <c r="W1341" i="7"/>
  <c r="W1342" i="7"/>
  <c r="W1343" i="7"/>
  <c r="W1344" i="7"/>
  <c r="W1345" i="7"/>
  <c r="W1346" i="7"/>
  <c r="W1347" i="7"/>
  <c r="W1348" i="7"/>
  <c r="W1349" i="7"/>
  <c r="W1350" i="7"/>
  <c r="W1351" i="7"/>
  <c r="W1352" i="7"/>
  <c r="W1353" i="7"/>
  <c r="W1354" i="7"/>
  <c r="W1355" i="7"/>
  <c r="W1356" i="7"/>
  <c r="W1357" i="7"/>
  <c r="W1358" i="7"/>
  <c r="W1359" i="7"/>
  <c r="W1360" i="7"/>
  <c r="W1361" i="7"/>
  <c r="W1362" i="7"/>
  <c r="W1363" i="7"/>
  <c r="W1364" i="7"/>
  <c r="W1365" i="7"/>
  <c r="W1366" i="7"/>
  <c r="W1367" i="7"/>
  <c r="W1368" i="7"/>
  <c r="W1369" i="7"/>
  <c r="W1370" i="7"/>
  <c r="W1371" i="7"/>
  <c r="W1372" i="7"/>
  <c r="W1373" i="7"/>
  <c r="W1374" i="7"/>
  <c r="W1375" i="7"/>
  <c r="W1376" i="7"/>
  <c r="W1377" i="7"/>
  <c r="W1378" i="7"/>
  <c r="W1379" i="7"/>
  <c r="W1380" i="7"/>
  <c r="W1381" i="7"/>
  <c r="W1382" i="7"/>
  <c r="W1383" i="7"/>
  <c r="W1384" i="7"/>
  <c r="W1385" i="7"/>
  <c r="W1386" i="7"/>
  <c r="W1387" i="7"/>
  <c r="W1388" i="7"/>
  <c r="W1389" i="7"/>
  <c r="W1390" i="7"/>
  <c r="W1391" i="7"/>
  <c r="W1392" i="7"/>
  <c r="W1393" i="7"/>
  <c r="W1394" i="7"/>
  <c r="W1395" i="7"/>
  <c r="W1396" i="7"/>
  <c r="W1397" i="7"/>
  <c r="W1398" i="7"/>
  <c r="W1399" i="7"/>
  <c r="W1400" i="7"/>
  <c r="W1401" i="7"/>
  <c r="W1402" i="7"/>
  <c r="W1403" i="7"/>
  <c r="W1404" i="7"/>
  <c r="W1405" i="7"/>
  <c r="W1406" i="7"/>
  <c r="W1407" i="7"/>
  <c r="W1408" i="7"/>
  <c r="W1409" i="7"/>
  <c r="W1410" i="7"/>
  <c r="W1411" i="7"/>
  <c r="W1412" i="7"/>
  <c r="W1413" i="7"/>
  <c r="W1414" i="7"/>
  <c r="W1415" i="7"/>
  <c r="W1416" i="7"/>
  <c r="W1417" i="7"/>
  <c r="W1418" i="7"/>
  <c r="W1419" i="7"/>
  <c r="W1420" i="7"/>
  <c r="W1421" i="7"/>
  <c r="W1422" i="7"/>
  <c r="W1423" i="7"/>
  <c r="W1424" i="7"/>
  <c r="W1425" i="7"/>
  <c r="W1426" i="7"/>
  <c r="W1427" i="7"/>
  <c r="W1428" i="7"/>
  <c r="W1429" i="7"/>
  <c r="W1430" i="7"/>
  <c r="W1431" i="7"/>
  <c r="W1432" i="7"/>
  <c r="W1433" i="7"/>
  <c r="W1434" i="7"/>
  <c r="W1435" i="7"/>
  <c r="W1436" i="7"/>
  <c r="W1437" i="7"/>
  <c r="W1438" i="7"/>
  <c r="W1439" i="7"/>
  <c r="W1440" i="7"/>
  <c r="W1441" i="7"/>
  <c r="W1442" i="7"/>
  <c r="W1443" i="7"/>
  <c r="W1444" i="7"/>
  <c r="W1445" i="7"/>
  <c r="W1446" i="7"/>
  <c r="W1447" i="7"/>
  <c r="W1448" i="7"/>
  <c r="W1449" i="7"/>
  <c r="W1450" i="7"/>
  <c r="W1451" i="7"/>
  <c r="W1452" i="7"/>
  <c r="W1453" i="7"/>
  <c r="W1454" i="7"/>
  <c r="W1455" i="7"/>
  <c r="W1456" i="7"/>
  <c r="W1457" i="7"/>
  <c r="W1458" i="7"/>
  <c r="W1459" i="7"/>
  <c r="W1460" i="7"/>
  <c r="W1461" i="7"/>
  <c r="W1462" i="7"/>
  <c r="W1463" i="7"/>
  <c r="W1464" i="7"/>
  <c r="W1465" i="7"/>
  <c r="W1466" i="7"/>
  <c r="W1467" i="7"/>
  <c r="W1468" i="7"/>
  <c r="W1469" i="7"/>
  <c r="W1470" i="7"/>
  <c r="W1471" i="7"/>
  <c r="W1472" i="7"/>
  <c r="W1473" i="7"/>
  <c r="W1474" i="7"/>
  <c r="W1475" i="7"/>
  <c r="W1476" i="7"/>
  <c r="W1477" i="7"/>
  <c r="W1478" i="7"/>
  <c r="W1479" i="7"/>
  <c r="W1480" i="7"/>
  <c r="W1481" i="7"/>
  <c r="W1482" i="7"/>
  <c r="W1483" i="7"/>
  <c r="W1484" i="7"/>
  <c r="W1485" i="7"/>
  <c r="W1486" i="7"/>
  <c r="W1487" i="7"/>
  <c r="W1488" i="7"/>
  <c r="W1489" i="7"/>
  <c r="W1490" i="7"/>
  <c r="W1491" i="7"/>
  <c r="W1492" i="7"/>
  <c r="W1493" i="7"/>
  <c r="W1494" i="7"/>
  <c r="W1495" i="7"/>
  <c r="W1496" i="7"/>
  <c r="W1497" i="7"/>
  <c r="W1498" i="7"/>
  <c r="W1499" i="7"/>
  <c r="W1500" i="7"/>
  <c r="W1501" i="7"/>
  <c r="W1502" i="7"/>
  <c r="W1503" i="7"/>
  <c r="W1504" i="7"/>
  <c r="W1505" i="7"/>
  <c r="W1506" i="7"/>
  <c r="W1507" i="7"/>
  <c r="W1508" i="7"/>
  <c r="W1509" i="7"/>
  <c r="W1510" i="7"/>
  <c r="W1511" i="7"/>
  <c r="W1512" i="7"/>
  <c r="W1513" i="7"/>
  <c r="W1514" i="7"/>
  <c r="W1515" i="7"/>
  <c r="W1516" i="7"/>
  <c r="W1517" i="7"/>
  <c r="W1518" i="7"/>
  <c r="W1519" i="7"/>
  <c r="W1520" i="7"/>
  <c r="W1521" i="7"/>
  <c r="W1522" i="7"/>
  <c r="W1523" i="7"/>
  <c r="W1524" i="7"/>
  <c r="W1525" i="7"/>
  <c r="W1526" i="7"/>
  <c r="W1527" i="7"/>
  <c r="W1528" i="7"/>
  <c r="W1529" i="7"/>
  <c r="W1530" i="7"/>
  <c r="W1531" i="7"/>
  <c r="W1532" i="7"/>
  <c r="W1533" i="7"/>
  <c r="W1534" i="7"/>
  <c r="W1535" i="7"/>
  <c r="W1536" i="7"/>
  <c r="W1537" i="7"/>
  <c r="W1538" i="7"/>
  <c r="W1539" i="7"/>
  <c r="W1540" i="7"/>
  <c r="W1541" i="7"/>
  <c r="W1542" i="7"/>
  <c r="W1543" i="7"/>
  <c r="W1544" i="7"/>
  <c r="W1545" i="7"/>
  <c r="W1546" i="7"/>
  <c r="W1547" i="7"/>
  <c r="W1548" i="7"/>
  <c r="W1549" i="7"/>
  <c r="W1550" i="7"/>
  <c r="W1551" i="7"/>
  <c r="W1552" i="7"/>
  <c r="W1553" i="7"/>
  <c r="W1554" i="7"/>
  <c r="W1555" i="7"/>
  <c r="W1556" i="7"/>
  <c r="W1557" i="7"/>
  <c r="W1558" i="7"/>
  <c r="W1559" i="7"/>
  <c r="W1560" i="7"/>
  <c r="W1561" i="7"/>
  <c r="W1562" i="7"/>
  <c r="W1563" i="7"/>
  <c r="W1564" i="7"/>
  <c r="W1565" i="7"/>
  <c r="W1566" i="7"/>
  <c r="W1567" i="7"/>
  <c r="W1568" i="7"/>
  <c r="W1569" i="7"/>
  <c r="W1570" i="7"/>
  <c r="W1571" i="7"/>
  <c r="W1572" i="7"/>
  <c r="W1573" i="7"/>
  <c r="W1574" i="7"/>
  <c r="W1575" i="7"/>
  <c r="W1576" i="7"/>
  <c r="W1577" i="7"/>
  <c r="W1578" i="7"/>
  <c r="W1579" i="7"/>
  <c r="W1580" i="7"/>
  <c r="W1581" i="7"/>
  <c r="W1582" i="7"/>
  <c r="W1583" i="7"/>
  <c r="W1584" i="7"/>
  <c r="W1585" i="7"/>
  <c r="W1586" i="7"/>
  <c r="W1587" i="7"/>
  <c r="W1588" i="7"/>
  <c r="W1589" i="7"/>
  <c r="W1590" i="7"/>
  <c r="W1591" i="7"/>
  <c r="W1592" i="7"/>
  <c r="W1593" i="7"/>
  <c r="W1594" i="7"/>
  <c r="W1595" i="7"/>
  <c r="W1596" i="7"/>
  <c r="W1597" i="7"/>
  <c r="W1598" i="7"/>
  <c r="W1599" i="7"/>
  <c r="W1600" i="7"/>
  <c r="W1601" i="7"/>
  <c r="W1602" i="7"/>
  <c r="W1603" i="7"/>
  <c r="W1604" i="7"/>
  <c r="W1605" i="7"/>
  <c r="W1606" i="7"/>
  <c r="W1607" i="7"/>
  <c r="W1608" i="7"/>
  <c r="W1609" i="7"/>
  <c r="W1610" i="7"/>
  <c r="W1611" i="7"/>
  <c r="W1612" i="7"/>
  <c r="W1613" i="7"/>
  <c r="W1614" i="7"/>
  <c r="W1615" i="7"/>
  <c r="W1616" i="7"/>
  <c r="W1617" i="7"/>
  <c r="W1618" i="7"/>
  <c r="W1619" i="7"/>
  <c r="W1620" i="7"/>
  <c r="W1621" i="7"/>
  <c r="W1622" i="7"/>
  <c r="W1623" i="7"/>
  <c r="W1624" i="7"/>
  <c r="W1625" i="7"/>
  <c r="W1626" i="7"/>
  <c r="W1627" i="7"/>
  <c r="W1628" i="7"/>
  <c r="W1629" i="7"/>
  <c r="W1630" i="7"/>
  <c r="W1631" i="7"/>
  <c r="W1632" i="7"/>
  <c r="W1633" i="7"/>
  <c r="W1634" i="7"/>
  <c r="W1635" i="7"/>
  <c r="W1636" i="7"/>
  <c r="W1637" i="7"/>
  <c r="W1638" i="7"/>
  <c r="W1639" i="7"/>
  <c r="W1640" i="7"/>
  <c r="W1641" i="7"/>
  <c r="W1642" i="7"/>
  <c r="W1643" i="7"/>
  <c r="W1644" i="7"/>
  <c r="W1645" i="7"/>
  <c r="W1646" i="7"/>
  <c r="W1647" i="7"/>
  <c r="W1648" i="7"/>
  <c r="W1649" i="7"/>
  <c r="W1650" i="7"/>
  <c r="W1651" i="7"/>
  <c r="W1652" i="7"/>
  <c r="W1653" i="7"/>
  <c r="W1654" i="7"/>
  <c r="W1655" i="7"/>
  <c r="W1656" i="7"/>
  <c r="W1657" i="7"/>
  <c r="W1658" i="7"/>
  <c r="W1659" i="7"/>
  <c r="W1660" i="7"/>
  <c r="W1661" i="7"/>
  <c r="W1662" i="7"/>
  <c r="W1663" i="7"/>
  <c r="W1664" i="7"/>
  <c r="W1665" i="7"/>
  <c r="W1666" i="7"/>
  <c r="W1667" i="7"/>
  <c r="W1668" i="7"/>
  <c r="W1669" i="7"/>
  <c r="W1670" i="7"/>
  <c r="W1671" i="7"/>
  <c r="W1672" i="7"/>
  <c r="W1673" i="7"/>
  <c r="W1674" i="7"/>
  <c r="W1675" i="7"/>
  <c r="W1676" i="7"/>
  <c r="W1677" i="7"/>
  <c r="W1678" i="7"/>
  <c r="W1679" i="7"/>
  <c r="W1680" i="7"/>
  <c r="W1681" i="7"/>
  <c r="W1682" i="7"/>
  <c r="W1683" i="7"/>
  <c r="W1684" i="7"/>
  <c r="W1685" i="7"/>
  <c r="W1686" i="7"/>
  <c r="W1687" i="7"/>
  <c r="W1688" i="7"/>
  <c r="W1689" i="7"/>
  <c r="W1690" i="7"/>
  <c r="W1691" i="7"/>
  <c r="W1692" i="7"/>
  <c r="W1693" i="7"/>
  <c r="W1694" i="7"/>
  <c r="W1695" i="7"/>
  <c r="W1696" i="7"/>
  <c r="W1697" i="7"/>
  <c r="W1698" i="7"/>
  <c r="W1699" i="7"/>
  <c r="W1700" i="7"/>
  <c r="W1701" i="7"/>
  <c r="W1702" i="7"/>
  <c r="W1703" i="7"/>
  <c r="W1704" i="7"/>
  <c r="W1705" i="7"/>
  <c r="W1706" i="7"/>
  <c r="W1707" i="7"/>
  <c r="W1708" i="7"/>
  <c r="W1709" i="7"/>
  <c r="W1710" i="7"/>
  <c r="W1711" i="7"/>
  <c r="W1712" i="7"/>
  <c r="W1713" i="7"/>
  <c r="W1714" i="7"/>
  <c r="W1715" i="7"/>
  <c r="W1716" i="7"/>
  <c r="W1717" i="7"/>
  <c r="W1718" i="7"/>
  <c r="W1719" i="7"/>
  <c r="W1720" i="7"/>
  <c r="W1721" i="7"/>
  <c r="W1722" i="7"/>
  <c r="W1723" i="7"/>
  <c r="W1724" i="7"/>
  <c r="W1725" i="7"/>
  <c r="W1726" i="7"/>
  <c r="W1727" i="7"/>
  <c r="W1728" i="7"/>
  <c r="W1729" i="7"/>
  <c r="W1730" i="7"/>
  <c r="W1731" i="7"/>
  <c r="W1732" i="7"/>
  <c r="W1733" i="7"/>
  <c r="W1734" i="7"/>
  <c r="W1735" i="7"/>
  <c r="W1736" i="7"/>
  <c r="W1737" i="7"/>
  <c r="W1738" i="7"/>
  <c r="W1739" i="7"/>
  <c r="W1740" i="7"/>
  <c r="W1741" i="7"/>
  <c r="W1742" i="7"/>
  <c r="W1743" i="7"/>
  <c r="W1744" i="7"/>
  <c r="W1745" i="7"/>
  <c r="W1746" i="7"/>
  <c r="W1747" i="7"/>
  <c r="W1748" i="7"/>
  <c r="W1749" i="7"/>
  <c r="W1750" i="7"/>
  <c r="W1751" i="7"/>
  <c r="W1752" i="7"/>
  <c r="W1753" i="7"/>
  <c r="W1754" i="7"/>
  <c r="W1755" i="7"/>
  <c r="W1756" i="7"/>
  <c r="W1757" i="7"/>
  <c r="W1758" i="7"/>
  <c r="W1759" i="7"/>
  <c r="W1760" i="7"/>
  <c r="W1761" i="7"/>
  <c r="W1762" i="7"/>
  <c r="W1763" i="7"/>
  <c r="W1764" i="7"/>
  <c r="W1765" i="7"/>
  <c r="W1766" i="7"/>
  <c r="W1767" i="7"/>
  <c r="W1768" i="7"/>
  <c r="W1769" i="7"/>
  <c r="W1770" i="7"/>
  <c r="W1771" i="7"/>
  <c r="W1772" i="7"/>
  <c r="W1773" i="7"/>
  <c r="W1774" i="7"/>
  <c r="W1775" i="7"/>
  <c r="W1776" i="7"/>
  <c r="W1777" i="7"/>
  <c r="W1778" i="7"/>
  <c r="W1779" i="7"/>
  <c r="W1780" i="7"/>
  <c r="W1781" i="7"/>
  <c r="W1782" i="7"/>
  <c r="W1783" i="7"/>
  <c r="W1784" i="7"/>
  <c r="W1785" i="7"/>
  <c r="W1786" i="7"/>
  <c r="W1787" i="7"/>
  <c r="W1788" i="7"/>
  <c r="W1789" i="7"/>
  <c r="W1790" i="7"/>
  <c r="W1791" i="7"/>
  <c r="W1792" i="7"/>
  <c r="W1793" i="7"/>
  <c r="W1794" i="7"/>
  <c r="W1795" i="7"/>
  <c r="W1796" i="7"/>
  <c r="W1797" i="7"/>
  <c r="W1798" i="7"/>
  <c r="W1799" i="7"/>
  <c r="W1800" i="7"/>
  <c r="W1801" i="7"/>
  <c r="W1802" i="7"/>
  <c r="W1803" i="7"/>
  <c r="W1804" i="7"/>
  <c r="W1805" i="7"/>
  <c r="W1806" i="7"/>
  <c r="W1807" i="7"/>
  <c r="W1808" i="7"/>
  <c r="W1809" i="7"/>
  <c r="W1810" i="7"/>
  <c r="W1811" i="7"/>
  <c r="W1812" i="7"/>
  <c r="W1813" i="7"/>
  <c r="W1814" i="7"/>
  <c r="W1815" i="7"/>
  <c r="W1816" i="7"/>
  <c r="W1817" i="7"/>
  <c r="W1818" i="7"/>
  <c r="W1819" i="7"/>
  <c r="W1820" i="7"/>
  <c r="W1821" i="7"/>
  <c r="W1822" i="7"/>
  <c r="W1823" i="7"/>
  <c r="W1824" i="7"/>
  <c r="W1825" i="7"/>
  <c r="W1826" i="7"/>
  <c r="W1827" i="7"/>
  <c r="W1828" i="7"/>
  <c r="W1829" i="7"/>
  <c r="W1830" i="7"/>
  <c r="W1831" i="7"/>
  <c r="W1832" i="7"/>
  <c r="W1833" i="7"/>
  <c r="W1834" i="7"/>
  <c r="W1835" i="7"/>
  <c r="W1836" i="7"/>
  <c r="W1837" i="7"/>
  <c r="W1838" i="7"/>
  <c r="W1839" i="7"/>
  <c r="W1840" i="7"/>
  <c r="W1841" i="7"/>
  <c r="W1842" i="7"/>
  <c r="W1843" i="7"/>
  <c r="W1844" i="7"/>
  <c r="W1845" i="7"/>
  <c r="W1846" i="7"/>
  <c r="W1847" i="7"/>
  <c r="W1848" i="7"/>
  <c r="W1849" i="7"/>
  <c r="W1850" i="7"/>
  <c r="W1851" i="7"/>
  <c r="W1852" i="7"/>
  <c r="W1853" i="7"/>
  <c r="W1854" i="7"/>
  <c r="W1855" i="7"/>
  <c r="W1856" i="7"/>
  <c r="W1857" i="7"/>
  <c r="W1858" i="7"/>
  <c r="W1859" i="7"/>
  <c r="W1860" i="7"/>
  <c r="W1861" i="7"/>
  <c r="W1862" i="7"/>
  <c r="W1863" i="7"/>
  <c r="W1864" i="7"/>
  <c r="W1865" i="7"/>
  <c r="W1866" i="7"/>
  <c r="W1867" i="7"/>
  <c r="W1868" i="7"/>
  <c r="W1869" i="7"/>
  <c r="W1870" i="7"/>
  <c r="W1871" i="7"/>
  <c r="W1872" i="7"/>
  <c r="W1873" i="7"/>
  <c r="W1874" i="7"/>
  <c r="W1875" i="7"/>
  <c r="W1876" i="7"/>
  <c r="W1877" i="7"/>
  <c r="W1878" i="7"/>
  <c r="W1879" i="7"/>
  <c r="W1880" i="7"/>
  <c r="W1881" i="7"/>
  <c r="W1882" i="7"/>
  <c r="W1883" i="7"/>
  <c r="W1884" i="7"/>
  <c r="W1885" i="7"/>
  <c r="W1886" i="7"/>
  <c r="W1887" i="7"/>
  <c r="W1888" i="7"/>
  <c r="W1889" i="7"/>
  <c r="W1890" i="7"/>
  <c r="W1891" i="7"/>
  <c r="W1892" i="7"/>
  <c r="W1893" i="7"/>
  <c r="W1894" i="7"/>
  <c r="W1895" i="7"/>
  <c r="W1896" i="7"/>
  <c r="W1897" i="7"/>
  <c r="W1898" i="7"/>
  <c r="W1899" i="7"/>
  <c r="W1900" i="7"/>
  <c r="W1901" i="7"/>
  <c r="W1902" i="7"/>
  <c r="W1903" i="7"/>
  <c r="W1904" i="7"/>
  <c r="W1905" i="7"/>
  <c r="W1906" i="7"/>
  <c r="W1907" i="7"/>
  <c r="W1908" i="7"/>
  <c r="W1909" i="7"/>
  <c r="W1910" i="7"/>
  <c r="W1911" i="7"/>
  <c r="W1912" i="7"/>
  <c r="W1913" i="7"/>
  <c r="W1914" i="7"/>
  <c r="W1915" i="7"/>
  <c r="W1916" i="7"/>
  <c r="W1917" i="7"/>
  <c r="W1918" i="7"/>
  <c r="W1919" i="7"/>
  <c r="W1920" i="7"/>
  <c r="W1921" i="7"/>
  <c r="W1922" i="7"/>
  <c r="W1923" i="7"/>
  <c r="W1924" i="7"/>
  <c r="W1925" i="7"/>
  <c r="W1926" i="7"/>
  <c r="W1927" i="7"/>
  <c r="W1928" i="7"/>
  <c r="W1929" i="7"/>
  <c r="W1930" i="7"/>
  <c r="W1931" i="7"/>
  <c r="W1932" i="7"/>
  <c r="W1933" i="7"/>
  <c r="W1934" i="7"/>
  <c r="W1935" i="7"/>
  <c r="W1936" i="7"/>
  <c r="W1937" i="7"/>
  <c r="W1938" i="7"/>
  <c r="W1939" i="7"/>
  <c r="W1940" i="7"/>
  <c r="W1941" i="7"/>
  <c r="W1942" i="7"/>
  <c r="W1943" i="7"/>
  <c r="W1944" i="7"/>
  <c r="W1945" i="7"/>
  <c r="W1946" i="7"/>
  <c r="W1947" i="7"/>
  <c r="W1948" i="7"/>
  <c r="W1949" i="7"/>
  <c r="W1950" i="7"/>
  <c r="W1951" i="7"/>
  <c r="W1952" i="7"/>
  <c r="W1953" i="7"/>
  <c r="W1954" i="7"/>
  <c r="W1955" i="7"/>
  <c r="W1956" i="7"/>
  <c r="W1957" i="7"/>
  <c r="W1958" i="7"/>
  <c r="W1959" i="7"/>
  <c r="W1960" i="7"/>
  <c r="W1961" i="7"/>
  <c r="W1962" i="7"/>
  <c r="W1963" i="7"/>
  <c r="W1964" i="7"/>
  <c r="W1965" i="7"/>
  <c r="W1966" i="7"/>
  <c r="W1967" i="7"/>
  <c r="W1968" i="7"/>
  <c r="W1969" i="7"/>
  <c r="W1970" i="7"/>
  <c r="W1971" i="7"/>
  <c r="W1972" i="7"/>
  <c r="W1973" i="7"/>
  <c r="W1974" i="7"/>
  <c r="W1975" i="7"/>
  <c r="W1976" i="7"/>
  <c r="W1977" i="7"/>
  <c r="W1978" i="7"/>
  <c r="W1979" i="7"/>
  <c r="W1980" i="7"/>
  <c r="W1981" i="7"/>
  <c r="W1982" i="7"/>
  <c r="W1983" i="7"/>
  <c r="W1984" i="7"/>
  <c r="W1985" i="7"/>
  <c r="W1986" i="7"/>
  <c r="W1987" i="7"/>
  <c r="W1988" i="7"/>
  <c r="W1989" i="7"/>
  <c r="W1990" i="7"/>
  <c r="W1991" i="7"/>
  <c r="W1992" i="7"/>
  <c r="W1993" i="7"/>
  <c r="W1994" i="7"/>
  <c r="W1995" i="7"/>
  <c r="W1996" i="7"/>
  <c r="W1997" i="7"/>
  <c r="W1998" i="7"/>
  <c r="W1999" i="7"/>
  <c r="W2000" i="7"/>
  <c r="W2001" i="7"/>
  <c r="W2002" i="7"/>
  <c r="W2003" i="7"/>
  <c r="W2004" i="7"/>
  <c r="W2005" i="7"/>
  <c r="W2006" i="7"/>
  <c r="W2007" i="7"/>
  <c r="W2008" i="7"/>
  <c r="W2009" i="7"/>
  <c r="W2010" i="7"/>
  <c r="W2011" i="7"/>
  <c r="W2012" i="7"/>
  <c r="W2013" i="7"/>
  <c r="W2014" i="7"/>
  <c r="W2015" i="7"/>
  <c r="W2016" i="7"/>
  <c r="W2017" i="7"/>
  <c r="W2018" i="7"/>
  <c r="W2019" i="7"/>
  <c r="W2020" i="7"/>
  <c r="W2021" i="7"/>
  <c r="W2022" i="7"/>
  <c r="W2023" i="7"/>
  <c r="W2024" i="7"/>
  <c r="W2025" i="7"/>
  <c r="W2026" i="7"/>
  <c r="W2027" i="7"/>
  <c r="W2028" i="7"/>
  <c r="W2029" i="7"/>
  <c r="W2030" i="7"/>
  <c r="W2031" i="7"/>
  <c r="W2032" i="7"/>
  <c r="W2033" i="7"/>
  <c r="W2034" i="7"/>
  <c r="W2035" i="7"/>
  <c r="W2036" i="7"/>
  <c r="W2037" i="7"/>
  <c r="W2038" i="7"/>
  <c r="W2039" i="7"/>
  <c r="W2040" i="7"/>
  <c r="W2041" i="7"/>
  <c r="W2042" i="7"/>
  <c r="W2043" i="7"/>
  <c r="W2044" i="7"/>
  <c r="W2045" i="7"/>
  <c r="W2046" i="7"/>
  <c r="W2047" i="7"/>
  <c r="W2048" i="7"/>
  <c r="W2049" i="7"/>
  <c r="W2050" i="7"/>
  <c r="W2051" i="7"/>
  <c r="W2052" i="7"/>
  <c r="W2053" i="7"/>
  <c r="W2054" i="7"/>
  <c r="W2055" i="7"/>
  <c r="W2056" i="7"/>
  <c r="W2057" i="7"/>
  <c r="W2058" i="7"/>
  <c r="W2059" i="7"/>
  <c r="W2060" i="7"/>
  <c r="W2061" i="7"/>
  <c r="W2062" i="7"/>
  <c r="W2063" i="7"/>
  <c r="W2064" i="7"/>
  <c r="W2065" i="7"/>
  <c r="W2066" i="7"/>
  <c r="W2067" i="7"/>
  <c r="W2068" i="7"/>
  <c r="W2069" i="7"/>
  <c r="W2070" i="7"/>
  <c r="W2071" i="7"/>
  <c r="W2072" i="7"/>
  <c r="W2073" i="7"/>
  <c r="W2074" i="7"/>
  <c r="W2075" i="7"/>
  <c r="W2076" i="7"/>
  <c r="W2077" i="7"/>
  <c r="W2078" i="7"/>
  <c r="W2079" i="7"/>
  <c r="W2080" i="7"/>
  <c r="W2081" i="7"/>
  <c r="W2082" i="7"/>
  <c r="W2083" i="7"/>
  <c r="W2084" i="7"/>
  <c r="W2085" i="7"/>
  <c r="W2086" i="7"/>
  <c r="W2087" i="7"/>
  <c r="W2088" i="7"/>
  <c r="W2089" i="7"/>
  <c r="W2090" i="7"/>
  <c r="W2091" i="7"/>
  <c r="W2092" i="7"/>
  <c r="W2093" i="7"/>
  <c r="W2094" i="7"/>
  <c r="W2095" i="7"/>
  <c r="W2096" i="7"/>
  <c r="W2097" i="7"/>
  <c r="W2098" i="7"/>
  <c r="W2099" i="7"/>
  <c r="W2100" i="7"/>
  <c r="W2101" i="7"/>
  <c r="W2102" i="7"/>
  <c r="W2103" i="7"/>
  <c r="W2104" i="7"/>
  <c r="W2105" i="7"/>
  <c r="W2106" i="7"/>
  <c r="W2107" i="7"/>
  <c r="W2108" i="7"/>
  <c r="W2109" i="7"/>
  <c r="W2110" i="7"/>
  <c r="W2111" i="7"/>
  <c r="W2112" i="7"/>
  <c r="W2113" i="7"/>
  <c r="W2114" i="7"/>
  <c r="W2115" i="7"/>
  <c r="W2116" i="7"/>
  <c r="W2117" i="7"/>
  <c r="W2118" i="7"/>
  <c r="W2119" i="7"/>
  <c r="W2120" i="7"/>
  <c r="W2121" i="7"/>
  <c r="W2122" i="7"/>
  <c r="W2123" i="7"/>
  <c r="W2124" i="7"/>
  <c r="W2125" i="7"/>
  <c r="W2126" i="7"/>
  <c r="W2127" i="7"/>
  <c r="W2128" i="7"/>
  <c r="W2129" i="7"/>
  <c r="W2130" i="7"/>
  <c r="W2131" i="7"/>
  <c r="W2132" i="7"/>
  <c r="W2133" i="7"/>
  <c r="W2134" i="7"/>
  <c r="W2135" i="7"/>
  <c r="W2136" i="7"/>
  <c r="W2137" i="7"/>
  <c r="W2138" i="7"/>
  <c r="W2139" i="7"/>
  <c r="W2140" i="7"/>
  <c r="W2141" i="7"/>
  <c r="W2142" i="7"/>
  <c r="W2143" i="7"/>
  <c r="W2144" i="7"/>
  <c r="W2145" i="7"/>
  <c r="W2146" i="7"/>
  <c r="W2147" i="7"/>
  <c r="W2148" i="7"/>
  <c r="W2149" i="7"/>
  <c r="W2150" i="7"/>
  <c r="W2151" i="7"/>
  <c r="W2152" i="7"/>
  <c r="W2153" i="7"/>
  <c r="W2154" i="7"/>
  <c r="W2155" i="7"/>
  <c r="W2156" i="7"/>
  <c r="W2157" i="7"/>
  <c r="W2158" i="7"/>
  <c r="W2159" i="7"/>
  <c r="W2160" i="7"/>
  <c r="W2161" i="7"/>
  <c r="W2162" i="7"/>
  <c r="W2163" i="7"/>
  <c r="W2164" i="7"/>
  <c r="W2165" i="7"/>
  <c r="W2166" i="7"/>
  <c r="W2167" i="7"/>
  <c r="W2168" i="7"/>
  <c r="W2169" i="7"/>
  <c r="W2170" i="7"/>
  <c r="W2171" i="7"/>
  <c r="W2172" i="7"/>
  <c r="W2173" i="7"/>
  <c r="W2174" i="7"/>
  <c r="W2175" i="7"/>
  <c r="W2176" i="7"/>
  <c r="W2177" i="7"/>
  <c r="W2178" i="7"/>
  <c r="W2179" i="7"/>
  <c r="W2180" i="7"/>
  <c r="W2181" i="7"/>
  <c r="W2182" i="7"/>
  <c r="W2183" i="7"/>
  <c r="W2184" i="7"/>
  <c r="W2185" i="7"/>
  <c r="W2186" i="7"/>
  <c r="W2187" i="7"/>
  <c r="W2188" i="7"/>
  <c r="W2189" i="7"/>
  <c r="W2190" i="7"/>
  <c r="W2191" i="7"/>
  <c r="W2192" i="7"/>
  <c r="W2193" i="7"/>
  <c r="W2194" i="7"/>
  <c r="W2195" i="7"/>
  <c r="W2196" i="7"/>
  <c r="W2197" i="7"/>
  <c r="W2198" i="7"/>
  <c r="W2199" i="7"/>
  <c r="W2200" i="7"/>
  <c r="W2201" i="7"/>
  <c r="W2202" i="7"/>
  <c r="W2203" i="7"/>
  <c r="W2204" i="7"/>
  <c r="W2205" i="7"/>
  <c r="W2206" i="7"/>
  <c r="W2207" i="7"/>
  <c r="W2208" i="7"/>
  <c r="W2209" i="7"/>
  <c r="W2210" i="7"/>
  <c r="W2211" i="7"/>
  <c r="W2212" i="7"/>
  <c r="W2213" i="7"/>
  <c r="W2214" i="7"/>
  <c r="W2215" i="7"/>
  <c r="W2216" i="7"/>
  <c r="W2217" i="7"/>
  <c r="W2218" i="7"/>
  <c r="W2219" i="7"/>
  <c r="W2220" i="7"/>
  <c r="W2221" i="7"/>
  <c r="W2222" i="7"/>
  <c r="W2223" i="7"/>
  <c r="W2224" i="7"/>
  <c r="W2225" i="7"/>
  <c r="W2226" i="7"/>
  <c r="W2227" i="7"/>
  <c r="W2228" i="7"/>
  <c r="W2229" i="7"/>
  <c r="W2230" i="7"/>
  <c r="W2231" i="7"/>
  <c r="W2232" i="7"/>
  <c r="W2233" i="7"/>
  <c r="W2234" i="7"/>
  <c r="W2235" i="7"/>
  <c r="W2236" i="7"/>
  <c r="W2237" i="7"/>
  <c r="W2238" i="7"/>
  <c r="W2239" i="7"/>
  <c r="W2240" i="7"/>
  <c r="W2241" i="7"/>
  <c r="W2242" i="7"/>
  <c r="W2243" i="7"/>
  <c r="W2244" i="7"/>
  <c r="W2245" i="7"/>
  <c r="W2246" i="7"/>
  <c r="W2247" i="7"/>
  <c r="W2248" i="7"/>
  <c r="W2249" i="7"/>
  <c r="W2250" i="7"/>
  <c r="W2251" i="7"/>
  <c r="W2252" i="7"/>
  <c r="W2253" i="7"/>
  <c r="W2254" i="7"/>
  <c r="W2255" i="7"/>
  <c r="W2256" i="7"/>
  <c r="W2257" i="7"/>
  <c r="W2258" i="7"/>
  <c r="W2259" i="7"/>
  <c r="W2260" i="7"/>
  <c r="W2261" i="7"/>
  <c r="W2262" i="7"/>
  <c r="W2263" i="7"/>
  <c r="W2264" i="7"/>
  <c r="W2265" i="7"/>
  <c r="W2266" i="7"/>
  <c r="W2267" i="7"/>
  <c r="W2268" i="7"/>
  <c r="W2269" i="7"/>
  <c r="W2270" i="7"/>
  <c r="W2271" i="7"/>
  <c r="W2272" i="7"/>
  <c r="W2273" i="7"/>
  <c r="W2274" i="7"/>
  <c r="W2275" i="7"/>
  <c r="W2276" i="7"/>
  <c r="W2277" i="7"/>
  <c r="W2278" i="7"/>
  <c r="W2279" i="7"/>
  <c r="W2280" i="7"/>
  <c r="W2281" i="7"/>
  <c r="W2282" i="7"/>
  <c r="W2283" i="7"/>
  <c r="W2284" i="7"/>
  <c r="W2285" i="7"/>
  <c r="W2286" i="7"/>
  <c r="W2287" i="7"/>
  <c r="W2288" i="7"/>
  <c r="W2289" i="7"/>
  <c r="W2290" i="7"/>
  <c r="W2291" i="7"/>
  <c r="W2292" i="7"/>
  <c r="W2293" i="7"/>
  <c r="W2294" i="7"/>
  <c r="W2295" i="7"/>
  <c r="W2296" i="7"/>
  <c r="W2297" i="7"/>
  <c r="W2298" i="7"/>
  <c r="W2299" i="7"/>
  <c r="W2300" i="7"/>
  <c r="W2301" i="7"/>
  <c r="W2302" i="7"/>
  <c r="W2303" i="7"/>
  <c r="W2304" i="7"/>
  <c r="W2305" i="7"/>
  <c r="W2306" i="7"/>
  <c r="W2307" i="7"/>
  <c r="W2308" i="7"/>
  <c r="W2309" i="7"/>
  <c r="W2310" i="7"/>
  <c r="W2311" i="7"/>
  <c r="W2312" i="7"/>
  <c r="W2313" i="7"/>
  <c r="W2314" i="7"/>
  <c r="W2315" i="7"/>
  <c r="W2316" i="7"/>
  <c r="W2317" i="7"/>
  <c r="W2318" i="7"/>
  <c r="W2319" i="7"/>
  <c r="W2320" i="7"/>
  <c r="W2321" i="7"/>
  <c r="W2322" i="7"/>
  <c r="W2323" i="7"/>
  <c r="W2324" i="7"/>
  <c r="W2325" i="7"/>
  <c r="W2326" i="7"/>
  <c r="W2327" i="7"/>
  <c r="W2328" i="7"/>
  <c r="W2329" i="7"/>
  <c r="W2330" i="7"/>
  <c r="W2331" i="7"/>
  <c r="W2332" i="7"/>
  <c r="W2333" i="7"/>
  <c r="W2334" i="7"/>
  <c r="W2335" i="7"/>
  <c r="W2336" i="7"/>
  <c r="W2337" i="7"/>
  <c r="W2338" i="7"/>
  <c r="W2339" i="7"/>
  <c r="W2340" i="7"/>
  <c r="W2341" i="7"/>
  <c r="W2342" i="7"/>
  <c r="W2343" i="7"/>
  <c r="W2344" i="7"/>
  <c r="W2345" i="7"/>
  <c r="W2346" i="7"/>
  <c r="W2347" i="7"/>
  <c r="W2348" i="7"/>
  <c r="W2349" i="7"/>
  <c r="W2350" i="7"/>
  <c r="W2351" i="7"/>
  <c r="W2352" i="7"/>
  <c r="W2353" i="7"/>
  <c r="W2354" i="7"/>
  <c r="W2355" i="7"/>
  <c r="W2356" i="7"/>
  <c r="W2357" i="7"/>
  <c r="W2358" i="7"/>
  <c r="W2359" i="7"/>
  <c r="W2360" i="7"/>
  <c r="W2361" i="7"/>
  <c r="W2362" i="7"/>
  <c r="W2363" i="7"/>
  <c r="W2364" i="7"/>
  <c r="W2365" i="7"/>
  <c r="W2366" i="7"/>
  <c r="W2367" i="7"/>
  <c r="W2368" i="7"/>
  <c r="W2369" i="7"/>
  <c r="W2370" i="7"/>
  <c r="W2371" i="7"/>
  <c r="W2372" i="7"/>
  <c r="W2373" i="7"/>
  <c r="W2374" i="7"/>
  <c r="W2375" i="7"/>
  <c r="W2376" i="7"/>
  <c r="W2377" i="7"/>
  <c r="W2378" i="7"/>
  <c r="W2379" i="7"/>
  <c r="W2380" i="7"/>
  <c r="W2381" i="7"/>
  <c r="W2382" i="7"/>
  <c r="W2383" i="7"/>
  <c r="W2384" i="7"/>
  <c r="W2385" i="7"/>
  <c r="W2386" i="7"/>
  <c r="W2387" i="7"/>
  <c r="W2388" i="7"/>
  <c r="W2389" i="7"/>
  <c r="W2390" i="7"/>
  <c r="W2391" i="7"/>
  <c r="W2392" i="7"/>
  <c r="W2393" i="7"/>
  <c r="W2394" i="7"/>
  <c r="W2395" i="7"/>
  <c r="W2396" i="7"/>
  <c r="W2397" i="7"/>
  <c r="W2398" i="7"/>
  <c r="W2399" i="7"/>
  <c r="W2400" i="7"/>
  <c r="W2401" i="7"/>
  <c r="W2402" i="7"/>
  <c r="W2403" i="7"/>
  <c r="W2404" i="7"/>
  <c r="W2405" i="7"/>
  <c r="W2406" i="7"/>
  <c r="W2407" i="7"/>
  <c r="W2408" i="7"/>
  <c r="W2409" i="7"/>
  <c r="W2410" i="7"/>
  <c r="W2411" i="7"/>
  <c r="W2412" i="7"/>
  <c r="W2413" i="7"/>
  <c r="W2414" i="7"/>
  <c r="W2415" i="7"/>
  <c r="W2416" i="7"/>
  <c r="W2417" i="7"/>
  <c r="W2418" i="7"/>
  <c r="W2419" i="7"/>
  <c r="W2420" i="7"/>
  <c r="W2421" i="7"/>
  <c r="W2422" i="7"/>
  <c r="W2423" i="7"/>
  <c r="W2424" i="7"/>
  <c r="W2425" i="7"/>
  <c r="W2426" i="7"/>
  <c r="W2427" i="7"/>
  <c r="W2428" i="7"/>
  <c r="W2429" i="7"/>
  <c r="W2430" i="7"/>
  <c r="W2431" i="7"/>
  <c r="W2432" i="7"/>
  <c r="W2433" i="7"/>
  <c r="W2434" i="7"/>
  <c r="W2435" i="7"/>
  <c r="W2436" i="7"/>
  <c r="W2437" i="7"/>
  <c r="W2438" i="7"/>
  <c r="W2439" i="7"/>
  <c r="W2440" i="7"/>
  <c r="W2441" i="7"/>
  <c r="W2442" i="7"/>
  <c r="W2443" i="7"/>
  <c r="W2444" i="7"/>
  <c r="W2445" i="7"/>
  <c r="W2446" i="7"/>
  <c r="W2447" i="7"/>
  <c r="W2448" i="7"/>
  <c r="W2449" i="7"/>
  <c r="W2450" i="7"/>
  <c r="W2451" i="7"/>
  <c r="W2452" i="7"/>
  <c r="W2453" i="7"/>
  <c r="W2454" i="7"/>
  <c r="W2455" i="7"/>
  <c r="W2456" i="7"/>
  <c r="W2457" i="7"/>
  <c r="W2458" i="7"/>
  <c r="W2459" i="7"/>
  <c r="W2460" i="7"/>
  <c r="W2461" i="7"/>
  <c r="W2462" i="7"/>
  <c r="W2463" i="7"/>
  <c r="W2464" i="7"/>
  <c r="W2465" i="7"/>
  <c r="W2466" i="7"/>
  <c r="W2467" i="7"/>
  <c r="W2468" i="7"/>
  <c r="W2469" i="7"/>
  <c r="W2470" i="7"/>
  <c r="W2471" i="7"/>
  <c r="W2472" i="7"/>
  <c r="W2473" i="7"/>
  <c r="W2474" i="7"/>
  <c r="W2475" i="7"/>
  <c r="W2476" i="7"/>
  <c r="W2477" i="7"/>
  <c r="W2478" i="7"/>
  <c r="W2479" i="7"/>
  <c r="W2480" i="7"/>
  <c r="W2481" i="7"/>
  <c r="W2482" i="7"/>
  <c r="W2483" i="7"/>
  <c r="W2484" i="7"/>
  <c r="W2485" i="7"/>
  <c r="W2486" i="7"/>
  <c r="W2487" i="7"/>
  <c r="W2488" i="7"/>
  <c r="W2489" i="7"/>
  <c r="W2490" i="7"/>
  <c r="W2491" i="7"/>
  <c r="W2492" i="7"/>
  <c r="W2493" i="7"/>
  <c r="W2494" i="7"/>
  <c r="W2495" i="7"/>
  <c r="W2496" i="7"/>
  <c r="W2497" i="7"/>
  <c r="W2498" i="7"/>
  <c r="W2499" i="7"/>
  <c r="W2500" i="7"/>
  <c r="W2501" i="7"/>
  <c r="W2502" i="7"/>
  <c r="W2503" i="7"/>
  <c r="W2504" i="7"/>
  <c r="W2505" i="7"/>
  <c r="W2506" i="7"/>
  <c r="W2507" i="7"/>
  <c r="W2508" i="7"/>
  <c r="W2509" i="7"/>
  <c r="W2510" i="7"/>
  <c r="W2511" i="7"/>
  <c r="W2512" i="7"/>
  <c r="W2513" i="7"/>
  <c r="W2514" i="7"/>
  <c r="W2515" i="7"/>
  <c r="W2516" i="7"/>
  <c r="W2517" i="7"/>
  <c r="W2518" i="7"/>
  <c r="W2519" i="7"/>
  <c r="W2520" i="7"/>
  <c r="W2521" i="7"/>
  <c r="W2522" i="7"/>
  <c r="W2523" i="7"/>
  <c r="W2524" i="7"/>
  <c r="W2525" i="7"/>
  <c r="W2526" i="7"/>
  <c r="W2527" i="7"/>
  <c r="W2528" i="7"/>
  <c r="W2529" i="7"/>
  <c r="W2530" i="7"/>
  <c r="W2531" i="7"/>
  <c r="W2532" i="7"/>
  <c r="W2533" i="7"/>
  <c r="W2534" i="7"/>
  <c r="W2535" i="7"/>
  <c r="W2536" i="7"/>
  <c r="W2537" i="7"/>
  <c r="W2538" i="7"/>
  <c r="W2539" i="7"/>
  <c r="W2540" i="7"/>
  <c r="W2541" i="7"/>
  <c r="W2542" i="7"/>
  <c r="W2543" i="7"/>
  <c r="W2544" i="7"/>
  <c r="W2545" i="7"/>
  <c r="W2546" i="7"/>
  <c r="W2547" i="7"/>
  <c r="W2548" i="7"/>
  <c r="W2549" i="7"/>
  <c r="W2550" i="7"/>
  <c r="W2551" i="7"/>
  <c r="W2552" i="7"/>
  <c r="W2553" i="7"/>
  <c r="W2554" i="7"/>
  <c r="W2555" i="7"/>
  <c r="W2556" i="7"/>
  <c r="W2557" i="7"/>
  <c r="W2558" i="7"/>
  <c r="W2559" i="7"/>
  <c r="W2560" i="7"/>
  <c r="W2561" i="7"/>
  <c r="W2562" i="7"/>
  <c r="W2563" i="7"/>
  <c r="W2564" i="7"/>
  <c r="W2565" i="7"/>
  <c r="W2566" i="7"/>
  <c r="W2567" i="7"/>
  <c r="W2568" i="7"/>
  <c r="W2569" i="7"/>
  <c r="W2570" i="7"/>
  <c r="W2571" i="7"/>
  <c r="W2572" i="7"/>
  <c r="W2573" i="7"/>
  <c r="W2574" i="7"/>
  <c r="W2575" i="7"/>
  <c r="W2576" i="7"/>
  <c r="W2577" i="7"/>
  <c r="W2578" i="7"/>
  <c r="W2579" i="7"/>
  <c r="W2580" i="7"/>
  <c r="W2581" i="7"/>
  <c r="W2582" i="7"/>
  <c r="W2583" i="7"/>
  <c r="W2584" i="7"/>
  <c r="W2585" i="7"/>
  <c r="W2586" i="7"/>
  <c r="W2587" i="7"/>
  <c r="W2588" i="7"/>
  <c r="W2589" i="7"/>
  <c r="W2590" i="7"/>
  <c r="W2591" i="7"/>
  <c r="W2592" i="7"/>
  <c r="W2593" i="7"/>
  <c r="W2594" i="7"/>
  <c r="W2595" i="7"/>
  <c r="W2596" i="7"/>
  <c r="W2597" i="7"/>
  <c r="W2598" i="7"/>
  <c r="W2599" i="7"/>
  <c r="W2600" i="7"/>
  <c r="W2601" i="7"/>
  <c r="W2602" i="7"/>
  <c r="W2603" i="7"/>
  <c r="W2604" i="7"/>
  <c r="W2605" i="7"/>
  <c r="W2606" i="7"/>
  <c r="W2607" i="7"/>
  <c r="W2608" i="7"/>
  <c r="W2609" i="7"/>
  <c r="W2610" i="7"/>
  <c r="W2611" i="7"/>
  <c r="W2612" i="7"/>
  <c r="W2613" i="7"/>
  <c r="W2614" i="7"/>
  <c r="W2615" i="7"/>
  <c r="W2616" i="7"/>
  <c r="W2617" i="7"/>
  <c r="W2618" i="7"/>
  <c r="W2619" i="7"/>
  <c r="W2620" i="7"/>
  <c r="W2621" i="7"/>
  <c r="W2622" i="7"/>
  <c r="W2623" i="7"/>
  <c r="W2624" i="7"/>
  <c r="W2625" i="7"/>
  <c r="W2626" i="7"/>
  <c r="W2627" i="7"/>
  <c r="W2628" i="7"/>
  <c r="W2629" i="7"/>
  <c r="W2630" i="7"/>
  <c r="W2631" i="7"/>
  <c r="W2632" i="7"/>
  <c r="W2633" i="7"/>
  <c r="W2634" i="7"/>
  <c r="W2635" i="7"/>
  <c r="W2636" i="7"/>
  <c r="W2637" i="7"/>
  <c r="W2638" i="7"/>
  <c r="W2639" i="7"/>
  <c r="W2640" i="7"/>
  <c r="W2641" i="7"/>
  <c r="W2642" i="7"/>
  <c r="W2643" i="7"/>
  <c r="W2644" i="7"/>
  <c r="W2645" i="7"/>
  <c r="W2646" i="7"/>
  <c r="W2647" i="7"/>
  <c r="W2648" i="7"/>
  <c r="W2649" i="7"/>
  <c r="W2650" i="7"/>
  <c r="W2651" i="7"/>
  <c r="W2652" i="7"/>
  <c r="W2653" i="7"/>
  <c r="W2654" i="7"/>
  <c r="W2655" i="7"/>
  <c r="W2656" i="7"/>
  <c r="W2657" i="7"/>
  <c r="W2658" i="7"/>
  <c r="W2659" i="7"/>
  <c r="W2660" i="7"/>
  <c r="W2661" i="7"/>
  <c r="W2662" i="7"/>
  <c r="W2663" i="7"/>
  <c r="W2664" i="7"/>
  <c r="W2665" i="7"/>
  <c r="W2666" i="7"/>
  <c r="W2667" i="7"/>
  <c r="W2668" i="7"/>
  <c r="W2669" i="7"/>
  <c r="W2670" i="7"/>
  <c r="W2671" i="7"/>
  <c r="W2672" i="7"/>
  <c r="W2673" i="7"/>
  <c r="W2674" i="7"/>
  <c r="W2675" i="7"/>
  <c r="W2676" i="7"/>
  <c r="W2677" i="7"/>
  <c r="W2678" i="7"/>
  <c r="W2679" i="7"/>
  <c r="W2680" i="7"/>
  <c r="W2681" i="7"/>
  <c r="W2682" i="7"/>
  <c r="W2683" i="7"/>
  <c r="W2684" i="7"/>
  <c r="W2685" i="7"/>
  <c r="W2686" i="7"/>
  <c r="W2687" i="7"/>
  <c r="W2688" i="7"/>
  <c r="W2689" i="7"/>
  <c r="W2690" i="7"/>
  <c r="W2691" i="7"/>
  <c r="W2692" i="7"/>
  <c r="W2693" i="7"/>
  <c r="W2694" i="7"/>
  <c r="W2695" i="7"/>
  <c r="W2696" i="7"/>
  <c r="W2697" i="7"/>
  <c r="W2698" i="7"/>
  <c r="W2699" i="7"/>
  <c r="W2700" i="7"/>
  <c r="W2701" i="7"/>
  <c r="W2702" i="7"/>
  <c r="W2703" i="7"/>
  <c r="W2704" i="7"/>
  <c r="W2705" i="7"/>
  <c r="W2706" i="7"/>
  <c r="W2707" i="7"/>
  <c r="W2708" i="7"/>
  <c r="W2709" i="7"/>
  <c r="W2710" i="7"/>
  <c r="W2711" i="7"/>
  <c r="W2712" i="7"/>
  <c r="W2713" i="7"/>
  <c r="W2714" i="7"/>
  <c r="W2715" i="7"/>
  <c r="W2716" i="7"/>
  <c r="W2717" i="7"/>
  <c r="W2718" i="7"/>
  <c r="W2719" i="7"/>
  <c r="W2720" i="7"/>
  <c r="W2721" i="7"/>
  <c r="W2722" i="7"/>
  <c r="W2723" i="7"/>
  <c r="W2724" i="7"/>
  <c r="W2725" i="7"/>
  <c r="W2726" i="7"/>
  <c r="W2727" i="7"/>
  <c r="W2728" i="7"/>
  <c r="W2729" i="7"/>
  <c r="W2730" i="7"/>
  <c r="W2731" i="7"/>
  <c r="W2732" i="7"/>
  <c r="W2733" i="7"/>
  <c r="W2734" i="7"/>
  <c r="W2735" i="7"/>
  <c r="W2736" i="7"/>
  <c r="W2737" i="7"/>
  <c r="W2738" i="7"/>
  <c r="W2739" i="7"/>
  <c r="W2740" i="7"/>
  <c r="W2741" i="7"/>
  <c r="W2742" i="7"/>
  <c r="W2743" i="7"/>
  <c r="W2744" i="7"/>
  <c r="W2745" i="7"/>
  <c r="W2746" i="7"/>
  <c r="W2747" i="7"/>
  <c r="W2748" i="7"/>
  <c r="W2749" i="7"/>
  <c r="W2750" i="7"/>
  <c r="W2751" i="7"/>
  <c r="W2752" i="7"/>
  <c r="W2753" i="7"/>
  <c r="W2754" i="7"/>
  <c r="W2755" i="7"/>
  <c r="W2756" i="7"/>
  <c r="W2757" i="7"/>
  <c r="W2758" i="7"/>
  <c r="W2759" i="7"/>
  <c r="W2760" i="7"/>
  <c r="W2761" i="7"/>
  <c r="W2762" i="7"/>
  <c r="W2763" i="7"/>
  <c r="W2764" i="7"/>
  <c r="W2765" i="7"/>
  <c r="W2766" i="7"/>
  <c r="W2767" i="7"/>
  <c r="W2768" i="7"/>
  <c r="W2769" i="7"/>
  <c r="W2770" i="7"/>
  <c r="W2771" i="7"/>
  <c r="W2772" i="7"/>
  <c r="W2773" i="7"/>
  <c r="W2774" i="7"/>
  <c r="W2775" i="7"/>
  <c r="W2776" i="7"/>
  <c r="W2777" i="7"/>
  <c r="W2778" i="7"/>
  <c r="W2779" i="7"/>
  <c r="W2780" i="7"/>
  <c r="W2781" i="7"/>
  <c r="W2782" i="7"/>
  <c r="W2783" i="7"/>
  <c r="W2784" i="7"/>
  <c r="W2785" i="7"/>
  <c r="W2786" i="7"/>
  <c r="W2787" i="7"/>
  <c r="W2788" i="7"/>
  <c r="W2789" i="7"/>
  <c r="W2790" i="7"/>
  <c r="W2791" i="7"/>
  <c r="W2792" i="7"/>
  <c r="P2" i="7"/>
  <c r="R2" i="7" l="1"/>
  <c r="J2" i="7"/>
  <c r="V3" i="7"/>
  <c r="W3" i="7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AA974" i="7"/>
  <c r="V975" i="7"/>
  <c r="V976" i="7"/>
  <c r="V977" i="7"/>
  <c r="V978" i="7"/>
  <c r="V979" i="7"/>
  <c r="V980" i="7"/>
  <c r="V981" i="7"/>
  <c r="V982" i="7"/>
  <c r="AA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1003" i="7"/>
  <c r="V1004" i="7"/>
  <c r="V1005" i="7"/>
  <c r="V1006" i="7"/>
  <c r="V1007" i="7"/>
  <c r="V1008" i="7"/>
  <c r="V1009" i="7"/>
  <c r="V1010" i="7"/>
  <c r="V1011" i="7"/>
  <c r="V1012" i="7"/>
  <c r="V1013" i="7"/>
  <c r="V1014" i="7"/>
  <c r="V1015" i="7"/>
  <c r="V1016" i="7"/>
  <c r="V1017" i="7"/>
  <c r="V1018" i="7"/>
  <c r="V1019" i="7"/>
  <c r="V1020" i="7"/>
  <c r="V1021" i="7"/>
  <c r="V1022" i="7"/>
  <c r="V1023" i="7"/>
  <c r="V1024" i="7"/>
  <c r="V1025" i="7"/>
  <c r="V1026" i="7"/>
  <c r="V1027" i="7"/>
  <c r="V1028" i="7"/>
  <c r="V1029" i="7"/>
  <c r="V1030" i="7"/>
  <c r="V1031" i="7"/>
  <c r="V1032" i="7"/>
  <c r="V1033" i="7"/>
  <c r="V1034" i="7"/>
  <c r="V1035" i="7"/>
  <c r="V1036" i="7"/>
  <c r="V1037" i="7"/>
  <c r="V1038" i="7"/>
  <c r="V1039" i="7"/>
  <c r="V1040" i="7"/>
  <c r="V1041" i="7"/>
  <c r="V1042" i="7"/>
  <c r="V1043" i="7"/>
  <c r="V1044" i="7"/>
  <c r="V1045" i="7"/>
  <c r="V1046" i="7"/>
  <c r="V1047" i="7"/>
  <c r="V1048" i="7"/>
  <c r="V1049" i="7"/>
  <c r="V1050" i="7"/>
  <c r="V1051" i="7"/>
  <c r="V1052" i="7"/>
  <c r="V1053" i="7"/>
  <c r="V1054" i="7"/>
  <c r="V1055" i="7"/>
  <c r="V1056" i="7"/>
  <c r="V1057" i="7"/>
  <c r="V1058" i="7"/>
  <c r="V1059" i="7"/>
  <c r="V1060" i="7"/>
  <c r="V1061" i="7"/>
  <c r="V1062" i="7"/>
  <c r="V1063" i="7"/>
  <c r="V1064" i="7"/>
  <c r="V1065" i="7"/>
  <c r="V1066" i="7"/>
  <c r="V1067" i="7"/>
  <c r="V1068" i="7"/>
  <c r="V1069" i="7"/>
  <c r="V1070" i="7"/>
  <c r="V1071" i="7"/>
  <c r="V1072" i="7"/>
  <c r="V1073" i="7"/>
  <c r="V1074" i="7"/>
  <c r="V1075" i="7"/>
  <c r="V1076" i="7"/>
  <c r="V1077" i="7"/>
  <c r="V1078" i="7"/>
  <c r="V1079" i="7"/>
  <c r="V1080" i="7"/>
  <c r="V1081" i="7"/>
  <c r="V1082" i="7"/>
  <c r="V1083" i="7"/>
  <c r="V1084" i="7"/>
  <c r="V1085" i="7"/>
  <c r="V1086" i="7"/>
  <c r="V1087" i="7"/>
  <c r="V1088" i="7"/>
  <c r="V1089" i="7"/>
  <c r="V1090" i="7"/>
  <c r="V1091" i="7"/>
  <c r="V1092" i="7"/>
  <c r="V1093" i="7"/>
  <c r="V1094" i="7"/>
  <c r="V1095" i="7"/>
  <c r="V1096" i="7"/>
  <c r="V1097" i="7"/>
  <c r="V1098" i="7"/>
  <c r="V1099" i="7"/>
  <c r="V1100" i="7"/>
  <c r="V1101" i="7"/>
  <c r="V1102" i="7"/>
  <c r="V1103" i="7"/>
  <c r="V1104" i="7"/>
  <c r="V1105" i="7"/>
  <c r="V1106" i="7"/>
  <c r="V1107" i="7"/>
  <c r="V1108" i="7"/>
  <c r="V1109" i="7"/>
  <c r="V1110" i="7"/>
  <c r="V1111" i="7"/>
  <c r="V1112" i="7"/>
  <c r="V1113" i="7"/>
  <c r="V1114" i="7"/>
  <c r="V1115" i="7"/>
  <c r="V1116" i="7"/>
  <c r="V1117" i="7"/>
  <c r="V1118" i="7"/>
  <c r="V1119" i="7"/>
  <c r="V1120" i="7"/>
  <c r="V1121" i="7"/>
  <c r="V1122" i="7"/>
  <c r="V1123" i="7"/>
  <c r="V1124" i="7"/>
  <c r="V1125" i="7"/>
  <c r="V1126" i="7"/>
  <c r="V1127" i="7"/>
  <c r="V1128" i="7"/>
  <c r="V1129" i="7"/>
  <c r="V1130" i="7"/>
  <c r="V1131" i="7"/>
  <c r="V1132" i="7"/>
  <c r="V1133" i="7"/>
  <c r="V1134" i="7"/>
  <c r="V1135" i="7"/>
  <c r="V1136" i="7"/>
  <c r="V1137" i="7"/>
  <c r="V1138" i="7"/>
  <c r="V1139" i="7"/>
  <c r="V1140" i="7"/>
  <c r="V1141" i="7"/>
  <c r="V1142" i="7"/>
  <c r="V1143" i="7"/>
  <c r="V1144" i="7"/>
  <c r="V1145" i="7"/>
  <c r="V1146" i="7"/>
  <c r="V1147" i="7"/>
  <c r="V1148" i="7"/>
  <c r="V1149" i="7"/>
  <c r="V1150" i="7"/>
  <c r="V1151" i="7"/>
  <c r="V1152" i="7"/>
  <c r="V1153" i="7"/>
  <c r="V1154" i="7"/>
  <c r="V1155" i="7"/>
  <c r="V1156" i="7"/>
  <c r="V1157" i="7"/>
  <c r="V1158" i="7"/>
  <c r="V1159" i="7"/>
  <c r="V1160" i="7"/>
  <c r="V1161" i="7"/>
  <c r="V1162" i="7"/>
  <c r="V1163" i="7"/>
  <c r="V1164" i="7"/>
  <c r="V1165" i="7"/>
  <c r="V1166" i="7"/>
  <c r="V1167" i="7"/>
  <c r="V1168" i="7"/>
  <c r="V1169" i="7"/>
  <c r="V1170" i="7"/>
  <c r="V1171" i="7"/>
  <c r="V1172" i="7"/>
  <c r="V1173" i="7"/>
  <c r="V1174" i="7"/>
  <c r="V1175" i="7"/>
  <c r="V1176" i="7"/>
  <c r="V1177" i="7"/>
  <c r="V1178" i="7"/>
  <c r="V1179" i="7"/>
  <c r="V1180" i="7"/>
  <c r="V1181" i="7"/>
  <c r="V1182" i="7"/>
  <c r="V1183" i="7"/>
  <c r="V1184" i="7"/>
  <c r="V1185" i="7"/>
  <c r="V1186" i="7"/>
  <c r="V1187" i="7"/>
  <c r="V1188" i="7"/>
  <c r="V1189" i="7"/>
  <c r="V1190" i="7"/>
  <c r="V1191" i="7"/>
  <c r="V1192" i="7"/>
  <c r="V1193" i="7"/>
  <c r="V1194" i="7"/>
  <c r="V1195" i="7"/>
  <c r="V1196" i="7"/>
  <c r="V1197" i="7"/>
  <c r="V1198" i="7"/>
  <c r="V1199" i="7"/>
  <c r="V1200" i="7"/>
  <c r="V1201" i="7"/>
  <c r="V1202" i="7"/>
  <c r="V1203" i="7"/>
  <c r="V1204" i="7"/>
  <c r="V1205" i="7"/>
  <c r="V1206" i="7"/>
  <c r="V1207" i="7"/>
  <c r="V1208" i="7"/>
  <c r="V1209" i="7"/>
  <c r="V1210" i="7"/>
  <c r="V1211" i="7"/>
  <c r="V1212" i="7"/>
  <c r="V1213" i="7"/>
  <c r="V1214" i="7"/>
  <c r="V1215" i="7"/>
  <c r="V1216" i="7"/>
  <c r="V1217" i="7"/>
  <c r="V1218" i="7"/>
  <c r="V1219" i="7"/>
  <c r="V1220" i="7"/>
  <c r="V1221" i="7"/>
  <c r="V1222" i="7"/>
  <c r="V1223" i="7"/>
  <c r="V1224" i="7"/>
  <c r="V1225" i="7"/>
  <c r="V1226" i="7"/>
  <c r="V1227" i="7"/>
  <c r="V1228" i="7"/>
  <c r="V1229" i="7"/>
  <c r="V1230" i="7"/>
  <c r="V1231" i="7"/>
  <c r="V1232" i="7"/>
  <c r="V1233" i="7"/>
  <c r="V1234" i="7"/>
  <c r="V1235" i="7"/>
  <c r="V1236" i="7"/>
  <c r="V1237" i="7"/>
  <c r="V1238" i="7"/>
  <c r="V1239" i="7"/>
  <c r="V1240" i="7"/>
  <c r="V1241" i="7"/>
  <c r="V1242" i="7"/>
  <c r="V1243" i="7"/>
  <c r="V1244" i="7"/>
  <c r="V1245" i="7"/>
  <c r="V1246" i="7"/>
  <c r="V1247" i="7"/>
  <c r="V1248" i="7"/>
  <c r="V1249" i="7"/>
  <c r="V1250" i="7"/>
  <c r="V1251" i="7"/>
  <c r="V1252" i="7"/>
  <c r="V1253" i="7"/>
  <c r="V1254" i="7"/>
  <c r="V1255" i="7"/>
  <c r="V1256" i="7"/>
  <c r="V1257" i="7"/>
  <c r="V1258" i="7"/>
  <c r="V1259" i="7"/>
  <c r="V1260" i="7"/>
  <c r="V1261" i="7"/>
  <c r="V1262" i="7"/>
  <c r="V1263" i="7"/>
  <c r="V1264" i="7"/>
  <c r="V1265" i="7"/>
  <c r="V1266" i="7"/>
  <c r="V1267" i="7"/>
  <c r="V1268" i="7"/>
  <c r="V1269" i="7"/>
  <c r="V1270" i="7"/>
  <c r="V1271" i="7"/>
  <c r="V1272" i="7"/>
  <c r="V1273" i="7"/>
  <c r="V1274" i="7"/>
  <c r="V1275" i="7"/>
  <c r="V1276" i="7"/>
  <c r="V1277" i="7"/>
  <c r="V1278" i="7"/>
  <c r="V1279" i="7"/>
  <c r="V1280" i="7"/>
  <c r="V1281" i="7"/>
  <c r="V1282" i="7"/>
  <c r="V1283" i="7"/>
  <c r="V1284" i="7"/>
  <c r="V1285" i="7"/>
  <c r="V1286" i="7"/>
  <c r="V1287" i="7"/>
  <c r="V1288" i="7"/>
  <c r="V1289" i="7"/>
  <c r="V1290" i="7"/>
  <c r="V1291" i="7"/>
  <c r="V1292" i="7"/>
  <c r="V1293" i="7"/>
  <c r="V1294" i="7"/>
  <c r="V1295" i="7"/>
  <c r="V1296" i="7"/>
  <c r="V1297" i="7"/>
  <c r="V1298" i="7"/>
  <c r="V1299" i="7"/>
  <c r="V1300" i="7"/>
  <c r="V1301" i="7"/>
  <c r="V1302" i="7"/>
  <c r="V1303" i="7"/>
  <c r="V1304" i="7"/>
  <c r="V1305" i="7"/>
  <c r="V1306" i="7"/>
  <c r="V1307" i="7"/>
  <c r="V1308" i="7"/>
  <c r="V1309" i="7"/>
  <c r="V1310" i="7"/>
  <c r="V1311" i="7"/>
  <c r="V1312" i="7"/>
  <c r="V1313" i="7"/>
  <c r="V1314" i="7"/>
  <c r="V1315" i="7"/>
  <c r="V1316" i="7"/>
  <c r="V1317" i="7"/>
  <c r="V1318" i="7"/>
  <c r="V1319" i="7"/>
  <c r="V1320" i="7"/>
  <c r="V1321" i="7"/>
  <c r="V1322" i="7"/>
  <c r="V1323" i="7"/>
  <c r="V1324" i="7"/>
  <c r="V1325" i="7"/>
  <c r="V1326" i="7"/>
  <c r="V1327" i="7"/>
  <c r="V1328" i="7"/>
  <c r="V1329" i="7"/>
  <c r="V1330" i="7"/>
  <c r="V1331" i="7"/>
  <c r="V1332" i="7"/>
  <c r="V1333" i="7"/>
  <c r="V1334" i="7"/>
  <c r="V1335" i="7"/>
  <c r="V1336" i="7"/>
  <c r="V1337" i="7"/>
  <c r="V1338" i="7"/>
  <c r="V1339" i="7"/>
  <c r="V1340" i="7"/>
  <c r="V1341" i="7"/>
  <c r="V1342" i="7"/>
  <c r="V1343" i="7"/>
  <c r="V1344" i="7"/>
  <c r="V1345" i="7"/>
  <c r="V1346" i="7"/>
  <c r="V1347" i="7"/>
  <c r="V1348" i="7"/>
  <c r="V1349" i="7"/>
  <c r="V1350" i="7"/>
  <c r="V1351" i="7"/>
  <c r="V1352" i="7"/>
  <c r="V1353" i="7"/>
  <c r="V1354" i="7"/>
  <c r="V1355" i="7"/>
  <c r="V1356" i="7"/>
  <c r="V1357" i="7"/>
  <c r="V1358" i="7"/>
  <c r="V1359" i="7"/>
  <c r="V1360" i="7"/>
  <c r="V1361" i="7"/>
  <c r="V1362" i="7"/>
  <c r="V1363" i="7"/>
  <c r="V1364" i="7"/>
  <c r="V1365" i="7"/>
  <c r="V1366" i="7"/>
  <c r="V1367" i="7"/>
  <c r="V1368" i="7"/>
  <c r="V1369" i="7"/>
  <c r="V1370" i="7"/>
  <c r="V1371" i="7"/>
  <c r="V1372" i="7"/>
  <c r="V1373" i="7"/>
  <c r="V1374" i="7"/>
  <c r="V1375" i="7"/>
  <c r="V1376" i="7"/>
  <c r="V1377" i="7"/>
  <c r="V1378" i="7"/>
  <c r="V1379" i="7"/>
  <c r="V1380" i="7"/>
  <c r="V1381" i="7"/>
  <c r="V1382" i="7"/>
  <c r="V1383" i="7"/>
  <c r="V1384" i="7"/>
  <c r="V1385" i="7"/>
  <c r="V1386" i="7"/>
  <c r="V1387" i="7"/>
  <c r="V1388" i="7"/>
  <c r="V1389" i="7"/>
  <c r="V1390" i="7"/>
  <c r="V1391" i="7"/>
  <c r="V1392" i="7"/>
  <c r="V1393" i="7"/>
  <c r="V1394" i="7"/>
  <c r="V1395" i="7"/>
  <c r="V1396" i="7"/>
  <c r="V1397" i="7"/>
  <c r="V1398" i="7"/>
  <c r="V1399" i="7"/>
  <c r="V1400" i="7"/>
  <c r="V1401" i="7"/>
  <c r="V1402" i="7"/>
  <c r="V1403" i="7"/>
  <c r="V1404" i="7"/>
  <c r="V1405" i="7"/>
  <c r="V1406" i="7"/>
  <c r="V1407" i="7"/>
  <c r="V1408" i="7"/>
  <c r="V1409" i="7"/>
  <c r="V1410" i="7"/>
  <c r="V1411" i="7"/>
  <c r="V1412" i="7"/>
  <c r="V1413" i="7"/>
  <c r="V1414" i="7"/>
  <c r="V1415" i="7"/>
  <c r="V1416" i="7"/>
  <c r="V1417" i="7"/>
  <c r="V1418" i="7"/>
  <c r="V1419" i="7"/>
  <c r="V1420" i="7"/>
  <c r="V1421" i="7"/>
  <c r="V1422" i="7"/>
  <c r="V1423" i="7"/>
  <c r="V1424" i="7"/>
  <c r="V1425" i="7"/>
  <c r="V1426" i="7"/>
  <c r="V1427" i="7"/>
  <c r="V1428" i="7"/>
  <c r="V1429" i="7"/>
  <c r="V1430" i="7"/>
  <c r="V1431" i="7"/>
  <c r="V1432" i="7"/>
  <c r="V1433" i="7"/>
  <c r="V1434" i="7"/>
  <c r="V1435" i="7"/>
  <c r="V1436" i="7"/>
  <c r="V1437" i="7"/>
  <c r="V1438" i="7"/>
  <c r="V1439" i="7"/>
  <c r="V1440" i="7"/>
  <c r="V1441" i="7"/>
  <c r="V1442" i="7"/>
  <c r="V1443" i="7"/>
  <c r="V1444" i="7"/>
  <c r="V1445" i="7"/>
  <c r="V1446" i="7"/>
  <c r="V1447" i="7"/>
  <c r="V1448" i="7"/>
  <c r="V1449" i="7"/>
  <c r="V1450" i="7"/>
  <c r="V1451" i="7"/>
  <c r="V1452" i="7"/>
  <c r="V1453" i="7"/>
  <c r="V1454" i="7"/>
  <c r="V1455" i="7"/>
  <c r="V1456" i="7"/>
  <c r="V1457" i="7"/>
  <c r="V1458" i="7"/>
  <c r="V1459" i="7"/>
  <c r="V1460" i="7"/>
  <c r="V1461" i="7"/>
  <c r="V1462" i="7"/>
  <c r="V1463" i="7"/>
  <c r="V1464" i="7"/>
  <c r="V1465" i="7"/>
  <c r="V1466" i="7"/>
  <c r="V1467" i="7"/>
  <c r="V1468" i="7"/>
  <c r="V1469" i="7"/>
  <c r="V1470" i="7"/>
  <c r="V1471" i="7"/>
  <c r="V1472" i="7"/>
  <c r="V1473" i="7"/>
  <c r="V1474" i="7"/>
  <c r="V1475" i="7"/>
  <c r="V1476" i="7"/>
  <c r="V1477" i="7"/>
  <c r="V1478" i="7"/>
  <c r="V1479" i="7"/>
  <c r="V1480" i="7"/>
  <c r="V1481" i="7"/>
  <c r="V1482" i="7"/>
  <c r="V1483" i="7"/>
  <c r="V1484" i="7"/>
  <c r="V1485" i="7"/>
  <c r="V1486" i="7"/>
  <c r="V1487" i="7"/>
  <c r="V1488" i="7"/>
  <c r="V1489" i="7"/>
  <c r="V1490" i="7"/>
  <c r="V1491" i="7"/>
  <c r="V1492" i="7"/>
  <c r="V1493" i="7"/>
  <c r="V1494" i="7"/>
  <c r="V1495" i="7"/>
  <c r="V1496" i="7"/>
  <c r="V1497" i="7"/>
  <c r="V1498" i="7"/>
  <c r="V1499" i="7"/>
  <c r="V1500" i="7"/>
  <c r="V1501" i="7"/>
  <c r="V1502" i="7"/>
  <c r="V1503" i="7"/>
  <c r="V1504" i="7"/>
  <c r="V1505" i="7"/>
  <c r="V1506" i="7"/>
  <c r="V1507" i="7"/>
  <c r="V1508" i="7"/>
  <c r="V1509" i="7"/>
  <c r="V1510" i="7"/>
  <c r="V1511" i="7"/>
  <c r="V1512" i="7"/>
  <c r="V1513" i="7"/>
  <c r="V1514" i="7"/>
  <c r="V1515" i="7"/>
  <c r="V1516" i="7"/>
  <c r="V1517" i="7"/>
  <c r="V1518" i="7"/>
  <c r="V1519" i="7"/>
  <c r="V1520" i="7"/>
  <c r="V1521" i="7"/>
  <c r="V1522" i="7"/>
  <c r="V1523" i="7"/>
  <c r="V1524" i="7"/>
  <c r="V1525" i="7"/>
  <c r="V1526" i="7"/>
  <c r="V1527" i="7"/>
  <c r="V1528" i="7"/>
  <c r="V1529" i="7"/>
  <c r="V1530" i="7"/>
  <c r="V1531" i="7"/>
  <c r="V1532" i="7"/>
  <c r="V1533" i="7"/>
  <c r="V1534" i="7"/>
  <c r="V1535" i="7"/>
  <c r="V1536" i="7"/>
  <c r="V1537" i="7"/>
  <c r="V1538" i="7"/>
  <c r="V1539" i="7"/>
  <c r="V1540" i="7"/>
  <c r="V1541" i="7"/>
  <c r="V1542" i="7"/>
  <c r="V1543" i="7"/>
  <c r="V1544" i="7"/>
  <c r="V1545" i="7"/>
  <c r="V1546" i="7"/>
  <c r="V1547" i="7"/>
  <c r="V1548" i="7"/>
  <c r="V1549" i="7"/>
  <c r="V1550" i="7"/>
  <c r="V1551" i="7"/>
  <c r="V1552" i="7"/>
  <c r="V1553" i="7"/>
  <c r="V1554" i="7"/>
  <c r="V1555" i="7"/>
  <c r="V1556" i="7"/>
  <c r="V1557" i="7"/>
  <c r="V1558" i="7"/>
  <c r="V1559" i="7"/>
  <c r="V1560" i="7"/>
  <c r="V1561" i="7"/>
  <c r="V1562" i="7"/>
  <c r="V1563" i="7"/>
  <c r="V1564" i="7"/>
  <c r="V1565" i="7"/>
  <c r="V1566" i="7"/>
  <c r="V1567" i="7"/>
  <c r="V1568" i="7"/>
  <c r="V1569" i="7"/>
  <c r="V1570" i="7"/>
  <c r="V1571" i="7"/>
  <c r="V1572" i="7"/>
  <c r="V1573" i="7"/>
  <c r="V1574" i="7"/>
  <c r="V1575" i="7"/>
  <c r="V1576" i="7"/>
  <c r="V1577" i="7"/>
  <c r="V1578" i="7"/>
  <c r="V1579" i="7"/>
  <c r="V1580" i="7"/>
  <c r="V1581" i="7"/>
  <c r="V1582" i="7"/>
  <c r="V1583" i="7"/>
  <c r="V1584" i="7"/>
  <c r="V1585" i="7"/>
  <c r="V1586" i="7"/>
  <c r="V1587" i="7"/>
  <c r="V1588" i="7"/>
  <c r="V1589" i="7"/>
  <c r="V1590" i="7"/>
  <c r="V1591" i="7"/>
  <c r="V1592" i="7"/>
  <c r="V1593" i="7"/>
  <c r="V1594" i="7"/>
  <c r="V1595" i="7"/>
  <c r="V1596" i="7"/>
  <c r="V1597" i="7"/>
  <c r="V1598" i="7"/>
  <c r="V1599" i="7"/>
  <c r="V1600" i="7"/>
  <c r="V1601" i="7"/>
  <c r="V1602" i="7"/>
  <c r="V1603" i="7"/>
  <c r="V1604" i="7"/>
  <c r="V1605" i="7"/>
  <c r="V1606" i="7"/>
  <c r="V1607" i="7"/>
  <c r="V1608" i="7"/>
  <c r="V1609" i="7"/>
  <c r="V1610" i="7"/>
  <c r="V1611" i="7"/>
  <c r="V1612" i="7"/>
  <c r="V1613" i="7"/>
  <c r="V1614" i="7"/>
  <c r="V1615" i="7"/>
  <c r="V1616" i="7"/>
  <c r="V1617" i="7"/>
  <c r="V1618" i="7"/>
  <c r="V1619" i="7"/>
  <c r="V1620" i="7"/>
  <c r="V1621" i="7"/>
  <c r="V1622" i="7"/>
  <c r="V1623" i="7"/>
  <c r="V1624" i="7"/>
  <c r="V1625" i="7"/>
  <c r="V1626" i="7"/>
  <c r="V1627" i="7"/>
  <c r="V1628" i="7"/>
  <c r="V1629" i="7"/>
  <c r="V1630" i="7"/>
  <c r="V1631" i="7"/>
  <c r="V1632" i="7"/>
  <c r="V1633" i="7"/>
  <c r="V1634" i="7"/>
  <c r="V1635" i="7"/>
  <c r="V1636" i="7"/>
  <c r="V1637" i="7"/>
  <c r="V1638" i="7"/>
  <c r="V1639" i="7"/>
  <c r="V1640" i="7"/>
  <c r="V1641" i="7"/>
  <c r="V1642" i="7"/>
  <c r="V1643" i="7"/>
  <c r="V1644" i="7"/>
  <c r="V1645" i="7"/>
  <c r="V1646" i="7"/>
  <c r="V1647" i="7"/>
  <c r="V1648" i="7"/>
  <c r="V1649" i="7"/>
  <c r="V1650" i="7"/>
  <c r="V1651" i="7"/>
  <c r="V1652" i="7"/>
  <c r="V1653" i="7"/>
  <c r="V1654" i="7"/>
  <c r="V1655" i="7"/>
  <c r="V1656" i="7"/>
  <c r="V1657" i="7"/>
  <c r="V1658" i="7"/>
  <c r="V1659" i="7"/>
  <c r="V1660" i="7"/>
  <c r="V1661" i="7"/>
  <c r="V1662" i="7"/>
  <c r="V1663" i="7"/>
  <c r="V1664" i="7"/>
  <c r="V1665" i="7"/>
  <c r="V1666" i="7"/>
  <c r="V1667" i="7"/>
  <c r="V1668" i="7"/>
  <c r="V1669" i="7"/>
  <c r="V1670" i="7"/>
  <c r="V1671" i="7"/>
  <c r="V1672" i="7"/>
  <c r="V1673" i="7"/>
  <c r="V1674" i="7"/>
  <c r="V1675" i="7"/>
  <c r="V1676" i="7"/>
  <c r="V1677" i="7"/>
  <c r="V1678" i="7"/>
  <c r="V1679" i="7"/>
  <c r="V1680" i="7"/>
  <c r="V1681" i="7"/>
  <c r="V1682" i="7"/>
  <c r="V1683" i="7"/>
  <c r="V1684" i="7"/>
  <c r="V1685" i="7"/>
  <c r="V1686" i="7"/>
  <c r="V1687" i="7"/>
  <c r="V1688" i="7"/>
  <c r="V1689" i="7"/>
  <c r="V1690" i="7"/>
  <c r="V1691" i="7"/>
  <c r="V1692" i="7"/>
  <c r="V1693" i="7"/>
  <c r="V1694" i="7"/>
  <c r="V1695" i="7"/>
  <c r="V1696" i="7"/>
  <c r="V1697" i="7"/>
  <c r="V1698" i="7"/>
  <c r="V1699" i="7"/>
  <c r="V1700" i="7"/>
  <c r="V1701" i="7"/>
  <c r="V1702" i="7"/>
  <c r="V1703" i="7"/>
  <c r="V1704" i="7"/>
  <c r="V1705" i="7"/>
  <c r="V1706" i="7"/>
  <c r="V1707" i="7"/>
  <c r="V1708" i="7"/>
  <c r="V1709" i="7"/>
  <c r="V1710" i="7"/>
  <c r="V1711" i="7"/>
  <c r="V1712" i="7"/>
  <c r="V1713" i="7"/>
  <c r="V1714" i="7"/>
  <c r="V1715" i="7"/>
  <c r="V1716" i="7"/>
  <c r="V1717" i="7"/>
  <c r="V1718" i="7"/>
  <c r="V1719" i="7"/>
  <c r="V1720" i="7"/>
  <c r="V1721" i="7"/>
  <c r="V1722" i="7"/>
  <c r="V1723" i="7"/>
  <c r="V1724" i="7"/>
  <c r="V1725" i="7"/>
  <c r="V1726" i="7"/>
  <c r="V1727" i="7"/>
  <c r="V1728" i="7"/>
  <c r="V1729" i="7"/>
  <c r="V1730" i="7"/>
  <c r="V1731" i="7"/>
  <c r="V1732" i="7"/>
  <c r="V1733" i="7"/>
  <c r="V1734" i="7"/>
  <c r="V1735" i="7"/>
  <c r="V1736" i="7"/>
  <c r="V1737" i="7"/>
  <c r="V1738" i="7"/>
  <c r="V1739" i="7"/>
  <c r="V1740" i="7"/>
  <c r="V1741" i="7"/>
  <c r="V1742" i="7"/>
  <c r="V1743" i="7"/>
  <c r="V1744" i="7"/>
  <c r="V1745" i="7"/>
  <c r="V1746" i="7"/>
  <c r="V1747" i="7"/>
  <c r="V1748" i="7"/>
  <c r="V1749" i="7"/>
  <c r="V1750" i="7"/>
  <c r="V1751" i="7"/>
  <c r="V1752" i="7"/>
  <c r="V1753" i="7"/>
  <c r="V1754" i="7"/>
  <c r="V1755" i="7"/>
  <c r="V1756" i="7"/>
  <c r="V1757" i="7"/>
  <c r="V1758" i="7"/>
  <c r="V1759" i="7"/>
  <c r="V1760" i="7"/>
  <c r="V1761" i="7"/>
  <c r="V1762" i="7"/>
  <c r="V1763" i="7"/>
  <c r="V1764" i="7"/>
  <c r="V1765" i="7"/>
  <c r="V1766" i="7"/>
  <c r="V1767" i="7"/>
  <c r="V1768" i="7"/>
  <c r="V1769" i="7"/>
  <c r="V1770" i="7"/>
  <c r="V1771" i="7"/>
  <c r="V1772" i="7"/>
  <c r="V1773" i="7"/>
  <c r="V1774" i="7"/>
  <c r="V1775" i="7"/>
  <c r="V1776" i="7"/>
  <c r="V1777" i="7"/>
  <c r="V1778" i="7"/>
  <c r="V1779" i="7"/>
  <c r="V1780" i="7"/>
  <c r="V1781" i="7"/>
  <c r="V1782" i="7"/>
  <c r="V1783" i="7"/>
  <c r="V1784" i="7"/>
  <c r="V1785" i="7"/>
  <c r="V1786" i="7"/>
  <c r="V1787" i="7"/>
  <c r="V1788" i="7"/>
  <c r="V1789" i="7"/>
  <c r="V1790" i="7"/>
  <c r="V1791" i="7"/>
  <c r="V1792" i="7"/>
  <c r="V1793" i="7"/>
  <c r="V1794" i="7"/>
  <c r="V1795" i="7"/>
  <c r="V1796" i="7"/>
  <c r="V1797" i="7"/>
  <c r="V1798" i="7"/>
  <c r="V1799" i="7"/>
  <c r="V1800" i="7"/>
  <c r="V1801" i="7"/>
  <c r="V1802" i="7"/>
  <c r="V1803" i="7"/>
  <c r="V1804" i="7"/>
  <c r="V1805" i="7"/>
  <c r="V1806" i="7"/>
  <c r="V1807" i="7"/>
  <c r="V1808" i="7"/>
  <c r="V1809" i="7"/>
  <c r="V1810" i="7"/>
  <c r="V1811" i="7"/>
  <c r="V1812" i="7"/>
  <c r="V1813" i="7"/>
  <c r="V1814" i="7"/>
  <c r="V1815" i="7"/>
  <c r="V1816" i="7"/>
  <c r="V1817" i="7"/>
  <c r="V1818" i="7"/>
  <c r="V1819" i="7"/>
  <c r="V1820" i="7"/>
  <c r="V1821" i="7"/>
  <c r="V1822" i="7"/>
  <c r="V1823" i="7"/>
  <c r="V1824" i="7"/>
  <c r="V1825" i="7"/>
  <c r="V1826" i="7"/>
  <c r="V1827" i="7"/>
  <c r="V1828" i="7"/>
  <c r="V1829" i="7"/>
  <c r="V1830" i="7"/>
  <c r="V1831" i="7"/>
  <c r="V1832" i="7"/>
  <c r="V1833" i="7"/>
  <c r="V1834" i="7"/>
  <c r="V1835" i="7"/>
  <c r="V1836" i="7"/>
  <c r="V1837" i="7"/>
  <c r="V1838" i="7"/>
  <c r="V1839" i="7"/>
  <c r="V1840" i="7"/>
  <c r="V1841" i="7"/>
  <c r="V1842" i="7"/>
  <c r="V1843" i="7"/>
  <c r="V1844" i="7"/>
  <c r="V1845" i="7"/>
  <c r="V1846" i="7"/>
  <c r="V1847" i="7"/>
  <c r="V1848" i="7"/>
  <c r="V1849" i="7"/>
  <c r="V1850" i="7"/>
  <c r="V1851" i="7"/>
  <c r="V1852" i="7"/>
  <c r="V1853" i="7"/>
  <c r="V1854" i="7"/>
  <c r="V1855" i="7"/>
  <c r="V1856" i="7"/>
  <c r="V1857" i="7"/>
  <c r="V1858" i="7"/>
  <c r="V1859" i="7"/>
  <c r="V1860" i="7"/>
  <c r="V1861" i="7"/>
  <c r="V1862" i="7"/>
  <c r="V1863" i="7"/>
  <c r="V1864" i="7"/>
  <c r="V1865" i="7"/>
  <c r="V1866" i="7"/>
  <c r="V1867" i="7"/>
  <c r="V1868" i="7"/>
  <c r="V1869" i="7"/>
  <c r="V1870" i="7"/>
  <c r="V1871" i="7"/>
  <c r="V1872" i="7"/>
  <c r="V1873" i="7"/>
  <c r="V1874" i="7"/>
  <c r="V1875" i="7"/>
  <c r="V1876" i="7"/>
  <c r="V1877" i="7"/>
  <c r="V1878" i="7"/>
  <c r="V1879" i="7"/>
  <c r="V1880" i="7"/>
  <c r="V1881" i="7"/>
  <c r="V1882" i="7"/>
  <c r="V1883" i="7"/>
  <c r="V1884" i="7"/>
  <c r="V1885" i="7"/>
  <c r="V1886" i="7"/>
  <c r="V1887" i="7"/>
  <c r="V1888" i="7"/>
  <c r="V1889" i="7"/>
  <c r="V1890" i="7"/>
  <c r="V1891" i="7"/>
  <c r="V1892" i="7"/>
  <c r="V1893" i="7"/>
  <c r="V1894" i="7"/>
  <c r="V1895" i="7"/>
  <c r="V1896" i="7"/>
  <c r="V1897" i="7"/>
  <c r="V1898" i="7"/>
  <c r="V1899" i="7"/>
  <c r="V1900" i="7"/>
  <c r="V1901" i="7"/>
  <c r="V1902" i="7"/>
  <c r="V1903" i="7"/>
  <c r="V1904" i="7"/>
  <c r="V1905" i="7"/>
  <c r="V1906" i="7"/>
  <c r="V1907" i="7"/>
  <c r="V1908" i="7"/>
  <c r="V1909" i="7"/>
  <c r="V1910" i="7"/>
  <c r="V1911" i="7"/>
  <c r="V1912" i="7"/>
  <c r="V1913" i="7"/>
  <c r="V1914" i="7"/>
  <c r="V1915" i="7"/>
  <c r="V1916" i="7"/>
  <c r="V1917" i="7"/>
  <c r="V1918" i="7"/>
  <c r="V1919" i="7"/>
  <c r="V1920" i="7"/>
  <c r="V1921" i="7"/>
  <c r="V1922" i="7"/>
  <c r="V1923" i="7"/>
  <c r="V1924" i="7"/>
  <c r="V1925" i="7"/>
  <c r="V1926" i="7"/>
  <c r="V1927" i="7"/>
  <c r="V1928" i="7"/>
  <c r="V1929" i="7"/>
  <c r="V1930" i="7"/>
  <c r="V1931" i="7"/>
  <c r="V1932" i="7"/>
  <c r="V1933" i="7"/>
  <c r="V1934" i="7"/>
  <c r="V1935" i="7"/>
  <c r="V1936" i="7"/>
  <c r="V1937" i="7"/>
  <c r="V1938" i="7"/>
  <c r="V1939" i="7"/>
  <c r="V1940" i="7"/>
  <c r="V1941" i="7"/>
  <c r="V1942" i="7"/>
  <c r="V1943" i="7"/>
  <c r="V1944" i="7"/>
  <c r="V1945" i="7"/>
  <c r="V1946" i="7"/>
  <c r="V1947" i="7"/>
  <c r="V1948" i="7"/>
  <c r="V1949" i="7"/>
  <c r="V1950" i="7"/>
  <c r="V1951" i="7"/>
  <c r="V1952" i="7"/>
  <c r="V1953" i="7"/>
  <c r="V1954" i="7"/>
  <c r="V1955" i="7"/>
  <c r="V1956" i="7"/>
  <c r="V1957" i="7"/>
  <c r="V1958" i="7"/>
  <c r="V1959" i="7"/>
  <c r="V1960" i="7"/>
  <c r="V1961" i="7"/>
  <c r="V1962" i="7"/>
  <c r="V1963" i="7"/>
  <c r="V1964" i="7"/>
  <c r="V1965" i="7"/>
  <c r="V1966" i="7"/>
  <c r="V1967" i="7"/>
  <c r="V1968" i="7"/>
  <c r="V1969" i="7"/>
  <c r="V1970" i="7"/>
  <c r="V1971" i="7"/>
  <c r="V1972" i="7"/>
  <c r="V1973" i="7"/>
  <c r="V1974" i="7"/>
  <c r="V1975" i="7"/>
  <c r="V1976" i="7"/>
  <c r="V1977" i="7"/>
  <c r="V1978" i="7"/>
  <c r="V1979" i="7"/>
  <c r="V1980" i="7"/>
  <c r="V1981" i="7"/>
  <c r="V1982" i="7"/>
  <c r="V1983" i="7"/>
  <c r="V1984" i="7"/>
  <c r="V1985" i="7"/>
  <c r="V1986" i="7"/>
  <c r="V1987" i="7"/>
  <c r="V1988" i="7"/>
  <c r="V1989" i="7"/>
  <c r="V1990" i="7"/>
  <c r="V1991" i="7"/>
  <c r="V1992" i="7"/>
  <c r="V1993" i="7"/>
  <c r="V1994" i="7"/>
  <c r="V1995" i="7"/>
  <c r="V1996" i="7"/>
  <c r="V1997" i="7"/>
  <c r="V1998" i="7"/>
  <c r="V1999" i="7"/>
  <c r="V2000" i="7"/>
  <c r="V2001" i="7"/>
  <c r="V2002" i="7"/>
  <c r="V2003" i="7"/>
  <c r="V2004" i="7"/>
  <c r="V2005" i="7"/>
  <c r="V2006" i="7"/>
  <c r="V2007" i="7"/>
  <c r="V2008" i="7"/>
  <c r="V2009" i="7"/>
  <c r="V2010" i="7"/>
  <c r="V2011" i="7"/>
  <c r="V2012" i="7"/>
  <c r="V2013" i="7"/>
  <c r="V2014" i="7"/>
  <c r="V2015" i="7"/>
  <c r="V2016" i="7"/>
  <c r="V2017" i="7"/>
  <c r="V2018" i="7"/>
  <c r="V2019" i="7"/>
  <c r="V2020" i="7"/>
  <c r="V2021" i="7"/>
  <c r="V2022" i="7"/>
  <c r="V2023" i="7"/>
  <c r="V2024" i="7"/>
  <c r="V2025" i="7"/>
  <c r="V2026" i="7"/>
  <c r="V2027" i="7"/>
  <c r="V2028" i="7"/>
  <c r="V2029" i="7"/>
  <c r="V2030" i="7"/>
  <c r="V2031" i="7"/>
  <c r="V2032" i="7"/>
  <c r="V2033" i="7"/>
  <c r="V2034" i="7"/>
  <c r="V2035" i="7"/>
  <c r="V2036" i="7"/>
  <c r="V2037" i="7"/>
  <c r="V2038" i="7"/>
  <c r="V2039" i="7"/>
  <c r="V2040" i="7"/>
  <c r="V2041" i="7"/>
  <c r="V2042" i="7"/>
  <c r="V2043" i="7"/>
  <c r="V2044" i="7"/>
  <c r="V2045" i="7"/>
  <c r="V2046" i="7"/>
  <c r="V2047" i="7"/>
  <c r="V2048" i="7"/>
  <c r="V2049" i="7"/>
  <c r="V2050" i="7"/>
  <c r="V2051" i="7"/>
  <c r="V2052" i="7"/>
  <c r="V2053" i="7"/>
  <c r="V2054" i="7"/>
  <c r="V2055" i="7"/>
  <c r="V2056" i="7"/>
  <c r="V2057" i="7"/>
  <c r="V2058" i="7"/>
  <c r="V2059" i="7"/>
  <c r="V2060" i="7"/>
  <c r="V2061" i="7"/>
  <c r="V2062" i="7"/>
  <c r="V2063" i="7"/>
  <c r="V2064" i="7"/>
  <c r="V2065" i="7"/>
  <c r="V2066" i="7"/>
  <c r="V2067" i="7"/>
  <c r="V2068" i="7"/>
  <c r="V2069" i="7"/>
  <c r="V2070" i="7"/>
  <c r="V2071" i="7"/>
  <c r="V2072" i="7"/>
  <c r="V2073" i="7"/>
  <c r="V2074" i="7"/>
  <c r="V2075" i="7"/>
  <c r="V2076" i="7"/>
  <c r="V2077" i="7"/>
  <c r="V2078" i="7"/>
  <c r="V2079" i="7"/>
  <c r="V2080" i="7"/>
  <c r="V2081" i="7"/>
  <c r="V2082" i="7"/>
  <c r="V2083" i="7"/>
  <c r="V2084" i="7"/>
  <c r="V2085" i="7"/>
  <c r="V2086" i="7"/>
  <c r="V2087" i="7"/>
  <c r="V2088" i="7"/>
  <c r="V2089" i="7"/>
  <c r="V2090" i="7"/>
  <c r="V2091" i="7"/>
  <c r="V2092" i="7"/>
  <c r="V2093" i="7"/>
  <c r="V2094" i="7"/>
  <c r="V2095" i="7"/>
  <c r="V2096" i="7"/>
  <c r="V2097" i="7"/>
  <c r="V2098" i="7"/>
  <c r="V2099" i="7"/>
  <c r="V2100" i="7"/>
  <c r="V2101" i="7"/>
  <c r="V2102" i="7"/>
  <c r="V2103" i="7"/>
  <c r="V2104" i="7"/>
  <c r="V2105" i="7"/>
  <c r="V2106" i="7"/>
  <c r="V2107" i="7"/>
  <c r="V2108" i="7"/>
  <c r="V2109" i="7"/>
  <c r="V2110" i="7"/>
  <c r="V2111" i="7"/>
  <c r="V2112" i="7"/>
  <c r="V2113" i="7"/>
  <c r="V2114" i="7"/>
  <c r="V2115" i="7"/>
  <c r="V2116" i="7"/>
  <c r="V2117" i="7"/>
  <c r="V2118" i="7"/>
  <c r="V2119" i="7"/>
  <c r="V2120" i="7"/>
  <c r="V2121" i="7"/>
  <c r="V2122" i="7"/>
  <c r="V2123" i="7"/>
  <c r="V2124" i="7"/>
  <c r="V2125" i="7"/>
  <c r="V2126" i="7"/>
  <c r="V2127" i="7"/>
  <c r="V2128" i="7"/>
  <c r="V2129" i="7"/>
  <c r="V2130" i="7"/>
  <c r="V2131" i="7"/>
  <c r="V2132" i="7"/>
  <c r="V2133" i="7"/>
  <c r="V2134" i="7"/>
  <c r="V2135" i="7"/>
  <c r="V2136" i="7"/>
  <c r="V2137" i="7"/>
  <c r="V2138" i="7"/>
  <c r="V2139" i="7"/>
  <c r="V2140" i="7"/>
  <c r="V2141" i="7"/>
  <c r="V2142" i="7"/>
  <c r="V2143" i="7"/>
  <c r="V2144" i="7"/>
  <c r="V2145" i="7"/>
  <c r="V2146" i="7"/>
  <c r="V2147" i="7"/>
  <c r="V2148" i="7"/>
  <c r="V2149" i="7"/>
  <c r="V2150" i="7"/>
  <c r="V2151" i="7"/>
  <c r="V2152" i="7"/>
  <c r="V2153" i="7"/>
  <c r="V2154" i="7"/>
  <c r="V2155" i="7"/>
  <c r="V2156" i="7"/>
  <c r="V2157" i="7"/>
  <c r="V2158" i="7"/>
  <c r="V2159" i="7"/>
  <c r="V2160" i="7"/>
  <c r="V2161" i="7"/>
  <c r="V2162" i="7"/>
  <c r="V2163" i="7"/>
  <c r="V2164" i="7"/>
  <c r="V2165" i="7"/>
  <c r="V2166" i="7"/>
  <c r="V2167" i="7"/>
  <c r="V2168" i="7"/>
  <c r="V2169" i="7"/>
  <c r="V2170" i="7"/>
  <c r="V2171" i="7"/>
  <c r="V2172" i="7"/>
  <c r="V2173" i="7"/>
  <c r="V2174" i="7"/>
  <c r="V2175" i="7"/>
  <c r="V2176" i="7"/>
  <c r="V2177" i="7"/>
  <c r="V2178" i="7"/>
  <c r="V2179" i="7"/>
  <c r="V2180" i="7"/>
  <c r="V2181" i="7"/>
  <c r="V2182" i="7"/>
  <c r="V2183" i="7"/>
  <c r="V2184" i="7"/>
  <c r="V2185" i="7"/>
  <c r="V2186" i="7"/>
  <c r="V2187" i="7"/>
  <c r="V2188" i="7"/>
  <c r="V2189" i="7"/>
  <c r="V2190" i="7"/>
  <c r="V2191" i="7"/>
  <c r="V2192" i="7"/>
  <c r="V2193" i="7"/>
  <c r="V2194" i="7"/>
  <c r="V2195" i="7"/>
  <c r="V2196" i="7"/>
  <c r="V2197" i="7"/>
  <c r="V2198" i="7"/>
  <c r="V2199" i="7"/>
  <c r="V2200" i="7"/>
  <c r="V2201" i="7"/>
  <c r="V2202" i="7"/>
  <c r="V2203" i="7"/>
  <c r="V2204" i="7"/>
  <c r="V2205" i="7"/>
  <c r="V2206" i="7"/>
  <c r="V2207" i="7"/>
  <c r="V2208" i="7"/>
  <c r="V2209" i="7"/>
  <c r="V2210" i="7"/>
  <c r="V2211" i="7"/>
  <c r="V2212" i="7"/>
  <c r="V2213" i="7"/>
  <c r="V2214" i="7"/>
  <c r="V2215" i="7"/>
  <c r="V2216" i="7"/>
  <c r="V2217" i="7"/>
  <c r="V2218" i="7"/>
  <c r="V2219" i="7"/>
  <c r="V2220" i="7"/>
  <c r="V2221" i="7"/>
  <c r="V2222" i="7"/>
  <c r="V2223" i="7"/>
  <c r="V2224" i="7"/>
  <c r="V2225" i="7"/>
  <c r="V2226" i="7"/>
  <c r="V2227" i="7"/>
  <c r="V2228" i="7"/>
  <c r="V2229" i="7"/>
  <c r="V2230" i="7"/>
  <c r="V2231" i="7"/>
  <c r="V2232" i="7"/>
  <c r="V2233" i="7"/>
  <c r="V2234" i="7"/>
  <c r="V2235" i="7"/>
  <c r="V2236" i="7"/>
  <c r="V2237" i="7"/>
  <c r="V2238" i="7"/>
  <c r="V2239" i="7"/>
  <c r="V2240" i="7"/>
  <c r="V2241" i="7"/>
  <c r="V2242" i="7"/>
  <c r="V2243" i="7"/>
  <c r="V2244" i="7"/>
  <c r="V2245" i="7"/>
  <c r="V2246" i="7"/>
  <c r="V2247" i="7"/>
  <c r="V2248" i="7"/>
  <c r="V2249" i="7"/>
  <c r="V2250" i="7"/>
  <c r="V2251" i="7"/>
  <c r="V2252" i="7"/>
  <c r="V2253" i="7"/>
  <c r="V2254" i="7"/>
  <c r="V2255" i="7"/>
  <c r="V2256" i="7"/>
  <c r="V2257" i="7"/>
  <c r="V2258" i="7"/>
  <c r="V2259" i="7"/>
  <c r="V2260" i="7"/>
  <c r="V2261" i="7"/>
  <c r="V2262" i="7"/>
  <c r="V2263" i="7"/>
  <c r="V2264" i="7"/>
  <c r="V2265" i="7"/>
  <c r="V2266" i="7"/>
  <c r="V2267" i="7"/>
  <c r="V2268" i="7"/>
  <c r="V2269" i="7"/>
  <c r="V2270" i="7"/>
  <c r="V2271" i="7"/>
  <c r="V2272" i="7"/>
  <c r="V2273" i="7"/>
  <c r="V2274" i="7"/>
  <c r="V2275" i="7"/>
  <c r="V2276" i="7"/>
  <c r="V2277" i="7"/>
  <c r="V2278" i="7"/>
  <c r="V2279" i="7"/>
  <c r="V2280" i="7"/>
  <c r="V2281" i="7"/>
  <c r="V2282" i="7"/>
  <c r="V2283" i="7"/>
  <c r="V2284" i="7"/>
  <c r="V2285" i="7"/>
  <c r="V2286" i="7"/>
  <c r="V2287" i="7"/>
  <c r="V2288" i="7"/>
  <c r="V2289" i="7"/>
  <c r="V2290" i="7"/>
  <c r="V2291" i="7"/>
  <c r="V2292" i="7"/>
  <c r="V2293" i="7"/>
  <c r="V2294" i="7"/>
  <c r="V2295" i="7"/>
  <c r="V2296" i="7"/>
  <c r="V2297" i="7"/>
  <c r="V2298" i="7"/>
  <c r="V2299" i="7"/>
  <c r="V2300" i="7"/>
  <c r="V2301" i="7"/>
  <c r="V2302" i="7"/>
  <c r="V2303" i="7"/>
  <c r="V2304" i="7"/>
  <c r="V2305" i="7"/>
  <c r="V2306" i="7"/>
  <c r="V2307" i="7"/>
  <c r="V2308" i="7"/>
  <c r="V2309" i="7"/>
  <c r="V2310" i="7"/>
  <c r="V2311" i="7"/>
  <c r="V2312" i="7"/>
  <c r="V2313" i="7"/>
  <c r="V2314" i="7"/>
  <c r="V2315" i="7"/>
  <c r="V2316" i="7"/>
  <c r="V2317" i="7"/>
  <c r="V2318" i="7"/>
  <c r="V2319" i="7"/>
  <c r="V2320" i="7"/>
  <c r="V2321" i="7"/>
  <c r="V2322" i="7"/>
  <c r="V2323" i="7"/>
  <c r="V2324" i="7"/>
  <c r="V2325" i="7"/>
  <c r="V2326" i="7"/>
  <c r="V2327" i="7"/>
  <c r="V2328" i="7"/>
  <c r="V2329" i="7"/>
  <c r="V2330" i="7"/>
  <c r="V2331" i="7"/>
  <c r="V2332" i="7"/>
  <c r="V2333" i="7"/>
  <c r="V2334" i="7"/>
  <c r="V2335" i="7"/>
  <c r="V2336" i="7"/>
  <c r="V2337" i="7"/>
  <c r="V2338" i="7"/>
  <c r="V2339" i="7"/>
  <c r="V2340" i="7"/>
  <c r="V2341" i="7"/>
  <c r="V2342" i="7"/>
  <c r="V2343" i="7"/>
  <c r="V2344" i="7"/>
  <c r="V2345" i="7"/>
  <c r="V2346" i="7"/>
  <c r="V2347" i="7"/>
  <c r="V2348" i="7"/>
  <c r="V2349" i="7"/>
  <c r="V2350" i="7"/>
  <c r="V2351" i="7"/>
  <c r="V2352" i="7"/>
  <c r="V2353" i="7"/>
  <c r="V2354" i="7"/>
  <c r="V2355" i="7"/>
  <c r="V2356" i="7"/>
  <c r="V2357" i="7"/>
  <c r="V2358" i="7"/>
  <c r="V2359" i="7"/>
  <c r="V2360" i="7"/>
  <c r="V2361" i="7"/>
  <c r="V2362" i="7"/>
  <c r="V2363" i="7"/>
  <c r="V2364" i="7"/>
  <c r="V2365" i="7"/>
  <c r="V2366" i="7"/>
  <c r="V2367" i="7"/>
  <c r="V2368" i="7"/>
  <c r="V2369" i="7"/>
  <c r="V2370" i="7"/>
  <c r="V2371" i="7"/>
  <c r="V2372" i="7"/>
  <c r="V2373" i="7"/>
  <c r="V2374" i="7"/>
  <c r="V2375" i="7"/>
  <c r="V2376" i="7"/>
  <c r="V2377" i="7"/>
  <c r="V2378" i="7"/>
  <c r="V2379" i="7"/>
  <c r="V2380" i="7"/>
  <c r="V2381" i="7"/>
  <c r="V2382" i="7"/>
  <c r="V2383" i="7"/>
  <c r="V2384" i="7"/>
  <c r="V2385" i="7"/>
  <c r="V2386" i="7"/>
  <c r="V2387" i="7"/>
  <c r="V2388" i="7"/>
  <c r="V2389" i="7"/>
  <c r="V2390" i="7"/>
  <c r="V2391" i="7"/>
  <c r="V2392" i="7"/>
  <c r="V2393" i="7"/>
  <c r="V2394" i="7"/>
  <c r="V2395" i="7"/>
  <c r="V2396" i="7"/>
  <c r="V2397" i="7"/>
  <c r="V2398" i="7"/>
  <c r="V2399" i="7"/>
  <c r="V2400" i="7"/>
  <c r="V2401" i="7"/>
  <c r="V2402" i="7"/>
  <c r="V2403" i="7"/>
  <c r="V2404" i="7"/>
  <c r="V2405" i="7"/>
  <c r="V2406" i="7"/>
  <c r="V2407" i="7"/>
  <c r="V2408" i="7"/>
  <c r="V2409" i="7"/>
  <c r="V2410" i="7"/>
  <c r="V2411" i="7"/>
  <c r="V2412" i="7"/>
  <c r="V2413" i="7"/>
  <c r="V2414" i="7"/>
  <c r="V2415" i="7"/>
  <c r="V2416" i="7"/>
  <c r="V2417" i="7"/>
  <c r="V2418" i="7"/>
  <c r="V2419" i="7"/>
  <c r="V2420" i="7"/>
  <c r="V2421" i="7"/>
  <c r="V2422" i="7"/>
  <c r="V2423" i="7"/>
  <c r="V2424" i="7"/>
  <c r="V2425" i="7"/>
  <c r="V2426" i="7"/>
  <c r="V2427" i="7"/>
  <c r="V2428" i="7"/>
  <c r="V2429" i="7"/>
  <c r="V2430" i="7"/>
  <c r="V2431" i="7"/>
  <c r="V2432" i="7"/>
  <c r="V2433" i="7"/>
  <c r="V2434" i="7"/>
  <c r="V2435" i="7"/>
  <c r="V2436" i="7"/>
  <c r="V2437" i="7"/>
  <c r="V2438" i="7"/>
  <c r="V2439" i="7"/>
  <c r="V2440" i="7"/>
  <c r="V2441" i="7"/>
  <c r="V2442" i="7"/>
  <c r="V2443" i="7"/>
  <c r="V2444" i="7"/>
  <c r="V2445" i="7"/>
  <c r="V2446" i="7"/>
  <c r="V2447" i="7"/>
  <c r="V2448" i="7"/>
  <c r="V2449" i="7"/>
  <c r="V2450" i="7"/>
  <c r="V2451" i="7"/>
  <c r="V2452" i="7"/>
  <c r="V2453" i="7"/>
  <c r="V2454" i="7"/>
  <c r="V2455" i="7"/>
  <c r="V2456" i="7"/>
  <c r="V2457" i="7"/>
  <c r="V2458" i="7"/>
  <c r="V2459" i="7"/>
  <c r="V2460" i="7"/>
  <c r="V2461" i="7"/>
  <c r="V2462" i="7"/>
  <c r="V2463" i="7"/>
  <c r="V2464" i="7"/>
  <c r="V2465" i="7"/>
  <c r="V2466" i="7"/>
  <c r="V2467" i="7"/>
  <c r="V2468" i="7"/>
  <c r="V2469" i="7"/>
  <c r="V2470" i="7"/>
  <c r="V2471" i="7"/>
  <c r="V2472" i="7"/>
  <c r="V2473" i="7"/>
  <c r="V2474" i="7"/>
  <c r="V2475" i="7"/>
  <c r="V2476" i="7"/>
  <c r="V2477" i="7"/>
  <c r="V2478" i="7"/>
  <c r="V2479" i="7"/>
  <c r="V2480" i="7"/>
  <c r="V2481" i="7"/>
  <c r="V2482" i="7"/>
  <c r="V2483" i="7"/>
  <c r="V2484" i="7"/>
  <c r="V2485" i="7"/>
  <c r="V2486" i="7"/>
  <c r="V2487" i="7"/>
  <c r="V2488" i="7"/>
  <c r="V2489" i="7"/>
  <c r="V2490" i="7"/>
  <c r="V2491" i="7"/>
  <c r="V2492" i="7"/>
  <c r="V2493" i="7"/>
  <c r="V2494" i="7"/>
  <c r="V2495" i="7"/>
  <c r="V2496" i="7"/>
  <c r="V2497" i="7"/>
  <c r="V2498" i="7"/>
  <c r="V2499" i="7"/>
  <c r="V2500" i="7"/>
  <c r="V2501" i="7"/>
  <c r="V2502" i="7"/>
  <c r="V2503" i="7"/>
  <c r="V2504" i="7"/>
  <c r="V2505" i="7"/>
  <c r="V2506" i="7"/>
  <c r="V2507" i="7"/>
  <c r="V2508" i="7"/>
  <c r="V2509" i="7"/>
  <c r="V2510" i="7"/>
  <c r="V2511" i="7"/>
  <c r="V2512" i="7"/>
  <c r="V2513" i="7"/>
  <c r="V2514" i="7"/>
  <c r="V2515" i="7"/>
  <c r="V2516" i="7"/>
  <c r="V2517" i="7"/>
  <c r="V2518" i="7"/>
  <c r="V2519" i="7"/>
  <c r="V2520" i="7"/>
  <c r="V2521" i="7"/>
  <c r="V2522" i="7"/>
  <c r="V2523" i="7"/>
  <c r="V2524" i="7"/>
  <c r="V2525" i="7"/>
  <c r="V2526" i="7"/>
  <c r="V2527" i="7"/>
  <c r="V2528" i="7"/>
  <c r="V2529" i="7"/>
  <c r="V2530" i="7"/>
  <c r="V2531" i="7"/>
  <c r="V2532" i="7"/>
  <c r="V2533" i="7"/>
  <c r="V2534" i="7"/>
  <c r="V2535" i="7"/>
  <c r="V2536" i="7"/>
  <c r="V2537" i="7"/>
  <c r="V2538" i="7"/>
  <c r="V2539" i="7"/>
  <c r="V2540" i="7"/>
  <c r="V2541" i="7"/>
  <c r="V2542" i="7"/>
  <c r="V2543" i="7"/>
  <c r="V2544" i="7"/>
  <c r="V2545" i="7"/>
  <c r="V2546" i="7"/>
  <c r="V2547" i="7"/>
  <c r="V2548" i="7"/>
  <c r="V2549" i="7"/>
  <c r="V2550" i="7"/>
  <c r="V2551" i="7"/>
  <c r="V2552" i="7"/>
  <c r="V2553" i="7"/>
  <c r="V2554" i="7"/>
  <c r="V2555" i="7"/>
  <c r="V2556" i="7"/>
  <c r="V2557" i="7"/>
  <c r="V2558" i="7"/>
  <c r="V2559" i="7"/>
  <c r="V2560" i="7"/>
  <c r="V2561" i="7"/>
  <c r="V2562" i="7"/>
  <c r="V2563" i="7"/>
  <c r="V2564" i="7"/>
  <c r="V2565" i="7"/>
  <c r="V2566" i="7"/>
  <c r="V2567" i="7"/>
  <c r="V2568" i="7"/>
  <c r="V2569" i="7"/>
  <c r="V2570" i="7"/>
  <c r="V2571" i="7"/>
  <c r="V2572" i="7"/>
  <c r="V2573" i="7"/>
  <c r="V2574" i="7"/>
  <c r="V2575" i="7"/>
  <c r="V2576" i="7"/>
  <c r="V2577" i="7"/>
  <c r="V2578" i="7"/>
  <c r="V2579" i="7"/>
  <c r="V2580" i="7"/>
  <c r="V2581" i="7"/>
  <c r="V2582" i="7"/>
  <c r="V2583" i="7"/>
  <c r="V2584" i="7"/>
  <c r="V2585" i="7"/>
  <c r="V2586" i="7"/>
  <c r="V2587" i="7"/>
  <c r="V2588" i="7"/>
  <c r="V2589" i="7"/>
  <c r="V2590" i="7"/>
  <c r="V2591" i="7"/>
  <c r="V2592" i="7"/>
  <c r="V2593" i="7"/>
  <c r="V2594" i="7"/>
  <c r="V2595" i="7"/>
  <c r="V2596" i="7"/>
  <c r="V2597" i="7"/>
  <c r="V2598" i="7"/>
  <c r="V2599" i="7"/>
  <c r="V2600" i="7"/>
  <c r="V2601" i="7"/>
  <c r="V2602" i="7"/>
  <c r="V2603" i="7"/>
  <c r="V2604" i="7"/>
  <c r="V2605" i="7"/>
  <c r="V2606" i="7"/>
  <c r="V2607" i="7"/>
  <c r="V2608" i="7"/>
  <c r="V2609" i="7"/>
  <c r="V2610" i="7"/>
  <c r="V2611" i="7"/>
  <c r="V2612" i="7"/>
  <c r="V2613" i="7"/>
  <c r="V2614" i="7"/>
  <c r="V2615" i="7"/>
  <c r="V2616" i="7"/>
  <c r="V2617" i="7"/>
  <c r="V2618" i="7"/>
  <c r="V2619" i="7"/>
  <c r="V2620" i="7"/>
  <c r="V2621" i="7"/>
  <c r="V2622" i="7"/>
  <c r="V2623" i="7"/>
  <c r="V2624" i="7"/>
  <c r="V2625" i="7"/>
  <c r="V2626" i="7"/>
  <c r="V2627" i="7"/>
  <c r="V2628" i="7"/>
  <c r="V2629" i="7"/>
  <c r="V2630" i="7"/>
  <c r="V2631" i="7"/>
  <c r="V2632" i="7"/>
  <c r="V2633" i="7"/>
  <c r="V2634" i="7"/>
  <c r="V2635" i="7"/>
  <c r="V2636" i="7"/>
  <c r="V2637" i="7"/>
  <c r="V2638" i="7"/>
  <c r="V2639" i="7"/>
  <c r="V2640" i="7"/>
  <c r="V2641" i="7"/>
  <c r="V2642" i="7"/>
  <c r="V2643" i="7"/>
  <c r="V2644" i="7"/>
  <c r="V2645" i="7"/>
  <c r="V2646" i="7"/>
  <c r="V2647" i="7"/>
  <c r="V2648" i="7"/>
  <c r="V2649" i="7"/>
  <c r="V2650" i="7"/>
  <c r="V2651" i="7"/>
  <c r="V2652" i="7"/>
  <c r="V2653" i="7"/>
  <c r="V2654" i="7"/>
  <c r="V2655" i="7"/>
  <c r="V2656" i="7"/>
  <c r="V2657" i="7"/>
  <c r="V2658" i="7"/>
  <c r="V2659" i="7"/>
  <c r="V2660" i="7"/>
  <c r="V2661" i="7"/>
  <c r="V2662" i="7"/>
  <c r="V2663" i="7"/>
  <c r="V2664" i="7"/>
  <c r="V2665" i="7"/>
  <c r="V2666" i="7"/>
  <c r="V2667" i="7"/>
  <c r="V2668" i="7"/>
  <c r="V2669" i="7"/>
  <c r="V2670" i="7"/>
  <c r="V2671" i="7"/>
  <c r="V2672" i="7"/>
  <c r="V2673" i="7"/>
  <c r="V2674" i="7"/>
  <c r="V2675" i="7"/>
  <c r="V2676" i="7"/>
  <c r="V2677" i="7"/>
  <c r="V2678" i="7"/>
  <c r="V2679" i="7"/>
  <c r="V2680" i="7"/>
  <c r="V2681" i="7"/>
  <c r="V2682" i="7"/>
  <c r="V2683" i="7"/>
  <c r="V2684" i="7"/>
  <c r="V2685" i="7"/>
  <c r="V2686" i="7"/>
  <c r="V2687" i="7"/>
  <c r="V2688" i="7"/>
  <c r="V2689" i="7"/>
  <c r="V2690" i="7"/>
  <c r="V2691" i="7"/>
  <c r="V2692" i="7"/>
  <c r="V2693" i="7"/>
  <c r="V2694" i="7"/>
  <c r="V2695" i="7"/>
  <c r="V2696" i="7"/>
  <c r="V2697" i="7"/>
  <c r="V2698" i="7"/>
  <c r="V2699" i="7"/>
  <c r="V2700" i="7"/>
  <c r="V2701" i="7"/>
  <c r="V2702" i="7"/>
  <c r="V2703" i="7"/>
  <c r="V2704" i="7"/>
  <c r="V2705" i="7"/>
  <c r="V2706" i="7"/>
  <c r="V2707" i="7"/>
  <c r="V2708" i="7"/>
  <c r="V2709" i="7"/>
  <c r="V2710" i="7"/>
  <c r="AA2710" i="7"/>
  <c r="V2711" i="7"/>
  <c r="V2712" i="7"/>
  <c r="V2713" i="7"/>
  <c r="V2714" i="7"/>
  <c r="V2715" i="7"/>
  <c r="V2716" i="7"/>
  <c r="V2717" i="7"/>
  <c r="V2718" i="7"/>
  <c r="AA2718" i="7"/>
  <c r="V2719" i="7"/>
  <c r="V2720" i="7"/>
  <c r="V2721" i="7"/>
  <c r="V2722" i="7"/>
  <c r="V2723" i="7"/>
  <c r="V2724" i="7"/>
  <c r="V2725" i="7"/>
  <c r="V2726" i="7"/>
  <c r="AA2726" i="7"/>
  <c r="V2727" i="7"/>
  <c r="V2728" i="7"/>
  <c r="V2729" i="7"/>
  <c r="V2730" i="7"/>
  <c r="V2731" i="7"/>
  <c r="V2732" i="7"/>
  <c r="V2733" i="7"/>
  <c r="V2734" i="7"/>
  <c r="AA2734" i="7"/>
  <c r="V2735" i="7"/>
  <c r="V2736" i="7"/>
  <c r="V2737" i="7"/>
  <c r="V2738" i="7"/>
  <c r="V2739" i="7"/>
  <c r="V2740" i="7"/>
  <c r="V2741" i="7"/>
  <c r="V2742" i="7"/>
  <c r="AA2742" i="7"/>
  <c r="V2743" i="7"/>
  <c r="V2744" i="7"/>
  <c r="V2745" i="7"/>
  <c r="V2746" i="7"/>
  <c r="V2747" i="7"/>
  <c r="V2748" i="7"/>
  <c r="V2749" i="7"/>
  <c r="V2750" i="7"/>
  <c r="AA2750" i="7"/>
  <c r="V2751" i="7"/>
  <c r="V2752" i="7"/>
  <c r="V2753" i="7"/>
  <c r="V2754" i="7"/>
  <c r="V2755" i="7"/>
  <c r="V2756" i="7"/>
  <c r="V2757" i="7"/>
  <c r="V2758" i="7"/>
  <c r="AA2758" i="7"/>
  <c r="V2759" i="7"/>
  <c r="V2760" i="7"/>
  <c r="V2761" i="7"/>
  <c r="V2762" i="7"/>
  <c r="V2763" i="7"/>
  <c r="V2764" i="7"/>
  <c r="V2765" i="7"/>
  <c r="V2766" i="7"/>
  <c r="V2767" i="7"/>
  <c r="V2768" i="7"/>
  <c r="V2769" i="7"/>
  <c r="V2770" i="7"/>
  <c r="V2771" i="7"/>
  <c r="V2772" i="7"/>
  <c r="V2773" i="7"/>
  <c r="V2774" i="7"/>
  <c r="AA2774" i="7"/>
  <c r="V2775" i="7"/>
  <c r="V2776" i="7"/>
  <c r="V2777" i="7"/>
  <c r="V2778" i="7"/>
  <c r="V2779" i="7"/>
  <c r="V2780" i="7"/>
  <c r="V2781" i="7"/>
  <c r="V2782" i="7"/>
  <c r="V2783" i="7"/>
  <c r="V2784" i="7"/>
  <c r="V2785" i="7"/>
  <c r="V2786" i="7"/>
  <c r="V2787" i="7"/>
  <c r="V2788" i="7"/>
  <c r="V2789" i="7"/>
  <c r="V2790" i="7"/>
  <c r="AA2790" i="7"/>
  <c r="V2791" i="7"/>
  <c r="V2792" i="7"/>
  <c r="W2" i="7"/>
  <c r="V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Q2" i="7" s="1"/>
  <c r="H2" i="7" l="1"/>
  <c r="AA1511" i="7"/>
  <c r="AA1455" i="7"/>
  <c r="AA895" i="7"/>
  <c r="AA2785" i="7"/>
  <c r="AA2745" i="7"/>
  <c r="AA2737" i="7"/>
  <c r="AA2729" i="7"/>
  <c r="AA2721" i="7"/>
  <c r="AA2713" i="7"/>
  <c r="AA2705" i="7"/>
  <c r="AA2697" i="7"/>
  <c r="AA2689" i="7"/>
  <c r="AA2681" i="7"/>
  <c r="AA2673" i="7"/>
  <c r="AA2665" i="7"/>
  <c r="AA2657" i="7"/>
  <c r="AA2649" i="7"/>
  <c r="AA2641" i="7"/>
  <c r="AA2633" i="7"/>
  <c r="AA2625" i="7"/>
  <c r="AA2617" i="7"/>
  <c r="AA2609" i="7"/>
  <c r="AA2601" i="7"/>
  <c r="AA2593" i="7"/>
  <c r="AA2585" i="7"/>
  <c r="AA2577" i="7"/>
  <c r="AA2569" i="7"/>
  <c r="AA2561" i="7"/>
  <c r="AA2553" i="7"/>
  <c r="AA2545" i="7"/>
  <c r="AA2537" i="7"/>
  <c r="AA2529" i="7"/>
  <c r="AA2521" i="7"/>
  <c r="AA2513" i="7"/>
  <c r="AA2505" i="7"/>
  <c r="AA2497" i="7"/>
  <c r="AA2489" i="7"/>
  <c r="AA2481" i="7"/>
  <c r="AA2473" i="7"/>
  <c r="AA2465" i="7"/>
  <c r="AA2457" i="7"/>
  <c r="AA2449" i="7"/>
  <c r="AA2441" i="7"/>
  <c r="AA2433" i="7"/>
  <c r="AA2425" i="7"/>
  <c r="AA2417" i="7"/>
  <c r="AA2409" i="7"/>
  <c r="AA2401" i="7"/>
  <c r="AA2393" i="7"/>
  <c r="AA2385" i="7"/>
  <c r="AA2377" i="7"/>
  <c r="AA2369" i="7"/>
  <c r="AA2361" i="7"/>
  <c r="AA2353" i="7"/>
  <c r="AA2345" i="7"/>
  <c r="AA2337" i="7"/>
  <c r="AA2329" i="7"/>
  <c r="AA2321" i="7"/>
  <c r="AA2313" i="7"/>
  <c r="AA2305" i="7"/>
  <c r="AA2297" i="7"/>
  <c r="AA2289" i="7"/>
  <c r="AA2281" i="7"/>
  <c r="AA2273" i="7"/>
  <c r="AA2265" i="7"/>
  <c r="AA2257" i="7"/>
  <c r="AA2249" i="7"/>
  <c r="AA2241" i="7"/>
  <c r="AA2233" i="7"/>
  <c r="AA2225" i="7"/>
  <c r="AA2217" i="7"/>
  <c r="AA2209" i="7"/>
  <c r="AA2201" i="7"/>
  <c r="AA2193" i="7"/>
  <c r="AA2185" i="7"/>
  <c r="AA2177" i="7"/>
  <c r="AA2169" i="7"/>
  <c r="AA2161" i="7"/>
  <c r="AA2153" i="7"/>
  <c r="AA2145" i="7"/>
  <c r="AA2137" i="7"/>
  <c r="AA2129" i="7"/>
  <c r="AA2121" i="7"/>
  <c r="AA2113" i="7"/>
  <c r="AA2105" i="7"/>
  <c r="AA2097" i="7"/>
  <c r="AA2089" i="7"/>
  <c r="AA2081" i="7"/>
  <c r="AA2073" i="7"/>
  <c r="AA2065" i="7"/>
  <c r="AA2057" i="7"/>
  <c r="AA2049" i="7"/>
  <c r="AA2041" i="7"/>
  <c r="AA2033" i="7"/>
  <c r="AA2025" i="7"/>
  <c r="AA2017" i="7"/>
  <c r="S2" i="7"/>
  <c r="M3" i="7" s="1"/>
  <c r="AA2777" i="7"/>
  <c r="AA2769" i="7"/>
  <c r="AA2761" i="7"/>
  <c r="AA2753" i="7"/>
  <c r="AA1736" i="7"/>
  <c r="AA1720" i="7"/>
  <c r="AA1688" i="7"/>
  <c r="AA1672" i="7"/>
  <c r="AA1640" i="7"/>
  <c r="AA1624" i="7"/>
  <c r="AA1608" i="7"/>
  <c r="AA1576" i="7"/>
  <c r="AA1560" i="7"/>
  <c r="AA1528" i="7"/>
  <c r="AA1512" i="7"/>
  <c r="AA1480" i="7"/>
  <c r="AA1464" i="7"/>
  <c r="AA1432" i="7"/>
  <c r="AA1416" i="7"/>
  <c r="AA1384" i="7"/>
  <c r="AA1368" i="7"/>
  <c r="AA1352" i="7"/>
  <c r="AA1344" i="7"/>
  <c r="AA1336" i="7"/>
  <c r="AA1328" i="7"/>
  <c r="AA1304" i="7"/>
  <c r="AA1296" i="7"/>
  <c r="AA1272" i="7"/>
  <c r="AA1256" i="7"/>
  <c r="AA1248" i="7"/>
  <c r="AA1224" i="7"/>
  <c r="AA1216" i="7"/>
  <c r="AA1152" i="7"/>
  <c r="AA1144" i="7"/>
  <c r="AA1120" i="7"/>
  <c r="AA1088" i="7"/>
  <c r="AA1080" i="7"/>
  <c r="AA1072" i="7"/>
  <c r="AA1048" i="7"/>
  <c r="AA1040" i="7"/>
  <c r="AA1032" i="7"/>
  <c r="AA1024" i="7"/>
  <c r="AA1016" i="7"/>
  <c r="AA1008" i="7"/>
  <c r="AA1000" i="7"/>
  <c r="AA992" i="7"/>
  <c r="AA984" i="7"/>
  <c r="AA976" i="7"/>
  <c r="AA968" i="7"/>
  <c r="AA960" i="7"/>
  <c r="AA952" i="7"/>
  <c r="AA944" i="7"/>
  <c r="AA936" i="7"/>
  <c r="AA928" i="7"/>
  <c r="AA920" i="7"/>
  <c r="AA912" i="7"/>
  <c r="AA904" i="7"/>
  <c r="AA896" i="7"/>
  <c r="AA888" i="7"/>
  <c r="AA880" i="7"/>
  <c r="AA872" i="7"/>
  <c r="AA864" i="7"/>
  <c r="AA856" i="7"/>
  <c r="AA848" i="7"/>
  <c r="AA840" i="7"/>
  <c r="AA832" i="7"/>
  <c r="AA824" i="7"/>
  <c r="AA816" i="7"/>
  <c r="AA808" i="7"/>
  <c r="AA800" i="7"/>
  <c r="AA792" i="7"/>
  <c r="AA784" i="7"/>
  <c r="AA776" i="7"/>
  <c r="AA768" i="7"/>
  <c r="AA760" i="7"/>
  <c r="AA752" i="7"/>
  <c r="AA744" i="7"/>
  <c r="C3" i="8"/>
  <c r="C6" i="8"/>
  <c r="C7" i="8" s="1"/>
  <c r="AA2786" i="7"/>
  <c r="AA2778" i="7"/>
  <c r="AA2770" i="7"/>
  <c r="AA2762" i="7"/>
  <c r="AA2754" i="7"/>
  <c r="AA2746" i="7"/>
  <c r="AA2738" i="7"/>
  <c r="AA2730" i="7"/>
  <c r="AA2722" i="7"/>
  <c r="AA2714" i="7"/>
  <c r="AA2706" i="7"/>
  <c r="AA2698" i="7"/>
  <c r="AA2690" i="7"/>
  <c r="AA2682" i="7"/>
  <c r="AA2674" i="7"/>
  <c r="AA2666" i="7"/>
  <c r="AA2658" i="7"/>
  <c r="AA2650" i="7"/>
  <c r="AA2642" i="7"/>
  <c r="AA2634" i="7"/>
  <c r="AA2626" i="7"/>
  <c r="AA2618" i="7"/>
  <c r="AA2610" i="7"/>
  <c r="AA2602" i="7"/>
  <c r="AA2594" i="7"/>
  <c r="AA2586" i="7"/>
  <c r="AA2578" i="7"/>
  <c r="AA2570" i="7"/>
  <c r="AA2562" i="7"/>
  <c r="AA2554" i="7"/>
  <c r="AA2546" i="7"/>
  <c r="AA2538" i="7"/>
  <c r="AA2530" i="7"/>
  <c r="AA2522" i="7"/>
  <c r="AA2514" i="7"/>
  <c r="AA2506" i="7"/>
  <c r="AA2498" i="7"/>
  <c r="AA2490" i="7"/>
  <c r="AA2482" i="7"/>
  <c r="AA2474" i="7"/>
  <c r="AA2466" i="7"/>
  <c r="AA2458" i="7"/>
  <c r="AA2450" i="7"/>
  <c r="AA2442" i="7"/>
  <c r="AA2434" i="7"/>
  <c r="AA2426" i="7"/>
  <c r="AA2418" i="7"/>
  <c r="AA2410" i="7"/>
  <c r="AA2402" i="7"/>
  <c r="AA2394" i="7"/>
  <c r="AA2386" i="7"/>
  <c r="AA2378" i="7"/>
  <c r="AA2370" i="7"/>
  <c r="AA2362" i="7"/>
  <c r="AA2354" i="7"/>
  <c r="AA2346" i="7"/>
  <c r="AA2338" i="7"/>
  <c r="AA2330" i="7"/>
  <c r="AA2322" i="7"/>
  <c r="AA2314" i="7"/>
  <c r="AA2306" i="7"/>
  <c r="AA2298" i="7"/>
  <c r="AA2290" i="7"/>
  <c r="AA2282" i="7"/>
  <c r="AA2274" i="7"/>
  <c r="AA2266" i="7"/>
  <c r="AA2258" i="7"/>
  <c r="AA2250" i="7"/>
  <c r="AA2242" i="7"/>
  <c r="AA2234" i="7"/>
  <c r="AA2226" i="7"/>
  <c r="AA2218" i="7"/>
  <c r="AA2210" i="7"/>
  <c r="AA2202" i="7"/>
  <c r="AA2194" i="7"/>
  <c r="AA2186" i="7"/>
  <c r="AA2178" i="7"/>
  <c r="AA2170" i="7"/>
  <c r="AA2162" i="7"/>
  <c r="AA2154" i="7"/>
  <c r="AA2146" i="7"/>
  <c r="AA2138" i="7"/>
  <c r="AA2130" i="7"/>
  <c r="AA2122" i="7"/>
  <c r="AA2114" i="7"/>
  <c r="AA2009" i="7"/>
  <c r="AA2001" i="7"/>
  <c r="AA1993" i="7"/>
  <c r="AA1985" i="7"/>
  <c r="AA1977" i="7"/>
  <c r="AA1969" i="7"/>
  <c r="AA1961" i="7"/>
  <c r="AA1953" i="7"/>
  <c r="AA1945" i="7"/>
  <c r="AA1937" i="7"/>
  <c r="AA1929" i="7"/>
  <c r="AA1921" i="7"/>
  <c r="AA1913" i="7"/>
  <c r="AA1905" i="7"/>
  <c r="AA1897" i="7"/>
  <c r="AA1889" i="7"/>
  <c r="AA1881" i="7"/>
  <c r="AA1873" i="7"/>
  <c r="AA1865" i="7"/>
  <c r="AA1857" i="7"/>
  <c r="AA1849" i="7"/>
  <c r="AA1841" i="7"/>
  <c r="AA1833" i="7"/>
  <c r="AA1825" i="7"/>
  <c r="AA1817" i="7"/>
  <c r="AA1809" i="7"/>
  <c r="AA1801" i="7"/>
  <c r="AA1793" i="7"/>
  <c r="AA1785" i="7"/>
  <c r="AA1777" i="7"/>
  <c r="AA1769" i="7"/>
  <c r="AA1761" i="7"/>
  <c r="AA1753" i="7"/>
  <c r="AA1745" i="7"/>
  <c r="AA1737" i="7"/>
  <c r="AA1729" i="7"/>
  <c r="AA1721" i="7"/>
  <c r="AA1713" i="7"/>
  <c r="AA1705" i="7"/>
  <c r="AA1697" i="7"/>
  <c r="AA1689" i="7"/>
  <c r="AA1681" i="7"/>
  <c r="AA1673" i="7"/>
  <c r="AA1665" i="7"/>
  <c r="AA1657" i="7"/>
  <c r="AA1649" i="7"/>
  <c r="AA1641" i="7"/>
  <c r="AA1633" i="7"/>
  <c r="AA1625" i="7"/>
  <c r="AA1617" i="7"/>
  <c r="AA1609" i="7"/>
  <c r="AA1601" i="7"/>
  <c r="AA1593" i="7"/>
  <c r="AA1585" i="7"/>
  <c r="AA1577" i="7"/>
  <c r="AA1569" i="7"/>
  <c r="AA1561" i="7"/>
  <c r="AA1553" i="7"/>
  <c r="AA1545" i="7"/>
  <c r="AA1537" i="7"/>
  <c r="AA1529" i="7"/>
  <c r="AA1521" i="7"/>
  <c r="AA1513" i="7"/>
  <c r="AA1505" i="7"/>
  <c r="AA1497" i="7"/>
  <c r="AA1489" i="7"/>
  <c r="AA1481" i="7"/>
  <c r="AA1473" i="7"/>
  <c r="AA1465" i="7"/>
  <c r="AA1457" i="7"/>
  <c r="AA1449" i="7"/>
  <c r="AA1441" i="7"/>
  <c r="AA1433" i="7"/>
  <c r="AA1425" i="7"/>
  <c r="AA1417" i="7"/>
  <c r="AA1409" i="7"/>
  <c r="AA1401" i="7"/>
  <c r="AA1393" i="7"/>
  <c r="AA1385" i="7"/>
  <c r="AA1377" i="7"/>
  <c r="AA1369" i="7"/>
  <c r="AA1361" i="7"/>
  <c r="AA1353" i="7"/>
  <c r="AA1345" i="7"/>
  <c r="C8" i="8"/>
  <c r="AA2744" i="7"/>
  <c r="AA2712" i="7"/>
  <c r="AA2696" i="7"/>
  <c r="AA2648" i="7"/>
  <c r="AA2632" i="7"/>
  <c r="AA2600" i="7"/>
  <c r="AA2536" i="7"/>
  <c r="AA2504" i="7"/>
  <c r="AA2440" i="7"/>
  <c r="AA2408" i="7"/>
  <c r="AA2392" i="7"/>
  <c r="AA2376" i="7"/>
  <c r="AA2344" i="7"/>
  <c r="AA2328" i="7"/>
  <c r="AA2296" i="7"/>
  <c r="AA2232" i="7"/>
  <c r="AA2216" i="7"/>
  <c r="AA2208" i="7"/>
  <c r="AA2200" i="7"/>
  <c r="AA2192" i="7"/>
  <c r="AA2184" i="7"/>
  <c r="AA2176" i="7"/>
  <c r="AA2152" i="7"/>
  <c r="AA2136" i="7"/>
  <c r="AA2128" i="7"/>
  <c r="AA2120" i="7"/>
  <c r="AA2112" i="7"/>
  <c r="AA2096" i="7"/>
  <c r="AA2088" i="7"/>
  <c r="AA2080" i="7"/>
  <c r="AA2072" i="7"/>
  <c r="AA2040" i="7"/>
  <c r="AA2024" i="7"/>
  <c r="AA1992" i="7"/>
  <c r="AA1976" i="7"/>
  <c r="AA1944" i="7"/>
  <c r="AA1928" i="7"/>
  <c r="AA1896" i="7"/>
  <c r="AA1880" i="7"/>
  <c r="AA1864" i="7"/>
  <c r="AA1832" i="7"/>
  <c r="AA1816" i="7"/>
  <c r="AA1784" i="7"/>
  <c r="AA1768" i="7"/>
  <c r="AA736" i="7"/>
  <c r="AA728" i="7"/>
  <c r="AA720" i="7"/>
  <c r="AA712" i="7"/>
  <c r="AA704" i="7"/>
  <c r="AA696" i="7"/>
  <c r="AA688" i="7"/>
  <c r="AA1629" i="7"/>
  <c r="AA1621" i="7"/>
  <c r="AA1613" i="7"/>
  <c r="AA1605" i="7"/>
  <c r="AA1597" i="7"/>
  <c r="AA1573" i="7"/>
  <c r="AA1565" i="7"/>
  <c r="AA1557" i="7"/>
  <c r="AA1549" i="7"/>
  <c r="AA1541" i="7"/>
  <c r="AA1533" i="7"/>
  <c r="AA1525" i="7"/>
  <c r="AA1517" i="7"/>
  <c r="AA1501" i="7"/>
  <c r="AA1493" i="7"/>
  <c r="AA1477" i="7"/>
  <c r="AA1461" i="7"/>
  <c r="AA1453" i="7"/>
  <c r="AA1445" i="7"/>
  <c r="AA1437" i="7"/>
  <c r="AA1429" i="7"/>
  <c r="AA1421" i="7"/>
  <c r="AA733" i="7"/>
  <c r="AA637" i="7"/>
  <c r="AA605" i="7"/>
  <c r="AA589" i="7"/>
  <c r="AA541" i="7"/>
  <c r="AA477" i="7"/>
  <c r="AA333" i="7"/>
  <c r="AA301" i="7"/>
  <c r="AA285" i="7"/>
  <c r="AA253" i="7"/>
  <c r="AA221" i="7"/>
  <c r="AA141" i="7"/>
  <c r="AA45" i="7"/>
  <c r="AA29" i="7"/>
  <c r="AA1589" i="7"/>
  <c r="AA1509" i="7"/>
  <c r="AA1469" i="7"/>
  <c r="AA813" i="7"/>
  <c r="AA1355" i="7"/>
  <c r="AA1347" i="7"/>
  <c r="AA1339" i="7"/>
  <c r="AA1331" i="7"/>
  <c r="AA1323" i="7"/>
  <c r="AA1315" i="7"/>
  <c r="AA1307" i="7"/>
  <c r="AA1299" i="7"/>
  <c r="AA1291" i="7"/>
  <c r="AA1283" i="7"/>
  <c r="AA1275" i="7"/>
  <c r="AA1267" i="7"/>
  <c r="AA1259" i="7"/>
  <c r="AA1251" i="7"/>
  <c r="AA1243" i="7"/>
  <c r="AA1235" i="7"/>
  <c r="AA1227" i="7"/>
  <c r="AA1219" i="7"/>
  <c r="AA1211" i="7"/>
  <c r="AA1203" i="7"/>
  <c r="AA1195" i="7"/>
  <c r="AA1187" i="7"/>
  <c r="AA1179" i="7"/>
  <c r="AA1171" i="7"/>
  <c r="AA1163" i="7"/>
  <c r="AA1155" i="7"/>
  <c r="AA1147" i="7"/>
  <c r="AA2107" i="7"/>
  <c r="AA2099" i="7"/>
  <c r="AA2091" i="7"/>
  <c r="AA2083" i="7"/>
  <c r="AA2075" i="7"/>
  <c r="AA2067" i="7"/>
  <c r="AA2059" i="7"/>
  <c r="AA2051" i="7"/>
  <c r="AA2043" i="7"/>
  <c r="AA2035" i="7"/>
  <c r="AA2027" i="7"/>
  <c r="AA2019" i="7"/>
  <c r="AA2011" i="7"/>
  <c r="AA2003" i="7"/>
  <c r="AA1995" i="7"/>
  <c r="AA1987" i="7"/>
  <c r="AA1979" i="7"/>
  <c r="AA1971" i="7"/>
  <c r="AA1963" i="7"/>
  <c r="AA1955" i="7"/>
  <c r="AA1947" i="7"/>
  <c r="AA1939" i="7"/>
  <c r="AA1931" i="7"/>
  <c r="AA1923" i="7"/>
  <c r="AA1915" i="7"/>
  <c r="AA1907" i="7"/>
  <c r="AA1899" i="7"/>
  <c r="AA1891" i="7"/>
  <c r="AA1883" i="7"/>
  <c r="AA1875" i="7"/>
  <c r="AA1867" i="7"/>
  <c r="AA1859" i="7"/>
  <c r="AA1851" i="7"/>
  <c r="AA1843" i="7"/>
  <c r="AA1835" i="7"/>
  <c r="AA1827" i="7"/>
  <c r="AA1819" i="7"/>
  <c r="AA1811" i="7"/>
  <c r="AA1803" i="7"/>
  <c r="AA1795" i="7"/>
  <c r="AA1787" i="7"/>
  <c r="AA1779" i="7"/>
  <c r="AA1771" i="7"/>
  <c r="AA1763" i="7"/>
  <c r="AA1755" i="7"/>
  <c r="AA1747" i="7"/>
  <c r="AA1739" i="7"/>
  <c r="AA1731" i="7"/>
  <c r="AA1723" i="7"/>
  <c r="AA1715" i="7"/>
  <c r="AA1707" i="7"/>
  <c r="AA1699" i="7"/>
  <c r="AA1691" i="7"/>
  <c r="AA1683" i="7"/>
  <c r="AA1675" i="7"/>
  <c r="AA1667" i="7"/>
  <c r="AA1659" i="7"/>
  <c r="AA1651" i="7"/>
  <c r="AA1643" i="7"/>
  <c r="AA1635" i="7"/>
  <c r="AA1627" i="7"/>
  <c r="AA1619" i="7"/>
  <c r="AA1611" i="7"/>
  <c r="AA1603" i="7"/>
  <c r="AA1595" i="7"/>
  <c r="AA1587" i="7"/>
  <c r="AA1579" i="7"/>
  <c r="AA1571" i="7"/>
  <c r="AA1563" i="7"/>
  <c r="AA1555" i="7"/>
  <c r="AA1547" i="7"/>
  <c r="AA1539" i="7"/>
  <c r="AA1531" i="7"/>
  <c r="AA1523" i="7"/>
  <c r="AA1515" i="7"/>
  <c r="AA1507" i="7"/>
  <c r="AA1499" i="7"/>
  <c r="AA1491" i="7"/>
  <c r="AA1483" i="7"/>
  <c r="AA1475" i="7"/>
  <c r="AA1467" i="7"/>
  <c r="AA1459" i="7"/>
  <c r="AA1451" i="7"/>
  <c r="AA1443" i="7"/>
  <c r="AA1435" i="7"/>
  <c r="AA1427" i="7"/>
  <c r="AA1419" i="7"/>
  <c r="AA1411" i="7"/>
  <c r="AA1403" i="7"/>
  <c r="AA1395" i="7"/>
  <c r="AA1387" i="7"/>
  <c r="AA1379" i="7"/>
  <c r="AA1371" i="7"/>
  <c r="AA1363" i="7"/>
  <c r="AA1337" i="7"/>
  <c r="AA1329" i="7"/>
  <c r="AA1321" i="7"/>
  <c r="AA1313" i="7"/>
  <c r="AA1305" i="7"/>
  <c r="AA1297" i="7"/>
  <c r="AA1289" i="7"/>
  <c r="AA1281" i="7"/>
  <c r="AA1273" i="7"/>
  <c r="AA1265" i="7"/>
  <c r="AA1257" i="7"/>
  <c r="AA1249" i="7"/>
  <c r="AA1241" i="7"/>
  <c r="AA1233" i="7"/>
  <c r="AA1225" i="7"/>
  <c r="AA1217" i="7"/>
  <c r="AA1209" i="7"/>
  <c r="AA1201" i="7"/>
  <c r="AA1193" i="7"/>
  <c r="AA1185" i="7"/>
  <c r="AA1177" i="7"/>
  <c r="AA1169" i="7"/>
  <c r="AA1161" i="7"/>
  <c r="AA1153" i="7"/>
  <c r="AA1145" i="7"/>
  <c r="AA1137" i="7"/>
  <c r="AA1129" i="7"/>
  <c r="AA1121" i="7"/>
  <c r="AA1113" i="7"/>
  <c r="AA1105" i="7"/>
  <c r="AA1097" i="7"/>
  <c r="AA1089" i="7"/>
  <c r="AA1081" i="7"/>
  <c r="AA1073" i="7"/>
  <c r="AA1065" i="7"/>
  <c r="AA1057" i="7"/>
  <c r="AA1049" i="7"/>
  <c r="AA1041" i="7"/>
  <c r="AA1033" i="7"/>
  <c r="AA1025" i="7"/>
  <c r="AA1017" i="7"/>
  <c r="AA1009" i="7"/>
  <c r="AA1001" i="7"/>
  <c r="AA993" i="7"/>
  <c r="AA985" i="7"/>
  <c r="AA977" i="7"/>
  <c r="AA969" i="7"/>
  <c r="AA961" i="7"/>
  <c r="AA953" i="7"/>
  <c r="AA945" i="7"/>
  <c r="AA937" i="7"/>
  <c r="AA929" i="7"/>
  <c r="AA921" i="7"/>
  <c r="AA913" i="7"/>
  <c r="AA905" i="7"/>
  <c r="AA897" i="7"/>
  <c r="AA889" i="7"/>
  <c r="AA881" i="7"/>
  <c r="AA873" i="7"/>
  <c r="AA865" i="7"/>
  <c r="AA857" i="7"/>
  <c r="AA849" i="7"/>
  <c r="AA841" i="7"/>
  <c r="AA833" i="7"/>
  <c r="AA825" i="7"/>
  <c r="AA817" i="7"/>
  <c r="AA809" i="7"/>
  <c r="AA801" i="7"/>
  <c r="AA793" i="7"/>
  <c r="AA785" i="7"/>
  <c r="AA777" i="7"/>
  <c r="AA769" i="7"/>
  <c r="AA761" i="7"/>
  <c r="AA753" i="7"/>
  <c r="AA745" i="7"/>
  <c r="AA737" i="7"/>
  <c r="AA729" i="7"/>
  <c r="AA721" i="7"/>
  <c r="AA713" i="7"/>
  <c r="AA705" i="7"/>
  <c r="AA697" i="7"/>
  <c r="AA689" i="7"/>
  <c r="AA665" i="7"/>
  <c r="AA257" i="7"/>
  <c r="AA2783" i="7"/>
  <c r="AA2767" i="7"/>
  <c r="AA2789" i="7"/>
  <c r="AA2781" i="7"/>
  <c r="AA2773" i="7"/>
  <c r="AA2765" i="7"/>
  <c r="AA2757" i="7"/>
  <c r="AA2749" i="7"/>
  <c r="AA2741" i="7"/>
  <c r="AA2733" i="7"/>
  <c r="AA2725" i="7"/>
  <c r="AA2717" i="7"/>
  <c r="AA2709" i="7"/>
  <c r="AA2701" i="7"/>
  <c r="AA2693" i="7"/>
  <c r="AA2685" i="7"/>
  <c r="AA2677" i="7"/>
  <c r="AA2669" i="7"/>
  <c r="AA2661" i="7"/>
  <c r="AA2653" i="7"/>
  <c r="AA2645" i="7"/>
  <c r="AA2637" i="7"/>
  <c r="AA2629" i="7"/>
  <c r="AA2621" i="7"/>
  <c r="AA2613" i="7"/>
  <c r="AA2605" i="7"/>
  <c r="AA2597" i="7"/>
  <c r="AA2589" i="7"/>
  <c r="AA2581" i="7"/>
  <c r="AA2573" i="7"/>
  <c r="AA2565" i="7"/>
  <c r="AA2557" i="7"/>
  <c r="AA2549" i="7"/>
  <c r="AA2541" i="7"/>
  <c r="AA2533" i="7"/>
  <c r="AA2525" i="7"/>
  <c r="AA2517" i="7"/>
  <c r="AA2509" i="7"/>
  <c r="AA2501" i="7"/>
  <c r="AA2493" i="7"/>
  <c r="AA2485" i="7"/>
  <c r="AA2477" i="7"/>
  <c r="AA2469" i="7"/>
  <c r="AA2461" i="7"/>
  <c r="AA2453" i="7"/>
  <c r="AA2445" i="7"/>
  <c r="AA2437" i="7"/>
  <c r="AA2429" i="7"/>
  <c r="AA2421" i="7"/>
  <c r="AA2413" i="7"/>
  <c r="AA2405" i="7"/>
  <c r="AA2397" i="7"/>
  <c r="AA2389" i="7"/>
  <c r="AA2381" i="7"/>
  <c r="AA2373" i="7"/>
  <c r="AA2365" i="7"/>
  <c r="AA2357" i="7"/>
  <c r="AA2349" i="7"/>
  <c r="AA2341" i="7"/>
  <c r="AA2788" i="7"/>
  <c r="AA2780" i="7"/>
  <c r="AA2772" i="7"/>
  <c r="AA2764" i="7"/>
  <c r="AA2756" i="7"/>
  <c r="AA2748" i="7"/>
  <c r="AA2740" i="7"/>
  <c r="AA2732" i="7"/>
  <c r="AA2724" i="7"/>
  <c r="AA2716" i="7"/>
  <c r="AA2708" i="7"/>
  <c r="AA2700" i="7"/>
  <c r="AA2692" i="7"/>
  <c r="AA2684" i="7"/>
  <c r="AA2676" i="7"/>
  <c r="AA2668" i="7"/>
  <c r="AA2660" i="7"/>
  <c r="AA2652" i="7"/>
  <c r="AA2644" i="7"/>
  <c r="AA2636" i="7"/>
  <c r="AA2628" i="7"/>
  <c r="AA2620" i="7"/>
  <c r="AA2612" i="7"/>
  <c r="AA2604" i="7"/>
  <c r="AA2596" i="7"/>
  <c r="AA2588" i="7"/>
  <c r="AA2580" i="7"/>
  <c r="AA2572" i="7"/>
  <c r="AA2564" i="7"/>
  <c r="AA2556" i="7"/>
  <c r="AA2548" i="7"/>
  <c r="AA2540" i="7"/>
  <c r="AA2532" i="7"/>
  <c r="AA2524" i="7"/>
  <c r="AA2516" i="7"/>
  <c r="AA2508" i="7"/>
  <c r="AA2500" i="7"/>
  <c r="AA2492" i="7"/>
  <c r="AA2484" i="7"/>
  <c r="AA2476" i="7"/>
  <c r="AA2468" i="7"/>
  <c r="AA2460" i="7"/>
  <c r="AA2452" i="7"/>
  <c r="AA2444" i="7"/>
  <c r="AA2436" i="7"/>
  <c r="AA2428" i="7"/>
  <c r="AA2420" i="7"/>
  <c r="AA2412" i="7"/>
  <c r="AA2404" i="7"/>
  <c r="AA2396" i="7"/>
  <c r="AA2388" i="7"/>
  <c r="AA2380" i="7"/>
  <c r="AA2372" i="7"/>
  <c r="AA2364" i="7"/>
  <c r="AA2356" i="7"/>
  <c r="AA2348" i="7"/>
  <c r="AA2340" i="7"/>
  <c r="AA2332" i="7"/>
  <c r="AA2324" i="7"/>
  <c r="AA2316" i="7"/>
  <c r="AA2308" i="7"/>
  <c r="AA2300" i="7"/>
  <c r="AA2292" i="7"/>
  <c r="AA2284" i="7"/>
  <c r="AA2276" i="7"/>
  <c r="AA2268" i="7"/>
  <c r="AA2260" i="7"/>
  <c r="AA2252" i="7"/>
  <c r="AA2244" i="7"/>
  <c r="AA2236" i="7"/>
  <c r="AA2228" i="7"/>
  <c r="AA2220" i="7"/>
  <c r="AA2212" i="7"/>
  <c r="AA2204" i="7"/>
  <c r="AA2196" i="7"/>
  <c r="AA2188" i="7"/>
  <c r="AA2180" i="7"/>
  <c r="AA2172" i="7"/>
  <c r="AA2164" i="7"/>
  <c r="AA2156" i="7"/>
  <c r="AA2148" i="7"/>
  <c r="AA2140" i="7"/>
  <c r="AA2132" i="7"/>
  <c r="AA2124" i="7"/>
  <c r="AA2116" i="7"/>
  <c r="AA2108" i="7"/>
  <c r="AA2100" i="7"/>
  <c r="AA2092" i="7"/>
  <c r="AA2084" i="7"/>
  <c r="AA2076" i="7"/>
  <c r="AA2068" i="7"/>
  <c r="AA2060" i="7"/>
  <c r="AA2052" i="7"/>
  <c r="AA2044" i="7"/>
  <c r="AA2036" i="7"/>
  <c r="AA2028" i="7"/>
  <c r="AA2020" i="7"/>
  <c r="AA2012" i="7"/>
  <c r="AA2004" i="7"/>
  <c r="AA1996" i="7"/>
  <c r="AA1988" i="7"/>
  <c r="AA1980" i="7"/>
  <c r="AA1972" i="7"/>
  <c r="AA1964" i="7"/>
  <c r="AA2787" i="7"/>
  <c r="AA2779" i="7"/>
  <c r="AA2771" i="7"/>
  <c r="AA2763" i="7"/>
  <c r="AA2755" i="7"/>
  <c r="AA2747" i="7"/>
  <c r="AA2739" i="7"/>
  <c r="AA2731" i="7"/>
  <c r="AA2723" i="7"/>
  <c r="AA2715" i="7"/>
  <c r="AA2707" i="7"/>
  <c r="AA2699" i="7"/>
  <c r="AA2691" i="7"/>
  <c r="AA2683" i="7"/>
  <c r="AA2675" i="7"/>
  <c r="AA2667" i="7"/>
  <c r="AA2659" i="7"/>
  <c r="AA2651" i="7"/>
  <c r="AA2643" i="7"/>
  <c r="AA2635" i="7"/>
  <c r="AA2627" i="7"/>
  <c r="AA2619" i="7"/>
  <c r="AA2611" i="7"/>
  <c r="AA2603" i="7"/>
  <c r="AA2595" i="7"/>
  <c r="AA2587" i="7"/>
  <c r="AA2579" i="7"/>
  <c r="AA2571" i="7"/>
  <c r="AA2563" i="7"/>
  <c r="AA2555" i="7"/>
  <c r="AA2547" i="7"/>
  <c r="AA2539" i="7"/>
  <c r="AA2531" i="7"/>
  <c r="AA2523" i="7"/>
  <c r="AA2515" i="7"/>
  <c r="AA2507" i="7"/>
  <c r="AA2499" i="7"/>
  <c r="AA2491" i="7"/>
  <c r="AA2483" i="7"/>
  <c r="AA2475" i="7"/>
  <c r="AA2467" i="7"/>
  <c r="AA2459" i="7"/>
  <c r="AA2451" i="7"/>
  <c r="AA2443" i="7"/>
  <c r="AA2435" i="7"/>
  <c r="AA2427" i="7"/>
  <c r="AA2419" i="7"/>
  <c r="AA2411" i="7"/>
  <c r="AA2403" i="7"/>
  <c r="AA2395" i="7"/>
  <c r="AA2387" i="7"/>
  <c r="AA2379" i="7"/>
  <c r="AA2371" i="7"/>
  <c r="AA2363" i="7"/>
  <c r="AA2355" i="7"/>
  <c r="AA2347" i="7"/>
  <c r="AA2339" i="7"/>
  <c r="AA2331" i="7"/>
  <c r="AA2323" i="7"/>
  <c r="AA2315" i="7"/>
  <c r="AA2307" i="7"/>
  <c r="AA2299" i="7"/>
  <c r="AA2291" i="7"/>
  <c r="AA2283" i="7"/>
  <c r="AA2275" i="7"/>
  <c r="AA2267" i="7"/>
  <c r="AA2259" i="7"/>
  <c r="AA2251" i="7"/>
  <c r="AA2243" i="7"/>
  <c r="AA2235" i="7"/>
  <c r="AA2227" i="7"/>
  <c r="AA2219" i="7"/>
  <c r="AA2211" i="7"/>
  <c r="AA2203" i="7"/>
  <c r="AA2195" i="7"/>
  <c r="AA2187" i="7"/>
  <c r="AA2179" i="7"/>
  <c r="AA2171" i="7"/>
  <c r="AA2163" i="7"/>
  <c r="AA2155" i="7"/>
  <c r="AA2147" i="7"/>
  <c r="AA2139" i="7"/>
  <c r="AA2131" i="7"/>
  <c r="AA2123" i="7"/>
  <c r="AA2115" i="7"/>
  <c r="AA2106" i="7"/>
  <c r="AA2098" i="7"/>
  <c r="AA2090" i="7"/>
  <c r="AA2082" i="7"/>
  <c r="AA2074" i="7"/>
  <c r="AA2066" i="7"/>
  <c r="AA2058" i="7"/>
  <c r="AA2050" i="7"/>
  <c r="AA2042" i="7"/>
  <c r="AA2034" i="7"/>
  <c r="AA2026" i="7"/>
  <c r="AA2018" i="7"/>
  <c r="AA2010" i="7"/>
  <c r="AA2002" i="7"/>
  <c r="AA1994" i="7"/>
  <c r="AA1986" i="7"/>
  <c r="AA1978" i="7"/>
  <c r="AA1970" i="7"/>
  <c r="AA1962" i="7"/>
  <c r="AA1954" i="7"/>
  <c r="AA1946" i="7"/>
  <c r="AA1938" i="7"/>
  <c r="AA1930" i="7"/>
  <c r="AA1922" i="7"/>
  <c r="AA1914" i="7"/>
  <c r="AA1906" i="7"/>
  <c r="AA1898" i="7"/>
  <c r="AA1890" i="7"/>
  <c r="AA1882" i="7"/>
  <c r="AA1874" i="7"/>
  <c r="AA1866" i="7"/>
  <c r="AA1858" i="7"/>
  <c r="AA1850" i="7"/>
  <c r="AA1842" i="7"/>
  <c r="AA1834" i="7"/>
  <c r="AA1826" i="7"/>
  <c r="AA1818" i="7"/>
  <c r="AA1810" i="7"/>
  <c r="AA1802" i="7"/>
  <c r="AA1794" i="7"/>
  <c r="AA1786" i="7"/>
  <c r="AA1778" i="7"/>
  <c r="AA1770" i="7"/>
  <c r="AA1762" i="7"/>
  <c r="AA1754" i="7"/>
  <c r="AA1746" i="7"/>
  <c r="AA1738" i="7"/>
  <c r="AA1730" i="7"/>
  <c r="AA1722" i="7"/>
  <c r="AA1714" i="7"/>
  <c r="AA1706" i="7"/>
  <c r="AA1698" i="7"/>
  <c r="AA1690" i="7"/>
  <c r="AA1682" i="7"/>
  <c r="AA1674" i="7"/>
  <c r="AA1666" i="7"/>
  <c r="AA1658" i="7"/>
  <c r="AA1650" i="7"/>
  <c r="AA1642" i="7"/>
  <c r="AA1634" i="7"/>
  <c r="AA1626" i="7"/>
  <c r="AA1618" i="7"/>
  <c r="AA1610" i="7"/>
  <c r="AA1602" i="7"/>
  <c r="AA1594" i="7"/>
  <c r="AA1586" i="7"/>
  <c r="AA1578" i="7"/>
  <c r="AA1570" i="7"/>
  <c r="AA1562" i="7"/>
  <c r="AA1554" i="7"/>
  <c r="AA1546" i="7"/>
  <c r="AA1538" i="7"/>
  <c r="AA1530" i="7"/>
  <c r="AA1522" i="7"/>
  <c r="AA1514" i="7"/>
  <c r="AA1506" i="7"/>
  <c r="AA1498" i="7"/>
  <c r="AA1490" i="7"/>
  <c r="AA1482" i="7"/>
  <c r="AA1474" i="7"/>
  <c r="AA1466" i="7"/>
  <c r="AA1458" i="7"/>
  <c r="AA1450" i="7"/>
  <c r="AA1442" i="7"/>
  <c r="AA1434" i="7"/>
  <c r="AA1426" i="7"/>
  <c r="AA1418" i="7"/>
  <c r="AA1410" i="7"/>
  <c r="AA1402" i="7"/>
  <c r="AA1394" i="7"/>
  <c r="AA1386" i="7"/>
  <c r="AA1378" i="7"/>
  <c r="AA1370" i="7"/>
  <c r="AA1362" i="7"/>
  <c r="AA1354" i="7"/>
  <c r="AA1346" i="7"/>
  <c r="AA1338" i="7"/>
  <c r="AA1330" i="7"/>
  <c r="AA1322" i="7"/>
  <c r="AA1314" i="7"/>
  <c r="AA682" i="7"/>
  <c r="AA674" i="7"/>
  <c r="AA658" i="7"/>
  <c r="AA650" i="7"/>
  <c r="AA642" i="7"/>
  <c r="AA626" i="7"/>
  <c r="AA610" i="7"/>
  <c r="AA602" i="7"/>
  <c r="AA594" i="7"/>
  <c r="AA578" i="7"/>
  <c r="AA570" i="7"/>
  <c r="AA562" i="7"/>
  <c r="AA546" i="7"/>
  <c r="AA538" i="7"/>
  <c r="AA530" i="7"/>
  <c r="AA522" i="7"/>
  <c r="AA514" i="7"/>
  <c r="AA498" i="7"/>
  <c r="AA490" i="7"/>
  <c r="AA482" i="7"/>
  <c r="AA466" i="7"/>
  <c r="AA458" i="7"/>
  <c r="AA450" i="7"/>
  <c r="AA442" i="7"/>
  <c r="AA434" i="7"/>
  <c r="AA426" i="7"/>
  <c r="AA418" i="7"/>
  <c r="AA402" i="7"/>
  <c r="AA394" i="7"/>
  <c r="AA386" i="7"/>
  <c r="AA378" i="7"/>
  <c r="AA370" i="7"/>
  <c r="AA362" i="7"/>
  <c r="AA354" i="7"/>
  <c r="AA338" i="7"/>
  <c r="AA322" i="7"/>
  <c r="AA314" i="7"/>
  <c r="AA306" i="7"/>
  <c r="AA290" i="7"/>
  <c r="AA282" i="7"/>
  <c r="AA274" i="7"/>
  <c r="AA266" i="7"/>
  <c r="AA258" i="7"/>
  <c r="AA242" i="7"/>
  <c r="AA234" i="7"/>
  <c r="AA226" i="7"/>
  <c r="AA218" i="7"/>
  <c r="AA210" i="7"/>
  <c r="AA202" i="7"/>
  <c r="AA194" i="7"/>
  <c r="AA186" i="7"/>
  <c r="AA178" i="7"/>
  <c r="AA170" i="7"/>
  <c r="AA162" i="7"/>
  <c r="AA154" i="7"/>
  <c r="AA146" i="7"/>
  <c r="AA138" i="7"/>
  <c r="AA130" i="7"/>
  <c r="AA122" i="7"/>
  <c r="AA114" i="7"/>
  <c r="AA98" i="7"/>
  <c r="AA90" i="7"/>
  <c r="AA82" i="7"/>
  <c r="AA66" i="7"/>
  <c r="AA58" i="7"/>
  <c r="AA50" i="7"/>
  <c r="AA34" i="7"/>
  <c r="AA18" i="7"/>
  <c r="AA10" i="7"/>
  <c r="AA680" i="7"/>
  <c r="AA672" i="7"/>
  <c r="AA664" i="7"/>
  <c r="AA656" i="7"/>
  <c r="AA648" i="7"/>
  <c r="AA640" i="7"/>
  <c r="AA632" i="7"/>
  <c r="AA624" i="7"/>
  <c r="AA616" i="7"/>
  <c r="AA608" i="7"/>
  <c r="AA600" i="7"/>
  <c r="AA592" i="7"/>
  <c r="AA584" i="7"/>
  <c r="AA576" i="7"/>
  <c r="AA568" i="7"/>
  <c r="AA560" i="7"/>
  <c r="AA552" i="7"/>
  <c r="AA544" i="7"/>
  <c r="AA536" i="7"/>
  <c r="AA528" i="7"/>
  <c r="AA520" i="7"/>
  <c r="AA512" i="7"/>
  <c r="AA504" i="7"/>
  <c r="AA496" i="7"/>
  <c r="AA488" i="7"/>
  <c r="AA480" i="7"/>
  <c r="AA472" i="7"/>
  <c r="AA464" i="7"/>
  <c r="AA456" i="7"/>
  <c r="AA448" i="7"/>
  <c r="AA440" i="7"/>
  <c r="AA432" i="7"/>
  <c r="AA424" i="7"/>
  <c r="AA416" i="7"/>
  <c r="AA408" i="7"/>
  <c r="AA400" i="7"/>
  <c r="AA392" i="7"/>
  <c r="AA384" i="7"/>
  <c r="AA376" i="7"/>
  <c r="AA368" i="7"/>
  <c r="AA360" i="7"/>
  <c r="AA352" i="7"/>
  <c r="AA344" i="7"/>
  <c r="AA336" i="7"/>
  <c r="AA328" i="7"/>
  <c r="AA320" i="7"/>
  <c r="AA312" i="7"/>
  <c r="AA304" i="7"/>
  <c r="AA296" i="7"/>
  <c r="AA288" i="7"/>
  <c r="AA280" i="7"/>
  <c r="AA272" i="7"/>
  <c r="AA264" i="7"/>
  <c r="AA256" i="7"/>
  <c r="AA248" i="7"/>
  <c r="AA240" i="7"/>
  <c r="AA232" i="7"/>
  <c r="AA224" i="7"/>
  <c r="AA216" i="7"/>
  <c r="AA208" i="7"/>
  <c r="AA200" i="7"/>
  <c r="AA192" i="7"/>
  <c r="AA184" i="7"/>
  <c r="AA176" i="7"/>
  <c r="AA168" i="7"/>
  <c r="AA160" i="7"/>
  <c r="AA152" i="7"/>
  <c r="AA144" i="7"/>
  <c r="AA136" i="7"/>
  <c r="AA128" i="7"/>
  <c r="AA120" i="7"/>
  <c r="AA112" i="7"/>
  <c r="AA104" i="7"/>
  <c r="AA88" i="7"/>
  <c r="AA80" i="7"/>
  <c r="AA72" i="7"/>
  <c r="AA64" i="7"/>
  <c r="AA56" i="7"/>
  <c r="AA48" i="7"/>
  <c r="AA40" i="7"/>
  <c r="AA32" i="7"/>
  <c r="AA24" i="7"/>
  <c r="AA16" i="7"/>
  <c r="AA8" i="7"/>
  <c r="AA1956" i="7"/>
  <c r="AA1948" i="7"/>
  <c r="AA1940" i="7"/>
  <c r="AA1932" i="7"/>
  <c r="AA1924" i="7"/>
  <c r="AA1916" i="7"/>
  <c r="AA1908" i="7"/>
  <c r="AA1900" i="7"/>
  <c r="AA1892" i="7"/>
  <c r="AA1884" i="7"/>
  <c r="AA1876" i="7"/>
  <c r="AA1868" i="7"/>
  <c r="AA1860" i="7"/>
  <c r="AA1852" i="7"/>
  <c r="AA1844" i="7"/>
  <c r="AA1836" i="7"/>
  <c r="AA1828" i="7"/>
  <c r="AA1820" i="7"/>
  <c r="AA1812" i="7"/>
  <c r="AA1804" i="7"/>
  <c r="AA1796" i="7"/>
  <c r="AA1788" i="7"/>
  <c r="AA1780" i="7"/>
  <c r="AA1772" i="7"/>
  <c r="AA1764" i="7"/>
  <c r="AA1756" i="7"/>
  <c r="AA1748" i="7"/>
  <c r="AA1740" i="7"/>
  <c r="AA1732" i="7"/>
  <c r="AA1724" i="7"/>
  <c r="AA1716" i="7"/>
  <c r="AA1708" i="7"/>
  <c r="AA1700" i="7"/>
  <c r="AA1692" i="7"/>
  <c r="AA1684" i="7"/>
  <c r="AA1676" i="7"/>
  <c r="AA1668" i="7"/>
  <c r="AA1660" i="7"/>
  <c r="AA1652" i="7"/>
  <c r="AA1644" i="7"/>
  <c r="AA1636" i="7"/>
  <c r="AA1140" i="7"/>
  <c r="AA1132" i="7"/>
  <c r="AA1124" i="7"/>
  <c r="AA1116" i="7"/>
  <c r="AA1108" i="7"/>
  <c r="AA1100" i="7"/>
  <c r="AA1092" i="7"/>
  <c r="AA1084" i="7"/>
  <c r="AA1076" i="7"/>
  <c r="AA1068" i="7"/>
  <c r="AA732" i="7"/>
  <c r="AA716" i="7"/>
  <c r="AA684" i="7"/>
  <c r="AA668" i="7"/>
  <c r="AA636" i="7"/>
  <c r="AA604" i="7"/>
  <c r="AA588" i="7"/>
  <c r="AA556" i="7"/>
  <c r="AA540" i="7"/>
  <c r="AA476" i="7"/>
  <c r="AA460" i="7"/>
  <c r="AA428" i="7"/>
  <c r="AA412" i="7"/>
  <c r="AA380" i="7"/>
  <c r="AA348" i="7"/>
  <c r="AA332" i="7"/>
  <c r="AA300" i="7"/>
  <c r="AA284" i="7"/>
  <c r="AA252" i="7"/>
  <c r="AA220" i="7"/>
  <c r="AA204" i="7"/>
  <c r="AA172" i="7"/>
  <c r="AA156" i="7"/>
  <c r="AA124" i="7"/>
  <c r="AA92" i="7"/>
  <c r="AA76" i="7"/>
  <c r="AA52" i="7"/>
  <c r="AA44" i="7"/>
  <c r="AA36" i="7"/>
  <c r="AA28" i="7"/>
  <c r="AA20" i="7"/>
  <c r="AA12" i="7"/>
  <c r="AA4" i="7"/>
  <c r="AA2702" i="7"/>
  <c r="AA2694" i="7"/>
  <c r="AA2686" i="7"/>
  <c r="AA2671" i="7"/>
  <c r="AA2662" i="7"/>
  <c r="AA2654" i="7"/>
  <c r="AA2646" i="7"/>
  <c r="AA2631" i="7"/>
  <c r="AA2622" i="7"/>
  <c r="AA2614" i="7"/>
  <c r="AA2606" i="7"/>
  <c r="AA2599" i="7"/>
  <c r="AA2535" i="7"/>
  <c r="AA2526" i="7"/>
  <c r="AA2503" i="7"/>
  <c r="AA2479" i="7"/>
  <c r="AA2470" i="7"/>
  <c r="AA2439" i="7"/>
  <c r="AA2431" i="7"/>
  <c r="AA2374" i="7"/>
  <c r="AA2342" i="7"/>
  <c r="AA2335" i="7"/>
  <c r="AA2294" i="7"/>
  <c r="AA2271" i="7"/>
  <c r="AA2246" i="7"/>
  <c r="AA2199" i="7"/>
  <c r="AA2174" i="7"/>
  <c r="AA2135" i="7"/>
  <c r="AA2038" i="7"/>
  <c r="AA1999" i="7"/>
  <c r="AA1990" i="7"/>
  <c r="AA1950" i="7"/>
  <c r="AA1943" i="7"/>
  <c r="AA1790" i="7"/>
  <c r="AA1759" i="7"/>
  <c r="AA1735" i="7"/>
  <c r="AA1695" i="7"/>
  <c r="AA1646" i="7"/>
  <c r="AA1614" i="7"/>
  <c r="AA1119" i="7"/>
  <c r="AA966" i="7"/>
  <c r="AA958" i="7"/>
  <c r="AA950" i="7"/>
  <c r="AA942" i="7"/>
  <c r="AA934" i="7"/>
  <c r="AA926" i="7"/>
  <c r="AA918" i="7"/>
  <c r="AA910" i="7"/>
  <c r="AA902" i="7"/>
  <c r="AA894" i="7"/>
  <c r="AA886" i="7"/>
  <c r="AA878" i="7"/>
  <c r="AA870" i="7"/>
  <c r="AA862" i="7"/>
  <c r="AA854" i="7"/>
  <c r="AA838" i="7"/>
  <c r="AA830" i="7"/>
  <c r="AA822" i="7"/>
  <c r="AA806" i="7"/>
  <c r="AA798" i="7"/>
  <c r="AA790" i="7"/>
  <c r="AA782" i="7"/>
  <c r="AA774" i="7"/>
  <c r="AA758" i="7"/>
  <c r="AA750" i="7"/>
  <c r="AA742" i="7"/>
  <c r="AA734" i="7"/>
  <c r="AA2333" i="7"/>
  <c r="AA2325" i="7"/>
  <c r="AA2317" i="7"/>
  <c r="AA2309" i="7"/>
  <c r="AA2301" i="7"/>
  <c r="AA2293" i="7"/>
  <c r="AA2285" i="7"/>
  <c r="AA2269" i="7"/>
  <c r="AA2261" i="7"/>
  <c r="AA2253" i="7"/>
  <c r="AA2245" i="7"/>
  <c r="AA2237" i="7"/>
  <c r="AA2229" i="7"/>
  <c r="AA2221" i="7"/>
  <c r="AA2213" i="7"/>
  <c r="AA2205" i="7"/>
  <c r="AA2197" i="7"/>
  <c r="AA2189" i="7"/>
  <c r="AA2181" i="7"/>
  <c r="AA2173" i="7"/>
  <c r="AA2165" i="7"/>
  <c r="AA2157" i="7"/>
  <c r="AA2149" i="7"/>
  <c r="AA2141" i="7"/>
  <c r="AA2125" i="7"/>
  <c r="AA2117" i="7"/>
  <c r="AA2109" i="7"/>
  <c r="AA2101" i="7"/>
  <c r="AA2093" i="7"/>
  <c r="AA2085" i="7"/>
  <c r="AA2077" i="7"/>
  <c r="AA2069" i="7"/>
  <c r="AA2061" i="7"/>
  <c r="AA2053" i="7"/>
  <c r="AA2045" i="7"/>
  <c r="AA2037" i="7"/>
  <c r="AA2029" i="7"/>
  <c r="AA2021" i="7"/>
  <c r="AA2013" i="7"/>
  <c r="AA2005" i="7"/>
  <c r="AA1997" i="7"/>
  <c r="AA1989" i="7"/>
  <c r="AA1981" i="7"/>
  <c r="AA1973" i="7"/>
  <c r="AA1965" i="7"/>
  <c r="AA1957" i="7"/>
  <c r="AA1949" i="7"/>
  <c r="AA1941" i="7"/>
  <c r="AA1933" i="7"/>
  <c r="AA1925" i="7"/>
  <c r="AA1917" i="7"/>
  <c r="AA1909" i="7"/>
  <c r="AA1901" i="7"/>
  <c r="AA1893" i="7"/>
  <c r="AA1885" i="7"/>
  <c r="AA1877" i="7"/>
  <c r="AA1869" i="7"/>
  <c r="AA1861" i="7"/>
  <c r="AA1845" i="7"/>
  <c r="AA1837" i="7"/>
  <c r="AA1829" i="7"/>
  <c r="AA1821" i="7"/>
  <c r="AA1813" i="7"/>
  <c r="AA1805" i="7"/>
  <c r="AA1797" i="7"/>
  <c r="AA1789" i="7"/>
  <c r="AA1781" i="7"/>
  <c r="AA1773" i="7"/>
  <c r="AA1765" i="7"/>
  <c r="AA1757" i="7"/>
  <c r="AA1749" i="7"/>
  <c r="AA1741" i="7"/>
  <c r="AA1733" i="7"/>
  <c r="AA1725" i="7"/>
  <c r="AA1717" i="7"/>
  <c r="AA1709" i="7"/>
  <c r="AA1701" i="7"/>
  <c r="AA1693" i="7"/>
  <c r="AA1685" i="7"/>
  <c r="AA1677" i="7"/>
  <c r="AA1669" i="7"/>
  <c r="AA1661" i="7"/>
  <c r="AA1645" i="7"/>
  <c r="AA1637" i="7"/>
  <c r="AA1628" i="7"/>
  <c r="AA1620" i="7"/>
  <c r="AA1612" i="7"/>
  <c r="AA1604" i="7"/>
  <c r="AA1596" i="7"/>
  <c r="AA1588" i="7"/>
  <c r="AA1580" i="7"/>
  <c r="AA1572" i="7"/>
  <c r="AA1564" i="7"/>
  <c r="AA1556" i="7"/>
  <c r="AA1548" i="7"/>
  <c r="AA1540" i="7"/>
  <c r="AA1532" i="7"/>
  <c r="AA1524" i="7"/>
  <c r="AA1516" i="7"/>
  <c r="AA1508" i="7"/>
  <c r="AA1500" i="7"/>
  <c r="AA1492" i="7"/>
  <c r="AA1484" i="7"/>
  <c r="AA1476" i="7"/>
  <c r="AA1468" i="7"/>
  <c r="AA1460" i="7"/>
  <c r="AA1452" i="7"/>
  <c r="AA1444" i="7"/>
  <c r="AA1436" i="7"/>
  <c r="AA1428" i="7"/>
  <c r="AA1420" i="7"/>
  <c r="AA1412" i="7"/>
  <c r="AA1404" i="7"/>
  <c r="AA1396" i="7"/>
  <c r="AA1388" i="7"/>
  <c r="AA1380" i="7"/>
  <c r="AA1372" i="7"/>
  <c r="AA1364" i="7"/>
  <c r="AA1356" i="7"/>
  <c r="AA1348" i="7"/>
  <c r="AA1340" i="7"/>
  <c r="AA1332" i="7"/>
  <c r="AA1324" i="7"/>
  <c r="AA1316" i="7"/>
  <c r="AA1308" i="7"/>
  <c r="AA1300" i="7"/>
  <c r="AA1292" i="7"/>
  <c r="AA1284" i="7"/>
  <c r="AA1276" i="7"/>
  <c r="AA1268" i="7"/>
  <c r="AA1260" i="7"/>
  <c r="AA1252" i="7"/>
  <c r="AA1244" i="7"/>
  <c r="AA1236" i="7"/>
  <c r="AA1228" i="7"/>
  <c r="AA1220" i="7"/>
  <c r="AA1212" i="7"/>
  <c r="AA1204" i="7"/>
  <c r="AA1196" i="7"/>
  <c r="AA1188" i="7"/>
  <c r="AA1180" i="7"/>
  <c r="AA1172" i="7"/>
  <c r="AA1164" i="7"/>
  <c r="AA1156" i="7"/>
  <c r="AA1148" i="7"/>
  <c r="AA1060" i="7"/>
  <c r="AA1052" i="7"/>
  <c r="AA1044" i="7"/>
  <c r="AA1036" i="7"/>
  <c r="AA1028" i="7"/>
  <c r="AA1020" i="7"/>
  <c r="AA1012" i="7"/>
  <c r="AA1004" i="7"/>
  <c r="AA996" i="7"/>
  <c r="AA988" i="7"/>
  <c r="AA980" i="7"/>
  <c r="AA964" i="7"/>
  <c r="AA956" i="7"/>
  <c r="AA948" i="7"/>
  <c r="AA940" i="7"/>
  <c r="AA932" i="7"/>
  <c r="AA916" i="7"/>
  <c r="AA908" i="7"/>
  <c r="AA900" i="7"/>
  <c r="AA884" i="7"/>
  <c r="AA860" i="7"/>
  <c r="AA796" i="7"/>
  <c r="AA764" i="7"/>
  <c r="AA1139" i="7"/>
  <c r="AA1131" i="7"/>
  <c r="AA1123" i="7"/>
  <c r="AA1115" i="7"/>
  <c r="AA1107" i="7"/>
  <c r="AA1099" i="7"/>
  <c r="AA1091" i="7"/>
  <c r="AA1083" i="7"/>
  <c r="AA1075" i="7"/>
  <c r="AA1067" i="7"/>
  <c r="AA1059" i="7"/>
  <c r="AA1051" i="7"/>
  <c r="AA1043" i="7"/>
  <c r="AA1035" i="7"/>
  <c r="AA1027" i="7"/>
  <c r="AA1019" i="7"/>
  <c r="AA1011" i="7"/>
  <c r="AA1003" i="7"/>
  <c r="AA995" i="7"/>
  <c r="AA987" i="7"/>
  <c r="AA979" i="7"/>
  <c r="AA971" i="7"/>
  <c r="AA963" i="7"/>
  <c r="AA955" i="7"/>
  <c r="AA947" i="7"/>
  <c r="AA939" i="7"/>
  <c r="AA931" i="7"/>
  <c r="AA923" i="7"/>
  <c r="AA915" i="7"/>
  <c r="AA907" i="7"/>
  <c r="AA899" i="7"/>
  <c r="AA891" i="7"/>
  <c r="AA883" i="7"/>
  <c r="AA875" i="7"/>
  <c r="AA867" i="7"/>
  <c r="AA859" i="7"/>
  <c r="AA851" i="7"/>
  <c r="AA835" i="7"/>
  <c r="AA827" i="7"/>
  <c r="AA819" i="7"/>
  <c r="AA811" i="7"/>
  <c r="AA803" i="7"/>
  <c r="AA795" i="7"/>
  <c r="AA787" i="7"/>
  <c r="AA779" i="7"/>
  <c r="AA763" i="7"/>
  <c r="AA731" i="7"/>
  <c r="AA683" i="7"/>
  <c r="AA603" i="7"/>
  <c r="AA539" i="7"/>
  <c r="AA491" i="7"/>
  <c r="AA459" i="7"/>
  <c r="AA427" i="7"/>
  <c r="AA379" i="7"/>
  <c r="AA235" i="7"/>
  <c r="AA203" i="7"/>
  <c r="AA171" i="7"/>
  <c r="AA123" i="7"/>
  <c r="AA91" i="7"/>
  <c r="AA591" i="7"/>
  <c r="AA207" i="7"/>
  <c r="AA726" i="7"/>
  <c r="AA718" i="7"/>
  <c r="AA710" i="7"/>
  <c r="AA694" i="7"/>
  <c r="AA686" i="7"/>
  <c r="AA670" i="7"/>
  <c r="AA654" i="7"/>
  <c r="AA646" i="7"/>
  <c r="AA638" i="7"/>
  <c r="AA630" i="7"/>
  <c r="AA622" i="7"/>
  <c r="AA614" i="7"/>
  <c r="AA606" i="7"/>
  <c r="AA598" i="7"/>
  <c r="AA590" i="7"/>
  <c r="AA582" i="7"/>
  <c r="AA574" i="7"/>
  <c r="AA566" i="7"/>
  <c r="AA558" i="7"/>
  <c r="AA550" i="7"/>
  <c r="AA542" i="7"/>
  <c r="AA534" i="7"/>
  <c r="AA526" i="7"/>
  <c r="AA518" i="7"/>
  <c r="AA510" i="7"/>
  <c r="AA502" i="7"/>
  <c r="AA494" i="7"/>
  <c r="AA486" i="7"/>
  <c r="AA470" i="7"/>
  <c r="AA462" i="7"/>
  <c r="AA454" i="7"/>
  <c r="AA446" i="7"/>
  <c r="AA438" i="7"/>
  <c r="AA430" i="7"/>
  <c r="AA422" i="7"/>
  <c r="AA414" i="7"/>
  <c r="AA406" i="7"/>
  <c r="AA398" i="7"/>
  <c r="AA390" i="7"/>
  <c r="AA382" i="7"/>
  <c r="AA374" i="7"/>
  <c r="AA358" i="7"/>
  <c r="AA350" i="7"/>
  <c r="AA342" i="7"/>
  <c r="AA334" i="7"/>
  <c r="AA326" i="7"/>
  <c r="AA318" i="7"/>
  <c r="AA310" i="7"/>
  <c r="AA302" i="7"/>
  <c r="AA294" i="7"/>
  <c r="AA286" i="7"/>
  <c r="AA270" i="7"/>
  <c r="AA262" i="7"/>
  <c r="AA246" i="7"/>
  <c r="AA238" i="7"/>
  <c r="AA230" i="7"/>
  <c r="AA222" i="7"/>
  <c r="AA214" i="7"/>
  <c r="AA206" i="7"/>
  <c r="AA198" i="7"/>
  <c r="AA190" i="7"/>
  <c r="AA182" i="7"/>
  <c r="AA166" i="7"/>
  <c r="AA158" i="7"/>
  <c r="AA150" i="7"/>
  <c r="AA142" i="7"/>
  <c r="AA134" i="7"/>
  <c r="AA126" i="7"/>
  <c r="AA118" i="7"/>
  <c r="AA110" i="7"/>
  <c r="AA102" i="7"/>
  <c r="AA94" i="7"/>
  <c r="AA86" i="7"/>
  <c r="AA78" i="7"/>
  <c r="AA70" i="7"/>
  <c r="AA62" i="7"/>
  <c r="AA54" i="7"/>
  <c r="AA46" i="7"/>
  <c r="AA38" i="7"/>
  <c r="AA30" i="7"/>
  <c r="AA22" i="7"/>
  <c r="AA14" i="7"/>
  <c r="AA6" i="7"/>
  <c r="AA1486" i="7"/>
  <c r="AA1294" i="7"/>
  <c r="AA845" i="7"/>
  <c r="AA397" i="7"/>
  <c r="AA269" i="7"/>
  <c r="AA447" i="7"/>
  <c r="AA863" i="7"/>
  <c r="AA1414" i="7"/>
  <c r="AA1118" i="7"/>
  <c r="AA1117" i="7"/>
  <c r="AA509" i="7"/>
  <c r="AA781" i="7"/>
  <c r="AA525" i="7"/>
  <c r="AA1306" i="7"/>
  <c r="AA1298" i="7"/>
  <c r="AA1290" i="7"/>
  <c r="AA1282" i="7"/>
  <c r="AA1274" i="7"/>
  <c r="AA1266" i="7"/>
  <c r="AA1258" i="7"/>
  <c r="AA1250" i="7"/>
  <c r="AA1242" i="7"/>
  <c r="AA1234" i="7"/>
  <c r="AA1226" i="7"/>
  <c r="AA1218" i="7"/>
  <c r="AA1210" i="7"/>
  <c r="AA1202" i="7"/>
  <c r="AA1194" i="7"/>
  <c r="AA1186" i="7"/>
  <c r="AA1178" i="7"/>
  <c r="AA1170" i="7"/>
  <c r="AA1162" i="7"/>
  <c r="AA1154" i="7"/>
  <c r="AA1146" i="7"/>
  <c r="AA1138" i="7"/>
  <c r="AA1130" i="7"/>
  <c r="AA1122" i="7"/>
  <c r="AA1114" i="7"/>
  <c r="AA1106" i="7"/>
  <c r="AA1098" i="7"/>
  <c r="AA1090" i="7"/>
  <c r="AA1082" i="7"/>
  <c r="AA1074" i="7"/>
  <c r="AA1066" i="7"/>
  <c r="AA1058" i="7"/>
  <c r="AA1050" i="7"/>
  <c r="AA1042" i="7"/>
  <c r="AA1034" i="7"/>
  <c r="AA1026" i="7"/>
  <c r="AA1018" i="7"/>
  <c r="AA1010" i="7"/>
  <c r="AA1002" i="7"/>
  <c r="AA994" i="7"/>
  <c r="AA986" i="7"/>
  <c r="AA978" i="7"/>
  <c r="AA970" i="7"/>
  <c r="AA962" i="7"/>
  <c r="AA954" i="7"/>
  <c r="AA946" i="7"/>
  <c r="AA938" i="7"/>
  <c r="AA930" i="7"/>
  <c r="AA922" i="7"/>
  <c r="AA914" i="7"/>
  <c r="AA906" i="7"/>
  <c r="AA898" i="7"/>
  <c r="AA890" i="7"/>
  <c r="AA882" i="7"/>
  <c r="AA874" i="7"/>
  <c r="AA866" i="7"/>
  <c r="AA858" i="7"/>
  <c r="AA850" i="7"/>
  <c r="AA842" i="7"/>
  <c r="AA834" i="7"/>
  <c r="AA826" i="7"/>
  <c r="AA818" i="7"/>
  <c r="AA810" i="7"/>
  <c r="AA802" i="7"/>
  <c r="AA794" i="7"/>
  <c r="AA786" i="7"/>
  <c r="AA778" i="7"/>
  <c r="AA770" i="7"/>
  <c r="AA762" i="7"/>
  <c r="AA754" i="7"/>
  <c r="AA738" i="7"/>
  <c r="AA730" i="7"/>
  <c r="AA722" i="7"/>
  <c r="AA706" i="7"/>
  <c r="AA698" i="7"/>
  <c r="AA690" i="7"/>
  <c r="X945" i="7"/>
  <c r="X2113" i="7"/>
  <c r="AA153" i="7"/>
  <c r="AA96" i="7"/>
  <c r="AA97" i="7"/>
  <c r="AA585" i="7"/>
  <c r="AA145" i="7"/>
  <c r="AA2327" i="7"/>
  <c r="AA1855" i="7"/>
  <c r="AA1655" i="7"/>
  <c r="AA1551" i="7"/>
  <c r="AA1439" i="7"/>
  <c r="AA1415" i="7"/>
  <c r="AA1359" i="7"/>
  <c r="AA1343" i="7"/>
  <c r="AA1295" i="7"/>
  <c r="AA1087" i="7"/>
  <c r="AA1023" i="7"/>
  <c r="AA959" i="7"/>
  <c r="AA655" i="7"/>
  <c r="AA527" i="7"/>
  <c r="AA431" i="7"/>
  <c r="AA95" i="7"/>
  <c r="AA553" i="7"/>
  <c r="AA681" i="7"/>
  <c r="AA673" i="7"/>
  <c r="AA657" i="7"/>
  <c r="AA649" i="7"/>
  <c r="AA641" i="7"/>
  <c r="AA633" i="7"/>
  <c r="AA625" i="7"/>
  <c r="AA617" i="7"/>
  <c r="AA609" i="7"/>
  <c r="AA601" i="7"/>
  <c r="AA593" i="7"/>
  <c r="AA577" i="7"/>
  <c r="AA569" i="7"/>
  <c r="AA561" i="7"/>
  <c r="AA545" i="7"/>
  <c r="AA537" i="7"/>
  <c r="AA529" i="7"/>
  <c r="AA521" i="7"/>
  <c r="AA513" i="7"/>
  <c r="AA505" i="7"/>
  <c r="AA497" i="7"/>
  <c r="AA489" i="7"/>
  <c r="AA481" i="7"/>
  <c r="AA473" i="7"/>
  <c r="AA465" i="7"/>
  <c r="AA457" i="7"/>
  <c r="AA449" i="7"/>
  <c r="AA441" i="7"/>
  <c r="AA433" i="7"/>
  <c r="AA425" i="7"/>
  <c r="AA417" i="7"/>
  <c r="AA409" i="7"/>
  <c r="AA401" i="7"/>
  <c r="AA393" i="7"/>
  <c r="AA385" i="7"/>
  <c r="AA377" i="7"/>
  <c r="AA369" i="7"/>
  <c r="AA361" i="7"/>
  <c r="AA353" i="7"/>
  <c r="AA345" i="7"/>
  <c r="AA337" i="7"/>
  <c r="AA329" i="7"/>
  <c r="AA321" i="7"/>
  <c r="AA313" i="7"/>
  <c r="AA305" i="7"/>
  <c r="AA297" i="7"/>
  <c r="AA289" i="7"/>
  <c r="AA281" i="7"/>
  <c r="AA273" i="7"/>
  <c r="AA265" i="7"/>
  <c r="AA249" i="7"/>
  <c r="AA241" i="7"/>
  <c r="AA233" i="7"/>
  <c r="AA225" i="7"/>
  <c r="AA217" i="7"/>
  <c r="AA209" i="7"/>
  <c r="AA201" i="7"/>
  <c r="AA193" i="7"/>
  <c r="AA185" i="7"/>
  <c r="AA177" i="7"/>
  <c r="AA169" i="7"/>
  <c r="AA161" i="7"/>
  <c r="AA137" i="7"/>
  <c r="AA129" i="7"/>
  <c r="AA121" i="7"/>
  <c r="AA113" i="7"/>
  <c r="AA105" i="7"/>
  <c r="AA89" i="7"/>
  <c r="AA81" i="7"/>
  <c r="AA73" i="7"/>
  <c r="AA65" i="7"/>
  <c r="AA57" i="7"/>
  <c r="AA49" i="7"/>
  <c r="AA41" i="7"/>
  <c r="AA33" i="7"/>
  <c r="AA25" i="7"/>
  <c r="AA17" i="7"/>
  <c r="AA9" i="7"/>
  <c r="AA557" i="7"/>
  <c r="AA669" i="7"/>
  <c r="AA1854" i="7"/>
  <c r="AA2175" i="7"/>
  <c r="AA283" i="7"/>
  <c r="AA77" i="7"/>
  <c r="AA205" i="7"/>
  <c r="AA508" i="7"/>
  <c r="AA861" i="7"/>
  <c r="AA2278" i="7"/>
  <c r="AA413" i="7"/>
  <c r="AA3" i="7"/>
  <c r="AA2575" i="7"/>
  <c r="AA2559" i="7"/>
  <c r="AA2551" i="7"/>
  <c r="AA2303" i="7"/>
  <c r="AA2255" i="7"/>
  <c r="AA2231" i="7"/>
  <c r="AA2047" i="7"/>
  <c r="AA1743" i="7"/>
  <c r="AA1853" i="7"/>
  <c r="AA173" i="7"/>
  <c r="AA2430" i="7"/>
  <c r="AA1991" i="7"/>
  <c r="AA715" i="7"/>
  <c r="AA155" i="7"/>
  <c r="AA2343" i="7"/>
  <c r="AA765" i="7"/>
  <c r="AA1558" i="7"/>
  <c r="AA1487" i="7"/>
  <c r="AA1463" i="7"/>
  <c r="AA1391" i="7"/>
  <c r="AA1358" i="7"/>
  <c r="AA1038" i="7"/>
  <c r="AA815" i="7"/>
  <c r="AA678" i="7"/>
  <c r="AA662" i="7"/>
  <c r="AA366" i="7"/>
  <c r="AA303" i="7"/>
  <c r="AA278" i="7"/>
  <c r="AA1405" i="7"/>
  <c r="AA1397" i="7"/>
  <c r="AA1389" i="7"/>
  <c r="AA1381" i="7"/>
  <c r="AA1373" i="7"/>
  <c r="AA1365" i="7"/>
  <c r="AA1357" i="7"/>
  <c r="AA1349" i="7"/>
  <c r="AA1341" i="7"/>
  <c r="AA1333" i="7"/>
  <c r="AA1325" i="7"/>
  <c r="AA1317" i="7"/>
  <c r="AA1309" i="7"/>
  <c r="AA1301" i="7"/>
  <c r="AA1285" i="7"/>
  <c r="AA1277" i="7"/>
  <c r="AA1269" i="7"/>
  <c r="AA1261" i="7"/>
  <c r="AA1253" i="7"/>
  <c r="AA1245" i="7"/>
  <c r="AA1237" i="7"/>
  <c r="AA1229" i="7"/>
  <c r="AA1221" i="7"/>
  <c r="AA1213" i="7"/>
  <c r="AA1205" i="7"/>
  <c r="AA1197" i="7"/>
  <c r="AA1189" i="7"/>
  <c r="AA1181" i="7"/>
  <c r="AA1173" i="7"/>
  <c r="AA1165" i="7"/>
  <c r="AA1157" i="7"/>
  <c r="AA1149" i="7"/>
  <c r="AA1141" i="7"/>
  <c r="AA1133" i="7"/>
  <c r="AA1125" i="7"/>
  <c r="AA1109" i="7"/>
  <c r="AA1101" i="7"/>
  <c r="AA1093" i="7"/>
  <c r="AA1085" i="7"/>
  <c r="AA1077" i="7"/>
  <c r="AA1069" i="7"/>
  <c r="AA1061" i="7"/>
  <c r="AA1053" i="7"/>
  <c r="AA1045" i="7"/>
  <c r="AA1037" i="7"/>
  <c r="AA1029" i="7"/>
  <c r="AA1021" i="7"/>
  <c r="AA1013" i="7"/>
  <c r="AA1005" i="7"/>
  <c r="AA997" i="7"/>
  <c r="AA989" i="7"/>
  <c r="AA941" i="7"/>
  <c r="AA909" i="7"/>
  <c r="AA797" i="7"/>
  <c r="AA717" i="7"/>
  <c r="AA685" i="7"/>
  <c r="AA653" i="7"/>
  <c r="AA461" i="7"/>
  <c r="AA429" i="7"/>
  <c r="AA381" i="7"/>
  <c r="AA349" i="7"/>
  <c r="AA157" i="7"/>
  <c r="AA125" i="7"/>
  <c r="AA93" i="7"/>
  <c r="AA13" i="7"/>
  <c r="AA2534" i="7"/>
  <c r="AA892" i="7"/>
  <c r="AA893" i="7"/>
  <c r="AA1485" i="7"/>
  <c r="AA1413" i="7"/>
  <c r="AA812" i="7"/>
  <c r="AA714" i="7"/>
  <c r="AA363" i="7"/>
  <c r="AA2134" i="7"/>
  <c r="AA2133" i="7"/>
  <c r="AA1581" i="7"/>
  <c r="AA1582" i="7"/>
  <c r="AA1198" i="7"/>
  <c r="AA2766" i="7"/>
  <c r="AA2277" i="7"/>
  <c r="AA2743" i="7"/>
  <c r="AA2630" i="7"/>
  <c r="AA1598" i="7"/>
  <c r="AA746" i="7"/>
  <c r="AA747" i="7"/>
  <c r="AA666" i="7"/>
  <c r="AA667" i="7"/>
  <c r="AA634" i="7"/>
  <c r="AA635" i="7"/>
  <c r="AA618" i="7"/>
  <c r="AA619" i="7"/>
  <c r="AA586" i="7"/>
  <c r="AA587" i="7"/>
  <c r="AA554" i="7"/>
  <c r="AA555" i="7"/>
  <c r="AA506" i="7"/>
  <c r="AA507" i="7"/>
  <c r="AA474" i="7"/>
  <c r="AA475" i="7"/>
  <c r="AA410" i="7"/>
  <c r="AA411" i="7"/>
  <c r="AA346" i="7"/>
  <c r="AA347" i="7"/>
  <c r="AA330" i="7"/>
  <c r="AA331" i="7"/>
  <c r="AA298" i="7"/>
  <c r="AA299" i="7"/>
  <c r="AA250" i="7"/>
  <c r="AA251" i="7"/>
  <c r="AA106" i="7"/>
  <c r="AA107" i="7"/>
  <c r="AA74" i="7"/>
  <c r="AA75" i="7"/>
  <c r="AA42" i="7"/>
  <c r="AA43" i="7"/>
  <c r="AA26" i="7"/>
  <c r="AA27" i="7"/>
  <c r="AA2735" i="7"/>
  <c r="AA1390" i="7"/>
  <c r="AA2678" i="7"/>
  <c r="AA2679" i="7"/>
  <c r="AA2638" i="7"/>
  <c r="AA2639" i="7"/>
  <c r="AA2782" i="7"/>
  <c r="AA1654" i="7"/>
  <c r="AA1653" i="7"/>
  <c r="AA2598" i="7"/>
  <c r="AA1694" i="7"/>
  <c r="AA2582" i="7"/>
  <c r="AA2094" i="7"/>
  <c r="AA1454" i="7"/>
  <c r="AA1293" i="7"/>
  <c r="AA2670" i="7"/>
  <c r="AA972" i="7"/>
  <c r="AA973" i="7"/>
  <c r="AA924" i="7"/>
  <c r="AA925" i="7"/>
  <c r="AA843" i="7"/>
  <c r="AA844" i="7"/>
  <c r="AA2502" i="7"/>
  <c r="AA2478" i="7"/>
  <c r="AA1998" i="7"/>
  <c r="AA2230" i="7"/>
  <c r="AA2711" i="7"/>
  <c r="AA2647" i="7"/>
  <c r="AA2574" i="7"/>
  <c r="AA2438" i="7"/>
  <c r="AA1758" i="7"/>
  <c r="AA1550" i="7"/>
  <c r="AA1446" i="7"/>
  <c r="AA219" i="7"/>
  <c r="AA2039" i="7"/>
  <c r="AA1951" i="7"/>
  <c r="AA1791" i="7"/>
  <c r="AA1039" i="7"/>
  <c r="AA2375" i="7"/>
  <c r="AA2295" i="7"/>
  <c r="AA1647" i="7"/>
  <c r="AA1559" i="7"/>
  <c r="AA223" i="7"/>
  <c r="AA814" i="7"/>
  <c r="AA143" i="7"/>
  <c r="AA63" i="7"/>
  <c r="AA2590" i="7"/>
  <c r="AA2566" i="7"/>
  <c r="AA2558" i="7"/>
  <c r="AA2550" i="7"/>
  <c r="AA2542" i="7"/>
  <c r="AA2518" i="7"/>
  <c r="AA2510" i="7"/>
  <c r="AA2494" i="7"/>
  <c r="AA2486" i="7"/>
  <c r="AA2462" i="7"/>
  <c r="AA2463" i="7"/>
  <c r="AA2454" i="7"/>
  <c r="AA2446" i="7"/>
  <c r="AA2422" i="7"/>
  <c r="AA2423" i="7"/>
  <c r="AA2414" i="7"/>
  <c r="AA2406" i="7"/>
  <c r="AA2398" i="7"/>
  <c r="AA2390" i="7"/>
  <c r="AA2382" i="7"/>
  <c r="AA2366" i="7"/>
  <c r="AA2367" i="7"/>
  <c r="AA2358" i="7"/>
  <c r="AA2350" i="7"/>
  <c r="AA2334" i="7"/>
  <c r="AA2326" i="7"/>
  <c r="AA2318" i="7"/>
  <c r="AA2310" i="7"/>
  <c r="AA2302" i="7"/>
  <c r="AA2286" i="7"/>
  <c r="AA2270" i="7"/>
  <c r="AA2262" i="7"/>
  <c r="AA2254" i="7"/>
  <c r="AA2238" i="7"/>
  <c r="AA2222" i="7"/>
  <c r="AA2223" i="7"/>
  <c r="AA2214" i="7"/>
  <c r="AA2206" i="7"/>
  <c r="AA2198" i="7"/>
  <c r="AA2190" i="7"/>
  <c r="AA2182" i="7"/>
  <c r="AA2166" i="7"/>
  <c r="AA2167" i="7"/>
  <c r="AA2158" i="7"/>
  <c r="AA2159" i="7"/>
  <c r="AA2150" i="7"/>
  <c r="AA2142" i="7"/>
  <c r="AA2126" i="7"/>
  <c r="AA2127" i="7"/>
  <c r="AA2118" i="7"/>
  <c r="AA2119" i="7"/>
  <c r="AA2110" i="7"/>
  <c r="AA2102" i="7"/>
  <c r="AA2086" i="7"/>
  <c r="AA2078" i="7"/>
  <c r="AA2070" i="7"/>
  <c r="AA2071" i="7"/>
  <c r="AA2062" i="7"/>
  <c r="AA2063" i="7"/>
  <c r="AA2054" i="7"/>
  <c r="AA2046" i="7"/>
  <c r="AA2030" i="7"/>
  <c r="AA2022" i="7"/>
  <c r="AA2023" i="7"/>
  <c r="AA2014" i="7"/>
  <c r="AA2006" i="7"/>
  <c r="AA1982" i="7"/>
  <c r="AA1974" i="7"/>
  <c r="AA1966" i="7"/>
  <c r="AA1967" i="7"/>
  <c r="AA1958" i="7"/>
  <c r="AA1942" i="7"/>
  <c r="AA1934" i="7"/>
  <c r="AA1926" i="7"/>
  <c r="AA1927" i="7"/>
  <c r="AA1918" i="7"/>
  <c r="AA1919" i="7"/>
  <c r="AA1910" i="7"/>
  <c r="AA1902" i="7"/>
  <c r="AA1894" i="7"/>
  <c r="AA1886" i="7"/>
  <c r="AA1878" i="7"/>
  <c r="AA1870" i="7"/>
  <c r="AA1871" i="7"/>
  <c r="AA1862" i="7"/>
  <c r="AA1863" i="7"/>
  <c r="AA1846" i="7"/>
  <c r="AA1838" i="7"/>
  <c r="AA1830" i="7"/>
  <c r="AA1831" i="7"/>
  <c r="AA1822" i="7"/>
  <c r="AA1823" i="7"/>
  <c r="AA1814" i="7"/>
  <c r="AA1815" i="7"/>
  <c r="AA1806" i="7"/>
  <c r="AA1798" i="7"/>
  <c r="AA1782" i="7"/>
  <c r="AA1774" i="7"/>
  <c r="AA1766" i="7"/>
  <c r="AA1767" i="7"/>
  <c r="AA1750" i="7"/>
  <c r="AA1742" i="7"/>
  <c r="AA1734" i="7"/>
  <c r="AA1726" i="7"/>
  <c r="AA1718" i="7"/>
  <c r="AA1719" i="7"/>
  <c r="AA1710" i="7"/>
  <c r="AA1702" i="7"/>
  <c r="AA1686" i="7"/>
  <c r="AA1687" i="7"/>
  <c r="AA1678" i="7"/>
  <c r="AA1670" i="7"/>
  <c r="AA1662" i="7"/>
  <c r="AA1663" i="7"/>
  <c r="AA1638" i="7"/>
  <c r="AA1630" i="7"/>
  <c r="AA1622" i="7"/>
  <c r="AA1623" i="7"/>
  <c r="AA1606" i="7"/>
  <c r="AA1590" i="7"/>
  <c r="AA1574" i="7"/>
  <c r="AA1566" i="7"/>
  <c r="AA1567" i="7"/>
  <c r="AA1542" i="7"/>
  <c r="AA1534" i="7"/>
  <c r="AA1526" i="7"/>
  <c r="AA1527" i="7"/>
  <c r="AA1518" i="7"/>
  <c r="AA1510" i="7"/>
  <c r="AA1502" i="7"/>
  <c r="AA1494" i="7"/>
  <c r="AA1478" i="7"/>
  <c r="AA1470" i="7"/>
  <c r="AA1438" i="7"/>
  <c r="AA1430" i="7"/>
  <c r="AA1431" i="7"/>
  <c r="AA1422" i="7"/>
  <c r="AA1406" i="7"/>
  <c r="AA1398" i="7"/>
  <c r="AA1382" i="7"/>
  <c r="AA1374" i="7"/>
  <c r="AA1366" i="7"/>
  <c r="AA1350" i="7"/>
  <c r="AA1342" i="7"/>
  <c r="AA1334" i="7"/>
  <c r="AA1326" i="7"/>
  <c r="AA1318" i="7"/>
  <c r="AA1310" i="7"/>
  <c r="AA1302" i="7"/>
  <c r="AA1286" i="7"/>
  <c r="AA1278" i="7"/>
  <c r="AA1270" i="7"/>
  <c r="AA1262" i="7"/>
  <c r="AA1254" i="7"/>
  <c r="AA1246" i="7"/>
  <c r="AA1238" i="7"/>
  <c r="AA1230" i="7"/>
  <c r="AA1231" i="7"/>
  <c r="AA1222" i="7"/>
  <c r="AA1214" i="7"/>
  <c r="AA1206" i="7"/>
  <c r="AA1190" i="7"/>
  <c r="AA1182" i="7"/>
  <c r="AA1174" i="7"/>
  <c r="AA1166" i="7"/>
  <c r="AA1158" i="7"/>
  <c r="AA1150" i="7"/>
  <c r="AA1142" i="7"/>
  <c r="AA1134" i="7"/>
  <c r="AA1126" i="7"/>
  <c r="AA1110" i="7"/>
  <c r="AA1102" i="7"/>
  <c r="AA1094" i="7"/>
  <c r="AA1086" i="7"/>
  <c r="AA1078" i="7"/>
  <c r="AA1070" i="7"/>
  <c r="AA1071" i="7"/>
  <c r="AA1062" i="7"/>
  <c r="AA1054" i="7"/>
  <c r="AA1046" i="7"/>
  <c r="AA1030" i="7"/>
  <c r="AA1022" i="7"/>
  <c r="AA1014" i="7"/>
  <c r="AA1006" i="7"/>
  <c r="AA998" i="7"/>
  <c r="AA990" i="7"/>
  <c r="AA991" i="7"/>
  <c r="AA846" i="7"/>
  <c r="AA847" i="7"/>
  <c r="AA766" i="7"/>
  <c r="AA767" i="7"/>
  <c r="AA702" i="7"/>
  <c r="AA703" i="7"/>
  <c r="AA478" i="7"/>
  <c r="AA479" i="7"/>
  <c r="AA254" i="7"/>
  <c r="AA255" i="7"/>
  <c r="AA174" i="7"/>
  <c r="AA175" i="7"/>
  <c r="AA2527" i="7"/>
  <c r="AA2247" i="7"/>
  <c r="AA1615" i="7"/>
  <c r="AA1462" i="7"/>
  <c r="X2433" i="7"/>
  <c r="X2625" i="7"/>
  <c r="AA2792" i="7"/>
  <c r="AA2784" i="7"/>
  <c r="AA2776" i="7"/>
  <c r="AA2768" i="7"/>
  <c r="AA2760" i="7"/>
  <c r="AA2752" i="7"/>
  <c r="AA2736" i="7"/>
  <c r="AA2728" i="7"/>
  <c r="AA2720" i="7"/>
  <c r="AA2704" i="7"/>
  <c r="AA2688" i="7"/>
  <c r="AA2680" i="7"/>
  <c r="AA2672" i="7"/>
  <c r="AA2664" i="7"/>
  <c r="AA2656" i="7"/>
  <c r="AA2640" i="7"/>
  <c r="AA2624" i="7"/>
  <c r="AA2616" i="7"/>
  <c r="AA2608" i="7"/>
  <c r="AA2592" i="7"/>
  <c r="AA2584" i="7"/>
  <c r="AA2576" i="7"/>
  <c r="AA2568" i="7"/>
  <c r="AA2560" i="7"/>
  <c r="AA2552" i="7"/>
  <c r="AA2544" i="7"/>
  <c r="AA2528" i="7"/>
  <c r="AA2520" i="7"/>
  <c r="AA2512" i="7"/>
  <c r="AA2496" i="7"/>
  <c r="AA2488" i="7"/>
  <c r="AA2480" i="7"/>
  <c r="AA2472" i="7"/>
  <c r="AA2464" i="7"/>
  <c r="AA2456" i="7"/>
  <c r="AA2448" i="7"/>
  <c r="AA2432" i="7"/>
  <c r="AA2424" i="7"/>
  <c r="AA2416" i="7"/>
  <c r="AA2400" i="7"/>
  <c r="AA2384" i="7"/>
  <c r="AA2368" i="7"/>
  <c r="AA2360" i="7"/>
  <c r="AA2352" i="7"/>
  <c r="AA2336" i="7"/>
  <c r="AA2320" i="7"/>
  <c r="AA2280" i="7"/>
  <c r="AA2248" i="7"/>
  <c r="AA2791" i="7"/>
  <c r="AA2775" i="7"/>
  <c r="AA2759" i="7"/>
  <c r="AA2751" i="7"/>
  <c r="AA2727" i="7"/>
  <c r="AA2719" i="7"/>
  <c r="AA2703" i="7"/>
  <c r="AA2695" i="7"/>
  <c r="AA2687" i="7"/>
  <c r="AA2663" i="7"/>
  <c r="AA2655" i="7"/>
  <c r="AA2623" i="7"/>
  <c r="AA2615" i="7"/>
  <c r="AA2607" i="7"/>
  <c r="AA2591" i="7"/>
  <c r="AA2583" i="7"/>
  <c r="AA2567" i="7"/>
  <c r="AA2543" i="7"/>
  <c r="AA2519" i="7"/>
  <c r="AA2511" i="7"/>
  <c r="AA2495" i="7"/>
  <c r="AA2487" i="7"/>
  <c r="AA2471" i="7"/>
  <c r="AA2455" i="7"/>
  <c r="AA2447" i="7"/>
  <c r="AA2415" i="7"/>
  <c r="AA2407" i="7"/>
  <c r="AA2399" i="7"/>
  <c r="AA2391" i="7"/>
  <c r="AA2383" i="7"/>
  <c r="AA2359" i="7"/>
  <c r="AA2351" i="7"/>
  <c r="AA2319" i="7"/>
  <c r="AA2311" i="7"/>
  <c r="AA2287" i="7"/>
  <c r="AA2279" i="7"/>
  <c r="AA2263" i="7"/>
  <c r="AA2207" i="7"/>
  <c r="AA2183" i="7"/>
  <c r="AA2111" i="7"/>
  <c r="AA2087" i="7"/>
  <c r="AA2079" i="7"/>
  <c r="AA2015" i="7"/>
  <c r="AA1975" i="7"/>
  <c r="AA1911" i="7"/>
  <c r="AA1903" i="7"/>
  <c r="AA1879" i="7"/>
  <c r="AA1807" i="7"/>
  <c r="AA1783" i="7"/>
  <c r="AA1711" i="7"/>
  <c r="AA1671" i="7"/>
  <c r="AA1607" i="7"/>
  <c r="AA1599" i="7"/>
  <c r="AA1575" i="7"/>
  <c r="AA1535" i="7"/>
  <c r="AA1503" i="7"/>
  <c r="AA1479" i="7"/>
  <c r="AA1407" i="7"/>
  <c r="AA1399" i="7"/>
  <c r="AA1367" i="7"/>
  <c r="AA1327" i="7"/>
  <c r="AA1215" i="7"/>
  <c r="AA1151" i="7"/>
  <c r="AA1103" i="7"/>
  <c r="AA783" i="7"/>
  <c r="AA735" i="7"/>
  <c r="AA559" i="7"/>
  <c r="AA511" i="7"/>
  <c r="AA463" i="7"/>
  <c r="AA399" i="7"/>
  <c r="AA335" i="7"/>
  <c r="AA191" i="7"/>
  <c r="AA2312" i="7"/>
  <c r="AA2304" i="7"/>
  <c r="AA2288" i="7"/>
  <c r="AA2272" i="7"/>
  <c r="AA2264" i="7"/>
  <c r="AA2256" i="7"/>
  <c r="AA2240" i="7"/>
  <c r="AA2224" i="7"/>
  <c r="AA2168" i="7"/>
  <c r="AA2160" i="7"/>
  <c r="AA2144" i="7"/>
  <c r="AA2104" i="7"/>
  <c r="AA2064" i="7"/>
  <c r="AA2056" i="7"/>
  <c r="AA2048" i="7"/>
  <c r="AA2032" i="7"/>
  <c r="AA2016" i="7"/>
  <c r="AA2008" i="7"/>
  <c r="AA2000" i="7"/>
  <c r="AA1984" i="7"/>
  <c r="AA1968" i="7"/>
  <c r="AA1960" i="7"/>
  <c r="AA1952" i="7"/>
  <c r="AA1936" i="7"/>
  <c r="AA1920" i="7"/>
  <c r="AA1912" i="7"/>
  <c r="AA1904" i="7"/>
  <c r="AA1888" i="7"/>
  <c r="AA1872" i="7"/>
  <c r="AA1856" i="7"/>
  <c r="AA1848" i="7"/>
  <c r="AA1840" i="7"/>
  <c r="AA1824" i="7"/>
  <c r="AA1808" i="7"/>
  <c r="AA1800" i="7"/>
  <c r="AA1792" i="7"/>
  <c r="AA1776" i="7"/>
  <c r="AA1760" i="7"/>
  <c r="AA1752" i="7"/>
  <c r="AA1744" i="7"/>
  <c r="AA1728" i="7"/>
  <c r="AA1712" i="7"/>
  <c r="AA1704" i="7"/>
  <c r="AA1696" i="7"/>
  <c r="AA1680" i="7"/>
  <c r="AA1664" i="7"/>
  <c r="AA1656" i="7"/>
  <c r="AA1648" i="7"/>
  <c r="AA1632" i="7"/>
  <c r="AA1616" i="7"/>
  <c r="AA1600" i="7"/>
  <c r="AA1592" i="7"/>
  <c r="AA1584" i="7"/>
  <c r="AA1568" i="7"/>
  <c r="AA1552" i="7"/>
  <c r="AA1544" i="7"/>
  <c r="AA1536" i="7"/>
  <c r="AA1520" i="7"/>
  <c r="AA1504" i="7"/>
  <c r="AA1496" i="7"/>
  <c r="AA1488" i="7"/>
  <c r="AA1472" i="7"/>
  <c r="AA1456" i="7"/>
  <c r="AA1448" i="7"/>
  <c r="AA1440" i="7"/>
  <c r="AA1424" i="7"/>
  <c r="AA1408" i="7"/>
  <c r="AA1400" i="7"/>
  <c r="AA1392" i="7"/>
  <c r="AA1376" i="7"/>
  <c r="AA1360" i="7"/>
  <c r="AA1320" i="7"/>
  <c r="AA1312" i="7"/>
  <c r="AA1288" i="7"/>
  <c r="AA1280" i="7"/>
  <c r="AA1264" i="7"/>
  <c r="AA1240" i="7"/>
  <c r="AA1232" i="7"/>
  <c r="AA1208" i="7"/>
  <c r="AA1200" i="7"/>
  <c r="AA1192" i="7"/>
  <c r="AA1184" i="7"/>
  <c r="AA1176" i="7"/>
  <c r="AA1168" i="7"/>
  <c r="AA1160" i="7"/>
  <c r="AA1136" i="7"/>
  <c r="AA1128" i="7"/>
  <c r="AA1112" i="7"/>
  <c r="AA1104" i="7"/>
  <c r="AA1096" i="7"/>
  <c r="AA1064" i="7"/>
  <c r="AA1056" i="7"/>
  <c r="AA2239" i="7"/>
  <c r="AA2215" i="7"/>
  <c r="AA2191" i="7"/>
  <c r="AA2151" i="7"/>
  <c r="AA2143" i="7"/>
  <c r="AA2103" i="7"/>
  <c r="AA2095" i="7"/>
  <c r="AA2055" i="7"/>
  <c r="AA2031" i="7"/>
  <c r="AA2007" i="7"/>
  <c r="AA1983" i="7"/>
  <c r="AA1959" i="7"/>
  <c r="AA1935" i="7"/>
  <c r="AA1895" i="7"/>
  <c r="AA1887" i="7"/>
  <c r="AA1847" i="7"/>
  <c r="AA1839" i="7"/>
  <c r="AA1799" i="7"/>
  <c r="AA1775" i="7"/>
  <c r="AA1751" i="7"/>
  <c r="AA1727" i="7"/>
  <c r="AA1703" i="7"/>
  <c r="AA1679" i="7"/>
  <c r="AA1639" i="7"/>
  <c r="AA1631" i="7"/>
  <c r="AA1591" i="7"/>
  <c r="AA1583" i="7"/>
  <c r="AA1543" i="7"/>
  <c r="AA1519" i="7"/>
  <c r="AA1495" i="7"/>
  <c r="AA1471" i="7"/>
  <c r="AA1447" i="7"/>
  <c r="AA1423" i="7"/>
  <c r="AA1383" i="7"/>
  <c r="AA1375" i="7"/>
  <c r="AA1351" i="7"/>
  <c r="AA1335" i="7"/>
  <c r="AA1319" i="7"/>
  <c r="AA1311" i="7"/>
  <c r="AA1303" i="7"/>
  <c r="AA1287" i="7"/>
  <c r="AA1279" i="7"/>
  <c r="AA1271" i="7"/>
  <c r="AA1263" i="7"/>
  <c r="AA1255" i="7"/>
  <c r="AA1247" i="7"/>
  <c r="AA1239" i="7"/>
  <c r="AA1223" i="7"/>
  <c r="AA1207" i="7"/>
  <c r="AA1199" i="7"/>
  <c r="AA1191" i="7"/>
  <c r="AA1183" i="7"/>
  <c r="AA1175" i="7"/>
  <c r="AA1167" i="7"/>
  <c r="AA1159" i="7"/>
  <c r="AA1143" i="7"/>
  <c r="AA1135" i="7"/>
  <c r="AA1127" i="7"/>
  <c r="AA1111" i="7"/>
  <c r="AA1095" i="7"/>
  <c r="AA1079" i="7"/>
  <c r="AA1063" i="7"/>
  <c r="AA1055" i="7"/>
  <c r="AA1047" i="7"/>
  <c r="AA1031" i="7"/>
  <c r="AA1015" i="7"/>
  <c r="AA1007" i="7"/>
  <c r="AA999" i="7"/>
  <c r="AA983" i="7"/>
  <c r="AA975" i="7"/>
  <c r="AA967" i="7"/>
  <c r="AA951" i="7"/>
  <c r="AA943" i="7"/>
  <c r="AA935" i="7"/>
  <c r="AA927" i="7"/>
  <c r="AA919" i="7"/>
  <c r="AA911" i="7"/>
  <c r="AA903" i="7"/>
  <c r="AA887" i="7"/>
  <c r="AA879" i="7"/>
  <c r="AA871" i="7"/>
  <c r="AA855" i="7"/>
  <c r="AA839" i="7"/>
  <c r="AA831" i="7"/>
  <c r="AA823" i="7"/>
  <c r="AA807" i="7"/>
  <c r="AA799" i="7"/>
  <c r="AA791" i="7"/>
  <c r="AA775" i="7"/>
  <c r="AA759" i="7"/>
  <c r="AA751" i="7"/>
  <c r="AA743" i="7"/>
  <c r="AA727" i="7"/>
  <c r="AA719" i="7"/>
  <c r="AA711" i="7"/>
  <c r="AA695" i="7"/>
  <c r="AA687" i="7"/>
  <c r="AA679" i="7"/>
  <c r="AA671" i="7"/>
  <c r="AA663" i="7"/>
  <c r="AA647" i="7"/>
  <c r="AA639" i="7"/>
  <c r="AA631" i="7"/>
  <c r="AA623" i="7"/>
  <c r="AA615" i="7"/>
  <c r="AA607" i="7"/>
  <c r="AA599" i="7"/>
  <c r="AA583" i="7"/>
  <c r="AA575" i="7"/>
  <c r="AA567" i="7"/>
  <c r="AA551" i="7"/>
  <c r="AA543" i="7"/>
  <c r="AA535" i="7"/>
  <c r="AA519" i="7"/>
  <c r="AA503" i="7"/>
  <c r="AA495" i="7"/>
  <c r="AA487" i="7"/>
  <c r="AA471" i="7"/>
  <c r="AA455" i="7"/>
  <c r="AA439" i="7"/>
  <c r="AA423" i="7"/>
  <c r="AA415" i="7"/>
  <c r="AA407" i="7"/>
  <c r="AA391" i="7"/>
  <c r="AA383" i="7"/>
  <c r="AA375" i="7"/>
  <c r="AA367" i="7"/>
  <c r="AA359" i="7"/>
  <c r="AA351" i="7"/>
  <c r="AA343" i="7"/>
  <c r="AA327" i="7"/>
  <c r="AA319" i="7"/>
  <c r="AA311" i="7"/>
  <c r="AA295" i="7"/>
  <c r="AA287" i="7"/>
  <c r="AA279" i="7"/>
  <c r="AA271" i="7"/>
  <c r="AA263" i="7"/>
  <c r="AA247" i="7"/>
  <c r="AA239" i="7"/>
  <c r="AA231" i="7"/>
  <c r="AA215" i="7"/>
  <c r="AA199" i="7"/>
  <c r="AA183" i="7"/>
  <c r="AA167" i="7"/>
  <c r="AA159" i="7"/>
  <c r="AA151" i="7"/>
  <c r="AA135" i="7"/>
  <c r="AA127" i="7"/>
  <c r="AA119" i="7"/>
  <c r="AA111" i="7"/>
  <c r="AA103" i="7"/>
  <c r="AA87" i="7"/>
  <c r="AA79" i="7"/>
  <c r="AA71" i="7"/>
  <c r="AA55" i="7"/>
  <c r="AA47" i="7"/>
  <c r="AA39" i="7"/>
  <c r="AA31" i="7"/>
  <c r="AA23" i="7"/>
  <c r="AA15" i="7"/>
  <c r="AA7" i="7"/>
  <c r="AA981" i="7"/>
  <c r="AA965" i="7"/>
  <c r="AA957" i="7"/>
  <c r="AA949" i="7"/>
  <c r="AA933" i="7"/>
  <c r="AA917" i="7"/>
  <c r="AA901" i="7"/>
  <c r="AA885" i="7"/>
  <c r="AA877" i="7"/>
  <c r="AA869" i="7"/>
  <c r="AA853" i="7"/>
  <c r="AA837" i="7"/>
  <c r="AA829" i="7"/>
  <c r="AA821" i="7"/>
  <c r="AA805" i="7"/>
  <c r="AA789" i="7"/>
  <c r="AA773" i="7"/>
  <c r="AA757" i="7"/>
  <c r="AA749" i="7"/>
  <c r="AA741" i="7"/>
  <c r="AA725" i="7"/>
  <c r="AA709" i="7"/>
  <c r="AA701" i="7"/>
  <c r="AA693" i="7"/>
  <c r="AA677" i="7"/>
  <c r="AA661" i="7"/>
  <c r="AA645" i="7"/>
  <c r="AA629" i="7"/>
  <c r="AA621" i="7"/>
  <c r="AA613" i="7"/>
  <c r="AA597" i="7"/>
  <c r="AA581" i="7"/>
  <c r="AA573" i="7"/>
  <c r="AA565" i="7"/>
  <c r="AA549" i="7"/>
  <c r="AA533" i="7"/>
  <c r="AA517" i="7"/>
  <c r="AA501" i="7"/>
  <c r="AA493" i="7"/>
  <c r="AA485" i="7"/>
  <c r="AA469" i="7"/>
  <c r="AA453" i="7"/>
  <c r="AA445" i="7"/>
  <c r="AA437" i="7"/>
  <c r="AA421" i="7"/>
  <c r="AA405" i="7"/>
  <c r="AA389" i="7"/>
  <c r="AA373" i="7"/>
  <c r="AA365" i="7"/>
  <c r="AA357" i="7"/>
  <c r="AA341" i="7"/>
  <c r="AA325" i="7"/>
  <c r="AA317" i="7"/>
  <c r="AA309" i="7"/>
  <c r="AA293" i="7"/>
  <c r="AA277" i="7"/>
  <c r="AA261" i="7"/>
  <c r="AA245" i="7"/>
  <c r="AA237" i="7"/>
  <c r="AA229" i="7"/>
  <c r="AA213" i="7"/>
  <c r="AA197" i="7"/>
  <c r="AA189" i="7"/>
  <c r="AA181" i="7"/>
  <c r="AA165" i="7"/>
  <c r="AA149" i="7"/>
  <c r="AA133" i="7"/>
  <c r="AA117" i="7"/>
  <c r="AA109" i="7"/>
  <c r="AA101" i="7"/>
  <c r="AA85" i="7"/>
  <c r="AA69" i="7"/>
  <c r="AA61" i="7"/>
  <c r="AA53" i="7"/>
  <c r="AA37" i="7"/>
  <c r="AA21" i="7"/>
  <c r="AA5" i="7"/>
  <c r="AA876" i="7"/>
  <c r="AA868" i="7"/>
  <c r="AA852" i="7"/>
  <c r="AA836" i="7"/>
  <c r="AA828" i="7"/>
  <c r="AA820" i="7"/>
  <c r="AA804" i="7"/>
  <c r="AA788" i="7"/>
  <c r="AA780" i="7"/>
  <c r="AA772" i="7"/>
  <c r="AA756" i="7"/>
  <c r="AA748" i="7"/>
  <c r="AA740" i="7"/>
  <c r="AA724" i="7"/>
  <c r="AA708" i="7"/>
  <c r="AA700" i="7"/>
  <c r="AA692" i="7"/>
  <c r="AA676" i="7"/>
  <c r="AA660" i="7"/>
  <c r="AA652" i="7"/>
  <c r="AA644" i="7"/>
  <c r="AA628" i="7"/>
  <c r="AA620" i="7"/>
  <c r="AA612" i="7"/>
  <c r="AA596" i="7"/>
  <c r="AA580" i="7"/>
  <c r="AA572" i="7"/>
  <c r="AA564" i="7"/>
  <c r="AA548" i="7"/>
  <c r="AA532" i="7"/>
  <c r="AA524" i="7"/>
  <c r="AA516" i="7"/>
  <c r="AA500" i="7"/>
  <c r="AA492" i="7"/>
  <c r="AA484" i="7"/>
  <c r="AA468" i="7"/>
  <c r="AA452" i="7"/>
  <c r="AA444" i="7"/>
  <c r="AA436" i="7"/>
  <c r="AA420" i="7"/>
  <c r="AA404" i="7"/>
  <c r="AA396" i="7"/>
  <c r="AA388" i="7"/>
  <c r="AA372" i="7"/>
  <c r="AA364" i="7"/>
  <c r="AA356" i="7"/>
  <c r="AA340" i="7"/>
  <c r="AA324" i="7"/>
  <c r="AA316" i="7"/>
  <c r="AA308" i="7"/>
  <c r="AA292" i="7"/>
  <c r="AA276" i="7"/>
  <c r="AA268" i="7"/>
  <c r="AA260" i="7"/>
  <c r="AA244" i="7"/>
  <c r="AA236" i="7"/>
  <c r="AA228" i="7"/>
  <c r="AA212" i="7"/>
  <c r="AA196" i="7"/>
  <c r="AA188" i="7"/>
  <c r="AA180" i="7"/>
  <c r="AA164" i="7"/>
  <c r="AA148" i="7"/>
  <c r="AA140" i="7"/>
  <c r="AA132" i="7"/>
  <c r="AA116" i="7"/>
  <c r="AA108" i="7"/>
  <c r="AA100" i="7"/>
  <c r="AA84" i="7"/>
  <c r="AA68" i="7"/>
  <c r="AA60" i="7"/>
  <c r="AA771" i="7"/>
  <c r="AA755" i="7"/>
  <c r="AA739" i="7"/>
  <c r="AA723" i="7"/>
  <c r="AA707" i="7"/>
  <c r="AA699" i="7"/>
  <c r="AA691" i="7"/>
  <c r="AA675" i="7"/>
  <c r="AA659" i="7"/>
  <c r="AA651" i="7"/>
  <c r="AA643" i="7"/>
  <c r="AA627" i="7"/>
  <c r="AA611" i="7"/>
  <c r="AA595" i="7"/>
  <c r="AA579" i="7"/>
  <c r="AA571" i="7"/>
  <c r="AA563" i="7"/>
  <c r="AA547" i="7"/>
  <c r="AA531" i="7"/>
  <c r="AA523" i="7"/>
  <c r="AA515" i="7"/>
  <c r="AA499" i="7"/>
  <c r="AA483" i="7"/>
  <c r="AA467" i="7"/>
  <c r="AA451" i="7"/>
  <c r="AA443" i="7"/>
  <c r="AA435" i="7"/>
  <c r="AA419" i="7"/>
  <c r="AA403" i="7"/>
  <c r="AA395" i="7"/>
  <c r="AA387" i="7"/>
  <c r="AA371" i="7"/>
  <c r="AA355" i="7"/>
  <c r="AA339" i="7"/>
  <c r="AA323" i="7"/>
  <c r="AA315" i="7"/>
  <c r="AA307" i="7"/>
  <c r="AA291" i="7"/>
  <c r="AA275" i="7"/>
  <c r="AA267" i="7"/>
  <c r="AA259" i="7"/>
  <c r="AA243" i="7"/>
  <c r="AA227" i="7"/>
  <c r="AA211" i="7"/>
  <c r="AA195" i="7"/>
  <c r="AA187" i="7"/>
  <c r="AA179" i="7"/>
  <c r="AA163" i="7"/>
  <c r="AA147" i="7"/>
  <c r="AA139" i="7"/>
  <c r="AA131" i="7"/>
  <c r="AA115" i="7"/>
  <c r="AA99" i="7"/>
  <c r="AA83" i="7"/>
  <c r="AA67" i="7"/>
  <c r="AA59" i="7"/>
  <c r="AA51" i="7"/>
  <c r="AA35" i="7"/>
  <c r="AA19" i="7"/>
  <c r="AA11" i="7"/>
  <c r="X2735" i="7"/>
  <c r="X1431" i="7"/>
  <c r="X2236" i="7"/>
  <c r="X2181" i="7"/>
  <c r="X2439" i="7"/>
  <c r="X2487" i="7"/>
  <c r="X2105" i="7"/>
  <c r="X2307" i="7"/>
  <c r="X1690" i="7"/>
  <c r="X955" i="7"/>
  <c r="X1970" i="7"/>
  <c r="X2146" i="7"/>
  <c r="X1570" i="7"/>
  <c r="X1592" i="7"/>
  <c r="X2264" i="7"/>
  <c r="X2648" i="7"/>
  <c r="X2559" i="7"/>
  <c r="X514" i="7"/>
  <c r="X2355" i="7"/>
  <c r="X50" i="7"/>
  <c r="X130" i="7"/>
  <c r="X210" i="7"/>
  <c r="X290" i="7"/>
  <c r="X370" i="7"/>
  <c r="X434" i="7"/>
  <c r="X530" i="7"/>
  <c r="X610" i="7"/>
  <c r="X690" i="7"/>
  <c r="X770" i="7"/>
  <c r="X850" i="7"/>
  <c r="X914" i="7"/>
  <c r="X994" i="7"/>
  <c r="X1090" i="7"/>
  <c r="X1170" i="7"/>
  <c r="X1250" i="7"/>
  <c r="X1314" i="7"/>
  <c r="X1426" i="7"/>
  <c r="X1490" i="7"/>
  <c r="X1586" i="7"/>
  <c r="X1634" i="7"/>
  <c r="X1682" i="7"/>
  <c r="X1730" i="7"/>
  <c r="X1810" i="7"/>
  <c r="X1890" i="7"/>
  <c r="X1938" i="7"/>
  <c r="X2002" i="7"/>
  <c r="X2066" i="7"/>
  <c r="X2114" i="7"/>
  <c r="X2178" i="7"/>
  <c r="X2258" i="7"/>
  <c r="X2322" i="7"/>
  <c r="X2354" i="7"/>
  <c r="X2434" i="7"/>
  <c r="X2498" i="7"/>
  <c r="X2546" i="7"/>
  <c r="X2626" i="7"/>
  <c r="X2754" i="7"/>
  <c r="X2695" i="7"/>
  <c r="X767" i="7"/>
  <c r="X707" i="7"/>
  <c r="X1475" i="7"/>
  <c r="X1779" i="7"/>
  <c r="X2003" i="7"/>
  <c r="X2259" i="7"/>
  <c r="X2275" i="7"/>
  <c r="X2387" i="7"/>
  <c r="X2563" i="7"/>
  <c r="X2595" i="7"/>
  <c r="X2611" i="7"/>
  <c r="X2643" i="7"/>
  <c r="X2659" i="7"/>
  <c r="X2691" i="7"/>
  <c r="X1053" i="7"/>
  <c r="X148" i="7"/>
  <c r="X1156" i="7"/>
  <c r="X2212" i="7"/>
  <c r="X2468" i="7"/>
  <c r="X2580" i="7"/>
  <c r="X2692" i="7"/>
  <c r="X1893" i="7"/>
  <c r="X2037" i="7"/>
  <c r="X2357" i="7"/>
  <c r="X2405" i="7"/>
  <c r="X2533" i="7"/>
  <c r="X2645" i="7"/>
  <c r="X2126" i="7"/>
  <c r="X2771" i="7"/>
  <c r="X2133" i="7"/>
  <c r="X1378" i="7"/>
  <c r="X1874" i="7"/>
  <c r="X2194" i="7"/>
  <c r="X2418" i="7"/>
  <c r="X2578" i="7"/>
  <c r="X2674" i="7"/>
  <c r="X2722" i="7"/>
  <c r="X680" i="7"/>
  <c r="X1416" i="7"/>
  <c r="X1912" i="7"/>
  <c r="X2232" i="7"/>
  <c r="X2456" i="7"/>
  <c r="X2568" i="7"/>
  <c r="X2760" i="7"/>
  <c r="X2070" i="7"/>
  <c r="X1749" i="7"/>
  <c r="X34" i="7"/>
  <c r="X98" i="7"/>
  <c r="X162" i="7"/>
  <c r="X242" i="7"/>
  <c r="X306" i="7"/>
  <c r="X386" i="7"/>
  <c r="X450" i="7"/>
  <c r="X562" i="7"/>
  <c r="X642" i="7"/>
  <c r="X706" i="7"/>
  <c r="X786" i="7"/>
  <c r="X882" i="7"/>
  <c r="X946" i="7"/>
  <c r="X1042" i="7"/>
  <c r="X1122" i="7"/>
  <c r="X1186" i="7"/>
  <c r="X1266" i="7"/>
  <c r="X1330" i="7"/>
  <c r="X1410" i="7"/>
  <c r="X1538" i="7"/>
  <c r="X1746" i="7"/>
  <c r="X24" i="7"/>
  <c r="X120" i="7"/>
  <c r="X200" i="7"/>
  <c r="X264" i="7"/>
  <c r="X328" i="7"/>
  <c r="X392" i="7"/>
  <c r="X440" i="7"/>
  <c r="X504" i="7"/>
  <c r="X568" i="7"/>
  <c r="X632" i="7"/>
  <c r="X696" i="7"/>
  <c r="X760" i="7"/>
  <c r="X840" i="7"/>
  <c r="X904" i="7"/>
  <c r="X968" i="7"/>
  <c r="X1032" i="7"/>
  <c r="X1096" i="7"/>
  <c r="X1128" i="7"/>
  <c r="X1192" i="7"/>
  <c r="X1256" i="7"/>
  <c r="X1320" i="7"/>
  <c r="X1400" i="7"/>
  <c r="X1480" i="7"/>
  <c r="X1544" i="7"/>
  <c r="X1640" i="7"/>
  <c r="X1704" i="7"/>
  <c r="X1752" i="7"/>
  <c r="X1816" i="7"/>
  <c r="X1880" i="7"/>
  <c r="X1976" i="7"/>
  <c r="X2040" i="7"/>
  <c r="X2072" i="7"/>
  <c r="X2136" i="7"/>
  <c r="X2200" i="7"/>
  <c r="X2280" i="7"/>
  <c r="X2344" i="7"/>
  <c r="X2392" i="7"/>
  <c r="X2440" i="7"/>
  <c r="X2488" i="7"/>
  <c r="X2536" i="7"/>
  <c r="X2600" i="7"/>
  <c r="X2632" i="7"/>
  <c r="X2680" i="7"/>
  <c r="X2728" i="7"/>
  <c r="X2776" i="7"/>
  <c r="X41" i="7"/>
  <c r="X89" i="7"/>
  <c r="X121" i="7"/>
  <c r="X169" i="7"/>
  <c r="X201" i="7"/>
  <c r="X249" i="7"/>
  <c r="X281" i="7"/>
  <c r="X313" i="7"/>
  <c r="X345" i="7"/>
  <c r="X393" i="7"/>
  <c r="X425" i="7"/>
  <c r="X457" i="7"/>
  <c r="X489" i="7"/>
  <c r="X521" i="7"/>
  <c r="X553" i="7"/>
  <c r="X585" i="7"/>
  <c r="X601" i="7"/>
  <c r="X633" i="7"/>
  <c r="X649" i="7"/>
  <c r="X665" i="7"/>
  <c r="X681" i="7"/>
  <c r="X697" i="7"/>
  <c r="X713" i="7"/>
  <c r="X745" i="7"/>
  <c r="X761" i="7"/>
  <c r="X777" i="7"/>
  <c r="X793" i="7"/>
  <c r="X809" i="7"/>
  <c r="X1113" i="7"/>
  <c r="X1209" i="7"/>
  <c r="X1897" i="7"/>
  <c r="X1929" i="7"/>
  <c r="X1993" i="7"/>
  <c r="X2009" i="7"/>
  <c r="X2025" i="7"/>
  <c r="X2377" i="7"/>
  <c r="X2473" i="7"/>
  <c r="X2505" i="7"/>
  <c r="X2601" i="7"/>
  <c r="X2633" i="7"/>
  <c r="X2785" i="7"/>
  <c r="X2707" i="7"/>
  <c r="X2661" i="7"/>
  <c r="X2607" i="7"/>
  <c r="X2139" i="7"/>
  <c r="X1615" i="7"/>
  <c r="X114" i="7"/>
  <c r="X194" i="7"/>
  <c r="X274" i="7"/>
  <c r="X354" i="7"/>
  <c r="X482" i="7"/>
  <c r="X578" i="7"/>
  <c r="X658" i="7"/>
  <c r="X738" i="7"/>
  <c r="X818" i="7"/>
  <c r="X898" i="7"/>
  <c r="X978" i="7"/>
  <c r="X1058" i="7"/>
  <c r="X1138" i="7"/>
  <c r="X1218" i="7"/>
  <c r="X1298" i="7"/>
  <c r="X1394" i="7"/>
  <c r="X1474" i="7"/>
  <c r="X1554" i="7"/>
  <c r="X1618" i="7"/>
  <c r="X1698" i="7"/>
  <c r="X1762" i="7"/>
  <c r="X1826" i="7"/>
  <c r="X1906" i="7"/>
  <c r="X2018" i="7"/>
  <c r="X2082" i="7"/>
  <c r="X2226" i="7"/>
  <c r="X2274" i="7"/>
  <c r="X2338" i="7"/>
  <c r="X2402" i="7"/>
  <c r="X2482" i="7"/>
  <c r="X2530" i="7"/>
  <c r="X2610" i="7"/>
  <c r="X2690" i="7"/>
  <c r="X2786" i="7"/>
  <c r="X8" i="7"/>
  <c r="X104" i="7"/>
  <c r="X184" i="7"/>
  <c r="X248" i="7"/>
  <c r="X296" i="7"/>
  <c r="X360" i="7"/>
  <c r="X424" i="7"/>
  <c r="X488" i="7"/>
  <c r="X552" i="7"/>
  <c r="X648" i="7"/>
  <c r="X744" i="7"/>
  <c r="X808" i="7"/>
  <c r="X872" i="7"/>
  <c r="X936" i="7"/>
  <c r="X1000" i="7"/>
  <c r="X1064" i="7"/>
  <c r="X1160" i="7"/>
  <c r="X1224" i="7"/>
  <c r="X1288" i="7"/>
  <c r="X1352" i="7"/>
  <c r="X1432" i="7"/>
  <c r="X1496" i="7"/>
  <c r="X1560" i="7"/>
  <c r="X1624" i="7"/>
  <c r="X1688" i="7"/>
  <c r="X1768" i="7"/>
  <c r="X1848" i="7"/>
  <c r="X1928" i="7"/>
  <c r="X1992" i="7"/>
  <c r="X2056" i="7"/>
  <c r="X2120" i="7"/>
  <c r="X2184" i="7"/>
  <c r="X2312" i="7"/>
  <c r="X2360" i="7"/>
  <c r="X2424" i="7"/>
  <c r="X2472" i="7"/>
  <c r="X2520" i="7"/>
  <c r="X2552" i="7"/>
  <c r="X2584" i="7"/>
  <c r="X2616" i="7"/>
  <c r="X2664" i="7"/>
  <c r="X2696" i="7"/>
  <c r="X2712" i="7"/>
  <c r="X2744" i="7"/>
  <c r="X2792" i="7"/>
  <c r="X9" i="7"/>
  <c r="X25" i="7"/>
  <c r="X57" i="7"/>
  <c r="X73" i="7"/>
  <c r="X105" i="7"/>
  <c r="X137" i="7"/>
  <c r="X153" i="7"/>
  <c r="X185" i="7"/>
  <c r="X217" i="7"/>
  <c r="X233" i="7"/>
  <c r="X265" i="7"/>
  <c r="X297" i="7"/>
  <c r="X329" i="7"/>
  <c r="X361" i="7"/>
  <c r="X377" i="7"/>
  <c r="X409" i="7"/>
  <c r="X441" i="7"/>
  <c r="X473" i="7"/>
  <c r="X505" i="7"/>
  <c r="X537" i="7"/>
  <c r="X569" i="7"/>
  <c r="X617" i="7"/>
  <c r="X729" i="7"/>
  <c r="X2062" i="7"/>
  <c r="X1834" i="7"/>
  <c r="X18" i="7"/>
  <c r="X82" i="7"/>
  <c r="X146" i="7"/>
  <c r="X226" i="7"/>
  <c r="X322" i="7"/>
  <c r="X402" i="7"/>
  <c r="X466" i="7"/>
  <c r="X546" i="7"/>
  <c r="X626" i="7"/>
  <c r="X722" i="7"/>
  <c r="X802" i="7"/>
  <c r="X866" i="7"/>
  <c r="X962" i="7"/>
  <c r="X1026" i="7"/>
  <c r="X1074" i="7"/>
  <c r="X1154" i="7"/>
  <c r="X1234" i="7"/>
  <c r="X1346" i="7"/>
  <c r="X1442" i="7"/>
  <c r="X1522" i="7"/>
  <c r="X1602" i="7"/>
  <c r="X1666" i="7"/>
  <c r="X1794" i="7"/>
  <c r="X1858" i="7"/>
  <c r="X1954" i="7"/>
  <c r="X2034" i="7"/>
  <c r="X2130" i="7"/>
  <c r="X2210" i="7"/>
  <c r="X2290" i="7"/>
  <c r="X2386" i="7"/>
  <c r="X2466" i="7"/>
  <c r="X2562" i="7"/>
  <c r="X2658" i="7"/>
  <c r="X2738" i="7"/>
  <c r="X615" i="7"/>
  <c r="X56" i="7"/>
  <c r="X88" i="7"/>
  <c r="X152" i="7"/>
  <c r="X216" i="7"/>
  <c r="X280" i="7"/>
  <c r="X344" i="7"/>
  <c r="X408" i="7"/>
  <c r="X472" i="7"/>
  <c r="X520" i="7"/>
  <c r="X584" i="7"/>
  <c r="X616" i="7"/>
  <c r="X712" i="7"/>
  <c r="X776" i="7"/>
  <c r="X824" i="7"/>
  <c r="X888" i="7"/>
  <c r="X952" i="7"/>
  <c r="X1016" i="7"/>
  <c r="X1080" i="7"/>
  <c r="X1144" i="7"/>
  <c r="X1208" i="7"/>
  <c r="X1272" i="7"/>
  <c r="X1336" i="7"/>
  <c r="X1384" i="7"/>
  <c r="X1464" i="7"/>
  <c r="X1528" i="7"/>
  <c r="X1576" i="7"/>
  <c r="X1656" i="7"/>
  <c r="X1720" i="7"/>
  <c r="X1784" i="7"/>
  <c r="X1832" i="7"/>
  <c r="X1896" i="7"/>
  <c r="X1960" i="7"/>
  <c r="X2008" i="7"/>
  <c r="X2088" i="7"/>
  <c r="X2152" i="7"/>
  <c r="X2216" i="7"/>
  <c r="X2296" i="7"/>
  <c r="X2328" i="7"/>
  <c r="X2408" i="7"/>
  <c r="X2504" i="7"/>
  <c r="X27" i="7"/>
  <c r="X59" i="7"/>
  <c r="X91" i="7"/>
  <c r="X123" i="7"/>
  <c r="X155" i="7"/>
  <c r="X203" i="7"/>
  <c r="X235" i="7"/>
  <c r="X267" i="7"/>
  <c r="X315" i="7"/>
  <c r="X347" i="7"/>
  <c r="X395" i="7"/>
  <c r="X427" i="7"/>
  <c r="X459" i="7"/>
  <c r="X491" i="7"/>
  <c r="X539" i="7"/>
  <c r="X571" i="7"/>
  <c r="X603" i="7"/>
  <c r="X635" i="7"/>
  <c r="X667" i="7"/>
  <c r="X699" i="7"/>
  <c r="X731" i="7"/>
  <c r="X763" i="7"/>
  <c r="X795" i="7"/>
  <c r="X827" i="7"/>
  <c r="X859" i="7"/>
  <c r="X891" i="7"/>
  <c r="X923" i="7"/>
  <c r="X987" i="7"/>
  <c r="X1019" i="7"/>
  <c r="X1051" i="7"/>
  <c r="X1083" i="7"/>
  <c r="X1115" i="7"/>
  <c r="X1147" i="7"/>
  <c r="X1179" i="7"/>
  <c r="X1227" i="7"/>
  <c r="X1259" i="7"/>
  <c r="X1291" i="7"/>
  <c r="X1323" i="7"/>
  <c r="X1355" i="7"/>
  <c r="X1387" i="7"/>
  <c r="X1419" i="7"/>
  <c r="X1451" i="7"/>
  <c r="X1467" i="7"/>
  <c r="X1499" i="7"/>
  <c r="X1531" i="7"/>
  <c r="X1547" i="7"/>
  <c r="X1563" i="7"/>
  <c r="X1579" i="7"/>
  <c r="X1595" i="7"/>
  <c r="X1611" i="7"/>
  <c r="X1627" i="7"/>
  <c r="X1643" i="7"/>
  <c r="X1659" i="7"/>
  <c r="X1675" i="7"/>
  <c r="X1707" i="7"/>
  <c r="X1723" i="7"/>
  <c r="X1851" i="7"/>
  <c r="X1867" i="7"/>
  <c r="X2011" i="7"/>
  <c r="X2107" i="7"/>
  <c r="X2123" i="7"/>
  <c r="X2171" i="7"/>
  <c r="X2203" i="7"/>
  <c r="X2331" i="7"/>
  <c r="X2395" i="7"/>
  <c r="X2427" i="7"/>
  <c r="X2715" i="7"/>
  <c r="X2" i="7"/>
  <c r="X1660" i="7"/>
  <c r="X1719" i="7"/>
  <c r="X2087" i="7"/>
  <c r="X2215" i="7"/>
  <c r="X2311" i="7"/>
  <c r="X2508" i="7"/>
  <c r="X2727" i="7"/>
  <c r="X1494" i="7"/>
  <c r="X1628" i="7"/>
  <c r="X1654" i="7"/>
  <c r="X1942" i="7"/>
  <c r="X2295" i="7"/>
  <c r="X2396" i="7"/>
  <c r="X2413" i="7"/>
  <c r="X2620" i="7"/>
  <c r="X348" i="7"/>
  <c r="X892" i="7"/>
  <c r="X1559" i="7"/>
  <c r="X1750" i="7"/>
  <c r="X1991" i="7"/>
  <c r="X2071" i="7"/>
  <c r="X2172" i="7"/>
  <c r="X2221" i="7"/>
  <c r="X2604" i="7"/>
  <c r="X2684" i="7"/>
  <c r="X2733" i="7"/>
  <c r="X927" i="7"/>
  <c r="X1168" i="7"/>
  <c r="X1402" i="7"/>
  <c r="X1674" i="7"/>
  <c r="X1738" i="7"/>
  <c r="X1847" i="7"/>
  <c r="X1919" i="7"/>
  <c r="X1998" i="7"/>
  <c r="X2143" i="7"/>
  <c r="X2188" i="7"/>
  <c r="X2317" i="7"/>
  <c r="X2391" i="7"/>
  <c r="X2431" i="7"/>
  <c r="X2503" i="7"/>
  <c r="X2615" i="7"/>
  <c r="X2700" i="7"/>
  <c r="X1975" i="7"/>
  <c r="X2476" i="7"/>
  <c r="X2556" i="7"/>
  <c r="X2605" i="7"/>
  <c r="X871" i="7"/>
  <c r="X1590" i="7"/>
  <c r="X1612" i="7"/>
  <c r="X1626" i="7"/>
  <c r="X1815" i="7"/>
  <c r="X1965" i="7"/>
  <c r="X2006" i="7"/>
  <c r="X2090" i="7"/>
  <c r="X2134" i="7"/>
  <c r="X2189" i="7"/>
  <c r="X2220" i="7"/>
  <c r="X2239" i="7"/>
  <c r="X2303" i="7"/>
  <c r="X2471" i="7"/>
  <c r="X2477" i="7"/>
  <c r="X2528" i="7"/>
  <c r="X2026" i="7"/>
  <c r="X2185" i="7"/>
  <c r="X2743" i="7"/>
  <c r="X1021" i="7"/>
  <c r="X1676" i="7"/>
  <c r="X1695" i="7"/>
  <c r="X1758" i="7"/>
  <c r="X1927" i="7"/>
  <c r="X1933" i="7"/>
  <c r="X2046" i="7"/>
  <c r="X2208" i="7"/>
  <c r="X2285" i="7"/>
  <c r="X2364" i="7"/>
  <c r="X2541" i="7"/>
  <c r="X2572" i="7"/>
  <c r="X2669" i="7"/>
  <c r="X2688" i="7"/>
  <c r="X1785" i="7"/>
  <c r="X2359" i="7"/>
  <c r="X303" i="7"/>
  <c r="X1790" i="7"/>
  <c r="X1863" i="7"/>
  <c r="X1895" i="7"/>
  <c r="X1901" i="7"/>
  <c r="X1959" i="7"/>
  <c r="X2122" i="7"/>
  <c r="X2335" i="7"/>
  <c r="X2415" i="7"/>
  <c r="X2428" i="7"/>
  <c r="X2775" i="7"/>
  <c r="X735" i="7"/>
  <c r="X911" i="7"/>
  <c r="X1151" i="7"/>
  <c r="X1180" i="7"/>
  <c r="X1495" i="7"/>
  <c r="X1711" i="7"/>
  <c r="X1718" i="7"/>
  <c r="X1837" i="7"/>
  <c r="X2110" i="7"/>
  <c r="X2167" i="7"/>
  <c r="X2247" i="7"/>
  <c r="X2304" i="7"/>
  <c r="X2348" i="7"/>
  <c r="X2567" i="7"/>
  <c r="X2652" i="7"/>
  <c r="X1383" i="7"/>
  <c r="X1526" i="7"/>
  <c r="X1767" i="7"/>
  <c r="X1773" i="7"/>
  <c r="X1994" i="7"/>
  <c r="X2014" i="7"/>
  <c r="X2268" i="7"/>
  <c r="X2343" i="7"/>
  <c r="X2423" i="7"/>
  <c r="X2524" i="7"/>
  <c r="X2623" i="7"/>
  <c r="X2647" i="7"/>
  <c r="X2764" i="7"/>
  <c r="X988" i="7"/>
  <c r="X1398" i="7"/>
  <c r="X1482" i="7"/>
  <c r="X1805" i="7"/>
  <c r="X2175" i="7"/>
  <c r="X2191" i="7"/>
  <c r="X2287" i="7"/>
  <c r="X2300" i="7"/>
  <c r="X2349" i="7"/>
  <c r="X2543" i="7"/>
  <c r="X2701" i="7"/>
  <c r="X2732" i="7"/>
  <c r="X2751" i="7"/>
  <c r="X807" i="7"/>
  <c r="X909" i="7"/>
  <c r="X1631" i="7"/>
  <c r="X1735" i="7"/>
  <c r="X1849" i="7"/>
  <c r="X1898" i="7"/>
  <c r="X1934" i="7"/>
  <c r="X2573" i="7"/>
  <c r="X2636" i="7"/>
  <c r="X2656" i="7"/>
  <c r="X1103" i="7"/>
  <c r="X1801" i="7"/>
  <c r="X2183" i="7"/>
  <c r="X2631" i="7"/>
  <c r="X2753" i="7"/>
  <c r="X1295" i="7"/>
  <c r="X1341" i="7"/>
  <c r="X1806" i="7"/>
  <c r="X2057" i="7"/>
  <c r="X2223" i="7"/>
  <c r="X2336" i="7"/>
  <c r="X2495" i="7"/>
  <c r="X1252" i="7"/>
  <c r="X1328" i="7"/>
  <c r="X1887" i="7"/>
  <c r="X2211" i="7"/>
  <c r="X1273" i="7"/>
  <c r="X1886" i="7"/>
  <c r="X1950" i="7"/>
  <c r="X2121" i="7"/>
  <c r="X2176" i="7"/>
  <c r="X2252" i="7"/>
  <c r="X2780" i="7"/>
  <c r="X1349" i="7"/>
  <c r="X2023" i="7"/>
  <c r="X2231" i="7"/>
  <c r="X2400" i="7"/>
  <c r="X1781" i="7"/>
  <c r="X2697" i="7"/>
  <c r="X1040" i="7"/>
  <c r="X2093" i="7"/>
  <c r="X2316" i="7"/>
  <c r="X2351" i="7"/>
  <c r="X2677" i="7"/>
  <c r="X2759" i="7"/>
  <c r="X732" i="7"/>
  <c r="X1305" i="7"/>
  <c r="X1343" i="7"/>
  <c r="X2073" i="7"/>
  <c r="X2102" i="7"/>
  <c r="X2157" i="7"/>
  <c r="X2380" i="7"/>
  <c r="X2569" i="7"/>
  <c r="X2703" i="7"/>
  <c r="X2213" i="7"/>
  <c r="X2564" i="7"/>
  <c r="X380" i="7"/>
  <c r="X961" i="7"/>
  <c r="X1651" i="7"/>
  <c r="X1911" i="7"/>
  <c r="X2049" i="7"/>
  <c r="X2180" i="7"/>
  <c r="X2445" i="7"/>
  <c r="X2613" i="7"/>
  <c r="X2720" i="7"/>
  <c r="X1753" i="7"/>
  <c r="X1881" i="7"/>
  <c r="X2519" i="7"/>
  <c r="X1831" i="7"/>
  <c r="X2437" i="7"/>
  <c r="X2444" i="7"/>
  <c r="X2591" i="7"/>
  <c r="X2679" i="7"/>
  <c r="X655" i="7"/>
  <c r="X1769" i="7"/>
  <c r="X1846" i="7"/>
  <c r="X1902" i="7"/>
  <c r="X2081" i="7"/>
  <c r="X2117" i="7"/>
  <c r="X2165" i="7"/>
  <c r="X2464" i="7"/>
  <c r="X2719" i="7"/>
  <c r="X15" i="7"/>
  <c r="X953" i="7"/>
  <c r="X1215" i="7"/>
  <c r="X1733" i="7"/>
  <c r="X1783" i="7"/>
  <c r="X1989" i="7"/>
  <c r="X2492" i="7"/>
  <c r="X2741" i="7"/>
  <c r="X2748" i="7"/>
  <c r="X2241" i="7"/>
  <c r="X2263" i="7"/>
  <c r="X2375" i="7"/>
  <c r="X2599" i="7"/>
  <c r="X2687" i="7"/>
  <c r="X2055" i="7"/>
  <c r="X2207" i="7"/>
  <c r="X2319" i="7"/>
  <c r="X2500" i="7"/>
  <c r="X66" i="7"/>
  <c r="X178" i="7"/>
  <c r="X258" i="7"/>
  <c r="X338" i="7"/>
  <c r="X418" i="7"/>
  <c r="X498" i="7"/>
  <c r="X594" i="7"/>
  <c r="X674" i="7"/>
  <c r="X754" i="7"/>
  <c r="X834" i="7"/>
  <c r="X930" i="7"/>
  <c r="X1010" i="7"/>
  <c r="X1106" i="7"/>
  <c r="X1202" i="7"/>
  <c r="X1282" i="7"/>
  <c r="X1362" i="7"/>
  <c r="X1458" i="7"/>
  <c r="X1506" i="7"/>
  <c r="X1650" i="7"/>
  <c r="X1714" i="7"/>
  <c r="X1778" i="7"/>
  <c r="X1842" i="7"/>
  <c r="X1922" i="7"/>
  <c r="X1986" i="7"/>
  <c r="X2050" i="7"/>
  <c r="AB2050" i="7" s="1"/>
  <c r="X2098" i="7"/>
  <c r="X2162" i="7"/>
  <c r="X2242" i="7"/>
  <c r="X2306" i="7"/>
  <c r="X2370" i="7"/>
  <c r="X2450" i="7"/>
  <c r="X2514" i="7"/>
  <c r="X2594" i="7"/>
  <c r="X2642" i="7"/>
  <c r="X2706" i="7"/>
  <c r="X2770" i="7"/>
  <c r="X40" i="7"/>
  <c r="X72" i="7"/>
  <c r="X136" i="7"/>
  <c r="X168" i="7"/>
  <c r="X232" i="7"/>
  <c r="X312" i="7"/>
  <c r="X376" i="7"/>
  <c r="X456" i="7"/>
  <c r="X536" i="7"/>
  <c r="X600" i="7"/>
  <c r="X664" i="7"/>
  <c r="X728" i="7"/>
  <c r="X792" i="7"/>
  <c r="X856" i="7"/>
  <c r="X920" i="7"/>
  <c r="X984" i="7"/>
  <c r="X1048" i="7"/>
  <c r="X1112" i="7"/>
  <c r="X1176" i="7"/>
  <c r="X1240" i="7"/>
  <c r="X1304" i="7"/>
  <c r="X1368" i="7"/>
  <c r="X1448" i="7"/>
  <c r="X1512" i="7"/>
  <c r="X1608" i="7"/>
  <c r="X1672" i="7"/>
  <c r="X1736" i="7"/>
  <c r="X1800" i="7"/>
  <c r="X1864" i="7"/>
  <c r="X1944" i="7"/>
  <c r="X2024" i="7"/>
  <c r="X2104" i="7"/>
  <c r="X2168" i="7"/>
  <c r="X2248" i="7"/>
  <c r="X2376" i="7"/>
  <c r="X11" i="7"/>
  <c r="X43" i="7"/>
  <c r="X75" i="7"/>
  <c r="X107" i="7"/>
  <c r="X139" i="7"/>
  <c r="X171" i="7"/>
  <c r="X187" i="7"/>
  <c r="X219" i="7"/>
  <c r="X251" i="7"/>
  <c r="X283" i="7"/>
  <c r="X299" i="7"/>
  <c r="X331" i="7"/>
  <c r="X363" i="7"/>
  <c r="X379" i="7"/>
  <c r="X411" i="7"/>
  <c r="X443" i="7"/>
  <c r="X475" i="7"/>
  <c r="X507" i="7"/>
  <c r="X523" i="7"/>
  <c r="X555" i="7"/>
  <c r="X587" i="7"/>
  <c r="X619" i="7"/>
  <c r="X651" i="7"/>
  <c r="X683" i="7"/>
  <c r="X715" i="7"/>
  <c r="X747" i="7"/>
  <c r="X779" i="7"/>
  <c r="X811" i="7"/>
  <c r="X843" i="7"/>
  <c r="X875" i="7"/>
  <c r="X907" i="7"/>
  <c r="X939" i="7"/>
  <c r="X971" i="7"/>
  <c r="X1003" i="7"/>
  <c r="X1035" i="7"/>
  <c r="X1067" i="7"/>
  <c r="X1099" i="7"/>
  <c r="X1131" i="7"/>
  <c r="X1163" i="7"/>
  <c r="X1195" i="7"/>
  <c r="X1211" i="7"/>
  <c r="X1243" i="7"/>
  <c r="X1275" i="7"/>
  <c r="X1307" i="7"/>
  <c r="X1339" i="7"/>
  <c r="X1371" i="7"/>
  <c r="X1403" i="7"/>
  <c r="X1435" i="7"/>
  <c r="X1483" i="7"/>
  <c r="X1515" i="7"/>
  <c r="X1691" i="7"/>
  <c r="X2551" i="7"/>
  <c r="X1755" i="7"/>
  <c r="X1787" i="7"/>
  <c r="X1819" i="7"/>
  <c r="X1899" i="7"/>
  <c r="X1931" i="7"/>
  <c r="X1963" i="7"/>
  <c r="X1995" i="7"/>
  <c r="X2027" i="7"/>
  <c r="X2075" i="7"/>
  <c r="X2235" i="7"/>
  <c r="X2267" i="7"/>
  <c r="X2299" i="7"/>
  <c r="X2363" i="7"/>
  <c r="X2475" i="7"/>
  <c r="X2507" i="7"/>
  <c r="X2539" i="7"/>
  <c r="X2571" i="7"/>
  <c r="X2619" i="7"/>
  <c r="X2651" i="7"/>
  <c r="X2683" i="7"/>
  <c r="X2779" i="7"/>
  <c r="X92" i="7"/>
  <c r="X205" i="7"/>
  <c r="X1739" i="7"/>
  <c r="X1771" i="7"/>
  <c r="X1803" i="7"/>
  <c r="X1835" i="7"/>
  <c r="X1883" i="7"/>
  <c r="X1915" i="7"/>
  <c r="X1947" i="7"/>
  <c r="X1979" i="7"/>
  <c r="X2043" i="7"/>
  <c r="X2059" i="7"/>
  <c r="X2091" i="7"/>
  <c r="X2155" i="7"/>
  <c r="X2187" i="7"/>
  <c r="X2219" i="7"/>
  <c r="X2251" i="7"/>
  <c r="X2283" i="7"/>
  <c r="X2315" i="7"/>
  <c r="X2347" i="7"/>
  <c r="X2379" i="7"/>
  <c r="X2411" i="7"/>
  <c r="X2443" i="7"/>
  <c r="X2459" i="7"/>
  <c r="X2491" i="7"/>
  <c r="X2523" i="7"/>
  <c r="X2555" i="7"/>
  <c r="X2587" i="7"/>
  <c r="X2603" i="7"/>
  <c r="X2635" i="7"/>
  <c r="X2667" i="7"/>
  <c r="X2699" i="7"/>
  <c r="X2731" i="7"/>
  <c r="X2747" i="7"/>
  <c r="X2763" i="7"/>
  <c r="X12" i="7"/>
  <c r="X284" i="7"/>
  <c r="X17" i="7"/>
  <c r="X33" i="7"/>
  <c r="X49" i="7"/>
  <c r="X65" i="7"/>
  <c r="X81" i="7"/>
  <c r="X97" i="7"/>
  <c r="X113" i="7"/>
  <c r="X129" i="7"/>
  <c r="X145" i="7"/>
  <c r="X161" i="7"/>
  <c r="X177" i="7"/>
  <c r="X193" i="7"/>
  <c r="X209" i="7"/>
  <c r="X225" i="7"/>
  <c r="X241" i="7"/>
  <c r="X257" i="7"/>
  <c r="X273" i="7"/>
  <c r="X289" i="7"/>
  <c r="X305" i="7"/>
  <c r="X321" i="7"/>
  <c r="X337" i="7"/>
  <c r="X353" i="7"/>
  <c r="X369" i="7"/>
  <c r="X385" i="7"/>
  <c r="X401" i="7"/>
  <c r="X417" i="7"/>
  <c r="X433" i="7"/>
  <c r="X449" i="7"/>
  <c r="X465" i="7"/>
  <c r="X481" i="7"/>
  <c r="X497" i="7"/>
  <c r="X513" i="7"/>
  <c r="X529" i="7"/>
  <c r="X545" i="7"/>
  <c r="X561" i="7"/>
  <c r="X577" i="7"/>
  <c r="X593" i="7"/>
  <c r="X609" i="7"/>
  <c r="X625" i="7"/>
  <c r="X641" i="7"/>
  <c r="X657" i="7"/>
  <c r="X673" i="7"/>
  <c r="X689" i="7"/>
  <c r="X705" i="7"/>
  <c r="X721" i="7"/>
  <c r="X737" i="7"/>
  <c r="X753" i="7"/>
  <c r="X769" i="7"/>
  <c r="X785" i="7"/>
  <c r="X801" i="7"/>
  <c r="X817" i="7"/>
  <c r="X833" i="7"/>
  <c r="X849" i="7"/>
  <c r="X865" i="7"/>
  <c r="X881" i="7"/>
  <c r="X897" i="7"/>
  <c r="X913" i="7"/>
  <c r="X929" i="7"/>
  <c r="X977" i="7"/>
  <c r="X993" i="7"/>
  <c r="X1009" i="7"/>
  <c r="X1025" i="7"/>
  <c r="X1041" i="7"/>
  <c r="X1057" i="7"/>
  <c r="X1073" i="7"/>
  <c r="X1089" i="7"/>
  <c r="X1105" i="7"/>
  <c r="X1121" i="7"/>
  <c r="X1137" i="7"/>
  <c r="X1153" i="7"/>
  <c r="X1169" i="7"/>
  <c r="X1185" i="7"/>
  <c r="X1201" i="7"/>
  <c r="X1217" i="7"/>
  <c r="X1233" i="7"/>
  <c r="X1249" i="7"/>
  <c r="X1265" i="7"/>
  <c r="X1281" i="7"/>
  <c r="X1297" i="7"/>
  <c r="X1313" i="7"/>
  <c r="X1329" i="7"/>
  <c r="X1345" i="7"/>
  <c r="X1361" i="7"/>
  <c r="X1377" i="7"/>
  <c r="X1393" i="7"/>
  <c r="X1409" i="7"/>
  <c r="X1425" i="7"/>
  <c r="X1441" i="7"/>
  <c r="X1457" i="7"/>
  <c r="X1473" i="7"/>
  <c r="X1489" i="7"/>
  <c r="X1505" i="7"/>
  <c r="X1521" i="7"/>
  <c r="X1537" i="7"/>
  <c r="X1553" i="7"/>
  <c r="X1569" i="7"/>
  <c r="X1585" i="7"/>
  <c r="X1601" i="7"/>
  <c r="X1617" i="7"/>
  <c r="X1633" i="7"/>
  <c r="X1649" i="7"/>
  <c r="X1665" i="7"/>
  <c r="X1681" i="7"/>
  <c r="X1697" i="7"/>
  <c r="X1713" i="7"/>
  <c r="X1729" i="7"/>
  <c r="X1745" i="7"/>
  <c r="X1761" i="7"/>
  <c r="X1777" i="7"/>
  <c r="X1793" i="7"/>
  <c r="X1809" i="7"/>
  <c r="X1825" i="7"/>
  <c r="X1841" i="7"/>
  <c r="X1857" i="7"/>
  <c r="X1873" i="7"/>
  <c r="X1889" i="7"/>
  <c r="X1905" i="7"/>
  <c r="X1921" i="7"/>
  <c r="X1937" i="7"/>
  <c r="X1953" i="7"/>
  <c r="X1969" i="7"/>
  <c r="X1985" i="7"/>
  <c r="X2001" i="7"/>
  <c r="X2017" i="7"/>
  <c r="X2033" i="7"/>
  <c r="X2065" i="7"/>
  <c r="X2097" i="7"/>
  <c r="X2129" i="7"/>
  <c r="X2145" i="7"/>
  <c r="X2161" i="7"/>
  <c r="X2177" i="7"/>
  <c r="X2193" i="7"/>
  <c r="X2209" i="7"/>
  <c r="X2225" i="7"/>
  <c r="X2257" i="7"/>
  <c r="X2273" i="7"/>
  <c r="X2289" i="7"/>
  <c r="X2305" i="7"/>
  <c r="AB2305" i="7" s="1"/>
  <c r="X2321" i="7"/>
  <c r="X2337" i="7"/>
  <c r="X2353" i="7"/>
  <c r="X2369" i="7"/>
  <c r="X2385" i="7"/>
  <c r="X2401" i="7"/>
  <c r="X2417" i="7"/>
  <c r="X2449" i="7"/>
  <c r="X2465" i="7"/>
  <c r="X2481" i="7"/>
  <c r="X2497" i="7"/>
  <c r="X2513" i="7"/>
  <c r="X2529" i="7"/>
  <c r="X2545" i="7"/>
  <c r="X2561" i="7"/>
  <c r="X2577" i="7"/>
  <c r="X2593" i="7"/>
  <c r="X2609" i="7"/>
  <c r="X2641" i="7"/>
  <c r="X2657" i="7"/>
  <c r="X2673" i="7"/>
  <c r="X2689" i="7"/>
  <c r="X2705" i="7"/>
  <c r="X2721" i="7"/>
  <c r="X2737" i="7"/>
  <c r="X2769" i="7"/>
  <c r="X2596" i="7"/>
  <c r="X2612" i="7"/>
  <c r="X2628" i="7"/>
  <c r="X2644" i="7"/>
  <c r="X2660" i="7"/>
  <c r="X2676" i="7"/>
  <c r="X2708" i="7"/>
  <c r="X2724" i="7"/>
  <c r="X2740" i="7"/>
  <c r="X2756" i="7"/>
  <c r="X2772" i="7"/>
  <c r="X2788" i="7"/>
  <c r="X35" i="7"/>
  <c r="X115" i="7"/>
  <c r="X163" i="7"/>
  <c r="X211" i="7"/>
  <c r="X259" i="7"/>
  <c r="X307" i="7"/>
  <c r="X355" i="7"/>
  <c r="X403" i="7"/>
  <c r="X451" i="7"/>
  <c r="X499" i="7"/>
  <c r="X547" i="7"/>
  <c r="AB547" i="7" s="1"/>
  <c r="X595" i="7"/>
  <c r="X659" i="7"/>
  <c r="X755" i="7"/>
  <c r="X803" i="7"/>
  <c r="X851" i="7"/>
  <c r="X883" i="7"/>
  <c r="X931" i="7"/>
  <c r="X979" i="7"/>
  <c r="X1027" i="7"/>
  <c r="X1075" i="7"/>
  <c r="X1123" i="7"/>
  <c r="X1171" i="7"/>
  <c r="X1235" i="7"/>
  <c r="X1283" i="7"/>
  <c r="X1331" i="7"/>
  <c r="X1379" i="7"/>
  <c r="X1411" i="7"/>
  <c r="X1523" i="7"/>
  <c r="X1571" i="7"/>
  <c r="X1619" i="7"/>
  <c r="X1715" i="7"/>
  <c r="X1763" i="7"/>
  <c r="X1811" i="7"/>
  <c r="X1859" i="7"/>
  <c r="X1907" i="7"/>
  <c r="X1955" i="7"/>
  <c r="X2051" i="7"/>
  <c r="X2099" i="7"/>
  <c r="X2147" i="7"/>
  <c r="X2195" i="7"/>
  <c r="X2243" i="7"/>
  <c r="X2323" i="7"/>
  <c r="X2371" i="7"/>
  <c r="X2419" i="7"/>
  <c r="X2467" i="7"/>
  <c r="X2515" i="7"/>
  <c r="X2579" i="7"/>
  <c r="AB2579" i="7" s="1"/>
  <c r="X2675" i="7"/>
  <c r="AB2675" i="7" s="1"/>
  <c r="X2787" i="7"/>
  <c r="X20" i="7"/>
  <c r="X84" i="7"/>
  <c r="X196" i="7"/>
  <c r="X228" i="7"/>
  <c r="X276" i="7"/>
  <c r="X324" i="7"/>
  <c r="X372" i="7"/>
  <c r="X420" i="7"/>
  <c r="X468" i="7"/>
  <c r="X516" i="7"/>
  <c r="X580" i="7"/>
  <c r="X628" i="7"/>
  <c r="X676" i="7"/>
  <c r="X724" i="7"/>
  <c r="X772" i="7"/>
  <c r="X820" i="7"/>
  <c r="X868" i="7"/>
  <c r="X916" i="7"/>
  <c r="X964" i="7"/>
  <c r="X1012" i="7"/>
  <c r="X1060" i="7"/>
  <c r="X1124" i="7"/>
  <c r="X1172" i="7"/>
  <c r="X1220" i="7"/>
  <c r="X1268" i="7"/>
  <c r="X1316" i="7"/>
  <c r="X1364" i="7"/>
  <c r="X1412" i="7"/>
  <c r="X1460" i="7"/>
  <c r="X1508" i="7"/>
  <c r="X1556" i="7"/>
  <c r="X1604" i="7"/>
  <c r="X1668" i="7"/>
  <c r="X1716" i="7"/>
  <c r="X1748" i="7"/>
  <c r="X1796" i="7"/>
  <c r="X1860" i="7"/>
  <c r="X1908" i="7"/>
  <c r="X1956" i="7"/>
  <c r="X2004" i="7"/>
  <c r="X2052" i="7"/>
  <c r="X2100" i="7"/>
  <c r="X2148" i="7"/>
  <c r="X2244" i="7"/>
  <c r="X2292" i="7"/>
  <c r="X2340" i="7"/>
  <c r="X2372" i="7"/>
  <c r="X2420" i="7"/>
  <c r="X2452" i="7"/>
  <c r="X2484" i="7"/>
  <c r="X2532" i="7"/>
  <c r="X21" i="7"/>
  <c r="X101" i="7"/>
  <c r="X165" i="7"/>
  <c r="X213" i="7"/>
  <c r="X261" i="7"/>
  <c r="X309" i="7"/>
  <c r="X357" i="7"/>
  <c r="X421" i="7"/>
  <c r="X469" i="7"/>
  <c r="X517" i="7"/>
  <c r="X565" i="7"/>
  <c r="X613" i="7"/>
  <c r="X661" i="7"/>
  <c r="X709" i="7"/>
  <c r="X757" i="7"/>
  <c r="X805" i="7"/>
  <c r="X853" i="7"/>
  <c r="X901" i="7"/>
  <c r="X933" i="7"/>
  <c r="X981" i="7"/>
  <c r="X1013" i="7"/>
  <c r="X1045" i="7"/>
  <c r="X1077" i="7"/>
  <c r="X1109" i="7"/>
  <c r="X1141" i="7"/>
  <c r="X1173" i="7"/>
  <c r="X1205" i="7"/>
  <c r="X1237" i="7"/>
  <c r="X1269" i="7"/>
  <c r="X1301" i="7"/>
  <c r="X1333" i="7"/>
  <c r="X1381" i="7"/>
  <c r="X1413" i="7"/>
  <c r="X1445" i="7"/>
  <c r="X1461" i="7"/>
  <c r="X1477" i="7"/>
  <c r="X1493" i="7"/>
  <c r="X1509" i="7"/>
  <c r="X1525" i="7"/>
  <c r="X1541" i="7"/>
  <c r="X1557" i="7"/>
  <c r="X1573" i="7"/>
  <c r="X1605" i="7"/>
  <c r="X1621" i="7"/>
  <c r="X1637" i="7"/>
  <c r="X1653" i="7"/>
  <c r="X1669" i="7"/>
  <c r="X1685" i="7"/>
  <c r="X1701" i="7"/>
  <c r="X1717" i="7"/>
  <c r="X1765" i="7"/>
  <c r="X1797" i="7"/>
  <c r="X1813" i="7"/>
  <c r="X1829" i="7"/>
  <c r="X1845" i="7"/>
  <c r="X1861" i="7"/>
  <c r="X1877" i="7"/>
  <c r="X1909" i="7"/>
  <c r="X1925" i="7"/>
  <c r="X1941" i="7"/>
  <c r="X1957" i="7"/>
  <c r="X1973" i="7"/>
  <c r="X2005" i="7"/>
  <c r="X2021" i="7"/>
  <c r="X2053" i="7"/>
  <c r="X2069" i="7"/>
  <c r="X2085" i="7"/>
  <c r="X2101" i="7"/>
  <c r="X2149" i="7"/>
  <c r="X2197" i="7"/>
  <c r="X2229" i="7"/>
  <c r="X2245" i="7"/>
  <c r="X2261" i="7"/>
  <c r="X2277" i="7"/>
  <c r="X2293" i="7"/>
  <c r="X2309" i="7"/>
  <c r="X2325" i="7"/>
  <c r="X2341" i="7"/>
  <c r="X2373" i="7"/>
  <c r="X2389" i="7"/>
  <c r="X2421" i="7"/>
  <c r="X2453" i="7"/>
  <c r="X2469" i="7"/>
  <c r="X2485" i="7"/>
  <c r="X2501" i="7"/>
  <c r="X2517" i="7"/>
  <c r="X2549" i="7"/>
  <c r="X2565" i="7"/>
  <c r="X2581" i="7"/>
  <c r="X2597" i="7"/>
  <c r="X2629" i="7"/>
  <c r="X2693" i="7"/>
  <c r="X2709" i="7"/>
  <c r="X2725" i="7"/>
  <c r="X2757" i="7"/>
  <c r="X2773" i="7"/>
  <c r="X2789" i="7"/>
  <c r="X19" i="7"/>
  <c r="X67" i="7"/>
  <c r="X99" i="7"/>
  <c r="X147" i="7"/>
  <c r="X195" i="7"/>
  <c r="X243" i="7"/>
  <c r="X291" i="7"/>
  <c r="X339" i="7"/>
  <c r="X387" i="7"/>
  <c r="X435" i="7"/>
  <c r="X483" i="7"/>
  <c r="X531" i="7"/>
  <c r="X579" i="7"/>
  <c r="X627" i="7"/>
  <c r="X675" i="7"/>
  <c r="X723" i="7"/>
  <c r="X771" i="7"/>
  <c r="X819" i="7"/>
  <c r="X867" i="7"/>
  <c r="X915" i="7"/>
  <c r="X963" i="7"/>
  <c r="X1011" i="7"/>
  <c r="X1059" i="7"/>
  <c r="X1107" i="7"/>
  <c r="X1155" i="7"/>
  <c r="X1203" i="7"/>
  <c r="X1251" i="7"/>
  <c r="X1299" i="7"/>
  <c r="X1347" i="7"/>
  <c r="X1395" i="7"/>
  <c r="X1443" i="7"/>
  <c r="X1491" i="7"/>
  <c r="X1539" i="7"/>
  <c r="X1587" i="7"/>
  <c r="X1635" i="7"/>
  <c r="X1683" i="7"/>
  <c r="X1731" i="7"/>
  <c r="X1827" i="7"/>
  <c r="X1875" i="7"/>
  <c r="AB1875" i="7" s="1"/>
  <c r="X1923" i="7"/>
  <c r="X1971" i="7"/>
  <c r="X2019" i="7"/>
  <c r="X2083" i="7"/>
  <c r="X2115" i="7"/>
  <c r="X2163" i="7"/>
  <c r="X2403" i="7"/>
  <c r="X2451" i="7"/>
  <c r="X2499" i="7"/>
  <c r="X2547" i="7"/>
  <c r="X2739" i="7"/>
  <c r="X4" i="7"/>
  <c r="X52" i="7"/>
  <c r="X100" i="7"/>
  <c r="X132" i="7"/>
  <c r="X180" i="7"/>
  <c r="X244" i="7"/>
  <c r="X292" i="7"/>
  <c r="X340" i="7"/>
  <c r="X404" i="7"/>
  <c r="X452" i="7"/>
  <c r="X500" i="7"/>
  <c r="X548" i="7"/>
  <c r="X596" i="7"/>
  <c r="X644" i="7"/>
  <c r="X692" i="7"/>
  <c r="X740" i="7"/>
  <c r="X788" i="7"/>
  <c r="X836" i="7"/>
  <c r="X884" i="7"/>
  <c r="X932" i="7"/>
  <c r="X980" i="7"/>
  <c r="X1028" i="7"/>
  <c r="X1076" i="7"/>
  <c r="X1108" i="7"/>
  <c r="X1204" i="7"/>
  <c r="X1300" i="7"/>
  <c r="X1348" i="7"/>
  <c r="AB1348" i="7" s="1"/>
  <c r="X1396" i="7"/>
  <c r="X1444" i="7"/>
  <c r="X1492" i="7"/>
  <c r="X1540" i="7"/>
  <c r="X1588" i="7"/>
  <c r="X1636" i="7"/>
  <c r="X1684" i="7"/>
  <c r="X1732" i="7"/>
  <c r="X1780" i="7"/>
  <c r="X1828" i="7"/>
  <c r="X1876" i="7"/>
  <c r="X1924" i="7"/>
  <c r="X1972" i="7"/>
  <c r="X2020" i="7"/>
  <c r="X2068" i="7"/>
  <c r="X2116" i="7"/>
  <c r="X2164" i="7"/>
  <c r="X2260" i="7"/>
  <c r="X2308" i="7"/>
  <c r="X2388" i="7"/>
  <c r="X2548" i="7"/>
  <c r="X5" i="7"/>
  <c r="X53" i="7"/>
  <c r="X85" i="7"/>
  <c r="X133" i="7"/>
  <c r="X181" i="7"/>
  <c r="X245" i="7"/>
  <c r="X293" i="7"/>
  <c r="X341" i="7"/>
  <c r="AB341" i="7" s="1"/>
  <c r="X389" i="7"/>
  <c r="X437" i="7"/>
  <c r="X485" i="7"/>
  <c r="X549" i="7"/>
  <c r="X597" i="7"/>
  <c r="X645" i="7"/>
  <c r="X693" i="7"/>
  <c r="X741" i="7"/>
  <c r="X789" i="7"/>
  <c r="X837" i="7"/>
  <c r="X869" i="7"/>
  <c r="X885" i="7"/>
  <c r="X917" i="7"/>
  <c r="X949" i="7"/>
  <c r="X997" i="7"/>
  <c r="X1029" i="7"/>
  <c r="X1061" i="7"/>
  <c r="X1093" i="7"/>
  <c r="X1125" i="7"/>
  <c r="X1157" i="7"/>
  <c r="X1189" i="7"/>
  <c r="X1221" i="7"/>
  <c r="X1253" i="7"/>
  <c r="X1285" i="7"/>
  <c r="X1317" i="7"/>
  <c r="X1365" i="7"/>
  <c r="X1397" i="7"/>
  <c r="X1429" i="7"/>
  <c r="X1589" i="7"/>
  <c r="X6" i="7"/>
  <c r="X22" i="7"/>
  <c r="X38" i="7"/>
  <c r="X54" i="7"/>
  <c r="X70" i="7"/>
  <c r="X86" i="7"/>
  <c r="X102" i="7"/>
  <c r="X118" i="7"/>
  <c r="X134" i="7"/>
  <c r="X150" i="7"/>
  <c r="X166" i="7"/>
  <c r="X182" i="7"/>
  <c r="X198" i="7"/>
  <c r="X214" i="7"/>
  <c r="X230" i="7"/>
  <c r="X246" i="7"/>
  <c r="X262" i="7"/>
  <c r="X278" i="7"/>
  <c r="X294" i="7"/>
  <c r="X310" i="7"/>
  <c r="X326" i="7"/>
  <c r="X342" i="7"/>
  <c r="X358" i="7"/>
  <c r="X374" i="7"/>
  <c r="X390" i="7"/>
  <c r="X406" i="7"/>
  <c r="X422" i="7"/>
  <c r="X438" i="7"/>
  <c r="X454" i="7"/>
  <c r="X470" i="7"/>
  <c r="X486" i="7"/>
  <c r="X502" i="7"/>
  <c r="X518" i="7"/>
  <c r="X534" i="7"/>
  <c r="X550" i="7"/>
  <c r="X566" i="7"/>
  <c r="X582" i="7"/>
  <c r="X598" i="7"/>
  <c r="X614" i="7"/>
  <c r="X630" i="7"/>
  <c r="X646" i="7"/>
  <c r="X662" i="7"/>
  <c r="X678" i="7"/>
  <c r="X694" i="7"/>
  <c r="X710" i="7"/>
  <c r="X726" i="7"/>
  <c r="X742" i="7"/>
  <c r="X758" i="7"/>
  <c r="X774" i="7"/>
  <c r="X790" i="7"/>
  <c r="X806" i="7"/>
  <c r="X822" i="7"/>
  <c r="X838" i="7"/>
  <c r="X854" i="7"/>
  <c r="X870" i="7"/>
  <c r="X886" i="7"/>
  <c r="X902" i="7"/>
  <c r="X918" i="7"/>
  <c r="X934" i="7"/>
  <c r="X950" i="7"/>
  <c r="X966" i="7"/>
  <c r="X1814" i="7"/>
  <c r="X1878" i="7"/>
  <c r="X1974" i="7"/>
  <c r="X3" i="7"/>
  <c r="X51" i="7"/>
  <c r="X83" i="7"/>
  <c r="X131" i="7"/>
  <c r="X179" i="7"/>
  <c r="X227" i="7"/>
  <c r="X275" i="7"/>
  <c r="X323" i="7"/>
  <c r="X371" i="7"/>
  <c r="X419" i="7"/>
  <c r="X467" i="7"/>
  <c r="X515" i="7"/>
  <c r="X563" i="7"/>
  <c r="X611" i="7"/>
  <c r="X643" i="7"/>
  <c r="X691" i="7"/>
  <c r="X739" i="7"/>
  <c r="X787" i="7"/>
  <c r="X835" i="7"/>
  <c r="X899" i="7"/>
  <c r="X947" i="7"/>
  <c r="X995" i="7"/>
  <c r="AB995" i="7" s="1"/>
  <c r="X1043" i="7"/>
  <c r="X1091" i="7"/>
  <c r="X1139" i="7"/>
  <c r="X1187" i="7"/>
  <c r="X1219" i="7"/>
  <c r="X1267" i="7"/>
  <c r="X1315" i="7"/>
  <c r="X1363" i="7"/>
  <c r="AB1363" i="7" s="1"/>
  <c r="X1427" i="7"/>
  <c r="X1459" i="7"/>
  <c r="X1507" i="7"/>
  <c r="X1555" i="7"/>
  <c r="X1603" i="7"/>
  <c r="X1667" i="7"/>
  <c r="X1699" i="7"/>
  <c r="X1747" i="7"/>
  <c r="X1795" i="7"/>
  <c r="X1843" i="7"/>
  <c r="X1891" i="7"/>
  <c r="X1939" i="7"/>
  <c r="X1987" i="7"/>
  <c r="X2035" i="7"/>
  <c r="X2067" i="7"/>
  <c r="X2131" i="7"/>
  <c r="X2179" i="7"/>
  <c r="X2227" i="7"/>
  <c r="X2291" i="7"/>
  <c r="X2339" i="7"/>
  <c r="X2435" i="7"/>
  <c r="X2483" i="7"/>
  <c r="X2531" i="7"/>
  <c r="X2627" i="7"/>
  <c r="X2723" i="7"/>
  <c r="X2755" i="7"/>
  <c r="X36" i="7"/>
  <c r="X68" i="7"/>
  <c r="X116" i="7"/>
  <c r="X164" i="7"/>
  <c r="X212" i="7"/>
  <c r="X260" i="7"/>
  <c r="X308" i="7"/>
  <c r="X356" i="7"/>
  <c r="X388" i="7"/>
  <c r="X436" i="7"/>
  <c r="X484" i="7"/>
  <c r="X532" i="7"/>
  <c r="X564" i="7"/>
  <c r="X612" i="7"/>
  <c r="X660" i="7"/>
  <c r="X708" i="7"/>
  <c r="X756" i="7"/>
  <c r="X804" i="7"/>
  <c r="X852" i="7"/>
  <c r="X900" i="7"/>
  <c r="X948" i="7"/>
  <c r="X996" i="7"/>
  <c r="X1044" i="7"/>
  <c r="X1092" i="7"/>
  <c r="X1140" i="7"/>
  <c r="X1188" i="7"/>
  <c r="X1236" i="7"/>
  <c r="X1284" i="7"/>
  <c r="X1332" i="7"/>
  <c r="X1380" i="7"/>
  <c r="X1428" i="7"/>
  <c r="X1476" i="7"/>
  <c r="X1524" i="7"/>
  <c r="X1572" i="7"/>
  <c r="X1620" i="7"/>
  <c r="X1652" i="7"/>
  <c r="X1700" i="7"/>
  <c r="X1764" i="7"/>
  <c r="X1812" i="7"/>
  <c r="X1844" i="7"/>
  <c r="X1892" i="7"/>
  <c r="X1940" i="7"/>
  <c r="X1988" i="7"/>
  <c r="X2036" i="7"/>
  <c r="X2084" i="7"/>
  <c r="X2132" i="7"/>
  <c r="X2196" i="7"/>
  <c r="X2228" i="7"/>
  <c r="X2276" i="7"/>
  <c r="X2324" i="7"/>
  <c r="X2356" i="7"/>
  <c r="X2404" i="7"/>
  <c r="X2436" i="7"/>
  <c r="X2516" i="7"/>
  <c r="X37" i="7"/>
  <c r="X69" i="7"/>
  <c r="X117" i="7"/>
  <c r="X149" i="7"/>
  <c r="X197" i="7"/>
  <c r="X229" i="7"/>
  <c r="X277" i="7"/>
  <c r="X325" i="7"/>
  <c r="X373" i="7"/>
  <c r="X405" i="7"/>
  <c r="X453" i="7"/>
  <c r="X501" i="7"/>
  <c r="X533" i="7"/>
  <c r="X581" i="7"/>
  <c r="X629" i="7"/>
  <c r="X677" i="7"/>
  <c r="X725" i="7"/>
  <c r="X773" i="7"/>
  <c r="X821" i="7"/>
  <c r="X965" i="7"/>
  <c r="X7" i="7"/>
  <c r="X23" i="7"/>
  <c r="X39" i="7"/>
  <c r="X55" i="7"/>
  <c r="X71" i="7"/>
  <c r="X87" i="7"/>
  <c r="X103" i="7"/>
  <c r="X119" i="7"/>
  <c r="X135" i="7"/>
  <c r="X151" i="7"/>
  <c r="X167" i="7"/>
  <c r="X183" i="7"/>
  <c r="X199" i="7"/>
  <c r="X215" i="7"/>
  <c r="X231" i="7"/>
  <c r="X247" i="7"/>
  <c r="X263" i="7"/>
  <c r="X279" i="7"/>
  <c r="X295" i="7"/>
  <c r="X311" i="7"/>
  <c r="X327" i="7"/>
  <c r="X343" i="7"/>
  <c r="X359" i="7"/>
  <c r="X375" i="7"/>
  <c r="X391" i="7"/>
  <c r="X407" i="7"/>
  <c r="X423" i="7"/>
  <c r="X439" i="7"/>
  <c r="X455" i="7"/>
  <c r="X471" i="7"/>
  <c r="X487" i="7"/>
  <c r="X503" i="7"/>
  <c r="X519" i="7"/>
  <c r="X535" i="7"/>
  <c r="X551" i="7"/>
  <c r="X567" i="7"/>
  <c r="X583" i="7"/>
  <c r="X599" i="7"/>
  <c r="X631" i="7"/>
  <c r="X647" i="7"/>
  <c r="X663" i="7"/>
  <c r="X679" i="7"/>
  <c r="X695" i="7"/>
  <c r="X711" i="7"/>
  <c r="X727" i="7"/>
  <c r="X743" i="7"/>
  <c r="X759" i="7"/>
  <c r="X775" i="7"/>
  <c r="X967" i="7"/>
  <c r="X1319" i="7"/>
  <c r="X1799" i="7"/>
  <c r="X1943" i="7"/>
  <c r="X2039" i="7"/>
  <c r="X2103" i="7"/>
  <c r="X2119" i="7"/>
  <c r="X2199" i="7"/>
  <c r="X2279" i="7"/>
  <c r="X2327" i="7"/>
  <c r="X2407" i="7"/>
  <c r="X2455" i="7"/>
  <c r="X2535" i="7"/>
  <c r="X2583" i="7"/>
  <c r="X2663" i="7"/>
  <c r="X2711" i="7"/>
  <c r="X2791" i="7"/>
  <c r="X825" i="7"/>
  <c r="X841" i="7"/>
  <c r="X857" i="7"/>
  <c r="X873" i="7"/>
  <c r="X889" i="7"/>
  <c r="AB889" i="7" s="1"/>
  <c r="X905" i="7"/>
  <c r="X921" i="7"/>
  <c r="X937" i="7"/>
  <c r="X969" i="7"/>
  <c r="X985" i="7"/>
  <c r="X1001" i="7"/>
  <c r="X1017" i="7"/>
  <c r="X1033" i="7"/>
  <c r="X1049" i="7"/>
  <c r="X1065" i="7"/>
  <c r="X1081" i="7"/>
  <c r="X1097" i="7"/>
  <c r="AB1097" i="7" s="1"/>
  <c r="X1129" i="7"/>
  <c r="AB1129" i="7" s="1"/>
  <c r="X1145" i="7"/>
  <c r="X1161" i="7"/>
  <c r="X1177" i="7"/>
  <c r="X1193" i="7"/>
  <c r="X1225" i="7"/>
  <c r="X1241" i="7"/>
  <c r="X1257" i="7"/>
  <c r="X1289" i="7"/>
  <c r="X1321" i="7"/>
  <c r="X1337" i="7"/>
  <c r="AB1337" i="7" s="1"/>
  <c r="X1353" i="7"/>
  <c r="X1369" i="7"/>
  <c r="X1385" i="7"/>
  <c r="X1401" i="7"/>
  <c r="X1417" i="7"/>
  <c r="X1433" i="7"/>
  <c r="AB1433" i="7" s="1"/>
  <c r="X1449" i="7"/>
  <c r="X1465" i="7"/>
  <c r="X1481" i="7"/>
  <c r="X1497" i="7"/>
  <c r="X1513" i="7"/>
  <c r="AB1513" i="7" s="1"/>
  <c r="X1529" i="7"/>
  <c r="X1545" i="7"/>
  <c r="X1561" i="7"/>
  <c r="X1577" i="7"/>
  <c r="X1593" i="7"/>
  <c r="X1609" i="7"/>
  <c r="X1625" i="7"/>
  <c r="X1641" i="7"/>
  <c r="X1657" i="7"/>
  <c r="X1673" i="7"/>
  <c r="X1689" i="7"/>
  <c r="X1705" i="7"/>
  <c r="X1721" i="7"/>
  <c r="X1737" i="7"/>
  <c r="X1817" i="7"/>
  <c r="X1833" i="7"/>
  <c r="X1865" i="7"/>
  <c r="X1913" i="7"/>
  <c r="X1945" i="7"/>
  <c r="X1961" i="7"/>
  <c r="X1977" i="7"/>
  <c r="X2041" i="7"/>
  <c r="X2089" i="7"/>
  <c r="X2137" i="7"/>
  <c r="X2153" i="7"/>
  <c r="X2169" i="7"/>
  <c r="X2201" i="7"/>
  <c r="AB2201" i="7" s="1"/>
  <c r="X2217" i="7"/>
  <c r="X2233" i="7"/>
  <c r="X2249" i="7"/>
  <c r="X2265" i="7"/>
  <c r="X2281" i="7"/>
  <c r="X2297" i="7"/>
  <c r="X2313" i="7"/>
  <c r="X2329" i="7"/>
  <c r="X2345" i="7"/>
  <c r="X2361" i="7"/>
  <c r="X2393" i="7"/>
  <c r="X2409" i="7"/>
  <c r="X2425" i="7"/>
  <c r="X2441" i="7"/>
  <c r="X2457" i="7"/>
  <c r="X2489" i="7"/>
  <c r="X2521" i="7"/>
  <c r="X2537" i="7"/>
  <c r="X2553" i="7"/>
  <c r="X2585" i="7"/>
  <c r="X2617" i="7"/>
  <c r="X2649" i="7"/>
  <c r="X2665" i="7"/>
  <c r="X2681" i="7"/>
  <c r="X2713" i="7"/>
  <c r="X2729" i="7"/>
  <c r="AB2729" i="7" s="1"/>
  <c r="X2745" i="7"/>
  <c r="X2761" i="7"/>
  <c r="X2777" i="7"/>
  <c r="X332" i="7"/>
  <c r="X508" i="7"/>
  <c r="X828" i="7"/>
  <c r="X1596" i="7"/>
  <c r="X2284" i="7"/>
  <c r="X2412" i="7"/>
  <c r="X2540" i="7"/>
  <c r="AB2540" i="7" s="1"/>
  <c r="X333" i="7"/>
  <c r="X925" i="7"/>
  <c r="X1069" i="7"/>
  <c r="X1101" i="7"/>
  <c r="X1133" i="7"/>
  <c r="X1293" i="7"/>
  <c r="X2061" i="7"/>
  <c r="X2253" i="7"/>
  <c r="X2509" i="7"/>
  <c r="X2637" i="7"/>
  <c r="AB2637" i="7" s="1"/>
  <c r="X2765" i="7"/>
  <c r="X862" i="7"/>
  <c r="X1310" i="7"/>
  <c r="X1566" i="7"/>
  <c r="X1630" i="7"/>
  <c r="X1646" i="7"/>
  <c r="X1726" i="7"/>
  <c r="X1822" i="7"/>
  <c r="X1854" i="7"/>
  <c r="X1870" i="7"/>
  <c r="X1918" i="7"/>
  <c r="X2030" i="7"/>
  <c r="X28" i="7"/>
  <c r="X60" i="7"/>
  <c r="X124" i="7"/>
  <c r="X156" i="7"/>
  <c r="X188" i="7"/>
  <c r="X220" i="7"/>
  <c r="X252" i="7"/>
  <c r="X300" i="7"/>
  <c r="X1644" i="7"/>
  <c r="X2156" i="7"/>
  <c r="X2204" i="7"/>
  <c r="X2460" i="7"/>
  <c r="X2668" i="7"/>
  <c r="X29" i="7"/>
  <c r="X61" i="7"/>
  <c r="X93" i="7"/>
  <c r="X125" i="7"/>
  <c r="X157" i="7"/>
  <c r="X189" i="7"/>
  <c r="X237" i="7"/>
  <c r="X285" i="7"/>
  <c r="X2029" i="7"/>
  <c r="X30" i="7"/>
  <c r="X62" i="7"/>
  <c r="X94" i="7"/>
  <c r="X126" i="7"/>
  <c r="X158" i="7"/>
  <c r="X190" i="7"/>
  <c r="X222" i="7"/>
  <c r="X270" i="7"/>
  <c r="X302" i="7"/>
  <c r="X334" i="7"/>
  <c r="X366" i="7"/>
  <c r="X398" i="7"/>
  <c r="X430" i="7"/>
  <c r="X462" i="7"/>
  <c r="X494" i="7"/>
  <c r="X526" i="7"/>
  <c r="X558" i="7"/>
  <c r="X590" i="7"/>
  <c r="X622" i="7"/>
  <c r="X654" i="7"/>
  <c r="X686" i="7"/>
  <c r="X718" i="7"/>
  <c r="X750" i="7"/>
  <c r="X782" i="7"/>
  <c r="X814" i="7"/>
  <c r="X846" i="7"/>
  <c r="X894" i="7"/>
  <c r="X910" i="7"/>
  <c r="X926" i="7"/>
  <c r="X942" i="7"/>
  <c r="X958" i="7"/>
  <c r="X974" i="7"/>
  <c r="X990" i="7"/>
  <c r="X1006" i="7"/>
  <c r="X1038" i="7"/>
  <c r="X1054" i="7"/>
  <c r="X1070" i="7"/>
  <c r="X1086" i="7"/>
  <c r="X1102" i="7"/>
  <c r="X1118" i="7"/>
  <c r="X1134" i="7"/>
  <c r="X1150" i="7"/>
  <c r="X1166" i="7"/>
  <c r="X1182" i="7"/>
  <c r="X1198" i="7"/>
  <c r="X1214" i="7"/>
  <c r="X1230" i="7"/>
  <c r="X1246" i="7"/>
  <c r="X1262" i="7"/>
  <c r="X1278" i="7"/>
  <c r="X1294" i="7"/>
  <c r="X79" i="7"/>
  <c r="X1423" i="7"/>
  <c r="X2015" i="7"/>
  <c r="X2047" i="7"/>
  <c r="X2159" i="7"/>
  <c r="X2367" i="7"/>
  <c r="X2447" i="7"/>
  <c r="X2463" i="7"/>
  <c r="X2479" i="7"/>
  <c r="X2575" i="7"/>
  <c r="X2671" i="7"/>
  <c r="X44" i="7"/>
  <c r="X76" i="7"/>
  <c r="X108" i="7"/>
  <c r="X140" i="7"/>
  <c r="X172" i="7"/>
  <c r="X204" i="7"/>
  <c r="X236" i="7"/>
  <c r="X268" i="7"/>
  <c r="X316" i="7"/>
  <c r="X1148" i="7"/>
  <c r="X1708" i="7"/>
  <c r="X2332" i="7"/>
  <c r="X2588" i="7"/>
  <c r="X2716" i="7"/>
  <c r="X13" i="7"/>
  <c r="AB13" i="7" s="1"/>
  <c r="X45" i="7"/>
  <c r="X77" i="7"/>
  <c r="X109" i="7"/>
  <c r="X141" i="7"/>
  <c r="X173" i="7"/>
  <c r="X221" i="7"/>
  <c r="X253" i="7"/>
  <c r="X269" i="7"/>
  <c r="X301" i="7"/>
  <c r="X317" i="7"/>
  <c r="X2381" i="7"/>
  <c r="X14" i="7"/>
  <c r="X46" i="7"/>
  <c r="X78" i="7"/>
  <c r="X110" i="7"/>
  <c r="X142" i="7"/>
  <c r="X174" i="7"/>
  <c r="X206" i="7"/>
  <c r="X238" i="7"/>
  <c r="X254" i="7"/>
  <c r="X286" i="7"/>
  <c r="X318" i="7"/>
  <c r="X350" i="7"/>
  <c r="X382" i="7"/>
  <c r="X414" i="7"/>
  <c r="X446" i="7"/>
  <c r="X478" i="7"/>
  <c r="X510" i="7"/>
  <c r="X542" i="7"/>
  <c r="X574" i="7"/>
  <c r="X606" i="7"/>
  <c r="X638" i="7"/>
  <c r="X670" i="7"/>
  <c r="X702" i="7"/>
  <c r="X734" i="7"/>
  <c r="X766" i="7"/>
  <c r="X798" i="7"/>
  <c r="X830" i="7"/>
  <c r="X878" i="7"/>
  <c r="X1022" i="7"/>
  <c r="X2272" i="7"/>
  <c r="X2432" i="7"/>
  <c r="AB2432" i="7" s="1"/>
  <c r="X2560" i="7"/>
  <c r="X2592" i="7"/>
  <c r="X2784" i="7"/>
  <c r="X10" i="7"/>
  <c r="X26" i="7"/>
  <c r="X42" i="7"/>
  <c r="X58" i="7"/>
  <c r="X74" i="7"/>
  <c r="X90" i="7"/>
  <c r="X106" i="7"/>
  <c r="X122" i="7"/>
  <c r="X138" i="7"/>
  <c r="X154" i="7"/>
  <c r="X170" i="7"/>
  <c r="X186" i="7"/>
  <c r="X202" i="7"/>
  <c r="X218" i="7"/>
  <c r="X234" i="7"/>
  <c r="X250" i="7"/>
  <c r="X266" i="7"/>
  <c r="X282" i="7"/>
  <c r="X298" i="7"/>
  <c r="X314" i="7"/>
  <c r="X330" i="7"/>
  <c r="X346" i="7"/>
  <c r="X362" i="7"/>
  <c r="X378" i="7"/>
  <c r="X394" i="7"/>
  <c r="X410" i="7"/>
  <c r="X426" i="7"/>
  <c r="X442" i="7"/>
  <c r="X458" i="7"/>
  <c r="AB458" i="7" s="1"/>
  <c r="X474" i="7"/>
  <c r="X490" i="7"/>
  <c r="X506" i="7"/>
  <c r="X522" i="7"/>
  <c r="X538" i="7"/>
  <c r="AB538" i="7" s="1"/>
  <c r="X554" i="7"/>
  <c r="X570" i="7"/>
  <c r="X586" i="7"/>
  <c r="X602" i="7"/>
  <c r="X618" i="7"/>
  <c r="X634" i="7"/>
  <c r="X650" i="7"/>
  <c r="X666" i="7"/>
  <c r="X682" i="7"/>
  <c r="X698" i="7"/>
  <c r="X714" i="7"/>
  <c r="X730" i="7"/>
  <c r="X746" i="7"/>
  <c r="X762" i="7"/>
  <c r="X778" i="7"/>
  <c r="X794" i="7"/>
  <c r="X810" i="7"/>
  <c r="X826" i="7"/>
  <c r="X842" i="7"/>
  <c r="X858" i="7"/>
  <c r="X874" i="7"/>
  <c r="X890" i="7"/>
  <c r="X906" i="7"/>
  <c r="X922" i="7"/>
  <c r="X938" i="7"/>
  <c r="X954" i="7"/>
  <c r="X970" i="7"/>
  <c r="X986" i="7"/>
  <c r="X1002" i="7"/>
  <c r="X1018" i="7"/>
  <c r="X1034" i="7"/>
  <c r="X1050" i="7"/>
  <c r="AB1050" i="7" s="1"/>
  <c r="X1066" i="7"/>
  <c r="AB1066" i="7" s="1"/>
  <c r="X1082" i="7"/>
  <c r="AB1082" i="7" s="1"/>
  <c r="X1098" i="7"/>
  <c r="AB1098" i="7" s="1"/>
  <c r="X1114" i="7"/>
  <c r="X1130" i="7"/>
  <c r="X1146" i="7"/>
  <c r="X1162" i="7"/>
  <c r="X1178" i="7"/>
  <c r="X1194" i="7"/>
  <c r="X1210" i="7"/>
  <c r="X1226" i="7"/>
  <c r="X1242" i="7"/>
  <c r="X1258" i="7"/>
  <c r="X1274" i="7"/>
  <c r="X1290" i="7"/>
  <c r="X1306" i="7"/>
  <c r="X1322" i="7"/>
  <c r="X1338" i="7"/>
  <c r="X1354" i="7"/>
  <c r="X1370" i="7"/>
  <c r="X1386" i="7"/>
  <c r="X1418" i="7"/>
  <c r="X1434" i="7"/>
  <c r="X1450" i="7"/>
  <c r="X1466" i="7"/>
  <c r="X1498" i="7"/>
  <c r="X1514" i="7"/>
  <c r="X1530" i="7"/>
  <c r="X1546" i="7"/>
  <c r="X1562" i="7"/>
  <c r="X1578" i="7"/>
  <c r="X1594" i="7"/>
  <c r="X1610" i="7"/>
  <c r="X1642" i="7"/>
  <c r="X1658" i="7"/>
  <c r="X1706" i="7"/>
  <c r="X1722" i="7"/>
  <c r="X1754" i="7"/>
  <c r="X1770" i="7"/>
  <c r="X1786" i="7"/>
  <c r="X1802" i="7"/>
  <c r="X1818" i="7"/>
  <c r="X1850" i="7"/>
  <c r="X1866" i="7"/>
  <c r="X1882" i="7"/>
  <c r="X1914" i="7"/>
  <c r="X1930" i="7"/>
  <c r="AB1930" i="7" s="1"/>
  <c r="X1946" i="7"/>
  <c r="X1962" i="7"/>
  <c r="X1978" i="7"/>
  <c r="X2010" i="7"/>
  <c r="X2042" i="7"/>
  <c r="X2058" i="7"/>
  <c r="X2074" i="7"/>
  <c r="X2106" i="7"/>
  <c r="X2138" i="7"/>
  <c r="X2154" i="7"/>
  <c r="X2170" i="7"/>
  <c r="X2186" i="7"/>
  <c r="X2202" i="7"/>
  <c r="X2218" i="7"/>
  <c r="X2234" i="7"/>
  <c r="X2250" i="7"/>
  <c r="X2266" i="7"/>
  <c r="X2282" i="7"/>
  <c r="X2298" i="7"/>
  <c r="X2314" i="7"/>
  <c r="X2330" i="7"/>
  <c r="X2346" i="7"/>
  <c r="X2362" i="7"/>
  <c r="X2378" i="7"/>
  <c r="X2394" i="7"/>
  <c r="X2410" i="7"/>
  <c r="X2426" i="7"/>
  <c r="X2442" i="7"/>
  <c r="X2458" i="7"/>
  <c r="X2474" i="7"/>
  <c r="X2490" i="7"/>
  <c r="X2506" i="7"/>
  <c r="X2522" i="7"/>
  <c r="X2538" i="7"/>
  <c r="X2554" i="7"/>
  <c r="X2570" i="7"/>
  <c r="X2586" i="7"/>
  <c r="X2602" i="7"/>
  <c r="X2618" i="7"/>
  <c r="X2634" i="7"/>
  <c r="AB2634" i="7" s="1"/>
  <c r="X2650" i="7"/>
  <c r="X2666" i="7"/>
  <c r="X2682" i="7"/>
  <c r="X2698" i="7"/>
  <c r="X2714" i="7"/>
  <c r="X2730" i="7"/>
  <c r="X2746" i="7"/>
  <c r="X2762" i="7"/>
  <c r="X2778" i="7"/>
  <c r="X1966" i="7"/>
  <c r="X1982" i="7"/>
  <c r="X2078" i="7"/>
  <c r="X2094" i="7"/>
  <c r="X2142" i="7"/>
  <c r="X2158" i="7"/>
  <c r="X2174" i="7"/>
  <c r="X2190" i="7"/>
  <c r="X2206" i="7"/>
  <c r="X2222" i="7"/>
  <c r="X2238" i="7"/>
  <c r="X2254" i="7"/>
  <c r="X2270" i="7"/>
  <c r="X2286" i="7"/>
  <c r="AB2286" i="7" s="1"/>
  <c r="X2302" i="7"/>
  <c r="X2318" i="7"/>
  <c r="X2334" i="7"/>
  <c r="X2350" i="7"/>
  <c r="X2366" i="7"/>
  <c r="X2382" i="7"/>
  <c r="X2398" i="7"/>
  <c r="X2414" i="7"/>
  <c r="X2430" i="7"/>
  <c r="X2446" i="7"/>
  <c r="AB2446" i="7" s="1"/>
  <c r="X2462" i="7"/>
  <c r="X2478" i="7"/>
  <c r="X2494" i="7"/>
  <c r="X2510" i="7"/>
  <c r="X2526" i="7"/>
  <c r="X2542" i="7"/>
  <c r="X2558" i="7"/>
  <c r="X2574" i="7"/>
  <c r="X2590" i="7"/>
  <c r="X2606" i="7"/>
  <c r="AB2606" i="7" s="1"/>
  <c r="X2622" i="7"/>
  <c r="X2638" i="7"/>
  <c r="X2654" i="7"/>
  <c r="X2670" i="7"/>
  <c r="X2686" i="7"/>
  <c r="X2702" i="7"/>
  <c r="X2718" i="7"/>
  <c r="X2734" i="7"/>
  <c r="X2750" i="7"/>
  <c r="X2766" i="7"/>
  <c r="X2782" i="7"/>
  <c r="X95" i="7"/>
  <c r="X111" i="7"/>
  <c r="X127" i="7"/>
  <c r="X143" i="7"/>
  <c r="X159" i="7"/>
  <c r="X175" i="7"/>
  <c r="X191" i="7"/>
  <c r="X207" i="7"/>
  <c r="X223" i="7"/>
  <c r="X239" i="7"/>
  <c r="X255" i="7"/>
  <c r="X271" i="7"/>
  <c r="X287" i="7"/>
  <c r="X319" i="7"/>
  <c r="X335" i="7"/>
  <c r="X351" i="7"/>
  <c r="X367" i="7"/>
  <c r="X383" i="7"/>
  <c r="X399" i="7"/>
  <c r="AB399" i="7" s="1"/>
  <c r="X415" i="7"/>
  <c r="X431" i="7"/>
  <c r="X447" i="7"/>
  <c r="X463" i="7"/>
  <c r="X479" i="7"/>
  <c r="X495" i="7"/>
  <c r="X511" i="7"/>
  <c r="X527" i="7"/>
  <c r="X543" i="7"/>
  <c r="X559" i="7"/>
  <c r="X575" i="7"/>
  <c r="X591" i="7"/>
  <c r="X607" i="7"/>
  <c r="X623" i="7"/>
  <c r="X639" i="7"/>
  <c r="X671" i="7"/>
  <c r="X687" i="7"/>
  <c r="X703" i="7"/>
  <c r="X719" i="7"/>
  <c r="X751" i="7"/>
  <c r="X783" i="7"/>
  <c r="X799" i="7"/>
  <c r="AB799" i="7" s="1"/>
  <c r="X815" i="7"/>
  <c r="X831" i="7"/>
  <c r="X847" i="7"/>
  <c r="X863" i="7"/>
  <c r="X879" i="7"/>
  <c r="X895" i="7"/>
  <c r="X943" i="7"/>
  <c r="X959" i="7"/>
  <c r="X975" i="7"/>
  <c r="X991" i="7"/>
  <c r="X1007" i="7"/>
  <c r="X1023" i="7"/>
  <c r="X1039" i="7"/>
  <c r="X1055" i="7"/>
  <c r="X1071" i="7"/>
  <c r="X1087" i="7"/>
  <c r="X1119" i="7"/>
  <c r="X1135" i="7"/>
  <c r="X1167" i="7"/>
  <c r="X1183" i="7"/>
  <c r="X1199" i="7"/>
  <c r="X1231" i="7"/>
  <c r="X1247" i="7"/>
  <c r="X1263" i="7"/>
  <c r="X1279" i="7"/>
  <c r="X1311" i="7"/>
  <c r="X1327" i="7"/>
  <c r="X1359" i="7"/>
  <c r="X1375" i="7"/>
  <c r="X1391" i="7"/>
  <c r="X1407" i="7"/>
  <c r="X1439" i="7"/>
  <c r="X1455" i="7"/>
  <c r="X1471" i="7"/>
  <c r="X1487" i="7"/>
  <c r="X1503" i="7"/>
  <c r="X1519" i="7"/>
  <c r="X1535" i="7"/>
  <c r="X1551" i="7"/>
  <c r="X1567" i="7"/>
  <c r="X1583" i="7"/>
  <c r="X1599" i="7"/>
  <c r="X1647" i="7"/>
  <c r="X1663" i="7"/>
  <c r="X1679" i="7"/>
  <c r="X1727" i="7"/>
  <c r="X1743" i="7"/>
  <c r="X1759" i="7"/>
  <c r="X1775" i="7"/>
  <c r="X1791" i="7"/>
  <c r="X1807" i="7"/>
  <c r="X1823" i="7"/>
  <c r="AB1823" i="7" s="1"/>
  <c r="X1839" i="7"/>
  <c r="X1855" i="7"/>
  <c r="X1871" i="7"/>
  <c r="X1903" i="7"/>
  <c r="X1935" i="7"/>
  <c r="X1951" i="7"/>
  <c r="X1967" i="7"/>
  <c r="X1983" i="7"/>
  <c r="AB1983" i="7" s="1"/>
  <c r="X1999" i="7"/>
  <c r="X2031" i="7"/>
  <c r="X2063" i="7"/>
  <c r="X2079" i="7"/>
  <c r="X2095" i="7"/>
  <c r="X2111" i="7"/>
  <c r="X2127" i="7"/>
  <c r="X2255" i="7"/>
  <c r="X2271" i="7"/>
  <c r="X2383" i="7"/>
  <c r="X2399" i="7"/>
  <c r="X2511" i="7"/>
  <c r="X2527" i="7"/>
  <c r="X2639" i="7"/>
  <c r="X2655" i="7"/>
  <c r="X2767" i="7"/>
  <c r="X2783" i="7"/>
  <c r="X1326" i="7"/>
  <c r="X1342" i="7"/>
  <c r="X1358" i="7"/>
  <c r="X1374" i="7"/>
  <c r="X1390" i="7"/>
  <c r="X1406" i="7"/>
  <c r="X1422" i="7"/>
  <c r="X1438" i="7"/>
  <c r="X1454" i="7"/>
  <c r="X1470" i="7"/>
  <c r="X1486" i="7"/>
  <c r="X1502" i="7"/>
  <c r="X1518" i="7"/>
  <c r="X1534" i="7"/>
  <c r="X1550" i="7"/>
  <c r="X1582" i="7"/>
  <c r="X1598" i="7"/>
  <c r="X1614" i="7"/>
  <c r="X1662" i="7"/>
  <c r="X1678" i="7"/>
  <c r="X1694" i="7"/>
  <c r="X1710" i="7"/>
  <c r="X1742" i="7"/>
  <c r="X1774" i="7"/>
  <c r="X1838" i="7"/>
  <c r="X31" i="7"/>
  <c r="X47" i="7"/>
  <c r="X63" i="7"/>
  <c r="X16" i="7"/>
  <c r="X32" i="7"/>
  <c r="X48" i="7"/>
  <c r="X64" i="7"/>
  <c r="X80" i="7"/>
  <c r="X96" i="7"/>
  <c r="X112" i="7"/>
  <c r="X128" i="7"/>
  <c r="X144" i="7"/>
  <c r="X160" i="7"/>
  <c r="X176" i="7"/>
  <c r="X192" i="7"/>
  <c r="X208" i="7"/>
  <c r="X224" i="7"/>
  <c r="X240" i="7"/>
  <c r="X256" i="7"/>
  <c r="X272" i="7"/>
  <c r="X288" i="7"/>
  <c r="X304" i="7"/>
  <c r="X320" i="7"/>
  <c r="X336" i="7"/>
  <c r="X352" i="7"/>
  <c r="X368" i="7"/>
  <c r="X384" i="7"/>
  <c r="X400" i="7"/>
  <c r="X416" i="7"/>
  <c r="X432" i="7"/>
  <c r="X448" i="7"/>
  <c r="X464" i="7"/>
  <c r="X480" i="7"/>
  <c r="X496" i="7"/>
  <c r="X512" i="7"/>
  <c r="X528" i="7"/>
  <c r="X544" i="7"/>
  <c r="X560" i="7"/>
  <c r="X576" i="7"/>
  <c r="X592" i="7"/>
  <c r="X608" i="7"/>
  <c r="X624" i="7"/>
  <c r="X640" i="7"/>
  <c r="X656" i="7"/>
  <c r="X672" i="7"/>
  <c r="X688" i="7"/>
  <c r="X704" i="7"/>
  <c r="X720" i="7"/>
  <c r="X736" i="7"/>
  <c r="X752" i="7"/>
  <c r="X768" i="7"/>
  <c r="X784" i="7"/>
  <c r="X800" i="7"/>
  <c r="X816" i="7"/>
  <c r="X832" i="7"/>
  <c r="X848" i="7"/>
  <c r="X864" i="7"/>
  <c r="X880" i="7"/>
  <c r="X896" i="7"/>
  <c r="X912" i="7"/>
  <c r="X928" i="7"/>
  <c r="X944" i="7"/>
  <c r="X960" i="7"/>
  <c r="X976" i="7"/>
  <c r="X992" i="7"/>
  <c r="X1008" i="7"/>
  <c r="X1024" i="7"/>
  <c r="X1056" i="7"/>
  <c r="X1072" i="7"/>
  <c r="X1088" i="7"/>
  <c r="X1104" i="7"/>
  <c r="X1120" i="7"/>
  <c r="X1136" i="7"/>
  <c r="X1152" i="7"/>
  <c r="X1184" i="7"/>
  <c r="X1200" i="7"/>
  <c r="X1216" i="7"/>
  <c r="X1232" i="7"/>
  <c r="X1248" i="7"/>
  <c r="X1264" i="7"/>
  <c r="X1280" i="7"/>
  <c r="X1296" i="7"/>
  <c r="X1312" i="7"/>
  <c r="X1344" i="7"/>
  <c r="X1360" i="7"/>
  <c r="X1376" i="7"/>
  <c r="X1392" i="7"/>
  <c r="X1408" i="7"/>
  <c r="X1424" i="7"/>
  <c r="X1440" i="7"/>
  <c r="X1456" i="7"/>
  <c r="X1472" i="7"/>
  <c r="AB1472" i="7" s="1"/>
  <c r="X1488" i="7"/>
  <c r="X1504" i="7"/>
  <c r="X1520" i="7"/>
  <c r="X1536" i="7"/>
  <c r="X1552" i="7"/>
  <c r="X1568" i="7"/>
  <c r="X1584" i="7"/>
  <c r="X1600" i="7"/>
  <c r="AB1600" i="7" s="1"/>
  <c r="X1616" i="7"/>
  <c r="X1632" i="7"/>
  <c r="X1648" i="7"/>
  <c r="X1664" i="7"/>
  <c r="X1680" i="7"/>
  <c r="X1696" i="7"/>
  <c r="X1712" i="7"/>
  <c r="X1728" i="7"/>
  <c r="X1744" i="7"/>
  <c r="X1760" i="7"/>
  <c r="X1776" i="7"/>
  <c r="X1792" i="7"/>
  <c r="X1808" i="7"/>
  <c r="X1824" i="7"/>
  <c r="X1840" i="7"/>
  <c r="X1856" i="7"/>
  <c r="X1872" i="7"/>
  <c r="X1888" i="7"/>
  <c r="AB1888" i="7" s="1"/>
  <c r="X1904" i="7"/>
  <c r="X1920" i="7"/>
  <c r="X1936" i="7"/>
  <c r="X1952" i="7"/>
  <c r="X1968" i="7"/>
  <c r="X1984" i="7"/>
  <c r="X2000" i="7"/>
  <c r="X2016" i="7"/>
  <c r="AB2016" i="7" s="1"/>
  <c r="X2032" i="7"/>
  <c r="X2048" i="7"/>
  <c r="X2064" i="7"/>
  <c r="X2080" i="7"/>
  <c r="X2096" i="7"/>
  <c r="X2112" i="7"/>
  <c r="X2128" i="7"/>
  <c r="X2144" i="7"/>
  <c r="X2160" i="7"/>
  <c r="X2192" i="7"/>
  <c r="X2224" i="7"/>
  <c r="X2240" i="7"/>
  <c r="X2256" i="7"/>
  <c r="X2288" i="7"/>
  <c r="X2320" i="7"/>
  <c r="X2352" i="7"/>
  <c r="X2368" i="7"/>
  <c r="X2384" i="7"/>
  <c r="X2416" i="7"/>
  <c r="X2448" i="7"/>
  <c r="X2480" i="7"/>
  <c r="X2496" i="7"/>
  <c r="X2512" i="7"/>
  <c r="X2544" i="7"/>
  <c r="X2576" i="7"/>
  <c r="X2608" i="7"/>
  <c r="X2624" i="7"/>
  <c r="X2640" i="7"/>
  <c r="X2672" i="7"/>
  <c r="X2704" i="7"/>
  <c r="X2736" i="7"/>
  <c r="X2752" i="7"/>
  <c r="X2768" i="7"/>
  <c r="X982" i="7"/>
  <c r="X998" i="7"/>
  <c r="X1014" i="7"/>
  <c r="X1030" i="7"/>
  <c r="X1046" i="7"/>
  <c r="X1062" i="7"/>
  <c r="X1078" i="7"/>
  <c r="X1094" i="7"/>
  <c r="X1110" i="7"/>
  <c r="X1126" i="7"/>
  <c r="AB1126" i="7" s="1"/>
  <c r="X1142" i="7"/>
  <c r="X1158" i="7"/>
  <c r="X1174" i="7"/>
  <c r="X1190" i="7"/>
  <c r="X1206" i="7"/>
  <c r="X1222" i="7"/>
  <c r="X1238" i="7"/>
  <c r="X1254" i="7"/>
  <c r="X1270" i="7"/>
  <c r="X1286" i="7"/>
  <c r="X1302" i="7"/>
  <c r="X1318" i="7"/>
  <c r="X1334" i="7"/>
  <c r="X1350" i="7"/>
  <c r="X1366" i="7"/>
  <c r="X1382" i="7"/>
  <c r="X1414" i="7"/>
  <c r="X1430" i="7"/>
  <c r="X1446" i="7"/>
  <c r="X1462" i="7"/>
  <c r="X1478" i="7"/>
  <c r="X1510" i="7"/>
  <c r="X1542" i="7"/>
  <c r="X1558" i="7"/>
  <c r="X1574" i="7"/>
  <c r="X1606" i="7"/>
  <c r="X1622" i="7"/>
  <c r="X1638" i="7"/>
  <c r="X1670" i="7"/>
  <c r="X1686" i="7"/>
  <c r="X1702" i="7"/>
  <c r="X1734" i="7"/>
  <c r="X1766" i="7"/>
  <c r="X1782" i="7"/>
  <c r="X1798" i="7"/>
  <c r="X1830" i="7"/>
  <c r="X1862" i="7"/>
  <c r="X1894" i="7"/>
  <c r="X1910" i="7"/>
  <c r="X1926" i="7"/>
  <c r="X1958" i="7"/>
  <c r="X1990" i="7"/>
  <c r="X2022" i="7"/>
  <c r="X2038" i="7"/>
  <c r="X2054" i="7"/>
  <c r="X2086" i="7"/>
  <c r="X2118" i="7"/>
  <c r="X2150" i="7"/>
  <c r="X2166" i="7"/>
  <c r="X2182" i="7"/>
  <c r="X2198" i="7"/>
  <c r="X2214" i="7"/>
  <c r="X2230" i="7"/>
  <c r="X2246" i="7"/>
  <c r="X2262" i="7"/>
  <c r="X2278" i="7"/>
  <c r="X2294" i="7"/>
  <c r="X2310" i="7"/>
  <c r="X2326" i="7"/>
  <c r="X2342" i="7"/>
  <c r="X2358" i="7"/>
  <c r="X2374" i="7"/>
  <c r="X2390" i="7"/>
  <c r="X2406" i="7"/>
  <c r="X2422" i="7"/>
  <c r="X2438" i="7"/>
  <c r="X2454" i="7"/>
  <c r="X2470" i="7"/>
  <c r="X2486" i="7"/>
  <c r="X2502" i="7"/>
  <c r="X2518" i="7"/>
  <c r="X2534" i="7"/>
  <c r="X2550" i="7"/>
  <c r="X2566" i="7"/>
  <c r="AB2566" i="7" s="1"/>
  <c r="X2582" i="7"/>
  <c r="AB2582" i="7" s="1"/>
  <c r="X2598" i="7"/>
  <c r="AB2598" i="7" s="1"/>
  <c r="X2614" i="7"/>
  <c r="X2630" i="7"/>
  <c r="X2646" i="7"/>
  <c r="X2662" i="7"/>
  <c r="X2678" i="7"/>
  <c r="X2694" i="7"/>
  <c r="X2710" i="7"/>
  <c r="X2726" i="7"/>
  <c r="X2742" i="7"/>
  <c r="X2758" i="7"/>
  <c r="X2774" i="7"/>
  <c r="X2790" i="7"/>
  <c r="X791" i="7"/>
  <c r="X823" i="7"/>
  <c r="X839" i="7"/>
  <c r="X855" i="7"/>
  <c r="X887" i="7"/>
  <c r="X903" i="7"/>
  <c r="X919" i="7"/>
  <c r="X935" i="7"/>
  <c r="X951" i="7"/>
  <c r="X983" i="7"/>
  <c r="X999" i="7"/>
  <c r="X1015" i="7"/>
  <c r="X1031" i="7"/>
  <c r="X1047" i="7"/>
  <c r="X1063" i="7"/>
  <c r="X1079" i="7"/>
  <c r="X1095" i="7"/>
  <c r="X1111" i="7"/>
  <c r="X1127" i="7"/>
  <c r="X1143" i="7"/>
  <c r="X1159" i="7"/>
  <c r="X1175" i="7"/>
  <c r="X1191" i="7"/>
  <c r="X1207" i="7"/>
  <c r="X1223" i="7"/>
  <c r="X1239" i="7"/>
  <c r="X1255" i="7"/>
  <c r="X1271" i="7"/>
  <c r="X1287" i="7"/>
  <c r="X1303" i="7"/>
  <c r="X1335" i="7"/>
  <c r="X1351" i="7"/>
  <c r="X1367" i="7"/>
  <c r="X1399" i="7"/>
  <c r="X1415" i="7"/>
  <c r="X1447" i="7"/>
  <c r="X1463" i="7"/>
  <c r="X1479" i="7"/>
  <c r="X1511" i="7"/>
  <c r="X1527" i="7"/>
  <c r="X1543" i="7"/>
  <c r="X1575" i="7"/>
  <c r="X1591" i="7"/>
  <c r="X1607" i="7"/>
  <c r="X1623" i="7"/>
  <c r="X1639" i="7"/>
  <c r="X1655" i="7"/>
  <c r="X1671" i="7"/>
  <c r="X1687" i="7"/>
  <c r="X1703" i="7"/>
  <c r="X1751" i="7"/>
  <c r="X1879" i="7"/>
  <c r="X2007" i="7"/>
  <c r="X2135" i="7"/>
  <c r="X2151" i="7"/>
  <c r="X364" i="7"/>
  <c r="X396" i="7"/>
  <c r="X412" i="7"/>
  <c r="X428" i="7"/>
  <c r="X444" i="7"/>
  <c r="X460" i="7"/>
  <c r="X476" i="7"/>
  <c r="X492" i="7"/>
  <c r="X524" i="7"/>
  <c r="X540" i="7"/>
  <c r="X556" i="7"/>
  <c r="X572" i="7"/>
  <c r="X588" i="7"/>
  <c r="X604" i="7"/>
  <c r="X620" i="7"/>
  <c r="X636" i="7"/>
  <c r="X652" i="7"/>
  <c r="X668" i="7"/>
  <c r="X684" i="7"/>
  <c r="X700" i="7"/>
  <c r="X716" i="7"/>
  <c r="X748" i="7"/>
  <c r="X764" i="7"/>
  <c r="X780" i="7"/>
  <c r="X796" i="7"/>
  <c r="X812" i="7"/>
  <c r="X844" i="7"/>
  <c r="X860" i="7"/>
  <c r="X876" i="7"/>
  <c r="X908" i="7"/>
  <c r="X924" i="7"/>
  <c r="X940" i="7"/>
  <c r="AB940" i="7" s="1"/>
  <c r="X956" i="7"/>
  <c r="X972" i="7"/>
  <c r="X1004" i="7"/>
  <c r="X1020" i="7"/>
  <c r="X1036" i="7"/>
  <c r="X1052" i="7"/>
  <c r="X1068" i="7"/>
  <c r="X1084" i="7"/>
  <c r="X1100" i="7"/>
  <c r="X1116" i="7"/>
  <c r="X1132" i="7"/>
  <c r="X1164" i="7"/>
  <c r="X1196" i="7"/>
  <c r="X1212" i="7"/>
  <c r="X1228" i="7"/>
  <c r="AB1228" i="7" s="1"/>
  <c r="X1244" i="7"/>
  <c r="X1260" i="7"/>
  <c r="X1276" i="7"/>
  <c r="X1292" i="7"/>
  <c r="X1308" i="7"/>
  <c r="X1324" i="7"/>
  <c r="X1340" i="7"/>
  <c r="X1356" i="7"/>
  <c r="X1372" i="7"/>
  <c r="X1388" i="7"/>
  <c r="X1404" i="7"/>
  <c r="X1420" i="7"/>
  <c r="X1436" i="7"/>
  <c r="X1452" i="7"/>
  <c r="X1468" i="7"/>
  <c r="X1484" i="7"/>
  <c r="X1500" i="7"/>
  <c r="X1516" i="7"/>
  <c r="X1532" i="7"/>
  <c r="X1548" i="7"/>
  <c r="X1564" i="7"/>
  <c r="X1580" i="7"/>
  <c r="X1692" i="7"/>
  <c r="X1724" i="7"/>
  <c r="X1740" i="7"/>
  <c r="X1756" i="7"/>
  <c r="X1772" i="7"/>
  <c r="X1788" i="7"/>
  <c r="X1804" i="7"/>
  <c r="X1820" i="7"/>
  <c r="X1836" i="7"/>
  <c r="X1852" i="7"/>
  <c r="X1868" i="7"/>
  <c r="X1884" i="7"/>
  <c r="X1900" i="7"/>
  <c r="X1916" i="7"/>
  <c r="X1932" i="7"/>
  <c r="X1948" i="7"/>
  <c r="X1964" i="7"/>
  <c r="X1980" i="7"/>
  <c r="X1996" i="7"/>
  <c r="X2012" i="7"/>
  <c r="X2028" i="7"/>
  <c r="X2044" i="7"/>
  <c r="X2060" i="7"/>
  <c r="X2076" i="7"/>
  <c r="AB2076" i="7" s="1"/>
  <c r="X2092" i="7"/>
  <c r="X2108" i="7"/>
  <c r="X2124" i="7"/>
  <c r="X2140" i="7"/>
  <c r="X349" i="7"/>
  <c r="X365" i="7"/>
  <c r="X381" i="7"/>
  <c r="X397" i="7"/>
  <c r="X413" i="7"/>
  <c r="X429" i="7"/>
  <c r="X445" i="7"/>
  <c r="X461" i="7"/>
  <c r="X477" i="7"/>
  <c r="X493" i="7"/>
  <c r="X509" i="7"/>
  <c r="X525" i="7"/>
  <c r="X541" i="7"/>
  <c r="X557" i="7"/>
  <c r="X573" i="7"/>
  <c r="X589" i="7"/>
  <c r="X605" i="7"/>
  <c r="X621" i="7"/>
  <c r="X637" i="7"/>
  <c r="X653" i="7"/>
  <c r="X669" i="7"/>
  <c r="X685" i="7"/>
  <c r="X701" i="7"/>
  <c r="X717" i="7"/>
  <c r="X733" i="7"/>
  <c r="X749" i="7"/>
  <c r="X765" i="7"/>
  <c r="X781" i="7"/>
  <c r="X797" i="7"/>
  <c r="X813" i="7"/>
  <c r="X829" i="7"/>
  <c r="AB829" i="7" s="1"/>
  <c r="X845" i="7"/>
  <c r="X861" i="7"/>
  <c r="X877" i="7"/>
  <c r="X893" i="7"/>
  <c r="X941" i="7"/>
  <c r="X957" i="7"/>
  <c r="X973" i="7"/>
  <c r="X989" i="7"/>
  <c r="X1005" i="7"/>
  <c r="X1037" i="7"/>
  <c r="X1085" i="7"/>
  <c r="X1117" i="7"/>
  <c r="X1149" i="7"/>
  <c r="X1165" i="7"/>
  <c r="X1181" i="7"/>
  <c r="X1197" i="7"/>
  <c r="X1213" i="7"/>
  <c r="X1229" i="7"/>
  <c r="X1245" i="7"/>
  <c r="X1261" i="7"/>
  <c r="X1277" i="7"/>
  <c r="X1309" i="7"/>
  <c r="X1325" i="7"/>
  <c r="X1357" i="7"/>
  <c r="X1373" i="7"/>
  <c r="X1389" i="7"/>
  <c r="X1405" i="7"/>
  <c r="X1421" i="7"/>
  <c r="X1437" i="7"/>
  <c r="X1453" i="7"/>
  <c r="X1469" i="7"/>
  <c r="X1485" i="7"/>
  <c r="X1501" i="7"/>
  <c r="X1517" i="7"/>
  <c r="X1533" i="7"/>
  <c r="X1549" i="7"/>
  <c r="X1565" i="7"/>
  <c r="X1581" i="7"/>
  <c r="X1597" i="7"/>
  <c r="X1613" i="7"/>
  <c r="X1629" i="7"/>
  <c r="AB1629" i="7" s="1"/>
  <c r="X1645" i="7"/>
  <c r="X1661" i="7"/>
  <c r="X1677" i="7"/>
  <c r="X1693" i="7"/>
  <c r="X1709" i="7"/>
  <c r="X1725" i="7"/>
  <c r="X1741" i="7"/>
  <c r="X1757" i="7"/>
  <c r="X1789" i="7"/>
  <c r="X1821" i="7"/>
  <c r="X1853" i="7"/>
  <c r="X1869" i="7"/>
  <c r="X1885" i="7"/>
  <c r="X1917" i="7"/>
  <c r="X1949" i="7"/>
  <c r="X1981" i="7"/>
  <c r="X1997" i="7"/>
  <c r="X2013" i="7"/>
  <c r="X2045" i="7"/>
  <c r="X2077" i="7"/>
  <c r="X2109" i="7"/>
  <c r="X2125" i="7"/>
  <c r="X2141" i="7"/>
  <c r="X2173" i="7"/>
  <c r="X2205" i="7"/>
  <c r="X2237" i="7"/>
  <c r="X2269" i="7"/>
  <c r="X2301" i="7"/>
  <c r="X2333" i="7"/>
  <c r="X2365" i="7"/>
  <c r="X2397" i="7"/>
  <c r="X2429" i="7"/>
  <c r="X2461" i="7"/>
  <c r="X2493" i="7"/>
  <c r="X2525" i="7"/>
  <c r="X2557" i="7"/>
  <c r="AB2557" i="7" s="1"/>
  <c r="X2589" i="7"/>
  <c r="X2621" i="7"/>
  <c r="AB2621" i="7" s="1"/>
  <c r="X2653" i="7"/>
  <c r="X2685" i="7"/>
  <c r="X2717" i="7"/>
  <c r="X2749" i="7"/>
  <c r="X2781" i="7"/>
  <c r="K2" i="7"/>
  <c r="I2" i="7" s="1"/>
  <c r="N3" i="7" l="1"/>
  <c r="AB1456" i="7"/>
  <c r="AB47" i="7"/>
  <c r="AB2448" i="7"/>
  <c r="AB645" i="7"/>
  <c r="AB1488" i="7"/>
  <c r="AB2077" i="7"/>
  <c r="AB143" i="7"/>
  <c r="AB2091" i="7"/>
  <c r="AB970" i="7"/>
  <c r="AB572" i="7"/>
  <c r="AB986" i="7"/>
  <c r="AB1396" i="7"/>
  <c r="T2" i="7"/>
  <c r="AB1967" i="7"/>
  <c r="AB1041" i="7"/>
  <c r="AB2550" i="7"/>
  <c r="AB1568" i="7"/>
  <c r="AB2337" i="7"/>
  <c r="AB1536" i="7"/>
  <c r="AB1520" i="7"/>
  <c r="AB2573" i="7"/>
  <c r="AB93" i="7"/>
  <c r="AB1444" i="7"/>
  <c r="AB1504" i="7"/>
  <c r="AB293" i="7"/>
  <c r="AB1018" i="7"/>
  <c r="AB741" i="7"/>
  <c r="AB1584" i="7"/>
  <c r="AB245" i="7"/>
  <c r="AB166" i="7"/>
  <c r="AB1732" i="7"/>
  <c r="AB1134" i="7"/>
  <c r="AB934" i="7"/>
  <c r="AB1002" i="7"/>
  <c r="AB105" i="7"/>
  <c r="AB2396" i="7"/>
  <c r="AB1552" i="7"/>
  <c r="AB1588" i="7"/>
  <c r="AB181" i="7"/>
  <c r="AB646" i="7"/>
  <c r="AB1034" i="7"/>
  <c r="AB1636" i="7"/>
  <c r="C10" i="8"/>
  <c r="AB2094" i="7"/>
  <c r="AB636" i="7"/>
  <c r="AB2192" i="7"/>
  <c r="AB2630" i="7"/>
  <c r="AB285" i="7"/>
  <c r="AB2169" i="7"/>
  <c r="AB483" i="7"/>
  <c r="AB1763" i="7"/>
  <c r="AB2026" i="7"/>
  <c r="C9" i="8"/>
  <c r="AB1300" i="7"/>
  <c r="AB604" i="7"/>
  <c r="AB2384" i="7"/>
  <c r="D3" i="8"/>
  <c r="AB53" i="7"/>
  <c r="AB133" i="7"/>
  <c r="AB597" i="7"/>
  <c r="AB549" i="7"/>
  <c r="D6" i="8"/>
  <c r="D8" i="8"/>
  <c r="AB1469" i="7"/>
  <c r="AB2576" i="7"/>
  <c r="AB1648" i="7"/>
  <c r="AB175" i="7"/>
  <c r="AB1658" i="7"/>
  <c r="AB566" i="7"/>
  <c r="AB2020" i="7"/>
  <c r="AB1204" i="7"/>
  <c r="C4" i="8"/>
  <c r="C5" i="8" s="1"/>
  <c r="AB2182" i="7"/>
  <c r="AB1540" i="7"/>
  <c r="AB1660" i="7"/>
  <c r="AB1581" i="7"/>
  <c r="AB2752" i="7"/>
  <c r="AB663" i="7"/>
  <c r="AB2548" i="7"/>
  <c r="AB1014" i="7"/>
  <c r="AB1373" i="7"/>
  <c r="AB2012" i="7"/>
  <c r="AB1871" i="7"/>
  <c r="AB1882" i="7"/>
  <c r="AB490" i="7"/>
  <c r="AB711" i="7"/>
  <c r="AB1814" i="7"/>
  <c r="AB988" i="7"/>
  <c r="AB2123" i="7"/>
  <c r="AB1209" i="7"/>
  <c r="AB693" i="7"/>
  <c r="AB1760" i="7"/>
  <c r="AB819" i="7"/>
  <c r="AB1235" i="7"/>
  <c r="AB397" i="7"/>
  <c r="AB1466" i="7"/>
  <c r="AB1833" i="7"/>
  <c r="AB103" i="7"/>
  <c r="AB1796" i="7"/>
  <c r="AB1153" i="7"/>
  <c r="AB1305" i="7"/>
  <c r="AB2423" i="7"/>
  <c r="AB615" i="7"/>
  <c r="AB1684" i="7"/>
  <c r="AB669" i="7"/>
  <c r="AB287" i="7"/>
  <c r="AB301" i="7"/>
  <c r="AB1908" i="7"/>
  <c r="AB425" i="7"/>
  <c r="AB1277" i="7"/>
  <c r="AB1948" i="7"/>
  <c r="AB1324" i="7"/>
  <c r="AB1022" i="7"/>
  <c r="AB19" i="7"/>
  <c r="AB1717" i="7"/>
  <c r="AB2269" i="7"/>
  <c r="AB350" i="7"/>
  <c r="AB204" i="7"/>
  <c r="AB2585" i="7"/>
  <c r="AB359" i="7"/>
  <c r="AB2276" i="7"/>
  <c r="AB2051" i="7"/>
  <c r="AB952" i="7"/>
  <c r="AB2237" i="7"/>
  <c r="AB1533" i="7"/>
  <c r="AB1004" i="7"/>
  <c r="AB1158" i="7"/>
  <c r="AB1712" i="7"/>
  <c r="AB1162" i="7"/>
  <c r="AB1091" i="7"/>
  <c r="AB1676" i="7"/>
  <c r="AB265" i="7"/>
  <c r="AB1165" i="7"/>
  <c r="AB322" i="7"/>
  <c r="AB1492" i="7"/>
  <c r="AB837" i="7"/>
  <c r="AB2114" i="7"/>
  <c r="AB1110" i="7"/>
  <c r="AB179" i="7"/>
  <c r="AB2787" i="7"/>
  <c r="AB557" i="7"/>
  <c r="AB64" i="7"/>
  <c r="AB2653" i="7"/>
  <c r="AB2589" i="7"/>
  <c r="AB1453" i="7"/>
  <c r="AB5" i="7"/>
  <c r="AB841" i="7"/>
  <c r="AB531" i="7"/>
  <c r="AB2045" i="7"/>
  <c r="AB1421" i="7"/>
  <c r="AB2496" i="7"/>
  <c r="AB2409" i="7"/>
  <c r="AB759" i="7"/>
  <c r="AB1507" i="7"/>
  <c r="AB1876" i="7"/>
  <c r="AB1976" i="7"/>
  <c r="AB317" i="7"/>
  <c r="AB2660" i="7"/>
  <c r="AB684" i="7"/>
  <c r="AB1737" i="7"/>
  <c r="AB630" i="7"/>
  <c r="AB2451" i="7"/>
  <c r="AB964" i="7"/>
  <c r="AB1691" i="7"/>
  <c r="AB2158" i="7"/>
  <c r="AB873" i="7"/>
  <c r="AB1795" i="7"/>
  <c r="AB2320" i="7"/>
  <c r="AB271" i="7"/>
  <c r="AB1020" i="7"/>
  <c r="AB1685" i="7"/>
  <c r="AB196" i="7"/>
  <c r="AB2209" i="7"/>
  <c r="AB2633" i="7"/>
  <c r="AB1900" i="7"/>
  <c r="AB2685" i="7"/>
  <c r="AB2140" i="7"/>
  <c r="AB2150" i="7"/>
  <c r="AB2224" i="7"/>
  <c r="AB2058" i="7"/>
  <c r="AB30" i="7"/>
  <c r="AB252" i="7"/>
  <c r="AB2217" i="7"/>
  <c r="AB1705" i="7"/>
  <c r="AB2627" i="7"/>
  <c r="AB500" i="7"/>
  <c r="AB1859" i="7"/>
  <c r="AB1495" i="7"/>
  <c r="AB2668" i="7"/>
  <c r="AB2124" i="7"/>
  <c r="AB1500" i="7"/>
  <c r="AB1244" i="7"/>
  <c r="AB1366" i="7"/>
  <c r="AB2031" i="7"/>
  <c r="AB463" i="7"/>
  <c r="AB2638" i="7"/>
  <c r="AB2330" i="7"/>
  <c r="AB1114" i="7"/>
  <c r="AB238" i="7"/>
  <c r="AB220" i="7"/>
  <c r="AB551" i="7"/>
  <c r="AB295" i="7"/>
  <c r="AB39" i="7"/>
  <c r="AB2084" i="7"/>
  <c r="AB1332" i="7"/>
  <c r="AB564" i="7"/>
  <c r="AB2531" i="7"/>
  <c r="AB838" i="7"/>
  <c r="AB2068" i="7"/>
  <c r="AB1299" i="7"/>
  <c r="AB2709" i="7"/>
  <c r="AB1269" i="7"/>
  <c r="AB1604" i="7"/>
  <c r="AB115" i="7"/>
  <c r="AB2299" i="7"/>
  <c r="AB2351" i="7"/>
  <c r="AB1273" i="7"/>
  <c r="AB1180" i="7"/>
  <c r="AB1643" i="7"/>
  <c r="AB1074" i="7"/>
  <c r="AB185" i="7"/>
  <c r="AB2520" i="7"/>
  <c r="AB2473" i="7"/>
  <c r="AB2692" i="7"/>
  <c r="AB2003" i="7"/>
  <c r="AB789" i="7"/>
  <c r="AB467" i="7"/>
  <c r="AB1932" i="7"/>
  <c r="AB1221" i="7"/>
  <c r="AB1123" i="7"/>
  <c r="AB2108" i="7"/>
  <c r="AB1904" i="7"/>
  <c r="AB320" i="7"/>
  <c r="AB2765" i="7"/>
  <c r="AB428" i="7"/>
  <c r="AB2198" i="7"/>
  <c r="AB1701" i="7"/>
  <c r="AB2188" i="7"/>
  <c r="AB813" i="7"/>
  <c r="AB924" i="7"/>
  <c r="AB576" i="7"/>
  <c r="AB541" i="7"/>
  <c r="AB1632" i="7"/>
  <c r="AB48" i="7"/>
  <c r="AB2605" i="7"/>
  <c r="AB2306" i="7"/>
  <c r="AB2547" i="7"/>
  <c r="AB2071" i="7"/>
  <c r="AB410" i="7"/>
  <c r="AB2308" i="7"/>
  <c r="AB930" i="7"/>
  <c r="AB1350" i="7"/>
  <c r="AB1437" i="7"/>
  <c r="AB1196" i="7"/>
  <c r="AB1879" i="7"/>
  <c r="AB2512" i="7"/>
  <c r="AB1616" i="7"/>
  <c r="AB1610" i="7"/>
  <c r="AB554" i="7"/>
  <c r="AB42" i="7"/>
  <c r="AB2575" i="7"/>
  <c r="AB2777" i="7"/>
  <c r="AB1385" i="7"/>
  <c r="AB1065" i="7"/>
  <c r="AB775" i="7"/>
  <c r="AB503" i="7"/>
  <c r="AB247" i="7"/>
  <c r="AB149" i="7"/>
  <c r="AB1555" i="7"/>
  <c r="AB997" i="7"/>
  <c r="AB1924" i="7"/>
  <c r="AB292" i="7"/>
  <c r="AB1971" i="7"/>
  <c r="AB517" i="7"/>
  <c r="AB2292" i="7"/>
  <c r="AB1460" i="7"/>
  <c r="AB2515" i="7"/>
  <c r="AB1619" i="7"/>
  <c r="AB803" i="7"/>
  <c r="AB2772" i="7"/>
  <c r="AB2097" i="7"/>
  <c r="AB1297" i="7"/>
  <c r="AB753" i="7"/>
  <c r="AB497" i="7"/>
  <c r="AB241" i="7"/>
  <c r="AB1526" i="7"/>
  <c r="AB2477" i="7"/>
  <c r="AB1595" i="7"/>
  <c r="AB27" i="7"/>
  <c r="AB633" i="7"/>
  <c r="AB1538" i="7"/>
  <c r="AB690" i="7"/>
  <c r="AB2047" i="7"/>
  <c r="AB1212" i="7"/>
  <c r="AB16" i="7"/>
  <c r="AB1946" i="7"/>
  <c r="AB1594" i="7"/>
  <c r="AB26" i="7"/>
  <c r="AB487" i="7"/>
  <c r="AB231" i="7"/>
  <c r="AB262" i="7"/>
  <c r="AB949" i="7"/>
  <c r="AB244" i="7"/>
  <c r="AB469" i="7"/>
  <c r="AB2244" i="7"/>
  <c r="AB1412" i="7"/>
  <c r="AB2024" i="7"/>
  <c r="AB2504" i="7"/>
  <c r="AB1993" i="7"/>
  <c r="AB2502" i="7"/>
  <c r="AB2682" i="7"/>
  <c r="AB1587" i="7"/>
  <c r="AB2190" i="7"/>
  <c r="AB1725" i="7"/>
  <c r="AB2135" i="7"/>
  <c r="AB1078" i="7"/>
  <c r="AB1117" i="7"/>
  <c r="AB1046" i="7"/>
  <c r="AB1405" i="7"/>
  <c r="AB1399" i="7"/>
  <c r="AB1290" i="7"/>
  <c r="AB522" i="7"/>
  <c r="AB10" i="7"/>
  <c r="AB743" i="7"/>
  <c r="AB471" i="7"/>
  <c r="AB215" i="7"/>
  <c r="AB1459" i="7"/>
  <c r="AB1828" i="7"/>
  <c r="AB291" i="7"/>
  <c r="AB421" i="7"/>
  <c r="AB1506" i="7"/>
  <c r="AB1898" i="7"/>
  <c r="AB2086" i="7"/>
  <c r="AB1999" i="7"/>
  <c r="AB2092" i="7"/>
  <c r="AB2007" i="7"/>
  <c r="AB2358" i="7"/>
  <c r="AB2544" i="7"/>
  <c r="AB816" i="7"/>
  <c r="AB1007" i="7"/>
  <c r="AB638" i="7"/>
  <c r="AB965" i="7"/>
  <c r="AB1076" i="7"/>
  <c r="AB104" i="7"/>
  <c r="AB707" i="7"/>
  <c r="AB1415" i="7"/>
  <c r="AB2022" i="7"/>
  <c r="AB528" i="7"/>
  <c r="AB1518" i="7"/>
  <c r="AB1951" i="7"/>
  <c r="AB127" i="7"/>
  <c r="AB2266" i="7"/>
  <c r="AB1306" i="7"/>
  <c r="AB282" i="7"/>
  <c r="AB606" i="7"/>
  <c r="AB1625" i="7"/>
  <c r="AB1369" i="7"/>
  <c r="AB1892" i="7"/>
  <c r="AB1140" i="7"/>
  <c r="AB774" i="7"/>
  <c r="AB1028" i="7"/>
  <c r="AB2261" i="7"/>
  <c r="AB628" i="7"/>
  <c r="AB755" i="7"/>
  <c r="AB2756" i="7"/>
  <c r="AB1025" i="7"/>
  <c r="AB2763" i="7"/>
  <c r="AB1650" i="7"/>
  <c r="AB1783" i="7"/>
  <c r="AB2476" i="7"/>
  <c r="AB2295" i="7"/>
  <c r="AB1579" i="7"/>
  <c r="AB472" i="7"/>
  <c r="AB162" i="7"/>
  <c r="AB2194" i="7"/>
  <c r="AB1516" i="7"/>
  <c r="AB903" i="7"/>
  <c r="AB1039" i="7"/>
  <c r="AB1670" i="7"/>
  <c r="AB1663" i="7"/>
  <c r="AB2128" i="7"/>
  <c r="AB800" i="7"/>
  <c r="AB2339" i="7"/>
  <c r="AB22" i="7"/>
  <c r="AB1573" i="7"/>
  <c r="AB2564" i="7"/>
  <c r="AB2572" i="7"/>
  <c r="AB1147" i="7"/>
  <c r="AB2096" i="7"/>
  <c r="AB63" i="7"/>
  <c r="AB1279" i="7"/>
  <c r="AB2250" i="7"/>
  <c r="AB266" i="7"/>
  <c r="AB2393" i="7"/>
  <c r="AB1844" i="7"/>
  <c r="AB1092" i="7"/>
  <c r="AB2227" i="7"/>
  <c r="AB758" i="7"/>
  <c r="AB917" i="7"/>
  <c r="AB1364" i="7"/>
  <c r="AB178" i="7"/>
  <c r="AB1733" i="7"/>
  <c r="AB2437" i="7"/>
  <c r="AB2408" i="7"/>
  <c r="AB148" i="7"/>
  <c r="AB1730" i="7"/>
  <c r="AB1852" i="7"/>
  <c r="AB1479" i="7"/>
  <c r="AB1679" i="7"/>
  <c r="AB2614" i="7"/>
  <c r="AB2144" i="7"/>
  <c r="AB304" i="7"/>
  <c r="AB1359" i="7"/>
  <c r="AB1143" i="7"/>
  <c r="AB544" i="7"/>
  <c r="AB2282" i="7"/>
  <c r="AB1940" i="7"/>
  <c r="AB51" i="7"/>
  <c r="AB2277" i="7"/>
  <c r="AB1771" i="7"/>
  <c r="AB338" i="7"/>
  <c r="AB2175" i="7"/>
  <c r="AB2556" i="7"/>
  <c r="AB866" i="7"/>
  <c r="AB1751" i="7"/>
  <c r="AB512" i="7"/>
  <c r="AB1645" i="7"/>
  <c r="AB733" i="7"/>
  <c r="AB1903" i="7"/>
  <c r="AB1567" i="7"/>
  <c r="AB1562" i="7"/>
  <c r="AB727" i="7"/>
  <c r="AB455" i="7"/>
  <c r="AB199" i="7"/>
  <c r="AB2179" i="7"/>
  <c r="AB643" i="7"/>
  <c r="AB885" i="7"/>
  <c r="AB1316" i="7"/>
  <c r="AB2594" i="7"/>
  <c r="AB2336" i="7"/>
  <c r="AB1398" i="7"/>
  <c r="AB2700" i="7"/>
  <c r="AB1474" i="7"/>
  <c r="AB434" i="7"/>
  <c r="AB1440" i="7"/>
  <c r="AB2602" i="7"/>
  <c r="AB2390" i="7"/>
  <c r="AB76" i="7"/>
  <c r="AB620" i="7"/>
  <c r="AB1686" i="7"/>
  <c r="AB1375" i="7"/>
  <c r="AB1463" i="7"/>
  <c r="AB2054" i="7"/>
  <c r="AB1088" i="7"/>
  <c r="AB1447" i="7"/>
  <c r="AB1966" i="7"/>
  <c r="AB2597" i="7"/>
  <c r="AB2673" i="7"/>
  <c r="AB2770" i="7"/>
  <c r="AB2040" i="7"/>
  <c r="AB746" i="7"/>
  <c r="AB234" i="7"/>
  <c r="AB1708" i="7"/>
  <c r="AB2345" i="7"/>
  <c r="AB1321" i="7"/>
  <c r="AB1175" i="7"/>
  <c r="AB1582" i="7"/>
  <c r="AB887" i="7"/>
  <c r="AB1550" i="7"/>
  <c r="AB1647" i="7"/>
  <c r="AB2538" i="7"/>
  <c r="AB298" i="7"/>
  <c r="AB787" i="7"/>
  <c r="AB2104" i="7"/>
  <c r="AB2210" i="7"/>
  <c r="AB354" i="7"/>
  <c r="AB796" i="7"/>
  <c r="AB2560" i="7"/>
  <c r="AB2374" i="7"/>
  <c r="AB832" i="7"/>
  <c r="AB1159" i="7"/>
  <c r="AB1334" i="7"/>
  <c r="AB1023" i="7"/>
  <c r="AB588" i="7"/>
  <c r="AB2038" i="7"/>
  <c r="AB1534" i="7"/>
  <c r="AB687" i="7"/>
  <c r="AB2711" i="7"/>
  <c r="AB1188" i="7"/>
  <c r="AB676" i="7"/>
  <c r="AB2075" i="7"/>
  <c r="AB984" i="7"/>
  <c r="AB2395" i="7"/>
  <c r="AB1224" i="7"/>
  <c r="AB2009" i="7"/>
  <c r="AB1890" i="7"/>
  <c r="AB1677" i="7"/>
  <c r="AB524" i="7"/>
  <c r="AB973" i="7"/>
  <c r="AB1356" i="7"/>
  <c r="AB764" i="7"/>
  <c r="AB2758" i="7"/>
  <c r="AB714" i="7"/>
  <c r="AB1102" i="7"/>
  <c r="AB1257" i="7"/>
  <c r="AB2404" i="7"/>
  <c r="AB2485" i="7"/>
  <c r="AB1283" i="7"/>
  <c r="AB1432" i="7"/>
  <c r="AB201" i="7"/>
  <c r="AB2019" i="7"/>
  <c r="AB580" i="7"/>
  <c r="AB2364" i="7"/>
  <c r="AB1263" i="7"/>
  <c r="AB846" i="7"/>
  <c r="AB31" i="7"/>
  <c r="AB996" i="7"/>
  <c r="AB326" i="7"/>
  <c r="AB2466" i="7"/>
  <c r="AB1835" i="7"/>
  <c r="AB855" i="7"/>
  <c r="AB363" i="7"/>
  <c r="AB1528" i="7"/>
  <c r="AB1502" i="7"/>
  <c r="AB1944" i="7"/>
  <c r="AB250" i="7"/>
  <c r="AB486" i="7"/>
  <c r="AB1613" i="7"/>
  <c r="AB989" i="7"/>
  <c r="AB1917" i="7"/>
  <c r="AB1597" i="7"/>
  <c r="AB685" i="7"/>
  <c r="AB1980" i="7"/>
  <c r="AB1484" i="7"/>
  <c r="AB12" i="7"/>
  <c r="AB2360" i="7"/>
  <c r="AB1127" i="7"/>
  <c r="AB1311" i="7"/>
  <c r="AB2522" i="7"/>
  <c r="AB767" i="7"/>
  <c r="AB1661" i="7"/>
  <c r="AB1974" i="7"/>
  <c r="AB480" i="7"/>
  <c r="AB2399" i="7"/>
  <c r="AB869" i="7"/>
  <c r="AB957" i="7"/>
  <c r="AB413" i="7"/>
  <c r="AB1340" i="7"/>
  <c r="AB748" i="7"/>
  <c r="AB1623" i="7"/>
  <c r="AB1031" i="7"/>
  <c r="AB1862" i="7"/>
  <c r="AB1206" i="7"/>
  <c r="AB432" i="7"/>
  <c r="AB1503" i="7"/>
  <c r="AB559" i="7"/>
  <c r="AB2478" i="7"/>
  <c r="AB2426" i="7"/>
  <c r="AB1818" i="7"/>
  <c r="AB1498" i="7"/>
  <c r="AB1210" i="7"/>
  <c r="AB954" i="7"/>
  <c r="AB698" i="7"/>
  <c r="AB442" i="7"/>
  <c r="AB268" i="7"/>
  <c r="AB2015" i="7"/>
  <c r="AB1086" i="7"/>
  <c r="AB190" i="7"/>
  <c r="AB2460" i="7"/>
  <c r="AB1822" i="7"/>
  <c r="AB2649" i="7"/>
  <c r="AB2297" i="7"/>
  <c r="AB1865" i="7"/>
  <c r="AB1529" i="7"/>
  <c r="AB1241" i="7"/>
  <c r="AB937" i="7"/>
  <c r="AB391" i="7"/>
  <c r="AB135" i="7"/>
  <c r="AB1072" i="7"/>
  <c r="AB1155" i="7"/>
  <c r="AB2064" i="7"/>
  <c r="AB2218" i="7"/>
  <c r="AB2333" i="7"/>
  <c r="AB1885" i="7"/>
  <c r="AB1309" i="7"/>
  <c r="AB1964" i="7"/>
  <c r="AB1692" i="7"/>
  <c r="AB1052" i="7"/>
  <c r="AB460" i="7"/>
  <c r="AB1287" i="7"/>
  <c r="AB2230" i="7"/>
  <c r="AB688" i="7"/>
  <c r="AB1422" i="7"/>
  <c r="AB1183" i="7"/>
  <c r="AB2734" i="7"/>
  <c r="AB1565" i="7"/>
  <c r="AB653" i="7"/>
  <c r="AB1580" i="7"/>
  <c r="AB1036" i="7"/>
  <c r="AB716" i="7"/>
  <c r="AB1607" i="7"/>
  <c r="AB1271" i="7"/>
  <c r="AB1015" i="7"/>
  <c r="AB2726" i="7"/>
  <c r="AB2214" i="7"/>
  <c r="AB1830" i="7"/>
  <c r="AB1190" i="7"/>
  <c r="AB1920" i="7"/>
  <c r="AB681" i="7"/>
  <c r="AB156" i="7"/>
  <c r="AB2655" i="7"/>
  <c r="AB784" i="7"/>
  <c r="AB991" i="7"/>
  <c r="AB2663" i="7"/>
  <c r="AB2506" i="7"/>
  <c r="AB980" i="7"/>
  <c r="AB1874" i="7"/>
  <c r="AB1654" i="7"/>
  <c r="AB1549" i="7"/>
  <c r="AB1261" i="7"/>
  <c r="AB893" i="7"/>
  <c r="AB1564" i="7"/>
  <c r="AB2704" i="7"/>
  <c r="AB1390" i="7"/>
  <c r="AB1791" i="7"/>
  <c r="AB831" i="7"/>
  <c r="AB255" i="7"/>
  <c r="AB2702" i="7"/>
  <c r="AB2394" i="7"/>
  <c r="AB1450" i="7"/>
  <c r="AB1178" i="7"/>
  <c r="AB878" i="7"/>
  <c r="AB253" i="7"/>
  <c r="AB79" i="7"/>
  <c r="AB1054" i="7"/>
  <c r="AB126" i="7"/>
  <c r="AB1646" i="7"/>
  <c r="AB1817" i="7"/>
  <c r="AB1497" i="7"/>
  <c r="AB1193" i="7"/>
  <c r="AB631" i="7"/>
  <c r="AB1524" i="7"/>
  <c r="AB371" i="7"/>
  <c r="AB134" i="7"/>
  <c r="AB644" i="7"/>
  <c r="AB723" i="7"/>
  <c r="AB2053" i="7"/>
  <c r="AB21" i="7"/>
  <c r="AB1012" i="7"/>
  <c r="AB228" i="7"/>
  <c r="AB2225" i="7"/>
  <c r="AB865" i="7"/>
  <c r="AB609" i="7"/>
  <c r="AB353" i="7"/>
  <c r="AB97" i="7"/>
  <c r="AB2551" i="7"/>
  <c r="AB107" i="7"/>
  <c r="AB2117" i="7"/>
  <c r="AB2732" i="7"/>
  <c r="AB1723" i="7"/>
  <c r="AB1387" i="7"/>
  <c r="AB1688" i="7"/>
  <c r="AB978" i="7"/>
  <c r="AB2785" i="7"/>
  <c r="AB761" i="7"/>
  <c r="AB345" i="7"/>
  <c r="AB2232" i="7"/>
  <c r="AB2563" i="7"/>
  <c r="AB2322" i="7"/>
  <c r="AB1250" i="7"/>
  <c r="AB2141" i="7"/>
  <c r="AB2151" i="7"/>
  <c r="AB858" i="7"/>
  <c r="AB1785" i="7"/>
  <c r="AB2350" i="7"/>
  <c r="AB2342" i="7"/>
  <c r="AB142" i="7"/>
  <c r="AB1302" i="7"/>
  <c r="AB739" i="7"/>
  <c r="AB1916" i="7"/>
  <c r="AB1292" i="7"/>
  <c r="AB599" i="7"/>
  <c r="AB87" i="7"/>
  <c r="AB1381" i="7"/>
  <c r="AB1748" i="7"/>
  <c r="AB732" i="7"/>
  <c r="AB1408" i="7"/>
  <c r="AB1706" i="7"/>
  <c r="AB109" i="7"/>
  <c r="AB2115" i="7"/>
  <c r="AB1847" i="7"/>
  <c r="AB2347" i="7"/>
  <c r="AB1383" i="7"/>
  <c r="AB1618" i="7"/>
  <c r="AB365" i="7"/>
  <c r="AB2686" i="7"/>
  <c r="AB2174" i="7"/>
  <c r="AB2553" i="7"/>
  <c r="AB343" i="7"/>
  <c r="AB2260" i="7"/>
  <c r="AB675" i="7"/>
  <c r="AB312" i="7"/>
  <c r="AB2774" i="7"/>
  <c r="AB2518" i="7"/>
  <c r="AB208" i="7"/>
  <c r="AB218" i="7"/>
  <c r="AB2381" i="7"/>
  <c r="AB2681" i="7"/>
  <c r="AB563" i="7"/>
  <c r="AB710" i="7"/>
  <c r="AB2501" i="7"/>
  <c r="AB2057" i="7"/>
  <c r="AB476" i="7"/>
  <c r="AB1894" i="7"/>
  <c r="AB1510" i="7"/>
  <c r="AB1776" i="7"/>
  <c r="AB319" i="7"/>
  <c r="AB222" i="7"/>
  <c r="AB1913" i="7"/>
  <c r="AB164" i="7"/>
  <c r="AB515" i="7"/>
  <c r="AB1635" i="7"/>
  <c r="AB213" i="7"/>
  <c r="AB1956" i="7"/>
  <c r="AB1753" i="7"/>
  <c r="AB1349" i="7"/>
  <c r="AB2134" i="7"/>
  <c r="AB2221" i="7"/>
  <c r="AB2744" i="7"/>
  <c r="AB2356" i="7"/>
  <c r="AB1620" i="7"/>
  <c r="AB852" i="7"/>
  <c r="AB1987" i="7"/>
  <c r="AB422" i="7"/>
  <c r="AB740" i="7"/>
  <c r="AB2739" i="7"/>
  <c r="AB67" i="7"/>
  <c r="AB2469" i="7"/>
  <c r="AB1765" i="7"/>
  <c r="AB1461" i="7"/>
  <c r="AB933" i="7"/>
  <c r="AB1124" i="7"/>
  <c r="AB324" i="7"/>
  <c r="AB2147" i="7"/>
  <c r="AB1953" i="7"/>
  <c r="AB1697" i="7"/>
  <c r="AB1441" i="7"/>
  <c r="AB1185" i="7"/>
  <c r="AB897" i="7"/>
  <c r="AB641" i="7"/>
  <c r="AB385" i="7"/>
  <c r="AB129" i="7"/>
  <c r="AB2603" i="7"/>
  <c r="AB2619" i="7"/>
  <c r="AB1787" i="7"/>
  <c r="AB1131" i="7"/>
  <c r="AB619" i="7"/>
  <c r="AB171" i="7"/>
  <c r="AB1608" i="7"/>
  <c r="AB1106" i="7"/>
  <c r="AB2464" i="7"/>
  <c r="AB2073" i="7"/>
  <c r="AB2780" i="7"/>
  <c r="AB2167" i="7"/>
  <c r="AB1901" i="7"/>
  <c r="AB2090" i="7"/>
  <c r="AB2172" i="7"/>
  <c r="AB2508" i="7"/>
  <c r="AB1451" i="7"/>
  <c r="AB891" i="7"/>
  <c r="AB2088" i="7"/>
  <c r="AB88" i="7"/>
  <c r="AB361" i="7"/>
  <c r="AB2712" i="7"/>
  <c r="AB744" i="7"/>
  <c r="AB1138" i="7"/>
  <c r="AB793" i="7"/>
  <c r="AB2536" i="7"/>
  <c r="AB1544" i="7"/>
  <c r="AB504" i="7"/>
  <c r="AB946" i="7"/>
  <c r="AB2568" i="7"/>
  <c r="AB2611" i="7"/>
  <c r="AB1426" i="7"/>
  <c r="AB1744" i="7"/>
  <c r="AB1216" i="7"/>
  <c r="AB928" i="7"/>
  <c r="AB672" i="7"/>
  <c r="AB1406" i="7"/>
  <c r="AB1487" i="7"/>
  <c r="AB1167" i="7"/>
  <c r="AB847" i="7"/>
  <c r="AB543" i="7"/>
  <c r="AB2718" i="7"/>
  <c r="AB2462" i="7"/>
  <c r="AB2206" i="7"/>
  <c r="AB2410" i="7"/>
  <c r="AB1802" i="7"/>
  <c r="AB1194" i="7"/>
  <c r="AB382" i="7"/>
  <c r="AB236" i="7"/>
  <c r="AB158" i="7"/>
  <c r="AB2204" i="7"/>
  <c r="AB2617" i="7"/>
  <c r="AB2281" i="7"/>
  <c r="AB1225" i="7"/>
  <c r="AB921" i="7"/>
  <c r="AB2199" i="7"/>
  <c r="AB647" i="7"/>
  <c r="AB375" i="7"/>
  <c r="AB119" i="7"/>
  <c r="AB501" i="7"/>
  <c r="AB2324" i="7"/>
  <c r="AB1572" i="7"/>
  <c r="AB1187" i="7"/>
  <c r="AB918" i="7"/>
  <c r="AB406" i="7"/>
  <c r="AB1253" i="7"/>
  <c r="AB2388" i="7"/>
  <c r="AB692" i="7"/>
  <c r="AB2453" i="7"/>
  <c r="AB1445" i="7"/>
  <c r="AB101" i="7"/>
  <c r="AB1860" i="7"/>
  <c r="AB1060" i="7"/>
  <c r="AB276" i="7"/>
  <c r="AB2099" i="7"/>
  <c r="AB1171" i="7"/>
  <c r="AB2628" i="7"/>
  <c r="AB2257" i="7"/>
  <c r="AB1937" i="7"/>
  <c r="AB1681" i="7"/>
  <c r="AB1425" i="7"/>
  <c r="AB1169" i="7"/>
  <c r="AB881" i="7"/>
  <c r="AB625" i="7"/>
  <c r="AB369" i="7"/>
  <c r="AB113" i="7"/>
  <c r="AB2059" i="7"/>
  <c r="AB1755" i="7"/>
  <c r="AB139" i="7"/>
  <c r="AB456" i="7"/>
  <c r="AB2242" i="7"/>
  <c r="AB1010" i="7"/>
  <c r="AB2687" i="7"/>
  <c r="AB2165" i="7"/>
  <c r="AB2613" i="7"/>
  <c r="AB1343" i="7"/>
  <c r="AB2252" i="7"/>
  <c r="AB1295" i="7"/>
  <c r="AB2524" i="7"/>
  <c r="AB1758" i="7"/>
  <c r="AB2006" i="7"/>
  <c r="AB2311" i="7"/>
  <c r="AB1419" i="7"/>
  <c r="AB56" i="7"/>
  <c r="AB1522" i="7"/>
  <c r="AB226" i="7"/>
  <c r="AB329" i="7"/>
  <c r="AB2696" i="7"/>
  <c r="AB2338" i="7"/>
  <c r="AB2707" i="7"/>
  <c r="AB777" i="7"/>
  <c r="AB393" i="7"/>
  <c r="AB2533" i="7"/>
  <c r="AB2595" i="7"/>
  <c r="AB2354" i="7"/>
  <c r="AB50" i="7"/>
  <c r="AB2439" i="7"/>
  <c r="AB1750" i="7"/>
  <c r="AB2738" i="7"/>
  <c r="AB2616" i="7"/>
  <c r="AB1912" i="7"/>
  <c r="AB1517" i="7"/>
  <c r="AB1532" i="7"/>
  <c r="AB972" i="7"/>
  <c r="AB2678" i="7"/>
  <c r="AB1146" i="7"/>
  <c r="AB890" i="7"/>
  <c r="AB590" i="7"/>
  <c r="AB870" i="7"/>
  <c r="AB2164" i="7"/>
  <c r="AB548" i="7"/>
  <c r="AB1395" i="7"/>
  <c r="AB2005" i="7"/>
  <c r="AB1669" i="7"/>
  <c r="AB916" i="7"/>
  <c r="AB818" i="7"/>
  <c r="AB281" i="7"/>
  <c r="AB1104" i="7"/>
  <c r="AB826" i="7"/>
  <c r="AB484" i="7"/>
  <c r="AB1062" i="7"/>
  <c r="AB1327" i="7"/>
  <c r="AB968" i="7"/>
  <c r="AB509" i="7"/>
  <c r="AB839" i="7"/>
  <c r="AB2716" i="7"/>
  <c r="AB2291" i="7"/>
  <c r="AB1557" i="7"/>
  <c r="AB2657" i="7"/>
  <c r="AB1739" i="7"/>
  <c r="AB331" i="7"/>
  <c r="AB2706" i="7"/>
  <c r="AB2444" i="7"/>
  <c r="AB2331" i="7"/>
  <c r="AB802" i="7"/>
  <c r="AB274" i="7"/>
  <c r="AB2493" i="7"/>
  <c r="AB1703" i="7"/>
  <c r="AB1030" i="7"/>
  <c r="AB78" i="7"/>
  <c r="AB1353" i="7"/>
  <c r="AB1367" i="7"/>
  <c r="AB932" i="7"/>
  <c r="AB2125" i="7"/>
  <c r="AB1094" i="7"/>
  <c r="AB1392" i="7"/>
  <c r="AB908" i="7"/>
  <c r="AB45" i="7"/>
  <c r="AB1638" i="7"/>
  <c r="AB1198" i="7"/>
  <c r="AB124" i="7"/>
  <c r="AB2137" i="7"/>
  <c r="AB387" i="7"/>
  <c r="AB843" i="7"/>
  <c r="AB735" i="7"/>
  <c r="AB1402" i="7"/>
  <c r="AB2212" i="7"/>
  <c r="AB1056" i="7"/>
  <c r="AB2639" i="7"/>
  <c r="AB157" i="7"/>
  <c r="AB3" i="7"/>
  <c r="AB1923" i="7"/>
  <c r="AB1571" i="7"/>
  <c r="AB2027" i="7"/>
  <c r="AB258" i="7"/>
  <c r="AB1115" i="7"/>
  <c r="AB73" i="7"/>
  <c r="AB41" i="7"/>
  <c r="AB2310" i="7"/>
  <c r="AB574" i="7"/>
  <c r="AB1109" i="7"/>
  <c r="AB1942" i="7"/>
  <c r="AB1083" i="7"/>
  <c r="AB1404" i="7"/>
  <c r="AB1958" i="7"/>
  <c r="AB752" i="7"/>
  <c r="AB959" i="7"/>
  <c r="AB2490" i="7"/>
  <c r="AB1274" i="7"/>
  <c r="AB1593" i="7"/>
  <c r="AB725" i="7"/>
  <c r="AB230" i="7"/>
  <c r="AB132" i="7"/>
  <c r="AB595" i="7"/>
  <c r="AB92" i="7"/>
  <c r="AB1215" i="7"/>
  <c r="AB2690" i="7"/>
  <c r="AB1181" i="7"/>
  <c r="AB1836" i="7"/>
  <c r="AB703" i="7"/>
  <c r="AB851" i="7"/>
  <c r="AB876" i="7"/>
  <c r="AB189" i="7"/>
  <c r="AB2425" i="7"/>
  <c r="AB436" i="7"/>
  <c r="AB1339" i="7"/>
  <c r="AB1989" i="7"/>
  <c r="AB603" i="7"/>
  <c r="AB2418" i="7"/>
  <c r="AB1804" i="7"/>
  <c r="AB2326" i="7"/>
  <c r="AB1599" i="7"/>
  <c r="AB671" i="7"/>
  <c r="AB60" i="7"/>
  <c r="AB1049" i="7"/>
  <c r="AB2467" i="7"/>
  <c r="AB2315" i="7"/>
  <c r="AB920" i="7"/>
  <c r="AB1252" i="7"/>
  <c r="AB571" i="7"/>
  <c r="AB2130" i="7"/>
  <c r="AB8" i="7"/>
  <c r="AB823" i="7"/>
  <c r="AB1606" i="7"/>
  <c r="AB975" i="7"/>
  <c r="AB1033" i="7"/>
  <c r="AB659" i="7"/>
  <c r="AB1995" i="7"/>
  <c r="AB2428" i="7"/>
  <c r="AB585" i="7"/>
  <c r="AB1330" i="7"/>
  <c r="AB530" i="7"/>
  <c r="AB540" i="7"/>
  <c r="AB2294" i="7"/>
  <c r="AB1270" i="7"/>
  <c r="AB46" i="7"/>
  <c r="AB1812" i="7"/>
  <c r="AB1780" i="7"/>
  <c r="AB1827" i="7"/>
  <c r="AB25" i="7"/>
  <c r="AB560" i="7"/>
  <c r="AB1657" i="7"/>
  <c r="AB2689" i="7"/>
  <c r="AB278" i="7"/>
  <c r="AB520" i="7"/>
  <c r="AB2146" i="7"/>
  <c r="AB1436" i="7"/>
  <c r="AB1622" i="7"/>
  <c r="AB110" i="7"/>
  <c r="AB821" i="7"/>
  <c r="AB2581" i="7"/>
  <c r="AB1111" i="7"/>
  <c r="AB773" i="7"/>
  <c r="AB180" i="7"/>
  <c r="AB506" i="7"/>
  <c r="AB2365" i="7"/>
  <c r="AB1325" i="7"/>
  <c r="AB429" i="7"/>
  <c r="AB1724" i="7"/>
  <c r="AB1068" i="7"/>
  <c r="AB1639" i="7"/>
  <c r="AB1303" i="7"/>
  <c r="AB1047" i="7"/>
  <c r="AB2246" i="7"/>
  <c r="AB1222" i="7"/>
  <c r="AB2768" i="7"/>
  <c r="AB2032" i="7"/>
  <c r="AB960" i="7"/>
  <c r="AB704" i="7"/>
  <c r="AB448" i="7"/>
  <c r="AB192" i="7"/>
  <c r="AB1774" i="7"/>
  <c r="AB1438" i="7"/>
  <c r="AB1519" i="7"/>
  <c r="AB1199" i="7"/>
  <c r="AB879" i="7"/>
  <c r="AB575" i="7"/>
  <c r="AB2750" i="7"/>
  <c r="AB2494" i="7"/>
  <c r="AB2238" i="7"/>
  <c r="AB2698" i="7"/>
  <c r="AB2442" i="7"/>
  <c r="AB2186" i="7"/>
  <c r="AB1850" i="7"/>
  <c r="AB1514" i="7"/>
  <c r="AB176" i="7"/>
  <c r="AB863" i="7"/>
  <c r="AB2170" i="7"/>
  <c r="AB533" i="7"/>
  <c r="AB116" i="7"/>
  <c r="AB1285" i="7"/>
  <c r="AB536" i="7"/>
  <c r="AB807" i="7"/>
  <c r="AB2391" i="7"/>
  <c r="AB347" i="7"/>
  <c r="AB1602" i="7"/>
  <c r="AB1869" i="7"/>
  <c r="AB160" i="7"/>
  <c r="AB2154" i="7"/>
  <c r="AB170" i="7"/>
  <c r="AB333" i="7"/>
  <c r="AB1939" i="7"/>
  <c r="AB419" i="7"/>
  <c r="AB662" i="7"/>
  <c r="AB771" i="7"/>
  <c r="AB2069" i="7"/>
  <c r="AB2587" i="7"/>
  <c r="AB2571" i="7"/>
  <c r="AB1099" i="7"/>
  <c r="AB1512" i="7"/>
  <c r="AB315" i="7"/>
  <c r="AB2749" i="7"/>
  <c r="AB2742" i="7"/>
  <c r="AB2352" i="7"/>
  <c r="AB1742" i="7"/>
  <c r="AB186" i="7"/>
  <c r="AB2085" i="7"/>
  <c r="AB2623" i="7"/>
  <c r="AB1848" i="7"/>
  <c r="AB2402" i="7"/>
  <c r="AB2301" i="7"/>
  <c r="AB941" i="7"/>
  <c r="AB444" i="7"/>
  <c r="AB2736" i="7"/>
  <c r="AB682" i="7"/>
  <c r="AB1539" i="7"/>
  <c r="AB355" i="7"/>
  <c r="AB2529" i="7"/>
  <c r="AB587" i="7"/>
  <c r="AB2317" i="7"/>
  <c r="AB859" i="7"/>
  <c r="AB1768" i="7"/>
  <c r="AB1058" i="7"/>
  <c r="AB1314" i="7"/>
  <c r="AB637" i="7"/>
  <c r="AB381" i="7"/>
  <c r="AB1308" i="7"/>
  <c r="AB700" i="7"/>
  <c r="AB1591" i="7"/>
  <c r="AB2710" i="7"/>
  <c r="AB2288" i="7"/>
  <c r="AB1728" i="7"/>
  <c r="AB912" i="7"/>
  <c r="AB656" i="7"/>
  <c r="AB527" i="7"/>
  <c r="AB1786" i="7"/>
  <c r="AB666" i="7"/>
  <c r="AB154" i="7"/>
  <c r="AB2265" i="7"/>
  <c r="AB905" i="7"/>
  <c r="AB2119" i="7"/>
  <c r="AB453" i="7"/>
  <c r="AB36" i="7"/>
  <c r="AB390" i="7"/>
  <c r="AB2789" i="7"/>
  <c r="AB2421" i="7"/>
  <c r="AB307" i="7"/>
  <c r="AB1921" i="7"/>
  <c r="AB1665" i="7"/>
  <c r="AB1409" i="7"/>
  <c r="AB2555" i="7"/>
  <c r="AB2043" i="7"/>
  <c r="AB2162" i="7"/>
  <c r="AB1991" i="7"/>
  <c r="AB827" i="7"/>
  <c r="AB267" i="7"/>
  <c r="AB297" i="7"/>
  <c r="AB552" i="7"/>
  <c r="AB1400" i="7"/>
  <c r="AB786" i="7"/>
  <c r="AB1245" i="7"/>
  <c r="AB1981" i="7"/>
  <c r="AB1005" i="7"/>
  <c r="AB1100" i="7"/>
  <c r="AB1079" i="7"/>
  <c r="AB2278" i="7"/>
  <c r="AB1558" i="7"/>
  <c r="AB2416" i="7"/>
  <c r="AB736" i="7"/>
  <c r="AB224" i="7"/>
  <c r="AB1551" i="7"/>
  <c r="AB1247" i="7"/>
  <c r="AB943" i="7"/>
  <c r="AB607" i="7"/>
  <c r="AB2782" i="7"/>
  <c r="AB2526" i="7"/>
  <c r="AB2270" i="7"/>
  <c r="AB2730" i="7"/>
  <c r="AB2474" i="7"/>
  <c r="AB1546" i="7"/>
  <c r="AB1258" i="7"/>
  <c r="AB2592" i="7"/>
  <c r="AB510" i="7"/>
  <c r="AB14" i="7"/>
  <c r="AB2367" i="7"/>
  <c r="AB814" i="7"/>
  <c r="AB302" i="7"/>
  <c r="AB61" i="7"/>
  <c r="AB1918" i="7"/>
  <c r="AB1133" i="7"/>
  <c r="AB2713" i="7"/>
  <c r="AB1961" i="7"/>
  <c r="AB1577" i="7"/>
  <c r="AB1001" i="7"/>
  <c r="AB2455" i="7"/>
  <c r="AB439" i="7"/>
  <c r="AB183" i="7"/>
  <c r="AB677" i="7"/>
  <c r="AB1764" i="7"/>
  <c r="AB884" i="7"/>
  <c r="AB963" i="7"/>
  <c r="AB1509" i="7"/>
  <c r="AB2380" i="7"/>
  <c r="AB1628" i="7"/>
  <c r="AB2429" i="7"/>
  <c r="AB717" i="7"/>
  <c r="AB461" i="7"/>
  <c r="AB1756" i="7"/>
  <c r="AB1388" i="7"/>
  <c r="AB1671" i="7"/>
  <c r="AB1351" i="7"/>
  <c r="AB2790" i="7"/>
  <c r="AB2534" i="7"/>
  <c r="AB1926" i="7"/>
  <c r="AB1254" i="7"/>
  <c r="AB998" i="7"/>
  <c r="AB1808" i="7"/>
  <c r="AB1280" i="7"/>
  <c r="AB992" i="7"/>
  <c r="AB1470" i="7"/>
  <c r="AB351" i="7"/>
  <c r="AB2397" i="7"/>
  <c r="AB1949" i="7"/>
  <c r="AB1357" i="7"/>
  <c r="AB701" i="7"/>
  <c r="AB445" i="7"/>
  <c r="AB1996" i="7"/>
  <c r="AB1740" i="7"/>
  <c r="AB1372" i="7"/>
  <c r="AB1084" i="7"/>
  <c r="AB780" i="7"/>
  <c r="AB492" i="7"/>
  <c r="AB1655" i="7"/>
  <c r="AB1335" i="7"/>
  <c r="AB1063" i="7"/>
  <c r="AB2262" i="7"/>
  <c r="AB1910" i="7"/>
  <c r="AB1542" i="7"/>
  <c r="AB1238" i="7"/>
  <c r="AB982" i="7"/>
  <c r="AB2048" i="7"/>
  <c r="AB1792" i="7"/>
  <c r="AB1264" i="7"/>
  <c r="AB976" i="7"/>
  <c r="AB720" i="7"/>
  <c r="AB464" i="7"/>
  <c r="AB1838" i="7"/>
  <c r="AB1454" i="7"/>
  <c r="AB2383" i="7"/>
  <c r="AB1855" i="7"/>
  <c r="AB1535" i="7"/>
  <c r="AB1231" i="7"/>
  <c r="AB895" i="7"/>
  <c r="AB591" i="7"/>
  <c r="AB335" i="7"/>
  <c r="AB2766" i="7"/>
  <c r="AB2510" i="7"/>
  <c r="AB2254" i="7"/>
  <c r="AB2458" i="7"/>
  <c r="AB2202" i="7"/>
  <c r="AB1866" i="7"/>
  <c r="AB1530" i="7"/>
  <c r="AB1242" i="7"/>
  <c r="AB730" i="7"/>
  <c r="AB474" i="7"/>
  <c r="AB478" i="7"/>
  <c r="AB1148" i="7"/>
  <c r="AB2159" i="7"/>
  <c r="AB1118" i="7"/>
  <c r="AB782" i="7"/>
  <c r="AB1289" i="7"/>
  <c r="AB2436" i="7"/>
  <c r="AB198" i="7"/>
  <c r="AB836" i="7"/>
  <c r="AB499" i="7"/>
  <c r="AB2676" i="7"/>
  <c r="AB2625" i="7"/>
  <c r="AB1226" i="7"/>
  <c r="AB202" i="7"/>
  <c r="AB316" i="7"/>
  <c r="AB750" i="7"/>
  <c r="AB1854" i="7"/>
  <c r="AB2665" i="7"/>
  <c r="AB2313" i="7"/>
  <c r="AB1545" i="7"/>
  <c r="AB969" i="7"/>
  <c r="AB2327" i="7"/>
  <c r="AB679" i="7"/>
  <c r="AB407" i="7"/>
  <c r="AB151" i="7"/>
  <c r="AB581" i="7"/>
  <c r="AB1652" i="7"/>
  <c r="AB900" i="7"/>
  <c r="AB2035" i="7"/>
  <c r="AB1267" i="7"/>
  <c r="AB950" i="7"/>
  <c r="AB694" i="7"/>
  <c r="AB438" i="7"/>
  <c r="AB182" i="7"/>
  <c r="AB1317" i="7"/>
  <c r="AB788" i="7"/>
  <c r="AB4" i="7"/>
  <c r="AB867" i="7"/>
  <c r="AB99" i="7"/>
  <c r="AB2101" i="7"/>
  <c r="AB1797" i="7"/>
  <c r="AB1477" i="7"/>
  <c r="AB981" i="7"/>
  <c r="AB1172" i="7"/>
  <c r="AB372" i="7"/>
  <c r="AB2195" i="7"/>
  <c r="AB451" i="7"/>
  <c r="AB2289" i="7"/>
  <c r="AB1969" i="7"/>
  <c r="AB1713" i="7"/>
  <c r="AB1457" i="7"/>
  <c r="AB1201" i="7"/>
  <c r="AB913" i="7"/>
  <c r="AB657" i="7"/>
  <c r="AB401" i="7"/>
  <c r="AB145" i="7"/>
  <c r="AB2635" i="7"/>
  <c r="AB2155" i="7"/>
  <c r="AB2651" i="7"/>
  <c r="AB1819" i="7"/>
  <c r="AB1163" i="7"/>
  <c r="AB651" i="7"/>
  <c r="AB187" i="7"/>
  <c r="AB600" i="7"/>
  <c r="AB2370" i="7"/>
  <c r="AB2207" i="7"/>
  <c r="AB2719" i="7"/>
  <c r="AB1806" i="7"/>
  <c r="AB909" i="7"/>
  <c r="AB2647" i="7"/>
  <c r="AB1959" i="7"/>
  <c r="AB1933" i="7"/>
  <c r="AB2431" i="7"/>
  <c r="AB2727" i="7"/>
  <c r="AB2011" i="7"/>
  <c r="AB1467" i="7"/>
  <c r="AB923" i="7"/>
  <c r="AB395" i="7"/>
  <c r="AB2152" i="7"/>
  <c r="AB1144" i="7"/>
  <c r="AB1666" i="7"/>
  <c r="AB377" i="7"/>
  <c r="AB1928" i="7"/>
  <c r="AB808" i="7"/>
  <c r="AB2482" i="7"/>
  <c r="AB1218" i="7"/>
  <c r="AB2607" i="7"/>
  <c r="AB457" i="7"/>
  <c r="AB2600" i="7"/>
  <c r="AB568" i="7"/>
  <c r="AB1042" i="7"/>
  <c r="AB2760" i="7"/>
  <c r="AB2643" i="7"/>
  <c r="AB2498" i="7"/>
  <c r="AB1490" i="7"/>
  <c r="AB210" i="7"/>
  <c r="AB2105" i="7"/>
  <c r="AB1548" i="7"/>
  <c r="AB412" i="7"/>
  <c r="AB1575" i="7"/>
  <c r="AB2694" i="7"/>
  <c r="AB2438" i="7"/>
  <c r="AB1782" i="7"/>
  <c r="AB1430" i="7"/>
  <c r="AB2672" i="7"/>
  <c r="AB2095" i="7"/>
  <c r="AB239" i="7"/>
  <c r="AB2378" i="7"/>
  <c r="AB1770" i="7"/>
  <c r="AB1434" i="7"/>
  <c r="AB650" i="7"/>
  <c r="AB138" i="7"/>
  <c r="AB221" i="7"/>
  <c r="AB1294" i="7"/>
  <c r="AB94" i="7"/>
  <c r="AB1644" i="7"/>
  <c r="AB2412" i="7"/>
  <c r="AB2249" i="7"/>
  <c r="AB1177" i="7"/>
  <c r="AB405" i="7"/>
  <c r="AB1476" i="7"/>
  <c r="AB2755" i="7"/>
  <c r="AB1843" i="7"/>
  <c r="AB886" i="7"/>
  <c r="AB596" i="7"/>
  <c r="AB2021" i="7"/>
  <c r="AB2532" i="7"/>
  <c r="AB1955" i="7"/>
  <c r="AB1075" i="7"/>
  <c r="AB1137" i="7"/>
  <c r="AB1979" i="7"/>
  <c r="AB75" i="7"/>
  <c r="AB2121" i="7"/>
  <c r="AB2701" i="7"/>
  <c r="AB1815" i="7"/>
  <c r="AB1355" i="7"/>
  <c r="AB1320" i="7"/>
  <c r="AB2387" i="7"/>
  <c r="AB514" i="7"/>
  <c r="AB349" i="7"/>
  <c r="AB668" i="7"/>
  <c r="AB2240" i="7"/>
  <c r="AB368" i="7"/>
  <c r="AB2079" i="7"/>
  <c r="AB2414" i="7"/>
  <c r="AB1418" i="7"/>
  <c r="AB122" i="7"/>
  <c r="AB286" i="7"/>
  <c r="AB300" i="7"/>
  <c r="AB2284" i="7"/>
  <c r="AB1721" i="7"/>
  <c r="AB583" i="7"/>
  <c r="AB71" i="7"/>
  <c r="AB1428" i="7"/>
  <c r="AB660" i="7"/>
  <c r="AB2723" i="7"/>
  <c r="AB614" i="7"/>
  <c r="AB358" i="7"/>
  <c r="AB627" i="7"/>
  <c r="AB2373" i="7"/>
  <c r="AB1333" i="7"/>
  <c r="AB2484" i="7"/>
  <c r="AB1716" i="7"/>
  <c r="AB84" i="7"/>
  <c r="AB1907" i="7"/>
  <c r="AB1027" i="7"/>
  <c r="AB2268" i="7"/>
  <c r="AB1675" i="7"/>
  <c r="AB1832" i="7"/>
  <c r="AB1234" i="7"/>
  <c r="AB18" i="7"/>
  <c r="AB424" i="7"/>
  <c r="AB713" i="7"/>
  <c r="AB264" i="7"/>
  <c r="AB2037" i="7"/>
  <c r="AB2178" i="7"/>
  <c r="AB2236" i="7"/>
  <c r="AB1276" i="7"/>
  <c r="AB1152" i="7"/>
  <c r="AB624" i="7"/>
  <c r="AB495" i="7"/>
  <c r="AB2670" i="7"/>
  <c r="AB2362" i="7"/>
  <c r="AB327" i="7"/>
  <c r="AB1884" i="7"/>
  <c r="AB1260" i="7"/>
  <c r="AB956" i="7"/>
  <c r="AB1734" i="7"/>
  <c r="AB2063" i="7"/>
  <c r="AB207" i="7"/>
  <c r="AB618" i="7"/>
  <c r="AB2521" i="7"/>
  <c r="AB567" i="7"/>
  <c r="AB311" i="7"/>
  <c r="AB55" i="7"/>
  <c r="AB1380" i="7"/>
  <c r="AB1747" i="7"/>
  <c r="AB342" i="7"/>
  <c r="AB485" i="7"/>
  <c r="AB579" i="7"/>
  <c r="AB2341" i="7"/>
  <c r="AB1973" i="7"/>
  <c r="AB1612" i="7"/>
  <c r="AB217" i="7"/>
  <c r="AB249" i="7"/>
  <c r="AB2368" i="7"/>
  <c r="AB2271" i="7"/>
  <c r="AB2561" i="7"/>
  <c r="AB809" i="7"/>
  <c r="AB1640" i="7"/>
  <c r="AB2433" i="7"/>
  <c r="AB1232" i="7"/>
  <c r="AB718" i="7"/>
  <c r="AB925" i="7"/>
  <c r="AB2644" i="7"/>
  <c r="AB2487" i="7"/>
  <c r="AB2470" i="7"/>
  <c r="AB446" i="7"/>
  <c r="AB1069" i="7"/>
  <c r="AB2102" i="7"/>
  <c r="AB402" i="7"/>
  <c r="AB1478" i="7"/>
  <c r="AB2222" i="7"/>
  <c r="AB414" i="7"/>
  <c r="AB165" i="7"/>
  <c r="AB2545" i="7"/>
  <c r="AB2720" i="7"/>
  <c r="AB2661" i="7"/>
  <c r="AB2645" i="7"/>
  <c r="AB130" i="7"/>
  <c r="AB2000" i="7"/>
  <c r="AB1710" i="7"/>
  <c r="AB426" i="7"/>
  <c r="AB269" i="7"/>
  <c r="AB1070" i="7"/>
  <c r="AB68" i="7"/>
  <c r="AB901" i="7"/>
  <c r="AB2751" i="7"/>
  <c r="AB1895" i="7"/>
  <c r="AB2008" i="7"/>
  <c r="AB1480" i="7"/>
  <c r="AB2456" i="7"/>
  <c r="AB1853" i="7"/>
  <c r="AB999" i="7"/>
  <c r="AB1798" i="7"/>
  <c r="AB1200" i="7"/>
  <c r="AB400" i="7"/>
  <c r="AB1471" i="7"/>
  <c r="AB2138" i="7"/>
  <c r="AB654" i="7"/>
  <c r="AB1891" i="7"/>
  <c r="AB2499" i="7"/>
  <c r="AB2539" i="7"/>
  <c r="AB555" i="7"/>
  <c r="AB376" i="7"/>
  <c r="AB2599" i="7"/>
  <c r="AB2445" i="7"/>
  <c r="AB2176" i="7"/>
  <c r="AB1863" i="7"/>
  <c r="AB1965" i="7"/>
  <c r="AB2215" i="7"/>
  <c r="AB146" i="7"/>
  <c r="AB2664" i="7"/>
  <c r="AB2274" i="7"/>
  <c r="AB392" i="7"/>
  <c r="AB2355" i="7"/>
  <c r="AB1821" i="7"/>
  <c r="AB621" i="7"/>
  <c r="AB1202" i="7"/>
  <c r="AB2247" i="7"/>
  <c r="AB152" i="7"/>
  <c r="AB2126" i="7"/>
  <c r="AB944" i="7"/>
  <c r="AB945" i="7"/>
  <c r="AB678" i="7"/>
  <c r="AB2273" i="7"/>
  <c r="AB2055" i="7"/>
  <c r="AB1341" i="7"/>
  <c r="AB1927" i="7"/>
  <c r="AB1867" i="7"/>
  <c r="AB1080" i="7"/>
  <c r="AB2434" i="7"/>
  <c r="AB416" i="7"/>
  <c r="AB1807" i="7"/>
  <c r="AB2666" i="7"/>
  <c r="AB938" i="7"/>
  <c r="AB1423" i="7"/>
  <c r="AB1726" i="7"/>
  <c r="AB804" i="7"/>
  <c r="AB150" i="7"/>
  <c r="AB2110" i="7"/>
  <c r="AB1016" i="7"/>
  <c r="AB2488" i="7"/>
  <c r="AB882" i="7"/>
  <c r="AB2781" i="7"/>
  <c r="AB1255" i="7"/>
  <c r="AB1446" i="7"/>
  <c r="AB144" i="7"/>
  <c r="AB2111" i="7"/>
  <c r="AB1135" i="7"/>
  <c r="AB2650" i="7"/>
  <c r="AB922" i="7"/>
  <c r="AB2156" i="7"/>
  <c r="AB756" i="7"/>
  <c r="AB1139" i="7"/>
  <c r="AB1491" i="7"/>
  <c r="AB1413" i="7"/>
  <c r="AB853" i="7"/>
  <c r="AB2513" i="7"/>
  <c r="AB1067" i="7"/>
  <c r="AB2753" i="7"/>
  <c r="AB1837" i="7"/>
  <c r="AB1960" i="7"/>
  <c r="AB1442" i="7"/>
  <c r="AB2440" i="7"/>
  <c r="AB2714" i="7"/>
  <c r="AB1248" i="7"/>
  <c r="AB1839" i="7"/>
  <c r="AB1672" i="7"/>
  <c r="AB2486" i="7"/>
  <c r="AB2255" i="7"/>
  <c r="AB2272" i="7"/>
  <c r="AB2279" i="7"/>
  <c r="AB1219" i="7"/>
  <c r="AB403" i="7"/>
  <c r="AB1462" i="7"/>
  <c r="AB2127" i="7"/>
  <c r="AB686" i="7"/>
  <c r="AB1851" i="7"/>
  <c r="AB648" i="7"/>
  <c r="AB440" i="7"/>
  <c r="AB2454" i="7"/>
  <c r="AB1174" i="7"/>
  <c r="AB1984" i="7"/>
  <c r="AB1694" i="7"/>
  <c r="AB902" i="7"/>
  <c r="AB2612" i="7"/>
  <c r="AB1448" i="7"/>
  <c r="AB1695" i="7"/>
  <c r="AB2405" i="7"/>
  <c r="AB877" i="7"/>
  <c r="AB2160" i="7"/>
  <c r="AB2783" i="7"/>
  <c r="AB1709" i="7"/>
  <c r="AB2767" i="7"/>
  <c r="AB781" i="7"/>
  <c r="AB1452" i="7"/>
  <c r="AB1318" i="7"/>
  <c r="AB1872" i="7"/>
  <c r="AB1360" i="7"/>
  <c r="AB288" i="7"/>
  <c r="AB2334" i="7"/>
  <c r="AB1962" i="7"/>
  <c r="AB1322" i="7"/>
  <c r="AB810" i="7"/>
  <c r="AB430" i="7"/>
  <c r="AB2385" i="7"/>
  <c r="AB1809" i="7"/>
  <c r="AB2591" i="7"/>
  <c r="AB1040" i="7"/>
  <c r="AB765" i="7"/>
  <c r="AB2060" i="7"/>
  <c r="AB860" i="7"/>
  <c r="AB1856" i="7"/>
  <c r="AB1344" i="7"/>
  <c r="AB272" i="7"/>
  <c r="AB2318" i="7"/>
  <c r="AB794" i="7"/>
  <c r="AB1182" i="7"/>
  <c r="AB398" i="7"/>
  <c r="AB2761" i="7"/>
  <c r="AB2089" i="7"/>
  <c r="AB388" i="7"/>
  <c r="AB1107" i="7"/>
  <c r="AB1877" i="7"/>
  <c r="AB1141" i="7"/>
  <c r="AB2065" i="7"/>
  <c r="AB1537" i="7"/>
  <c r="AB481" i="7"/>
  <c r="AB1307" i="7"/>
  <c r="AB2213" i="7"/>
  <c r="AB1805" i="7"/>
  <c r="AB2775" i="7"/>
  <c r="AB2471" i="7"/>
  <c r="AB1168" i="7"/>
  <c r="AB1160" i="7"/>
  <c r="AB904" i="7"/>
  <c r="AB1156" i="7"/>
  <c r="AB1810" i="7"/>
  <c r="AB1970" i="7"/>
  <c r="AB2013" i="7"/>
  <c r="AB749" i="7"/>
  <c r="AB2044" i="7"/>
  <c r="AB1420" i="7"/>
  <c r="AB844" i="7"/>
  <c r="AB1990" i="7"/>
  <c r="AB1286" i="7"/>
  <c r="AB2480" i="7"/>
  <c r="AB1840" i="7"/>
  <c r="AB1312" i="7"/>
  <c r="AB768" i="7"/>
  <c r="AB256" i="7"/>
  <c r="AB1935" i="7"/>
  <c r="AB383" i="7"/>
  <c r="AB2109" i="7"/>
  <c r="AB797" i="7"/>
  <c r="AB1468" i="7"/>
  <c r="AB1376" i="7"/>
  <c r="AB1693" i="7"/>
  <c r="AB1149" i="7"/>
  <c r="AB525" i="7"/>
  <c r="AB1820" i="7"/>
  <c r="AB32" i="7"/>
  <c r="AB415" i="7"/>
  <c r="AB2590" i="7"/>
  <c r="AB926" i="7"/>
  <c r="AB2509" i="7"/>
  <c r="AB1641" i="7"/>
  <c r="AB790" i="7"/>
  <c r="AB534" i="7"/>
  <c r="AB1909" i="7"/>
  <c r="AB1173" i="7"/>
  <c r="AB1553" i="7"/>
  <c r="AB1714" i="7"/>
  <c r="AB1328" i="7"/>
  <c r="AB569" i="7"/>
  <c r="AB1698" i="7"/>
  <c r="AB89" i="7"/>
  <c r="AB242" i="7"/>
  <c r="AB2525" i="7"/>
  <c r="AB1164" i="7"/>
  <c r="AB2112" i="7"/>
  <c r="AB2113" i="7"/>
  <c r="AB2574" i="7"/>
  <c r="AB2778" i="7"/>
  <c r="AB2479" i="7"/>
  <c r="AB910" i="7"/>
  <c r="AB2253" i="7"/>
  <c r="AB117" i="7"/>
  <c r="AB518" i="7"/>
  <c r="AB6" i="7"/>
  <c r="AB339" i="7"/>
  <c r="AB2369" i="7"/>
  <c r="AB1793" i="7"/>
  <c r="AB1281" i="7"/>
  <c r="AB737" i="7"/>
  <c r="AB225" i="7"/>
  <c r="AB811" i="7"/>
  <c r="AB2697" i="7"/>
  <c r="AB1934" i="7"/>
  <c r="AB2541" i="7"/>
  <c r="AB1464" i="7"/>
  <c r="AB537" i="7"/>
  <c r="AB2312" i="7"/>
  <c r="AB601" i="7"/>
  <c r="AB1410" i="7"/>
  <c r="AB610" i="7"/>
  <c r="AB1085" i="7"/>
  <c r="AB493" i="7"/>
  <c r="AB1788" i="7"/>
  <c r="AB1132" i="7"/>
  <c r="AB556" i="7"/>
  <c r="AB1024" i="7"/>
  <c r="AB2527" i="7"/>
  <c r="AB1583" i="7"/>
  <c r="AB639" i="7"/>
  <c r="AB983" i="7"/>
  <c r="AB2256" i="7"/>
  <c r="AB1968" i="7"/>
  <c r="AB1184" i="7"/>
  <c r="AB896" i="7"/>
  <c r="AB640" i="7"/>
  <c r="AB384" i="7"/>
  <c r="AB128" i="7"/>
  <c r="AB1678" i="7"/>
  <c r="AB1374" i="7"/>
  <c r="AB1775" i="7"/>
  <c r="AB1455" i="7"/>
  <c r="AB1119" i="7"/>
  <c r="AB815" i="7"/>
  <c r="AB511" i="7"/>
  <c r="AB2430" i="7"/>
  <c r="AB2106" i="7"/>
  <c r="AB906" i="7"/>
  <c r="AB394" i="7"/>
  <c r="AB830" i="7"/>
  <c r="AB318" i="7"/>
  <c r="AB172" i="7"/>
  <c r="AB1038" i="7"/>
  <c r="AB622" i="7"/>
  <c r="AB1630" i="7"/>
  <c r="AB1481" i="7"/>
  <c r="AB2103" i="7"/>
  <c r="AB2228" i="7"/>
  <c r="AB708" i="7"/>
  <c r="AB323" i="7"/>
  <c r="AB374" i="7"/>
  <c r="AB118" i="7"/>
  <c r="AB1189" i="7"/>
  <c r="AB1443" i="7"/>
  <c r="AB2773" i="7"/>
  <c r="AB2389" i="7"/>
  <c r="AB805" i="7"/>
  <c r="AB259" i="7"/>
  <c r="AB2596" i="7"/>
  <c r="AB2497" i="7"/>
  <c r="AB1905" i="7"/>
  <c r="AB1649" i="7"/>
  <c r="AB1393" i="7"/>
  <c r="AB849" i="7"/>
  <c r="AB593" i="7"/>
  <c r="AB337" i="7"/>
  <c r="AB81" i="7"/>
  <c r="AB2523" i="7"/>
  <c r="AB2507" i="7"/>
  <c r="AB1035" i="7"/>
  <c r="AB523" i="7"/>
  <c r="AB1368" i="7"/>
  <c r="AB2098" i="7"/>
  <c r="AB834" i="7"/>
  <c r="AB2375" i="7"/>
  <c r="AB2081" i="7"/>
  <c r="AB2180" i="7"/>
  <c r="AB2631" i="7"/>
  <c r="AB2343" i="7"/>
  <c r="AB1718" i="7"/>
  <c r="AB1790" i="7"/>
  <c r="AB2143" i="7"/>
  <c r="AB2087" i="7"/>
  <c r="AB1707" i="7"/>
  <c r="AB795" i="7"/>
  <c r="AB235" i="7"/>
  <c r="AB1896" i="7"/>
  <c r="AB888" i="7"/>
  <c r="AB1346" i="7"/>
  <c r="AB82" i="7"/>
  <c r="AB1624" i="7"/>
  <c r="AB488" i="7"/>
  <c r="AB2226" i="7"/>
  <c r="AB898" i="7"/>
  <c r="AB745" i="7"/>
  <c r="AB313" i="7"/>
  <c r="AB2392" i="7"/>
  <c r="AB328" i="7"/>
  <c r="AB706" i="7"/>
  <c r="AB2357" i="7"/>
  <c r="AB2258" i="7"/>
  <c r="AB1170" i="7"/>
  <c r="AB2181" i="7"/>
  <c r="AB1239" i="7"/>
  <c r="AB2717" i="7"/>
  <c r="AB396" i="7"/>
  <c r="AB1223" i="7"/>
  <c r="AB2422" i="7"/>
  <c r="AB1766" i="7"/>
  <c r="AB1142" i="7"/>
  <c r="AB1696" i="7"/>
  <c r="AB880" i="7"/>
  <c r="AB1662" i="7"/>
  <c r="AB1439" i="7"/>
  <c r="AB2074" i="7"/>
  <c r="AB378" i="7"/>
  <c r="AB798" i="7"/>
  <c r="AB173" i="7"/>
  <c r="AB1278" i="7"/>
  <c r="AB1006" i="7"/>
  <c r="AB1566" i="7"/>
  <c r="AB2537" i="7"/>
  <c r="AB2233" i="7"/>
  <c r="AB1465" i="7"/>
  <c r="AB1161" i="7"/>
  <c r="AB2039" i="7"/>
  <c r="AB373" i="7"/>
  <c r="AB2196" i="7"/>
  <c r="AB1043" i="7"/>
  <c r="AB275" i="7"/>
  <c r="AB102" i="7"/>
  <c r="AB1157" i="7"/>
  <c r="AB2403" i="7"/>
  <c r="AB2757" i="7"/>
  <c r="AB757" i="7"/>
  <c r="AB211" i="7"/>
  <c r="AB2769" i="7"/>
  <c r="AB2481" i="7"/>
  <c r="AB2193" i="7"/>
  <c r="AB1889" i="7"/>
  <c r="AB1633" i="7"/>
  <c r="AB1377" i="7"/>
  <c r="AB1121" i="7"/>
  <c r="AB833" i="7"/>
  <c r="AB577" i="7"/>
  <c r="AB321" i="7"/>
  <c r="AB65" i="7"/>
  <c r="AB2491" i="7"/>
  <c r="AB1947" i="7"/>
  <c r="AB2475" i="7"/>
  <c r="AB1515" i="7"/>
  <c r="AB1003" i="7"/>
  <c r="AB507" i="7"/>
  <c r="AB43" i="7"/>
  <c r="AB1304" i="7"/>
  <c r="AB232" i="7"/>
  <c r="AB754" i="7"/>
  <c r="AB2263" i="7"/>
  <c r="AB1902" i="7"/>
  <c r="AB2049" i="7"/>
  <c r="AB2759" i="7"/>
  <c r="AB1950" i="7"/>
  <c r="AB2183" i="7"/>
  <c r="AB2543" i="7"/>
  <c r="AB1711" i="7"/>
  <c r="AB303" i="7"/>
  <c r="AB1021" i="7"/>
  <c r="AB1626" i="7"/>
  <c r="AB1998" i="7"/>
  <c r="AB1559" i="7"/>
  <c r="AB1719" i="7"/>
  <c r="AB1323" i="7"/>
  <c r="AB763" i="7"/>
  <c r="AB203" i="7"/>
  <c r="AB824" i="7"/>
  <c r="AB2658" i="7"/>
  <c r="AB233" i="7"/>
  <c r="AB2584" i="7"/>
  <c r="AB1560" i="7"/>
  <c r="AB2082" i="7"/>
  <c r="AB2601" i="7"/>
  <c r="AB2344" i="7"/>
  <c r="AB1256" i="7"/>
  <c r="AB642" i="7"/>
  <c r="AB1416" i="7"/>
  <c r="AB2275" i="7"/>
  <c r="AB1090" i="7"/>
  <c r="AB2559" i="7"/>
  <c r="AB1789" i="7"/>
  <c r="AB1229" i="7"/>
  <c r="AB605" i="7"/>
  <c r="AB1543" i="7"/>
  <c r="AB2166" i="7"/>
  <c r="AB1414" i="7"/>
  <c r="AB2640" i="7"/>
  <c r="AB1952" i="7"/>
  <c r="AB112" i="7"/>
  <c r="AB1358" i="7"/>
  <c r="AB1759" i="7"/>
  <c r="AB1087" i="7"/>
  <c r="AB223" i="7"/>
  <c r="AB2618" i="7"/>
  <c r="AB1754" i="7"/>
  <c r="AB634" i="7"/>
  <c r="AB140" i="7"/>
  <c r="AB62" i="7"/>
  <c r="AB2173" i="7"/>
  <c r="AB1757" i="7"/>
  <c r="AB1501" i="7"/>
  <c r="AB1213" i="7"/>
  <c r="AB845" i="7"/>
  <c r="AB589" i="7"/>
  <c r="AB652" i="7"/>
  <c r="AB364" i="7"/>
  <c r="AB1527" i="7"/>
  <c r="AB1207" i="7"/>
  <c r="AB935" i="7"/>
  <c r="AB2662" i="7"/>
  <c r="AB2406" i="7"/>
  <c r="AB1382" i="7"/>
  <c r="AB2624" i="7"/>
  <c r="AB1936" i="7"/>
  <c r="AB1680" i="7"/>
  <c r="AB1424" i="7"/>
  <c r="AB1136" i="7"/>
  <c r="AB864" i="7"/>
  <c r="AB608" i="7"/>
  <c r="AB352" i="7"/>
  <c r="AB96" i="7"/>
  <c r="AB1614" i="7"/>
  <c r="AB1342" i="7"/>
  <c r="AB1743" i="7"/>
  <c r="AB1407" i="7"/>
  <c r="AB1071" i="7"/>
  <c r="AB783" i="7"/>
  <c r="AB479" i="7"/>
  <c r="AB2654" i="7"/>
  <c r="AB2398" i="7"/>
  <c r="AB2142" i="7"/>
  <c r="AB2346" i="7"/>
  <c r="AB1722" i="7"/>
  <c r="AB1386" i="7"/>
  <c r="AB1130" i="7"/>
  <c r="AB874" i="7"/>
  <c r="AB362" i="7"/>
  <c r="AB106" i="7"/>
  <c r="AB766" i="7"/>
  <c r="AB254" i="7"/>
  <c r="AB141" i="7"/>
  <c r="AB108" i="7"/>
  <c r="AB1262" i="7"/>
  <c r="AB990" i="7"/>
  <c r="AB558" i="7"/>
  <c r="AB1310" i="7"/>
  <c r="AB1596" i="7"/>
  <c r="AB2205" i="7"/>
  <c r="AB861" i="7"/>
  <c r="AB951" i="7"/>
  <c r="AB1741" i="7"/>
  <c r="AB1485" i="7"/>
  <c r="AB1197" i="7"/>
  <c r="AB573" i="7"/>
  <c r="AB1868" i="7"/>
  <c r="AB1511" i="7"/>
  <c r="AB1191" i="7"/>
  <c r="AB919" i="7"/>
  <c r="AB2646" i="7"/>
  <c r="AB2118" i="7"/>
  <c r="AB1702" i="7"/>
  <c r="AB2608" i="7"/>
  <c r="AB1664" i="7"/>
  <c r="AB1120" i="7"/>
  <c r="AB848" i="7"/>
  <c r="AB592" i="7"/>
  <c r="AB336" i="7"/>
  <c r="AB80" i="7"/>
  <c r="AB1598" i="7"/>
  <c r="AB1326" i="7"/>
  <c r="AB1727" i="7"/>
  <c r="AB1391" i="7"/>
  <c r="AB1055" i="7"/>
  <c r="AB751" i="7"/>
  <c r="AB191" i="7"/>
  <c r="AB2382" i="7"/>
  <c r="AB2586" i="7"/>
  <c r="AB2042" i="7"/>
  <c r="AB1370" i="7"/>
  <c r="AB602" i="7"/>
  <c r="AB346" i="7"/>
  <c r="AB90" i="7"/>
  <c r="AB734" i="7"/>
  <c r="AB1246" i="7"/>
  <c r="AB974" i="7"/>
  <c r="AB526" i="7"/>
  <c r="AB2029" i="7"/>
  <c r="AB862" i="7"/>
  <c r="AB828" i="7"/>
  <c r="AB2489" i="7"/>
  <c r="AB1689" i="7"/>
  <c r="AB1799" i="7"/>
  <c r="AB277" i="7"/>
  <c r="AB1699" i="7"/>
  <c r="AB947" i="7"/>
  <c r="AB582" i="7"/>
  <c r="AB70" i="7"/>
  <c r="AB1093" i="7"/>
  <c r="AB437" i="7"/>
  <c r="AB452" i="7"/>
  <c r="AB2325" i="7"/>
  <c r="AB1957" i="7"/>
  <c r="AB1637" i="7"/>
  <c r="AB661" i="7"/>
  <c r="AB2420" i="7"/>
  <c r="AB820" i="7"/>
  <c r="AB1811" i="7"/>
  <c r="AB931" i="7"/>
  <c r="AB2721" i="7"/>
  <c r="AB2449" i="7"/>
  <c r="AB2161" i="7"/>
  <c r="AB1857" i="7"/>
  <c r="AB1601" i="7"/>
  <c r="AB1345" i="7"/>
  <c r="AB1089" i="7"/>
  <c r="AB801" i="7"/>
  <c r="AB545" i="7"/>
  <c r="AB289" i="7"/>
  <c r="AB33" i="7"/>
  <c r="AB2443" i="7"/>
  <c r="AB1883" i="7"/>
  <c r="AB1435" i="7"/>
  <c r="AB939" i="7"/>
  <c r="AB443" i="7"/>
  <c r="AB2376" i="7"/>
  <c r="AB1176" i="7"/>
  <c r="AB136" i="7"/>
  <c r="AB1922" i="7"/>
  <c r="AB594" i="7"/>
  <c r="AB2748" i="7"/>
  <c r="AB1769" i="7"/>
  <c r="AB1651" i="7"/>
  <c r="AB1103" i="7"/>
  <c r="AB2300" i="7"/>
  <c r="AB1994" i="7"/>
  <c r="AB2185" i="7"/>
  <c r="AB1590" i="7"/>
  <c r="AB348" i="7"/>
  <c r="AB1259" i="7"/>
  <c r="AB699" i="7"/>
  <c r="AB123" i="7"/>
  <c r="AB1720" i="7"/>
  <c r="AB712" i="7"/>
  <c r="AB2062" i="7"/>
  <c r="AB296" i="7"/>
  <c r="AB1906" i="7"/>
  <c r="AB658" i="7"/>
  <c r="AB2200" i="7"/>
  <c r="AB1128" i="7"/>
  <c r="AB120" i="7"/>
  <c r="AB450" i="7"/>
  <c r="AB2722" i="7"/>
  <c r="AB2066" i="7"/>
  <c r="AB914" i="7"/>
  <c r="AB2264" i="7"/>
  <c r="AB111" i="7"/>
  <c r="AB2558" i="7"/>
  <c r="AB2302" i="7"/>
  <c r="AB2762" i="7"/>
  <c r="AB1578" i="7"/>
  <c r="AB778" i="7"/>
  <c r="AB2588" i="7"/>
  <c r="AB2463" i="7"/>
  <c r="AB1166" i="7"/>
  <c r="AB894" i="7"/>
  <c r="AB366" i="7"/>
  <c r="AB125" i="7"/>
  <c r="AB28" i="7"/>
  <c r="AB2061" i="7"/>
  <c r="AB2745" i="7"/>
  <c r="AB2041" i="7"/>
  <c r="AB1609" i="7"/>
  <c r="AB2583" i="7"/>
  <c r="AB69" i="7"/>
  <c r="AB356" i="7"/>
  <c r="AB691" i="7"/>
  <c r="AB502" i="7"/>
  <c r="AB246" i="7"/>
  <c r="AB1589" i="7"/>
  <c r="AB1059" i="7"/>
  <c r="AB2565" i="7"/>
  <c r="AB2245" i="7"/>
  <c r="AB1861" i="7"/>
  <c r="AB1541" i="7"/>
  <c r="AB2148" i="7"/>
  <c r="AB2419" i="7"/>
  <c r="AB1523" i="7"/>
  <c r="AB2740" i="7"/>
  <c r="AB2641" i="7"/>
  <c r="AB2353" i="7"/>
  <c r="AB2033" i="7"/>
  <c r="AB1777" i="7"/>
  <c r="AB1521" i="7"/>
  <c r="AB1265" i="7"/>
  <c r="AB1009" i="7"/>
  <c r="AB721" i="7"/>
  <c r="AB465" i="7"/>
  <c r="AB209" i="7"/>
  <c r="AB2747" i="7"/>
  <c r="AB2283" i="7"/>
  <c r="AB205" i="7"/>
  <c r="AB1275" i="7"/>
  <c r="AB779" i="7"/>
  <c r="AB299" i="7"/>
  <c r="AB856" i="7"/>
  <c r="AB2642" i="7"/>
  <c r="AB2703" i="7"/>
  <c r="AB1781" i="7"/>
  <c r="AB2495" i="7"/>
  <c r="AB1482" i="7"/>
  <c r="AB2652" i="7"/>
  <c r="AB2303" i="7"/>
  <c r="AB1975" i="7"/>
  <c r="AB927" i="7"/>
  <c r="AB2203" i="7"/>
  <c r="AB1563" i="7"/>
  <c r="AB539" i="7"/>
  <c r="AB1384" i="7"/>
  <c r="AB408" i="7"/>
  <c r="AB2034" i="7"/>
  <c r="AB722" i="7"/>
  <c r="AB505" i="7"/>
  <c r="AB57" i="7"/>
  <c r="AB2184" i="7"/>
  <c r="AB1064" i="7"/>
  <c r="AB2786" i="7"/>
  <c r="AB1554" i="7"/>
  <c r="AB194" i="7"/>
  <c r="AB1929" i="7"/>
  <c r="AB2776" i="7"/>
  <c r="AB1880" i="7"/>
  <c r="AB840" i="7"/>
  <c r="AB98" i="7"/>
  <c r="AB2695" i="7"/>
  <c r="AB2461" i="7"/>
  <c r="AB1997" i="7"/>
  <c r="AB1389" i="7"/>
  <c r="AB1037" i="7"/>
  <c r="AB477" i="7"/>
  <c r="AB2028" i="7"/>
  <c r="AB1772" i="7"/>
  <c r="AB1116" i="7"/>
  <c r="AB812" i="7"/>
  <c r="AB1687" i="7"/>
  <c r="AB1095" i="7"/>
  <c r="AB791" i="7"/>
  <c r="AB1574" i="7"/>
  <c r="AB2080" i="7"/>
  <c r="AB1824" i="7"/>
  <c r="AB1296" i="7"/>
  <c r="AB1008" i="7"/>
  <c r="AB496" i="7"/>
  <c r="AB240" i="7"/>
  <c r="AB1486" i="7"/>
  <c r="AB2511" i="7"/>
  <c r="AB623" i="7"/>
  <c r="AB367" i="7"/>
  <c r="AB95" i="7"/>
  <c r="AB2542" i="7"/>
  <c r="AB2746" i="7"/>
  <c r="AB2234" i="7"/>
  <c r="AB1914" i="7"/>
  <c r="AB762" i="7"/>
  <c r="AB2784" i="7"/>
  <c r="AB542" i="7"/>
  <c r="AB2332" i="7"/>
  <c r="AB2447" i="7"/>
  <c r="AB1150" i="7"/>
  <c r="AB334" i="7"/>
  <c r="AB2030" i="7"/>
  <c r="AB1293" i="7"/>
  <c r="AB2361" i="7"/>
  <c r="AB1977" i="7"/>
  <c r="AB1017" i="7"/>
  <c r="AB2535" i="7"/>
  <c r="AB37" i="7"/>
  <c r="AB1044" i="7"/>
  <c r="AB308" i="7"/>
  <c r="AB1427" i="7"/>
  <c r="AB1878" i="7"/>
  <c r="AB742" i="7"/>
  <c r="AB1429" i="7"/>
  <c r="AB1011" i="7"/>
  <c r="AB243" i="7"/>
  <c r="AB2549" i="7"/>
  <c r="AB2229" i="7"/>
  <c r="AB1845" i="7"/>
  <c r="AB1525" i="7"/>
  <c r="AB1077" i="7"/>
  <c r="AB357" i="7"/>
  <c r="AB2100" i="7"/>
  <c r="AB516" i="7"/>
  <c r="AB2371" i="7"/>
  <c r="AB1411" i="7"/>
  <c r="AB2724" i="7"/>
  <c r="AB2609" i="7"/>
  <c r="AB2017" i="7"/>
  <c r="AB1761" i="7"/>
  <c r="AB1505" i="7"/>
  <c r="AB1249" i="7"/>
  <c r="AB993" i="7"/>
  <c r="AB705" i="7"/>
  <c r="AB449" i="7"/>
  <c r="AB193" i="7"/>
  <c r="AB2731" i="7"/>
  <c r="AB2251" i="7"/>
  <c r="AB1963" i="7"/>
  <c r="AB1243" i="7"/>
  <c r="AB747" i="7"/>
  <c r="AB283" i="7"/>
  <c r="AB1864" i="7"/>
  <c r="AB792" i="7"/>
  <c r="AB1458" i="7"/>
  <c r="AB66" i="7"/>
  <c r="AB1831" i="7"/>
  <c r="AB2569" i="7"/>
  <c r="AB2400" i="7"/>
  <c r="AB1849" i="7"/>
  <c r="AB2567" i="7"/>
  <c r="AB2415" i="7"/>
  <c r="AB2285" i="7"/>
  <c r="AB2239" i="7"/>
  <c r="AB2733" i="7"/>
  <c r="AB2171" i="7"/>
  <c r="AB1547" i="7"/>
  <c r="AB1051" i="7"/>
  <c r="AB491" i="7"/>
  <c r="AB2328" i="7"/>
  <c r="AB1336" i="7"/>
  <c r="AB344" i="7"/>
  <c r="AB1954" i="7"/>
  <c r="AB626" i="7"/>
  <c r="AB473" i="7"/>
  <c r="AB2120" i="7"/>
  <c r="AB1000" i="7"/>
  <c r="AB114" i="7"/>
  <c r="AB1897" i="7"/>
  <c r="AB553" i="7"/>
  <c r="AB2728" i="7"/>
  <c r="AB1816" i="7"/>
  <c r="AB760" i="7"/>
  <c r="AB1266" i="7"/>
  <c r="AB34" i="7"/>
  <c r="AB1378" i="7"/>
  <c r="AB1053" i="7"/>
  <c r="AB2754" i="7"/>
  <c r="AB1682" i="7"/>
  <c r="AB955" i="7"/>
  <c r="AB1449" i="7"/>
  <c r="AB1145" i="7"/>
  <c r="AB857" i="7"/>
  <c r="AB1943" i="7"/>
  <c r="AB325" i="7"/>
  <c r="AB2132" i="7"/>
  <c r="AB612" i="7"/>
  <c r="AB227" i="7"/>
  <c r="AB854" i="7"/>
  <c r="AB598" i="7"/>
  <c r="AB86" i="7"/>
  <c r="AB1125" i="7"/>
  <c r="AB2116" i="7"/>
  <c r="AB2163" i="7"/>
  <c r="AB1347" i="7"/>
  <c r="AB2725" i="7"/>
  <c r="AB1653" i="7"/>
  <c r="AB1301" i="7"/>
  <c r="AB709" i="7"/>
  <c r="AB2452" i="7"/>
  <c r="AB1668" i="7"/>
  <c r="AB868" i="7"/>
  <c r="AB20" i="7"/>
  <c r="AB979" i="7"/>
  <c r="AB163" i="7"/>
  <c r="AB2737" i="7"/>
  <c r="AB2465" i="7"/>
  <c r="AB2177" i="7"/>
  <c r="AB1873" i="7"/>
  <c r="AB1617" i="7"/>
  <c r="AB1361" i="7"/>
  <c r="AB1105" i="7"/>
  <c r="AB817" i="7"/>
  <c r="AB561" i="7"/>
  <c r="AB305" i="7"/>
  <c r="AB49" i="7"/>
  <c r="AB2459" i="7"/>
  <c r="AB1915" i="7"/>
  <c r="AB2363" i="7"/>
  <c r="AB1483" i="7"/>
  <c r="AB971" i="7"/>
  <c r="AB475" i="7"/>
  <c r="AB11" i="7"/>
  <c r="AB1240" i="7"/>
  <c r="AB168" i="7"/>
  <c r="AB1986" i="7"/>
  <c r="AB674" i="7"/>
  <c r="AB2241" i="7"/>
  <c r="AB1846" i="7"/>
  <c r="AB1911" i="7"/>
  <c r="AB2677" i="7"/>
  <c r="AB1886" i="7"/>
  <c r="AB1801" i="7"/>
  <c r="AB2349" i="7"/>
  <c r="AB2014" i="7"/>
  <c r="AB2359" i="7"/>
  <c r="AB2743" i="7"/>
  <c r="AB1919" i="7"/>
  <c r="AB892" i="7"/>
  <c r="AB1659" i="7"/>
  <c r="AB1291" i="7"/>
  <c r="AB731" i="7"/>
  <c r="AB155" i="7"/>
  <c r="AB1784" i="7"/>
  <c r="AB776" i="7"/>
  <c r="AB2562" i="7"/>
  <c r="AB1154" i="7"/>
  <c r="AB1834" i="7"/>
  <c r="AB2552" i="7"/>
  <c r="AB1496" i="7"/>
  <c r="AB360" i="7"/>
  <c r="AB2018" i="7"/>
  <c r="AB738" i="7"/>
  <c r="AB2505" i="7"/>
  <c r="AB697" i="7"/>
  <c r="AB2280" i="7"/>
  <c r="AB1192" i="7"/>
  <c r="AB200" i="7"/>
  <c r="AB562" i="7"/>
  <c r="AB680" i="7"/>
  <c r="AB1893" i="7"/>
  <c r="AB2259" i="7"/>
  <c r="AB994" i="7"/>
  <c r="AB2648" i="7"/>
  <c r="AB1431" i="7"/>
  <c r="AB719" i="7"/>
  <c r="AB447" i="7"/>
  <c r="AB2622" i="7"/>
  <c r="AB2366" i="7"/>
  <c r="AB2078" i="7"/>
  <c r="AB2570" i="7"/>
  <c r="AB2314" i="7"/>
  <c r="AB2010" i="7"/>
  <c r="AB1354" i="7"/>
  <c r="AB842" i="7"/>
  <c r="AB586" i="7"/>
  <c r="AB330" i="7"/>
  <c r="AB74" i="7"/>
  <c r="AB702" i="7"/>
  <c r="AB206" i="7"/>
  <c r="AB77" i="7"/>
  <c r="AB44" i="7"/>
  <c r="AB1230" i="7"/>
  <c r="AB958" i="7"/>
  <c r="AB494" i="7"/>
  <c r="AB188" i="7"/>
  <c r="AB508" i="7"/>
  <c r="AB2457" i="7"/>
  <c r="AB1673" i="7"/>
  <c r="AB1417" i="7"/>
  <c r="AB825" i="7"/>
  <c r="AB1319" i="7"/>
  <c r="AB535" i="7"/>
  <c r="AB279" i="7"/>
  <c r="AB23" i="7"/>
  <c r="AB229" i="7"/>
  <c r="AB2036" i="7"/>
  <c r="AB1284" i="7"/>
  <c r="AB532" i="7"/>
  <c r="AB2483" i="7"/>
  <c r="AB1667" i="7"/>
  <c r="AB899" i="7"/>
  <c r="AB131" i="7"/>
  <c r="AB822" i="7"/>
  <c r="AB310" i="7"/>
  <c r="AB54" i="7"/>
  <c r="AB1061" i="7"/>
  <c r="AB389" i="7"/>
  <c r="AB404" i="7"/>
  <c r="AB2083" i="7"/>
  <c r="AB1251" i="7"/>
  <c r="AB2693" i="7"/>
  <c r="AB2309" i="7"/>
  <c r="AB1941" i="7"/>
  <c r="AB1621" i="7"/>
  <c r="AB1237" i="7"/>
  <c r="AB613" i="7"/>
  <c r="AB2372" i="7"/>
  <c r="AB1556" i="7"/>
  <c r="AB772" i="7"/>
  <c r="AB883" i="7"/>
  <c r="AB35" i="7"/>
  <c r="AB2705" i="7"/>
  <c r="AB2417" i="7"/>
  <c r="AB2145" i="7"/>
  <c r="AB1841" i="7"/>
  <c r="AB1585" i="7"/>
  <c r="AB1329" i="7"/>
  <c r="AB1073" i="7"/>
  <c r="AB785" i="7"/>
  <c r="AB529" i="7"/>
  <c r="AB273" i="7"/>
  <c r="AB17" i="7"/>
  <c r="AB2411" i="7"/>
  <c r="AB2267" i="7"/>
  <c r="AB1403" i="7"/>
  <c r="AB907" i="7"/>
  <c r="AB411" i="7"/>
  <c r="AB2248" i="7"/>
  <c r="AB1112" i="7"/>
  <c r="AB72" i="7"/>
  <c r="AB1842" i="7"/>
  <c r="AB498" i="7"/>
  <c r="AB2741" i="7"/>
  <c r="AB655" i="7"/>
  <c r="AB961" i="7"/>
  <c r="AB2316" i="7"/>
  <c r="AB2211" i="7"/>
  <c r="AB2656" i="7"/>
  <c r="AB2287" i="7"/>
  <c r="AB1773" i="7"/>
  <c r="AB1151" i="7"/>
  <c r="AB2688" i="7"/>
  <c r="AB871" i="7"/>
  <c r="AB1738" i="7"/>
  <c r="AB2620" i="7"/>
  <c r="AB2715" i="7"/>
  <c r="AB1627" i="7"/>
  <c r="AB1227" i="7"/>
  <c r="AB667" i="7"/>
  <c r="AB91" i="7"/>
  <c r="AB1656" i="7"/>
  <c r="AB616" i="7"/>
  <c r="AB2386" i="7"/>
  <c r="AB1026" i="7"/>
  <c r="AB729" i="7"/>
  <c r="AB153" i="7"/>
  <c r="AB2472" i="7"/>
  <c r="AB1352" i="7"/>
  <c r="AB248" i="7"/>
  <c r="AB1826" i="7"/>
  <c r="AB578" i="7"/>
  <c r="AB2377" i="7"/>
  <c r="AB665" i="7"/>
  <c r="AB169" i="7"/>
  <c r="AB2136" i="7"/>
  <c r="AB1096" i="7"/>
  <c r="AB24" i="7"/>
  <c r="AB386" i="7"/>
  <c r="AB2674" i="7"/>
  <c r="AB2580" i="7"/>
  <c r="AB1779" i="7"/>
  <c r="AB2002" i="7"/>
  <c r="AB850" i="7"/>
  <c r="AB1592" i="7"/>
  <c r="AB2735" i="7"/>
  <c r="AB431" i="7"/>
  <c r="AB159" i="7"/>
  <c r="AB1982" i="7"/>
  <c r="AB2554" i="7"/>
  <c r="AB2298" i="7"/>
  <c r="AB1978" i="7"/>
  <c r="AB1642" i="7"/>
  <c r="AB1338" i="7"/>
  <c r="AB570" i="7"/>
  <c r="AB314" i="7"/>
  <c r="AB58" i="7"/>
  <c r="AB670" i="7"/>
  <c r="AB174" i="7"/>
  <c r="AB2671" i="7"/>
  <c r="AB1214" i="7"/>
  <c r="AB942" i="7"/>
  <c r="AB462" i="7"/>
  <c r="AB237" i="7"/>
  <c r="AB332" i="7"/>
  <c r="AB2441" i="7"/>
  <c r="AB2153" i="7"/>
  <c r="AB1401" i="7"/>
  <c r="AB1081" i="7"/>
  <c r="AB2791" i="7"/>
  <c r="AB967" i="7"/>
  <c r="AB519" i="7"/>
  <c r="AB263" i="7"/>
  <c r="AB7" i="7"/>
  <c r="AB197" i="7"/>
  <c r="AB1988" i="7"/>
  <c r="AB1236" i="7"/>
  <c r="AB2435" i="7"/>
  <c r="AB1603" i="7"/>
  <c r="AB835" i="7"/>
  <c r="AB83" i="7"/>
  <c r="AB806" i="7"/>
  <c r="AB550" i="7"/>
  <c r="AB294" i="7"/>
  <c r="AB38" i="7"/>
  <c r="AB1029" i="7"/>
  <c r="AB1972" i="7"/>
  <c r="AB1108" i="7"/>
  <c r="AB340" i="7"/>
  <c r="AB1203" i="7"/>
  <c r="AB435" i="7"/>
  <c r="AB2629" i="7"/>
  <c r="AB2293" i="7"/>
  <c r="AB1925" i="7"/>
  <c r="AB1605" i="7"/>
  <c r="AB1205" i="7"/>
  <c r="AB565" i="7"/>
  <c r="AB2340" i="7"/>
  <c r="AB1508" i="7"/>
  <c r="AB724" i="7"/>
  <c r="AB1715" i="7"/>
  <c r="AB2788" i="7"/>
  <c r="AB2401" i="7"/>
  <c r="AB2129" i="7"/>
  <c r="AB1825" i="7"/>
  <c r="AB1569" i="7"/>
  <c r="AB1313" i="7"/>
  <c r="AB1057" i="7"/>
  <c r="AB769" i="7"/>
  <c r="AB513" i="7"/>
  <c r="AB257" i="7"/>
  <c r="AB284" i="7"/>
  <c r="AB2379" i="7"/>
  <c r="AB1803" i="7"/>
  <c r="AB2235" i="7"/>
  <c r="AB1371" i="7"/>
  <c r="AB875" i="7"/>
  <c r="AB379" i="7"/>
  <c r="AB2168" i="7"/>
  <c r="AB1048" i="7"/>
  <c r="AB40" i="7"/>
  <c r="AB1778" i="7"/>
  <c r="AB418" i="7"/>
  <c r="AB2492" i="7"/>
  <c r="AB2679" i="7"/>
  <c r="AB380" i="7"/>
  <c r="AB2093" i="7"/>
  <c r="AB1887" i="7"/>
  <c r="AB2636" i="7"/>
  <c r="AB2191" i="7"/>
  <c r="AB1767" i="7"/>
  <c r="AB911" i="7"/>
  <c r="AB2669" i="7"/>
  <c r="AB2528" i="7"/>
  <c r="AB1674" i="7"/>
  <c r="AB2413" i="7"/>
  <c r="AB2427" i="7"/>
  <c r="AB1611" i="7"/>
  <c r="AB1179" i="7"/>
  <c r="AB635" i="7"/>
  <c r="AB59" i="7"/>
  <c r="AB1576" i="7"/>
  <c r="AB584" i="7"/>
  <c r="AB2290" i="7"/>
  <c r="AB962" i="7"/>
  <c r="AB617" i="7"/>
  <c r="AB137" i="7"/>
  <c r="AB2424" i="7"/>
  <c r="AB1288" i="7"/>
  <c r="AB184" i="7"/>
  <c r="AB1762" i="7"/>
  <c r="AB482" i="7"/>
  <c r="AB2025" i="7"/>
  <c r="AB649" i="7"/>
  <c r="AB121" i="7"/>
  <c r="AB2072" i="7"/>
  <c r="AB1032" i="7"/>
  <c r="AB1746" i="7"/>
  <c r="AB306" i="7"/>
  <c r="AB2578" i="7"/>
  <c r="AB2468" i="7"/>
  <c r="AB1475" i="7"/>
  <c r="AB1938" i="7"/>
  <c r="AB770" i="7"/>
  <c r="AB1570" i="7"/>
  <c r="AB2516" i="7"/>
  <c r="AB260" i="7"/>
  <c r="AB2131" i="7"/>
  <c r="AB611" i="7"/>
  <c r="AB726" i="7"/>
  <c r="AB470" i="7"/>
  <c r="AB214" i="7"/>
  <c r="AB1397" i="7"/>
  <c r="AB85" i="7"/>
  <c r="AB100" i="7"/>
  <c r="AB1731" i="7"/>
  <c r="AB195" i="7"/>
  <c r="AB2517" i="7"/>
  <c r="AB2197" i="7"/>
  <c r="AB1829" i="7"/>
  <c r="AB1045" i="7"/>
  <c r="AB309" i="7"/>
  <c r="AB2052" i="7"/>
  <c r="AB1268" i="7"/>
  <c r="AB468" i="7"/>
  <c r="AB2323" i="7"/>
  <c r="AB1379" i="7"/>
  <c r="AB2708" i="7"/>
  <c r="AB2593" i="7"/>
  <c r="AB2321" i="7"/>
  <c r="AB2001" i="7"/>
  <c r="AB1745" i="7"/>
  <c r="AB1489" i="7"/>
  <c r="AB1233" i="7"/>
  <c r="AB977" i="7"/>
  <c r="AB689" i="7"/>
  <c r="AB433" i="7"/>
  <c r="AB177" i="7"/>
  <c r="AB2699" i="7"/>
  <c r="AB2219" i="7"/>
  <c r="AB2779" i="7"/>
  <c r="AB1931" i="7"/>
  <c r="AB1211" i="7"/>
  <c r="AB715" i="7"/>
  <c r="AB251" i="7"/>
  <c r="AB1800" i="7"/>
  <c r="AB728" i="7"/>
  <c r="AB2514" i="7"/>
  <c r="AB1362" i="7"/>
  <c r="AB2500" i="7"/>
  <c r="AB953" i="7"/>
  <c r="AB2519" i="7"/>
  <c r="AB2231" i="7"/>
  <c r="AB2223" i="7"/>
  <c r="AB1735" i="7"/>
  <c r="AB2348" i="7"/>
  <c r="AB2335" i="7"/>
  <c r="AB2208" i="7"/>
  <c r="AB2220" i="7"/>
  <c r="AB2615" i="7"/>
  <c r="AB2684" i="7"/>
  <c r="AB1531" i="7"/>
  <c r="AB1019" i="7"/>
  <c r="AB459" i="7"/>
  <c r="AB2296" i="7"/>
  <c r="AB1272" i="7"/>
  <c r="AB280" i="7"/>
  <c r="AB1858" i="7"/>
  <c r="AB546" i="7"/>
  <c r="AB441" i="7"/>
  <c r="AB9" i="7"/>
  <c r="AB2056" i="7"/>
  <c r="AB936" i="7"/>
  <c r="AB2610" i="7"/>
  <c r="AB1394" i="7"/>
  <c r="AB1615" i="7"/>
  <c r="AB521" i="7"/>
  <c r="AB2680" i="7"/>
  <c r="AB1752" i="7"/>
  <c r="AB696" i="7"/>
  <c r="AB1186" i="7"/>
  <c r="AB1749" i="7"/>
  <c r="AB2133" i="7"/>
  <c r="AB2691" i="7"/>
  <c r="AB2626" i="7"/>
  <c r="AB1634" i="7"/>
  <c r="AB370" i="7"/>
  <c r="AB1690" i="7"/>
  <c r="AB270" i="7"/>
  <c r="AB29" i="7"/>
  <c r="AB1870" i="7"/>
  <c r="AB1101" i="7"/>
  <c r="AB2329" i="7"/>
  <c r="AB1945" i="7"/>
  <c r="AB1561" i="7"/>
  <c r="AB985" i="7"/>
  <c r="AB2407" i="7"/>
  <c r="AB695" i="7"/>
  <c r="AB423" i="7"/>
  <c r="AB167" i="7"/>
  <c r="AB629" i="7"/>
  <c r="AB1700" i="7"/>
  <c r="AB948" i="7"/>
  <c r="AB212" i="7"/>
  <c r="AB2067" i="7"/>
  <c r="AB1315" i="7"/>
  <c r="AB966" i="7"/>
  <c r="AB454" i="7"/>
  <c r="AB1365" i="7"/>
  <c r="AB52" i="7"/>
  <c r="AB1683" i="7"/>
  <c r="AB915" i="7"/>
  <c r="AB147" i="7"/>
  <c r="AB2149" i="7"/>
  <c r="AB1813" i="7"/>
  <c r="AB1493" i="7"/>
  <c r="AB1013" i="7"/>
  <c r="AB261" i="7"/>
  <c r="AB2004" i="7"/>
  <c r="AB1220" i="7"/>
  <c r="AB420" i="7"/>
  <c r="AB2243" i="7"/>
  <c r="AB1331" i="7"/>
  <c r="AB2577" i="7"/>
  <c r="AB1985" i="7"/>
  <c r="AB1729" i="7"/>
  <c r="AB1473" i="7"/>
  <c r="AB1217" i="7"/>
  <c r="AB929" i="7"/>
  <c r="AB673" i="7"/>
  <c r="AB417" i="7"/>
  <c r="AB161" i="7"/>
  <c r="AB2667" i="7"/>
  <c r="AB2187" i="7"/>
  <c r="AB2683" i="7"/>
  <c r="AB1899" i="7"/>
  <c r="AB1195" i="7"/>
  <c r="AB683" i="7"/>
  <c r="AB219" i="7"/>
  <c r="AB1736" i="7"/>
  <c r="AB664" i="7"/>
  <c r="AB2450" i="7"/>
  <c r="AB1282" i="7"/>
  <c r="AB2319" i="7"/>
  <c r="AB15" i="7"/>
  <c r="AB1881" i="7"/>
  <c r="AB2157" i="7"/>
  <c r="AB2023" i="7"/>
  <c r="AB1631" i="7"/>
  <c r="AB2764" i="7"/>
  <c r="AB2304" i="7"/>
  <c r="AB2122" i="7"/>
  <c r="AB2046" i="7"/>
  <c r="AB2189" i="7"/>
  <c r="AB2503" i="7"/>
  <c r="AB2604" i="7"/>
  <c r="AB1494" i="7"/>
  <c r="AB2107" i="7"/>
  <c r="AB1499" i="7"/>
  <c r="AB987" i="7"/>
  <c r="AB427" i="7"/>
  <c r="AB2216" i="7"/>
  <c r="AB1208" i="7"/>
  <c r="AB216" i="7"/>
  <c r="AB1794" i="7"/>
  <c r="AB466" i="7"/>
  <c r="AB409" i="7"/>
  <c r="AB2792" i="7"/>
  <c r="AB1992" i="7"/>
  <c r="AB872" i="7"/>
  <c r="AB2530" i="7"/>
  <c r="AB1298" i="7"/>
  <c r="AB2139" i="7"/>
  <c r="AB1113" i="7"/>
  <c r="AB489" i="7"/>
  <c r="AB2632" i="7"/>
  <c r="AB1704" i="7"/>
  <c r="AB632" i="7"/>
  <c r="AB1122" i="7"/>
  <c r="AB2070" i="7"/>
  <c r="AB2771" i="7"/>
  <c r="AB2659" i="7"/>
  <c r="AB2546" i="7"/>
  <c r="AB1586" i="7"/>
  <c r="AB290" i="7"/>
  <c r="AB2307" i="7"/>
  <c r="F3" i="7"/>
  <c r="E3" i="7"/>
  <c r="L2" i="7"/>
  <c r="G3" i="7"/>
  <c r="O3" i="7" l="1"/>
  <c r="D10" i="8"/>
  <c r="D7" i="8"/>
  <c r="D9" i="8"/>
  <c r="D4" i="8"/>
  <c r="D5" i="8" s="1"/>
  <c r="J3" i="7"/>
  <c r="Q3" i="7" l="1"/>
  <c r="S3" i="7" s="1"/>
  <c r="P3" i="7"/>
  <c r="R3" i="7" s="1"/>
  <c r="AC3" i="7"/>
  <c r="K3" i="7"/>
  <c r="I3" i="7" s="1"/>
  <c r="H3" i="7"/>
  <c r="U3" i="7" l="1"/>
  <c r="M4" i="7"/>
  <c r="N4" i="7"/>
  <c r="F4" i="7"/>
  <c r="J4" i="7" s="1"/>
  <c r="H4" i="7" s="1"/>
  <c r="E4" i="7"/>
  <c r="L3" i="7"/>
  <c r="O4" i="7" l="1"/>
  <c r="K4" i="7"/>
  <c r="I4" i="7" s="1"/>
  <c r="G4" i="7"/>
  <c r="Q4" i="7" l="1"/>
  <c r="P4" i="7"/>
  <c r="E5" i="7"/>
  <c r="F5" i="7"/>
  <c r="G5" i="7"/>
  <c r="L4" i="7"/>
  <c r="AC4" i="7" l="1"/>
  <c r="AC5" i="7"/>
  <c r="J5" i="7"/>
  <c r="H5" i="7" s="1"/>
  <c r="K5" i="7" l="1"/>
  <c r="I5" i="7" s="1"/>
  <c r="L5" i="7" l="1"/>
  <c r="E6" i="7"/>
  <c r="G6" i="7"/>
  <c r="F6" i="7"/>
  <c r="J6" i="7" s="1"/>
  <c r="K6" i="7" l="1"/>
  <c r="F7" i="7" s="1"/>
  <c r="H6" i="7"/>
  <c r="AC6" i="7" l="1"/>
  <c r="E7" i="7"/>
  <c r="L6" i="7"/>
  <c r="G7" i="7"/>
  <c r="I6" i="7"/>
  <c r="J7" i="7"/>
  <c r="K7" i="7" l="1"/>
  <c r="F8" i="7" s="1"/>
  <c r="H7" i="7"/>
  <c r="AC7" i="7" l="1"/>
  <c r="E8" i="7"/>
  <c r="G8" i="7"/>
  <c r="L7" i="7"/>
  <c r="I7" i="7"/>
  <c r="J8" i="7"/>
  <c r="H8" i="7" s="1"/>
  <c r="K8" i="7" l="1"/>
  <c r="I8" i="7" s="1"/>
  <c r="AC8" i="7" l="1"/>
  <c r="G9" i="7"/>
  <c r="AC9" i="7" s="1"/>
  <c r="L8" i="7"/>
  <c r="F9" i="7"/>
  <c r="J9" i="7" s="1"/>
  <c r="H9" i="7" s="1"/>
  <c r="E9" i="7"/>
  <c r="K9" i="7" l="1"/>
  <c r="F10" i="7" s="1"/>
  <c r="L9" i="7" l="1"/>
  <c r="I9" i="7"/>
  <c r="J10" i="7"/>
  <c r="H10" i="7" s="1"/>
  <c r="G10" i="7"/>
  <c r="E10" i="7"/>
  <c r="AC10" i="7" l="1"/>
  <c r="K10" i="7"/>
  <c r="I10" i="7" s="1"/>
  <c r="G11" i="7" l="1"/>
  <c r="E11" i="7"/>
  <c r="F11" i="7"/>
  <c r="J11" i="7" s="1"/>
  <c r="H11" i="7" s="1"/>
  <c r="L10" i="7"/>
  <c r="AC11" i="7" l="1"/>
  <c r="K11" i="7"/>
  <c r="I11" i="7" s="1"/>
  <c r="E12" i="7" l="1"/>
  <c r="F12" i="7"/>
  <c r="J12" i="7" s="1"/>
  <c r="H12" i="7" s="1"/>
  <c r="G12" i="7"/>
  <c r="L11" i="7"/>
  <c r="AC12" i="7" l="1"/>
  <c r="K12" i="7"/>
  <c r="I12" i="7" s="1"/>
  <c r="L12" i="7" l="1"/>
  <c r="E13" i="7"/>
  <c r="G13" i="7"/>
  <c r="F13" i="7"/>
  <c r="AC13" i="7" l="1"/>
  <c r="J13" i="7"/>
  <c r="H13" i="7" s="1"/>
  <c r="K13" i="7" l="1"/>
  <c r="I13" i="7" s="1"/>
  <c r="G14" i="7" l="1"/>
  <c r="L13" i="7"/>
  <c r="E14" i="7"/>
  <c r="F14" i="7"/>
  <c r="AC14" i="7" l="1"/>
  <c r="J14" i="7"/>
  <c r="H14" i="7" s="1"/>
  <c r="K14" i="7" l="1"/>
  <c r="I14" i="7" s="1"/>
  <c r="E15" i="7" l="1"/>
  <c r="G15" i="7"/>
  <c r="F15" i="7"/>
  <c r="J15" i="7" s="1"/>
  <c r="H15" i="7" s="1"/>
  <c r="L14" i="7"/>
  <c r="AC15" i="7" l="1"/>
  <c r="K15" i="7"/>
  <c r="G16" i="7" l="1"/>
  <c r="I15" i="7"/>
  <c r="F16" i="7"/>
  <c r="J16" i="7" s="1"/>
  <c r="H16" i="7" s="1"/>
  <c r="L15" i="7"/>
  <c r="E16" i="7"/>
  <c r="AC16" i="7" l="1"/>
  <c r="K16" i="7"/>
  <c r="L16" i="7" l="1"/>
  <c r="I16" i="7"/>
  <c r="G17" i="7"/>
  <c r="F17" i="7"/>
  <c r="E17" i="7"/>
  <c r="AC17" i="7" l="1"/>
  <c r="J17" i="7"/>
  <c r="H17" i="7" s="1"/>
  <c r="K17" i="7" l="1"/>
  <c r="L17" i="7" l="1"/>
  <c r="I17" i="7"/>
  <c r="E18" i="7"/>
  <c r="F18" i="7"/>
  <c r="G18" i="7"/>
  <c r="AC18" i="7" l="1"/>
  <c r="J18" i="7"/>
  <c r="H18" i="7" s="1"/>
  <c r="K18" i="7" l="1"/>
  <c r="L18" i="7" s="1"/>
  <c r="E19" i="7" l="1"/>
  <c r="I18" i="7"/>
  <c r="G19" i="7"/>
  <c r="F19" i="7"/>
  <c r="AC19" i="7" l="1"/>
  <c r="J19" i="7"/>
  <c r="H19" i="7" s="1"/>
  <c r="K19" i="7" l="1"/>
  <c r="I19" i="7" s="1"/>
  <c r="G20" i="7" l="1"/>
  <c r="E20" i="7"/>
  <c r="L19" i="7"/>
  <c r="F20" i="7"/>
  <c r="AC20" i="7" l="1"/>
  <c r="J20" i="7"/>
  <c r="H20" i="7" s="1"/>
  <c r="K20" i="7" l="1"/>
  <c r="G21" i="7" s="1"/>
  <c r="AC21" i="7" l="1"/>
  <c r="F21" i="7"/>
  <c r="J21" i="7" s="1"/>
  <c r="H21" i="7" s="1"/>
  <c r="I20" i="7"/>
  <c r="L20" i="7"/>
  <c r="E21" i="7"/>
  <c r="K21" i="7" l="1"/>
  <c r="I21" i="7" s="1"/>
  <c r="L21" i="7" l="1"/>
  <c r="E22" i="7"/>
  <c r="G22" i="7"/>
  <c r="F22" i="7"/>
  <c r="AC22" i="7" l="1"/>
  <c r="J22" i="7"/>
  <c r="H22" i="7" s="1"/>
  <c r="K22" i="7" l="1"/>
  <c r="L22" i="7" l="1"/>
  <c r="I22" i="7"/>
  <c r="F23" i="7"/>
  <c r="E23" i="7"/>
  <c r="G23" i="7"/>
  <c r="AC23" i="7" l="1"/>
  <c r="J23" i="7"/>
  <c r="H23" i="7" s="1"/>
  <c r="K23" i="7" l="1"/>
  <c r="L23" i="7" l="1"/>
  <c r="I23" i="7"/>
  <c r="G24" i="7"/>
  <c r="F24" i="7"/>
  <c r="E24" i="7"/>
  <c r="AC24" i="7" l="1"/>
  <c r="J24" i="7"/>
  <c r="H24" i="7" s="1"/>
  <c r="K24" i="7" l="1"/>
  <c r="I24" i="7" s="1"/>
  <c r="L24" i="7" l="1"/>
  <c r="E25" i="7"/>
  <c r="G25" i="7"/>
  <c r="F25" i="7"/>
  <c r="AC25" i="7" l="1"/>
  <c r="J25" i="7"/>
  <c r="H25" i="7" s="1"/>
  <c r="K25" i="7" l="1"/>
  <c r="I25" i="7" s="1"/>
  <c r="E26" i="7" l="1"/>
  <c r="G26" i="7"/>
  <c r="F26" i="7"/>
  <c r="J26" i="7" s="1"/>
  <c r="H26" i="7" s="1"/>
  <c r="L25" i="7"/>
  <c r="AC26" i="7" l="1"/>
  <c r="K26" i="7"/>
  <c r="I26" i="7" s="1"/>
  <c r="G27" i="7" l="1"/>
  <c r="AC27" i="7" s="1"/>
  <c r="E27" i="7"/>
  <c r="F27" i="7"/>
  <c r="J27" i="7" s="1"/>
  <c r="H27" i="7" s="1"/>
  <c r="L26" i="7"/>
  <c r="K27" i="7" l="1"/>
  <c r="I27" i="7" s="1"/>
  <c r="E28" i="7" l="1"/>
  <c r="L27" i="7"/>
  <c r="F28" i="7"/>
  <c r="G28" i="7"/>
  <c r="AC28" i="7" l="1"/>
  <c r="J28" i="7"/>
  <c r="H28" i="7" s="1"/>
  <c r="K28" i="7" l="1"/>
  <c r="I28" i="7" s="1"/>
  <c r="F29" i="7" l="1"/>
  <c r="J29" i="7" s="1"/>
  <c r="H29" i="7" s="1"/>
  <c r="G29" i="7"/>
  <c r="E29" i="7"/>
  <c r="L28" i="7"/>
  <c r="AC29" i="7" l="1"/>
  <c r="K29" i="7"/>
  <c r="I29" i="7" s="1"/>
  <c r="L29" i="7" l="1"/>
  <c r="F30" i="7"/>
  <c r="E30" i="7"/>
  <c r="G30" i="7"/>
  <c r="AC30" i="7" l="1"/>
  <c r="J30" i="7"/>
  <c r="H30" i="7" s="1"/>
  <c r="K30" i="7" l="1"/>
  <c r="I30" i="7" s="1"/>
  <c r="F31" i="7" l="1"/>
  <c r="J31" i="7" s="1"/>
  <c r="H31" i="7" s="1"/>
  <c r="E31" i="7"/>
  <c r="G31" i="7"/>
  <c r="L30" i="7"/>
  <c r="AC31" i="7" l="1"/>
  <c r="K31" i="7"/>
  <c r="I31" i="7" s="1"/>
  <c r="L31" i="7" l="1"/>
  <c r="E32" i="7"/>
  <c r="F32" i="7"/>
  <c r="G32" i="7"/>
  <c r="AC32" i="7" l="1"/>
  <c r="J32" i="7"/>
  <c r="H32" i="7" s="1"/>
  <c r="K32" i="7" l="1"/>
  <c r="I32" i="7" s="1"/>
  <c r="F33" i="7" l="1"/>
  <c r="J33" i="7" s="1"/>
  <c r="H33" i="7" s="1"/>
  <c r="G33" i="7"/>
  <c r="E33" i="7"/>
  <c r="L32" i="7"/>
  <c r="AC33" i="7" l="1"/>
  <c r="K33" i="7"/>
  <c r="I33" i="7" s="1"/>
  <c r="G34" i="7" l="1"/>
  <c r="F34" i="7"/>
  <c r="J34" i="7" s="1"/>
  <c r="H34" i="7" s="1"/>
  <c r="L33" i="7"/>
  <c r="E34" i="7"/>
  <c r="AC34" i="7" l="1"/>
  <c r="K34" i="7"/>
  <c r="I34" i="7" s="1"/>
  <c r="L34" i="7" l="1"/>
  <c r="E35" i="7"/>
  <c r="F35" i="7"/>
  <c r="G35" i="7"/>
  <c r="AC35" i="7" l="1"/>
  <c r="J35" i="7"/>
  <c r="H35" i="7" s="1"/>
  <c r="K35" i="7" l="1"/>
  <c r="L35" i="7" l="1"/>
  <c r="I35" i="7"/>
  <c r="F36" i="7"/>
  <c r="E36" i="7"/>
  <c r="G36" i="7"/>
  <c r="AC36" i="7" l="1"/>
  <c r="J36" i="7"/>
  <c r="H36" i="7" s="1"/>
  <c r="K36" i="7" l="1"/>
  <c r="I36" i="7" s="1"/>
  <c r="F37" i="7" l="1"/>
  <c r="J37" i="7" s="1"/>
  <c r="H37" i="7" s="1"/>
  <c r="G37" i="7"/>
  <c r="E37" i="7"/>
  <c r="L36" i="7"/>
  <c r="AC37" i="7" l="1"/>
  <c r="K37" i="7"/>
  <c r="L37" i="7" l="1"/>
  <c r="I37" i="7"/>
  <c r="E38" i="7"/>
  <c r="F38" i="7"/>
  <c r="G38" i="7"/>
  <c r="AC38" i="7" l="1"/>
  <c r="J38" i="7"/>
  <c r="H38" i="7" s="1"/>
  <c r="K38" i="7" l="1"/>
  <c r="I38" i="7" s="1"/>
  <c r="L38" i="7" l="1"/>
  <c r="F39" i="7"/>
  <c r="E39" i="7"/>
  <c r="G39" i="7"/>
  <c r="AC39" i="7" l="1"/>
  <c r="J39" i="7"/>
  <c r="H39" i="7" s="1"/>
  <c r="K39" i="7" l="1"/>
  <c r="G40" i="7" l="1"/>
  <c r="I39" i="7"/>
  <c r="E40" i="7"/>
  <c r="F40" i="7"/>
  <c r="J40" i="7" s="1"/>
  <c r="H40" i="7" s="1"/>
  <c r="L39" i="7"/>
  <c r="AC40" i="7" l="1"/>
  <c r="K40" i="7"/>
  <c r="L40" i="7" l="1"/>
  <c r="I40" i="7"/>
  <c r="F41" i="7"/>
  <c r="E41" i="7"/>
  <c r="G41" i="7"/>
  <c r="AC41" i="7" l="1"/>
  <c r="J41" i="7"/>
  <c r="H41" i="7" s="1"/>
  <c r="K41" i="7" l="1"/>
  <c r="I41" i="7" s="1"/>
  <c r="L41" i="7" l="1"/>
  <c r="F42" i="7"/>
  <c r="E42" i="7"/>
  <c r="G42" i="7"/>
  <c r="AC42" i="7" l="1"/>
  <c r="J42" i="7"/>
  <c r="H42" i="7" s="1"/>
  <c r="K42" i="7" l="1"/>
  <c r="I42" i="7" s="1"/>
  <c r="E43" i="7" l="1"/>
  <c r="F43" i="7"/>
  <c r="J43" i="7" s="1"/>
  <c r="H43" i="7" s="1"/>
  <c r="G43" i="7"/>
  <c r="L42" i="7"/>
  <c r="AC43" i="7" l="1"/>
  <c r="K43" i="7"/>
  <c r="I43" i="7" s="1"/>
  <c r="L43" i="7" l="1"/>
  <c r="E44" i="7"/>
  <c r="G44" i="7"/>
  <c r="F44" i="7"/>
  <c r="AC44" i="7" l="1"/>
  <c r="J44" i="7"/>
  <c r="H44" i="7" s="1"/>
  <c r="K44" i="7" l="1"/>
  <c r="G45" i="7" s="1"/>
  <c r="AC45" i="7" l="1"/>
  <c r="E45" i="7"/>
  <c r="L44" i="7"/>
  <c r="I44" i="7"/>
  <c r="F45" i="7"/>
  <c r="J45" i="7" l="1"/>
  <c r="H45" i="7" s="1"/>
  <c r="K45" i="7" l="1"/>
  <c r="I45" i="7" s="1"/>
  <c r="G46" i="7" l="1"/>
  <c r="E46" i="7"/>
  <c r="F46" i="7"/>
  <c r="J46" i="7" s="1"/>
  <c r="H46" i="7" s="1"/>
  <c r="L45" i="7"/>
  <c r="AC46" i="7" l="1"/>
  <c r="K46" i="7"/>
  <c r="I46" i="7" s="1"/>
  <c r="F47" i="7" l="1"/>
  <c r="J47" i="7" s="1"/>
  <c r="H47" i="7" s="1"/>
  <c r="G47" i="7"/>
  <c r="E47" i="7"/>
  <c r="L46" i="7"/>
  <c r="AC47" i="7" l="1"/>
  <c r="K47" i="7"/>
  <c r="I47" i="7" s="1"/>
  <c r="E48" i="7" l="1"/>
  <c r="G48" i="7"/>
  <c r="F48" i="7"/>
  <c r="L47" i="7"/>
  <c r="AC48" i="7" l="1"/>
  <c r="J48" i="7"/>
  <c r="H48" i="7" s="1"/>
  <c r="K48" i="7" l="1"/>
  <c r="L48" i="7" l="1"/>
  <c r="I48" i="7"/>
  <c r="G49" i="7"/>
  <c r="E49" i="7"/>
  <c r="F49" i="7"/>
  <c r="AC49" i="7" l="1"/>
  <c r="J49" i="7"/>
  <c r="H49" i="7" s="1"/>
  <c r="K49" i="7" l="1"/>
  <c r="L49" i="7" l="1"/>
  <c r="I49" i="7"/>
  <c r="F50" i="7"/>
  <c r="G50" i="7"/>
  <c r="E50" i="7"/>
  <c r="AC50" i="7" l="1"/>
  <c r="J50" i="7"/>
  <c r="H50" i="7" s="1"/>
  <c r="K50" i="7" l="1"/>
  <c r="F51" i="7" s="1"/>
  <c r="E51" i="7" l="1"/>
  <c r="G51" i="7"/>
  <c r="I50" i="7"/>
  <c r="L50" i="7"/>
  <c r="J51" i="7"/>
  <c r="H51" i="7" s="1"/>
  <c r="AC51" i="7" l="1"/>
  <c r="K51" i="7"/>
  <c r="I51" i="7" s="1"/>
  <c r="L51" i="7" l="1"/>
  <c r="G52" i="7"/>
  <c r="E52" i="7"/>
  <c r="F52" i="7"/>
  <c r="AC52" i="7" l="1"/>
  <c r="J52" i="7"/>
  <c r="H52" i="7" s="1"/>
  <c r="K52" i="7" l="1"/>
  <c r="I52" i="7" s="1"/>
  <c r="L52" i="7" l="1"/>
  <c r="E53" i="7"/>
  <c r="F53" i="7"/>
  <c r="G53" i="7"/>
  <c r="AC53" i="7" l="1"/>
  <c r="J53" i="7"/>
  <c r="H53" i="7" s="1"/>
  <c r="K53" i="7" l="1"/>
  <c r="I53" i="7" s="1"/>
  <c r="G54" i="7" l="1"/>
  <c r="F54" i="7"/>
  <c r="J54" i="7" s="1"/>
  <c r="H54" i="7" s="1"/>
  <c r="L53" i="7"/>
  <c r="E54" i="7"/>
  <c r="AC54" i="7" l="1"/>
  <c r="K54" i="7"/>
  <c r="F55" i="7" l="1"/>
  <c r="J55" i="7" s="1"/>
  <c r="H55" i="7" s="1"/>
  <c r="I54" i="7"/>
  <c r="G55" i="7"/>
  <c r="E55" i="7"/>
  <c r="L54" i="7"/>
  <c r="AC55" i="7" l="1"/>
  <c r="K55" i="7"/>
  <c r="I55" i="7" s="1"/>
  <c r="L55" i="7" l="1"/>
  <c r="E56" i="7"/>
  <c r="G56" i="7"/>
  <c r="F56" i="7"/>
  <c r="AC56" i="7" l="1"/>
  <c r="J56" i="7"/>
  <c r="H56" i="7" s="1"/>
  <c r="K56" i="7" l="1"/>
  <c r="I56" i="7" s="1"/>
  <c r="E57" i="7" l="1"/>
  <c r="F57" i="7"/>
  <c r="J57" i="7" s="1"/>
  <c r="H57" i="7" s="1"/>
  <c r="G57" i="7"/>
  <c r="L56" i="7"/>
  <c r="AC57" i="7" l="1"/>
  <c r="K57" i="7"/>
  <c r="I57" i="7" s="1"/>
  <c r="L57" i="7" l="1"/>
  <c r="E58" i="7"/>
  <c r="F58" i="7"/>
  <c r="J58" i="7" s="1"/>
  <c r="H58" i="7" s="1"/>
  <c r="G58" i="7"/>
  <c r="AC58" i="7" l="1"/>
  <c r="K58" i="7"/>
  <c r="I58" i="7" s="1"/>
  <c r="L58" i="7" l="1"/>
  <c r="E59" i="7"/>
  <c r="F59" i="7"/>
  <c r="G59" i="7"/>
  <c r="AC59" i="7" l="1"/>
  <c r="J59" i="7"/>
  <c r="H59" i="7" s="1"/>
  <c r="K59" i="7" l="1"/>
  <c r="I59" i="7" s="1"/>
  <c r="L59" i="7" l="1"/>
  <c r="F60" i="7"/>
  <c r="E60" i="7"/>
  <c r="G60" i="7"/>
  <c r="AC60" i="7" l="1"/>
  <c r="J60" i="7"/>
  <c r="H60" i="7" s="1"/>
  <c r="K60" i="7" l="1"/>
  <c r="I60" i="7" s="1"/>
  <c r="E61" i="7" l="1"/>
  <c r="G61" i="7"/>
  <c r="F61" i="7"/>
  <c r="J61" i="7" s="1"/>
  <c r="H61" i="7" s="1"/>
  <c r="L60" i="7"/>
  <c r="AC61" i="7" l="1"/>
  <c r="K61" i="7"/>
  <c r="I61" i="7" s="1"/>
  <c r="L61" i="7" l="1"/>
  <c r="E62" i="7"/>
  <c r="G62" i="7"/>
  <c r="F62" i="7"/>
  <c r="AC62" i="7" l="1"/>
  <c r="J62" i="7"/>
  <c r="H62" i="7" s="1"/>
  <c r="K62" i="7" l="1"/>
  <c r="I62" i="7" s="1"/>
  <c r="L62" i="7" l="1"/>
  <c r="G63" i="7"/>
  <c r="F63" i="7"/>
  <c r="E63" i="7"/>
  <c r="AC63" i="7" l="1"/>
  <c r="J63" i="7"/>
  <c r="H63" i="7" s="1"/>
  <c r="K63" i="7" l="1"/>
  <c r="I63" i="7" s="1"/>
  <c r="E64" i="7" l="1"/>
  <c r="G64" i="7"/>
  <c r="F64" i="7"/>
  <c r="J64" i="7" s="1"/>
  <c r="H64" i="7" s="1"/>
  <c r="L63" i="7"/>
  <c r="AC64" i="7" l="1"/>
  <c r="K64" i="7"/>
  <c r="I64" i="7" s="1"/>
  <c r="L64" i="7" l="1"/>
  <c r="E65" i="7"/>
  <c r="F65" i="7"/>
  <c r="G65" i="7"/>
  <c r="AC65" i="7" l="1"/>
  <c r="J65" i="7"/>
  <c r="H65" i="7" s="1"/>
  <c r="K65" i="7" l="1"/>
  <c r="I65" i="7" s="1"/>
  <c r="L65" i="7" l="1"/>
  <c r="F66" i="7"/>
  <c r="E66" i="7"/>
  <c r="G66" i="7"/>
  <c r="AC66" i="7" l="1"/>
  <c r="J66" i="7"/>
  <c r="H66" i="7" s="1"/>
  <c r="K66" i="7" l="1"/>
  <c r="I66" i="7" s="1"/>
  <c r="F67" i="7" l="1"/>
  <c r="J67" i="7" s="1"/>
  <c r="H67" i="7" s="1"/>
  <c r="E67" i="7"/>
  <c r="G67" i="7"/>
  <c r="L66" i="7"/>
  <c r="AC67" i="7" l="1"/>
  <c r="K67" i="7"/>
  <c r="I67" i="7" s="1"/>
  <c r="L67" i="7" l="1"/>
  <c r="G68" i="7"/>
  <c r="E68" i="7"/>
  <c r="F68" i="7"/>
  <c r="AC68" i="7" l="1"/>
  <c r="J68" i="7"/>
  <c r="H68" i="7" s="1"/>
  <c r="K68" i="7" l="1"/>
  <c r="I68" i="7" s="1"/>
  <c r="L68" i="7" l="1"/>
  <c r="F69" i="7"/>
  <c r="G69" i="7"/>
  <c r="E69" i="7"/>
  <c r="AC69" i="7" l="1"/>
  <c r="J69" i="7"/>
  <c r="H69" i="7" s="1"/>
  <c r="K69" i="7" l="1"/>
  <c r="I69" i="7" s="1"/>
  <c r="E70" i="7" l="1"/>
  <c r="L69" i="7"/>
  <c r="F70" i="7"/>
  <c r="J70" i="7" s="1"/>
  <c r="H70" i="7" s="1"/>
  <c r="G70" i="7"/>
  <c r="AC70" i="7" l="1"/>
  <c r="K70" i="7"/>
  <c r="I70" i="7" s="1"/>
  <c r="L70" i="7" l="1"/>
  <c r="F71" i="7"/>
  <c r="E71" i="7"/>
  <c r="G71" i="7"/>
  <c r="AC71" i="7" l="1"/>
  <c r="J71" i="7"/>
  <c r="H71" i="7" s="1"/>
  <c r="K71" i="7" l="1"/>
  <c r="I71" i="7" s="1"/>
  <c r="F72" i="7" l="1"/>
  <c r="J72" i="7" s="1"/>
  <c r="H72" i="7" s="1"/>
  <c r="E72" i="7"/>
  <c r="G72" i="7"/>
  <c r="L71" i="7"/>
  <c r="AC72" i="7" l="1"/>
  <c r="K72" i="7"/>
  <c r="I72" i="7" s="1"/>
  <c r="L72" i="7" l="1"/>
  <c r="E73" i="7"/>
  <c r="F73" i="7"/>
  <c r="G73" i="7"/>
  <c r="AC73" i="7" l="1"/>
  <c r="J73" i="7"/>
  <c r="H73" i="7" s="1"/>
  <c r="K73" i="7" l="1"/>
  <c r="I73" i="7" s="1"/>
  <c r="F74" i="7" l="1"/>
  <c r="J74" i="7" s="1"/>
  <c r="H74" i="7" s="1"/>
  <c r="G74" i="7"/>
  <c r="E74" i="7"/>
  <c r="L73" i="7"/>
  <c r="AC74" i="7" l="1"/>
  <c r="K74" i="7"/>
  <c r="I74" i="7" s="1"/>
  <c r="F75" i="7" l="1"/>
  <c r="J75" i="7" s="1"/>
  <c r="H75" i="7" s="1"/>
  <c r="E75" i="7"/>
  <c r="G75" i="7"/>
  <c r="L74" i="7"/>
  <c r="AC75" i="7" l="1"/>
  <c r="K75" i="7"/>
  <c r="L75" i="7" l="1"/>
  <c r="I75" i="7"/>
  <c r="E76" i="7"/>
  <c r="G76" i="7"/>
  <c r="F76" i="7"/>
  <c r="AC76" i="7" l="1"/>
  <c r="J76" i="7"/>
  <c r="H76" i="7" s="1"/>
  <c r="K76" i="7" l="1"/>
  <c r="I76" i="7" s="1"/>
  <c r="F77" i="7" l="1"/>
  <c r="G77" i="7"/>
  <c r="E77" i="7"/>
  <c r="L76" i="7"/>
  <c r="AC77" i="7" l="1"/>
  <c r="J77" i="7"/>
  <c r="H77" i="7" s="1"/>
  <c r="K77" i="7" l="1"/>
  <c r="L77" i="7" l="1"/>
  <c r="I77" i="7"/>
  <c r="E78" i="7"/>
  <c r="F78" i="7"/>
  <c r="G78" i="7"/>
  <c r="AC78" i="7" l="1"/>
  <c r="J78" i="7"/>
  <c r="H78" i="7" s="1"/>
  <c r="K78" i="7" l="1"/>
  <c r="I78" i="7" s="1"/>
  <c r="F79" i="7" l="1"/>
  <c r="J79" i="7" s="1"/>
  <c r="H79" i="7" s="1"/>
  <c r="G79" i="7"/>
  <c r="E79" i="7"/>
  <c r="L78" i="7"/>
  <c r="AC79" i="7" l="1"/>
  <c r="K79" i="7"/>
  <c r="I79" i="7" s="1"/>
  <c r="L79" i="7" l="1"/>
  <c r="G80" i="7"/>
  <c r="E80" i="7"/>
  <c r="F80" i="7"/>
  <c r="AC80" i="7" l="1"/>
  <c r="J80" i="7"/>
  <c r="H80" i="7" s="1"/>
  <c r="K80" i="7" l="1"/>
  <c r="I80" i="7" s="1"/>
  <c r="F81" i="7"/>
  <c r="E81" i="7" l="1"/>
  <c r="G81" i="7"/>
  <c r="AC81" i="7" s="1"/>
  <c r="L80" i="7"/>
  <c r="J81" i="7"/>
  <c r="H81" i="7" s="1"/>
  <c r="K81" i="7" l="1"/>
  <c r="I81" i="7" s="1"/>
  <c r="L81" i="7" l="1"/>
  <c r="G82" i="7"/>
  <c r="F82" i="7"/>
  <c r="E82" i="7"/>
  <c r="AC82" i="7" l="1"/>
  <c r="J82" i="7"/>
  <c r="H82" i="7" s="1"/>
  <c r="K82" i="7" l="1"/>
  <c r="I82" i="7" s="1"/>
  <c r="F83" i="7" l="1"/>
  <c r="J83" i="7" s="1"/>
  <c r="H83" i="7" s="1"/>
  <c r="G83" i="7"/>
  <c r="E83" i="7"/>
  <c r="L82" i="7"/>
  <c r="AC83" i="7" l="1"/>
  <c r="K83" i="7"/>
  <c r="I83" i="7" s="1"/>
  <c r="E84" i="7" l="1"/>
  <c r="F84" i="7"/>
  <c r="J84" i="7" s="1"/>
  <c r="H84" i="7" s="1"/>
  <c r="G84" i="7"/>
  <c r="L83" i="7"/>
  <c r="AC84" i="7" l="1"/>
  <c r="K84" i="7"/>
  <c r="I84" i="7" s="1"/>
  <c r="G85" i="7" l="1"/>
  <c r="AC85" i="7" s="1"/>
  <c r="F85" i="7"/>
  <c r="J85" i="7" s="1"/>
  <c r="H85" i="7" s="1"/>
  <c r="E85" i="7"/>
  <c r="L84" i="7"/>
  <c r="K85" i="7" l="1"/>
  <c r="I85" i="7" s="1"/>
  <c r="F86" i="7" l="1"/>
  <c r="J86" i="7" s="1"/>
  <c r="H86" i="7" s="1"/>
  <c r="E86" i="7"/>
  <c r="G86" i="7"/>
  <c r="L85" i="7"/>
  <c r="AC86" i="7" l="1"/>
  <c r="K86" i="7"/>
  <c r="L86" i="7" l="1"/>
  <c r="I86" i="7"/>
  <c r="G87" i="7"/>
  <c r="E87" i="7"/>
  <c r="F87" i="7"/>
  <c r="AC87" i="7" l="1"/>
  <c r="J87" i="7"/>
  <c r="H87" i="7" s="1"/>
  <c r="K87" i="7" l="1"/>
  <c r="I87" i="7" s="1"/>
  <c r="L87" i="7" l="1"/>
  <c r="E88" i="7"/>
  <c r="F88" i="7"/>
  <c r="J88" i="7" s="1"/>
  <c r="H88" i="7" s="1"/>
  <c r="G88" i="7"/>
  <c r="AC88" i="7" l="1"/>
  <c r="K88" i="7"/>
  <c r="I88" i="7" s="1"/>
  <c r="L88" i="7" l="1"/>
  <c r="G89" i="7"/>
  <c r="E89" i="7"/>
  <c r="F89" i="7"/>
  <c r="AC89" i="7" l="1"/>
  <c r="J89" i="7"/>
  <c r="H89" i="7" s="1"/>
  <c r="K89" i="7" l="1"/>
  <c r="I89" i="7" s="1"/>
  <c r="F90" i="7" l="1"/>
  <c r="E90" i="7"/>
  <c r="G90" i="7"/>
  <c r="L89" i="7"/>
  <c r="AC90" i="7" l="1"/>
  <c r="J90" i="7"/>
  <c r="H90" i="7" s="1"/>
  <c r="K90" i="7" l="1"/>
  <c r="I90" i="7" s="1"/>
  <c r="G91" i="7" l="1"/>
  <c r="F91" i="7"/>
  <c r="J91" i="7" s="1"/>
  <c r="H91" i="7" s="1"/>
  <c r="E91" i="7"/>
  <c r="L90" i="7"/>
  <c r="AC91" i="7" l="1"/>
  <c r="K91" i="7"/>
  <c r="I91" i="7" s="1"/>
  <c r="G92" i="7" l="1"/>
  <c r="AC92" i="7" s="1"/>
  <c r="E92" i="7"/>
  <c r="F92" i="7"/>
  <c r="J92" i="7" s="1"/>
  <c r="H92" i="7" s="1"/>
  <c r="L91" i="7"/>
  <c r="K92" i="7" l="1"/>
  <c r="F93" i="7" s="1"/>
  <c r="L92" i="7" l="1"/>
  <c r="I92" i="7"/>
  <c r="E93" i="7"/>
  <c r="G93" i="7"/>
  <c r="J93" i="7"/>
  <c r="H93" i="7" s="1"/>
  <c r="AC93" i="7" l="1"/>
  <c r="K93" i="7"/>
  <c r="E94" i="7" s="1"/>
  <c r="G94" i="7" l="1"/>
  <c r="AC94" i="7" s="1"/>
  <c r="F94" i="7"/>
  <c r="J94" i="7" s="1"/>
  <c r="H94" i="7" s="1"/>
  <c r="L93" i="7"/>
  <c r="I93" i="7"/>
  <c r="K94" i="7" l="1"/>
  <c r="I94" i="7" s="1"/>
  <c r="E95" i="7" l="1"/>
  <c r="G95" i="7"/>
  <c r="F95" i="7"/>
  <c r="J95" i="7" s="1"/>
  <c r="H95" i="7" s="1"/>
  <c r="L94" i="7"/>
  <c r="AC95" i="7" l="1"/>
  <c r="K95" i="7"/>
  <c r="I95" i="7" s="1"/>
  <c r="L95" i="7" l="1"/>
  <c r="F96" i="7"/>
  <c r="G96" i="7"/>
  <c r="E96" i="7"/>
  <c r="AC96" i="7" l="1"/>
  <c r="J96" i="7"/>
  <c r="H96" i="7" s="1"/>
  <c r="K96" i="7" l="1"/>
  <c r="I96" i="7" s="1"/>
  <c r="F97" i="7" l="1"/>
  <c r="E97" i="7"/>
  <c r="G97" i="7"/>
  <c r="L96" i="7"/>
  <c r="J97" i="7"/>
  <c r="H97" i="7" s="1"/>
  <c r="AC97" i="7" l="1"/>
  <c r="K97" i="7"/>
  <c r="L97" i="7" l="1"/>
  <c r="I97" i="7"/>
  <c r="F98" i="7"/>
  <c r="E98" i="7"/>
  <c r="G98" i="7"/>
  <c r="AC98" i="7" l="1"/>
  <c r="J98" i="7"/>
  <c r="H98" i="7" s="1"/>
  <c r="K98" i="7" l="1"/>
  <c r="L98" i="7" l="1"/>
  <c r="I98" i="7"/>
  <c r="F99" i="7"/>
  <c r="G99" i="7"/>
  <c r="E99" i="7"/>
  <c r="AC99" i="7" l="1"/>
  <c r="J99" i="7"/>
  <c r="H99" i="7" s="1"/>
  <c r="K99" i="7" l="1"/>
  <c r="L99" i="7" l="1"/>
  <c r="I99" i="7"/>
  <c r="F100" i="7"/>
  <c r="G100" i="7"/>
  <c r="E100" i="7"/>
  <c r="AC100" i="7" l="1"/>
  <c r="J100" i="7"/>
  <c r="H100" i="7" s="1"/>
  <c r="K100" i="7" l="1"/>
  <c r="I100" i="7" s="1"/>
  <c r="L100" i="7" l="1"/>
  <c r="F101" i="7"/>
  <c r="G101" i="7"/>
  <c r="E101" i="7"/>
  <c r="AC101" i="7" l="1"/>
  <c r="J101" i="7"/>
  <c r="H101" i="7" s="1"/>
  <c r="K101" i="7" l="1"/>
  <c r="I101" i="7" s="1"/>
  <c r="F102" i="7" l="1"/>
  <c r="J102" i="7" s="1"/>
  <c r="H102" i="7" s="1"/>
  <c r="E102" i="7"/>
  <c r="G102" i="7"/>
  <c r="L101" i="7"/>
  <c r="AC102" i="7" l="1"/>
  <c r="K102" i="7"/>
  <c r="I102" i="7" s="1"/>
  <c r="L102" i="7" l="1"/>
  <c r="E103" i="7"/>
  <c r="F103" i="7"/>
  <c r="G103" i="7"/>
  <c r="AC103" i="7" l="1"/>
  <c r="J103" i="7"/>
  <c r="H103" i="7" s="1"/>
  <c r="K103" i="7" l="1"/>
  <c r="I103" i="7" s="1"/>
  <c r="G104" i="7" l="1"/>
  <c r="E104" i="7"/>
  <c r="F104" i="7"/>
  <c r="J104" i="7" s="1"/>
  <c r="H104" i="7" s="1"/>
  <c r="L103" i="7"/>
  <c r="AC104" i="7" l="1"/>
  <c r="K104" i="7"/>
  <c r="I104" i="7" s="1"/>
  <c r="E105" i="7"/>
  <c r="F105" i="7" l="1"/>
  <c r="J105" i="7" s="1"/>
  <c r="H105" i="7" s="1"/>
  <c r="G105" i="7"/>
  <c r="L104" i="7"/>
  <c r="AC105" i="7" l="1"/>
  <c r="K105" i="7"/>
  <c r="I105" i="7" s="1"/>
  <c r="L105" i="7" l="1"/>
  <c r="E106" i="7"/>
  <c r="F106" i="7"/>
  <c r="G106" i="7"/>
  <c r="AC106" i="7" l="1"/>
  <c r="J106" i="7"/>
  <c r="H106" i="7" s="1"/>
  <c r="K106" i="7" l="1"/>
  <c r="F107" i="7" s="1"/>
  <c r="E107" i="7" l="1"/>
  <c r="G107" i="7"/>
  <c r="L106" i="7"/>
  <c r="I106" i="7"/>
  <c r="J107" i="7"/>
  <c r="H107" i="7" s="1"/>
  <c r="AC107" i="7" l="1"/>
  <c r="K107" i="7"/>
  <c r="I107" i="7" s="1"/>
  <c r="L107" i="7" l="1"/>
  <c r="F108" i="7"/>
  <c r="G108" i="7"/>
  <c r="E108" i="7"/>
  <c r="AC108" i="7" l="1"/>
  <c r="J108" i="7"/>
  <c r="H108" i="7" s="1"/>
  <c r="K108" i="7" l="1"/>
  <c r="L108" i="7" l="1"/>
  <c r="I108" i="7"/>
  <c r="G109" i="7"/>
  <c r="F109" i="7"/>
  <c r="E109" i="7"/>
  <c r="AC109" i="7" l="1"/>
  <c r="J109" i="7"/>
  <c r="H109" i="7" s="1"/>
  <c r="K109" i="7" l="1"/>
  <c r="I109" i="7" s="1"/>
  <c r="L109" i="7" l="1"/>
  <c r="E110" i="7"/>
  <c r="F110" i="7"/>
  <c r="J110" i="7" s="1"/>
  <c r="H110" i="7" s="1"/>
  <c r="G110" i="7"/>
  <c r="AC110" i="7" l="1"/>
  <c r="K110" i="7"/>
  <c r="L110" i="7" l="1"/>
  <c r="I110" i="7"/>
  <c r="F111" i="7"/>
  <c r="E111" i="7"/>
  <c r="G111" i="7"/>
  <c r="AC111" i="7" l="1"/>
  <c r="J111" i="7"/>
  <c r="H111" i="7" s="1"/>
  <c r="K111" i="7" l="1"/>
  <c r="I111" i="7" s="1"/>
  <c r="F112" i="7" l="1"/>
  <c r="J112" i="7" s="1"/>
  <c r="H112" i="7" s="1"/>
  <c r="E112" i="7"/>
  <c r="G112" i="7"/>
  <c r="L111" i="7"/>
  <c r="AC112" i="7" l="1"/>
  <c r="K112" i="7"/>
  <c r="L112" i="7" l="1"/>
  <c r="I112" i="7"/>
  <c r="G113" i="7"/>
  <c r="F113" i="7"/>
  <c r="E113" i="7"/>
  <c r="AC113" i="7" l="1"/>
  <c r="J113" i="7"/>
  <c r="H113" i="7" s="1"/>
  <c r="K113" i="7" l="1"/>
  <c r="I113" i="7" s="1"/>
  <c r="L113" i="7" l="1"/>
  <c r="F114" i="7"/>
  <c r="G114" i="7"/>
  <c r="E114" i="7"/>
  <c r="AC114" i="7" l="1"/>
  <c r="J114" i="7"/>
  <c r="H114" i="7" s="1"/>
  <c r="K114" i="7" l="1"/>
  <c r="L114" i="7" l="1"/>
  <c r="I114" i="7"/>
  <c r="E115" i="7"/>
  <c r="G115" i="7"/>
  <c r="F115" i="7"/>
  <c r="AC115" i="7" l="1"/>
  <c r="J115" i="7"/>
  <c r="H115" i="7" s="1"/>
  <c r="K115" i="7" l="1"/>
  <c r="I115" i="7" s="1"/>
  <c r="G116" i="7" l="1"/>
  <c r="AC116" i="7" s="1"/>
  <c r="E116" i="7"/>
  <c r="F116" i="7"/>
  <c r="J116" i="7" s="1"/>
  <c r="H116" i="7" s="1"/>
  <c r="L115" i="7"/>
  <c r="K116" i="7" l="1"/>
  <c r="I116" i="7" s="1"/>
  <c r="G117" i="7" l="1"/>
  <c r="E117" i="7"/>
  <c r="F117" i="7"/>
  <c r="AC117" i="7"/>
  <c r="L116" i="7"/>
  <c r="J117" i="7"/>
  <c r="H117" i="7" s="1"/>
  <c r="K117" i="7" l="1"/>
  <c r="I117" i="7" s="1"/>
  <c r="F118" i="7" l="1"/>
  <c r="J118" i="7" s="1"/>
  <c r="H118" i="7" s="1"/>
  <c r="G118" i="7"/>
  <c r="AC118" i="7" s="1"/>
  <c r="E118" i="7"/>
  <c r="L117" i="7"/>
  <c r="K118" i="7" l="1"/>
  <c r="I118" i="7" s="1"/>
  <c r="L118" i="7" l="1"/>
  <c r="E119" i="7"/>
  <c r="G119" i="7"/>
  <c r="F119" i="7"/>
  <c r="AC119" i="7" l="1"/>
  <c r="J119" i="7"/>
  <c r="H119" i="7" s="1"/>
  <c r="K119" i="7" l="1"/>
  <c r="I119" i="7" s="1"/>
  <c r="L119" i="7" l="1"/>
  <c r="G120" i="7"/>
  <c r="E120" i="7"/>
  <c r="F120" i="7"/>
  <c r="AC120" i="7" l="1"/>
  <c r="J120" i="7"/>
  <c r="H120" i="7" s="1"/>
  <c r="K120" i="7" l="1"/>
  <c r="I120" i="7" s="1"/>
  <c r="L120" i="7" l="1"/>
  <c r="F121" i="7"/>
  <c r="G121" i="7"/>
  <c r="E121" i="7"/>
  <c r="AC121" i="7" l="1"/>
  <c r="J121" i="7"/>
  <c r="H121" i="7" s="1"/>
  <c r="K121" i="7" l="1"/>
  <c r="I121" i="7" s="1"/>
  <c r="G122" i="7" l="1"/>
  <c r="E122" i="7"/>
  <c r="F122" i="7"/>
  <c r="J122" i="7" s="1"/>
  <c r="H122" i="7" s="1"/>
  <c r="L121" i="7"/>
  <c r="AC122" i="7"/>
  <c r="K122" i="7" l="1"/>
  <c r="I122" i="7" s="1"/>
  <c r="F123" i="7" l="1"/>
  <c r="J123" i="7" s="1"/>
  <c r="H123" i="7" s="1"/>
  <c r="G123" i="7"/>
  <c r="E123" i="7"/>
  <c r="L122" i="7"/>
  <c r="AC123" i="7" l="1"/>
  <c r="K123" i="7"/>
  <c r="L123" i="7" l="1"/>
  <c r="I123" i="7"/>
  <c r="G124" i="7"/>
  <c r="F124" i="7"/>
  <c r="E124" i="7"/>
  <c r="AC124" i="7" l="1"/>
  <c r="J124" i="7"/>
  <c r="H124" i="7" s="1"/>
  <c r="K124" i="7" l="1"/>
  <c r="G125" i="7" s="1"/>
  <c r="AC125" i="7" l="1"/>
  <c r="E125" i="7"/>
  <c r="F125" i="7"/>
  <c r="J125" i="7" s="1"/>
  <c r="H125" i="7" s="1"/>
  <c r="I124" i="7"/>
  <c r="L124" i="7"/>
  <c r="K125" i="7" l="1"/>
  <c r="I125" i="7" s="1"/>
  <c r="L125" i="7" l="1"/>
  <c r="F126" i="7"/>
  <c r="E126" i="7"/>
  <c r="G126" i="7"/>
  <c r="AC126" i="7" l="1"/>
  <c r="J126" i="7"/>
  <c r="H126" i="7" s="1"/>
  <c r="K126" i="7" l="1"/>
  <c r="I126" i="7" s="1"/>
  <c r="G127" i="7" l="1"/>
  <c r="AC127" i="7" s="1"/>
  <c r="E127" i="7"/>
  <c r="F127" i="7"/>
  <c r="J127" i="7" s="1"/>
  <c r="H127" i="7" s="1"/>
  <c r="L126" i="7"/>
  <c r="K127" i="7" l="1"/>
  <c r="I127" i="7" s="1"/>
  <c r="E128" i="7" l="1"/>
  <c r="G128" i="7"/>
  <c r="F128" i="7"/>
  <c r="AC128" i="7"/>
  <c r="L127" i="7"/>
  <c r="J128" i="7"/>
  <c r="H128" i="7" s="1"/>
  <c r="K128" i="7" l="1"/>
  <c r="I128" i="7" s="1"/>
  <c r="E129" i="7" l="1"/>
  <c r="F129" i="7"/>
  <c r="J129" i="7" s="1"/>
  <c r="H129" i="7" s="1"/>
  <c r="G129" i="7"/>
  <c r="AC129" i="7" s="1"/>
  <c r="L128" i="7"/>
  <c r="K129" i="7" l="1"/>
  <c r="I129" i="7" s="1"/>
  <c r="E130" i="7" l="1"/>
  <c r="F130" i="7"/>
  <c r="J130" i="7" s="1"/>
  <c r="H130" i="7" s="1"/>
  <c r="G130" i="7"/>
  <c r="L129" i="7"/>
  <c r="AC130" i="7" l="1"/>
  <c r="K130" i="7"/>
  <c r="L130" i="7" l="1"/>
  <c r="I130" i="7"/>
  <c r="F131" i="7"/>
  <c r="E131" i="7"/>
  <c r="G131" i="7"/>
  <c r="AC131" i="7" l="1"/>
  <c r="J131" i="7"/>
  <c r="H131" i="7" s="1"/>
  <c r="K131" i="7" l="1"/>
  <c r="I131" i="7" s="1"/>
  <c r="E132" i="7" l="1"/>
  <c r="F132" i="7"/>
  <c r="J132" i="7" s="1"/>
  <c r="H132" i="7" s="1"/>
  <c r="G132" i="7"/>
  <c r="L131" i="7"/>
  <c r="AC132" i="7" l="1"/>
  <c r="K132" i="7"/>
  <c r="L132" i="7" l="1"/>
  <c r="I132" i="7"/>
  <c r="E133" i="7"/>
  <c r="G133" i="7"/>
  <c r="F133" i="7"/>
  <c r="AC133" i="7" l="1"/>
  <c r="J133" i="7"/>
  <c r="H133" i="7" s="1"/>
  <c r="K133" i="7" l="1"/>
  <c r="I133" i="7" s="1"/>
  <c r="E134" i="7" l="1"/>
  <c r="G134" i="7"/>
  <c r="AC134" i="7" s="1"/>
  <c r="F134" i="7"/>
  <c r="J134" i="7" s="1"/>
  <c r="H134" i="7" s="1"/>
  <c r="L133" i="7"/>
  <c r="K134" i="7" l="1"/>
  <c r="I134" i="7" s="1"/>
  <c r="F135" i="7" l="1"/>
  <c r="E135" i="7"/>
  <c r="G135" i="7"/>
  <c r="J135" i="7"/>
  <c r="H135" i="7" s="1"/>
  <c r="L134" i="7"/>
  <c r="AC135" i="7" l="1"/>
  <c r="K135" i="7"/>
  <c r="L135" i="7" l="1"/>
  <c r="I135" i="7"/>
  <c r="G136" i="7"/>
  <c r="F136" i="7"/>
  <c r="E136" i="7"/>
  <c r="AC136" i="7" l="1"/>
  <c r="J136" i="7"/>
  <c r="H136" i="7" s="1"/>
  <c r="K136" i="7" l="1"/>
  <c r="G137" i="7" s="1"/>
  <c r="AC137" i="7" l="1"/>
  <c r="E137" i="7"/>
  <c r="I136" i="7"/>
  <c r="F137" i="7"/>
  <c r="J137" i="7" s="1"/>
  <c r="H137" i="7" s="1"/>
  <c r="L136" i="7"/>
  <c r="K137" i="7" l="1"/>
  <c r="I137" i="7" s="1"/>
  <c r="G138" i="7" l="1"/>
  <c r="AC138" i="7" s="1"/>
  <c r="F138" i="7"/>
  <c r="J138" i="7" s="1"/>
  <c r="H138" i="7" s="1"/>
  <c r="E138" i="7"/>
  <c r="L137" i="7"/>
  <c r="K138" i="7" l="1"/>
  <c r="I138" i="7" s="1"/>
  <c r="E139" i="7" l="1"/>
  <c r="G139" i="7"/>
  <c r="AC139" i="7" s="1"/>
  <c r="F139" i="7"/>
  <c r="J139" i="7" s="1"/>
  <c r="H139" i="7" s="1"/>
  <c r="L138" i="7"/>
  <c r="K139" i="7" l="1"/>
  <c r="I139" i="7" s="1"/>
  <c r="L139" i="7" l="1"/>
  <c r="F140" i="7"/>
  <c r="E140" i="7"/>
  <c r="G140" i="7"/>
  <c r="AC140" i="7" l="1"/>
  <c r="J140" i="7"/>
  <c r="H140" i="7" s="1"/>
  <c r="K140" i="7" l="1"/>
  <c r="I140" i="7" s="1"/>
  <c r="F141" i="7" l="1"/>
  <c r="E141" i="7"/>
  <c r="G141" i="7"/>
  <c r="AC141" i="7" s="1"/>
  <c r="L140" i="7"/>
  <c r="J141" i="7"/>
  <c r="H141" i="7" s="1"/>
  <c r="K141" i="7" l="1"/>
  <c r="I141" i="7" s="1"/>
  <c r="L141" i="7" l="1"/>
  <c r="F142" i="7"/>
  <c r="E142" i="7"/>
  <c r="G142" i="7"/>
  <c r="AC142" i="7" l="1"/>
  <c r="J142" i="7"/>
  <c r="H142" i="7" s="1"/>
  <c r="K142" i="7" l="1"/>
  <c r="G143" i="7" s="1"/>
  <c r="AC143" i="7" l="1"/>
  <c r="F143" i="7"/>
  <c r="J143" i="7" s="1"/>
  <c r="H143" i="7" s="1"/>
  <c r="E143" i="7"/>
  <c r="L142" i="7"/>
  <c r="I142" i="7"/>
  <c r="K143" i="7" l="1"/>
  <c r="I143" i="7" s="1"/>
  <c r="L143" i="7" l="1"/>
  <c r="G144" i="7"/>
  <c r="F144" i="7"/>
  <c r="E144" i="7"/>
  <c r="AC144" i="7" l="1"/>
  <c r="J144" i="7"/>
  <c r="H144" i="7" s="1"/>
  <c r="K144" i="7" l="1"/>
  <c r="F145" i="7" s="1"/>
  <c r="E145" i="7" l="1"/>
  <c r="G145" i="7"/>
  <c r="AC145" i="7" s="1"/>
  <c r="L144" i="7"/>
  <c r="I144" i="7"/>
  <c r="J145" i="7"/>
  <c r="H145" i="7" s="1"/>
  <c r="K145" i="7" l="1"/>
  <c r="I145" i="7" s="1"/>
  <c r="E146" i="7" l="1"/>
  <c r="G146" i="7"/>
  <c r="F146" i="7"/>
  <c r="J146" i="7" s="1"/>
  <c r="H146" i="7" s="1"/>
  <c r="L145" i="7"/>
  <c r="AC146" i="7" l="1"/>
  <c r="K146" i="7"/>
  <c r="I146" i="7" s="1"/>
  <c r="L146" i="7" l="1"/>
  <c r="F147" i="7"/>
  <c r="G147" i="7"/>
  <c r="E147" i="7"/>
  <c r="AC147" i="7" l="1"/>
  <c r="J147" i="7"/>
  <c r="H147" i="7" s="1"/>
  <c r="K147" i="7" l="1"/>
  <c r="I147" i="7" s="1"/>
  <c r="F148" i="7" l="1"/>
  <c r="J148" i="7" s="1"/>
  <c r="H148" i="7" s="1"/>
  <c r="G148" i="7"/>
  <c r="AC148" i="7" s="1"/>
  <c r="E148" i="7"/>
  <c r="L147" i="7"/>
  <c r="K148" i="7" l="1"/>
  <c r="I148" i="7" s="1"/>
  <c r="L148" i="7" l="1"/>
  <c r="G149" i="7"/>
  <c r="F149" i="7"/>
  <c r="E149" i="7"/>
  <c r="AC149" i="7" l="1"/>
  <c r="J149" i="7"/>
  <c r="H149" i="7" s="1"/>
  <c r="K149" i="7" l="1"/>
  <c r="I149" i="7" s="1"/>
  <c r="G150" i="7" l="1"/>
  <c r="AC150" i="7" s="1"/>
  <c r="E150" i="7"/>
  <c r="F150" i="7"/>
  <c r="J150" i="7" s="1"/>
  <c r="H150" i="7" s="1"/>
  <c r="L149" i="7"/>
  <c r="K150" i="7" l="1"/>
  <c r="I150" i="7" s="1"/>
  <c r="F151" i="7" l="1"/>
  <c r="J151" i="7" s="1"/>
  <c r="H151" i="7" s="1"/>
  <c r="E151" i="7"/>
  <c r="G151" i="7"/>
  <c r="L150" i="7"/>
  <c r="AC151" i="7" l="1"/>
  <c r="K151" i="7"/>
  <c r="I151" i="7" s="1"/>
  <c r="F152" i="7" l="1"/>
  <c r="E152" i="7"/>
  <c r="G152" i="7"/>
  <c r="AC152" i="7" s="1"/>
  <c r="L151" i="7"/>
  <c r="J152" i="7"/>
  <c r="H152" i="7" s="1"/>
  <c r="K152" i="7" l="1"/>
  <c r="I152" i="7" s="1"/>
  <c r="L152" i="7" l="1"/>
  <c r="F153" i="7"/>
  <c r="G153" i="7"/>
  <c r="E153" i="7"/>
  <c r="AC153" i="7" l="1"/>
  <c r="J153" i="7"/>
  <c r="H153" i="7" s="1"/>
  <c r="K153" i="7" l="1"/>
  <c r="I153" i="7" s="1"/>
  <c r="E154" i="7" l="1"/>
  <c r="G154" i="7"/>
  <c r="F154" i="7"/>
  <c r="J154" i="7" s="1"/>
  <c r="H154" i="7" s="1"/>
  <c r="AC154" i="7"/>
  <c r="L153" i="7"/>
  <c r="K154" i="7" l="1"/>
  <c r="I154" i="7" s="1"/>
  <c r="E155" i="7" l="1"/>
  <c r="G155" i="7"/>
  <c r="F155" i="7"/>
  <c r="J155" i="7" s="1"/>
  <c r="H155" i="7" s="1"/>
  <c r="L154" i="7"/>
  <c r="AC155" i="7" l="1"/>
  <c r="K155" i="7"/>
  <c r="I155" i="7" s="1"/>
  <c r="G156" i="7" l="1"/>
  <c r="F156" i="7"/>
  <c r="J156" i="7" s="1"/>
  <c r="H156" i="7" s="1"/>
  <c r="L155" i="7"/>
  <c r="AC156" i="7"/>
  <c r="E156" i="7"/>
  <c r="K156" i="7" l="1"/>
  <c r="I156" i="7" s="1"/>
  <c r="F157" i="7" l="1"/>
  <c r="G157" i="7"/>
  <c r="AC157" i="7" s="1"/>
  <c r="E157" i="7"/>
  <c r="J157" i="7"/>
  <c r="H157" i="7" s="1"/>
  <c r="L156" i="7"/>
  <c r="K157" i="7" l="1"/>
  <c r="I157" i="7" s="1"/>
  <c r="F158" i="7" l="1"/>
  <c r="G158" i="7"/>
  <c r="E158" i="7"/>
  <c r="L157" i="7"/>
  <c r="AC158" i="7"/>
  <c r="J158" i="7"/>
  <c r="H158" i="7" s="1"/>
  <c r="K158" i="7" l="1"/>
  <c r="I158" i="7" s="1"/>
  <c r="L158" i="7" l="1"/>
  <c r="F159" i="7"/>
  <c r="G159" i="7"/>
  <c r="E159" i="7"/>
  <c r="AC159" i="7" l="1"/>
  <c r="J159" i="7"/>
  <c r="H159" i="7" s="1"/>
  <c r="K159" i="7" l="1"/>
  <c r="I159" i="7" s="1"/>
  <c r="L159" i="7" l="1"/>
  <c r="F160" i="7"/>
  <c r="E160" i="7"/>
  <c r="G160" i="7"/>
  <c r="AC160" i="7" l="1"/>
  <c r="J160" i="7"/>
  <c r="H160" i="7" s="1"/>
  <c r="K160" i="7" l="1"/>
  <c r="I160" i="7" s="1"/>
  <c r="G161" i="7" l="1"/>
  <c r="F161" i="7"/>
  <c r="E161" i="7"/>
  <c r="AC161" i="7"/>
  <c r="L160" i="7"/>
  <c r="J161" i="7"/>
  <c r="H161" i="7" s="1"/>
  <c r="K161" i="7" l="1"/>
  <c r="I161" i="7" s="1"/>
  <c r="G162" i="7" l="1"/>
  <c r="F162" i="7"/>
  <c r="J162" i="7" s="1"/>
  <c r="H162" i="7" s="1"/>
  <c r="E162" i="7"/>
  <c r="L161" i="7"/>
  <c r="AC162" i="7"/>
  <c r="K162" i="7" l="1"/>
  <c r="I162" i="7" s="1"/>
  <c r="E163" i="7" l="1"/>
  <c r="G163" i="7"/>
  <c r="AC163" i="7" s="1"/>
  <c r="F163" i="7"/>
  <c r="J163" i="7" s="1"/>
  <c r="H163" i="7" s="1"/>
  <c r="L162" i="7"/>
  <c r="K163" i="7" l="1"/>
  <c r="I163" i="7" s="1"/>
  <c r="F164" i="7" l="1"/>
  <c r="J164" i="7" s="1"/>
  <c r="H164" i="7" s="1"/>
  <c r="E164" i="7"/>
  <c r="G164" i="7"/>
  <c r="L163" i="7"/>
  <c r="AC164" i="7" l="1"/>
  <c r="K164" i="7"/>
  <c r="I164" i="7" s="1"/>
  <c r="L164" i="7" l="1"/>
  <c r="E165" i="7"/>
  <c r="F165" i="7"/>
  <c r="G165" i="7"/>
  <c r="AC165" i="7" l="1"/>
  <c r="J165" i="7"/>
  <c r="H165" i="7" s="1"/>
  <c r="K165" i="7" l="1"/>
  <c r="L165" i="7" l="1"/>
  <c r="I165" i="7"/>
  <c r="G166" i="7"/>
  <c r="F166" i="7"/>
  <c r="E166" i="7"/>
  <c r="AC166" i="7" l="1"/>
  <c r="J166" i="7"/>
  <c r="H166" i="7" s="1"/>
  <c r="K166" i="7" l="1"/>
  <c r="L166" i="7" l="1"/>
  <c r="I166" i="7"/>
  <c r="G167" i="7"/>
  <c r="F167" i="7"/>
  <c r="E167" i="7"/>
  <c r="AC167" i="7" l="1"/>
  <c r="J167" i="7"/>
  <c r="H167" i="7" s="1"/>
  <c r="K167" i="7" l="1"/>
  <c r="I167" i="7" s="1"/>
  <c r="L167" i="7" l="1"/>
  <c r="E168" i="7"/>
  <c r="G168" i="7"/>
  <c r="F168" i="7"/>
  <c r="AC168" i="7" l="1"/>
  <c r="J168" i="7"/>
  <c r="H168" i="7" s="1"/>
  <c r="K168" i="7" l="1"/>
  <c r="E169" i="7" s="1"/>
  <c r="F169" i="7" l="1"/>
  <c r="J169" i="7" s="1"/>
  <c r="H169" i="7" s="1"/>
  <c r="G169" i="7"/>
  <c r="AC169" i="7" s="1"/>
  <c r="L168" i="7"/>
  <c r="I168" i="7"/>
  <c r="K169" i="7" l="1"/>
  <c r="I169" i="7" s="1"/>
  <c r="L169" i="7" l="1"/>
  <c r="G170" i="7"/>
  <c r="F170" i="7"/>
  <c r="E170" i="7"/>
  <c r="AC170" i="7" l="1"/>
  <c r="J170" i="7"/>
  <c r="H170" i="7" s="1"/>
  <c r="K170" i="7" l="1"/>
  <c r="I170" i="7" s="1"/>
  <c r="L170" i="7" l="1"/>
  <c r="F171" i="7"/>
  <c r="G171" i="7"/>
  <c r="E171" i="7"/>
  <c r="AC171" i="7" l="1"/>
  <c r="J171" i="7"/>
  <c r="H171" i="7" s="1"/>
  <c r="K171" i="7" l="1"/>
  <c r="L171" i="7" l="1"/>
  <c r="I171" i="7"/>
  <c r="F172" i="7"/>
  <c r="E172" i="7"/>
  <c r="G172" i="7"/>
  <c r="AC172" i="7" l="1"/>
  <c r="J172" i="7"/>
  <c r="H172" i="7" s="1"/>
  <c r="K172" i="7" l="1"/>
  <c r="I172" i="7" s="1"/>
  <c r="F173" i="7"/>
  <c r="G173" i="7" l="1"/>
  <c r="AC173" i="7" s="1"/>
  <c r="E173" i="7"/>
  <c r="L172" i="7"/>
  <c r="J173" i="7"/>
  <c r="H173" i="7" s="1"/>
  <c r="K173" i="7" l="1"/>
  <c r="I173" i="7" s="1"/>
  <c r="L173" i="7" l="1"/>
  <c r="F174" i="7"/>
  <c r="G174" i="7"/>
  <c r="E174" i="7"/>
  <c r="AC174" i="7" l="1"/>
  <c r="J174" i="7"/>
  <c r="H174" i="7" s="1"/>
  <c r="K174" i="7" l="1"/>
  <c r="L174" i="7" l="1"/>
  <c r="I174" i="7"/>
  <c r="F175" i="7"/>
  <c r="G175" i="7"/>
  <c r="E175" i="7"/>
  <c r="AC175" i="7" l="1"/>
  <c r="J175" i="7"/>
  <c r="H175" i="7" s="1"/>
  <c r="K175" i="7" l="1"/>
  <c r="I175" i="7" s="1"/>
  <c r="G176" i="7" l="1"/>
  <c r="F176" i="7"/>
  <c r="E176" i="7"/>
  <c r="AC176" i="7"/>
  <c r="J176" i="7"/>
  <c r="H176" i="7" s="1"/>
  <c r="L175" i="7"/>
  <c r="K176" i="7" l="1"/>
  <c r="I176" i="7" s="1"/>
  <c r="L176" i="7" l="1"/>
  <c r="E177" i="7"/>
  <c r="F177" i="7"/>
  <c r="G177" i="7"/>
  <c r="AC177" i="7" l="1"/>
  <c r="J177" i="7"/>
  <c r="H177" i="7" s="1"/>
  <c r="K177" i="7" l="1"/>
  <c r="I177" i="7" s="1"/>
  <c r="G178" i="7" l="1"/>
  <c r="E178" i="7"/>
  <c r="F178" i="7"/>
  <c r="L177" i="7"/>
  <c r="AC178" i="7" l="1"/>
  <c r="J178" i="7"/>
  <c r="H178" i="7" s="1"/>
  <c r="K178" i="7" l="1"/>
  <c r="I178" i="7" s="1"/>
  <c r="L178" i="7" l="1"/>
  <c r="E179" i="7"/>
  <c r="F179" i="7"/>
  <c r="G179" i="7"/>
  <c r="AC179" i="7" l="1"/>
  <c r="J179" i="7"/>
  <c r="H179" i="7" s="1"/>
  <c r="K179" i="7" l="1"/>
  <c r="I179" i="7" s="1"/>
  <c r="L179" i="7" l="1"/>
  <c r="F180" i="7"/>
  <c r="E180" i="7"/>
  <c r="G180" i="7"/>
  <c r="AC180" i="7" l="1"/>
  <c r="J180" i="7"/>
  <c r="H180" i="7" s="1"/>
  <c r="K180" i="7" l="1"/>
  <c r="I180" i="7" s="1"/>
  <c r="F181" i="7" l="1"/>
  <c r="G181" i="7"/>
  <c r="E181" i="7"/>
  <c r="L180" i="7"/>
  <c r="AC181" i="7" l="1"/>
  <c r="J181" i="7"/>
  <c r="H181" i="7" s="1"/>
  <c r="K181" i="7" l="1"/>
  <c r="L181" i="7" l="1"/>
  <c r="I181" i="7"/>
  <c r="G182" i="7"/>
  <c r="F182" i="7"/>
  <c r="E182" i="7"/>
  <c r="AC182" i="7" l="1"/>
  <c r="J182" i="7"/>
  <c r="H182" i="7" s="1"/>
  <c r="K182" i="7" l="1"/>
  <c r="L182" i="7" l="1"/>
  <c r="I182" i="7"/>
  <c r="G183" i="7"/>
  <c r="F183" i="7"/>
  <c r="J183" i="7" s="1"/>
  <c r="H183" i="7" s="1"/>
  <c r="E183" i="7"/>
  <c r="AC183" i="7" l="1"/>
  <c r="K183" i="7"/>
  <c r="I183" i="7" s="1"/>
  <c r="F184" i="7" l="1"/>
  <c r="G184" i="7"/>
  <c r="AC184" i="7" s="1"/>
  <c r="E184" i="7"/>
  <c r="L183" i="7"/>
  <c r="J184" i="7"/>
  <c r="H184" i="7" s="1"/>
  <c r="K184" i="7" l="1"/>
  <c r="I184" i="7" s="1"/>
  <c r="L184" i="7" l="1"/>
  <c r="F185" i="7"/>
  <c r="E185" i="7"/>
  <c r="G185" i="7"/>
  <c r="AC185" i="7" l="1"/>
  <c r="J185" i="7"/>
  <c r="H185" i="7" s="1"/>
  <c r="K185" i="7" l="1"/>
  <c r="I185" i="7" s="1"/>
  <c r="F186" i="7" l="1"/>
  <c r="J186" i="7" s="1"/>
  <c r="H186" i="7" s="1"/>
  <c r="G186" i="7"/>
  <c r="E186" i="7"/>
  <c r="L185" i="7"/>
  <c r="AC186" i="7" l="1"/>
  <c r="K186" i="7"/>
  <c r="I186" i="7" s="1"/>
  <c r="L186" i="7" l="1"/>
  <c r="G187" i="7"/>
  <c r="E187" i="7"/>
  <c r="F187" i="7"/>
  <c r="AC187" i="7" l="1"/>
  <c r="J187" i="7"/>
  <c r="H187" i="7" s="1"/>
  <c r="K187" i="7" l="1"/>
  <c r="I187" i="7" s="1"/>
  <c r="G188" i="7" l="1"/>
  <c r="E188" i="7"/>
  <c r="F188" i="7"/>
  <c r="AC188" i="7"/>
  <c r="J188" i="7"/>
  <c r="H188" i="7" s="1"/>
  <c r="L187" i="7"/>
  <c r="K188" i="7" l="1"/>
  <c r="I188" i="7" s="1"/>
  <c r="G189" i="7" l="1"/>
  <c r="F189" i="7"/>
  <c r="E189" i="7"/>
  <c r="J189" i="7"/>
  <c r="H189" i="7" s="1"/>
  <c r="L188" i="7"/>
  <c r="AC189" i="7" l="1"/>
  <c r="K189" i="7"/>
  <c r="I189" i="7" s="1"/>
  <c r="G190" i="7" l="1"/>
  <c r="E190" i="7"/>
  <c r="F190" i="7"/>
  <c r="J190" i="7"/>
  <c r="H190" i="7" s="1"/>
  <c r="L189" i="7"/>
  <c r="AC190" i="7" l="1"/>
  <c r="K190" i="7"/>
  <c r="I190" i="7" s="1"/>
  <c r="E191" i="7" l="1"/>
  <c r="F191" i="7"/>
  <c r="J191" i="7" s="1"/>
  <c r="H191" i="7" s="1"/>
  <c r="G191" i="7"/>
  <c r="AC191" i="7" s="1"/>
  <c r="L190" i="7"/>
  <c r="K191" i="7" l="1"/>
  <c r="I191" i="7" s="1"/>
  <c r="L191" i="7" l="1"/>
  <c r="G192" i="7"/>
  <c r="F192" i="7"/>
  <c r="E192" i="7"/>
  <c r="AC192" i="7" l="1"/>
  <c r="J192" i="7"/>
  <c r="H192" i="7" s="1"/>
  <c r="K192" i="7" l="1"/>
  <c r="E193" i="7" s="1"/>
  <c r="G193" i="7" l="1"/>
  <c r="AC193" i="7" s="1"/>
  <c r="F193" i="7"/>
  <c r="J193" i="7" s="1"/>
  <c r="H193" i="7" s="1"/>
  <c r="I192" i="7"/>
  <c r="L192" i="7"/>
  <c r="K193" i="7" l="1"/>
  <c r="I193" i="7" s="1"/>
  <c r="E194" i="7" l="1"/>
  <c r="F194" i="7"/>
  <c r="G194" i="7"/>
  <c r="J194" i="7"/>
  <c r="H194" i="7" s="1"/>
  <c r="L193" i="7"/>
  <c r="AC194" i="7" l="1"/>
  <c r="K194" i="7"/>
  <c r="F195" i="7" s="1"/>
  <c r="G195" i="7" l="1"/>
  <c r="E195" i="7"/>
  <c r="I194" i="7"/>
  <c r="J195" i="7"/>
  <c r="H195" i="7" s="1"/>
  <c r="L194" i="7"/>
  <c r="AC195" i="7" l="1"/>
  <c r="K195" i="7"/>
  <c r="I195" i="7" s="1"/>
  <c r="E196" i="7" l="1"/>
  <c r="F196" i="7"/>
  <c r="J196" i="7" s="1"/>
  <c r="H196" i="7" s="1"/>
  <c r="G196" i="7"/>
  <c r="L195" i="7"/>
  <c r="AC196" i="7" l="1"/>
  <c r="K196" i="7"/>
  <c r="E197" i="7" s="1"/>
  <c r="L196" i="7" l="1"/>
  <c r="I196" i="7"/>
  <c r="G197" i="7"/>
  <c r="F197" i="7"/>
  <c r="AC197" i="7" l="1"/>
  <c r="J197" i="7"/>
  <c r="H197" i="7" s="1"/>
  <c r="K197" i="7" l="1"/>
  <c r="I197" i="7" s="1"/>
  <c r="E198" i="7" l="1"/>
  <c r="F198" i="7"/>
  <c r="G198" i="7"/>
  <c r="L197" i="7"/>
  <c r="J198" i="7"/>
  <c r="H198" i="7" s="1"/>
  <c r="AC198" i="7" l="1"/>
  <c r="K198" i="7"/>
  <c r="I198" i="7" s="1"/>
  <c r="L198" i="7" l="1"/>
  <c r="E199" i="7"/>
  <c r="G199" i="7"/>
  <c r="F199" i="7"/>
  <c r="AC199" i="7" l="1"/>
  <c r="J199" i="7"/>
  <c r="H199" i="7" s="1"/>
  <c r="K199" i="7" l="1"/>
  <c r="I199" i="7" s="1"/>
  <c r="E200" i="7" l="1"/>
  <c r="F200" i="7"/>
  <c r="G200" i="7"/>
  <c r="L199" i="7"/>
  <c r="AC200" i="7" l="1"/>
  <c r="J200" i="7"/>
  <c r="H200" i="7" s="1"/>
  <c r="K200" i="7" l="1"/>
  <c r="E201" i="7" s="1"/>
  <c r="G201" i="7" l="1"/>
  <c r="I200" i="7"/>
  <c r="F201" i="7"/>
  <c r="J201" i="7" s="1"/>
  <c r="H201" i="7" s="1"/>
  <c r="L200" i="7"/>
  <c r="AC201" i="7" l="1"/>
  <c r="K201" i="7"/>
  <c r="I201" i="7" s="1"/>
  <c r="G202" i="7" l="1"/>
  <c r="AC202" i="7" s="1"/>
  <c r="F202" i="7"/>
  <c r="E202" i="7"/>
  <c r="L201" i="7"/>
  <c r="J202" i="7"/>
  <c r="H202" i="7" s="1"/>
  <c r="K202" i="7" l="1"/>
  <c r="I202" i="7" s="1"/>
  <c r="G203" i="7" l="1"/>
  <c r="E203" i="7"/>
  <c r="F203" i="7"/>
  <c r="L202" i="7"/>
  <c r="AC203" i="7" l="1"/>
  <c r="J203" i="7"/>
  <c r="H203" i="7" s="1"/>
  <c r="K203" i="7" l="1"/>
  <c r="I203" i="7" s="1"/>
  <c r="E204" i="7"/>
  <c r="F204" i="7" l="1"/>
  <c r="G204" i="7"/>
  <c r="J204" i="7"/>
  <c r="H204" i="7" s="1"/>
  <c r="L203" i="7"/>
  <c r="AC204" i="7" l="1"/>
  <c r="K204" i="7"/>
  <c r="I204" i="7" s="1"/>
  <c r="L204" i="7" l="1"/>
  <c r="F205" i="7"/>
  <c r="E205" i="7"/>
  <c r="G205" i="7"/>
  <c r="AC205" i="7" l="1"/>
  <c r="J205" i="7"/>
  <c r="H205" i="7" s="1"/>
  <c r="K205" i="7" l="1"/>
  <c r="I205" i="7" s="1"/>
  <c r="E206" i="7" l="1"/>
  <c r="F206" i="7"/>
  <c r="G206" i="7"/>
  <c r="J206" i="7"/>
  <c r="H206" i="7" s="1"/>
  <c r="L205" i="7"/>
  <c r="AC206" i="7" l="1"/>
  <c r="K206" i="7"/>
  <c r="I206" i="7" s="1"/>
  <c r="E207" i="7" l="1"/>
  <c r="F207" i="7"/>
  <c r="G207" i="7"/>
  <c r="L206" i="7"/>
  <c r="AC207" i="7" l="1"/>
  <c r="J207" i="7"/>
  <c r="H207" i="7" s="1"/>
  <c r="K207" i="7" l="1"/>
  <c r="I207" i="7" s="1"/>
  <c r="F208" i="7" l="1"/>
  <c r="J208" i="7" s="1"/>
  <c r="H208" i="7" s="1"/>
  <c r="G208" i="7"/>
  <c r="AC208" i="7" s="1"/>
  <c r="E208" i="7"/>
  <c r="L207" i="7"/>
  <c r="K208" i="7" l="1"/>
  <c r="I208" i="7" s="1"/>
  <c r="L208" i="7" l="1"/>
  <c r="G209" i="7"/>
  <c r="E209" i="7"/>
  <c r="F209" i="7"/>
  <c r="AC209" i="7" l="1"/>
  <c r="J209" i="7"/>
  <c r="H209" i="7" s="1"/>
  <c r="K209" i="7" l="1"/>
  <c r="L209" i="7" l="1"/>
  <c r="I209" i="7"/>
  <c r="G210" i="7"/>
  <c r="E210" i="7"/>
  <c r="F210" i="7"/>
  <c r="AC210" i="7" l="1"/>
  <c r="J210" i="7"/>
  <c r="H210" i="7" s="1"/>
  <c r="K210" i="7" l="1"/>
  <c r="I210" i="7" s="1"/>
  <c r="F211" i="7" l="1"/>
  <c r="G211" i="7"/>
  <c r="E211" i="7"/>
  <c r="L210" i="7"/>
  <c r="AC211" i="7" l="1"/>
  <c r="J211" i="7"/>
  <c r="H211" i="7" s="1"/>
  <c r="K211" i="7" l="1"/>
  <c r="I211" i="7" s="1"/>
  <c r="L211" i="7" l="1"/>
  <c r="G212" i="7"/>
  <c r="E212" i="7"/>
  <c r="F212" i="7"/>
  <c r="AC212" i="7" l="1"/>
  <c r="J212" i="7"/>
  <c r="H212" i="7" s="1"/>
  <c r="K212" i="7" l="1"/>
  <c r="L212" i="7" l="1"/>
  <c r="I212" i="7"/>
  <c r="E213" i="7"/>
  <c r="G213" i="7"/>
  <c r="F213" i="7"/>
  <c r="AC213" i="7" l="1"/>
  <c r="J213" i="7"/>
  <c r="H213" i="7" s="1"/>
  <c r="K213" i="7" l="1"/>
  <c r="I213" i="7" s="1"/>
  <c r="F214" i="7" l="1"/>
  <c r="J214" i="7" s="1"/>
  <c r="H214" i="7" s="1"/>
  <c r="L213" i="7"/>
  <c r="E214" i="7"/>
  <c r="G214" i="7"/>
  <c r="AC214" i="7" l="1"/>
  <c r="K214" i="7"/>
  <c r="L214" i="7" l="1"/>
  <c r="I214" i="7"/>
  <c r="G215" i="7"/>
  <c r="F215" i="7"/>
  <c r="E215" i="7"/>
  <c r="AC215" i="7" l="1"/>
  <c r="J215" i="7"/>
  <c r="H215" i="7" s="1"/>
  <c r="K215" i="7" l="1"/>
  <c r="L215" i="7" l="1"/>
  <c r="I215" i="7"/>
  <c r="G216" i="7"/>
  <c r="F216" i="7"/>
  <c r="E216" i="7"/>
  <c r="AC216" i="7" l="1"/>
  <c r="J216" i="7"/>
  <c r="H216" i="7" s="1"/>
  <c r="K216" i="7" l="1"/>
  <c r="L216" i="7" l="1"/>
  <c r="I216" i="7"/>
  <c r="E217" i="7"/>
  <c r="F217" i="7"/>
  <c r="G217" i="7"/>
  <c r="AC217" i="7" l="1"/>
  <c r="J217" i="7"/>
  <c r="H217" i="7" s="1"/>
  <c r="K217" i="7" l="1"/>
  <c r="I217" i="7" s="1"/>
  <c r="G218" i="7" l="1"/>
  <c r="F218" i="7"/>
  <c r="AC218" i="7"/>
  <c r="E218" i="7"/>
  <c r="J218" i="7"/>
  <c r="H218" i="7" s="1"/>
  <c r="L217" i="7"/>
  <c r="K218" i="7" l="1"/>
  <c r="L218" i="7" l="1"/>
  <c r="I218" i="7"/>
  <c r="F219" i="7"/>
  <c r="G219" i="7"/>
  <c r="E219" i="7"/>
  <c r="AC219" i="7" l="1"/>
  <c r="J219" i="7"/>
  <c r="H219" i="7" s="1"/>
  <c r="K219" i="7" l="1"/>
  <c r="I219" i="7" s="1"/>
  <c r="L219" i="7" l="1"/>
  <c r="G220" i="7"/>
  <c r="E220" i="7"/>
  <c r="F220" i="7"/>
  <c r="AC220" i="7" l="1"/>
  <c r="J220" i="7"/>
  <c r="H220" i="7" s="1"/>
  <c r="K220" i="7" l="1"/>
  <c r="L220" i="7" l="1"/>
  <c r="I220" i="7"/>
  <c r="E221" i="7"/>
  <c r="F221" i="7"/>
  <c r="G221" i="7"/>
  <c r="AC221" i="7" l="1"/>
  <c r="J221" i="7"/>
  <c r="H221" i="7" s="1"/>
  <c r="K221" i="7" l="1"/>
  <c r="I221" i="7" s="1"/>
  <c r="G222" i="7" l="1"/>
  <c r="E222" i="7"/>
  <c r="F222" i="7"/>
  <c r="J222" i="7" s="1"/>
  <c r="H222" i="7" s="1"/>
  <c r="L221" i="7"/>
  <c r="AC222" i="7" l="1"/>
  <c r="K222" i="7"/>
  <c r="I222" i="7" s="1"/>
  <c r="F223" i="7"/>
  <c r="G223" i="7"/>
  <c r="E223" i="7"/>
  <c r="AC223" i="7" l="1"/>
  <c r="J223" i="7"/>
  <c r="H223" i="7" s="1"/>
  <c r="L222" i="7"/>
  <c r="K223" i="7" l="1"/>
  <c r="I223" i="7" s="1"/>
  <c r="L223" i="7" l="1"/>
  <c r="F224" i="7"/>
  <c r="E224" i="7"/>
  <c r="G224" i="7"/>
  <c r="AC224" i="7" l="1"/>
  <c r="J224" i="7"/>
  <c r="H224" i="7" s="1"/>
  <c r="K224" i="7" l="1"/>
  <c r="I224" i="7" s="1"/>
  <c r="G225" i="7" l="1"/>
  <c r="F225" i="7"/>
  <c r="J225" i="7" s="1"/>
  <c r="H225" i="7" s="1"/>
  <c r="E225" i="7"/>
  <c r="AC225" i="7"/>
  <c r="L224" i="7"/>
  <c r="K225" i="7" l="1"/>
  <c r="I225" i="7" s="1"/>
  <c r="L225" i="7" l="1"/>
  <c r="G226" i="7"/>
  <c r="E226" i="7"/>
  <c r="F226" i="7"/>
  <c r="AC226" i="7" l="1"/>
  <c r="J226" i="7"/>
  <c r="H226" i="7" s="1"/>
  <c r="K226" i="7" l="1"/>
  <c r="L226" i="7" l="1"/>
  <c r="I226" i="7"/>
  <c r="F227" i="7"/>
  <c r="G227" i="7"/>
  <c r="E227" i="7"/>
  <c r="AC227" i="7" l="1"/>
  <c r="J227" i="7"/>
  <c r="H227" i="7" s="1"/>
  <c r="K227" i="7" l="1"/>
  <c r="L227" i="7" l="1"/>
  <c r="I227" i="7"/>
  <c r="F228" i="7"/>
  <c r="G228" i="7"/>
  <c r="E228" i="7"/>
  <c r="AC228" i="7" l="1"/>
  <c r="J228" i="7"/>
  <c r="H228" i="7" s="1"/>
  <c r="K228" i="7" l="1"/>
  <c r="I228" i="7" s="1"/>
  <c r="E229" i="7" l="1"/>
  <c r="F229" i="7"/>
  <c r="J229" i="7" s="1"/>
  <c r="H229" i="7" s="1"/>
  <c r="G229" i="7"/>
  <c r="L228" i="7"/>
  <c r="AC229" i="7" l="1"/>
  <c r="K229" i="7"/>
  <c r="I229" i="7" s="1"/>
  <c r="L229" i="7" l="1"/>
  <c r="G230" i="7"/>
  <c r="E230" i="7"/>
  <c r="F230" i="7"/>
  <c r="AC230" i="7" l="1"/>
  <c r="J230" i="7"/>
  <c r="H230" i="7" s="1"/>
  <c r="K230" i="7" l="1"/>
  <c r="I230" i="7" s="1"/>
  <c r="L230" i="7" l="1"/>
  <c r="F231" i="7"/>
  <c r="E231" i="7"/>
  <c r="G231" i="7"/>
  <c r="AC231" i="7" l="1"/>
  <c r="J231" i="7"/>
  <c r="H231" i="7" s="1"/>
  <c r="K231" i="7" l="1"/>
  <c r="L231" i="7" l="1"/>
  <c r="I231" i="7"/>
  <c r="E232" i="7"/>
  <c r="G232" i="7"/>
  <c r="F232" i="7"/>
  <c r="AC232" i="7" l="1"/>
  <c r="J232" i="7"/>
  <c r="H232" i="7" s="1"/>
  <c r="K232" i="7" l="1"/>
  <c r="I232" i="7" s="1"/>
  <c r="L232" i="7" l="1"/>
  <c r="E233" i="7"/>
  <c r="F233" i="7"/>
  <c r="G233" i="7"/>
  <c r="AC233" i="7" l="1"/>
  <c r="J233" i="7"/>
  <c r="H233" i="7" s="1"/>
  <c r="K233" i="7" l="1"/>
  <c r="I233" i="7" s="1"/>
  <c r="L233" i="7" l="1"/>
  <c r="E234" i="7"/>
  <c r="G234" i="7"/>
  <c r="F234" i="7"/>
  <c r="AC234" i="7" l="1"/>
  <c r="J234" i="7"/>
  <c r="H234" i="7" s="1"/>
  <c r="K234" i="7" l="1"/>
  <c r="I234" i="7" s="1"/>
  <c r="E235" i="7" l="1"/>
  <c r="F235" i="7"/>
  <c r="G235" i="7"/>
  <c r="J235" i="7"/>
  <c r="H235" i="7" s="1"/>
  <c r="L234" i="7"/>
  <c r="AC235" i="7" l="1"/>
  <c r="K235" i="7"/>
  <c r="I235" i="7" s="1"/>
  <c r="E236" i="7"/>
  <c r="F236" i="7" l="1"/>
  <c r="G236" i="7"/>
  <c r="J236" i="7"/>
  <c r="H236" i="7" s="1"/>
  <c r="L235" i="7"/>
  <c r="AC236" i="7" l="1"/>
  <c r="K236" i="7"/>
  <c r="E237" i="7" l="1"/>
  <c r="I236" i="7"/>
  <c r="G237" i="7"/>
  <c r="F237" i="7"/>
  <c r="L236" i="7"/>
  <c r="J237" i="7"/>
  <c r="H237" i="7" s="1"/>
  <c r="AC237" i="7" l="1"/>
  <c r="K237" i="7"/>
  <c r="I237" i="7" s="1"/>
  <c r="F238" i="7" l="1"/>
  <c r="E238" i="7"/>
  <c r="G238" i="7"/>
  <c r="L237" i="7"/>
  <c r="J238" i="7"/>
  <c r="H238" i="7" s="1"/>
  <c r="AC238" i="7" l="1"/>
  <c r="K238" i="7"/>
  <c r="I238" i="7" s="1"/>
  <c r="L238" i="7" l="1"/>
  <c r="G239" i="7"/>
  <c r="F239" i="7"/>
  <c r="E239" i="7"/>
  <c r="AC239" i="7" l="1"/>
  <c r="J239" i="7"/>
  <c r="H239" i="7" s="1"/>
  <c r="K239" i="7" l="1"/>
  <c r="L239" i="7" l="1"/>
  <c r="I239" i="7"/>
  <c r="G240" i="7"/>
  <c r="E240" i="7"/>
  <c r="F240" i="7"/>
  <c r="AC240" i="7" l="1"/>
  <c r="J240" i="7"/>
  <c r="H240" i="7" s="1"/>
  <c r="K240" i="7" l="1"/>
  <c r="I240" i="7" s="1"/>
  <c r="L240" i="7" l="1"/>
  <c r="F241" i="7"/>
  <c r="E241" i="7"/>
  <c r="G241" i="7"/>
  <c r="AC241" i="7" l="1"/>
  <c r="J241" i="7"/>
  <c r="H241" i="7" s="1"/>
  <c r="K241" i="7" l="1"/>
  <c r="I241" i="7" s="1"/>
  <c r="L241" i="7" l="1"/>
  <c r="E242" i="7"/>
  <c r="G242" i="7"/>
  <c r="F242" i="7"/>
  <c r="AC242" i="7" l="1"/>
  <c r="J242" i="7"/>
  <c r="H242" i="7" s="1"/>
  <c r="K242" i="7" l="1"/>
  <c r="L242" i="7" l="1"/>
  <c r="I242" i="7"/>
  <c r="E243" i="7"/>
  <c r="F243" i="7"/>
  <c r="G243" i="7"/>
  <c r="AC243" i="7" l="1"/>
  <c r="J243" i="7"/>
  <c r="H243" i="7" s="1"/>
  <c r="K243" i="7" l="1"/>
  <c r="I243" i="7" s="1"/>
  <c r="L243" i="7" l="1"/>
  <c r="G244" i="7"/>
  <c r="E244" i="7"/>
  <c r="F244" i="7"/>
  <c r="AC244" i="7" l="1"/>
  <c r="J244" i="7"/>
  <c r="H244" i="7" s="1"/>
  <c r="K244" i="7" l="1"/>
  <c r="I244" i="7" s="1"/>
  <c r="L244" i="7" l="1"/>
  <c r="F245" i="7"/>
  <c r="G245" i="7"/>
  <c r="E245" i="7"/>
  <c r="AC245" i="7" l="1"/>
  <c r="J245" i="7"/>
  <c r="H245" i="7" s="1"/>
  <c r="K245" i="7" l="1"/>
  <c r="L245" i="7" l="1"/>
  <c r="I245" i="7"/>
  <c r="G246" i="7"/>
  <c r="F246" i="7"/>
  <c r="E246" i="7"/>
  <c r="AC246" i="7" l="1"/>
  <c r="J246" i="7"/>
  <c r="H246" i="7" s="1"/>
  <c r="K246" i="7" l="1"/>
  <c r="I246" i="7" s="1"/>
  <c r="L246" i="7" l="1"/>
  <c r="G247" i="7"/>
  <c r="E247" i="7"/>
  <c r="F247" i="7"/>
  <c r="AC247" i="7" l="1"/>
  <c r="J247" i="7"/>
  <c r="H247" i="7" s="1"/>
  <c r="K247" i="7" l="1"/>
  <c r="L247" i="7" l="1"/>
  <c r="I247" i="7"/>
  <c r="G248" i="7"/>
  <c r="E248" i="7"/>
  <c r="F248" i="7"/>
  <c r="AC248" i="7" l="1"/>
  <c r="J248" i="7"/>
  <c r="H248" i="7" s="1"/>
  <c r="K248" i="7" l="1"/>
  <c r="I248" i="7" s="1"/>
  <c r="L248" i="7" l="1"/>
  <c r="F249" i="7"/>
  <c r="E249" i="7"/>
  <c r="G249" i="7"/>
  <c r="AC249" i="7" l="1"/>
  <c r="J249" i="7"/>
  <c r="H249" i="7" s="1"/>
  <c r="K249" i="7" l="1"/>
  <c r="I249" i="7" s="1"/>
  <c r="G250" i="7" l="1"/>
  <c r="AC250" i="7" s="1"/>
  <c r="F250" i="7"/>
  <c r="E250" i="7"/>
  <c r="L249" i="7"/>
  <c r="J250" i="7"/>
  <c r="H250" i="7" s="1"/>
  <c r="K250" i="7" l="1"/>
  <c r="I250" i="7" s="1"/>
  <c r="E251" i="7" l="1"/>
  <c r="G251" i="7"/>
  <c r="AC251" i="7" s="1"/>
  <c r="F251" i="7"/>
  <c r="L250" i="7"/>
  <c r="J251" i="7"/>
  <c r="H251" i="7" s="1"/>
  <c r="K251" i="7" l="1"/>
  <c r="F252" i="7" s="1"/>
  <c r="E252" i="7" l="1"/>
  <c r="G252" i="7"/>
  <c r="L251" i="7"/>
  <c r="I251" i="7"/>
  <c r="J252" i="7"/>
  <c r="H252" i="7" s="1"/>
  <c r="AC252" i="7" l="1"/>
  <c r="K252" i="7"/>
  <c r="I252" i="7" s="1"/>
  <c r="G253" i="7" l="1"/>
  <c r="F253" i="7"/>
  <c r="E253" i="7"/>
  <c r="L252" i="7"/>
  <c r="J253" i="7"/>
  <c r="H253" i="7" s="1"/>
  <c r="AC253" i="7" l="1"/>
  <c r="K253" i="7"/>
  <c r="I253" i="7" s="1"/>
  <c r="L253" i="7" l="1"/>
  <c r="E254" i="7"/>
  <c r="F254" i="7"/>
  <c r="G254" i="7"/>
  <c r="AC254" i="7" l="1"/>
  <c r="J254" i="7"/>
  <c r="H254" i="7" s="1"/>
  <c r="K254" i="7" l="1"/>
  <c r="G255" i="7" s="1"/>
  <c r="E255" i="7" l="1"/>
  <c r="F255" i="7"/>
  <c r="AC255" i="7"/>
  <c r="L254" i="7"/>
  <c r="I254" i="7"/>
  <c r="J255" i="7"/>
  <c r="H255" i="7" s="1"/>
  <c r="K255" i="7" l="1"/>
  <c r="I255" i="7" s="1"/>
  <c r="L255" i="7" l="1"/>
  <c r="F256" i="7"/>
  <c r="G256" i="7"/>
  <c r="E256" i="7"/>
  <c r="AC256" i="7" l="1"/>
  <c r="J256" i="7"/>
  <c r="H256" i="7" s="1"/>
  <c r="K256" i="7" l="1"/>
  <c r="E257" i="7" s="1"/>
  <c r="L256" i="7" l="1"/>
  <c r="I256" i="7"/>
  <c r="F257" i="7"/>
  <c r="G257" i="7"/>
  <c r="J257" i="7"/>
  <c r="H257" i="7" s="1"/>
  <c r="AC257" i="7" l="1"/>
  <c r="K257" i="7"/>
  <c r="I257" i="7" s="1"/>
  <c r="L257" i="7" l="1"/>
  <c r="G258" i="7"/>
  <c r="E258" i="7"/>
  <c r="F258" i="7"/>
  <c r="AC258" i="7" l="1"/>
  <c r="J258" i="7"/>
  <c r="H258" i="7" s="1"/>
  <c r="K258" i="7" l="1"/>
  <c r="L258" i="7" l="1"/>
  <c r="I258" i="7"/>
  <c r="F259" i="7"/>
  <c r="E259" i="7"/>
  <c r="G259" i="7"/>
  <c r="AC259" i="7" l="1"/>
  <c r="J259" i="7"/>
  <c r="H259" i="7" s="1"/>
  <c r="K259" i="7" l="1"/>
  <c r="I259" i="7" s="1"/>
  <c r="F260" i="7" l="1"/>
  <c r="J260" i="7" s="1"/>
  <c r="H260" i="7" s="1"/>
  <c r="L259" i="7"/>
  <c r="E260" i="7"/>
  <c r="G260" i="7"/>
  <c r="AC260" i="7" l="1"/>
  <c r="K260" i="7"/>
  <c r="I260" i="7" s="1"/>
  <c r="G261" i="7" l="1"/>
  <c r="L260" i="7"/>
  <c r="F261" i="7"/>
  <c r="E261" i="7"/>
  <c r="AC261" i="7" l="1"/>
  <c r="J261" i="7"/>
  <c r="H261" i="7" s="1"/>
  <c r="K261" i="7" l="1"/>
  <c r="L261" i="7" l="1"/>
  <c r="I261" i="7"/>
  <c r="E262" i="7"/>
  <c r="G262" i="7"/>
  <c r="F262" i="7"/>
  <c r="AC262" i="7" l="1"/>
  <c r="J262" i="7"/>
  <c r="H262" i="7" s="1"/>
  <c r="K262" i="7" l="1"/>
  <c r="I262" i="7" s="1"/>
  <c r="L262" i="7" l="1"/>
  <c r="F263" i="7"/>
  <c r="E263" i="7"/>
  <c r="G263" i="7"/>
  <c r="AC263" i="7" l="1"/>
  <c r="J263" i="7"/>
  <c r="H263" i="7" s="1"/>
  <c r="K263" i="7" l="1"/>
  <c r="F264" i="7" s="1"/>
  <c r="E264" i="7" l="1"/>
  <c r="I263" i="7"/>
  <c r="G264" i="7"/>
  <c r="J264" i="7"/>
  <c r="H264" i="7" s="1"/>
  <c r="L263" i="7"/>
  <c r="AC264" i="7" l="1"/>
  <c r="K264" i="7"/>
  <c r="L264" i="7" l="1"/>
  <c r="I264" i="7"/>
  <c r="G265" i="7"/>
  <c r="F265" i="7"/>
  <c r="E265" i="7"/>
  <c r="AC265" i="7" l="1"/>
  <c r="J265" i="7"/>
  <c r="H265" i="7" s="1"/>
  <c r="K265" i="7" l="1"/>
  <c r="L265" i="7" l="1"/>
  <c r="I265" i="7"/>
  <c r="E266" i="7"/>
  <c r="F266" i="7"/>
  <c r="G266" i="7"/>
  <c r="AC266" i="7" l="1"/>
  <c r="J266" i="7"/>
  <c r="H266" i="7" s="1"/>
  <c r="K266" i="7" l="1"/>
  <c r="I266" i="7" s="1"/>
  <c r="L266" i="7" l="1"/>
  <c r="E267" i="7"/>
  <c r="F267" i="7"/>
  <c r="G267" i="7"/>
  <c r="AC267" i="7" l="1"/>
  <c r="J267" i="7"/>
  <c r="H267" i="7" s="1"/>
  <c r="K267" i="7" l="1"/>
  <c r="I267" i="7" s="1"/>
  <c r="L267" i="7" l="1"/>
  <c r="F268" i="7"/>
  <c r="E268" i="7"/>
  <c r="G268" i="7"/>
  <c r="AC268" i="7" l="1"/>
  <c r="J268" i="7"/>
  <c r="H268" i="7" s="1"/>
  <c r="K268" i="7" l="1"/>
  <c r="I268" i="7" s="1"/>
  <c r="G269" i="7" l="1"/>
  <c r="E269" i="7"/>
  <c r="F269" i="7"/>
  <c r="L268" i="7"/>
  <c r="J269" i="7"/>
  <c r="H269" i="7" s="1"/>
  <c r="AC269" i="7" l="1"/>
  <c r="K269" i="7"/>
  <c r="I269" i="7" s="1"/>
  <c r="E270" i="7"/>
  <c r="F270" i="7" l="1"/>
  <c r="J270" i="7" s="1"/>
  <c r="H270" i="7" s="1"/>
  <c r="G270" i="7"/>
  <c r="L269" i="7"/>
  <c r="AC270" i="7" l="1"/>
  <c r="K270" i="7"/>
  <c r="I270" i="7" s="1"/>
  <c r="E271" i="7" l="1"/>
  <c r="G271" i="7"/>
  <c r="F271" i="7"/>
  <c r="L270" i="7"/>
  <c r="J271" i="7"/>
  <c r="H271" i="7" s="1"/>
  <c r="AC271" i="7" l="1"/>
  <c r="K271" i="7"/>
  <c r="L271" i="7" l="1"/>
  <c r="I271" i="7"/>
  <c r="E272" i="7"/>
  <c r="G272" i="7"/>
  <c r="F272" i="7"/>
  <c r="AC272" i="7" l="1"/>
  <c r="J272" i="7"/>
  <c r="H272" i="7" s="1"/>
  <c r="K272" i="7" l="1"/>
  <c r="I272" i="7" s="1"/>
  <c r="L272" i="7" l="1"/>
  <c r="F273" i="7"/>
  <c r="G273" i="7"/>
  <c r="E273" i="7"/>
  <c r="AC273" i="7" l="1"/>
  <c r="J273" i="7"/>
  <c r="H273" i="7" s="1"/>
  <c r="K273" i="7" l="1"/>
  <c r="I273" i="7" s="1"/>
  <c r="E274" i="7" l="1"/>
  <c r="F274" i="7"/>
  <c r="G274" i="7"/>
  <c r="AC274" i="7" s="1"/>
  <c r="L273" i="7"/>
  <c r="J274" i="7"/>
  <c r="H274" i="7" s="1"/>
  <c r="K274" i="7" l="1"/>
  <c r="I274" i="7" s="1"/>
  <c r="E275" i="7" l="1"/>
  <c r="F275" i="7"/>
  <c r="G275" i="7"/>
  <c r="L274" i="7"/>
  <c r="J275" i="7"/>
  <c r="H275" i="7" s="1"/>
  <c r="AC275" i="7" l="1"/>
  <c r="K275" i="7"/>
  <c r="I275" i="7" s="1"/>
  <c r="E276" i="7" l="1"/>
  <c r="F276" i="7"/>
  <c r="G276" i="7"/>
  <c r="L275" i="7"/>
  <c r="J276" i="7"/>
  <c r="H276" i="7" s="1"/>
  <c r="AC276" i="7" l="1"/>
  <c r="K276" i="7"/>
  <c r="L276" i="7" l="1"/>
  <c r="I276" i="7"/>
  <c r="G277" i="7"/>
  <c r="F277" i="7"/>
  <c r="E277" i="7"/>
  <c r="AC277" i="7" l="1"/>
  <c r="J277" i="7"/>
  <c r="H277" i="7" s="1"/>
  <c r="K277" i="7" l="1"/>
  <c r="L277" i="7" l="1"/>
  <c r="I277" i="7"/>
  <c r="G278" i="7"/>
  <c r="E278" i="7"/>
  <c r="F278" i="7"/>
  <c r="AC278" i="7" l="1"/>
  <c r="J278" i="7"/>
  <c r="H278" i="7" s="1"/>
  <c r="K278" i="7" l="1"/>
  <c r="I278" i="7" s="1"/>
  <c r="F279" i="7" l="1"/>
  <c r="J279" i="7" s="1"/>
  <c r="H279" i="7" s="1"/>
  <c r="E279" i="7"/>
  <c r="G279" i="7"/>
  <c r="L278" i="7"/>
  <c r="AC279" i="7" l="1"/>
  <c r="K279" i="7"/>
  <c r="I279" i="7" s="1"/>
  <c r="L279" i="7" l="1"/>
  <c r="F280" i="7"/>
  <c r="G280" i="7"/>
  <c r="E280" i="7"/>
  <c r="AC280" i="7" l="1"/>
  <c r="J280" i="7"/>
  <c r="H280" i="7" s="1"/>
  <c r="K280" i="7" l="1"/>
  <c r="I280" i="7" s="1"/>
  <c r="F281" i="7" l="1"/>
  <c r="G281" i="7"/>
  <c r="E281" i="7"/>
  <c r="L280" i="7"/>
  <c r="J281" i="7"/>
  <c r="H281" i="7" s="1"/>
  <c r="AC281" i="7" l="1"/>
  <c r="K281" i="7"/>
  <c r="L281" i="7" l="1"/>
  <c r="I281" i="7"/>
  <c r="G282" i="7"/>
  <c r="E282" i="7"/>
  <c r="F282" i="7"/>
  <c r="AC282" i="7" l="1"/>
  <c r="J282" i="7"/>
  <c r="H282" i="7" s="1"/>
  <c r="K282" i="7" l="1"/>
  <c r="I282" i="7" s="1"/>
  <c r="L282" i="7" l="1"/>
  <c r="G283" i="7"/>
  <c r="F283" i="7"/>
  <c r="E283" i="7"/>
  <c r="AC283" i="7" l="1"/>
  <c r="J283" i="7"/>
  <c r="H283" i="7" s="1"/>
  <c r="K283" i="7" l="1"/>
  <c r="L283" i="7" l="1"/>
  <c r="I283" i="7"/>
  <c r="G284" i="7"/>
  <c r="F284" i="7"/>
  <c r="E284" i="7"/>
  <c r="AC284" i="7" l="1"/>
  <c r="J284" i="7"/>
  <c r="H284" i="7" s="1"/>
  <c r="K284" i="7" l="1"/>
  <c r="L284" i="7" l="1"/>
  <c r="I284" i="7"/>
  <c r="F285" i="7"/>
  <c r="G285" i="7"/>
  <c r="E285" i="7"/>
  <c r="AC285" i="7" l="1"/>
  <c r="J285" i="7"/>
  <c r="H285" i="7" s="1"/>
  <c r="K285" i="7" l="1"/>
  <c r="I285" i="7" s="1"/>
  <c r="F286" i="7" l="1"/>
  <c r="E286" i="7"/>
  <c r="G286" i="7"/>
  <c r="L285" i="7"/>
  <c r="J286" i="7"/>
  <c r="H286" i="7" s="1"/>
  <c r="AC286" i="7" l="1"/>
  <c r="K286" i="7"/>
  <c r="I286" i="7" s="1"/>
  <c r="G287" i="7" l="1"/>
  <c r="E287" i="7"/>
  <c r="AC287" i="7"/>
  <c r="F287" i="7"/>
  <c r="J287" i="7" s="1"/>
  <c r="H287" i="7" s="1"/>
  <c r="L286" i="7"/>
  <c r="K287" i="7" l="1"/>
  <c r="I287" i="7" s="1"/>
  <c r="G288" i="7" l="1"/>
  <c r="F288" i="7"/>
  <c r="E288" i="7"/>
  <c r="AC288" i="7"/>
  <c r="L287" i="7"/>
  <c r="J288" i="7"/>
  <c r="H288" i="7" s="1"/>
  <c r="K288" i="7" l="1"/>
  <c r="L288" i="7" l="1"/>
  <c r="I288" i="7"/>
  <c r="E289" i="7"/>
  <c r="G289" i="7"/>
  <c r="F289" i="7"/>
  <c r="AC289" i="7" l="1"/>
  <c r="J289" i="7"/>
  <c r="H289" i="7" s="1"/>
  <c r="K289" i="7" l="1"/>
  <c r="F290" i="7" s="1"/>
  <c r="E290" i="7" l="1"/>
  <c r="G290" i="7"/>
  <c r="L289" i="7"/>
  <c r="I289" i="7"/>
  <c r="J290" i="7"/>
  <c r="H290" i="7" s="1"/>
  <c r="AC290" i="7" l="1"/>
  <c r="K290" i="7"/>
  <c r="I290" i="7" s="1"/>
  <c r="E291" i="7"/>
  <c r="F291" i="7" l="1"/>
  <c r="J291" i="7" s="1"/>
  <c r="H291" i="7" s="1"/>
  <c r="G291" i="7"/>
  <c r="L290" i="7"/>
  <c r="AC291" i="7" l="1"/>
  <c r="K291" i="7"/>
  <c r="L291" i="7" l="1"/>
  <c r="I291" i="7"/>
  <c r="F292" i="7"/>
  <c r="E292" i="7"/>
  <c r="G292" i="7"/>
  <c r="AC292" i="7" l="1"/>
  <c r="J292" i="7"/>
  <c r="H292" i="7" s="1"/>
  <c r="K292" i="7" l="1"/>
  <c r="I292" i="7" s="1"/>
  <c r="G293" i="7" l="1"/>
  <c r="E293" i="7"/>
  <c r="F293" i="7"/>
  <c r="AC293" i="7"/>
  <c r="L292" i="7"/>
  <c r="J293" i="7"/>
  <c r="H293" i="7" s="1"/>
  <c r="K293" i="7" l="1"/>
  <c r="F294" i="7" l="1"/>
  <c r="I293" i="7"/>
  <c r="E294" i="7"/>
  <c r="G294" i="7"/>
  <c r="L293" i="7"/>
  <c r="J294" i="7"/>
  <c r="H294" i="7" s="1"/>
  <c r="AC294" i="7" l="1"/>
  <c r="K294" i="7"/>
  <c r="I294" i="7" s="1"/>
  <c r="L294" i="7" l="1"/>
  <c r="E295" i="7"/>
  <c r="F295" i="7"/>
  <c r="G295" i="7"/>
  <c r="AC295" i="7" l="1"/>
  <c r="J295" i="7"/>
  <c r="H295" i="7" s="1"/>
  <c r="K295" i="7" l="1"/>
  <c r="I295" i="7" s="1"/>
  <c r="L295" i="7" l="1"/>
  <c r="F296" i="7"/>
  <c r="G296" i="7"/>
  <c r="E296" i="7"/>
  <c r="AC296" i="7" l="1"/>
  <c r="J296" i="7"/>
  <c r="H296" i="7" s="1"/>
  <c r="K296" i="7" l="1"/>
  <c r="I296" i="7" s="1"/>
  <c r="F297" i="7" l="1"/>
  <c r="E297" i="7"/>
  <c r="G297" i="7"/>
  <c r="L296" i="7"/>
  <c r="J297" i="7"/>
  <c r="H297" i="7" s="1"/>
  <c r="AC297" i="7" l="1"/>
  <c r="K297" i="7"/>
  <c r="L297" i="7" l="1"/>
  <c r="I297" i="7"/>
  <c r="E298" i="7"/>
  <c r="F298" i="7"/>
  <c r="G298" i="7"/>
  <c r="AC298" i="7" l="1"/>
  <c r="J298" i="7"/>
  <c r="H298" i="7" s="1"/>
  <c r="K298" i="7" l="1"/>
  <c r="I298" i="7" s="1"/>
  <c r="L298" i="7" l="1"/>
  <c r="G299" i="7"/>
  <c r="E299" i="7"/>
  <c r="F299" i="7"/>
  <c r="AC299" i="7" l="1"/>
  <c r="J299" i="7"/>
  <c r="H299" i="7" s="1"/>
  <c r="K299" i="7" l="1"/>
  <c r="L299" i="7" l="1"/>
  <c r="I299" i="7"/>
  <c r="E300" i="7"/>
  <c r="G300" i="7"/>
  <c r="F300" i="7"/>
  <c r="AC300" i="7" l="1"/>
  <c r="J300" i="7"/>
  <c r="H300" i="7" s="1"/>
  <c r="K300" i="7" l="1"/>
  <c r="I300" i="7" s="1"/>
  <c r="L300" i="7" l="1"/>
  <c r="E301" i="7"/>
  <c r="F301" i="7"/>
  <c r="G301" i="7"/>
  <c r="AC301" i="7" l="1"/>
  <c r="J301" i="7"/>
  <c r="H301" i="7" s="1"/>
  <c r="K301" i="7" l="1"/>
  <c r="L301" i="7" l="1"/>
  <c r="I301" i="7"/>
  <c r="E302" i="7"/>
  <c r="F302" i="7"/>
  <c r="G302" i="7"/>
  <c r="AC302" i="7" l="1"/>
  <c r="J302" i="7"/>
  <c r="H302" i="7" s="1"/>
  <c r="K302" i="7" l="1"/>
  <c r="I302" i="7" s="1"/>
  <c r="E303" i="7" l="1"/>
  <c r="F303" i="7"/>
  <c r="G303" i="7"/>
  <c r="L302" i="7"/>
  <c r="J303" i="7"/>
  <c r="H303" i="7" s="1"/>
  <c r="AC303" i="7" l="1"/>
  <c r="K303" i="7"/>
  <c r="L303" i="7" l="1"/>
  <c r="I303" i="7"/>
  <c r="E304" i="7"/>
  <c r="F304" i="7"/>
  <c r="G304" i="7"/>
  <c r="AC304" i="7" l="1"/>
  <c r="J304" i="7"/>
  <c r="H304" i="7" s="1"/>
  <c r="K304" i="7" l="1"/>
  <c r="I304" i="7" s="1"/>
  <c r="F305" i="7"/>
  <c r="E305" i="7" l="1"/>
  <c r="G305" i="7"/>
  <c r="AC305" i="7" s="1"/>
  <c r="L304" i="7"/>
  <c r="J305" i="7"/>
  <c r="H305" i="7" s="1"/>
  <c r="K305" i="7" l="1"/>
  <c r="I305" i="7" s="1"/>
  <c r="L305" i="7" l="1"/>
  <c r="G306" i="7"/>
  <c r="F306" i="7"/>
  <c r="E306" i="7"/>
  <c r="AC306" i="7" l="1"/>
  <c r="J306" i="7"/>
  <c r="H306" i="7" s="1"/>
  <c r="K306" i="7" l="1"/>
  <c r="I306" i="7" s="1"/>
  <c r="L306" i="7" l="1"/>
  <c r="G307" i="7"/>
  <c r="E307" i="7"/>
  <c r="F307" i="7"/>
  <c r="AC307" i="7" l="1"/>
  <c r="J307" i="7"/>
  <c r="H307" i="7" s="1"/>
  <c r="K307" i="7" l="1"/>
  <c r="I307" i="7" s="1"/>
  <c r="L307" i="7" l="1"/>
  <c r="F308" i="7"/>
  <c r="G308" i="7"/>
  <c r="E308" i="7"/>
  <c r="AC308" i="7" l="1"/>
  <c r="J308" i="7"/>
  <c r="H308" i="7" s="1"/>
  <c r="K308" i="7" l="1"/>
  <c r="G309" i="7" l="1"/>
  <c r="I308" i="7"/>
  <c r="F309" i="7"/>
  <c r="L308" i="7"/>
  <c r="E309" i="7"/>
  <c r="J309" i="7"/>
  <c r="H309" i="7" s="1"/>
  <c r="AC309" i="7" l="1"/>
  <c r="K309" i="7"/>
  <c r="L309" i="7" l="1"/>
  <c r="I309" i="7"/>
  <c r="G310" i="7"/>
  <c r="E310" i="7"/>
  <c r="F310" i="7"/>
  <c r="AC310" i="7" l="1"/>
  <c r="J310" i="7"/>
  <c r="H310" i="7" s="1"/>
  <c r="K310" i="7" l="1"/>
  <c r="L310" i="7" l="1"/>
  <c r="I310" i="7"/>
  <c r="G311" i="7"/>
  <c r="E311" i="7"/>
  <c r="F311" i="7"/>
  <c r="AC311" i="7" l="1"/>
  <c r="J311" i="7"/>
  <c r="H311" i="7" s="1"/>
  <c r="K311" i="7" l="1"/>
  <c r="I311" i="7" s="1"/>
  <c r="L311" i="7" l="1"/>
  <c r="F312" i="7"/>
  <c r="G312" i="7"/>
  <c r="E312" i="7"/>
  <c r="AC312" i="7" l="1"/>
  <c r="J312" i="7"/>
  <c r="H312" i="7" s="1"/>
  <c r="K312" i="7" l="1"/>
  <c r="I312" i="7" s="1"/>
  <c r="G313" i="7" l="1"/>
  <c r="E313" i="7"/>
  <c r="F313" i="7"/>
  <c r="L312" i="7"/>
  <c r="AC313" i="7"/>
  <c r="J313" i="7"/>
  <c r="H313" i="7" s="1"/>
  <c r="K313" i="7" l="1"/>
  <c r="I313" i="7" s="1"/>
  <c r="F314" i="7" l="1"/>
  <c r="E314" i="7"/>
  <c r="G314" i="7"/>
  <c r="L313" i="7"/>
  <c r="J314" i="7"/>
  <c r="H314" i="7" s="1"/>
  <c r="AC314" i="7" l="1"/>
  <c r="K314" i="7"/>
  <c r="L314" i="7" l="1"/>
  <c r="I314" i="7"/>
  <c r="G315" i="7"/>
  <c r="F315" i="7"/>
  <c r="E315" i="7"/>
  <c r="AC315" i="7" l="1"/>
  <c r="J315" i="7"/>
  <c r="H315" i="7" s="1"/>
  <c r="K315" i="7" l="1"/>
  <c r="I315" i="7" s="1"/>
  <c r="L315" i="7" l="1"/>
  <c r="G316" i="7"/>
  <c r="F316" i="7"/>
  <c r="E316" i="7"/>
  <c r="AC316" i="7" l="1"/>
  <c r="J316" i="7"/>
  <c r="H316" i="7" s="1"/>
  <c r="K316" i="7" l="1"/>
  <c r="L316" i="7" l="1"/>
  <c r="I316" i="7"/>
  <c r="G317" i="7"/>
  <c r="F317" i="7"/>
  <c r="E317" i="7"/>
  <c r="AC317" i="7" l="1"/>
  <c r="J317" i="7"/>
  <c r="H317" i="7" s="1"/>
  <c r="K317" i="7" l="1"/>
  <c r="L317" i="7" l="1"/>
  <c r="I317" i="7"/>
  <c r="E318" i="7"/>
  <c r="G318" i="7"/>
  <c r="F318" i="7"/>
  <c r="J318" i="7" s="1"/>
  <c r="H318" i="7" s="1"/>
  <c r="AC318" i="7" l="1"/>
  <c r="K318" i="7"/>
  <c r="I318" i="7" s="1"/>
  <c r="F319" i="7"/>
  <c r="E319" i="7"/>
  <c r="G319" i="7" l="1"/>
  <c r="AC319" i="7" s="1"/>
  <c r="L318" i="7"/>
  <c r="J319" i="7"/>
  <c r="H319" i="7" s="1"/>
  <c r="K319" i="7" l="1"/>
  <c r="I319" i="7" s="1"/>
  <c r="L319" i="7" l="1"/>
  <c r="F320" i="7"/>
  <c r="G320" i="7"/>
  <c r="E320" i="7"/>
  <c r="AC320" i="7" l="1"/>
  <c r="J320" i="7"/>
  <c r="H320" i="7" s="1"/>
  <c r="K320" i="7" l="1"/>
  <c r="G321" i="7" l="1"/>
  <c r="I320" i="7"/>
  <c r="F321" i="7"/>
  <c r="L320" i="7"/>
  <c r="J321" i="7"/>
  <c r="H321" i="7" s="1"/>
  <c r="E321" i="7"/>
  <c r="AC321" i="7" l="1"/>
  <c r="K321" i="7"/>
  <c r="L321" i="7" l="1"/>
  <c r="I321" i="7"/>
  <c r="E322" i="7"/>
  <c r="F322" i="7"/>
  <c r="G322" i="7"/>
  <c r="AC322" i="7" l="1"/>
  <c r="J322" i="7"/>
  <c r="H322" i="7" s="1"/>
  <c r="K322" i="7" l="1"/>
  <c r="I322" i="7" s="1"/>
  <c r="L322" i="7" l="1"/>
  <c r="G323" i="7"/>
  <c r="F323" i="7"/>
  <c r="E323" i="7"/>
  <c r="AC323" i="7" l="1"/>
  <c r="J323" i="7"/>
  <c r="H323" i="7" s="1"/>
  <c r="K323" i="7" l="1"/>
  <c r="G324" i="7" s="1"/>
  <c r="E324" i="7"/>
  <c r="F324" i="7" l="1"/>
  <c r="AC324" i="7"/>
  <c r="L323" i="7"/>
  <c r="I323" i="7"/>
  <c r="J324" i="7"/>
  <c r="H324" i="7" s="1"/>
  <c r="K324" i="7" l="1"/>
  <c r="I324" i="7" s="1"/>
  <c r="F325" i="7" l="1"/>
  <c r="G325" i="7"/>
  <c r="AC325" i="7" s="1"/>
  <c r="E325" i="7"/>
  <c r="J325" i="7"/>
  <c r="H325" i="7" s="1"/>
  <c r="L324" i="7"/>
  <c r="K325" i="7" l="1"/>
  <c r="I325" i="7" s="1"/>
  <c r="F326" i="7" l="1"/>
  <c r="E326" i="7"/>
  <c r="G326" i="7"/>
  <c r="AC326" i="7" s="1"/>
  <c r="L325" i="7"/>
  <c r="J326" i="7"/>
  <c r="H326" i="7" s="1"/>
  <c r="K326" i="7" l="1"/>
  <c r="I326" i="7" s="1"/>
  <c r="L326" i="7" l="1"/>
  <c r="F327" i="7"/>
  <c r="G327" i="7"/>
  <c r="E327" i="7"/>
  <c r="AC327" i="7" l="1"/>
  <c r="J327" i="7"/>
  <c r="H327" i="7" s="1"/>
  <c r="K327" i="7" l="1"/>
  <c r="G328" i="7" l="1"/>
  <c r="I327" i="7"/>
  <c r="E328" i="7"/>
  <c r="F328" i="7"/>
  <c r="J328" i="7"/>
  <c r="H328" i="7" s="1"/>
  <c r="L327" i="7"/>
  <c r="AC328" i="7" l="1"/>
  <c r="K328" i="7"/>
  <c r="L328" i="7" l="1"/>
  <c r="I328" i="7"/>
  <c r="G329" i="7"/>
  <c r="F329" i="7"/>
  <c r="E329" i="7"/>
  <c r="AC329" i="7" l="1"/>
  <c r="J329" i="7"/>
  <c r="H329" i="7" s="1"/>
  <c r="K329" i="7" l="1"/>
  <c r="L329" i="7" l="1"/>
  <c r="I329" i="7"/>
  <c r="G330" i="7"/>
  <c r="F330" i="7"/>
  <c r="E330" i="7"/>
  <c r="AC330" i="7" l="1"/>
  <c r="J330" i="7"/>
  <c r="H330" i="7" s="1"/>
  <c r="K330" i="7" l="1"/>
  <c r="I330" i="7" s="1"/>
  <c r="L330" i="7" l="1"/>
  <c r="G331" i="7"/>
  <c r="F331" i="7"/>
  <c r="E331" i="7"/>
  <c r="AC331" i="7" l="1"/>
  <c r="J331" i="7"/>
  <c r="H331" i="7" s="1"/>
  <c r="K331" i="7" l="1"/>
  <c r="I331" i="7" s="1"/>
  <c r="E332" i="7" l="1"/>
  <c r="F332" i="7"/>
  <c r="G332" i="7"/>
  <c r="L331" i="7"/>
  <c r="AC332" i="7" l="1"/>
  <c r="J332" i="7"/>
  <c r="H332" i="7" s="1"/>
  <c r="K332" i="7" l="1"/>
  <c r="I332" i="7" s="1"/>
  <c r="F333" i="7" l="1"/>
  <c r="G333" i="7"/>
  <c r="E333" i="7"/>
  <c r="L332" i="7"/>
  <c r="AC333" i="7" l="1"/>
  <c r="J333" i="7"/>
  <c r="H333" i="7" s="1"/>
  <c r="K333" i="7" l="1"/>
  <c r="I333" i="7" s="1"/>
  <c r="F334" i="7" l="1"/>
  <c r="G334" i="7"/>
  <c r="E334" i="7"/>
  <c r="L333" i="7"/>
  <c r="J334" i="7"/>
  <c r="H334" i="7" s="1"/>
  <c r="AC334" i="7" l="1"/>
  <c r="K334" i="7"/>
  <c r="E335" i="7" s="1"/>
  <c r="F335" i="7" l="1"/>
  <c r="G335" i="7"/>
  <c r="L334" i="7"/>
  <c r="I334" i="7"/>
  <c r="J335" i="7"/>
  <c r="H335" i="7" s="1"/>
  <c r="AC335" i="7" l="1"/>
  <c r="K335" i="7"/>
  <c r="L335" i="7" l="1"/>
  <c r="I335" i="7"/>
  <c r="E336" i="7"/>
  <c r="F336" i="7"/>
  <c r="G336" i="7"/>
  <c r="AC336" i="7" l="1"/>
  <c r="J336" i="7"/>
  <c r="H336" i="7" s="1"/>
  <c r="K336" i="7" l="1"/>
  <c r="I336" i="7" s="1"/>
  <c r="F337" i="7"/>
  <c r="G337" i="7"/>
  <c r="E337" i="7"/>
  <c r="AC337" i="7" l="1"/>
  <c r="J337" i="7"/>
  <c r="H337" i="7" s="1"/>
  <c r="L336" i="7"/>
  <c r="K337" i="7" l="1"/>
  <c r="I337" i="7" s="1"/>
  <c r="E338" i="7" l="1"/>
  <c r="F338" i="7"/>
  <c r="J338" i="7" s="1"/>
  <c r="H338" i="7" s="1"/>
  <c r="G338" i="7"/>
  <c r="L337" i="7"/>
  <c r="AC338" i="7" l="1"/>
  <c r="K338" i="7"/>
  <c r="I338" i="7" s="1"/>
  <c r="L338" i="7" l="1"/>
  <c r="E339" i="7"/>
  <c r="G339" i="7"/>
  <c r="F339" i="7"/>
  <c r="AC339" i="7" l="1"/>
  <c r="J339" i="7"/>
  <c r="H339" i="7" s="1"/>
  <c r="K339" i="7" l="1"/>
  <c r="I339" i="7" s="1"/>
  <c r="L339" i="7" l="1"/>
  <c r="G340" i="7"/>
  <c r="F340" i="7"/>
  <c r="E340" i="7"/>
  <c r="AC340" i="7" l="1"/>
  <c r="J340" i="7"/>
  <c r="H340" i="7" s="1"/>
  <c r="K340" i="7" l="1"/>
  <c r="I340" i="7" s="1"/>
  <c r="F341" i="7" l="1"/>
  <c r="E341" i="7"/>
  <c r="G341" i="7"/>
  <c r="L340" i="7"/>
  <c r="AC341" i="7" l="1"/>
  <c r="J341" i="7"/>
  <c r="H341" i="7" s="1"/>
  <c r="K341" i="7" l="1"/>
  <c r="I341" i="7" s="1"/>
  <c r="F342" i="7" l="1"/>
  <c r="E342" i="7"/>
  <c r="G342" i="7"/>
  <c r="L341" i="7"/>
  <c r="AC342" i="7" l="1"/>
  <c r="J342" i="7"/>
  <c r="H342" i="7" s="1"/>
  <c r="K342" i="7" l="1"/>
  <c r="I342" i="7" s="1"/>
  <c r="E343" i="7" l="1"/>
  <c r="G343" i="7"/>
  <c r="AC343" i="7" s="1"/>
  <c r="F343" i="7"/>
  <c r="L342" i="7"/>
  <c r="J343" i="7"/>
  <c r="H343" i="7" s="1"/>
  <c r="K343" i="7" l="1"/>
  <c r="I343" i="7" s="1"/>
  <c r="E344" i="7" l="1"/>
  <c r="F344" i="7"/>
  <c r="G344" i="7"/>
  <c r="AC344" i="7" s="1"/>
  <c r="J344" i="7"/>
  <c r="H344" i="7" s="1"/>
  <c r="L343" i="7"/>
  <c r="K344" i="7" l="1"/>
  <c r="I344" i="7" s="1"/>
  <c r="E345" i="7" l="1"/>
  <c r="F345" i="7"/>
  <c r="G345" i="7"/>
  <c r="L344" i="7"/>
  <c r="J345" i="7"/>
  <c r="H345" i="7" s="1"/>
  <c r="AC345" i="7" l="1"/>
  <c r="K345" i="7"/>
  <c r="I345" i="7" s="1"/>
  <c r="L345" i="7" l="1"/>
  <c r="F346" i="7"/>
  <c r="E346" i="7"/>
  <c r="G346" i="7"/>
  <c r="AC346" i="7" l="1"/>
  <c r="J346" i="7"/>
  <c r="H346" i="7" s="1"/>
  <c r="K346" i="7" l="1"/>
  <c r="I346" i="7" s="1"/>
  <c r="G347" i="7" l="1"/>
  <c r="E347" i="7"/>
  <c r="F347" i="7"/>
  <c r="J347" i="7"/>
  <c r="H347" i="7" s="1"/>
  <c r="L346" i="7"/>
  <c r="AC347" i="7" l="1"/>
  <c r="K347" i="7"/>
  <c r="I347" i="7" s="1"/>
  <c r="E348" i="7"/>
  <c r="G348" i="7" l="1"/>
  <c r="AC348" i="7" s="1"/>
  <c r="F348" i="7"/>
  <c r="J348" i="7" s="1"/>
  <c r="H348" i="7" s="1"/>
  <c r="L347" i="7"/>
  <c r="K348" i="7" l="1"/>
  <c r="L348" i="7" s="1"/>
  <c r="G349" i="7" l="1"/>
  <c r="I348" i="7"/>
  <c r="E349" i="7"/>
  <c r="F349" i="7"/>
  <c r="AC349" i="7" l="1"/>
  <c r="J349" i="7"/>
  <c r="H349" i="7" s="1"/>
  <c r="K349" i="7" l="1"/>
  <c r="I349" i="7" s="1"/>
  <c r="F350" i="7" l="1"/>
  <c r="G350" i="7"/>
  <c r="AC350" i="7" s="1"/>
  <c r="E350" i="7"/>
  <c r="L349" i="7"/>
  <c r="J350" i="7"/>
  <c r="H350" i="7" s="1"/>
  <c r="K350" i="7" l="1"/>
  <c r="L350" i="7" l="1"/>
  <c r="I350" i="7"/>
  <c r="E351" i="7"/>
  <c r="G351" i="7"/>
  <c r="F351" i="7"/>
  <c r="AC351" i="7" l="1"/>
  <c r="J351" i="7"/>
  <c r="H351" i="7" s="1"/>
  <c r="K351" i="7" l="1"/>
  <c r="I351" i="7" s="1"/>
  <c r="L351" i="7" l="1"/>
  <c r="G352" i="7"/>
  <c r="F352" i="7"/>
  <c r="E352" i="7"/>
  <c r="AC352" i="7" l="1"/>
  <c r="J352" i="7"/>
  <c r="H352" i="7" s="1"/>
  <c r="K352" i="7" l="1"/>
  <c r="I352" i="7" s="1"/>
  <c r="G353" i="7" l="1"/>
  <c r="F353" i="7"/>
  <c r="E353" i="7"/>
  <c r="L352" i="7"/>
  <c r="AC353" i="7" l="1"/>
  <c r="J353" i="7"/>
  <c r="H353" i="7" s="1"/>
  <c r="K353" i="7" l="1"/>
  <c r="L353" i="7" l="1"/>
  <c r="I353" i="7"/>
  <c r="G354" i="7"/>
  <c r="E354" i="7"/>
  <c r="F354" i="7"/>
  <c r="AC354" i="7" l="1"/>
  <c r="J354" i="7"/>
  <c r="H354" i="7" s="1"/>
  <c r="K354" i="7" l="1"/>
  <c r="I354" i="7" s="1"/>
  <c r="L354" i="7" l="1"/>
  <c r="G355" i="7"/>
  <c r="F355" i="7"/>
  <c r="E355" i="7"/>
  <c r="AC355" i="7" l="1"/>
  <c r="J355" i="7"/>
  <c r="H355" i="7" s="1"/>
  <c r="K355" i="7" l="1"/>
  <c r="L355" i="7" l="1"/>
  <c r="I355" i="7"/>
  <c r="E356" i="7"/>
  <c r="F356" i="7"/>
  <c r="G356" i="7"/>
  <c r="AC356" i="7" l="1"/>
  <c r="J356" i="7"/>
  <c r="H356" i="7" s="1"/>
  <c r="K356" i="7" l="1"/>
  <c r="I356" i="7" s="1"/>
  <c r="L356" i="7" l="1"/>
  <c r="F357" i="7"/>
  <c r="E357" i="7"/>
  <c r="G357" i="7"/>
  <c r="AC357" i="7" l="1"/>
  <c r="J357" i="7"/>
  <c r="H357" i="7" s="1"/>
  <c r="K357" i="7" l="1"/>
  <c r="E358" i="7" s="1"/>
  <c r="G358" i="7" l="1"/>
  <c r="F358" i="7"/>
  <c r="L357" i="7"/>
  <c r="I357" i="7"/>
  <c r="J358" i="7"/>
  <c r="H358" i="7" s="1"/>
  <c r="AC358" i="7" l="1"/>
  <c r="K358" i="7"/>
  <c r="I358" i="7" s="1"/>
  <c r="L358" i="7" l="1"/>
  <c r="F359" i="7"/>
  <c r="G359" i="7"/>
  <c r="E359" i="7"/>
  <c r="AC359" i="7" l="1"/>
  <c r="J359" i="7"/>
  <c r="H359" i="7" s="1"/>
  <c r="K359" i="7" l="1"/>
  <c r="I359" i="7" s="1"/>
  <c r="G360" i="7" l="1"/>
  <c r="E360" i="7"/>
  <c r="F360" i="7"/>
  <c r="AC360" i="7"/>
  <c r="J360" i="7"/>
  <c r="H360" i="7" s="1"/>
  <c r="L359" i="7"/>
  <c r="K360" i="7" l="1"/>
  <c r="I360" i="7" s="1"/>
  <c r="E361" i="7" l="1"/>
  <c r="G361" i="7"/>
  <c r="F361" i="7"/>
  <c r="L360" i="7"/>
  <c r="J361" i="7"/>
  <c r="H361" i="7" s="1"/>
  <c r="AC361" i="7" l="1"/>
  <c r="K361" i="7"/>
  <c r="I361" i="7" s="1"/>
  <c r="F362" i="7" l="1"/>
  <c r="G362" i="7"/>
  <c r="E362" i="7"/>
  <c r="L361" i="7"/>
  <c r="J362" i="7"/>
  <c r="H362" i="7" s="1"/>
  <c r="AC362" i="7" l="1"/>
  <c r="K362" i="7"/>
  <c r="L362" i="7" s="1"/>
  <c r="E363" i="7" l="1"/>
  <c r="I362" i="7"/>
  <c r="G363" i="7"/>
  <c r="F363" i="7"/>
  <c r="AC363" i="7" l="1"/>
  <c r="J363" i="7"/>
  <c r="H363" i="7" s="1"/>
  <c r="K363" i="7" l="1"/>
  <c r="I363" i="7" s="1"/>
  <c r="L363" i="7" l="1"/>
  <c r="F364" i="7"/>
  <c r="E364" i="7"/>
  <c r="G364" i="7"/>
  <c r="AC364" i="7" l="1"/>
  <c r="J364" i="7"/>
  <c r="H364" i="7" s="1"/>
  <c r="K364" i="7" l="1"/>
  <c r="I364" i="7" s="1"/>
  <c r="E365" i="7" l="1"/>
  <c r="G365" i="7"/>
  <c r="L364" i="7"/>
  <c r="F365" i="7"/>
  <c r="AC365" i="7" l="1"/>
  <c r="J365" i="7"/>
  <c r="H365" i="7" s="1"/>
  <c r="K365" i="7" l="1"/>
  <c r="I365" i="7" s="1"/>
  <c r="F366" i="7" l="1"/>
  <c r="E366" i="7"/>
  <c r="G366" i="7"/>
  <c r="L365" i="7"/>
  <c r="J366" i="7"/>
  <c r="H366" i="7" s="1"/>
  <c r="AC366" i="7" l="1"/>
  <c r="K366" i="7"/>
  <c r="L366" i="7" l="1"/>
  <c r="I366" i="7"/>
  <c r="E367" i="7"/>
  <c r="F367" i="7"/>
  <c r="G367" i="7"/>
  <c r="AC367" i="7" l="1"/>
  <c r="J367" i="7"/>
  <c r="H367" i="7" s="1"/>
  <c r="K367" i="7" l="1"/>
  <c r="I367" i="7" s="1"/>
  <c r="E368" i="7" l="1"/>
  <c r="F368" i="7"/>
  <c r="G368" i="7"/>
  <c r="L367" i="7"/>
  <c r="AC368" i="7" l="1"/>
  <c r="J368" i="7"/>
  <c r="H368" i="7" s="1"/>
  <c r="K368" i="7" l="1"/>
  <c r="L368" i="7" l="1"/>
  <c r="I368" i="7"/>
  <c r="F369" i="7"/>
  <c r="G369" i="7"/>
  <c r="E369" i="7"/>
  <c r="AC369" i="7" l="1"/>
  <c r="J369" i="7"/>
  <c r="H369" i="7" s="1"/>
  <c r="K369" i="7" l="1"/>
  <c r="I369" i="7" s="1"/>
  <c r="L369" i="7" l="1"/>
  <c r="F370" i="7"/>
  <c r="E370" i="7"/>
  <c r="G370" i="7"/>
  <c r="AC370" i="7" l="1"/>
  <c r="J370" i="7"/>
  <c r="H370" i="7" s="1"/>
  <c r="K370" i="7" l="1"/>
  <c r="I370" i="7" s="1"/>
  <c r="L370" i="7" l="1"/>
  <c r="G371" i="7"/>
  <c r="F371" i="7"/>
  <c r="E371" i="7"/>
  <c r="AC371" i="7" l="1"/>
  <c r="J371" i="7"/>
  <c r="H371" i="7" s="1"/>
  <c r="K371" i="7" l="1"/>
  <c r="L371" i="7" l="1"/>
  <c r="I371" i="7"/>
  <c r="E372" i="7"/>
  <c r="G372" i="7"/>
  <c r="F372" i="7"/>
  <c r="AC372" i="7" l="1"/>
  <c r="J372" i="7"/>
  <c r="H372" i="7" s="1"/>
  <c r="K372" i="7" l="1"/>
  <c r="L372" i="7" l="1"/>
  <c r="I372" i="7"/>
  <c r="F373" i="7"/>
  <c r="G373" i="7"/>
  <c r="E373" i="7"/>
  <c r="AC373" i="7" l="1"/>
  <c r="J373" i="7"/>
  <c r="H373" i="7" s="1"/>
  <c r="K373" i="7" l="1"/>
  <c r="I373" i="7" s="1"/>
  <c r="F374" i="7" l="1"/>
  <c r="E374" i="7"/>
  <c r="G374" i="7"/>
  <c r="L373" i="7"/>
  <c r="J374" i="7"/>
  <c r="H374" i="7" s="1"/>
  <c r="AC374" i="7" l="1"/>
  <c r="K374" i="7"/>
  <c r="L374" i="7" l="1"/>
  <c r="I374" i="7"/>
  <c r="F375" i="7"/>
  <c r="G375" i="7"/>
  <c r="E375" i="7"/>
  <c r="AC375" i="7" l="1"/>
  <c r="J375" i="7"/>
  <c r="H375" i="7" s="1"/>
  <c r="K375" i="7" l="1"/>
  <c r="I375" i="7" s="1"/>
  <c r="F376" i="7" l="1"/>
  <c r="G376" i="7"/>
  <c r="AC376" i="7" s="1"/>
  <c r="E376" i="7"/>
  <c r="L375" i="7"/>
  <c r="J376" i="7"/>
  <c r="H376" i="7" s="1"/>
  <c r="K376" i="7" l="1"/>
  <c r="I376" i="7" s="1"/>
  <c r="G377" i="7" l="1"/>
  <c r="E377" i="7"/>
  <c r="AC377" i="7"/>
  <c r="F377" i="7"/>
  <c r="L376" i="7"/>
  <c r="J377" i="7"/>
  <c r="H377" i="7" s="1"/>
  <c r="K377" i="7" l="1"/>
  <c r="I377" i="7" s="1"/>
  <c r="E378" i="7" l="1"/>
  <c r="G378" i="7"/>
  <c r="F378" i="7"/>
  <c r="L377" i="7"/>
  <c r="J378" i="7"/>
  <c r="H378" i="7" s="1"/>
  <c r="AC378" i="7" l="1"/>
  <c r="K378" i="7"/>
  <c r="I378" i="7" s="1"/>
  <c r="E379" i="7" l="1"/>
  <c r="G379" i="7"/>
  <c r="F379" i="7"/>
  <c r="L378" i="7"/>
  <c r="J379" i="7"/>
  <c r="H379" i="7" s="1"/>
  <c r="AC379" i="7" l="1"/>
  <c r="K379" i="7"/>
  <c r="I379" i="7" s="1"/>
  <c r="L379" i="7" l="1"/>
  <c r="E380" i="7"/>
  <c r="G380" i="7"/>
  <c r="F380" i="7"/>
  <c r="AC380" i="7" l="1"/>
  <c r="J380" i="7"/>
  <c r="H380" i="7" s="1"/>
  <c r="K380" i="7" l="1"/>
  <c r="I380" i="7" s="1"/>
  <c r="L380" i="7" l="1"/>
  <c r="G381" i="7"/>
  <c r="E381" i="7"/>
  <c r="F381" i="7"/>
  <c r="AC381" i="7" l="1"/>
  <c r="J381" i="7"/>
  <c r="H381" i="7" s="1"/>
  <c r="K381" i="7" l="1"/>
  <c r="L381" i="7" l="1"/>
  <c r="I381" i="7"/>
  <c r="F382" i="7"/>
  <c r="G382" i="7"/>
  <c r="E382" i="7"/>
  <c r="AC382" i="7" l="1"/>
  <c r="J382" i="7"/>
  <c r="H382" i="7" s="1"/>
  <c r="K382" i="7" l="1"/>
  <c r="I382" i="7" s="1"/>
  <c r="L382" i="7" l="1"/>
  <c r="G383" i="7"/>
  <c r="F383" i="7"/>
  <c r="E383" i="7"/>
  <c r="AC383" i="7" l="1"/>
  <c r="J383" i="7"/>
  <c r="H383" i="7" s="1"/>
  <c r="K383" i="7" l="1"/>
  <c r="I383" i="7" s="1"/>
  <c r="L383" i="7" l="1"/>
  <c r="E384" i="7"/>
  <c r="F384" i="7"/>
  <c r="G384" i="7"/>
  <c r="AC384" i="7" l="1"/>
  <c r="J384" i="7"/>
  <c r="H384" i="7" s="1"/>
  <c r="K384" i="7" l="1"/>
  <c r="I384" i="7" s="1"/>
  <c r="G385" i="7"/>
  <c r="E385" i="7"/>
  <c r="F385" i="7" l="1"/>
  <c r="AC385" i="7"/>
  <c r="L384" i="7"/>
  <c r="J385" i="7"/>
  <c r="H385" i="7" s="1"/>
  <c r="K385" i="7" l="1"/>
  <c r="I385" i="7" s="1"/>
  <c r="L385" i="7" l="1"/>
  <c r="E386" i="7"/>
  <c r="F386" i="7"/>
  <c r="G386" i="7"/>
  <c r="AC386" i="7" l="1"/>
  <c r="J386" i="7"/>
  <c r="H386" i="7" s="1"/>
  <c r="K386" i="7" l="1"/>
  <c r="I386" i="7" s="1"/>
  <c r="G387" i="7" l="1"/>
  <c r="F387" i="7"/>
  <c r="AC387" i="7"/>
  <c r="E387" i="7"/>
  <c r="L386" i="7"/>
  <c r="J387" i="7"/>
  <c r="H387" i="7" s="1"/>
  <c r="K387" i="7" l="1"/>
  <c r="I387" i="7" s="1"/>
  <c r="E388" i="7" l="1"/>
  <c r="F388" i="7"/>
  <c r="G388" i="7"/>
  <c r="AC388" i="7" s="1"/>
  <c r="L387" i="7"/>
  <c r="J388" i="7"/>
  <c r="H388" i="7" s="1"/>
  <c r="K388" i="7" l="1"/>
  <c r="I388" i="7" s="1"/>
  <c r="G389" i="7"/>
  <c r="E389" i="7" l="1"/>
  <c r="F389" i="7"/>
  <c r="AC389" i="7"/>
  <c r="L388" i="7"/>
  <c r="J389" i="7"/>
  <c r="H389" i="7" s="1"/>
  <c r="K389" i="7" l="1"/>
  <c r="I389" i="7" s="1"/>
  <c r="E390" i="7" l="1"/>
  <c r="G390" i="7"/>
  <c r="AC390" i="7" s="1"/>
  <c r="F390" i="7"/>
  <c r="L389" i="7"/>
  <c r="J390" i="7"/>
  <c r="H390" i="7" s="1"/>
  <c r="K390" i="7" l="1"/>
  <c r="E391" i="7" s="1"/>
  <c r="F391" i="7" l="1"/>
  <c r="G391" i="7"/>
  <c r="L390" i="7"/>
  <c r="I390" i="7"/>
  <c r="J391" i="7"/>
  <c r="H391" i="7" s="1"/>
  <c r="AC391" i="7" l="1"/>
  <c r="K391" i="7"/>
  <c r="L391" i="7" s="1"/>
  <c r="E392" i="7" l="1"/>
  <c r="I391" i="7"/>
  <c r="F392" i="7"/>
  <c r="G392" i="7"/>
  <c r="AC392" i="7" l="1"/>
  <c r="J392" i="7"/>
  <c r="H392" i="7" s="1"/>
  <c r="K392" i="7" l="1"/>
  <c r="I392" i="7" s="1"/>
  <c r="G393" i="7" l="1"/>
  <c r="E393" i="7"/>
  <c r="AC393" i="7"/>
  <c r="F393" i="7"/>
  <c r="L392" i="7"/>
  <c r="J393" i="7"/>
  <c r="H393" i="7" s="1"/>
  <c r="K393" i="7" l="1"/>
  <c r="I393" i="7" s="1"/>
  <c r="F394" i="7" l="1"/>
  <c r="E394" i="7"/>
  <c r="G394" i="7"/>
  <c r="AC394" i="7" s="1"/>
  <c r="L393" i="7"/>
  <c r="J394" i="7"/>
  <c r="H394" i="7" s="1"/>
  <c r="K394" i="7" l="1"/>
  <c r="I394" i="7" s="1"/>
  <c r="L394" i="7" l="1"/>
  <c r="F395" i="7"/>
  <c r="E395" i="7"/>
  <c r="G395" i="7"/>
  <c r="AC395" i="7" l="1"/>
  <c r="J395" i="7"/>
  <c r="H395" i="7" s="1"/>
  <c r="K395" i="7" l="1"/>
  <c r="I395" i="7" s="1"/>
  <c r="E396" i="7" l="1"/>
  <c r="G396" i="7"/>
  <c r="F396" i="7"/>
  <c r="L395" i="7"/>
  <c r="J396" i="7"/>
  <c r="H396" i="7" s="1"/>
  <c r="AC396" i="7" l="1"/>
  <c r="K396" i="7"/>
  <c r="I396" i="7" s="1"/>
  <c r="F397" i="7" l="1"/>
  <c r="G397" i="7"/>
  <c r="E397" i="7"/>
  <c r="L396" i="7"/>
  <c r="J397" i="7"/>
  <c r="H397" i="7" s="1"/>
  <c r="AC397" i="7" l="1"/>
  <c r="K397" i="7"/>
  <c r="I397" i="7" s="1"/>
  <c r="L397" i="7" l="1"/>
  <c r="F398" i="7"/>
  <c r="G398" i="7"/>
  <c r="E398" i="7"/>
  <c r="AC398" i="7" l="1"/>
  <c r="J398" i="7"/>
  <c r="H398" i="7" s="1"/>
  <c r="K398" i="7" l="1"/>
  <c r="I398" i="7" s="1"/>
  <c r="L398" i="7" l="1"/>
  <c r="E399" i="7"/>
  <c r="G399" i="7"/>
  <c r="F399" i="7"/>
  <c r="AC399" i="7" l="1"/>
  <c r="J399" i="7"/>
  <c r="H399" i="7" s="1"/>
  <c r="K399" i="7" l="1"/>
  <c r="I399" i="7" s="1"/>
  <c r="L399" i="7" l="1"/>
  <c r="F400" i="7"/>
  <c r="E400" i="7"/>
  <c r="G400" i="7"/>
  <c r="AC400" i="7" l="1"/>
  <c r="J400" i="7"/>
  <c r="H400" i="7" s="1"/>
  <c r="K400" i="7" l="1"/>
  <c r="I400" i="7" s="1"/>
  <c r="L400" i="7" l="1"/>
  <c r="F401" i="7"/>
  <c r="G401" i="7"/>
  <c r="E401" i="7"/>
  <c r="AC401" i="7" l="1"/>
  <c r="J401" i="7"/>
  <c r="H401" i="7" s="1"/>
  <c r="K401" i="7" l="1"/>
  <c r="I401" i="7" s="1"/>
  <c r="E402" i="7" l="1"/>
  <c r="F402" i="7"/>
  <c r="J402" i="7" s="1"/>
  <c r="H402" i="7" s="1"/>
  <c r="L401" i="7"/>
  <c r="G402" i="7"/>
  <c r="AC402" i="7" l="1"/>
  <c r="K402" i="7"/>
  <c r="I402" i="7" s="1"/>
  <c r="F403" i="7" l="1"/>
  <c r="L402" i="7"/>
  <c r="E403" i="7"/>
  <c r="G403" i="7"/>
  <c r="AC403" i="7" l="1"/>
  <c r="J403" i="7"/>
  <c r="H403" i="7" s="1"/>
  <c r="K403" i="7" l="1"/>
  <c r="I403" i="7" s="1"/>
  <c r="E404" i="7" l="1"/>
  <c r="G404" i="7"/>
  <c r="F404" i="7"/>
  <c r="AC404" i="7"/>
  <c r="L403" i="7"/>
  <c r="J404" i="7"/>
  <c r="H404" i="7" s="1"/>
  <c r="K404" i="7" l="1"/>
  <c r="I404" i="7" s="1"/>
  <c r="E405" i="7" l="1"/>
  <c r="G405" i="7"/>
  <c r="AC405" i="7" s="1"/>
  <c r="F405" i="7"/>
  <c r="L404" i="7"/>
  <c r="J405" i="7"/>
  <c r="H405" i="7" s="1"/>
  <c r="K405" i="7" l="1"/>
  <c r="I405" i="7" s="1"/>
  <c r="F406" i="7" l="1"/>
  <c r="E406" i="7"/>
  <c r="G406" i="7"/>
  <c r="L405" i="7"/>
  <c r="J406" i="7"/>
  <c r="H406" i="7" s="1"/>
  <c r="AC406" i="7" l="1"/>
  <c r="K406" i="7"/>
  <c r="L406" i="7" s="1"/>
  <c r="F407" i="7" l="1"/>
  <c r="I406" i="7"/>
  <c r="J407" i="7"/>
  <c r="H407" i="7" s="1"/>
  <c r="G407" i="7"/>
  <c r="E407" i="7"/>
  <c r="AC407" i="7" l="1"/>
  <c r="K407" i="7"/>
  <c r="I407" i="7" s="1"/>
  <c r="G408" i="7" l="1"/>
  <c r="L407" i="7"/>
  <c r="E408" i="7"/>
  <c r="F408" i="7"/>
  <c r="AC408" i="7" l="1"/>
  <c r="J408" i="7"/>
  <c r="H408" i="7" s="1"/>
  <c r="K408" i="7" l="1"/>
  <c r="I408" i="7" s="1"/>
  <c r="L408" i="7" l="1"/>
  <c r="E409" i="7"/>
  <c r="G409" i="7"/>
  <c r="F409" i="7"/>
  <c r="AC409" i="7" l="1"/>
  <c r="J409" i="7"/>
  <c r="H409" i="7" s="1"/>
  <c r="K409" i="7" l="1"/>
  <c r="I409" i="7" s="1"/>
  <c r="E410" i="7" l="1"/>
  <c r="F410" i="7"/>
  <c r="L409" i="7"/>
  <c r="G410" i="7"/>
  <c r="J410" i="7"/>
  <c r="H410" i="7" s="1"/>
  <c r="AC410" i="7" l="1"/>
  <c r="K410" i="7"/>
  <c r="I410" i="7" s="1"/>
  <c r="L410" i="7" l="1"/>
  <c r="F411" i="7"/>
  <c r="G411" i="7"/>
  <c r="E411" i="7"/>
  <c r="AC411" i="7" l="1"/>
  <c r="J411" i="7"/>
  <c r="H411" i="7" s="1"/>
  <c r="K411" i="7" l="1"/>
  <c r="I411" i="7" s="1"/>
  <c r="G412" i="7" l="1"/>
  <c r="F412" i="7"/>
  <c r="E412" i="7"/>
  <c r="AC412" i="7"/>
  <c r="L411" i="7"/>
  <c r="J412" i="7"/>
  <c r="H412" i="7" s="1"/>
  <c r="K412" i="7" l="1"/>
  <c r="I412" i="7" s="1"/>
  <c r="L412" i="7" l="1"/>
  <c r="F413" i="7"/>
  <c r="E413" i="7"/>
  <c r="G413" i="7"/>
  <c r="AC413" i="7" l="1"/>
  <c r="J413" i="7"/>
  <c r="H413" i="7" s="1"/>
  <c r="K413" i="7" l="1"/>
  <c r="I413" i="7" s="1"/>
  <c r="L413" i="7" l="1"/>
  <c r="F414" i="7"/>
  <c r="G414" i="7"/>
  <c r="E414" i="7"/>
  <c r="AC414" i="7" l="1"/>
  <c r="J414" i="7"/>
  <c r="H414" i="7" s="1"/>
  <c r="K414" i="7" l="1"/>
  <c r="E415" i="7" s="1"/>
  <c r="F415" i="7" l="1"/>
  <c r="G415" i="7"/>
  <c r="AC415" i="7" s="1"/>
  <c r="L414" i="7"/>
  <c r="I414" i="7"/>
  <c r="J415" i="7"/>
  <c r="H415" i="7" s="1"/>
  <c r="K415" i="7" l="1"/>
  <c r="L415" i="7" l="1"/>
  <c r="I415" i="7"/>
  <c r="G416" i="7"/>
  <c r="F416" i="7"/>
  <c r="E416" i="7"/>
  <c r="AC416" i="7" l="1"/>
  <c r="J416" i="7"/>
  <c r="H416" i="7" s="1"/>
  <c r="K416" i="7" l="1"/>
  <c r="I416" i="7" s="1"/>
  <c r="L416" i="7" l="1"/>
  <c r="E417" i="7"/>
  <c r="G417" i="7"/>
  <c r="F417" i="7"/>
  <c r="AC417" i="7" l="1"/>
  <c r="J417" i="7"/>
  <c r="H417" i="7" s="1"/>
  <c r="K417" i="7" l="1"/>
  <c r="L417" i="7" l="1"/>
  <c r="I417" i="7"/>
  <c r="F418" i="7"/>
  <c r="E418" i="7"/>
  <c r="G418" i="7"/>
  <c r="AC418" i="7" l="1"/>
  <c r="J418" i="7"/>
  <c r="H418" i="7" s="1"/>
  <c r="K418" i="7" l="1"/>
  <c r="F419" i="7" s="1"/>
  <c r="E419" i="7" l="1"/>
  <c r="G419" i="7"/>
  <c r="AC419" i="7" s="1"/>
  <c r="L418" i="7"/>
  <c r="I418" i="7"/>
  <c r="J419" i="7"/>
  <c r="H419" i="7" s="1"/>
  <c r="K419" i="7" l="1"/>
  <c r="I419" i="7" s="1"/>
  <c r="L419" i="7" l="1"/>
  <c r="F420" i="7"/>
  <c r="G420" i="7"/>
  <c r="E420" i="7"/>
  <c r="AC420" i="7" l="1"/>
  <c r="J420" i="7"/>
  <c r="H420" i="7" s="1"/>
  <c r="K420" i="7" l="1"/>
  <c r="G421" i="7" s="1"/>
  <c r="E421" i="7" l="1"/>
  <c r="F421" i="7"/>
  <c r="J421" i="7" s="1"/>
  <c r="H421" i="7" s="1"/>
  <c r="AC421" i="7"/>
  <c r="L420" i="7"/>
  <c r="I420" i="7"/>
  <c r="K421" i="7" l="1"/>
  <c r="I421" i="7" s="1"/>
  <c r="F422" i="7" l="1"/>
  <c r="E422" i="7"/>
  <c r="G422" i="7"/>
  <c r="L421" i="7"/>
  <c r="J422" i="7"/>
  <c r="H422" i="7" s="1"/>
  <c r="AC422" i="7" l="1"/>
  <c r="K422" i="7"/>
  <c r="I422" i="7" s="1"/>
  <c r="L422" i="7" l="1"/>
  <c r="G423" i="7"/>
  <c r="F423" i="7"/>
  <c r="E423" i="7"/>
  <c r="AC423" i="7" l="1"/>
  <c r="J423" i="7"/>
  <c r="H423" i="7" s="1"/>
  <c r="K423" i="7" l="1"/>
  <c r="I423" i="7" s="1"/>
  <c r="L423" i="7" l="1"/>
  <c r="G424" i="7"/>
  <c r="F424" i="7"/>
  <c r="E424" i="7"/>
  <c r="AC424" i="7" l="1"/>
  <c r="J424" i="7"/>
  <c r="H424" i="7" s="1"/>
  <c r="K424" i="7" l="1"/>
  <c r="L424" i="7" l="1"/>
  <c r="I424" i="7"/>
  <c r="E425" i="7"/>
  <c r="F425" i="7"/>
  <c r="G425" i="7"/>
  <c r="AC425" i="7" l="1"/>
  <c r="J425" i="7"/>
  <c r="H425" i="7" s="1"/>
  <c r="K425" i="7" l="1"/>
  <c r="I425" i="7" s="1"/>
  <c r="F426" i="7" l="1"/>
  <c r="E426" i="7"/>
  <c r="G426" i="7"/>
  <c r="L425" i="7"/>
  <c r="J426" i="7"/>
  <c r="H426" i="7" s="1"/>
  <c r="AC426" i="7" l="1"/>
  <c r="K426" i="7"/>
  <c r="I426" i="7" s="1"/>
  <c r="L426" i="7" l="1"/>
  <c r="E427" i="7"/>
  <c r="F427" i="7"/>
  <c r="G427" i="7"/>
  <c r="AC427" i="7" l="1"/>
  <c r="J427" i="7"/>
  <c r="H427" i="7" s="1"/>
  <c r="K427" i="7" l="1"/>
  <c r="I427" i="7" s="1"/>
  <c r="G428" i="7" l="1"/>
  <c r="AC428" i="7" s="1"/>
  <c r="E428" i="7"/>
  <c r="F428" i="7"/>
  <c r="L427" i="7"/>
  <c r="J428" i="7"/>
  <c r="H428" i="7" s="1"/>
  <c r="K428" i="7" l="1"/>
  <c r="E429" i="7" s="1"/>
  <c r="G429" i="7" l="1"/>
  <c r="F429" i="7"/>
  <c r="AC429" i="7"/>
  <c r="L428" i="7"/>
  <c r="I428" i="7"/>
  <c r="J429" i="7"/>
  <c r="H429" i="7" s="1"/>
  <c r="K429" i="7" l="1"/>
  <c r="I429" i="7" s="1"/>
  <c r="L429" i="7" l="1"/>
  <c r="G430" i="7"/>
  <c r="F430" i="7"/>
  <c r="E430" i="7"/>
  <c r="AC430" i="7" l="1"/>
  <c r="J430" i="7"/>
  <c r="H430" i="7" s="1"/>
  <c r="K430" i="7" l="1"/>
  <c r="I430" i="7" s="1"/>
  <c r="L430" i="7" l="1"/>
  <c r="G431" i="7"/>
  <c r="F431" i="7"/>
  <c r="E431" i="7"/>
  <c r="AC431" i="7" l="1"/>
  <c r="J431" i="7"/>
  <c r="H431" i="7" s="1"/>
  <c r="K431" i="7" l="1"/>
  <c r="I431" i="7" s="1"/>
  <c r="F432" i="7" l="1"/>
  <c r="J432" i="7" s="1"/>
  <c r="H432" i="7" s="1"/>
  <c r="E432" i="7"/>
  <c r="G432" i="7"/>
  <c r="L431" i="7"/>
  <c r="AC432" i="7" l="1"/>
  <c r="K432" i="7"/>
  <c r="L432" i="7" l="1"/>
  <c r="I432" i="7"/>
  <c r="F433" i="7"/>
  <c r="E433" i="7"/>
  <c r="G433" i="7"/>
  <c r="AC433" i="7" l="1"/>
  <c r="J433" i="7"/>
  <c r="H433" i="7" s="1"/>
  <c r="K433" i="7" l="1"/>
  <c r="I433" i="7" s="1"/>
  <c r="F434" i="7" l="1"/>
  <c r="E434" i="7"/>
  <c r="G434" i="7"/>
  <c r="L433" i="7"/>
  <c r="J434" i="7"/>
  <c r="H434" i="7" s="1"/>
  <c r="AC434" i="7" l="1"/>
  <c r="K434" i="7"/>
  <c r="I434" i="7" s="1"/>
  <c r="G435" i="7" l="1"/>
  <c r="AC435" i="7" s="1"/>
  <c r="E435" i="7"/>
  <c r="F435" i="7"/>
  <c r="J435" i="7"/>
  <c r="H435" i="7" s="1"/>
  <c r="L434" i="7"/>
  <c r="K435" i="7" l="1"/>
  <c r="E436" i="7" s="1"/>
  <c r="F436" i="7" l="1"/>
  <c r="G436" i="7"/>
  <c r="L435" i="7"/>
  <c r="I435" i="7"/>
  <c r="J436" i="7"/>
  <c r="H436" i="7" s="1"/>
  <c r="AC436" i="7" l="1"/>
  <c r="K436" i="7"/>
  <c r="I436" i="7" s="1"/>
  <c r="L436" i="7" l="1"/>
  <c r="F437" i="7"/>
  <c r="E437" i="7"/>
  <c r="G437" i="7"/>
  <c r="AC437" i="7" l="1"/>
  <c r="J437" i="7"/>
  <c r="H437" i="7" s="1"/>
  <c r="K437" i="7" l="1"/>
  <c r="I437" i="7" s="1"/>
  <c r="L437" i="7" l="1"/>
  <c r="E438" i="7"/>
  <c r="G438" i="7"/>
  <c r="F438" i="7"/>
  <c r="AC438" i="7" l="1"/>
  <c r="J438" i="7"/>
  <c r="H438" i="7" s="1"/>
  <c r="K438" i="7" l="1"/>
  <c r="I438" i="7" s="1"/>
  <c r="L438" i="7" l="1"/>
  <c r="F439" i="7"/>
  <c r="G439" i="7"/>
  <c r="E439" i="7"/>
  <c r="AC439" i="7" l="1"/>
  <c r="J439" i="7"/>
  <c r="H439" i="7" s="1"/>
  <c r="K439" i="7" l="1"/>
  <c r="I439" i="7" s="1"/>
  <c r="L439" i="7" l="1"/>
  <c r="G440" i="7"/>
  <c r="F440" i="7"/>
  <c r="E440" i="7"/>
  <c r="AC440" i="7" l="1"/>
  <c r="J440" i="7"/>
  <c r="H440" i="7" s="1"/>
  <c r="K440" i="7" l="1"/>
  <c r="L440" i="7" l="1"/>
  <c r="I440" i="7"/>
  <c r="E441" i="7"/>
  <c r="F441" i="7"/>
  <c r="G441" i="7"/>
  <c r="AC441" i="7" l="1"/>
  <c r="J441" i="7"/>
  <c r="H441" i="7" s="1"/>
  <c r="K441" i="7" l="1"/>
  <c r="I441" i="7" s="1"/>
  <c r="E442" i="7" l="1"/>
  <c r="G442" i="7"/>
  <c r="F442" i="7"/>
  <c r="L441" i="7"/>
  <c r="AC442" i="7" l="1"/>
  <c r="J442" i="7"/>
  <c r="H442" i="7" s="1"/>
  <c r="K442" i="7" l="1"/>
  <c r="L442" i="7" l="1"/>
  <c r="I442" i="7"/>
  <c r="F443" i="7"/>
  <c r="E443" i="7"/>
  <c r="G443" i="7"/>
  <c r="AC443" i="7" l="1"/>
  <c r="J443" i="7"/>
  <c r="H443" i="7" s="1"/>
  <c r="K443" i="7" l="1"/>
  <c r="I443" i="7" s="1"/>
  <c r="G444" i="7" l="1"/>
  <c r="E444" i="7"/>
  <c r="F444" i="7"/>
  <c r="AC444" i="7"/>
  <c r="L443" i="7"/>
  <c r="J444" i="7"/>
  <c r="H444" i="7" s="1"/>
  <c r="K444" i="7" l="1"/>
  <c r="F445" i="7" s="1"/>
  <c r="E445" i="7" l="1"/>
  <c r="G445" i="7"/>
  <c r="AC445" i="7" s="1"/>
  <c r="L444" i="7"/>
  <c r="I444" i="7"/>
  <c r="J445" i="7"/>
  <c r="H445" i="7" s="1"/>
  <c r="K445" i="7" l="1"/>
  <c r="I445" i="7" s="1"/>
  <c r="E446" i="7" l="1"/>
  <c r="G446" i="7"/>
  <c r="F446" i="7"/>
  <c r="AC446" i="7"/>
  <c r="L445" i="7"/>
  <c r="J446" i="7"/>
  <c r="H446" i="7" s="1"/>
  <c r="K446" i="7" l="1"/>
  <c r="I446" i="7" s="1"/>
  <c r="F447" i="7"/>
  <c r="E447" i="7" l="1"/>
  <c r="L446" i="7"/>
  <c r="G447" i="7"/>
  <c r="J447" i="7"/>
  <c r="H447" i="7" s="1"/>
  <c r="AC447" i="7" l="1"/>
  <c r="K447" i="7"/>
  <c r="L447" i="7" l="1"/>
  <c r="I447" i="7"/>
  <c r="E448" i="7"/>
  <c r="G448" i="7"/>
  <c r="F448" i="7"/>
  <c r="AC448" i="7" l="1"/>
  <c r="J448" i="7"/>
  <c r="H448" i="7" s="1"/>
  <c r="K448" i="7" l="1"/>
  <c r="I448" i="7" s="1"/>
  <c r="G449" i="7"/>
  <c r="E449" i="7" l="1"/>
  <c r="F449" i="7"/>
  <c r="AC449" i="7"/>
  <c r="L448" i="7"/>
  <c r="J449" i="7"/>
  <c r="H449" i="7" s="1"/>
  <c r="K449" i="7" l="1"/>
  <c r="I449" i="7" s="1"/>
  <c r="L449" i="7" l="1"/>
  <c r="E450" i="7"/>
  <c r="F450" i="7"/>
  <c r="G450" i="7"/>
  <c r="AC450" i="7" l="1"/>
  <c r="J450" i="7"/>
  <c r="H450" i="7" s="1"/>
  <c r="K450" i="7" l="1"/>
  <c r="I450" i="7" s="1"/>
  <c r="L450" i="7" l="1"/>
  <c r="F451" i="7"/>
  <c r="E451" i="7"/>
  <c r="G451" i="7"/>
  <c r="AC451" i="7" l="1"/>
  <c r="J451" i="7"/>
  <c r="H451" i="7" s="1"/>
  <c r="K451" i="7" l="1"/>
  <c r="I451" i="7" s="1"/>
  <c r="L451" i="7" l="1"/>
  <c r="E452" i="7"/>
  <c r="G452" i="7"/>
  <c r="F452" i="7"/>
  <c r="AC452" i="7" l="1"/>
  <c r="J452" i="7"/>
  <c r="H452" i="7" s="1"/>
  <c r="K452" i="7" l="1"/>
  <c r="G453" i="7" s="1"/>
  <c r="F453" i="7" l="1"/>
  <c r="AC453" i="7"/>
  <c r="L452" i="7"/>
  <c r="I452" i="7"/>
  <c r="J453" i="7"/>
  <c r="H453" i="7" s="1"/>
  <c r="E453" i="7"/>
  <c r="K453" i="7" l="1"/>
  <c r="I453" i="7" s="1"/>
  <c r="L453" i="7" l="1"/>
  <c r="E454" i="7"/>
  <c r="F454" i="7"/>
  <c r="G454" i="7"/>
  <c r="AC454" i="7" l="1"/>
  <c r="J454" i="7"/>
  <c r="H454" i="7" s="1"/>
  <c r="K454" i="7" l="1"/>
  <c r="I454" i="7" s="1"/>
  <c r="E455" i="7" l="1"/>
  <c r="F455" i="7"/>
  <c r="G455" i="7"/>
  <c r="L454" i="7"/>
  <c r="J455" i="7"/>
  <c r="H455" i="7" s="1"/>
  <c r="AC455" i="7" l="1"/>
  <c r="K455" i="7"/>
  <c r="I455" i="7" s="1"/>
  <c r="L455" i="7" l="1"/>
  <c r="G456" i="7"/>
  <c r="E456" i="7"/>
  <c r="F456" i="7"/>
  <c r="AC456" i="7" l="1"/>
  <c r="J456" i="7"/>
  <c r="H456" i="7" s="1"/>
  <c r="K456" i="7" l="1"/>
  <c r="E457" i="7" s="1"/>
  <c r="F457" i="7" l="1"/>
  <c r="G457" i="7"/>
  <c r="AC457" i="7" s="1"/>
  <c r="L456" i="7"/>
  <c r="I456" i="7"/>
  <c r="J457" i="7"/>
  <c r="H457" i="7" s="1"/>
  <c r="K457" i="7" l="1"/>
  <c r="F458" i="7" l="1"/>
  <c r="I457" i="7"/>
  <c r="L457" i="7"/>
  <c r="J458" i="7"/>
  <c r="H458" i="7" s="1"/>
  <c r="G458" i="7"/>
  <c r="E458" i="7"/>
  <c r="AC458" i="7" l="1"/>
  <c r="K458" i="7"/>
  <c r="L458" i="7" l="1"/>
  <c r="I458" i="7"/>
  <c r="E459" i="7"/>
  <c r="F459" i="7"/>
  <c r="G459" i="7"/>
  <c r="AC459" i="7" l="1"/>
  <c r="J459" i="7"/>
  <c r="H459" i="7" s="1"/>
  <c r="K459" i="7" l="1"/>
  <c r="I459" i="7" s="1"/>
  <c r="L459" i="7" l="1"/>
  <c r="G460" i="7"/>
  <c r="F460" i="7"/>
  <c r="E460" i="7"/>
  <c r="AC460" i="7" l="1"/>
  <c r="J460" i="7"/>
  <c r="H460" i="7" s="1"/>
  <c r="K460" i="7" l="1"/>
  <c r="I460" i="7" s="1"/>
  <c r="L460" i="7" l="1"/>
  <c r="G461" i="7"/>
  <c r="E461" i="7"/>
  <c r="F461" i="7"/>
  <c r="AC461" i="7" l="1"/>
  <c r="J461" i="7"/>
  <c r="H461" i="7" s="1"/>
  <c r="K461" i="7" l="1"/>
  <c r="L461" i="7" l="1"/>
  <c r="I461" i="7"/>
  <c r="F462" i="7"/>
  <c r="G462" i="7"/>
  <c r="E462" i="7"/>
  <c r="AC462" i="7" l="1"/>
  <c r="J462" i="7"/>
  <c r="H462" i="7" s="1"/>
  <c r="K462" i="7" l="1"/>
  <c r="G463" i="7" s="1"/>
  <c r="E463" i="7" l="1"/>
  <c r="AC463" i="7"/>
  <c r="F463" i="7"/>
  <c r="L462" i="7"/>
  <c r="I462" i="7"/>
  <c r="J463" i="7"/>
  <c r="H463" i="7" s="1"/>
  <c r="K463" i="7" l="1"/>
  <c r="L463" i="7" l="1"/>
  <c r="I463" i="7"/>
  <c r="G464" i="7"/>
  <c r="F464" i="7"/>
  <c r="E464" i="7"/>
  <c r="AC464" i="7" l="1"/>
  <c r="J464" i="7"/>
  <c r="H464" i="7" s="1"/>
  <c r="K464" i="7" l="1"/>
  <c r="I464" i="7" s="1"/>
  <c r="L464" i="7" l="1"/>
  <c r="F465" i="7"/>
  <c r="E465" i="7"/>
  <c r="G465" i="7"/>
  <c r="AC465" i="7" l="1"/>
  <c r="J465" i="7"/>
  <c r="H465" i="7" s="1"/>
  <c r="K465" i="7" l="1"/>
  <c r="I465" i="7" s="1"/>
  <c r="F466" i="7" l="1"/>
  <c r="E466" i="7"/>
  <c r="G466" i="7"/>
  <c r="AC466" i="7" s="1"/>
  <c r="L465" i="7"/>
  <c r="J466" i="7"/>
  <c r="H466" i="7" s="1"/>
  <c r="K466" i="7" l="1"/>
  <c r="I466" i="7" s="1"/>
  <c r="L466" i="7" l="1"/>
  <c r="F467" i="7"/>
  <c r="E467" i="7"/>
  <c r="G467" i="7"/>
  <c r="AC467" i="7" l="1"/>
  <c r="J467" i="7"/>
  <c r="H467" i="7" s="1"/>
  <c r="K467" i="7" l="1"/>
  <c r="I467" i="7" s="1"/>
  <c r="F468" i="7" l="1"/>
  <c r="E468" i="7"/>
  <c r="G468" i="7"/>
  <c r="AC468" i="7" s="1"/>
  <c r="L467" i="7"/>
  <c r="J468" i="7"/>
  <c r="H468" i="7" s="1"/>
  <c r="K468" i="7" l="1"/>
  <c r="I468" i="7" s="1"/>
  <c r="L468" i="7" l="1"/>
  <c r="F469" i="7"/>
  <c r="G469" i="7"/>
  <c r="E469" i="7"/>
  <c r="AC469" i="7" l="1"/>
  <c r="J469" i="7"/>
  <c r="H469" i="7" s="1"/>
  <c r="K469" i="7" l="1"/>
  <c r="F470" i="7" s="1"/>
  <c r="G470" i="7" l="1"/>
  <c r="AC470" i="7" s="1"/>
  <c r="L469" i="7"/>
  <c r="I469" i="7"/>
  <c r="J470" i="7"/>
  <c r="H470" i="7" s="1"/>
  <c r="E470" i="7"/>
  <c r="K470" i="7" l="1"/>
  <c r="I470" i="7" s="1"/>
  <c r="E471" i="7" l="1"/>
  <c r="G471" i="7"/>
  <c r="AC471" i="7" s="1"/>
  <c r="F471" i="7"/>
  <c r="J471" i="7"/>
  <c r="H471" i="7" s="1"/>
  <c r="L470" i="7"/>
  <c r="K471" i="7" l="1"/>
  <c r="I471" i="7" s="1"/>
  <c r="F472" i="7" l="1"/>
  <c r="E472" i="7"/>
  <c r="G472" i="7"/>
  <c r="AC472" i="7" s="1"/>
  <c r="L471" i="7"/>
  <c r="J472" i="7"/>
  <c r="H472" i="7" s="1"/>
  <c r="K472" i="7" l="1"/>
  <c r="I472" i="7" s="1"/>
  <c r="E473" i="7" l="1"/>
  <c r="G473" i="7"/>
  <c r="F473" i="7"/>
  <c r="L472" i="7"/>
  <c r="AC473" i="7" l="1"/>
  <c r="J473" i="7"/>
  <c r="H473" i="7" s="1"/>
  <c r="K473" i="7" l="1"/>
  <c r="I473" i="7" s="1"/>
  <c r="E474" i="7" l="1"/>
  <c r="G474" i="7"/>
  <c r="F474" i="7"/>
  <c r="J474" i="7"/>
  <c r="H474" i="7" s="1"/>
  <c r="L473" i="7"/>
  <c r="AC474" i="7" l="1"/>
  <c r="K474" i="7"/>
  <c r="I474" i="7" s="1"/>
  <c r="L474" i="7" l="1"/>
  <c r="G475" i="7"/>
  <c r="E475" i="7"/>
  <c r="F475" i="7"/>
  <c r="AC475" i="7" l="1"/>
  <c r="J475" i="7"/>
  <c r="H475" i="7" s="1"/>
  <c r="K475" i="7" l="1"/>
  <c r="I475" i="7" s="1"/>
  <c r="G476" i="7" l="1"/>
  <c r="E476" i="7"/>
  <c r="F476" i="7"/>
  <c r="AC476" i="7"/>
  <c r="L475" i="7"/>
  <c r="J476" i="7"/>
  <c r="H476" i="7" s="1"/>
  <c r="K476" i="7" l="1"/>
  <c r="I476" i="7" s="1"/>
  <c r="F477" i="7" l="1"/>
  <c r="E477" i="7"/>
  <c r="G477" i="7"/>
  <c r="AC477" i="7" s="1"/>
  <c r="L476" i="7"/>
  <c r="J477" i="7"/>
  <c r="H477" i="7" s="1"/>
  <c r="K477" i="7" l="1"/>
  <c r="L477" i="7" l="1"/>
  <c r="I477" i="7"/>
  <c r="E478" i="7"/>
  <c r="F478" i="7"/>
  <c r="G478" i="7"/>
  <c r="AC478" i="7" l="1"/>
  <c r="J478" i="7"/>
  <c r="H478" i="7" s="1"/>
  <c r="K478" i="7" l="1"/>
  <c r="I478" i="7" s="1"/>
  <c r="L478" i="7" l="1"/>
  <c r="E479" i="7"/>
  <c r="F479" i="7"/>
  <c r="G479" i="7"/>
  <c r="AC479" i="7" l="1"/>
  <c r="J479" i="7"/>
  <c r="H479" i="7" s="1"/>
  <c r="K479" i="7" l="1"/>
  <c r="I479" i="7" s="1"/>
  <c r="L479" i="7" l="1"/>
  <c r="G480" i="7"/>
  <c r="E480" i="7"/>
  <c r="F480" i="7"/>
  <c r="AC480" i="7" l="1"/>
  <c r="J480" i="7"/>
  <c r="H480" i="7" s="1"/>
  <c r="K480" i="7" l="1"/>
  <c r="I480" i="7" s="1"/>
  <c r="L480" i="7" l="1"/>
  <c r="F481" i="7"/>
  <c r="E481" i="7"/>
  <c r="G481" i="7"/>
  <c r="AC481" i="7" l="1"/>
  <c r="J481" i="7"/>
  <c r="H481" i="7" s="1"/>
  <c r="K481" i="7" l="1"/>
  <c r="I481" i="7" s="1"/>
  <c r="F482" i="7" l="1"/>
  <c r="E482" i="7"/>
  <c r="G482" i="7"/>
  <c r="L481" i="7"/>
  <c r="J482" i="7"/>
  <c r="H482" i="7" s="1"/>
  <c r="AC482" i="7" l="1"/>
  <c r="K482" i="7"/>
  <c r="I482" i="7" s="1"/>
  <c r="L482" i="7" l="1"/>
  <c r="E483" i="7"/>
  <c r="F483" i="7"/>
  <c r="G483" i="7"/>
  <c r="AC483" i="7" l="1"/>
  <c r="J483" i="7"/>
  <c r="H483" i="7" s="1"/>
  <c r="K483" i="7" l="1"/>
  <c r="F484" i="7" s="1"/>
  <c r="G484" i="7" l="1"/>
  <c r="AC484" i="7" s="1"/>
  <c r="E484" i="7"/>
  <c r="L483" i="7"/>
  <c r="I483" i="7"/>
  <c r="J484" i="7"/>
  <c r="H484" i="7" s="1"/>
  <c r="K484" i="7" l="1"/>
  <c r="I484" i="7" s="1"/>
  <c r="E485" i="7" l="1"/>
  <c r="F485" i="7"/>
  <c r="G485" i="7"/>
  <c r="L484" i="7"/>
  <c r="J485" i="7"/>
  <c r="H485" i="7" s="1"/>
  <c r="AC485" i="7" l="1"/>
  <c r="K485" i="7"/>
  <c r="I485" i="7" s="1"/>
  <c r="L485" i="7" l="1"/>
  <c r="F486" i="7"/>
  <c r="E486" i="7"/>
  <c r="G486" i="7"/>
  <c r="AC486" i="7" l="1"/>
  <c r="J486" i="7"/>
  <c r="H486" i="7" s="1"/>
  <c r="K486" i="7" l="1"/>
  <c r="I486" i="7" s="1"/>
  <c r="E487" i="7" l="1"/>
  <c r="F487" i="7"/>
  <c r="G487" i="7"/>
  <c r="AC487" i="7" s="1"/>
  <c r="L486" i="7"/>
  <c r="J487" i="7"/>
  <c r="H487" i="7" s="1"/>
  <c r="K487" i="7" l="1"/>
  <c r="I487" i="7" s="1"/>
  <c r="L487" i="7" l="1"/>
  <c r="F488" i="7"/>
  <c r="E488" i="7"/>
  <c r="G488" i="7"/>
  <c r="AC488" i="7" l="1"/>
  <c r="J488" i="7"/>
  <c r="H488" i="7" s="1"/>
  <c r="K488" i="7" l="1"/>
  <c r="I488" i="7" s="1"/>
  <c r="G489" i="7" l="1"/>
  <c r="E489" i="7"/>
  <c r="F489" i="7"/>
  <c r="L488" i="7"/>
  <c r="AC489" i="7"/>
  <c r="J489" i="7"/>
  <c r="H489" i="7" s="1"/>
  <c r="K489" i="7" l="1"/>
  <c r="I489" i="7" s="1"/>
  <c r="E490" i="7" l="1"/>
  <c r="F490" i="7"/>
  <c r="G490" i="7"/>
  <c r="AC490" i="7" s="1"/>
  <c r="L489" i="7"/>
  <c r="J490" i="7"/>
  <c r="H490" i="7" s="1"/>
  <c r="K490" i="7" l="1"/>
  <c r="I490" i="7" s="1"/>
  <c r="L490" i="7" l="1"/>
  <c r="E491" i="7"/>
  <c r="F491" i="7"/>
  <c r="G491" i="7"/>
  <c r="AC491" i="7" l="1"/>
  <c r="J491" i="7"/>
  <c r="H491" i="7" s="1"/>
  <c r="K491" i="7" l="1"/>
  <c r="I491" i="7" s="1"/>
  <c r="E492" i="7" l="1"/>
  <c r="G492" i="7"/>
  <c r="F492" i="7"/>
  <c r="L491" i="7"/>
  <c r="AC492" i="7" l="1"/>
  <c r="J492" i="7"/>
  <c r="H492" i="7" s="1"/>
  <c r="K492" i="7" l="1"/>
  <c r="I492" i="7" s="1"/>
  <c r="G493" i="7" l="1"/>
  <c r="AC493" i="7" s="1"/>
  <c r="F493" i="7"/>
  <c r="E493" i="7"/>
  <c r="L492" i="7"/>
  <c r="J493" i="7"/>
  <c r="H493" i="7" s="1"/>
  <c r="K493" i="7" l="1"/>
  <c r="I493" i="7" s="1"/>
  <c r="L493" i="7" l="1"/>
  <c r="G494" i="7"/>
  <c r="E494" i="7"/>
  <c r="F494" i="7"/>
  <c r="AC494" i="7" l="1"/>
  <c r="J494" i="7"/>
  <c r="H494" i="7" s="1"/>
  <c r="K494" i="7" l="1"/>
  <c r="L494" i="7" l="1"/>
  <c r="I494" i="7"/>
  <c r="G495" i="7"/>
  <c r="F495" i="7"/>
  <c r="E495" i="7"/>
  <c r="AC495" i="7" l="1"/>
  <c r="J495" i="7"/>
  <c r="H495" i="7" s="1"/>
  <c r="K495" i="7" l="1"/>
  <c r="I495" i="7" s="1"/>
  <c r="L495" i="7" l="1"/>
  <c r="E496" i="7"/>
  <c r="G496" i="7"/>
  <c r="F496" i="7"/>
  <c r="AC496" i="7" l="1"/>
  <c r="J496" i="7"/>
  <c r="H496" i="7" s="1"/>
  <c r="K496" i="7" l="1"/>
  <c r="I496" i="7" s="1"/>
  <c r="G497" i="7" l="1"/>
  <c r="E497" i="7"/>
  <c r="F497" i="7"/>
  <c r="L496" i="7"/>
  <c r="J497" i="7"/>
  <c r="H497" i="7" s="1"/>
  <c r="AC497" i="7" l="1"/>
  <c r="K497" i="7"/>
  <c r="I497" i="7" s="1"/>
  <c r="F498" i="7"/>
  <c r="G498" i="7"/>
  <c r="E498" i="7" l="1"/>
  <c r="L497" i="7"/>
  <c r="AC498" i="7"/>
  <c r="J498" i="7"/>
  <c r="H498" i="7" s="1"/>
  <c r="K498" i="7" l="1"/>
  <c r="I498" i="7" s="1"/>
  <c r="L498" i="7" l="1"/>
  <c r="E499" i="7"/>
  <c r="G499" i="7"/>
  <c r="F499" i="7"/>
  <c r="AC499" i="7" l="1"/>
  <c r="J499" i="7"/>
  <c r="H499" i="7" s="1"/>
  <c r="K499" i="7" l="1"/>
  <c r="I499" i="7" s="1"/>
  <c r="G500" i="7" l="1"/>
  <c r="F500" i="7"/>
  <c r="E500" i="7"/>
  <c r="L499" i="7"/>
  <c r="AC500" i="7" l="1"/>
  <c r="J500" i="7"/>
  <c r="H500" i="7" s="1"/>
  <c r="K500" i="7" l="1"/>
  <c r="L500" i="7" l="1"/>
  <c r="I500" i="7"/>
  <c r="E501" i="7"/>
  <c r="F501" i="7"/>
  <c r="G501" i="7"/>
  <c r="AC501" i="7" l="1"/>
  <c r="J501" i="7"/>
  <c r="H501" i="7" s="1"/>
  <c r="K501" i="7" l="1"/>
  <c r="I501" i="7" s="1"/>
  <c r="L501" i="7" l="1"/>
  <c r="G502" i="7"/>
  <c r="F502" i="7"/>
  <c r="E502" i="7"/>
  <c r="AC502" i="7" l="1"/>
  <c r="J502" i="7"/>
  <c r="H502" i="7" s="1"/>
  <c r="K502" i="7" l="1"/>
  <c r="F503" i="7" s="1"/>
  <c r="G503" i="7" l="1"/>
  <c r="AC503" i="7" s="1"/>
  <c r="E503" i="7"/>
  <c r="L502" i="7"/>
  <c r="I502" i="7"/>
  <c r="J503" i="7"/>
  <c r="H503" i="7" s="1"/>
  <c r="K503" i="7" l="1"/>
  <c r="I503" i="7" s="1"/>
  <c r="G504" i="7" l="1"/>
  <c r="E504" i="7"/>
  <c r="F504" i="7"/>
  <c r="AC504" i="7"/>
  <c r="L503" i="7"/>
  <c r="J504" i="7"/>
  <c r="H504" i="7" s="1"/>
  <c r="K504" i="7" l="1"/>
  <c r="I504" i="7" s="1"/>
  <c r="G505" i="7" l="1"/>
  <c r="AC505" i="7" s="1"/>
  <c r="F505" i="7"/>
  <c r="L504" i="7"/>
  <c r="J505" i="7"/>
  <c r="H505" i="7" s="1"/>
  <c r="E505" i="7"/>
  <c r="K505" i="7" l="1"/>
  <c r="I505" i="7" s="1"/>
  <c r="G506" i="7" l="1"/>
  <c r="F506" i="7"/>
  <c r="E506" i="7"/>
  <c r="L505" i="7"/>
  <c r="AC506" i="7"/>
  <c r="J506" i="7"/>
  <c r="H506" i="7" s="1"/>
  <c r="K506" i="7" l="1"/>
  <c r="I506" i="7" s="1"/>
  <c r="E507" i="7" l="1"/>
  <c r="G507" i="7"/>
  <c r="AC507" i="7" s="1"/>
  <c r="F507" i="7"/>
  <c r="L506" i="7"/>
  <c r="J507" i="7"/>
  <c r="H507" i="7" s="1"/>
  <c r="K507" i="7" l="1"/>
  <c r="I507" i="7" s="1"/>
  <c r="F508" i="7" l="1"/>
  <c r="E508" i="7"/>
  <c r="G508" i="7"/>
  <c r="AC508" i="7" s="1"/>
  <c r="L507" i="7"/>
  <c r="J508" i="7"/>
  <c r="H508" i="7" s="1"/>
  <c r="K508" i="7" l="1"/>
  <c r="I508" i="7" s="1"/>
  <c r="F509" i="7" l="1"/>
  <c r="G509" i="7"/>
  <c r="E509" i="7"/>
  <c r="L508" i="7"/>
  <c r="J509" i="7"/>
  <c r="H509" i="7" s="1"/>
  <c r="AC509" i="7" l="1"/>
  <c r="K509" i="7"/>
  <c r="E510" i="7" s="1"/>
  <c r="G510" i="7" l="1"/>
  <c r="F510" i="7"/>
  <c r="L509" i="7"/>
  <c r="I509" i="7"/>
  <c r="J510" i="7"/>
  <c r="H510" i="7" s="1"/>
  <c r="AC510" i="7" l="1"/>
  <c r="K510" i="7"/>
  <c r="I510" i="7" s="1"/>
  <c r="E511" i="7"/>
  <c r="G511" i="7"/>
  <c r="F511" i="7"/>
  <c r="L510" i="7" l="1"/>
  <c r="AC511" i="7"/>
  <c r="J511" i="7"/>
  <c r="H511" i="7" s="1"/>
  <c r="K511" i="7" l="1"/>
  <c r="I511" i="7" s="1"/>
  <c r="L511" i="7" l="1"/>
  <c r="E512" i="7"/>
  <c r="F512" i="7"/>
  <c r="G512" i="7"/>
  <c r="AC512" i="7" l="1"/>
  <c r="J512" i="7"/>
  <c r="H512" i="7" s="1"/>
  <c r="K512" i="7" l="1"/>
  <c r="I512" i="7" s="1"/>
  <c r="G513" i="7" l="1"/>
  <c r="F513" i="7"/>
  <c r="E513" i="7"/>
  <c r="AC513" i="7"/>
  <c r="L512" i="7"/>
  <c r="J513" i="7"/>
  <c r="H513" i="7" s="1"/>
  <c r="K513" i="7" l="1"/>
  <c r="I513" i="7" s="1"/>
  <c r="L513" i="7" l="1"/>
  <c r="E514" i="7"/>
  <c r="G514" i="7"/>
  <c r="F514" i="7"/>
  <c r="AC514" i="7" l="1"/>
  <c r="J514" i="7"/>
  <c r="H514" i="7" s="1"/>
  <c r="K514" i="7" l="1"/>
  <c r="F515" i="7" s="1"/>
  <c r="G515" i="7" l="1"/>
  <c r="AC515" i="7" s="1"/>
  <c r="E515" i="7"/>
  <c r="L514" i="7"/>
  <c r="I514" i="7"/>
  <c r="J515" i="7"/>
  <c r="H515" i="7" s="1"/>
  <c r="K515" i="7" l="1"/>
  <c r="I515" i="7" s="1"/>
  <c r="E516" i="7" l="1"/>
  <c r="F516" i="7"/>
  <c r="G516" i="7"/>
  <c r="AC516" i="7" s="1"/>
  <c r="L515" i="7"/>
  <c r="J516" i="7"/>
  <c r="H516" i="7" s="1"/>
  <c r="K516" i="7" l="1"/>
  <c r="G517" i="7" s="1"/>
  <c r="F517" i="7" l="1"/>
  <c r="E517" i="7"/>
  <c r="AC517" i="7"/>
  <c r="L516" i="7"/>
  <c r="I516" i="7"/>
  <c r="J517" i="7"/>
  <c r="H517" i="7" s="1"/>
  <c r="K517" i="7" l="1"/>
  <c r="I517" i="7" s="1"/>
  <c r="L517" i="7" l="1"/>
  <c r="G518" i="7"/>
  <c r="E518" i="7"/>
  <c r="F518" i="7"/>
  <c r="AC518" i="7" l="1"/>
  <c r="J518" i="7"/>
  <c r="H518" i="7" s="1"/>
  <c r="K518" i="7" l="1"/>
  <c r="I518" i="7" s="1"/>
  <c r="L518" i="7" l="1"/>
  <c r="G519" i="7"/>
  <c r="F519" i="7"/>
  <c r="E519" i="7"/>
  <c r="AC519" i="7" l="1"/>
  <c r="J519" i="7"/>
  <c r="H519" i="7" s="1"/>
  <c r="K519" i="7" l="1"/>
  <c r="L519" i="7" l="1"/>
  <c r="I519" i="7"/>
  <c r="E520" i="7"/>
  <c r="G520" i="7"/>
  <c r="F520" i="7"/>
  <c r="AC520" i="7" l="1"/>
  <c r="J520" i="7"/>
  <c r="H520" i="7" s="1"/>
  <c r="K520" i="7" l="1"/>
  <c r="I520" i="7" s="1"/>
  <c r="G521" i="7" l="1"/>
  <c r="F521" i="7"/>
  <c r="E521" i="7"/>
  <c r="L520" i="7"/>
  <c r="J521" i="7"/>
  <c r="H521" i="7" s="1"/>
  <c r="AC521" i="7" l="1"/>
  <c r="K521" i="7"/>
  <c r="I521" i="7" s="1"/>
  <c r="L521" i="7" l="1"/>
  <c r="E522" i="7"/>
  <c r="G522" i="7"/>
  <c r="F522" i="7"/>
  <c r="AC522" i="7" l="1"/>
  <c r="J522" i="7"/>
  <c r="H522" i="7" s="1"/>
  <c r="K522" i="7" l="1"/>
  <c r="L522" i="7" l="1"/>
  <c r="I522" i="7"/>
  <c r="F523" i="7"/>
  <c r="G523" i="7"/>
  <c r="E523" i="7"/>
  <c r="AC523" i="7" l="1"/>
  <c r="J523" i="7"/>
  <c r="H523" i="7" s="1"/>
  <c r="K523" i="7" l="1"/>
  <c r="I523" i="7" s="1"/>
  <c r="L523" i="7" l="1"/>
  <c r="E524" i="7"/>
  <c r="G524" i="7"/>
  <c r="F524" i="7"/>
  <c r="AC524" i="7" l="1"/>
  <c r="J524" i="7"/>
  <c r="H524" i="7" s="1"/>
  <c r="K524" i="7" l="1"/>
  <c r="I524" i="7" s="1"/>
  <c r="E525" i="7" l="1"/>
  <c r="G525" i="7"/>
  <c r="AC525" i="7" s="1"/>
  <c r="L524" i="7"/>
  <c r="F525" i="7"/>
  <c r="J525" i="7" l="1"/>
  <c r="H525" i="7" s="1"/>
  <c r="K525" i="7" l="1"/>
  <c r="I525" i="7" s="1"/>
  <c r="F526" i="7" l="1"/>
  <c r="E526" i="7"/>
  <c r="G526" i="7"/>
  <c r="AC526" i="7" s="1"/>
  <c r="J526" i="7"/>
  <c r="H526" i="7" s="1"/>
  <c r="L525" i="7"/>
  <c r="K526" i="7" l="1"/>
  <c r="I526" i="7" s="1"/>
  <c r="L526" i="7" l="1"/>
  <c r="F527" i="7"/>
  <c r="E527" i="7"/>
  <c r="G527" i="7"/>
  <c r="AC527" i="7" l="1"/>
  <c r="J527" i="7"/>
  <c r="H527" i="7" s="1"/>
  <c r="K527" i="7" l="1"/>
  <c r="I527" i="7" s="1"/>
  <c r="E528" i="7" l="1"/>
  <c r="G528" i="7"/>
  <c r="AC528" i="7" s="1"/>
  <c r="F528" i="7"/>
  <c r="L527" i="7"/>
  <c r="J528" i="7"/>
  <c r="H528" i="7" s="1"/>
  <c r="K528" i="7" l="1"/>
  <c r="I528" i="7" s="1"/>
  <c r="G529" i="7"/>
  <c r="E529" i="7"/>
  <c r="F529" i="7" l="1"/>
  <c r="L528" i="7"/>
  <c r="AC529" i="7"/>
  <c r="J529" i="7"/>
  <c r="H529" i="7" s="1"/>
  <c r="K529" i="7" l="1"/>
  <c r="I529" i="7" s="1"/>
  <c r="F530" i="7" l="1"/>
  <c r="E530" i="7"/>
  <c r="L529" i="7"/>
  <c r="J530" i="7"/>
  <c r="H530" i="7" s="1"/>
  <c r="G530" i="7"/>
  <c r="AC530" i="7" l="1"/>
  <c r="K530" i="7"/>
  <c r="I530" i="7" s="1"/>
  <c r="L530" i="7" l="1"/>
  <c r="F531" i="7"/>
  <c r="E531" i="7"/>
  <c r="G531" i="7"/>
  <c r="AC531" i="7" l="1"/>
  <c r="J531" i="7"/>
  <c r="H531" i="7" s="1"/>
  <c r="K531" i="7" l="1"/>
  <c r="I531" i="7" s="1"/>
  <c r="G532" i="7" l="1"/>
  <c r="AC532" i="7" s="1"/>
  <c r="E532" i="7"/>
  <c r="F532" i="7"/>
  <c r="J532" i="7"/>
  <c r="H532" i="7" s="1"/>
  <c r="L531" i="7"/>
  <c r="K532" i="7" l="1"/>
  <c r="I532" i="7" s="1"/>
  <c r="E533" i="7" l="1"/>
  <c r="F533" i="7"/>
  <c r="G533" i="7"/>
  <c r="J533" i="7"/>
  <c r="H533" i="7" s="1"/>
  <c r="L532" i="7"/>
  <c r="AC533" i="7" l="1"/>
  <c r="K533" i="7"/>
  <c r="I533" i="7" s="1"/>
  <c r="E534" i="7" l="1"/>
  <c r="F534" i="7"/>
  <c r="G534" i="7"/>
  <c r="L533" i="7"/>
  <c r="J534" i="7"/>
  <c r="H534" i="7" s="1"/>
  <c r="AC534" i="7" l="1"/>
  <c r="K534" i="7"/>
  <c r="I534" i="7" s="1"/>
  <c r="L534" i="7" l="1"/>
  <c r="E535" i="7"/>
  <c r="G535" i="7"/>
  <c r="F535" i="7"/>
  <c r="AC535" i="7" l="1"/>
  <c r="J535" i="7"/>
  <c r="H535" i="7" s="1"/>
  <c r="K535" i="7" l="1"/>
  <c r="I535" i="7" s="1"/>
  <c r="L535" i="7" l="1"/>
  <c r="E536" i="7"/>
  <c r="G536" i="7"/>
  <c r="F536" i="7"/>
  <c r="AC536" i="7" l="1"/>
  <c r="J536" i="7"/>
  <c r="H536" i="7" s="1"/>
  <c r="K536" i="7" l="1"/>
  <c r="I536" i="7" s="1"/>
  <c r="L536" i="7" l="1"/>
  <c r="G537" i="7"/>
  <c r="F537" i="7"/>
  <c r="E537" i="7"/>
  <c r="AC537" i="7" l="1"/>
  <c r="J537" i="7"/>
  <c r="H537" i="7" s="1"/>
  <c r="K537" i="7" l="1"/>
  <c r="L537" i="7" l="1"/>
  <c r="I537" i="7"/>
  <c r="G538" i="7"/>
  <c r="E538" i="7"/>
  <c r="F538" i="7"/>
  <c r="AC538" i="7" l="1"/>
  <c r="J538" i="7"/>
  <c r="H538" i="7" s="1"/>
  <c r="K538" i="7" l="1"/>
  <c r="L538" i="7" l="1"/>
  <c r="I538" i="7"/>
  <c r="E539" i="7"/>
  <c r="G539" i="7"/>
  <c r="F539" i="7"/>
  <c r="AC539" i="7" l="1"/>
  <c r="J539" i="7"/>
  <c r="H539" i="7" s="1"/>
  <c r="K539" i="7" l="1"/>
  <c r="I539" i="7" s="1"/>
  <c r="G540" i="7" l="1"/>
  <c r="F540" i="7"/>
  <c r="AC540" i="7"/>
  <c r="E540" i="7"/>
  <c r="L539" i="7"/>
  <c r="J540" i="7"/>
  <c r="H540" i="7" s="1"/>
  <c r="K540" i="7" l="1"/>
  <c r="L540" i="7" l="1"/>
  <c r="I540" i="7"/>
  <c r="G541" i="7"/>
  <c r="E541" i="7"/>
  <c r="F541" i="7"/>
  <c r="AC541" i="7" l="1"/>
  <c r="J541" i="7"/>
  <c r="H541" i="7" s="1"/>
  <c r="K541" i="7" l="1"/>
  <c r="L541" i="7" l="1"/>
  <c r="I541" i="7"/>
  <c r="E542" i="7"/>
  <c r="G542" i="7"/>
  <c r="F542" i="7"/>
  <c r="AC542" i="7" l="1"/>
  <c r="J542" i="7"/>
  <c r="H542" i="7" s="1"/>
  <c r="K542" i="7" l="1"/>
  <c r="I542" i="7" s="1"/>
  <c r="F543" i="7" l="1"/>
  <c r="E543" i="7"/>
  <c r="G543" i="7"/>
  <c r="L542" i="7"/>
  <c r="J543" i="7"/>
  <c r="H543" i="7" s="1"/>
  <c r="AC543" i="7" l="1"/>
  <c r="K543" i="7"/>
  <c r="I543" i="7" s="1"/>
  <c r="L543" i="7" l="1"/>
  <c r="F544" i="7"/>
  <c r="E544" i="7"/>
  <c r="G544" i="7"/>
  <c r="AC544" i="7" l="1"/>
  <c r="J544" i="7"/>
  <c r="H544" i="7" s="1"/>
  <c r="K544" i="7" l="1"/>
  <c r="I544" i="7" s="1"/>
  <c r="G545" i="7" l="1"/>
  <c r="E545" i="7"/>
  <c r="F545" i="7"/>
  <c r="L544" i="7"/>
  <c r="J545" i="7"/>
  <c r="H545" i="7" s="1"/>
  <c r="AC545" i="7" l="1"/>
  <c r="K545" i="7"/>
  <c r="I545" i="7" s="1"/>
  <c r="L545" i="7" l="1"/>
  <c r="G546" i="7"/>
  <c r="F546" i="7"/>
  <c r="E546" i="7"/>
  <c r="AC546" i="7" l="1"/>
  <c r="J546" i="7"/>
  <c r="H546" i="7" s="1"/>
  <c r="K546" i="7" l="1"/>
  <c r="I546" i="7" s="1"/>
  <c r="L546" i="7" l="1"/>
  <c r="E547" i="7"/>
  <c r="F547" i="7"/>
  <c r="G547" i="7"/>
  <c r="AC547" i="7" l="1"/>
  <c r="J547" i="7"/>
  <c r="H547" i="7" s="1"/>
  <c r="K547" i="7" l="1"/>
  <c r="I547" i="7" s="1"/>
  <c r="G548" i="7" l="1"/>
  <c r="F548" i="7"/>
  <c r="E548" i="7"/>
  <c r="AC548" i="7"/>
  <c r="L547" i="7"/>
  <c r="J548" i="7"/>
  <c r="H548" i="7" s="1"/>
  <c r="K548" i="7" l="1"/>
  <c r="I548" i="7" s="1"/>
  <c r="L548" i="7" l="1"/>
  <c r="F549" i="7"/>
  <c r="G549" i="7"/>
  <c r="E549" i="7"/>
  <c r="AC549" i="7" l="1"/>
  <c r="J549" i="7"/>
  <c r="H549" i="7" s="1"/>
  <c r="K549" i="7" l="1"/>
  <c r="I549" i="7" s="1"/>
  <c r="E550" i="7" l="1"/>
  <c r="F550" i="7"/>
  <c r="G550" i="7"/>
  <c r="AC550" i="7" s="1"/>
  <c r="L549" i="7"/>
  <c r="J550" i="7"/>
  <c r="H550" i="7" s="1"/>
  <c r="K550" i="7" l="1"/>
  <c r="I550" i="7" s="1"/>
  <c r="L550" i="7" l="1"/>
  <c r="F551" i="7"/>
  <c r="G551" i="7"/>
  <c r="E551" i="7"/>
  <c r="AC551" i="7" l="1"/>
  <c r="J551" i="7"/>
  <c r="H551" i="7" s="1"/>
  <c r="K551" i="7" l="1"/>
  <c r="I551" i="7" s="1"/>
  <c r="F552" i="7" l="1"/>
  <c r="E552" i="7"/>
  <c r="L551" i="7"/>
  <c r="J552" i="7"/>
  <c r="H552" i="7" s="1"/>
  <c r="G552" i="7"/>
  <c r="AC552" i="7" l="1"/>
  <c r="K552" i="7"/>
  <c r="L552" i="7" l="1"/>
  <c r="I552" i="7"/>
  <c r="F553" i="7"/>
  <c r="G553" i="7"/>
  <c r="E553" i="7"/>
  <c r="AC553" i="7" l="1"/>
  <c r="J553" i="7"/>
  <c r="H553" i="7" s="1"/>
  <c r="K553" i="7" l="1"/>
  <c r="I553" i="7" s="1"/>
  <c r="G554" i="7" l="1"/>
  <c r="F554" i="7"/>
  <c r="E554" i="7"/>
  <c r="AC554" i="7"/>
  <c r="L553" i="7"/>
  <c r="J554" i="7"/>
  <c r="H554" i="7" s="1"/>
  <c r="K554" i="7" l="1"/>
  <c r="I554" i="7" s="1"/>
  <c r="E555" i="7" l="1"/>
  <c r="F555" i="7"/>
  <c r="G555" i="7"/>
  <c r="J555" i="7"/>
  <c r="H555" i="7" s="1"/>
  <c r="L554" i="7"/>
  <c r="AC555" i="7" l="1"/>
  <c r="K555" i="7"/>
  <c r="I555" i="7" s="1"/>
  <c r="L555" i="7" l="1"/>
  <c r="F556" i="7"/>
  <c r="G556" i="7"/>
  <c r="E556" i="7"/>
  <c r="AC556" i="7" l="1"/>
  <c r="J556" i="7"/>
  <c r="H556" i="7" s="1"/>
  <c r="K556" i="7" l="1"/>
  <c r="I556" i="7" s="1"/>
  <c r="L556" i="7" l="1"/>
  <c r="F557" i="7"/>
  <c r="E557" i="7"/>
  <c r="G557" i="7"/>
  <c r="AC557" i="7" l="1"/>
  <c r="J557" i="7"/>
  <c r="H557" i="7" s="1"/>
  <c r="K557" i="7" l="1"/>
  <c r="I557" i="7" s="1"/>
  <c r="L557" i="7" l="1"/>
  <c r="G558" i="7"/>
  <c r="E558" i="7"/>
  <c r="F558" i="7"/>
  <c r="AC558" i="7" l="1"/>
  <c r="J558" i="7"/>
  <c r="H558" i="7" s="1"/>
  <c r="K558" i="7" l="1"/>
  <c r="I558" i="7" s="1"/>
  <c r="L558" i="7" l="1"/>
  <c r="E559" i="7"/>
  <c r="G559" i="7"/>
  <c r="F559" i="7"/>
  <c r="AC559" i="7" l="1"/>
  <c r="J559" i="7"/>
  <c r="H559" i="7" s="1"/>
  <c r="K559" i="7" l="1"/>
  <c r="I559" i="7" s="1"/>
  <c r="L559" i="7" l="1"/>
  <c r="G560" i="7"/>
  <c r="F560" i="7"/>
  <c r="E560" i="7"/>
  <c r="AC560" i="7" l="1"/>
  <c r="J560" i="7"/>
  <c r="H560" i="7" s="1"/>
  <c r="K560" i="7" l="1"/>
  <c r="I560" i="7" s="1"/>
  <c r="L560" i="7" l="1"/>
  <c r="G561" i="7"/>
  <c r="F561" i="7"/>
  <c r="E561" i="7"/>
  <c r="AC561" i="7" l="1"/>
  <c r="J561" i="7"/>
  <c r="H561" i="7" s="1"/>
  <c r="K561" i="7" l="1"/>
  <c r="I561" i="7" s="1"/>
  <c r="L561" i="7" l="1"/>
  <c r="E562" i="7"/>
  <c r="G562" i="7"/>
  <c r="F562" i="7"/>
  <c r="AC562" i="7" l="1"/>
  <c r="J562" i="7"/>
  <c r="H562" i="7" s="1"/>
  <c r="K562" i="7" l="1"/>
  <c r="I562" i="7" s="1"/>
  <c r="E563" i="7"/>
  <c r="F563" i="7" l="1"/>
  <c r="G563" i="7"/>
  <c r="AC563" i="7" s="1"/>
  <c r="L562" i="7"/>
  <c r="J563" i="7"/>
  <c r="H563" i="7" s="1"/>
  <c r="K563" i="7" l="1"/>
  <c r="I563" i="7" s="1"/>
  <c r="G564" i="7"/>
  <c r="E564" i="7" l="1"/>
  <c r="F564" i="7"/>
  <c r="AC564" i="7"/>
  <c r="L563" i="7"/>
  <c r="J564" i="7"/>
  <c r="H564" i="7" s="1"/>
  <c r="K564" i="7" l="1"/>
  <c r="I564" i="7" s="1"/>
  <c r="F565" i="7"/>
  <c r="G565" i="7"/>
  <c r="E565" i="7"/>
  <c r="AC565" i="7" l="1"/>
  <c r="L564" i="7"/>
  <c r="J565" i="7"/>
  <c r="H565" i="7" s="1"/>
  <c r="K565" i="7" l="1"/>
  <c r="I565" i="7" s="1"/>
  <c r="L565" i="7" l="1"/>
  <c r="G566" i="7"/>
  <c r="E566" i="7"/>
  <c r="F566" i="7"/>
  <c r="AC566" i="7" l="1"/>
  <c r="J566" i="7"/>
  <c r="H566" i="7" s="1"/>
  <c r="K566" i="7" l="1"/>
  <c r="I566" i="7" s="1"/>
  <c r="G567" i="7" l="1"/>
  <c r="L566" i="7"/>
  <c r="E567" i="7"/>
  <c r="F567" i="7"/>
  <c r="AC567" i="7" l="1"/>
  <c r="J567" i="7"/>
  <c r="H567" i="7" s="1"/>
  <c r="K567" i="7" l="1"/>
  <c r="I567" i="7" s="1"/>
  <c r="L567" i="7" l="1"/>
  <c r="F568" i="7"/>
  <c r="E568" i="7"/>
  <c r="G568" i="7"/>
  <c r="AC568" i="7" l="1"/>
  <c r="J568" i="7"/>
  <c r="H568" i="7" s="1"/>
  <c r="K568" i="7" l="1"/>
  <c r="I568" i="7" s="1"/>
  <c r="F569" i="7" l="1"/>
  <c r="G569" i="7"/>
  <c r="AC569" i="7" s="1"/>
  <c r="E569" i="7"/>
  <c r="L568" i="7"/>
  <c r="J569" i="7"/>
  <c r="H569" i="7" s="1"/>
  <c r="K569" i="7" l="1"/>
  <c r="L569" i="7" l="1"/>
  <c r="I569" i="7"/>
  <c r="F570" i="7"/>
  <c r="G570" i="7"/>
  <c r="E570" i="7"/>
  <c r="AC570" i="7" l="1"/>
  <c r="J570" i="7"/>
  <c r="H570" i="7" s="1"/>
  <c r="K570" i="7" l="1"/>
  <c r="I570" i="7" s="1"/>
  <c r="G571" i="7" l="1"/>
  <c r="F571" i="7"/>
  <c r="E571" i="7"/>
  <c r="L570" i="7"/>
  <c r="AC571" i="7"/>
  <c r="J571" i="7"/>
  <c r="H571" i="7" s="1"/>
  <c r="K571" i="7" l="1"/>
  <c r="L571" i="7" l="1"/>
  <c r="I571" i="7"/>
  <c r="E572" i="7"/>
  <c r="G572" i="7"/>
  <c r="F572" i="7"/>
  <c r="AC572" i="7" l="1"/>
  <c r="J572" i="7"/>
  <c r="H572" i="7" s="1"/>
  <c r="K572" i="7" l="1"/>
  <c r="I572" i="7" s="1"/>
  <c r="L572" i="7" l="1"/>
  <c r="G573" i="7"/>
  <c r="F573" i="7"/>
  <c r="E573" i="7"/>
  <c r="AC573" i="7" l="1"/>
  <c r="J573" i="7"/>
  <c r="H573" i="7" s="1"/>
  <c r="K573" i="7" l="1"/>
  <c r="I573" i="7" s="1"/>
  <c r="L573" i="7" l="1"/>
  <c r="G574" i="7"/>
  <c r="E574" i="7"/>
  <c r="F574" i="7"/>
  <c r="AC574" i="7" l="1"/>
  <c r="J574" i="7"/>
  <c r="H574" i="7" s="1"/>
  <c r="K574" i="7" l="1"/>
  <c r="I574" i="7" s="1"/>
  <c r="L574" i="7" l="1"/>
  <c r="E575" i="7"/>
  <c r="F575" i="7"/>
  <c r="G575" i="7"/>
  <c r="AC575" i="7" l="1"/>
  <c r="J575" i="7"/>
  <c r="H575" i="7" s="1"/>
  <c r="K575" i="7" l="1"/>
  <c r="I575" i="7" s="1"/>
  <c r="F576" i="7" l="1"/>
  <c r="E576" i="7"/>
  <c r="G576" i="7"/>
  <c r="L575" i="7"/>
  <c r="J576" i="7"/>
  <c r="H576" i="7" s="1"/>
  <c r="AC576" i="7" l="1"/>
  <c r="K576" i="7"/>
  <c r="I576" i="7" s="1"/>
  <c r="L576" i="7" l="1"/>
  <c r="E577" i="7"/>
  <c r="F577" i="7"/>
  <c r="G577" i="7"/>
  <c r="AC577" i="7" l="1"/>
  <c r="J577" i="7"/>
  <c r="H577" i="7" s="1"/>
  <c r="K577" i="7" l="1"/>
  <c r="I577" i="7" s="1"/>
  <c r="G578" i="7" l="1"/>
  <c r="F578" i="7"/>
  <c r="E578" i="7"/>
  <c r="AC578" i="7"/>
  <c r="L577" i="7"/>
  <c r="J578" i="7"/>
  <c r="H578" i="7" s="1"/>
  <c r="K578" i="7" l="1"/>
  <c r="L578" i="7" l="1"/>
  <c r="I578" i="7"/>
  <c r="E579" i="7"/>
  <c r="G579" i="7"/>
  <c r="F579" i="7"/>
  <c r="AC579" i="7" l="1"/>
  <c r="J579" i="7"/>
  <c r="H579" i="7" s="1"/>
  <c r="K579" i="7" l="1"/>
  <c r="I579" i="7" s="1"/>
  <c r="G580" i="7"/>
  <c r="E580" i="7" l="1"/>
  <c r="F580" i="7"/>
  <c r="AC580" i="7"/>
  <c r="J580" i="7"/>
  <c r="H580" i="7" s="1"/>
  <c r="L579" i="7"/>
  <c r="K580" i="7" l="1"/>
  <c r="I580" i="7" s="1"/>
  <c r="L580" i="7" l="1"/>
  <c r="G581" i="7"/>
  <c r="F581" i="7"/>
  <c r="E581" i="7"/>
  <c r="AC581" i="7" l="1"/>
  <c r="J581" i="7"/>
  <c r="H581" i="7" s="1"/>
  <c r="K581" i="7" l="1"/>
  <c r="I581" i="7" s="1"/>
  <c r="L581" i="7" l="1"/>
  <c r="E582" i="7"/>
  <c r="F582" i="7"/>
  <c r="G582" i="7"/>
  <c r="AC582" i="7" l="1"/>
  <c r="J582" i="7"/>
  <c r="H582" i="7" s="1"/>
  <c r="K582" i="7" l="1"/>
  <c r="I582" i="7" s="1"/>
  <c r="G583" i="7" l="1"/>
  <c r="F583" i="7"/>
  <c r="E583" i="7"/>
  <c r="AC583" i="7"/>
  <c r="L582" i="7"/>
  <c r="J583" i="7"/>
  <c r="H583" i="7" s="1"/>
  <c r="K583" i="7" l="1"/>
  <c r="I583" i="7" s="1"/>
  <c r="G584" i="7"/>
  <c r="F584" i="7" l="1"/>
  <c r="E584" i="7"/>
  <c r="AC584" i="7"/>
  <c r="J584" i="7"/>
  <c r="H584" i="7" s="1"/>
  <c r="L583" i="7"/>
  <c r="K584" i="7" l="1"/>
  <c r="I584" i="7" s="1"/>
  <c r="F585" i="7" l="1"/>
  <c r="E585" i="7"/>
  <c r="G585" i="7"/>
  <c r="J585" i="7"/>
  <c r="H585" i="7" s="1"/>
  <c r="L584" i="7"/>
  <c r="AC585" i="7" l="1"/>
  <c r="K585" i="7"/>
  <c r="I585" i="7" s="1"/>
  <c r="L585" i="7" l="1"/>
  <c r="G586" i="7"/>
  <c r="E586" i="7"/>
  <c r="F586" i="7"/>
  <c r="AC586" i="7" l="1"/>
  <c r="J586" i="7"/>
  <c r="H586" i="7" s="1"/>
  <c r="K586" i="7" l="1"/>
  <c r="I586" i="7" s="1"/>
  <c r="L586" i="7" l="1"/>
  <c r="E587" i="7"/>
  <c r="G587" i="7"/>
  <c r="F587" i="7"/>
  <c r="AC587" i="7" l="1"/>
  <c r="J587" i="7"/>
  <c r="H587" i="7" s="1"/>
  <c r="K587" i="7" l="1"/>
  <c r="I587" i="7" s="1"/>
  <c r="L587" i="7" l="1"/>
  <c r="G588" i="7"/>
  <c r="E588" i="7"/>
  <c r="F588" i="7"/>
  <c r="AC588" i="7" l="1"/>
  <c r="J588" i="7"/>
  <c r="H588" i="7" s="1"/>
  <c r="K588" i="7" l="1"/>
  <c r="L588" i="7" l="1"/>
  <c r="I588" i="7"/>
  <c r="F589" i="7"/>
  <c r="E589" i="7"/>
  <c r="G589" i="7"/>
  <c r="AC589" i="7" l="1"/>
  <c r="J589" i="7"/>
  <c r="H589" i="7" s="1"/>
  <c r="K589" i="7" l="1"/>
  <c r="I589" i="7" s="1"/>
  <c r="L589" i="7" l="1"/>
  <c r="G590" i="7"/>
  <c r="F590" i="7"/>
  <c r="E590" i="7"/>
  <c r="AC590" i="7" l="1"/>
  <c r="J590" i="7"/>
  <c r="H590" i="7" s="1"/>
  <c r="K590" i="7" l="1"/>
  <c r="L590" i="7" l="1"/>
  <c r="I590" i="7"/>
  <c r="E591" i="7"/>
  <c r="F591" i="7"/>
  <c r="G591" i="7"/>
  <c r="AC591" i="7" l="1"/>
  <c r="J591" i="7"/>
  <c r="H591" i="7" s="1"/>
  <c r="K591" i="7" l="1"/>
  <c r="I591" i="7" s="1"/>
  <c r="E592" i="7" l="1"/>
  <c r="F592" i="7"/>
  <c r="G592" i="7"/>
  <c r="L591" i="7"/>
  <c r="AC592" i="7" l="1"/>
  <c r="J592" i="7"/>
  <c r="H592" i="7" s="1"/>
  <c r="K592" i="7" l="1"/>
  <c r="I592" i="7" s="1"/>
  <c r="G593" i="7"/>
  <c r="E593" i="7"/>
  <c r="F593" i="7"/>
  <c r="AC593" i="7" l="1"/>
  <c r="L592" i="7"/>
  <c r="J593" i="7"/>
  <c r="H593" i="7" s="1"/>
  <c r="K593" i="7" l="1"/>
  <c r="I593" i="7" s="1"/>
  <c r="L593" i="7" l="1"/>
  <c r="G594" i="7"/>
  <c r="F594" i="7"/>
  <c r="E594" i="7"/>
  <c r="AC594" i="7" l="1"/>
  <c r="J594" i="7"/>
  <c r="H594" i="7" s="1"/>
  <c r="K594" i="7" l="1"/>
  <c r="L594" i="7" l="1"/>
  <c r="I594" i="7"/>
  <c r="G595" i="7"/>
  <c r="E595" i="7"/>
  <c r="F595" i="7"/>
  <c r="AC595" i="7" l="1"/>
  <c r="J595" i="7"/>
  <c r="H595" i="7" s="1"/>
  <c r="K595" i="7" l="1"/>
  <c r="I595" i="7" s="1"/>
  <c r="G596" i="7" l="1"/>
  <c r="AC596" i="7" s="1"/>
  <c r="F596" i="7"/>
  <c r="E596" i="7"/>
  <c r="J596" i="7"/>
  <c r="H596" i="7" s="1"/>
  <c r="L595" i="7"/>
  <c r="K596" i="7" l="1"/>
  <c r="I596" i="7" s="1"/>
  <c r="G597" i="7"/>
  <c r="F597" i="7" l="1"/>
  <c r="E597" i="7"/>
  <c r="L596" i="7"/>
  <c r="AC597" i="7"/>
  <c r="J597" i="7"/>
  <c r="H597" i="7" s="1"/>
  <c r="K597" i="7" l="1"/>
  <c r="I597" i="7" s="1"/>
  <c r="F598" i="7"/>
  <c r="E598" i="7"/>
  <c r="G598" i="7" l="1"/>
  <c r="AC598" i="7" s="1"/>
  <c r="L597" i="7"/>
  <c r="J598" i="7"/>
  <c r="H598" i="7" s="1"/>
  <c r="K598" i="7" l="1"/>
  <c r="I598" i="7" s="1"/>
  <c r="L598" i="7" l="1"/>
  <c r="E599" i="7"/>
  <c r="G599" i="7"/>
  <c r="F599" i="7"/>
  <c r="AC599" i="7" l="1"/>
  <c r="J599" i="7"/>
  <c r="H599" i="7" s="1"/>
  <c r="K599" i="7" l="1"/>
  <c r="I599" i="7" s="1"/>
  <c r="F600" i="7" l="1"/>
  <c r="E600" i="7"/>
  <c r="G600" i="7"/>
  <c r="AC600" i="7" s="1"/>
  <c r="L599" i="7"/>
  <c r="J600" i="7"/>
  <c r="H600" i="7" s="1"/>
  <c r="K600" i="7" l="1"/>
  <c r="L600" i="7" l="1"/>
  <c r="I600" i="7"/>
  <c r="E601" i="7"/>
  <c r="F601" i="7"/>
  <c r="G601" i="7"/>
  <c r="AC601" i="7" l="1"/>
  <c r="J601" i="7"/>
  <c r="H601" i="7" s="1"/>
  <c r="K601" i="7" l="1"/>
  <c r="I601" i="7" s="1"/>
  <c r="L601" i="7" l="1"/>
  <c r="F602" i="7"/>
  <c r="G602" i="7"/>
  <c r="E602" i="7"/>
  <c r="AC602" i="7" l="1"/>
  <c r="J602" i="7"/>
  <c r="H602" i="7" s="1"/>
  <c r="K602" i="7" l="1"/>
  <c r="I602" i="7" s="1"/>
  <c r="F603" i="7" l="1"/>
  <c r="E603" i="7"/>
  <c r="G603" i="7"/>
  <c r="L602" i="7"/>
  <c r="J603" i="7"/>
  <c r="H603" i="7" s="1"/>
  <c r="AC603" i="7" l="1"/>
  <c r="K603" i="7"/>
  <c r="I603" i="7" s="1"/>
  <c r="G604" i="7" l="1"/>
  <c r="AC604" i="7" s="1"/>
  <c r="E604" i="7"/>
  <c r="F604" i="7"/>
  <c r="L603" i="7"/>
  <c r="J604" i="7"/>
  <c r="H604" i="7" s="1"/>
  <c r="K604" i="7" l="1"/>
  <c r="F605" i="7" s="1"/>
  <c r="G605" i="7" l="1"/>
  <c r="AC605" i="7" s="1"/>
  <c r="L604" i="7"/>
  <c r="I604" i="7"/>
  <c r="E605" i="7"/>
  <c r="J605" i="7"/>
  <c r="H605" i="7" s="1"/>
  <c r="K605" i="7" l="1"/>
  <c r="I605" i="7" s="1"/>
  <c r="G606" i="7" l="1"/>
  <c r="E606" i="7"/>
  <c r="AC606" i="7"/>
  <c r="F606" i="7"/>
  <c r="L605" i="7"/>
  <c r="J606" i="7"/>
  <c r="H606" i="7" s="1"/>
  <c r="K606" i="7" l="1"/>
  <c r="I606" i="7" s="1"/>
  <c r="F607" i="7"/>
  <c r="E607" i="7" l="1"/>
  <c r="G607" i="7"/>
  <c r="AC607" i="7" s="1"/>
  <c r="L606" i="7"/>
  <c r="J607" i="7"/>
  <c r="H607" i="7" s="1"/>
  <c r="K607" i="7" l="1"/>
  <c r="I607" i="7" s="1"/>
  <c r="L607" i="7" l="1"/>
  <c r="G608" i="7"/>
  <c r="E608" i="7"/>
  <c r="F608" i="7"/>
  <c r="AC608" i="7" l="1"/>
  <c r="J608" i="7"/>
  <c r="H608" i="7" s="1"/>
  <c r="K608" i="7" l="1"/>
  <c r="I608" i="7" s="1"/>
  <c r="L608" i="7" l="1"/>
  <c r="F609" i="7"/>
  <c r="G609" i="7"/>
  <c r="E609" i="7"/>
  <c r="AC609" i="7" l="1"/>
  <c r="J609" i="7"/>
  <c r="H609" i="7" s="1"/>
  <c r="K609" i="7" l="1"/>
  <c r="I609" i="7" s="1"/>
  <c r="L609" i="7" l="1"/>
  <c r="F610" i="7"/>
  <c r="E610" i="7"/>
  <c r="G610" i="7"/>
  <c r="AC610" i="7" l="1"/>
  <c r="J610" i="7"/>
  <c r="H610" i="7" s="1"/>
  <c r="K610" i="7" l="1"/>
  <c r="I610" i="7" s="1"/>
  <c r="L610" i="7" l="1"/>
  <c r="F611" i="7"/>
  <c r="G611" i="7"/>
  <c r="E611" i="7"/>
  <c r="AC611" i="7" l="1"/>
  <c r="J611" i="7"/>
  <c r="H611" i="7" s="1"/>
  <c r="K611" i="7" l="1"/>
  <c r="I611" i="7" s="1"/>
  <c r="L611" i="7" l="1"/>
  <c r="G612" i="7"/>
  <c r="F612" i="7"/>
  <c r="E612" i="7"/>
  <c r="AC612" i="7" l="1"/>
  <c r="J612" i="7"/>
  <c r="H612" i="7" s="1"/>
  <c r="K612" i="7" l="1"/>
  <c r="I612" i="7" s="1"/>
  <c r="E613" i="7" l="1"/>
  <c r="G613" i="7"/>
  <c r="AC613" i="7" s="1"/>
  <c r="F613" i="7"/>
  <c r="L612" i="7"/>
  <c r="J613" i="7"/>
  <c r="H613" i="7" s="1"/>
  <c r="K613" i="7" l="1"/>
  <c r="I613" i="7" s="1"/>
  <c r="G614" i="7" l="1"/>
  <c r="AC614" i="7" s="1"/>
  <c r="F614" i="7"/>
  <c r="E614" i="7"/>
  <c r="L613" i="7"/>
  <c r="J614" i="7"/>
  <c r="H614" i="7" s="1"/>
  <c r="K614" i="7" l="1"/>
  <c r="I614" i="7" s="1"/>
  <c r="E615" i="7"/>
  <c r="F615" i="7"/>
  <c r="G615" i="7"/>
  <c r="AC615" i="7" l="1"/>
  <c r="L614" i="7"/>
  <c r="J615" i="7"/>
  <c r="H615" i="7" s="1"/>
  <c r="K615" i="7" l="1"/>
  <c r="I615" i="7" s="1"/>
  <c r="E616" i="7" l="1"/>
  <c r="G616" i="7"/>
  <c r="F616" i="7"/>
  <c r="J616" i="7"/>
  <c r="H616" i="7" s="1"/>
  <c r="L615" i="7"/>
  <c r="AC616" i="7" l="1"/>
  <c r="K616" i="7"/>
  <c r="I616" i="7" s="1"/>
  <c r="L616" i="7" l="1"/>
  <c r="G617" i="7"/>
  <c r="E617" i="7"/>
  <c r="F617" i="7"/>
  <c r="AC617" i="7" l="1"/>
  <c r="J617" i="7"/>
  <c r="H617" i="7" s="1"/>
  <c r="K617" i="7" l="1"/>
  <c r="G618" i="7" l="1"/>
  <c r="I617" i="7"/>
  <c r="L617" i="7"/>
  <c r="E618" i="7"/>
  <c r="F618" i="7"/>
  <c r="AC618" i="7" l="1"/>
  <c r="J618" i="7"/>
  <c r="H618" i="7" s="1"/>
  <c r="K618" i="7" l="1"/>
  <c r="I618" i="7" s="1"/>
  <c r="E619" i="7"/>
  <c r="G619" i="7" l="1"/>
  <c r="F619" i="7"/>
  <c r="L618" i="7"/>
  <c r="J619" i="7"/>
  <c r="H619" i="7" s="1"/>
  <c r="AC619" i="7" l="1"/>
  <c r="K619" i="7"/>
  <c r="L619" i="7" l="1"/>
  <c r="I619" i="7"/>
  <c r="G620" i="7"/>
  <c r="F620" i="7"/>
  <c r="E620" i="7"/>
  <c r="AC620" i="7" l="1"/>
  <c r="J620" i="7"/>
  <c r="H620" i="7" s="1"/>
  <c r="K620" i="7" l="1"/>
  <c r="I620" i="7" s="1"/>
  <c r="L620" i="7" l="1"/>
  <c r="F621" i="7"/>
  <c r="G621" i="7"/>
  <c r="E621" i="7"/>
  <c r="AC621" i="7" l="1"/>
  <c r="J621" i="7"/>
  <c r="H621" i="7" s="1"/>
  <c r="K621" i="7" l="1"/>
  <c r="I621" i="7" s="1"/>
  <c r="F622" i="7" l="1"/>
  <c r="E622" i="7"/>
  <c r="G622" i="7"/>
  <c r="AC622" i="7" s="1"/>
  <c r="L621" i="7"/>
  <c r="J622" i="7"/>
  <c r="H622" i="7" s="1"/>
  <c r="K622" i="7" l="1"/>
  <c r="I622" i="7" s="1"/>
  <c r="G623" i="7" l="1"/>
  <c r="E623" i="7"/>
  <c r="F623" i="7"/>
  <c r="L622" i="7"/>
  <c r="AC623" i="7" l="1"/>
  <c r="J623" i="7"/>
  <c r="H623" i="7" s="1"/>
  <c r="K623" i="7" l="1"/>
  <c r="E624" i="7" s="1"/>
  <c r="F624" i="7" l="1"/>
  <c r="G624" i="7"/>
  <c r="I623" i="7"/>
  <c r="J624" i="7"/>
  <c r="H624" i="7" s="1"/>
  <c r="L623" i="7"/>
  <c r="AC624" i="7" l="1"/>
  <c r="K624" i="7"/>
  <c r="I624" i="7" s="1"/>
  <c r="L624" i="7" l="1"/>
  <c r="G625" i="7"/>
  <c r="F625" i="7"/>
  <c r="E625" i="7"/>
  <c r="AC625" i="7" l="1"/>
  <c r="J625" i="7"/>
  <c r="H625" i="7" s="1"/>
  <c r="K625" i="7" l="1"/>
  <c r="I625" i="7" s="1"/>
  <c r="G626" i="7" l="1"/>
  <c r="F626" i="7"/>
  <c r="AC626" i="7"/>
  <c r="E626" i="7"/>
  <c r="L625" i="7"/>
  <c r="J626" i="7"/>
  <c r="H626" i="7" s="1"/>
  <c r="K626" i="7" l="1"/>
  <c r="I626" i="7" s="1"/>
  <c r="L626" i="7" l="1"/>
  <c r="F627" i="7"/>
  <c r="E627" i="7"/>
  <c r="G627" i="7"/>
  <c r="AC627" i="7" l="1"/>
  <c r="J627" i="7"/>
  <c r="H627" i="7" s="1"/>
  <c r="K627" i="7" l="1"/>
  <c r="I627" i="7" s="1"/>
  <c r="G628" i="7" l="1"/>
  <c r="AC628" i="7" s="1"/>
  <c r="L627" i="7"/>
  <c r="F628" i="7"/>
  <c r="E628" i="7"/>
  <c r="J628" i="7" l="1"/>
  <c r="H628" i="7" s="1"/>
  <c r="K628" i="7" l="1"/>
  <c r="I628" i="7" s="1"/>
  <c r="E629" i="7" l="1"/>
  <c r="F629" i="7"/>
  <c r="G629" i="7"/>
  <c r="AC629" i="7" s="1"/>
  <c r="L628" i="7"/>
  <c r="J629" i="7"/>
  <c r="H629" i="7" s="1"/>
  <c r="K629" i="7" l="1"/>
  <c r="I629" i="7" s="1"/>
  <c r="L629" i="7" l="1"/>
  <c r="E630" i="7"/>
  <c r="G630" i="7"/>
  <c r="F630" i="7"/>
  <c r="AC630" i="7" l="1"/>
  <c r="J630" i="7"/>
  <c r="H630" i="7" s="1"/>
  <c r="K630" i="7" l="1"/>
  <c r="I630" i="7" s="1"/>
  <c r="L630" i="7" l="1"/>
  <c r="G631" i="7"/>
  <c r="E631" i="7"/>
  <c r="F631" i="7"/>
  <c r="AC631" i="7" l="1"/>
  <c r="J631" i="7"/>
  <c r="H631" i="7" s="1"/>
  <c r="K631" i="7" l="1"/>
  <c r="I631" i="7" s="1"/>
  <c r="L631" i="7" l="1"/>
  <c r="F632" i="7"/>
  <c r="E632" i="7"/>
  <c r="G632" i="7"/>
  <c r="AC632" i="7" l="1"/>
  <c r="J632" i="7"/>
  <c r="H632" i="7" s="1"/>
  <c r="K632" i="7" l="1"/>
  <c r="L632" i="7" l="1"/>
  <c r="I632" i="7"/>
  <c r="G633" i="7"/>
  <c r="F633" i="7"/>
  <c r="E633" i="7"/>
  <c r="AC633" i="7" l="1"/>
  <c r="J633" i="7"/>
  <c r="H633" i="7" s="1"/>
  <c r="K633" i="7" l="1"/>
  <c r="G634" i="7" l="1"/>
  <c r="I633" i="7"/>
  <c r="E634" i="7"/>
  <c r="F634" i="7"/>
  <c r="J634" i="7"/>
  <c r="H634" i="7" s="1"/>
  <c r="L633" i="7"/>
  <c r="AC634" i="7" l="1"/>
  <c r="K634" i="7"/>
  <c r="I634" i="7" s="1"/>
  <c r="F635" i="7"/>
  <c r="E635" i="7"/>
  <c r="G635" i="7" l="1"/>
  <c r="J635" i="7"/>
  <c r="H635" i="7" s="1"/>
  <c r="L634" i="7"/>
  <c r="AC635" i="7" l="1"/>
  <c r="K635" i="7"/>
  <c r="L635" i="7" l="1"/>
  <c r="I635" i="7"/>
  <c r="F636" i="7"/>
  <c r="E636" i="7"/>
  <c r="G636" i="7"/>
  <c r="AC636" i="7" l="1"/>
  <c r="J636" i="7"/>
  <c r="H636" i="7" s="1"/>
  <c r="K636" i="7" l="1"/>
  <c r="I636" i="7" s="1"/>
  <c r="L636" i="7" l="1"/>
  <c r="G637" i="7"/>
  <c r="E637" i="7"/>
  <c r="F637" i="7"/>
  <c r="AC637" i="7" l="1"/>
  <c r="J637" i="7"/>
  <c r="H637" i="7" s="1"/>
  <c r="K637" i="7" l="1"/>
  <c r="I637" i="7" s="1"/>
  <c r="L637" i="7" l="1"/>
  <c r="G638" i="7"/>
  <c r="F638" i="7"/>
  <c r="E638" i="7"/>
  <c r="AC638" i="7" l="1"/>
  <c r="J638" i="7"/>
  <c r="H638" i="7" s="1"/>
  <c r="K638" i="7" l="1"/>
  <c r="I638" i="7" s="1"/>
  <c r="L638" i="7" l="1"/>
  <c r="G639" i="7"/>
  <c r="E639" i="7"/>
  <c r="F639" i="7"/>
  <c r="AC639" i="7" l="1"/>
  <c r="J639" i="7"/>
  <c r="H639" i="7" s="1"/>
  <c r="K639" i="7" l="1"/>
  <c r="I639" i="7" s="1"/>
  <c r="L639" i="7" l="1"/>
  <c r="F640" i="7"/>
  <c r="G640" i="7"/>
  <c r="E640" i="7"/>
  <c r="AC640" i="7" l="1"/>
  <c r="J640" i="7"/>
  <c r="H640" i="7" s="1"/>
  <c r="K640" i="7" l="1"/>
  <c r="I640" i="7" s="1"/>
  <c r="L640" i="7" l="1"/>
  <c r="E641" i="7"/>
  <c r="G641" i="7"/>
  <c r="F641" i="7"/>
  <c r="AC641" i="7" l="1"/>
  <c r="J641" i="7"/>
  <c r="H641" i="7" s="1"/>
  <c r="K641" i="7" l="1"/>
  <c r="I641" i="7" s="1"/>
  <c r="L641" i="7" l="1"/>
  <c r="G642" i="7"/>
  <c r="F642" i="7"/>
  <c r="E642" i="7"/>
  <c r="AC642" i="7" l="1"/>
  <c r="J642" i="7"/>
  <c r="H642" i="7" s="1"/>
  <c r="K642" i="7" l="1"/>
  <c r="I642" i="7" s="1"/>
  <c r="E643" i="7" l="1"/>
  <c r="G643" i="7"/>
  <c r="AC643" i="7" s="1"/>
  <c r="F643" i="7"/>
  <c r="J643" i="7"/>
  <c r="H643" i="7" s="1"/>
  <c r="L642" i="7"/>
  <c r="K643" i="7" l="1"/>
  <c r="I643" i="7" s="1"/>
  <c r="E644" i="7" l="1"/>
  <c r="F644" i="7"/>
  <c r="G644" i="7"/>
  <c r="L643" i="7"/>
  <c r="J644" i="7"/>
  <c r="H644" i="7" s="1"/>
  <c r="AC644" i="7" l="1"/>
  <c r="K644" i="7"/>
  <c r="L644" i="7" l="1"/>
  <c r="I644" i="7"/>
  <c r="E645" i="7"/>
  <c r="G645" i="7"/>
  <c r="F645" i="7"/>
  <c r="AC645" i="7" l="1"/>
  <c r="J645" i="7"/>
  <c r="H645" i="7" s="1"/>
  <c r="K645" i="7" l="1"/>
  <c r="L645" i="7" l="1"/>
  <c r="I645" i="7"/>
  <c r="E646" i="7"/>
  <c r="F646" i="7"/>
  <c r="G646" i="7"/>
  <c r="AC646" i="7" l="1"/>
  <c r="J646" i="7"/>
  <c r="H646" i="7" s="1"/>
  <c r="K646" i="7" l="1"/>
  <c r="L646" i="7" l="1"/>
  <c r="I646" i="7"/>
  <c r="G647" i="7"/>
  <c r="E647" i="7"/>
  <c r="F647" i="7"/>
  <c r="AC647" i="7" l="1"/>
  <c r="J647" i="7"/>
  <c r="H647" i="7" s="1"/>
  <c r="K647" i="7" l="1"/>
  <c r="I647" i="7" s="1"/>
  <c r="L647" i="7" l="1"/>
  <c r="G648" i="7"/>
  <c r="E648" i="7"/>
  <c r="F648" i="7"/>
  <c r="AC648" i="7" l="1"/>
  <c r="J648" i="7"/>
  <c r="H648" i="7" s="1"/>
  <c r="K648" i="7" l="1"/>
  <c r="G649" i="7" s="1"/>
  <c r="F649" i="7" l="1"/>
  <c r="E649" i="7"/>
  <c r="AC649" i="7"/>
  <c r="L648" i="7"/>
  <c r="I648" i="7"/>
  <c r="J649" i="7"/>
  <c r="H649" i="7" s="1"/>
  <c r="K649" i="7" l="1"/>
  <c r="I649" i="7" s="1"/>
  <c r="L649" i="7" l="1"/>
  <c r="E650" i="7"/>
  <c r="F650" i="7"/>
  <c r="G650" i="7"/>
  <c r="AC650" i="7" l="1"/>
  <c r="J650" i="7"/>
  <c r="H650" i="7" s="1"/>
  <c r="K650" i="7" l="1"/>
  <c r="I650" i="7" s="1"/>
  <c r="F651" i="7"/>
  <c r="E651" i="7"/>
  <c r="L650" i="7" l="1"/>
  <c r="G651" i="7"/>
  <c r="J651" i="7"/>
  <c r="H651" i="7" s="1"/>
  <c r="AC651" i="7" l="1"/>
  <c r="K651" i="7"/>
  <c r="I651" i="7" s="1"/>
  <c r="L651" i="7" l="1"/>
  <c r="E652" i="7"/>
  <c r="G652" i="7"/>
  <c r="F652" i="7"/>
  <c r="AC652" i="7" l="1"/>
  <c r="J652" i="7"/>
  <c r="H652" i="7" s="1"/>
  <c r="K652" i="7" l="1"/>
  <c r="I652" i="7" s="1"/>
  <c r="F653" i="7" l="1"/>
  <c r="E653" i="7"/>
  <c r="L652" i="7"/>
  <c r="G653" i="7"/>
  <c r="AC653" i="7" l="1"/>
  <c r="J653" i="7"/>
  <c r="H653" i="7" s="1"/>
  <c r="K653" i="7" l="1"/>
  <c r="I653" i="7" s="1"/>
  <c r="F654" i="7"/>
  <c r="G654" i="7" l="1"/>
  <c r="AC654" i="7" s="1"/>
  <c r="E654" i="7"/>
  <c r="L653" i="7"/>
  <c r="J654" i="7"/>
  <c r="H654" i="7" s="1"/>
  <c r="K654" i="7" l="1"/>
  <c r="L654" i="7" l="1"/>
  <c r="I654" i="7"/>
  <c r="F655" i="7"/>
  <c r="G655" i="7"/>
  <c r="E655" i="7"/>
  <c r="AC655" i="7" l="1"/>
  <c r="J655" i="7"/>
  <c r="H655" i="7" s="1"/>
  <c r="K655" i="7" l="1"/>
  <c r="I655" i="7" s="1"/>
  <c r="L655" i="7" l="1"/>
  <c r="G656" i="7"/>
  <c r="E656" i="7"/>
  <c r="F656" i="7"/>
  <c r="AC656" i="7" l="1"/>
  <c r="J656" i="7"/>
  <c r="H656" i="7" s="1"/>
  <c r="K656" i="7" l="1"/>
  <c r="I656" i="7" s="1"/>
  <c r="L656" i="7" l="1"/>
  <c r="G657" i="7"/>
  <c r="F657" i="7"/>
  <c r="E657" i="7"/>
  <c r="AC657" i="7" l="1"/>
  <c r="J657" i="7"/>
  <c r="H657" i="7" s="1"/>
  <c r="K657" i="7" l="1"/>
  <c r="I657" i="7" s="1"/>
  <c r="G658" i="7" l="1"/>
  <c r="F658" i="7"/>
  <c r="E658" i="7"/>
  <c r="L657" i="7"/>
  <c r="J658" i="7"/>
  <c r="H658" i="7" s="1"/>
  <c r="AC658" i="7" l="1"/>
  <c r="K658" i="7"/>
  <c r="I658" i="7" s="1"/>
  <c r="G659" i="7" l="1"/>
  <c r="E659" i="7"/>
  <c r="F659" i="7"/>
  <c r="AC659" i="7"/>
  <c r="J659" i="7"/>
  <c r="H659" i="7" s="1"/>
  <c r="L658" i="7"/>
  <c r="K659" i="7" l="1"/>
  <c r="I659" i="7" s="1"/>
  <c r="E660" i="7" l="1"/>
  <c r="G660" i="7"/>
  <c r="F660" i="7"/>
  <c r="L659" i="7"/>
  <c r="J660" i="7"/>
  <c r="H660" i="7" s="1"/>
  <c r="AC660" i="7" l="1"/>
  <c r="K660" i="7"/>
  <c r="I660" i="7" s="1"/>
  <c r="L660" i="7" l="1"/>
  <c r="G661" i="7"/>
  <c r="F661" i="7"/>
  <c r="E661" i="7"/>
  <c r="AC661" i="7" l="1"/>
  <c r="J661" i="7"/>
  <c r="H661" i="7" s="1"/>
  <c r="K661" i="7" l="1"/>
  <c r="F662" i="7" s="1"/>
  <c r="E662" i="7" l="1"/>
  <c r="G662" i="7"/>
  <c r="AC662" i="7" s="1"/>
  <c r="L661" i="7"/>
  <c r="I661" i="7"/>
  <c r="J662" i="7"/>
  <c r="H662" i="7" s="1"/>
  <c r="K662" i="7" l="1"/>
  <c r="I662" i="7" s="1"/>
  <c r="G663" i="7" l="1"/>
  <c r="E663" i="7"/>
  <c r="F663" i="7"/>
  <c r="L662" i="7"/>
  <c r="AC663" i="7"/>
  <c r="J663" i="7"/>
  <c r="H663" i="7" s="1"/>
  <c r="K663" i="7" l="1"/>
  <c r="I663" i="7" s="1"/>
  <c r="E664" i="7" l="1"/>
  <c r="F664" i="7"/>
  <c r="G664" i="7"/>
  <c r="J664" i="7"/>
  <c r="H664" i="7" s="1"/>
  <c r="L663" i="7"/>
  <c r="AC664" i="7" l="1"/>
  <c r="K664" i="7"/>
  <c r="I664" i="7" s="1"/>
  <c r="F665" i="7" l="1"/>
  <c r="E665" i="7"/>
  <c r="G665" i="7"/>
  <c r="J665" i="7"/>
  <c r="H665" i="7" s="1"/>
  <c r="L664" i="7"/>
  <c r="AC665" i="7" l="1"/>
  <c r="K665" i="7"/>
  <c r="I665" i="7" s="1"/>
  <c r="E666" i="7" l="1"/>
  <c r="G666" i="7"/>
  <c r="F666" i="7"/>
  <c r="L665" i="7"/>
  <c r="AC666" i="7"/>
  <c r="J666" i="7"/>
  <c r="H666" i="7" s="1"/>
  <c r="K666" i="7" l="1"/>
  <c r="I666" i="7" s="1"/>
  <c r="G667" i="7" l="1"/>
  <c r="AC667" i="7" s="1"/>
  <c r="E667" i="7"/>
  <c r="F667" i="7"/>
  <c r="L666" i="7"/>
  <c r="J667" i="7"/>
  <c r="H667" i="7" s="1"/>
  <c r="K667" i="7" l="1"/>
  <c r="I667" i="7" s="1"/>
  <c r="G668" i="7" l="1"/>
  <c r="AC668" i="7" s="1"/>
  <c r="F668" i="7"/>
  <c r="E668" i="7"/>
  <c r="L667" i="7"/>
  <c r="J668" i="7"/>
  <c r="H668" i="7" s="1"/>
  <c r="K668" i="7" l="1"/>
  <c r="I668" i="7" s="1"/>
  <c r="F669" i="7" l="1"/>
  <c r="G669" i="7"/>
  <c r="AC669" i="7" s="1"/>
  <c r="E669" i="7"/>
  <c r="L668" i="7"/>
  <c r="J669" i="7"/>
  <c r="H669" i="7" s="1"/>
  <c r="K669" i="7" l="1"/>
  <c r="L669" i="7" s="1"/>
  <c r="G670" i="7" l="1"/>
  <c r="I669" i="7"/>
  <c r="F670" i="7"/>
  <c r="E670" i="7"/>
  <c r="AC670" i="7" l="1"/>
  <c r="J670" i="7"/>
  <c r="H670" i="7" s="1"/>
  <c r="K670" i="7" l="1"/>
  <c r="I670" i="7" s="1"/>
  <c r="E671" i="7" l="1"/>
  <c r="F671" i="7"/>
  <c r="G671" i="7"/>
  <c r="AC671" i="7" s="1"/>
  <c r="L670" i="7"/>
  <c r="J671" i="7"/>
  <c r="H671" i="7" s="1"/>
  <c r="K671" i="7" l="1"/>
  <c r="I671" i="7" s="1"/>
  <c r="L671" i="7" l="1"/>
  <c r="G672" i="7"/>
  <c r="E672" i="7"/>
  <c r="F672" i="7"/>
  <c r="AC672" i="7" l="1"/>
  <c r="J672" i="7"/>
  <c r="H672" i="7" s="1"/>
  <c r="K672" i="7" l="1"/>
  <c r="I672" i="7" s="1"/>
  <c r="L672" i="7" l="1"/>
  <c r="G673" i="7"/>
  <c r="F673" i="7"/>
  <c r="E673" i="7"/>
  <c r="AC673" i="7" l="1"/>
  <c r="J673" i="7"/>
  <c r="H673" i="7" s="1"/>
  <c r="K673" i="7" l="1"/>
  <c r="I673" i="7" s="1"/>
  <c r="F674" i="7" l="1"/>
  <c r="E674" i="7"/>
  <c r="G674" i="7"/>
  <c r="J674" i="7"/>
  <c r="H674" i="7" s="1"/>
  <c r="L673" i="7"/>
  <c r="AC674" i="7" l="1"/>
  <c r="K674" i="7"/>
  <c r="I674" i="7" s="1"/>
  <c r="L674" i="7" l="1"/>
  <c r="E675" i="7"/>
  <c r="G675" i="7"/>
  <c r="F675" i="7"/>
  <c r="AC675" i="7" l="1"/>
  <c r="J675" i="7"/>
  <c r="H675" i="7" s="1"/>
  <c r="K675" i="7" l="1"/>
  <c r="I675" i="7" s="1"/>
  <c r="E676" i="7" l="1"/>
  <c r="G676" i="7"/>
  <c r="F676" i="7"/>
  <c r="L675" i="7"/>
  <c r="AC676" i="7" l="1"/>
  <c r="J676" i="7"/>
  <c r="H676" i="7" s="1"/>
  <c r="K676" i="7" l="1"/>
  <c r="I676" i="7" s="1"/>
  <c r="L676" i="7" l="1"/>
  <c r="G677" i="7"/>
  <c r="E677" i="7"/>
  <c r="F677" i="7"/>
  <c r="AC677" i="7" l="1"/>
  <c r="J677" i="7"/>
  <c r="H677" i="7" s="1"/>
  <c r="K677" i="7" l="1"/>
  <c r="I677" i="7" s="1"/>
  <c r="L677" i="7" l="1"/>
  <c r="F678" i="7"/>
  <c r="E678" i="7"/>
  <c r="G678" i="7"/>
  <c r="AC678" i="7" l="1"/>
  <c r="J678" i="7"/>
  <c r="H678" i="7" s="1"/>
  <c r="K678" i="7" l="1"/>
  <c r="I678" i="7" s="1"/>
  <c r="F679" i="7"/>
  <c r="G679" i="7"/>
  <c r="E679" i="7" l="1"/>
  <c r="L678" i="7"/>
  <c r="AC679" i="7"/>
  <c r="J679" i="7"/>
  <c r="H679" i="7" s="1"/>
  <c r="K679" i="7" l="1"/>
  <c r="I679" i="7" s="1"/>
  <c r="E680" i="7" l="1"/>
  <c r="F680" i="7"/>
  <c r="G680" i="7"/>
  <c r="L679" i="7"/>
  <c r="J680" i="7"/>
  <c r="H680" i="7" s="1"/>
  <c r="AC680" i="7" l="1"/>
  <c r="K680" i="7"/>
  <c r="I680" i="7" s="1"/>
  <c r="E681" i="7" l="1"/>
  <c r="F681" i="7"/>
  <c r="G681" i="7"/>
  <c r="AC681" i="7" s="1"/>
  <c r="L680" i="7"/>
  <c r="J681" i="7"/>
  <c r="H681" i="7" s="1"/>
  <c r="K681" i="7" l="1"/>
  <c r="I681" i="7" s="1"/>
  <c r="E682" i="7" l="1"/>
  <c r="F682" i="7"/>
  <c r="G682" i="7"/>
  <c r="AC682" i="7" s="1"/>
  <c r="L681" i="7"/>
  <c r="J682" i="7"/>
  <c r="H682" i="7" s="1"/>
  <c r="K682" i="7" l="1"/>
  <c r="I682" i="7" s="1"/>
  <c r="L682" i="7" l="1"/>
  <c r="E683" i="7"/>
  <c r="F683" i="7"/>
  <c r="G683" i="7"/>
  <c r="AC683" i="7" l="1"/>
  <c r="J683" i="7"/>
  <c r="H683" i="7" s="1"/>
  <c r="K683" i="7" l="1"/>
  <c r="I683" i="7" s="1"/>
  <c r="F684" i="7" l="1"/>
  <c r="G684" i="7"/>
  <c r="AC684" i="7" s="1"/>
  <c r="E684" i="7"/>
  <c r="L683" i="7"/>
  <c r="J684" i="7"/>
  <c r="H684" i="7" s="1"/>
  <c r="K684" i="7" l="1"/>
  <c r="L684" i="7" s="1"/>
  <c r="E685" i="7" l="1"/>
  <c r="I684" i="7"/>
  <c r="F685" i="7"/>
  <c r="G685" i="7"/>
  <c r="AC685" i="7" l="1"/>
  <c r="J685" i="7"/>
  <c r="H685" i="7" s="1"/>
  <c r="K685" i="7" l="1"/>
  <c r="I685" i="7" s="1"/>
  <c r="L685" i="7" l="1"/>
  <c r="G686" i="7"/>
  <c r="E686" i="7"/>
  <c r="F686" i="7"/>
  <c r="AC686" i="7" l="1"/>
  <c r="J686" i="7"/>
  <c r="H686" i="7" s="1"/>
  <c r="K686" i="7" l="1"/>
  <c r="I686" i="7" s="1"/>
  <c r="L686" i="7" l="1"/>
  <c r="E687" i="7"/>
  <c r="F687" i="7"/>
  <c r="G687" i="7"/>
  <c r="AC687" i="7" l="1"/>
  <c r="J687" i="7"/>
  <c r="H687" i="7" s="1"/>
  <c r="K687" i="7" l="1"/>
  <c r="I687" i="7" s="1"/>
  <c r="F688" i="7"/>
  <c r="E688" i="7" l="1"/>
  <c r="G688" i="7"/>
  <c r="L687" i="7"/>
  <c r="J688" i="7"/>
  <c r="H688" i="7" s="1"/>
  <c r="AC688" i="7" l="1"/>
  <c r="K688" i="7"/>
  <c r="I688" i="7" s="1"/>
  <c r="F689" i="7" l="1"/>
  <c r="G689" i="7"/>
  <c r="E689" i="7"/>
  <c r="L688" i="7"/>
  <c r="AC689" i="7" l="1"/>
  <c r="J689" i="7"/>
  <c r="H689" i="7" s="1"/>
  <c r="K689" i="7" l="1"/>
  <c r="I689" i="7" s="1"/>
  <c r="E690" i="7" l="1"/>
  <c r="F690" i="7"/>
  <c r="G690" i="7"/>
  <c r="L689" i="7"/>
  <c r="AC690" i="7" l="1"/>
  <c r="J690" i="7"/>
  <c r="H690" i="7" s="1"/>
  <c r="K690" i="7" l="1"/>
  <c r="I690" i="7" s="1"/>
  <c r="G691" i="7" l="1"/>
  <c r="F691" i="7"/>
  <c r="E691" i="7"/>
  <c r="L690" i="7"/>
  <c r="AC691" i="7" l="1"/>
  <c r="J691" i="7"/>
  <c r="H691" i="7" s="1"/>
  <c r="K691" i="7" l="1"/>
  <c r="L691" i="7" s="1"/>
  <c r="E692" i="7" l="1"/>
  <c r="I691" i="7"/>
  <c r="F692" i="7"/>
  <c r="G692" i="7"/>
  <c r="AC692" i="7" l="1"/>
  <c r="J692" i="7"/>
  <c r="H692" i="7" s="1"/>
  <c r="K692" i="7" l="1"/>
  <c r="L692" i="7" l="1"/>
  <c r="I692" i="7"/>
  <c r="E693" i="7"/>
  <c r="G693" i="7"/>
  <c r="F693" i="7"/>
  <c r="AC693" i="7" l="1"/>
  <c r="J693" i="7"/>
  <c r="H693" i="7" s="1"/>
  <c r="K693" i="7" l="1"/>
  <c r="I693" i="7" s="1"/>
  <c r="L693" i="7" l="1"/>
  <c r="G694" i="7"/>
  <c r="E694" i="7"/>
  <c r="F694" i="7"/>
  <c r="AC694" i="7" l="1"/>
  <c r="J694" i="7"/>
  <c r="H694" i="7" s="1"/>
  <c r="K694" i="7" l="1"/>
  <c r="I694" i="7" s="1"/>
  <c r="F695" i="7"/>
  <c r="E695" i="7" l="1"/>
  <c r="G695" i="7"/>
  <c r="AC695" i="7" s="1"/>
  <c r="L694" i="7"/>
  <c r="J695" i="7"/>
  <c r="H695" i="7" s="1"/>
  <c r="K695" i="7" l="1"/>
  <c r="I695" i="7" s="1"/>
  <c r="L695" i="7" l="1"/>
  <c r="F696" i="7"/>
  <c r="G696" i="7"/>
  <c r="E696" i="7"/>
  <c r="AC696" i="7" l="1"/>
  <c r="J696" i="7"/>
  <c r="H696" i="7" s="1"/>
  <c r="K696" i="7" l="1"/>
  <c r="I696" i="7" s="1"/>
  <c r="F697" i="7"/>
  <c r="E697" i="7"/>
  <c r="L696" i="7" l="1"/>
  <c r="J697" i="7"/>
  <c r="H697" i="7" s="1"/>
  <c r="G697" i="7"/>
  <c r="AC697" i="7" l="1"/>
  <c r="K697" i="7"/>
  <c r="I697" i="7" s="1"/>
  <c r="L697" i="7" l="1"/>
  <c r="F698" i="7"/>
  <c r="E698" i="7"/>
  <c r="G698" i="7"/>
  <c r="AC698" i="7" l="1"/>
  <c r="J698" i="7"/>
  <c r="H698" i="7" s="1"/>
  <c r="K698" i="7" l="1"/>
  <c r="I698" i="7" s="1"/>
  <c r="E699" i="7" l="1"/>
  <c r="F699" i="7"/>
  <c r="L698" i="7"/>
  <c r="J699" i="7"/>
  <c r="H699" i="7" s="1"/>
  <c r="G699" i="7"/>
  <c r="AC699" i="7" l="1"/>
  <c r="K699" i="7"/>
  <c r="I699" i="7" s="1"/>
  <c r="F700" i="7" l="1"/>
  <c r="L699" i="7"/>
  <c r="E700" i="7"/>
  <c r="G700" i="7"/>
  <c r="AC700" i="7" l="1"/>
  <c r="J700" i="7"/>
  <c r="H700" i="7" s="1"/>
  <c r="K700" i="7" l="1"/>
  <c r="I700" i="7" s="1"/>
  <c r="E701" i="7"/>
  <c r="G701" i="7"/>
  <c r="F701" i="7" l="1"/>
  <c r="AC701" i="7"/>
  <c r="L700" i="7"/>
  <c r="J701" i="7"/>
  <c r="H701" i="7" s="1"/>
  <c r="K701" i="7" l="1"/>
  <c r="I701" i="7" s="1"/>
  <c r="E702" i="7"/>
  <c r="G702" i="7"/>
  <c r="F702" i="7" l="1"/>
  <c r="AC702" i="7"/>
  <c r="L701" i="7"/>
  <c r="J702" i="7"/>
  <c r="H702" i="7" s="1"/>
  <c r="K702" i="7" l="1"/>
  <c r="I702" i="7" s="1"/>
  <c r="G703" i="7" l="1"/>
  <c r="E703" i="7"/>
  <c r="F703" i="7"/>
  <c r="AC703" i="7"/>
  <c r="L702" i="7"/>
  <c r="J703" i="7"/>
  <c r="H703" i="7" s="1"/>
  <c r="K703" i="7" l="1"/>
  <c r="I703" i="7" s="1"/>
  <c r="E704" i="7"/>
  <c r="G704" i="7" l="1"/>
  <c r="AC704" i="7" s="1"/>
  <c r="F704" i="7"/>
  <c r="L703" i="7"/>
  <c r="J704" i="7"/>
  <c r="H704" i="7" s="1"/>
  <c r="K704" i="7" l="1"/>
  <c r="I704" i="7" s="1"/>
  <c r="E705" i="7" l="1"/>
  <c r="G705" i="7"/>
  <c r="AC705" i="7" s="1"/>
  <c r="F705" i="7"/>
  <c r="L704" i="7"/>
  <c r="J705" i="7"/>
  <c r="H705" i="7" s="1"/>
  <c r="K705" i="7" l="1"/>
  <c r="I705" i="7" s="1"/>
  <c r="E706" i="7"/>
  <c r="G706" i="7" l="1"/>
  <c r="F706" i="7"/>
  <c r="AC706" i="7"/>
  <c r="L705" i="7"/>
  <c r="J706" i="7"/>
  <c r="H706" i="7" s="1"/>
  <c r="K706" i="7" l="1"/>
  <c r="I706" i="7" s="1"/>
  <c r="L706" i="7" l="1"/>
  <c r="G707" i="7"/>
  <c r="F707" i="7"/>
  <c r="E707" i="7"/>
  <c r="AC707" i="7" l="1"/>
  <c r="J707" i="7"/>
  <c r="H707" i="7" s="1"/>
  <c r="K707" i="7" l="1"/>
  <c r="I707" i="7" s="1"/>
  <c r="G708" i="7" l="1"/>
  <c r="E708" i="7"/>
  <c r="F708" i="7"/>
  <c r="AC708" i="7"/>
  <c r="L707" i="7"/>
  <c r="J708" i="7"/>
  <c r="H708" i="7" s="1"/>
  <c r="K708" i="7" l="1"/>
  <c r="I708" i="7" s="1"/>
  <c r="E709" i="7" l="1"/>
  <c r="G709" i="7"/>
  <c r="F709" i="7"/>
  <c r="J709" i="7"/>
  <c r="H709" i="7" s="1"/>
  <c r="L708" i="7"/>
  <c r="AC709" i="7" l="1"/>
  <c r="K709" i="7"/>
  <c r="I709" i="7" s="1"/>
  <c r="F710" i="7" l="1"/>
  <c r="E710" i="7"/>
  <c r="G710" i="7"/>
  <c r="AC710" i="7" s="1"/>
  <c r="L709" i="7"/>
  <c r="J710" i="7"/>
  <c r="H710" i="7" s="1"/>
  <c r="K710" i="7" l="1"/>
  <c r="L710" i="7" l="1"/>
  <c r="I710" i="7"/>
  <c r="F711" i="7"/>
  <c r="E711" i="7"/>
  <c r="G711" i="7"/>
  <c r="AC711" i="7" l="1"/>
  <c r="J711" i="7"/>
  <c r="H711" i="7" s="1"/>
  <c r="K711" i="7" l="1"/>
  <c r="I711" i="7" s="1"/>
  <c r="F712" i="7"/>
  <c r="G712" i="7" l="1"/>
  <c r="AC712" i="7" s="1"/>
  <c r="E712" i="7"/>
  <c r="L711" i="7"/>
  <c r="J712" i="7"/>
  <c r="H712" i="7" s="1"/>
  <c r="K712" i="7" l="1"/>
  <c r="L712" i="7" l="1"/>
  <c r="I712" i="7"/>
  <c r="E713" i="7"/>
  <c r="F713" i="7"/>
  <c r="G713" i="7"/>
  <c r="AC713" i="7" l="1"/>
  <c r="J713" i="7"/>
  <c r="H713" i="7" s="1"/>
  <c r="K713" i="7" l="1"/>
  <c r="I713" i="7" s="1"/>
  <c r="L713" i="7" l="1"/>
  <c r="E714" i="7"/>
  <c r="G714" i="7"/>
  <c r="F714" i="7"/>
  <c r="AC714" i="7" l="1"/>
  <c r="J714" i="7"/>
  <c r="H714" i="7" s="1"/>
  <c r="K714" i="7" l="1"/>
  <c r="L714" i="7" l="1"/>
  <c r="I714" i="7"/>
  <c r="E715" i="7"/>
  <c r="F715" i="7"/>
  <c r="G715" i="7"/>
  <c r="AC715" i="7" l="1"/>
  <c r="J715" i="7"/>
  <c r="H715" i="7" s="1"/>
  <c r="K715" i="7" l="1"/>
  <c r="I715" i="7" s="1"/>
  <c r="L715" i="7" l="1"/>
  <c r="F716" i="7"/>
  <c r="E716" i="7"/>
  <c r="G716" i="7"/>
  <c r="AC716" i="7" l="1"/>
  <c r="J716" i="7"/>
  <c r="H716" i="7" s="1"/>
  <c r="K716" i="7" l="1"/>
  <c r="G717" i="7" s="1"/>
  <c r="E717" i="7"/>
  <c r="F717" i="7" l="1"/>
  <c r="AC717" i="7"/>
  <c r="L716" i="7"/>
  <c r="I716" i="7"/>
  <c r="J717" i="7"/>
  <c r="H717" i="7" s="1"/>
  <c r="K717" i="7" l="1"/>
  <c r="I717" i="7" s="1"/>
  <c r="L717" i="7" l="1"/>
  <c r="F718" i="7"/>
  <c r="G718" i="7"/>
  <c r="E718" i="7"/>
  <c r="AC718" i="7" l="1"/>
  <c r="J718" i="7"/>
  <c r="H718" i="7" s="1"/>
  <c r="K718" i="7" l="1"/>
  <c r="I718" i="7" s="1"/>
  <c r="L718" i="7" l="1"/>
  <c r="E719" i="7"/>
  <c r="F719" i="7"/>
  <c r="G719" i="7"/>
  <c r="AC719" i="7" l="1"/>
  <c r="J719" i="7"/>
  <c r="H719" i="7" s="1"/>
  <c r="K719" i="7" l="1"/>
  <c r="I719" i="7" s="1"/>
  <c r="G720" i="7" l="1"/>
  <c r="F720" i="7"/>
  <c r="E720" i="7"/>
  <c r="L719" i="7"/>
  <c r="AC720" i="7"/>
  <c r="J720" i="7"/>
  <c r="H720" i="7" s="1"/>
  <c r="K720" i="7" l="1"/>
  <c r="I720" i="7" s="1"/>
  <c r="F721" i="7"/>
  <c r="G721" i="7"/>
  <c r="E721" i="7"/>
  <c r="AC721" i="7" l="1"/>
  <c r="L720" i="7"/>
  <c r="J721" i="7"/>
  <c r="H721" i="7" s="1"/>
  <c r="K721" i="7" l="1"/>
  <c r="L721" i="7" l="1"/>
  <c r="I721" i="7"/>
  <c r="G722" i="7"/>
  <c r="E722" i="7"/>
  <c r="F722" i="7"/>
  <c r="AC722" i="7" l="1"/>
  <c r="J722" i="7"/>
  <c r="H722" i="7" s="1"/>
  <c r="K722" i="7" l="1"/>
  <c r="I722" i="7" s="1"/>
  <c r="L722" i="7" l="1"/>
  <c r="G723" i="7"/>
  <c r="F723" i="7"/>
  <c r="E723" i="7"/>
  <c r="AC723" i="7" l="1"/>
  <c r="J723" i="7"/>
  <c r="H723" i="7" s="1"/>
  <c r="K723" i="7" l="1"/>
  <c r="I723" i="7" s="1"/>
  <c r="L723" i="7" l="1"/>
  <c r="E724" i="7"/>
  <c r="G724" i="7"/>
  <c r="F724" i="7"/>
  <c r="AC724" i="7" l="1"/>
  <c r="J724" i="7"/>
  <c r="H724" i="7" s="1"/>
  <c r="K724" i="7" l="1"/>
  <c r="I724" i="7" s="1"/>
  <c r="L724" i="7" l="1"/>
  <c r="F725" i="7"/>
  <c r="G725" i="7"/>
  <c r="E725" i="7"/>
  <c r="AC725" i="7" l="1"/>
  <c r="J725" i="7"/>
  <c r="H725" i="7" s="1"/>
  <c r="K725" i="7" l="1"/>
  <c r="I725" i="7" s="1"/>
  <c r="E726" i="7"/>
  <c r="F726" i="7"/>
  <c r="G726" i="7" l="1"/>
  <c r="L725" i="7"/>
  <c r="J726" i="7"/>
  <c r="H726" i="7" s="1"/>
  <c r="AC726" i="7" l="1"/>
  <c r="K726" i="7"/>
  <c r="I726" i="7" s="1"/>
  <c r="L726" i="7" l="1"/>
  <c r="F727" i="7"/>
  <c r="G727" i="7"/>
  <c r="E727" i="7"/>
  <c r="AC727" i="7" l="1"/>
  <c r="J727" i="7"/>
  <c r="H727" i="7" s="1"/>
  <c r="K727" i="7" l="1"/>
  <c r="I727" i="7" s="1"/>
  <c r="L727" i="7" l="1"/>
  <c r="G728" i="7"/>
  <c r="F728" i="7"/>
  <c r="E728" i="7"/>
  <c r="AC728" i="7" l="1"/>
  <c r="J728" i="7"/>
  <c r="H728" i="7" s="1"/>
  <c r="K728" i="7" l="1"/>
  <c r="I728" i="7" s="1"/>
  <c r="L728" i="7" l="1"/>
  <c r="F729" i="7"/>
  <c r="G729" i="7"/>
  <c r="E729" i="7"/>
  <c r="AC729" i="7" l="1"/>
  <c r="J729" i="7"/>
  <c r="H729" i="7" s="1"/>
  <c r="K729" i="7" l="1"/>
  <c r="I729" i="7" s="1"/>
  <c r="L729" i="7" l="1"/>
  <c r="G730" i="7"/>
  <c r="F730" i="7"/>
  <c r="E730" i="7"/>
  <c r="AC730" i="7" l="1"/>
  <c r="J730" i="7"/>
  <c r="H730" i="7" s="1"/>
  <c r="K730" i="7" l="1"/>
  <c r="I730" i="7" s="1"/>
  <c r="L730" i="7" l="1"/>
  <c r="F731" i="7"/>
  <c r="E731" i="7"/>
  <c r="G731" i="7"/>
  <c r="AC731" i="7" l="1"/>
  <c r="J731" i="7"/>
  <c r="H731" i="7" s="1"/>
  <c r="K731" i="7" l="1"/>
  <c r="I731" i="7" s="1"/>
  <c r="E732" i="7"/>
  <c r="F732" i="7"/>
  <c r="G732" i="7" l="1"/>
  <c r="L731" i="7"/>
  <c r="AC732" i="7"/>
  <c r="J732" i="7"/>
  <c r="H732" i="7" s="1"/>
  <c r="K732" i="7" l="1"/>
  <c r="I732" i="7" s="1"/>
  <c r="L732" i="7" l="1"/>
  <c r="F733" i="7"/>
  <c r="E733" i="7"/>
  <c r="G733" i="7"/>
  <c r="AC733" i="7" l="1"/>
  <c r="J733" i="7"/>
  <c r="H733" i="7" s="1"/>
  <c r="K733" i="7" l="1"/>
  <c r="I733" i="7" s="1"/>
  <c r="F734" i="7" l="1"/>
  <c r="G734" i="7"/>
  <c r="AC734" i="7" s="1"/>
  <c r="E734" i="7"/>
  <c r="L733" i="7"/>
  <c r="J734" i="7"/>
  <c r="H734" i="7" s="1"/>
  <c r="K734" i="7" l="1"/>
  <c r="L734" i="7" l="1"/>
  <c r="I734" i="7"/>
  <c r="E735" i="7"/>
  <c r="G735" i="7"/>
  <c r="F735" i="7"/>
  <c r="AC735" i="7" l="1"/>
  <c r="J735" i="7"/>
  <c r="H735" i="7" s="1"/>
  <c r="K735" i="7" l="1"/>
  <c r="I735" i="7" s="1"/>
  <c r="G736" i="7" l="1"/>
  <c r="F736" i="7"/>
  <c r="E736" i="7"/>
  <c r="AC736" i="7"/>
  <c r="L735" i="7"/>
  <c r="J736" i="7"/>
  <c r="H736" i="7" s="1"/>
  <c r="K736" i="7" l="1"/>
  <c r="I736" i="7" s="1"/>
  <c r="F737" i="7"/>
  <c r="G737" i="7"/>
  <c r="E737" i="7"/>
  <c r="AC737" i="7" l="1"/>
  <c r="L736" i="7"/>
  <c r="J737" i="7"/>
  <c r="H737" i="7" s="1"/>
  <c r="K737" i="7" l="1"/>
  <c r="I737" i="7" s="1"/>
  <c r="L737" i="7" l="1"/>
  <c r="G738" i="7"/>
  <c r="F738" i="7"/>
  <c r="E738" i="7"/>
  <c r="AC738" i="7" l="1"/>
  <c r="J738" i="7"/>
  <c r="H738" i="7" s="1"/>
  <c r="K738" i="7" l="1"/>
  <c r="G739" i="7" l="1"/>
  <c r="I738" i="7"/>
  <c r="L738" i="7"/>
  <c r="F739" i="7"/>
  <c r="E739" i="7"/>
  <c r="AC739" i="7" l="1"/>
  <c r="J739" i="7"/>
  <c r="H739" i="7" s="1"/>
  <c r="K739" i="7" l="1"/>
  <c r="I739" i="7" s="1"/>
  <c r="E740" i="7" l="1"/>
  <c r="F740" i="7"/>
  <c r="G740" i="7"/>
  <c r="AC740" i="7" s="1"/>
  <c r="L739" i="7"/>
  <c r="J740" i="7"/>
  <c r="H740" i="7" s="1"/>
  <c r="K740" i="7" l="1"/>
  <c r="I740" i="7" s="1"/>
  <c r="L740" i="7" l="1"/>
  <c r="E741" i="7"/>
  <c r="F741" i="7"/>
  <c r="G741" i="7"/>
  <c r="AC741" i="7" l="1"/>
  <c r="J741" i="7"/>
  <c r="H741" i="7" s="1"/>
  <c r="K741" i="7" l="1"/>
  <c r="I741" i="7" s="1"/>
  <c r="F742" i="7" l="1"/>
  <c r="G742" i="7"/>
  <c r="AC742" i="7" s="1"/>
  <c r="E742" i="7"/>
  <c r="L741" i="7"/>
  <c r="J742" i="7"/>
  <c r="H742" i="7" s="1"/>
  <c r="K742" i="7" l="1"/>
  <c r="I742" i="7" s="1"/>
  <c r="L742" i="7" l="1"/>
  <c r="E743" i="7"/>
  <c r="F743" i="7"/>
  <c r="G743" i="7"/>
  <c r="AC743" i="7" l="1"/>
  <c r="J743" i="7"/>
  <c r="H743" i="7" s="1"/>
  <c r="K743" i="7" l="1"/>
  <c r="I743" i="7" s="1"/>
  <c r="L743" i="7" l="1"/>
  <c r="G744" i="7"/>
  <c r="F744" i="7"/>
  <c r="E744" i="7"/>
  <c r="AC744" i="7" l="1"/>
  <c r="J744" i="7"/>
  <c r="H744" i="7" s="1"/>
  <c r="K744" i="7" l="1"/>
  <c r="I744" i="7" s="1"/>
  <c r="F745" i="7" l="1"/>
  <c r="G745" i="7"/>
  <c r="E745" i="7"/>
  <c r="L744" i="7"/>
  <c r="J745" i="7"/>
  <c r="H745" i="7" s="1"/>
  <c r="AC745" i="7" l="1"/>
  <c r="K745" i="7"/>
  <c r="I745" i="7" s="1"/>
  <c r="L745" i="7" l="1"/>
  <c r="E746" i="7"/>
  <c r="G746" i="7"/>
  <c r="F746" i="7"/>
  <c r="AC746" i="7" l="1"/>
  <c r="J746" i="7"/>
  <c r="H746" i="7" s="1"/>
  <c r="K746" i="7" l="1"/>
  <c r="I746" i="7" s="1"/>
  <c r="L746" i="7" l="1"/>
  <c r="F747" i="7"/>
  <c r="G747" i="7"/>
  <c r="E747" i="7"/>
  <c r="AC747" i="7" l="1"/>
  <c r="J747" i="7"/>
  <c r="H747" i="7" s="1"/>
  <c r="K747" i="7" l="1"/>
  <c r="I747" i="7" s="1"/>
  <c r="E748" i="7"/>
  <c r="F748" i="7"/>
  <c r="G748" i="7"/>
  <c r="AC748" i="7" l="1"/>
  <c r="L747" i="7"/>
  <c r="J748" i="7"/>
  <c r="H748" i="7" s="1"/>
  <c r="K748" i="7" l="1"/>
  <c r="I748" i="7" s="1"/>
  <c r="F749" i="7" l="1"/>
  <c r="E749" i="7"/>
  <c r="G749" i="7"/>
  <c r="L748" i="7"/>
  <c r="J749" i="7"/>
  <c r="H749" i="7" s="1"/>
  <c r="AC749" i="7" l="1"/>
  <c r="K749" i="7"/>
  <c r="I749" i="7" s="1"/>
  <c r="L749" i="7" l="1"/>
  <c r="F750" i="7"/>
  <c r="E750" i="7"/>
  <c r="G750" i="7"/>
  <c r="AC750" i="7" l="1"/>
  <c r="J750" i="7"/>
  <c r="H750" i="7" s="1"/>
  <c r="K750" i="7" l="1"/>
  <c r="I750" i="7" s="1"/>
  <c r="E751" i="7" l="1"/>
  <c r="G751" i="7"/>
  <c r="AC751" i="7" s="1"/>
  <c r="F751" i="7"/>
  <c r="L750" i="7"/>
  <c r="J751" i="7"/>
  <c r="H751" i="7" s="1"/>
  <c r="K751" i="7" l="1"/>
  <c r="I751" i="7" s="1"/>
  <c r="L751" i="7" l="1"/>
  <c r="E752" i="7"/>
  <c r="G752" i="7"/>
  <c r="F752" i="7"/>
  <c r="AC752" i="7" l="1"/>
  <c r="J752" i="7"/>
  <c r="H752" i="7" s="1"/>
  <c r="K752" i="7" l="1"/>
  <c r="I752" i="7" s="1"/>
  <c r="L752" i="7" l="1"/>
  <c r="F753" i="7"/>
  <c r="E753" i="7"/>
  <c r="G753" i="7"/>
  <c r="AC753" i="7" l="1"/>
  <c r="J753" i="7"/>
  <c r="H753" i="7" s="1"/>
  <c r="K753" i="7" l="1"/>
  <c r="I753" i="7" s="1"/>
  <c r="F754" i="7" l="1"/>
  <c r="E754" i="7"/>
  <c r="G754" i="7"/>
  <c r="L753" i="7"/>
  <c r="J754" i="7"/>
  <c r="H754" i="7" s="1"/>
  <c r="AC754" i="7" l="1"/>
  <c r="K754" i="7"/>
  <c r="I754" i="7" s="1"/>
  <c r="L754" i="7" l="1"/>
  <c r="G755" i="7"/>
  <c r="E755" i="7"/>
  <c r="F755" i="7"/>
  <c r="AC755" i="7" l="1"/>
  <c r="J755" i="7"/>
  <c r="H755" i="7" s="1"/>
  <c r="K755" i="7" l="1"/>
  <c r="I755" i="7" s="1"/>
  <c r="L755" i="7" l="1"/>
  <c r="G756" i="7"/>
  <c r="E756" i="7"/>
  <c r="F756" i="7"/>
  <c r="AC756" i="7" l="1"/>
  <c r="J756" i="7"/>
  <c r="H756" i="7" s="1"/>
  <c r="K756" i="7" l="1"/>
  <c r="I756" i="7" s="1"/>
  <c r="L756" i="7" l="1"/>
  <c r="E757" i="7"/>
  <c r="F757" i="7"/>
  <c r="G757" i="7"/>
  <c r="AC757" i="7" l="1"/>
  <c r="J757" i="7"/>
  <c r="H757" i="7" s="1"/>
  <c r="K757" i="7" l="1"/>
  <c r="I757" i="7" s="1"/>
  <c r="E758" i="7" l="1"/>
  <c r="G758" i="7"/>
  <c r="L757" i="7"/>
  <c r="F758" i="7"/>
  <c r="AC758" i="7" l="1"/>
  <c r="J758" i="7"/>
  <c r="H758" i="7" s="1"/>
  <c r="K758" i="7" l="1"/>
  <c r="I758" i="7" s="1"/>
  <c r="E759" i="7"/>
  <c r="F759" i="7" l="1"/>
  <c r="G759" i="7"/>
  <c r="L758" i="7"/>
  <c r="J759" i="7"/>
  <c r="H759" i="7" s="1"/>
  <c r="AC759" i="7" l="1"/>
  <c r="K759" i="7"/>
  <c r="I759" i="7" s="1"/>
  <c r="L759" i="7" l="1"/>
  <c r="E760" i="7"/>
  <c r="F760" i="7"/>
  <c r="G760" i="7"/>
  <c r="AC760" i="7" l="1"/>
  <c r="J760" i="7"/>
  <c r="H760" i="7" s="1"/>
  <c r="K760" i="7" l="1"/>
  <c r="L760" i="7" l="1"/>
  <c r="I760" i="7"/>
  <c r="G761" i="7"/>
  <c r="F761" i="7"/>
  <c r="E761" i="7"/>
  <c r="AC761" i="7" l="1"/>
  <c r="J761" i="7"/>
  <c r="H761" i="7" s="1"/>
  <c r="K761" i="7" l="1"/>
  <c r="I761" i="7" s="1"/>
  <c r="L761" i="7" l="1"/>
  <c r="G762" i="7"/>
  <c r="E762" i="7"/>
  <c r="F762" i="7"/>
  <c r="AC762" i="7" l="1"/>
  <c r="J762" i="7"/>
  <c r="H762" i="7" s="1"/>
  <c r="K762" i="7" l="1"/>
  <c r="I762" i="7" s="1"/>
  <c r="L762" i="7" l="1"/>
  <c r="G763" i="7"/>
  <c r="F763" i="7"/>
  <c r="E763" i="7"/>
  <c r="AC763" i="7" l="1"/>
  <c r="J763" i="7"/>
  <c r="H763" i="7" s="1"/>
  <c r="K763" i="7" l="1"/>
  <c r="I763" i="7" s="1"/>
  <c r="L763" i="7" l="1"/>
  <c r="E764" i="7"/>
  <c r="F764" i="7"/>
  <c r="G764" i="7"/>
  <c r="AC764" i="7" l="1"/>
  <c r="J764" i="7"/>
  <c r="H764" i="7" s="1"/>
  <c r="K764" i="7" l="1"/>
  <c r="I764" i="7" s="1"/>
  <c r="L764" i="7" l="1"/>
  <c r="E765" i="7"/>
  <c r="F765" i="7"/>
  <c r="G765" i="7"/>
  <c r="AC765" i="7" l="1"/>
  <c r="J765" i="7"/>
  <c r="H765" i="7" s="1"/>
  <c r="K765" i="7" l="1"/>
  <c r="I765" i="7" s="1"/>
  <c r="F766" i="7" l="1"/>
  <c r="G766" i="7"/>
  <c r="E766" i="7"/>
  <c r="L765" i="7"/>
  <c r="J766" i="7"/>
  <c r="H766" i="7" s="1"/>
  <c r="AC766" i="7" l="1"/>
  <c r="K766" i="7"/>
  <c r="I766" i="7" s="1"/>
  <c r="L766" i="7" l="1"/>
  <c r="E767" i="7"/>
  <c r="F767" i="7"/>
  <c r="G767" i="7"/>
  <c r="AC767" i="7" l="1"/>
  <c r="J767" i="7"/>
  <c r="H767" i="7" s="1"/>
  <c r="K767" i="7" l="1"/>
  <c r="I767" i="7" s="1"/>
  <c r="L767" i="7" l="1"/>
  <c r="E768" i="7"/>
  <c r="G768" i="7"/>
  <c r="F768" i="7"/>
  <c r="AC768" i="7" l="1"/>
  <c r="J768" i="7"/>
  <c r="H768" i="7" s="1"/>
  <c r="K768" i="7" l="1"/>
  <c r="L768" i="7" l="1"/>
  <c r="I768" i="7"/>
  <c r="F769" i="7"/>
  <c r="G769" i="7"/>
  <c r="E769" i="7"/>
  <c r="AC769" i="7" l="1"/>
  <c r="J769" i="7"/>
  <c r="H769" i="7" s="1"/>
  <c r="K769" i="7" l="1"/>
  <c r="L769" i="7" l="1"/>
  <c r="I769" i="7"/>
  <c r="F770" i="7"/>
  <c r="G770" i="7"/>
  <c r="E770" i="7"/>
  <c r="AC770" i="7" l="1"/>
  <c r="J770" i="7"/>
  <c r="H770" i="7" s="1"/>
  <c r="K770" i="7" l="1"/>
  <c r="I770" i="7" s="1"/>
  <c r="L770" i="7" l="1"/>
  <c r="G771" i="7"/>
  <c r="E771" i="7"/>
  <c r="F771" i="7"/>
  <c r="AC771" i="7" l="1"/>
  <c r="J771" i="7"/>
  <c r="H771" i="7" s="1"/>
  <c r="K771" i="7" l="1"/>
  <c r="I771" i="7" s="1"/>
  <c r="L771" i="7" l="1"/>
  <c r="F772" i="7"/>
  <c r="E772" i="7"/>
  <c r="G772" i="7"/>
  <c r="AC772" i="7" l="1"/>
  <c r="J772" i="7"/>
  <c r="H772" i="7" s="1"/>
  <c r="K772" i="7" l="1"/>
  <c r="I772" i="7" s="1"/>
  <c r="G773" i="7" l="1"/>
  <c r="F773" i="7"/>
  <c r="E773" i="7"/>
  <c r="L772" i="7"/>
  <c r="J773" i="7"/>
  <c r="H773" i="7" s="1"/>
  <c r="AC773" i="7" l="1"/>
  <c r="K773" i="7"/>
  <c r="I773" i="7" s="1"/>
  <c r="L773" i="7" l="1"/>
  <c r="E774" i="7"/>
  <c r="G774" i="7"/>
  <c r="F774" i="7"/>
  <c r="AC774" i="7" l="1"/>
  <c r="J774" i="7"/>
  <c r="H774" i="7" s="1"/>
  <c r="K774" i="7" l="1"/>
  <c r="I774" i="7" s="1"/>
  <c r="G775" i="7"/>
  <c r="F775" i="7" l="1"/>
  <c r="E775" i="7"/>
  <c r="AC775" i="7"/>
  <c r="L774" i="7"/>
  <c r="J775" i="7"/>
  <c r="H775" i="7" s="1"/>
  <c r="K775" i="7" l="1"/>
  <c r="I775" i="7" s="1"/>
  <c r="F776" i="7"/>
  <c r="E776" i="7" l="1"/>
  <c r="G776" i="7"/>
  <c r="L775" i="7"/>
  <c r="J776" i="7"/>
  <c r="H776" i="7" s="1"/>
  <c r="AC776" i="7" l="1"/>
  <c r="K776" i="7"/>
  <c r="I776" i="7" s="1"/>
  <c r="L776" i="7" l="1"/>
  <c r="F777" i="7"/>
  <c r="G777" i="7"/>
  <c r="E777" i="7"/>
  <c r="AC777" i="7" l="1"/>
  <c r="J777" i="7"/>
  <c r="H777" i="7" s="1"/>
  <c r="K777" i="7" l="1"/>
  <c r="L777" i="7" l="1"/>
  <c r="I777" i="7"/>
  <c r="E778" i="7"/>
  <c r="F778" i="7"/>
  <c r="G778" i="7"/>
  <c r="AC778" i="7" l="1"/>
  <c r="J778" i="7"/>
  <c r="H778" i="7" s="1"/>
  <c r="K778" i="7" l="1"/>
  <c r="L778" i="7" l="1"/>
  <c r="I778" i="7"/>
  <c r="F779" i="7"/>
  <c r="E779" i="7"/>
  <c r="G779" i="7"/>
  <c r="AC779" i="7" l="1"/>
  <c r="J779" i="7"/>
  <c r="H779" i="7" s="1"/>
  <c r="K779" i="7" l="1"/>
  <c r="I779" i="7" s="1"/>
  <c r="E780" i="7"/>
  <c r="F780" i="7" l="1"/>
  <c r="G780" i="7"/>
  <c r="AC780" i="7" s="1"/>
  <c r="J780" i="7"/>
  <c r="H780" i="7" s="1"/>
  <c r="L779" i="7"/>
  <c r="K780" i="7" l="1"/>
  <c r="I780" i="7" s="1"/>
  <c r="L780" i="7" l="1"/>
  <c r="F781" i="7"/>
  <c r="E781" i="7"/>
  <c r="G781" i="7"/>
  <c r="AC781" i="7" l="1"/>
  <c r="J781" i="7"/>
  <c r="H781" i="7" s="1"/>
  <c r="K781" i="7" l="1"/>
  <c r="I781" i="7" s="1"/>
  <c r="E782" i="7" l="1"/>
  <c r="F782" i="7" s="1"/>
  <c r="J782" i="7" s="1"/>
  <c r="H782" i="7" s="1"/>
  <c r="G782" i="7"/>
  <c r="AC782" i="7" s="1"/>
  <c r="L781" i="7"/>
  <c r="K782" i="7" l="1"/>
  <c r="I782" i="7" s="1"/>
  <c r="E783" i="7" l="1"/>
  <c r="F783" i="7" s="1"/>
  <c r="L782" i="7"/>
  <c r="J783" i="7"/>
  <c r="H783" i="7" s="1"/>
  <c r="G783" i="7"/>
  <c r="AC783" i="7" l="1"/>
  <c r="K783" i="7"/>
  <c r="L783" i="7" s="1"/>
  <c r="E784" i="7" l="1"/>
  <c r="F784" i="7" s="1"/>
  <c r="I783" i="7"/>
  <c r="J784" i="7"/>
  <c r="H784" i="7" s="1"/>
  <c r="G784" i="7"/>
  <c r="AC784" i="7" l="1"/>
  <c r="K784" i="7"/>
  <c r="I784" i="7" s="1"/>
  <c r="L784" i="7" l="1"/>
  <c r="G785" i="7"/>
  <c r="F785" i="7"/>
  <c r="E785" i="7"/>
  <c r="AC785" i="7" l="1"/>
  <c r="J785" i="7"/>
  <c r="H785" i="7" s="1"/>
  <c r="K785" i="7" l="1"/>
  <c r="I785" i="7" s="1"/>
  <c r="L785" i="7" l="1"/>
  <c r="G786" i="7"/>
  <c r="E786" i="7"/>
  <c r="F786" i="7"/>
  <c r="AC786" i="7" l="1"/>
  <c r="J786" i="7"/>
  <c r="H786" i="7" s="1"/>
  <c r="K786" i="7" l="1"/>
  <c r="I786" i="7" s="1"/>
  <c r="L786" i="7" l="1"/>
  <c r="G787" i="7"/>
  <c r="F787" i="7"/>
  <c r="E787" i="7"/>
  <c r="AC787" i="7" l="1"/>
  <c r="J787" i="7"/>
  <c r="H787" i="7" s="1"/>
  <c r="K787" i="7" l="1"/>
  <c r="I787" i="7" s="1"/>
  <c r="L787" i="7" l="1"/>
  <c r="G788" i="7"/>
  <c r="E788" i="7"/>
  <c r="F788" i="7"/>
  <c r="AC788" i="7" l="1"/>
  <c r="J788" i="7"/>
  <c r="H788" i="7" s="1"/>
  <c r="K788" i="7" l="1"/>
  <c r="I788" i="7" s="1"/>
  <c r="E789" i="7" l="1"/>
  <c r="G789" i="7"/>
  <c r="F789" i="7"/>
  <c r="L788" i="7"/>
  <c r="AC789" i="7" l="1"/>
  <c r="J789" i="7"/>
  <c r="H789" i="7" s="1"/>
  <c r="K789" i="7" l="1"/>
  <c r="L789" i="7" l="1"/>
  <c r="I789" i="7"/>
  <c r="G790" i="7"/>
  <c r="E790" i="7"/>
  <c r="F790" i="7" s="1"/>
  <c r="AC790" i="7" l="1"/>
  <c r="J790" i="7"/>
  <c r="H790" i="7" s="1"/>
  <c r="K790" i="7" l="1"/>
  <c r="I790" i="7" s="1"/>
  <c r="L790" i="7" l="1"/>
  <c r="G791" i="7"/>
  <c r="E791" i="7"/>
  <c r="F791" i="7"/>
  <c r="AC791" i="7" l="1"/>
  <c r="J791" i="7"/>
  <c r="H791" i="7" s="1"/>
  <c r="K791" i="7" l="1"/>
  <c r="I791" i="7" s="1"/>
  <c r="E792" i="7" l="1"/>
  <c r="F792" i="7" s="1"/>
  <c r="G792" i="7"/>
  <c r="L791" i="7"/>
  <c r="J792" i="7"/>
  <c r="H792" i="7" s="1"/>
  <c r="AC792" i="7" l="1"/>
  <c r="K792" i="7"/>
  <c r="I792" i="7" s="1"/>
  <c r="L792" i="7" l="1"/>
  <c r="F793" i="7"/>
  <c r="E793" i="7"/>
  <c r="G793" i="7"/>
  <c r="AC793" i="7" l="1"/>
  <c r="J793" i="7"/>
  <c r="H793" i="7" s="1"/>
  <c r="K793" i="7" l="1"/>
  <c r="I793" i="7" s="1"/>
  <c r="F794" i="7" l="1"/>
  <c r="G794" i="7"/>
  <c r="E794" i="7"/>
  <c r="L793" i="7"/>
  <c r="AC794" i="7"/>
  <c r="J794" i="7"/>
  <c r="H794" i="7" s="1"/>
  <c r="K794" i="7" l="1"/>
  <c r="I794" i="7" s="1"/>
  <c r="L794" i="7" l="1"/>
  <c r="F795" i="7"/>
  <c r="G795" i="7"/>
  <c r="E795" i="7"/>
  <c r="AC795" i="7" l="1"/>
  <c r="J795" i="7"/>
  <c r="H795" i="7" s="1"/>
  <c r="K795" i="7" l="1"/>
  <c r="I795" i="7" s="1"/>
  <c r="L795" i="7" l="1"/>
  <c r="G796" i="7"/>
  <c r="F796" i="7"/>
  <c r="E796" i="7"/>
  <c r="AC796" i="7" l="1"/>
  <c r="J796" i="7"/>
  <c r="H796" i="7" s="1"/>
  <c r="K796" i="7" l="1"/>
  <c r="I796" i="7" s="1"/>
  <c r="E797" i="7" l="1"/>
  <c r="F797" i="7" s="1"/>
  <c r="G797" i="7"/>
  <c r="AC797" i="7" s="1"/>
  <c r="L796" i="7"/>
  <c r="J797" i="7"/>
  <c r="H797" i="7" s="1"/>
  <c r="K797" i="7" l="1"/>
  <c r="I797" i="7" s="1"/>
  <c r="G798" i="7" l="1"/>
  <c r="E798" i="7"/>
  <c r="F798" i="7"/>
  <c r="AC798" i="7"/>
  <c r="L797" i="7"/>
  <c r="J798" i="7"/>
  <c r="H798" i="7" s="1"/>
  <c r="K798" i="7" l="1"/>
  <c r="I798" i="7" s="1"/>
  <c r="G799" i="7" l="1"/>
  <c r="E799" i="7"/>
  <c r="F799" i="7" s="1"/>
  <c r="J799" i="7" s="1"/>
  <c r="H799" i="7" s="1"/>
  <c r="L798" i="7"/>
  <c r="AC799" i="7" l="1"/>
  <c r="K799" i="7"/>
  <c r="I799" i="7" s="1"/>
  <c r="L799" i="7" l="1"/>
  <c r="G800" i="7"/>
  <c r="E800" i="7"/>
  <c r="F800" i="7" s="1"/>
  <c r="AC800" i="7" l="1"/>
  <c r="J800" i="7"/>
  <c r="H800" i="7" s="1"/>
  <c r="K800" i="7" l="1"/>
  <c r="I800" i="7" s="1"/>
  <c r="L800" i="7" l="1"/>
  <c r="E801" i="7"/>
  <c r="F801" i="7" s="1"/>
  <c r="G801" i="7"/>
  <c r="AC801" i="7" l="1"/>
  <c r="J801" i="7"/>
  <c r="H801" i="7" s="1"/>
  <c r="K801" i="7" l="1"/>
  <c r="I801" i="7" s="1"/>
  <c r="E802" i="7"/>
  <c r="G802" i="7" l="1"/>
  <c r="AC802" i="7" s="1"/>
  <c r="F802" i="7"/>
  <c r="J802" i="7"/>
  <c r="H802" i="7" s="1"/>
  <c r="L801" i="7"/>
  <c r="K802" i="7" l="1"/>
  <c r="L802" i="7" l="1"/>
  <c r="I802" i="7"/>
  <c r="E803" i="7"/>
  <c r="G803" i="7"/>
  <c r="F803" i="7"/>
  <c r="AC803" i="7" l="1"/>
  <c r="J803" i="7"/>
  <c r="H803" i="7" s="1"/>
  <c r="K803" i="7" l="1"/>
  <c r="I803" i="7" s="1"/>
  <c r="F804" i="7" l="1"/>
  <c r="G804" i="7"/>
  <c r="E804" i="7"/>
  <c r="AC804" i="7"/>
  <c r="L803" i="7"/>
  <c r="J804" i="7"/>
  <c r="H804" i="7" s="1"/>
  <c r="K804" i="7" l="1"/>
  <c r="E805" i="7" l="1"/>
  <c r="I804" i="7"/>
  <c r="L804" i="7"/>
  <c r="F805" i="7"/>
  <c r="G805" i="7"/>
  <c r="AC805" i="7" l="1"/>
  <c r="J805" i="7"/>
  <c r="H805" i="7" s="1"/>
  <c r="K805" i="7" l="1"/>
  <c r="I805" i="7" s="1"/>
  <c r="L805" i="7" l="1"/>
  <c r="F806" i="7"/>
  <c r="E806" i="7"/>
  <c r="G806" i="7"/>
  <c r="AC806" i="7" l="1"/>
  <c r="J806" i="7"/>
  <c r="H806" i="7" s="1"/>
  <c r="K806" i="7" l="1"/>
  <c r="I806" i="7" s="1"/>
  <c r="G807" i="7" l="1"/>
  <c r="F807" i="7"/>
  <c r="E807" i="7"/>
  <c r="L806" i="7"/>
  <c r="AC807" i="7"/>
  <c r="J807" i="7"/>
  <c r="H807" i="7" s="1"/>
  <c r="K807" i="7" l="1"/>
  <c r="I807" i="7" s="1"/>
  <c r="G808" i="7" l="1"/>
  <c r="AC808" i="7" s="1"/>
  <c r="F808" i="7"/>
  <c r="E808" i="7"/>
  <c r="L807" i="7"/>
  <c r="J808" i="7"/>
  <c r="H808" i="7" s="1"/>
  <c r="K808" i="7" l="1"/>
  <c r="I808" i="7" s="1"/>
  <c r="E809" i="7" l="1"/>
  <c r="G809" i="7"/>
  <c r="F809" i="7"/>
  <c r="L808" i="7"/>
  <c r="AC809" i="7"/>
  <c r="J809" i="7"/>
  <c r="H809" i="7" s="1"/>
  <c r="K809" i="7" l="1"/>
  <c r="F810" i="7" l="1"/>
  <c r="I809" i="7"/>
  <c r="L809" i="7"/>
  <c r="J810" i="7"/>
  <c r="H810" i="7" s="1"/>
  <c r="E810" i="7"/>
  <c r="G810" i="7"/>
  <c r="AC810" i="7" l="1"/>
  <c r="K810" i="7"/>
  <c r="I810" i="7" s="1"/>
  <c r="G811" i="7" l="1"/>
  <c r="F811" i="7"/>
  <c r="L810" i="7"/>
  <c r="E811" i="7"/>
  <c r="AC811" i="7" l="1"/>
  <c r="J811" i="7"/>
  <c r="H811" i="7" s="1"/>
  <c r="K811" i="7" l="1"/>
  <c r="I811" i="7" s="1"/>
  <c r="L811" i="7" l="1"/>
  <c r="E812" i="7"/>
  <c r="G812" i="7"/>
  <c r="F812" i="7"/>
  <c r="AC812" i="7" l="1"/>
  <c r="J812" i="7"/>
  <c r="H812" i="7" s="1"/>
  <c r="K812" i="7" l="1"/>
  <c r="I812" i="7" s="1"/>
  <c r="L812" i="7" l="1"/>
  <c r="G813" i="7"/>
  <c r="E813" i="7"/>
  <c r="F813" i="7"/>
  <c r="AC813" i="7" l="1"/>
  <c r="J813" i="7"/>
  <c r="H813" i="7" s="1"/>
  <c r="K813" i="7" l="1"/>
  <c r="I813" i="7" s="1"/>
  <c r="E814" i="7" l="1"/>
  <c r="G814" i="7"/>
  <c r="AC814" i="7" s="1"/>
  <c r="L813" i="7"/>
  <c r="F814" i="7"/>
  <c r="J814" i="7" l="1"/>
  <c r="H814" i="7" s="1"/>
  <c r="K814" i="7" l="1"/>
  <c r="I814" i="7" s="1"/>
  <c r="E815" i="7"/>
  <c r="G815" i="7"/>
  <c r="F815" i="7" l="1"/>
  <c r="AC815" i="7"/>
  <c r="L814" i="7"/>
  <c r="J815" i="7"/>
  <c r="H815" i="7" s="1"/>
  <c r="K815" i="7" l="1"/>
  <c r="I815" i="7" s="1"/>
  <c r="F816" i="7" l="1"/>
  <c r="G816" i="7"/>
  <c r="AC816" i="7" s="1"/>
  <c r="E816" i="7"/>
  <c r="L815" i="7"/>
  <c r="J816" i="7"/>
  <c r="H816" i="7" s="1"/>
  <c r="K816" i="7" l="1"/>
  <c r="I816" i="7" s="1"/>
  <c r="G817" i="7"/>
  <c r="E817" i="7"/>
  <c r="AC817" i="7" l="1"/>
  <c r="F817" i="7"/>
  <c r="L816" i="7"/>
  <c r="J817" i="7"/>
  <c r="H817" i="7" s="1"/>
  <c r="K817" i="7" l="1"/>
  <c r="I817" i="7" s="1"/>
  <c r="L817" i="7" l="1"/>
  <c r="G818" i="7"/>
  <c r="F818" i="7"/>
  <c r="E818" i="7"/>
  <c r="AC818" i="7" l="1"/>
  <c r="J818" i="7"/>
  <c r="H818" i="7" s="1"/>
  <c r="K818" i="7" l="1"/>
  <c r="L818" i="7" l="1"/>
  <c r="I818" i="7"/>
  <c r="E819" i="7"/>
  <c r="F819" i="7" s="1"/>
  <c r="G819" i="7"/>
  <c r="AC819" i="7" l="1"/>
  <c r="J819" i="7"/>
  <c r="H819" i="7" s="1"/>
  <c r="K819" i="7" l="1"/>
  <c r="I819" i="7" s="1"/>
  <c r="F820" i="7" l="1"/>
  <c r="E820" i="7"/>
  <c r="G820" i="7"/>
  <c r="AC820" i="7" s="1"/>
  <c r="L819" i="7"/>
  <c r="J820" i="7"/>
  <c r="H820" i="7" s="1"/>
  <c r="K820" i="7" l="1"/>
  <c r="I820" i="7" s="1"/>
  <c r="L820" i="7" l="1"/>
  <c r="E821" i="7"/>
  <c r="F821" i="7"/>
  <c r="G821" i="7"/>
  <c r="AC821" i="7" l="1"/>
  <c r="J821" i="7"/>
  <c r="H821" i="7" s="1"/>
  <c r="K821" i="7" l="1"/>
  <c r="I821" i="7" s="1"/>
  <c r="E822" i="7" l="1"/>
  <c r="F822" i="7" s="1"/>
  <c r="G822" i="7"/>
  <c r="L821" i="7"/>
  <c r="J822" i="7"/>
  <c r="H822" i="7" s="1"/>
  <c r="AC822" i="7" l="1"/>
  <c r="K822" i="7"/>
  <c r="I822" i="7" s="1"/>
  <c r="L822" i="7" l="1"/>
  <c r="G823" i="7"/>
  <c r="E823" i="7"/>
  <c r="F823" i="7"/>
  <c r="AC823" i="7" l="1"/>
  <c r="J823" i="7"/>
  <c r="H823" i="7" s="1"/>
  <c r="K823" i="7" l="1"/>
  <c r="F824" i="7" s="1"/>
  <c r="G824" i="7" l="1"/>
  <c r="AC824" i="7" s="1"/>
  <c r="E824" i="7"/>
  <c r="L823" i="7"/>
  <c r="I823" i="7"/>
  <c r="J824" i="7"/>
  <c r="H824" i="7" s="1"/>
  <c r="K824" i="7" l="1"/>
  <c r="I824" i="7" s="1"/>
  <c r="E825" i="7"/>
  <c r="F825" i="7" s="1"/>
  <c r="G825" i="7"/>
  <c r="AC825" i="7" l="1"/>
  <c r="L824" i="7"/>
  <c r="J825" i="7"/>
  <c r="H825" i="7" s="1"/>
  <c r="K825" i="7" l="1"/>
  <c r="I825" i="7" s="1"/>
  <c r="F826" i="7" l="1"/>
  <c r="G826" i="7"/>
  <c r="AC826" i="7" s="1"/>
  <c r="E826" i="7"/>
  <c r="L825" i="7"/>
  <c r="J826" i="7"/>
  <c r="H826" i="7" s="1"/>
  <c r="K826" i="7" l="1"/>
  <c r="I826" i="7" s="1"/>
  <c r="L826" i="7" l="1"/>
  <c r="E827" i="7"/>
  <c r="G827" i="7"/>
  <c r="F827" i="7"/>
  <c r="AC827" i="7" l="1"/>
  <c r="J827" i="7"/>
  <c r="H827" i="7" s="1"/>
  <c r="K827" i="7" l="1"/>
  <c r="I827" i="7" s="1"/>
  <c r="F828" i="7"/>
  <c r="G828" i="7"/>
  <c r="E828" i="7"/>
  <c r="AC828" i="7" l="1"/>
  <c r="J828" i="7"/>
  <c r="H828" i="7" s="1"/>
  <c r="L827" i="7"/>
  <c r="K828" i="7" l="1"/>
  <c r="I828" i="7" s="1"/>
  <c r="L828" i="7" l="1"/>
  <c r="E829" i="7"/>
  <c r="F829" i="7" s="1"/>
  <c r="G829" i="7"/>
  <c r="AC829" i="7" l="1"/>
  <c r="J829" i="7"/>
  <c r="H829" i="7" s="1"/>
  <c r="K829" i="7" l="1"/>
  <c r="I829" i="7" s="1"/>
  <c r="F830" i="7" l="1"/>
  <c r="G830" i="7"/>
  <c r="AC830" i="7" s="1"/>
  <c r="E830" i="7"/>
  <c r="L829" i="7"/>
  <c r="J830" i="7"/>
  <c r="H830" i="7" s="1"/>
  <c r="K830" i="7" l="1"/>
  <c r="L830" i="7" s="1"/>
  <c r="G831" i="7" l="1"/>
  <c r="I830" i="7"/>
  <c r="F831" i="7"/>
  <c r="E831" i="7"/>
  <c r="AC831" i="7" l="1"/>
  <c r="J831" i="7"/>
  <c r="H831" i="7" s="1"/>
  <c r="K831" i="7" l="1"/>
  <c r="I831" i="7" s="1"/>
  <c r="F832" i="7"/>
  <c r="E832" i="7" l="1"/>
  <c r="G832" i="7"/>
  <c r="AC832" i="7" s="1"/>
  <c r="J832" i="7"/>
  <c r="H832" i="7" s="1"/>
  <c r="L831" i="7"/>
  <c r="K832" i="7" l="1"/>
  <c r="L832" i="7" l="1"/>
  <c r="I832" i="7"/>
  <c r="G833" i="7"/>
  <c r="E833" i="7"/>
  <c r="F833" i="7" s="1"/>
  <c r="AC833" i="7" l="1"/>
  <c r="J833" i="7"/>
  <c r="H833" i="7" s="1"/>
  <c r="K833" i="7" l="1"/>
  <c r="I833" i="7" s="1"/>
  <c r="L833" i="7" l="1"/>
  <c r="E834" i="7"/>
  <c r="F834" i="7"/>
  <c r="G834" i="7"/>
  <c r="AC834" i="7" l="1"/>
  <c r="J834" i="7"/>
  <c r="H834" i="7" s="1"/>
  <c r="K834" i="7" l="1"/>
  <c r="I834" i="7" s="1"/>
  <c r="E835" i="7"/>
  <c r="G835" i="7"/>
  <c r="F835" i="7"/>
  <c r="AC835" i="7" l="1"/>
  <c r="L834" i="7"/>
  <c r="J835" i="7"/>
  <c r="H835" i="7" s="1"/>
  <c r="K835" i="7" l="1"/>
  <c r="I835" i="7" s="1"/>
  <c r="G836" i="7" l="1"/>
  <c r="E836" i="7"/>
  <c r="F836" i="7"/>
  <c r="L835" i="7"/>
  <c r="AC836" i="7" l="1"/>
  <c r="J836" i="7"/>
  <c r="H836" i="7" s="1"/>
  <c r="K836" i="7" l="1"/>
  <c r="L836" i="7" l="1"/>
  <c r="I836" i="7"/>
  <c r="F837" i="7"/>
  <c r="E837" i="7"/>
  <c r="G837" i="7"/>
  <c r="AC837" i="7" l="1"/>
  <c r="J837" i="7"/>
  <c r="H837" i="7" s="1"/>
  <c r="K837" i="7" l="1"/>
  <c r="I837" i="7" s="1"/>
  <c r="E838" i="7"/>
  <c r="F838" i="7" l="1"/>
  <c r="G838" i="7"/>
  <c r="L837" i="7"/>
  <c r="J838" i="7"/>
  <c r="H838" i="7" s="1"/>
  <c r="AC838" i="7" l="1"/>
  <c r="K838" i="7"/>
  <c r="I838" i="7" s="1"/>
  <c r="L838" i="7" l="1"/>
  <c r="F839" i="7"/>
  <c r="G839" i="7"/>
  <c r="E839" i="7"/>
  <c r="AC839" i="7" l="1"/>
  <c r="J839" i="7"/>
  <c r="H839" i="7" s="1"/>
  <c r="K839" i="7" l="1"/>
  <c r="I839" i="7" s="1"/>
  <c r="F840" i="7" l="1"/>
  <c r="E840" i="7"/>
  <c r="G840" i="7"/>
  <c r="AC840" i="7" s="1"/>
  <c r="J840" i="7"/>
  <c r="H840" i="7" s="1"/>
  <c r="L839" i="7"/>
  <c r="K840" i="7" l="1"/>
  <c r="L840" i="7" l="1"/>
  <c r="I840" i="7"/>
  <c r="F841" i="7"/>
  <c r="G841" i="7"/>
  <c r="E841" i="7"/>
  <c r="AC841" i="7" l="1"/>
  <c r="J841" i="7"/>
  <c r="H841" i="7" s="1"/>
  <c r="K841" i="7" l="1"/>
  <c r="I841" i="7" s="1"/>
  <c r="F842" i="7" l="1"/>
  <c r="E842" i="7"/>
  <c r="G842" i="7"/>
  <c r="L841" i="7"/>
  <c r="J842" i="7"/>
  <c r="H842" i="7" s="1"/>
  <c r="AC842" i="7" l="1"/>
  <c r="K842" i="7"/>
  <c r="L842" i="7" l="1"/>
  <c r="I842" i="7"/>
  <c r="F843" i="7"/>
  <c r="E843" i="7"/>
  <c r="G843" i="7"/>
  <c r="AC843" i="7" l="1"/>
  <c r="J843" i="7"/>
  <c r="H843" i="7" s="1"/>
  <c r="K843" i="7" l="1"/>
  <c r="I843" i="7" s="1"/>
  <c r="F844" i="7"/>
  <c r="G844" i="7" l="1"/>
  <c r="AC844" i="7" s="1"/>
  <c r="E844" i="7"/>
  <c r="L843" i="7"/>
  <c r="J844" i="7"/>
  <c r="H844" i="7" s="1"/>
  <c r="K844" i="7" l="1"/>
  <c r="E845" i="7" l="1"/>
  <c r="F845" i="7" s="1"/>
  <c r="I844" i="7"/>
  <c r="L844" i="7"/>
  <c r="J845" i="7"/>
  <c r="H845" i="7" s="1"/>
  <c r="G845" i="7"/>
  <c r="AC845" i="7" l="1"/>
  <c r="K845" i="7"/>
  <c r="I845" i="7" s="1"/>
  <c r="L845" i="7" l="1"/>
  <c r="G846" i="7"/>
  <c r="E846" i="7"/>
  <c r="F846" i="7"/>
  <c r="AC846" i="7" l="1"/>
  <c r="J846" i="7"/>
  <c r="H846" i="7" s="1"/>
  <c r="K846" i="7" l="1"/>
  <c r="I846" i="7" s="1"/>
  <c r="L846" i="7" l="1"/>
  <c r="F847" i="7"/>
  <c r="E847" i="7"/>
  <c r="G847" i="7"/>
  <c r="AC847" i="7" l="1"/>
  <c r="J847" i="7"/>
  <c r="H847" i="7" s="1"/>
  <c r="K847" i="7" l="1"/>
  <c r="I847" i="7" s="1"/>
  <c r="E848" i="7" l="1"/>
  <c r="F848" i="7"/>
  <c r="L847" i="7"/>
  <c r="G848" i="7"/>
  <c r="J848" i="7"/>
  <c r="H848" i="7" s="1"/>
  <c r="AC848" i="7" l="1"/>
  <c r="K848" i="7"/>
  <c r="I848" i="7" s="1"/>
  <c r="F849" i="7"/>
  <c r="E849" i="7"/>
  <c r="G849" i="7" l="1"/>
  <c r="L848" i="7"/>
  <c r="J849" i="7"/>
  <c r="H849" i="7" s="1"/>
  <c r="AC849" i="7" l="1"/>
  <c r="K849" i="7"/>
  <c r="I849" i="7" s="1"/>
  <c r="F850" i="7" l="1"/>
  <c r="E850" i="7"/>
  <c r="G850" i="7"/>
  <c r="L849" i="7"/>
  <c r="J850" i="7"/>
  <c r="H850" i="7" s="1"/>
  <c r="AC850" i="7" l="1"/>
  <c r="K850" i="7"/>
  <c r="I850" i="7" s="1"/>
  <c r="L850" i="7" l="1"/>
  <c r="G851" i="7"/>
  <c r="E851" i="7"/>
  <c r="F851" i="7"/>
  <c r="AC851" i="7" l="1"/>
  <c r="J851" i="7"/>
  <c r="H851" i="7" s="1"/>
  <c r="K851" i="7" l="1"/>
  <c r="I851" i="7" s="1"/>
  <c r="G852" i="7" l="1"/>
  <c r="E852" i="7"/>
  <c r="F852" i="7"/>
  <c r="AC852" i="7"/>
  <c r="J852" i="7"/>
  <c r="H852" i="7" s="1"/>
  <c r="L851" i="7"/>
  <c r="K852" i="7" l="1"/>
  <c r="I852" i="7" s="1"/>
  <c r="G853" i="7"/>
  <c r="E853" i="7" l="1"/>
  <c r="AC853" i="7"/>
  <c r="F853" i="7"/>
  <c r="L852" i="7"/>
  <c r="J853" i="7"/>
  <c r="H853" i="7" s="1"/>
  <c r="K853" i="7" l="1"/>
  <c r="F854" i="7" s="1"/>
  <c r="E854" i="7" l="1"/>
  <c r="L853" i="7"/>
  <c r="I853" i="7"/>
  <c r="G854" i="7"/>
  <c r="J854" i="7"/>
  <c r="H854" i="7" s="1"/>
  <c r="AC854" i="7" l="1"/>
  <c r="K854" i="7"/>
  <c r="I854" i="7" s="1"/>
  <c r="L854" i="7" l="1"/>
  <c r="E855" i="7"/>
  <c r="G855" i="7"/>
  <c r="F855" i="7"/>
  <c r="AC855" i="7" l="1"/>
  <c r="J855" i="7"/>
  <c r="H855" i="7" s="1"/>
  <c r="K855" i="7" l="1"/>
  <c r="F856" i="7" s="1"/>
  <c r="E856" i="7" l="1"/>
  <c r="G856" i="7"/>
  <c r="AC856" i="7" s="1"/>
  <c r="L855" i="7"/>
  <c r="I855" i="7"/>
  <c r="J856" i="7"/>
  <c r="H856" i="7" s="1"/>
  <c r="K856" i="7" l="1"/>
  <c r="I856" i="7" s="1"/>
  <c r="E857" i="7"/>
  <c r="F857" i="7"/>
  <c r="G857" i="7"/>
  <c r="AC857" i="7" l="1"/>
  <c r="L856" i="7"/>
  <c r="J857" i="7"/>
  <c r="H857" i="7" s="1"/>
  <c r="K857" i="7" l="1"/>
  <c r="I857" i="7" s="1"/>
  <c r="E858" i="7"/>
  <c r="F858" i="7"/>
  <c r="G858" i="7" l="1"/>
  <c r="AC858" i="7" s="1"/>
  <c r="L857" i="7"/>
  <c r="J858" i="7"/>
  <c r="H858" i="7" s="1"/>
  <c r="K858" i="7" l="1"/>
  <c r="L858" i="7" l="1"/>
  <c r="I858" i="7"/>
  <c r="G859" i="7"/>
  <c r="F859" i="7"/>
  <c r="E859" i="7"/>
  <c r="AC859" i="7" l="1"/>
  <c r="J859" i="7"/>
  <c r="H859" i="7" s="1"/>
  <c r="K859" i="7" l="1"/>
  <c r="I859" i="7" s="1"/>
  <c r="L859" i="7" l="1"/>
  <c r="G860" i="7"/>
  <c r="F860" i="7"/>
  <c r="E860" i="7"/>
  <c r="AC860" i="7" l="1"/>
  <c r="J860" i="7"/>
  <c r="H860" i="7" s="1"/>
  <c r="K860" i="7" l="1"/>
  <c r="L860" i="7" l="1"/>
  <c r="I860" i="7"/>
  <c r="E861" i="7"/>
  <c r="F861" i="7" s="1"/>
  <c r="G861" i="7"/>
  <c r="AC861" i="7" l="1"/>
  <c r="J861" i="7"/>
  <c r="H861" i="7" s="1"/>
  <c r="K861" i="7" l="1"/>
  <c r="I861" i="7" s="1"/>
  <c r="F862" i="7" l="1"/>
  <c r="G862" i="7"/>
  <c r="E862" i="7"/>
  <c r="J862" i="7"/>
  <c r="H862" i="7" s="1"/>
  <c r="L861" i="7"/>
  <c r="AC862" i="7" l="1"/>
  <c r="K862" i="7"/>
  <c r="I862" i="7" s="1"/>
  <c r="L862" i="7" l="1"/>
  <c r="F863" i="7"/>
  <c r="G863" i="7"/>
  <c r="E863" i="7"/>
  <c r="AC863" i="7" l="1"/>
  <c r="J863" i="7"/>
  <c r="H863" i="7" s="1"/>
  <c r="K863" i="7" l="1"/>
  <c r="I863" i="7" s="1"/>
  <c r="L863" i="7" l="1"/>
  <c r="F864" i="7"/>
  <c r="E864" i="7"/>
  <c r="G864" i="7"/>
  <c r="AC864" i="7" l="1"/>
  <c r="J864" i="7"/>
  <c r="H864" i="7" s="1"/>
  <c r="K864" i="7" l="1"/>
  <c r="I864" i="7" s="1"/>
  <c r="G865" i="7" l="1"/>
  <c r="F865" i="7"/>
  <c r="E865" i="7"/>
  <c r="L864" i="7"/>
  <c r="J865" i="7"/>
  <c r="H865" i="7" s="1"/>
  <c r="AC865" i="7" l="1"/>
  <c r="K865" i="7"/>
  <c r="I865" i="7" s="1"/>
  <c r="L865" i="7" l="1"/>
  <c r="G866" i="7"/>
  <c r="E866" i="7"/>
  <c r="F866" i="7"/>
  <c r="AC866" i="7" l="1"/>
  <c r="J866" i="7"/>
  <c r="H866" i="7" s="1"/>
  <c r="K866" i="7" l="1"/>
  <c r="I866" i="7" s="1"/>
  <c r="L866" i="7" l="1"/>
  <c r="G867" i="7"/>
  <c r="E867" i="7"/>
  <c r="F867" i="7"/>
  <c r="AC867" i="7" l="1"/>
  <c r="J867" i="7"/>
  <c r="H867" i="7" s="1"/>
  <c r="K867" i="7" l="1"/>
  <c r="L867" i="7" s="1"/>
  <c r="F868" i="7"/>
  <c r="G868" i="7"/>
  <c r="AC868" i="7" l="1"/>
  <c r="E868" i="7"/>
  <c r="I867" i="7"/>
  <c r="J868" i="7"/>
  <c r="H868" i="7" s="1"/>
  <c r="K868" i="7" l="1"/>
  <c r="I868" i="7" s="1"/>
  <c r="F869" i="7"/>
  <c r="G869" i="7"/>
  <c r="E869" i="7" l="1"/>
  <c r="AC869" i="7"/>
  <c r="L868" i="7"/>
  <c r="J869" i="7"/>
  <c r="H869" i="7" s="1"/>
  <c r="K869" i="7" l="1"/>
  <c r="I869" i="7" s="1"/>
  <c r="E870" i="7"/>
  <c r="F870" i="7"/>
  <c r="G870" i="7" l="1"/>
  <c r="AC870" i="7" s="1"/>
  <c r="L869" i="7"/>
  <c r="J870" i="7"/>
  <c r="H870" i="7" s="1"/>
  <c r="K870" i="7" l="1"/>
  <c r="L870" i="7" l="1"/>
  <c r="I870" i="7"/>
  <c r="E871" i="7"/>
  <c r="G871" i="7"/>
  <c r="F871" i="7"/>
  <c r="AC871" i="7" l="1"/>
  <c r="J871" i="7"/>
  <c r="H871" i="7" s="1"/>
  <c r="K871" i="7" l="1"/>
  <c r="I871" i="7" s="1"/>
  <c r="G872" i="7" l="1"/>
  <c r="E872" i="7"/>
  <c r="F872" i="7"/>
  <c r="AC872" i="7"/>
  <c r="L871" i="7"/>
  <c r="J872" i="7"/>
  <c r="H872" i="7" s="1"/>
  <c r="K872" i="7" l="1"/>
  <c r="I872" i="7" s="1"/>
  <c r="E873" i="7" l="1"/>
  <c r="F873" i="7"/>
  <c r="G873" i="7"/>
  <c r="L872" i="7"/>
  <c r="J873" i="7"/>
  <c r="H873" i="7" s="1"/>
  <c r="AC873" i="7" l="1"/>
  <c r="K873" i="7"/>
  <c r="I873" i="7" s="1"/>
  <c r="G874" i="7" l="1"/>
  <c r="E874" i="7"/>
  <c r="L873" i="7"/>
  <c r="F874" i="7"/>
  <c r="AC874" i="7" l="1"/>
  <c r="J874" i="7"/>
  <c r="H874" i="7" s="1"/>
  <c r="K874" i="7" l="1"/>
  <c r="I874" i="7" s="1"/>
  <c r="L874" i="7" l="1"/>
  <c r="G875" i="7"/>
  <c r="F875" i="7"/>
  <c r="E875" i="7"/>
  <c r="AC875" i="7" l="1"/>
  <c r="J875" i="7"/>
  <c r="H875" i="7" s="1"/>
  <c r="K875" i="7" l="1"/>
  <c r="F876" i="7" s="1"/>
  <c r="E876" i="7"/>
  <c r="G876" i="7"/>
  <c r="AC876" i="7" l="1"/>
  <c r="L875" i="7"/>
  <c r="I875" i="7"/>
  <c r="J876" i="7"/>
  <c r="H876" i="7" s="1"/>
  <c r="K876" i="7" l="1"/>
  <c r="I876" i="7" s="1"/>
  <c r="L876" i="7" l="1"/>
  <c r="E877" i="7"/>
  <c r="F877" i="7"/>
  <c r="G877" i="7"/>
  <c r="AC877" i="7" l="1"/>
  <c r="J877" i="7"/>
  <c r="H877" i="7" s="1"/>
  <c r="K877" i="7" l="1"/>
  <c r="F878" i="7" s="1"/>
  <c r="G878" i="7" l="1"/>
  <c r="AC878" i="7" s="1"/>
  <c r="E878" i="7"/>
  <c r="L877" i="7"/>
  <c r="I877" i="7"/>
  <c r="J878" i="7"/>
  <c r="H878" i="7" s="1"/>
  <c r="K878" i="7" l="1"/>
  <c r="I878" i="7" s="1"/>
  <c r="E879" i="7"/>
  <c r="G879" i="7" l="1"/>
  <c r="AC879" i="7" s="1"/>
  <c r="F879" i="7"/>
  <c r="L878" i="7"/>
  <c r="J879" i="7"/>
  <c r="H879" i="7" s="1"/>
  <c r="K879" i="7" l="1"/>
  <c r="I879" i="7" s="1"/>
  <c r="E880" i="7" l="1"/>
  <c r="G880" i="7"/>
  <c r="F880" i="7"/>
  <c r="L879" i="7"/>
  <c r="J880" i="7"/>
  <c r="H880" i="7" s="1"/>
  <c r="AC880" i="7" l="1"/>
  <c r="K880" i="7"/>
  <c r="I880" i="7" s="1"/>
  <c r="F881" i="7" l="1"/>
  <c r="E881" i="7"/>
  <c r="G881" i="7"/>
  <c r="AC881" i="7" s="1"/>
  <c r="L880" i="7"/>
  <c r="J881" i="7"/>
  <c r="H881" i="7" s="1"/>
  <c r="K881" i="7" l="1"/>
  <c r="I881" i="7" s="1"/>
  <c r="G882" i="7" l="1"/>
  <c r="E882" i="7"/>
  <c r="L881" i="7"/>
  <c r="F882" i="7"/>
  <c r="AC882" i="7" l="1"/>
  <c r="J882" i="7"/>
  <c r="H882" i="7" s="1"/>
  <c r="K882" i="7" l="1"/>
  <c r="I882" i="7" s="1"/>
  <c r="G883" i="7" l="1"/>
  <c r="E883" i="7"/>
  <c r="AC883" i="7"/>
  <c r="F883" i="7"/>
  <c r="L882" i="7"/>
  <c r="J883" i="7"/>
  <c r="H883" i="7" s="1"/>
  <c r="K883" i="7" l="1"/>
  <c r="I883" i="7" s="1"/>
  <c r="F884" i="7"/>
  <c r="E884" i="7"/>
  <c r="G884" i="7" l="1"/>
  <c r="AC884" i="7" s="1"/>
  <c r="L883" i="7"/>
  <c r="J884" i="7"/>
  <c r="H884" i="7" s="1"/>
  <c r="K884" i="7" l="1"/>
  <c r="I884" i="7" s="1"/>
  <c r="L884" i="7" l="1"/>
  <c r="F885" i="7"/>
  <c r="G885" i="7"/>
  <c r="E885" i="7"/>
  <c r="AC885" i="7" l="1"/>
  <c r="J885" i="7"/>
  <c r="H885" i="7" s="1"/>
  <c r="K885" i="7" l="1"/>
  <c r="I885" i="7" s="1"/>
  <c r="E886" i="7"/>
  <c r="F886" i="7"/>
  <c r="G886" i="7" l="1"/>
  <c r="AC886" i="7" s="1"/>
  <c r="L885" i="7"/>
  <c r="J886" i="7"/>
  <c r="H886" i="7" s="1"/>
  <c r="K886" i="7" l="1"/>
  <c r="I886" i="7" s="1"/>
  <c r="L886" i="7" l="1"/>
  <c r="F887" i="7"/>
  <c r="G887" i="7"/>
  <c r="E887" i="7"/>
  <c r="AC887" i="7" l="1"/>
  <c r="J887" i="7"/>
  <c r="H887" i="7" s="1"/>
  <c r="K887" i="7" l="1"/>
  <c r="I887" i="7" s="1"/>
  <c r="G888" i="7" l="1"/>
  <c r="AC888" i="7" s="1"/>
  <c r="F888" i="7"/>
  <c r="E888" i="7"/>
  <c r="L887" i="7"/>
  <c r="J888" i="7"/>
  <c r="H888" i="7" s="1"/>
  <c r="K888" i="7" l="1"/>
  <c r="L888" i="7" l="1"/>
  <c r="I888" i="7"/>
  <c r="F889" i="7"/>
  <c r="G889" i="7"/>
  <c r="E889" i="7"/>
  <c r="J889" i="7"/>
  <c r="H889" i="7" s="1"/>
  <c r="AC889" i="7" l="1"/>
  <c r="K889" i="7"/>
  <c r="I889" i="7" s="1"/>
  <c r="F890" i="7"/>
  <c r="G890" i="7" l="1"/>
  <c r="E890" i="7"/>
  <c r="L889" i="7"/>
  <c r="AC890" i="7"/>
  <c r="J890" i="7"/>
  <c r="H890" i="7" s="1"/>
  <c r="K890" i="7" l="1"/>
  <c r="I890" i="7" s="1"/>
  <c r="F891" i="7" l="1"/>
  <c r="E891" i="7"/>
  <c r="G891" i="7"/>
  <c r="L890" i="7"/>
  <c r="AC891" i="7" l="1"/>
  <c r="J891" i="7"/>
  <c r="H891" i="7" s="1"/>
  <c r="K891" i="7" l="1"/>
  <c r="I891" i="7" s="1"/>
  <c r="F892" i="7" l="1"/>
  <c r="G892" i="7"/>
  <c r="AC892" i="7" s="1"/>
  <c r="E892" i="7"/>
  <c r="L891" i="7"/>
  <c r="J892" i="7"/>
  <c r="H892" i="7" s="1"/>
  <c r="K892" i="7" l="1"/>
  <c r="I892" i="7" s="1"/>
  <c r="L892" i="7" l="1"/>
  <c r="F893" i="7"/>
  <c r="G893" i="7"/>
  <c r="E893" i="7"/>
  <c r="AC893" i="7" l="1"/>
  <c r="J893" i="7"/>
  <c r="H893" i="7" s="1"/>
  <c r="K893" i="7" l="1"/>
  <c r="I893" i="7" s="1"/>
  <c r="E894" i="7" l="1"/>
  <c r="F894" i="7"/>
  <c r="G894" i="7"/>
  <c r="L893" i="7"/>
  <c r="J894" i="7"/>
  <c r="H894" i="7" s="1"/>
  <c r="AC894" i="7" l="1"/>
  <c r="K894" i="7"/>
  <c r="I894" i="7" s="1"/>
  <c r="L894" i="7" l="1"/>
  <c r="G895" i="7"/>
  <c r="F895" i="7"/>
  <c r="E895" i="7"/>
  <c r="AC895" i="7" l="1"/>
  <c r="J895" i="7"/>
  <c r="H895" i="7" s="1"/>
  <c r="K895" i="7" l="1"/>
  <c r="L895" i="7" l="1"/>
  <c r="I895" i="7"/>
  <c r="E896" i="7"/>
  <c r="G896" i="7"/>
  <c r="F896" i="7"/>
  <c r="AC896" i="7" l="1"/>
  <c r="J896" i="7"/>
  <c r="H896" i="7" s="1"/>
  <c r="K896" i="7" l="1"/>
  <c r="I896" i="7" s="1"/>
  <c r="L896" i="7" l="1"/>
  <c r="E897" i="7"/>
  <c r="F897" i="7"/>
  <c r="G897" i="7"/>
  <c r="AC897" i="7" l="1"/>
  <c r="J897" i="7"/>
  <c r="H897" i="7" s="1"/>
  <c r="K897" i="7" l="1"/>
  <c r="I897" i="7" s="1"/>
  <c r="F898" i="7" l="1"/>
  <c r="G898" i="7"/>
  <c r="AC898" i="7" s="1"/>
  <c r="E898" i="7"/>
  <c r="J898" i="7"/>
  <c r="H898" i="7" s="1"/>
  <c r="L897" i="7"/>
  <c r="K898" i="7" l="1"/>
  <c r="I898" i="7" s="1"/>
  <c r="L898" i="7" l="1"/>
  <c r="G899" i="7"/>
  <c r="F899" i="7"/>
  <c r="E899" i="7"/>
  <c r="AC899" i="7" l="1"/>
  <c r="J899" i="7"/>
  <c r="H899" i="7" s="1"/>
  <c r="K899" i="7" l="1"/>
  <c r="I899" i="7" s="1"/>
  <c r="F900" i="7"/>
  <c r="G900" i="7"/>
  <c r="E900" i="7"/>
  <c r="AC900" i="7" l="1"/>
  <c r="L899" i="7"/>
  <c r="J900" i="7"/>
  <c r="H900" i="7" s="1"/>
  <c r="K900" i="7" l="1"/>
  <c r="I900" i="7" s="1"/>
  <c r="F901" i="7" l="1"/>
  <c r="G901" i="7"/>
  <c r="E901" i="7"/>
  <c r="L900" i="7"/>
  <c r="J901" i="7"/>
  <c r="H901" i="7" s="1"/>
  <c r="AC901" i="7" l="1"/>
  <c r="K901" i="7"/>
  <c r="I901" i="7" s="1"/>
  <c r="L901" i="7" l="1"/>
  <c r="G902" i="7"/>
  <c r="E902" i="7"/>
  <c r="F902" i="7"/>
  <c r="AC902" i="7" l="1"/>
  <c r="J902" i="7"/>
  <c r="H902" i="7" s="1"/>
  <c r="K902" i="7" l="1"/>
  <c r="I902" i="7" s="1"/>
  <c r="L902" i="7" l="1"/>
  <c r="F903" i="7"/>
  <c r="G903" i="7"/>
  <c r="E903" i="7"/>
  <c r="AC903" i="7" l="1"/>
  <c r="J903" i="7"/>
  <c r="H903" i="7" s="1"/>
  <c r="K903" i="7" l="1"/>
  <c r="I903" i="7" s="1"/>
  <c r="F904" i="7"/>
  <c r="E904" i="7"/>
  <c r="G904" i="7"/>
  <c r="L903" i="7" l="1"/>
  <c r="AC904" i="7"/>
  <c r="J904" i="7"/>
  <c r="H904" i="7" s="1"/>
  <c r="K904" i="7" l="1"/>
  <c r="I904" i="7" s="1"/>
  <c r="E905" i="7" l="1"/>
  <c r="F905" i="7"/>
  <c r="G905" i="7"/>
  <c r="AC905" i="7" s="1"/>
  <c r="L904" i="7"/>
  <c r="J905" i="7"/>
  <c r="H905" i="7" s="1"/>
  <c r="K905" i="7" l="1"/>
  <c r="I905" i="7" s="1"/>
  <c r="G906" i="7" l="1"/>
  <c r="AC906" i="7" s="1"/>
  <c r="F906" i="7"/>
  <c r="E906" i="7"/>
  <c r="L905" i="7"/>
  <c r="J906" i="7"/>
  <c r="H906" i="7" s="1"/>
  <c r="K906" i="7" l="1"/>
  <c r="I906" i="7" s="1"/>
  <c r="G907" i="7" l="1"/>
  <c r="F907" i="7"/>
  <c r="E907" i="7"/>
  <c r="AC907" i="7"/>
  <c r="L906" i="7"/>
  <c r="J907" i="7"/>
  <c r="H907" i="7" s="1"/>
  <c r="K907" i="7" l="1"/>
  <c r="L907" i="7" l="1"/>
  <c r="I907" i="7"/>
  <c r="G908" i="7"/>
  <c r="F908" i="7"/>
  <c r="E908" i="7"/>
  <c r="AC908" i="7" l="1"/>
  <c r="J908" i="7"/>
  <c r="H908" i="7" s="1"/>
  <c r="K908" i="7" l="1"/>
  <c r="I908" i="7" s="1"/>
  <c r="L908" i="7" l="1"/>
  <c r="G909" i="7"/>
  <c r="F909" i="7"/>
  <c r="E909" i="7"/>
  <c r="AC909" i="7" l="1"/>
  <c r="J909" i="7"/>
  <c r="H909" i="7" s="1"/>
  <c r="K909" i="7" l="1"/>
  <c r="I909" i="7" s="1"/>
  <c r="G910" i="7" l="1"/>
  <c r="E910" i="7"/>
  <c r="F910" i="7"/>
  <c r="AC910" i="7"/>
  <c r="L909" i="7"/>
  <c r="J910" i="7"/>
  <c r="H910" i="7" s="1"/>
  <c r="K910" i="7" l="1"/>
  <c r="I910" i="7" s="1"/>
  <c r="G911" i="7" l="1"/>
  <c r="E911" i="7"/>
  <c r="F911" i="7"/>
  <c r="L910" i="7"/>
  <c r="J911" i="7"/>
  <c r="H911" i="7" s="1"/>
  <c r="AC911" i="7" l="1"/>
  <c r="K911" i="7"/>
  <c r="I911" i="7" s="1"/>
  <c r="G912" i="7" l="1"/>
  <c r="F912" i="7"/>
  <c r="E912" i="7"/>
  <c r="AC912" i="7"/>
  <c r="L911" i="7"/>
  <c r="J912" i="7"/>
  <c r="H912" i="7" s="1"/>
  <c r="K912" i="7" l="1"/>
  <c r="I912" i="7" s="1"/>
  <c r="L912" i="7" l="1"/>
  <c r="F913" i="7"/>
  <c r="E913" i="7"/>
  <c r="G913" i="7"/>
  <c r="AC913" i="7" l="1"/>
  <c r="J913" i="7"/>
  <c r="H913" i="7" s="1"/>
  <c r="K913" i="7" l="1"/>
  <c r="I913" i="7" s="1"/>
  <c r="G914" i="7" l="1"/>
  <c r="F914" i="7"/>
  <c r="E914" i="7"/>
  <c r="L913" i="7"/>
  <c r="AC914" i="7"/>
  <c r="J914" i="7"/>
  <c r="H914" i="7" s="1"/>
  <c r="K914" i="7" l="1"/>
  <c r="I914" i="7" s="1"/>
  <c r="G915" i="7" l="1"/>
  <c r="E915" i="7"/>
  <c r="F915" i="7"/>
  <c r="L914" i="7"/>
  <c r="AC915" i="7"/>
  <c r="J915" i="7"/>
  <c r="H915" i="7" s="1"/>
  <c r="K915" i="7" l="1"/>
  <c r="I915" i="7" s="1"/>
  <c r="E916" i="7"/>
  <c r="F916" i="7"/>
  <c r="G916" i="7"/>
  <c r="L915" i="7" l="1"/>
  <c r="AC916" i="7"/>
  <c r="J916" i="7"/>
  <c r="H916" i="7" s="1"/>
  <c r="K916" i="7" l="1"/>
  <c r="I916" i="7" s="1"/>
  <c r="E917" i="7" l="1"/>
  <c r="F917" i="7"/>
  <c r="L916" i="7"/>
  <c r="J917" i="7"/>
  <c r="H917" i="7" s="1"/>
  <c r="G917" i="7"/>
  <c r="AC917" i="7" l="1"/>
  <c r="K917" i="7"/>
  <c r="I917" i="7" s="1"/>
  <c r="L917" i="7" l="1"/>
  <c r="E918" i="7"/>
  <c r="G918" i="7"/>
  <c r="F918" i="7"/>
  <c r="AC918" i="7" l="1"/>
  <c r="J918" i="7"/>
  <c r="H918" i="7" s="1"/>
  <c r="K918" i="7" l="1"/>
  <c r="L918" i="7" l="1"/>
  <c r="I918" i="7"/>
  <c r="G919" i="7"/>
  <c r="F919" i="7"/>
  <c r="E919" i="7"/>
  <c r="AC919" i="7" l="1"/>
  <c r="J919" i="7"/>
  <c r="H919" i="7" s="1"/>
  <c r="K919" i="7" l="1"/>
  <c r="I919" i="7" s="1"/>
  <c r="L919" i="7" l="1"/>
  <c r="G920" i="7"/>
  <c r="F920" i="7"/>
  <c r="E920" i="7"/>
  <c r="AC920" i="7" l="1"/>
  <c r="J920" i="7"/>
  <c r="H920" i="7" s="1"/>
  <c r="K920" i="7" l="1"/>
  <c r="L920" i="7" s="1"/>
  <c r="G921" i="7" l="1"/>
  <c r="I920" i="7"/>
  <c r="F921" i="7"/>
  <c r="E921" i="7"/>
  <c r="AC921" i="7" l="1"/>
  <c r="J921" i="7"/>
  <c r="H921" i="7" s="1"/>
  <c r="K921" i="7" l="1"/>
  <c r="G922" i="7" s="1"/>
  <c r="E922" i="7"/>
  <c r="F922" i="7"/>
  <c r="AC922" i="7" l="1"/>
  <c r="L921" i="7"/>
  <c r="I921" i="7"/>
  <c r="J922" i="7"/>
  <c r="H922" i="7" s="1"/>
  <c r="K922" i="7" l="1"/>
  <c r="I922" i="7" s="1"/>
  <c r="F923" i="7" l="1"/>
  <c r="E923" i="7"/>
  <c r="G923" i="7"/>
  <c r="AC923" i="7" s="1"/>
  <c r="L922" i="7"/>
  <c r="J923" i="7"/>
  <c r="H923" i="7" s="1"/>
  <c r="K923" i="7" l="1"/>
  <c r="I923" i="7" s="1"/>
  <c r="F924" i="7"/>
  <c r="E924" i="7"/>
  <c r="G924" i="7" l="1"/>
  <c r="AC924" i="7" s="1"/>
  <c r="L923" i="7"/>
  <c r="J924" i="7"/>
  <c r="H924" i="7" s="1"/>
  <c r="K924" i="7" l="1"/>
  <c r="I924" i="7" s="1"/>
  <c r="G925" i="7" l="1"/>
  <c r="E925" i="7"/>
  <c r="F925" i="7"/>
  <c r="AC925" i="7"/>
  <c r="L924" i="7"/>
  <c r="J925" i="7"/>
  <c r="H925" i="7" s="1"/>
  <c r="K925" i="7" l="1"/>
  <c r="I925" i="7" s="1"/>
  <c r="G926" i="7" l="1"/>
  <c r="AC926" i="7" s="1"/>
  <c r="E926" i="7"/>
  <c r="F926" i="7"/>
  <c r="L925" i="7"/>
  <c r="J926" i="7"/>
  <c r="H926" i="7" s="1"/>
  <c r="K926" i="7" l="1"/>
  <c r="I926" i="7" s="1"/>
  <c r="G927" i="7" l="1"/>
  <c r="F927" i="7"/>
  <c r="AC927" i="7"/>
  <c r="E927" i="7"/>
  <c r="L926" i="7"/>
  <c r="J927" i="7"/>
  <c r="H927" i="7" s="1"/>
  <c r="K927" i="7" l="1"/>
  <c r="I927" i="7" s="1"/>
  <c r="F928" i="7"/>
  <c r="G928" i="7"/>
  <c r="E928" i="7"/>
  <c r="AC928" i="7" l="1"/>
  <c r="L927" i="7"/>
  <c r="J928" i="7"/>
  <c r="H928" i="7" s="1"/>
  <c r="K928" i="7" l="1"/>
  <c r="I928" i="7" s="1"/>
  <c r="F929" i="7" l="1"/>
  <c r="E929" i="7"/>
  <c r="G929" i="7"/>
  <c r="J929" i="7"/>
  <c r="H929" i="7" s="1"/>
  <c r="L928" i="7"/>
  <c r="AC929" i="7" l="1"/>
  <c r="K929" i="7"/>
  <c r="F930" i="7" l="1"/>
  <c r="I929" i="7"/>
  <c r="J930" i="7"/>
  <c r="H930" i="7" s="1"/>
  <c r="G930" i="7"/>
  <c r="L929" i="7"/>
  <c r="E930" i="7"/>
  <c r="AC930" i="7" l="1"/>
  <c r="K930" i="7"/>
  <c r="G931" i="7" l="1"/>
  <c r="I930" i="7"/>
  <c r="L930" i="7"/>
  <c r="F931" i="7"/>
  <c r="E931" i="7"/>
  <c r="AC931" i="7" l="1"/>
  <c r="J931" i="7"/>
  <c r="H931" i="7" s="1"/>
  <c r="K931" i="7" l="1"/>
  <c r="I931" i="7" s="1"/>
  <c r="G932" i="7" l="1"/>
  <c r="F932" i="7"/>
  <c r="E932" i="7"/>
  <c r="AC932" i="7"/>
  <c r="L931" i="7"/>
  <c r="J932" i="7"/>
  <c r="H932" i="7" s="1"/>
  <c r="K932" i="7" l="1"/>
  <c r="I932" i="7" s="1"/>
  <c r="E933" i="7"/>
  <c r="F933" i="7" l="1"/>
  <c r="G933" i="7"/>
  <c r="J933" i="7"/>
  <c r="H933" i="7" s="1"/>
  <c r="L932" i="7"/>
  <c r="AC933" i="7" l="1"/>
  <c r="K933" i="7"/>
  <c r="I933" i="7" s="1"/>
  <c r="L933" i="7" l="1"/>
  <c r="E934" i="7"/>
  <c r="F934" i="7"/>
  <c r="G934" i="7"/>
  <c r="AC934" i="7" l="1"/>
  <c r="J934" i="7"/>
  <c r="H934" i="7" s="1"/>
  <c r="K934" i="7" l="1"/>
  <c r="F935" i="7" s="1"/>
  <c r="E935" i="7" l="1"/>
  <c r="G935" i="7"/>
  <c r="AC935" i="7" s="1"/>
  <c r="L934" i="7"/>
  <c r="I934" i="7"/>
  <c r="J935" i="7"/>
  <c r="H935" i="7" s="1"/>
  <c r="K935" i="7" l="1"/>
  <c r="I935" i="7" s="1"/>
  <c r="E936" i="7"/>
  <c r="G936" i="7" l="1"/>
  <c r="F936" i="7"/>
  <c r="L935" i="7"/>
  <c r="AC936" i="7"/>
  <c r="J936" i="7"/>
  <c r="H936" i="7" s="1"/>
  <c r="K936" i="7" l="1"/>
  <c r="I936" i="7" s="1"/>
  <c r="E937" i="7"/>
  <c r="F937" i="7"/>
  <c r="G937" i="7"/>
  <c r="AC937" i="7" l="1"/>
  <c r="L936" i="7"/>
  <c r="J937" i="7"/>
  <c r="H937" i="7" s="1"/>
  <c r="K937" i="7" l="1"/>
  <c r="L937" i="7" s="1"/>
  <c r="G938" i="7" l="1"/>
  <c r="I937" i="7"/>
  <c r="E938" i="7"/>
  <c r="F938" i="7"/>
  <c r="AC938" i="7" l="1"/>
  <c r="J938" i="7"/>
  <c r="H938" i="7" s="1"/>
  <c r="K938" i="7" l="1"/>
  <c r="I938" i="7" s="1"/>
  <c r="F939" i="7"/>
  <c r="G939" i="7"/>
  <c r="E939" i="7" l="1"/>
  <c r="AC939" i="7"/>
  <c r="L938" i="7"/>
  <c r="J939" i="7"/>
  <c r="H939" i="7" s="1"/>
  <c r="K939" i="7" l="1"/>
  <c r="I939" i="7" s="1"/>
  <c r="F940" i="7"/>
  <c r="G940" i="7" l="1"/>
  <c r="AC940" i="7" s="1"/>
  <c r="L939" i="7"/>
  <c r="E940" i="7"/>
  <c r="J940" i="7"/>
  <c r="H940" i="7" s="1"/>
  <c r="K940" i="7" l="1"/>
  <c r="F941" i="7" l="1"/>
  <c r="I940" i="7"/>
  <c r="E941" i="7"/>
  <c r="J941" i="7"/>
  <c r="H941" i="7" s="1"/>
  <c r="G941" i="7"/>
  <c r="L940" i="7"/>
  <c r="AC941" i="7" l="1"/>
  <c r="K941" i="7"/>
  <c r="L941" i="7" l="1"/>
  <c r="I941" i="7"/>
  <c r="F942" i="7"/>
  <c r="G942" i="7"/>
  <c r="E942" i="7"/>
  <c r="AC942" i="7" l="1"/>
  <c r="J942" i="7"/>
  <c r="H942" i="7" s="1"/>
  <c r="K942" i="7" l="1"/>
  <c r="I942" i="7" s="1"/>
  <c r="E943" i="7" l="1"/>
  <c r="F943" i="7"/>
  <c r="G943" i="7"/>
  <c r="AC943" i="7" s="1"/>
  <c r="L942" i="7"/>
  <c r="J943" i="7"/>
  <c r="H943" i="7" s="1"/>
  <c r="K943" i="7" l="1"/>
  <c r="I943" i="7" s="1"/>
  <c r="L943" i="7" l="1"/>
  <c r="G944" i="7"/>
  <c r="F944" i="7"/>
  <c r="E944" i="7"/>
  <c r="AC944" i="7" l="1"/>
  <c r="J944" i="7"/>
  <c r="H944" i="7" s="1"/>
  <c r="K944" i="7" l="1"/>
  <c r="I944" i="7" s="1"/>
  <c r="L944" i="7" l="1"/>
  <c r="G945" i="7"/>
  <c r="E945" i="7"/>
  <c r="F945" i="7"/>
  <c r="AC945" i="7" l="1"/>
  <c r="J945" i="7"/>
  <c r="H945" i="7" s="1"/>
  <c r="K945" i="7" l="1"/>
  <c r="I945" i="7" s="1"/>
  <c r="L945" i="7" l="1"/>
  <c r="G946" i="7"/>
  <c r="F946" i="7"/>
  <c r="E946" i="7"/>
  <c r="AC946" i="7" l="1"/>
  <c r="J946" i="7"/>
  <c r="H946" i="7" s="1"/>
  <c r="K946" i="7" l="1"/>
  <c r="L946" i="7" l="1"/>
  <c r="I946" i="7"/>
  <c r="F947" i="7"/>
  <c r="E947" i="7"/>
  <c r="G947" i="7"/>
  <c r="AC947" i="7" l="1"/>
  <c r="J947" i="7"/>
  <c r="H947" i="7" s="1"/>
  <c r="K947" i="7" l="1"/>
  <c r="I947" i="7" s="1"/>
  <c r="E948" i="7"/>
  <c r="G948" i="7" l="1"/>
  <c r="F948" i="7"/>
  <c r="L947" i="7"/>
  <c r="AC948" i="7"/>
  <c r="J948" i="7"/>
  <c r="H948" i="7" s="1"/>
  <c r="K948" i="7" l="1"/>
  <c r="F949" i="7" s="1"/>
  <c r="G949" i="7" l="1"/>
  <c r="AC949" i="7" s="1"/>
  <c r="E949" i="7"/>
  <c r="L948" i="7"/>
  <c r="I948" i="7"/>
  <c r="J949" i="7"/>
  <c r="H949" i="7" s="1"/>
  <c r="K949" i="7" l="1"/>
  <c r="I949" i="7" s="1"/>
  <c r="G950" i="7" l="1"/>
  <c r="AC950" i="7" s="1"/>
  <c r="E950" i="7"/>
  <c r="L949" i="7"/>
  <c r="F950" i="7"/>
  <c r="J950" i="7"/>
  <c r="H950" i="7" s="1"/>
  <c r="K950" i="7" l="1"/>
  <c r="I950" i="7" s="1"/>
  <c r="E951" i="7" l="1"/>
  <c r="F951" i="7"/>
  <c r="G951" i="7"/>
  <c r="L950" i="7"/>
  <c r="J951" i="7"/>
  <c r="H951" i="7" s="1"/>
  <c r="AC951" i="7" l="1"/>
  <c r="K951" i="7"/>
  <c r="G952" i="7" l="1"/>
  <c r="I951" i="7"/>
  <c r="L951" i="7"/>
  <c r="F952" i="7"/>
  <c r="E952" i="7"/>
  <c r="AC952" i="7" l="1"/>
  <c r="J952" i="7"/>
  <c r="H952" i="7" s="1"/>
  <c r="K952" i="7" l="1"/>
  <c r="I952" i="7" s="1"/>
  <c r="G953" i="7"/>
  <c r="F953" i="7"/>
  <c r="E953" i="7"/>
  <c r="L952" i="7" l="1"/>
  <c r="AC953" i="7"/>
  <c r="J953" i="7"/>
  <c r="H953" i="7" s="1"/>
  <c r="K953" i="7" l="1"/>
  <c r="I953" i="7" s="1"/>
  <c r="G954" i="7" l="1"/>
  <c r="AC954" i="7" s="1"/>
  <c r="F954" i="7"/>
  <c r="E954" i="7"/>
  <c r="J954" i="7"/>
  <c r="H954" i="7" s="1"/>
  <c r="L953" i="7"/>
  <c r="K954" i="7" l="1"/>
  <c r="L954" i="7" l="1"/>
  <c r="I954" i="7"/>
  <c r="F955" i="7"/>
  <c r="E955" i="7"/>
  <c r="G955" i="7"/>
  <c r="AC955" i="7" l="1"/>
  <c r="J955" i="7"/>
  <c r="H955" i="7" s="1"/>
  <c r="K955" i="7" l="1"/>
  <c r="I955" i="7" s="1"/>
  <c r="F956" i="7" l="1"/>
  <c r="E956" i="7"/>
  <c r="G956" i="7"/>
  <c r="AC956" i="7" s="1"/>
  <c r="L955" i="7"/>
  <c r="J956" i="7"/>
  <c r="H956" i="7" s="1"/>
  <c r="K956" i="7" l="1"/>
  <c r="I956" i="7" s="1"/>
  <c r="L956" i="7" l="1"/>
  <c r="E957" i="7"/>
  <c r="F957" i="7"/>
  <c r="G957" i="7"/>
  <c r="AC957" i="7" l="1"/>
  <c r="J957" i="7"/>
  <c r="H957" i="7" s="1"/>
  <c r="K957" i="7" l="1"/>
  <c r="L957" i="7" l="1"/>
  <c r="I957" i="7"/>
  <c r="E958" i="7"/>
  <c r="G958" i="7"/>
  <c r="F958" i="7"/>
  <c r="AC958" i="7" l="1"/>
  <c r="J958" i="7"/>
  <c r="H958" i="7" s="1"/>
  <c r="K958" i="7" l="1"/>
  <c r="I958" i="7" s="1"/>
  <c r="F959" i="7"/>
  <c r="G959" i="7" l="1"/>
  <c r="E959" i="7"/>
  <c r="AC959" i="7"/>
  <c r="L958" i="7"/>
  <c r="J959" i="7"/>
  <c r="H959" i="7" s="1"/>
  <c r="K959" i="7" l="1"/>
  <c r="I959" i="7" s="1"/>
  <c r="F960" i="7" l="1"/>
  <c r="E960" i="7"/>
  <c r="G960" i="7"/>
  <c r="AC960" i="7" s="1"/>
  <c r="L959" i="7"/>
  <c r="J960" i="7"/>
  <c r="H960" i="7" s="1"/>
  <c r="K960" i="7" l="1"/>
  <c r="I960" i="7" s="1"/>
  <c r="L960" i="7" l="1"/>
  <c r="F961" i="7"/>
  <c r="E961" i="7"/>
  <c r="G961" i="7"/>
  <c r="AC961" i="7" l="1"/>
  <c r="J961" i="7"/>
  <c r="H961" i="7" s="1"/>
  <c r="K961" i="7" l="1"/>
  <c r="I961" i="7" s="1"/>
  <c r="F962" i="7"/>
  <c r="G962" i="7" l="1"/>
  <c r="E962" i="7"/>
  <c r="AC962" i="7"/>
  <c r="J962" i="7"/>
  <c r="H962" i="7" s="1"/>
  <c r="L961" i="7"/>
  <c r="K962" i="7" l="1"/>
  <c r="I962" i="7" s="1"/>
  <c r="G963" i="7"/>
  <c r="F963" i="7"/>
  <c r="E963" i="7" l="1"/>
  <c r="AC963" i="7"/>
  <c r="J963" i="7"/>
  <c r="H963" i="7" s="1"/>
  <c r="L962" i="7"/>
  <c r="K963" i="7" l="1"/>
  <c r="I963" i="7" s="1"/>
  <c r="L963" i="7" l="1"/>
  <c r="E964" i="7"/>
  <c r="F964" i="7"/>
  <c r="G964" i="7"/>
  <c r="AC964" i="7" l="1"/>
  <c r="J964" i="7"/>
  <c r="H964" i="7" s="1"/>
  <c r="K964" i="7" l="1"/>
  <c r="G965" i="7" l="1"/>
  <c r="I964" i="7"/>
  <c r="L964" i="7"/>
  <c r="F965" i="7"/>
  <c r="E965" i="7"/>
  <c r="AC965" i="7" l="1"/>
  <c r="J965" i="7"/>
  <c r="H965" i="7" s="1"/>
  <c r="K965" i="7" l="1"/>
  <c r="I965" i="7" s="1"/>
  <c r="E966" i="7"/>
  <c r="F966" i="7"/>
  <c r="G966" i="7"/>
  <c r="L965" i="7" l="1"/>
  <c r="AC966" i="7"/>
  <c r="J966" i="7"/>
  <c r="H966" i="7" s="1"/>
  <c r="K966" i="7" l="1"/>
  <c r="I966" i="7" s="1"/>
  <c r="L966" i="7" l="1"/>
  <c r="G967" i="7"/>
  <c r="F967" i="7"/>
  <c r="E967" i="7"/>
  <c r="AC967" i="7" l="1"/>
  <c r="J967" i="7"/>
  <c r="H967" i="7" s="1"/>
  <c r="K967" i="7" l="1"/>
  <c r="L967" i="7" l="1"/>
  <c r="I967" i="7"/>
  <c r="E968" i="7"/>
  <c r="G968" i="7"/>
  <c r="F968" i="7"/>
  <c r="AC968" i="7" l="1"/>
  <c r="J968" i="7"/>
  <c r="H968" i="7" s="1"/>
  <c r="K968" i="7" l="1"/>
  <c r="L968" i="7" l="1"/>
  <c r="I968" i="7"/>
  <c r="F969" i="7"/>
  <c r="G969" i="7"/>
  <c r="E969" i="7"/>
  <c r="AC969" i="7" l="1"/>
  <c r="J969" i="7"/>
  <c r="H969" i="7" s="1"/>
  <c r="K969" i="7" l="1"/>
  <c r="I969" i="7" s="1"/>
  <c r="L969" i="7" l="1"/>
  <c r="F970" i="7"/>
  <c r="E970" i="7"/>
  <c r="G970" i="7"/>
  <c r="AC970" i="7" l="1"/>
  <c r="J970" i="7"/>
  <c r="H970" i="7" s="1"/>
  <c r="K970" i="7" l="1"/>
  <c r="E971" i="7" s="1"/>
  <c r="G971" i="7" l="1"/>
  <c r="F971" i="7"/>
  <c r="AC971" i="7"/>
  <c r="L970" i="7"/>
  <c r="I970" i="7"/>
  <c r="J971" i="7"/>
  <c r="H971" i="7" s="1"/>
  <c r="K971" i="7" l="1"/>
  <c r="I971" i="7" s="1"/>
  <c r="L971" i="7" l="1"/>
  <c r="E972" i="7"/>
  <c r="G972" i="7"/>
  <c r="F972" i="7"/>
  <c r="AC972" i="7" l="1"/>
  <c r="J972" i="7"/>
  <c r="H972" i="7" s="1"/>
  <c r="K972" i="7" l="1"/>
  <c r="I972" i="7" s="1"/>
  <c r="F973" i="7"/>
  <c r="E973" i="7" l="1"/>
  <c r="G973" i="7"/>
  <c r="AC973" i="7" s="1"/>
  <c r="L972" i="7"/>
  <c r="J973" i="7"/>
  <c r="H973" i="7" s="1"/>
  <c r="K973" i="7" l="1"/>
  <c r="I973" i="7" s="1"/>
  <c r="L973" i="7" l="1"/>
  <c r="F974" i="7"/>
  <c r="G974" i="7"/>
  <c r="E974" i="7"/>
  <c r="AC974" i="7" l="1"/>
  <c r="J974" i="7"/>
  <c r="H974" i="7" s="1"/>
  <c r="K974" i="7" l="1"/>
  <c r="I974" i="7" s="1"/>
  <c r="E975" i="7" l="1"/>
  <c r="G975" i="7"/>
  <c r="F975" i="7"/>
  <c r="L974" i="7"/>
  <c r="J975" i="7"/>
  <c r="H975" i="7" s="1"/>
  <c r="AC975" i="7" l="1"/>
  <c r="K975" i="7"/>
  <c r="E976" i="7"/>
  <c r="F976" i="7"/>
  <c r="L975" i="7" l="1"/>
  <c r="I975" i="7"/>
  <c r="J976" i="7"/>
  <c r="H976" i="7" s="1"/>
  <c r="G976" i="7"/>
  <c r="AC976" i="7" l="1"/>
  <c r="K976" i="7"/>
  <c r="I976" i="7" s="1"/>
  <c r="L976" i="7" l="1"/>
  <c r="E977" i="7"/>
  <c r="F977" i="7"/>
  <c r="G977" i="7"/>
  <c r="AC977" i="7" l="1"/>
  <c r="J977" i="7"/>
  <c r="H977" i="7" s="1"/>
  <c r="K977" i="7" l="1"/>
  <c r="I977" i="7" s="1"/>
  <c r="F978" i="7"/>
  <c r="G978" i="7"/>
  <c r="E978" i="7"/>
  <c r="AC978" i="7" l="1"/>
  <c r="L977" i="7"/>
  <c r="J978" i="7"/>
  <c r="H978" i="7" s="1"/>
  <c r="K978" i="7" l="1"/>
  <c r="I978" i="7" s="1"/>
  <c r="F979" i="7" l="1"/>
  <c r="G979" i="7"/>
  <c r="AC979" i="7" s="1"/>
  <c r="E979" i="7"/>
  <c r="L978" i="7"/>
  <c r="J979" i="7"/>
  <c r="H979" i="7" s="1"/>
  <c r="K979" i="7" l="1"/>
  <c r="I979" i="7" s="1"/>
  <c r="G980" i="7" l="1"/>
  <c r="AC980" i="7" s="1"/>
  <c r="E980" i="7"/>
  <c r="F980" i="7"/>
  <c r="L979" i="7"/>
  <c r="J980" i="7"/>
  <c r="H980" i="7" s="1"/>
  <c r="K980" i="7" l="1"/>
  <c r="I980" i="7" s="1"/>
  <c r="E981" i="7" l="1"/>
  <c r="G981" i="7"/>
  <c r="F981" i="7"/>
  <c r="J981" i="7"/>
  <c r="H981" i="7" s="1"/>
  <c r="L980" i="7"/>
  <c r="AC981" i="7" l="1"/>
  <c r="K981" i="7"/>
  <c r="I981" i="7" s="1"/>
  <c r="L981" i="7" l="1"/>
  <c r="F982" i="7"/>
  <c r="G982" i="7"/>
  <c r="E982" i="7"/>
  <c r="AC982" i="7" l="1"/>
  <c r="J982" i="7"/>
  <c r="H982" i="7" s="1"/>
  <c r="K982" i="7" l="1"/>
  <c r="I982" i="7" s="1"/>
  <c r="E983" i="7" l="1"/>
  <c r="G983" i="7"/>
  <c r="AC983" i="7" s="1"/>
  <c r="F983" i="7"/>
  <c r="J983" i="7"/>
  <c r="H983" i="7" s="1"/>
  <c r="L982" i="7"/>
  <c r="K983" i="7" l="1"/>
  <c r="I983" i="7" s="1"/>
  <c r="E984" i="7" l="1"/>
  <c r="G984" i="7"/>
  <c r="F984" i="7"/>
  <c r="L983" i="7"/>
  <c r="AC984" i="7"/>
  <c r="J984" i="7"/>
  <c r="H984" i="7" s="1"/>
  <c r="K984" i="7" l="1"/>
  <c r="I984" i="7" s="1"/>
  <c r="L984" i="7" l="1"/>
  <c r="G985" i="7"/>
  <c r="E985" i="7"/>
  <c r="F985" i="7"/>
  <c r="AC985" i="7" l="1"/>
  <c r="J985" i="7"/>
  <c r="H985" i="7" s="1"/>
  <c r="K985" i="7" l="1"/>
  <c r="L985" i="7" l="1"/>
  <c r="I985" i="7"/>
  <c r="E986" i="7"/>
  <c r="G986" i="7"/>
  <c r="F986" i="7"/>
  <c r="AC986" i="7" l="1"/>
  <c r="J986" i="7"/>
  <c r="H986" i="7" s="1"/>
  <c r="K986" i="7" l="1"/>
  <c r="I986" i="7" s="1"/>
  <c r="L986" i="7" l="1"/>
  <c r="F987" i="7"/>
  <c r="E987" i="7"/>
  <c r="G987" i="7"/>
  <c r="AC987" i="7" l="1"/>
  <c r="J987" i="7"/>
  <c r="H987" i="7" s="1"/>
  <c r="K987" i="7" l="1"/>
  <c r="I987" i="7" s="1"/>
  <c r="E988" i="7"/>
  <c r="G988" i="7" l="1"/>
  <c r="F988" i="7"/>
  <c r="L987" i="7"/>
  <c r="AC988" i="7"/>
  <c r="J988" i="7"/>
  <c r="H988" i="7" s="1"/>
  <c r="K988" i="7" l="1"/>
  <c r="I988" i="7" s="1"/>
  <c r="L988" i="7" l="1"/>
  <c r="G989" i="7"/>
  <c r="F989" i="7"/>
  <c r="E989" i="7"/>
  <c r="AC989" i="7" l="1"/>
  <c r="J989" i="7"/>
  <c r="H989" i="7" s="1"/>
  <c r="K989" i="7" l="1"/>
  <c r="L989" i="7" l="1"/>
  <c r="I989" i="7"/>
  <c r="G990" i="7"/>
  <c r="F990" i="7"/>
  <c r="E990" i="7"/>
  <c r="AC990" i="7" l="1"/>
  <c r="J990" i="7"/>
  <c r="H990" i="7" s="1"/>
  <c r="K990" i="7" l="1"/>
  <c r="I990" i="7" s="1"/>
  <c r="L990" i="7" l="1"/>
  <c r="F991" i="7"/>
  <c r="E991" i="7"/>
  <c r="G991" i="7"/>
  <c r="AC991" i="7" l="1"/>
  <c r="J991" i="7"/>
  <c r="H991" i="7" s="1"/>
  <c r="K991" i="7" l="1"/>
  <c r="I991" i="7" s="1"/>
  <c r="G992" i="7" l="1"/>
  <c r="F992" i="7"/>
  <c r="E992" i="7"/>
  <c r="L991" i="7"/>
  <c r="J992" i="7"/>
  <c r="H992" i="7" s="1"/>
  <c r="AC992" i="7" l="1"/>
  <c r="K992" i="7"/>
  <c r="I992" i="7" s="1"/>
  <c r="F993" i="7"/>
  <c r="G993" i="7" l="1"/>
  <c r="AC993" i="7"/>
  <c r="L992" i="7"/>
  <c r="E993" i="7"/>
  <c r="J993" i="7"/>
  <c r="H993" i="7" s="1"/>
  <c r="K993" i="7" l="1"/>
  <c r="I993" i="7" s="1"/>
  <c r="L993" i="7" l="1"/>
  <c r="F994" i="7"/>
  <c r="E994" i="7"/>
  <c r="G994" i="7"/>
  <c r="AC994" i="7" l="1"/>
  <c r="J994" i="7"/>
  <c r="H994" i="7" s="1"/>
  <c r="K994" i="7" l="1"/>
  <c r="I994" i="7" s="1"/>
  <c r="F995" i="7" l="1"/>
  <c r="G995" i="7"/>
  <c r="E995" i="7"/>
  <c r="L994" i="7"/>
  <c r="AC995" i="7"/>
  <c r="J995" i="7"/>
  <c r="H995" i="7" s="1"/>
  <c r="K995" i="7" l="1"/>
  <c r="I995" i="7" s="1"/>
  <c r="L995" i="7" l="1"/>
  <c r="E996" i="7"/>
  <c r="G996" i="7"/>
  <c r="F996" i="7"/>
  <c r="AC996" i="7" l="1"/>
  <c r="J996" i="7"/>
  <c r="H996" i="7" s="1"/>
  <c r="K996" i="7" l="1"/>
  <c r="I996" i="7" s="1"/>
  <c r="F997" i="7" l="1"/>
  <c r="E997" i="7"/>
  <c r="G997" i="7"/>
  <c r="AC997" i="7" s="1"/>
  <c r="L996" i="7"/>
  <c r="J997" i="7"/>
  <c r="H997" i="7" s="1"/>
  <c r="K997" i="7" l="1"/>
  <c r="L997" i="7" l="1"/>
  <c r="I997" i="7"/>
  <c r="E998" i="7"/>
  <c r="G998" i="7"/>
  <c r="F998" i="7"/>
  <c r="AC998" i="7" l="1"/>
  <c r="J998" i="7"/>
  <c r="H998" i="7" s="1"/>
  <c r="K998" i="7" l="1"/>
  <c r="L998" i="7" l="1"/>
  <c r="I998" i="7"/>
  <c r="F999" i="7"/>
  <c r="G999" i="7"/>
  <c r="E999" i="7"/>
  <c r="AC999" i="7" l="1"/>
  <c r="J999" i="7"/>
  <c r="H999" i="7" s="1"/>
  <c r="K999" i="7" l="1"/>
  <c r="I999" i="7" s="1"/>
  <c r="E1000" i="7" l="1"/>
  <c r="F1000" i="7"/>
  <c r="G1000" i="7"/>
  <c r="AC1000" i="7" s="1"/>
  <c r="L999" i="7"/>
  <c r="J1000" i="7"/>
  <c r="H1000" i="7" s="1"/>
  <c r="K1000" i="7" l="1"/>
  <c r="I1000" i="7" s="1"/>
  <c r="L1000" i="7" l="1"/>
  <c r="G1001" i="7"/>
  <c r="F1001" i="7"/>
  <c r="E1001" i="7"/>
  <c r="AC1001" i="7" l="1"/>
  <c r="J1001" i="7"/>
  <c r="H1001" i="7" s="1"/>
  <c r="K1001" i="7" l="1"/>
  <c r="I1001" i="7" s="1"/>
  <c r="L1001" i="7" l="1"/>
  <c r="G1002" i="7"/>
  <c r="E1002" i="7"/>
  <c r="F1002" i="7"/>
  <c r="AC1002" i="7" l="1"/>
  <c r="J1002" i="7"/>
  <c r="H1002" i="7" s="1"/>
  <c r="K1002" i="7" l="1"/>
  <c r="I1002" i="7" s="1"/>
  <c r="G1003" i="7" l="1"/>
  <c r="AC1003" i="7" s="1"/>
  <c r="F1003" i="7"/>
  <c r="E1003" i="7"/>
  <c r="L1002" i="7"/>
  <c r="J1003" i="7"/>
  <c r="H1003" i="7" s="1"/>
  <c r="K1003" i="7" l="1"/>
  <c r="G1004" i="7" s="1"/>
  <c r="F1004" i="7" l="1"/>
  <c r="E1004" i="7"/>
  <c r="AC1004" i="7"/>
  <c r="L1003" i="7"/>
  <c r="I1003" i="7"/>
  <c r="J1004" i="7"/>
  <c r="H1004" i="7" s="1"/>
  <c r="K1004" i="7" l="1"/>
  <c r="L1004" i="7" l="1"/>
  <c r="I1004" i="7"/>
  <c r="E1005" i="7"/>
  <c r="F1005" i="7"/>
  <c r="G1005" i="7"/>
  <c r="AC1005" i="7" l="1"/>
  <c r="J1005" i="7"/>
  <c r="H1005" i="7" s="1"/>
  <c r="K1005" i="7" l="1"/>
  <c r="F1006" i="7" s="1"/>
  <c r="G1006" i="7" l="1"/>
  <c r="AC1006" i="7" s="1"/>
  <c r="E1006" i="7"/>
  <c r="L1005" i="7"/>
  <c r="I1005" i="7"/>
  <c r="J1006" i="7"/>
  <c r="H1006" i="7" s="1"/>
  <c r="K1006" i="7" l="1"/>
  <c r="I1006" i="7" s="1"/>
  <c r="G1007" i="7" l="1"/>
  <c r="E1007" i="7"/>
  <c r="F1007" i="7"/>
  <c r="AC1007" i="7"/>
  <c r="L1006" i="7"/>
  <c r="J1007" i="7"/>
  <c r="H1007" i="7" s="1"/>
  <c r="K1007" i="7" l="1"/>
  <c r="I1007" i="7" s="1"/>
  <c r="E1008" i="7"/>
  <c r="F1008" i="7"/>
  <c r="G1008" i="7" l="1"/>
  <c r="L1007" i="7"/>
  <c r="J1008" i="7"/>
  <c r="H1008" i="7" s="1"/>
  <c r="AC1008" i="7" l="1"/>
  <c r="K1008" i="7"/>
  <c r="I1008" i="7" s="1"/>
  <c r="L1008" i="7" l="1"/>
  <c r="E1009" i="7"/>
  <c r="G1009" i="7"/>
  <c r="F1009" i="7"/>
  <c r="AC1009" i="7" l="1"/>
  <c r="J1009" i="7"/>
  <c r="H1009" i="7" s="1"/>
  <c r="K1009" i="7" l="1"/>
  <c r="E1010" i="7" l="1"/>
  <c r="I1009" i="7"/>
  <c r="L1009" i="7"/>
  <c r="G1010" i="7"/>
  <c r="F1010" i="7"/>
  <c r="AC1010" i="7" l="1"/>
  <c r="J1010" i="7"/>
  <c r="H1010" i="7" s="1"/>
  <c r="K1010" i="7" l="1"/>
  <c r="I1010" i="7" s="1"/>
  <c r="L1010" i="7" l="1"/>
  <c r="G1011" i="7"/>
  <c r="E1011" i="7"/>
  <c r="F1011" i="7"/>
  <c r="AC1011" i="7" l="1"/>
  <c r="J1011" i="7"/>
  <c r="H1011" i="7" s="1"/>
  <c r="K1011" i="7" l="1"/>
  <c r="I1011" i="7" s="1"/>
  <c r="L1011" i="7" l="1"/>
  <c r="F1012" i="7"/>
  <c r="G1012" i="7"/>
  <c r="E1012" i="7"/>
  <c r="AC1012" i="7" l="1"/>
  <c r="J1012" i="7"/>
  <c r="H1012" i="7" s="1"/>
  <c r="K1012" i="7" l="1"/>
  <c r="I1012" i="7" s="1"/>
  <c r="E1013" i="7" l="1"/>
  <c r="G1013" i="7"/>
  <c r="F1013" i="7"/>
  <c r="L1012" i="7"/>
  <c r="J1013" i="7"/>
  <c r="H1013" i="7" s="1"/>
  <c r="AC1013" i="7" l="1"/>
  <c r="K1013" i="7"/>
  <c r="L1013" i="7" l="1"/>
  <c r="I1013" i="7"/>
  <c r="F1014" i="7"/>
  <c r="G1014" i="7"/>
  <c r="E1014" i="7"/>
  <c r="AC1014" i="7" l="1"/>
  <c r="J1014" i="7"/>
  <c r="H1014" i="7" s="1"/>
  <c r="K1014" i="7" l="1"/>
  <c r="I1014" i="7" s="1"/>
  <c r="L1014" i="7" l="1"/>
  <c r="G1015" i="7"/>
  <c r="E1015" i="7"/>
  <c r="F1015" i="7"/>
  <c r="AC1015" i="7" l="1"/>
  <c r="J1015" i="7"/>
  <c r="H1015" i="7" s="1"/>
  <c r="K1015" i="7" l="1"/>
  <c r="L1015" i="7" l="1"/>
  <c r="I1015" i="7"/>
  <c r="E1016" i="7"/>
  <c r="G1016" i="7"/>
  <c r="F1016" i="7"/>
  <c r="AC1016" i="7" l="1"/>
  <c r="J1016" i="7"/>
  <c r="H1016" i="7" s="1"/>
  <c r="K1016" i="7" l="1"/>
  <c r="I1016" i="7" s="1"/>
  <c r="L1016" i="7" l="1"/>
  <c r="E1017" i="7"/>
  <c r="G1017" i="7"/>
  <c r="F1017" i="7"/>
  <c r="AC1017" i="7" l="1"/>
  <c r="J1017" i="7"/>
  <c r="H1017" i="7" s="1"/>
  <c r="K1017" i="7" l="1"/>
  <c r="I1017" i="7" s="1"/>
  <c r="E1018" i="7"/>
  <c r="G1018" i="7" l="1"/>
  <c r="AC1018" i="7" s="1"/>
  <c r="L1017" i="7"/>
  <c r="F1018" i="7"/>
  <c r="J1018" i="7" l="1"/>
  <c r="H1018" i="7" s="1"/>
  <c r="K1018" i="7" l="1"/>
  <c r="I1018" i="7" s="1"/>
  <c r="F1019" i="7"/>
  <c r="E1019" i="7"/>
  <c r="G1019" i="7"/>
  <c r="AC1019" i="7" l="1"/>
  <c r="L1018" i="7"/>
  <c r="J1019" i="7"/>
  <c r="H1019" i="7" s="1"/>
  <c r="K1019" i="7" l="1"/>
  <c r="I1019" i="7" s="1"/>
  <c r="E1020" i="7" l="1"/>
  <c r="G1020" i="7"/>
  <c r="F1020" i="7"/>
  <c r="L1019" i="7"/>
  <c r="AC1020" i="7" l="1"/>
  <c r="J1020" i="7"/>
  <c r="H1020" i="7" s="1"/>
  <c r="K1020" i="7" l="1"/>
  <c r="I1020" i="7" s="1"/>
  <c r="E1021" i="7" l="1"/>
  <c r="G1021" i="7"/>
  <c r="AC1021" i="7" s="1"/>
  <c r="F1021" i="7"/>
  <c r="L1020" i="7"/>
  <c r="J1021" i="7"/>
  <c r="H1021" i="7" s="1"/>
  <c r="K1021" i="7" l="1"/>
  <c r="I1021" i="7" s="1"/>
  <c r="G1022" i="7" l="1"/>
  <c r="F1022" i="7"/>
  <c r="E1022" i="7"/>
  <c r="AC1022" i="7"/>
  <c r="J1022" i="7"/>
  <c r="H1022" i="7" s="1"/>
  <c r="L1021" i="7"/>
  <c r="K1022" i="7" l="1"/>
  <c r="I1022" i="7" s="1"/>
  <c r="G1023" i="7" l="1"/>
  <c r="F1023" i="7"/>
  <c r="E1023" i="7"/>
  <c r="AC1023" i="7"/>
  <c r="L1022" i="7"/>
  <c r="J1023" i="7"/>
  <c r="H1023" i="7" s="1"/>
  <c r="K1023" i="7" l="1"/>
  <c r="I1023" i="7" s="1"/>
  <c r="F1024" i="7"/>
  <c r="G1024" i="7" l="1"/>
  <c r="AC1024" i="7" s="1"/>
  <c r="E1024" i="7"/>
  <c r="L1023" i="7"/>
  <c r="J1024" i="7"/>
  <c r="H1024" i="7" s="1"/>
  <c r="K1024" i="7" l="1"/>
  <c r="L1024" i="7" s="1"/>
  <c r="F1025" i="7" l="1"/>
  <c r="I1024" i="7"/>
  <c r="J1025" i="7"/>
  <c r="H1025" i="7" s="1"/>
  <c r="G1025" i="7"/>
  <c r="E1025" i="7"/>
  <c r="AC1025" i="7" l="1"/>
  <c r="K1025" i="7"/>
  <c r="I1025" i="7" s="1"/>
  <c r="L1025" i="7" l="1"/>
  <c r="G1026" i="7"/>
  <c r="E1026" i="7"/>
  <c r="F1026" i="7"/>
  <c r="AC1026" i="7" l="1"/>
  <c r="J1026" i="7"/>
  <c r="H1026" i="7" s="1"/>
  <c r="K1026" i="7" l="1"/>
  <c r="I1026" i="7" s="1"/>
  <c r="L1026" i="7" l="1"/>
  <c r="F1027" i="7"/>
  <c r="G1027" i="7"/>
  <c r="E1027" i="7"/>
  <c r="AC1027" i="7" l="1"/>
  <c r="J1027" i="7"/>
  <c r="H1027" i="7" s="1"/>
  <c r="K1027" i="7" l="1"/>
  <c r="I1027" i="7" s="1"/>
  <c r="L1027" i="7" l="1"/>
  <c r="E1028" i="7"/>
  <c r="G1028" i="7"/>
  <c r="F1028" i="7"/>
  <c r="AC1028" i="7" l="1"/>
  <c r="J1028" i="7"/>
  <c r="H1028" i="7" s="1"/>
  <c r="K1028" i="7" l="1"/>
  <c r="I1028" i="7" s="1"/>
  <c r="F1029" i="7" l="1"/>
  <c r="L1028" i="7"/>
  <c r="E1029" i="7"/>
  <c r="G1029" i="7"/>
  <c r="AC1029" i="7" l="1"/>
  <c r="J1029" i="7"/>
  <c r="H1029" i="7" s="1"/>
  <c r="K1029" i="7" l="1"/>
  <c r="I1029" i="7" s="1"/>
  <c r="E1030" i="7" l="1"/>
  <c r="G1030" i="7"/>
  <c r="F1030" i="7"/>
  <c r="L1029" i="7"/>
  <c r="J1030" i="7"/>
  <c r="H1030" i="7" s="1"/>
  <c r="AC1030" i="7" l="1"/>
  <c r="K1030" i="7"/>
  <c r="I1030" i="7" s="1"/>
  <c r="F1031" i="7" l="1"/>
  <c r="E1031" i="7"/>
  <c r="L1030" i="7"/>
  <c r="G1031" i="7"/>
  <c r="J1031" i="7"/>
  <c r="H1031" i="7" s="1"/>
  <c r="AC1031" i="7" l="1"/>
  <c r="K1031" i="7"/>
  <c r="L1031" i="7" l="1"/>
  <c r="I1031" i="7"/>
  <c r="F1032" i="7"/>
  <c r="E1032" i="7"/>
  <c r="G1032" i="7"/>
  <c r="AC1032" i="7" l="1"/>
  <c r="J1032" i="7"/>
  <c r="H1032" i="7" s="1"/>
  <c r="K1032" i="7" l="1"/>
  <c r="I1032" i="7" s="1"/>
  <c r="E1033" i="7" l="1"/>
  <c r="F1033" i="7"/>
  <c r="L1032" i="7"/>
  <c r="J1033" i="7"/>
  <c r="H1033" i="7" s="1"/>
  <c r="G1033" i="7"/>
  <c r="AC1033" i="7" l="1"/>
  <c r="K1033" i="7"/>
  <c r="I1033" i="7" s="1"/>
  <c r="L1033" i="7" l="1"/>
  <c r="F1034" i="7"/>
  <c r="G1034" i="7"/>
  <c r="E1034" i="7"/>
  <c r="AC1034" i="7" l="1"/>
  <c r="J1034" i="7"/>
  <c r="H1034" i="7" s="1"/>
  <c r="K1034" i="7" l="1"/>
  <c r="L1034" i="7" l="1"/>
  <c r="I1034" i="7"/>
  <c r="F1035" i="7"/>
  <c r="G1035" i="7"/>
  <c r="E1035" i="7"/>
  <c r="J1035" i="7"/>
  <c r="H1035" i="7" s="1"/>
  <c r="AC1035" i="7" l="1"/>
  <c r="K1035" i="7"/>
  <c r="L1035" i="7" l="1"/>
  <c r="I1035" i="7"/>
  <c r="F1036" i="7"/>
  <c r="E1036" i="7"/>
  <c r="G1036" i="7"/>
  <c r="AC1036" i="7" l="1"/>
  <c r="J1036" i="7"/>
  <c r="H1036" i="7" s="1"/>
  <c r="K1036" i="7" l="1"/>
  <c r="L1036" i="7" l="1"/>
  <c r="I1036" i="7"/>
  <c r="G1037" i="7"/>
  <c r="F1037" i="7"/>
  <c r="E1037" i="7"/>
  <c r="AC1037" i="7" l="1"/>
  <c r="J1037" i="7"/>
  <c r="H1037" i="7" s="1"/>
  <c r="K1037" i="7" l="1"/>
  <c r="L1037" i="7" l="1"/>
  <c r="I1037" i="7"/>
  <c r="G1038" i="7"/>
  <c r="F1038" i="7"/>
  <c r="E1038" i="7"/>
  <c r="AC1038" i="7" l="1"/>
  <c r="J1038" i="7"/>
  <c r="H1038" i="7" s="1"/>
  <c r="K1038" i="7" l="1"/>
  <c r="I1038" i="7" s="1"/>
  <c r="E1039" i="7" l="1"/>
  <c r="G1039" i="7"/>
  <c r="AC1039" i="7" s="1"/>
  <c r="F1039" i="7"/>
  <c r="J1039" i="7"/>
  <c r="H1039" i="7" s="1"/>
  <c r="L1038" i="7"/>
  <c r="K1039" i="7" l="1"/>
  <c r="I1039" i="7" s="1"/>
  <c r="L1039" i="7" l="1"/>
  <c r="E1040" i="7"/>
  <c r="F1040" i="7"/>
  <c r="G1040" i="7"/>
  <c r="AC1040" i="7" l="1"/>
  <c r="J1040" i="7"/>
  <c r="H1040" i="7" s="1"/>
  <c r="K1040" i="7" l="1"/>
  <c r="I1040" i="7" s="1"/>
  <c r="G1041" i="7"/>
  <c r="F1041" i="7" l="1"/>
  <c r="E1041" i="7"/>
  <c r="AC1041" i="7"/>
  <c r="J1041" i="7"/>
  <c r="H1041" i="7" s="1"/>
  <c r="L1040" i="7"/>
  <c r="K1041" i="7" l="1"/>
  <c r="E1042" i="7" s="1"/>
  <c r="F1042" i="7"/>
  <c r="G1042" i="7"/>
  <c r="AC1042" i="7" l="1"/>
  <c r="L1041" i="7"/>
  <c r="I1041" i="7"/>
  <c r="J1042" i="7"/>
  <c r="H1042" i="7" s="1"/>
  <c r="K1042" i="7" l="1"/>
  <c r="L1042" i="7" l="1"/>
  <c r="I1042" i="7"/>
  <c r="E1043" i="7"/>
  <c r="F1043" i="7"/>
  <c r="G1043" i="7"/>
  <c r="AC1043" i="7" l="1"/>
  <c r="J1043" i="7"/>
  <c r="H1043" i="7" s="1"/>
  <c r="K1043" i="7" l="1"/>
  <c r="I1043" i="7" s="1"/>
  <c r="F1044" i="7"/>
  <c r="G1044" i="7"/>
  <c r="E1044" i="7" l="1"/>
  <c r="AC1044" i="7"/>
  <c r="L1043" i="7"/>
  <c r="J1044" i="7"/>
  <c r="H1044" i="7" s="1"/>
  <c r="K1044" i="7" l="1"/>
  <c r="I1044" i="7" s="1"/>
  <c r="E1045" i="7"/>
  <c r="F1045" i="7"/>
  <c r="G1045" i="7" l="1"/>
  <c r="L1044" i="7"/>
  <c r="J1045" i="7"/>
  <c r="H1045" i="7" s="1"/>
  <c r="AC1045" i="7" l="1"/>
  <c r="K1045" i="7"/>
  <c r="L1045" i="7" l="1"/>
  <c r="I1045" i="7"/>
  <c r="E1046" i="7"/>
  <c r="G1046" i="7"/>
  <c r="F1046" i="7"/>
  <c r="AC1046" i="7" l="1"/>
  <c r="J1046" i="7"/>
  <c r="H1046" i="7" s="1"/>
  <c r="K1046" i="7" l="1"/>
  <c r="I1046" i="7" s="1"/>
  <c r="E1047" i="7" l="1"/>
  <c r="F1047" i="7"/>
  <c r="G1047" i="7"/>
  <c r="AC1047" i="7" s="1"/>
  <c r="L1046" i="7"/>
  <c r="J1047" i="7"/>
  <c r="H1047" i="7" s="1"/>
  <c r="K1047" i="7" l="1"/>
  <c r="I1047" i="7" s="1"/>
  <c r="L1047" i="7" l="1"/>
  <c r="F1048" i="7"/>
  <c r="E1048" i="7"/>
  <c r="G1048" i="7"/>
  <c r="AC1048" i="7" l="1"/>
  <c r="J1048" i="7"/>
  <c r="H1048" i="7" s="1"/>
  <c r="K1048" i="7" l="1"/>
  <c r="E1049" i="7" l="1"/>
  <c r="I1048" i="7"/>
  <c r="L1048" i="7"/>
  <c r="G1049" i="7"/>
  <c r="F1049" i="7"/>
  <c r="AC1049" i="7" l="1"/>
  <c r="J1049" i="7"/>
  <c r="H1049" i="7" s="1"/>
  <c r="K1049" i="7" l="1"/>
  <c r="L1049" i="7" l="1"/>
  <c r="I1049" i="7"/>
  <c r="F1050" i="7"/>
  <c r="G1050" i="7"/>
  <c r="E1050" i="7"/>
  <c r="AC1050" i="7" l="1"/>
  <c r="J1050" i="7"/>
  <c r="H1050" i="7" s="1"/>
  <c r="K1050" i="7" l="1"/>
  <c r="I1050" i="7" s="1"/>
  <c r="G1051" i="7" l="1"/>
  <c r="F1051" i="7"/>
  <c r="E1051" i="7"/>
  <c r="L1050" i="7"/>
  <c r="AC1051" i="7" l="1"/>
  <c r="J1051" i="7"/>
  <c r="H1051" i="7" s="1"/>
  <c r="K1051" i="7" l="1"/>
  <c r="I1051" i="7" s="1"/>
  <c r="G1052" i="7" l="1"/>
  <c r="E1052" i="7"/>
  <c r="F1052" i="7"/>
  <c r="AC1052" i="7"/>
  <c r="L1051" i="7"/>
  <c r="J1052" i="7"/>
  <c r="H1052" i="7" s="1"/>
  <c r="K1052" i="7" l="1"/>
  <c r="I1052" i="7" s="1"/>
  <c r="G1053" i="7" l="1"/>
  <c r="F1053" i="7"/>
  <c r="E1053" i="7"/>
  <c r="AC1053" i="7"/>
  <c r="L1052" i="7"/>
  <c r="J1053" i="7"/>
  <c r="H1053" i="7" s="1"/>
  <c r="K1053" i="7" l="1"/>
  <c r="I1053" i="7" s="1"/>
  <c r="L1053" i="7" l="1"/>
  <c r="G1054" i="7"/>
  <c r="E1054" i="7"/>
  <c r="F1054" i="7"/>
  <c r="AC1054" i="7" l="1"/>
  <c r="J1054" i="7"/>
  <c r="H1054" i="7" s="1"/>
  <c r="K1054" i="7" l="1"/>
  <c r="L1054" i="7" l="1"/>
  <c r="I1054" i="7"/>
  <c r="E1055" i="7"/>
  <c r="F1055" i="7"/>
  <c r="G1055" i="7"/>
  <c r="AC1055" i="7" l="1"/>
  <c r="J1055" i="7"/>
  <c r="H1055" i="7" s="1"/>
  <c r="K1055" i="7" l="1"/>
  <c r="I1055" i="7" s="1"/>
  <c r="G1056" i="7"/>
  <c r="E1056" i="7"/>
  <c r="F1056" i="7"/>
  <c r="L1055" i="7" l="1"/>
  <c r="AC1056" i="7"/>
  <c r="J1056" i="7"/>
  <c r="H1056" i="7" s="1"/>
  <c r="K1056" i="7" l="1"/>
  <c r="I1056" i="7" s="1"/>
  <c r="L1056" i="7" l="1"/>
  <c r="G1057" i="7"/>
  <c r="E1057" i="7"/>
  <c r="F1057" i="7"/>
  <c r="AC1057" i="7" l="1"/>
  <c r="J1057" i="7"/>
  <c r="H1057" i="7" s="1"/>
  <c r="K1057" i="7" l="1"/>
  <c r="I1057" i="7" s="1"/>
  <c r="E1058" i="7"/>
  <c r="G1058" i="7"/>
  <c r="F1058" i="7" l="1"/>
  <c r="AC1058" i="7"/>
  <c r="L1057" i="7"/>
  <c r="J1058" i="7"/>
  <c r="H1058" i="7" s="1"/>
  <c r="K1058" i="7" l="1"/>
  <c r="I1058" i="7" s="1"/>
  <c r="G1059" i="7"/>
  <c r="F1059" i="7"/>
  <c r="E1059" i="7" l="1"/>
  <c r="AC1059" i="7"/>
  <c r="L1058" i="7"/>
  <c r="J1059" i="7"/>
  <c r="H1059" i="7" s="1"/>
  <c r="K1059" i="7" l="1"/>
  <c r="I1059" i="7" s="1"/>
  <c r="F1060" i="7"/>
  <c r="G1060" i="7" l="1"/>
  <c r="E1060" i="7"/>
  <c r="AC1060" i="7"/>
  <c r="L1059" i="7"/>
  <c r="J1060" i="7"/>
  <c r="H1060" i="7" s="1"/>
  <c r="K1060" i="7" l="1"/>
  <c r="L1060" i="7" s="1"/>
  <c r="E1061" i="7" l="1"/>
  <c r="I1060" i="7"/>
  <c r="G1061" i="7"/>
  <c r="F1061" i="7"/>
  <c r="AC1061" i="7" l="1"/>
  <c r="J1061" i="7"/>
  <c r="H1061" i="7" s="1"/>
  <c r="K1061" i="7" l="1"/>
  <c r="I1061" i="7" s="1"/>
  <c r="L1061" i="7" l="1"/>
  <c r="E1062" i="7"/>
  <c r="G1062" i="7"/>
  <c r="F1062" i="7"/>
  <c r="AC1062" i="7" l="1"/>
  <c r="J1062" i="7"/>
  <c r="H1062" i="7" s="1"/>
  <c r="K1062" i="7" l="1"/>
  <c r="I1062" i="7" s="1"/>
  <c r="E1063" i="7"/>
  <c r="G1063" i="7"/>
  <c r="F1063" i="7" l="1"/>
  <c r="L1062" i="7"/>
  <c r="AC1063" i="7"/>
  <c r="J1063" i="7"/>
  <c r="H1063" i="7" s="1"/>
  <c r="K1063" i="7" l="1"/>
  <c r="I1063" i="7" s="1"/>
  <c r="G1064" i="7" l="1"/>
  <c r="F1064" i="7"/>
  <c r="E1064" i="7"/>
  <c r="L1063" i="7"/>
  <c r="AC1064" i="7"/>
  <c r="J1064" i="7"/>
  <c r="H1064" i="7" s="1"/>
  <c r="K1064" i="7" l="1"/>
  <c r="L1064" i="7" l="1"/>
  <c r="I1064" i="7"/>
  <c r="F1065" i="7"/>
  <c r="G1065" i="7"/>
  <c r="E1065" i="7"/>
  <c r="AC1065" i="7" l="1"/>
  <c r="J1065" i="7"/>
  <c r="H1065" i="7" s="1"/>
  <c r="K1065" i="7" l="1"/>
  <c r="I1065" i="7" s="1"/>
  <c r="E1066" i="7"/>
  <c r="G1066" i="7" l="1"/>
  <c r="F1066" i="7"/>
  <c r="L1065" i="7"/>
  <c r="AC1066" i="7"/>
  <c r="J1066" i="7"/>
  <c r="H1066" i="7" s="1"/>
  <c r="K1066" i="7" l="1"/>
  <c r="I1066" i="7" s="1"/>
  <c r="F1067" i="7" l="1"/>
  <c r="E1067" i="7"/>
  <c r="G1067" i="7"/>
  <c r="J1067" i="7"/>
  <c r="H1067" i="7" s="1"/>
  <c r="L1066" i="7"/>
  <c r="AC1067" i="7" l="1"/>
  <c r="K1067" i="7"/>
  <c r="I1067" i="7" s="1"/>
  <c r="E1068" i="7" l="1"/>
  <c r="L1067" i="7"/>
  <c r="F1068" i="7"/>
  <c r="G1068" i="7"/>
  <c r="AC1068" i="7" l="1"/>
  <c r="J1068" i="7"/>
  <c r="H1068" i="7" s="1"/>
  <c r="K1068" i="7" l="1"/>
  <c r="I1068" i="7" s="1"/>
  <c r="F1069" i="7" l="1"/>
  <c r="E1069" i="7"/>
  <c r="L1068" i="7"/>
  <c r="G1069" i="7"/>
  <c r="AC1069" i="7" l="1"/>
  <c r="J1069" i="7"/>
  <c r="H1069" i="7" s="1"/>
  <c r="K1069" i="7" l="1"/>
  <c r="I1069" i="7" s="1"/>
  <c r="F1070" i="7"/>
  <c r="G1070" i="7"/>
  <c r="L1069" i="7" l="1"/>
  <c r="AC1070" i="7"/>
  <c r="J1070" i="7"/>
  <c r="H1070" i="7" s="1"/>
  <c r="E1070" i="7"/>
  <c r="K1070" i="7" l="1"/>
  <c r="I1070" i="7" s="1"/>
  <c r="L1070" i="7" l="1"/>
  <c r="G1071" i="7"/>
  <c r="F1071" i="7"/>
  <c r="E1071" i="7"/>
  <c r="AC1071" i="7" l="1"/>
  <c r="J1071" i="7"/>
  <c r="H1071" i="7" s="1"/>
  <c r="K1071" i="7" l="1"/>
  <c r="I1071" i="7" s="1"/>
  <c r="E1072" i="7" l="1"/>
  <c r="F1072" i="7"/>
  <c r="G1072" i="7"/>
  <c r="L1071" i="7"/>
  <c r="AC1072" i="7" l="1"/>
  <c r="J1072" i="7"/>
  <c r="H1072" i="7" s="1"/>
  <c r="K1072" i="7" l="1"/>
  <c r="L1072" i="7" s="1"/>
  <c r="F1073" i="7" l="1"/>
  <c r="I1072" i="7"/>
  <c r="G1073" i="7"/>
  <c r="J1073" i="7"/>
  <c r="H1073" i="7" s="1"/>
  <c r="E1073" i="7"/>
  <c r="AC1073" i="7" l="1"/>
  <c r="K1073" i="7"/>
  <c r="L1073" i="7" l="1"/>
  <c r="I1073" i="7"/>
  <c r="E1074" i="7"/>
  <c r="G1074" i="7"/>
  <c r="F1074" i="7"/>
  <c r="AC1074" i="7" l="1"/>
  <c r="J1074" i="7"/>
  <c r="H1074" i="7" s="1"/>
  <c r="K1074" i="7" l="1"/>
  <c r="L1074" i="7" l="1"/>
  <c r="I1074" i="7"/>
  <c r="F1075" i="7"/>
  <c r="G1075" i="7"/>
  <c r="E1075" i="7"/>
  <c r="AC1075" i="7" l="1"/>
  <c r="J1075" i="7"/>
  <c r="H1075" i="7" s="1"/>
  <c r="K1075" i="7" l="1"/>
  <c r="I1075" i="7" s="1"/>
  <c r="F1076" i="7"/>
  <c r="E1076" i="7" l="1"/>
  <c r="G1076" i="7"/>
  <c r="AC1076" i="7" s="1"/>
  <c r="L1075" i="7"/>
  <c r="J1076" i="7"/>
  <c r="H1076" i="7" s="1"/>
  <c r="K1076" i="7" l="1"/>
  <c r="I1076" i="7" s="1"/>
  <c r="L1076" i="7" l="1"/>
  <c r="F1077" i="7"/>
  <c r="E1077" i="7"/>
  <c r="G1077" i="7"/>
  <c r="AC1077" i="7" l="1"/>
  <c r="J1077" i="7"/>
  <c r="H1077" i="7" s="1"/>
  <c r="K1077" i="7" l="1"/>
  <c r="I1077" i="7" s="1"/>
  <c r="G1078" i="7" l="1"/>
  <c r="AC1078" i="7" s="1"/>
  <c r="F1078" i="7"/>
  <c r="E1078" i="7"/>
  <c r="L1077" i="7"/>
  <c r="J1078" i="7"/>
  <c r="H1078" i="7" s="1"/>
  <c r="K1078" i="7" l="1"/>
  <c r="I1078" i="7" s="1"/>
  <c r="E1079" i="7"/>
  <c r="F1079" i="7" l="1"/>
  <c r="G1079" i="7"/>
  <c r="AC1079" i="7" s="1"/>
  <c r="L1078" i="7"/>
  <c r="J1079" i="7"/>
  <c r="H1079" i="7" s="1"/>
  <c r="K1079" i="7" l="1"/>
  <c r="I1079" i="7" s="1"/>
  <c r="F1080" i="7"/>
  <c r="E1080" i="7" l="1"/>
  <c r="G1080" i="7"/>
  <c r="AC1080" i="7" s="1"/>
  <c r="L1079" i="7"/>
  <c r="J1080" i="7"/>
  <c r="H1080" i="7" s="1"/>
  <c r="K1080" i="7" l="1"/>
  <c r="I1080" i="7" s="1"/>
  <c r="G1081" i="7" l="1"/>
  <c r="E1081" i="7"/>
  <c r="F1081" i="7"/>
  <c r="L1080" i="7"/>
  <c r="AC1081" i="7" l="1"/>
  <c r="J1081" i="7"/>
  <c r="H1081" i="7" s="1"/>
  <c r="K1081" i="7" l="1"/>
  <c r="I1081" i="7" s="1"/>
  <c r="L1081" i="7" l="1"/>
  <c r="E1082" i="7"/>
  <c r="F1082" i="7"/>
  <c r="G1082" i="7"/>
  <c r="AC1082" i="7" l="1"/>
  <c r="J1082" i="7"/>
  <c r="H1082" i="7" s="1"/>
  <c r="K1082" i="7" l="1"/>
  <c r="G1083" i="7" l="1"/>
  <c r="I1082" i="7"/>
  <c r="F1083" i="7"/>
  <c r="E1083" i="7"/>
  <c r="L1082" i="7"/>
  <c r="AC1083" i="7" l="1"/>
  <c r="J1083" i="7"/>
  <c r="H1083" i="7" s="1"/>
  <c r="K1083" i="7" l="1"/>
  <c r="I1083" i="7" s="1"/>
  <c r="F1084" i="7"/>
  <c r="E1084" i="7"/>
  <c r="G1084" i="7" l="1"/>
  <c r="AC1084" i="7" s="1"/>
  <c r="J1084" i="7"/>
  <c r="H1084" i="7" s="1"/>
  <c r="L1083" i="7"/>
  <c r="K1084" i="7" l="1"/>
  <c r="G1085" i="7" s="1"/>
  <c r="E1085" i="7" l="1"/>
  <c r="F1085" i="7"/>
  <c r="AC1085" i="7"/>
  <c r="L1084" i="7"/>
  <c r="I1084" i="7"/>
  <c r="J1085" i="7"/>
  <c r="H1085" i="7" s="1"/>
  <c r="K1085" i="7" l="1"/>
  <c r="I1085" i="7" s="1"/>
  <c r="G1086" i="7"/>
  <c r="F1086" i="7" l="1"/>
  <c r="E1086" i="7"/>
  <c r="L1085" i="7"/>
  <c r="AC1086" i="7"/>
  <c r="J1086" i="7"/>
  <c r="H1086" i="7" s="1"/>
  <c r="K1086" i="7" l="1"/>
  <c r="I1086" i="7" s="1"/>
  <c r="E1087" i="7" l="1"/>
  <c r="F1087" i="7"/>
  <c r="G1087" i="7"/>
  <c r="AC1087" i="7" s="1"/>
  <c r="L1086" i="7"/>
  <c r="J1087" i="7"/>
  <c r="H1087" i="7" s="1"/>
  <c r="K1087" i="7" l="1"/>
  <c r="I1087" i="7" s="1"/>
  <c r="L1087" i="7" l="1"/>
  <c r="E1088" i="7"/>
  <c r="F1088" i="7"/>
  <c r="G1088" i="7"/>
  <c r="AC1088" i="7" l="1"/>
  <c r="J1088" i="7"/>
  <c r="H1088" i="7" s="1"/>
  <c r="K1088" i="7" l="1"/>
  <c r="I1088" i="7" s="1"/>
  <c r="G1089" i="7"/>
  <c r="E1089" i="7"/>
  <c r="F1089" i="7"/>
  <c r="AC1089" i="7" l="1"/>
  <c r="L1088" i="7"/>
  <c r="J1089" i="7"/>
  <c r="H1089" i="7" s="1"/>
  <c r="K1089" i="7" l="1"/>
  <c r="I1089" i="7" s="1"/>
  <c r="L1089" i="7" l="1"/>
  <c r="F1090" i="7"/>
  <c r="G1090" i="7"/>
  <c r="E1090" i="7"/>
  <c r="AC1090" i="7" l="1"/>
  <c r="J1090" i="7"/>
  <c r="H1090" i="7" s="1"/>
  <c r="K1090" i="7" l="1"/>
  <c r="F1091" i="7" s="1"/>
  <c r="E1091" i="7" l="1"/>
  <c r="G1091" i="7"/>
  <c r="AC1091" i="7" s="1"/>
  <c r="L1090" i="7"/>
  <c r="I1090" i="7"/>
  <c r="J1091" i="7"/>
  <c r="H1091" i="7" s="1"/>
  <c r="K1091" i="7" l="1"/>
  <c r="I1091" i="7" s="1"/>
  <c r="G1092" i="7" l="1"/>
  <c r="E1092" i="7"/>
  <c r="F1092" i="7"/>
  <c r="L1091" i="7"/>
  <c r="AC1092" i="7" l="1"/>
  <c r="J1092" i="7"/>
  <c r="H1092" i="7" s="1"/>
  <c r="K1092" i="7" l="1"/>
  <c r="I1092" i="7" s="1"/>
  <c r="L1092" i="7" l="1"/>
  <c r="E1093" i="7"/>
  <c r="F1093" i="7"/>
  <c r="G1093" i="7"/>
  <c r="AC1093" i="7" l="1"/>
  <c r="J1093" i="7"/>
  <c r="H1093" i="7" s="1"/>
  <c r="K1093" i="7" l="1"/>
  <c r="I1093" i="7" s="1"/>
  <c r="E1094" i="7"/>
  <c r="G1094" i="7" l="1"/>
  <c r="AC1094" i="7" s="1"/>
  <c r="L1093" i="7"/>
  <c r="F1094" i="7"/>
  <c r="J1094" i="7" l="1"/>
  <c r="H1094" i="7" s="1"/>
  <c r="K1094" i="7" l="1"/>
  <c r="I1094" i="7" s="1"/>
  <c r="E1095" i="7" l="1"/>
  <c r="F1095" i="7"/>
  <c r="L1094" i="7"/>
  <c r="G1095" i="7"/>
  <c r="AC1095" i="7" s="1"/>
  <c r="J1095" i="7"/>
  <c r="H1095" i="7" s="1"/>
  <c r="K1095" i="7" l="1"/>
  <c r="L1095" i="7" l="1"/>
  <c r="I1095" i="7"/>
  <c r="E1096" i="7"/>
  <c r="F1096" i="7"/>
  <c r="G1096" i="7"/>
  <c r="AC1096" i="7" l="1"/>
  <c r="J1096" i="7"/>
  <c r="H1096" i="7" s="1"/>
  <c r="K1096" i="7" l="1"/>
  <c r="L1096" i="7" l="1"/>
  <c r="I1096" i="7"/>
  <c r="G1097" i="7"/>
  <c r="E1097" i="7"/>
  <c r="F1097" i="7"/>
  <c r="AC1097" i="7" l="1"/>
  <c r="J1097" i="7"/>
  <c r="H1097" i="7" s="1"/>
  <c r="K1097" i="7" l="1"/>
  <c r="I1097" i="7" s="1"/>
  <c r="L1097" i="7" l="1"/>
  <c r="G1098" i="7"/>
  <c r="E1098" i="7"/>
  <c r="F1098" i="7"/>
  <c r="AC1098" i="7" l="1"/>
  <c r="J1098" i="7"/>
  <c r="H1098" i="7" s="1"/>
  <c r="K1098" i="7" l="1"/>
  <c r="I1098" i="7" s="1"/>
  <c r="G1099" i="7" l="1"/>
  <c r="F1099" i="7"/>
  <c r="E1099" i="7"/>
  <c r="L1098" i="7"/>
  <c r="AC1099" i="7" l="1"/>
  <c r="J1099" i="7"/>
  <c r="H1099" i="7" s="1"/>
  <c r="K1099" i="7" l="1"/>
  <c r="I1099" i="7" s="1"/>
  <c r="L1099" i="7" l="1"/>
  <c r="E1100" i="7"/>
  <c r="G1100" i="7"/>
  <c r="F1100" i="7"/>
  <c r="AC1100" i="7" l="1"/>
  <c r="J1100" i="7"/>
  <c r="H1100" i="7" s="1"/>
  <c r="K1100" i="7" l="1"/>
  <c r="I1100" i="7" s="1"/>
  <c r="F1101" i="7" l="1"/>
  <c r="G1101" i="7"/>
  <c r="AC1101" i="7" s="1"/>
  <c r="E1101" i="7"/>
  <c r="L1100" i="7"/>
  <c r="J1101" i="7"/>
  <c r="H1101" i="7" s="1"/>
  <c r="K1101" i="7" l="1"/>
  <c r="I1101" i="7" s="1"/>
  <c r="G1102" i="7" l="1"/>
  <c r="F1102" i="7"/>
  <c r="E1102" i="7"/>
  <c r="L1101" i="7"/>
  <c r="J1102" i="7"/>
  <c r="H1102" i="7" s="1"/>
  <c r="AC1102" i="7" l="1"/>
  <c r="K1102" i="7"/>
  <c r="I1102" i="7" s="1"/>
  <c r="E1103" i="7"/>
  <c r="F1103" i="7"/>
  <c r="G1103" i="7"/>
  <c r="AC1103" i="7" l="1"/>
  <c r="J1103" i="7"/>
  <c r="H1103" i="7" s="1"/>
  <c r="L1102" i="7"/>
  <c r="K1103" i="7" l="1"/>
  <c r="I1103" i="7" s="1"/>
  <c r="F1104" i="7"/>
  <c r="G1104" i="7" l="1"/>
  <c r="E1104" i="7"/>
  <c r="L1103" i="7"/>
  <c r="AC1104" i="7"/>
  <c r="J1104" i="7"/>
  <c r="H1104" i="7" s="1"/>
  <c r="K1104" i="7" l="1"/>
  <c r="I1104" i="7" s="1"/>
  <c r="L1104" i="7" l="1"/>
  <c r="F1105" i="7"/>
  <c r="G1105" i="7"/>
  <c r="E1105" i="7"/>
  <c r="AC1105" i="7" l="1"/>
  <c r="J1105" i="7"/>
  <c r="H1105" i="7" s="1"/>
  <c r="K1105" i="7" l="1"/>
  <c r="I1105" i="7" s="1"/>
  <c r="E1106" i="7" l="1"/>
  <c r="F1106" i="7"/>
  <c r="G1106" i="7"/>
  <c r="J1106" i="7"/>
  <c r="H1106" i="7" s="1"/>
  <c r="L1105" i="7"/>
  <c r="AC1106" i="7" l="1"/>
  <c r="K1106" i="7"/>
  <c r="I1106" i="7" s="1"/>
  <c r="L1106" i="7" l="1"/>
  <c r="F1107" i="7"/>
  <c r="G1107" i="7"/>
  <c r="E1107" i="7"/>
  <c r="AC1107" i="7" l="1"/>
  <c r="J1107" i="7"/>
  <c r="H1107" i="7" s="1"/>
  <c r="K1107" i="7" l="1"/>
  <c r="I1107" i="7" s="1"/>
  <c r="L1107" i="7" l="1"/>
  <c r="G1108" i="7"/>
  <c r="E1108" i="7"/>
  <c r="F1108" i="7"/>
  <c r="AC1108" i="7" l="1"/>
  <c r="J1108" i="7"/>
  <c r="H1108" i="7" s="1"/>
  <c r="K1108" i="7" l="1"/>
  <c r="I1108" i="7" s="1"/>
  <c r="L1108" i="7" l="1"/>
  <c r="F1109" i="7"/>
  <c r="G1109" i="7"/>
  <c r="E1109" i="7"/>
  <c r="AC1109" i="7" l="1"/>
  <c r="J1109" i="7"/>
  <c r="H1109" i="7" s="1"/>
  <c r="K1109" i="7" l="1"/>
  <c r="I1109" i="7" s="1"/>
  <c r="G1110" i="7"/>
  <c r="E1110" i="7"/>
  <c r="F1110" i="7"/>
  <c r="AC1110" i="7" l="1"/>
  <c r="J1110" i="7"/>
  <c r="H1110" i="7" s="1"/>
  <c r="L1109" i="7"/>
  <c r="K1110" i="7" l="1"/>
  <c r="I1110" i="7" s="1"/>
  <c r="E1111" i="7" l="1"/>
  <c r="F1111" i="7"/>
  <c r="L1110" i="7"/>
  <c r="G1111" i="7"/>
  <c r="J1111" i="7"/>
  <c r="H1111" i="7" s="1"/>
  <c r="AC1111" i="7" l="1"/>
  <c r="K1111" i="7"/>
  <c r="I1111" i="7" s="1"/>
  <c r="G1112" i="7" l="1"/>
  <c r="AC1112" i="7" s="1"/>
  <c r="E1112" i="7"/>
  <c r="F1112" i="7"/>
  <c r="J1112" i="7"/>
  <c r="H1112" i="7" s="1"/>
  <c r="L1111" i="7"/>
  <c r="K1112" i="7" l="1"/>
  <c r="I1112" i="7" s="1"/>
  <c r="E1113" i="7" l="1"/>
  <c r="G1113" i="7"/>
  <c r="F1113" i="7"/>
  <c r="L1112" i="7"/>
  <c r="AC1113" i="7" l="1"/>
  <c r="J1113" i="7"/>
  <c r="H1113" i="7" s="1"/>
  <c r="K1113" i="7" l="1"/>
  <c r="I1113" i="7" s="1"/>
  <c r="L1113" i="7" l="1"/>
  <c r="G1114" i="7"/>
  <c r="F1114" i="7"/>
  <c r="E1114" i="7"/>
  <c r="AC1114" i="7" l="1"/>
  <c r="J1114" i="7"/>
  <c r="H1114" i="7" s="1"/>
  <c r="K1114" i="7" l="1"/>
  <c r="I1114" i="7" s="1"/>
  <c r="G1115" i="7" l="1"/>
  <c r="AC1115" i="7" s="1"/>
  <c r="F1115" i="7"/>
  <c r="E1115" i="7"/>
  <c r="J1115" i="7"/>
  <c r="H1115" i="7" s="1"/>
  <c r="L1114" i="7"/>
  <c r="K1115" i="7" l="1"/>
  <c r="I1115" i="7" s="1"/>
  <c r="E1116" i="7"/>
  <c r="G1116" i="7" l="1"/>
  <c r="AC1116" i="7" s="1"/>
  <c r="F1116" i="7"/>
  <c r="L1115" i="7"/>
  <c r="J1116" i="7"/>
  <c r="H1116" i="7" s="1"/>
  <c r="K1116" i="7" l="1"/>
  <c r="I1116" i="7" s="1"/>
  <c r="G1117" i="7" l="1"/>
  <c r="F1117" i="7"/>
  <c r="E1117" i="7"/>
  <c r="L1116" i="7"/>
  <c r="AC1117" i="7"/>
  <c r="J1117" i="7"/>
  <c r="H1117" i="7" s="1"/>
  <c r="K1117" i="7" l="1"/>
  <c r="I1117" i="7" s="1"/>
  <c r="F1118" i="7" l="1"/>
  <c r="G1118" i="7"/>
  <c r="AC1118" i="7" s="1"/>
  <c r="E1118" i="7"/>
  <c r="L1117" i="7"/>
  <c r="J1118" i="7"/>
  <c r="H1118" i="7" s="1"/>
  <c r="K1118" i="7" l="1"/>
  <c r="I1118" i="7" s="1"/>
  <c r="L1118" i="7" l="1"/>
  <c r="F1119" i="7"/>
  <c r="G1119" i="7"/>
  <c r="E1119" i="7"/>
  <c r="AC1119" i="7" l="1"/>
  <c r="J1119" i="7"/>
  <c r="H1119" i="7" s="1"/>
  <c r="K1119" i="7" l="1"/>
  <c r="I1119" i="7" s="1"/>
  <c r="L1119" i="7" l="1"/>
  <c r="G1120" i="7"/>
  <c r="F1120" i="7"/>
  <c r="E1120" i="7"/>
  <c r="AC1120" i="7" l="1"/>
  <c r="J1120" i="7"/>
  <c r="H1120" i="7" s="1"/>
  <c r="K1120" i="7" l="1"/>
  <c r="I1120" i="7" s="1"/>
  <c r="L1120" i="7" l="1"/>
  <c r="F1121" i="7"/>
  <c r="E1121" i="7"/>
  <c r="G1121" i="7"/>
  <c r="AC1121" i="7" l="1"/>
  <c r="J1121" i="7"/>
  <c r="H1121" i="7" s="1"/>
  <c r="K1121" i="7" l="1"/>
  <c r="I1121" i="7" s="1"/>
  <c r="E1122" i="7" l="1"/>
  <c r="G1122" i="7"/>
  <c r="AC1122" i="7" s="1"/>
  <c r="F1122" i="7"/>
  <c r="J1122" i="7"/>
  <c r="H1122" i="7" s="1"/>
  <c r="L1121" i="7"/>
  <c r="K1122" i="7" l="1"/>
  <c r="I1122" i="7" s="1"/>
  <c r="F1123" i="7" l="1"/>
  <c r="G1123" i="7"/>
  <c r="L1122" i="7"/>
  <c r="E1123" i="7"/>
  <c r="AC1123" i="7" l="1"/>
  <c r="J1123" i="7"/>
  <c r="H1123" i="7" s="1"/>
  <c r="K1123" i="7" l="1"/>
  <c r="I1123" i="7" s="1"/>
  <c r="F1124" i="7" l="1"/>
  <c r="G1124" i="7"/>
  <c r="E1124" i="7"/>
  <c r="L1123" i="7"/>
  <c r="AC1124" i="7" l="1"/>
  <c r="J1124" i="7"/>
  <c r="H1124" i="7" s="1"/>
  <c r="K1124" i="7" l="1"/>
  <c r="I1124" i="7" s="1"/>
  <c r="L1124" i="7" l="1"/>
  <c r="E1125" i="7"/>
  <c r="G1125" i="7"/>
  <c r="F1125" i="7"/>
  <c r="AC1125" i="7" l="1"/>
  <c r="J1125" i="7"/>
  <c r="H1125" i="7" s="1"/>
  <c r="K1125" i="7" l="1"/>
  <c r="I1125" i="7" s="1"/>
  <c r="L1125" i="7" l="1"/>
  <c r="E1126" i="7"/>
  <c r="G1126" i="7"/>
  <c r="F1126" i="7"/>
  <c r="AC1126" i="7" l="1"/>
  <c r="J1126" i="7"/>
  <c r="H1126" i="7" s="1"/>
  <c r="K1126" i="7" l="1"/>
  <c r="I1126" i="7" s="1"/>
  <c r="F1127" i="7" l="1"/>
  <c r="E1127" i="7"/>
  <c r="G1127" i="7"/>
  <c r="AC1127" i="7" s="1"/>
  <c r="L1126" i="7"/>
  <c r="J1127" i="7"/>
  <c r="H1127" i="7" s="1"/>
  <c r="K1127" i="7" l="1"/>
  <c r="I1127" i="7" s="1"/>
  <c r="G1128" i="7" l="1"/>
  <c r="E1128" i="7"/>
  <c r="L1127" i="7"/>
  <c r="F1128" i="7"/>
  <c r="AC1128" i="7" l="1"/>
  <c r="J1128" i="7"/>
  <c r="H1128" i="7" s="1"/>
  <c r="K1128" i="7" l="1"/>
  <c r="I1128" i="7" s="1"/>
  <c r="F1129" i="7" l="1"/>
  <c r="G1129" i="7"/>
  <c r="E1129" i="7"/>
  <c r="L1128" i="7"/>
  <c r="AC1129" i="7" l="1"/>
  <c r="J1129" i="7"/>
  <c r="H1129" i="7" s="1"/>
  <c r="K1129" i="7" l="1"/>
  <c r="I1129" i="7" s="1"/>
  <c r="F1130" i="7" l="1"/>
  <c r="G1130" i="7"/>
  <c r="AC1130" i="7" s="1"/>
  <c r="E1130" i="7"/>
  <c r="L1129" i="7"/>
  <c r="J1130" i="7"/>
  <c r="H1130" i="7" s="1"/>
  <c r="K1130" i="7" l="1"/>
  <c r="I1130" i="7" s="1"/>
  <c r="L1130" i="7" l="1"/>
  <c r="F1131" i="7"/>
  <c r="E1131" i="7"/>
  <c r="G1131" i="7"/>
  <c r="AC1131" i="7" l="1"/>
  <c r="J1131" i="7"/>
  <c r="H1131" i="7" s="1"/>
  <c r="K1131" i="7" l="1"/>
  <c r="I1131" i="7" s="1"/>
  <c r="E1132" i="7"/>
  <c r="G1132" i="7"/>
  <c r="F1132" i="7" l="1"/>
  <c r="AC1132" i="7"/>
  <c r="J1132" i="7"/>
  <c r="H1132" i="7" s="1"/>
  <c r="L1131" i="7"/>
  <c r="K1132" i="7" l="1"/>
  <c r="I1132" i="7" s="1"/>
  <c r="G1133" i="7"/>
  <c r="E1133" i="7" l="1"/>
  <c r="F1133" i="7"/>
  <c r="AC1133" i="7"/>
  <c r="L1132" i="7"/>
  <c r="J1133" i="7"/>
  <c r="H1133" i="7" s="1"/>
  <c r="K1133" i="7" l="1"/>
  <c r="I1133" i="7" s="1"/>
  <c r="E1134" i="7"/>
  <c r="G1134" i="7" l="1"/>
  <c r="F1134" i="7"/>
  <c r="AC1134" i="7"/>
  <c r="J1134" i="7"/>
  <c r="H1134" i="7" s="1"/>
  <c r="L1133" i="7"/>
  <c r="K1134" i="7" l="1"/>
  <c r="I1134" i="7" s="1"/>
  <c r="G1135" i="7"/>
  <c r="E1135" i="7"/>
  <c r="F1135" i="7" l="1"/>
  <c r="L1134" i="7"/>
  <c r="AC1135" i="7"/>
  <c r="J1135" i="7"/>
  <c r="H1135" i="7" s="1"/>
  <c r="K1135" i="7" l="1"/>
  <c r="I1135" i="7" s="1"/>
  <c r="G1136" i="7" l="1"/>
  <c r="E1136" i="7"/>
  <c r="F1136" i="7"/>
  <c r="L1135" i="7"/>
  <c r="AC1136" i="7"/>
  <c r="J1136" i="7"/>
  <c r="H1136" i="7" s="1"/>
  <c r="K1136" i="7" l="1"/>
  <c r="I1136" i="7" s="1"/>
  <c r="L1136" i="7" l="1"/>
  <c r="E1137" i="7"/>
  <c r="F1137" i="7"/>
  <c r="G1137" i="7"/>
  <c r="AC1137" i="7" l="1"/>
  <c r="J1137" i="7"/>
  <c r="H1137" i="7" s="1"/>
  <c r="K1137" i="7" l="1"/>
  <c r="I1137" i="7" s="1"/>
  <c r="E1138" i="7" l="1"/>
  <c r="F1138" i="7"/>
  <c r="G1138" i="7"/>
  <c r="AC1138" i="7" s="1"/>
  <c r="L1137" i="7"/>
  <c r="J1138" i="7"/>
  <c r="H1138" i="7" s="1"/>
  <c r="K1138" i="7" l="1"/>
  <c r="I1138" i="7" s="1"/>
  <c r="L1138" i="7" l="1"/>
  <c r="E1139" i="7"/>
  <c r="G1139" i="7"/>
  <c r="F1139" i="7"/>
  <c r="AC1139" i="7" l="1"/>
  <c r="J1139" i="7"/>
  <c r="H1139" i="7" s="1"/>
  <c r="K1139" i="7" l="1"/>
  <c r="I1139" i="7" s="1"/>
  <c r="F1140" i="7" l="1"/>
  <c r="E1140" i="7"/>
  <c r="G1140" i="7"/>
  <c r="AC1140" i="7" s="1"/>
  <c r="L1139" i="7"/>
  <c r="J1140" i="7"/>
  <c r="H1140" i="7" s="1"/>
  <c r="K1140" i="7" l="1"/>
  <c r="I1140" i="7" s="1"/>
  <c r="L1140" i="7" l="1"/>
  <c r="E1141" i="7"/>
  <c r="G1141" i="7"/>
  <c r="F1141" i="7"/>
  <c r="AC1141" i="7" l="1"/>
  <c r="J1141" i="7"/>
  <c r="H1141" i="7" s="1"/>
  <c r="K1141" i="7" l="1"/>
  <c r="I1141" i="7" s="1"/>
  <c r="L1141" i="7" l="1"/>
  <c r="F1142" i="7"/>
  <c r="E1142" i="7"/>
  <c r="G1142" i="7"/>
  <c r="AC1142" i="7" l="1"/>
  <c r="J1142" i="7"/>
  <c r="H1142" i="7" s="1"/>
  <c r="K1142" i="7" l="1"/>
  <c r="I1142" i="7" s="1"/>
  <c r="G1143" i="7" l="1"/>
  <c r="F1143" i="7"/>
  <c r="E1143" i="7"/>
  <c r="AC1143" i="7"/>
  <c r="L1142" i="7"/>
  <c r="J1143" i="7"/>
  <c r="H1143" i="7" s="1"/>
  <c r="K1143" i="7" l="1"/>
  <c r="I1143" i="7" s="1"/>
  <c r="F1144" i="7" l="1"/>
  <c r="E1144" i="7"/>
  <c r="G1144" i="7"/>
  <c r="AC1144" i="7" s="1"/>
  <c r="L1143" i="7"/>
  <c r="J1144" i="7"/>
  <c r="H1144" i="7" s="1"/>
  <c r="K1144" i="7" l="1"/>
  <c r="L1144" i="7" s="1"/>
  <c r="G1145" i="7" l="1"/>
  <c r="I1144" i="7"/>
  <c r="E1145" i="7"/>
  <c r="F1145" i="7"/>
  <c r="AC1145" i="7" l="1"/>
  <c r="J1145" i="7"/>
  <c r="H1145" i="7" s="1"/>
  <c r="K1145" i="7" l="1"/>
  <c r="I1145" i="7" s="1"/>
  <c r="G1146" i="7" l="1"/>
  <c r="E1146" i="7"/>
  <c r="F1146" i="7"/>
  <c r="AC1146" i="7"/>
  <c r="L1145" i="7"/>
  <c r="J1146" i="7"/>
  <c r="H1146" i="7" s="1"/>
  <c r="K1146" i="7" l="1"/>
  <c r="I1146" i="7" s="1"/>
  <c r="F1147" i="7" l="1"/>
  <c r="G1147" i="7"/>
  <c r="AC1147" i="7" s="1"/>
  <c r="E1147" i="7"/>
  <c r="L1146" i="7"/>
  <c r="J1147" i="7"/>
  <c r="H1147" i="7" s="1"/>
  <c r="K1147" i="7" l="1"/>
  <c r="I1147" i="7" s="1"/>
  <c r="L1147" i="7" l="1"/>
  <c r="G1148" i="7"/>
  <c r="E1148" i="7"/>
  <c r="F1148" i="7"/>
  <c r="AC1148" i="7" l="1"/>
  <c r="J1148" i="7"/>
  <c r="H1148" i="7" s="1"/>
  <c r="K1148" i="7" l="1"/>
  <c r="I1148" i="7" s="1"/>
  <c r="L1148" i="7" l="1"/>
  <c r="F1149" i="7"/>
  <c r="E1149" i="7"/>
  <c r="G1149" i="7"/>
  <c r="AC1149" i="7" l="1"/>
  <c r="J1149" i="7"/>
  <c r="H1149" i="7" s="1"/>
  <c r="K1149" i="7" l="1"/>
  <c r="I1149" i="7" s="1"/>
  <c r="F1150" i="7" l="1"/>
  <c r="E1150" i="7"/>
  <c r="G1150" i="7"/>
  <c r="J1150" i="7"/>
  <c r="H1150" i="7" s="1"/>
  <c r="L1149" i="7"/>
  <c r="AC1150" i="7" l="1"/>
  <c r="K1150" i="7"/>
  <c r="I1150" i="7" s="1"/>
  <c r="L1150" i="7" l="1"/>
  <c r="G1151" i="7"/>
  <c r="E1151" i="7"/>
  <c r="F1151" i="7"/>
  <c r="AC1151" i="7" l="1"/>
  <c r="J1151" i="7"/>
  <c r="H1151" i="7" s="1"/>
  <c r="K1151" i="7" l="1"/>
  <c r="L1151" i="7" l="1"/>
  <c r="I1151" i="7"/>
  <c r="G1152" i="7"/>
  <c r="F1152" i="7"/>
  <c r="E1152" i="7"/>
  <c r="AC1152" i="7" l="1"/>
  <c r="J1152" i="7"/>
  <c r="H1152" i="7" s="1"/>
  <c r="K1152" i="7" l="1"/>
  <c r="I1152" i="7" s="1"/>
  <c r="E1153" i="7" l="1"/>
  <c r="G1153" i="7"/>
  <c r="AC1153" i="7" s="1"/>
  <c r="F1153" i="7"/>
  <c r="L1152" i="7"/>
  <c r="J1153" i="7"/>
  <c r="H1153" i="7" s="1"/>
  <c r="K1153" i="7" l="1"/>
  <c r="L1153" i="7" l="1"/>
  <c r="I1153" i="7"/>
  <c r="F1154" i="7"/>
  <c r="E1154" i="7"/>
  <c r="G1154" i="7"/>
  <c r="AC1154" i="7" l="1"/>
  <c r="J1154" i="7"/>
  <c r="H1154" i="7" s="1"/>
  <c r="K1154" i="7" l="1"/>
  <c r="I1154" i="7" s="1"/>
  <c r="E1155" i="7" l="1"/>
  <c r="F1155" i="7"/>
  <c r="G1155" i="7"/>
  <c r="L1154" i="7"/>
  <c r="J1155" i="7"/>
  <c r="H1155" i="7" s="1"/>
  <c r="AC1155" i="7" l="1"/>
  <c r="K1155" i="7"/>
  <c r="L1155" i="7" l="1"/>
  <c r="I1155" i="7"/>
  <c r="G1156" i="7"/>
  <c r="F1156" i="7"/>
  <c r="E1156" i="7"/>
  <c r="AC1156" i="7" l="1"/>
  <c r="J1156" i="7"/>
  <c r="H1156" i="7" s="1"/>
  <c r="K1156" i="7" l="1"/>
  <c r="I1156" i="7" s="1"/>
  <c r="E1157" i="7"/>
  <c r="G1157" i="7" l="1"/>
  <c r="F1157" i="7"/>
  <c r="L1156" i="7"/>
  <c r="J1157" i="7"/>
  <c r="H1157" i="7" s="1"/>
  <c r="AC1157" i="7" l="1"/>
  <c r="K1157" i="7"/>
  <c r="I1157" i="7" s="1"/>
  <c r="L1157" i="7" l="1"/>
  <c r="E1158" i="7"/>
  <c r="F1158" i="7"/>
  <c r="G1158" i="7"/>
  <c r="AC1158" i="7" l="1"/>
  <c r="J1158" i="7"/>
  <c r="H1158" i="7" s="1"/>
  <c r="K1158" i="7" l="1"/>
  <c r="I1158" i="7" s="1"/>
  <c r="E1159" i="7"/>
  <c r="G1159" i="7"/>
  <c r="F1159" i="7" l="1"/>
  <c r="AC1159" i="7"/>
  <c r="L1158" i="7"/>
  <c r="J1159" i="7"/>
  <c r="H1159" i="7" s="1"/>
  <c r="K1159" i="7" l="1"/>
  <c r="E1160" i="7" s="1"/>
  <c r="G1160" i="7"/>
  <c r="F1160" i="7"/>
  <c r="AC1160" i="7" l="1"/>
  <c r="L1159" i="7"/>
  <c r="I1159" i="7"/>
  <c r="J1160" i="7"/>
  <c r="H1160" i="7" s="1"/>
  <c r="K1160" i="7" l="1"/>
  <c r="I1160" i="7" s="1"/>
  <c r="L1160" i="7" l="1"/>
  <c r="E1161" i="7"/>
  <c r="F1161" i="7"/>
  <c r="G1161" i="7"/>
  <c r="AC1161" i="7" l="1"/>
  <c r="J1161" i="7"/>
  <c r="H1161" i="7" s="1"/>
  <c r="K1161" i="7" l="1"/>
  <c r="L1161" i="7" l="1"/>
  <c r="I1161" i="7"/>
  <c r="G1162" i="7"/>
  <c r="F1162" i="7"/>
  <c r="E1162" i="7"/>
  <c r="AC1162" i="7" l="1"/>
  <c r="J1162" i="7"/>
  <c r="H1162" i="7" s="1"/>
  <c r="K1162" i="7" l="1"/>
  <c r="I1162" i="7" s="1"/>
  <c r="E1163" i="7" l="1"/>
  <c r="G1163" i="7"/>
  <c r="F1163" i="7"/>
  <c r="J1163" i="7"/>
  <c r="H1163" i="7" s="1"/>
  <c r="L1162" i="7"/>
  <c r="AC1163" i="7" l="1"/>
  <c r="K1163" i="7"/>
  <c r="I1163" i="7" s="1"/>
  <c r="F1164" i="7" l="1"/>
  <c r="E1164" i="7"/>
  <c r="G1164" i="7"/>
  <c r="J1164" i="7"/>
  <c r="H1164" i="7" s="1"/>
  <c r="L1163" i="7"/>
  <c r="AC1164" i="7" l="1"/>
  <c r="K1164" i="7"/>
  <c r="I1164" i="7" s="1"/>
  <c r="L1164" i="7" l="1"/>
  <c r="G1165" i="7"/>
  <c r="E1165" i="7"/>
  <c r="F1165" i="7"/>
  <c r="AC1165" i="7" l="1"/>
  <c r="J1165" i="7"/>
  <c r="H1165" i="7" s="1"/>
  <c r="K1165" i="7" l="1"/>
  <c r="L1165" i="7" s="1"/>
  <c r="E1166" i="7" l="1"/>
  <c r="I1165" i="7"/>
  <c r="F1166" i="7"/>
  <c r="G1166" i="7"/>
  <c r="AC1166" i="7" l="1"/>
  <c r="J1166" i="7"/>
  <c r="H1166" i="7" s="1"/>
  <c r="K1166" i="7" l="1"/>
  <c r="I1166" i="7" s="1"/>
  <c r="F1167" i="7" l="1"/>
  <c r="E1167" i="7"/>
  <c r="G1167" i="7"/>
  <c r="AC1167" i="7" s="1"/>
  <c r="L1166" i="7"/>
  <c r="J1167" i="7"/>
  <c r="H1167" i="7" s="1"/>
  <c r="K1167" i="7" l="1"/>
  <c r="I1167" i="7" s="1"/>
  <c r="E1168" i="7" l="1"/>
  <c r="G1168" i="7"/>
  <c r="F1168" i="7"/>
  <c r="L1167" i="7"/>
  <c r="AC1168" i="7" l="1"/>
  <c r="J1168" i="7"/>
  <c r="H1168" i="7" s="1"/>
  <c r="K1168" i="7" l="1"/>
  <c r="I1168" i="7" s="1"/>
  <c r="L1168" i="7" l="1"/>
  <c r="E1169" i="7"/>
  <c r="G1169" i="7"/>
  <c r="F1169" i="7"/>
  <c r="AC1169" i="7" l="1"/>
  <c r="J1169" i="7"/>
  <c r="H1169" i="7" s="1"/>
  <c r="K1169" i="7" l="1"/>
  <c r="I1169" i="7" s="1"/>
  <c r="F1170" i="7" l="1"/>
  <c r="G1170" i="7"/>
  <c r="E1170" i="7"/>
  <c r="L1169" i="7"/>
  <c r="AC1170" i="7" l="1"/>
  <c r="J1170" i="7"/>
  <c r="H1170" i="7" s="1"/>
  <c r="K1170" i="7" l="1"/>
  <c r="I1170" i="7" s="1"/>
  <c r="L1170" i="7" l="1"/>
  <c r="E1171" i="7"/>
  <c r="F1171" i="7"/>
  <c r="G1171" i="7"/>
  <c r="AC1171" i="7" l="1"/>
  <c r="J1171" i="7"/>
  <c r="H1171" i="7" s="1"/>
  <c r="K1171" i="7" l="1"/>
  <c r="I1171" i="7" s="1"/>
  <c r="E1172" i="7" l="1"/>
  <c r="G1172" i="7"/>
  <c r="F1172" i="7"/>
  <c r="L1171" i="7"/>
  <c r="AC1172" i="7"/>
  <c r="J1172" i="7"/>
  <c r="H1172" i="7" s="1"/>
  <c r="K1172" i="7" l="1"/>
  <c r="I1172" i="7" s="1"/>
  <c r="E1173" i="7" l="1"/>
  <c r="F1173" i="7"/>
  <c r="L1172" i="7"/>
  <c r="G1173" i="7"/>
  <c r="J1173" i="7"/>
  <c r="H1173" i="7" s="1"/>
  <c r="AC1173" i="7" l="1"/>
  <c r="K1173" i="7"/>
  <c r="G1174" i="7" l="1"/>
  <c r="I1173" i="7"/>
  <c r="E1174" i="7"/>
  <c r="F1174" i="7"/>
  <c r="J1174" i="7"/>
  <c r="H1174" i="7" s="1"/>
  <c r="L1173" i="7"/>
  <c r="AC1174" i="7" l="1"/>
  <c r="K1174" i="7"/>
  <c r="I1174" i="7" s="1"/>
  <c r="L1174" i="7" l="1"/>
  <c r="F1175" i="7"/>
  <c r="G1175" i="7"/>
  <c r="E1175" i="7"/>
  <c r="AC1175" i="7" l="1"/>
  <c r="J1175" i="7"/>
  <c r="H1175" i="7" s="1"/>
  <c r="K1175" i="7" l="1"/>
  <c r="I1175" i="7" s="1"/>
  <c r="L1175" i="7" l="1"/>
  <c r="F1176" i="7"/>
  <c r="G1176" i="7"/>
  <c r="E1176" i="7"/>
  <c r="AC1176" i="7" l="1"/>
  <c r="J1176" i="7"/>
  <c r="H1176" i="7" s="1"/>
  <c r="K1176" i="7" l="1"/>
  <c r="L1176" i="7" l="1"/>
  <c r="I1176" i="7"/>
  <c r="F1177" i="7"/>
  <c r="G1177" i="7"/>
  <c r="E1177" i="7"/>
  <c r="AC1177" i="7" l="1"/>
  <c r="J1177" i="7"/>
  <c r="H1177" i="7" s="1"/>
  <c r="K1177" i="7" l="1"/>
  <c r="I1177" i="7" s="1"/>
  <c r="F1178" i="7" l="1"/>
  <c r="E1178" i="7"/>
  <c r="G1178" i="7"/>
  <c r="L1177" i="7"/>
  <c r="J1178" i="7"/>
  <c r="H1178" i="7" s="1"/>
  <c r="AC1178" i="7" l="1"/>
  <c r="K1178" i="7"/>
  <c r="L1178" i="7" l="1"/>
  <c r="I1178" i="7"/>
  <c r="G1179" i="7"/>
  <c r="F1179" i="7"/>
  <c r="E1179" i="7"/>
  <c r="AC1179" i="7" l="1"/>
  <c r="J1179" i="7"/>
  <c r="H1179" i="7" s="1"/>
  <c r="K1179" i="7" l="1"/>
  <c r="I1179" i="7" s="1"/>
  <c r="F1180" i="7" l="1"/>
  <c r="E1180" i="7"/>
  <c r="G1180" i="7"/>
  <c r="L1179" i="7"/>
  <c r="J1180" i="7"/>
  <c r="H1180" i="7" s="1"/>
  <c r="AC1180" i="7" l="1"/>
  <c r="K1180" i="7"/>
  <c r="I1180" i="7" s="1"/>
  <c r="L1180" i="7" l="1"/>
  <c r="F1181" i="7"/>
  <c r="G1181" i="7"/>
  <c r="E1181" i="7"/>
  <c r="AC1181" i="7" l="1"/>
  <c r="J1181" i="7"/>
  <c r="H1181" i="7" s="1"/>
  <c r="K1181" i="7" l="1"/>
  <c r="I1181" i="7" s="1"/>
  <c r="E1182" i="7"/>
  <c r="G1182" i="7" l="1"/>
  <c r="F1182" i="7"/>
  <c r="L1181" i="7"/>
  <c r="AC1182" i="7"/>
  <c r="J1182" i="7"/>
  <c r="H1182" i="7" s="1"/>
  <c r="K1182" i="7" l="1"/>
  <c r="I1182" i="7" s="1"/>
  <c r="F1183" i="7"/>
  <c r="G1183" i="7" l="1"/>
  <c r="AC1183" i="7" s="1"/>
  <c r="E1183" i="7"/>
  <c r="J1183" i="7"/>
  <c r="H1183" i="7" s="1"/>
  <c r="L1182" i="7"/>
  <c r="K1183" i="7" l="1"/>
  <c r="I1183" i="7" s="1"/>
  <c r="L1183" i="7" l="1"/>
  <c r="E1184" i="7"/>
  <c r="F1184" i="7"/>
  <c r="G1184" i="7"/>
  <c r="AC1184" i="7" l="1"/>
  <c r="J1184" i="7"/>
  <c r="H1184" i="7" s="1"/>
  <c r="K1184" i="7" l="1"/>
  <c r="I1184" i="7" s="1"/>
  <c r="F1185" i="7"/>
  <c r="G1185" i="7"/>
  <c r="E1185" i="7"/>
  <c r="AC1185" i="7" l="1"/>
  <c r="J1185" i="7"/>
  <c r="H1185" i="7" s="1"/>
  <c r="L1184" i="7"/>
  <c r="K1185" i="7" l="1"/>
  <c r="I1185" i="7" s="1"/>
  <c r="F1186" i="7" l="1"/>
  <c r="G1186" i="7"/>
  <c r="E1186" i="7"/>
  <c r="L1185" i="7"/>
  <c r="J1186" i="7"/>
  <c r="H1186" i="7" s="1"/>
  <c r="AC1186" i="7" l="1"/>
  <c r="K1186" i="7"/>
  <c r="I1186" i="7" s="1"/>
  <c r="L1186" i="7" l="1"/>
  <c r="F1187" i="7"/>
  <c r="G1187" i="7"/>
  <c r="E1187" i="7"/>
  <c r="AC1187" i="7" l="1"/>
  <c r="J1187" i="7"/>
  <c r="H1187" i="7" s="1"/>
  <c r="K1187" i="7" l="1"/>
  <c r="I1187" i="7" s="1"/>
  <c r="G1188" i="7" l="1"/>
  <c r="F1188" i="7"/>
  <c r="E1188" i="7"/>
  <c r="AC1188" i="7"/>
  <c r="J1188" i="7"/>
  <c r="H1188" i="7" s="1"/>
  <c r="L1187" i="7"/>
  <c r="K1188" i="7" l="1"/>
  <c r="I1188" i="7" s="1"/>
  <c r="F1189" i="7" l="1"/>
  <c r="G1189" i="7"/>
  <c r="E1189" i="7"/>
  <c r="AC1189" i="7"/>
  <c r="J1189" i="7"/>
  <c r="H1189" i="7" s="1"/>
  <c r="L1188" i="7"/>
  <c r="K1189" i="7" l="1"/>
  <c r="I1189" i="7" s="1"/>
  <c r="E1190" i="7" l="1"/>
  <c r="G1190" i="7"/>
  <c r="F1190" i="7"/>
  <c r="AC1190" i="7"/>
  <c r="J1190" i="7"/>
  <c r="H1190" i="7" s="1"/>
  <c r="L1189" i="7"/>
  <c r="K1190" i="7" l="1"/>
  <c r="I1190" i="7" s="1"/>
  <c r="F1191" i="7" l="1"/>
  <c r="G1191" i="7"/>
  <c r="E1191" i="7"/>
  <c r="L1190" i="7"/>
  <c r="J1191" i="7"/>
  <c r="H1191" i="7" s="1"/>
  <c r="AC1191" i="7" l="1"/>
  <c r="K1191" i="7"/>
  <c r="L1191" i="7" l="1"/>
  <c r="I1191" i="7"/>
  <c r="E1192" i="7"/>
  <c r="G1192" i="7"/>
  <c r="F1192" i="7"/>
  <c r="AC1192" i="7" l="1"/>
  <c r="J1192" i="7"/>
  <c r="H1192" i="7" s="1"/>
  <c r="K1192" i="7" l="1"/>
  <c r="I1192" i="7" s="1"/>
  <c r="F1193" i="7" l="1"/>
  <c r="G1193" i="7"/>
  <c r="E1193" i="7"/>
  <c r="L1192" i="7"/>
  <c r="AC1193" i="7" l="1"/>
  <c r="J1193" i="7"/>
  <c r="H1193" i="7" s="1"/>
  <c r="K1193" i="7" l="1"/>
  <c r="I1193" i="7" s="1"/>
  <c r="E1194" i="7"/>
  <c r="F1194" i="7" l="1"/>
  <c r="G1194" i="7"/>
  <c r="AC1194" i="7" s="1"/>
  <c r="L1193" i="7"/>
  <c r="J1194" i="7"/>
  <c r="H1194" i="7" s="1"/>
  <c r="K1194" i="7" l="1"/>
  <c r="I1194" i="7" s="1"/>
  <c r="E1195" i="7" l="1"/>
  <c r="L1194" i="7"/>
  <c r="G1195" i="7"/>
  <c r="F1195" i="7"/>
  <c r="AC1195" i="7" l="1"/>
  <c r="J1195" i="7"/>
  <c r="H1195" i="7" s="1"/>
  <c r="K1195" i="7" l="1"/>
  <c r="I1195" i="7" s="1"/>
  <c r="G1196" i="7" l="1"/>
  <c r="F1196" i="7"/>
  <c r="E1196" i="7"/>
  <c r="L1195" i="7"/>
  <c r="AC1196" i="7" l="1"/>
  <c r="J1196" i="7"/>
  <c r="H1196" i="7" s="1"/>
  <c r="K1196" i="7" l="1"/>
  <c r="L1196" i="7" l="1"/>
  <c r="I1196" i="7"/>
  <c r="F1197" i="7"/>
  <c r="G1197" i="7"/>
  <c r="E1197" i="7"/>
  <c r="AC1197" i="7" l="1"/>
  <c r="J1197" i="7"/>
  <c r="H1197" i="7" s="1"/>
  <c r="K1197" i="7" l="1"/>
  <c r="L1197" i="7" l="1"/>
  <c r="I1197" i="7"/>
  <c r="F1198" i="7"/>
  <c r="G1198" i="7"/>
  <c r="E1198" i="7"/>
  <c r="AC1198" i="7" l="1"/>
  <c r="J1198" i="7"/>
  <c r="H1198" i="7" s="1"/>
  <c r="K1198" i="7" l="1"/>
  <c r="I1198" i="7" s="1"/>
  <c r="F1199" i="7"/>
  <c r="G1199" i="7"/>
  <c r="E1199" i="7" l="1"/>
  <c r="AC1199" i="7"/>
  <c r="J1199" i="7"/>
  <c r="H1199" i="7" s="1"/>
  <c r="L1198" i="7"/>
  <c r="K1199" i="7" l="1"/>
  <c r="I1199" i="7" s="1"/>
  <c r="F1200" i="7" l="1"/>
  <c r="L1199" i="7"/>
  <c r="J1200" i="7"/>
  <c r="H1200" i="7" s="1"/>
  <c r="E1200" i="7"/>
  <c r="G1200" i="7"/>
  <c r="AC1200" i="7" l="1"/>
  <c r="K1200" i="7"/>
  <c r="I1200" i="7" s="1"/>
  <c r="L1200" i="7" l="1"/>
  <c r="G1201" i="7"/>
  <c r="E1201" i="7"/>
  <c r="F1201" i="7"/>
  <c r="AC1201" i="7" l="1"/>
  <c r="J1201" i="7"/>
  <c r="H1201" i="7" s="1"/>
  <c r="K1201" i="7" l="1"/>
  <c r="I1201" i="7" s="1"/>
  <c r="L1201" i="7" l="1"/>
  <c r="E1202" i="7"/>
  <c r="F1202" i="7"/>
  <c r="G1202" i="7"/>
  <c r="AC1202" i="7" l="1"/>
  <c r="J1202" i="7"/>
  <c r="H1202" i="7" s="1"/>
  <c r="K1202" i="7" l="1"/>
  <c r="I1202" i="7" s="1"/>
  <c r="L1202" i="7" l="1"/>
  <c r="G1203" i="7"/>
  <c r="F1203" i="7"/>
  <c r="E1203" i="7"/>
  <c r="AC1203" i="7" l="1"/>
  <c r="J1203" i="7"/>
  <c r="H1203" i="7" s="1"/>
  <c r="K1203" i="7" l="1"/>
  <c r="I1203" i="7" s="1"/>
  <c r="E1204" i="7"/>
  <c r="F1204" i="7" l="1"/>
  <c r="G1204" i="7"/>
  <c r="AC1204" i="7" s="1"/>
  <c r="J1204" i="7"/>
  <c r="H1204" i="7" s="1"/>
  <c r="L1203" i="7"/>
  <c r="K1204" i="7" l="1"/>
  <c r="I1204" i="7" s="1"/>
  <c r="L1204" i="7" l="1"/>
  <c r="G1205" i="7"/>
  <c r="E1205" i="7"/>
  <c r="F1205" i="7"/>
  <c r="AC1205" i="7" l="1"/>
  <c r="J1205" i="7"/>
  <c r="H1205" i="7" s="1"/>
  <c r="K1205" i="7" l="1"/>
  <c r="I1205" i="7" s="1"/>
  <c r="L1205" i="7" l="1"/>
  <c r="F1206" i="7"/>
  <c r="E1206" i="7"/>
  <c r="G1206" i="7"/>
  <c r="AC1206" i="7" l="1"/>
  <c r="J1206" i="7"/>
  <c r="H1206" i="7" s="1"/>
  <c r="K1206" i="7" l="1"/>
  <c r="I1206" i="7" s="1"/>
  <c r="E1207" i="7"/>
  <c r="G1207" i="7"/>
  <c r="F1207" i="7"/>
  <c r="L1206" i="7" l="1"/>
  <c r="AC1207" i="7"/>
  <c r="J1207" i="7"/>
  <c r="H1207" i="7" s="1"/>
  <c r="K1207" i="7" l="1"/>
  <c r="L1207" i="7" l="1"/>
  <c r="I1207" i="7"/>
  <c r="E1208" i="7"/>
  <c r="G1208" i="7"/>
  <c r="F1208" i="7"/>
  <c r="AC1208" i="7" l="1"/>
  <c r="J1208" i="7"/>
  <c r="H1208" i="7" s="1"/>
  <c r="K1208" i="7" l="1"/>
  <c r="L1208" i="7" l="1"/>
  <c r="I1208" i="7"/>
  <c r="G1209" i="7"/>
  <c r="F1209" i="7"/>
  <c r="E1209" i="7"/>
  <c r="AC1209" i="7" l="1"/>
  <c r="J1209" i="7"/>
  <c r="H1209" i="7" s="1"/>
  <c r="K1209" i="7" l="1"/>
  <c r="I1209" i="7" s="1"/>
  <c r="F1210" i="7" l="1"/>
  <c r="E1210" i="7"/>
  <c r="G1210" i="7"/>
  <c r="AC1210" i="7" s="1"/>
  <c r="J1210" i="7"/>
  <c r="H1210" i="7" s="1"/>
  <c r="L1209" i="7"/>
  <c r="K1210" i="7" l="1"/>
  <c r="I1210" i="7" s="1"/>
  <c r="L1210" i="7" l="1"/>
  <c r="E1211" i="7"/>
  <c r="F1211" i="7"/>
  <c r="G1211" i="7"/>
  <c r="AC1211" i="7" l="1"/>
  <c r="J1211" i="7"/>
  <c r="H1211" i="7" s="1"/>
  <c r="K1211" i="7" l="1"/>
  <c r="L1211" i="7" l="1"/>
  <c r="I1211" i="7"/>
  <c r="F1212" i="7"/>
  <c r="J1212" i="7"/>
  <c r="H1212" i="7" s="1"/>
  <c r="E1212" i="7"/>
  <c r="G1212" i="7"/>
  <c r="AC1212" i="7" l="1"/>
  <c r="K1212" i="7"/>
  <c r="L1212" i="7" l="1"/>
  <c r="I1212" i="7"/>
  <c r="G1213" i="7"/>
  <c r="F1213" i="7"/>
  <c r="E1213" i="7"/>
  <c r="AC1213" i="7" l="1"/>
  <c r="J1213" i="7"/>
  <c r="H1213" i="7" s="1"/>
  <c r="K1213" i="7" l="1"/>
  <c r="G1214" i="7" s="1"/>
  <c r="F1214" i="7" l="1"/>
  <c r="AC1214" i="7"/>
  <c r="L1213" i="7"/>
  <c r="I1213" i="7"/>
  <c r="E1214" i="7"/>
  <c r="J1214" i="7"/>
  <c r="H1214" i="7" s="1"/>
  <c r="K1214" i="7" l="1"/>
  <c r="L1214" i="7" s="1"/>
  <c r="F1215" i="7" l="1"/>
  <c r="I1214" i="7"/>
  <c r="J1215" i="7"/>
  <c r="H1215" i="7" s="1"/>
  <c r="E1215" i="7"/>
  <c r="G1215" i="7"/>
  <c r="AC1215" i="7" l="1"/>
  <c r="K1215" i="7"/>
  <c r="I1215" i="7" s="1"/>
  <c r="L1215" i="7" l="1"/>
  <c r="E1216" i="7"/>
  <c r="G1216" i="7"/>
  <c r="F1216" i="7"/>
  <c r="AC1216" i="7" l="1"/>
  <c r="J1216" i="7"/>
  <c r="H1216" i="7" s="1"/>
  <c r="K1216" i="7" l="1"/>
  <c r="L1216" i="7" l="1"/>
  <c r="I1216" i="7"/>
  <c r="G1217" i="7"/>
  <c r="E1217" i="7"/>
  <c r="F1217" i="7"/>
  <c r="AC1217" i="7" l="1"/>
  <c r="J1217" i="7"/>
  <c r="H1217" i="7" s="1"/>
  <c r="K1217" i="7" l="1"/>
  <c r="L1217" i="7" l="1"/>
  <c r="I1217" i="7"/>
  <c r="E1218" i="7"/>
  <c r="G1218" i="7"/>
  <c r="F1218" i="7"/>
  <c r="AC1218" i="7" l="1"/>
  <c r="J1218" i="7"/>
  <c r="H1218" i="7" s="1"/>
  <c r="K1218" i="7" l="1"/>
  <c r="I1218" i="7" s="1"/>
  <c r="L1218" i="7" l="1"/>
  <c r="G1219" i="7"/>
  <c r="F1219" i="7"/>
  <c r="E1219" i="7"/>
  <c r="AC1219" i="7" l="1"/>
  <c r="J1219" i="7"/>
  <c r="H1219" i="7" s="1"/>
  <c r="K1219" i="7" l="1"/>
  <c r="I1219" i="7" s="1"/>
  <c r="E1220" i="7"/>
  <c r="F1220" i="7" l="1"/>
  <c r="G1220" i="7"/>
  <c r="J1220" i="7"/>
  <c r="H1220" i="7" s="1"/>
  <c r="L1219" i="7"/>
  <c r="AC1220" i="7" l="1"/>
  <c r="K1220" i="7"/>
  <c r="L1220" i="7" l="1"/>
  <c r="I1220" i="7"/>
  <c r="G1221" i="7"/>
  <c r="F1221" i="7"/>
  <c r="E1221" i="7"/>
  <c r="AC1221" i="7" l="1"/>
  <c r="J1221" i="7"/>
  <c r="H1221" i="7" s="1"/>
  <c r="K1221" i="7" l="1"/>
  <c r="I1221" i="7" s="1"/>
  <c r="F1222" i="7"/>
  <c r="E1222" i="7"/>
  <c r="G1222" i="7" l="1"/>
  <c r="AC1222" i="7" s="1"/>
  <c r="L1221" i="7"/>
  <c r="J1222" i="7"/>
  <c r="H1222" i="7" s="1"/>
  <c r="K1222" i="7" l="1"/>
  <c r="L1222" i="7" l="1"/>
  <c r="I1222" i="7"/>
  <c r="G1223" i="7"/>
  <c r="F1223" i="7"/>
  <c r="E1223" i="7"/>
  <c r="AC1223" i="7" l="1"/>
  <c r="J1223" i="7"/>
  <c r="H1223" i="7" s="1"/>
  <c r="K1223" i="7" l="1"/>
  <c r="I1223" i="7" s="1"/>
  <c r="L1223" i="7" l="1"/>
  <c r="F1224" i="7"/>
  <c r="E1224" i="7"/>
  <c r="G1224" i="7"/>
  <c r="AC1224" i="7" l="1"/>
  <c r="J1224" i="7"/>
  <c r="H1224" i="7" s="1"/>
  <c r="K1224" i="7" l="1"/>
  <c r="E1225" i="7" l="1"/>
  <c r="I1224" i="7"/>
  <c r="F1225" i="7"/>
  <c r="L1224" i="7"/>
  <c r="G1225" i="7"/>
  <c r="AC1225" i="7" l="1"/>
  <c r="J1225" i="7"/>
  <c r="H1225" i="7" s="1"/>
  <c r="K1225" i="7" l="1"/>
  <c r="I1225" i="7" s="1"/>
  <c r="F1226" i="7" l="1"/>
  <c r="E1226" i="7"/>
  <c r="G1226" i="7"/>
  <c r="L1225" i="7"/>
  <c r="J1226" i="7"/>
  <c r="H1226" i="7" s="1"/>
  <c r="AC1226" i="7" l="1"/>
  <c r="K1226" i="7"/>
  <c r="I1226" i="7" s="1"/>
  <c r="E1227" i="7"/>
  <c r="F1227" i="7" l="1"/>
  <c r="G1227" i="7"/>
  <c r="AC1227" i="7" s="1"/>
  <c r="L1226" i="7"/>
  <c r="J1227" i="7"/>
  <c r="H1227" i="7" s="1"/>
  <c r="K1227" i="7" l="1"/>
  <c r="I1227" i="7" s="1"/>
  <c r="F1228" i="7"/>
  <c r="G1228" i="7"/>
  <c r="E1228" i="7"/>
  <c r="L1227" i="7" l="1"/>
  <c r="AC1228" i="7"/>
  <c r="J1228" i="7"/>
  <c r="H1228" i="7" s="1"/>
  <c r="K1228" i="7" l="1"/>
  <c r="I1228" i="7" s="1"/>
  <c r="E1229" i="7" l="1"/>
  <c r="G1229" i="7"/>
  <c r="AC1229" i="7" s="1"/>
  <c r="F1229" i="7"/>
  <c r="L1228" i="7"/>
  <c r="J1229" i="7"/>
  <c r="H1229" i="7" s="1"/>
  <c r="K1229" i="7" l="1"/>
  <c r="I1229" i="7" s="1"/>
  <c r="L1229" i="7" l="1"/>
  <c r="G1230" i="7"/>
  <c r="E1230" i="7"/>
  <c r="F1230" i="7"/>
  <c r="AC1230" i="7" l="1"/>
  <c r="J1230" i="7"/>
  <c r="H1230" i="7" s="1"/>
  <c r="K1230" i="7" l="1"/>
  <c r="L1230" i="7" l="1"/>
  <c r="I1230" i="7"/>
  <c r="E1231" i="7"/>
  <c r="G1231" i="7"/>
  <c r="F1231" i="7"/>
  <c r="AC1231" i="7" l="1"/>
  <c r="J1231" i="7"/>
  <c r="H1231" i="7" s="1"/>
  <c r="K1231" i="7" l="1"/>
  <c r="L1231" i="7" l="1"/>
  <c r="I1231" i="7"/>
  <c r="F1232" i="7"/>
  <c r="E1232" i="7"/>
  <c r="G1232" i="7"/>
  <c r="AC1232" i="7" l="1"/>
  <c r="J1232" i="7"/>
  <c r="H1232" i="7" s="1"/>
  <c r="K1232" i="7" l="1"/>
  <c r="I1232" i="7" s="1"/>
  <c r="G1233" i="7" l="1"/>
  <c r="AC1233" i="7" s="1"/>
  <c r="F1233" i="7"/>
  <c r="E1233" i="7"/>
  <c r="L1232" i="7"/>
  <c r="J1233" i="7"/>
  <c r="H1233" i="7" s="1"/>
  <c r="K1233" i="7" l="1"/>
  <c r="I1233" i="7" s="1"/>
  <c r="E1234" i="7" l="1"/>
  <c r="F1234" i="7"/>
  <c r="G1234" i="7"/>
  <c r="AC1234" i="7" s="1"/>
  <c r="L1233" i="7"/>
  <c r="J1234" i="7"/>
  <c r="H1234" i="7" s="1"/>
  <c r="K1234" i="7" l="1"/>
  <c r="I1234" i="7" s="1"/>
  <c r="L1234" i="7" l="1"/>
  <c r="E1235" i="7"/>
  <c r="G1235" i="7"/>
  <c r="F1235" i="7"/>
  <c r="AC1235" i="7" l="1"/>
  <c r="J1235" i="7"/>
  <c r="H1235" i="7" s="1"/>
  <c r="K1235" i="7" l="1"/>
  <c r="I1235" i="7" s="1"/>
  <c r="G1236" i="7" l="1"/>
  <c r="AC1236" i="7" s="1"/>
  <c r="L1235" i="7"/>
  <c r="E1236" i="7"/>
  <c r="F1236" i="7"/>
  <c r="J1236" i="7"/>
  <c r="H1236" i="7" s="1"/>
  <c r="K1236" i="7" l="1"/>
  <c r="I1236" i="7" s="1"/>
  <c r="L1236" i="7" l="1"/>
  <c r="E1237" i="7"/>
  <c r="G1237" i="7"/>
  <c r="F1237" i="7"/>
  <c r="AC1237" i="7" l="1"/>
  <c r="J1237" i="7"/>
  <c r="H1237" i="7" s="1"/>
  <c r="K1237" i="7" l="1"/>
  <c r="I1237" i="7" s="1"/>
  <c r="F1238" i="7"/>
  <c r="E1238" i="7"/>
  <c r="G1238" i="7" l="1"/>
  <c r="AC1238" i="7" s="1"/>
  <c r="L1237" i="7"/>
  <c r="J1238" i="7"/>
  <c r="H1238" i="7" s="1"/>
  <c r="K1238" i="7" l="1"/>
  <c r="I1238" i="7" s="1"/>
  <c r="E1239" i="7"/>
  <c r="G1239" i="7" l="1"/>
  <c r="AC1239" i="7" s="1"/>
  <c r="F1239" i="7"/>
  <c r="J1239" i="7"/>
  <c r="H1239" i="7" s="1"/>
  <c r="L1238" i="7"/>
  <c r="K1239" i="7" l="1"/>
  <c r="I1239" i="7" s="1"/>
  <c r="F1240" i="7" l="1"/>
  <c r="E1240" i="7"/>
  <c r="G1240" i="7"/>
  <c r="AC1240" i="7" s="1"/>
  <c r="L1239" i="7"/>
  <c r="J1240" i="7"/>
  <c r="H1240" i="7" s="1"/>
  <c r="K1240" i="7" l="1"/>
  <c r="I1240" i="7" s="1"/>
  <c r="L1240" i="7" l="1"/>
  <c r="F1241" i="7"/>
  <c r="E1241" i="7"/>
  <c r="G1241" i="7"/>
  <c r="AC1241" i="7" l="1"/>
  <c r="J1241" i="7"/>
  <c r="H1241" i="7" s="1"/>
  <c r="K1241" i="7" l="1"/>
  <c r="I1241" i="7" s="1"/>
  <c r="F1242" i="7" l="1"/>
  <c r="G1242" i="7"/>
  <c r="L1241" i="7"/>
  <c r="E1242" i="7"/>
  <c r="J1242" i="7"/>
  <c r="H1242" i="7" s="1"/>
  <c r="AC1242" i="7" l="1"/>
  <c r="K1242" i="7"/>
  <c r="G1243" i="7" s="1"/>
  <c r="F1243" i="7" l="1"/>
  <c r="E1243" i="7"/>
  <c r="AC1243" i="7"/>
  <c r="L1242" i="7"/>
  <c r="I1242" i="7"/>
  <c r="J1243" i="7"/>
  <c r="H1243" i="7" s="1"/>
  <c r="K1243" i="7" l="1"/>
  <c r="I1243" i="7" s="1"/>
  <c r="L1243" i="7" l="1"/>
  <c r="F1244" i="7"/>
  <c r="G1244" i="7"/>
  <c r="E1244" i="7"/>
  <c r="AC1244" i="7" l="1"/>
  <c r="J1244" i="7"/>
  <c r="H1244" i="7" s="1"/>
  <c r="K1244" i="7" l="1"/>
  <c r="I1244" i="7" s="1"/>
  <c r="F1245" i="7" l="1"/>
  <c r="E1245" i="7"/>
  <c r="G1245" i="7"/>
  <c r="J1245" i="7"/>
  <c r="H1245" i="7" s="1"/>
  <c r="L1244" i="7"/>
  <c r="AC1245" i="7" l="1"/>
  <c r="K1245" i="7"/>
  <c r="I1245" i="7" s="1"/>
  <c r="L1245" i="7" l="1"/>
  <c r="E1246" i="7"/>
  <c r="F1246" i="7"/>
  <c r="G1246" i="7"/>
  <c r="AC1246" i="7" l="1"/>
  <c r="J1246" i="7"/>
  <c r="H1246" i="7" s="1"/>
  <c r="K1246" i="7" l="1"/>
  <c r="I1246" i="7" s="1"/>
  <c r="E1247" i="7"/>
  <c r="G1247" i="7"/>
  <c r="F1247" i="7" l="1"/>
  <c r="AC1247" i="7"/>
  <c r="L1246" i="7"/>
  <c r="J1247" i="7"/>
  <c r="H1247" i="7" s="1"/>
  <c r="K1247" i="7" l="1"/>
  <c r="I1247" i="7" s="1"/>
  <c r="G1248" i="7"/>
  <c r="F1248" i="7"/>
  <c r="E1248" i="7"/>
  <c r="AC1248" i="7" l="1"/>
  <c r="L1247" i="7"/>
  <c r="J1248" i="7"/>
  <c r="H1248" i="7" s="1"/>
  <c r="K1248" i="7" l="1"/>
  <c r="I1248" i="7" s="1"/>
  <c r="E1249" i="7"/>
  <c r="F1249" i="7" l="1"/>
  <c r="J1249" i="7"/>
  <c r="H1249" i="7" s="1"/>
  <c r="L1248" i="7"/>
  <c r="G1249" i="7"/>
  <c r="AC1249" i="7" l="1"/>
  <c r="K1249" i="7"/>
  <c r="L1249" i="7" s="1"/>
  <c r="G1250" i="7" l="1"/>
  <c r="I1249" i="7"/>
  <c r="F1250" i="7"/>
  <c r="E1250" i="7"/>
  <c r="AC1250" i="7" l="1"/>
  <c r="J1250" i="7"/>
  <c r="H1250" i="7" s="1"/>
  <c r="K1250" i="7" l="1"/>
  <c r="I1250" i="7" s="1"/>
  <c r="E1251" i="7"/>
  <c r="G1251" i="7" l="1"/>
  <c r="F1251" i="7"/>
  <c r="AC1251" i="7"/>
  <c r="L1250" i="7"/>
  <c r="J1251" i="7"/>
  <c r="H1251" i="7" s="1"/>
  <c r="K1251" i="7" l="1"/>
  <c r="I1251" i="7" s="1"/>
  <c r="L1251" i="7" l="1"/>
  <c r="E1252" i="7"/>
  <c r="F1252" i="7"/>
  <c r="G1252" i="7"/>
  <c r="AC1252" i="7" l="1"/>
  <c r="J1252" i="7"/>
  <c r="H1252" i="7" s="1"/>
  <c r="K1252" i="7" l="1"/>
  <c r="I1252" i="7" s="1"/>
  <c r="L1252" i="7" l="1"/>
  <c r="E1253" i="7"/>
  <c r="F1253" i="7"/>
  <c r="G1253" i="7"/>
  <c r="AC1253" i="7" l="1"/>
  <c r="J1253" i="7"/>
  <c r="H1253" i="7" s="1"/>
  <c r="K1253" i="7" l="1"/>
  <c r="I1253" i="7" s="1"/>
  <c r="G1254" i="7" l="1"/>
  <c r="E1254" i="7"/>
  <c r="AC1254" i="7"/>
  <c r="L1253" i="7"/>
  <c r="F1254" i="7"/>
  <c r="J1254" i="7" l="1"/>
  <c r="H1254" i="7" s="1"/>
  <c r="K1254" i="7" l="1"/>
  <c r="I1254" i="7" s="1"/>
  <c r="F1255" i="7"/>
  <c r="E1255" i="7"/>
  <c r="G1255" i="7" l="1"/>
  <c r="AC1255" i="7" s="1"/>
  <c r="L1254" i="7"/>
  <c r="J1255" i="7"/>
  <c r="H1255" i="7" s="1"/>
  <c r="K1255" i="7" l="1"/>
  <c r="I1255" i="7" s="1"/>
  <c r="L1255" i="7" l="1"/>
  <c r="E1256" i="7"/>
  <c r="G1256" i="7"/>
  <c r="F1256" i="7"/>
  <c r="AC1256" i="7" l="1"/>
  <c r="J1256" i="7"/>
  <c r="H1256" i="7" s="1"/>
  <c r="K1256" i="7" l="1"/>
  <c r="I1256" i="7" s="1"/>
  <c r="L1256" i="7" l="1"/>
  <c r="G1257" i="7"/>
  <c r="F1257" i="7"/>
  <c r="E1257" i="7"/>
  <c r="AC1257" i="7" l="1"/>
  <c r="J1257" i="7"/>
  <c r="H1257" i="7" s="1"/>
  <c r="K1257" i="7" l="1"/>
  <c r="I1257" i="7" s="1"/>
  <c r="L1257" i="7" l="1"/>
  <c r="G1258" i="7"/>
  <c r="F1258" i="7"/>
  <c r="E1258" i="7"/>
  <c r="AC1258" i="7" l="1"/>
  <c r="J1258" i="7"/>
  <c r="H1258" i="7" s="1"/>
  <c r="K1258" i="7" l="1"/>
  <c r="I1258" i="7" s="1"/>
  <c r="L1258" i="7" l="1"/>
  <c r="E1259" i="7"/>
  <c r="G1259" i="7"/>
  <c r="F1259" i="7"/>
  <c r="AC1259" i="7" l="1"/>
  <c r="J1259" i="7"/>
  <c r="H1259" i="7" s="1"/>
  <c r="K1259" i="7" l="1"/>
  <c r="G1260" i="7" s="1"/>
  <c r="AC1260" i="7" l="1"/>
  <c r="F1260" i="7"/>
  <c r="I1259" i="7"/>
  <c r="J1260" i="7"/>
  <c r="H1260" i="7" s="1"/>
  <c r="E1260" i="7"/>
  <c r="L1259" i="7"/>
  <c r="K1260" i="7" l="1"/>
  <c r="I1260" i="7" s="1"/>
  <c r="L1260" i="7" l="1"/>
  <c r="G1261" i="7"/>
  <c r="E1261" i="7"/>
  <c r="F1261" i="7"/>
  <c r="AC1261" i="7" l="1"/>
  <c r="J1261" i="7"/>
  <c r="H1261" i="7" s="1"/>
  <c r="K1261" i="7" l="1"/>
  <c r="I1261" i="7" s="1"/>
  <c r="G1262" i="7" l="1"/>
  <c r="E1262" i="7"/>
  <c r="F1262" i="7"/>
  <c r="L1261" i="7"/>
  <c r="AC1262" i="7" l="1"/>
  <c r="J1262" i="7"/>
  <c r="H1262" i="7" s="1"/>
  <c r="K1262" i="7" l="1"/>
  <c r="L1262" i="7" l="1"/>
  <c r="I1262" i="7"/>
  <c r="G1263" i="7"/>
  <c r="E1263" i="7"/>
  <c r="F1263" i="7"/>
  <c r="AC1263" i="7" l="1"/>
  <c r="J1263" i="7"/>
  <c r="H1263" i="7" s="1"/>
  <c r="K1263" i="7" l="1"/>
  <c r="L1263" i="7" l="1"/>
  <c r="I1263" i="7"/>
  <c r="F1264" i="7"/>
  <c r="E1264" i="7"/>
  <c r="G1264" i="7"/>
  <c r="AC1264" i="7" l="1"/>
  <c r="J1264" i="7"/>
  <c r="H1264" i="7" s="1"/>
  <c r="K1264" i="7" l="1"/>
  <c r="I1264" i="7" s="1"/>
  <c r="G1265" i="7" l="1"/>
  <c r="E1265" i="7"/>
  <c r="F1265" i="7"/>
  <c r="L1264" i="7"/>
  <c r="J1265" i="7"/>
  <c r="H1265" i="7" s="1"/>
  <c r="AC1265" i="7" l="1"/>
  <c r="K1265" i="7"/>
  <c r="I1265" i="7" s="1"/>
  <c r="G1266" i="7" l="1"/>
  <c r="F1266" i="7"/>
  <c r="AC1266" i="7"/>
  <c r="E1266" i="7"/>
  <c r="J1266" i="7"/>
  <c r="H1266" i="7" s="1"/>
  <c r="L1265" i="7"/>
  <c r="K1266" i="7" l="1"/>
  <c r="I1266" i="7" s="1"/>
  <c r="L1266" i="7" l="1"/>
  <c r="G1267" i="7"/>
  <c r="E1267" i="7"/>
  <c r="F1267" i="7"/>
  <c r="AC1267" i="7" l="1"/>
  <c r="J1267" i="7"/>
  <c r="H1267" i="7" s="1"/>
  <c r="K1267" i="7" l="1"/>
  <c r="I1267" i="7" s="1"/>
  <c r="E1268" i="7" l="1"/>
  <c r="G1268" i="7"/>
  <c r="F1268" i="7"/>
  <c r="L1267" i="7"/>
  <c r="AC1268" i="7" l="1"/>
  <c r="J1268" i="7"/>
  <c r="H1268" i="7" s="1"/>
  <c r="K1268" i="7" l="1"/>
  <c r="I1268" i="7" s="1"/>
  <c r="G1269" i="7" l="1"/>
  <c r="E1269" i="7"/>
  <c r="F1269" i="7"/>
  <c r="L1268" i="7"/>
  <c r="AC1269" i="7" l="1"/>
  <c r="J1269" i="7"/>
  <c r="H1269" i="7" s="1"/>
  <c r="K1269" i="7" l="1"/>
  <c r="I1269" i="7" s="1"/>
  <c r="F1270" i="7" l="1"/>
  <c r="E1270" i="7"/>
  <c r="G1270" i="7"/>
  <c r="L1269" i="7"/>
  <c r="AC1270" i="7" l="1"/>
  <c r="J1270" i="7"/>
  <c r="H1270" i="7" s="1"/>
  <c r="K1270" i="7" l="1"/>
  <c r="I1270" i="7" s="1"/>
  <c r="E1271" i="7" l="1"/>
  <c r="F1271" i="7"/>
  <c r="G1271" i="7"/>
  <c r="AC1271" i="7" s="1"/>
  <c r="L1270" i="7"/>
  <c r="J1271" i="7"/>
  <c r="H1271" i="7" s="1"/>
  <c r="K1271" i="7" l="1"/>
  <c r="I1271" i="7" s="1"/>
  <c r="F1272" i="7"/>
  <c r="E1272" i="7" l="1"/>
  <c r="G1272" i="7"/>
  <c r="J1272" i="7"/>
  <c r="H1272" i="7" s="1"/>
  <c r="L1271" i="7"/>
  <c r="AC1272" i="7" l="1"/>
  <c r="K1272" i="7"/>
  <c r="I1272" i="7" s="1"/>
  <c r="L1272" i="7" l="1"/>
  <c r="F1273" i="7"/>
  <c r="E1273" i="7"/>
  <c r="G1273" i="7"/>
  <c r="AC1273" i="7" l="1"/>
  <c r="J1273" i="7"/>
  <c r="H1273" i="7" s="1"/>
  <c r="K1273" i="7" l="1"/>
  <c r="I1273" i="7" s="1"/>
  <c r="E1274" i="7"/>
  <c r="F1274" i="7" l="1"/>
  <c r="G1274" i="7"/>
  <c r="AC1274" i="7" s="1"/>
  <c r="L1273" i="7"/>
  <c r="J1274" i="7"/>
  <c r="H1274" i="7" s="1"/>
  <c r="K1274" i="7" l="1"/>
  <c r="I1274" i="7" s="1"/>
  <c r="L1274" i="7" l="1"/>
  <c r="E1275" i="7"/>
  <c r="G1275" i="7"/>
  <c r="F1275" i="7"/>
  <c r="AC1275" i="7" l="1"/>
  <c r="J1275" i="7"/>
  <c r="H1275" i="7" s="1"/>
  <c r="K1275" i="7" l="1"/>
  <c r="I1275" i="7" s="1"/>
  <c r="G1276" i="7" l="1"/>
  <c r="L1275" i="7"/>
  <c r="F1276" i="7"/>
  <c r="E1276" i="7"/>
  <c r="AC1276" i="7" l="1"/>
  <c r="J1276" i="7"/>
  <c r="H1276" i="7" s="1"/>
  <c r="K1276" i="7" l="1"/>
  <c r="I1276" i="7" s="1"/>
  <c r="F1277" i="7" l="1"/>
  <c r="G1277" i="7"/>
  <c r="E1277" i="7"/>
  <c r="L1276" i="7"/>
  <c r="AC1277" i="7" l="1"/>
  <c r="J1277" i="7"/>
  <c r="H1277" i="7" s="1"/>
  <c r="K1277" i="7" l="1"/>
  <c r="L1277" i="7" l="1"/>
  <c r="I1277" i="7"/>
  <c r="F1278" i="7"/>
  <c r="E1278" i="7"/>
  <c r="G1278" i="7"/>
  <c r="AC1278" i="7" l="1"/>
  <c r="J1278" i="7"/>
  <c r="H1278" i="7" s="1"/>
  <c r="K1278" i="7" l="1"/>
  <c r="I1278" i="7" s="1"/>
  <c r="E1279" i="7" l="1"/>
  <c r="F1279" i="7"/>
  <c r="G1279" i="7"/>
  <c r="L1278" i="7"/>
  <c r="J1279" i="7"/>
  <c r="H1279" i="7" s="1"/>
  <c r="AC1279" i="7" l="1"/>
  <c r="K1279" i="7"/>
  <c r="I1279" i="7" s="1"/>
  <c r="L1279" i="7" l="1"/>
  <c r="E1280" i="7"/>
  <c r="F1280" i="7"/>
  <c r="G1280" i="7"/>
  <c r="AC1280" i="7" l="1"/>
  <c r="J1280" i="7"/>
  <c r="H1280" i="7" s="1"/>
  <c r="K1280" i="7" l="1"/>
  <c r="I1280" i="7" s="1"/>
  <c r="E1281" i="7"/>
  <c r="G1281" i="7"/>
  <c r="F1281" i="7" l="1"/>
  <c r="AC1281" i="7"/>
  <c r="J1281" i="7"/>
  <c r="H1281" i="7" s="1"/>
  <c r="L1280" i="7"/>
  <c r="K1281" i="7" l="1"/>
  <c r="G1282" i="7" s="1"/>
  <c r="E1282" i="7"/>
  <c r="AC1282" i="7" l="1"/>
  <c r="L1281" i="7"/>
  <c r="I1281" i="7"/>
  <c r="F1282" i="7"/>
  <c r="J1282" i="7" l="1"/>
  <c r="H1282" i="7" s="1"/>
  <c r="K1282" i="7" l="1"/>
  <c r="I1282" i="7" s="1"/>
  <c r="G1283" i="7"/>
  <c r="F1283" i="7"/>
  <c r="E1283" i="7"/>
  <c r="AC1283" i="7" l="1"/>
  <c r="L1282" i="7"/>
  <c r="J1283" i="7"/>
  <c r="H1283" i="7" s="1"/>
  <c r="K1283" i="7" l="1"/>
  <c r="I1283" i="7" s="1"/>
  <c r="E1284" i="7"/>
  <c r="G1284" i="7"/>
  <c r="F1284" i="7" l="1"/>
  <c r="AC1284" i="7"/>
  <c r="J1284" i="7"/>
  <c r="H1284" i="7" s="1"/>
  <c r="L1283" i="7"/>
  <c r="K1284" i="7" l="1"/>
  <c r="I1284" i="7" s="1"/>
  <c r="G1285" i="7"/>
  <c r="F1285" i="7" l="1"/>
  <c r="E1285" i="7"/>
  <c r="L1284" i="7"/>
  <c r="AC1285" i="7"/>
  <c r="J1285" i="7"/>
  <c r="H1285" i="7" s="1"/>
  <c r="K1285" i="7" l="1"/>
  <c r="I1285" i="7" s="1"/>
  <c r="E1286" i="7"/>
  <c r="G1286" i="7" l="1"/>
  <c r="F1286" i="7"/>
  <c r="L1285" i="7"/>
  <c r="AC1286" i="7"/>
  <c r="J1286" i="7"/>
  <c r="H1286" i="7" s="1"/>
  <c r="K1286" i="7" l="1"/>
  <c r="I1286" i="7" s="1"/>
  <c r="F1287" i="7" l="1"/>
  <c r="E1287" i="7"/>
  <c r="G1287" i="7"/>
  <c r="AC1287" i="7" s="1"/>
  <c r="J1287" i="7"/>
  <c r="H1287" i="7" s="1"/>
  <c r="L1286" i="7"/>
  <c r="K1287" i="7" l="1"/>
  <c r="I1287" i="7" s="1"/>
  <c r="F1288" i="7" l="1"/>
  <c r="L1287" i="7"/>
  <c r="E1288" i="7"/>
  <c r="G1288" i="7"/>
  <c r="AC1288" i="7" l="1"/>
  <c r="J1288" i="7"/>
  <c r="H1288" i="7" s="1"/>
  <c r="K1288" i="7" l="1"/>
  <c r="I1288" i="7" s="1"/>
  <c r="G1289" i="7" l="1"/>
  <c r="F1289" i="7"/>
  <c r="E1289" i="7"/>
  <c r="AC1289" i="7"/>
  <c r="J1289" i="7"/>
  <c r="H1289" i="7" s="1"/>
  <c r="L1288" i="7"/>
  <c r="K1289" i="7" l="1"/>
  <c r="I1289" i="7" s="1"/>
  <c r="F1290" i="7"/>
  <c r="G1290" i="7"/>
  <c r="E1290" i="7"/>
  <c r="L1289" i="7" l="1"/>
  <c r="AC1290" i="7"/>
  <c r="J1290" i="7"/>
  <c r="H1290" i="7" s="1"/>
  <c r="K1290" i="7" l="1"/>
  <c r="I1290" i="7" s="1"/>
  <c r="F1291" i="7"/>
  <c r="G1291" i="7" l="1"/>
  <c r="E1291" i="7"/>
  <c r="AC1291" i="7"/>
  <c r="L1290" i="7"/>
  <c r="J1291" i="7"/>
  <c r="H1291" i="7" s="1"/>
  <c r="K1291" i="7" l="1"/>
  <c r="I1291" i="7" s="1"/>
  <c r="L1291" i="7" l="1"/>
  <c r="G1292" i="7"/>
  <c r="F1292" i="7"/>
  <c r="E1292" i="7"/>
  <c r="AC1292" i="7" l="1"/>
  <c r="J1292" i="7"/>
  <c r="H1292" i="7" s="1"/>
  <c r="K1292" i="7" l="1"/>
  <c r="I1292" i="7" s="1"/>
  <c r="F1293" i="7"/>
  <c r="G1293" i="7"/>
  <c r="E1293" i="7"/>
  <c r="AC1293" i="7" l="1"/>
  <c r="J1293" i="7"/>
  <c r="H1293" i="7" s="1"/>
  <c r="L1292" i="7"/>
  <c r="K1293" i="7" l="1"/>
  <c r="I1293" i="7" s="1"/>
  <c r="E1294" i="7"/>
  <c r="G1294" i="7" l="1"/>
  <c r="AC1294" i="7" s="1"/>
  <c r="F1294" i="7"/>
  <c r="L1293" i="7"/>
  <c r="J1294" i="7"/>
  <c r="H1294" i="7" s="1"/>
  <c r="K1294" i="7" l="1"/>
  <c r="I1294" i="7" s="1"/>
  <c r="E1295" i="7" l="1"/>
  <c r="G1295" i="7"/>
  <c r="F1295" i="7"/>
  <c r="L1294" i="7"/>
  <c r="J1295" i="7"/>
  <c r="H1295" i="7" s="1"/>
  <c r="AC1295" i="7" l="1"/>
  <c r="K1295" i="7"/>
  <c r="I1295" i="7" s="1"/>
  <c r="E1296" i="7" l="1"/>
  <c r="G1296" i="7"/>
  <c r="F1296" i="7"/>
  <c r="L1295" i="7"/>
  <c r="AC1296" i="7"/>
  <c r="J1296" i="7"/>
  <c r="H1296" i="7" s="1"/>
  <c r="K1296" i="7" l="1"/>
  <c r="I1296" i="7" s="1"/>
  <c r="L1296" i="7" l="1"/>
  <c r="F1297" i="7"/>
  <c r="G1297" i="7"/>
  <c r="E1297" i="7"/>
  <c r="AC1297" i="7" l="1"/>
  <c r="J1297" i="7"/>
  <c r="H1297" i="7" s="1"/>
  <c r="K1297" i="7" l="1"/>
  <c r="I1297" i="7" s="1"/>
  <c r="F1298" i="7" l="1"/>
  <c r="E1298" i="7"/>
  <c r="G1298" i="7"/>
  <c r="AC1298" i="7" s="1"/>
  <c r="L1297" i="7"/>
  <c r="J1298" i="7"/>
  <c r="H1298" i="7" s="1"/>
  <c r="K1298" i="7" l="1"/>
  <c r="I1298" i="7" s="1"/>
  <c r="L1298" i="7" l="1"/>
  <c r="F1299" i="7"/>
  <c r="G1299" i="7"/>
  <c r="E1299" i="7"/>
  <c r="AC1299" i="7" l="1"/>
  <c r="J1299" i="7"/>
  <c r="H1299" i="7" s="1"/>
  <c r="K1299" i="7" l="1"/>
  <c r="I1299" i="7" s="1"/>
  <c r="G1300" i="7"/>
  <c r="E1300" i="7"/>
  <c r="F1300" i="7"/>
  <c r="AC1300" i="7" l="1"/>
  <c r="L1299" i="7"/>
  <c r="J1300" i="7"/>
  <c r="H1300" i="7" s="1"/>
  <c r="K1300" i="7" l="1"/>
  <c r="I1300" i="7" s="1"/>
  <c r="L1300" i="7" l="1"/>
  <c r="G1301" i="7"/>
  <c r="F1301" i="7"/>
  <c r="E1301" i="7"/>
  <c r="AC1301" i="7" l="1"/>
  <c r="J1301" i="7"/>
  <c r="H1301" i="7" s="1"/>
  <c r="K1301" i="7" l="1"/>
  <c r="I1301" i="7" s="1"/>
  <c r="G1302" i="7" l="1"/>
  <c r="E1302" i="7"/>
  <c r="F1302" i="7"/>
  <c r="AC1302" i="7"/>
  <c r="J1302" i="7"/>
  <c r="H1302" i="7" s="1"/>
  <c r="L1301" i="7"/>
  <c r="K1302" i="7" l="1"/>
  <c r="I1302" i="7" s="1"/>
  <c r="G1303" i="7"/>
  <c r="E1303" i="7"/>
  <c r="F1303" i="7"/>
  <c r="AC1303" i="7" l="1"/>
  <c r="J1303" i="7"/>
  <c r="H1303" i="7" s="1"/>
  <c r="L1302" i="7"/>
  <c r="K1303" i="7" l="1"/>
  <c r="I1303" i="7" s="1"/>
  <c r="L1303" i="7" l="1"/>
  <c r="F1304" i="7"/>
  <c r="G1304" i="7"/>
  <c r="E1304" i="7"/>
  <c r="AC1304" i="7" l="1"/>
  <c r="J1304" i="7"/>
  <c r="H1304" i="7" s="1"/>
  <c r="K1304" i="7" l="1"/>
  <c r="I1304" i="7" s="1"/>
  <c r="E1305" i="7" l="1"/>
  <c r="F1305" i="7"/>
  <c r="L1304" i="7"/>
  <c r="J1305" i="7"/>
  <c r="H1305" i="7" s="1"/>
  <c r="G1305" i="7"/>
  <c r="AC1305" i="7" l="1"/>
  <c r="K1305" i="7"/>
  <c r="I1305" i="7" s="1"/>
  <c r="G1306" i="7" l="1"/>
  <c r="L1305" i="7"/>
  <c r="F1306" i="7"/>
  <c r="E1306" i="7"/>
  <c r="AC1306" i="7" l="1"/>
  <c r="J1306" i="7"/>
  <c r="H1306" i="7" s="1"/>
  <c r="K1306" i="7" l="1"/>
  <c r="I1306" i="7" s="1"/>
  <c r="L1306" i="7" l="1"/>
  <c r="E1307" i="7"/>
  <c r="F1307" i="7"/>
  <c r="G1307" i="7"/>
  <c r="AC1307" i="7" l="1"/>
  <c r="J1307" i="7"/>
  <c r="H1307" i="7" s="1"/>
  <c r="K1307" i="7" l="1"/>
  <c r="I1307" i="7" s="1"/>
  <c r="L1307" i="7" l="1"/>
  <c r="F1308" i="7"/>
  <c r="G1308" i="7"/>
  <c r="E1308" i="7"/>
  <c r="AC1308" i="7" l="1"/>
  <c r="J1308" i="7"/>
  <c r="H1308" i="7" s="1"/>
  <c r="K1308" i="7" l="1"/>
  <c r="I1308" i="7" s="1"/>
  <c r="F1309" i="7" l="1"/>
  <c r="G1309" i="7"/>
  <c r="E1309" i="7"/>
  <c r="J1309" i="7"/>
  <c r="H1309" i="7" s="1"/>
  <c r="L1308" i="7"/>
  <c r="AC1309" i="7" l="1"/>
  <c r="K1309" i="7"/>
  <c r="I1309" i="7" s="1"/>
  <c r="L1309" i="7" l="1"/>
  <c r="G1310" i="7"/>
  <c r="F1310" i="7"/>
  <c r="E1310" i="7"/>
  <c r="AC1310" i="7" l="1"/>
  <c r="J1310" i="7"/>
  <c r="H1310" i="7" s="1"/>
  <c r="K1310" i="7" l="1"/>
  <c r="I1310" i="7" s="1"/>
  <c r="F1311" i="7" l="1"/>
  <c r="G1311" i="7"/>
  <c r="AC1311" i="7" s="1"/>
  <c r="E1311" i="7"/>
  <c r="L1310" i="7"/>
  <c r="J1311" i="7"/>
  <c r="H1311" i="7" s="1"/>
  <c r="K1311" i="7" l="1"/>
  <c r="I1311" i="7" s="1"/>
  <c r="E1312" i="7" l="1"/>
  <c r="G1312" i="7"/>
  <c r="AC1312" i="7" s="1"/>
  <c r="F1312" i="7"/>
  <c r="J1312" i="7"/>
  <c r="H1312" i="7" s="1"/>
  <c r="L1311" i="7"/>
  <c r="K1312" i="7" l="1"/>
  <c r="I1312" i="7" s="1"/>
  <c r="E1313" i="7" l="1"/>
  <c r="F1313" i="7"/>
  <c r="G1313" i="7"/>
  <c r="AC1313" i="7" s="1"/>
  <c r="L1312" i="7"/>
  <c r="J1313" i="7"/>
  <c r="H1313" i="7" s="1"/>
  <c r="K1313" i="7" l="1"/>
  <c r="I1313" i="7" s="1"/>
  <c r="L1313" i="7" l="1"/>
  <c r="E1314" i="7"/>
  <c r="F1314" i="7"/>
  <c r="G1314" i="7"/>
  <c r="AC1314" i="7" l="1"/>
  <c r="J1314" i="7"/>
  <c r="H1314" i="7" s="1"/>
  <c r="K1314" i="7" l="1"/>
  <c r="I1314" i="7" s="1"/>
  <c r="G1315" i="7" l="1"/>
  <c r="AC1315" i="7" s="1"/>
  <c r="E1315" i="7"/>
  <c r="F1315" i="7"/>
  <c r="L1314" i="7"/>
  <c r="J1315" i="7"/>
  <c r="H1315" i="7" s="1"/>
  <c r="K1315" i="7" l="1"/>
  <c r="I1315" i="7" s="1"/>
  <c r="G1316" i="7"/>
  <c r="E1316" i="7"/>
  <c r="F1316" i="7" l="1"/>
  <c r="AC1316" i="7"/>
  <c r="J1316" i="7"/>
  <c r="H1316" i="7" s="1"/>
  <c r="L1315" i="7"/>
  <c r="K1316" i="7" l="1"/>
  <c r="I1316" i="7" s="1"/>
  <c r="E1317" i="7"/>
  <c r="F1317" i="7" l="1"/>
  <c r="G1317" i="7"/>
  <c r="L1316" i="7"/>
  <c r="J1317" i="7"/>
  <c r="H1317" i="7" s="1"/>
  <c r="AC1317" i="7" l="1"/>
  <c r="K1317" i="7"/>
  <c r="I1317" i="7" s="1"/>
  <c r="E1318" i="7" l="1"/>
  <c r="F1318" i="7"/>
  <c r="G1318" i="7"/>
  <c r="L1317" i="7"/>
  <c r="J1318" i="7"/>
  <c r="H1318" i="7" s="1"/>
  <c r="AC1318" i="7" l="1"/>
  <c r="K1318" i="7"/>
  <c r="I1318" i="7" s="1"/>
  <c r="E1319" i="7" l="1"/>
  <c r="G1319" i="7"/>
  <c r="F1319" i="7"/>
  <c r="J1319" i="7"/>
  <c r="H1319" i="7" s="1"/>
  <c r="L1318" i="7"/>
  <c r="AC1319" i="7" l="1"/>
  <c r="K1319" i="7"/>
  <c r="I1319" i="7" s="1"/>
  <c r="F1320" i="7"/>
  <c r="G1320" i="7"/>
  <c r="E1320" i="7" l="1"/>
  <c r="AC1320" i="7"/>
  <c r="J1320" i="7"/>
  <c r="H1320" i="7" s="1"/>
  <c r="L1319" i="7"/>
  <c r="K1320" i="7" l="1"/>
  <c r="I1320" i="7" s="1"/>
  <c r="E1321" i="7" l="1"/>
  <c r="F1321" i="7"/>
  <c r="G1321" i="7"/>
  <c r="AC1321" i="7" s="1"/>
  <c r="L1320" i="7"/>
  <c r="J1321" i="7"/>
  <c r="H1321" i="7" s="1"/>
  <c r="K1321" i="7" l="1"/>
  <c r="I1321" i="7" s="1"/>
  <c r="L1321" i="7" l="1"/>
  <c r="G1322" i="7"/>
  <c r="E1322" i="7"/>
  <c r="F1322" i="7"/>
  <c r="AC1322" i="7" l="1"/>
  <c r="J1322" i="7"/>
  <c r="H1322" i="7" s="1"/>
  <c r="K1322" i="7" l="1"/>
  <c r="I1322" i="7" s="1"/>
  <c r="E1323" i="7"/>
  <c r="G1323" i="7"/>
  <c r="F1323" i="7" l="1"/>
  <c r="AC1323" i="7"/>
  <c r="L1322" i="7"/>
  <c r="J1323" i="7"/>
  <c r="H1323" i="7" s="1"/>
  <c r="K1323" i="7" l="1"/>
  <c r="F1324" i="7" s="1"/>
  <c r="E1324" i="7"/>
  <c r="G1324" i="7" l="1"/>
  <c r="AC1324" i="7" s="1"/>
  <c r="L1323" i="7"/>
  <c r="I1323" i="7"/>
  <c r="J1324" i="7"/>
  <c r="H1324" i="7" s="1"/>
  <c r="K1324" i="7" l="1"/>
  <c r="I1324" i="7" s="1"/>
  <c r="L1324" i="7" l="1"/>
  <c r="F1325" i="7"/>
  <c r="E1325" i="7"/>
  <c r="G1325" i="7"/>
  <c r="AC1325" i="7" l="1"/>
  <c r="J1325" i="7"/>
  <c r="H1325" i="7" s="1"/>
  <c r="K1325" i="7" l="1"/>
  <c r="I1325" i="7" s="1"/>
  <c r="G1326" i="7" l="1"/>
  <c r="AC1326" i="7" s="1"/>
  <c r="F1326" i="7"/>
  <c r="E1326" i="7"/>
  <c r="J1326" i="7"/>
  <c r="H1326" i="7" s="1"/>
  <c r="L1325" i="7"/>
  <c r="K1326" i="7" l="1"/>
  <c r="I1326" i="7" s="1"/>
  <c r="F1327" i="7" l="1"/>
  <c r="G1327" i="7"/>
  <c r="AC1327" i="7" s="1"/>
  <c r="E1327" i="7"/>
  <c r="J1327" i="7"/>
  <c r="H1327" i="7" s="1"/>
  <c r="L1326" i="7"/>
  <c r="K1327" i="7" l="1"/>
  <c r="I1327" i="7" s="1"/>
  <c r="G1328" i="7" l="1"/>
  <c r="L1327" i="7"/>
  <c r="E1328" i="7"/>
  <c r="F1328" i="7"/>
  <c r="AC1328" i="7" l="1"/>
  <c r="J1328" i="7"/>
  <c r="H1328" i="7" s="1"/>
  <c r="K1328" i="7" l="1"/>
  <c r="I1328" i="7" s="1"/>
  <c r="G1329" i="7" l="1"/>
  <c r="E1329" i="7"/>
  <c r="F1329" i="7"/>
  <c r="L1328" i="7"/>
  <c r="AC1329" i="7" l="1"/>
  <c r="J1329" i="7"/>
  <c r="H1329" i="7" s="1"/>
  <c r="K1329" i="7" l="1"/>
  <c r="I1329" i="7" s="1"/>
  <c r="L1329" i="7" l="1"/>
  <c r="F1330" i="7"/>
  <c r="E1330" i="7"/>
  <c r="G1330" i="7"/>
  <c r="AC1330" i="7" l="1"/>
  <c r="J1330" i="7"/>
  <c r="H1330" i="7" s="1"/>
  <c r="K1330" i="7" l="1"/>
  <c r="L1330" i="7" l="1"/>
  <c r="I1330" i="7"/>
  <c r="G1331" i="7"/>
  <c r="F1331" i="7"/>
  <c r="E1331" i="7"/>
  <c r="AC1331" i="7" l="1"/>
  <c r="J1331" i="7"/>
  <c r="H1331" i="7" s="1"/>
  <c r="K1331" i="7" l="1"/>
  <c r="I1331" i="7" s="1"/>
  <c r="L1331" i="7" l="1"/>
  <c r="G1332" i="7"/>
  <c r="E1332" i="7"/>
  <c r="F1332" i="7"/>
  <c r="AC1332" i="7" l="1"/>
  <c r="J1332" i="7"/>
  <c r="H1332" i="7" s="1"/>
  <c r="K1332" i="7" l="1"/>
  <c r="I1332" i="7" s="1"/>
  <c r="L1332" i="7" l="1"/>
  <c r="E1333" i="7"/>
  <c r="F1333" i="7"/>
  <c r="G1333" i="7"/>
  <c r="AC1333" i="7" l="1"/>
  <c r="J1333" i="7"/>
  <c r="H1333" i="7" s="1"/>
  <c r="K1333" i="7" l="1"/>
  <c r="L1333" i="7" l="1"/>
  <c r="I1333" i="7"/>
  <c r="F1334" i="7"/>
  <c r="E1334" i="7"/>
  <c r="G1334" i="7"/>
  <c r="AC1334" i="7" l="1"/>
  <c r="J1334" i="7"/>
  <c r="H1334" i="7" s="1"/>
  <c r="K1334" i="7" l="1"/>
  <c r="G1335" i="7" s="1"/>
  <c r="AC1335" i="7" l="1"/>
  <c r="F1335" i="7"/>
  <c r="E1335" i="7"/>
  <c r="I1334" i="7"/>
  <c r="J1335" i="7"/>
  <c r="H1335" i="7" s="1"/>
  <c r="L1334" i="7"/>
  <c r="K1335" i="7" l="1"/>
  <c r="L1335" i="7" l="1"/>
  <c r="I1335" i="7"/>
  <c r="E1336" i="7"/>
  <c r="G1336" i="7"/>
  <c r="F1336" i="7"/>
  <c r="AC1336" i="7" l="1"/>
  <c r="J1336" i="7"/>
  <c r="H1336" i="7" s="1"/>
  <c r="K1336" i="7" l="1"/>
  <c r="E1337" i="7" s="1"/>
  <c r="F1337" i="7"/>
  <c r="G1337" i="7" l="1"/>
  <c r="AC1337" i="7" s="1"/>
  <c r="L1336" i="7"/>
  <c r="I1336" i="7"/>
  <c r="J1337" i="7"/>
  <c r="H1337" i="7" s="1"/>
  <c r="K1337" i="7" l="1"/>
  <c r="L1337" i="7" l="1"/>
  <c r="I1337" i="7"/>
  <c r="F1338" i="7"/>
  <c r="E1338" i="7"/>
  <c r="G1338" i="7"/>
  <c r="AC1338" i="7" l="1"/>
  <c r="J1338" i="7"/>
  <c r="H1338" i="7" s="1"/>
  <c r="K1338" i="7" l="1"/>
  <c r="I1338" i="7" s="1"/>
  <c r="F1339" i="7" l="1"/>
  <c r="G1339" i="7"/>
  <c r="E1339" i="7"/>
  <c r="L1338" i="7"/>
  <c r="J1339" i="7"/>
  <c r="H1339" i="7" s="1"/>
  <c r="AC1339" i="7" l="1"/>
  <c r="K1339" i="7"/>
  <c r="I1339" i="7" s="1"/>
  <c r="L1339" i="7" l="1"/>
  <c r="G1340" i="7"/>
  <c r="F1340" i="7"/>
  <c r="E1340" i="7"/>
  <c r="AC1340" i="7" l="1"/>
  <c r="J1340" i="7"/>
  <c r="H1340" i="7" s="1"/>
  <c r="K1340" i="7" l="1"/>
  <c r="I1340" i="7" s="1"/>
  <c r="E1341" i="7"/>
  <c r="G1341" i="7"/>
  <c r="F1341" i="7"/>
  <c r="L1340" i="7" l="1"/>
  <c r="AC1341" i="7"/>
  <c r="J1341" i="7"/>
  <c r="H1341" i="7" s="1"/>
  <c r="K1341" i="7" l="1"/>
  <c r="I1341" i="7" s="1"/>
  <c r="E1342" i="7" l="1"/>
  <c r="F1342" i="7"/>
  <c r="G1342" i="7"/>
  <c r="L1341" i="7"/>
  <c r="AC1342" i="7" l="1"/>
  <c r="J1342" i="7"/>
  <c r="H1342" i="7" s="1"/>
  <c r="K1342" i="7" l="1"/>
  <c r="L1342" i="7" l="1"/>
  <c r="I1342" i="7"/>
  <c r="G1343" i="7"/>
  <c r="F1343" i="7"/>
  <c r="E1343" i="7"/>
  <c r="AC1343" i="7" l="1"/>
  <c r="J1343" i="7"/>
  <c r="H1343" i="7" s="1"/>
  <c r="K1343" i="7" l="1"/>
  <c r="I1343" i="7" s="1"/>
  <c r="E1344" i="7" l="1"/>
  <c r="F1344" i="7"/>
  <c r="G1344" i="7"/>
  <c r="AC1344" i="7" s="1"/>
  <c r="J1344" i="7"/>
  <c r="H1344" i="7" s="1"/>
  <c r="L1343" i="7"/>
  <c r="K1344" i="7" l="1"/>
  <c r="I1344" i="7" s="1"/>
  <c r="L1344" i="7" l="1"/>
  <c r="E1345" i="7"/>
  <c r="F1345" i="7"/>
  <c r="G1345" i="7"/>
  <c r="AC1345" i="7" l="1"/>
  <c r="J1345" i="7"/>
  <c r="H1345" i="7" s="1"/>
  <c r="K1345" i="7" l="1"/>
  <c r="I1345" i="7" s="1"/>
  <c r="G1346" i="7" l="1"/>
  <c r="F1346" i="7"/>
  <c r="E1346" i="7"/>
  <c r="AC1346" i="7"/>
  <c r="L1345" i="7"/>
  <c r="J1346" i="7"/>
  <c r="H1346" i="7" s="1"/>
  <c r="K1346" i="7" l="1"/>
  <c r="I1346" i="7" s="1"/>
  <c r="G1347" i="7" l="1"/>
  <c r="AC1347" i="7" s="1"/>
  <c r="F1347" i="7"/>
  <c r="E1347" i="7"/>
  <c r="L1346" i="7"/>
  <c r="J1347" i="7"/>
  <c r="H1347" i="7" s="1"/>
  <c r="K1347" i="7" l="1"/>
  <c r="I1347" i="7" s="1"/>
  <c r="F1348" i="7" l="1"/>
  <c r="G1348" i="7"/>
  <c r="AC1348" i="7" s="1"/>
  <c r="E1348" i="7"/>
  <c r="L1347" i="7"/>
  <c r="J1348" i="7"/>
  <c r="H1348" i="7" s="1"/>
  <c r="K1348" i="7" l="1"/>
  <c r="I1348" i="7" s="1"/>
  <c r="L1348" i="7" l="1"/>
  <c r="G1349" i="7"/>
  <c r="E1349" i="7"/>
  <c r="F1349" i="7"/>
  <c r="AC1349" i="7" l="1"/>
  <c r="J1349" i="7"/>
  <c r="H1349" i="7" s="1"/>
  <c r="K1349" i="7" l="1"/>
  <c r="I1349" i="7" s="1"/>
  <c r="F1350" i="7" l="1"/>
  <c r="G1350" i="7"/>
  <c r="E1350" i="7"/>
  <c r="L1349" i="7"/>
  <c r="AC1350" i="7" l="1"/>
  <c r="J1350" i="7"/>
  <c r="H1350" i="7" s="1"/>
  <c r="K1350" i="7" l="1"/>
  <c r="I1350" i="7" s="1"/>
  <c r="F1351" i="7" l="1"/>
  <c r="E1351" i="7"/>
  <c r="G1351" i="7"/>
  <c r="AC1351" i="7" s="1"/>
  <c r="J1351" i="7"/>
  <c r="H1351" i="7" s="1"/>
  <c r="L1350" i="7"/>
  <c r="K1351" i="7" l="1"/>
  <c r="I1351" i="7" s="1"/>
  <c r="L1351" i="7" l="1"/>
  <c r="F1352" i="7"/>
  <c r="E1352" i="7"/>
  <c r="G1352" i="7"/>
  <c r="AC1352" i="7" l="1"/>
  <c r="J1352" i="7"/>
  <c r="H1352" i="7" s="1"/>
  <c r="K1352" i="7" l="1"/>
  <c r="E1353" i="7" s="1"/>
  <c r="F1353" i="7"/>
  <c r="G1353" i="7" l="1"/>
  <c r="AC1353" i="7" s="1"/>
  <c r="L1352" i="7"/>
  <c r="I1352" i="7"/>
  <c r="J1353" i="7"/>
  <c r="H1353" i="7" s="1"/>
  <c r="K1353" i="7" l="1"/>
  <c r="I1353" i="7" s="1"/>
  <c r="L1353" i="7" l="1"/>
  <c r="G1354" i="7"/>
  <c r="F1354" i="7"/>
  <c r="E1354" i="7"/>
  <c r="AC1354" i="7" l="1"/>
  <c r="J1354" i="7"/>
  <c r="H1354" i="7" s="1"/>
  <c r="K1354" i="7" l="1"/>
  <c r="L1354" i="7" l="1"/>
  <c r="I1354" i="7"/>
  <c r="G1355" i="7"/>
  <c r="F1355" i="7"/>
  <c r="E1355" i="7"/>
  <c r="AC1355" i="7" l="1"/>
  <c r="J1355" i="7"/>
  <c r="H1355" i="7" s="1"/>
  <c r="K1355" i="7" l="1"/>
  <c r="I1355" i="7" s="1"/>
  <c r="L1355" i="7" l="1"/>
  <c r="E1356" i="7"/>
  <c r="F1356" i="7"/>
  <c r="G1356" i="7"/>
  <c r="AC1356" i="7" l="1"/>
  <c r="J1356" i="7"/>
  <c r="H1356" i="7" s="1"/>
  <c r="K1356" i="7" l="1"/>
  <c r="I1356" i="7" s="1"/>
  <c r="E1357" i="7" l="1"/>
  <c r="F1357" i="7"/>
  <c r="G1357" i="7"/>
  <c r="AC1357" i="7" s="1"/>
  <c r="J1357" i="7"/>
  <c r="H1357" i="7" s="1"/>
  <c r="L1356" i="7"/>
  <c r="K1357" i="7" l="1"/>
  <c r="I1357" i="7" s="1"/>
  <c r="F1358" i="7" l="1"/>
  <c r="E1358" i="7"/>
  <c r="L1357" i="7"/>
  <c r="J1358" i="7"/>
  <c r="H1358" i="7" s="1"/>
  <c r="G1358" i="7"/>
  <c r="AC1358" i="7" l="1"/>
  <c r="K1358" i="7"/>
  <c r="I1358" i="7" s="1"/>
  <c r="L1358" i="7" l="1"/>
  <c r="F1359" i="7"/>
  <c r="G1359" i="7"/>
  <c r="E1359" i="7"/>
  <c r="AC1359" i="7" l="1"/>
  <c r="J1359" i="7"/>
  <c r="H1359" i="7" s="1"/>
  <c r="K1359" i="7" l="1"/>
  <c r="I1359" i="7" s="1"/>
  <c r="E1360" i="7" l="1"/>
  <c r="G1360" i="7"/>
  <c r="F1360" i="7"/>
  <c r="J1360" i="7"/>
  <c r="H1360" i="7" s="1"/>
  <c r="L1359" i="7"/>
  <c r="AC1360" i="7" l="1"/>
  <c r="K1360" i="7"/>
  <c r="I1360" i="7" s="1"/>
  <c r="L1360" i="7" l="1"/>
  <c r="F1361" i="7"/>
  <c r="E1361" i="7"/>
  <c r="G1361" i="7"/>
  <c r="AC1361" i="7" l="1"/>
  <c r="J1361" i="7"/>
  <c r="H1361" i="7" s="1"/>
  <c r="K1361" i="7" l="1"/>
  <c r="I1361" i="7" s="1"/>
  <c r="E1362" i="7" l="1"/>
  <c r="F1362" i="7"/>
  <c r="G1362" i="7"/>
  <c r="L1361" i="7"/>
  <c r="J1362" i="7"/>
  <c r="H1362" i="7" s="1"/>
  <c r="AC1362" i="7" l="1"/>
  <c r="K1362" i="7"/>
  <c r="I1362" i="7" s="1"/>
  <c r="F1363" i="7" l="1"/>
  <c r="L1362" i="7"/>
  <c r="E1363" i="7"/>
  <c r="G1363" i="7"/>
  <c r="AC1363" i="7" l="1"/>
  <c r="J1363" i="7"/>
  <c r="H1363" i="7" s="1"/>
  <c r="K1363" i="7" l="1"/>
  <c r="I1363" i="7" s="1"/>
  <c r="L1363" i="7"/>
  <c r="G1364" i="7"/>
  <c r="F1364" i="7"/>
  <c r="E1364" i="7"/>
  <c r="AC1364" i="7" l="1"/>
  <c r="J1364" i="7"/>
  <c r="H1364" i="7" s="1"/>
  <c r="K1364" i="7" l="1"/>
  <c r="I1364" i="7" s="1"/>
  <c r="L1364" i="7" l="1"/>
  <c r="E1365" i="7"/>
  <c r="F1365" i="7"/>
  <c r="G1365" i="7"/>
  <c r="AC1365" i="7" l="1"/>
  <c r="J1365" i="7"/>
  <c r="H1365" i="7" s="1"/>
  <c r="K1365" i="7" l="1"/>
  <c r="I1365" i="7" s="1"/>
  <c r="F1366" i="7"/>
  <c r="E1366" i="7"/>
  <c r="G1366" i="7" l="1"/>
  <c r="AC1366" i="7" s="1"/>
  <c r="L1365" i="7"/>
  <c r="J1366" i="7"/>
  <c r="H1366" i="7" s="1"/>
  <c r="K1366" i="7" l="1"/>
  <c r="E1367" i="7" l="1"/>
  <c r="I1366" i="7"/>
  <c r="L1366" i="7"/>
  <c r="F1367" i="7"/>
  <c r="G1367" i="7"/>
  <c r="AC1367" i="7" l="1"/>
  <c r="J1367" i="7"/>
  <c r="H1367" i="7" s="1"/>
  <c r="K1367" i="7" l="1"/>
  <c r="G1368" i="7" s="1"/>
  <c r="F1368" i="7" l="1"/>
  <c r="E1368" i="7"/>
  <c r="AC1368" i="7"/>
  <c r="L1367" i="7"/>
  <c r="I1367" i="7"/>
  <c r="J1368" i="7"/>
  <c r="H1368" i="7" s="1"/>
  <c r="K1368" i="7" l="1"/>
  <c r="I1368" i="7" s="1"/>
  <c r="E1369" i="7" l="1"/>
  <c r="F1369" i="7"/>
  <c r="G1369" i="7"/>
  <c r="AC1369" i="7" s="1"/>
  <c r="L1368" i="7"/>
  <c r="J1369" i="7"/>
  <c r="H1369" i="7" s="1"/>
  <c r="K1369" i="7" l="1"/>
  <c r="I1369" i="7" s="1"/>
  <c r="F1370" i="7" l="1"/>
  <c r="G1370" i="7"/>
  <c r="E1370" i="7"/>
  <c r="J1370" i="7"/>
  <c r="H1370" i="7" s="1"/>
  <c r="L1369" i="7"/>
  <c r="AC1370" i="7" l="1"/>
  <c r="K1370" i="7"/>
  <c r="I1370" i="7" s="1"/>
  <c r="F1371" i="7" l="1"/>
  <c r="L1370" i="7"/>
  <c r="G1371" i="7"/>
  <c r="E1371" i="7"/>
  <c r="AC1371" i="7" l="1"/>
  <c r="J1371" i="7"/>
  <c r="H1371" i="7" s="1"/>
  <c r="K1371" i="7" l="1"/>
  <c r="L1371" i="7" l="1"/>
  <c r="I1371" i="7"/>
  <c r="F1372" i="7"/>
  <c r="E1372" i="7"/>
  <c r="G1372" i="7"/>
  <c r="AC1372" i="7" l="1"/>
  <c r="J1372" i="7"/>
  <c r="H1372" i="7" s="1"/>
  <c r="K1372" i="7" l="1"/>
  <c r="I1372" i="7" s="1"/>
  <c r="E1373" i="7" l="1"/>
  <c r="G1373" i="7"/>
  <c r="AC1373" i="7" s="1"/>
  <c r="F1373" i="7"/>
  <c r="L1372" i="7"/>
  <c r="J1373" i="7"/>
  <c r="H1373" i="7" s="1"/>
  <c r="K1373" i="7" l="1"/>
  <c r="I1373" i="7" s="1"/>
  <c r="F1374" i="7"/>
  <c r="E1374" i="7"/>
  <c r="G1374" i="7" l="1"/>
  <c r="AC1374" i="7" s="1"/>
  <c r="L1373" i="7"/>
  <c r="J1374" i="7"/>
  <c r="H1374" i="7" s="1"/>
  <c r="K1374" i="7" l="1"/>
  <c r="I1374" i="7" s="1"/>
  <c r="F1375" i="7"/>
  <c r="G1375" i="7" l="1"/>
  <c r="AC1375" i="7" s="1"/>
  <c r="E1375" i="7"/>
  <c r="L1374" i="7"/>
  <c r="J1375" i="7"/>
  <c r="H1375" i="7" s="1"/>
  <c r="K1375" i="7" l="1"/>
  <c r="L1375" i="7" l="1"/>
  <c r="I1375" i="7"/>
  <c r="E1376" i="7"/>
  <c r="G1376" i="7"/>
  <c r="F1376" i="7"/>
  <c r="AC1376" i="7" l="1"/>
  <c r="J1376" i="7"/>
  <c r="H1376" i="7" s="1"/>
  <c r="K1376" i="7" l="1"/>
  <c r="I1376" i="7" s="1"/>
  <c r="L1376" i="7" l="1"/>
  <c r="F1377" i="7"/>
  <c r="E1377" i="7"/>
  <c r="G1377" i="7"/>
  <c r="AC1377" i="7" l="1"/>
  <c r="J1377" i="7"/>
  <c r="H1377" i="7" s="1"/>
  <c r="K1377" i="7" l="1"/>
  <c r="I1377" i="7" s="1"/>
  <c r="E1378" i="7"/>
  <c r="G1378" i="7" l="1"/>
  <c r="F1378" i="7"/>
  <c r="L1377" i="7"/>
  <c r="AC1378" i="7"/>
  <c r="J1378" i="7"/>
  <c r="H1378" i="7" s="1"/>
  <c r="K1378" i="7" l="1"/>
  <c r="I1378" i="7" s="1"/>
  <c r="G1379" i="7" l="1"/>
  <c r="F1379" i="7"/>
  <c r="E1379" i="7"/>
  <c r="L1378" i="7"/>
  <c r="AC1379" i="7" l="1"/>
  <c r="J1379" i="7"/>
  <c r="H1379" i="7" s="1"/>
  <c r="K1379" i="7" l="1"/>
  <c r="I1379" i="7" s="1"/>
  <c r="G1380" i="7" l="1"/>
  <c r="F1380" i="7"/>
  <c r="E1380" i="7"/>
  <c r="AC1380" i="7"/>
  <c r="J1380" i="7"/>
  <c r="H1380" i="7" s="1"/>
  <c r="L1379" i="7"/>
  <c r="K1380" i="7" l="1"/>
  <c r="I1380" i="7" s="1"/>
  <c r="E1381" i="7" l="1"/>
  <c r="G1381" i="7"/>
  <c r="AC1381" i="7" s="1"/>
  <c r="F1381" i="7"/>
  <c r="L1380" i="7"/>
  <c r="J1381" i="7"/>
  <c r="H1381" i="7" s="1"/>
  <c r="K1381" i="7" l="1"/>
  <c r="I1381" i="7" s="1"/>
  <c r="G1382" i="7" l="1"/>
  <c r="F1382" i="7"/>
  <c r="E1382" i="7"/>
  <c r="AC1382" i="7"/>
  <c r="J1382" i="7"/>
  <c r="H1382" i="7" s="1"/>
  <c r="L1381" i="7"/>
  <c r="K1382" i="7" l="1"/>
  <c r="I1382" i="7" s="1"/>
  <c r="E1383" i="7"/>
  <c r="G1383" i="7" l="1"/>
  <c r="F1383" i="7"/>
  <c r="AC1383" i="7"/>
  <c r="L1382" i="7"/>
  <c r="J1383" i="7"/>
  <c r="H1383" i="7" s="1"/>
  <c r="K1383" i="7" l="1"/>
  <c r="I1383" i="7" s="1"/>
  <c r="G1384" i="7" l="1"/>
  <c r="E1384" i="7"/>
  <c r="F1384" i="7"/>
  <c r="L1383" i="7"/>
  <c r="AC1384" i="7"/>
  <c r="J1384" i="7"/>
  <c r="H1384" i="7" s="1"/>
  <c r="K1384" i="7" l="1"/>
  <c r="I1384" i="7" s="1"/>
  <c r="E1385" i="7" l="1"/>
  <c r="F1385" i="7"/>
  <c r="G1385" i="7"/>
  <c r="AC1385" i="7" s="1"/>
  <c r="L1384" i="7"/>
  <c r="J1385" i="7"/>
  <c r="H1385" i="7" s="1"/>
  <c r="K1385" i="7" l="1"/>
  <c r="I1385" i="7" s="1"/>
  <c r="F1386" i="7" l="1"/>
  <c r="E1386" i="7"/>
  <c r="G1386" i="7"/>
  <c r="L1385" i="7"/>
  <c r="J1386" i="7"/>
  <c r="H1386" i="7" s="1"/>
  <c r="AC1386" i="7" l="1"/>
  <c r="K1386" i="7"/>
  <c r="I1386" i="7" s="1"/>
  <c r="L1386" i="7" l="1"/>
  <c r="F1387" i="7"/>
  <c r="G1387" i="7"/>
  <c r="E1387" i="7"/>
  <c r="AC1387" i="7" l="1"/>
  <c r="J1387" i="7"/>
  <c r="H1387" i="7" s="1"/>
  <c r="K1387" i="7" l="1"/>
  <c r="I1387" i="7" s="1"/>
  <c r="G1388" i="7"/>
  <c r="E1388" i="7" l="1"/>
  <c r="AC1388" i="7"/>
  <c r="F1388" i="7"/>
  <c r="J1388" i="7"/>
  <c r="H1388" i="7" s="1"/>
  <c r="L1387" i="7"/>
  <c r="K1388" i="7" l="1"/>
  <c r="I1388" i="7" s="1"/>
  <c r="F1389" i="7" l="1"/>
  <c r="E1389" i="7"/>
  <c r="G1389" i="7"/>
  <c r="AC1389" i="7" s="1"/>
  <c r="J1389" i="7"/>
  <c r="H1389" i="7" s="1"/>
  <c r="L1388" i="7"/>
  <c r="K1389" i="7" l="1"/>
  <c r="L1389" i="7" l="1"/>
  <c r="I1389" i="7"/>
  <c r="F1390" i="7"/>
  <c r="G1390" i="7"/>
  <c r="E1390" i="7"/>
  <c r="AC1390" i="7" l="1"/>
  <c r="J1390" i="7"/>
  <c r="H1390" i="7" s="1"/>
  <c r="K1390" i="7" l="1"/>
  <c r="I1390" i="7" s="1"/>
  <c r="E1391" i="7"/>
  <c r="G1391" i="7"/>
  <c r="F1391" i="7" l="1"/>
  <c r="L1390" i="7"/>
  <c r="AC1391" i="7"/>
  <c r="J1391" i="7"/>
  <c r="H1391" i="7" s="1"/>
  <c r="K1391" i="7" l="1"/>
  <c r="I1391" i="7" s="1"/>
  <c r="F1392" i="7"/>
  <c r="G1392" i="7"/>
  <c r="E1392" i="7" l="1"/>
  <c r="AC1392" i="7"/>
  <c r="J1392" i="7"/>
  <c r="H1392" i="7" s="1"/>
  <c r="L1391" i="7"/>
  <c r="K1392" i="7" l="1"/>
  <c r="I1392" i="7" s="1"/>
  <c r="E1393" i="7" l="1"/>
  <c r="G1393" i="7"/>
  <c r="F1393" i="7"/>
  <c r="L1392" i="7"/>
  <c r="J1393" i="7"/>
  <c r="H1393" i="7" s="1"/>
  <c r="AC1393" i="7" l="1"/>
  <c r="K1393" i="7"/>
  <c r="I1393" i="7" s="1"/>
  <c r="G1394" i="7" l="1"/>
  <c r="AC1394" i="7" s="1"/>
  <c r="F1394" i="7"/>
  <c r="E1394" i="7"/>
  <c r="L1393" i="7"/>
  <c r="J1394" i="7"/>
  <c r="H1394" i="7" s="1"/>
  <c r="K1394" i="7" l="1"/>
  <c r="G1395" i="7" s="1"/>
  <c r="AC1395" i="7" l="1"/>
  <c r="L1394" i="7"/>
  <c r="I1394" i="7"/>
  <c r="E1395" i="7"/>
  <c r="F1395" i="7"/>
  <c r="J1395" i="7" l="1"/>
  <c r="H1395" i="7" s="1"/>
  <c r="K1395" i="7" l="1"/>
  <c r="I1395" i="7" s="1"/>
  <c r="E1396" i="7" l="1"/>
  <c r="F1396" i="7"/>
  <c r="G1396" i="7"/>
  <c r="J1396" i="7"/>
  <c r="H1396" i="7" s="1"/>
  <c r="L1395" i="7"/>
  <c r="AC1396" i="7" l="1"/>
  <c r="K1396" i="7"/>
  <c r="I1396" i="7" s="1"/>
  <c r="E1397" i="7"/>
  <c r="F1397" i="7" l="1"/>
  <c r="G1397" i="7"/>
  <c r="L1396" i="7"/>
  <c r="J1397" i="7"/>
  <c r="H1397" i="7" s="1"/>
  <c r="AC1397" i="7" l="1"/>
  <c r="K1397" i="7"/>
  <c r="I1397" i="7" s="1"/>
  <c r="L1397" i="7" l="1"/>
  <c r="E1398" i="7"/>
  <c r="G1398" i="7"/>
  <c r="F1398" i="7"/>
  <c r="AC1398" i="7" l="1"/>
  <c r="J1398" i="7"/>
  <c r="H1398" i="7" s="1"/>
  <c r="K1398" i="7" l="1"/>
  <c r="I1398" i="7" s="1"/>
  <c r="G1399" i="7" l="1"/>
  <c r="E1399" i="7"/>
  <c r="F1399" i="7"/>
  <c r="J1399" i="7"/>
  <c r="H1399" i="7" s="1"/>
  <c r="L1398" i="7"/>
  <c r="AC1399" i="7" l="1"/>
  <c r="K1399" i="7"/>
  <c r="I1399" i="7" s="1"/>
  <c r="F1400" i="7" l="1"/>
  <c r="E1400" i="7"/>
  <c r="G1400" i="7"/>
  <c r="L1399" i="7"/>
  <c r="J1400" i="7"/>
  <c r="H1400" i="7" s="1"/>
  <c r="AC1400" i="7" l="1"/>
  <c r="K1400" i="7"/>
  <c r="I1400" i="7" s="1"/>
  <c r="L1400" i="7" l="1"/>
  <c r="G1401" i="7"/>
  <c r="F1401" i="7"/>
  <c r="E1401" i="7"/>
  <c r="AC1401" i="7" l="1"/>
  <c r="J1401" i="7"/>
  <c r="H1401" i="7" s="1"/>
  <c r="K1401" i="7" l="1"/>
  <c r="I1401" i="7" s="1"/>
  <c r="F1402" i="7" l="1"/>
  <c r="E1402" i="7"/>
  <c r="G1402" i="7"/>
  <c r="L1401" i="7"/>
  <c r="AC1402" i="7" l="1"/>
  <c r="J1402" i="7"/>
  <c r="H1402" i="7" s="1"/>
  <c r="K1402" i="7" l="1"/>
  <c r="I1402" i="7" s="1"/>
  <c r="F1403" i="7"/>
  <c r="G1403" i="7" l="1"/>
  <c r="AC1403" i="7" s="1"/>
  <c r="E1403" i="7"/>
  <c r="L1402" i="7"/>
  <c r="J1403" i="7"/>
  <c r="H1403" i="7" s="1"/>
  <c r="K1403" i="7" l="1"/>
  <c r="I1403" i="7" s="1"/>
  <c r="G1404" i="7" l="1"/>
  <c r="AC1404" i="7" s="1"/>
  <c r="F1404" i="7"/>
  <c r="E1404" i="7"/>
  <c r="J1404" i="7"/>
  <c r="H1404" i="7" s="1"/>
  <c r="L1403" i="7"/>
  <c r="K1404" i="7" l="1"/>
  <c r="I1404" i="7" s="1"/>
  <c r="E1405" i="7"/>
  <c r="F1405" i="7" l="1"/>
  <c r="G1405" i="7"/>
  <c r="AC1405" i="7" s="1"/>
  <c r="L1404" i="7"/>
  <c r="J1405" i="7"/>
  <c r="H1405" i="7" s="1"/>
  <c r="K1405" i="7" l="1"/>
  <c r="F1406" i="7" s="1"/>
  <c r="G1406" i="7" l="1"/>
  <c r="L1405" i="7"/>
  <c r="I1405" i="7"/>
  <c r="J1406" i="7"/>
  <c r="H1406" i="7" s="1"/>
  <c r="E1406" i="7"/>
  <c r="AC1406" i="7" l="1"/>
  <c r="K1406" i="7"/>
  <c r="I1406" i="7" s="1"/>
  <c r="E1407" i="7" l="1"/>
  <c r="G1407" i="7"/>
  <c r="L1406" i="7"/>
  <c r="F1407" i="7"/>
  <c r="AC1407" i="7"/>
  <c r="J1407" i="7"/>
  <c r="H1407" i="7" s="1"/>
  <c r="K1407" i="7" l="1"/>
  <c r="L1407" i="7" l="1"/>
  <c r="I1407" i="7"/>
  <c r="G1408" i="7"/>
  <c r="E1408" i="7"/>
  <c r="F1408" i="7"/>
  <c r="AC1408" i="7" l="1"/>
  <c r="J1408" i="7"/>
  <c r="H1408" i="7" s="1"/>
  <c r="K1408" i="7" l="1"/>
  <c r="I1408" i="7" s="1"/>
  <c r="L1408" i="7" l="1"/>
  <c r="F1409" i="7"/>
  <c r="E1409" i="7"/>
  <c r="G1409" i="7"/>
  <c r="AC1409" i="7" l="1"/>
  <c r="J1409" i="7"/>
  <c r="H1409" i="7" s="1"/>
  <c r="K1409" i="7" l="1"/>
  <c r="I1409" i="7" s="1"/>
  <c r="F1410" i="7"/>
  <c r="G1410" i="7" l="1"/>
  <c r="E1410" i="7"/>
  <c r="L1409" i="7"/>
  <c r="AC1410" i="7"/>
  <c r="J1410" i="7"/>
  <c r="H1410" i="7" s="1"/>
  <c r="K1410" i="7" l="1"/>
  <c r="I1410" i="7" s="1"/>
  <c r="E1411" i="7" l="1"/>
  <c r="F1411" i="7"/>
  <c r="G1411" i="7"/>
  <c r="AC1411" i="7" s="1"/>
  <c r="L1410" i="7"/>
  <c r="J1411" i="7"/>
  <c r="H1411" i="7" s="1"/>
  <c r="K1411" i="7" l="1"/>
  <c r="I1411" i="7" s="1"/>
  <c r="F1412" i="7" l="1"/>
  <c r="E1412" i="7"/>
  <c r="G1412" i="7"/>
  <c r="L1411" i="7"/>
  <c r="AC1412" i="7" l="1"/>
  <c r="J1412" i="7"/>
  <c r="H1412" i="7" s="1"/>
  <c r="K1412" i="7" l="1"/>
  <c r="I1412" i="7" s="1"/>
  <c r="E1413" i="7" l="1"/>
  <c r="G1413" i="7"/>
  <c r="F1413" i="7"/>
  <c r="L1412" i="7"/>
  <c r="AC1413" i="7"/>
  <c r="J1413" i="7"/>
  <c r="H1413" i="7" s="1"/>
  <c r="K1413" i="7" l="1"/>
  <c r="I1413" i="7" s="1"/>
  <c r="F1414" i="7" l="1"/>
  <c r="E1414" i="7"/>
  <c r="G1414" i="7"/>
  <c r="AC1414" i="7" s="1"/>
  <c r="L1413" i="7"/>
  <c r="J1414" i="7"/>
  <c r="H1414" i="7" s="1"/>
  <c r="K1414" i="7" l="1"/>
  <c r="I1414" i="7" s="1"/>
  <c r="G1415" i="7" l="1"/>
  <c r="AC1415" i="7" s="1"/>
  <c r="E1415" i="7"/>
  <c r="F1415" i="7"/>
  <c r="L1414" i="7"/>
  <c r="J1415" i="7"/>
  <c r="H1415" i="7" s="1"/>
  <c r="K1415" i="7" l="1"/>
  <c r="I1415" i="7" s="1"/>
  <c r="F1416" i="7"/>
  <c r="G1416" i="7" l="1"/>
  <c r="E1416" i="7"/>
  <c r="AC1416" i="7"/>
  <c r="J1416" i="7"/>
  <c r="H1416" i="7" s="1"/>
  <c r="L1415" i="7"/>
  <c r="K1416" i="7" l="1"/>
  <c r="I1416" i="7" s="1"/>
  <c r="L1416" i="7" l="1"/>
  <c r="E1417" i="7"/>
  <c r="G1417" i="7"/>
  <c r="F1417" i="7"/>
  <c r="AC1417" i="7" l="1"/>
  <c r="J1417" i="7"/>
  <c r="H1417" i="7" s="1"/>
  <c r="K1417" i="7" l="1"/>
  <c r="I1417" i="7" s="1"/>
  <c r="G1418" i="7" l="1"/>
  <c r="E1418" i="7"/>
  <c r="F1418" i="7"/>
  <c r="AC1418" i="7"/>
  <c r="L1417" i="7"/>
  <c r="J1418" i="7"/>
  <c r="H1418" i="7" s="1"/>
  <c r="K1418" i="7" l="1"/>
  <c r="I1418" i="7" s="1"/>
  <c r="G1419" i="7"/>
  <c r="F1419" i="7" l="1"/>
  <c r="E1419" i="7"/>
  <c r="L1418" i="7"/>
  <c r="AC1419" i="7"/>
  <c r="J1419" i="7"/>
  <c r="H1419" i="7" s="1"/>
  <c r="K1419" i="7" l="1"/>
  <c r="E1420" i="7" s="1"/>
  <c r="G1420" i="7" l="1"/>
  <c r="AC1420" i="7" s="1"/>
  <c r="F1420" i="7"/>
  <c r="I1419" i="7"/>
  <c r="J1420" i="7"/>
  <c r="H1420" i="7" s="1"/>
  <c r="L1419" i="7"/>
  <c r="K1420" i="7" l="1"/>
  <c r="E1421" i="7" s="1"/>
  <c r="G1421" i="7" l="1"/>
  <c r="AC1421" i="7" s="1"/>
  <c r="F1421" i="7"/>
  <c r="I1420" i="7"/>
  <c r="J1421" i="7"/>
  <c r="H1421" i="7" s="1"/>
  <c r="L1420" i="7"/>
  <c r="K1421" i="7" l="1"/>
  <c r="I1421" i="7" s="1"/>
  <c r="L1421" i="7" l="1"/>
  <c r="E1422" i="7"/>
  <c r="G1422" i="7"/>
  <c r="F1422" i="7"/>
  <c r="AC1422" i="7" l="1"/>
  <c r="J1422" i="7"/>
  <c r="H1422" i="7" s="1"/>
  <c r="K1422" i="7" l="1"/>
  <c r="I1422" i="7" s="1"/>
  <c r="G1423" i="7"/>
  <c r="E1423" i="7"/>
  <c r="F1423" i="7" l="1"/>
  <c r="L1422" i="7"/>
  <c r="AC1423" i="7"/>
  <c r="J1423" i="7"/>
  <c r="H1423" i="7" s="1"/>
  <c r="K1423" i="7" l="1"/>
  <c r="I1423" i="7" s="1"/>
  <c r="L1423" i="7" l="1"/>
  <c r="F1424" i="7"/>
  <c r="G1424" i="7"/>
  <c r="E1424" i="7"/>
  <c r="AC1424" i="7" l="1"/>
  <c r="J1424" i="7"/>
  <c r="H1424" i="7" s="1"/>
  <c r="K1424" i="7" l="1"/>
  <c r="I1424" i="7" s="1"/>
  <c r="G1425" i="7" l="1"/>
  <c r="E1425" i="7"/>
  <c r="F1425" i="7"/>
  <c r="L1424" i="7"/>
  <c r="AC1425" i="7"/>
  <c r="J1425" i="7"/>
  <c r="H1425" i="7" s="1"/>
  <c r="K1425" i="7" l="1"/>
  <c r="I1425" i="7" s="1"/>
  <c r="E1426" i="7"/>
  <c r="F1426" i="7" l="1"/>
  <c r="G1426" i="7"/>
  <c r="J1426" i="7"/>
  <c r="H1426" i="7" s="1"/>
  <c r="L1425" i="7"/>
  <c r="AC1426" i="7" l="1"/>
  <c r="K1426" i="7"/>
  <c r="I1426" i="7" s="1"/>
  <c r="F1427" i="7"/>
  <c r="G1427" i="7" l="1"/>
  <c r="AC1427" i="7" s="1"/>
  <c r="J1427" i="7"/>
  <c r="H1427" i="7" s="1"/>
  <c r="E1427" i="7"/>
  <c r="L1426" i="7"/>
  <c r="K1427" i="7" l="1"/>
  <c r="L1427" i="7" l="1"/>
  <c r="I1427" i="7"/>
  <c r="G1428" i="7"/>
  <c r="F1428" i="7"/>
  <c r="E1428" i="7"/>
  <c r="AC1428" i="7" l="1"/>
  <c r="J1428" i="7"/>
  <c r="H1428" i="7" s="1"/>
  <c r="K1428" i="7" l="1"/>
  <c r="I1428" i="7" s="1"/>
  <c r="G1429" i="7"/>
  <c r="E1429" i="7" l="1"/>
  <c r="AC1429" i="7"/>
  <c r="F1429" i="7"/>
  <c r="J1429" i="7"/>
  <c r="H1429" i="7" s="1"/>
  <c r="L1428" i="7"/>
  <c r="K1429" i="7" l="1"/>
  <c r="I1429" i="7" s="1"/>
  <c r="G1430" i="7" l="1"/>
  <c r="F1430" i="7"/>
  <c r="E1430" i="7"/>
  <c r="J1430" i="7"/>
  <c r="H1430" i="7" s="1"/>
  <c r="L1429" i="7"/>
  <c r="AC1430" i="7" l="1"/>
  <c r="K1430" i="7"/>
  <c r="I1430" i="7" s="1"/>
  <c r="F1431" i="7"/>
  <c r="E1431" i="7" l="1"/>
  <c r="G1431" i="7"/>
  <c r="AC1431" i="7" s="1"/>
  <c r="L1430" i="7"/>
  <c r="J1431" i="7"/>
  <c r="H1431" i="7" s="1"/>
  <c r="K1431" i="7" l="1"/>
  <c r="I1431" i="7" s="1"/>
  <c r="G1432" i="7" l="1"/>
  <c r="L1431" i="7"/>
  <c r="F1432" i="7"/>
  <c r="E1432" i="7"/>
  <c r="AC1432" i="7" l="1"/>
  <c r="J1432" i="7"/>
  <c r="H1432" i="7" s="1"/>
  <c r="K1432" i="7" l="1"/>
  <c r="I1432" i="7" s="1"/>
  <c r="L1432" i="7" l="1"/>
  <c r="F1433" i="7"/>
  <c r="E1433" i="7"/>
  <c r="G1433" i="7"/>
  <c r="AC1433" i="7" l="1"/>
  <c r="J1433" i="7"/>
  <c r="H1433" i="7" s="1"/>
  <c r="K1433" i="7" l="1"/>
  <c r="I1433" i="7" s="1"/>
  <c r="L1433" i="7" l="1"/>
  <c r="F1434" i="7"/>
  <c r="G1434" i="7"/>
  <c r="E1434" i="7"/>
  <c r="AC1434" i="7" l="1"/>
  <c r="J1434" i="7"/>
  <c r="H1434" i="7" s="1"/>
  <c r="K1434" i="7" l="1"/>
  <c r="I1434" i="7" s="1"/>
  <c r="F1435" i="7" l="1"/>
  <c r="G1435" i="7"/>
  <c r="E1435" i="7"/>
  <c r="L1434" i="7"/>
  <c r="J1435" i="7"/>
  <c r="H1435" i="7" s="1"/>
  <c r="AC1435" i="7" l="1"/>
  <c r="K1435" i="7"/>
  <c r="L1435" i="7" l="1"/>
  <c r="I1435" i="7"/>
  <c r="E1436" i="7"/>
  <c r="F1436" i="7"/>
  <c r="G1436" i="7"/>
  <c r="AC1436" i="7" l="1"/>
  <c r="J1436" i="7"/>
  <c r="H1436" i="7" s="1"/>
  <c r="K1436" i="7" l="1"/>
  <c r="E1437" i="7" s="1"/>
  <c r="F1437" i="7" l="1"/>
  <c r="G1437" i="7"/>
  <c r="AC1437" i="7" s="1"/>
  <c r="L1436" i="7"/>
  <c r="I1436" i="7"/>
  <c r="J1437" i="7"/>
  <c r="H1437" i="7" s="1"/>
  <c r="K1437" i="7" l="1"/>
  <c r="I1437" i="7" s="1"/>
  <c r="G1438" i="7" l="1"/>
  <c r="F1438" i="7"/>
  <c r="E1438" i="7"/>
  <c r="L1437" i="7"/>
  <c r="AC1438" i="7" l="1"/>
  <c r="J1438" i="7"/>
  <c r="H1438" i="7" s="1"/>
  <c r="K1438" i="7" l="1"/>
  <c r="F1439" i="7" s="1"/>
  <c r="G1439" i="7" l="1"/>
  <c r="AC1439" i="7"/>
  <c r="E1439" i="7"/>
  <c r="I1438" i="7"/>
  <c r="J1439" i="7"/>
  <c r="H1439" i="7" s="1"/>
  <c r="L1438" i="7"/>
  <c r="K1439" i="7" l="1"/>
  <c r="E1440" i="7" s="1"/>
  <c r="F1440" i="7"/>
  <c r="G1440" i="7" l="1"/>
  <c r="AC1440" i="7" s="1"/>
  <c r="L1439" i="7"/>
  <c r="I1439" i="7"/>
  <c r="J1440" i="7"/>
  <c r="H1440" i="7" s="1"/>
  <c r="K1440" i="7" l="1"/>
  <c r="L1440" i="7" l="1"/>
  <c r="I1440" i="7"/>
  <c r="F1441" i="7"/>
  <c r="E1441" i="7"/>
  <c r="G1441" i="7"/>
  <c r="AC1441" i="7" l="1"/>
  <c r="J1441" i="7"/>
  <c r="H1441" i="7" s="1"/>
  <c r="K1441" i="7" l="1"/>
  <c r="I1441" i="7" s="1"/>
  <c r="G1442" i="7" l="1"/>
  <c r="F1442" i="7"/>
  <c r="E1442" i="7"/>
  <c r="AC1442" i="7"/>
  <c r="J1442" i="7"/>
  <c r="H1442" i="7" s="1"/>
  <c r="L1441" i="7"/>
  <c r="K1442" i="7" l="1"/>
  <c r="I1442" i="7" s="1"/>
  <c r="G1443" i="7" l="1"/>
  <c r="F1443" i="7"/>
  <c r="E1443" i="7"/>
  <c r="L1442" i="7"/>
  <c r="AC1443" i="7"/>
  <c r="J1443" i="7"/>
  <c r="H1443" i="7" s="1"/>
  <c r="K1443" i="7" l="1"/>
  <c r="I1443" i="7" s="1"/>
  <c r="E1444" i="7" l="1"/>
  <c r="F1444" i="7"/>
  <c r="G1444" i="7"/>
  <c r="L1443" i="7"/>
  <c r="J1444" i="7"/>
  <c r="H1444" i="7" s="1"/>
  <c r="AC1444" i="7" l="1"/>
  <c r="K1444" i="7"/>
  <c r="I1444" i="7" s="1"/>
  <c r="L1444" i="7" l="1"/>
  <c r="F1445" i="7"/>
  <c r="G1445" i="7"/>
  <c r="E1445" i="7"/>
  <c r="AC1445" i="7" l="1"/>
  <c r="J1445" i="7"/>
  <c r="H1445" i="7" s="1"/>
  <c r="K1445" i="7" l="1"/>
  <c r="E1446" i="7" s="1"/>
  <c r="G1446" i="7" l="1"/>
  <c r="F1446" i="7"/>
  <c r="AC1446" i="7"/>
  <c r="L1445" i="7"/>
  <c r="I1445" i="7"/>
  <c r="J1446" i="7"/>
  <c r="H1446" i="7" s="1"/>
  <c r="K1446" i="7" l="1"/>
  <c r="E1447" i="7"/>
  <c r="F1447" i="7"/>
  <c r="G1447" i="7"/>
  <c r="AC1447" i="7" l="1"/>
  <c r="L1446" i="7"/>
  <c r="I1446" i="7"/>
  <c r="J1447" i="7"/>
  <c r="H1447" i="7" s="1"/>
  <c r="K1447" i="7" l="1"/>
  <c r="G1448" i="7" s="1"/>
  <c r="AC1448" i="7" l="1"/>
  <c r="F1448" i="7"/>
  <c r="E1448" i="7"/>
  <c r="L1447" i="7"/>
  <c r="I1447" i="7"/>
  <c r="J1448" i="7"/>
  <c r="H1448" i="7" s="1"/>
  <c r="K1448" i="7" l="1"/>
  <c r="L1448" i="7" l="1"/>
  <c r="I1448" i="7"/>
  <c r="F1449" i="7"/>
  <c r="G1449" i="7"/>
  <c r="E1449" i="7"/>
  <c r="AC1449" i="7" l="1"/>
  <c r="J1449" i="7"/>
  <c r="H1449" i="7" s="1"/>
  <c r="K1449" i="7" l="1"/>
  <c r="I1449" i="7" s="1"/>
  <c r="F1450" i="7"/>
  <c r="G1450" i="7"/>
  <c r="E1450" i="7"/>
  <c r="L1449" i="7" l="1"/>
  <c r="AC1450" i="7"/>
  <c r="J1450" i="7"/>
  <c r="H1450" i="7" s="1"/>
  <c r="K1450" i="7" l="1"/>
  <c r="I1450" i="7" s="1"/>
  <c r="F1451" i="7"/>
  <c r="G1451" i="7"/>
  <c r="E1451" i="7" l="1"/>
  <c r="AC1451" i="7"/>
  <c r="J1451" i="7"/>
  <c r="H1451" i="7" s="1"/>
  <c r="L1450" i="7"/>
  <c r="K1451" i="7" l="1"/>
  <c r="E1452" i="7" s="1"/>
  <c r="G1452" i="7"/>
  <c r="F1452" i="7" l="1"/>
  <c r="AC1452" i="7"/>
  <c r="L1451" i="7"/>
  <c r="I1451" i="7"/>
  <c r="J1452" i="7"/>
  <c r="H1452" i="7" s="1"/>
  <c r="K1452" i="7" l="1"/>
  <c r="I1452" i="7" s="1"/>
  <c r="E1453" i="7"/>
  <c r="G1453" i="7"/>
  <c r="F1453" i="7" l="1"/>
  <c r="L1452" i="7"/>
  <c r="AC1453" i="7"/>
  <c r="J1453" i="7"/>
  <c r="H1453" i="7" s="1"/>
  <c r="K1453" i="7" l="1"/>
  <c r="I1453" i="7" s="1"/>
  <c r="E1454" i="7"/>
  <c r="G1454" i="7" l="1"/>
  <c r="F1454" i="7"/>
  <c r="AC1454" i="7"/>
  <c r="L1453" i="7"/>
  <c r="J1454" i="7"/>
  <c r="H1454" i="7" s="1"/>
  <c r="K1454" i="7" l="1"/>
  <c r="F1455" i="7" l="1"/>
  <c r="I1454" i="7"/>
  <c r="J1455" i="7"/>
  <c r="H1455" i="7" s="1"/>
  <c r="L1454" i="7"/>
  <c r="G1455" i="7"/>
  <c r="E1455" i="7"/>
  <c r="AC1455" i="7" l="1"/>
  <c r="K1455" i="7"/>
  <c r="L1455" i="7" s="1"/>
  <c r="F1456" i="7" l="1"/>
  <c r="I1455" i="7"/>
  <c r="J1456" i="7"/>
  <c r="H1456" i="7" s="1"/>
  <c r="G1456" i="7"/>
  <c r="E1456" i="7"/>
  <c r="AC1456" i="7" l="1"/>
  <c r="K1456" i="7"/>
  <c r="I1456" i="7" s="1"/>
  <c r="L1456" i="7" l="1"/>
  <c r="F1457" i="7"/>
  <c r="G1457" i="7"/>
  <c r="E1457" i="7"/>
  <c r="AC1457" i="7" l="1"/>
  <c r="J1457" i="7"/>
  <c r="H1457" i="7" s="1"/>
  <c r="K1457" i="7" l="1"/>
  <c r="F1458" i="7" s="1"/>
  <c r="E1458" i="7"/>
  <c r="G1458" i="7"/>
  <c r="AC1458" i="7" l="1"/>
  <c r="L1457" i="7"/>
  <c r="I1457" i="7"/>
  <c r="J1458" i="7"/>
  <c r="H1458" i="7" s="1"/>
  <c r="K1458" i="7" l="1"/>
  <c r="G1459" i="7" s="1"/>
  <c r="F1459" i="7" l="1"/>
  <c r="E1459" i="7"/>
  <c r="AC1459" i="7"/>
  <c r="L1458" i="7"/>
  <c r="I1458" i="7"/>
  <c r="J1459" i="7"/>
  <c r="H1459" i="7" s="1"/>
  <c r="K1459" i="7" l="1"/>
  <c r="E1460" i="7" l="1"/>
  <c r="I1459" i="7"/>
  <c r="L1459" i="7"/>
  <c r="G1460" i="7"/>
  <c r="F1460" i="7"/>
  <c r="AC1460" i="7" l="1"/>
  <c r="J1460" i="7"/>
  <c r="H1460" i="7" s="1"/>
  <c r="K1460" i="7" l="1"/>
  <c r="I1460" i="7" s="1"/>
  <c r="F1461" i="7"/>
  <c r="G1461" i="7"/>
  <c r="E1461" i="7"/>
  <c r="AC1461" i="7" l="1"/>
  <c r="L1460" i="7"/>
  <c r="J1461" i="7"/>
  <c r="H1461" i="7" s="1"/>
  <c r="K1461" i="7" l="1"/>
  <c r="I1461" i="7" s="1"/>
  <c r="L1461" i="7" l="1"/>
  <c r="E1462" i="7"/>
  <c r="F1462" i="7"/>
  <c r="G1462" i="7"/>
  <c r="AC1462" i="7" l="1"/>
  <c r="J1462" i="7"/>
  <c r="H1462" i="7" s="1"/>
  <c r="K1462" i="7" l="1"/>
  <c r="I1462" i="7" s="1"/>
  <c r="G1463" i="7"/>
  <c r="F1463" i="7"/>
  <c r="E1463" i="7" l="1"/>
  <c r="AC1463" i="7"/>
  <c r="L1462" i="7"/>
  <c r="J1463" i="7"/>
  <c r="H1463" i="7" s="1"/>
  <c r="K1463" i="7" l="1"/>
  <c r="I1463" i="7" s="1"/>
  <c r="G1464" i="7" l="1"/>
  <c r="F1464" i="7"/>
  <c r="E1464" i="7"/>
  <c r="AC1464" i="7"/>
  <c r="J1464" i="7"/>
  <c r="H1464" i="7" s="1"/>
  <c r="L1463" i="7"/>
  <c r="K1464" i="7" l="1"/>
  <c r="I1464" i="7" s="1"/>
  <c r="L1464" i="7" l="1"/>
  <c r="E1465" i="7"/>
  <c r="G1465" i="7"/>
  <c r="F1465" i="7"/>
  <c r="AC1465" i="7" l="1"/>
  <c r="J1465" i="7"/>
  <c r="H1465" i="7" s="1"/>
  <c r="K1465" i="7" l="1"/>
  <c r="I1465" i="7" s="1"/>
  <c r="F1466" i="7" l="1"/>
  <c r="E1466" i="7"/>
  <c r="J1466" i="7"/>
  <c r="H1466" i="7" s="1"/>
  <c r="G1466" i="7"/>
  <c r="L1465" i="7"/>
  <c r="AC1466" i="7" l="1"/>
  <c r="K1466" i="7"/>
  <c r="I1466" i="7" s="1"/>
  <c r="L1466" i="7" l="1"/>
  <c r="G1467" i="7"/>
  <c r="F1467" i="7"/>
  <c r="E1467" i="7"/>
  <c r="AC1467" i="7" l="1"/>
  <c r="J1467" i="7"/>
  <c r="H1467" i="7" s="1"/>
  <c r="K1467" i="7" l="1"/>
  <c r="I1467" i="7" s="1"/>
  <c r="L1467" i="7" l="1"/>
  <c r="E1468" i="7"/>
  <c r="G1468" i="7"/>
  <c r="F1468" i="7"/>
  <c r="AC1468" i="7" l="1"/>
  <c r="J1468" i="7"/>
  <c r="H1468" i="7" s="1"/>
  <c r="K1468" i="7" l="1"/>
  <c r="I1468" i="7" s="1"/>
  <c r="L1468" i="7" l="1"/>
  <c r="F1469" i="7"/>
  <c r="G1469" i="7"/>
  <c r="E1469" i="7"/>
  <c r="AC1469" i="7" l="1"/>
  <c r="J1469" i="7"/>
  <c r="H1469" i="7" s="1"/>
  <c r="K1469" i="7" l="1"/>
  <c r="I1469" i="7" s="1"/>
  <c r="G1470" i="7" l="1"/>
  <c r="E1470" i="7"/>
  <c r="F1470" i="7"/>
  <c r="L1469" i="7"/>
  <c r="AC1470" i="7"/>
  <c r="J1470" i="7"/>
  <c r="H1470" i="7" s="1"/>
  <c r="K1470" i="7" l="1"/>
  <c r="I1470" i="7" s="1"/>
  <c r="F1471" i="7"/>
  <c r="E1471" i="7"/>
  <c r="G1471" i="7" l="1"/>
  <c r="AC1471" i="7" s="1"/>
  <c r="J1471" i="7"/>
  <c r="H1471" i="7" s="1"/>
  <c r="L1470" i="7"/>
  <c r="K1471" i="7" l="1"/>
  <c r="I1471" i="7" s="1"/>
  <c r="G1472" i="7"/>
  <c r="E1472" i="7" l="1"/>
  <c r="F1472" i="7"/>
  <c r="L1471" i="7"/>
  <c r="AC1472" i="7"/>
  <c r="J1472" i="7"/>
  <c r="H1472" i="7" s="1"/>
  <c r="K1472" i="7" l="1"/>
  <c r="I1472" i="7" s="1"/>
  <c r="F1473" i="7"/>
  <c r="E1473" i="7"/>
  <c r="G1473" i="7" l="1"/>
  <c r="AC1473" i="7" s="1"/>
  <c r="L1472" i="7"/>
  <c r="J1473" i="7"/>
  <c r="H1473" i="7" s="1"/>
  <c r="K1473" i="7" l="1"/>
  <c r="I1473" i="7" s="1"/>
  <c r="F1474" i="7"/>
  <c r="G1474" i="7" l="1"/>
  <c r="E1474" i="7"/>
  <c r="AC1474" i="7"/>
  <c r="L1473" i="7"/>
  <c r="J1474" i="7"/>
  <c r="H1474" i="7" s="1"/>
  <c r="K1474" i="7" l="1"/>
  <c r="I1474" i="7" s="1"/>
  <c r="G1475" i="7" l="1"/>
  <c r="AC1475" i="7" s="1"/>
  <c r="L1474" i="7"/>
  <c r="E1475" i="7"/>
  <c r="F1475" i="7" s="1"/>
  <c r="J1475" i="7" l="1"/>
  <c r="H1475" i="7" s="1"/>
  <c r="K1475" i="7" l="1"/>
  <c r="I1475" i="7" s="1"/>
  <c r="G1476" i="7" l="1"/>
  <c r="F1476" i="7"/>
  <c r="E1476" i="7"/>
  <c r="L1475" i="7"/>
  <c r="AC1476" i="7"/>
  <c r="J1476" i="7"/>
  <c r="H1476" i="7" s="1"/>
  <c r="K1476" i="7" l="1"/>
  <c r="I1476" i="7" s="1"/>
  <c r="E1477" i="7"/>
  <c r="G1477" i="7"/>
  <c r="F1477" i="7" l="1"/>
  <c r="L1476" i="7"/>
  <c r="AC1477" i="7"/>
  <c r="J1477" i="7"/>
  <c r="H1477" i="7" s="1"/>
  <c r="K1477" i="7" l="1"/>
  <c r="E1478" i="7"/>
  <c r="G1478" i="7"/>
  <c r="AC1478" i="7" l="1"/>
  <c r="L1477" i="7"/>
  <c r="I1477" i="7"/>
  <c r="F1478" i="7"/>
  <c r="J1478" i="7"/>
  <c r="H1478" i="7" s="1"/>
  <c r="K1478" i="7" l="1"/>
  <c r="I1478" i="7" s="1"/>
  <c r="E1479" i="7" l="1"/>
  <c r="G1479" i="7"/>
  <c r="AC1479" i="7" s="1"/>
  <c r="F1479" i="7"/>
  <c r="L1478" i="7"/>
  <c r="J1479" i="7"/>
  <c r="H1479" i="7" s="1"/>
  <c r="K1479" i="7" l="1"/>
  <c r="L1479" i="7" l="1"/>
  <c r="I1479" i="7"/>
  <c r="G1480" i="7"/>
  <c r="F1480" i="7"/>
  <c r="E1480" i="7"/>
  <c r="AC1480" i="7" l="1"/>
  <c r="J1480" i="7"/>
  <c r="H1480" i="7" s="1"/>
  <c r="K1480" i="7" l="1"/>
  <c r="F1481" i="7" s="1"/>
  <c r="E1481" i="7"/>
  <c r="G1481" i="7"/>
  <c r="AC1481" i="7" l="1"/>
  <c r="L1480" i="7"/>
  <c r="I1480" i="7"/>
  <c r="J1481" i="7"/>
  <c r="H1481" i="7" s="1"/>
  <c r="K1481" i="7" l="1"/>
  <c r="I1481" i="7" s="1"/>
  <c r="E1482" i="7"/>
  <c r="G1482" i="7"/>
  <c r="F1482" i="7" l="1"/>
  <c r="L1481" i="7"/>
  <c r="AC1482" i="7"/>
  <c r="J1482" i="7"/>
  <c r="H1482" i="7" s="1"/>
  <c r="K1482" i="7" l="1"/>
  <c r="I1482" i="7" s="1"/>
  <c r="E1483" i="7" l="1"/>
  <c r="G1483" i="7"/>
  <c r="F1483" i="7"/>
  <c r="L1482" i="7"/>
  <c r="J1483" i="7"/>
  <c r="H1483" i="7" s="1"/>
  <c r="AC1483" i="7" l="1"/>
  <c r="K1483" i="7"/>
  <c r="I1483" i="7" s="1"/>
  <c r="E1484" i="7" l="1"/>
  <c r="L1483" i="7"/>
  <c r="G1484" i="7"/>
  <c r="F1484" i="7"/>
  <c r="AC1484" i="7" l="1"/>
  <c r="J1484" i="7"/>
  <c r="H1484" i="7" s="1"/>
  <c r="K1484" i="7" l="1"/>
  <c r="I1484" i="7" s="1"/>
  <c r="L1484" i="7" l="1"/>
  <c r="E1485" i="7"/>
  <c r="F1485" i="7"/>
  <c r="G1485" i="7"/>
  <c r="AC1485" i="7" l="1"/>
  <c r="J1485" i="7"/>
  <c r="H1485" i="7" s="1"/>
  <c r="K1485" i="7" l="1"/>
  <c r="L1485" i="7" l="1"/>
  <c r="I1485" i="7"/>
  <c r="G1486" i="7"/>
  <c r="E1486" i="7"/>
  <c r="F1486" i="7"/>
  <c r="AC1486" i="7" l="1"/>
  <c r="J1486" i="7"/>
  <c r="H1486" i="7" s="1"/>
  <c r="K1486" i="7" l="1"/>
  <c r="I1486" i="7" s="1"/>
  <c r="L1486" i="7" l="1"/>
  <c r="F1487" i="7"/>
  <c r="G1487" i="7"/>
  <c r="E1487" i="7"/>
  <c r="AC1487" i="7" l="1"/>
  <c r="J1487" i="7"/>
  <c r="H1487" i="7" s="1"/>
  <c r="K1487" i="7" l="1"/>
  <c r="E1488" i="7" s="1"/>
  <c r="F1488" i="7"/>
  <c r="G1488" i="7" l="1"/>
  <c r="AC1488" i="7" s="1"/>
  <c r="L1487" i="7"/>
  <c r="I1487" i="7"/>
  <c r="J1488" i="7"/>
  <c r="H1488" i="7" s="1"/>
  <c r="K1488" i="7" l="1"/>
  <c r="I1488" i="7" s="1"/>
  <c r="L1488" i="7" l="1"/>
  <c r="E1489" i="7"/>
  <c r="F1489" i="7"/>
  <c r="G1489" i="7"/>
  <c r="AC1489" i="7" l="1"/>
  <c r="J1489" i="7"/>
  <c r="H1489" i="7" s="1"/>
  <c r="K1489" i="7" l="1"/>
  <c r="L1489" i="7" l="1"/>
  <c r="I1489" i="7"/>
  <c r="F1490" i="7"/>
  <c r="G1490" i="7"/>
  <c r="E1490" i="7"/>
  <c r="AC1490" i="7" l="1"/>
  <c r="J1490" i="7"/>
  <c r="H1490" i="7" s="1"/>
  <c r="K1490" i="7" l="1"/>
  <c r="I1490" i="7" s="1"/>
  <c r="F1491" i="7" l="1"/>
  <c r="G1491" i="7"/>
  <c r="E1491" i="7"/>
  <c r="L1490" i="7"/>
  <c r="AC1491" i="7" l="1"/>
  <c r="J1491" i="7"/>
  <c r="H1491" i="7" s="1"/>
  <c r="K1491" i="7" l="1"/>
  <c r="I1491" i="7" s="1"/>
  <c r="F1492" i="7" l="1"/>
  <c r="E1492" i="7"/>
  <c r="J1492" i="7"/>
  <c r="H1492" i="7" s="1"/>
  <c r="G1492" i="7"/>
  <c r="L1491" i="7"/>
  <c r="AC1492" i="7" l="1"/>
  <c r="K1492" i="7"/>
  <c r="I1492" i="7" s="1"/>
  <c r="L1492" i="7" l="1"/>
  <c r="G1493" i="7"/>
  <c r="F1493" i="7"/>
  <c r="E1493" i="7"/>
  <c r="AC1493" i="7" l="1"/>
  <c r="J1493" i="7"/>
  <c r="H1493" i="7" s="1"/>
  <c r="K1493" i="7" l="1"/>
  <c r="I1493" i="7" s="1"/>
  <c r="G1494" i="7" l="1"/>
  <c r="AC1494" i="7" s="1"/>
  <c r="E1494" i="7"/>
  <c r="F1494" i="7"/>
  <c r="L1493" i="7"/>
  <c r="J1494" i="7"/>
  <c r="H1494" i="7" s="1"/>
  <c r="K1494" i="7" l="1"/>
  <c r="I1494" i="7" s="1"/>
  <c r="E1495" i="7" l="1"/>
  <c r="F1495" i="7"/>
  <c r="G1495" i="7"/>
  <c r="J1495" i="7"/>
  <c r="H1495" i="7" s="1"/>
  <c r="L1494" i="7"/>
  <c r="AC1495" i="7" l="1"/>
  <c r="K1495" i="7"/>
  <c r="I1495" i="7" s="1"/>
  <c r="G1496" i="7" l="1"/>
  <c r="E1496" i="7"/>
  <c r="F1496" i="7"/>
  <c r="L1495" i="7"/>
  <c r="AC1496" i="7" l="1"/>
  <c r="J1496" i="7"/>
  <c r="H1496" i="7" s="1"/>
  <c r="K1496" i="7" l="1"/>
  <c r="L1496" i="7" l="1"/>
  <c r="I1496" i="7"/>
  <c r="E1497" i="7"/>
  <c r="F1497" i="7"/>
  <c r="G1497" i="7"/>
  <c r="AC1497" i="7" l="1"/>
  <c r="J1497" i="7"/>
  <c r="H1497" i="7" s="1"/>
  <c r="K1497" i="7" l="1"/>
  <c r="I1497" i="7" s="1"/>
  <c r="L1497" i="7" l="1"/>
  <c r="F1498" i="7"/>
  <c r="G1498" i="7"/>
  <c r="E1498" i="7"/>
  <c r="AC1498" i="7" l="1"/>
  <c r="J1498" i="7"/>
  <c r="H1498" i="7" s="1"/>
  <c r="K1498" i="7" l="1"/>
  <c r="I1498" i="7" s="1"/>
  <c r="L1498" i="7" l="1"/>
  <c r="F1499" i="7"/>
  <c r="E1499" i="7"/>
  <c r="G1499" i="7"/>
  <c r="AC1499" i="7" l="1"/>
  <c r="J1499" i="7"/>
  <c r="H1499" i="7" s="1"/>
  <c r="K1499" i="7" l="1"/>
  <c r="I1499" i="7" s="1"/>
  <c r="F1500" i="7" l="1"/>
  <c r="G1500" i="7"/>
  <c r="AC1500" i="7" s="1"/>
  <c r="E1500" i="7"/>
  <c r="J1500" i="7"/>
  <c r="H1500" i="7" s="1"/>
  <c r="L1499" i="7"/>
  <c r="K1500" i="7" l="1"/>
  <c r="I1500" i="7" s="1"/>
  <c r="L1500" i="7" l="1"/>
  <c r="G1501" i="7"/>
  <c r="E1501" i="7"/>
  <c r="F1501" i="7"/>
  <c r="AC1501" i="7" l="1"/>
  <c r="J1501" i="7"/>
  <c r="H1501" i="7" s="1"/>
  <c r="K1501" i="7" l="1"/>
  <c r="I1501" i="7" s="1"/>
  <c r="E1502" i="7" l="1"/>
  <c r="G1502" i="7"/>
  <c r="F1502" i="7"/>
  <c r="L1501" i="7"/>
  <c r="AC1502" i="7" l="1"/>
  <c r="J1502" i="7"/>
  <c r="H1502" i="7" s="1"/>
  <c r="K1502" i="7" l="1"/>
  <c r="I1502" i="7" s="1"/>
  <c r="L1502" i="7" l="1"/>
  <c r="G1503" i="7"/>
  <c r="E1503" i="7"/>
  <c r="F1503" i="7"/>
  <c r="AC1503" i="7" l="1"/>
  <c r="J1503" i="7"/>
  <c r="H1503" i="7" s="1"/>
  <c r="K1503" i="7" l="1"/>
  <c r="I1503" i="7" s="1"/>
  <c r="L1503" i="7" l="1"/>
  <c r="G1504" i="7"/>
  <c r="F1504" i="7"/>
  <c r="E1504" i="7"/>
  <c r="AC1504" i="7" l="1"/>
  <c r="J1504" i="7"/>
  <c r="H1504" i="7" s="1"/>
  <c r="K1504" i="7" l="1"/>
  <c r="I1504" i="7" s="1"/>
  <c r="G1505" i="7" l="1"/>
  <c r="F1505" i="7"/>
  <c r="E1505" i="7"/>
  <c r="L1504" i="7"/>
  <c r="AC1505" i="7" l="1"/>
  <c r="J1505" i="7"/>
  <c r="H1505" i="7" s="1"/>
  <c r="K1505" i="7" l="1"/>
  <c r="I1505" i="7" s="1"/>
  <c r="L1505" i="7" l="1"/>
  <c r="E1506" i="7"/>
  <c r="F1506" i="7"/>
  <c r="G1506" i="7"/>
  <c r="AC1506" i="7" l="1"/>
  <c r="J1506" i="7"/>
  <c r="H1506" i="7" s="1"/>
  <c r="K1506" i="7" l="1"/>
  <c r="I1506" i="7" s="1"/>
  <c r="L1506" i="7" l="1"/>
  <c r="G1507" i="7"/>
  <c r="F1507" i="7"/>
  <c r="E1507" i="7"/>
  <c r="AC1507" i="7" l="1"/>
  <c r="J1507" i="7"/>
  <c r="H1507" i="7" s="1"/>
  <c r="K1507" i="7" l="1"/>
  <c r="L1507" i="7" l="1"/>
  <c r="I1507" i="7"/>
  <c r="E1508" i="7"/>
  <c r="F1508" i="7"/>
  <c r="G1508" i="7"/>
  <c r="AC1508" i="7" l="1"/>
  <c r="J1508" i="7"/>
  <c r="H1508" i="7" s="1"/>
  <c r="K1508" i="7" l="1"/>
  <c r="I1508" i="7" s="1"/>
  <c r="L1508" i="7" l="1"/>
  <c r="F1509" i="7"/>
  <c r="G1509" i="7"/>
  <c r="E1509" i="7"/>
  <c r="AC1509" i="7" l="1"/>
  <c r="J1509" i="7"/>
  <c r="H1509" i="7" s="1"/>
  <c r="K1509" i="7" l="1"/>
  <c r="I1509" i="7" s="1"/>
  <c r="F1510" i="7"/>
  <c r="E1510" i="7"/>
  <c r="G1510" i="7"/>
  <c r="L1509" i="7" l="1"/>
  <c r="AC1510" i="7"/>
  <c r="J1510" i="7"/>
  <c r="H1510" i="7" s="1"/>
  <c r="K1510" i="7" l="1"/>
  <c r="G1511" i="7" s="1"/>
  <c r="E1511" i="7" l="1"/>
  <c r="AC1511" i="7"/>
  <c r="F1511" i="7"/>
  <c r="I1510" i="7"/>
  <c r="J1511" i="7"/>
  <c r="H1511" i="7" s="1"/>
  <c r="L1510" i="7"/>
  <c r="K1511" i="7" l="1"/>
  <c r="I1511" i="7" s="1"/>
  <c r="G1512" i="7" l="1"/>
  <c r="AC1512" i="7" s="1"/>
  <c r="E1512" i="7"/>
  <c r="F1512" i="7"/>
  <c r="J1512" i="7"/>
  <c r="H1512" i="7" s="1"/>
  <c r="L1511" i="7"/>
  <c r="K1512" i="7" l="1"/>
  <c r="I1512" i="7" s="1"/>
  <c r="F1513" i="7" l="1"/>
  <c r="G1513" i="7"/>
  <c r="AC1513" i="7" s="1"/>
  <c r="E1513" i="7"/>
  <c r="J1513" i="7"/>
  <c r="H1513" i="7" s="1"/>
  <c r="L1512" i="7"/>
  <c r="K1513" i="7" l="1"/>
  <c r="I1513" i="7" s="1"/>
  <c r="G1514" i="7" l="1"/>
  <c r="E1514" i="7"/>
  <c r="L1513" i="7"/>
  <c r="F1514" i="7"/>
  <c r="AC1514" i="7" l="1"/>
  <c r="J1514" i="7"/>
  <c r="H1514" i="7" s="1"/>
  <c r="K1514" i="7" l="1"/>
  <c r="I1514" i="7" s="1"/>
  <c r="L1514" i="7" l="1"/>
  <c r="E1515" i="7"/>
  <c r="F1515" i="7"/>
  <c r="G1515" i="7"/>
  <c r="AC1515" i="7" l="1"/>
  <c r="J1515" i="7"/>
  <c r="H1515" i="7" s="1"/>
  <c r="K1515" i="7" l="1"/>
  <c r="I1515" i="7" s="1"/>
  <c r="E1516" i="7"/>
  <c r="F1516" i="7"/>
  <c r="G1516" i="7" l="1"/>
  <c r="AC1516" i="7" s="1"/>
  <c r="L1515" i="7"/>
  <c r="J1516" i="7"/>
  <c r="H1516" i="7" s="1"/>
  <c r="K1516" i="7" l="1"/>
  <c r="I1516" i="7" s="1"/>
  <c r="E1517" i="7" l="1"/>
  <c r="G1517" i="7"/>
  <c r="F1517" i="7"/>
  <c r="L1516" i="7"/>
  <c r="AC1517" i="7" l="1"/>
  <c r="J1517" i="7"/>
  <c r="H1517" i="7" s="1"/>
  <c r="K1517" i="7" l="1"/>
  <c r="I1517" i="7" s="1"/>
  <c r="G1518" i="7" l="1"/>
  <c r="F1518" i="7"/>
  <c r="E1518" i="7"/>
  <c r="L1517" i="7"/>
  <c r="AC1518" i="7" l="1"/>
  <c r="J1518" i="7"/>
  <c r="H1518" i="7" s="1"/>
  <c r="K1518" i="7" l="1"/>
  <c r="I1518" i="7" s="1"/>
  <c r="F1519" i="7"/>
  <c r="E1519" i="7" l="1"/>
  <c r="G1519" i="7"/>
  <c r="L1518" i="7"/>
  <c r="J1519" i="7"/>
  <c r="H1519" i="7" s="1"/>
  <c r="AC1519" i="7" l="1"/>
  <c r="K1519" i="7"/>
  <c r="I1519" i="7" s="1"/>
  <c r="E1520" i="7"/>
  <c r="G1520" i="7" l="1"/>
  <c r="F1520" i="7"/>
  <c r="AC1520" i="7"/>
  <c r="J1520" i="7"/>
  <c r="H1520" i="7" s="1"/>
  <c r="L1519" i="7"/>
  <c r="K1520" i="7" l="1"/>
  <c r="I1520" i="7" s="1"/>
  <c r="E1521" i="7"/>
  <c r="F1521" i="7"/>
  <c r="G1521" i="7" l="1"/>
  <c r="AC1521" i="7" s="1"/>
  <c r="J1521" i="7"/>
  <c r="H1521" i="7" s="1"/>
  <c r="L1520" i="7"/>
  <c r="K1521" i="7" l="1"/>
  <c r="I1521" i="7" s="1"/>
  <c r="L1521" i="7" l="1"/>
  <c r="E1522" i="7"/>
  <c r="G1522" i="7"/>
  <c r="F1522" i="7"/>
  <c r="AC1522" i="7" l="1"/>
  <c r="J1522" i="7"/>
  <c r="H1522" i="7" s="1"/>
  <c r="K1522" i="7" l="1"/>
  <c r="I1522" i="7" s="1"/>
  <c r="L1522" i="7" l="1"/>
  <c r="G1523" i="7"/>
  <c r="F1523" i="7"/>
  <c r="E1523" i="7"/>
  <c r="AC1523" i="7" l="1"/>
  <c r="J1523" i="7"/>
  <c r="H1523" i="7" s="1"/>
  <c r="K1523" i="7" l="1"/>
  <c r="I1523" i="7" s="1"/>
  <c r="G1524" i="7" l="1"/>
  <c r="E1524" i="7"/>
  <c r="F1524" i="7"/>
  <c r="L1523" i="7"/>
  <c r="AC1524" i="7" l="1"/>
  <c r="J1524" i="7"/>
  <c r="H1524" i="7" s="1"/>
  <c r="K1524" i="7" l="1"/>
  <c r="I1524" i="7" s="1"/>
  <c r="G1525" i="7" l="1"/>
  <c r="F1525" i="7"/>
  <c r="E1525" i="7"/>
  <c r="L1524" i="7"/>
  <c r="AC1525" i="7" l="1"/>
  <c r="J1525" i="7"/>
  <c r="H1525" i="7" s="1"/>
  <c r="K1525" i="7" l="1"/>
  <c r="I1525" i="7" s="1"/>
  <c r="L1525" i="7" l="1"/>
  <c r="E1526" i="7"/>
  <c r="G1526" i="7"/>
  <c r="F1526" i="7"/>
  <c r="AC1526" i="7" l="1"/>
  <c r="J1526" i="7"/>
  <c r="H1526" i="7" s="1"/>
  <c r="K1526" i="7" l="1"/>
  <c r="I1526" i="7" s="1"/>
  <c r="E1527" i="7" l="1"/>
  <c r="G1527" i="7"/>
  <c r="F1527" i="7"/>
  <c r="L1526" i="7"/>
  <c r="AC1527" i="7" l="1"/>
  <c r="J1527" i="7"/>
  <c r="H1527" i="7" s="1"/>
  <c r="K1527" i="7" l="1"/>
  <c r="I1527" i="7" s="1"/>
  <c r="G1528" i="7" l="1"/>
  <c r="F1528" i="7"/>
  <c r="E1528" i="7"/>
  <c r="AC1528" i="7"/>
  <c r="L1527" i="7"/>
  <c r="J1528" i="7"/>
  <c r="H1528" i="7" s="1"/>
  <c r="K1528" i="7" l="1"/>
  <c r="I1528" i="7" s="1"/>
  <c r="G1529" i="7"/>
  <c r="E1529" i="7" l="1"/>
  <c r="F1529" i="7"/>
  <c r="L1528" i="7"/>
  <c r="AC1529" i="7"/>
  <c r="J1529" i="7"/>
  <c r="H1529" i="7" s="1"/>
  <c r="K1529" i="7" l="1"/>
  <c r="I1529" i="7" s="1"/>
  <c r="G1530" i="7" l="1"/>
  <c r="E1530" i="7"/>
  <c r="F1530" i="7"/>
  <c r="L1529" i="7"/>
  <c r="J1530" i="7"/>
  <c r="H1530" i="7" s="1"/>
  <c r="AC1530" i="7" l="1"/>
  <c r="K1530" i="7"/>
  <c r="I1530" i="7" s="1"/>
  <c r="E1531" i="7" l="1"/>
  <c r="F1531" i="7"/>
  <c r="G1531" i="7"/>
  <c r="L1530" i="7"/>
  <c r="J1531" i="7"/>
  <c r="H1531" i="7" s="1"/>
  <c r="AC1531" i="7" l="1"/>
  <c r="K1531" i="7"/>
  <c r="I1531" i="7" s="1"/>
  <c r="E1532" i="7" l="1"/>
  <c r="G1532" i="7"/>
  <c r="AC1532" i="7" s="1"/>
  <c r="L1531" i="7"/>
  <c r="F1532" i="7"/>
  <c r="J1532" i="7" l="1"/>
  <c r="H1532" i="7" s="1"/>
  <c r="K1532" i="7" l="1"/>
  <c r="I1532" i="7" s="1"/>
  <c r="E1533" i="7" l="1"/>
  <c r="G1533" i="7"/>
  <c r="AC1533" i="7" s="1"/>
  <c r="F1533" i="7"/>
  <c r="J1533" i="7"/>
  <c r="H1533" i="7" s="1"/>
  <c r="L1532" i="7"/>
  <c r="K1533" i="7" l="1"/>
  <c r="F1534" i="7" s="1"/>
  <c r="E1534" i="7"/>
  <c r="G1534" i="7" l="1"/>
  <c r="AC1534" i="7" s="1"/>
  <c r="L1533" i="7"/>
  <c r="I1533" i="7"/>
  <c r="J1534" i="7"/>
  <c r="H1534" i="7" s="1"/>
  <c r="K1534" i="7" l="1"/>
  <c r="I1534" i="7" s="1"/>
  <c r="F1535" i="7"/>
  <c r="G1535" i="7" l="1"/>
  <c r="AC1535" i="7" s="1"/>
  <c r="E1535" i="7"/>
  <c r="J1535" i="7"/>
  <c r="H1535" i="7" s="1"/>
  <c r="L1534" i="7"/>
  <c r="K1535" i="7" l="1"/>
  <c r="I1535" i="7" s="1"/>
  <c r="F1536" i="7" l="1"/>
  <c r="G1536" i="7"/>
  <c r="L1535" i="7"/>
  <c r="E1536" i="7"/>
  <c r="AC1536" i="7" l="1"/>
  <c r="J1536" i="7"/>
  <c r="H1536" i="7" s="1"/>
  <c r="K1536" i="7" l="1"/>
  <c r="L1536" i="7" l="1"/>
  <c r="I1536" i="7"/>
  <c r="E1537" i="7"/>
  <c r="F1537" i="7"/>
  <c r="G1537" i="7"/>
  <c r="AC1537" i="7" l="1"/>
  <c r="J1537" i="7"/>
  <c r="H1537" i="7" s="1"/>
  <c r="K1537" i="7" l="1"/>
  <c r="L1537" i="7" l="1"/>
  <c r="I1537" i="7"/>
  <c r="G1538" i="7"/>
  <c r="E1538" i="7"/>
  <c r="F1538" i="7"/>
  <c r="AC1538" i="7" l="1"/>
  <c r="J1538" i="7"/>
  <c r="H1538" i="7" s="1"/>
  <c r="K1538" i="7" l="1"/>
  <c r="I1538" i="7" s="1"/>
  <c r="G1539" i="7" l="1"/>
  <c r="E1539" i="7"/>
  <c r="F1539" i="7"/>
  <c r="AC1539" i="7"/>
  <c r="L1538" i="7"/>
  <c r="J1539" i="7"/>
  <c r="H1539" i="7" s="1"/>
  <c r="K1539" i="7" l="1"/>
  <c r="I1539" i="7" s="1"/>
  <c r="E1540" i="7" l="1"/>
  <c r="F1540" i="7"/>
  <c r="G1540" i="7"/>
  <c r="AC1540" i="7" s="1"/>
  <c r="L1539" i="7"/>
  <c r="J1540" i="7"/>
  <c r="H1540" i="7" s="1"/>
  <c r="K1540" i="7" l="1"/>
  <c r="I1540" i="7" s="1"/>
  <c r="L1540" i="7" l="1"/>
  <c r="E1541" i="7"/>
  <c r="G1541" i="7"/>
  <c r="F1541" i="7"/>
  <c r="AC1541" i="7" l="1"/>
  <c r="J1541" i="7"/>
  <c r="H1541" i="7" s="1"/>
  <c r="K1541" i="7" l="1"/>
  <c r="I1541" i="7" s="1"/>
  <c r="E1542" i="7" l="1"/>
  <c r="G1542" i="7"/>
  <c r="F1542" i="7"/>
  <c r="J1542" i="7"/>
  <c r="H1542" i="7" s="1"/>
  <c r="L1541" i="7"/>
  <c r="AC1542" i="7" l="1"/>
  <c r="K1542" i="7"/>
  <c r="L1542" i="7" l="1"/>
  <c r="I1542" i="7"/>
  <c r="E1543" i="7"/>
  <c r="G1543" i="7"/>
  <c r="F1543" i="7"/>
  <c r="AC1543" i="7" l="1"/>
  <c r="J1543" i="7"/>
  <c r="H1543" i="7" s="1"/>
  <c r="K1543" i="7" l="1"/>
  <c r="I1543" i="7" s="1"/>
  <c r="E1544" i="7"/>
  <c r="F1544" i="7" l="1"/>
  <c r="G1544" i="7"/>
  <c r="AC1544" i="7" s="1"/>
  <c r="J1544" i="7"/>
  <c r="H1544" i="7" s="1"/>
  <c r="L1543" i="7"/>
  <c r="K1544" i="7" l="1"/>
  <c r="I1544" i="7" s="1"/>
  <c r="F1545" i="7" l="1"/>
  <c r="G1545" i="7"/>
  <c r="E1545" i="7"/>
  <c r="L1544" i="7"/>
  <c r="AC1545" i="7" l="1"/>
  <c r="J1545" i="7"/>
  <c r="H1545" i="7" s="1"/>
  <c r="K1545" i="7" l="1"/>
  <c r="I1545" i="7" s="1"/>
  <c r="L1545" i="7" l="1"/>
  <c r="E1546" i="7"/>
  <c r="F1546" i="7"/>
  <c r="G1546" i="7"/>
  <c r="AC1546" i="7" l="1"/>
  <c r="J1546" i="7"/>
  <c r="H1546" i="7" s="1"/>
  <c r="K1546" i="7" l="1"/>
  <c r="I1546" i="7" s="1"/>
  <c r="E1547" i="7"/>
  <c r="G1547" i="7"/>
  <c r="F1547" i="7" l="1"/>
  <c r="AC1547" i="7"/>
  <c r="J1547" i="7"/>
  <c r="H1547" i="7" s="1"/>
  <c r="L1546" i="7"/>
  <c r="K1547" i="7" l="1"/>
  <c r="I1547" i="7" s="1"/>
  <c r="F1548" i="7" l="1"/>
  <c r="G1548" i="7"/>
  <c r="E1548" i="7"/>
  <c r="AC1548" i="7"/>
  <c r="L1547" i="7"/>
  <c r="J1548" i="7"/>
  <c r="H1548" i="7" s="1"/>
  <c r="K1548" i="7" l="1"/>
  <c r="I1548" i="7" s="1"/>
  <c r="F1549" i="7" l="1"/>
  <c r="E1549" i="7"/>
  <c r="G1549" i="7"/>
  <c r="AC1549" i="7" s="1"/>
  <c r="L1548" i="7"/>
  <c r="J1549" i="7"/>
  <c r="H1549" i="7" s="1"/>
  <c r="K1549" i="7" l="1"/>
  <c r="I1549" i="7" s="1"/>
  <c r="G1550" i="7" l="1"/>
  <c r="L1549" i="7"/>
  <c r="E1550" i="7"/>
  <c r="F1550" i="7"/>
  <c r="AC1550" i="7" l="1"/>
  <c r="J1550" i="7"/>
  <c r="H1550" i="7" s="1"/>
  <c r="K1550" i="7" l="1"/>
  <c r="I1550" i="7" s="1"/>
  <c r="L1550" i="7" l="1"/>
  <c r="E1551" i="7"/>
  <c r="G1551" i="7"/>
  <c r="F1551" i="7"/>
  <c r="AC1551" i="7" l="1"/>
  <c r="J1551" i="7"/>
  <c r="H1551" i="7" s="1"/>
  <c r="K1551" i="7" l="1"/>
  <c r="I1551" i="7" s="1"/>
  <c r="L1551" i="7" l="1"/>
  <c r="F1552" i="7"/>
  <c r="E1552" i="7"/>
  <c r="G1552" i="7"/>
  <c r="AC1552" i="7" l="1"/>
  <c r="J1552" i="7"/>
  <c r="H1552" i="7" s="1"/>
  <c r="K1552" i="7" l="1"/>
  <c r="I1552" i="7" s="1"/>
  <c r="E1553" i="7"/>
  <c r="G1553" i="7" l="1"/>
  <c r="AC1553" i="7" s="1"/>
  <c r="F1553" i="7"/>
  <c r="J1553" i="7"/>
  <c r="H1553" i="7" s="1"/>
  <c r="L1552" i="7"/>
  <c r="K1553" i="7" l="1"/>
  <c r="F1554" i="7" s="1"/>
  <c r="G1554" i="7" l="1"/>
  <c r="E1554" i="7"/>
  <c r="L1553" i="7"/>
  <c r="I1553" i="7"/>
  <c r="J1554" i="7"/>
  <c r="H1554" i="7" s="1"/>
  <c r="AC1554" i="7" l="1"/>
  <c r="K1554" i="7"/>
  <c r="I1554" i="7" s="1"/>
  <c r="G1555" i="7" l="1"/>
  <c r="F1555" i="7"/>
  <c r="E1555" i="7"/>
  <c r="L1554" i="7"/>
  <c r="J1555" i="7"/>
  <c r="H1555" i="7" s="1"/>
  <c r="AC1555" i="7" l="1"/>
  <c r="K1555" i="7"/>
  <c r="L1555" i="7" l="1"/>
  <c r="I1555" i="7"/>
  <c r="G1556" i="7"/>
  <c r="F1556" i="7"/>
  <c r="E1556" i="7"/>
  <c r="AC1556" i="7" l="1"/>
  <c r="J1556" i="7"/>
  <c r="H1556" i="7" s="1"/>
  <c r="K1556" i="7" l="1"/>
  <c r="I1556" i="7" s="1"/>
  <c r="F1557" i="7" l="1"/>
  <c r="E1557" i="7"/>
  <c r="G1557" i="7"/>
  <c r="AC1557" i="7" s="1"/>
  <c r="L1556" i="7"/>
  <c r="J1557" i="7"/>
  <c r="H1557" i="7" s="1"/>
  <c r="K1557" i="7" l="1"/>
  <c r="I1557" i="7" s="1"/>
  <c r="L1557" i="7" l="1"/>
  <c r="G1558" i="7"/>
  <c r="F1558" i="7"/>
  <c r="E1558" i="7"/>
  <c r="AC1558" i="7" l="1"/>
  <c r="J1558" i="7"/>
  <c r="H1558" i="7" s="1"/>
  <c r="K1558" i="7" l="1"/>
  <c r="I1558" i="7" s="1"/>
  <c r="L1558" i="7" l="1"/>
  <c r="F1559" i="7"/>
  <c r="G1559" i="7"/>
  <c r="E1559" i="7"/>
  <c r="AC1559" i="7" l="1"/>
  <c r="J1559" i="7"/>
  <c r="H1559" i="7" s="1"/>
  <c r="K1559" i="7" l="1"/>
  <c r="I1559" i="7" s="1"/>
  <c r="E1560" i="7"/>
  <c r="G1560" i="7" l="1"/>
  <c r="AC1560" i="7" s="1"/>
  <c r="F1560" i="7"/>
  <c r="J1560" i="7"/>
  <c r="H1560" i="7" s="1"/>
  <c r="L1559" i="7"/>
  <c r="K1560" i="7" l="1"/>
  <c r="I1560" i="7" s="1"/>
  <c r="G1561" i="7" l="1"/>
  <c r="AC1561" i="7" s="1"/>
  <c r="F1561" i="7"/>
  <c r="L1560" i="7"/>
  <c r="J1561" i="7"/>
  <c r="H1561" i="7" s="1"/>
  <c r="E1561" i="7"/>
  <c r="K1561" i="7" l="1"/>
  <c r="I1561" i="7" s="1"/>
  <c r="G1562" i="7" l="1"/>
  <c r="E1562" i="7"/>
  <c r="F1562" i="7"/>
  <c r="L1561" i="7"/>
  <c r="AC1562" i="7"/>
  <c r="J1562" i="7"/>
  <c r="H1562" i="7" s="1"/>
  <c r="K1562" i="7" l="1"/>
  <c r="I1562" i="7" s="1"/>
  <c r="E1563" i="7" l="1"/>
  <c r="F1563" i="7"/>
  <c r="G1563" i="7"/>
  <c r="AC1563" i="7" s="1"/>
  <c r="L1562" i="7"/>
  <c r="J1563" i="7"/>
  <c r="H1563" i="7" s="1"/>
  <c r="K1563" i="7" l="1"/>
  <c r="I1563" i="7" s="1"/>
  <c r="L1563" i="7" l="1"/>
  <c r="G1564" i="7"/>
  <c r="F1564" i="7"/>
  <c r="E1564" i="7"/>
  <c r="AC1564" i="7" l="1"/>
  <c r="J1564" i="7"/>
  <c r="H1564" i="7" s="1"/>
  <c r="K1564" i="7" l="1"/>
  <c r="I1564" i="7" s="1"/>
  <c r="L1564" i="7" l="1"/>
  <c r="G1565" i="7"/>
  <c r="F1565" i="7"/>
  <c r="E1565" i="7"/>
  <c r="AC1565" i="7" l="1"/>
  <c r="J1565" i="7"/>
  <c r="H1565" i="7" s="1"/>
  <c r="K1565" i="7" l="1"/>
  <c r="L1565" i="7" l="1"/>
  <c r="I1565" i="7"/>
  <c r="G1566" i="7"/>
  <c r="F1566" i="7"/>
  <c r="E1566" i="7"/>
  <c r="AC1566" i="7" l="1"/>
  <c r="J1566" i="7"/>
  <c r="H1566" i="7" s="1"/>
  <c r="K1566" i="7" l="1"/>
  <c r="I1566" i="7" s="1"/>
  <c r="L1566" i="7" l="1"/>
  <c r="G1567" i="7"/>
  <c r="E1567" i="7"/>
  <c r="F1567" i="7"/>
  <c r="AC1567" i="7" l="1"/>
  <c r="J1567" i="7"/>
  <c r="H1567" i="7" s="1"/>
  <c r="K1567" i="7" l="1"/>
  <c r="I1567" i="7" s="1"/>
  <c r="L1567" i="7" l="1"/>
  <c r="F1568" i="7"/>
  <c r="G1568" i="7"/>
  <c r="E1568" i="7"/>
  <c r="AC1568" i="7" l="1"/>
  <c r="J1568" i="7"/>
  <c r="H1568" i="7" s="1"/>
  <c r="K1568" i="7" l="1"/>
  <c r="L1568" i="7" l="1"/>
  <c r="I1568" i="7"/>
  <c r="E1569" i="7"/>
  <c r="G1569" i="7"/>
  <c r="F1569" i="7"/>
  <c r="AC1569" i="7" l="1"/>
  <c r="J1569" i="7"/>
  <c r="H1569" i="7" s="1"/>
  <c r="K1569" i="7" l="1"/>
  <c r="L1569" i="7" l="1"/>
  <c r="I1569" i="7"/>
  <c r="F1570" i="7"/>
  <c r="E1570" i="7"/>
  <c r="G1570" i="7"/>
  <c r="AC1570" i="7" l="1"/>
  <c r="J1570" i="7"/>
  <c r="H1570" i="7" s="1"/>
  <c r="K1570" i="7" l="1"/>
  <c r="I1570" i="7" s="1"/>
  <c r="F1571" i="7" l="1"/>
  <c r="E1571" i="7"/>
  <c r="G1571" i="7"/>
  <c r="AC1571" i="7" s="1"/>
  <c r="L1570" i="7"/>
  <c r="J1571" i="7"/>
  <c r="H1571" i="7" s="1"/>
  <c r="K1571" i="7" l="1"/>
  <c r="L1571" i="7" l="1"/>
  <c r="I1571" i="7"/>
  <c r="E1572" i="7"/>
  <c r="G1572" i="7"/>
  <c r="F1572" i="7"/>
  <c r="AC1572" i="7" l="1"/>
  <c r="J1572" i="7"/>
  <c r="H1572" i="7" s="1"/>
  <c r="K1572" i="7" l="1"/>
  <c r="I1572" i="7" s="1"/>
  <c r="L1572" i="7" l="1"/>
  <c r="E1573" i="7"/>
  <c r="G1573" i="7"/>
  <c r="F1573" i="7"/>
  <c r="AC1573" i="7" l="1"/>
  <c r="J1573" i="7"/>
  <c r="H1573" i="7" s="1"/>
  <c r="K1573" i="7" l="1"/>
  <c r="I1573" i="7" s="1"/>
  <c r="L1573" i="7" l="1"/>
  <c r="F1574" i="7"/>
  <c r="G1574" i="7"/>
  <c r="E1574" i="7"/>
  <c r="AC1574" i="7" l="1"/>
  <c r="J1574" i="7"/>
  <c r="H1574" i="7" s="1"/>
  <c r="K1574" i="7" l="1"/>
  <c r="I1574" i="7" s="1"/>
  <c r="L1574" i="7" l="1"/>
  <c r="F1575" i="7"/>
  <c r="G1575" i="7"/>
  <c r="E1575" i="7"/>
  <c r="AC1575" i="7" l="1"/>
  <c r="J1575" i="7"/>
  <c r="H1575" i="7" s="1"/>
  <c r="K1575" i="7" l="1"/>
  <c r="I1575" i="7" s="1"/>
  <c r="G1576" i="7" l="1"/>
  <c r="AC1576" i="7" s="1"/>
  <c r="F1576" i="7"/>
  <c r="E1576" i="7"/>
  <c r="J1576" i="7"/>
  <c r="H1576" i="7" s="1"/>
  <c r="L1575" i="7"/>
  <c r="K1576" i="7" l="1"/>
  <c r="I1576" i="7" s="1"/>
  <c r="L1576" i="7" l="1"/>
  <c r="F1577" i="7"/>
  <c r="E1577" i="7"/>
  <c r="G1577" i="7"/>
  <c r="AC1577" i="7" l="1"/>
  <c r="J1577" i="7"/>
  <c r="H1577" i="7" s="1"/>
  <c r="K1577" i="7" l="1"/>
  <c r="I1577" i="7" s="1"/>
  <c r="F1578" i="7" l="1"/>
  <c r="G1578" i="7"/>
  <c r="E1578" i="7"/>
  <c r="J1578" i="7"/>
  <c r="H1578" i="7" s="1"/>
  <c r="L1577" i="7"/>
  <c r="AC1578" i="7" l="1"/>
  <c r="K1578" i="7"/>
  <c r="I1578" i="7" s="1"/>
  <c r="L1578" i="7" l="1"/>
  <c r="E1579" i="7"/>
  <c r="G1579" i="7"/>
  <c r="F1579" i="7"/>
  <c r="AC1579" i="7" l="1"/>
  <c r="J1579" i="7"/>
  <c r="H1579" i="7" s="1"/>
  <c r="K1579" i="7" l="1"/>
  <c r="I1579" i="7" s="1"/>
  <c r="L1579" i="7" l="1"/>
  <c r="G1580" i="7"/>
  <c r="F1580" i="7"/>
  <c r="E1580" i="7"/>
  <c r="AC1580" i="7" l="1"/>
  <c r="J1580" i="7"/>
  <c r="H1580" i="7" s="1"/>
  <c r="K1580" i="7" l="1"/>
  <c r="I1580" i="7" s="1"/>
  <c r="G1581" i="7" l="1"/>
  <c r="F1581" i="7"/>
  <c r="E1581" i="7"/>
  <c r="AC1581" i="7"/>
  <c r="L1580" i="7"/>
  <c r="J1581" i="7"/>
  <c r="H1581" i="7" s="1"/>
  <c r="K1581" i="7" l="1"/>
  <c r="I1581" i="7" s="1"/>
  <c r="L1581" i="7" l="1"/>
  <c r="F1582" i="7"/>
  <c r="G1582" i="7"/>
  <c r="E1582" i="7"/>
  <c r="AC1582" i="7" l="1"/>
  <c r="J1582" i="7"/>
  <c r="H1582" i="7" s="1"/>
  <c r="K1582" i="7" l="1"/>
  <c r="I1582" i="7" s="1"/>
  <c r="E1583" i="7"/>
  <c r="G1583" i="7" l="1"/>
  <c r="F1583" i="7"/>
  <c r="L1582" i="7"/>
  <c r="AC1583" i="7"/>
  <c r="J1583" i="7"/>
  <c r="H1583" i="7" s="1"/>
  <c r="K1583" i="7" l="1"/>
  <c r="I1583" i="7" s="1"/>
  <c r="E1584" i="7" l="1"/>
  <c r="G1584" i="7"/>
  <c r="AC1584" i="7" s="1"/>
  <c r="F1584" i="7"/>
  <c r="L1583" i="7"/>
  <c r="J1584" i="7"/>
  <c r="H1584" i="7" s="1"/>
  <c r="K1584" i="7" l="1"/>
  <c r="I1584" i="7" s="1"/>
  <c r="F1585" i="7" l="1"/>
  <c r="E1585" i="7"/>
  <c r="G1585" i="7"/>
  <c r="AC1585" i="7" s="1"/>
  <c r="L1584" i="7"/>
  <c r="J1585" i="7"/>
  <c r="H1585" i="7" s="1"/>
  <c r="K1585" i="7" l="1"/>
  <c r="I1585" i="7" s="1"/>
  <c r="L1585" i="7" l="1"/>
  <c r="F1586" i="7"/>
  <c r="G1586" i="7"/>
  <c r="E1586" i="7"/>
  <c r="AC1586" i="7" l="1"/>
  <c r="J1586" i="7"/>
  <c r="H1586" i="7" s="1"/>
  <c r="K1586" i="7" l="1"/>
  <c r="I1586" i="7" s="1"/>
  <c r="G1587" i="7" l="1"/>
  <c r="E1587" i="7"/>
  <c r="F1587" i="7"/>
  <c r="L1586" i="7"/>
  <c r="AC1587" i="7" l="1"/>
  <c r="J1587" i="7"/>
  <c r="H1587" i="7" s="1"/>
  <c r="K1587" i="7" l="1"/>
  <c r="I1587" i="7" s="1"/>
  <c r="L1587" i="7" l="1"/>
  <c r="F1588" i="7"/>
  <c r="G1588" i="7"/>
  <c r="E1588" i="7"/>
  <c r="AC1588" i="7" l="1"/>
  <c r="J1588" i="7"/>
  <c r="H1588" i="7" s="1"/>
  <c r="K1588" i="7" l="1"/>
  <c r="L1588" i="7" l="1"/>
  <c r="I1588" i="7"/>
  <c r="F1589" i="7"/>
  <c r="G1589" i="7"/>
  <c r="E1589" i="7"/>
  <c r="AC1589" i="7" l="1"/>
  <c r="J1589" i="7"/>
  <c r="H1589" i="7" s="1"/>
  <c r="K1589" i="7" l="1"/>
  <c r="I1589" i="7" s="1"/>
  <c r="E1590" i="7" l="1"/>
  <c r="G1590" i="7"/>
  <c r="AC1590" i="7" s="1"/>
  <c r="F1590" i="7"/>
  <c r="J1590" i="7"/>
  <c r="H1590" i="7" s="1"/>
  <c r="L1589" i="7"/>
  <c r="K1590" i="7" l="1"/>
  <c r="I1590" i="7" s="1"/>
  <c r="G1591" i="7" l="1"/>
  <c r="F1591" i="7"/>
  <c r="E1591" i="7"/>
  <c r="J1591" i="7"/>
  <c r="H1591" i="7" s="1"/>
  <c r="L1590" i="7"/>
  <c r="AC1591" i="7" l="1"/>
  <c r="K1591" i="7"/>
  <c r="I1591" i="7" s="1"/>
  <c r="G1592" i="7" l="1"/>
  <c r="E1592" i="7"/>
  <c r="F1592" i="7"/>
  <c r="AC1592" i="7"/>
  <c r="J1592" i="7"/>
  <c r="H1592" i="7" s="1"/>
  <c r="L1591" i="7"/>
  <c r="K1592" i="7" l="1"/>
  <c r="I1592" i="7" s="1"/>
  <c r="E1593" i="7" l="1"/>
  <c r="F1593" i="7"/>
  <c r="L1592" i="7"/>
  <c r="G1593" i="7"/>
  <c r="J1593" i="7"/>
  <c r="H1593" i="7" s="1"/>
  <c r="AC1593" i="7" l="1"/>
  <c r="K1593" i="7"/>
  <c r="L1593" i="7" s="1"/>
  <c r="G1594" i="7" l="1"/>
  <c r="I1593" i="7"/>
  <c r="F1594" i="7"/>
  <c r="E1594" i="7"/>
  <c r="AC1594" i="7" l="1"/>
  <c r="J1594" i="7"/>
  <c r="H1594" i="7" s="1"/>
  <c r="K1594" i="7" l="1"/>
  <c r="I1594" i="7" s="1"/>
  <c r="F1595" i="7" l="1"/>
  <c r="G1595" i="7"/>
  <c r="AC1595" i="7" s="1"/>
  <c r="E1595" i="7"/>
  <c r="L1594" i="7"/>
  <c r="J1595" i="7"/>
  <c r="H1595" i="7" s="1"/>
  <c r="K1595" i="7" l="1"/>
  <c r="I1595" i="7" s="1"/>
  <c r="L1595" i="7" l="1"/>
  <c r="E1596" i="7"/>
  <c r="F1596" i="7"/>
  <c r="G1596" i="7"/>
  <c r="AC1596" i="7" l="1"/>
  <c r="J1596" i="7"/>
  <c r="H1596" i="7" s="1"/>
  <c r="K1596" i="7" l="1"/>
  <c r="I1596" i="7" s="1"/>
  <c r="G1597" i="7"/>
  <c r="F1597" i="7" l="1"/>
  <c r="E1597" i="7"/>
  <c r="AC1597" i="7"/>
  <c r="L1596" i="7"/>
  <c r="J1597" i="7"/>
  <c r="H1597" i="7" s="1"/>
  <c r="K1597" i="7" l="1"/>
  <c r="I1597" i="7" s="1"/>
  <c r="L1597" i="7" l="1"/>
  <c r="G1598" i="7"/>
  <c r="F1598" i="7"/>
  <c r="E1598" i="7"/>
  <c r="AC1598" i="7" l="1"/>
  <c r="J1598" i="7"/>
  <c r="H1598" i="7" s="1"/>
  <c r="K1598" i="7" l="1"/>
  <c r="I1598" i="7" s="1"/>
  <c r="L1598" i="7" l="1"/>
  <c r="E1599" i="7"/>
  <c r="F1599" i="7"/>
  <c r="G1599" i="7"/>
  <c r="AC1599" i="7" l="1"/>
  <c r="J1599" i="7"/>
  <c r="H1599" i="7" s="1"/>
  <c r="K1599" i="7" l="1"/>
  <c r="I1599" i="7" s="1"/>
  <c r="F1600" i="7" l="1"/>
  <c r="G1600" i="7"/>
  <c r="E1600" i="7"/>
  <c r="J1600" i="7"/>
  <c r="H1600" i="7" s="1"/>
  <c r="L1599" i="7"/>
  <c r="AC1600" i="7" l="1"/>
  <c r="K1600" i="7"/>
  <c r="L1600" i="7" l="1"/>
  <c r="I1600" i="7"/>
  <c r="G1601" i="7"/>
  <c r="E1601" i="7"/>
  <c r="F1601" i="7"/>
  <c r="AC1601" i="7" l="1"/>
  <c r="J1601" i="7"/>
  <c r="H1601" i="7" s="1"/>
  <c r="K1601" i="7" l="1"/>
  <c r="I1601" i="7" s="1"/>
  <c r="L1601" i="7" l="1"/>
  <c r="F1602" i="7"/>
  <c r="E1602" i="7"/>
  <c r="G1602" i="7"/>
  <c r="AC1602" i="7" l="1"/>
  <c r="J1602" i="7"/>
  <c r="H1602" i="7" s="1"/>
  <c r="K1602" i="7" l="1"/>
  <c r="I1602" i="7" s="1"/>
  <c r="E1603" i="7" l="1"/>
  <c r="G1603" i="7"/>
  <c r="F1603" i="7"/>
  <c r="L1602" i="7"/>
  <c r="AC1603" i="7"/>
  <c r="J1603" i="7"/>
  <c r="H1603" i="7" s="1"/>
  <c r="K1603" i="7" l="1"/>
  <c r="I1603" i="7" s="1"/>
  <c r="E1604" i="7" l="1"/>
  <c r="F1604" i="7"/>
  <c r="G1604" i="7"/>
  <c r="AC1604" i="7" s="1"/>
  <c r="L1603" i="7"/>
  <c r="J1604" i="7"/>
  <c r="H1604" i="7" s="1"/>
  <c r="K1604" i="7" l="1"/>
  <c r="I1604" i="7" s="1"/>
  <c r="L1604" i="7" l="1"/>
  <c r="E1605" i="7"/>
  <c r="G1605" i="7"/>
  <c r="F1605" i="7"/>
  <c r="AC1605" i="7" l="1"/>
  <c r="J1605" i="7"/>
  <c r="H1605" i="7" s="1"/>
  <c r="K1605" i="7" l="1"/>
  <c r="I1605" i="7" s="1"/>
  <c r="L1605" i="7" l="1"/>
  <c r="E1606" i="7"/>
  <c r="F1606" i="7"/>
  <c r="G1606" i="7"/>
  <c r="AC1606" i="7" l="1"/>
  <c r="J1606" i="7"/>
  <c r="H1606" i="7" s="1"/>
  <c r="K1606" i="7" l="1"/>
  <c r="I1606" i="7" s="1"/>
  <c r="L1606" i="7" l="1"/>
  <c r="G1607" i="7"/>
  <c r="F1607" i="7"/>
  <c r="E1607" i="7"/>
  <c r="AC1607" i="7" l="1"/>
  <c r="J1607" i="7"/>
  <c r="H1607" i="7" s="1"/>
  <c r="K1607" i="7" l="1"/>
  <c r="I1607" i="7" s="1"/>
  <c r="F1608" i="7" l="1"/>
  <c r="E1608" i="7"/>
  <c r="G1608" i="7"/>
  <c r="L1607" i="7"/>
  <c r="J1608" i="7"/>
  <c r="H1608" i="7" s="1"/>
  <c r="AC1608" i="7" l="1"/>
  <c r="K1608" i="7"/>
  <c r="I1608" i="7" s="1"/>
  <c r="L1608" i="7" l="1"/>
  <c r="G1609" i="7"/>
  <c r="F1609" i="7"/>
  <c r="E1609" i="7"/>
  <c r="AC1609" i="7" l="1"/>
  <c r="J1609" i="7"/>
  <c r="H1609" i="7" s="1"/>
  <c r="K1609" i="7" l="1"/>
  <c r="I1609" i="7" s="1"/>
  <c r="L1609" i="7" l="1"/>
  <c r="G1610" i="7"/>
  <c r="F1610" i="7"/>
  <c r="E1610" i="7"/>
  <c r="AC1610" i="7" l="1"/>
  <c r="J1610" i="7"/>
  <c r="H1610" i="7" s="1"/>
  <c r="K1610" i="7" l="1"/>
  <c r="I1610" i="7" s="1"/>
  <c r="L1610" i="7" l="1"/>
  <c r="F1611" i="7"/>
  <c r="E1611" i="7"/>
  <c r="G1611" i="7"/>
  <c r="AC1611" i="7" l="1"/>
  <c r="J1611" i="7"/>
  <c r="H1611" i="7" s="1"/>
  <c r="K1611" i="7" l="1"/>
  <c r="I1611" i="7" s="1"/>
  <c r="E1612" i="7" l="1"/>
  <c r="F1612" i="7"/>
  <c r="L1611" i="7"/>
  <c r="J1612" i="7"/>
  <c r="H1612" i="7" s="1"/>
  <c r="G1612" i="7"/>
  <c r="AC1612" i="7" l="1"/>
  <c r="K1612" i="7"/>
  <c r="I1612" i="7" s="1"/>
  <c r="L1612" i="7" l="1"/>
  <c r="G1613" i="7"/>
  <c r="E1613" i="7"/>
  <c r="F1613" i="7"/>
  <c r="AC1613" i="7" l="1"/>
  <c r="J1613" i="7"/>
  <c r="H1613" i="7" s="1"/>
  <c r="K1613" i="7" l="1"/>
  <c r="L1613" i="7" l="1"/>
  <c r="I1613" i="7"/>
  <c r="F1614" i="7"/>
  <c r="G1614" i="7"/>
  <c r="E1614" i="7"/>
  <c r="AC1614" i="7" l="1"/>
  <c r="J1614" i="7"/>
  <c r="H1614" i="7" s="1"/>
  <c r="K1614" i="7" l="1"/>
  <c r="I1614" i="7" s="1"/>
  <c r="F1615" i="7"/>
  <c r="E1615" i="7"/>
  <c r="G1615" i="7"/>
  <c r="L1614" i="7" l="1"/>
  <c r="AC1615" i="7"/>
  <c r="J1615" i="7"/>
  <c r="H1615" i="7" s="1"/>
  <c r="K1615" i="7" l="1"/>
  <c r="I1615" i="7" s="1"/>
  <c r="G1616" i="7" l="1"/>
  <c r="F1616" i="7"/>
  <c r="E1616" i="7"/>
  <c r="AC1616" i="7"/>
  <c r="L1615" i="7"/>
  <c r="J1616" i="7"/>
  <c r="H1616" i="7" s="1"/>
  <c r="K1616" i="7" l="1"/>
  <c r="L1616" i="7" l="1"/>
  <c r="I1616" i="7"/>
  <c r="E1617" i="7"/>
  <c r="G1617" i="7"/>
  <c r="F1617" i="7"/>
  <c r="AC1617" i="7" l="1"/>
  <c r="J1617" i="7"/>
  <c r="H1617" i="7" s="1"/>
  <c r="K1617" i="7" l="1"/>
  <c r="I1617" i="7" s="1"/>
  <c r="G1618" i="7" l="1"/>
  <c r="E1618" i="7"/>
  <c r="F1618" i="7"/>
  <c r="L1617" i="7"/>
  <c r="AC1618" i="7" l="1"/>
  <c r="J1618" i="7"/>
  <c r="H1618" i="7" s="1"/>
  <c r="K1618" i="7" l="1"/>
  <c r="I1618" i="7" s="1"/>
  <c r="L1618" i="7" l="1"/>
  <c r="F1619" i="7"/>
  <c r="G1619" i="7"/>
  <c r="E1619" i="7"/>
  <c r="AC1619" i="7" l="1"/>
  <c r="J1619" i="7"/>
  <c r="H1619" i="7" s="1"/>
  <c r="K1619" i="7" l="1"/>
  <c r="I1619" i="7" s="1"/>
  <c r="G1620" i="7" l="1"/>
  <c r="E1620" i="7"/>
  <c r="F1620" i="7"/>
  <c r="AC1620" i="7"/>
  <c r="J1620" i="7"/>
  <c r="H1620" i="7" s="1"/>
  <c r="L1619" i="7"/>
  <c r="K1620" i="7" l="1"/>
  <c r="I1620" i="7" s="1"/>
  <c r="F1621" i="7" l="1"/>
  <c r="E1621" i="7"/>
  <c r="G1621" i="7"/>
  <c r="J1621" i="7"/>
  <c r="H1621" i="7" s="1"/>
  <c r="L1620" i="7"/>
  <c r="AC1621" i="7" l="1"/>
  <c r="K1621" i="7"/>
  <c r="I1621" i="7" s="1"/>
  <c r="L1621" i="7" l="1"/>
  <c r="E1622" i="7"/>
  <c r="G1622" i="7"/>
  <c r="F1622" i="7"/>
  <c r="AC1622" i="7" l="1"/>
  <c r="J1622" i="7"/>
  <c r="H1622" i="7" s="1"/>
  <c r="K1622" i="7" l="1"/>
  <c r="G1623" i="7" s="1"/>
  <c r="E1623" i="7" l="1"/>
  <c r="AC1623" i="7"/>
  <c r="F1623" i="7"/>
  <c r="I1622" i="7"/>
  <c r="J1623" i="7"/>
  <c r="H1623" i="7" s="1"/>
  <c r="L1622" i="7"/>
  <c r="K1623" i="7" l="1"/>
  <c r="I1623" i="7" s="1"/>
  <c r="L1623" i="7" l="1"/>
  <c r="G1624" i="7"/>
  <c r="F1624" i="7"/>
  <c r="E1624" i="7"/>
  <c r="AC1624" i="7" l="1"/>
  <c r="J1624" i="7"/>
  <c r="H1624" i="7" s="1"/>
  <c r="K1624" i="7" l="1"/>
  <c r="L1624" i="7" l="1"/>
  <c r="I1624" i="7"/>
  <c r="G1625" i="7"/>
  <c r="E1625" i="7"/>
  <c r="F1625" i="7"/>
  <c r="AC1625" i="7" l="1"/>
  <c r="J1625" i="7"/>
  <c r="H1625" i="7" s="1"/>
  <c r="K1625" i="7" l="1"/>
  <c r="I1625" i="7" s="1"/>
  <c r="L1625" i="7" l="1"/>
  <c r="G1626" i="7"/>
  <c r="E1626" i="7"/>
  <c r="F1626" i="7"/>
  <c r="AC1626" i="7" l="1"/>
  <c r="J1626" i="7"/>
  <c r="H1626" i="7" s="1"/>
  <c r="K1626" i="7" l="1"/>
  <c r="I1626" i="7" s="1"/>
  <c r="L1626" i="7" l="1"/>
  <c r="E1627" i="7"/>
  <c r="F1627" i="7"/>
  <c r="G1627" i="7"/>
  <c r="AC1627" i="7" l="1"/>
  <c r="J1627" i="7"/>
  <c r="H1627" i="7" s="1"/>
  <c r="K1627" i="7" l="1"/>
  <c r="L1627" i="7" l="1"/>
  <c r="I1627" i="7"/>
  <c r="G1628" i="7"/>
  <c r="E1628" i="7"/>
  <c r="F1628" i="7"/>
  <c r="AC1628" i="7" l="1"/>
  <c r="J1628" i="7"/>
  <c r="H1628" i="7" s="1"/>
  <c r="K1628" i="7" l="1"/>
  <c r="I1628" i="7" s="1"/>
  <c r="F1629" i="7" l="1"/>
  <c r="E1629" i="7"/>
  <c r="G1629" i="7"/>
  <c r="AC1629" i="7" s="1"/>
  <c r="L1628" i="7"/>
  <c r="J1629" i="7"/>
  <c r="H1629" i="7" s="1"/>
  <c r="K1629" i="7" l="1"/>
  <c r="I1629" i="7" s="1"/>
  <c r="L1629" i="7" l="1"/>
  <c r="E1630" i="7"/>
  <c r="F1630" i="7"/>
  <c r="G1630" i="7"/>
  <c r="AC1630" i="7" l="1"/>
  <c r="J1630" i="7"/>
  <c r="H1630" i="7" s="1"/>
  <c r="K1630" i="7" l="1"/>
  <c r="I1630" i="7" s="1"/>
  <c r="L1630" i="7" l="1"/>
  <c r="F1631" i="7"/>
  <c r="E1631" i="7"/>
  <c r="G1631" i="7"/>
  <c r="AC1631" i="7" l="1"/>
  <c r="J1631" i="7"/>
  <c r="H1631" i="7" s="1"/>
  <c r="K1631" i="7" l="1"/>
  <c r="I1631" i="7" s="1"/>
  <c r="F1632" i="7" l="1"/>
  <c r="G1632" i="7"/>
  <c r="E1632" i="7"/>
  <c r="L1631" i="7"/>
  <c r="AC1632" i="7"/>
  <c r="J1632" i="7"/>
  <c r="H1632" i="7" s="1"/>
  <c r="K1632" i="7" l="1"/>
  <c r="E1633" i="7" s="1"/>
  <c r="F1633" i="7" l="1"/>
  <c r="G1633" i="7"/>
  <c r="AC1633" i="7" s="1"/>
  <c r="L1632" i="7"/>
  <c r="I1632" i="7"/>
  <c r="J1633" i="7"/>
  <c r="H1633" i="7" s="1"/>
  <c r="K1633" i="7" l="1"/>
  <c r="I1633" i="7" s="1"/>
  <c r="L1633" i="7" l="1"/>
  <c r="G1634" i="7"/>
  <c r="F1634" i="7"/>
  <c r="E1634" i="7"/>
  <c r="AC1634" i="7" l="1"/>
  <c r="J1634" i="7"/>
  <c r="H1634" i="7" s="1"/>
  <c r="K1634" i="7" l="1"/>
  <c r="L1634" i="7" l="1"/>
  <c r="I1634" i="7"/>
  <c r="E1635" i="7"/>
  <c r="G1635" i="7"/>
  <c r="F1635" i="7"/>
  <c r="AC1635" i="7" l="1"/>
  <c r="J1635" i="7"/>
  <c r="H1635" i="7" s="1"/>
  <c r="K1635" i="7" l="1"/>
  <c r="I1635" i="7" s="1"/>
  <c r="L1635" i="7" l="1"/>
  <c r="G1636" i="7"/>
  <c r="F1636" i="7"/>
  <c r="E1636" i="7"/>
  <c r="AC1636" i="7" l="1"/>
  <c r="J1636" i="7"/>
  <c r="H1636" i="7" s="1"/>
  <c r="K1636" i="7" l="1"/>
  <c r="L1636" i="7" l="1"/>
  <c r="I1636" i="7"/>
  <c r="E1637" i="7"/>
  <c r="F1637" i="7"/>
  <c r="G1637" i="7"/>
  <c r="AC1637" i="7" l="1"/>
  <c r="J1637" i="7"/>
  <c r="H1637" i="7" s="1"/>
  <c r="K1637" i="7" l="1"/>
  <c r="F1638" i="7" s="1"/>
  <c r="E1638" i="7" l="1"/>
  <c r="G1638" i="7"/>
  <c r="L1637" i="7"/>
  <c r="I1637" i="7"/>
  <c r="J1638" i="7"/>
  <c r="H1638" i="7" s="1"/>
  <c r="AC1638" i="7" l="1"/>
  <c r="K1638" i="7"/>
  <c r="F1639" i="7" s="1"/>
  <c r="G1639" i="7" l="1"/>
  <c r="L1638" i="7"/>
  <c r="I1638" i="7"/>
  <c r="E1639" i="7"/>
  <c r="J1639" i="7"/>
  <c r="H1639" i="7" s="1"/>
  <c r="AC1639" i="7" l="1"/>
  <c r="K1639" i="7"/>
  <c r="I1639" i="7" s="1"/>
  <c r="L1639" i="7" l="1"/>
  <c r="F1640" i="7"/>
  <c r="G1640" i="7"/>
  <c r="E1640" i="7"/>
  <c r="AC1640" i="7" l="1"/>
  <c r="J1640" i="7"/>
  <c r="H1640" i="7" s="1"/>
  <c r="K1640" i="7" l="1"/>
  <c r="G1641" i="7" s="1"/>
  <c r="AC1641" i="7" l="1"/>
  <c r="E1641" i="7"/>
  <c r="F1641" i="7"/>
  <c r="L1640" i="7"/>
  <c r="I1640" i="7"/>
  <c r="J1641" i="7"/>
  <c r="H1641" i="7" s="1"/>
  <c r="K1641" i="7" l="1"/>
  <c r="I1641" i="7" s="1"/>
  <c r="E1642" i="7" l="1"/>
  <c r="F1642" i="7"/>
  <c r="G1642" i="7"/>
  <c r="L1641" i="7"/>
  <c r="AC1642" i="7" l="1"/>
  <c r="J1642" i="7"/>
  <c r="H1642" i="7" s="1"/>
  <c r="K1642" i="7" l="1"/>
  <c r="I1642" i="7" s="1"/>
  <c r="G1643" i="7"/>
  <c r="F1643" i="7"/>
  <c r="E1643" i="7" l="1"/>
  <c r="L1642" i="7"/>
  <c r="AC1643" i="7"/>
  <c r="J1643" i="7"/>
  <c r="H1643" i="7" s="1"/>
  <c r="K1643" i="7" l="1"/>
  <c r="I1643" i="7" s="1"/>
  <c r="L1643" i="7" l="1"/>
  <c r="E1644" i="7"/>
  <c r="G1644" i="7"/>
  <c r="F1644" i="7"/>
  <c r="AC1644" i="7" l="1"/>
  <c r="J1644" i="7"/>
  <c r="H1644" i="7" s="1"/>
  <c r="K1644" i="7" l="1"/>
  <c r="I1644" i="7" s="1"/>
  <c r="F1645" i="7" l="1"/>
  <c r="E1645" i="7"/>
  <c r="G1645" i="7"/>
  <c r="L1644" i="7"/>
  <c r="AC1645" i="7" l="1"/>
  <c r="J1645" i="7"/>
  <c r="H1645" i="7" s="1"/>
  <c r="K1645" i="7" l="1"/>
  <c r="L1645" i="7" l="1"/>
  <c r="I1645" i="7"/>
  <c r="F1646" i="7"/>
  <c r="E1646" i="7"/>
  <c r="G1646" i="7"/>
  <c r="AC1646" i="7" l="1"/>
  <c r="J1646" i="7"/>
  <c r="H1646" i="7" s="1"/>
  <c r="K1646" i="7" l="1"/>
  <c r="G1647" i="7" s="1"/>
  <c r="E1647" i="7" l="1"/>
  <c r="F1647" i="7"/>
  <c r="AC1647" i="7"/>
  <c r="L1646" i="7"/>
  <c r="I1646" i="7"/>
  <c r="J1647" i="7"/>
  <c r="H1647" i="7" s="1"/>
  <c r="K1647" i="7" l="1"/>
  <c r="I1647" i="7" s="1"/>
  <c r="E1648" i="7" l="1"/>
  <c r="G1648" i="7"/>
  <c r="AC1648" i="7" s="1"/>
  <c r="F1648" i="7"/>
  <c r="J1648" i="7"/>
  <c r="H1648" i="7" s="1"/>
  <c r="L1647" i="7"/>
  <c r="K1648" i="7" l="1"/>
  <c r="I1648" i="7" s="1"/>
  <c r="G1649" i="7"/>
  <c r="F1649" i="7"/>
  <c r="E1649" i="7" l="1"/>
  <c r="L1648" i="7"/>
  <c r="AC1649" i="7"/>
  <c r="J1649" i="7"/>
  <c r="H1649" i="7" s="1"/>
  <c r="K1649" i="7" l="1"/>
  <c r="I1649" i="7" s="1"/>
  <c r="L1649" i="7" l="1"/>
  <c r="G1650" i="7"/>
  <c r="E1650" i="7"/>
  <c r="F1650" i="7"/>
  <c r="AC1650" i="7" l="1"/>
  <c r="J1650" i="7"/>
  <c r="H1650" i="7" s="1"/>
  <c r="K1650" i="7" l="1"/>
  <c r="I1650" i="7" s="1"/>
  <c r="L1650" i="7" l="1"/>
  <c r="G1651" i="7"/>
  <c r="E1651" i="7"/>
  <c r="F1651" i="7" s="1"/>
  <c r="AC1651" i="7" l="1"/>
  <c r="J1651" i="7"/>
  <c r="H1651" i="7" s="1"/>
  <c r="K1651" i="7" l="1"/>
  <c r="I1651" i="7" s="1"/>
  <c r="E1652" i="7" l="1"/>
  <c r="G1652" i="7"/>
  <c r="AC1652" i="7" s="1"/>
  <c r="L1651" i="7"/>
  <c r="F1652" i="7"/>
  <c r="J1652" i="7" l="1"/>
  <c r="H1652" i="7" s="1"/>
  <c r="K1652" i="7" l="1"/>
  <c r="I1652" i="7" s="1"/>
  <c r="F1653" i="7" l="1"/>
  <c r="E1653" i="7"/>
  <c r="L1652" i="7"/>
  <c r="G1653" i="7"/>
  <c r="J1653" i="7"/>
  <c r="H1653" i="7" s="1"/>
  <c r="AC1653" i="7" l="1"/>
  <c r="K1653" i="7"/>
  <c r="I1653" i="7" s="1"/>
  <c r="L1653" i="7" l="1"/>
  <c r="F1654" i="7"/>
  <c r="G1654" i="7"/>
  <c r="E1654" i="7"/>
  <c r="AC1654" i="7" l="1"/>
  <c r="J1654" i="7"/>
  <c r="H1654" i="7" s="1"/>
  <c r="K1654" i="7" l="1"/>
  <c r="I1654" i="7" s="1"/>
  <c r="L1654" i="7" l="1"/>
  <c r="G1655" i="7"/>
  <c r="F1655" i="7"/>
  <c r="E1655" i="7"/>
  <c r="AC1655" i="7" l="1"/>
  <c r="J1655" i="7"/>
  <c r="H1655" i="7" s="1"/>
  <c r="K1655" i="7" l="1"/>
  <c r="I1655" i="7" s="1"/>
  <c r="L1655" i="7" l="1"/>
  <c r="G1656" i="7"/>
  <c r="E1656" i="7"/>
  <c r="F1656" i="7"/>
  <c r="AC1656" i="7" l="1"/>
  <c r="J1656" i="7"/>
  <c r="H1656" i="7" s="1"/>
  <c r="K1656" i="7" l="1"/>
  <c r="I1656" i="7" s="1"/>
  <c r="G1657" i="7"/>
  <c r="E1657" i="7" l="1"/>
  <c r="F1657" i="7"/>
  <c r="L1656" i="7"/>
  <c r="AC1657" i="7"/>
  <c r="J1657" i="7"/>
  <c r="H1657" i="7" s="1"/>
  <c r="K1657" i="7" l="1"/>
  <c r="I1657" i="7" s="1"/>
  <c r="F1658" i="7"/>
  <c r="E1658" i="7" l="1"/>
  <c r="G1658" i="7"/>
  <c r="L1657" i="7"/>
  <c r="AC1658" i="7"/>
  <c r="J1658" i="7"/>
  <c r="H1658" i="7" s="1"/>
  <c r="K1658" i="7" l="1"/>
  <c r="I1658" i="7" s="1"/>
  <c r="L1658" i="7" l="1"/>
  <c r="F1659" i="7"/>
  <c r="E1659" i="7"/>
  <c r="G1659" i="7"/>
  <c r="AC1659" i="7" l="1"/>
  <c r="J1659" i="7"/>
  <c r="H1659" i="7" s="1"/>
  <c r="K1659" i="7" l="1"/>
  <c r="I1659" i="7" s="1"/>
  <c r="L1659" i="7" l="1"/>
  <c r="F1660" i="7"/>
  <c r="G1660" i="7"/>
  <c r="E1660" i="7"/>
  <c r="AC1660" i="7" l="1"/>
  <c r="J1660" i="7"/>
  <c r="H1660" i="7" s="1"/>
  <c r="K1660" i="7" l="1"/>
  <c r="I1660" i="7" s="1"/>
  <c r="L1660" i="7" l="1"/>
  <c r="E1661" i="7"/>
  <c r="G1661" i="7"/>
  <c r="F1661" i="7"/>
  <c r="AC1661" i="7" l="1"/>
  <c r="J1661" i="7"/>
  <c r="H1661" i="7" s="1"/>
  <c r="K1661" i="7" l="1"/>
  <c r="I1661" i="7" s="1"/>
  <c r="E1662" i="7" l="1"/>
  <c r="G1662" i="7"/>
  <c r="F1662" i="7"/>
  <c r="L1661" i="7"/>
  <c r="J1662" i="7"/>
  <c r="H1662" i="7" s="1"/>
  <c r="AC1662" i="7" l="1"/>
  <c r="K1662" i="7"/>
  <c r="I1662" i="7" s="1"/>
  <c r="E1663" i="7" l="1"/>
  <c r="F1663" i="7"/>
  <c r="G1663" i="7"/>
  <c r="L1662" i="7"/>
  <c r="J1663" i="7"/>
  <c r="H1663" i="7" s="1"/>
  <c r="AC1663" i="7" l="1"/>
  <c r="K1663" i="7"/>
  <c r="I1663" i="7" s="1"/>
  <c r="L1663" i="7" l="1"/>
  <c r="G1664" i="7"/>
  <c r="F1664" i="7"/>
  <c r="E1664" i="7"/>
  <c r="AC1664" i="7" l="1"/>
  <c r="J1664" i="7"/>
  <c r="H1664" i="7" s="1"/>
  <c r="K1664" i="7" l="1"/>
  <c r="I1664" i="7" s="1"/>
  <c r="L1664" i="7" l="1"/>
  <c r="E1665" i="7"/>
  <c r="G1665" i="7"/>
  <c r="F1665" i="7"/>
  <c r="AC1665" i="7" l="1"/>
  <c r="J1665" i="7"/>
  <c r="H1665" i="7" s="1"/>
  <c r="K1665" i="7" l="1"/>
  <c r="I1665" i="7" s="1"/>
  <c r="E1666" i="7" l="1"/>
  <c r="L1665" i="7"/>
  <c r="F1666" i="7"/>
  <c r="G1666" i="7"/>
  <c r="AC1666" i="7" l="1"/>
  <c r="J1666" i="7"/>
  <c r="H1666" i="7" s="1"/>
  <c r="K1666" i="7" l="1"/>
  <c r="I1666" i="7" s="1"/>
  <c r="L1666" i="7" l="1"/>
  <c r="E1667" i="7"/>
  <c r="G1667" i="7"/>
  <c r="F1667" i="7"/>
  <c r="AC1667" i="7" l="1"/>
  <c r="J1667" i="7"/>
  <c r="H1667" i="7" s="1"/>
  <c r="K1667" i="7" l="1"/>
  <c r="I1667" i="7" s="1"/>
  <c r="E1668" i="7" l="1"/>
  <c r="G1668" i="7"/>
  <c r="F1668" i="7"/>
  <c r="L1667" i="7"/>
  <c r="AC1668" i="7" l="1"/>
  <c r="J1668" i="7"/>
  <c r="H1668" i="7" s="1"/>
  <c r="K1668" i="7" l="1"/>
  <c r="L1668" i="7" l="1"/>
  <c r="I1668" i="7"/>
  <c r="F1669" i="7"/>
  <c r="G1669" i="7"/>
  <c r="E1669" i="7"/>
  <c r="AC1669" i="7" l="1"/>
  <c r="J1669" i="7"/>
  <c r="H1669" i="7" s="1"/>
  <c r="K1669" i="7" l="1"/>
  <c r="I1669" i="7" s="1"/>
  <c r="G1670" i="7" l="1"/>
  <c r="F1670" i="7"/>
  <c r="E1670" i="7"/>
  <c r="AC1670" i="7"/>
  <c r="L1669" i="7"/>
  <c r="J1670" i="7"/>
  <c r="H1670" i="7" s="1"/>
  <c r="K1670" i="7" l="1"/>
  <c r="I1670" i="7" s="1"/>
  <c r="G1671" i="7" l="1"/>
  <c r="E1671" i="7"/>
  <c r="F1671" i="7"/>
  <c r="L1670" i="7"/>
  <c r="AC1671" i="7"/>
  <c r="J1671" i="7"/>
  <c r="H1671" i="7" s="1"/>
  <c r="K1671" i="7" l="1"/>
  <c r="I1671" i="7" s="1"/>
  <c r="E1672" i="7"/>
  <c r="F1672" i="7" l="1"/>
  <c r="G1672" i="7"/>
  <c r="J1672" i="7"/>
  <c r="H1672" i="7" s="1"/>
  <c r="L1671" i="7"/>
  <c r="AC1672" i="7" l="1"/>
  <c r="K1672" i="7"/>
  <c r="I1672" i="7" s="1"/>
  <c r="F1673" i="7" l="1"/>
  <c r="E1673" i="7"/>
  <c r="G1673" i="7"/>
  <c r="AC1673" i="7" s="1"/>
  <c r="J1673" i="7"/>
  <c r="H1673" i="7" s="1"/>
  <c r="L1672" i="7"/>
  <c r="K1673" i="7" l="1"/>
  <c r="L1673" i="7" l="1"/>
  <c r="I1673" i="7"/>
  <c r="E1674" i="7"/>
  <c r="G1674" i="7"/>
  <c r="F1674" i="7"/>
  <c r="AC1674" i="7" l="1"/>
  <c r="J1674" i="7"/>
  <c r="H1674" i="7" s="1"/>
  <c r="K1674" i="7" l="1"/>
  <c r="I1674" i="7" s="1"/>
  <c r="E1675" i="7" l="1"/>
  <c r="G1675" i="7"/>
  <c r="F1675" i="7"/>
  <c r="L1674" i="7"/>
  <c r="AC1675" i="7" l="1"/>
  <c r="J1675" i="7"/>
  <c r="H1675" i="7" s="1"/>
  <c r="K1675" i="7" l="1"/>
  <c r="I1675" i="7" s="1"/>
  <c r="E1676" i="7" l="1"/>
  <c r="G1676" i="7"/>
  <c r="AC1676" i="7" s="1"/>
  <c r="F1676" i="7"/>
  <c r="L1675" i="7"/>
  <c r="J1676" i="7"/>
  <c r="H1676" i="7" s="1"/>
  <c r="K1676" i="7" l="1"/>
  <c r="I1676" i="7" s="1"/>
  <c r="F1677" i="7" l="1"/>
  <c r="E1677" i="7"/>
  <c r="G1677" i="7"/>
  <c r="AC1677" i="7" s="1"/>
  <c r="L1676" i="7"/>
  <c r="J1677" i="7"/>
  <c r="H1677" i="7" s="1"/>
  <c r="K1677" i="7" l="1"/>
  <c r="I1677" i="7" s="1"/>
  <c r="E1678" i="7" l="1"/>
  <c r="F1678" i="7"/>
  <c r="G1678" i="7"/>
  <c r="AC1678" i="7" s="1"/>
  <c r="L1677" i="7"/>
  <c r="J1678" i="7"/>
  <c r="H1678" i="7" s="1"/>
  <c r="K1678" i="7" l="1"/>
  <c r="I1678" i="7" s="1"/>
  <c r="F1679" i="7" l="1"/>
  <c r="G1679" i="7"/>
  <c r="AC1679" i="7" s="1"/>
  <c r="E1679" i="7"/>
  <c r="L1678" i="7"/>
  <c r="J1679" i="7"/>
  <c r="H1679" i="7" s="1"/>
  <c r="K1679" i="7" l="1"/>
  <c r="I1679" i="7" s="1"/>
  <c r="L1679" i="7" l="1"/>
  <c r="E1680" i="7"/>
  <c r="G1680" i="7"/>
  <c r="F1680" i="7"/>
  <c r="AC1680" i="7" l="1"/>
  <c r="J1680" i="7"/>
  <c r="H1680" i="7" s="1"/>
  <c r="K1680" i="7" l="1"/>
  <c r="I1680" i="7" s="1"/>
  <c r="F1681" i="7" l="1"/>
  <c r="E1681" i="7"/>
  <c r="G1681" i="7"/>
  <c r="AC1681" i="7" s="1"/>
  <c r="L1680" i="7"/>
  <c r="J1681" i="7"/>
  <c r="H1681" i="7" s="1"/>
  <c r="K1681" i="7" l="1"/>
  <c r="I1681" i="7" s="1"/>
  <c r="L1681" i="7" l="1"/>
  <c r="F1682" i="7"/>
  <c r="G1682" i="7"/>
  <c r="E1682" i="7"/>
  <c r="AC1682" i="7" l="1"/>
  <c r="J1682" i="7"/>
  <c r="H1682" i="7" s="1"/>
  <c r="K1682" i="7" l="1"/>
  <c r="G1683" i="7" s="1"/>
  <c r="F1683" i="7" l="1"/>
  <c r="E1683" i="7"/>
  <c r="AC1683" i="7"/>
  <c r="L1682" i="7"/>
  <c r="I1682" i="7"/>
  <c r="J1683" i="7"/>
  <c r="H1683" i="7" s="1"/>
  <c r="K1683" i="7" l="1"/>
  <c r="I1683" i="7" s="1"/>
  <c r="L1683" i="7" l="1"/>
  <c r="G1684" i="7"/>
  <c r="E1684" i="7"/>
  <c r="F1684" i="7"/>
  <c r="AC1684" i="7" l="1"/>
  <c r="J1684" i="7"/>
  <c r="H1684" i="7" s="1"/>
  <c r="K1684" i="7" l="1"/>
  <c r="I1684" i="7" s="1"/>
  <c r="E1685" i="7" l="1"/>
  <c r="G1685" i="7"/>
  <c r="F1685" i="7"/>
  <c r="L1684" i="7"/>
  <c r="AC1685" i="7" l="1"/>
  <c r="J1685" i="7"/>
  <c r="H1685" i="7" s="1"/>
  <c r="K1685" i="7" l="1"/>
  <c r="I1685" i="7" s="1"/>
  <c r="L1685" i="7" l="1"/>
  <c r="E1686" i="7"/>
  <c r="G1686" i="7"/>
  <c r="F1686" i="7"/>
  <c r="AC1686" i="7" l="1"/>
  <c r="J1686" i="7"/>
  <c r="H1686" i="7" s="1"/>
  <c r="K1686" i="7" l="1"/>
  <c r="L1686" i="7" l="1"/>
  <c r="I1686" i="7"/>
  <c r="E1687" i="7"/>
  <c r="G1687" i="7"/>
  <c r="F1687" i="7"/>
  <c r="AC1687" i="7" l="1"/>
  <c r="J1687" i="7"/>
  <c r="H1687" i="7" s="1"/>
  <c r="K1687" i="7" l="1"/>
  <c r="I1687" i="7" s="1"/>
  <c r="F1688" i="7" l="1"/>
  <c r="E1688" i="7"/>
  <c r="G1688" i="7"/>
  <c r="L1687" i="7"/>
  <c r="AC1688" i="7" l="1"/>
  <c r="J1688" i="7"/>
  <c r="H1688" i="7" s="1"/>
  <c r="K1688" i="7" l="1"/>
  <c r="I1688" i="7" s="1"/>
  <c r="L1688" i="7" l="1"/>
  <c r="E1689" i="7"/>
  <c r="G1689" i="7"/>
  <c r="F1689" i="7"/>
  <c r="AC1689" i="7" l="1"/>
  <c r="J1689" i="7"/>
  <c r="H1689" i="7" s="1"/>
  <c r="K1689" i="7" l="1"/>
  <c r="I1689" i="7" s="1"/>
  <c r="G1690" i="7" l="1"/>
  <c r="E1690" i="7"/>
  <c r="F1690" i="7"/>
  <c r="L1689" i="7"/>
  <c r="AC1690" i="7" l="1"/>
  <c r="J1690" i="7"/>
  <c r="H1690" i="7" s="1"/>
  <c r="K1690" i="7" l="1"/>
  <c r="I1690" i="7" s="1"/>
  <c r="L1690" i="7" l="1"/>
  <c r="G1691" i="7"/>
  <c r="E1691" i="7"/>
  <c r="F1691" i="7"/>
  <c r="AC1691" i="7" l="1"/>
  <c r="J1691" i="7"/>
  <c r="H1691" i="7" s="1"/>
  <c r="K1691" i="7" l="1"/>
  <c r="I1691" i="7" s="1"/>
  <c r="L1691" i="7" l="1"/>
  <c r="G1692" i="7"/>
  <c r="F1692" i="7"/>
  <c r="E1692" i="7"/>
  <c r="AC1692" i="7" l="1"/>
  <c r="J1692" i="7"/>
  <c r="H1692" i="7" s="1"/>
  <c r="K1692" i="7" l="1"/>
  <c r="I1692" i="7" s="1"/>
  <c r="L1692" i="7" l="1"/>
  <c r="F1693" i="7"/>
  <c r="E1693" i="7"/>
  <c r="G1693" i="7"/>
  <c r="AC1693" i="7" l="1"/>
  <c r="J1693" i="7"/>
  <c r="H1693" i="7" s="1"/>
  <c r="K1693" i="7" l="1"/>
  <c r="F1694" i="7" s="1"/>
  <c r="E1694" i="7" l="1"/>
  <c r="G1694" i="7"/>
  <c r="I1693" i="7"/>
  <c r="L1693" i="7"/>
  <c r="J1694" i="7"/>
  <c r="H1694" i="7" s="1"/>
  <c r="AC1694" i="7" l="1"/>
  <c r="K1694" i="7"/>
  <c r="L1694" i="7" l="1"/>
  <c r="I1694" i="7"/>
  <c r="G1695" i="7"/>
  <c r="E1695" i="7"/>
  <c r="F1695" i="7"/>
  <c r="AC1695" i="7" l="1"/>
  <c r="J1695" i="7"/>
  <c r="H1695" i="7" s="1"/>
  <c r="K1695" i="7" l="1"/>
  <c r="L1695" i="7" l="1"/>
  <c r="I1695" i="7"/>
  <c r="E1696" i="7"/>
  <c r="G1696" i="7"/>
  <c r="F1696" i="7"/>
  <c r="AC1696" i="7" l="1"/>
  <c r="J1696" i="7"/>
  <c r="H1696" i="7" s="1"/>
  <c r="K1696" i="7" l="1"/>
  <c r="I1696" i="7" s="1"/>
  <c r="L1696" i="7" l="1"/>
  <c r="E1697" i="7"/>
  <c r="F1697" i="7"/>
  <c r="G1697" i="7"/>
  <c r="AC1697" i="7" l="1"/>
  <c r="J1697" i="7"/>
  <c r="H1697" i="7" s="1"/>
  <c r="K1697" i="7" l="1"/>
  <c r="I1697" i="7" s="1"/>
  <c r="E1698" i="7"/>
  <c r="G1698" i="7"/>
  <c r="F1698" i="7" l="1"/>
  <c r="L1697" i="7"/>
  <c r="AC1698" i="7"/>
  <c r="J1698" i="7"/>
  <c r="H1698" i="7" s="1"/>
  <c r="K1698" i="7" l="1"/>
  <c r="I1698" i="7" s="1"/>
  <c r="E1699" i="7" l="1"/>
  <c r="G1699" i="7"/>
  <c r="AC1699" i="7" s="1"/>
  <c r="F1699" i="7"/>
  <c r="L1698" i="7"/>
  <c r="J1699" i="7"/>
  <c r="H1699" i="7" s="1"/>
  <c r="K1699" i="7" l="1"/>
  <c r="I1699" i="7" s="1"/>
  <c r="F1700" i="7" l="1"/>
  <c r="E1700" i="7"/>
  <c r="G1700" i="7"/>
  <c r="AC1700" i="7" s="1"/>
  <c r="L1699" i="7"/>
  <c r="J1700" i="7"/>
  <c r="H1700" i="7" s="1"/>
  <c r="K1700" i="7" l="1"/>
  <c r="I1700" i="7" s="1"/>
  <c r="L1700" i="7" l="1"/>
  <c r="E1701" i="7"/>
  <c r="F1701" i="7"/>
  <c r="G1701" i="7"/>
  <c r="AC1701" i="7" l="1"/>
  <c r="J1701" i="7"/>
  <c r="H1701" i="7" s="1"/>
  <c r="K1701" i="7" l="1"/>
  <c r="F1702" i="7" s="1"/>
  <c r="E1702" i="7" l="1"/>
  <c r="G1702" i="7"/>
  <c r="AC1702" i="7" s="1"/>
  <c r="L1701" i="7"/>
  <c r="I1701" i="7"/>
  <c r="J1702" i="7"/>
  <c r="H1702" i="7" s="1"/>
  <c r="K1702" i="7" l="1"/>
  <c r="I1702" i="7" s="1"/>
  <c r="F1703" i="7" l="1"/>
  <c r="E1703" i="7"/>
  <c r="G1703" i="7"/>
  <c r="AC1703" i="7" s="1"/>
  <c r="L1702" i="7"/>
  <c r="J1703" i="7"/>
  <c r="H1703" i="7" s="1"/>
  <c r="K1703" i="7" l="1"/>
  <c r="L1703" i="7" l="1"/>
  <c r="I1703" i="7"/>
  <c r="F1704" i="7"/>
  <c r="G1704" i="7"/>
  <c r="E1704" i="7"/>
  <c r="AC1704" i="7" l="1"/>
  <c r="J1704" i="7"/>
  <c r="H1704" i="7" s="1"/>
  <c r="K1704" i="7" l="1"/>
  <c r="I1704" i="7" s="1"/>
  <c r="F1705" i="7"/>
  <c r="G1705" i="7"/>
  <c r="E1705" i="7" l="1"/>
  <c r="AC1705" i="7"/>
  <c r="L1704" i="7"/>
  <c r="J1705" i="7"/>
  <c r="H1705" i="7" s="1"/>
  <c r="K1705" i="7" l="1"/>
  <c r="I1705" i="7" s="1"/>
  <c r="G1706" i="7" l="1"/>
  <c r="E1706" i="7"/>
  <c r="F1706" i="7"/>
  <c r="AC1706" i="7"/>
  <c r="J1706" i="7"/>
  <c r="H1706" i="7" s="1"/>
  <c r="L1705" i="7"/>
  <c r="K1706" i="7" l="1"/>
  <c r="F1707" i="7" s="1"/>
  <c r="E1707" i="7"/>
  <c r="G1707" i="7" l="1"/>
  <c r="AC1707" i="7" s="1"/>
  <c r="L1706" i="7"/>
  <c r="I1706" i="7"/>
  <c r="J1707" i="7"/>
  <c r="H1707" i="7" s="1"/>
  <c r="K1707" i="7" l="1"/>
  <c r="I1707" i="7" s="1"/>
  <c r="G1708" i="7"/>
  <c r="E1708" i="7"/>
  <c r="F1708" i="7" l="1"/>
  <c r="L1707" i="7"/>
  <c r="AC1708" i="7"/>
  <c r="J1708" i="7"/>
  <c r="H1708" i="7" s="1"/>
  <c r="K1708" i="7" l="1"/>
  <c r="I1708" i="7" s="1"/>
  <c r="F1709" i="7"/>
  <c r="E1709" i="7"/>
  <c r="G1709" i="7" l="1"/>
  <c r="AC1709" i="7" s="1"/>
  <c r="L1708" i="7"/>
  <c r="J1709" i="7"/>
  <c r="H1709" i="7" s="1"/>
  <c r="K1709" i="7" l="1"/>
  <c r="I1709" i="7" s="1"/>
  <c r="F1710" i="7" l="1"/>
  <c r="G1710" i="7"/>
  <c r="AC1710" i="7" s="1"/>
  <c r="E1710" i="7"/>
  <c r="J1710" i="7"/>
  <c r="H1710" i="7" s="1"/>
  <c r="L1709" i="7"/>
  <c r="K1710" i="7" l="1"/>
  <c r="F1711" i="7" s="1"/>
  <c r="G1711" i="7" l="1"/>
  <c r="E1711" i="7"/>
  <c r="AC1711" i="7"/>
  <c r="L1710" i="7"/>
  <c r="I1710" i="7"/>
  <c r="J1711" i="7"/>
  <c r="H1711" i="7" s="1"/>
  <c r="K1711" i="7" l="1"/>
  <c r="F1712" i="7" s="1"/>
  <c r="E1712" i="7" l="1"/>
  <c r="G1712" i="7"/>
  <c r="AC1712" i="7" s="1"/>
  <c r="L1711" i="7"/>
  <c r="I1711" i="7"/>
  <c r="J1712" i="7"/>
  <c r="H1712" i="7" s="1"/>
  <c r="K1712" i="7" l="1"/>
  <c r="I1712" i="7" s="1"/>
  <c r="E1713" i="7" l="1"/>
  <c r="G1713" i="7"/>
  <c r="F1713" i="7"/>
  <c r="L1712" i="7"/>
  <c r="J1713" i="7"/>
  <c r="H1713" i="7" s="1"/>
  <c r="AC1713" i="7" l="1"/>
  <c r="K1713" i="7"/>
  <c r="I1713" i="7" s="1"/>
  <c r="E1714" i="7" l="1"/>
  <c r="F1714" i="7"/>
  <c r="L1713" i="7"/>
  <c r="G1714" i="7"/>
  <c r="AC1714" i="7" s="1"/>
  <c r="J1714" i="7"/>
  <c r="H1714" i="7" s="1"/>
  <c r="K1714" i="7" l="1"/>
  <c r="F1715" i="7" s="1"/>
  <c r="E1715" i="7" l="1"/>
  <c r="G1715" i="7"/>
  <c r="I1714" i="7"/>
  <c r="J1715" i="7"/>
  <c r="H1715" i="7" s="1"/>
  <c r="L1714" i="7"/>
  <c r="AC1715" i="7" l="1"/>
  <c r="K1715" i="7"/>
  <c r="I1715" i="7" s="1"/>
  <c r="E1716" i="7" l="1"/>
  <c r="F1716" i="7"/>
  <c r="L1715" i="7"/>
  <c r="G1716" i="7"/>
  <c r="AC1716" i="7" l="1"/>
  <c r="J1716" i="7"/>
  <c r="H1716" i="7" s="1"/>
  <c r="K1716" i="7" l="1"/>
  <c r="I1716" i="7" s="1"/>
  <c r="F1717" i="7" l="1"/>
  <c r="E1717" i="7"/>
  <c r="J1717" i="7"/>
  <c r="H1717" i="7" s="1"/>
  <c r="G1717" i="7"/>
  <c r="L1716" i="7"/>
  <c r="AC1717" i="7" l="1"/>
  <c r="K1717" i="7"/>
  <c r="L1717" i="7" s="1"/>
  <c r="F1718" i="7" l="1"/>
  <c r="I1717" i="7"/>
  <c r="J1718" i="7"/>
  <c r="H1718" i="7" s="1"/>
  <c r="G1718" i="7"/>
  <c r="E1718" i="7"/>
  <c r="AC1718" i="7" l="1"/>
  <c r="K1718" i="7"/>
  <c r="I1718" i="7" s="1"/>
  <c r="L1718" i="7" l="1"/>
  <c r="G1719" i="7"/>
  <c r="F1719" i="7"/>
  <c r="E1719" i="7"/>
  <c r="AC1719" i="7" l="1"/>
  <c r="J1719" i="7"/>
  <c r="H1719" i="7" s="1"/>
  <c r="K1719" i="7" l="1"/>
  <c r="I1719" i="7" s="1"/>
  <c r="L1719" i="7" l="1"/>
  <c r="G1720" i="7"/>
  <c r="F1720" i="7"/>
  <c r="E1720" i="7"/>
  <c r="AC1720" i="7" l="1"/>
  <c r="J1720" i="7"/>
  <c r="H1720" i="7" s="1"/>
  <c r="K1720" i="7" l="1"/>
  <c r="I1720" i="7" s="1"/>
  <c r="L1720" i="7" l="1"/>
  <c r="E1721" i="7"/>
  <c r="G1721" i="7"/>
  <c r="F1721" i="7"/>
  <c r="AC1721" i="7" l="1"/>
  <c r="J1721" i="7"/>
  <c r="H1721" i="7" s="1"/>
  <c r="K1721" i="7" l="1"/>
  <c r="L1721" i="7" s="1"/>
  <c r="F1722" i="7" l="1"/>
  <c r="E1722" i="7"/>
  <c r="G1722" i="7"/>
  <c r="I1721" i="7"/>
  <c r="J1722" i="7"/>
  <c r="H1722" i="7" s="1"/>
  <c r="AC1722" i="7" l="1"/>
  <c r="K1722" i="7"/>
  <c r="I1722" i="7" s="1"/>
  <c r="L1722" i="7" l="1"/>
  <c r="F1723" i="7"/>
  <c r="G1723" i="7"/>
  <c r="E1723" i="7"/>
  <c r="AC1723" i="7" l="1"/>
  <c r="J1723" i="7"/>
  <c r="H1723" i="7" s="1"/>
  <c r="K1723" i="7" l="1"/>
  <c r="F1724" i="7" s="1"/>
  <c r="E1724" i="7" l="1"/>
  <c r="G1724" i="7"/>
  <c r="I1723" i="7"/>
  <c r="J1724" i="7"/>
  <c r="H1724" i="7" s="1"/>
  <c r="L1723" i="7"/>
  <c r="AC1724" i="7" l="1"/>
  <c r="K1724" i="7"/>
  <c r="L1724" i="7" l="1"/>
  <c r="I1724" i="7"/>
  <c r="G1725" i="7"/>
  <c r="E1725" i="7"/>
  <c r="F1725" i="7"/>
  <c r="AC1725" i="7" l="1"/>
  <c r="J1725" i="7"/>
  <c r="H1725" i="7" s="1"/>
  <c r="K1725" i="7" l="1"/>
  <c r="I1725" i="7" s="1"/>
  <c r="L1725" i="7" l="1"/>
  <c r="E1726" i="7"/>
  <c r="G1726" i="7"/>
  <c r="F1726" i="7"/>
  <c r="AC1726" i="7" l="1"/>
  <c r="J1726" i="7"/>
  <c r="H1726" i="7" s="1"/>
  <c r="K1726" i="7" l="1"/>
  <c r="I1726" i="7" s="1"/>
  <c r="G1727" i="7" l="1"/>
  <c r="E1727" i="7"/>
  <c r="F1727" i="7"/>
  <c r="L1726" i="7"/>
  <c r="AC1727" i="7" l="1"/>
  <c r="J1727" i="7"/>
  <c r="H1727" i="7" s="1"/>
  <c r="K1727" i="7" l="1"/>
  <c r="I1727" i="7" s="1"/>
  <c r="F1728" i="7" l="1"/>
  <c r="G1728" i="7"/>
  <c r="E1728" i="7"/>
  <c r="L1727" i="7"/>
  <c r="AC1728" i="7" l="1"/>
  <c r="J1728" i="7"/>
  <c r="H1728" i="7" s="1"/>
  <c r="K1728" i="7" l="1"/>
  <c r="I1728" i="7" s="1"/>
  <c r="E1729" i="7" l="1"/>
  <c r="F1729" i="7"/>
  <c r="G1729" i="7"/>
  <c r="AC1729" i="7" s="1"/>
  <c r="J1729" i="7"/>
  <c r="H1729" i="7" s="1"/>
  <c r="L1728" i="7"/>
  <c r="K1729" i="7" l="1"/>
  <c r="I1729" i="7" s="1"/>
  <c r="E1730" i="7" l="1"/>
  <c r="G1730" i="7"/>
  <c r="F1730" i="7"/>
  <c r="L1729" i="7"/>
  <c r="AC1730" i="7" l="1"/>
  <c r="J1730" i="7"/>
  <c r="H1730" i="7" s="1"/>
  <c r="K1730" i="7" l="1"/>
  <c r="I1730" i="7" s="1"/>
  <c r="L1730" i="7" l="1"/>
  <c r="G1731" i="7"/>
  <c r="E1731" i="7"/>
  <c r="F1731" i="7"/>
  <c r="AC1731" i="7" l="1"/>
  <c r="J1731" i="7"/>
  <c r="H1731" i="7" s="1"/>
  <c r="K1731" i="7" l="1"/>
  <c r="I1731" i="7" s="1"/>
  <c r="L1731" i="7" l="1"/>
  <c r="F1732" i="7"/>
  <c r="E1732" i="7"/>
  <c r="G1732" i="7"/>
  <c r="AC1732" i="7" l="1"/>
  <c r="J1732" i="7"/>
  <c r="H1732" i="7" s="1"/>
  <c r="K1732" i="7" l="1"/>
  <c r="F1733" i="7" s="1"/>
  <c r="G1733" i="7" l="1"/>
  <c r="I1732" i="7"/>
  <c r="E1733" i="7"/>
  <c r="J1733" i="7"/>
  <c r="H1733" i="7" s="1"/>
  <c r="L1732" i="7"/>
  <c r="AC1733" i="7" l="1"/>
  <c r="K1733" i="7"/>
  <c r="I1733" i="7" s="1"/>
  <c r="E1734" i="7" l="1"/>
  <c r="F1734" i="7"/>
  <c r="G1734" i="7"/>
  <c r="L1733" i="7"/>
  <c r="AC1734" i="7" l="1"/>
  <c r="J1734" i="7"/>
  <c r="H1734" i="7" s="1"/>
  <c r="K1734" i="7" l="1"/>
  <c r="L1734" i="7" l="1"/>
  <c r="I1734" i="7"/>
  <c r="G1735" i="7"/>
  <c r="E1735" i="7"/>
  <c r="F1735" i="7"/>
  <c r="AC1735" i="7" l="1"/>
  <c r="J1735" i="7"/>
  <c r="H1735" i="7" s="1"/>
  <c r="K1735" i="7" l="1"/>
  <c r="L1735" i="7" l="1"/>
  <c r="I1735" i="7"/>
  <c r="G1736" i="7"/>
  <c r="F1736" i="7"/>
  <c r="E1736" i="7"/>
  <c r="AC1736" i="7" l="1"/>
  <c r="J1736" i="7"/>
  <c r="H1736" i="7" s="1"/>
  <c r="K1736" i="7" l="1"/>
  <c r="L1736" i="7" l="1"/>
  <c r="I1736" i="7"/>
  <c r="F1737" i="7"/>
  <c r="E1737" i="7"/>
  <c r="G1737" i="7"/>
  <c r="AC1737" i="7" l="1"/>
  <c r="J1737" i="7"/>
  <c r="H1737" i="7" s="1"/>
  <c r="K1737" i="7" l="1"/>
  <c r="E1738" i="7" s="1"/>
  <c r="G1738" i="7" l="1"/>
  <c r="AC1738" i="7" s="1"/>
  <c r="F1738" i="7"/>
  <c r="L1737" i="7"/>
  <c r="I1737" i="7"/>
  <c r="J1738" i="7"/>
  <c r="H1738" i="7" s="1"/>
  <c r="K1738" i="7" l="1"/>
  <c r="F1739" i="7" s="1"/>
  <c r="G1739" i="7" l="1"/>
  <c r="E1739" i="7"/>
  <c r="AC1739" i="7"/>
  <c r="L1738" i="7"/>
  <c r="I1738" i="7"/>
  <c r="J1739" i="7"/>
  <c r="H1739" i="7" s="1"/>
  <c r="K1739" i="7" l="1"/>
  <c r="E1740" i="7" s="1"/>
  <c r="G1740" i="7" l="1"/>
  <c r="AC1740" i="7" s="1"/>
  <c r="F1740" i="7"/>
  <c r="L1739" i="7"/>
  <c r="I1739" i="7"/>
  <c r="J1740" i="7"/>
  <c r="H1740" i="7" s="1"/>
  <c r="K1740" i="7" l="1"/>
  <c r="E1741" i="7" s="1"/>
  <c r="G1741" i="7" l="1"/>
  <c r="AC1741" i="7" s="1"/>
  <c r="F1741" i="7"/>
  <c r="L1740" i="7"/>
  <c r="I1740" i="7"/>
  <c r="J1741" i="7"/>
  <c r="H1741" i="7" s="1"/>
  <c r="K1741" i="7" l="1"/>
  <c r="I1741" i="7" s="1"/>
  <c r="E1742" i="7" l="1"/>
  <c r="G1742" i="7"/>
  <c r="F1742" i="7"/>
  <c r="J1742" i="7"/>
  <c r="H1742" i="7" s="1"/>
  <c r="L1741" i="7"/>
  <c r="AC1742" i="7" l="1"/>
  <c r="K1742" i="7"/>
  <c r="I1742" i="7" s="1"/>
  <c r="G1743" i="7" l="1"/>
  <c r="F1743" i="7"/>
  <c r="E1743" i="7"/>
  <c r="AC1743" i="7"/>
  <c r="J1743" i="7"/>
  <c r="H1743" i="7" s="1"/>
  <c r="L1742" i="7"/>
  <c r="K1743" i="7" l="1"/>
  <c r="I1743" i="7" s="1"/>
  <c r="E1744" i="7" l="1"/>
  <c r="F1744" i="7"/>
  <c r="G1744" i="7"/>
  <c r="L1743" i="7"/>
  <c r="J1744" i="7"/>
  <c r="H1744" i="7" s="1"/>
  <c r="AC1744" i="7" l="1"/>
  <c r="K1744" i="7"/>
  <c r="I1744" i="7" s="1"/>
  <c r="G1745" i="7" l="1"/>
  <c r="L1744" i="7"/>
  <c r="E1745" i="7"/>
  <c r="F1745" i="7"/>
  <c r="AC1745" i="7" l="1"/>
  <c r="J1745" i="7"/>
  <c r="H1745" i="7" s="1"/>
  <c r="K1745" i="7" l="1"/>
  <c r="I1745" i="7" s="1"/>
  <c r="E1746" i="7" l="1"/>
  <c r="L1745" i="7"/>
  <c r="G1746" i="7"/>
  <c r="F1746" i="7"/>
  <c r="AC1746" i="7" l="1"/>
  <c r="J1746" i="7"/>
  <c r="H1746" i="7" s="1"/>
  <c r="K1746" i="7" l="1"/>
  <c r="I1746" i="7" s="1"/>
  <c r="F1747" i="7" l="1"/>
  <c r="E1747" i="7"/>
  <c r="G1747" i="7"/>
  <c r="AC1747" i="7" s="1"/>
  <c r="L1746" i="7"/>
  <c r="J1747" i="7"/>
  <c r="H1747" i="7" s="1"/>
  <c r="K1747" i="7" l="1"/>
  <c r="I1747" i="7" s="1"/>
  <c r="E1748" i="7" l="1"/>
  <c r="L1747" i="7"/>
  <c r="F1748" i="7"/>
  <c r="G1748" i="7"/>
  <c r="AC1748" i="7" l="1"/>
  <c r="J1748" i="7"/>
  <c r="H1748" i="7" s="1"/>
  <c r="K1748" i="7" l="1"/>
  <c r="I1748" i="7" s="1"/>
  <c r="E1749" i="7" l="1"/>
  <c r="G1749" i="7"/>
  <c r="AC1749" i="7" s="1"/>
  <c r="F1749" i="7"/>
  <c r="J1749" i="7"/>
  <c r="H1749" i="7" s="1"/>
  <c r="L1748" i="7"/>
  <c r="K1749" i="7" l="1"/>
  <c r="E1750" i="7" s="1"/>
  <c r="G1750" i="7" l="1"/>
  <c r="I1749" i="7"/>
  <c r="L1749" i="7"/>
  <c r="F1750" i="7"/>
  <c r="J1750" i="7"/>
  <c r="H1750" i="7" s="1"/>
  <c r="AC1750" i="7" l="1"/>
  <c r="K1750" i="7"/>
  <c r="I1750" i="7" s="1"/>
  <c r="F1751" i="7" l="1"/>
  <c r="E1751" i="7"/>
  <c r="L1750" i="7"/>
  <c r="J1751" i="7"/>
  <c r="H1751" i="7" s="1"/>
  <c r="G1751" i="7"/>
  <c r="AC1751" i="7" l="1"/>
  <c r="K1751" i="7"/>
  <c r="I1751" i="7" s="1"/>
  <c r="L1751" i="7" l="1"/>
  <c r="E1752" i="7"/>
  <c r="F1752" i="7"/>
  <c r="G1752" i="7"/>
  <c r="AC1752" i="7" l="1"/>
  <c r="J1752" i="7"/>
  <c r="H1752" i="7" s="1"/>
  <c r="K1752" i="7" l="1"/>
  <c r="I1752" i="7" s="1"/>
  <c r="E1753" i="7" l="1"/>
  <c r="G1753" i="7"/>
  <c r="F1753" i="7"/>
  <c r="L1752" i="7"/>
  <c r="AC1753" i="7" l="1"/>
  <c r="J1753" i="7"/>
  <c r="H1753" i="7" s="1"/>
  <c r="K1753" i="7" l="1"/>
  <c r="L1753" i="7" l="1"/>
  <c r="I1753" i="7"/>
  <c r="G1754" i="7"/>
  <c r="F1754" i="7"/>
  <c r="E1754" i="7"/>
  <c r="AC1754" i="7" l="1"/>
  <c r="J1754" i="7"/>
  <c r="H1754" i="7" s="1"/>
  <c r="K1754" i="7" l="1"/>
  <c r="I1754" i="7" s="1"/>
  <c r="G1755" i="7" l="1"/>
  <c r="AC1755" i="7" s="1"/>
  <c r="F1755" i="7"/>
  <c r="E1755" i="7"/>
  <c r="J1755" i="7"/>
  <c r="H1755" i="7" s="1"/>
  <c r="L1754" i="7"/>
  <c r="K1755" i="7" l="1"/>
  <c r="I1755" i="7" s="1"/>
  <c r="F1756" i="7" l="1"/>
  <c r="G1756" i="7"/>
  <c r="E1756" i="7"/>
  <c r="AC1756" i="7"/>
  <c r="L1755" i="7"/>
  <c r="J1756" i="7"/>
  <c r="H1756" i="7" s="1"/>
  <c r="K1756" i="7" l="1"/>
  <c r="I1756" i="7" s="1"/>
  <c r="G1757" i="7" l="1"/>
  <c r="E1757" i="7"/>
  <c r="AC1757" i="7"/>
  <c r="F1757" i="7"/>
  <c r="L1756" i="7"/>
  <c r="J1757" i="7"/>
  <c r="H1757" i="7" s="1"/>
  <c r="K1757" i="7" l="1"/>
  <c r="I1757" i="7" s="1"/>
  <c r="F1758" i="7" l="1"/>
  <c r="E1758" i="7"/>
  <c r="G1758" i="7"/>
  <c r="AC1758" i="7" s="1"/>
  <c r="J1758" i="7"/>
  <c r="H1758" i="7" s="1"/>
  <c r="L1757" i="7"/>
  <c r="K1758" i="7" l="1"/>
  <c r="I1758" i="7" s="1"/>
  <c r="L1758" i="7" l="1"/>
  <c r="F1759" i="7"/>
  <c r="E1759" i="7"/>
  <c r="G1759" i="7"/>
  <c r="AC1759" i="7" l="1"/>
  <c r="J1759" i="7"/>
  <c r="H1759" i="7" s="1"/>
  <c r="K1759" i="7" l="1"/>
  <c r="I1759" i="7" s="1"/>
  <c r="G1760" i="7" l="1"/>
  <c r="E1760" i="7"/>
  <c r="F1760" i="7"/>
  <c r="L1759" i="7"/>
  <c r="AC1760" i="7"/>
  <c r="J1760" i="7"/>
  <c r="H1760" i="7" s="1"/>
  <c r="K1760" i="7" l="1"/>
  <c r="G1761" i="7" s="1"/>
  <c r="E1761" i="7" l="1"/>
  <c r="F1761" i="7"/>
  <c r="AC1761" i="7"/>
  <c r="L1760" i="7"/>
  <c r="I1760" i="7"/>
  <c r="J1761" i="7"/>
  <c r="H1761" i="7" s="1"/>
  <c r="K1761" i="7" l="1"/>
  <c r="I1761" i="7" s="1"/>
  <c r="L1761" i="7" l="1"/>
  <c r="G1762" i="7"/>
  <c r="F1762" i="7"/>
  <c r="E1762" i="7"/>
  <c r="AC1762" i="7" l="1"/>
  <c r="J1762" i="7"/>
  <c r="H1762" i="7" s="1"/>
  <c r="K1762" i="7" l="1"/>
  <c r="I1762" i="7" s="1"/>
  <c r="L1762" i="7" l="1"/>
  <c r="G1763" i="7"/>
  <c r="F1763" i="7"/>
  <c r="E1763" i="7"/>
  <c r="AC1763" i="7" l="1"/>
  <c r="J1763" i="7"/>
  <c r="H1763" i="7" s="1"/>
  <c r="K1763" i="7" l="1"/>
  <c r="I1763" i="7" s="1"/>
  <c r="L1763" i="7" l="1"/>
  <c r="F1764" i="7"/>
  <c r="E1764" i="7"/>
  <c r="G1764" i="7"/>
  <c r="AC1764" i="7" l="1"/>
  <c r="J1764" i="7"/>
  <c r="H1764" i="7" s="1"/>
  <c r="K1764" i="7" l="1"/>
  <c r="L1764" i="7" l="1"/>
  <c r="I1764" i="7"/>
  <c r="E1765" i="7"/>
  <c r="F1765" i="7"/>
  <c r="G1765" i="7"/>
  <c r="J1765" i="7"/>
  <c r="H1765" i="7" s="1"/>
  <c r="AC1765" i="7" l="1"/>
  <c r="K1765" i="7"/>
  <c r="I1765" i="7" s="1"/>
  <c r="G1766" i="7" l="1"/>
  <c r="F1766" i="7"/>
  <c r="E1766" i="7"/>
  <c r="L1765" i="7"/>
  <c r="AC1766" i="7" l="1"/>
  <c r="J1766" i="7"/>
  <c r="H1766" i="7" s="1"/>
  <c r="K1766" i="7" l="1"/>
  <c r="I1766" i="7" s="1"/>
  <c r="F1767" i="7" l="1"/>
  <c r="G1767" i="7"/>
  <c r="AC1767" i="7" s="1"/>
  <c r="L1766" i="7"/>
  <c r="E1767" i="7"/>
  <c r="J1767" i="7"/>
  <c r="H1767" i="7" s="1"/>
  <c r="K1767" i="7" l="1"/>
  <c r="L1767" i="7" l="1"/>
  <c r="I1767" i="7"/>
  <c r="G1768" i="7"/>
  <c r="F1768" i="7"/>
  <c r="E1768" i="7"/>
  <c r="AC1768" i="7" l="1"/>
  <c r="J1768" i="7"/>
  <c r="H1768" i="7" s="1"/>
  <c r="K1768" i="7" l="1"/>
  <c r="I1768" i="7" s="1"/>
  <c r="L1768" i="7" l="1"/>
  <c r="F1769" i="7"/>
  <c r="G1769" i="7"/>
  <c r="E1769" i="7"/>
  <c r="AC1769" i="7" l="1"/>
  <c r="J1769" i="7"/>
  <c r="H1769" i="7" s="1"/>
  <c r="K1769" i="7" l="1"/>
  <c r="I1769" i="7" s="1"/>
  <c r="F1770" i="7" l="1"/>
  <c r="G1770" i="7"/>
  <c r="AC1770" i="7" s="1"/>
  <c r="E1770" i="7"/>
  <c r="L1769" i="7"/>
  <c r="J1770" i="7"/>
  <c r="H1770" i="7" s="1"/>
  <c r="K1770" i="7" l="1"/>
  <c r="I1770" i="7" s="1"/>
  <c r="E1771" i="7" l="1"/>
  <c r="G1771" i="7"/>
  <c r="F1771" i="7"/>
  <c r="L1770" i="7"/>
  <c r="AC1771" i="7" l="1"/>
  <c r="J1771" i="7"/>
  <c r="H1771" i="7" s="1"/>
  <c r="K1771" i="7" l="1"/>
  <c r="I1771" i="7" s="1"/>
  <c r="G1772" i="7" l="1"/>
  <c r="E1772" i="7"/>
  <c r="F1772" i="7"/>
  <c r="L1771" i="7"/>
  <c r="AC1772" i="7" l="1"/>
  <c r="J1772" i="7"/>
  <c r="H1772" i="7" s="1"/>
  <c r="K1772" i="7" l="1"/>
  <c r="L1772" i="7" l="1"/>
  <c r="I1772" i="7"/>
  <c r="G1773" i="7"/>
  <c r="E1773" i="7"/>
  <c r="F1773" i="7"/>
  <c r="AC1773" i="7" l="1"/>
  <c r="J1773" i="7"/>
  <c r="H1773" i="7" s="1"/>
  <c r="K1773" i="7" l="1"/>
  <c r="I1773" i="7" s="1"/>
  <c r="L1773" i="7" l="1"/>
  <c r="G1774" i="7"/>
  <c r="F1774" i="7"/>
  <c r="E1774" i="7"/>
  <c r="AC1774" i="7" l="1"/>
  <c r="J1774" i="7"/>
  <c r="H1774" i="7" s="1"/>
  <c r="K1774" i="7" l="1"/>
  <c r="I1774" i="7" s="1"/>
  <c r="L1774" i="7" l="1"/>
  <c r="G1775" i="7"/>
  <c r="E1775" i="7"/>
  <c r="F1775" i="7"/>
  <c r="AC1775" i="7" l="1"/>
  <c r="J1775" i="7"/>
  <c r="H1775" i="7" s="1"/>
  <c r="K1775" i="7" l="1"/>
  <c r="I1775" i="7" s="1"/>
  <c r="L1775" i="7" l="1"/>
  <c r="F1776" i="7"/>
  <c r="G1776" i="7"/>
  <c r="E1776" i="7"/>
  <c r="AC1776" i="7" l="1"/>
  <c r="J1776" i="7"/>
  <c r="H1776" i="7" s="1"/>
  <c r="K1776" i="7" l="1"/>
  <c r="I1776" i="7" s="1"/>
  <c r="L1776" i="7" l="1"/>
  <c r="F1777" i="7"/>
  <c r="G1777" i="7"/>
  <c r="E1777" i="7"/>
  <c r="AC1777" i="7" l="1"/>
  <c r="J1777" i="7"/>
  <c r="H1777" i="7" s="1"/>
  <c r="K1777" i="7" l="1"/>
  <c r="I1777" i="7" s="1"/>
  <c r="E1778" i="7" l="1"/>
  <c r="F1778" i="7"/>
  <c r="G1778" i="7"/>
  <c r="L1777" i="7"/>
  <c r="J1778" i="7"/>
  <c r="H1778" i="7" s="1"/>
  <c r="AC1778" i="7" l="1"/>
  <c r="K1778" i="7"/>
  <c r="I1778" i="7" s="1"/>
  <c r="L1778" i="7" l="1"/>
  <c r="F1779" i="7"/>
  <c r="G1779" i="7"/>
  <c r="E1779" i="7"/>
  <c r="AC1779" i="7" l="1"/>
  <c r="J1779" i="7"/>
  <c r="H1779" i="7" s="1"/>
  <c r="K1779" i="7" l="1"/>
  <c r="I1779" i="7" s="1"/>
  <c r="G1780" i="7" l="1"/>
  <c r="AC1780" i="7" s="1"/>
  <c r="E1780" i="7"/>
  <c r="F1780" i="7"/>
  <c r="L1779" i="7"/>
  <c r="J1780" i="7"/>
  <c r="H1780" i="7" s="1"/>
  <c r="K1780" i="7" l="1"/>
  <c r="I1780" i="7" s="1"/>
  <c r="F1781" i="7" l="1"/>
  <c r="E1781" i="7"/>
  <c r="G1781" i="7"/>
  <c r="AC1781" i="7" s="1"/>
  <c r="L1780" i="7"/>
  <c r="J1781" i="7"/>
  <c r="H1781" i="7" s="1"/>
  <c r="K1781" i="7" l="1"/>
  <c r="I1781" i="7" s="1"/>
  <c r="L1781" i="7" l="1"/>
  <c r="E1782" i="7"/>
  <c r="G1782" i="7"/>
  <c r="F1782" i="7"/>
  <c r="AC1782" i="7" l="1"/>
  <c r="J1782" i="7"/>
  <c r="H1782" i="7" s="1"/>
  <c r="K1782" i="7" l="1"/>
  <c r="I1782" i="7" s="1"/>
  <c r="G1783" i="7" l="1"/>
  <c r="E1783" i="7"/>
  <c r="F1783" i="7"/>
  <c r="L1782" i="7"/>
  <c r="AC1783" i="7" l="1"/>
  <c r="J1783" i="7"/>
  <c r="H1783" i="7" s="1"/>
  <c r="K1783" i="7" l="1"/>
  <c r="I1783" i="7" s="1"/>
  <c r="F1784" i="7" l="1"/>
  <c r="L1783" i="7"/>
  <c r="G1784" i="7"/>
  <c r="E1784" i="7"/>
  <c r="AC1784" i="7" l="1"/>
  <c r="J1784" i="7"/>
  <c r="H1784" i="7" s="1"/>
  <c r="K1784" i="7" l="1"/>
  <c r="I1784" i="7" s="1"/>
  <c r="G1785" i="7" l="1"/>
  <c r="E1785" i="7"/>
  <c r="F1785" i="7"/>
  <c r="L1784" i="7"/>
  <c r="J1785" i="7"/>
  <c r="H1785" i="7" s="1"/>
  <c r="AC1785" i="7" l="1"/>
  <c r="K1785" i="7"/>
  <c r="G1786" i="7" s="1"/>
  <c r="E1786" i="7" l="1"/>
  <c r="F1786" i="7"/>
  <c r="AC1786" i="7"/>
  <c r="L1785" i="7"/>
  <c r="I1785" i="7"/>
  <c r="J1786" i="7"/>
  <c r="H1786" i="7" s="1"/>
  <c r="K1786" i="7" l="1"/>
  <c r="L1786" i="7" l="1"/>
  <c r="I1786" i="7"/>
  <c r="E1787" i="7"/>
  <c r="G1787" i="7"/>
  <c r="F1787" i="7"/>
  <c r="AC1787" i="7" l="1"/>
  <c r="J1787" i="7"/>
  <c r="H1787" i="7" s="1"/>
  <c r="K1787" i="7" l="1"/>
  <c r="I1787" i="7" s="1"/>
  <c r="E1788" i="7" l="1"/>
  <c r="G1788" i="7"/>
  <c r="F1788" i="7"/>
  <c r="J1788" i="7"/>
  <c r="H1788" i="7" s="1"/>
  <c r="L1787" i="7"/>
  <c r="AC1788" i="7" l="1"/>
  <c r="K1788" i="7"/>
  <c r="I1788" i="7" s="1"/>
  <c r="E1789" i="7" l="1"/>
  <c r="L1788" i="7"/>
  <c r="F1789" i="7"/>
  <c r="G1789" i="7"/>
  <c r="AC1789" i="7" l="1"/>
  <c r="J1789" i="7"/>
  <c r="H1789" i="7" s="1"/>
  <c r="K1789" i="7" l="1"/>
  <c r="I1789" i="7" s="1"/>
  <c r="G1790" i="7" l="1"/>
  <c r="F1790" i="7"/>
  <c r="E1790" i="7"/>
  <c r="L1789" i="7"/>
  <c r="AC1790" i="7"/>
  <c r="J1790" i="7"/>
  <c r="H1790" i="7" s="1"/>
  <c r="K1790" i="7" l="1"/>
  <c r="I1790" i="7" s="1"/>
  <c r="G1791" i="7" l="1"/>
  <c r="F1791" i="7"/>
  <c r="E1791" i="7"/>
  <c r="L1790" i="7"/>
  <c r="J1791" i="7"/>
  <c r="H1791" i="7" s="1"/>
  <c r="AC1791" i="7" l="1"/>
  <c r="K1791" i="7"/>
  <c r="I1791" i="7" s="1"/>
  <c r="F1792" i="7" l="1"/>
  <c r="G1792" i="7"/>
  <c r="AC1792" i="7" s="1"/>
  <c r="E1792" i="7"/>
  <c r="J1792" i="7"/>
  <c r="H1792" i="7" s="1"/>
  <c r="L1791" i="7"/>
  <c r="K1792" i="7" l="1"/>
  <c r="I1792" i="7" s="1"/>
  <c r="L1792" i="7" l="1"/>
  <c r="E1793" i="7"/>
  <c r="G1793" i="7"/>
  <c r="F1793" i="7"/>
  <c r="AC1793" i="7" l="1"/>
  <c r="J1793" i="7"/>
  <c r="H1793" i="7" s="1"/>
  <c r="K1793" i="7" l="1"/>
  <c r="I1793" i="7" s="1"/>
  <c r="L1793" i="7" l="1"/>
  <c r="E1794" i="7"/>
  <c r="F1794" i="7"/>
  <c r="G1794" i="7"/>
  <c r="AC1794" i="7" l="1"/>
  <c r="J1794" i="7"/>
  <c r="H1794" i="7" s="1"/>
  <c r="K1794" i="7" l="1"/>
  <c r="I1794" i="7" s="1"/>
  <c r="E1795" i="7" l="1"/>
  <c r="G1795" i="7"/>
  <c r="AC1795" i="7" s="1"/>
  <c r="F1795" i="7"/>
  <c r="L1794" i="7"/>
  <c r="J1795" i="7"/>
  <c r="H1795" i="7" s="1"/>
  <c r="K1795" i="7" l="1"/>
  <c r="I1795" i="7" s="1"/>
  <c r="F1796" i="7" l="1"/>
  <c r="G1796" i="7"/>
  <c r="L1795" i="7"/>
  <c r="E1796" i="7"/>
  <c r="AC1796" i="7" l="1"/>
  <c r="J1796" i="7"/>
  <c r="H1796" i="7" s="1"/>
  <c r="K1796" i="7" l="1"/>
  <c r="I1796" i="7" s="1"/>
  <c r="F1797" i="7" l="1"/>
  <c r="G1797" i="7"/>
  <c r="AC1797" i="7" s="1"/>
  <c r="L1796" i="7"/>
  <c r="J1797" i="7"/>
  <c r="H1797" i="7" s="1"/>
  <c r="E1797" i="7"/>
  <c r="K1797" i="7" l="1"/>
  <c r="E1798" i="7" s="1"/>
  <c r="G1798" i="7" l="1"/>
  <c r="F1798" i="7"/>
  <c r="AC1798" i="7"/>
  <c r="L1797" i="7"/>
  <c r="I1797" i="7"/>
  <c r="J1798" i="7"/>
  <c r="H1798" i="7" s="1"/>
  <c r="K1798" i="7" l="1"/>
  <c r="I1798" i="7" s="1"/>
  <c r="F1799" i="7" l="1"/>
  <c r="E1799" i="7"/>
  <c r="G1799" i="7"/>
  <c r="AC1799" i="7" s="1"/>
  <c r="L1798" i="7"/>
  <c r="J1799" i="7"/>
  <c r="H1799" i="7" s="1"/>
  <c r="K1799" i="7" l="1"/>
  <c r="I1799" i="7" s="1"/>
  <c r="L1799" i="7" l="1"/>
  <c r="F1800" i="7"/>
  <c r="G1800" i="7"/>
  <c r="E1800" i="7"/>
  <c r="AC1800" i="7" l="1"/>
  <c r="J1800" i="7"/>
  <c r="H1800" i="7" s="1"/>
  <c r="K1800" i="7" l="1"/>
  <c r="L1800" i="7" l="1"/>
  <c r="I1800" i="7"/>
  <c r="F1801" i="7"/>
  <c r="E1801" i="7"/>
  <c r="G1801" i="7"/>
  <c r="AC1801" i="7" l="1"/>
  <c r="J1801" i="7"/>
  <c r="H1801" i="7" s="1"/>
  <c r="K1801" i="7" l="1"/>
  <c r="I1801" i="7" s="1"/>
  <c r="F1802" i="7"/>
  <c r="G1802" i="7"/>
  <c r="E1802" i="7" l="1"/>
  <c r="L1801" i="7"/>
  <c r="AC1802" i="7"/>
  <c r="J1802" i="7"/>
  <c r="H1802" i="7" s="1"/>
  <c r="K1802" i="7" l="1"/>
  <c r="G1803" i="7" s="1"/>
  <c r="E1803" i="7" l="1"/>
  <c r="F1803" i="7"/>
  <c r="AC1803" i="7"/>
  <c r="L1802" i="7"/>
  <c r="I1802" i="7"/>
  <c r="J1803" i="7"/>
  <c r="H1803" i="7" s="1"/>
  <c r="K1803" i="7" l="1"/>
  <c r="L1803" i="7" l="1"/>
  <c r="I1803" i="7"/>
  <c r="F1804" i="7"/>
  <c r="G1804" i="7"/>
  <c r="E1804" i="7"/>
  <c r="AC1804" i="7" l="1"/>
  <c r="J1804" i="7"/>
  <c r="H1804" i="7" s="1"/>
  <c r="K1804" i="7" l="1"/>
  <c r="L1804" i="7" l="1"/>
  <c r="I1804" i="7"/>
  <c r="G1805" i="7"/>
  <c r="E1805" i="7"/>
  <c r="F1805" i="7"/>
  <c r="AC1805" i="7" l="1"/>
  <c r="J1805" i="7"/>
  <c r="H1805" i="7" s="1"/>
  <c r="K1805" i="7" l="1"/>
  <c r="I1805" i="7" s="1"/>
  <c r="F1806" i="7" l="1"/>
  <c r="G1806" i="7"/>
  <c r="E1806" i="7"/>
  <c r="L1805" i="7"/>
  <c r="AC1806" i="7" l="1"/>
  <c r="J1806" i="7"/>
  <c r="H1806" i="7" s="1"/>
  <c r="K1806" i="7" l="1"/>
  <c r="I1806" i="7" s="1"/>
  <c r="E1807" i="7"/>
  <c r="F1807" i="7" l="1"/>
  <c r="G1807" i="7"/>
  <c r="AC1807" i="7" s="1"/>
  <c r="L1806" i="7"/>
  <c r="J1807" i="7"/>
  <c r="H1807" i="7" s="1"/>
  <c r="K1807" i="7" l="1"/>
  <c r="I1807" i="7" s="1"/>
  <c r="G1808" i="7" l="1"/>
  <c r="E1808" i="7"/>
  <c r="F1808" i="7"/>
  <c r="L1807" i="7"/>
  <c r="AC1808" i="7"/>
  <c r="J1808" i="7"/>
  <c r="H1808" i="7" s="1"/>
  <c r="K1808" i="7" l="1"/>
  <c r="G1809" i="7" s="1"/>
  <c r="E1809" i="7" l="1"/>
  <c r="F1809" i="7"/>
  <c r="AC1809" i="7"/>
  <c r="L1808" i="7"/>
  <c r="I1808" i="7"/>
  <c r="J1809" i="7"/>
  <c r="H1809" i="7" s="1"/>
  <c r="K1809" i="7" l="1"/>
  <c r="I1809" i="7" s="1"/>
  <c r="E1810" i="7" l="1"/>
  <c r="F1810" i="7"/>
  <c r="G1810" i="7"/>
  <c r="AC1810" i="7" s="1"/>
  <c r="J1810" i="7"/>
  <c r="H1810" i="7" s="1"/>
  <c r="L1809" i="7"/>
  <c r="K1810" i="7" l="1"/>
  <c r="I1810" i="7" s="1"/>
  <c r="L1810" i="7" l="1"/>
  <c r="E1811" i="7"/>
  <c r="G1811" i="7"/>
  <c r="F1811" i="7"/>
  <c r="AC1811" i="7" l="1"/>
  <c r="J1811" i="7"/>
  <c r="H1811" i="7" s="1"/>
  <c r="K1811" i="7" l="1"/>
  <c r="I1811" i="7" s="1"/>
  <c r="F1812" i="7" l="1"/>
  <c r="E1812" i="7"/>
  <c r="G1812" i="7"/>
  <c r="AC1812" i="7" s="1"/>
  <c r="J1812" i="7"/>
  <c r="H1812" i="7" s="1"/>
  <c r="L1811" i="7"/>
  <c r="K1812" i="7" l="1"/>
  <c r="F1813" i="7" l="1"/>
  <c r="I1812" i="7"/>
  <c r="L1812" i="7"/>
  <c r="J1813" i="7"/>
  <c r="H1813" i="7" s="1"/>
  <c r="E1813" i="7"/>
  <c r="G1813" i="7"/>
  <c r="AC1813" i="7" l="1"/>
  <c r="K1813" i="7"/>
  <c r="I1813" i="7" s="1"/>
  <c r="L1813" i="7" l="1"/>
  <c r="F1814" i="7"/>
  <c r="E1814" i="7"/>
  <c r="G1814" i="7"/>
  <c r="AC1814" i="7" l="1"/>
  <c r="J1814" i="7"/>
  <c r="H1814" i="7" s="1"/>
  <c r="K1814" i="7" l="1"/>
  <c r="I1814" i="7" s="1"/>
  <c r="G1815" i="7" l="1"/>
  <c r="AC1815" i="7" s="1"/>
  <c r="E1815" i="7"/>
  <c r="F1815" i="7"/>
  <c r="L1814" i="7"/>
  <c r="J1815" i="7"/>
  <c r="H1815" i="7" s="1"/>
  <c r="K1815" i="7" l="1"/>
  <c r="I1815" i="7" s="1"/>
  <c r="G1816" i="7"/>
  <c r="E1816" i="7" l="1"/>
  <c r="F1816" i="7"/>
  <c r="L1815" i="7"/>
  <c r="AC1816" i="7"/>
  <c r="J1816" i="7"/>
  <c r="H1816" i="7" s="1"/>
  <c r="K1816" i="7" l="1"/>
  <c r="I1816" i="7" s="1"/>
  <c r="G1817" i="7" l="1"/>
  <c r="F1817" i="7"/>
  <c r="E1817" i="7"/>
  <c r="L1816" i="7"/>
  <c r="J1817" i="7"/>
  <c r="H1817" i="7" s="1"/>
  <c r="AC1817" i="7" l="1"/>
  <c r="K1817" i="7"/>
  <c r="I1817" i="7" s="1"/>
  <c r="F1818" i="7" l="1"/>
  <c r="E1818" i="7"/>
  <c r="G1818" i="7"/>
  <c r="AC1818" i="7" s="1"/>
  <c r="L1817" i="7"/>
  <c r="J1818" i="7"/>
  <c r="H1818" i="7" s="1"/>
  <c r="K1818" i="7" l="1"/>
  <c r="L1818" i="7" l="1"/>
  <c r="I1818" i="7"/>
  <c r="E1819" i="7"/>
  <c r="G1819" i="7"/>
  <c r="F1819" i="7"/>
  <c r="AC1819" i="7" l="1"/>
  <c r="J1819" i="7"/>
  <c r="H1819" i="7" s="1"/>
  <c r="K1819" i="7" l="1"/>
  <c r="I1819" i="7" s="1"/>
  <c r="G1820" i="7" l="1"/>
  <c r="AC1820" i="7" s="1"/>
  <c r="E1820" i="7"/>
  <c r="F1820" i="7"/>
  <c r="L1819" i="7"/>
  <c r="J1820" i="7"/>
  <c r="H1820" i="7" s="1"/>
  <c r="K1820" i="7" l="1"/>
  <c r="I1820" i="7" s="1"/>
  <c r="G1821" i="7" l="1"/>
  <c r="AC1821" i="7" s="1"/>
  <c r="F1821" i="7"/>
  <c r="E1821" i="7"/>
  <c r="L1820" i="7"/>
  <c r="J1821" i="7"/>
  <c r="H1821" i="7" s="1"/>
  <c r="K1821" i="7" l="1"/>
  <c r="I1821" i="7" s="1"/>
  <c r="G1822" i="7" l="1"/>
  <c r="E1822" i="7"/>
  <c r="F1822" i="7"/>
  <c r="AC1822" i="7"/>
  <c r="L1821" i="7"/>
  <c r="J1822" i="7"/>
  <c r="H1822" i="7" s="1"/>
  <c r="K1822" i="7" l="1"/>
  <c r="E1823" i="7" l="1"/>
  <c r="I1822" i="7"/>
  <c r="L1822" i="7"/>
  <c r="F1823" i="7"/>
  <c r="G1823" i="7"/>
  <c r="AC1823" i="7" l="1"/>
  <c r="J1823" i="7"/>
  <c r="H1823" i="7" s="1"/>
  <c r="K1823" i="7" l="1"/>
  <c r="I1823" i="7" s="1"/>
  <c r="E1824" i="7"/>
  <c r="G1824" i="7"/>
  <c r="F1824" i="7" l="1"/>
  <c r="AC1824" i="7"/>
  <c r="J1824" i="7"/>
  <c r="H1824" i="7" s="1"/>
  <c r="L1823" i="7"/>
  <c r="K1824" i="7" l="1"/>
  <c r="I1824" i="7" s="1"/>
  <c r="E1825" i="7" l="1"/>
  <c r="F1825" i="7"/>
  <c r="G1825" i="7"/>
  <c r="AC1825" i="7" s="1"/>
  <c r="L1824" i="7"/>
  <c r="J1825" i="7"/>
  <c r="H1825" i="7" s="1"/>
  <c r="K1825" i="7" l="1"/>
  <c r="I1825" i="7" s="1"/>
  <c r="L1825" i="7" l="1"/>
  <c r="F1826" i="7"/>
  <c r="E1826" i="7"/>
  <c r="G1826" i="7"/>
  <c r="AC1826" i="7" l="1"/>
  <c r="J1826" i="7"/>
  <c r="H1826" i="7" s="1"/>
  <c r="K1826" i="7" l="1"/>
  <c r="I1826" i="7" s="1"/>
  <c r="F1827" i="7" l="1"/>
  <c r="E1827" i="7"/>
  <c r="J1827" i="7"/>
  <c r="H1827" i="7" s="1"/>
  <c r="G1827" i="7"/>
  <c r="L1826" i="7"/>
  <c r="AC1827" i="7" l="1"/>
  <c r="K1827" i="7"/>
  <c r="I1827" i="7" s="1"/>
  <c r="L1827" i="7" l="1"/>
  <c r="F1828" i="7"/>
  <c r="G1828" i="7"/>
  <c r="E1828" i="7"/>
  <c r="AC1828" i="7" l="1"/>
  <c r="J1828" i="7"/>
  <c r="H1828" i="7" s="1"/>
  <c r="K1828" i="7" l="1"/>
  <c r="I1828" i="7" s="1"/>
  <c r="F1829" i="7" l="1"/>
  <c r="G1829" i="7"/>
  <c r="AC1829" i="7" s="1"/>
  <c r="E1829" i="7"/>
  <c r="L1828" i="7"/>
  <c r="J1829" i="7"/>
  <c r="H1829" i="7" s="1"/>
  <c r="K1829" i="7" l="1"/>
  <c r="I1829" i="7" s="1"/>
  <c r="E1830" i="7" l="1"/>
  <c r="G1830" i="7"/>
  <c r="F1830" i="7"/>
  <c r="L1829" i="7"/>
  <c r="AC1830" i="7" l="1"/>
  <c r="J1830" i="7"/>
  <c r="H1830" i="7" s="1"/>
  <c r="K1830" i="7" l="1"/>
  <c r="I1830" i="7" s="1"/>
  <c r="E1831" i="7" l="1"/>
  <c r="F1831" i="7"/>
  <c r="G1831" i="7"/>
  <c r="AC1831" i="7" s="1"/>
  <c r="L1830" i="7"/>
  <c r="J1831" i="7"/>
  <c r="H1831" i="7" s="1"/>
  <c r="K1831" i="7" l="1"/>
  <c r="I1831" i="7" s="1"/>
  <c r="E1832" i="7" l="1"/>
  <c r="G1832" i="7"/>
  <c r="F1832" i="7"/>
  <c r="J1832" i="7"/>
  <c r="H1832" i="7" s="1"/>
  <c r="L1831" i="7"/>
  <c r="AC1832" i="7" l="1"/>
  <c r="K1832" i="7"/>
  <c r="I1832" i="7" s="1"/>
  <c r="F1833" i="7" l="1"/>
  <c r="G1833" i="7"/>
  <c r="E1833" i="7"/>
  <c r="L1832" i="7"/>
  <c r="J1833" i="7"/>
  <c r="H1833" i="7" s="1"/>
  <c r="AC1833" i="7" l="1"/>
  <c r="K1833" i="7"/>
  <c r="I1833" i="7" s="1"/>
  <c r="F1834" i="7"/>
  <c r="E1834" i="7"/>
  <c r="G1834" i="7" l="1"/>
  <c r="AC1834" i="7" s="1"/>
  <c r="L1833" i="7"/>
  <c r="J1834" i="7"/>
  <c r="H1834" i="7" s="1"/>
  <c r="K1834" i="7" l="1"/>
  <c r="I1834" i="7" s="1"/>
  <c r="E1835" i="7" l="1"/>
  <c r="L1834" i="7"/>
  <c r="F1835" i="7"/>
  <c r="G1835" i="7"/>
  <c r="AC1835" i="7" l="1"/>
  <c r="J1835" i="7"/>
  <c r="H1835" i="7" s="1"/>
  <c r="K1835" i="7" l="1"/>
  <c r="I1835" i="7" s="1"/>
  <c r="L1835" i="7" l="1"/>
  <c r="F1836" i="7"/>
  <c r="E1836" i="7"/>
  <c r="G1836" i="7"/>
  <c r="AC1836" i="7" l="1"/>
  <c r="J1836" i="7"/>
  <c r="H1836" i="7" s="1"/>
  <c r="K1836" i="7" l="1"/>
  <c r="L1836" i="7" l="1"/>
  <c r="I1836" i="7"/>
  <c r="E1837" i="7"/>
  <c r="F1837" i="7"/>
  <c r="G1837" i="7"/>
  <c r="AC1837" i="7" l="1"/>
  <c r="J1837" i="7"/>
  <c r="H1837" i="7" s="1"/>
  <c r="K1837" i="7" l="1"/>
  <c r="I1837" i="7" s="1"/>
  <c r="L1837" i="7" l="1"/>
  <c r="E1838" i="7"/>
  <c r="G1838" i="7"/>
  <c r="F1838" i="7"/>
  <c r="AC1838" i="7" l="1"/>
  <c r="J1838" i="7"/>
  <c r="H1838" i="7" s="1"/>
  <c r="K1838" i="7" l="1"/>
  <c r="I1838" i="7" s="1"/>
  <c r="E1839" i="7" l="1"/>
  <c r="G1839" i="7"/>
  <c r="AC1839" i="7" s="1"/>
  <c r="F1839" i="7"/>
  <c r="L1838" i="7"/>
  <c r="J1839" i="7"/>
  <c r="H1839" i="7" s="1"/>
  <c r="K1839" i="7" l="1"/>
  <c r="I1839" i="7" s="1"/>
  <c r="L1839" i="7" l="1"/>
  <c r="G1840" i="7"/>
  <c r="E1840" i="7"/>
  <c r="F1840" i="7"/>
  <c r="AC1840" i="7" l="1"/>
  <c r="J1840" i="7"/>
  <c r="H1840" i="7" s="1"/>
  <c r="K1840" i="7" l="1"/>
  <c r="I1840" i="7" s="1"/>
  <c r="L1840" i="7" l="1"/>
  <c r="E1841" i="7"/>
  <c r="F1841" i="7"/>
  <c r="G1841" i="7"/>
  <c r="AC1841" i="7" l="1"/>
  <c r="J1841" i="7"/>
  <c r="H1841" i="7" s="1"/>
  <c r="K1841" i="7" l="1"/>
  <c r="I1841" i="7" s="1"/>
  <c r="E1842" i="7" l="1"/>
  <c r="F1842" i="7"/>
  <c r="G1842" i="7"/>
  <c r="L1841" i="7"/>
  <c r="J1842" i="7"/>
  <c r="H1842" i="7" s="1"/>
  <c r="AC1842" i="7" l="1"/>
  <c r="K1842" i="7"/>
  <c r="I1842" i="7" s="1"/>
  <c r="L1842" i="7" l="1"/>
  <c r="G1843" i="7"/>
  <c r="F1843" i="7"/>
  <c r="E1843" i="7"/>
  <c r="AC1843" i="7" l="1"/>
  <c r="J1843" i="7"/>
  <c r="H1843" i="7" s="1"/>
  <c r="K1843" i="7" l="1"/>
  <c r="I1843" i="7" s="1"/>
  <c r="L1843" i="7" l="1"/>
  <c r="E1844" i="7"/>
  <c r="F1844" i="7"/>
  <c r="G1844" i="7"/>
  <c r="AC1844" i="7" l="1"/>
  <c r="J1844" i="7"/>
  <c r="H1844" i="7" s="1"/>
  <c r="K1844" i="7" l="1"/>
  <c r="I1844" i="7" s="1"/>
  <c r="F1845" i="7" l="1"/>
  <c r="E1845" i="7"/>
  <c r="G1845" i="7"/>
  <c r="AC1845" i="7" s="1"/>
  <c r="L1844" i="7"/>
  <c r="J1845" i="7"/>
  <c r="H1845" i="7" s="1"/>
  <c r="K1845" i="7" l="1"/>
  <c r="I1845" i="7" s="1"/>
  <c r="L1845" i="7" l="1"/>
  <c r="E1846" i="7"/>
  <c r="F1846" i="7"/>
  <c r="G1846" i="7"/>
  <c r="AC1846" i="7" l="1"/>
  <c r="J1846" i="7"/>
  <c r="H1846" i="7" s="1"/>
  <c r="K1846" i="7" l="1"/>
  <c r="L1846" i="7" l="1"/>
  <c r="I1846" i="7"/>
  <c r="G1847" i="7"/>
  <c r="F1847" i="7"/>
  <c r="E1847" i="7"/>
  <c r="AC1847" i="7" l="1"/>
  <c r="J1847" i="7"/>
  <c r="H1847" i="7" s="1"/>
  <c r="K1847" i="7" l="1"/>
  <c r="I1847" i="7" s="1"/>
  <c r="E1848" i="7"/>
  <c r="F1848" i="7" l="1"/>
  <c r="G1848" i="7"/>
  <c r="AC1848" i="7" s="1"/>
  <c r="L1847" i="7"/>
  <c r="J1848" i="7"/>
  <c r="H1848" i="7" s="1"/>
  <c r="K1848" i="7" l="1"/>
  <c r="I1848" i="7" s="1"/>
  <c r="L1848" i="7" l="1"/>
  <c r="F1849" i="7"/>
  <c r="G1849" i="7"/>
  <c r="E1849" i="7"/>
  <c r="AC1849" i="7" l="1"/>
  <c r="J1849" i="7"/>
  <c r="H1849" i="7" s="1"/>
  <c r="K1849" i="7" l="1"/>
  <c r="I1849" i="7" s="1"/>
  <c r="L1849" i="7" l="1"/>
  <c r="E1850" i="7"/>
  <c r="G1850" i="7"/>
  <c r="F1850" i="7"/>
  <c r="AC1850" i="7" l="1"/>
  <c r="J1850" i="7"/>
  <c r="H1850" i="7" s="1"/>
  <c r="K1850" i="7" l="1"/>
  <c r="I1850" i="7" s="1"/>
  <c r="L1850" i="7" l="1"/>
  <c r="E1851" i="7"/>
  <c r="F1851" i="7"/>
  <c r="G1851" i="7"/>
  <c r="AC1851" i="7" l="1"/>
  <c r="J1851" i="7"/>
  <c r="H1851" i="7" s="1"/>
  <c r="K1851" i="7" l="1"/>
  <c r="I1851" i="7" s="1"/>
  <c r="E1852" i="7" l="1"/>
  <c r="G1852" i="7"/>
  <c r="F1852" i="7"/>
  <c r="L1851" i="7"/>
  <c r="J1852" i="7"/>
  <c r="H1852" i="7" s="1"/>
  <c r="AC1852" i="7" l="1"/>
  <c r="K1852" i="7"/>
  <c r="I1852" i="7" s="1"/>
  <c r="F1853" i="7" l="1"/>
  <c r="E1853" i="7"/>
  <c r="G1853" i="7"/>
  <c r="L1852" i="7"/>
  <c r="J1853" i="7"/>
  <c r="H1853" i="7" s="1"/>
  <c r="AC1853" i="7" l="1"/>
  <c r="K1853" i="7"/>
  <c r="I1853" i="7" s="1"/>
  <c r="L1853" i="7" l="1"/>
  <c r="F1854" i="7"/>
  <c r="E1854" i="7"/>
  <c r="G1854" i="7"/>
  <c r="AC1854" i="7" l="1"/>
  <c r="J1854" i="7"/>
  <c r="H1854" i="7" s="1"/>
  <c r="K1854" i="7" l="1"/>
  <c r="I1854" i="7" s="1"/>
  <c r="E1855" i="7" l="1"/>
  <c r="F1855" i="7"/>
  <c r="G1855" i="7"/>
  <c r="J1855" i="7"/>
  <c r="H1855" i="7" s="1"/>
  <c r="L1854" i="7"/>
  <c r="AC1855" i="7" l="1"/>
  <c r="K1855" i="7"/>
  <c r="I1855" i="7" s="1"/>
  <c r="F1856" i="7" l="1"/>
  <c r="G1856" i="7"/>
  <c r="AC1856" i="7" s="1"/>
  <c r="E1856" i="7"/>
  <c r="J1856" i="7"/>
  <c r="H1856" i="7" s="1"/>
  <c r="L1855" i="7"/>
  <c r="K1856" i="7" l="1"/>
  <c r="L1856" i="7" l="1"/>
  <c r="I1856" i="7"/>
  <c r="E1857" i="7"/>
  <c r="F1857" i="7"/>
  <c r="G1857" i="7"/>
  <c r="AC1857" i="7" l="1"/>
  <c r="J1857" i="7"/>
  <c r="H1857" i="7" s="1"/>
  <c r="K1857" i="7" l="1"/>
  <c r="I1857" i="7" s="1"/>
  <c r="G1858" i="7" l="1"/>
  <c r="F1858" i="7"/>
  <c r="AC1858" i="7"/>
  <c r="E1858" i="7"/>
  <c r="L1857" i="7"/>
  <c r="J1858" i="7"/>
  <c r="H1858" i="7" s="1"/>
  <c r="K1858" i="7" l="1"/>
  <c r="I1858" i="7" s="1"/>
  <c r="G1859" i="7" l="1"/>
  <c r="F1859" i="7"/>
  <c r="AC1859" i="7"/>
  <c r="E1859" i="7"/>
  <c r="L1858" i="7"/>
  <c r="J1859" i="7"/>
  <c r="H1859" i="7" s="1"/>
  <c r="K1859" i="7" l="1"/>
  <c r="I1859" i="7" s="1"/>
  <c r="L1859" i="7" l="1"/>
  <c r="F1860" i="7"/>
  <c r="E1860" i="7"/>
  <c r="G1860" i="7"/>
  <c r="AC1860" i="7" l="1"/>
  <c r="J1860" i="7"/>
  <c r="H1860" i="7" s="1"/>
  <c r="K1860" i="7" l="1"/>
  <c r="E1861" i="7" s="1"/>
  <c r="G1861" i="7" l="1"/>
  <c r="L1860" i="7"/>
  <c r="I1860" i="7"/>
  <c r="F1861" i="7"/>
  <c r="AC1861" i="7" l="1"/>
  <c r="J1861" i="7"/>
  <c r="H1861" i="7" s="1"/>
  <c r="K1861" i="7" l="1"/>
  <c r="I1861" i="7" s="1"/>
  <c r="F1862" i="7"/>
  <c r="G1862" i="7" l="1"/>
  <c r="AC1862" i="7" s="1"/>
  <c r="E1862" i="7"/>
  <c r="L1861" i="7"/>
  <c r="J1862" i="7"/>
  <c r="H1862" i="7" s="1"/>
  <c r="K1862" i="7" l="1"/>
  <c r="I1862" i="7" s="1"/>
  <c r="L1862" i="7" l="1"/>
  <c r="E1863" i="7"/>
  <c r="F1863" i="7"/>
  <c r="G1863" i="7"/>
  <c r="AC1863" i="7" l="1"/>
  <c r="J1863" i="7"/>
  <c r="H1863" i="7" s="1"/>
  <c r="K1863" i="7" l="1"/>
  <c r="I1863" i="7" s="1"/>
  <c r="E1864" i="7"/>
  <c r="F1864" i="7" l="1"/>
  <c r="G1864" i="7"/>
  <c r="AC1864" i="7" s="1"/>
  <c r="L1863" i="7"/>
  <c r="J1864" i="7"/>
  <c r="H1864" i="7" s="1"/>
  <c r="K1864" i="7" l="1"/>
  <c r="I1864" i="7" s="1"/>
  <c r="L1864" i="7" l="1"/>
  <c r="G1865" i="7"/>
  <c r="F1865" i="7"/>
  <c r="E1865" i="7"/>
  <c r="AC1865" i="7" l="1"/>
  <c r="J1865" i="7"/>
  <c r="H1865" i="7" s="1"/>
  <c r="K1865" i="7" l="1"/>
  <c r="L1865" i="7" l="1"/>
  <c r="I1865" i="7"/>
  <c r="G1866" i="7"/>
  <c r="E1866" i="7"/>
  <c r="F1866" i="7"/>
  <c r="AC1866" i="7" l="1"/>
  <c r="J1866" i="7"/>
  <c r="H1866" i="7" s="1"/>
  <c r="K1866" i="7" l="1"/>
  <c r="L1866" i="7" l="1"/>
  <c r="I1866" i="7"/>
  <c r="F1867" i="7"/>
  <c r="G1867" i="7"/>
  <c r="E1867" i="7"/>
  <c r="AC1867" i="7" l="1"/>
  <c r="J1867" i="7"/>
  <c r="H1867" i="7" s="1"/>
  <c r="K1867" i="7" l="1"/>
  <c r="I1867" i="7" s="1"/>
  <c r="G1868" i="7" l="1"/>
  <c r="E1868" i="7"/>
  <c r="F1868" i="7"/>
  <c r="L1867" i="7"/>
  <c r="AC1868" i="7" l="1"/>
  <c r="J1868" i="7"/>
  <c r="H1868" i="7" s="1"/>
  <c r="K1868" i="7" l="1"/>
  <c r="I1868" i="7" s="1"/>
  <c r="L1868" i="7" l="1"/>
  <c r="E1869" i="7"/>
  <c r="F1869" i="7"/>
  <c r="G1869" i="7"/>
  <c r="AC1869" i="7" l="1"/>
  <c r="J1869" i="7"/>
  <c r="H1869" i="7" s="1"/>
  <c r="K1869" i="7" l="1"/>
  <c r="L1869" i="7" l="1"/>
  <c r="I1869" i="7"/>
  <c r="F1870" i="7"/>
  <c r="G1870" i="7"/>
  <c r="E1870" i="7"/>
  <c r="AC1870" i="7" l="1"/>
  <c r="J1870" i="7"/>
  <c r="H1870" i="7" s="1"/>
  <c r="K1870" i="7" l="1"/>
  <c r="I1870" i="7" s="1"/>
  <c r="E1871" i="7"/>
  <c r="F1871" i="7" l="1"/>
  <c r="G1871" i="7"/>
  <c r="AC1871" i="7" s="1"/>
  <c r="L1870" i="7"/>
  <c r="J1871" i="7"/>
  <c r="H1871" i="7" s="1"/>
  <c r="K1871" i="7" l="1"/>
  <c r="I1871" i="7" s="1"/>
  <c r="G1872" i="7" l="1"/>
  <c r="F1872" i="7"/>
  <c r="E1872" i="7"/>
  <c r="L1871" i="7"/>
  <c r="AC1872" i="7" l="1"/>
  <c r="J1872" i="7"/>
  <c r="H1872" i="7" s="1"/>
  <c r="K1872" i="7" l="1"/>
  <c r="I1872" i="7" s="1"/>
  <c r="F1873" i="7"/>
  <c r="G1873" i="7" l="1"/>
  <c r="E1873" i="7"/>
  <c r="J1873" i="7"/>
  <c r="H1873" i="7" s="1"/>
  <c r="L1872" i="7"/>
  <c r="AC1873" i="7" l="1"/>
  <c r="K1873" i="7"/>
  <c r="I1873" i="7" s="1"/>
  <c r="G1874" i="7" l="1"/>
  <c r="F1874" i="7"/>
  <c r="AC1874" i="7"/>
  <c r="E1874" i="7"/>
  <c r="J1874" i="7"/>
  <c r="H1874" i="7" s="1"/>
  <c r="L1873" i="7"/>
  <c r="K1874" i="7" l="1"/>
  <c r="I1874" i="7" s="1"/>
  <c r="F1875" i="7"/>
  <c r="G1875" i="7" l="1"/>
  <c r="E1875" i="7"/>
  <c r="L1874" i="7"/>
  <c r="AC1875" i="7"/>
  <c r="J1875" i="7"/>
  <c r="H1875" i="7" s="1"/>
  <c r="K1875" i="7" l="1"/>
  <c r="F1876" i="7" l="1"/>
  <c r="I1875" i="7"/>
  <c r="J1876" i="7"/>
  <c r="H1876" i="7" s="1"/>
  <c r="L1875" i="7"/>
  <c r="E1876" i="7"/>
  <c r="G1876" i="7"/>
  <c r="AC1876" i="7" l="1"/>
  <c r="K1876" i="7"/>
  <c r="I1876" i="7" s="1"/>
  <c r="L1876" i="7" l="1"/>
  <c r="F1877" i="7"/>
  <c r="E1877" i="7"/>
  <c r="G1877" i="7"/>
  <c r="AC1877" i="7" l="1"/>
  <c r="J1877" i="7"/>
  <c r="H1877" i="7" s="1"/>
  <c r="K1877" i="7" l="1"/>
  <c r="I1877" i="7" s="1"/>
  <c r="F1878" i="7" l="1"/>
  <c r="E1878" i="7"/>
  <c r="G1878" i="7"/>
  <c r="AC1878" i="7" s="1"/>
  <c r="L1877" i="7"/>
  <c r="J1878" i="7"/>
  <c r="H1878" i="7" s="1"/>
  <c r="K1878" i="7" l="1"/>
  <c r="I1878" i="7" s="1"/>
  <c r="F1879" i="7" l="1"/>
  <c r="G1879" i="7"/>
  <c r="E1879" i="7"/>
  <c r="L1878" i="7"/>
  <c r="AC1879" i="7"/>
  <c r="J1879" i="7"/>
  <c r="H1879" i="7" s="1"/>
  <c r="K1879" i="7" l="1"/>
  <c r="I1879" i="7" s="1"/>
  <c r="L1879" i="7" l="1"/>
  <c r="E1880" i="7"/>
  <c r="F1880" i="7"/>
  <c r="G1880" i="7"/>
  <c r="AC1880" i="7" l="1"/>
  <c r="J1880" i="7"/>
  <c r="H1880" i="7" s="1"/>
  <c r="K1880" i="7" l="1"/>
  <c r="I1880" i="7" s="1"/>
  <c r="F1881" i="7"/>
  <c r="E1881" i="7" l="1"/>
  <c r="G1881" i="7"/>
  <c r="J1881" i="7"/>
  <c r="H1881" i="7" s="1"/>
  <c r="L1880" i="7"/>
  <c r="AC1881" i="7" l="1"/>
  <c r="K1881" i="7"/>
  <c r="I1881" i="7" s="1"/>
  <c r="F1882" i="7"/>
  <c r="G1882" i="7"/>
  <c r="E1882" i="7" l="1"/>
  <c r="AC1882" i="7"/>
  <c r="J1882" i="7"/>
  <c r="H1882" i="7" s="1"/>
  <c r="L1881" i="7"/>
  <c r="K1882" i="7" l="1"/>
  <c r="I1882" i="7" s="1"/>
  <c r="E1883" i="7" l="1"/>
  <c r="F1883" i="7"/>
  <c r="G1883" i="7"/>
  <c r="AC1883" i="7" s="1"/>
  <c r="L1882" i="7"/>
  <c r="J1883" i="7"/>
  <c r="H1883" i="7" s="1"/>
  <c r="K1883" i="7" l="1"/>
  <c r="I1883" i="7" s="1"/>
  <c r="L1883" i="7" l="1"/>
  <c r="E1884" i="7"/>
  <c r="G1884" i="7"/>
  <c r="F1884" i="7"/>
  <c r="AC1884" i="7" l="1"/>
  <c r="J1884" i="7"/>
  <c r="H1884" i="7" s="1"/>
  <c r="K1884" i="7" l="1"/>
  <c r="I1884" i="7" s="1"/>
  <c r="G1885" i="7" l="1"/>
  <c r="F1885" i="7"/>
  <c r="E1885" i="7"/>
  <c r="L1884" i="7"/>
  <c r="AC1885" i="7"/>
  <c r="J1885" i="7"/>
  <c r="H1885" i="7" s="1"/>
  <c r="K1885" i="7" l="1"/>
  <c r="L1885" i="7" l="1"/>
  <c r="I1885" i="7"/>
  <c r="F1886" i="7"/>
  <c r="G1886" i="7"/>
  <c r="E1886" i="7"/>
  <c r="AC1886" i="7" l="1"/>
  <c r="J1886" i="7"/>
  <c r="H1886" i="7" s="1"/>
  <c r="K1886" i="7" l="1"/>
  <c r="L1886" i="7" l="1"/>
  <c r="I1886" i="7"/>
  <c r="G1887" i="7"/>
  <c r="F1887" i="7"/>
  <c r="E1887" i="7"/>
  <c r="AC1887" i="7" l="1"/>
  <c r="J1887" i="7"/>
  <c r="H1887" i="7" s="1"/>
  <c r="K1887" i="7" l="1"/>
  <c r="I1887" i="7" s="1"/>
  <c r="G1888" i="7" l="1"/>
  <c r="E1888" i="7"/>
  <c r="F1888" i="7"/>
  <c r="AC1888" i="7"/>
  <c r="J1888" i="7"/>
  <c r="H1888" i="7" s="1"/>
  <c r="L1887" i="7"/>
  <c r="K1888" i="7" l="1"/>
  <c r="L1888" i="7" l="1"/>
  <c r="I1888" i="7"/>
  <c r="F1889" i="7"/>
  <c r="E1889" i="7"/>
  <c r="G1889" i="7"/>
  <c r="AC1889" i="7" l="1"/>
  <c r="J1889" i="7"/>
  <c r="H1889" i="7" s="1"/>
  <c r="K1889" i="7" l="1"/>
  <c r="F1890" i="7" s="1"/>
  <c r="E1890" i="7" l="1"/>
  <c r="G1890" i="7"/>
  <c r="AC1890" i="7" s="1"/>
  <c r="L1889" i="7"/>
  <c r="I1889" i="7"/>
  <c r="J1890" i="7"/>
  <c r="H1890" i="7" s="1"/>
  <c r="K1890" i="7" l="1"/>
  <c r="I1890" i="7" s="1"/>
  <c r="G1891" i="7"/>
  <c r="E1891" i="7" l="1"/>
  <c r="F1891" i="7"/>
  <c r="L1890" i="7"/>
  <c r="AC1891" i="7"/>
  <c r="J1891" i="7"/>
  <c r="H1891" i="7" s="1"/>
  <c r="K1891" i="7" l="1"/>
  <c r="I1891" i="7" s="1"/>
  <c r="G1892" i="7" l="1"/>
  <c r="F1892" i="7"/>
  <c r="E1892" i="7"/>
  <c r="L1891" i="7"/>
  <c r="AC1892" i="7"/>
  <c r="J1892" i="7"/>
  <c r="H1892" i="7" s="1"/>
  <c r="K1892" i="7" l="1"/>
  <c r="I1892" i="7" s="1"/>
  <c r="G1893" i="7" l="1"/>
  <c r="AC1893" i="7" s="1"/>
  <c r="F1893" i="7"/>
  <c r="E1893" i="7"/>
  <c r="L1892" i="7"/>
  <c r="J1893" i="7"/>
  <c r="H1893" i="7" s="1"/>
  <c r="K1893" i="7" l="1"/>
  <c r="I1893" i="7" s="1"/>
  <c r="L1893" i="7" l="1"/>
  <c r="E1894" i="7"/>
  <c r="G1894" i="7"/>
  <c r="F1894" i="7"/>
  <c r="AC1894" i="7" l="1"/>
  <c r="J1894" i="7"/>
  <c r="H1894" i="7" s="1"/>
  <c r="K1894" i="7" l="1"/>
  <c r="I1894" i="7" s="1"/>
  <c r="E1895" i="7" l="1"/>
  <c r="F1895" i="7"/>
  <c r="G1895" i="7"/>
  <c r="AC1895" i="7" s="1"/>
  <c r="L1894" i="7"/>
  <c r="J1895" i="7"/>
  <c r="H1895" i="7" s="1"/>
  <c r="K1895" i="7" l="1"/>
  <c r="L1895" i="7" l="1"/>
  <c r="I1895" i="7"/>
  <c r="G1896" i="7"/>
  <c r="E1896" i="7"/>
  <c r="F1896" i="7"/>
  <c r="AC1896" i="7" l="1"/>
  <c r="J1896" i="7"/>
  <c r="H1896" i="7" s="1"/>
  <c r="K1896" i="7" l="1"/>
  <c r="I1896" i="7" s="1"/>
  <c r="L1896" i="7" l="1"/>
  <c r="F1897" i="7"/>
  <c r="G1897" i="7"/>
  <c r="E1897" i="7"/>
  <c r="AC1897" i="7" l="1"/>
  <c r="J1897" i="7"/>
  <c r="H1897" i="7" s="1"/>
  <c r="K1897" i="7" l="1"/>
  <c r="I1897" i="7" s="1"/>
  <c r="E1898" i="7" l="1"/>
  <c r="G1898" i="7"/>
  <c r="F1898" i="7"/>
  <c r="L1897" i="7"/>
  <c r="J1898" i="7"/>
  <c r="H1898" i="7" s="1"/>
  <c r="AC1898" i="7" l="1"/>
  <c r="K1898" i="7"/>
  <c r="I1898" i="7" s="1"/>
  <c r="F1899" i="7" l="1"/>
  <c r="L1898" i="7"/>
  <c r="E1899" i="7"/>
  <c r="G1899" i="7"/>
  <c r="AC1899" i="7" l="1"/>
  <c r="J1899" i="7"/>
  <c r="H1899" i="7" s="1"/>
  <c r="K1899" i="7" l="1"/>
  <c r="I1899" i="7" s="1"/>
  <c r="E1900" i="7" l="1"/>
  <c r="F1900" i="7"/>
  <c r="G1900" i="7"/>
  <c r="AC1900" i="7" s="1"/>
  <c r="L1899" i="7"/>
  <c r="J1900" i="7"/>
  <c r="H1900" i="7" s="1"/>
  <c r="K1900" i="7" l="1"/>
  <c r="I1900" i="7" s="1"/>
  <c r="G1901" i="7" l="1"/>
  <c r="AC1901" i="7" s="1"/>
  <c r="F1901" i="7"/>
  <c r="E1901" i="7"/>
  <c r="L1900" i="7"/>
  <c r="J1901" i="7"/>
  <c r="H1901" i="7" s="1"/>
  <c r="K1901" i="7" l="1"/>
  <c r="I1901" i="7" s="1"/>
  <c r="G1902" i="7" l="1"/>
  <c r="F1902" i="7"/>
  <c r="E1902" i="7"/>
  <c r="L1901" i="7"/>
  <c r="AC1902" i="7" l="1"/>
  <c r="J1902" i="7"/>
  <c r="H1902" i="7" s="1"/>
  <c r="K1902" i="7" l="1"/>
  <c r="L1902" i="7" l="1"/>
  <c r="I1902" i="7"/>
  <c r="E1903" i="7"/>
  <c r="F1903" i="7"/>
  <c r="G1903" i="7"/>
  <c r="AC1903" i="7" l="1"/>
  <c r="J1903" i="7"/>
  <c r="H1903" i="7" s="1"/>
  <c r="K1903" i="7" l="1"/>
  <c r="I1903" i="7" s="1"/>
  <c r="F1904" i="7" l="1"/>
  <c r="E1904" i="7"/>
  <c r="G1904" i="7"/>
  <c r="AC1904" i="7" s="1"/>
  <c r="L1903" i="7"/>
  <c r="J1904" i="7"/>
  <c r="H1904" i="7" s="1"/>
  <c r="K1904" i="7" l="1"/>
  <c r="I1904" i="7" s="1"/>
  <c r="L1904" i="7" l="1"/>
  <c r="G1905" i="7"/>
  <c r="E1905" i="7"/>
  <c r="F1905" i="7"/>
  <c r="AC1905" i="7" l="1"/>
  <c r="J1905" i="7"/>
  <c r="H1905" i="7" s="1"/>
  <c r="K1905" i="7" l="1"/>
  <c r="I1905" i="7" s="1"/>
  <c r="L1905" i="7" l="1"/>
  <c r="F1906" i="7"/>
  <c r="G1906" i="7"/>
  <c r="E1906" i="7"/>
  <c r="AC1906" i="7" l="1"/>
  <c r="J1906" i="7"/>
  <c r="H1906" i="7" s="1"/>
  <c r="K1906" i="7" l="1"/>
  <c r="F1907" i="7" s="1"/>
  <c r="E1907" i="7" l="1"/>
  <c r="G1907" i="7"/>
  <c r="AC1907" i="7" s="1"/>
  <c r="L1906" i="7"/>
  <c r="I1906" i="7"/>
  <c r="J1907" i="7"/>
  <c r="H1907" i="7" s="1"/>
  <c r="K1907" i="7" l="1"/>
  <c r="I1907" i="7" s="1"/>
  <c r="G1908" i="7" l="1"/>
  <c r="E1908" i="7"/>
  <c r="F1908" i="7"/>
  <c r="AC1908" i="7"/>
  <c r="L1907" i="7"/>
  <c r="J1908" i="7"/>
  <c r="H1908" i="7" s="1"/>
  <c r="K1908" i="7" l="1"/>
  <c r="I1908" i="7" s="1"/>
  <c r="G1909" i="7"/>
  <c r="E1909" i="7"/>
  <c r="F1909" i="7" l="1"/>
  <c r="AC1909" i="7"/>
  <c r="J1909" i="7"/>
  <c r="H1909" i="7" s="1"/>
  <c r="L1908" i="7"/>
  <c r="K1909" i="7" l="1"/>
  <c r="L1909" i="7" l="1"/>
  <c r="I1909" i="7"/>
  <c r="G1910" i="7"/>
  <c r="E1910" i="7"/>
  <c r="F1910" i="7"/>
  <c r="AC1910" i="7" l="1"/>
  <c r="J1910" i="7"/>
  <c r="H1910" i="7" s="1"/>
  <c r="K1910" i="7" l="1"/>
  <c r="G1911" i="7" l="1"/>
  <c r="I1910" i="7"/>
  <c r="L1910" i="7"/>
  <c r="F1911" i="7"/>
  <c r="E1911" i="7"/>
  <c r="AC1911" i="7" l="1"/>
  <c r="J1911" i="7"/>
  <c r="H1911" i="7" s="1"/>
  <c r="K1911" i="7" l="1"/>
  <c r="I1911" i="7" s="1"/>
  <c r="G1912" i="7" l="1"/>
  <c r="AC1912" i="7" s="1"/>
  <c r="F1912" i="7"/>
  <c r="E1912" i="7"/>
  <c r="L1911" i="7"/>
  <c r="J1912" i="7"/>
  <c r="H1912" i="7" s="1"/>
  <c r="K1912" i="7" l="1"/>
  <c r="I1912" i="7" s="1"/>
  <c r="L1912" i="7" l="1"/>
  <c r="E1913" i="7"/>
  <c r="F1913" i="7"/>
  <c r="G1913" i="7"/>
  <c r="AC1913" i="7" l="1"/>
  <c r="J1913" i="7"/>
  <c r="H1913" i="7" s="1"/>
  <c r="K1913" i="7" l="1"/>
  <c r="E1914" i="7" s="1"/>
  <c r="G1914" i="7" l="1"/>
  <c r="AC1914" i="7" s="1"/>
  <c r="L1913" i="7"/>
  <c r="I1913" i="7"/>
  <c r="F1914" i="7"/>
  <c r="J1914" i="7" l="1"/>
  <c r="H1914" i="7" s="1"/>
  <c r="K1914" i="7" l="1"/>
  <c r="I1914" i="7" s="1"/>
  <c r="E1915" i="7" l="1"/>
  <c r="G1915" i="7"/>
  <c r="AC1915" i="7" s="1"/>
  <c r="F1915" i="7"/>
  <c r="J1915" i="7"/>
  <c r="H1915" i="7" s="1"/>
  <c r="L1914" i="7"/>
  <c r="K1915" i="7" l="1"/>
  <c r="I1915" i="7" s="1"/>
  <c r="F1916" i="7" l="1"/>
  <c r="E1916" i="7"/>
  <c r="G1916" i="7"/>
  <c r="J1916" i="7"/>
  <c r="H1916" i="7" s="1"/>
  <c r="L1915" i="7"/>
  <c r="AC1916" i="7" l="1"/>
  <c r="K1916" i="7"/>
  <c r="I1916" i="7" s="1"/>
  <c r="L1916" i="7" l="1"/>
  <c r="F1917" i="7"/>
  <c r="E1917" i="7"/>
  <c r="G1917" i="7"/>
  <c r="AC1917" i="7" l="1"/>
  <c r="J1917" i="7"/>
  <c r="H1917" i="7" s="1"/>
  <c r="K1917" i="7" l="1"/>
  <c r="I1917" i="7" s="1"/>
  <c r="G1918" i="7" l="1"/>
  <c r="F1918" i="7"/>
  <c r="E1918" i="7"/>
  <c r="AC1918" i="7"/>
  <c r="L1917" i="7"/>
  <c r="J1918" i="7"/>
  <c r="H1918" i="7" s="1"/>
  <c r="K1918" i="7" l="1"/>
  <c r="I1918" i="7" s="1"/>
  <c r="G1919" i="7" l="1"/>
  <c r="F1919" i="7"/>
  <c r="E1919" i="7"/>
  <c r="L1918" i="7"/>
  <c r="AC1919" i="7" l="1"/>
  <c r="J1919" i="7"/>
  <c r="H1919" i="7" s="1"/>
  <c r="K1919" i="7" l="1"/>
  <c r="I1919" i="7" s="1"/>
  <c r="L1919" i="7" l="1"/>
  <c r="F1920" i="7"/>
  <c r="E1920" i="7"/>
  <c r="G1920" i="7"/>
  <c r="AC1920" i="7" l="1"/>
  <c r="J1920" i="7"/>
  <c r="H1920" i="7" s="1"/>
  <c r="K1920" i="7" l="1"/>
  <c r="G1921" i="7" s="1"/>
  <c r="F1921" i="7"/>
  <c r="AC1921" i="7" l="1"/>
  <c r="E1921" i="7"/>
  <c r="I1920" i="7"/>
  <c r="J1921" i="7"/>
  <c r="H1921" i="7" s="1"/>
  <c r="L1920" i="7"/>
  <c r="K1921" i="7" l="1"/>
  <c r="I1921" i="7" s="1"/>
  <c r="L1921" i="7" l="1"/>
  <c r="G1922" i="7"/>
  <c r="E1922" i="7"/>
  <c r="F1922" i="7"/>
  <c r="AC1922" i="7" l="1"/>
  <c r="J1922" i="7"/>
  <c r="H1922" i="7" s="1"/>
  <c r="K1922" i="7" l="1"/>
  <c r="I1922" i="7" s="1"/>
  <c r="F1923" i="7" l="1"/>
  <c r="E1923" i="7"/>
  <c r="G1923" i="7"/>
  <c r="J1923" i="7"/>
  <c r="H1923" i="7" s="1"/>
  <c r="L1922" i="7"/>
  <c r="AC1923" i="7" l="1"/>
  <c r="K1923" i="7"/>
  <c r="E1924" i="7" s="1"/>
  <c r="G1924" i="7" l="1"/>
  <c r="AC1924" i="7" s="1"/>
  <c r="F1924" i="7"/>
  <c r="L1923" i="7"/>
  <c r="I1923" i="7"/>
  <c r="J1924" i="7"/>
  <c r="H1924" i="7" s="1"/>
  <c r="K1924" i="7" l="1"/>
  <c r="F1925" i="7" s="1"/>
  <c r="G1925" i="7" l="1"/>
  <c r="AC1925" i="7" s="1"/>
  <c r="E1925" i="7"/>
  <c r="I1924" i="7"/>
  <c r="J1925" i="7"/>
  <c r="H1925" i="7" s="1"/>
  <c r="L1924" i="7"/>
  <c r="K1925" i="7" l="1"/>
  <c r="I1925" i="7" s="1"/>
  <c r="F1926" i="7" l="1"/>
  <c r="E1926" i="7"/>
  <c r="G1926" i="7"/>
  <c r="L1925" i="7"/>
  <c r="J1926" i="7"/>
  <c r="H1926" i="7" s="1"/>
  <c r="AC1926" i="7" l="1"/>
  <c r="K1926" i="7"/>
  <c r="I1926" i="7" s="1"/>
  <c r="E1927" i="7" l="1"/>
  <c r="F1927" i="7"/>
  <c r="G1927" i="7"/>
  <c r="L1926" i="7"/>
  <c r="AC1927" i="7" l="1"/>
  <c r="J1927" i="7"/>
  <c r="H1927" i="7" s="1"/>
  <c r="K1927" i="7" l="1"/>
  <c r="E1928" i="7" s="1"/>
  <c r="F1928" i="7" l="1"/>
  <c r="G1928" i="7"/>
  <c r="L1927" i="7"/>
  <c r="I1927" i="7"/>
  <c r="J1928" i="7"/>
  <c r="H1928" i="7" s="1"/>
  <c r="AC1928" i="7" l="1"/>
  <c r="K1928" i="7"/>
  <c r="I1928" i="7" s="1"/>
  <c r="L1928" i="7" l="1"/>
  <c r="E1929" i="7"/>
  <c r="F1929" i="7"/>
  <c r="G1929" i="7"/>
  <c r="AC1929" i="7" l="1"/>
  <c r="J1929" i="7"/>
  <c r="H1929" i="7" s="1"/>
  <c r="K1929" i="7" l="1"/>
  <c r="I1929" i="7" s="1"/>
  <c r="F1930" i="7" l="1"/>
  <c r="G1930" i="7"/>
  <c r="AC1930" i="7" s="1"/>
  <c r="E1930" i="7"/>
  <c r="J1930" i="7"/>
  <c r="H1930" i="7" s="1"/>
  <c r="L1929" i="7"/>
  <c r="K1930" i="7" l="1"/>
  <c r="I1930" i="7" s="1"/>
  <c r="L1930" i="7" l="1"/>
  <c r="E1931" i="7"/>
  <c r="G1931" i="7"/>
  <c r="F1931" i="7"/>
  <c r="AC1931" i="7" l="1"/>
  <c r="J1931" i="7"/>
  <c r="H1931" i="7" s="1"/>
  <c r="K1931" i="7" l="1"/>
  <c r="I1931" i="7" s="1"/>
  <c r="F1932" i="7" l="1"/>
  <c r="E1932" i="7"/>
  <c r="J1932" i="7"/>
  <c r="H1932" i="7" s="1"/>
  <c r="L1931" i="7"/>
  <c r="G1932" i="7"/>
  <c r="AC1932" i="7" l="1"/>
  <c r="K1932" i="7"/>
  <c r="I1932" i="7" s="1"/>
  <c r="E1933" i="7" l="1"/>
  <c r="F1933" i="7"/>
  <c r="L1932" i="7"/>
  <c r="G1933" i="7"/>
  <c r="AC1933" i="7" l="1"/>
  <c r="J1933" i="7"/>
  <c r="H1933" i="7" s="1"/>
  <c r="K1933" i="7" l="1"/>
  <c r="I1933" i="7" s="1"/>
  <c r="L1933" i="7" l="1"/>
  <c r="G1934" i="7"/>
  <c r="F1934" i="7"/>
  <c r="E1934" i="7"/>
  <c r="AC1934" i="7" l="1"/>
  <c r="J1934" i="7"/>
  <c r="H1934" i="7" s="1"/>
  <c r="K1934" i="7" l="1"/>
  <c r="I1934" i="7" s="1"/>
  <c r="L1934" i="7" l="1"/>
  <c r="E1935" i="7"/>
  <c r="F1935" i="7"/>
  <c r="G1935" i="7"/>
  <c r="AC1935" i="7" l="1"/>
  <c r="J1935" i="7"/>
  <c r="H1935" i="7" s="1"/>
  <c r="K1935" i="7" l="1"/>
  <c r="I1935" i="7" s="1"/>
  <c r="E1936" i="7"/>
  <c r="F1936" i="7" l="1"/>
  <c r="G1936" i="7"/>
  <c r="AC1936" i="7" s="1"/>
  <c r="J1936" i="7"/>
  <c r="H1936" i="7" s="1"/>
  <c r="L1935" i="7"/>
  <c r="K1936" i="7" l="1"/>
  <c r="I1936" i="7" s="1"/>
  <c r="E1937" i="7"/>
  <c r="F1937" i="7"/>
  <c r="G1937" i="7" l="1"/>
  <c r="AC1937" i="7" s="1"/>
  <c r="L1936" i="7"/>
  <c r="J1937" i="7"/>
  <c r="H1937" i="7" s="1"/>
  <c r="K1937" i="7" l="1"/>
  <c r="L1937" i="7" l="1"/>
  <c r="I1937" i="7"/>
  <c r="G1938" i="7"/>
  <c r="E1938" i="7"/>
  <c r="F1938" i="7"/>
  <c r="AC1938" i="7" l="1"/>
  <c r="J1938" i="7"/>
  <c r="H1938" i="7" s="1"/>
  <c r="K1938" i="7" l="1"/>
  <c r="L1938" i="7" l="1"/>
  <c r="I1938" i="7"/>
  <c r="E1939" i="7"/>
  <c r="G1939" i="7"/>
  <c r="F1939" i="7"/>
  <c r="AC1939" i="7" l="1"/>
  <c r="J1939" i="7"/>
  <c r="H1939" i="7" s="1"/>
  <c r="K1939" i="7" l="1"/>
  <c r="L1939" i="7" l="1"/>
  <c r="I1939" i="7"/>
  <c r="E1940" i="7"/>
  <c r="G1940" i="7"/>
  <c r="F1940" i="7"/>
  <c r="AC1940" i="7" l="1"/>
  <c r="J1940" i="7"/>
  <c r="H1940" i="7" s="1"/>
  <c r="K1940" i="7" l="1"/>
  <c r="I1940" i="7" s="1"/>
  <c r="L1940" i="7" l="1"/>
  <c r="G1941" i="7"/>
  <c r="E1941" i="7"/>
  <c r="F1941" i="7"/>
  <c r="AC1941" i="7" l="1"/>
  <c r="J1941" i="7"/>
  <c r="H1941" i="7" s="1"/>
  <c r="K1941" i="7" l="1"/>
  <c r="F1942" i="7" s="1"/>
  <c r="G1942" i="7" l="1"/>
  <c r="E1942" i="7"/>
  <c r="L1941" i="7"/>
  <c r="I1941" i="7"/>
  <c r="J1942" i="7"/>
  <c r="H1942" i="7" s="1"/>
  <c r="AC1942" i="7" l="1"/>
  <c r="K1942" i="7"/>
  <c r="I1942" i="7" s="1"/>
  <c r="E1943" i="7"/>
  <c r="G1943" i="7"/>
  <c r="F1943" i="7"/>
  <c r="AC1943" i="7" l="1"/>
  <c r="L1942" i="7"/>
  <c r="J1943" i="7"/>
  <c r="H1943" i="7" s="1"/>
  <c r="K1943" i="7" l="1"/>
  <c r="L1943" i="7" l="1"/>
  <c r="I1943" i="7"/>
  <c r="E1944" i="7"/>
  <c r="G1944" i="7"/>
  <c r="F1944" i="7"/>
  <c r="AC1944" i="7" l="1"/>
  <c r="J1944" i="7"/>
  <c r="H1944" i="7" s="1"/>
  <c r="K1944" i="7" l="1"/>
  <c r="I1944" i="7" s="1"/>
  <c r="E1945" i="7" l="1"/>
  <c r="F1945" i="7"/>
  <c r="G1945" i="7"/>
  <c r="AC1945" i="7" s="1"/>
  <c r="L1944" i="7"/>
  <c r="J1945" i="7"/>
  <c r="H1945" i="7" s="1"/>
  <c r="K1945" i="7" l="1"/>
  <c r="L1945" i="7" s="1"/>
  <c r="E1946" i="7" l="1"/>
  <c r="I1945" i="7"/>
  <c r="G1946" i="7"/>
  <c r="F1946" i="7"/>
  <c r="AC1946" i="7" l="1"/>
  <c r="J1946" i="7"/>
  <c r="H1946" i="7" s="1"/>
  <c r="K1946" i="7" l="1"/>
  <c r="I1946" i="7" s="1"/>
  <c r="F1947" i="7" l="1"/>
  <c r="E1947" i="7"/>
  <c r="G1947" i="7"/>
  <c r="AC1947" i="7" s="1"/>
  <c r="L1946" i="7"/>
  <c r="J1947" i="7"/>
  <c r="H1947" i="7" s="1"/>
  <c r="K1947" i="7" l="1"/>
  <c r="I1947" i="7" s="1"/>
  <c r="L1947" i="7" l="1"/>
  <c r="F1948" i="7"/>
  <c r="G1948" i="7"/>
  <c r="E1948" i="7"/>
  <c r="AC1948" i="7" l="1"/>
  <c r="J1948" i="7"/>
  <c r="H1948" i="7" s="1"/>
  <c r="K1948" i="7" l="1"/>
  <c r="I1948" i="7" s="1"/>
  <c r="F1949" i="7" l="1"/>
  <c r="E1949" i="7"/>
  <c r="L1948" i="7"/>
  <c r="G1949" i="7"/>
  <c r="J1949" i="7"/>
  <c r="H1949" i="7" s="1"/>
  <c r="AC1949" i="7" l="1"/>
  <c r="K1949" i="7"/>
  <c r="L1949" i="7" l="1"/>
  <c r="I1949" i="7"/>
  <c r="E1950" i="7"/>
  <c r="G1950" i="7"/>
  <c r="F1950" i="7"/>
  <c r="AC1950" i="7" l="1"/>
  <c r="J1950" i="7"/>
  <c r="H1950" i="7" s="1"/>
  <c r="K1950" i="7" l="1"/>
  <c r="I1950" i="7" s="1"/>
  <c r="E1951" i="7" l="1"/>
  <c r="F1951" i="7"/>
  <c r="G1951" i="7"/>
  <c r="L1950" i="7"/>
  <c r="J1951" i="7"/>
  <c r="H1951" i="7" s="1"/>
  <c r="AC1951" i="7" l="1"/>
  <c r="K1951" i="7"/>
  <c r="I1951" i="7" s="1"/>
  <c r="L1951" i="7" l="1"/>
  <c r="E1952" i="7"/>
  <c r="G1952" i="7"/>
  <c r="F1952" i="7"/>
  <c r="AC1952" i="7" l="1"/>
  <c r="J1952" i="7"/>
  <c r="H1952" i="7" s="1"/>
  <c r="K1952" i="7" l="1"/>
  <c r="I1952" i="7" s="1"/>
  <c r="F1953" i="7" l="1"/>
  <c r="E1953" i="7"/>
  <c r="G1953" i="7"/>
  <c r="L1952" i="7"/>
  <c r="AC1953" i="7" l="1"/>
  <c r="J1953" i="7"/>
  <c r="H1953" i="7" s="1"/>
  <c r="K1953" i="7" l="1"/>
  <c r="E1954" i="7" s="1"/>
  <c r="F1954" i="7" l="1"/>
  <c r="G1954" i="7"/>
  <c r="I1953" i="7"/>
  <c r="J1954" i="7"/>
  <c r="H1954" i="7" s="1"/>
  <c r="L1953" i="7"/>
  <c r="AC1954" i="7" l="1"/>
  <c r="K1954" i="7"/>
  <c r="L1954" i="7" l="1"/>
  <c r="I1954" i="7"/>
  <c r="E1955" i="7"/>
  <c r="F1955" i="7"/>
  <c r="G1955" i="7"/>
  <c r="AC1955" i="7" l="1"/>
  <c r="J1955" i="7"/>
  <c r="H1955" i="7" s="1"/>
  <c r="K1955" i="7" l="1"/>
  <c r="I1955" i="7" s="1"/>
  <c r="E1956" i="7" l="1"/>
  <c r="F1956" i="7"/>
  <c r="G1956" i="7"/>
  <c r="L1955" i="7"/>
  <c r="J1956" i="7"/>
  <c r="H1956" i="7" s="1"/>
  <c r="AC1956" i="7" l="1"/>
  <c r="K1956" i="7"/>
  <c r="I1956" i="7" s="1"/>
  <c r="F1957" i="7" l="1"/>
  <c r="E1957" i="7"/>
  <c r="G1957" i="7"/>
  <c r="L1956" i="7"/>
  <c r="AC1957" i="7" l="1"/>
  <c r="J1957" i="7"/>
  <c r="H1957" i="7" s="1"/>
  <c r="K1957" i="7" l="1"/>
  <c r="I1957" i="7" s="1"/>
  <c r="G1958" i="7" l="1"/>
  <c r="AC1958" i="7" s="1"/>
  <c r="F1958" i="7"/>
  <c r="E1958" i="7"/>
  <c r="J1958" i="7"/>
  <c r="H1958" i="7" s="1"/>
  <c r="L1957" i="7"/>
  <c r="K1958" i="7" l="1"/>
  <c r="I1958" i="7" s="1"/>
  <c r="F1959" i="7" l="1"/>
  <c r="E1959" i="7"/>
  <c r="G1959" i="7"/>
  <c r="AC1959" i="7" s="1"/>
  <c r="L1958" i="7"/>
  <c r="J1959" i="7"/>
  <c r="H1959" i="7" s="1"/>
  <c r="K1959" i="7" l="1"/>
  <c r="I1959" i="7" s="1"/>
  <c r="L1959" i="7" l="1"/>
  <c r="G1960" i="7"/>
  <c r="F1960" i="7"/>
  <c r="E1960" i="7"/>
  <c r="AC1960" i="7" l="1"/>
  <c r="J1960" i="7"/>
  <c r="H1960" i="7" s="1"/>
  <c r="K1960" i="7" l="1"/>
  <c r="L1960" i="7" l="1"/>
  <c r="I1960" i="7"/>
  <c r="G1961" i="7"/>
  <c r="F1961" i="7"/>
  <c r="E1961" i="7"/>
  <c r="AC1961" i="7" l="1"/>
  <c r="J1961" i="7"/>
  <c r="H1961" i="7" s="1"/>
  <c r="K1961" i="7" l="1"/>
  <c r="I1961" i="7" s="1"/>
  <c r="L1961" i="7" l="1"/>
  <c r="G1962" i="7"/>
  <c r="E1962" i="7"/>
  <c r="F1962" i="7"/>
  <c r="AC1962" i="7" l="1"/>
  <c r="J1962" i="7"/>
  <c r="H1962" i="7" s="1"/>
  <c r="K1962" i="7" l="1"/>
  <c r="I1962" i="7" s="1"/>
  <c r="F1963" i="7" l="1"/>
  <c r="G1963" i="7"/>
  <c r="E1963" i="7"/>
  <c r="L1962" i="7"/>
  <c r="AC1963" i="7" l="1"/>
  <c r="J1963" i="7"/>
  <c r="H1963" i="7" s="1"/>
  <c r="K1963" i="7" l="1"/>
  <c r="I1963" i="7" s="1"/>
  <c r="E1964" i="7"/>
  <c r="F1964" i="7" l="1"/>
  <c r="G1964" i="7"/>
  <c r="AC1964" i="7" s="1"/>
  <c r="L1963" i="7"/>
  <c r="J1964" i="7"/>
  <c r="H1964" i="7" s="1"/>
  <c r="K1964" i="7" l="1"/>
  <c r="I1964" i="7" s="1"/>
  <c r="L1964" i="7" l="1"/>
  <c r="G1965" i="7"/>
  <c r="E1965" i="7"/>
  <c r="F1965" i="7"/>
  <c r="AC1965" i="7" l="1"/>
  <c r="J1965" i="7"/>
  <c r="H1965" i="7" s="1"/>
  <c r="K1965" i="7" l="1"/>
  <c r="I1965" i="7" s="1"/>
  <c r="L1965" i="7" l="1"/>
  <c r="F1966" i="7"/>
  <c r="E1966" i="7"/>
  <c r="G1966" i="7"/>
  <c r="AC1966" i="7" l="1"/>
  <c r="J1966" i="7"/>
  <c r="H1966" i="7" s="1"/>
  <c r="K1966" i="7" l="1"/>
  <c r="I1966" i="7" s="1"/>
  <c r="F1967" i="7" l="1"/>
  <c r="G1967" i="7"/>
  <c r="AC1967" i="7" s="1"/>
  <c r="E1967" i="7"/>
  <c r="L1966" i="7"/>
  <c r="J1967" i="7"/>
  <c r="H1967" i="7" s="1"/>
  <c r="K1967" i="7" l="1"/>
  <c r="I1967" i="7" s="1"/>
  <c r="L1967" i="7" l="1"/>
  <c r="F1968" i="7"/>
  <c r="G1968" i="7"/>
  <c r="E1968" i="7"/>
  <c r="AC1968" i="7" l="1"/>
  <c r="J1968" i="7"/>
  <c r="H1968" i="7" s="1"/>
  <c r="K1968" i="7" l="1"/>
  <c r="L1968" i="7" l="1"/>
  <c r="I1968" i="7"/>
  <c r="F1969" i="7"/>
  <c r="G1969" i="7"/>
  <c r="E1969" i="7"/>
  <c r="AC1969" i="7" l="1"/>
  <c r="J1969" i="7"/>
  <c r="H1969" i="7" s="1"/>
  <c r="K1969" i="7" l="1"/>
  <c r="F1970" i="7" s="1"/>
  <c r="G1970" i="7" l="1"/>
  <c r="AC1970" i="7" s="1"/>
  <c r="E1970" i="7"/>
  <c r="I1969" i="7"/>
  <c r="J1970" i="7"/>
  <c r="H1970" i="7" s="1"/>
  <c r="L1969" i="7"/>
  <c r="K1970" i="7" l="1"/>
  <c r="I1970" i="7" s="1"/>
  <c r="F1971" i="7" l="1"/>
  <c r="G1971" i="7"/>
  <c r="AC1971" i="7" s="1"/>
  <c r="E1971" i="7"/>
  <c r="J1971" i="7"/>
  <c r="H1971" i="7" s="1"/>
  <c r="L1970" i="7"/>
  <c r="K1971" i="7" l="1"/>
  <c r="I1971" i="7" s="1"/>
  <c r="L1971" i="7" l="1"/>
  <c r="F1972" i="7"/>
  <c r="E1972" i="7"/>
  <c r="G1972" i="7"/>
  <c r="AC1972" i="7" l="1"/>
  <c r="J1972" i="7"/>
  <c r="H1972" i="7" s="1"/>
  <c r="K1972" i="7" l="1"/>
  <c r="I1972" i="7" s="1"/>
  <c r="E1973" i="7" l="1"/>
  <c r="G1973" i="7"/>
  <c r="AC1973" i="7" s="1"/>
  <c r="F1973" i="7"/>
  <c r="J1973" i="7"/>
  <c r="H1973" i="7" s="1"/>
  <c r="L1972" i="7"/>
  <c r="K1973" i="7" l="1"/>
  <c r="I1973" i="7" s="1"/>
  <c r="G1974" i="7" l="1"/>
  <c r="AC1974" i="7" s="1"/>
  <c r="F1974" i="7"/>
  <c r="E1974" i="7"/>
  <c r="J1974" i="7"/>
  <c r="H1974" i="7" s="1"/>
  <c r="L1973" i="7"/>
  <c r="K1974" i="7" l="1"/>
  <c r="I1974" i="7" s="1"/>
  <c r="G1975" i="7"/>
  <c r="E1975" i="7" l="1"/>
  <c r="F1975" i="7"/>
  <c r="L1974" i="7"/>
  <c r="AC1975" i="7"/>
  <c r="J1975" i="7"/>
  <c r="H1975" i="7" s="1"/>
  <c r="K1975" i="7" l="1"/>
  <c r="I1975" i="7" s="1"/>
  <c r="G1976" i="7" l="1"/>
  <c r="AC1976" i="7" s="1"/>
  <c r="E1976" i="7"/>
  <c r="F1976" i="7"/>
  <c r="L1975" i="7"/>
  <c r="J1976" i="7"/>
  <c r="H1976" i="7" s="1"/>
  <c r="K1976" i="7" l="1"/>
  <c r="I1976" i="7" s="1"/>
  <c r="G1977" i="7" l="1"/>
  <c r="F1977" i="7"/>
  <c r="E1977" i="7"/>
  <c r="AC1977" i="7"/>
  <c r="J1977" i="7"/>
  <c r="H1977" i="7" s="1"/>
  <c r="L1976" i="7"/>
  <c r="K1977" i="7" l="1"/>
  <c r="I1977" i="7" s="1"/>
  <c r="F1978" i="7" l="1"/>
  <c r="E1978" i="7"/>
  <c r="J1978" i="7"/>
  <c r="H1978" i="7" s="1"/>
  <c r="G1978" i="7"/>
  <c r="L1977" i="7"/>
  <c r="AC1978" i="7" l="1"/>
  <c r="K1978" i="7"/>
  <c r="I1978" i="7" s="1"/>
  <c r="L1978" i="7" l="1"/>
  <c r="F1979" i="7"/>
  <c r="G1979" i="7"/>
  <c r="E1979" i="7"/>
  <c r="AC1979" i="7" l="1"/>
  <c r="J1979" i="7"/>
  <c r="H1979" i="7" s="1"/>
  <c r="K1979" i="7" l="1"/>
  <c r="I1979" i="7" s="1"/>
  <c r="E1980" i="7" l="1"/>
  <c r="F1980" i="7"/>
  <c r="G1980" i="7"/>
  <c r="J1980" i="7"/>
  <c r="H1980" i="7" s="1"/>
  <c r="L1979" i="7"/>
  <c r="AC1980" i="7" l="1"/>
  <c r="K1980" i="7"/>
  <c r="I1980" i="7" s="1"/>
  <c r="F1981" i="7"/>
  <c r="E1981" i="7" l="1"/>
  <c r="G1981" i="7"/>
  <c r="L1980" i="7"/>
  <c r="J1981" i="7"/>
  <c r="H1981" i="7" s="1"/>
  <c r="AC1981" i="7" l="1"/>
  <c r="K1981" i="7"/>
  <c r="I1981" i="7" s="1"/>
  <c r="L1981" i="7" l="1"/>
  <c r="F1982" i="7"/>
  <c r="E1982" i="7"/>
  <c r="J1982" i="7"/>
  <c r="H1982" i="7" s="1"/>
  <c r="G1982" i="7"/>
  <c r="AC1982" i="7" l="1"/>
  <c r="K1982" i="7"/>
  <c r="I1982" i="7" s="1"/>
  <c r="L1982" i="7" l="1"/>
  <c r="E1983" i="7"/>
  <c r="F1983" i="7"/>
  <c r="G1983" i="7"/>
  <c r="AC1983" i="7" l="1"/>
  <c r="J1983" i="7"/>
  <c r="H1983" i="7" s="1"/>
  <c r="K1983" i="7" l="1"/>
  <c r="I1983" i="7" s="1"/>
  <c r="E1984" i="7" l="1"/>
  <c r="F1984" i="7"/>
  <c r="L1983" i="7"/>
  <c r="J1984" i="7"/>
  <c r="H1984" i="7" s="1"/>
  <c r="G1984" i="7"/>
  <c r="AC1984" i="7" l="1"/>
  <c r="K1984" i="7"/>
  <c r="I1984" i="7" s="1"/>
  <c r="L1984" i="7" l="1"/>
  <c r="F1985" i="7"/>
  <c r="E1985" i="7"/>
  <c r="G1985" i="7"/>
  <c r="AC1985" i="7" l="1"/>
  <c r="J1985" i="7"/>
  <c r="H1985" i="7" s="1"/>
  <c r="K1985" i="7" l="1"/>
  <c r="L1985" i="7" l="1"/>
  <c r="I1985" i="7"/>
  <c r="G1986" i="7"/>
  <c r="E1986" i="7"/>
  <c r="F1986" i="7"/>
  <c r="AC1986" i="7" l="1"/>
  <c r="J1986" i="7"/>
  <c r="H1986" i="7" s="1"/>
  <c r="K1986" i="7" l="1"/>
  <c r="I1986" i="7" s="1"/>
  <c r="L1986" i="7" l="1"/>
  <c r="E1987" i="7"/>
  <c r="G1987" i="7"/>
  <c r="F1987" i="7"/>
  <c r="AC1987" i="7" l="1"/>
  <c r="J1987" i="7"/>
  <c r="H1987" i="7" s="1"/>
  <c r="K1987" i="7" l="1"/>
  <c r="I1987" i="7" s="1"/>
  <c r="L1987" i="7" l="1"/>
  <c r="G1988" i="7"/>
  <c r="E1988" i="7"/>
  <c r="F1988" i="7"/>
  <c r="AC1988" i="7" l="1"/>
  <c r="J1988" i="7"/>
  <c r="H1988" i="7" s="1"/>
  <c r="K1988" i="7" l="1"/>
  <c r="I1988" i="7" s="1"/>
  <c r="G1989" i="7"/>
  <c r="E1989" i="7" l="1"/>
  <c r="F1989" i="7"/>
  <c r="L1988" i="7"/>
  <c r="AC1989" i="7"/>
  <c r="J1989" i="7"/>
  <c r="H1989" i="7" s="1"/>
  <c r="K1989" i="7" l="1"/>
  <c r="I1989" i="7" s="1"/>
  <c r="L1989" i="7" l="1"/>
  <c r="F1990" i="7"/>
  <c r="E1990" i="7"/>
  <c r="G1990" i="7"/>
  <c r="AC1990" i="7" l="1"/>
  <c r="J1990" i="7"/>
  <c r="H1990" i="7" s="1"/>
  <c r="K1990" i="7" l="1"/>
  <c r="I1990" i="7" s="1"/>
  <c r="E1991" i="7" l="1"/>
  <c r="F1991" i="7"/>
  <c r="G1991" i="7"/>
  <c r="AC1991" i="7" s="1"/>
  <c r="J1991" i="7"/>
  <c r="H1991" i="7" s="1"/>
  <c r="L1990" i="7"/>
  <c r="K1991" i="7" l="1"/>
  <c r="I1991" i="7" s="1"/>
  <c r="L1991" i="7" l="1"/>
  <c r="E1992" i="7"/>
  <c r="G1992" i="7"/>
  <c r="F1992" i="7"/>
  <c r="AC1992" i="7" l="1"/>
  <c r="J1992" i="7"/>
  <c r="H1992" i="7" s="1"/>
  <c r="K1992" i="7" l="1"/>
  <c r="I1992" i="7" s="1"/>
  <c r="L1992" i="7" l="1"/>
  <c r="G1993" i="7"/>
  <c r="E1993" i="7"/>
  <c r="F1993" i="7"/>
  <c r="AC1993" i="7" l="1"/>
  <c r="J1993" i="7"/>
  <c r="H1993" i="7" s="1"/>
  <c r="K1993" i="7" l="1"/>
  <c r="I1993" i="7" s="1"/>
  <c r="F1994" i="7" l="1"/>
  <c r="G1994" i="7"/>
  <c r="L1993" i="7"/>
  <c r="E1994" i="7"/>
  <c r="AC1994" i="7" l="1"/>
  <c r="J1994" i="7"/>
  <c r="H1994" i="7" s="1"/>
  <c r="K1994" i="7" l="1"/>
  <c r="I1994" i="7" s="1"/>
  <c r="F1995" i="7" l="1"/>
  <c r="G1995" i="7"/>
  <c r="E1995" i="7"/>
  <c r="L1994" i="7"/>
  <c r="J1995" i="7"/>
  <c r="H1995" i="7" s="1"/>
  <c r="AC1995" i="7" l="1"/>
  <c r="K1995" i="7"/>
  <c r="I1995" i="7" s="1"/>
  <c r="E1996" i="7" l="1"/>
  <c r="G1996" i="7"/>
  <c r="F1996" i="7"/>
  <c r="L1995" i="7"/>
  <c r="AC1996" i="7" l="1"/>
  <c r="J1996" i="7"/>
  <c r="H1996" i="7" s="1"/>
  <c r="K1996" i="7" l="1"/>
  <c r="L1996" i="7" l="1"/>
  <c r="I1996" i="7"/>
  <c r="E1997" i="7"/>
  <c r="F1997" i="7"/>
  <c r="G1997" i="7"/>
  <c r="AC1997" i="7" l="1"/>
  <c r="J1997" i="7"/>
  <c r="H1997" i="7" s="1"/>
  <c r="K1997" i="7" l="1"/>
  <c r="I1997" i="7" s="1"/>
  <c r="F1998" i="7"/>
  <c r="G1998" i="7" l="1"/>
  <c r="E1998" i="7"/>
  <c r="L1997" i="7"/>
  <c r="AC1998" i="7"/>
  <c r="J1998" i="7"/>
  <c r="H1998" i="7" s="1"/>
  <c r="K1998" i="7" l="1"/>
  <c r="I1998" i="7" s="1"/>
  <c r="L1998" i="7" l="1"/>
  <c r="G1999" i="7"/>
  <c r="F1999" i="7"/>
  <c r="E1999" i="7"/>
  <c r="AC1999" i="7" l="1"/>
  <c r="J1999" i="7"/>
  <c r="H1999" i="7" s="1"/>
  <c r="K1999" i="7" l="1"/>
  <c r="I1999" i="7" s="1"/>
  <c r="E2000" i="7"/>
  <c r="F2000" i="7"/>
  <c r="G2000" i="7" l="1"/>
  <c r="AC2000" i="7" s="1"/>
  <c r="L1999" i="7"/>
  <c r="J2000" i="7"/>
  <c r="H2000" i="7" s="1"/>
  <c r="K2000" i="7" l="1"/>
  <c r="I2000" i="7" s="1"/>
  <c r="L2000" i="7" l="1"/>
  <c r="F2001" i="7"/>
  <c r="G2001" i="7"/>
  <c r="E2001" i="7"/>
  <c r="AC2001" i="7" l="1"/>
  <c r="J2001" i="7"/>
  <c r="H2001" i="7" s="1"/>
  <c r="K2001" i="7" l="1"/>
  <c r="I2001" i="7" s="1"/>
  <c r="G2002" i="7" l="1"/>
  <c r="F2002" i="7"/>
  <c r="E2002" i="7"/>
  <c r="L2001" i="7"/>
  <c r="AC2002" i="7" l="1"/>
  <c r="J2002" i="7"/>
  <c r="H2002" i="7" s="1"/>
  <c r="K2002" i="7" l="1"/>
  <c r="I2002" i="7" s="1"/>
  <c r="E2003" i="7" l="1"/>
  <c r="F2003" i="7"/>
  <c r="G2003" i="7"/>
  <c r="AC2003" i="7" s="1"/>
  <c r="L2002" i="7"/>
  <c r="J2003" i="7"/>
  <c r="H2003" i="7" s="1"/>
  <c r="K2003" i="7" l="1"/>
  <c r="I2003" i="7" s="1"/>
  <c r="E2004" i="7" l="1"/>
  <c r="F2004" i="7"/>
  <c r="G2004" i="7"/>
  <c r="J2004" i="7"/>
  <c r="H2004" i="7" s="1"/>
  <c r="L2003" i="7"/>
  <c r="AC2004" i="7" l="1"/>
  <c r="K2004" i="7"/>
  <c r="I2004" i="7" s="1"/>
  <c r="L2004" i="7" l="1"/>
  <c r="F2005" i="7"/>
  <c r="G2005" i="7"/>
  <c r="E2005" i="7"/>
  <c r="AC2005" i="7" l="1"/>
  <c r="J2005" i="7"/>
  <c r="H2005" i="7" s="1"/>
  <c r="K2005" i="7" l="1"/>
  <c r="L2005" i="7" l="1"/>
  <c r="I2005" i="7"/>
  <c r="F2006" i="7"/>
  <c r="G2006" i="7"/>
  <c r="E2006" i="7"/>
  <c r="AC2006" i="7" l="1"/>
  <c r="J2006" i="7"/>
  <c r="H2006" i="7" s="1"/>
  <c r="K2006" i="7" l="1"/>
  <c r="I2006" i="7" s="1"/>
  <c r="F2007" i="7"/>
  <c r="E2007" i="7" l="1"/>
  <c r="L2006" i="7"/>
  <c r="G2007" i="7"/>
  <c r="J2007" i="7"/>
  <c r="H2007" i="7" s="1"/>
  <c r="AC2007" i="7" l="1"/>
  <c r="K2007" i="7"/>
  <c r="I2007" i="7" s="1"/>
  <c r="E2008" i="7" l="1"/>
  <c r="F2008" i="7"/>
  <c r="G2008" i="7"/>
  <c r="AC2008" i="7" s="1"/>
  <c r="L2007" i="7"/>
  <c r="J2008" i="7"/>
  <c r="H2008" i="7" s="1"/>
  <c r="K2008" i="7" l="1"/>
  <c r="I2008" i="7" s="1"/>
  <c r="F2009" i="7" l="1"/>
  <c r="G2009" i="7"/>
  <c r="E2009" i="7"/>
  <c r="L2008" i="7"/>
  <c r="AC2009" i="7" l="1"/>
  <c r="J2009" i="7"/>
  <c r="H2009" i="7" s="1"/>
  <c r="K2009" i="7" l="1"/>
  <c r="I2009" i="7" s="1"/>
  <c r="G2010" i="7" l="1"/>
  <c r="AC2010" i="7" s="1"/>
  <c r="F2010" i="7"/>
  <c r="E2010" i="7"/>
  <c r="L2009" i="7"/>
  <c r="J2010" i="7"/>
  <c r="H2010" i="7" s="1"/>
  <c r="K2010" i="7" l="1"/>
  <c r="I2010" i="7" s="1"/>
  <c r="E2011" i="7" l="1"/>
  <c r="G2011" i="7"/>
  <c r="AC2011" i="7" s="1"/>
  <c r="L2010" i="7"/>
  <c r="F2011" i="7"/>
  <c r="J2011" i="7" l="1"/>
  <c r="H2011" i="7" s="1"/>
  <c r="K2011" i="7" l="1"/>
  <c r="I2011" i="7" s="1"/>
  <c r="F2012" i="7" l="1"/>
  <c r="E2012" i="7"/>
  <c r="G2012" i="7"/>
  <c r="AC2012" i="7" s="1"/>
  <c r="L2011" i="7"/>
  <c r="J2012" i="7"/>
  <c r="H2012" i="7" s="1"/>
  <c r="K2012" i="7" l="1"/>
  <c r="I2012" i="7" s="1"/>
  <c r="F2013" i="7" l="1"/>
  <c r="E2013" i="7"/>
  <c r="G2013" i="7"/>
  <c r="AC2013" i="7" s="1"/>
  <c r="J2013" i="7"/>
  <c r="H2013" i="7" s="1"/>
  <c r="L2012" i="7"/>
  <c r="K2013" i="7" l="1"/>
  <c r="L2013" i="7" l="1"/>
  <c r="I2013" i="7"/>
  <c r="E2014" i="7"/>
  <c r="F2014" i="7"/>
  <c r="G2014" i="7"/>
  <c r="AC2014" i="7" l="1"/>
  <c r="J2014" i="7"/>
  <c r="H2014" i="7" s="1"/>
  <c r="K2014" i="7" l="1"/>
  <c r="I2014" i="7" s="1"/>
  <c r="L2014" i="7" l="1"/>
  <c r="E2015" i="7"/>
  <c r="G2015" i="7"/>
  <c r="F2015" i="7"/>
  <c r="AC2015" i="7" l="1"/>
  <c r="J2015" i="7"/>
  <c r="H2015" i="7" s="1"/>
  <c r="K2015" i="7" l="1"/>
  <c r="I2015" i="7" s="1"/>
  <c r="L2015" i="7" l="1"/>
  <c r="E2016" i="7"/>
  <c r="F2016" i="7"/>
  <c r="G2016" i="7"/>
  <c r="AC2016" i="7" l="1"/>
  <c r="J2016" i="7"/>
  <c r="H2016" i="7" s="1"/>
  <c r="K2016" i="7" l="1"/>
  <c r="I2016" i="7" s="1"/>
  <c r="L2016" i="7" l="1"/>
  <c r="F2017" i="7"/>
  <c r="G2017" i="7"/>
  <c r="E2017" i="7"/>
  <c r="AC2017" i="7" l="1"/>
  <c r="J2017" i="7"/>
  <c r="H2017" i="7" s="1"/>
  <c r="K2017" i="7" l="1"/>
  <c r="I2017" i="7" s="1"/>
  <c r="L2017" i="7" l="1"/>
  <c r="G2018" i="7"/>
  <c r="E2018" i="7"/>
  <c r="F2018" i="7"/>
  <c r="AC2018" i="7" l="1"/>
  <c r="J2018" i="7"/>
  <c r="H2018" i="7" s="1"/>
  <c r="K2018" i="7" l="1"/>
  <c r="I2018" i="7" s="1"/>
  <c r="G2019" i="7" l="1"/>
  <c r="F2019" i="7"/>
  <c r="E2019" i="7"/>
  <c r="L2018" i="7"/>
  <c r="AC2019" i="7" l="1"/>
  <c r="J2019" i="7"/>
  <c r="H2019" i="7" s="1"/>
  <c r="K2019" i="7" l="1"/>
  <c r="I2019" i="7" s="1"/>
  <c r="L2019" i="7" l="1"/>
  <c r="G2020" i="7"/>
  <c r="E2020" i="7"/>
  <c r="F2020" i="7"/>
  <c r="AC2020" i="7" l="1"/>
  <c r="J2020" i="7"/>
  <c r="H2020" i="7" s="1"/>
  <c r="K2020" i="7" l="1"/>
  <c r="L2020" i="7" l="1"/>
  <c r="I2020" i="7"/>
  <c r="E2021" i="7"/>
  <c r="F2021" i="7"/>
  <c r="G2021" i="7"/>
  <c r="AC2021" i="7" l="1"/>
  <c r="J2021" i="7"/>
  <c r="H2021" i="7" s="1"/>
  <c r="K2021" i="7" l="1"/>
  <c r="E2022" i="7" s="1"/>
  <c r="G2022" i="7" l="1"/>
  <c r="I2021" i="7"/>
  <c r="F2022" i="7"/>
  <c r="J2022" i="7"/>
  <c r="H2022" i="7" s="1"/>
  <c r="L2021" i="7"/>
  <c r="AC2022" i="7" l="1"/>
  <c r="K2022" i="7"/>
  <c r="I2022" i="7" s="1"/>
  <c r="L2022" i="7" l="1"/>
  <c r="F2023" i="7"/>
  <c r="G2023" i="7"/>
  <c r="E2023" i="7"/>
  <c r="AC2023" i="7" l="1"/>
  <c r="J2023" i="7"/>
  <c r="H2023" i="7" s="1"/>
  <c r="K2023" i="7" l="1"/>
  <c r="I2023" i="7" s="1"/>
  <c r="G2024" i="7" l="1"/>
  <c r="F2024" i="7"/>
  <c r="E2024" i="7"/>
  <c r="L2023" i="7"/>
  <c r="J2024" i="7"/>
  <c r="H2024" i="7" s="1"/>
  <c r="AC2024" i="7" l="1"/>
  <c r="K2024" i="7"/>
  <c r="L2024" i="7" l="1"/>
  <c r="I2024" i="7"/>
  <c r="G2025" i="7"/>
  <c r="F2025" i="7"/>
  <c r="E2025" i="7"/>
  <c r="AC2025" i="7" l="1"/>
  <c r="J2025" i="7"/>
  <c r="H2025" i="7" s="1"/>
  <c r="K2025" i="7" l="1"/>
  <c r="I2025" i="7" s="1"/>
  <c r="G2026" i="7" l="1"/>
  <c r="F2026" i="7"/>
  <c r="E2026" i="7"/>
  <c r="L2025" i="7"/>
  <c r="AC2026" i="7" l="1"/>
  <c r="J2026" i="7"/>
  <c r="H2026" i="7" s="1"/>
  <c r="K2026" i="7" l="1"/>
  <c r="I2026" i="7" s="1"/>
  <c r="L2026" i="7" l="1"/>
  <c r="G2027" i="7"/>
  <c r="E2027" i="7"/>
  <c r="F2027" i="7"/>
  <c r="AC2027" i="7" l="1"/>
  <c r="J2027" i="7"/>
  <c r="H2027" i="7" s="1"/>
  <c r="K2027" i="7" l="1"/>
  <c r="L2027" i="7" l="1"/>
  <c r="I2027" i="7"/>
  <c r="G2028" i="7"/>
  <c r="F2028" i="7"/>
  <c r="E2028" i="7"/>
  <c r="AC2028" i="7" l="1"/>
  <c r="J2028" i="7"/>
  <c r="H2028" i="7" s="1"/>
  <c r="K2028" i="7" l="1"/>
  <c r="I2028" i="7" s="1"/>
  <c r="L2028" i="7" l="1"/>
  <c r="E2029" i="7"/>
  <c r="F2029" i="7"/>
  <c r="G2029" i="7"/>
  <c r="AC2029" i="7" l="1"/>
  <c r="J2029" i="7"/>
  <c r="H2029" i="7" s="1"/>
  <c r="K2029" i="7" l="1"/>
  <c r="L2029" i="7" l="1"/>
  <c r="I2029" i="7"/>
  <c r="E2030" i="7"/>
  <c r="F2030" i="7"/>
  <c r="G2030" i="7"/>
  <c r="AC2030" i="7" l="1"/>
  <c r="J2030" i="7"/>
  <c r="H2030" i="7" s="1"/>
  <c r="K2030" i="7" l="1"/>
  <c r="L2030" i="7" l="1"/>
  <c r="I2030" i="7"/>
  <c r="G2031" i="7"/>
  <c r="F2031" i="7"/>
  <c r="E2031" i="7"/>
  <c r="AC2031" i="7" l="1"/>
  <c r="J2031" i="7"/>
  <c r="H2031" i="7" s="1"/>
  <c r="K2031" i="7" l="1"/>
  <c r="I2031" i="7" s="1"/>
  <c r="G2032" i="7" l="1"/>
  <c r="E2032" i="7"/>
  <c r="F2032" i="7"/>
  <c r="L2031" i="7"/>
  <c r="J2032" i="7"/>
  <c r="H2032" i="7" s="1"/>
  <c r="AC2032" i="7" l="1"/>
  <c r="K2032" i="7"/>
  <c r="I2032" i="7" s="1"/>
  <c r="G2033" i="7" l="1"/>
  <c r="F2033" i="7"/>
  <c r="E2033" i="7"/>
  <c r="AC2033" i="7"/>
  <c r="J2033" i="7"/>
  <c r="H2033" i="7" s="1"/>
  <c r="L2032" i="7"/>
  <c r="K2033" i="7" l="1"/>
  <c r="I2033" i="7" s="1"/>
  <c r="E2034" i="7" l="1"/>
  <c r="F2034" i="7"/>
  <c r="G2034" i="7"/>
  <c r="AC2034" i="7" s="1"/>
  <c r="J2034" i="7"/>
  <c r="H2034" i="7" s="1"/>
  <c r="L2033" i="7"/>
  <c r="K2034" i="7" l="1"/>
  <c r="I2034" i="7" s="1"/>
  <c r="E2035" i="7" l="1"/>
  <c r="L2034" i="7"/>
  <c r="G2035" i="7"/>
  <c r="F2035" i="7"/>
  <c r="AC2035" i="7" l="1"/>
  <c r="J2035" i="7"/>
  <c r="H2035" i="7" s="1"/>
  <c r="K2035" i="7" l="1"/>
  <c r="I2035" i="7" s="1"/>
  <c r="G2036" i="7"/>
  <c r="E2036" i="7"/>
  <c r="F2036" i="7" l="1"/>
  <c r="AC2036" i="7"/>
  <c r="L2035" i="7"/>
  <c r="J2036" i="7"/>
  <c r="H2036" i="7" s="1"/>
  <c r="K2036" i="7" l="1"/>
  <c r="I2036" i="7" s="1"/>
  <c r="F2037" i="7" l="1"/>
  <c r="L2036" i="7"/>
  <c r="G2037" i="7"/>
  <c r="E2037" i="7"/>
  <c r="AC2037" i="7" l="1"/>
  <c r="J2037" i="7"/>
  <c r="H2037" i="7" s="1"/>
  <c r="K2037" i="7" l="1"/>
  <c r="I2037" i="7" s="1"/>
  <c r="G2038" i="7" l="1"/>
  <c r="AC2038" i="7" s="1"/>
  <c r="E2038" i="7"/>
  <c r="F2038" i="7"/>
  <c r="L2037" i="7"/>
  <c r="J2038" i="7"/>
  <c r="H2038" i="7" s="1"/>
  <c r="K2038" i="7" l="1"/>
  <c r="I2038" i="7" s="1"/>
  <c r="E2039" i="7" l="1"/>
  <c r="G2039" i="7"/>
  <c r="F2039" i="7"/>
  <c r="L2038" i="7"/>
  <c r="J2039" i="7"/>
  <c r="H2039" i="7" s="1"/>
  <c r="AC2039" i="7" l="1"/>
  <c r="K2039" i="7"/>
  <c r="I2039" i="7" s="1"/>
  <c r="F2040" i="7"/>
  <c r="E2040" i="7" l="1"/>
  <c r="G2040" i="7"/>
  <c r="AC2040" i="7" s="1"/>
  <c r="L2039" i="7"/>
  <c r="J2040" i="7"/>
  <c r="H2040" i="7" s="1"/>
  <c r="K2040" i="7" l="1"/>
  <c r="I2040" i="7" s="1"/>
  <c r="L2040" i="7" l="1"/>
  <c r="G2041" i="7"/>
  <c r="F2041" i="7"/>
  <c r="E2041" i="7"/>
  <c r="AC2041" i="7" l="1"/>
  <c r="J2041" i="7"/>
  <c r="H2041" i="7" s="1"/>
  <c r="K2041" i="7" l="1"/>
  <c r="L2041" i="7" l="1"/>
  <c r="I2041" i="7"/>
  <c r="F2042" i="7"/>
  <c r="G2042" i="7"/>
  <c r="E2042" i="7"/>
  <c r="AC2042" i="7" l="1"/>
  <c r="J2042" i="7"/>
  <c r="H2042" i="7" s="1"/>
  <c r="K2042" i="7" l="1"/>
  <c r="I2042" i="7" s="1"/>
  <c r="E2043" i="7" l="1"/>
  <c r="G2043" i="7"/>
  <c r="AC2043" i="7" s="1"/>
  <c r="F2043" i="7"/>
  <c r="L2042" i="7"/>
  <c r="J2043" i="7"/>
  <c r="H2043" i="7" s="1"/>
  <c r="K2043" i="7" l="1"/>
  <c r="I2043" i="7" s="1"/>
  <c r="G2044" i="7" l="1"/>
  <c r="AC2044" i="7" s="1"/>
  <c r="E2044" i="7"/>
  <c r="F2044" i="7"/>
  <c r="L2043" i="7"/>
  <c r="J2044" i="7" l="1"/>
  <c r="H2044" i="7" s="1"/>
  <c r="K2044" i="7" l="1"/>
  <c r="I2044" i="7" s="1"/>
  <c r="E2045" i="7" l="1"/>
  <c r="F2045" i="7"/>
  <c r="G2045" i="7"/>
  <c r="J2045" i="7"/>
  <c r="H2045" i="7" s="1"/>
  <c r="L2044" i="7"/>
  <c r="AC2045" i="7" l="1"/>
  <c r="K2045" i="7"/>
  <c r="L2045" i="7" l="1"/>
  <c r="I2045" i="7"/>
  <c r="E2046" i="7"/>
  <c r="G2046" i="7"/>
  <c r="F2046" i="7"/>
  <c r="AC2046" i="7" l="1"/>
  <c r="J2046" i="7"/>
  <c r="H2046" i="7" s="1"/>
  <c r="K2046" i="7" l="1"/>
  <c r="I2046" i="7" s="1"/>
  <c r="G2047" i="7" l="1"/>
  <c r="E2047" i="7"/>
  <c r="F2047" i="7"/>
  <c r="AC2047" i="7"/>
  <c r="J2047" i="7"/>
  <c r="H2047" i="7" s="1"/>
  <c r="L2046" i="7"/>
  <c r="K2047" i="7" l="1"/>
  <c r="L2047" i="7" l="1"/>
  <c r="I2047" i="7"/>
  <c r="G2048" i="7"/>
  <c r="E2048" i="7"/>
  <c r="F2048" i="7"/>
  <c r="AC2048" i="7" l="1"/>
  <c r="J2048" i="7"/>
  <c r="H2048" i="7" s="1"/>
  <c r="K2048" i="7" l="1"/>
  <c r="I2048" i="7" s="1"/>
  <c r="F2049" i="7"/>
  <c r="G2049" i="7" l="1"/>
  <c r="E2049" i="7"/>
  <c r="AC2049" i="7"/>
  <c r="L2048" i="7"/>
  <c r="J2049" i="7"/>
  <c r="H2049" i="7" s="1"/>
  <c r="K2049" i="7" l="1"/>
  <c r="I2049" i="7" s="1"/>
  <c r="G2050" i="7" l="1"/>
  <c r="F2050" i="7"/>
  <c r="E2050" i="7"/>
  <c r="L2049" i="7"/>
  <c r="AC2050" i="7" l="1"/>
  <c r="J2050" i="7"/>
  <c r="H2050" i="7" s="1"/>
  <c r="K2050" i="7" l="1"/>
  <c r="L2050" i="7" l="1"/>
  <c r="I2050" i="7"/>
  <c r="G2051" i="7"/>
  <c r="E2051" i="7"/>
  <c r="F2051" i="7"/>
  <c r="AC2051" i="7" l="1"/>
  <c r="J2051" i="7"/>
  <c r="H2051" i="7" s="1"/>
  <c r="K2051" i="7" l="1"/>
  <c r="I2051" i="7" s="1"/>
  <c r="G2052" i="7" l="1"/>
  <c r="F2052" i="7"/>
  <c r="E2052" i="7"/>
  <c r="L2051" i="7"/>
  <c r="AC2052" i="7" l="1"/>
  <c r="J2052" i="7"/>
  <c r="H2052" i="7" s="1"/>
  <c r="K2052" i="7" l="1"/>
  <c r="L2052" i="7" l="1"/>
  <c r="I2052" i="7"/>
  <c r="F2053" i="7"/>
  <c r="E2053" i="7"/>
  <c r="G2053" i="7"/>
  <c r="AC2053" i="7" l="1"/>
  <c r="J2053" i="7"/>
  <c r="H2053" i="7" s="1"/>
  <c r="K2053" i="7" l="1"/>
  <c r="I2053" i="7" s="1"/>
  <c r="E2054" i="7" l="1"/>
  <c r="G2054" i="7"/>
  <c r="AC2054" i="7" s="1"/>
  <c r="F2054" i="7"/>
  <c r="L2053" i="7"/>
  <c r="J2054" i="7"/>
  <c r="H2054" i="7" s="1"/>
  <c r="K2054" i="7" l="1"/>
  <c r="I2054" i="7" s="1"/>
  <c r="E2055" i="7" l="1"/>
  <c r="F2055" i="7"/>
  <c r="G2055" i="7"/>
  <c r="L2054" i="7"/>
  <c r="J2055" i="7"/>
  <c r="H2055" i="7" s="1"/>
  <c r="AC2055" i="7" l="1"/>
  <c r="K2055" i="7"/>
  <c r="I2055" i="7" s="1"/>
  <c r="F2056" i="7" l="1"/>
  <c r="G2056" i="7"/>
  <c r="E2056" i="7"/>
  <c r="AC2056" i="7"/>
  <c r="L2055" i="7"/>
  <c r="J2056" i="7"/>
  <c r="H2056" i="7" s="1"/>
  <c r="K2056" i="7" l="1"/>
  <c r="I2056" i="7" s="1"/>
  <c r="L2056" i="7" l="1"/>
  <c r="E2057" i="7"/>
  <c r="G2057" i="7"/>
  <c r="F2057" i="7"/>
  <c r="AC2057" i="7" l="1"/>
  <c r="J2057" i="7"/>
  <c r="H2057" i="7" s="1"/>
  <c r="K2057" i="7" l="1"/>
  <c r="L2057" i="7" s="1"/>
  <c r="G2058" i="7" l="1"/>
  <c r="I2057" i="7"/>
  <c r="E2058" i="7"/>
  <c r="F2058" i="7"/>
  <c r="AC2058" i="7" l="1"/>
  <c r="J2058" i="7"/>
  <c r="H2058" i="7" s="1"/>
  <c r="K2058" i="7" l="1"/>
  <c r="I2058" i="7" s="1"/>
  <c r="G2059" i="7" l="1"/>
  <c r="F2059" i="7"/>
  <c r="E2059" i="7"/>
  <c r="AC2059" i="7"/>
  <c r="L2058" i="7"/>
  <c r="J2059" i="7"/>
  <c r="H2059" i="7" s="1"/>
  <c r="K2059" i="7" l="1"/>
  <c r="I2059" i="7" s="1"/>
  <c r="G2060" i="7" l="1"/>
  <c r="F2060" i="7"/>
  <c r="E2060" i="7"/>
  <c r="L2059" i="7"/>
  <c r="AC2060" i="7"/>
  <c r="J2060" i="7"/>
  <c r="H2060" i="7" s="1"/>
  <c r="K2060" i="7" l="1"/>
  <c r="I2060" i="7" s="1"/>
  <c r="G2061" i="7" l="1"/>
  <c r="E2061" i="7"/>
  <c r="AC2061" i="7"/>
  <c r="F2061" i="7"/>
  <c r="L2060" i="7"/>
  <c r="J2061" i="7"/>
  <c r="H2061" i="7" s="1"/>
  <c r="K2061" i="7" l="1"/>
  <c r="I2061" i="7" s="1"/>
  <c r="G2062" i="7" l="1"/>
  <c r="E2062" i="7"/>
  <c r="F2062" i="7"/>
  <c r="L2061" i="7"/>
  <c r="AC2062" i="7"/>
  <c r="J2062" i="7"/>
  <c r="H2062" i="7" s="1"/>
  <c r="K2062" i="7" l="1"/>
  <c r="I2062" i="7" s="1"/>
  <c r="F2063" i="7"/>
  <c r="E2063" i="7" l="1"/>
  <c r="G2063" i="7"/>
  <c r="AC2063" i="7" s="1"/>
  <c r="L2062" i="7"/>
  <c r="J2063" i="7"/>
  <c r="H2063" i="7" s="1"/>
  <c r="K2063" i="7" l="1"/>
  <c r="I2063" i="7" s="1"/>
  <c r="L2063" i="7" l="1"/>
  <c r="E2064" i="7"/>
  <c r="F2064" i="7"/>
  <c r="G2064" i="7"/>
  <c r="AC2064" i="7" l="1"/>
  <c r="J2064" i="7"/>
  <c r="H2064" i="7" s="1"/>
  <c r="K2064" i="7" l="1"/>
  <c r="I2064" i="7" s="1"/>
  <c r="G2065" i="7" l="1"/>
  <c r="L2064" i="7"/>
  <c r="E2065" i="7"/>
  <c r="F2065" i="7"/>
  <c r="AC2065" i="7" l="1"/>
  <c r="J2065" i="7"/>
  <c r="H2065" i="7" s="1"/>
  <c r="K2065" i="7" l="1"/>
  <c r="L2065" i="7" s="1"/>
  <c r="F2066" i="7" l="1"/>
  <c r="I2065" i="7"/>
  <c r="J2066" i="7"/>
  <c r="H2066" i="7" s="1"/>
  <c r="G2066" i="7"/>
  <c r="E2066" i="7"/>
  <c r="AC2066" i="7" l="1"/>
  <c r="K2066" i="7"/>
  <c r="I2066" i="7" s="1"/>
  <c r="L2066" i="7" l="1"/>
  <c r="F2067" i="7"/>
  <c r="G2067" i="7"/>
  <c r="E2067" i="7"/>
  <c r="AC2067" i="7" l="1"/>
  <c r="J2067" i="7"/>
  <c r="H2067" i="7" s="1"/>
  <c r="K2067" i="7" l="1"/>
  <c r="I2067" i="7" s="1"/>
  <c r="L2067" i="7" l="1"/>
  <c r="F2068" i="7"/>
  <c r="E2068" i="7"/>
  <c r="G2068" i="7"/>
  <c r="AC2068" i="7" l="1"/>
  <c r="J2068" i="7"/>
  <c r="H2068" i="7" s="1"/>
  <c r="K2068" i="7" l="1"/>
  <c r="E2069" i="7" s="1"/>
  <c r="G2069" i="7" l="1"/>
  <c r="F2069" i="7"/>
  <c r="AC2069" i="7"/>
  <c r="L2068" i="7"/>
  <c r="I2068" i="7"/>
  <c r="J2069" i="7"/>
  <c r="H2069" i="7" s="1"/>
  <c r="K2069" i="7" l="1"/>
  <c r="I2069" i="7" s="1"/>
  <c r="L2069" i="7" l="1"/>
  <c r="E2070" i="7"/>
  <c r="F2070" i="7"/>
  <c r="G2070" i="7"/>
  <c r="AC2070" i="7" l="1"/>
  <c r="J2070" i="7"/>
  <c r="H2070" i="7" s="1"/>
  <c r="K2070" i="7" l="1"/>
  <c r="I2070" i="7" s="1"/>
  <c r="L2070" i="7" l="1"/>
  <c r="F2071" i="7"/>
  <c r="G2071" i="7"/>
  <c r="E2071" i="7"/>
  <c r="AC2071" i="7" l="1"/>
  <c r="J2071" i="7"/>
  <c r="H2071" i="7" s="1"/>
  <c r="K2071" i="7" l="1"/>
  <c r="I2071" i="7" s="1"/>
  <c r="G2072" i="7" l="1"/>
  <c r="E2072" i="7"/>
  <c r="F2072" i="7"/>
  <c r="AC2072" i="7"/>
  <c r="J2072" i="7"/>
  <c r="H2072" i="7" s="1"/>
  <c r="L2071" i="7"/>
  <c r="K2072" i="7" l="1"/>
  <c r="F2073" i="7" s="1"/>
  <c r="G2073" i="7" l="1"/>
  <c r="E2073" i="7"/>
  <c r="AC2073" i="7"/>
  <c r="L2072" i="7"/>
  <c r="I2072" i="7"/>
  <c r="J2073" i="7"/>
  <c r="H2073" i="7" s="1"/>
  <c r="K2073" i="7" l="1"/>
  <c r="E2074" i="7" s="1"/>
  <c r="G2074" i="7" l="1"/>
  <c r="F2074" i="7"/>
  <c r="AC2074" i="7"/>
  <c r="L2073" i="7"/>
  <c r="I2073" i="7"/>
  <c r="J2074" i="7"/>
  <c r="H2074" i="7" s="1"/>
  <c r="K2074" i="7" l="1"/>
  <c r="I2074" i="7" s="1"/>
  <c r="L2074" i="7" l="1"/>
  <c r="E2075" i="7"/>
  <c r="G2075" i="7"/>
  <c r="F2075" i="7"/>
  <c r="AC2075" i="7" l="1"/>
  <c r="J2075" i="7"/>
  <c r="H2075" i="7" s="1"/>
  <c r="K2075" i="7" l="1"/>
  <c r="I2075" i="7" s="1"/>
  <c r="G2076" i="7" l="1"/>
  <c r="AC2076" i="7" s="1"/>
  <c r="F2076" i="7"/>
  <c r="E2076" i="7"/>
  <c r="J2076" i="7"/>
  <c r="H2076" i="7" s="1"/>
  <c r="L2075" i="7"/>
  <c r="K2076" i="7" l="1"/>
  <c r="G2077" i="7" s="1"/>
  <c r="E2077" i="7" l="1"/>
  <c r="F2077" i="7"/>
  <c r="AC2077" i="7"/>
  <c r="L2076" i="7"/>
  <c r="I2076" i="7"/>
  <c r="J2077" i="7"/>
  <c r="H2077" i="7" s="1"/>
  <c r="K2077" i="7" l="1"/>
  <c r="L2077" i="7" l="1"/>
  <c r="I2077" i="7"/>
  <c r="G2078" i="7"/>
  <c r="E2078" i="7"/>
  <c r="F2078" i="7"/>
  <c r="AC2078" i="7" l="1"/>
  <c r="J2078" i="7"/>
  <c r="H2078" i="7" s="1"/>
  <c r="K2078" i="7" l="1"/>
  <c r="I2078" i="7" s="1"/>
  <c r="L2078" i="7" l="1"/>
  <c r="G2079" i="7"/>
  <c r="F2079" i="7"/>
  <c r="E2079" i="7"/>
  <c r="AC2079" i="7" l="1"/>
  <c r="J2079" i="7"/>
  <c r="H2079" i="7" s="1"/>
  <c r="K2079" i="7" l="1"/>
  <c r="I2079" i="7" s="1"/>
  <c r="L2079" i="7" l="1"/>
  <c r="E2080" i="7"/>
  <c r="G2080" i="7"/>
  <c r="F2080" i="7"/>
  <c r="AC2080" i="7" l="1"/>
  <c r="J2080" i="7"/>
  <c r="H2080" i="7" s="1"/>
  <c r="K2080" i="7" l="1"/>
  <c r="I2080" i="7" s="1"/>
  <c r="L2080" i="7" l="1"/>
  <c r="F2081" i="7"/>
  <c r="G2081" i="7"/>
  <c r="E2081" i="7"/>
  <c r="AC2081" i="7" l="1"/>
  <c r="J2081" i="7"/>
  <c r="H2081" i="7" s="1"/>
  <c r="K2081" i="7" l="1"/>
  <c r="I2081" i="7" s="1"/>
  <c r="E2082" i="7"/>
  <c r="F2082" i="7" l="1"/>
  <c r="G2082" i="7"/>
  <c r="AC2082" i="7" s="1"/>
  <c r="J2082" i="7"/>
  <c r="H2082" i="7" s="1"/>
  <c r="L2081" i="7"/>
  <c r="K2082" i="7" l="1"/>
  <c r="I2082" i="7" s="1"/>
  <c r="F2083" i="7" l="1"/>
  <c r="E2083" i="7"/>
  <c r="G2083" i="7"/>
  <c r="AC2083" i="7" s="1"/>
  <c r="L2082" i="7"/>
  <c r="J2083" i="7"/>
  <c r="H2083" i="7" s="1"/>
  <c r="K2083" i="7" l="1"/>
  <c r="L2083" i="7" l="1"/>
  <c r="I2083" i="7"/>
  <c r="F2084" i="7"/>
  <c r="E2084" i="7"/>
  <c r="G2084" i="7"/>
  <c r="AC2084" i="7" l="1"/>
  <c r="J2084" i="7"/>
  <c r="H2084" i="7" s="1"/>
  <c r="K2084" i="7" l="1"/>
  <c r="I2084" i="7" s="1"/>
  <c r="E2085" i="7"/>
  <c r="F2085" i="7" l="1"/>
  <c r="G2085" i="7"/>
  <c r="L2084" i="7"/>
  <c r="J2085" i="7"/>
  <c r="H2085" i="7" s="1"/>
  <c r="AC2085" i="7" l="1"/>
  <c r="K2085" i="7"/>
  <c r="L2085" i="7" l="1"/>
  <c r="I2085" i="7"/>
  <c r="F2086" i="7"/>
  <c r="G2086" i="7"/>
  <c r="E2086" i="7"/>
  <c r="AC2086" i="7" l="1"/>
  <c r="J2086" i="7"/>
  <c r="H2086" i="7" s="1"/>
  <c r="K2086" i="7" l="1"/>
  <c r="I2086" i="7" s="1"/>
  <c r="E2087" i="7" l="1"/>
  <c r="F2087" i="7"/>
  <c r="G2087" i="7"/>
  <c r="J2087" i="7"/>
  <c r="H2087" i="7" s="1"/>
  <c r="L2086" i="7"/>
  <c r="AC2087" i="7" l="1"/>
  <c r="K2087" i="7"/>
  <c r="G2088" i="7" l="1"/>
  <c r="I2087" i="7"/>
  <c r="L2087" i="7"/>
  <c r="F2088" i="7"/>
  <c r="E2088" i="7"/>
  <c r="AC2088" i="7" l="1"/>
  <c r="J2088" i="7"/>
  <c r="H2088" i="7" s="1"/>
  <c r="K2088" i="7" l="1"/>
  <c r="G2089" i="7" s="1"/>
  <c r="E2089" i="7" l="1"/>
  <c r="F2089" i="7"/>
  <c r="AC2089" i="7"/>
  <c r="L2088" i="7"/>
  <c r="I2088" i="7"/>
  <c r="J2089" i="7"/>
  <c r="H2089" i="7" s="1"/>
  <c r="K2089" i="7" l="1"/>
  <c r="I2089" i="7" s="1"/>
  <c r="G2090" i="7" l="1"/>
  <c r="E2090" i="7"/>
  <c r="F2090" i="7"/>
  <c r="L2089" i="7"/>
  <c r="AC2090" i="7" l="1"/>
  <c r="J2090" i="7"/>
  <c r="H2090" i="7" s="1"/>
  <c r="K2090" i="7" l="1"/>
  <c r="I2090" i="7" s="1"/>
  <c r="E2091" i="7" l="1"/>
  <c r="G2091" i="7"/>
  <c r="F2091" i="7"/>
  <c r="L2090" i="7"/>
  <c r="AC2091" i="7" l="1"/>
  <c r="J2091" i="7"/>
  <c r="H2091" i="7" s="1"/>
  <c r="K2091" i="7" l="1"/>
  <c r="I2091" i="7" s="1"/>
  <c r="L2091" i="7" l="1"/>
  <c r="G2092" i="7"/>
  <c r="F2092" i="7"/>
  <c r="E2092" i="7"/>
  <c r="AC2092" i="7" l="1"/>
  <c r="J2092" i="7"/>
  <c r="H2092" i="7" s="1"/>
  <c r="K2092" i="7" l="1"/>
  <c r="I2092" i="7" s="1"/>
  <c r="L2092" i="7" l="1"/>
  <c r="E2093" i="7"/>
  <c r="F2093" i="7"/>
  <c r="G2093" i="7"/>
  <c r="AC2093" i="7" l="1"/>
  <c r="J2093" i="7"/>
  <c r="H2093" i="7" s="1"/>
  <c r="K2093" i="7" l="1"/>
  <c r="L2093" i="7" l="1"/>
  <c r="I2093" i="7"/>
  <c r="E2094" i="7"/>
  <c r="F2094" i="7"/>
  <c r="G2094" i="7"/>
  <c r="AC2094" i="7" l="1"/>
  <c r="J2094" i="7"/>
  <c r="H2094" i="7" s="1"/>
  <c r="K2094" i="7" l="1"/>
  <c r="F2095" i="7" s="1"/>
  <c r="E2095" i="7"/>
  <c r="G2095" i="7"/>
  <c r="AC2095" i="7" l="1"/>
  <c r="L2094" i="7"/>
  <c r="I2094" i="7"/>
  <c r="J2095" i="7"/>
  <c r="H2095" i="7" s="1"/>
  <c r="K2095" i="7" l="1"/>
  <c r="I2095" i="7" s="1"/>
  <c r="F2096" i="7" l="1"/>
  <c r="G2096" i="7"/>
  <c r="AC2096" i="7" s="1"/>
  <c r="E2096" i="7"/>
  <c r="L2095" i="7"/>
  <c r="J2096" i="7"/>
  <c r="H2096" i="7" s="1"/>
  <c r="K2096" i="7" l="1"/>
  <c r="I2096" i="7" s="1"/>
  <c r="G2097" i="7" l="1"/>
  <c r="F2097" i="7"/>
  <c r="E2097" i="7"/>
  <c r="J2097" i="7"/>
  <c r="H2097" i="7" s="1"/>
  <c r="L2096" i="7"/>
  <c r="AC2097" i="7" l="1"/>
  <c r="K2097" i="7"/>
  <c r="I2097" i="7" s="1"/>
  <c r="F2098" i="7" l="1"/>
  <c r="E2098" i="7"/>
  <c r="G2098" i="7"/>
  <c r="J2098" i="7"/>
  <c r="H2098" i="7" s="1"/>
  <c r="L2097" i="7"/>
  <c r="AC2098" i="7" l="1"/>
  <c r="K2098" i="7"/>
  <c r="I2098" i="7" s="1"/>
  <c r="G2099" i="7" l="1"/>
  <c r="E2099" i="7"/>
  <c r="AC2099" i="7"/>
  <c r="F2099" i="7"/>
  <c r="J2099" i="7"/>
  <c r="H2099" i="7" s="1"/>
  <c r="L2098" i="7"/>
  <c r="K2099" i="7" l="1"/>
  <c r="I2099" i="7" s="1"/>
  <c r="E2100" i="7" l="1"/>
  <c r="G2100" i="7"/>
  <c r="AC2100" i="7" s="1"/>
  <c r="F2100" i="7"/>
  <c r="J2100" i="7"/>
  <c r="H2100" i="7" s="1"/>
  <c r="L2099" i="7"/>
  <c r="K2100" i="7" l="1"/>
  <c r="I2100" i="7" s="1"/>
  <c r="F2101" i="7" l="1"/>
  <c r="E2101" i="7"/>
  <c r="G2101" i="7"/>
  <c r="J2101" i="7"/>
  <c r="H2101" i="7" s="1"/>
  <c r="L2100" i="7"/>
  <c r="AC2101" i="7" l="1"/>
  <c r="K2101" i="7"/>
  <c r="E2102" i="7" s="1"/>
  <c r="F2102" i="7" l="1"/>
  <c r="L2101" i="7"/>
  <c r="I2101" i="7"/>
  <c r="G2102" i="7"/>
  <c r="J2102" i="7"/>
  <c r="H2102" i="7" s="1"/>
  <c r="AC2102" i="7" l="1"/>
  <c r="K2102" i="7"/>
  <c r="L2102" i="7" l="1"/>
  <c r="I2102" i="7"/>
  <c r="G2103" i="7"/>
  <c r="E2103" i="7"/>
  <c r="F2103" i="7"/>
  <c r="AC2103" i="7" l="1"/>
  <c r="J2103" i="7"/>
  <c r="H2103" i="7" s="1"/>
  <c r="K2103" i="7" l="1"/>
  <c r="E2104" i="7" s="1"/>
  <c r="G2104" i="7" l="1"/>
  <c r="F2104" i="7"/>
  <c r="AC2104" i="7"/>
  <c r="L2103" i="7"/>
  <c r="I2103" i="7"/>
  <c r="J2104" i="7"/>
  <c r="H2104" i="7" s="1"/>
  <c r="K2104" i="7" l="1"/>
  <c r="L2104" i="7" l="1"/>
  <c r="I2104" i="7"/>
  <c r="F2105" i="7"/>
  <c r="E2105" i="7"/>
  <c r="G2105" i="7"/>
  <c r="AC2105" i="7" l="1"/>
  <c r="J2105" i="7"/>
  <c r="H2105" i="7" s="1"/>
  <c r="K2105" i="7" l="1"/>
  <c r="I2105" i="7" s="1"/>
  <c r="F2106" i="7" l="1"/>
  <c r="E2106" i="7"/>
  <c r="G2106" i="7"/>
  <c r="AC2106" i="7" s="1"/>
  <c r="L2105" i="7"/>
  <c r="J2106" i="7"/>
  <c r="H2106" i="7" s="1"/>
  <c r="K2106" i="7" l="1"/>
  <c r="I2106" i="7" s="1"/>
  <c r="F2107" i="7" l="1"/>
  <c r="E2107" i="7"/>
  <c r="G2107" i="7"/>
  <c r="L2106" i="7"/>
  <c r="AC2107" i="7" l="1"/>
  <c r="J2107" i="7"/>
  <c r="H2107" i="7" s="1"/>
  <c r="K2107" i="7" l="1"/>
  <c r="I2107" i="7" s="1"/>
  <c r="F2108" i="7"/>
  <c r="E2108" i="7" l="1"/>
  <c r="G2108" i="7"/>
  <c r="AC2108" i="7" s="1"/>
  <c r="L2107" i="7"/>
  <c r="J2108" i="7"/>
  <c r="H2108" i="7" s="1"/>
  <c r="K2108" i="7" l="1"/>
  <c r="I2108" i="7" s="1"/>
  <c r="L2108" i="7" l="1"/>
  <c r="E2109" i="7"/>
  <c r="G2109" i="7"/>
  <c r="F2109" i="7"/>
  <c r="AC2109" i="7" l="1"/>
  <c r="J2109" i="7"/>
  <c r="H2109" i="7" s="1"/>
  <c r="K2109" i="7" l="1"/>
  <c r="I2109" i="7" s="1"/>
  <c r="L2109" i="7" l="1"/>
  <c r="E2110" i="7"/>
  <c r="F2110" i="7"/>
  <c r="G2110" i="7"/>
  <c r="AC2110" i="7" l="1"/>
  <c r="J2110" i="7"/>
  <c r="H2110" i="7" s="1"/>
  <c r="K2110" i="7" l="1"/>
  <c r="I2110" i="7" s="1"/>
  <c r="E2111" i="7" l="1"/>
  <c r="F2111" i="7"/>
  <c r="G2111" i="7"/>
  <c r="L2110" i="7"/>
  <c r="J2111" i="7"/>
  <c r="H2111" i="7" s="1"/>
  <c r="AC2111" i="7" l="1"/>
  <c r="K2111" i="7"/>
  <c r="I2111" i="7" s="1"/>
  <c r="L2111" i="7" l="1"/>
  <c r="G2112" i="7"/>
  <c r="E2112" i="7"/>
  <c r="F2112" i="7"/>
  <c r="AC2112" i="7" l="1"/>
  <c r="J2112" i="7"/>
  <c r="H2112" i="7" s="1"/>
  <c r="K2112" i="7" l="1"/>
  <c r="I2112" i="7" s="1"/>
  <c r="F2113" i="7" l="1"/>
  <c r="E2113" i="7"/>
  <c r="G2113" i="7"/>
  <c r="L2112" i="7"/>
  <c r="AC2113" i="7" l="1"/>
  <c r="J2113" i="7"/>
  <c r="H2113" i="7" s="1"/>
  <c r="K2113" i="7" l="1"/>
  <c r="I2113" i="7" s="1"/>
  <c r="L2113" i="7" l="1"/>
  <c r="E2114" i="7"/>
  <c r="F2114" i="7"/>
  <c r="G2114" i="7"/>
  <c r="AC2114" i="7" l="1"/>
  <c r="J2114" i="7"/>
  <c r="H2114" i="7" s="1"/>
  <c r="K2114" i="7" l="1"/>
  <c r="I2114" i="7" s="1"/>
  <c r="F2115" i="7" l="1"/>
  <c r="E2115" i="7"/>
  <c r="G2115" i="7"/>
  <c r="L2114" i="7"/>
  <c r="AC2115" i="7" l="1"/>
  <c r="J2115" i="7"/>
  <c r="H2115" i="7" s="1"/>
  <c r="K2115" i="7" l="1"/>
  <c r="I2115" i="7" s="1"/>
  <c r="L2115" i="7" l="1"/>
  <c r="E2116" i="7"/>
  <c r="G2116" i="7"/>
  <c r="F2116" i="7"/>
  <c r="AC2116" i="7" l="1"/>
  <c r="J2116" i="7"/>
  <c r="H2116" i="7" s="1"/>
  <c r="K2116" i="7" l="1"/>
  <c r="I2116" i="7" s="1"/>
  <c r="L2116" i="7" l="1"/>
  <c r="F2117" i="7"/>
  <c r="E2117" i="7"/>
  <c r="G2117" i="7"/>
  <c r="AC2117" i="7" l="1"/>
  <c r="J2117" i="7"/>
  <c r="H2117" i="7" s="1"/>
  <c r="K2117" i="7" l="1"/>
  <c r="G2118" i="7" s="1"/>
  <c r="F2118" i="7" l="1"/>
  <c r="AC2118" i="7"/>
  <c r="L2117" i="7"/>
  <c r="I2117" i="7"/>
  <c r="J2118" i="7"/>
  <c r="H2118" i="7" s="1"/>
  <c r="E2118" i="7"/>
  <c r="K2118" i="7" l="1"/>
  <c r="I2118" i="7" s="1"/>
  <c r="L2118" i="7" l="1"/>
  <c r="F2119" i="7"/>
  <c r="E2119" i="7"/>
  <c r="G2119" i="7"/>
  <c r="AC2119" i="7" l="1"/>
  <c r="J2119" i="7"/>
  <c r="H2119" i="7" s="1"/>
  <c r="K2119" i="7" l="1"/>
  <c r="G2120" i="7" s="1"/>
  <c r="E2120" i="7" l="1"/>
  <c r="F2120" i="7"/>
  <c r="AC2120" i="7"/>
  <c r="L2119" i="7"/>
  <c r="I2119" i="7"/>
  <c r="J2120" i="7"/>
  <c r="H2120" i="7" s="1"/>
  <c r="K2120" i="7" l="1"/>
  <c r="I2120" i="7" s="1"/>
  <c r="L2120" i="7" l="1"/>
  <c r="G2121" i="7"/>
  <c r="F2121" i="7"/>
  <c r="E2121" i="7"/>
  <c r="AC2121" i="7" l="1"/>
  <c r="J2121" i="7"/>
  <c r="H2121" i="7" s="1"/>
  <c r="K2121" i="7" l="1"/>
  <c r="L2121" i="7" l="1"/>
  <c r="I2121" i="7"/>
  <c r="E2122" i="7"/>
  <c r="G2122" i="7"/>
  <c r="F2122" i="7"/>
  <c r="AC2122" i="7" l="1"/>
  <c r="J2122" i="7"/>
  <c r="H2122" i="7" s="1"/>
  <c r="K2122" i="7" l="1"/>
  <c r="G2123" i="7" s="1"/>
  <c r="E2123" i="7" l="1"/>
  <c r="F2123" i="7"/>
  <c r="AC2123" i="7"/>
  <c r="L2122" i="7"/>
  <c r="I2122" i="7"/>
  <c r="J2123" i="7"/>
  <c r="H2123" i="7" s="1"/>
  <c r="K2123" i="7" l="1"/>
  <c r="I2123" i="7" s="1"/>
  <c r="L2123" i="7" l="1"/>
  <c r="E2124" i="7"/>
  <c r="G2124" i="7"/>
  <c r="F2124" i="7"/>
  <c r="AC2124" i="7" l="1"/>
  <c r="J2124" i="7"/>
  <c r="H2124" i="7" s="1"/>
  <c r="K2124" i="7" l="1"/>
  <c r="I2124" i="7" s="1"/>
  <c r="E2125" i="7" l="1"/>
  <c r="G2125" i="7"/>
  <c r="F2125" i="7"/>
  <c r="L2124" i="7"/>
  <c r="AC2125" i="7"/>
  <c r="J2125" i="7"/>
  <c r="H2125" i="7" s="1"/>
  <c r="K2125" i="7" l="1"/>
  <c r="I2125" i="7" s="1"/>
  <c r="F2126" i="7" l="1"/>
  <c r="G2126" i="7"/>
  <c r="AC2126" i="7" s="1"/>
  <c r="E2126" i="7"/>
  <c r="L2125" i="7"/>
  <c r="J2126" i="7"/>
  <c r="H2126" i="7" s="1"/>
  <c r="K2126" i="7" l="1"/>
  <c r="L2126" i="7" l="1"/>
  <c r="I2126" i="7"/>
  <c r="E2127" i="7"/>
  <c r="F2127" i="7"/>
  <c r="G2127" i="7"/>
  <c r="AC2127" i="7" l="1"/>
  <c r="J2127" i="7"/>
  <c r="H2127" i="7" s="1"/>
  <c r="K2127" i="7" l="1"/>
  <c r="L2127" i="7" l="1"/>
  <c r="I2127" i="7"/>
  <c r="F2128" i="7"/>
  <c r="G2128" i="7"/>
  <c r="E2128" i="7"/>
  <c r="AC2128" i="7" l="1"/>
  <c r="J2128" i="7"/>
  <c r="H2128" i="7" s="1"/>
  <c r="K2128" i="7" l="1"/>
  <c r="I2128" i="7" s="1"/>
  <c r="E2129" i="7"/>
  <c r="G2129" i="7" l="1"/>
  <c r="F2129" i="7"/>
  <c r="L2128" i="7"/>
  <c r="AC2129" i="7"/>
  <c r="J2129" i="7"/>
  <c r="H2129" i="7" s="1"/>
  <c r="K2129" i="7" l="1"/>
  <c r="I2129" i="7" s="1"/>
  <c r="G2130" i="7" l="1"/>
  <c r="F2130" i="7"/>
  <c r="E2130" i="7"/>
  <c r="J2130" i="7"/>
  <c r="H2130" i="7" s="1"/>
  <c r="L2129" i="7"/>
  <c r="AC2130" i="7" l="1"/>
  <c r="K2130" i="7"/>
  <c r="E2131" i="7" s="1"/>
  <c r="F2131" i="7"/>
  <c r="G2131" i="7"/>
  <c r="AC2131" i="7" l="1"/>
  <c r="L2130" i="7"/>
  <c r="I2130" i="7"/>
  <c r="J2131" i="7"/>
  <c r="H2131" i="7" s="1"/>
  <c r="K2131" i="7" l="1"/>
  <c r="I2131" i="7" s="1"/>
  <c r="F2132" i="7" l="1"/>
  <c r="G2132" i="7"/>
  <c r="AC2132" i="7" s="1"/>
  <c r="E2132" i="7"/>
  <c r="L2131" i="7"/>
  <c r="J2132" i="7"/>
  <c r="H2132" i="7" s="1"/>
  <c r="K2132" i="7" l="1"/>
  <c r="I2132" i="7" s="1"/>
  <c r="L2132" i="7" l="1"/>
  <c r="G2133" i="7"/>
  <c r="F2133" i="7"/>
  <c r="E2133" i="7"/>
  <c r="AC2133" i="7" l="1"/>
  <c r="J2133" i="7"/>
  <c r="H2133" i="7" s="1"/>
  <c r="K2133" i="7" l="1"/>
  <c r="I2133" i="7" s="1"/>
  <c r="G2134" i="7" l="1"/>
  <c r="AC2134" i="7" s="1"/>
  <c r="E2134" i="7"/>
  <c r="F2134" i="7"/>
  <c r="L2133" i="7"/>
  <c r="J2134" i="7"/>
  <c r="H2134" i="7" s="1"/>
  <c r="K2134" i="7" l="1"/>
  <c r="E2135" i="7" s="1"/>
  <c r="G2135" i="7" l="1"/>
  <c r="AC2135" i="7" s="1"/>
  <c r="F2135" i="7"/>
  <c r="L2134" i="7"/>
  <c r="I2134" i="7"/>
  <c r="J2135" i="7"/>
  <c r="H2135" i="7" s="1"/>
  <c r="K2135" i="7" l="1"/>
  <c r="I2135" i="7" s="1"/>
  <c r="G2136" i="7"/>
  <c r="F2136" i="7" l="1"/>
  <c r="E2136" i="7"/>
  <c r="L2135" i="7"/>
  <c r="AC2136" i="7"/>
  <c r="J2136" i="7"/>
  <c r="H2136" i="7" s="1"/>
  <c r="K2136" i="7" l="1"/>
  <c r="I2136" i="7" s="1"/>
  <c r="L2136" i="7" l="1"/>
  <c r="F2137" i="7"/>
  <c r="G2137" i="7"/>
  <c r="E2137" i="7"/>
  <c r="AC2137" i="7" l="1"/>
  <c r="J2137" i="7"/>
  <c r="H2137" i="7" s="1"/>
  <c r="K2137" i="7" l="1"/>
  <c r="F2138" i="7" s="1"/>
  <c r="E2138" i="7" l="1"/>
  <c r="G2138" i="7"/>
  <c r="AC2138" i="7" s="1"/>
  <c r="L2137" i="7"/>
  <c r="I2137" i="7"/>
  <c r="J2138" i="7"/>
  <c r="H2138" i="7" s="1"/>
  <c r="K2138" i="7" l="1"/>
  <c r="L2138" i="7" s="1"/>
  <c r="F2139" i="7" l="1"/>
  <c r="I2138" i="7"/>
  <c r="J2139" i="7"/>
  <c r="H2139" i="7" s="1"/>
  <c r="G2139" i="7"/>
  <c r="E2139" i="7"/>
  <c r="AC2139" i="7" l="1"/>
  <c r="K2139" i="7"/>
  <c r="I2139" i="7" s="1"/>
  <c r="L2139" i="7" l="1"/>
  <c r="F2140" i="7"/>
  <c r="G2140" i="7"/>
  <c r="E2140" i="7"/>
  <c r="AC2140" i="7" l="1"/>
  <c r="J2140" i="7"/>
  <c r="H2140" i="7" s="1"/>
  <c r="K2140" i="7" l="1"/>
  <c r="I2140" i="7" s="1"/>
  <c r="F2141" i="7"/>
  <c r="E2141" i="7" l="1"/>
  <c r="G2141" i="7"/>
  <c r="AC2141" i="7" s="1"/>
  <c r="J2141" i="7"/>
  <c r="H2141" i="7" s="1"/>
  <c r="L2140" i="7"/>
  <c r="K2141" i="7" l="1"/>
  <c r="L2141" i="7" l="1"/>
  <c r="I2141" i="7"/>
  <c r="G2142" i="7"/>
  <c r="F2142" i="7"/>
  <c r="E2142" i="7"/>
  <c r="AC2142" i="7" l="1"/>
  <c r="J2142" i="7"/>
  <c r="H2142" i="7" s="1"/>
  <c r="K2142" i="7" l="1"/>
  <c r="I2142" i="7" s="1"/>
  <c r="L2142" i="7" l="1"/>
  <c r="F2143" i="7"/>
  <c r="E2143" i="7"/>
  <c r="G2143" i="7"/>
  <c r="AC2143" i="7" l="1"/>
  <c r="J2143" i="7"/>
  <c r="H2143" i="7" s="1"/>
  <c r="K2143" i="7" l="1"/>
  <c r="I2143" i="7" s="1"/>
  <c r="L2143" i="7" l="1"/>
  <c r="E2144" i="7"/>
  <c r="G2144" i="7"/>
  <c r="F2144" i="7"/>
  <c r="AC2144" i="7" l="1"/>
  <c r="J2144" i="7"/>
  <c r="H2144" i="7" s="1"/>
  <c r="K2144" i="7" l="1"/>
  <c r="I2144" i="7" s="1"/>
  <c r="L2144" i="7" l="1"/>
  <c r="F2145" i="7"/>
  <c r="E2145" i="7"/>
  <c r="G2145" i="7"/>
  <c r="AC2145" i="7" l="1"/>
  <c r="J2145" i="7"/>
  <c r="H2145" i="7" s="1"/>
  <c r="K2145" i="7" l="1"/>
  <c r="I2145" i="7" s="1"/>
  <c r="G2146" i="7" l="1"/>
  <c r="E2146" i="7"/>
  <c r="AC2146" i="7"/>
  <c r="F2146" i="7"/>
  <c r="L2145" i="7"/>
  <c r="J2146" i="7" l="1"/>
  <c r="H2146" i="7" s="1"/>
  <c r="K2146" i="7" l="1"/>
  <c r="I2146" i="7" s="1"/>
  <c r="G2147" i="7" l="1"/>
  <c r="F2147" i="7"/>
  <c r="E2147" i="7"/>
  <c r="AC2147" i="7"/>
  <c r="J2147" i="7"/>
  <c r="H2147" i="7" s="1"/>
  <c r="L2146" i="7"/>
  <c r="K2147" i="7" l="1"/>
  <c r="E2148" i="7" s="1"/>
  <c r="F2148" i="7" l="1"/>
  <c r="G2148" i="7"/>
  <c r="I2147" i="7"/>
  <c r="J2148" i="7"/>
  <c r="H2148" i="7" s="1"/>
  <c r="L2147" i="7"/>
  <c r="AC2148" i="7" l="1"/>
  <c r="K2148" i="7"/>
  <c r="G2149" i="7" l="1"/>
  <c r="I2148" i="7"/>
  <c r="L2148" i="7"/>
  <c r="E2149" i="7"/>
  <c r="F2149" i="7"/>
  <c r="AC2149" i="7" l="1"/>
  <c r="J2149" i="7"/>
  <c r="H2149" i="7" s="1"/>
  <c r="K2149" i="7" l="1"/>
  <c r="I2149" i="7" s="1"/>
  <c r="G2150" i="7" l="1"/>
  <c r="AC2150" i="7" s="1"/>
  <c r="F2150" i="7"/>
  <c r="E2150" i="7"/>
  <c r="J2150" i="7"/>
  <c r="H2150" i="7" s="1"/>
  <c r="L2149" i="7"/>
  <c r="K2150" i="7" l="1"/>
  <c r="I2150" i="7" s="1"/>
  <c r="F2151" i="7" l="1"/>
  <c r="G2151" i="7"/>
  <c r="AC2151" i="7" s="1"/>
  <c r="E2151" i="7"/>
  <c r="L2150" i="7"/>
  <c r="J2151" i="7"/>
  <c r="H2151" i="7" s="1"/>
  <c r="K2151" i="7" l="1"/>
  <c r="L2151" i="7" s="1"/>
  <c r="G2152" i="7" l="1"/>
  <c r="I2151" i="7"/>
  <c r="F2152" i="7"/>
  <c r="E2152" i="7"/>
  <c r="AC2152" i="7" l="1"/>
  <c r="J2152" i="7"/>
  <c r="H2152" i="7" s="1"/>
  <c r="K2152" i="7" l="1"/>
  <c r="G2153" i="7" s="1"/>
  <c r="E2153" i="7" l="1"/>
  <c r="F2153" i="7"/>
  <c r="AC2153" i="7"/>
  <c r="L2152" i="7"/>
  <c r="I2152" i="7"/>
  <c r="J2153" i="7"/>
  <c r="H2153" i="7" s="1"/>
  <c r="K2153" i="7" l="1"/>
  <c r="F2154" i="7" s="1"/>
  <c r="G2154" i="7" l="1"/>
  <c r="AC2154" i="7" s="1"/>
  <c r="E2154" i="7"/>
  <c r="I2153" i="7"/>
  <c r="J2154" i="7"/>
  <c r="H2154" i="7" s="1"/>
  <c r="L2153" i="7"/>
  <c r="K2154" i="7" l="1"/>
  <c r="I2154" i="7" s="1"/>
  <c r="F2155" i="7" l="1"/>
  <c r="G2155" i="7"/>
  <c r="E2155" i="7"/>
  <c r="L2154" i="7"/>
  <c r="AC2155" i="7"/>
  <c r="J2155" i="7"/>
  <c r="H2155" i="7" s="1"/>
  <c r="K2155" i="7" l="1"/>
  <c r="F2156" i="7" l="1"/>
  <c r="I2155" i="7"/>
  <c r="L2155" i="7"/>
  <c r="J2156" i="7"/>
  <c r="H2156" i="7" s="1"/>
  <c r="E2156" i="7"/>
  <c r="G2156" i="7"/>
  <c r="AC2156" i="7" l="1"/>
  <c r="K2156" i="7"/>
  <c r="I2156" i="7" s="1"/>
  <c r="L2156" i="7" l="1"/>
  <c r="G2157" i="7"/>
  <c r="F2157" i="7"/>
  <c r="E2157" i="7"/>
  <c r="AC2157" i="7" l="1"/>
  <c r="J2157" i="7"/>
  <c r="H2157" i="7" s="1"/>
  <c r="K2157" i="7" l="1"/>
  <c r="L2157" i="7" l="1"/>
  <c r="I2157" i="7"/>
  <c r="G2158" i="7"/>
  <c r="F2158" i="7"/>
  <c r="E2158" i="7"/>
  <c r="AC2158" i="7" l="1"/>
  <c r="J2158" i="7"/>
  <c r="H2158" i="7" s="1"/>
  <c r="K2158" i="7" l="1"/>
  <c r="F2159" i="7" s="1"/>
  <c r="E2159" i="7"/>
  <c r="G2159" i="7" l="1"/>
  <c r="AC2159" i="7" s="1"/>
  <c r="L2158" i="7"/>
  <c r="I2158" i="7"/>
  <c r="J2159" i="7"/>
  <c r="H2159" i="7" s="1"/>
  <c r="K2159" i="7" l="1"/>
  <c r="L2159" i="7" l="1"/>
  <c r="I2159" i="7"/>
  <c r="F2160" i="7"/>
  <c r="G2160" i="7"/>
  <c r="E2160" i="7"/>
  <c r="AC2160" i="7" l="1"/>
  <c r="J2160" i="7"/>
  <c r="H2160" i="7" s="1"/>
  <c r="K2160" i="7" l="1"/>
  <c r="F2161" i="7" s="1"/>
  <c r="E2161" i="7"/>
  <c r="G2161" i="7"/>
  <c r="AC2161" i="7" l="1"/>
  <c r="L2160" i="7"/>
  <c r="I2160" i="7"/>
  <c r="J2161" i="7"/>
  <c r="H2161" i="7" s="1"/>
  <c r="K2161" i="7" l="1"/>
  <c r="E2162" i="7" s="1"/>
  <c r="F2162" i="7" l="1"/>
  <c r="L2161" i="7"/>
  <c r="I2161" i="7"/>
  <c r="G2162" i="7"/>
  <c r="J2162" i="7"/>
  <c r="H2162" i="7" s="1"/>
  <c r="AC2162" i="7" l="1"/>
  <c r="K2162" i="7"/>
  <c r="I2162" i="7" s="1"/>
  <c r="L2162" i="7" l="1"/>
  <c r="G2163" i="7"/>
  <c r="F2163" i="7"/>
  <c r="E2163" i="7"/>
  <c r="AC2163" i="7" l="1"/>
  <c r="J2163" i="7"/>
  <c r="H2163" i="7" s="1"/>
  <c r="K2163" i="7" l="1"/>
  <c r="G2164" i="7" s="1"/>
  <c r="AC2164" i="7" l="1"/>
  <c r="F2164" i="7"/>
  <c r="L2163" i="7"/>
  <c r="I2163" i="7"/>
  <c r="J2164" i="7"/>
  <c r="H2164" i="7" s="1"/>
  <c r="E2164" i="7"/>
  <c r="K2164" i="7" l="1"/>
  <c r="L2164" i="7" l="1"/>
  <c r="I2164" i="7"/>
  <c r="E2165" i="7"/>
  <c r="G2165" i="7"/>
  <c r="F2165" i="7"/>
  <c r="AC2165" i="7" l="1"/>
  <c r="J2165" i="7"/>
  <c r="H2165" i="7" s="1"/>
  <c r="K2165" i="7" l="1"/>
  <c r="L2165" i="7" l="1"/>
  <c r="I2165" i="7"/>
  <c r="F2166" i="7"/>
  <c r="G2166" i="7"/>
  <c r="E2166" i="7"/>
  <c r="AC2166" i="7" l="1"/>
  <c r="J2166" i="7"/>
  <c r="H2166" i="7" s="1"/>
  <c r="K2166" i="7" l="1"/>
  <c r="G2167" i="7" s="1"/>
  <c r="E2167" i="7" l="1"/>
  <c r="F2167" i="7"/>
  <c r="AC2167" i="7"/>
  <c r="L2166" i="7"/>
  <c r="I2166" i="7"/>
  <c r="J2167" i="7"/>
  <c r="H2167" i="7" s="1"/>
  <c r="K2167" i="7" l="1"/>
  <c r="L2167" i="7" l="1"/>
  <c r="I2167" i="7"/>
  <c r="E2168" i="7"/>
  <c r="G2168" i="7"/>
  <c r="F2168" i="7"/>
  <c r="AC2168" i="7" l="1"/>
  <c r="J2168" i="7"/>
  <c r="H2168" i="7" s="1"/>
  <c r="K2168" i="7" l="1"/>
  <c r="L2168" i="7" l="1"/>
  <c r="I2168" i="7"/>
  <c r="E2169" i="7"/>
  <c r="F2169" i="7"/>
  <c r="G2169" i="7"/>
  <c r="AC2169" i="7" l="1"/>
  <c r="J2169" i="7"/>
  <c r="H2169" i="7" s="1"/>
  <c r="K2169" i="7" l="1"/>
  <c r="I2169" i="7" s="1"/>
  <c r="L2169" i="7" l="1"/>
  <c r="F2170" i="7"/>
  <c r="G2170" i="7"/>
  <c r="E2170" i="7"/>
  <c r="AC2170" i="7" l="1"/>
  <c r="J2170" i="7"/>
  <c r="H2170" i="7" s="1"/>
  <c r="K2170" i="7" l="1"/>
  <c r="F2171" i="7" s="1"/>
  <c r="E2171" i="7" l="1"/>
  <c r="G2171" i="7"/>
  <c r="L2170" i="7"/>
  <c r="I2170" i="7"/>
  <c r="J2171" i="7"/>
  <c r="H2171" i="7" s="1"/>
  <c r="AC2171" i="7" l="1"/>
  <c r="K2171" i="7"/>
  <c r="F2172" i="7" s="1"/>
  <c r="E2172" i="7" l="1"/>
  <c r="G2172" i="7"/>
  <c r="AC2172" i="7" s="1"/>
  <c r="L2171" i="7"/>
  <c r="I2171" i="7"/>
  <c r="J2172" i="7"/>
  <c r="H2172" i="7" s="1"/>
  <c r="K2172" i="7" l="1"/>
  <c r="E2173" i="7" s="1"/>
  <c r="G2173" i="7" l="1"/>
  <c r="AC2173" i="7" s="1"/>
  <c r="F2173" i="7"/>
  <c r="I2172" i="7"/>
  <c r="J2173" i="7"/>
  <c r="H2173" i="7" s="1"/>
  <c r="L2172" i="7"/>
  <c r="K2173" i="7" l="1"/>
  <c r="L2173" i="7" l="1"/>
  <c r="I2173" i="7"/>
  <c r="F2174" i="7"/>
  <c r="E2174" i="7"/>
  <c r="G2174" i="7"/>
  <c r="AC2174" i="7" l="1"/>
  <c r="J2174" i="7"/>
  <c r="H2174" i="7" s="1"/>
  <c r="K2174" i="7" l="1"/>
  <c r="G2175" i="7" s="1"/>
  <c r="E2175" i="7" l="1"/>
  <c r="F2175" i="7"/>
  <c r="AC2175" i="7"/>
  <c r="L2174" i="7"/>
  <c r="I2174" i="7"/>
  <c r="J2175" i="7"/>
  <c r="H2175" i="7" s="1"/>
  <c r="K2175" i="7" l="1"/>
  <c r="L2175" i="7" l="1"/>
  <c r="I2175" i="7"/>
  <c r="G2176" i="7"/>
  <c r="F2176" i="7"/>
  <c r="E2176" i="7"/>
  <c r="AC2176" i="7" l="1"/>
  <c r="J2176" i="7"/>
  <c r="H2176" i="7" s="1"/>
  <c r="K2176" i="7" l="1"/>
  <c r="L2176" i="7" s="1"/>
  <c r="G2177" i="7" l="1"/>
  <c r="I2176" i="7"/>
  <c r="E2177" i="7"/>
  <c r="F2177" i="7"/>
  <c r="AC2177" i="7" l="1"/>
  <c r="J2177" i="7"/>
  <c r="H2177" i="7" s="1"/>
  <c r="K2177" i="7" l="1"/>
  <c r="E2178" i="7" s="1"/>
  <c r="G2178" i="7" l="1"/>
  <c r="F2178" i="7"/>
  <c r="AC2178" i="7"/>
  <c r="L2177" i="7"/>
  <c r="I2177" i="7"/>
  <c r="J2178" i="7"/>
  <c r="H2178" i="7" s="1"/>
  <c r="K2178" i="7" l="1"/>
  <c r="I2178" i="7" s="1"/>
  <c r="L2178" i="7" l="1"/>
  <c r="G2179" i="7"/>
  <c r="F2179" i="7"/>
  <c r="E2179" i="7"/>
  <c r="AC2179" i="7" l="1"/>
  <c r="J2179" i="7"/>
  <c r="H2179" i="7" s="1"/>
  <c r="K2179" i="7" l="1"/>
  <c r="I2179" i="7" s="1"/>
  <c r="L2179" i="7" l="1"/>
  <c r="F2180" i="7"/>
  <c r="G2180" i="7"/>
  <c r="E2180" i="7"/>
  <c r="AC2180" i="7" l="1"/>
  <c r="J2180" i="7"/>
  <c r="H2180" i="7" s="1"/>
  <c r="K2180" i="7" l="1"/>
  <c r="L2180" i="7" l="1"/>
  <c r="I2180" i="7"/>
  <c r="G2181" i="7"/>
  <c r="F2181" i="7"/>
  <c r="E2181" i="7"/>
  <c r="AC2181" i="7" l="1"/>
  <c r="J2181" i="7"/>
  <c r="H2181" i="7" s="1"/>
  <c r="K2181" i="7" l="1"/>
  <c r="E2182" i="7" s="1"/>
  <c r="G2182" i="7" l="1"/>
  <c r="F2182" i="7"/>
  <c r="L2181" i="7"/>
  <c r="I2181" i="7"/>
  <c r="J2182" i="7"/>
  <c r="H2182" i="7" s="1"/>
  <c r="AC2182" i="7" l="1"/>
  <c r="K2182" i="7"/>
  <c r="E2183" i="7" s="1"/>
  <c r="G2183" i="7" l="1"/>
  <c r="L2182" i="7"/>
  <c r="I2182" i="7"/>
  <c r="F2183" i="7"/>
  <c r="J2183" i="7"/>
  <c r="H2183" i="7" s="1"/>
  <c r="AC2183" i="7" l="1"/>
  <c r="K2183" i="7"/>
  <c r="F2184" i="7"/>
  <c r="E2184" i="7"/>
  <c r="G2184" i="7"/>
  <c r="AC2184" i="7" l="1"/>
  <c r="L2183" i="7"/>
  <c r="I2183" i="7"/>
  <c r="J2184" i="7"/>
  <c r="H2184" i="7" s="1"/>
  <c r="K2184" i="7" l="1"/>
  <c r="G2185" i="7" s="1"/>
  <c r="F2185" i="7" l="1"/>
  <c r="E2185" i="7"/>
  <c r="AC2185" i="7"/>
  <c r="L2184" i="7"/>
  <c r="I2184" i="7"/>
  <c r="J2185" i="7"/>
  <c r="H2185" i="7" s="1"/>
  <c r="K2185" i="7" l="1"/>
  <c r="L2185" i="7" l="1"/>
  <c r="I2185" i="7"/>
  <c r="E2186" i="7"/>
  <c r="F2186" i="7"/>
  <c r="G2186" i="7"/>
  <c r="AC2186" i="7" l="1"/>
  <c r="J2186" i="7"/>
  <c r="H2186" i="7" s="1"/>
  <c r="K2186" i="7" l="1"/>
  <c r="G2187" i="7" s="1"/>
  <c r="AC2187" i="7" l="1"/>
  <c r="F2187" i="7"/>
  <c r="L2186" i="7"/>
  <c r="I2186" i="7"/>
  <c r="J2187" i="7"/>
  <c r="H2187" i="7" s="1"/>
  <c r="E2187" i="7"/>
  <c r="K2187" i="7" l="1"/>
  <c r="L2187" i="7" l="1"/>
  <c r="I2187" i="7"/>
  <c r="F2188" i="7"/>
  <c r="E2188" i="7"/>
  <c r="G2188" i="7"/>
  <c r="AC2188" i="7" l="1"/>
  <c r="J2188" i="7"/>
  <c r="H2188" i="7" s="1"/>
  <c r="K2188" i="7" l="1"/>
  <c r="L2188" i="7" l="1"/>
  <c r="I2188" i="7"/>
  <c r="G2189" i="7"/>
  <c r="F2189" i="7"/>
  <c r="E2189" i="7"/>
  <c r="AC2189" i="7" l="1"/>
  <c r="J2189" i="7"/>
  <c r="H2189" i="7" s="1"/>
  <c r="K2189" i="7" l="1"/>
  <c r="G2190" i="7" s="1"/>
  <c r="E2190" i="7" l="1"/>
  <c r="AC2190" i="7"/>
  <c r="L2189" i="7"/>
  <c r="I2189" i="7"/>
  <c r="F2190" i="7"/>
  <c r="J2190" i="7"/>
  <c r="H2190" i="7" s="1"/>
  <c r="K2190" i="7" l="1"/>
  <c r="G2191" i="7" s="1"/>
  <c r="E2191" i="7"/>
  <c r="F2191" i="7" l="1"/>
  <c r="AC2191" i="7"/>
  <c r="L2190" i="7"/>
  <c r="I2190" i="7"/>
  <c r="J2191" i="7"/>
  <c r="H2191" i="7" s="1"/>
  <c r="K2191" i="7" l="1"/>
  <c r="I2191" i="7" s="1"/>
  <c r="E2192" i="7" l="1"/>
  <c r="L2191" i="7"/>
  <c r="G2192" i="7"/>
  <c r="F2192" i="7"/>
  <c r="AC2192" i="7" l="1"/>
  <c r="J2192" i="7"/>
  <c r="H2192" i="7" s="1"/>
  <c r="K2192" i="7" l="1"/>
  <c r="I2192" i="7" s="1"/>
  <c r="F2193" i="7" l="1"/>
  <c r="G2193" i="7"/>
  <c r="E2193" i="7"/>
  <c r="J2193" i="7"/>
  <c r="H2193" i="7" s="1"/>
  <c r="L2192" i="7"/>
  <c r="AC2193" i="7" l="1"/>
  <c r="K2193" i="7"/>
  <c r="F2194" i="7" s="1"/>
  <c r="E2194" i="7" l="1"/>
  <c r="L2193" i="7"/>
  <c r="I2193" i="7"/>
  <c r="G2194" i="7"/>
  <c r="J2194" i="7"/>
  <c r="H2194" i="7" s="1"/>
  <c r="AC2194" i="7" l="1"/>
  <c r="K2194" i="7"/>
  <c r="E2195" i="7" s="1"/>
  <c r="F2195" i="7" s="1"/>
  <c r="G2195" i="7" l="1"/>
  <c r="AC2195" i="7" s="1"/>
  <c r="L2194" i="7"/>
  <c r="I2194" i="7"/>
  <c r="J2195" i="7"/>
  <c r="H2195" i="7" s="1"/>
  <c r="K2195" i="7" l="1"/>
  <c r="F2196" i="7" s="1"/>
  <c r="E2196" i="7" l="1"/>
  <c r="G2196" i="7"/>
  <c r="AC2196" i="7" s="1"/>
  <c r="L2195" i="7"/>
  <c r="I2195" i="7"/>
  <c r="J2196" i="7"/>
  <c r="H2196" i="7" s="1"/>
  <c r="K2196" i="7" l="1"/>
  <c r="E2197" i="7" s="1"/>
  <c r="F2197" i="7" l="1"/>
  <c r="G2197" i="7"/>
  <c r="AC2197" i="7" s="1"/>
  <c r="L2196" i="7"/>
  <c r="I2196" i="7"/>
  <c r="J2197" i="7"/>
  <c r="H2197" i="7" s="1"/>
  <c r="K2197" i="7" l="1"/>
  <c r="I2197" i="7" s="1"/>
  <c r="G2198" i="7" l="1"/>
  <c r="AC2198" i="7" s="1"/>
  <c r="E2198" i="7"/>
  <c r="F2198" i="7"/>
  <c r="J2198" i="7"/>
  <c r="H2198" i="7" s="1"/>
  <c r="L2197" i="7"/>
  <c r="K2198" i="7" l="1"/>
  <c r="I2198" i="7" s="1"/>
  <c r="F2199" i="7" l="1"/>
  <c r="E2199" i="7"/>
  <c r="G2199" i="7"/>
  <c r="J2199" i="7"/>
  <c r="H2199" i="7" s="1"/>
  <c r="L2198" i="7"/>
  <c r="AC2199" i="7" l="1"/>
  <c r="K2199" i="7"/>
  <c r="I2199" i="7" s="1"/>
  <c r="G2200" i="7" l="1"/>
  <c r="F2200" i="7"/>
  <c r="E2200" i="7"/>
  <c r="L2199" i="7"/>
  <c r="AC2200" i="7"/>
  <c r="J2200" i="7"/>
  <c r="H2200" i="7" s="1"/>
  <c r="K2200" i="7" l="1"/>
  <c r="I2200" i="7" s="1"/>
  <c r="F2201" i="7" l="1"/>
  <c r="E2201" i="7"/>
  <c r="G2201" i="7"/>
  <c r="L2200" i="7"/>
  <c r="J2201" i="7"/>
  <c r="H2201" i="7" s="1"/>
  <c r="AC2201" i="7" l="1"/>
  <c r="K2201" i="7"/>
  <c r="I2201" i="7" s="1"/>
  <c r="L2201" i="7" l="1"/>
  <c r="G2202" i="7"/>
  <c r="E2202" i="7"/>
  <c r="F2202" i="7"/>
  <c r="AC2202" i="7" l="1"/>
  <c r="J2202" i="7"/>
  <c r="H2202" i="7" s="1"/>
  <c r="K2202" i="7" l="1"/>
  <c r="I2202" i="7" s="1"/>
  <c r="L2202" i="7" l="1"/>
  <c r="G2203" i="7"/>
  <c r="E2203" i="7"/>
  <c r="F2203" i="7"/>
  <c r="AC2203" i="7" l="1"/>
  <c r="J2203" i="7"/>
  <c r="H2203" i="7" s="1"/>
  <c r="K2203" i="7" l="1"/>
  <c r="I2203" i="7" s="1"/>
  <c r="G2204" i="7"/>
  <c r="E2204" i="7" l="1"/>
  <c r="F2204" i="7"/>
  <c r="L2203" i="7"/>
  <c r="AC2204" i="7"/>
  <c r="J2204" i="7"/>
  <c r="H2204" i="7" s="1"/>
  <c r="K2204" i="7" l="1"/>
  <c r="F2205" i="7" s="1"/>
  <c r="E2205" i="7" l="1"/>
  <c r="G2205" i="7"/>
  <c r="AC2205" i="7" s="1"/>
  <c r="L2204" i="7"/>
  <c r="I2204" i="7"/>
  <c r="J2205" i="7"/>
  <c r="H2205" i="7" s="1"/>
  <c r="K2205" i="7" l="1"/>
  <c r="L2205" i="7" l="1"/>
  <c r="I2205" i="7"/>
  <c r="F2206" i="7"/>
  <c r="E2206" i="7"/>
  <c r="G2206" i="7"/>
  <c r="AC2206" i="7" l="1"/>
  <c r="J2206" i="7"/>
  <c r="H2206" i="7" s="1"/>
  <c r="K2206" i="7" l="1"/>
  <c r="G2207" i="7" s="1"/>
  <c r="E2207" i="7" l="1"/>
  <c r="F2207" i="7"/>
  <c r="J2207" i="7" s="1"/>
  <c r="H2207" i="7" s="1"/>
  <c r="AC2207" i="7"/>
  <c r="L2206" i="7"/>
  <c r="I2206" i="7"/>
  <c r="K2207" i="7" l="1"/>
  <c r="F2208" i="7" s="1"/>
  <c r="E2208" i="7" l="1"/>
  <c r="G2208" i="7"/>
  <c r="I2207" i="7"/>
  <c r="J2208" i="7"/>
  <c r="H2208" i="7" s="1"/>
  <c r="L2207" i="7"/>
  <c r="AC2208" i="7" l="1"/>
  <c r="K2208" i="7"/>
  <c r="L2208" i="7" l="1"/>
  <c r="I2208" i="7"/>
  <c r="G2209" i="7"/>
  <c r="F2209" i="7"/>
  <c r="E2209" i="7"/>
  <c r="AC2209" i="7" l="1"/>
  <c r="J2209" i="7"/>
  <c r="H2209" i="7" s="1"/>
  <c r="K2209" i="7" l="1"/>
  <c r="L2209" i="7" l="1"/>
  <c r="I2209" i="7"/>
  <c r="F2210" i="7"/>
  <c r="G2210" i="7"/>
  <c r="E2210" i="7"/>
  <c r="AC2210" i="7" l="1"/>
  <c r="J2210" i="7"/>
  <c r="H2210" i="7" s="1"/>
  <c r="K2210" i="7" l="1"/>
  <c r="F2211" i="7" s="1"/>
  <c r="G2211" i="7" l="1"/>
  <c r="AC2211" i="7" s="1"/>
  <c r="E2211" i="7"/>
  <c r="I2210" i="7"/>
  <c r="J2211" i="7"/>
  <c r="H2211" i="7" s="1"/>
  <c r="L2210" i="7"/>
  <c r="K2211" i="7" l="1"/>
  <c r="E2212" i="7" s="1"/>
  <c r="G2212" i="7" l="1"/>
  <c r="AC2212" i="7" s="1"/>
  <c r="L2211" i="7"/>
  <c r="I2211" i="7"/>
  <c r="F2212" i="7"/>
  <c r="J2212" i="7"/>
  <c r="H2212" i="7" s="1"/>
  <c r="K2212" i="7" l="1"/>
  <c r="E2213" i="7" s="1"/>
  <c r="G2213" i="7" l="1"/>
  <c r="I2212" i="7"/>
  <c r="F2213" i="7"/>
  <c r="L2212" i="7"/>
  <c r="J2213" i="7"/>
  <c r="H2213" i="7" s="1"/>
  <c r="AC2213" i="7" l="1"/>
  <c r="K2213" i="7"/>
  <c r="E2214" i="7" s="1"/>
  <c r="F2214" i="7" l="1"/>
  <c r="G2214" i="7"/>
  <c r="L2213" i="7"/>
  <c r="I2213" i="7"/>
  <c r="J2214" i="7"/>
  <c r="H2214" i="7" s="1"/>
  <c r="AC2214" i="7" l="1"/>
  <c r="K2214" i="7"/>
  <c r="G2215" i="7" s="1"/>
  <c r="E2215" i="7" l="1"/>
  <c r="AC2215" i="7"/>
  <c r="L2214" i="7"/>
  <c r="I2214" i="7"/>
  <c r="F2215" i="7"/>
  <c r="J2215" i="7" l="1"/>
  <c r="H2215" i="7" s="1"/>
  <c r="K2215" i="7" l="1"/>
  <c r="I2215" i="7" s="1"/>
  <c r="E2216" i="7" l="1"/>
  <c r="F2216" i="7"/>
  <c r="J2216" i="7" s="1"/>
  <c r="H2216" i="7" s="1"/>
  <c r="G2216" i="7"/>
  <c r="AC2216" i="7" s="1"/>
  <c r="L2215" i="7"/>
  <c r="K2216" i="7" l="1"/>
  <c r="I2216" i="7" s="1"/>
  <c r="E2217" i="7" l="1"/>
  <c r="G2217" i="7"/>
  <c r="F2217" i="7"/>
  <c r="L2216" i="7"/>
  <c r="AC2217" i="7" l="1"/>
  <c r="J2217" i="7"/>
  <c r="H2217" i="7" s="1"/>
  <c r="K2217" i="7" l="1"/>
  <c r="I2217" i="7" s="1"/>
  <c r="G2218" i="7" l="1"/>
  <c r="F2218" i="7"/>
  <c r="E2218" i="7"/>
  <c r="AC2218" i="7"/>
  <c r="L2217" i="7"/>
  <c r="J2218" i="7"/>
  <c r="H2218" i="7" s="1"/>
  <c r="K2218" i="7" l="1"/>
  <c r="I2218" i="7" s="1"/>
  <c r="E2219" i="7" l="1"/>
  <c r="F2219" i="7" s="1"/>
  <c r="G2219" i="7"/>
  <c r="L2218" i="7"/>
  <c r="AC2219" i="7" l="1"/>
  <c r="J2219" i="7"/>
  <c r="H2219" i="7" s="1"/>
  <c r="K2219" i="7" l="1"/>
  <c r="L2219" i="7" l="1"/>
  <c r="I2219" i="7"/>
  <c r="F2220" i="7"/>
  <c r="G2220" i="7"/>
  <c r="E2220" i="7"/>
  <c r="AC2220" i="7" l="1"/>
  <c r="J2220" i="7"/>
  <c r="H2220" i="7" s="1"/>
  <c r="K2220" i="7" l="1"/>
  <c r="I2220" i="7" s="1"/>
  <c r="E2221" i="7" l="1"/>
  <c r="F2221" i="7" s="1"/>
  <c r="G2221" i="7"/>
  <c r="AC2221" i="7" s="1"/>
  <c r="L2220" i="7"/>
  <c r="J2221" i="7"/>
  <c r="H2221" i="7" s="1"/>
  <c r="K2221" i="7" l="1"/>
  <c r="I2221" i="7" s="1"/>
  <c r="L2221" i="7" l="1"/>
  <c r="E2222" i="7"/>
  <c r="G2222" i="7"/>
  <c r="F2222" i="7"/>
  <c r="AC2222" i="7" l="1"/>
  <c r="J2222" i="7"/>
  <c r="H2222" i="7" s="1"/>
  <c r="K2222" i="7" l="1"/>
  <c r="I2222" i="7" s="1"/>
  <c r="L2222" i="7" l="1"/>
  <c r="F2223" i="7"/>
  <c r="E2223" i="7"/>
  <c r="G2223" i="7"/>
  <c r="AC2223" i="7" l="1"/>
  <c r="J2223" i="7"/>
  <c r="H2223" i="7" s="1"/>
  <c r="K2223" i="7" l="1"/>
  <c r="I2223" i="7" s="1"/>
  <c r="G2224" i="7" l="1"/>
  <c r="AC2224" i="7" s="1"/>
  <c r="E2224" i="7"/>
  <c r="F2224" i="7" s="1"/>
  <c r="L2223" i="7"/>
  <c r="J2224" i="7"/>
  <c r="H2224" i="7" s="1"/>
  <c r="K2224" i="7" l="1"/>
  <c r="I2224" i="7" s="1"/>
  <c r="G2225" i="7" l="1"/>
  <c r="E2225" i="7"/>
  <c r="F2225" i="7" s="1"/>
  <c r="L2224" i="7"/>
  <c r="AC2225" i="7"/>
  <c r="J2225" i="7"/>
  <c r="H2225" i="7" s="1"/>
  <c r="K2225" i="7" l="1"/>
  <c r="G2226" i="7" s="1"/>
  <c r="F2226" i="7" l="1"/>
  <c r="AC2226" i="7"/>
  <c r="E2226" i="7"/>
  <c r="I2225" i="7"/>
  <c r="J2226" i="7"/>
  <c r="H2226" i="7" s="1"/>
  <c r="L2225" i="7"/>
  <c r="K2226" i="7" l="1"/>
  <c r="I2226" i="7" s="1"/>
  <c r="L2226" i="7" l="1"/>
  <c r="F2227" i="7"/>
  <c r="G2227" i="7"/>
  <c r="E2227" i="7"/>
  <c r="AC2227" i="7" l="1"/>
  <c r="J2227" i="7"/>
  <c r="H2227" i="7" s="1"/>
  <c r="K2227" i="7" l="1"/>
  <c r="E2228" i="7" s="1"/>
  <c r="G2228" i="7" l="1"/>
  <c r="AC2228" i="7" s="1"/>
  <c r="F2228" i="7"/>
  <c r="I2227" i="7"/>
  <c r="L2227" i="7"/>
  <c r="J2228" i="7"/>
  <c r="H2228" i="7" s="1"/>
  <c r="K2228" i="7" l="1"/>
  <c r="I2228" i="7" s="1"/>
  <c r="G2229" i="7" l="1"/>
  <c r="AC2229" i="7" s="1"/>
  <c r="F2229" i="7"/>
  <c r="E2229" i="7"/>
  <c r="J2229" i="7"/>
  <c r="H2229" i="7" s="1"/>
  <c r="L2228" i="7"/>
  <c r="K2229" i="7" l="1"/>
  <c r="L2229" i="7" s="1"/>
  <c r="G2230" i="7" l="1"/>
  <c r="I2229" i="7"/>
  <c r="E2230" i="7"/>
  <c r="F2230" i="7"/>
  <c r="AC2230" i="7" l="1"/>
  <c r="J2230" i="7"/>
  <c r="H2230" i="7" s="1"/>
  <c r="K2230" i="7" l="1"/>
  <c r="I2230" i="7" s="1"/>
  <c r="E2231" i="7" l="1"/>
  <c r="F2231" i="7"/>
  <c r="G2231" i="7"/>
  <c r="AC2231" i="7" s="1"/>
  <c r="L2230" i="7"/>
  <c r="J2231" i="7"/>
  <c r="H2231" i="7" s="1"/>
  <c r="K2231" i="7" l="1"/>
  <c r="I2231" i="7" s="1"/>
  <c r="E2232" i="7" l="1"/>
  <c r="F2232" i="7"/>
  <c r="G2232" i="7"/>
  <c r="L2231" i="7"/>
  <c r="AC2232" i="7" l="1"/>
  <c r="J2232" i="7"/>
  <c r="H2232" i="7" s="1"/>
  <c r="K2232" i="7" l="1"/>
  <c r="L2232" i="7" l="1"/>
  <c r="I2232" i="7"/>
  <c r="G2233" i="7"/>
  <c r="E2233" i="7"/>
  <c r="F2233" i="7"/>
  <c r="AC2233" i="7" l="1"/>
  <c r="J2233" i="7"/>
  <c r="H2233" i="7" s="1"/>
  <c r="K2233" i="7" l="1"/>
  <c r="I2233" i="7" s="1"/>
  <c r="G2234" i="7" l="1"/>
  <c r="F2234" i="7"/>
  <c r="E2234" i="7"/>
  <c r="L2233" i="7"/>
  <c r="AC2234" i="7" l="1"/>
  <c r="J2234" i="7"/>
  <c r="H2234" i="7" s="1"/>
  <c r="K2234" i="7" l="1"/>
  <c r="I2234" i="7" s="1"/>
  <c r="E2235" i="7" l="1"/>
  <c r="F2235" i="7"/>
  <c r="G2235" i="7"/>
  <c r="J2235" i="7"/>
  <c r="H2235" i="7" s="1"/>
  <c r="L2234" i="7"/>
  <c r="AC2235" i="7" l="1"/>
  <c r="K2235" i="7"/>
  <c r="I2235" i="7" s="1"/>
  <c r="L2235" i="7" l="1"/>
  <c r="F2236" i="7"/>
  <c r="G2236" i="7"/>
  <c r="E2236" i="7"/>
  <c r="AC2236" i="7" l="1"/>
  <c r="J2236" i="7"/>
  <c r="H2236" i="7" s="1"/>
  <c r="K2236" i="7" l="1"/>
  <c r="I2236" i="7" s="1"/>
  <c r="G2237" i="7"/>
  <c r="F2237" i="7"/>
  <c r="E2237" i="7" l="1"/>
  <c r="L2236" i="7"/>
  <c r="AC2237" i="7"/>
  <c r="J2237" i="7"/>
  <c r="H2237" i="7" s="1"/>
  <c r="K2237" i="7" l="1"/>
  <c r="I2237" i="7" s="1"/>
  <c r="L2237" i="7" l="1"/>
  <c r="F2238" i="7"/>
  <c r="G2238" i="7"/>
  <c r="E2238" i="7"/>
  <c r="AC2238" i="7" l="1"/>
  <c r="J2238" i="7"/>
  <c r="H2238" i="7" s="1"/>
  <c r="K2238" i="7" l="1"/>
  <c r="I2238" i="7" s="1"/>
  <c r="G2239" i="7" l="1"/>
  <c r="E2239" i="7"/>
  <c r="F2239" i="7"/>
  <c r="AC2239" i="7"/>
  <c r="L2238" i="7"/>
  <c r="J2239" i="7"/>
  <c r="H2239" i="7" s="1"/>
  <c r="K2239" i="7" l="1"/>
  <c r="I2239" i="7" s="1"/>
  <c r="E2240" i="7" l="1"/>
  <c r="G2240" i="7"/>
  <c r="F2240" i="7"/>
  <c r="L2239" i="7"/>
  <c r="AC2240" i="7"/>
  <c r="J2240" i="7"/>
  <c r="H2240" i="7" s="1"/>
  <c r="K2240" i="7" l="1"/>
  <c r="I2240" i="7" s="1"/>
  <c r="G2241" i="7" l="1"/>
  <c r="AC2241" i="7" s="1"/>
  <c r="F2241" i="7"/>
  <c r="E2241" i="7"/>
  <c r="L2240" i="7"/>
  <c r="J2241" i="7"/>
  <c r="H2241" i="7" s="1"/>
  <c r="K2241" i="7" l="1"/>
  <c r="I2241" i="7" s="1"/>
  <c r="F2242" i="7" l="1"/>
  <c r="G2242" i="7"/>
  <c r="AC2242" i="7" s="1"/>
  <c r="E2242" i="7"/>
  <c r="L2241" i="7"/>
  <c r="J2242" i="7"/>
  <c r="H2242" i="7" s="1"/>
  <c r="K2242" i="7" l="1"/>
  <c r="I2242" i="7" s="1"/>
  <c r="L2242" i="7" l="1"/>
  <c r="E2243" i="7"/>
  <c r="F2243" i="7"/>
  <c r="G2243" i="7"/>
  <c r="AC2243" i="7" l="1"/>
  <c r="J2243" i="7"/>
  <c r="H2243" i="7" s="1"/>
  <c r="K2243" i="7" l="1"/>
  <c r="I2243" i="7" s="1"/>
  <c r="G2244" i="7"/>
  <c r="F2244" i="7"/>
  <c r="E2244" i="7" l="1"/>
  <c r="L2243" i="7"/>
  <c r="AC2244" i="7"/>
  <c r="J2244" i="7"/>
  <c r="H2244" i="7" s="1"/>
  <c r="K2244" i="7" l="1"/>
  <c r="L2244" i="7" l="1"/>
  <c r="I2244" i="7"/>
  <c r="G2245" i="7"/>
  <c r="F2245" i="7"/>
  <c r="E2245" i="7"/>
  <c r="AC2245" i="7" l="1"/>
  <c r="J2245" i="7"/>
  <c r="H2245" i="7" s="1"/>
  <c r="K2245" i="7" l="1"/>
  <c r="I2245" i="7" s="1"/>
  <c r="L2245" i="7" l="1"/>
  <c r="E2246" i="7"/>
  <c r="F2246" i="7"/>
  <c r="G2246" i="7"/>
  <c r="AC2246" i="7" l="1"/>
  <c r="J2246" i="7"/>
  <c r="H2246" i="7" s="1"/>
  <c r="K2246" i="7" l="1"/>
  <c r="I2246" i="7" s="1"/>
  <c r="G2247" i="7" l="1"/>
  <c r="AC2247" i="7" s="1"/>
  <c r="E2247" i="7"/>
  <c r="F2247" i="7"/>
  <c r="L2246" i="7"/>
  <c r="J2247" i="7"/>
  <c r="H2247" i="7" s="1"/>
  <c r="K2247" i="7" l="1"/>
  <c r="I2247" i="7" s="1"/>
  <c r="F2248" i="7" l="1"/>
  <c r="G2248" i="7"/>
  <c r="AC2248" i="7" s="1"/>
  <c r="E2248" i="7"/>
  <c r="J2248" i="7"/>
  <c r="H2248" i="7" s="1"/>
  <c r="L2247" i="7"/>
  <c r="K2248" i="7" l="1"/>
  <c r="L2248" i="7" l="1"/>
  <c r="I2248" i="7"/>
  <c r="E2249" i="7"/>
  <c r="F2249" i="7"/>
  <c r="G2249" i="7"/>
  <c r="AC2249" i="7" l="1"/>
  <c r="J2249" i="7"/>
  <c r="H2249" i="7" s="1"/>
  <c r="K2249" i="7" l="1"/>
  <c r="I2249" i="7" s="1"/>
  <c r="F2250" i="7"/>
  <c r="G2250" i="7"/>
  <c r="E2250" i="7" l="1"/>
  <c r="L2249" i="7"/>
  <c r="AC2250" i="7"/>
  <c r="J2250" i="7"/>
  <c r="H2250" i="7" s="1"/>
  <c r="K2250" i="7" l="1"/>
  <c r="I2250" i="7" s="1"/>
  <c r="L2250" i="7" l="1"/>
  <c r="G2251" i="7"/>
  <c r="F2251" i="7"/>
  <c r="E2251" i="7"/>
  <c r="AC2251" i="7" l="1"/>
  <c r="J2251" i="7"/>
  <c r="H2251" i="7" s="1"/>
  <c r="K2251" i="7" l="1"/>
  <c r="I2251" i="7" s="1"/>
  <c r="G2252" i="7" l="1"/>
  <c r="E2252" i="7"/>
  <c r="F2252" i="7"/>
  <c r="L2251" i="7"/>
  <c r="AC2252" i="7"/>
  <c r="J2252" i="7"/>
  <c r="H2252" i="7" s="1"/>
  <c r="K2252" i="7" l="1"/>
  <c r="I2252" i="7" s="1"/>
  <c r="E2253" i="7" l="1"/>
  <c r="G2253" i="7"/>
  <c r="F2253" i="7"/>
  <c r="AC2253" i="7"/>
  <c r="L2252" i="7"/>
  <c r="J2253" i="7"/>
  <c r="H2253" i="7" s="1"/>
  <c r="K2253" i="7" l="1"/>
  <c r="I2253" i="7" s="1"/>
  <c r="G2254" i="7" l="1"/>
  <c r="E2254" i="7"/>
  <c r="F2254" i="7"/>
  <c r="L2253" i="7"/>
  <c r="J2254" i="7"/>
  <c r="H2254" i="7" s="1"/>
  <c r="AC2254" i="7" l="1"/>
  <c r="K2254" i="7"/>
  <c r="L2254" i="7" s="1"/>
  <c r="E2255" i="7" l="1"/>
  <c r="I2254" i="7"/>
  <c r="G2255" i="7"/>
  <c r="F2255" i="7"/>
  <c r="AC2255" i="7" l="1"/>
  <c r="J2255" i="7"/>
  <c r="H2255" i="7" s="1"/>
  <c r="K2255" i="7" l="1"/>
  <c r="I2255" i="7" s="1"/>
  <c r="E2256" i="7"/>
  <c r="G2256" i="7"/>
  <c r="F2256" i="7"/>
  <c r="AC2256" i="7" l="1"/>
  <c r="J2256" i="7"/>
  <c r="H2256" i="7" s="1"/>
  <c r="L2255" i="7"/>
  <c r="K2256" i="7" l="1"/>
  <c r="I2256" i="7" s="1"/>
  <c r="G2257" i="7" l="1"/>
  <c r="F2257" i="7"/>
  <c r="E2257" i="7"/>
  <c r="AC2257" i="7"/>
  <c r="J2257" i="7"/>
  <c r="H2257" i="7" s="1"/>
  <c r="L2256" i="7"/>
  <c r="K2257" i="7" l="1"/>
  <c r="I2257" i="7" s="1"/>
  <c r="F2258" i="7" l="1"/>
  <c r="G2258" i="7"/>
  <c r="AC2258" i="7" s="1"/>
  <c r="L2257" i="7"/>
  <c r="J2258" i="7"/>
  <c r="H2258" i="7" s="1"/>
  <c r="E2258" i="7"/>
  <c r="K2258" i="7" l="1"/>
  <c r="I2258" i="7" s="1"/>
  <c r="G2259" i="7" l="1"/>
  <c r="AC2259" i="7" s="1"/>
  <c r="L2258" i="7"/>
  <c r="E2259" i="7"/>
  <c r="F2259" i="7"/>
  <c r="J2259" i="7" l="1"/>
  <c r="H2259" i="7" s="1"/>
  <c r="K2259" i="7" l="1"/>
  <c r="I2259" i="7" s="1"/>
  <c r="F2260" i="7" l="1"/>
  <c r="E2260" i="7"/>
  <c r="G2260" i="7"/>
  <c r="AC2260" i="7" s="1"/>
  <c r="L2259" i="7"/>
  <c r="J2260" i="7"/>
  <c r="H2260" i="7" s="1"/>
  <c r="K2260" i="7" l="1"/>
  <c r="I2260" i="7" s="1"/>
  <c r="L2260" i="7" l="1"/>
  <c r="G2261" i="7"/>
  <c r="F2261" i="7"/>
  <c r="E2261" i="7"/>
  <c r="AC2261" i="7" l="1"/>
  <c r="J2261" i="7"/>
  <c r="H2261" i="7" s="1"/>
  <c r="K2261" i="7" l="1"/>
  <c r="I2261" i="7" s="1"/>
  <c r="L2261" i="7" l="1"/>
  <c r="F2262" i="7"/>
  <c r="G2262" i="7"/>
  <c r="E2262" i="7"/>
  <c r="AC2262" i="7" l="1"/>
  <c r="J2262" i="7"/>
  <c r="H2262" i="7" s="1"/>
  <c r="K2262" i="7" l="1"/>
  <c r="I2262" i="7" s="1"/>
  <c r="G2263" i="7" l="1"/>
  <c r="AC2263" i="7" s="1"/>
  <c r="F2263" i="7"/>
  <c r="E2263" i="7"/>
  <c r="L2262" i="7"/>
  <c r="J2263" i="7"/>
  <c r="H2263" i="7" s="1"/>
  <c r="K2263" i="7" l="1"/>
  <c r="I2263" i="7" s="1"/>
  <c r="L2263" i="7" l="1"/>
  <c r="G2264" i="7"/>
  <c r="E2264" i="7"/>
  <c r="F2264" i="7"/>
  <c r="AC2264" i="7" l="1"/>
  <c r="J2264" i="7"/>
  <c r="H2264" i="7" s="1"/>
  <c r="K2264" i="7" l="1"/>
  <c r="L2264" i="7" l="1"/>
  <c r="I2264" i="7"/>
  <c r="F2265" i="7"/>
  <c r="E2265" i="7"/>
  <c r="G2265" i="7"/>
  <c r="AC2265" i="7" l="1"/>
  <c r="J2265" i="7"/>
  <c r="H2265" i="7" s="1"/>
  <c r="K2265" i="7" l="1"/>
  <c r="L2265" i="7" l="1"/>
  <c r="I2265" i="7"/>
  <c r="G2266" i="7"/>
  <c r="E2266" i="7"/>
  <c r="F2266" i="7"/>
  <c r="AC2266" i="7" l="1"/>
  <c r="J2266" i="7"/>
  <c r="H2266" i="7" s="1"/>
  <c r="K2266" i="7" l="1"/>
  <c r="L2266" i="7" l="1"/>
  <c r="I2266" i="7"/>
  <c r="E2267" i="7"/>
  <c r="G2267" i="7"/>
  <c r="F2267" i="7"/>
  <c r="AC2267" i="7" l="1"/>
  <c r="J2267" i="7"/>
  <c r="H2267" i="7" s="1"/>
  <c r="K2267" i="7" l="1"/>
  <c r="I2267" i="7" s="1"/>
  <c r="F2268" i="7"/>
  <c r="G2268" i="7" l="1"/>
  <c r="AC2268" i="7" s="1"/>
  <c r="E2268" i="7"/>
  <c r="J2268" i="7"/>
  <c r="H2268" i="7" s="1"/>
  <c r="L2267" i="7"/>
  <c r="K2268" i="7" l="1"/>
  <c r="G2269" i="7" s="1"/>
  <c r="F2269" i="7" l="1"/>
  <c r="E2269" i="7"/>
  <c r="AC2269" i="7"/>
  <c r="L2268" i="7"/>
  <c r="I2268" i="7"/>
  <c r="J2269" i="7"/>
  <c r="H2269" i="7" s="1"/>
  <c r="K2269" i="7" l="1"/>
  <c r="L2269" i="7" l="1"/>
  <c r="I2269" i="7"/>
  <c r="E2270" i="7"/>
  <c r="G2270" i="7"/>
  <c r="F2270" i="7"/>
  <c r="AC2270" i="7" l="1"/>
  <c r="J2270" i="7"/>
  <c r="H2270" i="7" s="1"/>
  <c r="K2270" i="7" l="1"/>
  <c r="I2270" i="7" s="1"/>
  <c r="G2271" i="7" l="1"/>
  <c r="AC2271" i="7" s="1"/>
  <c r="E2271" i="7"/>
  <c r="F2271" i="7"/>
  <c r="J2271" i="7"/>
  <c r="H2271" i="7" s="1"/>
  <c r="L2270" i="7"/>
  <c r="K2271" i="7" l="1"/>
  <c r="I2271" i="7" s="1"/>
  <c r="L2271" i="7" l="1"/>
  <c r="E2272" i="7"/>
  <c r="G2272" i="7"/>
  <c r="F2272" i="7"/>
  <c r="AC2272" i="7" l="1"/>
  <c r="J2272" i="7"/>
  <c r="H2272" i="7" s="1"/>
  <c r="K2272" i="7" l="1"/>
  <c r="I2272" i="7" s="1"/>
  <c r="L2272" i="7" l="1"/>
  <c r="F2273" i="7"/>
  <c r="G2273" i="7"/>
  <c r="E2273" i="7"/>
  <c r="AC2273" i="7" l="1"/>
  <c r="J2273" i="7"/>
  <c r="H2273" i="7" s="1"/>
  <c r="K2273" i="7" l="1"/>
  <c r="L2273" i="7" l="1"/>
  <c r="I2273" i="7"/>
  <c r="G2274" i="7"/>
  <c r="E2274" i="7"/>
  <c r="F2274" i="7"/>
  <c r="AC2274" i="7" l="1"/>
  <c r="J2274" i="7"/>
  <c r="H2274" i="7" s="1"/>
  <c r="K2274" i="7" l="1"/>
  <c r="L2274" i="7" l="1"/>
  <c r="I2274" i="7"/>
  <c r="G2275" i="7"/>
  <c r="F2275" i="7"/>
  <c r="E2275" i="7"/>
  <c r="AC2275" i="7" l="1"/>
  <c r="J2275" i="7"/>
  <c r="H2275" i="7" s="1"/>
  <c r="K2275" i="7" l="1"/>
  <c r="G2276" i="7" s="1"/>
  <c r="E2276" i="7" l="1"/>
  <c r="AC2276" i="7"/>
  <c r="L2275" i="7"/>
  <c r="I2275" i="7"/>
  <c r="F2276" i="7"/>
  <c r="J2276" i="7" l="1"/>
  <c r="H2276" i="7" s="1"/>
  <c r="K2276" i="7" l="1"/>
  <c r="E2277" i="7" s="1"/>
  <c r="F2277" i="7" s="1"/>
  <c r="G2277" i="7" l="1"/>
  <c r="AC2277" i="7" s="1"/>
  <c r="L2276" i="7"/>
  <c r="I2276" i="7"/>
  <c r="J2277" i="7"/>
  <c r="H2277" i="7" s="1"/>
  <c r="K2277" i="7" l="1"/>
  <c r="L2277" i="7" l="1"/>
  <c r="I2277" i="7"/>
  <c r="E2278" i="7"/>
  <c r="G2278" i="7"/>
  <c r="F2278" i="7"/>
  <c r="AC2278" i="7" l="1"/>
  <c r="J2278" i="7"/>
  <c r="H2278" i="7" s="1"/>
  <c r="K2278" i="7" l="1"/>
  <c r="I2278" i="7" s="1"/>
  <c r="G2279" i="7" l="1"/>
  <c r="E2279" i="7"/>
  <c r="F2279" i="7"/>
  <c r="L2278" i="7"/>
  <c r="AC2279" i="7" l="1"/>
  <c r="J2279" i="7"/>
  <c r="H2279" i="7" s="1"/>
  <c r="K2279" i="7" l="1"/>
  <c r="L2279" i="7" l="1"/>
  <c r="I2279" i="7"/>
  <c r="G2280" i="7"/>
  <c r="F2280" i="7"/>
  <c r="E2280" i="7"/>
  <c r="AC2280" i="7" l="1"/>
  <c r="J2280" i="7"/>
  <c r="H2280" i="7" s="1"/>
  <c r="K2280" i="7" l="1"/>
  <c r="L2280" i="7" l="1"/>
  <c r="I2280" i="7"/>
  <c r="E2281" i="7"/>
  <c r="F2281" i="7"/>
  <c r="G2281" i="7"/>
  <c r="AC2281" i="7" l="1"/>
  <c r="J2281" i="7"/>
  <c r="H2281" i="7" s="1"/>
  <c r="K2281" i="7" l="1"/>
  <c r="I2281" i="7" s="1"/>
  <c r="F2282" i="7" l="1"/>
  <c r="G2282" i="7"/>
  <c r="E2282" i="7"/>
  <c r="J2282" i="7"/>
  <c r="H2282" i="7" s="1"/>
  <c r="L2281" i="7"/>
  <c r="AC2282" i="7" l="1"/>
  <c r="K2282" i="7"/>
  <c r="I2282" i="7" s="1"/>
  <c r="L2282" i="7" l="1"/>
  <c r="G2283" i="7"/>
  <c r="F2283" i="7"/>
  <c r="E2283" i="7"/>
  <c r="AC2283" i="7" l="1"/>
  <c r="J2283" i="7"/>
  <c r="H2283" i="7" s="1"/>
  <c r="K2283" i="7" l="1"/>
  <c r="E2284" i="7" s="1"/>
  <c r="F2284" i="7" l="1"/>
  <c r="G2284" i="7"/>
  <c r="AC2284" i="7" s="1"/>
  <c r="L2283" i="7"/>
  <c r="I2283" i="7"/>
  <c r="J2284" i="7"/>
  <c r="H2284" i="7" s="1"/>
  <c r="K2284" i="7" l="1"/>
  <c r="I2284" i="7" s="1"/>
  <c r="F2285" i="7" l="1"/>
  <c r="G2285" i="7"/>
  <c r="E2285" i="7"/>
  <c r="J2285" i="7"/>
  <c r="H2285" i="7" s="1"/>
  <c r="L2284" i="7"/>
  <c r="AC2285" i="7" l="1"/>
  <c r="K2285" i="7"/>
  <c r="L2285" i="7" l="1"/>
  <c r="I2285" i="7"/>
  <c r="G2286" i="7"/>
  <c r="E2286" i="7"/>
  <c r="F2286" i="7"/>
  <c r="AC2286" i="7" l="1"/>
  <c r="J2286" i="7"/>
  <c r="H2286" i="7" s="1"/>
  <c r="K2286" i="7" l="1"/>
  <c r="L2286" i="7" l="1"/>
  <c r="I2286" i="7"/>
  <c r="G2287" i="7"/>
  <c r="E2287" i="7"/>
  <c r="F2287" i="7" s="1"/>
  <c r="AC2287" i="7" l="1"/>
  <c r="J2287" i="7"/>
  <c r="H2287" i="7" s="1"/>
  <c r="K2287" i="7" l="1"/>
  <c r="I2287" i="7" s="1"/>
  <c r="G2288" i="7" l="1"/>
  <c r="F2288" i="7"/>
  <c r="E2288" i="7"/>
  <c r="L2287" i="7"/>
  <c r="AC2288" i="7" l="1"/>
  <c r="J2288" i="7"/>
  <c r="H2288" i="7" s="1"/>
  <c r="K2288" i="7" l="1"/>
  <c r="I2288" i="7" s="1"/>
  <c r="F2289" i="7" l="1"/>
  <c r="E2289" i="7"/>
  <c r="G2289" i="7"/>
  <c r="L2288" i="7"/>
  <c r="AC2289" i="7" l="1"/>
  <c r="J2289" i="7"/>
  <c r="H2289" i="7" s="1"/>
  <c r="K2289" i="7" l="1"/>
  <c r="I2289" i="7" s="1"/>
  <c r="E2290" i="7" l="1"/>
  <c r="G2290" i="7"/>
  <c r="F2290" i="7"/>
  <c r="L2289" i="7"/>
  <c r="J2290" i="7"/>
  <c r="H2290" i="7" s="1"/>
  <c r="AC2290" i="7" l="1"/>
  <c r="K2290" i="7"/>
  <c r="I2290" i="7" s="1"/>
  <c r="F2291" i="7"/>
  <c r="G2291" i="7"/>
  <c r="E2291" i="7" l="1"/>
  <c r="AC2291" i="7"/>
  <c r="J2291" i="7"/>
  <c r="H2291" i="7" s="1"/>
  <c r="L2290" i="7"/>
  <c r="K2291" i="7" l="1"/>
  <c r="G2292" i="7" s="1"/>
  <c r="AC2292" i="7" l="1"/>
  <c r="E2292" i="7"/>
  <c r="F2292" i="7" s="1"/>
  <c r="I2291" i="7"/>
  <c r="L2291" i="7"/>
  <c r="J2292" i="7"/>
  <c r="H2292" i="7" s="1"/>
  <c r="K2292" i="7" l="1"/>
  <c r="I2292" i="7" s="1"/>
  <c r="G2293" i="7" l="1"/>
  <c r="F2293" i="7"/>
  <c r="E2293" i="7"/>
  <c r="AC2293" i="7"/>
  <c r="J2293" i="7"/>
  <c r="H2293" i="7" s="1"/>
  <c r="L2292" i="7"/>
  <c r="K2293" i="7" l="1"/>
  <c r="I2293" i="7" s="1"/>
  <c r="F2294" i="7"/>
  <c r="E2294" i="7" l="1"/>
  <c r="G2294" i="7"/>
  <c r="AC2294" i="7" s="1"/>
  <c r="J2294" i="7"/>
  <c r="H2294" i="7" s="1"/>
  <c r="L2293" i="7"/>
  <c r="K2294" i="7" l="1"/>
  <c r="I2294" i="7" s="1"/>
  <c r="G2295" i="7" l="1"/>
  <c r="E2295" i="7"/>
  <c r="F2295" i="7" s="1"/>
  <c r="L2294" i="7"/>
  <c r="J2295" i="7"/>
  <c r="H2295" i="7" s="1"/>
  <c r="AC2295" i="7" l="1"/>
  <c r="K2295" i="7"/>
  <c r="L2295" i="7" l="1"/>
  <c r="I2295" i="7"/>
  <c r="F2296" i="7"/>
  <c r="G2296" i="7"/>
  <c r="E2296" i="7"/>
  <c r="AC2296" i="7" l="1"/>
  <c r="J2296" i="7"/>
  <c r="H2296" i="7" s="1"/>
  <c r="K2296" i="7" l="1"/>
  <c r="I2296" i="7" s="1"/>
  <c r="G2297" i="7" l="1"/>
  <c r="F2297" i="7"/>
  <c r="E2297" i="7"/>
  <c r="L2296" i="7"/>
  <c r="AC2297" i="7" l="1"/>
  <c r="J2297" i="7"/>
  <c r="H2297" i="7" s="1"/>
  <c r="K2297" i="7" l="1"/>
  <c r="F2298" i="7" s="1"/>
  <c r="E2298" i="7" l="1"/>
  <c r="G2298" i="7"/>
  <c r="I2297" i="7"/>
  <c r="J2298" i="7"/>
  <c r="H2298" i="7" s="1"/>
  <c r="L2297" i="7"/>
  <c r="AC2298" i="7" l="1"/>
  <c r="K2298" i="7"/>
  <c r="I2298" i="7" s="1"/>
  <c r="G2299" i="7" l="1"/>
  <c r="F2299" i="7"/>
  <c r="E2299" i="7"/>
  <c r="L2298" i="7"/>
  <c r="AC2299" i="7" l="1"/>
  <c r="J2299" i="7"/>
  <c r="H2299" i="7" s="1"/>
  <c r="K2299" i="7" l="1"/>
  <c r="L2299" i="7" l="1"/>
  <c r="I2299" i="7"/>
  <c r="G2300" i="7"/>
  <c r="F2300" i="7"/>
  <c r="E2300" i="7"/>
  <c r="AC2300" i="7" l="1"/>
  <c r="J2300" i="7"/>
  <c r="H2300" i="7" s="1"/>
  <c r="K2300" i="7" l="1"/>
  <c r="I2300" i="7" s="1"/>
  <c r="L2300" i="7" l="1"/>
  <c r="F2301" i="7"/>
  <c r="E2301" i="7"/>
  <c r="G2301" i="7"/>
  <c r="AC2301" i="7" l="1"/>
  <c r="J2301" i="7"/>
  <c r="H2301" i="7" s="1"/>
  <c r="K2301" i="7" l="1"/>
  <c r="E2302" i="7" s="1"/>
  <c r="F2302" i="7" l="1"/>
  <c r="G2302" i="7"/>
  <c r="AC2302" i="7" s="1"/>
  <c r="L2301" i="7"/>
  <c r="I2301" i="7"/>
  <c r="J2302" i="7"/>
  <c r="H2302" i="7" s="1"/>
  <c r="K2302" i="7" l="1"/>
  <c r="I2302" i="7" s="1"/>
  <c r="E2303" i="7" l="1"/>
  <c r="F2303" i="7"/>
  <c r="G2303" i="7"/>
  <c r="AC2303" i="7" s="1"/>
  <c r="J2303" i="7"/>
  <c r="H2303" i="7" s="1"/>
  <c r="L2302" i="7"/>
  <c r="K2303" i="7" l="1"/>
  <c r="I2303" i="7" s="1"/>
  <c r="L2303" i="7" l="1"/>
  <c r="G2304" i="7"/>
  <c r="F2304" i="7"/>
  <c r="E2304" i="7"/>
  <c r="AC2304" i="7" l="1"/>
  <c r="J2304" i="7"/>
  <c r="H2304" i="7" s="1"/>
  <c r="K2304" i="7" l="1"/>
  <c r="E2305" i="7" s="1"/>
  <c r="F2305" i="7"/>
  <c r="G2305" i="7"/>
  <c r="AC2305" i="7" l="1"/>
  <c r="L2304" i="7"/>
  <c r="I2304" i="7"/>
  <c r="J2305" i="7"/>
  <c r="H2305" i="7" s="1"/>
  <c r="K2305" i="7" l="1"/>
  <c r="E2306" i="7" l="1"/>
  <c r="I2305" i="7"/>
  <c r="L2305" i="7"/>
  <c r="F2306" i="7"/>
  <c r="G2306" i="7"/>
  <c r="AC2306" i="7" l="1"/>
  <c r="J2306" i="7"/>
  <c r="H2306" i="7" s="1"/>
  <c r="K2306" i="7" l="1"/>
  <c r="E2307" i="7" l="1"/>
  <c r="F2307" i="7" s="1"/>
  <c r="I2306" i="7"/>
  <c r="L2306" i="7"/>
  <c r="J2307" i="7"/>
  <c r="H2307" i="7" s="1"/>
  <c r="G2307" i="7"/>
  <c r="AC2307" i="7" l="1"/>
  <c r="K2307" i="7"/>
  <c r="I2307" i="7" s="1"/>
  <c r="L2307" i="7" l="1"/>
  <c r="G2308" i="7"/>
  <c r="E2308" i="7"/>
  <c r="F2308" i="7" s="1"/>
  <c r="AC2308" i="7" l="1"/>
  <c r="J2308" i="7"/>
  <c r="H2308" i="7" s="1"/>
  <c r="K2308" i="7" l="1"/>
  <c r="L2308" i="7" l="1"/>
  <c r="I2308" i="7"/>
  <c r="E2309" i="7"/>
  <c r="F2309" i="7"/>
  <c r="G2309" i="7"/>
  <c r="AC2309" i="7" l="1"/>
  <c r="J2309" i="7"/>
  <c r="H2309" i="7" s="1"/>
  <c r="K2309" i="7" l="1"/>
  <c r="I2309" i="7" s="1"/>
  <c r="E2310" i="7" l="1"/>
  <c r="F2310" i="7"/>
  <c r="G2310" i="7"/>
  <c r="L2309" i="7"/>
  <c r="AC2310" i="7" l="1"/>
  <c r="J2310" i="7"/>
  <c r="H2310" i="7" s="1"/>
  <c r="K2310" i="7" l="1"/>
  <c r="I2310" i="7" s="1"/>
  <c r="L2310" i="7" l="1"/>
  <c r="E2311" i="7"/>
  <c r="G2311" i="7"/>
  <c r="F2311" i="7"/>
  <c r="AC2311" i="7" l="1"/>
  <c r="J2311" i="7"/>
  <c r="H2311" i="7" s="1"/>
  <c r="K2311" i="7" l="1"/>
  <c r="I2311" i="7" s="1"/>
  <c r="F2312" i="7" l="1"/>
  <c r="E2312" i="7"/>
  <c r="G2312" i="7"/>
  <c r="L2311" i="7"/>
  <c r="AC2312" i="7" l="1"/>
  <c r="J2312" i="7"/>
  <c r="H2312" i="7" s="1"/>
  <c r="K2312" i="7" l="1"/>
  <c r="I2312" i="7" s="1"/>
  <c r="G2313" i="7" l="1"/>
  <c r="E2313" i="7"/>
  <c r="F2313" i="7"/>
  <c r="L2312" i="7"/>
  <c r="AC2313" i="7" l="1"/>
  <c r="J2313" i="7"/>
  <c r="H2313" i="7" s="1"/>
  <c r="K2313" i="7" l="1"/>
  <c r="L2313" i="7" l="1"/>
  <c r="I2313" i="7"/>
  <c r="E2314" i="7"/>
  <c r="G2314" i="7"/>
  <c r="F2314" i="7"/>
  <c r="AC2314" i="7" l="1"/>
  <c r="J2314" i="7"/>
  <c r="H2314" i="7" s="1"/>
  <c r="K2314" i="7" l="1"/>
  <c r="E2315" i="7" s="1"/>
  <c r="F2315" i="7"/>
  <c r="G2315" i="7" l="1"/>
  <c r="AC2315" i="7" s="1"/>
  <c r="L2314" i="7"/>
  <c r="I2314" i="7"/>
  <c r="J2315" i="7"/>
  <c r="H2315" i="7" s="1"/>
  <c r="K2315" i="7" l="1"/>
  <c r="L2315" i="7" l="1"/>
  <c r="I2315" i="7"/>
  <c r="F2316" i="7"/>
  <c r="G2316" i="7"/>
  <c r="E2316" i="7"/>
  <c r="AC2316" i="7" l="1"/>
  <c r="J2316" i="7"/>
  <c r="H2316" i="7" s="1"/>
  <c r="K2316" i="7" l="1"/>
  <c r="I2316" i="7" s="1"/>
  <c r="L2316" i="7" l="1"/>
  <c r="G2317" i="7"/>
  <c r="E2317" i="7"/>
  <c r="F2317" i="7"/>
  <c r="AC2317" i="7" l="1"/>
  <c r="J2317" i="7"/>
  <c r="H2317" i="7" s="1"/>
  <c r="K2317" i="7" l="1"/>
  <c r="I2317" i="7" s="1"/>
  <c r="L2317" i="7" l="1"/>
  <c r="E2318" i="7"/>
  <c r="G2318" i="7"/>
  <c r="F2318" i="7"/>
  <c r="AC2318" i="7" l="1"/>
  <c r="J2318" i="7"/>
  <c r="H2318" i="7" s="1"/>
  <c r="K2318" i="7" l="1"/>
  <c r="I2318" i="7" s="1"/>
  <c r="E2319" i="7" l="1"/>
  <c r="F2319" i="7"/>
  <c r="G2319" i="7"/>
  <c r="J2319" i="7"/>
  <c r="H2319" i="7" s="1"/>
  <c r="L2318" i="7"/>
  <c r="AC2319" i="7" l="1"/>
  <c r="K2319" i="7"/>
  <c r="I2319" i="7" s="1"/>
  <c r="E2320" i="7" l="1"/>
  <c r="F2320" i="7"/>
  <c r="G2320" i="7"/>
  <c r="L2319" i="7"/>
  <c r="J2320" i="7"/>
  <c r="H2320" i="7" s="1"/>
  <c r="AC2320" i="7" l="1"/>
  <c r="K2320" i="7"/>
  <c r="F2321" i="7" s="1"/>
  <c r="L2320" i="7" l="1"/>
  <c r="I2320" i="7"/>
  <c r="G2321" i="7"/>
  <c r="J2321" i="7"/>
  <c r="H2321" i="7" s="1"/>
  <c r="E2321" i="7"/>
  <c r="AC2321" i="7" l="1"/>
  <c r="K2321" i="7"/>
  <c r="I2321" i="7" s="1"/>
  <c r="E2322" i="7" l="1"/>
  <c r="F2322" i="7"/>
  <c r="G2322" i="7"/>
  <c r="L2321" i="7"/>
  <c r="J2322" i="7"/>
  <c r="H2322" i="7" s="1"/>
  <c r="AC2322" i="7" l="1"/>
  <c r="K2322" i="7"/>
  <c r="I2322" i="7" s="1"/>
  <c r="E2323" i="7" l="1"/>
  <c r="F2323" i="7"/>
  <c r="G2323" i="7"/>
  <c r="J2323" i="7"/>
  <c r="H2323" i="7" s="1"/>
  <c r="L2322" i="7"/>
  <c r="AC2323" i="7" l="1"/>
  <c r="K2323" i="7"/>
  <c r="I2323" i="7" s="1"/>
  <c r="L2323" i="7" l="1"/>
  <c r="G2324" i="7"/>
  <c r="E2324" i="7"/>
  <c r="F2324" i="7"/>
  <c r="AC2324" i="7" l="1"/>
  <c r="J2324" i="7"/>
  <c r="H2324" i="7" s="1"/>
  <c r="K2324" i="7" l="1"/>
  <c r="I2324" i="7" s="1"/>
  <c r="L2324" i="7" l="1"/>
  <c r="G2325" i="7"/>
  <c r="E2325" i="7"/>
  <c r="F2325" i="7"/>
  <c r="AC2325" i="7" l="1"/>
  <c r="J2325" i="7"/>
  <c r="H2325" i="7" s="1"/>
  <c r="K2325" i="7" l="1"/>
  <c r="I2325" i="7" s="1"/>
  <c r="L2325" i="7" l="1"/>
  <c r="E2326" i="7"/>
  <c r="G2326" i="7"/>
  <c r="F2326" i="7"/>
  <c r="AC2326" i="7" l="1"/>
  <c r="J2326" i="7"/>
  <c r="H2326" i="7" s="1"/>
  <c r="K2326" i="7" l="1"/>
  <c r="I2326" i="7" s="1"/>
  <c r="L2326" i="7" l="1"/>
  <c r="E2327" i="7"/>
  <c r="G2327" i="7"/>
  <c r="F2327" i="7"/>
  <c r="AC2327" i="7" l="1"/>
  <c r="J2327" i="7"/>
  <c r="H2327" i="7" s="1"/>
  <c r="K2327" i="7" l="1"/>
  <c r="F2328" i="7" s="1"/>
  <c r="E2328" i="7" l="1"/>
  <c r="I2327" i="7"/>
  <c r="J2328" i="7"/>
  <c r="H2328" i="7" s="1"/>
  <c r="G2328" i="7"/>
  <c r="L2327" i="7"/>
  <c r="AC2328" i="7" l="1"/>
  <c r="K2328" i="7"/>
  <c r="L2328" i="7" l="1"/>
  <c r="I2328" i="7"/>
  <c r="E2329" i="7"/>
  <c r="G2329" i="7"/>
  <c r="F2329" i="7"/>
  <c r="AC2329" i="7" l="1"/>
  <c r="J2329" i="7"/>
  <c r="H2329" i="7" s="1"/>
  <c r="K2329" i="7" l="1"/>
  <c r="E2330" i="7" s="1"/>
  <c r="G2330" i="7" l="1"/>
  <c r="AC2330" i="7" s="1"/>
  <c r="F2330" i="7"/>
  <c r="I2329" i="7"/>
  <c r="J2330" i="7"/>
  <c r="H2330" i="7" s="1"/>
  <c r="L2329" i="7"/>
  <c r="K2330" i="7" l="1"/>
  <c r="F2331" i="7" s="1"/>
  <c r="G2331" i="7" l="1"/>
  <c r="E2331" i="7"/>
  <c r="I2330" i="7"/>
  <c r="J2331" i="7"/>
  <c r="H2331" i="7" s="1"/>
  <c r="L2330" i="7"/>
  <c r="AC2331" i="7" l="1"/>
  <c r="K2331" i="7"/>
  <c r="E2332" i="7" s="1"/>
  <c r="F2332" i="7"/>
  <c r="G2332" i="7" l="1"/>
  <c r="AC2332" i="7" s="1"/>
  <c r="L2331" i="7"/>
  <c r="I2331" i="7"/>
  <c r="J2332" i="7"/>
  <c r="H2332" i="7" s="1"/>
  <c r="K2332" i="7" l="1"/>
  <c r="I2332" i="7" s="1"/>
  <c r="L2332" i="7" l="1"/>
  <c r="G2333" i="7"/>
  <c r="F2333" i="7"/>
  <c r="E2333" i="7"/>
  <c r="AC2333" i="7" l="1"/>
  <c r="J2333" i="7"/>
  <c r="H2333" i="7" s="1"/>
  <c r="K2333" i="7" l="1"/>
  <c r="I2333" i="7" s="1"/>
  <c r="L2333" i="7" l="1"/>
  <c r="F2334" i="7"/>
  <c r="G2334" i="7"/>
  <c r="E2334" i="7"/>
  <c r="AC2334" i="7" l="1"/>
  <c r="J2334" i="7"/>
  <c r="H2334" i="7" s="1"/>
  <c r="K2334" i="7" l="1"/>
  <c r="I2334" i="7" s="1"/>
  <c r="L2334" i="7" l="1"/>
  <c r="F2335" i="7"/>
  <c r="G2335" i="7"/>
  <c r="E2335" i="7"/>
  <c r="AC2335" i="7" l="1"/>
  <c r="J2335" i="7"/>
  <c r="H2335" i="7" s="1"/>
  <c r="K2335" i="7" l="1"/>
  <c r="E2336" i="7" s="1"/>
  <c r="F2336" i="7" l="1"/>
  <c r="L2335" i="7"/>
  <c r="I2335" i="7"/>
  <c r="G2336" i="7"/>
  <c r="J2336" i="7"/>
  <c r="H2336" i="7" s="1"/>
  <c r="AC2336" i="7" l="1"/>
  <c r="K2336" i="7"/>
  <c r="I2336" i="7" s="1"/>
  <c r="E2337" i="7"/>
  <c r="F2337" i="7"/>
  <c r="G2337" i="7" l="1"/>
  <c r="AC2337" i="7" s="1"/>
  <c r="J2337" i="7"/>
  <c r="H2337" i="7" s="1"/>
  <c r="L2336" i="7"/>
  <c r="K2337" i="7" l="1"/>
  <c r="I2337" i="7" s="1"/>
  <c r="L2337" i="7" l="1"/>
  <c r="G2338" i="7"/>
  <c r="F2338" i="7"/>
  <c r="E2338" i="7"/>
  <c r="AC2338" i="7" l="1"/>
  <c r="J2338" i="7"/>
  <c r="H2338" i="7" s="1"/>
  <c r="K2338" i="7" l="1"/>
  <c r="E2339" i="7"/>
  <c r="G2339" i="7"/>
  <c r="F2339" i="7"/>
  <c r="AC2339" i="7" l="1"/>
  <c r="L2338" i="7"/>
  <c r="I2338" i="7"/>
  <c r="J2339" i="7"/>
  <c r="H2339" i="7" s="1"/>
  <c r="K2339" i="7" l="1"/>
  <c r="I2339" i="7" s="1"/>
  <c r="G2340" i="7" l="1"/>
  <c r="F2340" i="7"/>
  <c r="E2340" i="7"/>
  <c r="AC2340" i="7"/>
  <c r="J2340" i="7"/>
  <c r="H2340" i="7" s="1"/>
  <c r="L2339" i="7"/>
  <c r="K2340" i="7" l="1"/>
  <c r="I2340" i="7" s="1"/>
  <c r="E2341" i="7" l="1"/>
  <c r="G2341" i="7"/>
  <c r="L2340" i="7"/>
  <c r="F2341" i="7"/>
  <c r="J2341" i="7"/>
  <c r="H2341" i="7" s="1"/>
  <c r="AC2341" i="7" l="1"/>
  <c r="K2341" i="7"/>
  <c r="I2341" i="7" s="1"/>
  <c r="G2342" i="7" l="1"/>
  <c r="E2342" i="7"/>
  <c r="F2342" i="7"/>
  <c r="L2341" i="7"/>
  <c r="J2342" i="7"/>
  <c r="H2342" i="7" s="1"/>
  <c r="AC2342" i="7" l="1"/>
  <c r="K2342" i="7"/>
  <c r="F2343" i="7" s="1"/>
  <c r="E2343" i="7"/>
  <c r="G2343" i="7"/>
  <c r="AC2343" i="7" l="1"/>
  <c r="L2342" i="7"/>
  <c r="I2342" i="7"/>
  <c r="J2343" i="7"/>
  <c r="H2343" i="7" s="1"/>
  <c r="K2343" i="7" l="1"/>
  <c r="I2343" i="7" s="1"/>
  <c r="F2344" i="7" l="1"/>
  <c r="G2344" i="7"/>
  <c r="L2343" i="7"/>
  <c r="J2344" i="7"/>
  <c r="H2344" i="7" s="1"/>
  <c r="E2344" i="7"/>
  <c r="AC2344" i="7" l="1"/>
  <c r="K2344" i="7"/>
  <c r="I2344" i="7" s="1"/>
  <c r="L2344" i="7" l="1"/>
  <c r="G2345" i="7"/>
  <c r="E2345" i="7"/>
  <c r="F2345" i="7"/>
  <c r="AC2345" i="7" l="1"/>
  <c r="J2345" i="7"/>
  <c r="H2345" i="7" s="1"/>
  <c r="K2345" i="7" l="1"/>
  <c r="I2345" i="7" s="1"/>
  <c r="L2345" i="7" l="1"/>
  <c r="F2346" i="7"/>
  <c r="E2346" i="7"/>
  <c r="G2346" i="7"/>
  <c r="AC2346" i="7" l="1"/>
  <c r="J2346" i="7"/>
  <c r="H2346" i="7" s="1"/>
  <c r="K2346" i="7" l="1"/>
  <c r="I2346" i="7" s="1"/>
  <c r="E2347" i="7" l="1"/>
  <c r="F2347" i="7"/>
  <c r="G2347" i="7"/>
  <c r="AC2347" i="7" s="1"/>
  <c r="J2347" i="7"/>
  <c r="H2347" i="7" s="1"/>
  <c r="L2346" i="7"/>
  <c r="K2347" i="7" l="1"/>
  <c r="I2347" i="7" s="1"/>
  <c r="E2348" i="7" l="1"/>
  <c r="G2348" i="7"/>
  <c r="F2348" i="7"/>
  <c r="L2347" i="7"/>
  <c r="AC2348" i="7" l="1"/>
  <c r="J2348" i="7"/>
  <c r="H2348" i="7" s="1"/>
  <c r="K2348" i="7" l="1"/>
  <c r="L2348" i="7" l="1"/>
  <c r="I2348" i="7"/>
  <c r="G2349" i="7"/>
  <c r="E2349" i="7"/>
  <c r="F2349" i="7"/>
  <c r="AC2349" i="7" l="1"/>
  <c r="J2349" i="7"/>
  <c r="H2349" i="7" s="1"/>
  <c r="K2349" i="7" l="1"/>
  <c r="I2349" i="7" s="1"/>
  <c r="L2349" i="7" l="1"/>
  <c r="F2350" i="7"/>
  <c r="G2350" i="7"/>
  <c r="E2350" i="7"/>
  <c r="AC2350" i="7" l="1"/>
  <c r="J2350" i="7"/>
  <c r="H2350" i="7" s="1"/>
  <c r="K2350" i="7" l="1"/>
  <c r="E2351" i="7" s="1"/>
  <c r="G2351" i="7" l="1"/>
  <c r="I2350" i="7"/>
  <c r="L2350" i="7"/>
  <c r="F2351" i="7"/>
  <c r="AC2351" i="7" l="1"/>
  <c r="J2351" i="7"/>
  <c r="H2351" i="7" s="1"/>
  <c r="K2351" i="7" l="1"/>
  <c r="I2351" i="7" s="1"/>
  <c r="F2352" i="7"/>
  <c r="E2352" i="7" l="1"/>
  <c r="G2352" i="7"/>
  <c r="J2352" i="7"/>
  <c r="H2352" i="7" s="1"/>
  <c r="L2351" i="7"/>
  <c r="AC2352" i="7" l="1"/>
  <c r="K2352" i="7"/>
  <c r="I2352" i="7" s="1"/>
  <c r="E2353" i="7" l="1"/>
  <c r="F2353" i="7"/>
  <c r="G2353" i="7"/>
  <c r="AC2353" i="7" s="1"/>
  <c r="J2353" i="7"/>
  <c r="H2353" i="7" s="1"/>
  <c r="L2352" i="7"/>
  <c r="K2353" i="7" l="1"/>
  <c r="I2353" i="7" s="1"/>
  <c r="L2353" i="7" l="1"/>
  <c r="F2354" i="7"/>
  <c r="G2354" i="7"/>
  <c r="E2354" i="7"/>
  <c r="AC2354" i="7" l="1"/>
  <c r="J2354" i="7"/>
  <c r="H2354" i="7" s="1"/>
  <c r="K2354" i="7" l="1"/>
  <c r="I2354" i="7" s="1"/>
  <c r="L2354" i="7" l="1"/>
  <c r="F2355" i="7"/>
  <c r="E2355" i="7"/>
  <c r="G2355" i="7"/>
  <c r="AC2355" i="7" l="1"/>
  <c r="J2355" i="7"/>
  <c r="H2355" i="7" s="1"/>
  <c r="K2355" i="7" l="1"/>
  <c r="F2356" i="7" s="1"/>
  <c r="G2356" i="7" l="1"/>
  <c r="I2355" i="7"/>
  <c r="J2356" i="7"/>
  <c r="H2356" i="7" s="1"/>
  <c r="E2356" i="7"/>
  <c r="L2355" i="7"/>
  <c r="AC2356" i="7" l="1"/>
  <c r="K2356" i="7"/>
  <c r="I2356" i="7" s="1"/>
  <c r="F2357" i="7" l="1"/>
  <c r="E2357" i="7"/>
  <c r="G2357" i="7"/>
  <c r="L2356" i="7"/>
  <c r="AC2357" i="7" l="1"/>
  <c r="J2357" i="7"/>
  <c r="H2357" i="7" s="1"/>
  <c r="K2357" i="7" l="1"/>
  <c r="L2357" i="7" l="1"/>
  <c r="I2357" i="7"/>
  <c r="G2358" i="7"/>
  <c r="E2358" i="7"/>
  <c r="F2358" i="7"/>
  <c r="AC2358" i="7" l="1"/>
  <c r="J2358" i="7"/>
  <c r="H2358" i="7" s="1"/>
  <c r="K2358" i="7" l="1"/>
  <c r="L2358" i="7" l="1"/>
  <c r="I2358" i="7"/>
  <c r="G2359" i="7"/>
  <c r="E2359" i="7"/>
  <c r="F2359" i="7"/>
  <c r="AC2359" i="7" l="1"/>
  <c r="J2359" i="7"/>
  <c r="H2359" i="7" s="1"/>
  <c r="K2359" i="7" l="1"/>
  <c r="I2359" i="7" s="1"/>
  <c r="L2359" i="7" l="1"/>
  <c r="G2360" i="7"/>
  <c r="F2360" i="7"/>
  <c r="E2360" i="7"/>
  <c r="AC2360" i="7" l="1"/>
  <c r="J2360" i="7"/>
  <c r="H2360" i="7" s="1"/>
  <c r="K2360" i="7" l="1"/>
  <c r="I2360" i="7" s="1"/>
  <c r="E2361" i="7" l="1"/>
  <c r="F2361" i="7"/>
  <c r="G2361" i="7"/>
  <c r="L2360" i="7"/>
  <c r="J2361" i="7"/>
  <c r="H2361" i="7" s="1"/>
  <c r="AC2361" i="7" l="1"/>
  <c r="K2361" i="7"/>
  <c r="I2361" i="7" s="1"/>
  <c r="F2362" i="7" l="1"/>
  <c r="L2361" i="7"/>
  <c r="J2362" i="7"/>
  <c r="H2362" i="7" s="1"/>
  <c r="G2362" i="7"/>
  <c r="E2362" i="7"/>
  <c r="AC2362" i="7" l="1"/>
  <c r="K2362" i="7"/>
  <c r="I2362" i="7" s="1"/>
  <c r="L2362" i="7" l="1"/>
  <c r="E2363" i="7"/>
  <c r="F2363" i="7"/>
  <c r="G2363" i="7"/>
  <c r="AC2363" i="7" l="1"/>
  <c r="J2363" i="7"/>
  <c r="H2363" i="7" s="1"/>
  <c r="K2363" i="7" l="1"/>
  <c r="I2363" i="7" s="1"/>
  <c r="F2364" i="7" l="1"/>
  <c r="E2364" i="7"/>
  <c r="G2364" i="7"/>
  <c r="L2363" i="7"/>
  <c r="J2364" i="7"/>
  <c r="H2364" i="7" s="1"/>
  <c r="AC2364" i="7" l="1"/>
  <c r="K2364" i="7"/>
  <c r="I2364" i="7" s="1"/>
  <c r="L2364" i="7" l="1"/>
  <c r="E2365" i="7"/>
  <c r="G2365" i="7"/>
  <c r="F2365" i="7"/>
  <c r="AC2365" i="7" l="1"/>
  <c r="J2365" i="7"/>
  <c r="H2365" i="7" s="1"/>
  <c r="K2365" i="7" l="1"/>
  <c r="I2365" i="7" s="1"/>
  <c r="F2366" i="7" l="1"/>
  <c r="G2366" i="7"/>
  <c r="AC2366" i="7" s="1"/>
  <c r="E2366" i="7"/>
  <c r="L2365" i="7"/>
  <c r="J2366" i="7"/>
  <c r="H2366" i="7" s="1"/>
  <c r="K2366" i="7" l="1"/>
  <c r="I2366" i="7" s="1"/>
  <c r="F2367" i="7" l="1"/>
  <c r="G2367" i="7"/>
  <c r="AC2367" i="7" s="1"/>
  <c r="J2367" i="7"/>
  <c r="H2367" i="7" s="1"/>
  <c r="E2367" i="7"/>
  <c r="L2366" i="7"/>
  <c r="K2367" i="7" l="1"/>
  <c r="I2367" i="7" s="1"/>
  <c r="E2368" i="7" l="1"/>
  <c r="G2368" i="7"/>
  <c r="AC2368" i="7" s="1"/>
  <c r="F2368" i="7"/>
  <c r="L2367" i="7"/>
  <c r="J2368" i="7"/>
  <c r="H2368" i="7" s="1"/>
  <c r="K2368" i="7" l="1"/>
  <c r="I2368" i="7" s="1"/>
  <c r="E2369" i="7" l="1"/>
  <c r="G2369" i="7"/>
  <c r="AC2369" i="7" s="1"/>
  <c r="F2369" i="7"/>
  <c r="L2368" i="7"/>
  <c r="J2369" i="7"/>
  <c r="H2369" i="7" s="1"/>
  <c r="K2369" i="7" l="1"/>
  <c r="I2369" i="7" s="1"/>
  <c r="G2370" i="7" l="1"/>
  <c r="F2370" i="7"/>
  <c r="E2370" i="7"/>
  <c r="L2369" i="7"/>
  <c r="J2370" i="7"/>
  <c r="H2370" i="7" s="1"/>
  <c r="AC2370" i="7" l="1"/>
  <c r="K2370" i="7"/>
  <c r="G2371" i="7" s="1"/>
  <c r="E2371" i="7" l="1"/>
  <c r="F2371" i="7"/>
  <c r="AC2371" i="7"/>
  <c r="L2370" i="7"/>
  <c r="I2370" i="7"/>
  <c r="J2371" i="7"/>
  <c r="H2371" i="7" s="1"/>
  <c r="K2371" i="7" l="1"/>
  <c r="I2371" i="7" s="1"/>
  <c r="E2372" i="7" l="1"/>
  <c r="L2371" i="7"/>
  <c r="G2372" i="7"/>
  <c r="F2372" i="7"/>
  <c r="AC2372" i="7" l="1"/>
  <c r="J2372" i="7"/>
  <c r="H2372" i="7" s="1"/>
  <c r="K2372" i="7" l="1"/>
  <c r="I2372" i="7" s="1"/>
  <c r="L2372" i="7" l="1"/>
  <c r="F2373" i="7"/>
  <c r="E2373" i="7"/>
  <c r="G2373" i="7"/>
  <c r="AC2373" i="7" l="1"/>
  <c r="J2373" i="7"/>
  <c r="H2373" i="7" s="1"/>
  <c r="K2373" i="7" l="1"/>
  <c r="L2373" i="7" l="1"/>
  <c r="I2373" i="7"/>
  <c r="G2374" i="7"/>
  <c r="F2374" i="7"/>
  <c r="E2374" i="7"/>
  <c r="AC2374" i="7" l="1"/>
  <c r="J2374" i="7"/>
  <c r="H2374" i="7" s="1"/>
  <c r="K2374" i="7" l="1"/>
  <c r="L2374" i="7" l="1"/>
  <c r="I2374" i="7"/>
  <c r="F2375" i="7"/>
  <c r="E2375" i="7"/>
  <c r="G2375" i="7"/>
  <c r="AC2375" i="7" l="1"/>
  <c r="J2375" i="7"/>
  <c r="H2375" i="7" s="1"/>
  <c r="K2375" i="7" l="1"/>
  <c r="I2375" i="7" s="1"/>
  <c r="F2376" i="7" l="1"/>
  <c r="G2376" i="7"/>
  <c r="E2376" i="7"/>
  <c r="L2375" i="7"/>
  <c r="AC2376" i="7"/>
  <c r="J2376" i="7"/>
  <c r="H2376" i="7" s="1"/>
  <c r="K2376" i="7" l="1"/>
  <c r="I2376" i="7" s="1"/>
  <c r="E2377" i="7" l="1"/>
  <c r="F2377" i="7"/>
  <c r="G2377" i="7"/>
  <c r="L2376" i="7"/>
  <c r="AC2377" i="7" l="1"/>
  <c r="J2377" i="7"/>
  <c r="H2377" i="7" s="1"/>
  <c r="K2377" i="7" l="1"/>
  <c r="I2377" i="7" s="1"/>
  <c r="G2378" i="7" l="1"/>
  <c r="F2378" i="7"/>
  <c r="E2378" i="7"/>
  <c r="AC2378" i="7"/>
  <c r="J2378" i="7"/>
  <c r="H2378" i="7" s="1"/>
  <c r="L2377" i="7"/>
  <c r="K2378" i="7" l="1"/>
  <c r="I2378" i="7" s="1"/>
  <c r="E2379" i="7" l="1"/>
  <c r="G2379" i="7"/>
  <c r="F2379" i="7"/>
  <c r="L2378" i="7"/>
  <c r="AC2379" i="7" l="1"/>
  <c r="J2379" i="7"/>
  <c r="H2379" i="7" s="1"/>
  <c r="K2379" i="7" l="1"/>
  <c r="I2379" i="7" s="1"/>
  <c r="L2379" i="7" l="1"/>
  <c r="F2380" i="7"/>
  <c r="E2380" i="7"/>
  <c r="G2380" i="7"/>
  <c r="AC2380" i="7" l="1"/>
  <c r="J2380" i="7"/>
  <c r="H2380" i="7" s="1"/>
  <c r="K2380" i="7" l="1"/>
  <c r="I2380" i="7" s="1"/>
  <c r="G2381" i="7" l="1"/>
  <c r="F2381" i="7"/>
  <c r="AC2381" i="7"/>
  <c r="E2381" i="7"/>
  <c r="J2381" i="7"/>
  <c r="H2381" i="7" s="1"/>
  <c r="L2380" i="7"/>
  <c r="K2381" i="7" l="1"/>
  <c r="I2381" i="7" s="1"/>
  <c r="E2382" i="7" l="1"/>
  <c r="F2382" i="7"/>
  <c r="L2381" i="7"/>
  <c r="J2382" i="7"/>
  <c r="H2382" i="7" s="1"/>
  <c r="G2382" i="7"/>
  <c r="AC2382" i="7" l="1"/>
  <c r="K2382" i="7"/>
  <c r="I2382" i="7" s="1"/>
  <c r="L2382" i="7" l="1"/>
  <c r="E2383" i="7"/>
  <c r="F2383" i="7"/>
  <c r="G2383" i="7"/>
  <c r="AC2383" i="7" l="1"/>
  <c r="J2383" i="7"/>
  <c r="H2383" i="7" s="1"/>
  <c r="K2383" i="7" l="1"/>
  <c r="I2383" i="7" s="1"/>
  <c r="F2384" i="7"/>
  <c r="E2384" i="7" l="1"/>
  <c r="G2384" i="7"/>
  <c r="L2383" i="7"/>
  <c r="AC2384" i="7"/>
  <c r="J2384" i="7"/>
  <c r="H2384" i="7" s="1"/>
  <c r="K2384" i="7" l="1"/>
  <c r="L2384" i="7" s="1"/>
  <c r="E2385" i="7" l="1"/>
  <c r="I2384" i="7"/>
  <c r="G2385" i="7"/>
  <c r="F2385" i="7"/>
  <c r="AC2385" i="7" l="1"/>
  <c r="J2385" i="7"/>
  <c r="H2385" i="7" s="1"/>
  <c r="K2385" i="7" l="1"/>
  <c r="G2386" i="7" s="1"/>
  <c r="F2386" i="7"/>
  <c r="E2386" i="7" l="1"/>
  <c r="AC2386" i="7"/>
  <c r="L2385" i="7"/>
  <c r="I2385" i="7"/>
  <c r="J2386" i="7"/>
  <c r="H2386" i="7" s="1"/>
  <c r="K2386" i="7" l="1"/>
  <c r="I2386" i="7" s="1"/>
  <c r="L2386" i="7" l="1"/>
  <c r="G2387" i="7"/>
  <c r="F2387" i="7"/>
  <c r="E2387" i="7"/>
  <c r="AC2387" i="7" l="1"/>
  <c r="J2387" i="7"/>
  <c r="H2387" i="7" s="1"/>
  <c r="K2387" i="7" l="1"/>
  <c r="I2387" i="7" s="1"/>
  <c r="L2387" i="7" l="1"/>
  <c r="G2388" i="7"/>
  <c r="F2388" i="7"/>
  <c r="E2388" i="7"/>
  <c r="AC2388" i="7" l="1"/>
  <c r="J2388" i="7"/>
  <c r="H2388" i="7" s="1"/>
  <c r="K2388" i="7" l="1"/>
  <c r="L2388" i="7" l="1"/>
  <c r="I2388" i="7"/>
  <c r="G2389" i="7"/>
  <c r="E2389" i="7"/>
  <c r="F2389" i="7"/>
  <c r="AC2389" i="7" l="1"/>
  <c r="J2389" i="7"/>
  <c r="H2389" i="7" s="1"/>
  <c r="K2389" i="7" l="1"/>
  <c r="I2389" i="7" s="1"/>
  <c r="F2390" i="7" l="1"/>
  <c r="G2390" i="7"/>
  <c r="E2390" i="7"/>
  <c r="L2389" i="7"/>
  <c r="AC2390" i="7" l="1"/>
  <c r="J2390" i="7"/>
  <c r="H2390" i="7" s="1"/>
  <c r="K2390" i="7" l="1"/>
  <c r="I2390" i="7" s="1"/>
  <c r="E2391" i="7"/>
  <c r="F2391" i="7" l="1"/>
  <c r="G2391" i="7"/>
  <c r="L2390" i="7"/>
  <c r="J2391" i="7"/>
  <c r="H2391" i="7" s="1"/>
  <c r="AC2391" i="7" l="1"/>
  <c r="K2391" i="7"/>
  <c r="I2391" i="7" s="1"/>
  <c r="F2392" i="7"/>
  <c r="E2392" i="7" l="1"/>
  <c r="G2392" i="7"/>
  <c r="L2391" i="7"/>
  <c r="J2392" i="7"/>
  <c r="H2392" i="7" s="1"/>
  <c r="AC2392" i="7" l="1"/>
  <c r="K2392" i="7"/>
  <c r="I2392" i="7" s="1"/>
  <c r="F2393" i="7"/>
  <c r="E2393" i="7" l="1"/>
  <c r="G2393" i="7"/>
  <c r="L2392" i="7"/>
  <c r="J2393" i="7"/>
  <c r="H2393" i="7" s="1"/>
  <c r="AC2393" i="7" l="1"/>
  <c r="K2393" i="7"/>
  <c r="I2393" i="7" s="1"/>
  <c r="F2394" i="7"/>
  <c r="G2394" i="7" l="1"/>
  <c r="E2394" i="7"/>
  <c r="AC2394" i="7"/>
  <c r="J2394" i="7"/>
  <c r="H2394" i="7" s="1"/>
  <c r="L2393" i="7"/>
  <c r="K2394" i="7" l="1"/>
  <c r="I2394" i="7" s="1"/>
  <c r="E2395" i="7" l="1"/>
  <c r="F2395" i="7"/>
  <c r="G2395" i="7"/>
  <c r="AC2395" i="7" s="1"/>
  <c r="L2394" i="7"/>
  <c r="J2395" i="7"/>
  <c r="H2395" i="7" s="1"/>
  <c r="K2395" i="7" l="1"/>
  <c r="F2396" i="7" l="1"/>
  <c r="I2395" i="7"/>
  <c r="J2396" i="7"/>
  <c r="H2396" i="7" s="1"/>
  <c r="L2395" i="7"/>
  <c r="E2396" i="7"/>
  <c r="G2396" i="7"/>
  <c r="AC2396" i="7" l="1"/>
  <c r="K2396" i="7"/>
  <c r="I2396" i="7" s="1"/>
  <c r="L2396" i="7" l="1"/>
  <c r="F2397" i="7"/>
  <c r="G2397" i="7"/>
  <c r="E2397" i="7"/>
  <c r="AC2397" i="7" l="1"/>
  <c r="J2397" i="7"/>
  <c r="H2397" i="7" s="1"/>
  <c r="K2397" i="7" l="1"/>
  <c r="I2397" i="7" s="1"/>
  <c r="E2398" i="7"/>
  <c r="G2398" i="7"/>
  <c r="F2398" i="7" l="1"/>
  <c r="AC2398" i="7"/>
  <c r="L2397" i="7"/>
  <c r="J2398" i="7"/>
  <c r="H2398" i="7" s="1"/>
  <c r="K2398" i="7" l="1"/>
  <c r="I2398" i="7" s="1"/>
  <c r="E2399" i="7"/>
  <c r="F2399" i="7"/>
  <c r="G2399" i="7" l="1"/>
  <c r="AC2399" i="7" s="1"/>
  <c r="J2399" i="7"/>
  <c r="H2399" i="7" s="1"/>
  <c r="L2398" i="7"/>
  <c r="K2399" i="7" l="1"/>
  <c r="I2399" i="7" s="1"/>
  <c r="L2399" i="7" l="1"/>
  <c r="G2400" i="7"/>
  <c r="F2400" i="7"/>
  <c r="E2400" i="7"/>
  <c r="AC2400" i="7" l="1"/>
  <c r="J2400" i="7"/>
  <c r="H2400" i="7" s="1"/>
  <c r="K2400" i="7" l="1"/>
  <c r="I2400" i="7" s="1"/>
  <c r="L2400" i="7" l="1"/>
  <c r="E2401" i="7"/>
  <c r="G2401" i="7"/>
  <c r="F2401" i="7"/>
  <c r="AC2401" i="7" l="1"/>
  <c r="J2401" i="7"/>
  <c r="H2401" i="7" s="1"/>
  <c r="K2401" i="7" l="1"/>
  <c r="I2401" i="7" s="1"/>
  <c r="L2401" i="7" l="1"/>
  <c r="F2402" i="7"/>
  <c r="E2402" i="7"/>
  <c r="G2402" i="7"/>
  <c r="AC2402" i="7" l="1"/>
  <c r="J2402" i="7"/>
  <c r="H2402" i="7" s="1"/>
  <c r="K2402" i="7" l="1"/>
  <c r="E2403" i="7" s="1"/>
  <c r="F2403" i="7" l="1"/>
  <c r="G2403" i="7"/>
  <c r="AC2403" i="7" s="1"/>
  <c r="L2402" i="7"/>
  <c r="I2402" i="7"/>
  <c r="J2403" i="7"/>
  <c r="H2403" i="7" s="1"/>
  <c r="K2403" i="7" l="1"/>
  <c r="I2403" i="7" s="1"/>
  <c r="L2403" i="7" l="1"/>
  <c r="F2404" i="7"/>
  <c r="G2404" i="7"/>
  <c r="E2404" i="7"/>
  <c r="AC2404" i="7" l="1"/>
  <c r="J2404" i="7"/>
  <c r="H2404" i="7" s="1"/>
  <c r="K2404" i="7" l="1"/>
  <c r="I2404" i="7" s="1"/>
  <c r="F2405" i="7" l="1"/>
  <c r="E2405" i="7"/>
  <c r="G2405" i="7"/>
  <c r="AC2405" i="7" s="1"/>
  <c r="L2404" i="7"/>
  <c r="J2405" i="7"/>
  <c r="H2405" i="7" s="1"/>
  <c r="K2405" i="7" l="1"/>
  <c r="I2405" i="7" s="1"/>
  <c r="L2405" i="7" l="1"/>
  <c r="E2406" i="7"/>
  <c r="G2406" i="7"/>
  <c r="F2406" i="7"/>
  <c r="AC2406" i="7" l="1"/>
  <c r="J2406" i="7"/>
  <c r="H2406" i="7" s="1"/>
  <c r="K2406" i="7" l="1"/>
  <c r="L2406" i="7" l="1"/>
  <c r="I2406" i="7"/>
  <c r="G2407" i="7"/>
  <c r="E2407" i="7"/>
  <c r="F2407" i="7"/>
  <c r="AC2407" i="7" l="1"/>
  <c r="J2407" i="7"/>
  <c r="H2407" i="7" s="1"/>
  <c r="K2407" i="7" l="1"/>
  <c r="L2407" i="7" l="1"/>
  <c r="I2407" i="7"/>
  <c r="G2408" i="7"/>
  <c r="F2408" i="7"/>
  <c r="E2408" i="7"/>
  <c r="AC2408" i="7" l="1"/>
  <c r="J2408" i="7"/>
  <c r="H2408" i="7" s="1"/>
  <c r="K2408" i="7" l="1"/>
  <c r="L2408" i="7" l="1"/>
  <c r="I2408" i="7"/>
  <c r="G2409" i="7"/>
  <c r="F2409" i="7"/>
  <c r="E2409" i="7"/>
  <c r="AC2409" i="7" l="1"/>
  <c r="J2409" i="7"/>
  <c r="H2409" i="7" s="1"/>
  <c r="K2409" i="7" l="1"/>
  <c r="L2409" i="7" l="1"/>
  <c r="I2409" i="7"/>
  <c r="G2410" i="7"/>
  <c r="F2410" i="7"/>
  <c r="E2410" i="7"/>
  <c r="AC2410" i="7" l="1"/>
  <c r="J2410" i="7"/>
  <c r="H2410" i="7" s="1"/>
  <c r="K2410" i="7" l="1"/>
  <c r="L2410" i="7" l="1"/>
  <c r="I2410" i="7"/>
  <c r="E2411" i="7"/>
  <c r="F2411" i="7"/>
  <c r="G2411" i="7"/>
  <c r="AC2411" i="7" l="1"/>
  <c r="J2411" i="7"/>
  <c r="H2411" i="7" s="1"/>
  <c r="K2411" i="7" l="1"/>
  <c r="I2411" i="7" s="1"/>
  <c r="G2412" i="7" l="1"/>
  <c r="AC2412" i="7" s="1"/>
  <c r="F2412" i="7"/>
  <c r="E2412" i="7"/>
  <c r="L2411" i="7"/>
  <c r="J2412" i="7"/>
  <c r="H2412" i="7" s="1"/>
  <c r="K2412" i="7" l="1"/>
  <c r="I2412" i="7" s="1"/>
  <c r="F2413" i="7" l="1"/>
  <c r="G2413" i="7"/>
  <c r="AC2413" i="7" s="1"/>
  <c r="E2413" i="7"/>
  <c r="L2412" i="7"/>
  <c r="J2413" i="7"/>
  <c r="H2413" i="7" s="1"/>
  <c r="K2413" i="7" l="1"/>
  <c r="I2413" i="7" s="1"/>
  <c r="F2414" i="7" l="1"/>
  <c r="G2414" i="7"/>
  <c r="E2414" i="7"/>
  <c r="L2413" i="7"/>
  <c r="AC2414" i="7" l="1"/>
  <c r="J2414" i="7"/>
  <c r="H2414" i="7" s="1"/>
  <c r="K2414" i="7" l="1"/>
  <c r="I2414" i="7" s="1"/>
  <c r="E2415" i="7" l="1"/>
  <c r="G2415" i="7"/>
  <c r="AC2415" i="7" s="1"/>
  <c r="F2415" i="7"/>
  <c r="L2414" i="7"/>
  <c r="J2415" i="7"/>
  <c r="H2415" i="7" s="1"/>
  <c r="K2415" i="7" l="1"/>
  <c r="I2415" i="7" s="1"/>
  <c r="F2416" i="7" l="1"/>
  <c r="G2416" i="7"/>
  <c r="E2416" i="7"/>
  <c r="AC2416" i="7"/>
  <c r="J2416" i="7"/>
  <c r="H2416" i="7" s="1"/>
  <c r="L2415" i="7"/>
  <c r="K2416" i="7" l="1"/>
  <c r="I2416" i="7" s="1"/>
  <c r="L2416" i="7" l="1"/>
  <c r="E2417" i="7"/>
  <c r="G2417" i="7"/>
  <c r="F2417" i="7"/>
  <c r="AC2417" i="7" l="1"/>
  <c r="J2417" i="7"/>
  <c r="H2417" i="7" s="1"/>
  <c r="K2417" i="7" l="1"/>
  <c r="I2417" i="7" s="1"/>
  <c r="L2417" i="7" l="1"/>
  <c r="F2418" i="7"/>
  <c r="E2418" i="7"/>
  <c r="G2418" i="7"/>
  <c r="AC2418" i="7" l="1"/>
  <c r="J2418" i="7"/>
  <c r="H2418" i="7" s="1"/>
  <c r="K2418" i="7" l="1"/>
  <c r="I2418" i="7" s="1"/>
  <c r="E2419" i="7" l="1"/>
  <c r="F2419" i="7"/>
  <c r="G2419" i="7"/>
  <c r="AC2419" i="7" s="1"/>
  <c r="L2418" i="7"/>
  <c r="J2419" i="7"/>
  <c r="H2419" i="7" s="1"/>
  <c r="K2419" i="7" l="1"/>
  <c r="I2419" i="7" s="1"/>
  <c r="L2419" i="7" l="1"/>
  <c r="F2420" i="7"/>
  <c r="E2420" i="7"/>
  <c r="G2420" i="7"/>
  <c r="AC2420" i="7" l="1"/>
  <c r="J2420" i="7"/>
  <c r="H2420" i="7" s="1"/>
  <c r="K2420" i="7" l="1"/>
  <c r="I2420" i="7" s="1"/>
  <c r="F2421" i="7" l="1"/>
  <c r="G2421" i="7"/>
  <c r="AC2421" i="7" s="1"/>
  <c r="E2421" i="7"/>
  <c r="L2420" i="7"/>
  <c r="J2421" i="7"/>
  <c r="H2421" i="7" s="1"/>
  <c r="K2421" i="7" l="1"/>
  <c r="I2421" i="7" s="1"/>
  <c r="G2422" i="7" l="1"/>
  <c r="E2422" i="7"/>
  <c r="F2422" i="7"/>
  <c r="L2421" i="7"/>
  <c r="AC2422" i="7" l="1"/>
  <c r="J2422" i="7"/>
  <c r="H2422" i="7" s="1"/>
  <c r="K2422" i="7" l="1"/>
  <c r="I2422" i="7" s="1"/>
  <c r="L2422" i="7" l="1"/>
  <c r="E2423" i="7"/>
  <c r="G2423" i="7"/>
  <c r="F2423" i="7"/>
  <c r="AC2423" i="7" l="1"/>
  <c r="J2423" i="7"/>
  <c r="H2423" i="7" s="1"/>
  <c r="K2423" i="7" l="1"/>
  <c r="L2423" i="7" l="1"/>
  <c r="I2423" i="7"/>
  <c r="G2424" i="7"/>
  <c r="E2424" i="7"/>
  <c r="F2424" i="7"/>
  <c r="AC2424" i="7" l="1"/>
  <c r="J2424" i="7"/>
  <c r="H2424" i="7" s="1"/>
  <c r="K2424" i="7" l="1"/>
  <c r="I2424" i="7" s="1"/>
  <c r="L2424" i="7" l="1"/>
  <c r="G2425" i="7"/>
  <c r="E2425" i="7"/>
  <c r="F2425" i="7"/>
  <c r="AC2425" i="7" l="1"/>
  <c r="J2425" i="7"/>
  <c r="H2425" i="7" s="1"/>
  <c r="K2425" i="7" l="1"/>
  <c r="I2425" i="7" s="1"/>
  <c r="L2425" i="7" l="1"/>
  <c r="F2426" i="7"/>
  <c r="G2426" i="7"/>
  <c r="E2426" i="7"/>
  <c r="AC2426" i="7" l="1"/>
  <c r="J2426" i="7"/>
  <c r="H2426" i="7" s="1"/>
  <c r="K2426" i="7" l="1"/>
  <c r="I2426" i="7" s="1"/>
  <c r="E2427" i="7" l="1"/>
  <c r="F2427" i="7"/>
  <c r="G2427" i="7"/>
  <c r="AC2427" i="7" s="1"/>
  <c r="L2426" i="7"/>
  <c r="J2427" i="7"/>
  <c r="H2427" i="7" s="1"/>
  <c r="K2427" i="7" l="1"/>
  <c r="I2427" i="7" s="1"/>
  <c r="F2428" i="7" l="1"/>
  <c r="G2428" i="7"/>
  <c r="E2428" i="7"/>
  <c r="L2427" i="7"/>
  <c r="AC2428" i="7" l="1"/>
  <c r="J2428" i="7"/>
  <c r="H2428" i="7" s="1"/>
  <c r="K2428" i="7" l="1"/>
  <c r="I2428" i="7" s="1"/>
  <c r="F2429" i="7" l="1"/>
  <c r="G2429" i="7"/>
  <c r="E2429" i="7"/>
  <c r="AC2429" i="7"/>
  <c r="L2428" i="7"/>
  <c r="J2429" i="7"/>
  <c r="H2429" i="7" s="1"/>
  <c r="K2429" i="7" l="1"/>
  <c r="I2429" i="7" s="1"/>
  <c r="L2429" i="7" l="1"/>
  <c r="G2430" i="7"/>
  <c r="E2430" i="7"/>
  <c r="F2430" i="7"/>
  <c r="AC2430" i="7" l="1"/>
  <c r="J2430" i="7"/>
  <c r="H2430" i="7" s="1"/>
  <c r="K2430" i="7" l="1"/>
  <c r="L2430" i="7" l="1"/>
  <c r="I2430" i="7"/>
  <c r="E2431" i="7"/>
  <c r="G2431" i="7"/>
  <c r="F2431" i="7"/>
  <c r="AC2431" i="7" l="1"/>
  <c r="J2431" i="7"/>
  <c r="H2431" i="7" s="1"/>
  <c r="K2431" i="7" l="1"/>
  <c r="I2431" i="7" s="1"/>
  <c r="L2431" i="7" l="1"/>
  <c r="G2432" i="7"/>
  <c r="F2432" i="7"/>
  <c r="E2432" i="7"/>
  <c r="AC2432" i="7" l="1"/>
  <c r="J2432" i="7"/>
  <c r="H2432" i="7" s="1"/>
  <c r="K2432" i="7" l="1"/>
  <c r="L2432" i="7" l="1"/>
  <c r="I2432" i="7"/>
  <c r="E2433" i="7"/>
  <c r="G2433" i="7"/>
  <c r="F2433" i="7"/>
  <c r="AC2433" i="7" l="1"/>
  <c r="J2433" i="7"/>
  <c r="H2433" i="7" s="1"/>
  <c r="K2433" i="7" l="1"/>
  <c r="I2433" i="7" s="1"/>
  <c r="L2433" i="7" l="1"/>
  <c r="E2434" i="7"/>
  <c r="G2434" i="7"/>
  <c r="F2434" i="7"/>
  <c r="AC2434" i="7" l="1"/>
  <c r="J2434" i="7"/>
  <c r="H2434" i="7" s="1"/>
  <c r="K2434" i="7" l="1"/>
  <c r="I2434" i="7" s="1"/>
  <c r="F2435" i="7" l="1"/>
  <c r="G2435" i="7"/>
  <c r="E2435" i="7"/>
  <c r="L2434" i="7"/>
  <c r="AC2435" i="7" l="1"/>
  <c r="J2435" i="7"/>
  <c r="H2435" i="7" s="1"/>
  <c r="K2435" i="7" l="1"/>
  <c r="I2435" i="7" s="1"/>
  <c r="F2436" i="7" l="1"/>
  <c r="G2436" i="7"/>
  <c r="E2436" i="7"/>
  <c r="L2435" i="7"/>
  <c r="AC2436" i="7"/>
  <c r="J2436" i="7"/>
  <c r="H2436" i="7" s="1"/>
  <c r="K2436" i="7" l="1"/>
  <c r="I2436" i="7" s="1"/>
  <c r="L2436" i="7" l="1"/>
  <c r="E2437" i="7"/>
  <c r="G2437" i="7"/>
  <c r="F2437" i="7"/>
  <c r="AC2437" i="7" l="1"/>
  <c r="J2437" i="7"/>
  <c r="H2437" i="7" s="1"/>
  <c r="K2437" i="7" l="1"/>
  <c r="I2437" i="7" s="1"/>
  <c r="G2438" i="7" l="1"/>
  <c r="E2438" i="7"/>
  <c r="F2438" i="7"/>
  <c r="L2437" i="7"/>
  <c r="AC2438" i="7" l="1"/>
  <c r="J2438" i="7"/>
  <c r="H2438" i="7" s="1"/>
  <c r="K2438" i="7" l="1"/>
  <c r="I2438" i="7" s="1"/>
  <c r="G2439" i="7" l="1"/>
  <c r="F2439" i="7"/>
  <c r="E2439" i="7"/>
  <c r="L2438" i="7"/>
  <c r="AC2439" i="7" l="1"/>
  <c r="J2439" i="7"/>
  <c r="H2439" i="7" s="1"/>
  <c r="K2439" i="7" l="1"/>
  <c r="I2439" i="7" s="1"/>
  <c r="L2439" i="7" l="1"/>
  <c r="G2440" i="7"/>
  <c r="F2440" i="7"/>
  <c r="E2440" i="7"/>
  <c r="AC2440" i="7" l="1"/>
  <c r="J2440" i="7"/>
  <c r="H2440" i="7" s="1"/>
  <c r="K2440" i="7" l="1"/>
  <c r="L2440" i="7" l="1"/>
  <c r="I2440" i="7"/>
  <c r="E2441" i="7"/>
  <c r="G2441" i="7"/>
  <c r="F2441" i="7"/>
  <c r="AC2441" i="7" l="1"/>
  <c r="J2441" i="7"/>
  <c r="H2441" i="7" s="1"/>
  <c r="K2441" i="7" l="1"/>
  <c r="L2441" i="7" l="1"/>
  <c r="I2441" i="7"/>
  <c r="E2442" i="7"/>
  <c r="F2442" i="7"/>
  <c r="G2442" i="7"/>
  <c r="AC2442" i="7" l="1"/>
  <c r="J2442" i="7"/>
  <c r="H2442" i="7" s="1"/>
  <c r="K2442" i="7" l="1"/>
  <c r="G2443" i="7" s="1"/>
  <c r="E2443" i="7"/>
  <c r="F2443" i="7" l="1"/>
  <c r="AC2443" i="7"/>
  <c r="L2442" i="7"/>
  <c r="I2442" i="7"/>
  <c r="J2443" i="7"/>
  <c r="H2443" i="7" s="1"/>
  <c r="K2443" i="7" l="1"/>
  <c r="I2443" i="7" s="1"/>
  <c r="L2443" i="7" l="1"/>
  <c r="F2444" i="7"/>
  <c r="G2444" i="7"/>
  <c r="E2444" i="7"/>
  <c r="AC2444" i="7" l="1"/>
  <c r="J2444" i="7"/>
  <c r="H2444" i="7" s="1"/>
  <c r="K2444" i="7" l="1"/>
  <c r="I2444" i="7" s="1"/>
  <c r="G2445" i="7" l="1"/>
  <c r="E2445" i="7"/>
  <c r="F2445" i="7"/>
  <c r="AC2445" i="7"/>
  <c r="L2444" i="7"/>
  <c r="J2445" i="7"/>
  <c r="H2445" i="7" s="1"/>
  <c r="K2445" i="7" l="1"/>
  <c r="E2446" i="7" s="1"/>
  <c r="F2446" i="7" l="1"/>
  <c r="G2446" i="7"/>
  <c r="I2445" i="7"/>
  <c r="J2446" i="7"/>
  <c r="H2446" i="7" s="1"/>
  <c r="L2445" i="7"/>
  <c r="AC2446" i="7" l="1"/>
  <c r="K2446" i="7"/>
  <c r="L2446" i="7" l="1"/>
  <c r="I2446" i="7"/>
  <c r="F2447" i="7"/>
  <c r="E2447" i="7"/>
  <c r="G2447" i="7"/>
  <c r="AC2447" i="7" l="1"/>
  <c r="J2447" i="7"/>
  <c r="H2447" i="7" s="1"/>
  <c r="K2447" i="7" l="1"/>
  <c r="I2447" i="7" s="1"/>
  <c r="L2447" i="7" l="1"/>
  <c r="G2448" i="7"/>
  <c r="E2448" i="7"/>
  <c r="F2448" i="7"/>
  <c r="AC2448" i="7" l="1"/>
  <c r="J2448" i="7"/>
  <c r="H2448" i="7" s="1"/>
  <c r="K2448" i="7" l="1"/>
  <c r="I2448" i="7" s="1"/>
  <c r="L2448" i="7" l="1"/>
  <c r="F2449" i="7"/>
  <c r="E2449" i="7"/>
  <c r="G2449" i="7"/>
  <c r="AC2449" i="7" l="1"/>
  <c r="J2449" i="7"/>
  <c r="H2449" i="7" s="1"/>
  <c r="K2449" i="7" l="1"/>
  <c r="I2449" i="7" s="1"/>
  <c r="F2450" i="7" l="1"/>
  <c r="E2450" i="7"/>
  <c r="G2450" i="7"/>
  <c r="J2450" i="7"/>
  <c r="H2450" i="7" s="1"/>
  <c r="L2449" i="7"/>
  <c r="AC2450" i="7" l="1"/>
  <c r="K2450" i="7"/>
  <c r="E2451" i="7" s="1"/>
  <c r="F2451" i="7" l="1"/>
  <c r="G2451" i="7"/>
  <c r="I2450" i="7"/>
  <c r="J2451" i="7"/>
  <c r="H2451" i="7" s="1"/>
  <c r="L2450" i="7"/>
  <c r="AC2451" i="7" l="1"/>
  <c r="K2451" i="7"/>
  <c r="I2451" i="7" s="1"/>
  <c r="G2452" i="7" l="1"/>
  <c r="E2452" i="7"/>
  <c r="F2452" i="7"/>
  <c r="L2451" i="7"/>
  <c r="AC2452" i="7" l="1"/>
  <c r="J2452" i="7"/>
  <c r="H2452" i="7" s="1"/>
  <c r="K2452" i="7" l="1"/>
  <c r="L2452" i="7" l="1"/>
  <c r="I2452" i="7"/>
  <c r="G2453" i="7"/>
  <c r="F2453" i="7"/>
  <c r="E2453" i="7"/>
  <c r="AC2453" i="7" l="1"/>
  <c r="J2453" i="7"/>
  <c r="H2453" i="7" s="1"/>
  <c r="K2453" i="7" l="1"/>
  <c r="I2453" i="7" s="1"/>
  <c r="E2454" i="7" l="1"/>
  <c r="G2454" i="7"/>
  <c r="F2454" i="7"/>
  <c r="L2453" i="7"/>
  <c r="AC2454" i="7" l="1"/>
  <c r="J2454" i="7"/>
  <c r="H2454" i="7" s="1"/>
  <c r="K2454" i="7" l="1"/>
  <c r="I2454" i="7" s="1"/>
  <c r="E2455" i="7" l="1"/>
  <c r="F2455" i="7"/>
  <c r="G2455" i="7"/>
  <c r="AC2455" i="7" s="1"/>
  <c r="L2454" i="7"/>
  <c r="J2455" i="7"/>
  <c r="H2455" i="7" s="1"/>
  <c r="K2455" i="7" l="1"/>
  <c r="L2455" i="7" l="1"/>
  <c r="I2455" i="7"/>
  <c r="G2456" i="7"/>
  <c r="E2456" i="7"/>
  <c r="F2456" i="7"/>
  <c r="AC2456" i="7" l="1"/>
  <c r="J2456" i="7"/>
  <c r="H2456" i="7" s="1"/>
  <c r="K2456" i="7" l="1"/>
  <c r="I2456" i="7" s="1"/>
  <c r="L2456" i="7" l="1"/>
  <c r="F2457" i="7"/>
  <c r="G2457" i="7"/>
  <c r="E2457" i="7"/>
  <c r="AC2457" i="7" l="1"/>
  <c r="J2457" i="7"/>
  <c r="H2457" i="7" s="1"/>
  <c r="K2457" i="7" l="1"/>
  <c r="G2458" i="7" s="1"/>
  <c r="AC2458" i="7" l="1"/>
  <c r="E2458" i="7"/>
  <c r="I2457" i="7"/>
  <c r="F2458" i="7"/>
  <c r="J2458" i="7"/>
  <c r="H2458" i="7" s="1"/>
  <c r="L2457" i="7"/>
  <c r="K2458" i="7" l="1"/>
  <c r="I2458" i="7" s="1"/>
  <c r="E2459" i="7" l="1"/>
  <c r="G2459" i="7"/>
  <c r="AC2459" i="7" s="1"/>
  <c r="F2459" i="7"/>
  <c r="J2459" i="7"/>
  <c r="H2459" i="7" s="1"/>
  <c r="L2458" i="7"/>
  <c r="K2459" i="7" l="1"/>
  <c r="I2459" i="7" s="1"/>
  <c r="F2460" i="7" l="1"/>
  <c r="E2460" i="7"/>
  <c r="G2460" i="7"/>
  <c r="AC2460" i="7" s="1"/>
  <c r="L2459" i="7"/>
  <c r="J2460" i="7"/>
  <c r="H2460" i="7" s="1"/>
  <c r="K2460" i="7" l="1"/>
  <c r="L2460" i="7" l="1"/>
  <c r="I2460" i="7"/>
  <c r="F2461" i="7"/>
  <c r="G2461" i="7"/>
  <c r="E2461" i="7"/>
  <c r="AC2461" i="7" l="1"/>
  <c r="J2461" i="7"/>
  <c r="H2461" i="7" s="1"/>
  <c r="K2461" i="7" l="1"/>
  <c r="L2461" i="7" l="1"/>
  <c r="I2461" i="7"/>
  <c r="E2462" i="7"/>
  <c r="F2462" i="7"/>
  <c r="G2462" i="7"/>
  <c r="AC2462" i="7" l="1"/>
  <c r="J2462" i="7"/>
  <c r="H2462" i="7" s="1"/>
  <c r="K2462" i="7" l="1"/>
  <c r="E2463" i="7" s="1"/>
  <c r="G2463" i="7" l="1"/>
  <c r="AC2463" i="7" s="1"/>
  <c r="F2463" i="7"/>
  <c r="I2462" i="7"/>
  <c r="L2462" i="7"/>
  <c r="J2463" i="7"/>
  <c r="H2463" i="7" s="1"/>
  <c r="K2463" i="7" l="1"/>
  <c r="G2464" i="7" s="1"/>
  <c r="E2464" i="7" l="1"/>
  <c r="F2464" i="7"/>
  <c r="AC2464" i="7"/>
  <c r="L2463" i="7"/>
  <c r="I2463" i="7"/>
  <c r="J2464" i="7"/>
  <c r="H2464" i="7" s="1"/>
  <c r="K2464" i="7" l="1"/>
  <c r="I2464" i="7" s="1"/>
  <c r="L2464" i="7" l="1"/>
  <c r="G2465" i="7"/>
  <c r="F2465" i="7"/>
  <c r="E2465" i="7"/>
  <c r="AC2465" i="7" l="1"/>
  <c r="J2465" i="7"/>
  <c r="H2465" i="7" s="1"/>
  <c r="K2465" i="7" l="1"/>
  <c r="L2465" i="7" l="1"/>
  <c r="I2465" i="7"/>
  <c r="F2466" i="7"/>
  <c r="G2466" i="7"/>
  <c r="E2466" i="7"/>
  <c r="AC2466" i="7" l="1"/>
  <c r="J2466" i="7"/>
  <c r="H2466" i="7" s="1"/>
  <c r="K2466" i="7" l="1"/>
  <c r="I2466" i="7" s="1"/>
  <c r="G2467" i="7" l="1"/>
  <c r="F2467" i="7"/>
  <c r="E2467" i="7"/>
  <c r="L2466" i="7"/>
  <c r="AC2467" i="7" l="1"/>
  <c r="J2467" i="7"/>
  <c r="H2467" i="7" s="1"/>
  <c r="K2467" i="7" l="1"/>
  <c r="L2467" i="7" l="1"/>
  <c r="I2467" i="7"/>
  <c r="F2468" i="7"/>
  <c r="G2468" i="7"/>
  <c r="E2468" i="7"/>
  <c r="AC2468" i="7" l="1"/>
  <c r="J2468" i="7"/>
  <c r="H2468" i="7" s="1"/>
  <c r="K2468" i="7" l="1"/>
  <c r="G2469" i="7" s="1"/>
  <c r="E2469" i="7" l="1"/>
  <c r="F2469" i="7"/>
  <c r="AC2469" i="7"/>
  <c r="L2468" i="7"/>
  <c r="I2468" i="7"/>
  <c r="J2469" i="7"/>
  <c r="H2469" i="7" s="1"/>
  <c r="K2469" i="7" l="1"/>
  <c r="I2469" i="7" s="1"/>
  <c r="L2469" i="7" l="1"/>
  <c r="F2470" i="7"/>
  <c r="G2470" i="7"/>
  <c r="E2470" i="7"/>
  <c r="AC2470" i="7" l="1"/>
  <c r="J2470" i="7"/>
  <c r="H2470" i="7" s="1"/>
  <c r="K2470" i="7" l="1"/>
  <c r="G2471" i="7" s="1"/>
  <c r="E2471" i="7" l="1"/>
  <c r="F2471" i="7"/>
  <c r="AC2471" i="7"/>
  <c r="L2470" i="7"/>
  <c r="I2470" i="7"/>
  <c r="J2471" i="7"/>
  <c r="H2471" i="7" s="1"/>
  <c r="K2471" i="7" l="1"/>
  <c r="L2471" i="7" l="1"/>
  <c r="I2471" i="7"/>
  <c r="G2472" i="7"/>
  <c r="E2472" i="7"/>
  <c r="F2472" i="7"/>
  <c r="AC2472" i="7" l="1"/>
  <c r="J2472" i="7"/>
  <c r="H2472" i="7" s="1"/>
  <c r="K2472" i="7" l="1"/>
  <c r="L2472" i="7" l="1"/>
  <c r="I2472" i="7"/>
  <c r="G2473" i="7"/>
  <c r="E2473" i="7"/>
  <c r="F2473" i="7"/>
  <c r="AC2473" i="7" l="1"/>
  <c r="J2473" i="7"/>
  <c r="H2473" i="7" s="1"/>
  <c r="K2473" i="7" l="1"/>
  <c r="I2473" i="7" s="1"/>
  <c r="E2474" i="7" l="1"/>
  <c r="F2474" i="7"/>
  <c r="G2474" i="7"/>
  <c r="L2473" i="7"/>
  <c r="AC2474" i="7" l="1"/>
  <c r="J2474" i="7"/>
  <c r="H2474" i="7" s="1"/>
  <c r="K2474" i="7" l="1"/>
  <c r="I2474" i="7" s="1"/>
  <c r="F2475" i="7" l="1"/>
  <c r="G2475" i="7"/>
  <c r="E2475" i="7"/>
  <c r="L2474" i="7"/>
  <c r="AC2475" i="7" l="1"/>
  <c r="J2475" i="7"/>
  <c r="H2475" i="7" s="1"/>
  <c r="K2475" i="7" l="1"/>
  <c r="I2475" i="7" s="1"/>
  <c r="G2476" i="7" l="1"/>
  <c r="E2476" i="7"/>
  <c r="F2476" i="7"/>
  <c r="L2475" i="7"/>
  <c r="AC2476" i="7" l="1"/>
  <c r="J2476" i="7"/>
  <c r="H2476" i="7" s="1"/>
  <c r="K2476" i="7" l="1"/>
  <c r="I2476" i="7" s="1"/>
  <c r="L2476" i="7" l="1"/>
  <c r="G2477" i="7"/>
  <c r="E2477" i="7"/>
  <c r="F2477" i="7"/>
  <c r="AC2477" i="7" l="1"/>
  <c r="J2477" i="7"/>
  <c r="H2477" i="7" s="1"/>
  <c r="K2477" i="7" l="1"/>
  <c r="E2478" i="7" s="1"/>
  <c r="F2478" i="7" l="1"/>
  <c r="G2478" i="7"/>
  <c r="AC2478" i="7" s="1"/>
  <c r="L2477" i="7"/>
  <c r="I2477" i="7"/>
  <c r="J2478" i="7"/>
  <c r="H2478" i="7" s="1"/>
  <c r="K2478" i="7" l="1"/>
  <c r="I2478" i="7" s="1"/>
  <c r="L2478" i="7" l="1"/>
  <c r="F2479" i="7"/>
  <c r="E2479" i="7"/>
  <c r="G2479" i="7"/>
  <c r="AC2479" i="7" l="1"/>
  <c r="J2479" i="7"/>
  <c r="H2479" i="7" s="1"/>
  <c r="K2479" i="7" l="1"/>
  <c r="I2479" i="7" s="1"/>
  <c r="E2480" i="7" l="1"/>
  <c r="F2480" i="7"/>
  <c r="G2480" i="7"/>
  <c r="AC2480" i="7" s="1"/>
  <c r="J2480" i="7"/>
  <c r="H2480" i="7" s="1"/>
  <c r="L2479" i="7"/>
  <c r="K2480" i="7" l="1"/>
  <c r="I2480" i="7" s="1"/>
  <c r="G2481" i="7"/>
  <c r="F2481" i="7" l="1"/>
  <c r="E2481" i="7"/>
  <c r="L2480" i="7"/>
  <c r="AC2481" i="7"/>
  <c r="J2481" i="7"/>
  <c r="H2481" i="7" s="1"/>
  <c r="K2481" i="7" l="1"/>
  <c r="I2481" i="7" s="1"/>
  <c r="G2482" i="7" l="1"/>
  <c r="F2482" i="7"/>
  <c r="E2482" i="7"/>
  <c r="L2481" i="7"/>
  <c r="AC2482" i="7"/>
  <c r="J2482" i="7"/>
  <c r="H2482" i="7" s="1"/>
  <c r="K2482" i="7" l="1"/>
  <c r="E2483" i="7" s="1"/>
  <c r="F2483" i="7" l="1"/>
  <c r="G2483" i="7"/>
  <c r="AC2483" i="7" s="1"/>
  <c r="L2482" i="7"/>
  <c r="I2482" i="7"/>
  <c r="J2483" i="7"/>
  <c r="H2483" i="7" s="1"/>
  <c r="K2483" i="7" l="1"/>
  <c r="I2483" i="7" s="1"/>
  <c r="F2484" i="7" l="1"/>
  <c r="G2484" i="7"/>
  <c r="E2484" i="7"/>
  <c r="L2483" i="7"/>
  <c r="AC2484" i="7" l="1"/>
  <c r="J2484" i="7"/>
  <c r="H2484" i="7" s="1"/>
  <c r="K2484" i="7" l="1"/>
  <c r="I2484" i="7" s="1"/>
  <c r="E2485" i="7" l="1"/>
  <c r="G2485" i="7"/>
  <c r="AC2485" i="7" s="1"/>
  <c r="F2485" i="7"/>
  <c r="L2484" i="7"/>
  <c r="J2485" i="7"/>
  <c r="H2485" i="7" s="1"/>
  <c r="K2485" i="7" l="1"/>
  <c r="E2486" i="7" s="1"/>
  <c r="F2486" i="7" l="1"/>
  <c r="G2486" i="7"/>
  <c r="AC2486" i="7" s="1"/>
  <c r="L2485" i="7"/>
  <c r="I2485" i="7"/>
  <c r="J2486" i="7"/>
  <c r="H2486" i="7" s="1"/>
  <c r="K2486" i="7" l="1"/>
  <c r="L2486" i="7" l="1"/>
  <c r="I2486" i="7"/>
  <c r="E2487" i="7"/>
  <c r="F2487" i="7"/>
  <c r="G2487" i="7"/>
  <c r="AC2487" i="7" l="1"/>
  <c r="J2487" i="7"/>
  <c r="H2487" i="7" s="1"/>
  <c r="K2487" i="7" l="1"/>
  <c r="I2487" i="7" s="1"/>
  <c r="F2488" i="7" l="1"/>
  <c r="G2488" i="7"/>
  <c r="AC2488" i="7" s="1"/>
  <c r="E2488" i="7"/>
  <c r="J2488" i="7"/>
  <c r="H2488" i="7" s="1"/>
  <c r="L2487" i="7"/>
  <c r="K2488" i="7" l="1"/>
  <c r="L2488" i="7" l="1"/>
  <c r="I2488" i="7"/>
  <c r="E2489" i="7"/>
  <c r="F2489" i="7"/>
  <c r="G2489" i="7"/>
  <c r="AC2489" i="7" l="1"/>
  <c r="J2489" i="7"/>
  <c r="H2489" i="7" s="1"/>
  <c r="K2489" i="7" l="1"/>
  <c r="I2489" i="7" s="1"/>
  <c r="G2490" i="7" l="1"/>
  <c r="E2490" i="7"/>
  <c r="F2490" i="7"/>
  <c r="L2489" i="7"/>
  <c r="AC2490" i="7"/>
  <c r="J2490" i="7"/>
  <c r="H2490" i="7" s="1"/>
  <c r="K2490" i="7" l="1"/>
  <c r="I2490" i="7" s="1"/>
  <c r="F2491" i="7" l="1"/>
  <c r="E2491" i="7"/>
  <c r="L2490" i="7"/>
  <c r="J2491" i="7"/>
  <c r="H2491" i="7" s="1"/>
  <c r="G2491" i="7"/>
  <c r="AC2491" i="7" l="1"/>
  <c r="K2491" i="7"/>
  <c r="L2491" i="7" l="1"/>
  <c r="I2491" i="7"/>
  <c r="G2492" i="7"/>
  <c r="F2492" i="7"/>
  <c r="E2492" i="7"/>
  <c r="AC2492" i="7" l="1"/>
  <c r="J2492" i="7"/>
  <c r="H2492" i="7" s="1"/>
  <c r="K2492" i="7" l="1"/>
  <c r="E2493" i="7" s="1"/>
  <c r="G2493" i="7" l="1"/>
  <c r="F2493" i="7"/>
  <c r="AC2493" i="7"/>
  <c r="L2492" i="7"/>
  <c r="I2492" i="7"/>
  <c r="J2493" i="7"/>
  <c r="H2493" i="7" s="1"/>
  <c r="K2493" i="7" l="1"/>
  <c r="L2493" i="7" l="1"/>
  <c r="I2493" i="7"/>
  <c r="F2494" i="7"/>
  <c r="G2494" i="7"/>
  <c r="E2494" i="7"/>
  <c r="AC2494" i="7" l="1"/>
  <c r="J2494" i="7"/>
  <c r="H2494" i="7" s="1"/>
  <c r="K2494" i="7" l="1"/>
  <c r="I2494" i="7" s="1"/>
  <c r="G2495" i="7" l="1"/>
  <c r="AC2495" i="7" s="1"/>
  <c r="F2495" i="7"/>
  <c r="E2495" i="7"/>
  <c r="L2494" i="7"/>
  <c r="J2495" i="7"/>
  <c r="H2495" i="7" s="1"/>
  <c r="K2495" i="7" l="1"/>
  <c r="G2496" i="7" s="1"/>
  <c r="F2496" i="7" l="1"/>
  <c r="AC2496" i="7"/>
  <c r="L2495" i="7"/>
  <c r="I2495" i="7"/>
  <c r="E2496" i="7"/>
  <c r="J2496" i="7"/>
  <c r="H2496" i="7" s="1"/>
  <c r="K2496" i="7" l="1"/>
  <c r="I2496" i="7" s="1"/>
  <c r="L2496" i="7" l="1"/>
  <c r="E2497" i="7"/>
  <c r="G2497" i="7"/>
  <c r="F2497" i="7"/>
  <c r="AC2497" i="7" l="1"/>
  <c r="J2497" i="7"/>
  <c r="H2497" i="7" s="1"/>
  <c r="K2497" i="7" l="1"/>
  <c r="L2497" i="7" l="1"/>
  <c r="I2497" i="7"/>
  <c r="G2498" i="7"/>
  <c r="E2498" i="7"/>
  <c r="F2498" i="7"/>
  <c r="AC2498" i="7" l="1"/>
  <c r="J2498" i="7"/>
  <c r="H2498" i="7" s="1"/>
  <c r="K2498" i="7" l="1"/>
  <c r="F2499" i="7" s="1"/>
  <c r="G2499" i="7" l="1"/>
  <c r="AC2499" i="7" s="1"/>
  <c r="E2499" i="7"/>
  <c r="L2498" i="7"/>
  <c r="I2498" i="7"/>
  <c r="J2499" i="7"/>
  <c r="H2499" i="7" s="1"/>
  <c r="K2499" i="7" l="1"/>
  <c r="F2500" i="7" s="1"/>
  <c r="E2500" i="7" l="1"/>
  <c r="G2500" i="7"/>
  <c r="AC2500" i="7" s="1"/>
  <c r="L2499" i="7"/>
  <c r="I2499" i="7"/>
  <c r="J2500" i="7"/>
  <c r="H2500" i="7" s="1"/>
  <c r="K2500" i="7" l="1"/>
  <c r="L2500" i="7" l="1"/>
  <c r="I2500" i="7"/>
  <c r="E2501" i="7"/>
  <c r="F2501" i="7"/>
  <c r="G2501" i="7"/>
  <c r="AC2501" i="7" l="1"/>
  <c r="J2501" i="7"/>
  <c r="H2501" i="7" s="1"/>
  <c r="K2501" i="7" l="1"/>
  <c r="E2502" i="7" s="1"/>
  <c r="F2502" i="7" l="1"/>
  <c r="L2501" i="7"/>
  <c r="I2501" i="7"/>
  <c r="G2502" i="7"/>
  <c r="J2502" i="7"/>
  <c r="H2502" i="7" s="1"/>
  <c r="AC2502" i="7" l="1"/>
  <c r="K2502" i="7"/>
  <c r="I2502" i="7" s="1"/>
  <c r="E2503" i="7" l="1"/>
  <c r="F2503" i="7"/>
  <c r="J2503" i="7"/>
  <c r="H2503" i="7" s="1"/>
  <c r="L2502" i="7"/>
  <c r="G2503" i="7"/>
  <c r="AC2503" i="7" l="1"/>
  <c r="K2503" i="7"/>
  <c r="L2503" i="7" l="1"/>
  <c r="I2503" i="7"/>
  <c r="E2504" i="7"/>
  <c r="F2504" i="7"/>
  <c r="G2504" i="7"/>
  <c r="AC2504" i="7" l="1"/>
  <c r="J2504" i="7"/>
  <c r="H2504" i="7" s="1"/>
  <c r="K2504" i="7" l="1"/>
  <c r="I2504" i="7" s="1"/>
  <c r="L2504" i="7" l="1"/>
  <c r="F2505" i="7"/>
  <c r="E2505" i="7"/>
  <c r="G2505" i="7"/>
  <c r="AC2505" i="7" l="1"/>
  <c r="J2505" i="7"/>
  <c r="H2505" i="7" s="1"/>
  <c r="K2505" i="7" l="1"/>
  <c r="I2505" i="7" s="1"/>
  <c r="L2505" i="7" l="1"/>
  <c r="G2506" i="7"/>
  <c r="F2506" i="7"/>
  <c r="E2506" i="7"/>
  <c r="AC2506" i="7" l="1"/>
  <c r="J2506" i="7"/>
  <c r="H2506" i="7" s="1"/>
  <c r="K2506" i="7" l="1"/>
  <c r="I2506" i="7" s="1"/>
  <c r="L2506" i="7" l="1"/>
  <c r="G2507" i="7"/>
  <c r="F2507" i="7"/>
  <c r="E2507" i="7"/>
  <c r="AC2507" i="7" l="1"/>
  <c r="J2507" i="7"/>
  <c r="H2507" i="7" s="1"/>
  <c r="K2507" i="7" l="1"/>
  <c r="I2507" i="7" s="1"/>
  <c r="L2507" i="7" l="1"/>
  <c r="F2508" i="7"/>
  <c r="E2508" i="7"/>
  <c r="G2508" i="7"/>
  <c r="AC2508" i="7" l="1"/>
  <c r="J2508" i="7"/>
  <c r="H2508" i="7" s="1"/>
  <c r="K2508" i="7" l="1"/>
  <c r="F2509" i="7" s="1"/>
  <c r="E2509" i="7" l="1"/>
  <c r="G2509" i="7"/>
  <c r="L2508" i="7"/>
  <c r="I2508" i="7"/>
  <c r="J2509" i="7"/>
  <c r="H2509" i="7" s="1"/>
  <c r="AC2509" i="7" l="1"/>
  <c r="K2509" i="7"/>
  <c r="L2509" i="7" l="1"/>
  <c r="I2509" i="7"/>
  <c r="E2510" i="7"/>
  <c r="F2510" i="7"/>
  <c r="G2510" i="7"/>
  <c r="AC2510" i="7" l="1"/>
  <c r="J2510" i="7"/>
  <c r="H2510" i="7" s="1"/>
  <c r="K2510" i="7" l="1"/>
  <c r="I2510" i="7" s="1"/>
  <c r="L2510" i="7" l="1"/>
  <c r="F2511" i="7"/>
  <c r="G2511" i="7"/>
  <c r="E2511" i="7"/>
  <c r="AC2511" i="7" l="1"/>
  <c r="J2511" i="7"/>
  <c r="H2511" i="7" s="1"/>
  <c r="K2511" i="7" l="1"/>
  <c r="I2511" i="7" s="1"/>
  <c r="G2512" i="7" l="1"/>
  <c r="E2512" i="7"/>
  <c r="F2512" i="7"/>
  <c r="AC2512" i="7"/>
  <c r="J2512" i="7"/>
  <c r="H2512" i="7" s="1"/>
  <c r="L2511" i="7"/>
  <c r="K2512" i="7" l="1"/>
  <c r="E2513" i="7" s="1"/>
  <c r="F2513" i="7"/>
  <c r="G2513" i="7" l="1"/>
  <c r="AC2513" i="7" s="1"/>
  <c r="L2512" i="7"/>
  <c r="I2512" i="7"/>
  <c r="J2513" i="7"/>
  <c r="H2513" i="7" s="1"/>
  <c r="K2513" i="7" l="1"/>
  <c r="L2513" i="7" l="1"/>
  <c r="I2513" i="7"/>
  <c r="F2514" i="7"/>
  <c r="E2514" i="7"/>
  <c r="G2514" i="7"/>
  <c r="AC2514" i="7" l="1"/>
  <c r="J2514" i="7"/>
  <c r="H2514" i="7" s="1"/>
  <c r="K2514" i="7" l="1"/>
  <c r="G2515" i="7" s="1"/>
  <c r="E2515" i="7" l="1"/>
  <c r="AC2515" i="7"/>
  <c r="F2515" i="7"/>
  <c r="I2514" i="7"/>
  <c r="J2515" i="7"/>
  <c r="H2515" i="7" s="1"/>
  <c r="L2514" i="7"/>
  <c r="K2515" i="7" l="1"/>
  <c r="F2516" i="7" s="1"/>
  <c r="G2516" i="7" l="1"/>
  <c r="AC2516" i="7" s="1"/>
  <c r="E2516" i="7"/>
  <c r="L2515" i="7"/>
  <c r="I2515" i="7"/>
  <c r="J2516" i="7"/>
  <c r="H2516" i="7" s="1"/>
  <c r="K2516" i="7" l="1"/>
  <c r="I2516" i="7" s="1"/>
  <c r="G2517" i="7" l="1"/>
  <c r="E2517" i="7"/>
  <c r="F2517" i="7"/>
  <c r="AC2517" i="7"/>
  <c r="L2516" i="7"/>
  <c r="J2517" i="7"/>
  <c r="H2517" i="7" s="1"/>
  <c r="K2517" i="7" l="1"/>
  <c r="E2518" i="7" s="1"/>
  <c r="G2518" i="7" l="1"/>
  <c r="AC2518" i="7" s="1"/>
  <c r="L2517" i="7"/>
  <c r="I2517" i="7"/>
  <c r="F2518" i="7"/>
  <c r="J2518" i="7" l="1"/>
  <c r="H2518" i="7" s="1"/>
  <c r="K2518" i="7" l="1"/>
  <c r="G2519" i="7" s="1"/>
  <c r="AC2519" i="7" l="1"/>
  <c r="F2519" i="7"/>
  <c r="I2518" i="7"/>
  <c r="E2519" i="7"/>
  <c r="L2518" i="7"/>
  <c r="J2519" i="7"/>
  <c r="H2519" i="7" s="1"/>
  <c r="K2519" i="7" l="1"/>
  <c r="I2519" i="7" s="1"/>
  <c r="E2520" i="7"/>
  <c r="F2520" i="7" l="1"/>
  <c r="G2520" i="7"/>
  <c r="AC2520" i="7" s="1"/>
  <c r="L2519" i="7"/>
  <c r="J2520" i="7"/>
  <c r="H2520" i="7" s="1"/>
  <c r="K2520" i="7" l="1"/>
  <c r="L2520" i="7" l="1"/>
  <c r="I2520" i="7"/>
  <c r="G2521" i="7"/>
  <c r="F2521" i="7"/>
  <c r="E2521" i="7"/>
  <c r="AC2521" i="7" l="1"/>
  <c r="J2521" i="7"/>
  <c r="H2521" i="7" s="1"/>
  <c r="K2521" i="7" l="1"/>
  <c r="I2521" i="7" s="1"/>
  <c r="G2522" i="7" l="1"/>
  <c r="F2522" i="7"/>
  <c r="L2521" i="7"/>
  <c r="E2522" i="7"/>
  <c r="AC2522" i="7" l="1"/>
  <c r="J2522" i="7"/>
  <c r="H2522" i="7" s="1"/>
  <c r="K2522" i="7" l="1"/>
  <c r="I2522" i="7" s="1"/>
  <c r="E2523" i="7" l="1"/>
  <c r="G2523" i="7"/>
  <c r="AC2523" i="7" s="1"/>
  <c r="F2523" i="7"/>
  <c r="L2522" i="7"/>
  <c r="J2523" i="7"/>
  <c r="H2523" i="7" s="1"/>
  <c r="K2523" i="7" l="1"/>
  <c r="L2523" i="7" s="1"/>
  <c r="G2524" i="7" l="1"/>
  <c r="I2523" i="7"/>
  <c r="F2524" i="7"/>
  <c r="J2524" i="7"/>
  <c r="H2524" i="7" s="1"/>
  <c r="E2524" i="7"/>
  <c r="AC2524" i="7" l="1"/>
  <c r="K2524" i="7"/>
  <c r="I2524" i="7" s="1"/>
  <c r="F2525" i="7" l="1"/>
  <c r="G2525" i="7"/>
  <c r="AC2525" i="7" s="1"/>
  <c r="E2525" i="7"/>
  <c r="L2524" i="7"/>
  <c r="J2525" i="7"/>
  <c r="H2525" i="7" s="1"/>
  <c r="K2525" i="7" l="1"/>
  <c r="I2525" i="7" s="1"/>
  <c r="L2525" i="7" l="1"/>
  <c r="E2526" i="7"/>
  <c r="F2526" i="7"/>
  <c r="G2526" i="7"/>
  <c r="AC2526" i="7" l="1"/>
  <c r="J2526" i="7"/>
  <c r="H2526" i="7" s="1"/>
  <c r="K2526" i="7" l="1"/>
  <c r="I2526" i="7" s="1"/>
  <c r="E2527" i="7" l="1"/>
  <c r="F2527" i="7"/>
  <c r="L2526" i="7"/>
  <c r="G2527" i="7"/>
  <c r="AC2527" i="7" l="1"/>
  <c r="J2527" i="7"/>
  <c r="H2527" i="7" s="1"/>
  <c r="K2527" i="7" l="1"/>
  <c r="I2527" i="7" s="1"/>
  <c r="L2527" i="7" l="1"/>
  <c r="F2528" i="7"/>
  <c r="G2528" i="7"/>
  <c r="E2528" i="7"/>
  <c r="AC2528" i="7" l="1"/>
  <c r="J2528" i="7"/>
  <c r="H2528" i="7" s="1"/>
  <c r="K2528" i="7" l="1"/>
  <c r="I2528" i="7" s="1"/>
  <c r="G2529" i="7"/>
  <c r="F2529" i="7"/>
  <c r="E2529" i="7" l="1"/>
  <c r="L2528" i="7"/>
  <c r="AC2529" i="7"/>
  <c r="J2529" i="7"/>
  <c r="H2529" i="7" s="1"/>
  <c r="K2529" i="7" l="1"/>
  <c r="G2530" i="7" s="1"/>
  <c r="F2530" i="7" l="1"/>
  <c r="AC2530" i="7"/>
  <c r="L2529" i="7"/>
  <c r="I2529" i="7"/>
  <c r="J2530" i="7"/>
  <c r="H2530" i="7" s="1"/>
  <c r="E2530" i="7"/>
  <c r="K2530" i="7" l="1"/>
  <c r="I2530" i="7" s="1"/>
  <c r="L2530" i="7" l="1"/>
  <c r="E2531" i="7"/>
  <c r="G2531" i="7"/>
  <c r="F2531" i="7"/>
  <c r="AC2531" i="7" l="1"/>
  <c r="J2531" i="7"/>
  <c r="H2531" i="7" s="1"/>
  <c r="K2531" i="7" l="1"/>
  <c r="I2531" i="7" s="1"/>
  <c r="L2531" i="7" l="1"/>
  <c r="E2532" i="7"/>
  <c r="G2532" i="7"/>
  <c r="F2532" i="7"/>
  <c r="AC2532" i="7" l="1"/>
  <c r="J2532" i="7"/>
  <c r="H2532" i="7" s="1"/>
  <c r="K2532" i="7" l="1"/>
  <c r="I2532" i="7" s="1"/>
  <c r="G2533" i="7" l="1"/>
  <c r="E2533" i="7"/>
  <c r="F2533" i="7"/>
  <c r="L2532" i="7"/>
  <c r="AC2533" i="7" l="1"/>
  <c r="J2533" i="7"/>
  <c r="H2533" i="7" s="1"/>
  <c r="K2533" i="7" l="1"/>
  <c r="I2533" i="7" s="1"/>
  <c r="G2534" i="7" l="1"/>
  <c r="AC2534" i="7" s="1"/>
  <c r="F2534" i="7"/>
  <c r="E2534" i="7"/>
  <c r="L2533" i="7"/>
  <c r="J2534" i="7"/>
  <c r="H2534" i="7" s="1"/>
  <c r="K2534" i="7" l="1"/>
  <c r="I2534" i="7" s="1"/>
  <c r="E2535" i="7" l="1"/>
  <c r="F2535" i="7"/>
  <c r="G2535" i="7"/>
  <c r="AC2535" i="7" s="1"/>
  <c r="L2534" i="7"/>
  <c r="J2535" i="7"/>
  <c r="H2535" i="7" s="1"/>
  <c r="K2535" i="7" l="1"/>
  <c r="I2535" i="7" s="1"/>
  <c r="F2536" i="7" l="1"/>
  <c r="E2536" i="7"/>
  <c r="G2536" i="7"/>
  <c r="J2536" i="7"/>
  <c r="H2536" i="7" s="1"/>
  <c r="L2535" i="7"/>
  <c r="AC2536" i="7" l="1"/>
  <c r="K2536" i="7"/>
  <c r="I2536" i="7" s="1"/>
  <c r="E2537" i="7" l="1"/>
  <c r="F2537" i="7"/>
  <c r="G2537" i="7"/>
  <c r="L2536" i="7"/>
  <c r="AC2537" i="7" l="1"/>
  <c r="J2537" i="7"/>
  <c r="H2537" i="7" s="1"/>
  <c r="K2537" i="7" l="1"/>
  <c r="L2537" i="7" l="1"/>
  <c r="I2537" i="7"/>
  <c r="F2538" i="7"/>
  <c r="E2538" i="7"/>
  <c r="G2538" i="7"/>
  <c r="AC2538" i="7" l="1"/>
  <c r="J2538" i="7"/>
  <c r="H2538" i="7" s="1"/>
  <c r="K2538" i="7" l="1"/>
  <c r="I2538" i="7" s="1"/>
  <c r="G2539" i="7" l="1"/>
  <c r="E2539" i="7"/>
  <c r="F2539" i="7"/>
  <c r="L2538" i="7"/>
  <c r="AC2539" i="7"/>
  <c r="J2539" i="7"/>
  <c r="H2539" i="7" s="1"/>
  <c r="K2539" i="7" l="1"/>
  <c r="I2539" i="7" s="1"/>
  <c r="E2540" i="7" l="1"/>
  <c r="F2540" i="7"/>
  <c r="G2540" i="7"/>
  <c r="AC2540" i="7" s="1"/>
  <c r="L2539" i="7"/>
  <c r="J2540" i="7"/>
  <c r="H2540" i="7" s="1"/>
  <c r="K2540" i="7" l="1"/>
  <c r="I2540" i="7" s="1"/>
  <c r="L2540" i="7" l="1"/>
  <c r="F2541" i="7"/>
  <c r="G2541" i="7"/>
  <c r="E2541" i="7"/>
  <c r="AC2541" i="7" l="1"/>
  <c r="J2541" i="7"/>
  <c r="H2541" i="7" s="1"/>
  <c r="K2541" i="7" l="1"/>
  <c r="I2541" i="7" s="1"/>
  <c r="E2542" i="7" l="1"/>
  <c r="F2542" i="7"/>
  <c r="G2542" i="7"/>
  <c r="L2541" i="7"/>
  <c r="J2542" i="7"/>
  <c r="H2542" i="7" s="1"/>
  <c r="AC2542" i="7" l="1"/>
  <c r="K2542" i="7"/>
  <c r="I2542" i="7" s="1"/>
  <c r="L2542" i="7" l="1"/>
  <c r="E2543" i="7"/>
  <c r="F2543" i="7"/>
  <c r="G2543" i="7"/>
  <c r="AC2543" i="7" l="1"/>
  <c r="J2543" i="7"/>
  <c r="H2543" i="7" s="1"/>
  <c r="K2543" i="7" l="1"/>
  <c r="I2543" i="7" s="1"/>
  <c r="G2544" i="7" l="1"/>
  <c r="E2544" i="7"/>
  <c r="F2544" i="7"/>
  <c r="AC2544" i="7"/>
  <c r="J2544" i="7"/>
  <c r="H2544" i="7" s="1"/>
  <c r="L2543" i="7"/>
  <c r="K2544" i="7" l="1"/>
  <c r="I2544" i="7" s="1"/>
  <c r="F2545" i="7" l="1"/>
  <c r="G2545" i="7"/>
  <c r="E2545" i="7"/>
  <c r="L2544" i="7"/>
  <c r="AC2545" i="7"/>
  <c r="J2545" i="7"/>
  <c r="H2545" i="7" s="1"/>
  <c r="K2545" i="7" l="1"/>
  <c r="I2545" i="7" s="1"/>
  <c r="L2545" i="7" l="1"/>
  <c r="G2546" i="7"/>
  <c r="E2546" i="7"/>
  <c r="F2546" i="7"/>
  <c r="AC2546" i="7" l="1"/>
  <c r="J2546" i="7"/>
  <c r="H2546" i="7" s="1"/>
  <c r="K2546" i="7" l="1"/>
  <c r="I2546" i="7" s="1"/>
  <c r="L2546" i="7" l="1"/>
  <c r="G2547" i="7"/>
  <c r="E2547" i="7"/>
  <c r="F2547" i="7"/>
  <c r="AC2547" i="7" l="1"/>
  <c r="J2547" i="7"/>
  <c r="H2547" i="7" s="1"/>
  <c r="K2547" i="7" l="1"/>
  <c r="I2547" i="7" s="1"/>
  <c r="L2547" i="7" l="1"/>
  <c r="G2548" i="7"/>
  <c r="E2548" i="7"/>
  <c r="F2548" i="7"/>
  <c r="AC2548" i="7" l="1"/>
  <c r="J2548" i="7"/>
  <c r="H2548" i="7" s="1"/>
  <c r="K2548" i="7" l="1"/>
  <c r="I2548" i="7" s="1"/>
  <c r="L2548" i="7" l="1"/>
  <c r="E2549" i="7"/>
  <c r="F2549" i="7"/>
  <c r="G2549" i="7"/>
  <c r="AC2549" i="7" l="1"/>
  <c r="J2549" i="7"/>
  <c r="H2549" i="7" s="1"/>
  <c r="K2549" i="7" l="1"/>
  <c r="I2549" i="7" s="1"/>
  <c r="E2550" i="7" l="1"/>
  <c r="F2550" i="7"/>
  <c r="G2550" i="7"/>
  <c r="L2549" i="7"/>
  <c r="J2550" i="7"/>
  <c r="H2550" i="7" s="1"/>
  <c r="AC2550" i="7" l="1"/>
  <c r="K2550" i="7"/>
  <c r="I2550" i="7" s="1"/>
  <c r="L2550" i="7" l="1"/>
  <c r="G2551" i="7"/>
  <c r="E2551" i="7"/>
  <c r="F2551" i="7"/>
  <c r="AC2551" i="7" l="1"/>
  <c r="J2551" i="7"/>
  <c r="H2551" i="7" s="1"/>
  <c r="K2551" i="7" l="1"/>
  <c r="I2551" i="7" s="1"/>
  <c r="L2551" i="7" l="1"/>
  <c r="F2552" i="7"/>
  <c r="E2552" i="7"/>
  <c r="G2552" i="7"/>
  <c r="AC2552" i="7" l="1"/>
  <c r="J2552" i="7"/>
  <c r="H2552" i="7" s="1"/>
  <c r="K2552" i="7" l="1"/>
  <c r="I2552" i="7" s="1"/>
  <c r="F2553" i="7" l="1"/>
  <c r="G2553" i="7"/>
  <c r="E2553" i="7"/>
  <c r="J2553" i="7"/>
  <c r="H2553" i="7" s="1"/>
  <c r="L2552" i="7"/>
  <c r="AC2553" i="7" l="1"/>
  <c r="K2553" i="7"/>
  <c r="I2553" i="7" s="1"/>
  <c r="L2553" i="7" l="1"/>
  <c r="G2554" i="7"/>
  <c r="F2554" i="7"/>
  <c r="E2554" i="7"/>
  <c r="AC2554" i="7" l="1"/>
  <c r="J2554" i="7"/>
  <c r="H2554" i="7" s="1"/>
  <c r="K2554" i="7" l="1"/>
  <c r="I2554" i="7" s="1"/>
  <c r="E2555" i="7" l="1"/>
  <c r="F2555" i="7"/>
  <c r="G2555" i="7"/>
  <c r="L2554" i="7"/>
  <c r="AC2555" i="7" l="1"/>
  <c r="J2555" i="7"/>
  <c r="H2555" i="7" s="1"/>
  <c r="K2555" i="7" l="1"/>
  <c r="I2555" i="7" s="1"/>
  <c r="F2556" i="7" l="1"/>
  <c r="E2556" i="7"/>
  <c r="G2556" i="7"/>
  <c r="L2555" i="7"/>
  <c r="J2556" i="7"/>
  <c r="H2556" i="7" s="1"/>
  <c r="AC2556" i="7" l="1"/>
  <c r="K2556" i="7"/>
  <c r="I2556" i="7" s="1"/>
  <c r="F2557" i="7" l="1"/>
  <c r="G2557" i="7"/>
  <c r="E2557" i="7"/>
  <c r="L2556" i="7"/>
  <c r="AC2557" i="7" l="1"/>
  <c r="J2557" i="7"/>
  <c r="H2557" i="7" s="1"/>
  <c r="K2557" i="7" l="1"/>
  <c r="I2557" i="7" s="1"/>
  <c r="G2558" i="7" l="1"/>
  <c r="E2558" i="7"/>
  <c r="F2558" i="7"/>
  <c r="L2557" i="7"/>
  <c r="AC2558" i="7" l="1"/>
  <c r="J2558" i="7"/>
  <c r="H2558" i="7" s="1"/>
  <c r="K2558" i="7" l="1"/>
  <c r="I2558" i="7" s="1"/>
  <c r="F2559" i="7" l="1"/>
  <c r="E2559" i="7"/>
  <c r="G2559" i="7"/>
  <c r="J2559" i="7"/>
  <c r="H2559" i="7" s="1"/>
  <c r="L2558" i="7"/>
  <c r="AC2559" i="7" l="1"/>
  <c r="K2559" i="7"/>
  <c r="I2559" i="7" s="1"/>
  <c r="L2559" i="7" l="1"/>
  <c r="E2560" i="7"/>
  <c r="G2560" i="7"/>
  <c r="F2560" i="7"/>
  <c r="AC2560" i="7" l="1"/>
  <c r="J2560" i="7"/>
  <c r="H2560" i="7" s="1"/>
  <c r="K2560" i="7" l="1"/>
  <c r="I2560" i="7" s="1"/>
  <c r="L2560" i="7" l="1"/>
  <c r="G2561" i="7"/>
  <c r="F2561" i="7"/>
  <c r="E2561" i="7"/>
  <c r="AC2561" i="7" l="1"/>
  <c r="J2561" i="7"/>
  <c r="H2561" i="7" s="1"/>
  <c r="K2561" i="7" l="1"/>
  <c r="I2561" i="7" s="1"/>
  <c r="F2562" i="7" l="1"/>
  <c r="G2562" i="7"/>
  <c r="E2562" i="7"/>
  <c r="AC2562" i="7"/>
  <c r="L2561" i="7"/>
  <c r="J2562" i="7"/>
  <c r="H2562" i="7" s="1"/>
  <c r="K2562" i="7" l="1"/>
  <c r="I2562" i="7" s="1"/>
  <c r="L2562" i="7" l="1"/>
  <c r="G2563" i="7"/>
  <c r="F2563" i="7"/>
  <c r="E2563" i="7"/>
  <c r="AC2563" i="7" l="1"/>
  <c r="J2563" i="7"/>
  <c r="H2563" i="7" s="1"/>
  <c r="K2563" i="7" l="1"/>
  <c r="I2563" i="7" s="1"/>
  <c r="L2563" i="7" l="1"/>
  <c r="G2564" i="7"/>
  <c r="F2564" i="7"/>
  <c r="E2564" i="7"/>
  <c r="AC2564" i="7" l="1"/>
  <c r="J2564" i="7"/>
  <c r="H2564" i="7" s="1"/>
  <c r="K2564" i="7" l="1"/>
  <c r="I2564" i="7" s="1"/>
  <c r="G2565" i="7" l="1"/>
  <c r="F2565" i="7"/>
  <c r="E2565" i="7"/>
  <c r="AC2565" i="7"/>
  <c r="L2564" i="7"/>
  <c r="J2565" i="7"/>
  <c r="H2565" i="7" s="1"/>
  <c r="K2565" i="7" l="1"/>
  <c r="I2565" i="7" s="1"/>
  <c r="E2566" i="7" l="1"/>
  <c r="G2566" i="7"/>
  <c r="F2566" i="7"/>
  <c r="L2565" i="7"/>
  <c r="AC2566" i="7" l="1"/>
  <c r="J2566" i="7"/>
  <c r="H2566" i="7" s="1"/>
  <c r="K2566" i="7" l="1"/>
  <c r="I2566" i="7" s="1"/>
  <c r="G2567" i="7" l="1"/>
  <c r="AC2567" i="7" s="1"/>
  <c r="E2567" i="7"/>
  <c r="F2567" i="7"/>
  <c r="L2566" i="7"/>
  <c r="J2567" i="7"/>
  <c r="H2567" i="7" s="1"/>
  <c r="K2567" i="7" l="1"/>
  <c r="I2567" i="7" s="1"/>
  <c r="E2568" i="7" l="1"/>
  <c r="G2568" i="7"/>
  <c r="AC2568" i="7" s="1"/>
  <c r="F2568" i="7"/>
  <c r="L2567" i="7"/>
  <c r="J2568" i="7"/>
  <c r="H2568" i="7" s="1"/>
  <c r="K2568" i="7" l="1"/>
  <c r="I2568" i="7" s="1"/>
  <c r="L2568" i="7" l="1"/>
  <c r="G2569" i="7"/>
  <c r="E2569" i="7"/>
  <c r="F2569" i="7"/>
  <c r="AC2569" i="7" l="1"/>
  <c r="J2569" i="7"/>
  <c r="H2569" i="7" s="1"/>
  <c r="K2569" i="7" l="1"/>
  <c r="I2569" i="7" s="1"/>
  <c r="L2569" i="7" l="1"/>
  <c r="F2570" i="7"/>
  <c r="G2570" i="7"/>
  <c r="E2570" i="7"/>
  <c r="AC2570" i="7" l="1"/>
  <c r="J2570" i="7"/>
  <c r="H2570" i="7" s="1"/>
  <c r="K2570" i="7" l="1"/>
  <c r="I2570" i="7" s="1"/>
  <c r="L2570" i="7" l="1"/>
  <c r="G2571" i="7"/>
  <c r="E2571" i="7"/>
  <c r="F2571" i="7"/>
  <c r="AC2571" i="7" l="1"/>
  <c r="J2571" i="7"/>
  <c r="H2571" i="7" s="1"/>
  <c r="K2571" i="7" l="1"/>
  <c r="I2571" i="7" s="1"/>
  <c r="L2571" i="7" l="1"/>
  <c r="F2572" i="7"/>
  <c r="E2572" i="7"/>
  <c r="G2572" i="7"/>
  <c r="AC2572" i="7" l="1"/>
  <c r="J2572" i="7"/>
  <c r="H2572" i="7" s="1"/>
  <c r="K2572" i="7" l="1"/>
  <c r="I2572" i="7" s="1"/>
  <c r="F2573" i="7"/>
  <c r="E2573" i="7"/>
  <c r="G2573" i="7" l="1"/>
  <c r="L2572" i="7"/>
  <c r="AC2573" i="7"/>
  <c r="J2573" i="7"/>
  <c r="H2573" i="7" s="1"/>
  <c r="K2573" i="7" l="1"/>
  <c r="I2573" i="7" s="1"/>
  <c r="G2574" i="7" l="1"/>
  <c r="E2574" i="7"/>
  <c r="F2574" i="7"/>
  <c r="AC2574" i="7"/>
  <c r="L2573" i="7"/>
  <c r="J2574" i="7"/>
  <c r="H2574" i="7" s="1"/>
  <c r="K2574" i="7" l="1"/>
  <c r="I2574" i="7" s="1"/>
  <c r="L2574" i="7" l="1"/>
  <c r="E2575" i="7"/>
  <c r="G2575" i="7"/>
  <c r="F2575" i="7"/>
  <c r="AC2575" i="7" l="1"/>
  <c r="J2575" i="7"/>
  <c r="H2575" i="7" s="1"/>
  <c r="K2575" i="7" l="1"/>
  <c r="I2575" i="7" s="1"/>
  <c r="F2576" i="7" l="1"/>
  <c r="G2576" i="7"/>
  <c r="E2576" i="7"/>
  <c r="L2575" i="7"/>
  <c r="AC2576" i="7" l="1"/>
  <c r="J2576" i="7"/>
  <c r="H2576" i="7" s="1"/>
  <c r="K2576" i="7" l="1"/>
  <c r="F2577" i="7" s="1"/>
  <c r="G2577" i="7" l="1"/>
  <c r="L2576" i="7"/>
  <c r="I2576" i="7"/>
  <c r="J2577" i="7"/>
  <c r="H2577" i="7" s="1"/>
  <c r="E2577" i="7"/>
  <c r="AC2577" i="7" l="1"/>
  <c r="K2577" i="7"/>
  <c r="E2578" i="7" s="1"/>
  <c r="F2578" i="7" l="1"/>
  <c r="G2578" i="7"/>
  <c r="AC2578" i="7" s="1"/>
  <c r="L2577" i="7"/>
  <c r="I2577" i="7"/>
  <c r="J2578" i="7"/>
  <c r="H2578" i="7" s="1"/>
  <c r="K2578" i="7" l="1"/>
  <c r="I2578" i="7" s="1"/>
  <c r="L2578" i="7" l="1"/>
  <c r="F2579" i="7"/>
  <c r="E2579" i="7"/>
  <c r="G2579" i="7"/>
  <c r="AC2579" i="7" l="1"/>
  <c r="J2579" i="7"/>
  <c r="H2579" i="7" s="1"/>
  <c r="K2579" i="7" l="1"/>
  <c r="I2579" i="7" s="1"/>
  <c r="F2580" i="7"/>
  <c r="E2580" i="7"/>
  <c r="G2580" i="7" l="1"/>
  <c r="AC2580" i="7" s="1"/>
  <c r="L2579" i="7"/>
  <c r="J2580" i="7"/>
  <c r="H2580" i="7" s="1"/>
  <c r="K2580" i="7" l="1"/>
  <c r="L2580" i="7" l="1"/>
  <c r="I2580" i="7"/>
  <c r="G2581" i="7"/>
  <c r="E2581" i="7"/>
  <c r="F2581" i="7"/>
  <c r="AC2581" i="7" l="1"/>
  <c r="J2581" i="7"/>
  <c r="H2581" i="7" s="1"/>
  <c r="K2581" i="7" l="1"/>
  <c r="L2581" i="7" l="1"/>
  <c r="I2581" i="7"/>
  <c r="E2582" i="7"/>
  <c r="G2582" i="7"/>
  <c r="F2582" i="7"/>
  <c r="AC2582" i="7" l="1"/>
  <c r="J2582" i="7"/>
  <c r="H2582" i="7" s="1"/>
  <c r="K2582" i="7" l="1"/>
  <c r="I2582" i="7" s="1"/>
  <c r="L2582" i="7" l="1"/>
  <c r="G2583" i="7"/>
  <c r="E2583" i="7"/>
  <c r="F2583" i="7"/>
  <c r="AC2583" i="7" l="1"/>
  <c r="J2583" i="7"/>
  <c r="H2583" i="7" s="1"/>
  <c r="K2583" i="7" l="1"/>
  <c r="I2583" i="7" s="1"/>
  <c r="L2583" i="7" l="1"/>
  <c r="F2584" i="7"/>
  <c r="G2584" i="7"/>
  <c r="E2584" i="7"/>
  <c r="AC2584" i="7" l="1"/>
  <c r="J2584" i="7"/>
  <c r="H2584" i="7" s="1"/>
  <c r="K2584" i="7" l="1"/>
  <c r="F2585" i="7" s="1"/>
  <c r="G2585" i="7" l="1"/>
  <c r="AC2585" i="7" s="1"/>
  <c r="E2585" i="7"/>
  <c r="L2584" i="7"/>
  <c r="I2584" i="7"/>
  <c r="J2585" i="7"/>
  <c r="H2585" i="7" s="1"/>
  <c r="K2585" i="7" l="1"/>
  <c r="L2585" i="7" l="1"/>
  <c r="I2585" i="7"/>
  <c r="E2586" i="7"/>
  <c r="G2586" i="7"/>
  <c r="F2586" i="7"/>
  <c r="AC2586" i="7" l="1"/>
  <c r="J2586" i="7"/>
  <c r="H2586" i="7" s="1"/>
  <c r="K2586" i="7" l="1"/>
  <c r="I2586" i="7" s="1"/>
  <c r="L2586" i="7" l="1"/>
  <c r="E2587" i="7"/>
  <c r="G2587" i="7"/>
  <c r="F2587" i="7"/>
  <c r="AC2587" i="7" l="1"/>
  <c r="J2587" i="7"/>
  <c r="H2587" i="7" s="1"/>
  <c r="K2587" i="7" l="1"/>
  <c r="L2587" i="7" l="1"/>
  <c r="I2587" i="7"/>
  <c r="G2588" i="7"/>
  <c r="F2588" i="7"/>
  <c r="E2588" i="7"/>
  <c r="AC2588" i="7" l="1"/>
  <c r="J2588" i="7"/>
  <c r="H2588" i="7" s="1"/>
  <c r="K2588" i="7" l="1"/>
  <c r="I2588" i="7" s="1"/>
  <c r="F2589" i="7" l="1"/>
  <c r="E2589" i="7"/>
  <c r="G2589" i="7"/>
  <c r="L2588" i="7"/>
  <c r="AC2589" i="7" l="1"/>
  <c r="J2589" i="7"/>
  <c r="H2589" i="7" s="1"/>
  <c r="K2589" i="7" l="1"/>
  <c r="I2589" i="7" s="1"/>
  <c r="E2590" i="7" l="1"/>
  <c r="G2590" i="7"/>
  <c r="F2590" i="7"/>
  <c r="AC2590" i="7"/>
  <c r="L2589" i="7"/>
  <c r="J2590" i="7"/>
  <c r="H2590" i="7" s="1"/>
  <c r="K2590" i="7" l="1"/>
  <c r="I2590" i="7" s="1"/>
  <c r="G2591" i="7" l="1"/>
  <c r="AC2591" i="7" s="1"/>
  <c r="E2591" i="7"/>
  <c r="F2591" i="7"/>
  <c r="L2590" i="7"/>
  <c r="J2591" i="7"/>
  <c r="H2591" i="7" s="1"/>
  <c r="K2591" i="7" l="1"/>
  <c r="I2591" i="7" s="1"/>
  <c r="F2592" i="7" l="1"/>
  <c r="E2592" i="7"/>
  <c r="G2592" i="7"/>
  <c r="AC2592" i="7" s="1"/>
  <c r="L2591" i="7"/>
  <c r="J2592" i="7"/>
  <c r="H2592" i="7" s="1"/>
  <c r="K2592" i="7" l="1"/>
  <c r="F2593" i="7" s="1"/>
  <c r="E2593" i="7"/>
  <c r="L2592" i="7" l="1"/>
  <c r="I2592" i="7"/>
  <c r="J2593" i="7"/>
  <c r="H2593" i="7" s="1"/>
  <c r="G2593" i="7"/>
  <c r="AC2593" i="7" l="1"/>
  <c r="K2593" i="7"/>
  <c r="L2593" i="7" l="1"/>
  <c r="I2593" i="7"/>
  <c r="E2594" i="7"/>
  <c r="G2594" i="7"/>
  <c r="F2594" i="7"/>
  <c r="AC2594" i="7" l="1"/>
  <c r="J2594" i="7"/>
  <c r="H2594" i="7" s="1"/>
  <c r="K2594" i="7" l="1"/>
  <c r="L2594" i="7" l="1"/>
  <c r="I2594" i="7"/>
  <c r="E2595" i="7"/>
  <c r="F2595" i="7"/>
  <c r="G2595" i="7"/>
  <c r="AC2595" i="7" l="1"/>
  <c r="J2595" i="7"/>
  <c r="H2595" i="7" s="1"/>
  <c r="K2595" i="7" l="1"/>
  <c r="I2595" i="7" s="1"/>
  <c r="F2596" i="7"/>
  <c r="E2596" i="7" l="1"/>
  <c r="G2596" i="7"/>
  <c r="AC2596" i="7" s="1"/>
  <c r="L2595" i="7"/>
  <c r="J2596" i="7"/>
  <c r="H2596" i="7" s="1"/>
  <c r="K2596" i="7" l="1"/>
  <c r="I2596" i="7" s="1"/>
  <c r="F2597" i="7" l="1"/>
  <c r="E2597" i="7"/>
  <c r="G2597" i="7"/>
  <c r="L2596" i="7"/>
  <c r="J2597" i="7"/>
  <c r="H2597" i="7" s="1"/>
  <c r="AC2597" i="7" l="1"/>
  <c r="K2597" i="7"/>
  <c r="I2597" i="7" s="1"/>
  <c r="L2597" i="7" l="1"/>
  <c r="F2598" i="7"/>
  <c r="E2598" i="7"/>
  <c r="G2598" i="7"/>
  <c r="AC2598" i="7" l="1"/>
  <c r="J2598" i="7"/>
  <c r="H2598" i="7" s="1"/>
  <c r="K2598" i="7" l="1"/>
  <c r="I2598" i="7" s="1"/>
  <c r="E2599" i="7"/>
  <c r="F2599" i="7" l="1"/>
  <c r="G2599" i="7"/>
  <c r="J2599" i="7"/>
  <c r="H2599" i="7" s="1"/>
  <c r="L2598" i="7"/>
  <c r="AC2599" i="7" l="1"/>
  <c r="K2599" i="7"/>
  <c r="G2600" i="7" s="1"/>
  <c r="E2600" i="7" l="1"/>
  <c r="F2600" i="7"/>
  <c r="AC2600" i="7"/>
  <c r="L2599" i="7"/>
  <c r="I2599" i="7"/>
  <c r="J2600" i="7"/>
  <c r="H2600" i="7" s="1"/>
  <c r="K2600" i="7" l="1"/>
  <c r="F2601" i="7" s="1"/>
  <c r="G2601" i="7" l="1"/>
  <c r="E2601" i="7"/>
  <c r="AC2601" i="7"/>
  <c r="L2600" i="7"/>
  <c r="I2600" i="7"/>
  <c r="J2601" i="7"/>
  <c r="H2601" i="7" s="1"/>
  <c r="K2601" i="7" l="1"/>
  <c r="F2602" i="7" s="1"/>
  <c r="G2602" i="7" l="1"/>
  <c r="AC2602" i="7" s="1"/>
  <c r="L2601" i="7"/>
  <c r="I2601" i="7"/>
  <c r="E2602" i="7"/>
  <c r="J2602" i="7"/>
  <c r="H2602" i="7" s="1"/>
  <c r="K2602" i="7" l="1"/>
  <c r="I2602" i="7" s="1"/>
  <c r="G2603" i="7" l="1"/>
  <c r="E2603" i="7"/>
  <c r="F2603" i="7"/>
  <c r="L2602" i="7"/>
  <c r="AC2603" i="7"/>
  <c r="J2603" i="7"/>
  <c r="H2603" i="7" s="1"/>
  <c r="K2603" i="7" l="1"/>
  <c r="G2604" i="7" s="1"/>
  <c r="F2604" i="7" l="1"/>
  <c r="E2604" i="7"/>
  <c r="AC2604" i="7"/>
  <c r="L2603" i="7"/>
  <c r="I2603" i="7"/>
  <c r="J2604" i="7"/>
  <c r="H2604" i="7" s="1"/>
  <c r="K2604" i="7" l="1"/>
  <c r="I2604" i="7" s="1"/>
  <c r="E2605" i="7" l="1"/>
  <c r="F2605" i="7"/>
  <c r="L2604" i="7"/>
  <c r="G2605" i="7"/>
  <c r="AC2605" i="7" l="1"/>
  <c r="J2605" i="7"/>
  <c r="H2605" i="7" s="1"/>
  <c r="K2605" i="7" l="1"/>
  <c r="F2606" i="7" s="1"/>
  <c r="G2606" i="7" l="1"/>
  <c r="AC2606" i="7" s="1"/>
  <c r="E2606" i="7"/>
  <c r="I2605" i="7"/>
  <c r="J2606" i="7"/>
  <c r="H2606" i="7" s="1"/>
  <c r="L2605" i="7"/>
  <c r="K2606" i="7" l="1"/>
  <c r="I2606" i="7" s="1"/>
  <c r="E2607" i="7" l="1"/>
  <c r="G2607" i="7"/>
  <c r="AC2607" i="7" s="1"/>
  <c r="F2607" i="7"/>
  <c r="L2606" i="7"/>
  <c r="J2607" i="7" l="1"/>
  <c r="H2607" i="7" s="1"/>
  <c r="K2607" i="7" l="1"/>
  <c r="I2607" i="7" s="1"/>
  <c r="G2608" i="7" l="1"/>
  <c r="E2608" i="7"/>
  <c r="F2608" i="7"/>
  <c r="L2607" i="7"/>
  <c r="J2608" i="7"/>
  <c r="H2608" i="7" s="1"/>
  <c r="AC2608" i="7" l="1"/>
  <c r="K2608" i="7"/>
  <c r="I2608" i="7" s="1"/>
  <c r="F2609" i="7" l="1"/>
  <c r="E2609" i="7"/>
  <c r="G2609" i="7"/>
  <c r="AC2609" i="7" s="1"/>
  <c r="L2608" i="7"/>
  <c r="J2609" i="7"/>
  <c r="H2609" i="7" s="1"/>
  <c r="K2609" i="7" l="1"/>
  <c r="L2609" i="7" l="1"/>
  <c r="I2609" i="7"/>
  <c r="G2610" i="7"/>
  <c r="F2610" i="7"/>
  <c r="E2610" i="7"/>
  <c r="AC2610" i="7" l="1"/>
  <c r="J2610" i="7"/>
  <c r="H2610" i="7" s="1"/>
  <c r="K2610" i="7" l="1"/>
  <c r="L2610" i="7" l="1"/>
  <c r="I2610" i="7"/>
  <c r="E2611" i="7"/>
  <c r="F2611" i="7"/>
  <c r="G2611" i="7"/>
  <c r="AC2611" i="7" l="1"/>
  <c r="J2611" i="7"/>
  <c r="H2611" i="7" s="1"/>
  <c r="K2611" i="7" l="1"/>
  <c r="E2612" i="7" s="1"/>
  <c r="G2612" i="7" l="1"/>
  <c r="AC2612" i="7" s="1"/>
  <c r="F2612" i="7"/>
  <c r="L2611" i="7"/>
  <c r="I2611" i="7"/>
  <c r="J2612" i="7"/>
  <c r="H2612" i="7" s="1"/>
  <c r="K2612" i="7" l="1"/>
  <c r="L2612" i="7" l="1"/>
  <c r="I2612" i="7"/>
  <c r="G2613" i="7"/>
  <c r="E2613" i="7"/>
  <c r="F2613" i="7"/>
  <c r="AC2613" i="7" l="1"/>
  <c r="J2613" i="7"/>
  <c r="H2613" i="7" s="1"/>
  <c r="K2613" i="7" l="1"/>
  <c r="I2613" i="7" s="1"/>
  <c r="G2614" i="7" l="1"/>
  <c r="E2614" i="7"/>
  <c r="F2614" i="7"/>
  <c r="L2613" i="7"/>
  <c r="AC2614" i="7" l="1"/>
  <c r="J2614" i="7"/>
  <c r="H2614" i="7" s="1"/>
  <c r="K2614" i="7" l="1"/>
  <c r="I2614" i="7" s="1"/>
  <c r="L2614" i="7" l="1"/>
  <c r="E2615" i="7"/>
  <c r="F2615" i="7"/>
  <c r="G2615" i="7"/>
  <c r="AC2615" i="7" l="1"/>
  <c r="J2615" i="7"/>
  <c r="H2615" i="7" s="1"/>
  <c r="K2615" i="7" l="1"/>
  <c r="I2615" i="7" s="1"/>
  <c r="F2616" i="7" l="1"/>
  <c r="G2616" i="7"/>
  <c r="AC2616" i="7" s="1"/>
  <c r="E2616" i="7"/>
  <c r="L2615" i="7"/>
  <c r="J2616" i="7"/>
  <c r="H2616" i="7" s="1"/>
  <c r="K2616" i="7" l="1"/>
  <c r="I2616" i="7" s="1"/>
  <c r="L2616" i="7" l="1"/>
  <c r="G2617" i="7"/>
  <c r="F2617" i="7"/>
  <c r="E2617" i="7"/>
  <c r="AC2617" i="7" l="1"/>
  <c r="J2617" i="7"/>
  <c r="H2617" i="7" s="1"/>
  <c r="K2617" i="7" l="1"/>
  <c r="I2617" i="7" s="1"/>
  <c r="F2618" i="7" l="1"/>
  <c r="G2618" i="7"/>
  <c r="E2618" i="7"/>
  <c r="L2617" i="7"/>
  <c r="AC2618" i="7" l="1"/>
  <c r="J2618" i="7"/>
  <c r="H2618" i="7" s="1"/>
  <c r="K2618" i="7" l="1"/>
  <c r="L2618" i="7" l="1"/>
  <c r="I2618" i="7"/>
  <c r="G2619" i="7"/>
  <c r="F2619" i="7"/>
  <c r="E2619" i="7"/>
  <c r="AC2619" i="7" l="1"/>
  <c r="J2619" i="7"/>
  <c r="H2619" i="7" s="1"/>
  <c r="K2619" i="7" l="1"/>
  <c r="L2619" i="7" l="1"/>
  <c r="I2619" i="7"/>
  <c r="E2620" i="7"/>
  <c r="G2620" i="7"/>
  <c r="F2620" i="7"/>
  <c r="AC2620" i="7" l="1"/>
  <c r="J2620" i="7"/>
  <c r="H2620" i="7" s="1"/>
  <c r="K2620" i="7" l="1"/>
  <c r="I2620" i="7" s="1"/>
  <c r="G2621" i="7" l="1"/>
  <c r="F2621" i="7"/>
  <c r="E2621" i="7"/>
  <c r="L2620" i="7"/>
  <c r="AC2621" i="7" l="1"/>
  <c r="J2621" i="7"/>
  <c r="H2621" i="7" s="1"/>
  <c r="K2621" i="7" l="1"/>
  <c r="L2621" i="7" l="1"/>
  <c r="I2621" i="7"/>
  <c r="E2622" i="7"/>
  <c r="G2622" i="7"/>
  <c r="F2622" i="7"/>
  <c r="AC2622" i="7" l="1"/>
  <c r="J2622" i="7"/>
  <c r="H2622" i="7" s="1"/>
  <c r="K2622" i="7" l="1"/>
  <c r="I2622" i="7" s="1"/>
  <c r="G2623" i="7" l="1"/>
  <c r="AC2623" i="7" s="1"/>
  <c r="E2623" i="7"/>
  <c r="F2623" i="7"/>
  <c r="J2623" i="7"/>
  <c r="H2623" i="7" s="1"/>
  <c r="L2622" i="7"/>
  <c r="K2623" i="7" l="1"/>
  <c r="I2623" i="7" s="1"/>
  <c r="F2624" i="7" l="1"/>
  <c r="G2624" i="7"/>
  <c r="AC2624" i="7" s="1"/>
  <c r="E2624" i="7"/>
  <c r="L2623" i="7"/>
  <c r="J2624" i="7"/>
  <c r="H2624" i="7" s="1"/>
  <c r="K2624" i="7" l="1"/>
  <c r="L2624" i="7" l="1"/>
  <c r="I2624" i="7"/>
  <c r="G2625" i="7"/>
  <c r="E2625" i="7"/>
  <c r="F2625" i="7" s="1"/>
  <c r="AC2625" i="7" l="1"/>
  <c r="J2625" i="7"/>
  <c r="H2625" i="7" s="1"/>
  <c r="K2625" i="7" l="1"/>
  <c r="L2625" i="7" l="1"/>
  <c r="I2625" i="7"/>
  <c r="G2626" i="7"/>
  <c r="F2626" i="7"/>
  <c r="E2626" i="7"/>
  <c r="AC2626" i="7" l="1"/>
  <c r="J2626" i="7"/>
  <c r="H2626" i="7" s="1"/>
  <c r="K2626" i="7" l="1"/>
  <c r="I2626" i="7" s="1"/>
  <c r="L2626" i="7" l="1"/>
  <c r="G2627" i="7"/>
  <c r="F2627" i="7"/>
  <c r="E2627" i="7"/>
  <c r="AC2627" i="7" l="1"/>
  <c r="J2627" i="7"/>
  <c r="H2627" i="7" s="1"/>
  <c r="K2627" i="7" l="1"/>
  <c r="I2627" i="7" s="1"/>
  <c r="F2628" i="7" l="1"/>
  <c r="E2628" i="7"/>
  <c r="G2628" i="7"/>
  <c r="AC2628" i="7" s="1"/>
  <c r="L2627" i="7"/>
  <c r="J2628" i="7"/>
  <c r="H2628" i="7" s="1"/>
  <c r="K2628" i="7" l="1"/>
  <c r="I2628" i="7" s="1"/>
  <c r="L2628" i="7" l="1"/>
  <c r="E2629" i="7"/>
  <c r="G2629" i="7"/>
  <c r="F2629" i="7"/>
  <c r="AC2629" i="7" l="1"/>
  <c r="J2629" i="7"/>
  <c r="H2629" i="7" s="1"/>
  <c r="K2629" i="7" l="1"/>
  <c r="L2629" i="7" l="1"/>
  <c r="I2629" i="7"/>
  <c r="G2630" i="7"/>
  <c r="E2630" i="7"/>
  <c r="F2630" i="7"/>
  <c r="AC2630" i="7" l="1"/>
  <c r="J2630" i="7"/>
  <c r="H2630" i="7" s="1"/>
  <c r="K2630" i="7" l="1"/>
  <c r="L2630" i="7" l="1"/>
  <c r="I2630" i="7"/>
  <c r="F2631" i="7"/>
  <c r="G2631" i="7"/>
  <c r="E2631" i="7"/>
  <c r="AC2631" i="7" l="1"/>
  <c r="J2631" i="7"/>
  <c r="H2631" i="7" s="1"/>
  <c r="K2631" i="7" l="1"/>
  <c r="I2631" i="7" s="1"/>
  <c r="F2632" i="7" l="1"/>
  <c r="E2632" i="7"/>
  <c r="G2632" i="7"/>
  <c r="L2631" i="7"/>
  <c r="AC2632" i="7" l="1"/>
  <c r="J2632" i="7"/>
  <c r="H2632" i="7" s="1"/>
  <c r="K2632" i="7" l="1"/>
  <c r="E2633" i="7" s="1"/>
  <c r="F2633" i="7" l="1"/>
  <c r="G2633" i="7"/>
  <c r="AC2633" i="7" s="1"/>
  <c r="L2632" i="7"/>
  <c r="I2632" i="7"/>
  <c r="J2633" i="7"/>
  <c r="H2633" i="7" s="1"/>
  <c r="K2633" i="7" l="1"/>
  <c r="L2633" i="7" l="1"/>
  <c r="I2633" i="7"/>
  <c r="E2634" i="7"/>
  <c r="G2634" i="7"/>
  <c r="F2634" i="7"/>
  <c r="AC2634" i="7" l="1"/>
  <c r="J2634" i="7"/>
  <c r="H2634" i="7" s="1"/>
  <c r="K2634" i="7" l="1"/>
  <c r="L2634" i="7" l="1"/>
  <c r="I2634" i="7"/>
  <c r="F2635" i="7"/>
  <c r="G2635" i="7"/>
  <c r="E2635" i="7"/>
  <c r="AC2635" i="7" l="1"/>
  <c r="J2635" i="7"/>
  <c r="H2635" i="7" s="1"/>
  <c r="K2635" i="7" l="1"/>
  <c r="I2635" i="7" s="1"/>
  <c r="E2636" i="7" l="1"/>
  <c r="G2636" i="7"/>
  <c r="AC2636" i="7" s="1"/>
  <c r="F2636" i="7"/>
  <c r="L2635" i="7"/>
  <c r="J2636" i="7"/>
  <c r="H2636" i="7" s="1"/>
  <c r="K2636" i="7" l="1"/>
  <c r="I2636" i="7" s="1"/>
  <c r="E2637" i="7" l="1"/>
  <c r="F2637" i="7"/>
  <c r="L2636" i="7"/>
  <c r="J2637" i="7"/>
  <c r="H2637" i="7" s="1"/>
  <c r="G2637" i="7"/>
  <c r="AC2637" i="7" l="1"/>
  <c r="K2637" i="7"/>
  <c r="L2637" i="7" l="1"/>
  <c r="I2637" i="7"/>
  <c r="E2638" i="7"/>
  <c r="F2638" i="7"/>
  <c r="G2638" i="7"/>
  <c r="AC2638" i="7" l="1"/>
  <c r="J2638" i="7"/>
  <c r="H2638" i="7" s="1"/>
  <c r="K2638" i="7" l="1"/>
  <c r="L2638" i="7" l="1"/>
  <c r="I2638" i="7"/>
  <c r="E2639" i="7"/>
  <c r="F2639" i="7"/>
  <c r="G2639" i="7"/>
  <c r="AC2639" i="7" l="1"/>
  <c r="J2639" i="7"/>
  <c r="H2639" i="7" s="1"/>
  <c r="K2639" i="7" l="1"/>
  <c r="I2639" i="7" s="1"/>
  <c r="G2640" i="7" l="1"/>
  <c r="E2640" i="7"/>
  <c r="F2640" i="7"/>
  <c r="AC2640" i="7"/>
  <c r="J2640" i="7"/>
  <c r="H2640" i="7" s="1"/>
  <c r="L2639" i="7"/>
  <c r="K2640" i="7" l="1"/>
  <c r="I2640" i="7" s="1"/>
  <c r="G2641" i="7" l="1"/>
  <c r="L2640" i="7"/>
  <c r="F2641" i="7"/>
  <c r="E2641" i="7"/>
  <c r="AC2641" i="7" l="1"/>
  <c r="J2641" i="7"/>
  <c r="H2641" i="7" s="1"/>
  <c r="K2641" i="7" l="1"/>
  <c r="I2641" i="7" s="1"/>
  <c r="L2641" i="7" l="1"/>
  <c r="F2642" i="7"/>
  <c r="E2642" i="7"/>
  <c r="G2642" i="7"/>
  <c r="AC2642" i="7" l="1"/>
  <c r="J2642" i="7"/>
  <c r="H2642" i="7" s="1"/>
  <c r="K2642" i="7" l="1"/>
  <c r="I2642" i="7" s="1"/>
  <c r="E2643" i="7"/>
  <c r="G2643" i="7"/>
  <c r="F2643" i="7" l="1"/>
  <c r="L2642" i="7"/>
  <c r="AC2643" i="7"/>
  <c r="J2643" i="7"/>
  <c r="H2643" i="7" s="1"/>
  <c r="K2643" i="7" l="1"/>
  <c r="F2644" i="7" s="1"/>
  <c r="G2644" i="7" l="1"/>
  <c r="AC2644" i="7" s="1"/>
  <c r="E2644" i="7"/>
  <c r="L2643" i="7"/>
  <c r="I2643" i="7"/>
  <c r="J2644" i="7"/>
  <c r="H2644" i="7" s="1"/>
  <c r="K2644" i="7" l="1"/>
  <c r="E2645" i="7" s="1"/>
  <c r="G2645" i="7" l="1"/>
  <c r="AC2645" i="7" s="1"/>
  <c r="F2645" i="7"/>
  <c r="L2644" i="7"/>
  <c r="I2644" i="7"/>
  <c r="J2645" i="7"/>
  <c r="H2645" i="7" s="1"/>
  <c r="K2645" i="7" l="1"/>
  <c r="E2646" i="7" s="1"/>
  <c r="F2646" i="7" l="1"/>
  <c r="G2646" i="7"/>
  <c r="AC2646" i="7" s="1"/>
  <c r="L2645" i="7"/>
  <c r="I2645" i="7"/>
  <c r="J2646" i="7"/>
  <c r="H2646" i="7" s="1"/>
  <c r="K2646" i="7" l="1"/>
  <c r="L2646" i="7" l="1"/>
  <c r="I2646" i="7"/>
  <c r="F2647" i="7"/>
  <c r="G2647" i="7"/>
  <c r="E2647" i="7"/>
  <c r="AC2647" i="7" l="1"/>
  <c r="J2647" i="7"/>
  <c r="H2647" i="7" s="1"/>
  <c r="K2647" i="7" l="1"/>
  <c r="F2648" i="7" s="1"/>
  <c r="G2648" i="7" l="1"/>
  <c r="L2647" i="7"/>
  <c r="I2647" i="7"/>
  <c r="E2648" i="7"/>
  <c r="J2648" i="7"/>
  <c r="H2648" i="7" s="1"/>
  <c r="AC2648" i="7" l="1"/>
  <c r="K2648" i="7"/>
  <c r="I2648" i="7" s="1"/>
  <c r="F2649" i="7" l="1"/>
  <c r="G2649" i="7"/>
  <c r="AC2649" i="7" s="1"/>
  <c r="E2649" i="7"/>
  <c r="J2649" i="7"/>
  <c r="H2649" i="7" s="1"/>
  <c r="L2648" i="7"/>
  <c r="K2649" i="7" l="1"/>
  <c r="I2649" i="7" s="1"/>
  <c r="L2649" i="7" l="1"/>
  <c r="E2650" i="7"/>
  <c r="G2650" i="7"/>
  <c r="F2650" i="7"/>
  <c r="AC2650" i="7" l="1"/>
  <c r="J2650" i="7"/>
  <c r="H2650" i="7" s="1"/>
  <c r="K2650" i="7" l="1"/>
  <c r="L2650" i="7" l="1"/>
  <c r="I2650" i="7"/>
  <c r="E2651" i="7"/>
  <c r="G2651" i="7"/>
  <c r="F2651" i="7"/>
  <c r="AC2651" i="7" l="1"/>
  <c r="J2651" i="7"/>
  <c r="H2651" i="7" s="1"/>
  <c r="K2651" i="7" l="1"/>
  <c r="I2651" i="7" s="1"/>
  <c r="L2651" i="7" l="1"/>
  <c r="G2652" i="7"/>
  <c r="F2652" i="7"/>
  <c r="E2652" i="7"/>
  <c r="AC2652" i="7" l="1"/>
  <c r="J2652" i="7"/>
  <c r="H2652" i="7" s="1"/>
  <c r="K2652" i="7" l="1"/>
  <c r="L2652" i="7" l="1"/>
  <c r="I2652" i="7"/>
  <c r="G2653" i="7"/>
  <c r="F2653" i="7"/>
  <c r="E2653" i="7"/>
  <c r="AC2653" i="7" l="1"/>
  <c r="J2653" i="7"/>
  <c r="H2653" i="7" s="1"/>
  <c r="K2653" i="7" l="1"/>
  <c r="L2653" i="7" l="1"/>
  <c r="I2653" i="7"/>
  <c r="F2654" i="7"/>
  <c r="E2654" i="7"/>
  <c r="G2654" i="7"/>
  <c r="AC2654" i="7" l="1"/>
  <c r="J2654" i="7"/>
  <c r="H2654" i="7" s="1"/>
  <c r="K2654" i="7" l="1"/>
  <c r="G2655" i="7" s="1"/>
  <c r="F2655" i="7" l="1"/>
  <c r="AC2655" i="7"/>
  <c r="E2655" i="7"/>
  <c r="I2654" i="7"/>
  <c r="J2655" i="7"/>
  <c r="H2655" i="7" s="1"/>
  <c r="L2654" i="7"/>
  <c r="K2655" i="7" l="1"/>
  <c r="I2655" i="7" s="1"/>
  <c r="L2655" i="7" l="1"/>
  <c r="E2656" i="7"/>
  <c r="G2656" i="7"/>
  <c r="F2656" i="7"/>
  <c r="AC2656" i="7" l="1"/>
  <c r="J2656" i="7"/>
  <c r="H2656" i="7" s="1"/>
  <c r="K2656" i="7" l="1"/>
  <c r="L2656" i="7" l="1"/>
  <c r="I2656" i="7"/>
  <c r="F2657" i="7"/>
  <c r="G2657" i="7"/>
  <c r="E2657" i="7"/>
  <c r="AC2657" i="7" l="1"/>
  <c r="J2657" i="7"/>
  <c r="H2657" i="7" s="1"/>
  <c r="K2657" i="7" l="1"/>
  <c r="I2657" i="7" s="1"/>
  <c r="E2658" i="7" l="1"/>
  <c r="F2658" i="7"/>
  <c r="G2658" i="7"/>
  <c r="AC2658" i="7" s="1"/>
  <c r="L2657" i="7"/>
  <c r="J2658" i="7"/>
  <c r="H2658" i="7" s="1"/>
  <c r="K2658" i="7" l="1"/>
  <c r="I2658" i="7" s="1"/>
  <c r="G2659" i="7" l="1"/>
  <c r="AC2659" i="7" s="1"/>
  <c r="F2659" i="7"/>
  <c r="E2659" i="7"/>
  <c r="J2659" i="7"/>
  <c r="H2659" i="7" s="1"/>
  <c r="L2658" i="7"/>
  <c r="K2659" i="7" l="1"/>
  <c r="L2659" i="7" l="1"/>
  <c r="I2659" i="7"/>
  <c r="E2660" i="7"/>
  <c r="F2660" i="7"/>
  <c r="G2660" i="7"/>
  <c r="AC2660" i="7" l="1"/>
  <c r="J2660" i="7"/>
  <c r="H2660" i="7" s="1"/>
  <c r="K2660" i="7" l="1"/>
  <c r="I2660" i="7" s="1"/>
  <c r="E2661" i="7" l="1"/>
  <c r="G2661" i="7"/>
  <c r="AC2661" i="7" s="1"/>
  <c r="F2661" i="7"/>
  <c r="J2661" i="7"/>
  <c r="H2661" i="7" s="1"/>
  <c r="L2660" i="7"/>
  <c r="K2661" i="7" l="1"/>
  <c r="L2661" i="7" l="1"/>
  <c r="I2661" i="7"/>
  <c r="F2662" i="7"/>
  <c r="G2662" i="7"/>
  <c r="E2662" i="7"/>
  <c r="AC2662" i="7" l="1"/>
  <c r="J2662" i="7"/>
  <c r="H2662" i="7" s="1"/>
  <c r="K2662" i="7" l="1"/>
  <c r="E2663" i="7" s="1"/>
  <c r="G2663" i="7" l="1"/>
  <c r="F2663" i="7"/>
  <c r="AC2663" i="7"/>
  <c r="L2662" i="7"/>
  <c r="I2662" i="7"/>
  <c r="J2663" i="7"/>
  <c r="H2663" i="7" s="1"/>
  <c r="K2663" i="7" l="1"/>
  <c r="F2664" i="7" s="1"/>
  <c r="G2664" i="7" l="1"/>
  <c r="E2664" i="7"/>
  <c r="I2663" i="7"/>
  <c r="L2663" i="7"/>
  <c r="J2664" i="7"/>
  <c r="H2664" i="7" s="1"/>
  <c r="AC2664" i="7" l="1"/>
  <c r="K2664" i="7"/>
  <c r="L2664" i="7" l="1"/>
  <c r="I2664" i="7"/>
  <c r="E2665" i="7"/>
  <c r="G2665" i="7"/>
  <c r="F2665" i="7"/>
  <c r="AC2665" i="7" l="1"/>
  <c r="J2665" i="7"/>
  <c r="H2665" i="7" s="1"/>
  <c r="K2665" i="7" l="1"/>
  <c r="G2666" i="7" s="1"/>
  <c r="E2666" i="7" l="1"/>
  <c r="AC2666" i="7"/>
  <c r="L2665" i="7"/>
  <c r="I2665" i="7"/>
  <c r="F2666" i="7"/>
  <c r="J2666" i="7"/>
  <c r="H2666" i="7" s="1"/>
  <c r="K2666" i="7" l="1"/>
  <c r="I2666" i="7" s="1"/>
  <c r="E2667" i="7" l="1"/>
  <c r="G2667" i="7"/>
  <c r="F2667" i="7"/>
  <c r="AC2667" i="7"/>
  <c r="L2666" i="7"/>
  <c r="J2667" i="7"/>
  <c r="H2667" i="7" s="1"/>
  <c r="K2667" i="7" l="1"/>
  <c r="I2667" i="7" s="1"/>
  <c r="L2667" i="7" l="1"/>
  <c r="E2668" i="7"/>
  <c r="F2668" i="7"/>
  <c r="G2668" i="7"/>
  <c r="AC2668" i="7" l="1"/>
  <c r="J2668" i="7"/>
  <c r="H2668" i="7" s="1"/>
  <c r="K2668" i="7" l="1"/>
  <c r="I2668" i="7" s="1"/>
  <c r="L2668" i="7" l="1"/>
  <c r="F2669" i="7"/>
  <c r="E2669" i="7"/>
  <c r="G2669" i="7"/>
  <c r="AC2669" i="7" l="1"/>
  <c r="J2669" i="7"/>
  <c r="H2669" i="7" s="1"/>
  <c r="K2669" i="7" l="1"/>
  <c r="I2669" i="7" s="1"/>
  <c r="L2669" i="7" l="1"/>
  <c r="E2670" i="7"/>
  <c r="F2670" i="7"/>
  <c r="G2670" i="7"/>
  <c r="AC2670" i="7" l="1"/>
  <c r="J2670" i="7"/>
  <c r="H2670" i="7" s="1"/>
  <c r="K2670" i="7" l="1"/>
  <c r="I2670" i="7" s="1"/>
  <c r="L2670" i="7" l="1"/>
  <c r="G2671" i="7"/>
  <c r="E2671" i="7"/>
  <c r="F2671" i="7"/>
  <c r="AC2671" i="7" l="1"/>
  <c r="J2671" i="7"/>
  <c r="H2671" i="7" s="1"/>
  <c r="K2671" i="7" l="1"/>
  <c r="I2671" i="7" s="1"/>
  <c r="F2672" i="7" l="1"/>
  <c r="E2672" i="7"/>
  <c r="G2672" i="7"/>
  <c r="L2671" i="7"/>
  <c r="AC2672" i="7" l="1"/>
  <c r="J2672" i="7"/>
  <c r="H2672" i="7" s="1"/>
  <c r="K2672" i="7" l="1"/>
  <c r="I2672" i="7" s="1"/>
  <c r="E2673" i="7"/>
  <c r="G2673" i="7" l="1"/>
  <c r="F2673" i="7"/>
  <c r="L2672" i="7"/>
  <c r="AC2673" i="7"/>
  <c r="J2673" i="7"/>
  <c r="H2673" i="7" s="1"/>
  <c r="K2673" i="7" l="1"/>
  <c r="I2673" i="7" s="1"/>
  <c r="F2674" i="7" l="1"/>
  <c r="G2674" i="7"/>
  <c r="E2674" i="7"/>
  <c r="L2673" i="7"/>
  <c r="AC2674" i="7"/>
  <c r="J2674" i="7"/>
  <c r="H2674" i="7" s="1"/>
  <c r="K2674" i="7" l="1"/>
  <c r="I2674" i="7" s="1"/>
  <c r="L2674" i="7" l="1"/>
  <c r="F2675" i="7"/>
  <c r="E2675" i="7"/>
  <c r="G2675" i="7"/>
  <c r="AC2675" i="7" l="1"/>
  <c r="J2675" i="7"/>
  <c r="H2675" i="7" s="1"/>
  <c r="K2675" i="7" l="1"/>
  <c r="I2675" i="7" s="1"/>
  <c r="L2675" i="7" l="1"/>
  <c r="E2676" i="7"/>
  <c r="F2676" i="7"/>
  <c r="G2676" i="7"/>
  <c r="AC2676" i="7" l="1"/>
  <c r="J2676" i="7"/>
  <c r="H2676" i="7" s="1"/>
  <c r="K2676" i="7" l="1"/>
  <c r="I2676" i="7" s="1"/>
  <c r="L2676" i="7" l="1"/>
  <c r="F2677" i="7"/>
  <c r="G2677" i="7"/>
  <c r="E2677" i="7"/>
  <c r="AC2677" i="7" l="1"/>
  <c r="J2677" i="7"/>
  <c r="H2677" i="7" s="1"/>
  <c r="K2677" i="7" l="1"/>
  <c r="I2677" i="7" s="1"/>
  <c r="E2678" i="7" l="1"/>
  <c r="F2678" i="7"/>
  <c r="G2678" i="7"/>
  <c r="AC2678" i="7" s="1"/>
  <c r="L2677" i="7"/>
  <c r="J2678" i="7"/>
  <c r="H2678" i="7" s="1"/>
  <c r="K2678" i="7" l="1"/>
  <c r="I2678" i="7" s="1"/>
  <c r="E2679" i="7" l="1"/>
  <c r="F2679" i="7"/>
  <c r="G2679" i="7"/>
  <c r="L2678" i="7"/>
  <c r="AC2679" i="7" l="1"/>
  <c r="J2679" i="7"/>
  <c r="H2679" i="7" s="1"/>
  <c r="K2679" i="7" l="1"/>
  <c r="I2679" i="7" s="1"/>
  <c r="E2680" i="7" l="1"/>
  <c r="F2680" i="7"/>
  <c r="G2680" i="7"/>
  <c r="AC2680" i="7" s="1"/>
  <c r="J2680" i="7"/>
  <c r="H2680" i="7" s="1"/>
  <c r="L2679" i="7"/>
  <c r="K2680" i="7" l="1"/>
  <c r="L2680" i="7" l="1"/>
  <c r="I2680" i="7"/>
  <c r="E2681" i="7"/>
  <c r="G2681" i="7"/>
  <c r="F2681" i="7"/>
  <c r="AC2681" i="7" l="1"/>
  <c r="J2681" i="7"/>
  <c r="H2681" i="7" s="1"/>
  <c r="K2681" i="7" l="1"/>
  <c r="I2681" i="7" s="1"/>
  <c r="E2682" i="7" l="1"/>
  <c r="G2682" i="7"/>
  <c r="F2682" i="7"/>
  <c r="L2681" i="7"/>
  <c r="AC2682" i="7" l="1"/>
  <c r="J2682" i="7"/>
  <c r="H2682" i="7" s="1"/>
  <c r="K2682" i="7" l="1"/>
  <c r="I2682" i="7" s="1"/>
  <c r="L2682" i="7" l="1"/>
  <c r="G2683" i="7"/>
  <c r="F2683" i="7"/>
  <c r="E2683" i="7"/>
  <c r="AC2683" i="7" l="1"/>
  <c r="J2683" i="7"/>
  <c r="H2683" i="7" s="1"/>
  <c r="K2683" i="7" l="1"/>
  <c r="L2683" i="7" l="1"/>
  <c r="I2683" i="7"/>
  <c r="G2684" i="7"/>
  <c r="F2684" i="7"/>
  <c r="E2684" i="7"/>
  <c r="AC2684" i="7" l="1"/>
  <c r="J2684" i="7"/>
  <c r="H2684" i="7" s="1"/>
  <c r="K2684" i="7" l="1"/>
  <c r="I2684" i="7" s="1"/>
  <c r="L2684" i="7" l="1"/>
  <c r="G2685" i="7"/>
  <c r="E2685" i="7"/>
  <c r="F2685" i="7"/>
  <c r="AC2685" i="7" l="1"/>
  <c r="J2685" i="7"/>
  <c r="H2685" i="7" s="1"/>
  <c r="K2685" i="7" l="1"/>
  <c r="I2685" i="7" s="1"/>
  <c r="G2686" i="7"/>
  <c r="F2686" i="7" l="1"/>
  <c r="E2686" i="7"/>
  <c r="AC2686" i="7"/>
  <c r="J2686" i="7"/>
  <c r="H2686" i="7" s="1"/>
  <c r="L2685" i="7"/>
  <c r="K2686" i="7" l="1"/>
  <c r="I2686" i="7" s="1"/>
  <c r="E2687" i="7" l="1"/>
  <c r="G2687" i="7"/>
  <c r="AC2687" i="7" s="1"/>
  <c r="L2686" i="7"/>
  <c r="F2687" i="7"/>
  <c r="J2687" i="7" l="1"/>
  <c r="H2687" i="7" s="1"/>
  <c r="K2687" i="7" l="1"/>
  <c r="I2687" i="7" s="1"/>
  <c r="E2688" i="7" l="1"/>
  <c r="F2688" i="7"/>
  <c r="G2688" i="7"/>
  <c r="J2688" i="7"/>
  <c r="H2688" i="7" s="1"/>
  <c r="L2687" i="7"/>
  <c r="AC2688" i="7" l="1"/>
  <c r="K2688" i="7"/>
  <c r="I2688" i="7" s="1"/>
  <c r="L2688" i="7" l="1"/>
  <c r="E2689" i="7"/>
  <c r="F2689" i="7"/>
  <c r="G2689" i="7"/>
  <c r="AC2689" i="7" l="1"/>
  <c r="J2689" i="7"/>
  <c r="H2689" i="7" s="1"/>
  <c r="K2689" i="7" l="1"/>
  <c r="I2689" i="7" s="1"/>
  <c r="L2689" i="7" l="1"/>
  <c r="F2690" i="7"/>
  <c r="G2690" i="7"/>
  <c r="E2690" i="7"/>
  <c r="AC2690" i="7" l="1"/>
  <c r="J2690" i="7"/>
  <c r="H2690" i="7" s="1"/>
  <c r="K2690" i="7" l="1"/>
  <c r="I2690" i="7" s="1"/>
  <c r="L2690" i="7" l="1"/>
  <c r="E2691" i="7"/>
  <c r="G2691" i="7"/>
  <c r="F2691" i="7"/>
  <c r="AC2691" i="7" l="1"/>
  <c r="J2691" i="7"/>
  <c r="H2691" i="7" s="1"/>
  <c r="K2691" i="7" l="1"/>
  <c r="I2691" i="7" s="1"/>
  <c r="L2691" i="7" l="1"/>
  <c r="F2692" i="7"/>
  <c r="E2692" i="7"/>
  <c r="G2692" i="7"/>
  <c r="AC2692" i="7" l="1"/>
  <c r="J2692" i="7"/>
  <c r="H2692" i="7" s="1"/>
  <c r="K2692" i="7" l="1"/>
  <c r="F2693" i="7" s="1"/>
  <c r="E2693" i="7"/>
  <c r="G2693" i="7" l="1"/>
  <c r="AC2693" i="7" s="1"/>
  <c r="L2692" i="7"/>
  <c r="I2692" i="7"/>
  <c r="J2693" i="7"/>
  <c r="H2693" i="7" s="1"/>
  <c r="K2693" i="7" l="1"/>
  <c r="I2693" i="7" s="1"/>
  <c r="G2694" i="7" l="1"/>
  <c r="F2694" i="7"/>
  <c r="E2694" i="7"/>
  <c r="AC2694" i="7"/>
  <c r="L2693" i="7"/>
  <c r="J2694" i="7"/>
  <c r="H2694" i="7" s="1"/>
  <c r="K2694" i="7" l="1"/>
  <c r="I2694" i="7" s="1"/>
  <c r="F2695" i="7" l="1"/>
  <c r="G2695" i="7"/>
  <c r="AC2695" i="7" s="1"/>
  <c r="L2694" i="7"/>
  <c r="J2695" i="7"/>
  <c r="H2695" i="7" s="1"/>
  <c r="E2695" i="7"/>
  <c r="K2695" i="7" l="1"/>
  <c r="I2695" i="7" s="1"/>
  <c r="L2695" i="7" l="1"/>
  <c r="G2696" i="7"/>
  <c r="E2696" i="7"/>
  <c r="F2696" i="7"/>
  <c r="AC2696" i="7" l="1"/>
  <c r="J2696" i="7"/>
  <c r="H2696" i="7" s="1"/>
  <c r="K2696" i="7" l="1"/>
  <c r="L2696" i="7" l="1"/>
  <c r="I2696" i="7"/>
  <c r="G2697" i="7"/>
  <c r="E2697" i="7"/>
  <c r="F2697" i="7"/>
  <c r="AC2697" i="7" l="1"/>
  <c r="J2697" i="7"/>
  <c r="H2697" i="7" s="1"/>
  <c r="K2697" i="7" l="1"/>
  <c r="I2697" i="7" s="1"/>
  <c r="L2697" i="7" l="1"/>
  <c r="G2698" i="7"/>
  <c r="E2698" i="7"/>
  <c r="F2698" i="7"/>
  <c r="AC2698" i="7" l="1"/>
  <c r="J2698" i="7"/>
  <c r="H2698" i="7" s="1"/>
  <c r="K2698" i="7" l="1"/>
  <c r="I2698" i="7" s="1"/>
  <c r="E2699" i="7" l="1"/>
  <c r="F2699" i="7"/>
  <c r="G2699" i="7"/>
  <c r="L2698" i="7"/>
  <c r="AC2699" i="7" l="1"/>
  <c r="J2699" i="7"/>
  <c r="H2699" i="7" s="1"/>
  <c r="K2699" i="7" l="1"/>
  <c r="I2699" i="7" s="1"/>
  <c r="F2700" i="7" l="1"/>
  <c r="E2700" i="7"/>
  <c r="G2700" i="7"/>
  <c r="AC2700" i="7" s="1"/>
  <c r="J2700" i="7"/>
  <c r="H2700" i="7" s="1"/>
  <c r="L2699" i="7"/>
  <c r="K2700" i="7" l="1"/>
  <c r="I2700" i="7" s="1"/>
  <c r="E2701" i="7" l="1"/>
  <c r="G2701" i="7"/>
  <c r="F2701" i="7"/>
  <c r="L2700" i="7"/>
  <c r="AC2701" i="7" l="1"/>
  <c r="J2701" i="7"/>
  <c r="H2701" i="7" s="1"/>
  <c r="K2701" i="7" l="1"/>
  <c r="I2701" i="7" s="1"/>
  <c r="G2702" i="7" l="1"/>
  <c r="E2702" i="7"/>
  <c r="AC2702" i="7"/>
  <c r="F2702" i="7"/>
  <c r="J2702" i="7"/>
  <c r="H2702" i="7" s="1"/>
  <c r="L2701" i="7"/>
  <c r="K2702" i="7" l="1"/>
  <c r="I2702" i="7" s="1"/>
  <c r="E2703" i="7" l="1"/>
  <c r="G2703" i="7"/>
  <c r="F2703" i="7"/>
  <c r="AC2703" i="7"/>
  <c r="L2702" i="7"/>
  <c r="J2703" i="7"/>
  <c r="H2703" i="7" s="1"/>
  <c r="K2703" i="7" l="1"/>
  <c r="I2703" i="7" s="1"/>
  <c r="E2704" i="7" l="1"/>
  <c r="G2704" i="7"/>
  <c r="AC2704" i="7" s="1"/>
  <c r="F2704" i="7"/>
  <c r="J2704" i="7"/>
  <c r="H2704" i="7" s="1"/>
  <c r="L2703" i="7"/>
  <c r="K2704" i="7" l="1"/>
  <c r="I2704" i="7" s="1"/>
  <c r="F2705" i="7" l="1"/>
  <c r="E2705" i="7"/>
  <c r="G2705" i="7"/>
  <c r="AC2705" i="7" s="1"/>
  <c r="J2705" i="7"/>
  <c r="H2705" i="7" s="1"/>
  <c r="L2704" i="7"/>
  <c r="K2705" i="7" l="1"/>
  <c r="I2705" i="7" s="1"/>
  <c r="L2705" i="7" l="1"/>
  <c r="G2706" i="7"/>
  <c r="F2706" i="7"/>
  <c r="E2706" i="7"/>
  <c r="AC2706" i="7" l="1"/>
  <c r="J2706" i="7"/>
  <c r="H2706" i="7" s="1"/>
  <c r="K2706" i="7" l="1"/>
  <c r="E2707" i="7" s="1"/>
  <c r="L2706" i="7" l="1"/>
  <c r="I2706" i="7"/>
  <c r="F2707" i="7"/>
  <c r="G2707" i="7"/>
  <c r="AC2707" i="7" l="1"/>
  <c r="J2707" i="7"/>
  <c r="H2707" i="7" s="1"/>
  <c r="K2707" i="7" l="1"/>
  <c r="I2707" i="7" s="1"/>
  <c r="G2708" i="7" l="1"/>
  <c r="E2708" i="7"/>
  <c r="F2708" i="7"/>
  <c r="L2707" i="7"/>
  <c r="AC2708" i="7"/>
  <c r="J2708" i="7"/>
  <c r="H2708" i="7" s="1"/>
  <c r="K2708" i="7" l="1"/>
  <c r="I2708" i="7" s="1"/>
  <c r="F2709" i="7" l="1"/>
  <c r="G2709" i="7"/>
  <c r="AC2709" i="7" s="1"/>
  <c r="L2708" i="7"/>
  <c r="J2709" i="7"/>
  <c r="H2709" i="7" s="1"/>
  <c r="E2709" i="7"/>
  <c r="K2709" i="7" l="1"/>
  <c r="I2709" i="7" s="1"/>
  <c r="G2710" i="7" l="1"/>
  <c r="AC2710" i="7" s="1"/>
  <c r="F2710" i="7"/>
  <c r="E2710" i="7"/>
  <c r="L2709" i="7"/>
  <c r="J2710" i="7"/>
  <c r="H2710" i="7" s="1"/>
  <c r="K2710" i="7" l="1"/>
  <c r="L2710" i="7" s="1"/>
  <c r="E2711" i="7" l="1"/>
  <c r="I2710" i="7"/>
  <c r="F2711" i="7"/>
  <c r="G2711" i="7"/>
  <c r="AC2711" i="7" l="1"/>
  <c r="J2711" i="7"/>
  <c r="H2711" i="7" s="1"/>
  <c r="K2711" i="7" l="1"/>
  <c r="I2711" i="7" s="1"/>
  <c r="F2712" i="7" l="1"/>
  <c r="L2711" i="7"/>
  <c r="G2712" i="7"/>
  <c r="E2712" i="7"/>
  <c r="AC2712" i="7" l="1"/>
  <c r="J2712" i="7"/>
  <c r="H2712" i="7" s="1"/>
  <c r="K2712" i="7" l="1"/>
  <c r="I2712" i="7" s="1"/>
  <c r="L2712" i="7" l="1"/>
  <c r="G2713" i="7"/>
  <c r="E2713" i="7"/>
  <c r="F2713" i="7"/>
  <c r="AC2713" i="7" l="1"/>
  <c r="J2713" i="7"/>
  <c r="H2713" i="7" s="1"/>
  <c r="K2713" i="7" l="1"/>
  <c r="I2713" i="7" s="1"/>
  <c r="L2713" i="7" l="1"/>
  <c r="E2714" i="7"/>
  <c r="G2714" i="7"/>
  <c r="F2714" i="7"/>
  <c r="AC2714" i="7" l="1"/>
  <c r="J2714" i="7"/>
  <c r="H2714" i="7" s="1"/>
  <c r="K2714" i="7" l="1"/>
  <c r="I2714" i="7" s="1"/>
  <c r="L2714" i="7" l="1"/>
  <c r="F2715" i="7"/>
  <c r="E2715" i="7"/>
  <c r="G2715" i="7"/>
  <c r="AC2715" i="7" l="1"/>
  <c r="J2715" i="7"/>
  <c r="H2715" i="7" s="1"/>
  <c r="K2715" i="7" l="1"/>
  <c r="I2715" i="7" s="1"/>
  <c r="E2716" i="7" l="1"/>
  <c r="F2716" i="7"/>
  <c r="G2716" i="7"/>
  <c r="AC2716" i="7" s="1"/>
  <c r="L2715" i="7"/>
  <c r="J2716" i="7"/>
  <c r="H2716" i="7" s="1"/>
  <c r="K2716" i="7" l="1"/>
  <c r="I2716" i="7" s="1"/>
  <c r="L2716" i="7" l="1"/>
  <c r="F2717" i="7"/>
  <c r="G2717" i="7"/>
  <c r="E2717" i="7"/>
  <c r="AC2717" i="7" l="1"/>
  <c r="J2717" i="7"/>
  <c r="H2717" i="7" s="1"/>
  <c r="K2717" i="7" l="1"/>
  <c r="F2718" i="7" s="1"/>
  <c r="E2718" i="7" l="1"/>
  <c r="I2717" i="7"/>
  <c r="J2718" i="7"/>
  <c r="H2718" i="7" s="1"/>
  <c r="G2718" i="7"/>
  <c r="L2717" i="7"/>
  <c r="AC2718" i="7" l="1"/>
  <c r="K2718" i="7"/>
  <c r="I2718" i="7" s="1"/>
  <c r="L2718" i="7" l="1"/>
  <c r="E2719" i="7"/>
  <c r="G2719" i="7"/>
  <c r="F2719" i="7"/>
  <c r="AC2719" i="7" l="1"/>
  <c r="J2719" i="7"/>
  <c r="H2719" i="7" s="1"/>
  <c r="K2719" i="7" l="1"/>
  <c r="I2719" i="7" s="1"/>
  <c r="L2719" i="7" l="1"/>
  <c r="G2720" i="7"/>
  <c r="E2720" i="7"/>
  <c r="F2720" i="7"/>
  <c r="AC2720" i="7" l="1"/>
  <c r="J2720" i="7"/>
  <c r="H2720" i="7" s="1"/>
  <c r="K2720" i="7" l="1"/>
  <c r="I2720" i="7" s="1"/>
  <c r="F2721" i="7"/>
  <c r="E2721" i="7" l="1"/>
  <c r="L2720" i="7"/>
  <c r="J2721" i="7"/>
  <c r="H2721" i="7" s="1"/>
  <c r="G2721" i="7"/>
  <c r="AC2721" i="7" l="1"/>
  <c r="K2721" i="7"/>
  <c r="I2721" i="7" s="1"/>
  <c r="L2721" i="7" l="1"/>
  <c r="F2722" i="7"/>
  <c r="E2722" i="7"/>
  <c r="G2722" i="7"/>
  <c r="AC2722" i="7" l="1"/>
  <c r="J2722" i="7"/>
  <c r="H2722" i="7" s="1"/>
  <c r="K2722" i="7" l="1"/>
  <c r="I2722" i="7" s="1"/>
  <c r="F2723" i="7" l="1"/>
  <c r="E2723" i="7"/>
  <c r="G2723" i="7"/>
  <c r="L2722" i="7"/>
  <c r="AC2723" i="7" l="1"/>
  <c r="J2723" i="7"/>
  <c r="H2723" i="7" s="1"/>
  <c r="K2723" i="7" l="1"/>
  <c r="I2723" i="7" s="1"/>
  <c r="E2724" i="7" l="1"/>
  <c r="G2724" i="7"/>
  <c r="F2724" i="7"/>
  <c r="L2723" i="7"/>
  <c r="AC2724" i="7" l="1"/>
  <c r="J2724" i="7"/>
  <c r="H2724" i="7" s="1"/>
  <c r="K2724" i="7" l="1"/>
  <c r="I2724" i="7" s="1"/>
  <c r="F2725" i="7" l="1"/>
  <c r="E2725" i="7"/>
  <c r="G2725" i="7"/>
  <c r="L2724" i="7"/>
  <c r="AC2725" i="7" l="1"/>
  <c r="J2725" i="7"/>
  <c r="H2725" i="7" s="1"/>
  <c r="K2725" i="7" l="1"/>
  <c r="I2725" i="7" s="1"/>
  <c r="G2726" i="7" l="1"/>
  <c r="E2726" i="7"/>
  <c r="F2726" i="7"/>
  <c r="L2725" i="7"/>
  <c r="AC2726" i="7"/>
  <c r="J2726" i="7"/>
  <c r="H2726" i="7" s="1"/>
  <c r="K2726" i="7" l="1"/>
  <c r="I2726" i="7" s="1"/>
  <c r="E2727" i="7" l="1"/>
  <c r="F2727" i="7"/>
  <c r="G2727" i="7"/>
  <c r="L2726" i="7"/>
  <c r="J2727" i="7"/>
  <c r="H2727" i="7" s="1"/>
  <c r="AC2727" i="7" l="1"/>
  <c r="K2727" i="7"/>
  <c r="E2728" i="7"/>
  <c r="G2728" i="7"/>
  <c r="F2728" i="7"/>
  <c r="AC2728" i="7" l="1"/>
  <c r="L2727" i="7"/>
  <c r="I2727" i="7"/>
  <c r="J2728" i="7"/>
  <c r="H2728" i="7" s="1"/>
  <c r="K2728" i="7" l="1"/>
  <c r="I2728" i="7" s="1"/>
  <c r="G2729" i="7" l="1"/>
  <c r="E2729" i="7"/>
  <c r="F2729" i="7"/>
  <c r="L2728" i="7"/>
  <c r="AC2729" i="7"/>
  <c r="J2729" i="7"/>
  <c r="H2729" i="7" s="1"/>
  <c r="K2729" i="7" l="1"/>
  <c r="I2729" i="7" s="1"/>
  <c r="E2730" i="7" l="1"/>
  <c r="F2730" i="7"/>
  <c r="L2729" i="7"/>
  <c r="J2730" i="7"/>
  <c r="H2730" i="7" s="1"/>
  <c r="G2730" i="7"/>
  <c r="AC2730" i="7" l="1"/>
  <c r="K2730" i="7"/>
  <c r="I2730" i="7" s="1"/>
  <c r="L2730" i="7" l="1"/>
  <c r="F2731" i="7"/>
  <c r="G2731" i="7"/>
  <c r="E2731" i="7"/>
  <c r="AC2731" i="7" l="1"/>
  <c r="J2731" i="7"/>
  <c r="H2731" i="7" s="1"/>
  <c r="K2731" i="7" l="1"/>
  <c r="I2731" i="7" s="1"/>
  <c r="F2732" i="7"/>
  <c r="E2732" i="7"/>
  <c r="G2732" i="7" l="1"/>
  <c r="AC2732" i="7" s="1"/>
  <c r="L2731" i="7"/>
  <c r="J2732" i="7"/>
  <c r="H2732" i="7" s="1"/>
  <c r="K2732" i="7" l="1"/>
  <c r="E2733" i="7" l="1"/>
  <c r="I2732" i="7"/>
  <c r="L2732" i="7"/>
  <c r="F2733" i="7"/>
  <c r="G2733" i="7"/>
  <c r="AC2733" i="7" l="1"/>
  <c r="J2733" i="7"/>
  <c r="H2733" i="7" s="1"/>
  <c r="K2733" i="7" l="1"/>
  <c r="I2733" i="7" s="1"/>
  <c r="L2733" i="7" l="1"/>
  <c r="G2734" i="7"/>
  <c r="F2734" i="7"/>
  <c r="E2734" i="7"/>
  <c r="AC2734" i="7" l="1"/>
  <c r="J2734" i="7"/>
  <c r="H2734" i="7" s="1"/>
  <c r="K2734" i="7" l="1"/>
  <c r="L2734" i="7" l="1"/>
  <c r="I2734" i="7"/>
  <c r="F2735" i="7"/>
  <c r="E2735" i="7"/>
  <c r="G2735" i="7"/>
  <c r="AC2735" i="7" l="1"/>
  <c r="J2735" i="7"/>
  <c r="H2735" i="7" s="1"/>
  <c r="K2735" i="7" l="1"/>
  <c r="I2735" i="7" s="1"/>
  <c r="G2736" i="7"/>
  <c r="F2736" i="7" l="1"/>
  <c r="E2736" i="7"/>
  <c r="AC2736" i="7"/>
  <c r="J2736" i="7"/>
  <c r="H2736" i="7" s="1"/>
  <c r="L2735" i="7"/>
  <c r="K2736" i="7" l="1"/>
  <c r="F2737" i="7" l="1"/>
  <c r="I2736" i="7"/>
  <c r="L2736" i="7"/>
  <c r="J2737" i="7"/>
  <c r="H2737" i="7" s="1"/>
  <c r="G2737" i="7"/>
  <c r="E2737" i="7"/>
  <c r="AC2737" i="7" l="1"/>
  <c r="K2737" i="7"/>
  <c r="I2737" i="7" s="1"/>
  <c r="G2738" i="7" l="1"/>
  <c r="L2737" i="7"/>
  <c r="E2738" i="7"/>
  <c r="F2738" i="7"/>
  <c r="AC2738" i="7" l="1"/>
  <c r="J2738" i="7"/>
  <c r="H2738" i="7" s="1"/>
  <c r="K2738" i="7" l="1"/>
  <c r="I2738" i="7" s="1"/>
  <c r="L2738" i="7" l="1"/>
  <c r="G2739" i="7"/>
  <c r="F2739" i="7"/>
  <c r="E2739" i="7"/>
  <c r="AC2739" i="7" l="1"/>
  <c r="J2739" i="7"/>
  <c r="H2739" i="7" s="1"/>
  <c r="K2739" i="7" l="1"/>
  <c r="L2739" i="7" l="1"/>
  <c r="I2739" i="7"/>
  <c r="G2740" i="7"/>
  <c r="E2740" i="7"/>
  <c r="F2740" i="7"/>
  <c r="AC2740" i="7" l="1"/>
  <c r="J2740" i="7"/>
  <c r="H2740" i="7" s="1"/>
  <c r="K2740" i="7" l="1"/>
  <c r="G2741" i="7" s="1"/>
  <c r="E2741" i="7" l="1"/>
  <c r="AC2741" i="7"/>
  <c r="F2741" i="7"/>
  <c r="I2740" i="7"/>
  <c r="J2741" i="7"/>
  <c r="H2741" i="7" s="1"/>
  <c r="L2740" i="7"/>
  <c r="K2741" i="7" l="1"/>
  <c r="I2741" i="7" s="1"/>
  <c r="E2742" i="7" l="1"/>
  <c r="G2742" i="7"/>
  <c r="AC2742" i="7" s="1"/>
  <c r="F2742" i="7"/>
  <c r="L2741" i="7"/>
  <c r="J2742" i="7"/>
  <c r="H2742" i="7" s="1"/>
  <c r="K2742" i="7" l="1"/>
  <c r="E2743" i="7" s="1"/>
  <c r="G2743" i="7" l="1"/>
  <c r="F2743" i="7"/>
  <c r="L2742" i="7"/>
  <c r="I2742" i="7"/>
  <c r="J2743" i="7"/>
  <c r="H2743" i="7" s="1"/>
  <c r="AC2743" i="7" l="1"/>
  <c r="K2743" i="7"/>
  <c r="G2744" i="7" l="1"/>
  <c r="I2743" i="7"/>
  <c r="L2743" i="7"/>
  <c r="E2744" i="7"/>
  <c r="F2744" i="7"/>
  <c r="AC2744" i="7" l="1"/>
  <c r="J2744" i="7"/>
  <c r="H2744" i="7" s="1"/>
  <c r="K2744" i="7" l="1"/>
  <c r="E2745" i="7" s="1"/>
  <c r="F2745" i="7" l="1"/>
  <c r="G2745" i="7"/>
  <c r="AC2745" i="7" s="1"/>
  <c r="L2744" i="7"/>
  <c r="I2744" i="7"/>
  <c r="J2745" i="7"/>
  <c r="H2745" i="7" s="1"/>
  <c r="K2745" i="7" l="1"/>
  <c r="I2745" i="7" s="1"/>
  <c r="L2745" i="7" l="1"/>
  <c r="G2746" i="7"/>
  <c r="E2746" i="7"/>
  <c r="F2746" i="7"/>
  <c r="AC2746" i="7" l="1"/>
  <c r="J2746" i="7"/>
  <c r="H2746" i="7" s="1"/>
  <c r="K2746" i="7" l="1"/>
  <c r="F2747" i="7" l="1"/>
  <c r="I2746" i="7"/>
  <c r="L2746" i="7"/>
  <c r="J2747" i="7"/>
  <c r="H2747" i="7" s="1"/>
  <c r="E2747" i="7"/>
  <c r="G2747" i="7"/>
  <c r="AC2747" i="7" l="1"/>
  <c r="K2747" i="7"/>
  <c r="I2747" i="7" s="1"/>
  <c r="G2748" i="7" l="1"/>
  <c r="F2748" i="7"/>
  <c r="L2747" i="7"/>
  <c r="E2748" i="7"/>
  <c r="AC2748" i="7" l="1"/>
  <c r="J2748" i="7"/>
  <c r="H2748" i="7" s="1"/>
  <c r="K2748" i="7" l="1"/>
  <c r="L2748" i="7" l="1"/>
  <c r="I2748" i="7"/>
  <c r="F2749" i="7"/>
  <c r="G2749" i="7"/>
  <c r="E2749" i="7"/>
  <c r="AC2749" i="7" l="1"/>
  <c r="J2749" i="7"/>
  <c r="H2749" i="7" s="1"/>
  <c r="K2749" i="7" l="1"/>
  <c r="G2750" i="7" s="1"/>
  <c r="E2750" i="7" l="1"/>
  <c r="F2750" i="7"/>
  <c r="AC2750" i="7"/>
  <c r="L2749" i="7"/>
  <c r="I2749" i="7"/>
  <c r="J2750" i="7"/>
  <c r="H2750" i="7" s="1"/>
  <c r="K2750" i="7" l="1"/>
  <c r="I2750" i="7" s="1"/>
  <c r="L2750" i="7" l="1"/>
  <c r="E2751" i="7"/>
  <c r="F2751" i="7"/>
  <c r="G2751" i="7"/>
  <c r="AC2751" i="7" l="1"/>
  <c r="J2751" i="7"/>
  <c r="H2751" i="7" s="1"/>
  <c r="K2751" i="7" l="1"/>
  <c r="I2751" i="7" s="1"/>
  <c r="L2751" i="7" l="1"/>
  <c r="E2752" i="7"/>
  <c r="G2752" i="7"/>
  <c r="F2752" i="7"/>
  <c r="AC2752" i="7" l="1"/>
  <c r="J2752" i="7"/>
  <c r="H2752" i="7" s="1"/>
  <c r="K2752" i="7" l="1"/>
  <c r="I2752" i="7" s="1"/>
  <c r="E2753" i="7" l="1"/>
  <c r="G2753" i="7"/>
  <c r="F2753" i="7"/>
  <c r="L2752" i="7"/>
  <c r="AC2753" i="7" l="1"/>
  <c r="J2753" i="7"/>
  <c r="H2753" i="7" s="1"/>
  <c r="K2753" i="7" l="1"/>
  <c r="I2753" i="7" s="1"/>
  <c r="L2753" i="7" l="1"/>
  <c r="E2754" i="7"/>
  <c r="F2754" i="7"/>
  <c r="G2754" i="7"/>
  <c r="AC2754" i="7" l="1"/>
  <c r="J2754" i="7"/>
  <c r="H2754" i="7" s="1"/>
  <c r="K2754" i="7" l="1"/>
  <c r="I2754" i="7" s="1"/>
  <c r="G2755" i="7" l="1"/>
  <c r="AC2755" i="7" s="1"/>
  <c r="E2755" i="7"/>
  <c r="F2755" i="7"/>
  <c r="L2754" i="7"/>
  <c r="J2755" i="7"/>
  <c r="H2755" i="7" s="1"/>
  <c r="K2755" i="7" l="1"/>
  <c r="F2756" i="7" s="1"/>
  <c r="E2756" i="7" l="1"/>
  <c r="G2756" i="7"/>
  <c r="L2755" i="7"/>
  <c r="I2755" i="7"/>
  <c r="J2756" i="7"/>
  <c r="H2756" i="7" s="1"/>
  <c r="AC2756" i="7" l="1"/>
  <c r="K2756" i="7"/>
  <c r="I2756" i="7" s="1"/>
  <c r="G2757" i="7" l="1"/>
  <c r="L2756" i="7"/>
  <c r="F2757" i="7"/>
  <c r="E2757" i="7"/>
  <c r="AC2757" i="7" l="1"/>
  <c r="J2757" i="7"/>
  <c r="H2757" i="7" s="1"/>
  <c r="K2757" i="7" l="1"/>
  <c r="L2757" i="7" l="1"/>
  <c r="I2757" i="7"/>
  <c r="E2758" i="7"/>
  <c r="G2758" i="7"/>
  <c r="F2758" i="7"/>
  <c r="AC2758" i="7" l="1"/>
  <c r="J2758" i="7"/>
  <c r="H2758" i="7" s="1"/>
  <c r="K2758" i="7" l="1"/>
  <c r="G2759" i="7" s="1"/>
  <c r="F2759" i="7" l="1"/>
  <c r="E2759" i="7"/>
  <c r="AC2759" i="7"/>
  <c r="L2758" i="7"/>
  <c r="I2758" i="7"/>
  <c r="J2759" i="7"/>
  <c r="H2759" i="7" s="1"/>
  <c r="K2759" i="7" l="1"/>
  <c r="I2759" i="7" s="1"/>
  <c r="L2759" i="7" l="1"/>
  <c r="F2760" i="7"/>
  <c r="G2760" i="7"/>
  <c r="E2760" i="7"/>
  <c r="AC2760" i="7" l="1"/>
  <c r="J2760" i="7"/>
  <c r="H2760" i="7" s="1"/>
  <c r="K2760" i="7" l="1"/>
  <c r="I2760" i="7" s="1"/>
  <c r="L2760" i="7" l="1"/>
  <c r="G2761" i="7"/>
  <c r="F2761" i="7"/>
  <c r="E2761" i="7"/>
  <c r="AC2761" i="7" l="1"/>
  <c r="J2761" i="7"/>
  <c r="H2761" i="7" s="1"/>
  <c r="K2761" i="7" l="1"/>
  <c r="I2761" i="7" s="1"/>
  <c r="L2761" i="7" l="1"/>
  <c r="F2762" i="7"/>
  <c r="E2762" i="7"/>
  <c r="G2762" i="7"/>
  <c r="AC2762" i="7" l="1"/>
  <c r="J2762" i="7"/>
  <c r="H2762" i="7" s="1"/>
  <c r="K2762" i="7" l="1"/>
  <c r="E2763" i="7" s="1"/>
  <c r="F2763" i="7" l="1"/>
  <c r="G2763" i="7"/>
  <c r="I2762" i="7"/>
  <c r="J2763" i="7"/>
  <c r="H2763" i="7" s="1"/>
  <c r="L2762" i="7"/>
  <c r="AC2763" i="7" l="1"/>
  <c r="K2763" i="7"/>
  <c r="G2764" i="7" s="1"/>
  <c r="F2764" i="7"/>
  <c r="E2764" i="7" l="1"/>
  <c r="AC2764" i="7"/>
  <c r="L2763" i="7"/>
  <c r="I2763" i="7"/>
  <c r="J2764" i="7"/>
  <c r="H2764" i="7" s="1"/>
  <c r="K2764" i="7" l="1"/>
  <c r="F2765" i="7" l="1"/>
  <c r="I2764" i="7"/>
  <c r="L2764" i="7"/>
  <c r="J2765" i="7"/>
  <c r="H2765" i="7" s="1"/>
  <c r="G2765" i="7"/>
  <c r="E2765" i="7"/>
  <c r="AC2765" i="7" l="1"/>
  <c r="K2765" i="7"/>
  <c r="F2766" i="7" l="1"/>
  <c r="I2765" i="7"/>
  <c r="L2765" i="7"/>
  <c r="J2766" i="7"/>
  <c r="H2766" i="7" s="1"/>
  <c r="E2766" i="7"/>
  <c r="G2766" i="7"/>
  <c r="AC2766" i="7" l="1"/>
  <c r="K2766" i="7"/>
  <c r="I2766" i="7" s="1"/>
  <c r="L2766" i="7" l="1"/>
  <c r="G2767" i="7"/>
  <c r="F2767" i="7"/>
  <c r="E2767" i="7"/>
  <c r="AC2767" i="7" l="1"/>
  <c r="J2767" i="7"/>
  <c r="H2767" i="7" s="1"/>
  <c r="K2767" i="7" l="1"/>
  <c r="G2768" i="7" l="1"/>
  <c r="I2767" i="7"/>
  <c r="L2767" i="7"/>
  <c r="E2768" i="7"/>
  <c r="F2768" i="7"/>
  <c r="AC2768" i="7" l="1"/>
  <c r="J2768" i="7"/>
  <c r="H2768" i="7" s="1"/>
  <c r="K2768" i="7" l="1"/>
  <c r="I2768" i="7" s="1"/>
  <c r="E2769" i="7" l="1"/>
  <c r="F2769" i="7"/>
  <c r="G2769" i="7"/>
  <c r="AC2769" i="7" s="1"/>
  <c r="L2768" i="7"/>
  <c r="J2769" i="7"/>
  <c r="H2769" i="7" s="1"/>
  <c r="K2769" i="7" l="1"/>
  <c r="L2769" i="7" l="1"/>
  <c r="I2769" i="7"/>
  <c r="G2770" i="7"/>
  <c r="F2770" i="7"/>
  <c r="E2770" i="7"/>
  <c r="AC2770" i="7" l="1"/>
  <c r="J2770" i="7"/>
  <c r="H2770" i="7" s="1"/>
  <c r="K2770" i="7" l="1"/>
  <c r="L2770" i="7" l="1"/>
  <c r="I2770" i="7"/>
  <c r="F2771" i="7"/>
  <c r="G2771" i="7"/>
  <c r="E2771" i="7"/>
  <c r="AC2771" i="7" l="1"/>
  <c r="J2771" i="7"/>
  <c r="H2771" i="7" s="1"/>
  <c r="K2771" i="7" l="1"/>
  <c r="I2771" i="7" s="1"/>
  <c r="E2772" i="7" l="1"/>
  <c r="L2771" i="7"/>
  <c r="G2772" i="7"/>
  <c r="F2772" i="7"/>
  <c r="AC2772" i="7" l="1"/>
  <c r="J2772" i="7"/>
  <c r="H2772" i="7" s="1"/>
  <c r="K2772" i="7" l="1"/>
  <c r="L2772" i="7" l="1"/>
  <c r="I2772" i="7"/>
  <c r="G2773" i="7"/>
  <c r="E2773" i="7"/>
  <c r="F2773" i="7"/>
  <c r="AC2773" i="7" l="1"/>
  <c r="J2773" i="7"/>
  <c r="H2773" i="7" s="1"/>
  <c r="K2773" i="7" l="1"/>
  <c r="I2773" i="7" s="1"/>
  <c r="L2773" i="7" l="1"/>
  <c r="E2774" i="7"/>
  <c r="G2774" i="7"/>
  <c r="F2774" i="7"/>
  <c r="AC2774" i="7" l="1"/>
  <c r="J2774" i="7"/>
  <c r="H2774" i="7" s="1"/>
  <c r="K2774" i="7" l="1"/>
  <c r="G2775" i="7" l="1"/>
  <c r="I2774" i="7"/>
  <c r="L2774" i="7"/>
  <c r="F2775" i="7"/>
  <c r="E2775" i="7"/>
  <c r="AC2775" i="7" l="1"/>
  <c r="J2775" i="7"/>
  <c r="H2775" i="7" s="1"/>
  <c r="K2775" i="7" l="1"/>
  <c r="I2775" i="7" s="1"/>
  <c r="G2776" i="7" l="1"/>
  <c r="AC2776" i="7" s="1"/>
  <c r="F2776" i="7"/>
  <c r="E2776" i="7"/>
  <c r="J2776" i="7"/>
  <c r="H2776" i="7" s="1"/>
  <c r="L2775" i="7"/>
  <c r="K2776" i="7" l="1"/>
  <c r="L2776" i="7" l="1"/>
  <c r="I2776" i="7"/>
  <c r="E2777" i="7"/>
  <c r="F2777" i="7"/>
  <c r="G2777" i="7"/>
  <c r="AC2777" i="7" l="1"/>
  <c r="J2777" i="7"/>
  <c r="H2777" i="7" s="1"/>
  <c r="K2777" i="7" l="1"/>
  <c r="F2778" i="7" s="1"/>
  <c r="G2778" i="7" l="1"/>
  <c r="E2778" i="7"/>
  <c r="AC2778" i="7"/>
  <c r="L2777" i="7"/>
  <c r="I2777" i="7"/>
  <c r="J2778" i="7"/>
  <c r="H2778" i="7" s="1"/>
  <c r="K2778" i="7" l="1"/>
  <c r="E2779" i="7" s="1"/>
  <c r="F2779" i="7" l="1"/>
  <c r="G2779" i="7"/>
  <c r="L2778" i="7"/>
  <c r="I2778" i="7"/>
  <c r="J2779" i="7"/>
  <c r="H2779" i="7" s="1"/>
  <c r="AC2779" i="7" l="1"/>
  <c r="K2779" i="7"/>
  <c r="F2780" i="7" s="1"/>
  <c r="G2780" i="7" l="1"/>
  <c r="AC2780" i="7" s="1"/>
  <c r="L2779" i="7"/>
  <c r="I2779" i="7"/>
  <c r="J2780" i="7"/>
  <c r="H2780" i="7" s="1"/>
  <c r="E2780" i="7"/>
  <c r="K2780" i="7" l="1"/>
  <c r="E2781" i="7" l="1"/>
  <c r="I2780" i="7"/>
  <c r="L2780" i="7"/>
  <c r="F2781" i="7"/>
  <c r="G2781" i="7"/>
  <c r="AC2781" i="7" l="1"/>
  <c r="J2781" i="7"/>
  <c r="H2781" i="7" s="1"/>
  <c r="K2781" i="7" l="1"/>
  <c r="G2782" i="7" s="1"/>
  <c r="AC2782" i="7" l="1"/>
  <c r="L2781" i="7"/>
  <c r="I2781" i="7"/>
  <c r="F2782" i="7"/>
  <c r="J2782" i="7"/>
  <c r="H2782" i="7" s="1"/>
  <c r="E2782" i="7"/>
  <c r="K2782" i="7" l="1"/>
  <c r="I2782" i="7" s="1"/>
  <c r="G2783" i="7" l="1"/>
  <c r="E2783" i="7"/>
  <c r="F2783" i="7"/>
  <c r="AC2783" i="7"/>
  <c r="L2782" i="7"/>
  <c r="J2783" i="7"/>
  <c r="H2783" i="7" s="1"/>
  <c r="K2783" i="7" l="1"/>
  <c r="F2784" i="7" s="1"/>
  <c r="E2784" i="7" l="1"/>
  <c r="G2784" i="7"/>
  <c r="AC2784" i="7" s="1"/>
  <c r="L2783" i="7"/>
  <c r="I2783" i="7"/>
  <c r="J2784" i="7"/>
  <c r="H2784" i="7" s="1"/>
  <c r="K2784" i="7" l="1"/>
  <c r="I2784" i="7" s="1"/>
  <c r="F2785" i="7" l="1"/>
  <c r="E2785" i="7"/>
  <c r="J2785" i="7"/>
  <c r="H2785" i="7" s="1"/>
  <c r="L2784" i="7"/>
  <c r="G2785" i="7"/>
  <c r="AC2785" i="7" l="1"/>
  <c r="K2785" i="7"/>
  <c r="F2786" i="7" l="1"/>
  <c r="I2785" i="7"/>
  <c r="L2785" i="7"/>
  <c r="J2786" i="7"/>
  <c r="H2786" i="7" s="1"/>
  <c r="E2786" i="7"/>
  <c r="G2786" i="7"/>
  <c r="AC2786" i="7" l="1"/>
  <c r="K2786" i="7"/>
  <c r="I2786" i="7" s="1"/>
  <c r="L2786" i="7" l="1"/>
  <c r="G2787" i="7"/>
  <c r="F2787" i="7"/>
  <c r="E2787" i="7"/>
  <c r="AC2787" i="7" l="1"/>
  <c r="J2787" i="7"/>
  <c r="H2787" i="7" s="1"/>
  <c r="K2787" i="7" l="1"/>
  <c r="I2787" i="7" s="1"/>
  <c r="L2787" i="7" l="1"/>
  <c r="G2788" i="7"/>
  <c r="F2788" i="7"/>
  <c r="E2788" i="7"/>
  <c r="AC2788" i="7" l="1"/>
  <c r="J2788" i="7"/>
  <c r="H2788" i="7" s="1"/>
  <c r="K2788" i="7" l="1"/>
  <c r="L2788" i="7" l="1"/>
  <c r="I2788" i="7"/>
  <c r="F2789" i="7"/>
  <c r="E2789" i="7"/>
  <c r="G2789" i="7"/>
  <c r="AC2789" i="7" l="1"/>
  <c r="J2789" i="7"/>
  <c r="H2789" i="7" s="1"/>
  <c r="K2789" i="7" l="1"/>
  <c r="I2789" i="7" s="1"/>
  <c r="G2790" i="7" l="1"/>
  <c r="F2790" i="7"/>
  <c r="AC2790" i="7"/>
  <c r="E2790" i="7"/>
  <c r="L2789" i="7"/>
  <c r="J2790" i="7"/>
  <c r="H2790" i="7" s="1"/>
  <c r="K2790" i="7" l="1"/>
  <c r="I2790" i="7" s="1"/>
  <c r="G2791" i="7" l="1"/>
  <c r="E2791" i="7"/>
  <c r="AC2791" i="7"/>
  <c r="L2790" i="7"/>
  <c r="F2791" i="7"/>
  <c r="J2791" i="7" l="1"/>
  <c r="H2791" i="7" s="1"/>
  <c r="K2791" i="7" l="1"/>
  <c r="I2791" i="7" s="1"/>
  <c r="F2792" i="7" l="1"/>
  <c r="E2792" i="7"/>
  <c r="G2792" i="7"/>
  <c r="L2791" i="7"/>
  <c r="J2792" i="7"/>
  <c r="H2792" i="7" s="1"/>
  <c r="E3" i="8" l="1"/>
  <c r="E8" i="8"/>
  <c r="E6" i="8"/>
  <c r="AC2792" i="7"/>
  <c r="E4" i="8" s="1"/>
  <c r="E5" i="8" s="1"/>
  <c r="K2792" i="7"/>
  <c r="I2792" i="7" s="1"/>
  <c r="E10" i="8" l="1"/>
  <c r="E9" i="8"/>
  <c r="E7" i="8"/>
  <c r="L2792" i="7"/>
  <c r="T3" i="7"/>
  <c r="R4" i="7" l="1"/>
  <c r="S4" i="7"/>
  <c r="U4" i="7" l="1"/>
  <c r="T4" i="7"/>
  <c r="M5" i="7" l="1"/>
  <c r="N5" i="7"/>
  <c r="O5" i="7" l="1"/>
  <c r="P5" i="7" l="1"/>
  <c r="R5" i="7" s="1"/>
  <c r="Q5" i="7"/>
  <c r="S5" i="7" s="1"/>
  <c r="U5" i="7" l="1"/>
  <c r="T5" i="7"/>
  <c r="M6" i="7"/>
  <c r="N6" i="7"/>
  <c r="O6" i="7" l="1"/>
  <c r="P6" i="7" l="1"/>
  <c r="R6" i="7" s="1"/>
  <c r="Q6" i="7"/>
  <c r="S6" i="7" s="1"/>
  <c r="T6" i="7" s="1"/>
  <c r="U6" i="7"/>
  <c r="M7" i="7" l="1"/>
  <c r="N7" i="7"/>
  <c r="O7" i="7" l="1"/>
  <c r="P7" i="7" l="1"/>
  <c r="R7" i="7" s="1"/>
  <c r="Q7" i="7"/>
  <c r="S7" i="7" s="1"/>
  <c r="T7" i="7"/>
  <c r="U7" i="7"/>
  <c r="M8" i="7"/>
  <c r="N8" i="7"/>
  <c r="O8" i="7" s="1"/>
  <c r="P8" i="7" l="1"/>
  <c r="Q8" i="7"/>
  <c r="S8" i="7" s="1"/>
  <c r="U8" i="7" l="1"/>
  <c r="R8" i="7"/>
  <c r="T8" i="7" s="1"/>
  <c r="M9" i="7" l="1"/>
  <c r="N9" i="7"/>
  <c r="O9" i="7" s="1"/>
  <c r="P9" i="7" l="1"/>
  <c r="Q9" i="7"/>
  <c r="S9" i="7" s="1"/>
  <c r="U9" i="7" l="1"/>
  <c r="R9" i="7"/>
  <c r="T9" i="7" s="1"/>
  <c r="M10" i="7" l="1"/>
  <c r="N10" i="7"/>
  <c r="O10" i="7" s="1"/>
  <c r="P10" i="7" l="1"/>
  <c r="Q10" i="7"/>
  <c r="S10" i="7" s="1"/>
  <c r="U10" i="7" l="1"/>
  <c r="R10" i="7"/>
  <c r="T10" i="7" s="1"/>
  <c r="M11" i="7" l="1"/>
  <c r="N11" i="7"/>
  <c r="O11" i="7" s="1"/>
  <c r="P11" i="7" l="1"/>
  <c r="Q11" i="7"/>
  <c r="S11" i="7" s="1"/>
  <c r="R11" i="7" l="1"/>
  <c r="T11" i="7" s="1"/>
  <c r="U11" i="7"/>
  <c r="M12" i="7" l="1"/>
  <c r="N12" i="7"/>
  <c r="O12" i="7" s="1"/>
  <c r="P12" i="7" l="1"/>
  <c r="Q12" i="7"/>
  <c r="S12" i="7" s="1"/>
  <c r="R12" i="7" l="1"/>
  <c r="T12" i="7" s="1"/>
  <c r="U12" i="7"/>
  <c r="M13" i="7" l="1"/>
  <c r="N13" i="7"/>
  <c r="O13" i="7" s="1"/>
  <c r="P13" i="7" l="1"/>
  <c r="Q13" i="7"/>
  <c r="S13" i="7" s="1"/>
  <c r="R13" i="7" l="1"/>
  <c r="T13" i="7" s="1"/>
  <c r="U13" i="7"/>
  <c r="M14" i="7" l="1"/>
  <c r="N14" i="7"/>
  <c r="O14" i="7" s="1"/>
  <c r="P14" i="7" l="1"/>
  <c r="Q14" i="7"/>
  <c r="S14" i="7" s="1"/>
  <c r="U14" i="7" l="1"/>
  <c r="R14" i="7"/>
  <c r="T14" i="7" s="1"/>
  <c r="M15" i="7" l="1"/>
  <c r="N15" i="7"/>
  <c r="O15" i="7" s="1"/>
  <c r="P15" i="7" l="1"/>
  <c r="Q15" i="7"/>
  <c r="S15" i="7" s="1"/>
  <c r="U15" i="7" l="1"/>
  <c r="R15" i="7"/>
  <c r="T15" i="7" s="1"/>
  <c r="N16" i="7" l="1"/>
  <c r="O16" i="7" s="1"/>
  <c r="M16" i="7"/>
  <c r="P16" i="7" l="1"/>
  <c r="Q16" i="7"/>
  <c r="S16" i="7" s="1"/>
  <c r="R16" i="7" l="1"/>
  <c r="T16" i="7" s="1"/>
  <c r="U16" i="7"/>
  <c r="M17" i="7" l="1"/>
  <c r="N17" i="7"/>
  <c r="O17" i="7" s="1"/>
  <c r="P17" i="7" l="1"/>
  <c r="Q17" i="7"/>
  <c r="S17" i="7"/>
  <c r="U17" i="7" l="1"/>
  <c r="R17" i="7"/>
  <c r="T17" i="7" s="1"/>
  <c r="N18" i="7" l="1"/>
  <c r="O18" i="7" s="1"/>
  <c r="M18" i="7"/>
  <c r="P18" i="7" l="1"/>
  <c r="Q18" i="7"/>
  <c r="S18" i="7" s="1"/>
  <c r="R18" i="7" l="1"/>
  <c r="T18" i="7" s="1"/>
  <c r="U18" i="7"/>
  <c r="M19" i="7" l="1"/>
  <c r="N19" i="7"/>
  <c r="O19" i="7" s="1"/>
  <c r="P19" i="7" l="1"/>
  <c r="Q19" i="7"/>
  <c r="S19" i="7" s="1"/>
  <c r="R19" i="7" l="1"/>
  <c r="T19" i="7" s="1"/>
  <c r="U19" i="7"/>
  <c r="N20" i="7" l="1"/>
  <c r="O20" i="7" s="1"/>
  <c r="M20" i="7"/>
  <c r="P20" i="7" l="1"/>
  <c r="Q20" i="7"/>
  <c r="S20" i="7"/>
  <c r="R20" i="7" l="1"/>
  <c r="T20" i="7" s="1"/>
  <c r="U20" i="7"/>
  <c r="M21" i="7" l="1"/>
  <c r="N21" i="7"/>
  <c r="O21" i="7" s="1"/>
  <c r="P21" i="7" l="1"/>
  <c r="Q21" i="7"/>
  <c r="S21" i="7"/>
  <c r="R21" i="7" l="1"/>
  <c r="T21" i="7" s="1"/>
  <c r="U21" i="7"/>
  <c r="M22" i="7" l="1"/>
  <c r="N22" i="7"/>
  <c r="O22" i="7" s="1"/>
  <c r="P22" i="7" l="1"/>
  <c r="Q22" i="7"/>
  <c r="S22" i="7" s="1"/>
  <c r="R22" i="7" l="1"/>
  <c r="T22" i="7" s="1"/>
  <c r="U22" i="7"/>
  <c r="N23" i="7" l="1"/>
  <c r="O23" i="7" s="1"/>
  <c r="M23" i="7"/>
  <c r="P23" i="7" l="1"/>
  <c r="Q23" i="7"/>
  <c r="S23" i="7" s="1"/>
  <c r="R23" i="7" l="1"/>
  <c r="T23" i="7" s="1"/>
  <c r="U23" i="7"/>
  <c r="M24" i="7" l="1"/>
  <c r="N24" i="7"/>
  <c r="O24" i="7" s="1"/>
  <c r="P24" i="7" l="1"/>
  <c r="Q24" i="7"/>
  <c r="S24" i="7" s="1"/>
  <c r="R24" i="7" l="1"/>
  <c r="T24" i="7" s="1"/>
  <c r="U24" i="7"/>
  <c r="M25" i="7" l="1"/>
  <c r="N25" i="7"/>
  <c r="O25" i="7" s="1"/>
  <c r="P25" i="7" l="1"/>
  <c r="Q25" i="7"/>
  <c r="S25" i="7" s="1"/>
  <c r="R25" i="7" l="1"/>
  <c r="T25" i="7" s="1"/>
  <c r="U25" i="7"/>
  <c r="M26" i="7" l="1"/>
  <c r="N26" i="7"/>
  <c r="O26" i="7" s="1"/>
  <c r="P26" i="7" l="1"/>
  <c r="Q26" i="7"/>
  <c r="S26" i="7" s="1"/>
  <c r="U26" i="7" l="1"/>
  <c r="R26" i="7"/>
  <c r="T26" i="7" s="1"/>
  <c r="M27" i="7" l="1"/>
  <c r="N27" i="7"/>
  <c r="O27" i="7" s="1"/>
  <c r="P27" i="7" l="1"/>
  <c r="Q27" i="7"/>
  <c r="S27" i="7" s="1"/>
  <c r="R27" i="7" l="1"/>
  <c r="T27" i="7" s="1"/>
  <c r="U27" i="7"/>
  <c r="N28" i="7" l="1"/>
  <c r="O28" i="7" s="1"/>
  <c r="M28" i="7"/>
  <c r="P28" i="7" l="1"/>
  <c r="Q28" i="7"/>
  <c r="S28" i="7" s="1"/>
  <c r="R28" i="7" l="1"/>
  <c r="T28" i="7" s="1"/>
  <c r="U28" i="7"/>
  <c r="M29" i="7" l="1"/>
  <c r="N29" i="7"/>
  <c r="O29" i="7" s="1"/>
  <c r="P29" i="7" l="1"/>
  <c r="Q29" i="7"/>
  <c r="S29" i="7" s="1"/>
  <c r="R29" i="7" l="1"/>
  <c r="T29" i="7" s="1"/>
  <c r="U29" i="7"/>
  <c r="N30" i="7" l="1"/>
  <c r="O30" i="7" s="1"/>
  <c r="M30" i="7"/>
  <c r="P30" i="7" l="1"/>
  <c r="Q30" i="7"/>
  <c r="S30" i="7"/>
  <c r="R30" i="7" l="1"/>
  <c r="T30" i="7" s="1"/>
  <c r="U30" i="7"/>
  <c r="M31" i="7" l="1"/>
  <c r="N31" i="7"/>
  <c r="O31" i="7" s="1"/>
  <c r="P31" i="7" l="1"/>
  <c r="Q31" i="7"/>
  <c r="S31" i="7"/>
  <c r="U31" i="7" l="1"/>
  <c r="R31" i="7"/>
  <c r="T31" i="7" s="1"/>
  <c r="N32" i="7" l="1"/>
  <c r="O32" i="7" s="1"/>
  <c r="M32" i="7"/>
  <c r="P32" i="7" l="1"/>
  <c r="Q32" i="7"/>
  <c r="S32" i="7" s="1"/>
  <c r="U32" i="7" l="1"/>
  <c r="R32" i="7"/>
  <c r="T32" i="7" s="1"/>
  <c r="M33" i="7" l="1"/>
  <c r="N33" i="7"/>
  <c r="O33" i="7" s="1"/>
  <c r="P33" i="7" l="1"/>
  <c r="Q33" i="7"/>
  <c r="S33" i="7" s="1"/>
  <c r="R33" i="7" l="1"/>
  <c r="T33" i="7" s="1"/>
  <c r="U33" i="7"/>
  <c r="N34" i="7" l="1"/>
  <c r="O34" i="7" s="1"/>
  <c r="M34" i="7"/>
  <c r="P34" i="7" l="1"/>
  <c r="Q34" i="7"/>
  <c r="S34" i="7"/>
  <c r="R34" i="7" l="1"/>
  <c r="T34" i="7" s="1"/>
  <c r="U34" i="7"/>
  <c r="M35" i="7" l="1"/>
  <c r="N35" i="7"/>
  <c r="O35" i="7" s="1"/>
  <c r="P35" i="7" l="1"/>
  <c r="Q35" i="7"/>
  <c r="S35" i="7"/>
  <c r="U35" i="7" l="1"/>
  <c r="R35" i="7"/>
  <c r="T35" i="7" s="1"/>
  <c r="M36" i="7" l="1"/>
  <c r="N36" i="7"/>
  <c r="O36" i="7" s="1"/>
  <c r="P36" i="7" l="1"/>
  <c r="Q36" i="7"/>
  <c r="S36" i="7"/>
  <c r="R36" i="7" l="1"/>
  <c r="T36" i="7" s="1"/>
  <c r="U36" i="7"/>
  <c r="N37" i="7" l="1"/>
  <c r="O37" i="7" s="1"/>
  <c r="M37" i="7"/>
  <c r="P37" i="7" l="1"/>
  <c r="Q37" i="7"/>
  <c r="S37" i="7"/>
  <c r="R37" i="7" l="1"/>
  <c r="T37" i="7" s="1"/>
  <c r="U37" i="7"/>
  <c r="M38" i="7" l="1"/>
  <c r="N38" i="7"/>
  <c r="O38" i="7" s="1"/>
  <c r="P38" i="7" l="1"/>
  <c r="Q38" i="7"/>
  <c r="S38" i="7" s="1"/>
  <c r="U38" i="7" l="1"/>
  <c r="R38" i="7"/>
  <c r="T38" i="7" s="1"/>
  <c r="M39" i="7" l="1"/>
  <c r="N39" i="7"/>
  <c r="O39" i="7" s="1"/>
  <c r="P39" i="7" l="1"/>
  <c r="Q39" i="7"/>
  <c r="S39" i="7"/>
  <c r="R39" i="7" l="1"/>
  <c r="T39" i="7" s="1"/>
  <c r="U39" i="7"/>
  <c r="N40" i="7" l="1"/>
  <c r="O40" i="7" s="1"/>
  <c r="M40" i="7"/>
  <c r="P40" i="7" l="1"/>
  <c r="Q40" i="7"/>
  <c r="S40" i="7"/>
  <c r="R40" i="7" l="1"/>
  <c r="T40" i="7" s="1"/>
  <c r="U40" i="7"/>
  <c r="M41" i="7" l="1"/>
  <c r="N41" i="7"/>
  <c r="O41" i="7" s="1"/>
  <c r="P41" i="7" l="1"/>
  <c r="Q41" i="7"/>
  <c r="S41" i="7" s="1"/>
  <c r="R41" i="7" l="1"/>
  <c r="T41" i="7" s="1"/>
  <c r="U41" i="7"/>
  <c r="N42" i="7" l="1"/>
  <c r="O42" i="7" s="1"/>
  <c r="M42" i="7"/>
  <c r="P42" i="7" l="1"/>
  <c r="Q42" i="7"/>
  <c r="S42" i="7"/>
  <c r="U42" i="7" l="1"/>
  <c r="R42" i="7"/>
  <c r="T42" i="7" s="1"/>
  <c r="M43" i="7" l="1"/>
  <c r="N43" i="7"/>
  <c r="O43" i="7" s="1"/>
  <c r="P43" i="7" l="1"/>
  <c r="Q43" i="7"/>
  <c r="S43" i="7" s="1"/>
  <c r="U43" i="7" l="1"/>
  <c r="R43" i="7"/>
  <c r="T43" i="7" s="1"/>
  <c r="N44" i="7" l="1"/>
  <c r="O44" i="7" s="1"/>
  <c r="M44" i="7"/>
  <c r="P44" i="7" l="1"/>
  <c r="Q44" i="7"/>
  <c r="S44" i="7" s="1"/>
  <c r="U44" i="7" l="1"/>
  <c r="R44" i="7"/>
  <c r="T44" i="7" s="1"/>
  <c r="N45" i="7" l="1"/>
  <c r="O45" i="7" s="1"/>
  <c r="M45" i="7"/>
  <c r="P45" i="7" l="1"/>
  <c r="Q45" i="7"/>
  <c r="S45" i="7"/>
  <c r="R45" i="7" l="1"/>
  <c r="T45" i="7" s="1"/>
  <c r="U45" i="7"/>
  <c r="M46" i="7" l="1"/>
  <c r="N46" i="7"/>
  <c r="O46" i="7" s="1"/>
  <c r="P46" i="7" l="1"/>
  <c r="Q46" i="7"/>
  <c r="S46" i="7" s="1"/>
  <c r="U46" i="7" l="1"/>
  <c r="R46" i="7"/>
  <c r="T46" i="7" s="1"/>
  <c r="M47" i="7" l="1"/>
  <c r="N47" i="7"/>
  <c r="O47" i="7" s="1"/>
  <c r="P47" i="7" l="1"/>
  <c r="Q47" i="7"/>
  <c r="S47" i="7" s="1"/>
  <c r="U47" i="7" l="1"/>
  <c r="R47" i="7"/>
  <c r="T47" i="7" s="1"/>
  <c r="M48" i="7" l="1"/>
  <c r="N48" i="7"/>
  <c r="O48" i="7" s="1"/>
  <c r="P48" i="7" l="1"/>
  <c r="Q48" i="7"/>
  <c r="S48" i="7" s="1"/>
  <c r="R48" i="7" l="1"/>
  <c r="T48" i="7" s="1"/>
  <c r="U48" i="7"/>
  <c r="N49" i="7" l="1"/>
  <c r="O49" i="7" s="1"/>
  <c r="M49" i="7"/>
  <c r="P49" i="7" l="1"/>
  <c r="Q49" i="7"/>
  <c r="S49" i="7" s="1"/>
  <c r="U49" i="7" l="1"/>
  <c r="R49" i="7"/>
  <c r="T49" i="7" s="1"/>
  <c r="N50" i="7" l="1"/>
  <c r="O50" i="7" s="1"/>
  <c r="M50" i="7"/>
  <c r="P50" i="7" l="1"/>
  <c r="Q50" i="7"/>
  <c r="S50" i="7"/>
  <c r="R50" i="7" l="1"/>
  <c r="T50" i="7" s="1"/>
  <c r="U50" i="7"/>
  <c r="M51" i="7" l="1"/>
  <c r="N51" i="7"/>
  <c r="O51" i="7" s="1"/>
  <c r="P51" i="7" l="1"/>
  <c r="Q51" i="7"/>
  <c r="S51" i="7"/>
  <c r="R51" i="7" l="1"/>
  <c r="T51" i="7" s="1"/>
  <c r="U51" i="7"/>
  <c r="N52" i="7" l="1"/>
  <c r="O52" i="7" s="1"/>
  <c r="M52" i="7"/>
  <c r="P52" i="7" l="1"/>
  <c r="Q52" i="7"/>
  <c r="S52" i="7"/>
  <c r="R52" i="7" l="1"/>
  <c r="T52" i="7" s="1"/>
  <c r="U52" i="7"/>
  <c r="M53" i="7" l="1"/>
  <c r="N53" i="7"/>
  <c r="O53" i="7" s="1"/>
  <c r="P53" i="7" l="1"/>
  <c r="Q53" i="7"/>
  <c r="S53" i="7" s="1"/>
  <c r="U53" i="7" l="1"/>
  <c r="R53" i="7"/>
  <c r="T53" i="7" s="1"/>
  <c r="N54" i="7" l="1"/>
  <c r="O54" i="7" s="1"/>
  <c r="M54" i="7"/>
  <c r="P54" i="7" l="1"/>
  <c r="Q54" i="7"/>
  <c r="S54" i="7" s="1"/>
  <c r="R54" i="7" l="1"/>
  <c r="T54" i="7" s="1"/>
  <c r="U54" i="7"/>
  <c r="M55" i="7" l="1"/>
  <c r="N55" i="7"/>
  <c r="O55" i="7" s="1"/>
  <c r="P55" i="7" l="1"/>
  <c r="Q55" i="7"/>
  <c r="S55" i="7" s="1"/>
  <c r="R55" i="7" l="1"/>
  <c r="T55" i="7" s="1"/>
  <c r="U55" i="7"/>
  <c r="N56" i="7" l="1"/>
  <c r="O56" i="7" s="1"/>
  <c r="M56" i="7"/>
  <c r="P56" i="7" l="1"/>
  <c r="Q56" i="7"/>
  <c r="S56" i="7"/>
  <c r="U56" i="7" l="1"/>
  <c r="R56" i="7"/>
  <c r="T56" i="7" s="1"/>
  <c r="M57" i="7" l="1"/>
  <c r="N57" i="7"/>
  <c r="O57" i="7" s="1"/>
  <c r="P57" i="7" l="1"/>
  <c r="Q57" i="7"/>
  <c r="S57" i="7"/>
  <c r="U57" i="7" l="1"/>
  <c r="R57" i="7"/>
  <c r="T57" i="7" s="1"/>
  <c r="M58" i="7" l="1"/>
  <c r="N58" i="7"/>
  <c r="O58" i="7" s="1"/>
  <c r="P58" i="7" l="1"/>
  <c r="Q58" i="7"/>
  <c r="S58" i="7" s="1"/>
  <c r="R58" i="7" l="1"/>
  <c r="T58" i="7" s="1"/>
  <c r="U58" i="7"/>
  <c r="M59" i="7" l="1"/>
  <c r="N59" i="7"/>
  <c r="O59" i="7" s="1"/>
  <c r="P59" i="7" l="1"/>
  <c r="Q59" i="7"/>
  <c r="S59" i="7" s="1"/>
  <c r="U59" i="7" l="1"/>
  <c r="R59" i="7"/>
  <c r="T59" i="7" s="1"/>
  <c r="M60" i="7" l="1"/>
  <c r="N60" i="7"/>
  <c r="O60" i="7" s="1"/>
  <c r="P60" i="7" l="1"/>
  <c r="Q60" i="7"/>
  <c r="S60" i="7"/>
  <c r="R60" i="7" l="1"/>
  <c r="T60" i="7" s="1"/>
  <c r="U60" i="7"/>
  <c r="N61" i="7" l="1"/>
  <c r="O61" i="7" s="1"/>
  <c r="M61" i="7"/>
  <c r="P61" i="7" l="1"/>
  <c r="Q61" i="7"/>
  <c r="S61" i="7" s="1"/>
  <c r="U61" i="7" l="1"/>
  <c r="R61" i="7"/>
  <c r="T61" i="7" s="1"/>
  <c r="M62" i="7" l="1"/>
  <c r="N62" i="7"/>
  <c r="O62" i="7" s="1"/>
  <c r="P62" i="7" l="1"/>
  <c r="Q62" i="7"/>
  <c r="S62" i="7"/>
  <c r="R62" i="7" l="1"/>
  <c r="T62" i="7" s="1"/>
  <c r="U62" i="7"/>
  <c r="M63" i="7" l="1"/>
  <c r="N63" i="7"/>
  <c r="O63" i="7" s="1"/>
  <c r="P63" i="7" l="1"/>
  <c r="Q63" i="7"/>
  <c r="S63" i="7" s="1"/>
  <c r="R63" i="7" l="1"/>
  <c r="T63" i="7" s="1"/>
  <c r="U63" i="7"/>
  <c r="N64" i="7" l="1"/>
  <c r="O64" i="7" s="1"/>
  <c r="M64" i="7"/>
  <c r="P64" i="7" l="1"/>
  <c r="Q64" i="7"/>
  <c r="S64" i="7" s="1"/>
  <c r="U64" i="7" l="1"/>
  <c r="R64" i="7"/>
  <c r="T64" i="7" s="1"/>
  <c r="M65" i="7" l="1"/>
  <c r="N65" i="7"/>
  <c r="O65" i="7" s="1"/>
  <c r="P65" i="7" l="1"/>
  <c r="Q65" i="7"/>
  <c r="S65" i="7" s="1"/>
  <c r="U65" i="7" l="1"/>
  <c r="R65" i="7"/>
  <c r="T65" i="7" s="1"/>
  <c r="N66" i="7" l="1"/>
  <c r="O66" i="7" s="1"/>
  <c r="M66" i="7"/>
  <c r="P66" i="7" l="1"/>
  <c r="Q66" i="7"/>
  <c r="S66" i="7"/>
  <c r="R66" i="7" l="1"/>
  <c r="T66" i="7" s="1"/>
  <c r="U66" i="7"/>
  <c r="M67" i="7" l="1"/>
  <c r="N67" i="7"/>
  <c r="O67" i="7" s="1"/>
  <c r="P67" i="7" l="1"/>
  <c r="Q67" i="7"/>
  <c r="S67" i="7" s="1"/>
  <c r="R67" i="7" l="1"/>
  <c r="T67" i="7" s="1"/>
  <c r="U67" i="7"/>
  <c r="N68" i="7" l="1"/>
  <c r="O68" i="7" s="1"/>
  <c r="M68" i="7"/>
  <c r="P68" i="7" l="1"/>
  <c r="Q68" i="7"/>
  <c r="S68" i="7"/>
  <c r="R68" i="7" l="1"/>
  <c r="T68" i="7" s="1"/>
  <c r="U68" i="7"/>
  <c r="M69" i="7" l="1"/>
  <c r="N69" i="7"/>
  <c r="O69" i="7" s="1"/>
  <c r="P69" i="7" l="1"/>
  <c r="Q69" i="7"/>
  <c r="S69" i="7"/>
  <c r="U69" i="7" l="1"/>
  <c r="R69" i="7"/>
  <c r="T69" i="7" s="1"/>
  <c r="M70" i="7" l="1"/>
  <c r="N70" i="7"/>
  <c r="O70" i="7" s="1"/>
  <c r="P70" i="7" l="1"/>
  <c r="Q70" i="7"/>
  <c r="S70" i="7" s="1"/>
  <c r="U70" i="7" l="1"/>
  <c r="R70" i="7"/>
  <c r="T70" i="7" s="1"/>
  <c r="N71" i="7" l="1"/>
  <c r="O71" i="7" s="1"/>
  <c r="M71" i="7"/>
  <c r="P71" i="7" l="1"/>
  <c r="Q71" i="7"/>
  <c r="S71" i="7" s="1"/>
  <c r="U71" i="7" l="1"/>
  <c r="R71" i="7"/>
  <c r="T71" i="7" s="1"/>
  <c r="M72" i="7" l="1"/>
  <c r="N72" i="7"/>
  <c r="O72" i="7" s="1"/>
  <c r="P72" i="7" l="1"/>
  <c r="Q72" i="7"/>
  <c r="S72" i="7" s="1"/>
  <c r="R72" i="7" l="1"/>
  <c r="T72" i="7" s="1"/>
  <c r="U72" i="7"/>
  <c r="N73" i="7" l="1"/>
  <c r="O73" i="7" s="1"/>
  <c r="M73" i="7"/>
  <c r="P73" i="7" l="1"/>
  <c r="Q73" i="7"/>
  <c r="S73" i="7"/>
  <c r="R73" i="7" l="1"/>
  <c r="T73" i="7" s="1"/>
  <c r="U73" i="7"/>
  <c r="M74" i="7" l="1"/>
  <c r="N74" i="7"/>
  <c r="O74" i="7" s="1"/>
  <c r="P74" i="7" l="1"/>
  <c r="Q74" i="7"/>
  <c r="S74" i="7"/>
  <c r="U74" i="7" l="1"/>
  <c r="R74" i="7"/>
  <c r="T74" i="7" s="1"/>
  <c r="M75" i="7" l="1"/>
  <c r="N75" i="7"/>
  <c r="O75" i="7" s="1"/>
  <c r="P75" i="7" l="1"/>
  <c r="Q75" i="7"/>
  <c r="S75" i="7" s="1"/>
  <c r="U75" i="7" l="1"/>
  <c r="R75" i="7"/>
  <c r="T75" i="7" s="1"/>
  <c r="M76" i="7" l="1"/>
  <c r="N76" i="7"/>
  <c r="O76" i="7" s="1"/>
  <c r="P76" i="7" l="1"/>
  <c r="Q76" i="7"/>
  <c r="S76" i="7" s="1"/>
  <c r="U76" i="7" l="1"/>
  <c r="R76" i="7"/>
  <c r="T76" i="7" s="1"/>
  <c r="M77" i="7" l="1"/>
  <c r="N77" i="7"/>
  <c r="O77" i="7" s="1"/>
  <c r="P77" i="7" l="1"/>
  <c r="Q77" i="7"/>
  <c r="S77" i="7" s="1"/>
  <c r="U77" i="7" l="1"/>
  <c r="R77" i="7"/>
  <c r="T77" i="7" s="1"/>
  <c r="N78" i="7" l="1"/>
  <c r="O78" i="7" s="1"/>
  <c r="M78" i="7"/>
  <c r="P78" i="7" l="1"/>
  <c r="Q78" i="7"/>
  <c r="S78" i="7" s="1"/>
  <c r="R78" i="7" l="1"/>
  <c r="T78" i="7" s="1"/>
  <c r="U78" i="7"/>
  <c r="M79" i="7" l="1"/>
  <c r="N79" i="7"/>
  <c r="O79" i="7" s="1"/>
  <c r="P79" i="7" l="1"/>
  <c r="Q79" i="7"/>
  <c r="S79" i="7" s="1"/>
  <c r="R79" i="7" l="1"/>
  <c r="T79" i="7" s="1"/>
  <c r="U79" i="7"/>
  <c r="M80" i="7" l="1"/>
  <c r="N80" i="7"/>
  <c r="O80" i="7" s="1"/>
  <c r="P80" i="7" l="1"/>
  <c r="Q80" i="7"/>
  <c r="S80" i="7"/>
  <c r="U80" i="7" l="1"/>
  <c r="R80" i="7"/>
  <c r="T80" i="7" s="1"/>
  <c r="M81" i="7" l="1"/>
  <c r="N81" i="7"/>
  <c r="O81" i="7" s="1"/>
  <c r="P81" i="7" l="1"/>
  <c r="Q81" i="7"/>
  <c r="S81" i="7"/>
  <c r="R81" i="7" l="1"/>
  <c r="T81" i="7" s="1"/>
  <c r="U81" i="7"/>
  <c r="M82" i="7" l="1"/>
  <c r="N82" i="7"/>
  <c r="O82" i="7" s="1"/>
  <c r="P82" i="7" l="1"/>
  <c r="Q82" i="7"/>
  <c r="S82" i="7" s="1"/>
  <c r="R82" i="7" l="1"/>
  <c r="T82" i="7" s="1"/>
  <c r="U82" i="7"/>
  <c r="M83" i="7" l="1"/>
  <c r="N83" i="7"/>
  <c r="O83" i="7" s="1"/>
  <c r="P83" i="7" l="1"/>
  <c r="Q83" i="7"/>
  <c r="S83" i="7" s="1"/>
  <c r="R83" i="7" l="1"/>
  <c r="T83" i="7" s="1"/>
  <c r="U83" i="7"/>
  <c r="M84" i="7" l="1"/>
  <c r="N84" i="7"/>
  <c r="O84" i="7" s="1"/>
  <c r="P84" i="7" l="1"/>
  <c r="Q84" i="7"/>
  <c r="S84" i="7" s="1"/>
  <c r="R84" i="7" l="1"/>
  <c r="T84" i="7" s="1"/>
  <c r="U84" i="7"/>
  <c r="M85" i="7" l="1"/>
  <c r="N85" i="7"/>
  <c r="O85" i="7" s="1"/>
  <c r="P85" i="7" l="1"/>
  <c r="Q85" i="7"/>
  <c r="S85" i="7" s="1"/>
  <c r="R85" i="7" l="1"/>
  <c r="T85" i="7" s="1"/>
  <c r="U85" i="7"/>
  <c r="M86" i="7" l="1"/>
  <c r="N86" i="7"/>
  <c r="O86" i="7" s="1"/>
  <c r="P86" i="7" l="1"/>
  <c r="Q86" i="7"/>
  <c r="S86" i="7" s="1"/>
  <c r="U86" i="7" l="1"/>
  <c r="R86" i="7"/>
  <c r="T86" i="7" s="1"/>
  <c r="M87" i="7" l="1"/>
  <c r="N87" i="7"/>
  <c r="O87" i="7" s="1"/>
  <c r="P87" i="7" l="1"/>
  <c r="Q87" i="7"/>
  <c r="S87" i="7"/>
  <c r="R87" i="7" l="1"/>
  <c r="T87" i="7" s="1"/>
  <c r="U87" i="7"/>
  <c r="N88" i="7" l="1"/>
  <c r="O88" i="7" s="1"/>
  <c r="M88" i="7"/>
  <c r="P88" i="7" l="1"/>
  <c r="Q88" i="7"/>
  <c r="S88" i="7" s="1"/>
  <c r="U88" i="7" l="1"/>
  <c r="R88" i="7"/>
  <c r="T88" i="7" s="1"/>
  <c r="M89" i="7" l="1"/>
  <c r="N89" i="7"/>
  <c r="O89" i="7" s="1"/>
  <c r="P89" i="7" l="1"/>
  <c r="Q89" i="7"/>
  <c r="S89" i="7" s="1"/>
  <c r="U89" i="7" l="1"/>
  <c r="R89" i="7"/>
  <c r="T89" i="7" s="1"/>
  <c r="M90" i="7" l="1"/>
  <c r="N90" i="7"/>
  <c r="O90" i="7" s="1"/>
  <c r="P90" i="7" l="1"/>
  <c r="Q90" i="7"/>
  <c r="S90" i="7"/>
  <c r="U90" i="7" l="1"/>
  <c r="R90" i="7"/>
  <c r="T90" i="7" s="1"/>
  <c r="M91" i="7" l="1"/>
  <c r="N91" i="7"/>
  <c r="O91" i="7" s="1"/>
  <c r="P91" i="7" l="1"/>
  <c r="Q91" i="7"/>
  <c r="S91" i="7" s="1"/>
  <c r="U91" i="7" l="1"/>
  <c r="R91" i="7"/>
  <c r="T91" i="7" s="1"/>
  <c r="M92" i="7" l="1"/>
  <c r="N92" i="7"/>
  <c r="O92" i="7" s="1"/>
  <c r="P92" i="7" l="1"/>
  <c r="Q92" i="7"/>
  <c r="S92" i="7" s="1"/>
  <c r="R92" i="7" l="1"/>
  <c r="T92" i="7" s="1"/>
  <c r="U92" i="7"/>
  <c r="M93" i="7" l="1"/>
  <c r="N93" i="7"/>
  <c r="O93" i="7" s="1"/>
  <c r="P93" i="7" l="1"/>
  <c r="Q93" i="7"/>
  <c r="S93" i="7" s="1"/>
  <c r="U93" i="7" l="1"/>
  <c r="R93" i="7"/>
  <c r="T93" i="7" s="1"/>
  <c r="M94" i="7" l="1"/>
  <c r="N94" i="7"/>
  <c r="O94" i="7" s="1"/>
  <c r="P94" i="7" l="1"/>
  <c r="Q94" i="7"/>
  <c r="S94" i="7"/>
  <c r="U94" i="7" l="1"/>
  <c r="R94" i="7"/>
  <c r="T94" i="7" s="1"/>
  <c r="M95" i="7" l="1"/>
  <c r="N95" i="7"/>
  <c r="O95" i="7" s="1"/>
  <c r="P95" i="7" l="1"/>
  <c r="Q95" i="7"/>
  <c r="S95" i="7" s="1"/>
  <c r="R95" i="7" l="1"/>
  <c r="T95" i="7" s="1"/>
  <c r="U95" i="7"/>
  <c r="N96" i="7" l="1"/>
  <c r="O96" i="7" s="1"/>
  <c r="M96" i="7"/>
  <c r="P96" i="7" l="1"/>
  <c r="Q96" i="7"/>
  <c r="S96" i="7" s="1"/>
  <c r="R96" i="7" l="1"/>
  <c r="T96" i="7" s="1"/>
  <c r="U96" i="7"/>
  <c r="M97" i="7" l="1"/>
  <c r="N97" i="7"/>
  <c r="O97" i="7" s="1"/>
  <c r="P97" i="7" l="1"/>
  <c r="Q97" i="7"/>
  <c r="S97" i="7" s="1"/>
  <c r="U97" i="7" l="1"/>
  <c r="R97" i="7"/>
  <c r="T97" i="7" s="1"/>
  <c r="M98" i="7" l="1"/>
  <c r="N98" i="7"/>
  <c r="O98" i="7" s="1"/>
  <c r="P98" i="7" l="1"/>
  <c r="Q98" i="7"/>
  <c r="S98" i="7" s="1"/>
  <c r="R98" i="7" l="1"/>
  <c r="T98" i="7" s="1"/>
  <c r="U98" i="7"/>
  <c r="M99" i="7" l="1"/>
  <c r="N99" i="7"/>
  <c r="O99" i="7" s="1"/>
  <c r="P99" i="7" l="1"/>
  <c r="Q99" i="7"/>
  <c r="S99" i="7" s="1"/>
  <c r="R99" i="7" l="1"/>
  <c r="T99" i="7" s="1"/>
  <c r="U99" i="7"/>
  <c r="N100" i="7" l="1"/>
  <c r="O100" i="7" s="1"/>
  <c r="M100" i="7"/>
  <c r="P100" i="7" l="1"/>
  <c r="Q100" i="7"/>
  <c r="S100" i="7" s="1"/>
  <c r="U100" i="7" l="1"/>
  <c r="R100" i="7"/>
  <c r="T100" i="7" s="1"/>
  <c r="N101" i="7" l="1"/>
  <c r="O101" i="7" s="1"/>
  <c r="M101" i="7"/>
  <c r="P101" i="7" l="1"/>
  <c r="Q101" i="7"/>
  <c r="S101" i="7"/>
  <c r="R101" i="7" l="1"/>
  <c r="T101" i="7" s="1"/>
  <c r="U101" i="7"/>
  <c r="M102" i="7" l="1"/>
  <c r="N102" i="7"/>
  <c r="O102" i="7" s="1"/>
  <c r="P102" i="7" l="1"/>
  <c r="Q102" i="7"/>
  <c r="S102" i="7" s="1"/>
  <c r="U102" i="7" l="1"/>
  <c r="R102" i="7"/>
  <c r="T102" i="7" s="1"/>
  <c r="M103" i="7" l="1"/>
  <c r="N103" i="7"/>
  <c r="O103" i="7" s="1"/>
  <c r="P103" i="7" l="1"/>
  <c r="Q103" i="7"/>
  <c r="S103" i="7" s="1"/>
  <c r="U103" i="7" l="1"/>
  <c r="R103" i="7"/>
  <c r="T103" i="7" s="1"/>
  <c r="M104" i="7" l="1"/>
  <c r="N104" i="7"/>
  <c r="O104" i="7" s="1"/>
  <c r="P104" i="7" l="1"/>
  <c r="Q104" i="7"/>
  <c r="S104" i="7" s="1"/>
  <c r="U104" i="7" l="1"/>
  <c r="R104" i="7"/>
  <c r="T104" i="7" s="1"/>
  <c r="N105" i="7" l="1"/>
  <c r="O105" i="7" s="1"/>
  <c r="M105" i="7"/>
  <c r="P105" i="7" l="1"/>
  <c r="Q105" i="7"/>
  <c r="S105" i="7" s="1"/>
  <c r="R105" i="7" l="1"/>
  <c r="T105" i="7" s="1"/>
  <c r="U105" i="7"/>
  <c r="M106" i="7" l="1"/>
  <c r="N106" i="7"/>
  <c r="O106" i="7" s="1"/>
  <c r="P106" i="7" l="1"/>
  <c r="Q106" i="7"/>
  <c r="S106" i="7" s="1"/>
  <c r="U106" i="7" l="1"/>
  <c r="R106" i="7"/>
  <c r="T106" i="7" s="1"/>
  <c r="M107" i="7" l="1"/>
  <c r="N107" i="7"/>
  <c r="O107" i="7" s="1"/>
  <c r="P107" i="7" l="1"/>
  <c r="Q107" i="7"/>
  <c r="S107" i="7" s="1"/>
  <c r="U107" i="7" l="1"/>
  <c r="R107" i="7"/>
  <c r="T107" i="7" s="1"/>
  <c r="N108" i="7" l="1"/>
  <c r="O108" i="7" s="1"/>
  <c r="M108" i="7"/>
  <c r="P108" i="7" l="1"/>
  <c r="Q108" i="7"/>
  <c r="S108" i="7" s="1"/>
  <c r="U108" i="7" l="1"/>
  <c r="R108" i="7"/>
  <c r="T108" i="7" s="1"/>
  <c r="M109" i="7" l="1"/>
  <c r="N109" i="7"/>
  <c r="O109" i="7" s="1"/>
  <c r="P109" i="7" l="1"/>
  <c r="Q109" i="7"/>
  <c r="S109" i="7" s="1"/>
  <c r="U109" i="7" l="1"/>
  <c r="R109" i="7"/>
  <c r="T109" i="7" s="1"/>
  <c r="M110" i="7" l="1"/>
  <c r="N110" i="7"/>
  <c r="O110" i="7" s="1"/>
  <c r="P110" i="7" l="1"/>
  <c r="Q110" i="7"/>
  <c r="S110" i="7" s="1"/>
  <c r="U110" i="7" l="1"/>
  <c r="R110" i="7"/>
  <c r="T110" i="7" s="1"/>
  <c r="M111" i="7" l="1"/>
  <c r="N111" i="7"/>
  <c r="O111" i="7" s="1"/>
  <c r="P111" i="7" l="1"/>
  <c r="Q111" i="7"/>
  <c r="S111" i="7" s="1"/>
  <c r="U111" i="7" l="1"/>
  <c r="R111" i="7"/>
  <c r="T111" i="7" s="1"/>
  <c r="M112" i="7" l="1"/>
  <c r="N112" i="7"/>
  <c r="O112" i="7" s="1"/>
  <c r="P112" i="7" l="1"/>
  <c r="Q112" i="7"/>
  <c r="S112" i="7" s="1"/>
  <c r="R112" i="7" l="1"/>
  <c r="T112" i="7" s="1"/>
  <c r="U112" i="7"/>
  <c r="N113" i="7" l="1"/>
  <c r="O113" i="7" s="1"/>
  <c r="M113" i="7"/>
  <c r="P113" i="7" l="1"/>
  <c r="Q113" i="7"/>
  <c r="S113" i="7" s="1"/>
  <c r="U113" i="7" l="1"/>
  <c r="R113" i="7"/>
  <c r="T113" i="7" s="1"/>
  <c r="M114" i="7" l="1"/>
  <c r="N114" i="7"/>
  <c r="O114" i="7" s="1"/>
  <c r="P114" i="7" l="1"/>
  <c r="Q114" i="7"/>
  <c r="S114" i="7" s="1"/>
  <c r="R114" i="7" l="1"/>
  <c r="T114" i="7" s="1"/>
  <c r="U114" i="7"/>
  <c r="M115" i="7" l="1"/>
  <c r="N115" i="7"/>
  <c r="O115" i="7" s="1"/>
  <c r="P115" i="7" l="1"/>
  <c r="Q115" i="7"/>
  <c r="S115" i="7" s="1"/>
  <c r="R115" i="7" l="1"/>
  <c r="T115" i="7" s="1"/>
  <c r="U115" i="7"/>
  <c r="N116" i="7" l="1"/>
  <c r="O116" i="7" s="1"/>
  <c r="M116" i="7"/>
  <c r="P116" i="7" l="1"/>
  <c r="Q116" i="7"/>
  <c r="S116" i="7" s="1"/>
  <c r="R116" i="7" l="1"/>
  <c r="T116" i="7" s="1"/>
  <c r="U116" i="7"/>
  <c r="M117" i="7" l="1"/>
  <c r="N117" i="7"/>
  <c r="O117" i="7" s="1"/>
  <c r="P117" i="7" l="1"/>
  <c r="Q117" i="7"/>
  <c r="S117" i="7" s="1"/>
  <c r="R117" i="7" l="1"/>
  <c r="T117" i="7" s="1"/>
  <c r="U117" i="7"/>
  <c r="N118" i="7" l="1"/>
  <c r="O118" i="7" s="1"/>
  <c r="M118" i="7"/>
  <c r="P118" i="7" l="1"/>
  <c r="Q118" i="7"/>
  <c r="S118" i="7" s="1"/>
  <c r="U118" i="7" l="1"/>
  <c r="R118" i="7"/>
  <c r="T118" i="7" s="1"/>
  <c r="M119" i="7" l="1"/>
  <c r="N119" i="7"/>
  <c r="O119" i="7" s="1"/>
  <c r="P119" i="7" l="1"/>
  <c r="Q119" i="7"/>
  <c r="S119" i="7" s="1"/>
  <c r="U119" i="7" l="1"/>
  <c r="R119" i="7"/>
  <c r="T119" i="7" s="1"/>
  <c r="N120" i="7" l="1"/>
  <c r="O120" i="7" s="1"/>
  <c r="M120" i="7"/>
  <c r="P120" i="7" l="1"/>
  <c r="Q120" i="7"/>
  <c r="S120" i="7" s="1"/>
  <c r="R120" i="7" l="1"/>
  <c r="T120" i="7" s="1"/>
  <c r="U120" i="7"/>
  <c r="M121" i="7" l="1"/>
  <c r="N121" i="7"/>
  <c r="O121" i="7" s="1"/>
  <c r="P121" i="7" l="1"/>
  <c r="Q121" i="7"/>
  <c r="S121" i="7" s="1"/>
  <c r="R121" i="7" l="1"/>
  <c r="T121" i="7" s="1"/>
  <c r="U121" i="7"/>
  <c r="N122" i="7" l="1"/>
  <c r="O122" i="7" s="1"/>
  <c r="M122" i="7"/>
  <c r="P122" i="7" l="1"/>
  <c r="Q122" i="7"/>
  <c r="S122" i="7" s="1"/>
  <c r="U122" i="7" l="1"/>
  <c r="R122" i="7"/>
  <c r="T122" i="7" s="1"/>
  <c r="M123" i="7" l="1"/>
  <c r="N123" i="7"/>
  <c r="O123" i="7" s="1"/>
  <c r="P123" i="7" l="1"/>
  <c r="Q123" i="7"/>
  <c r="S123" i="7" s="1"/>
  <c r="R123" i="7" l="1"/>
  <c r="T123" i="7" s="1"/>
  <c r="U123" i="7"/>
  <c r="N124" i="7" l="1"/>
  <c r="O124" i="7" s="1"/>
  <c r="M124" i="7"/>
  <c r="P124" i="7" l="1"/>
  <c r="Q124" i="7"/>
  <c r="S124" i="7" s="1"/>
  <c r="R124" i="7" l="1"/>
  <c r="T124" i="7" s="1"/>
  <c r="U124" i="7"/>
  <c r="N125" i="7" l="1"/>
  <c r="O125" i="7" s="1"/>
  <c r="M125" i="7"/>
  <c r="P125" i="7" l="1"/>
  <c r="Q125" i="7"/>
  <c r="S125" i="7" s="1"/>
  <c r="U125" i="7" l="1"/>
  <c r="R125" i="7"/>
  <c r="T125" i="7" s="1"/>
  <c r="M126" i="7" l="1"/>
  <c r="N126" i="7"/>
  <c r="O126" i="7" s="1"/>
  <c r="P126" i="7" l="1"/>
  <c r="Q126" i="7"/>
  <c r="S126" i="7"/>
  <c r="R126" i="7" l="1"/>
  <c r="T126" i="7" s="1"/>
  <c r="U126" i="7"/>
  <c r="N127" i="7" l="1"/>
  <c r="O127" i="7" s="1"/>
  <c r="M127" i="7"/>
  <c r="P127" i="7" l="1"/>
  <c r="Q127" i="7"/>
  <c r="S127" i="7" s="1"/>
  <c r="U127" i="7" l="1"/>
  <c r="R127" i="7"/>
  <c r="T127" i="7" s="1"/>
  <c r="N128" i="7" l="1"/>
  <c r="O128" i="7" s="1"/>
  <c r="M128" i="7"/>
  <c r="P128" i="7" l="1"/>
  <c r="Q128" i="7"/>
  <c r="S128" i="7" s="1"/>
  <c r="U128" i="7" l="1"/>
  <c r="R128" i="7"/>
  <c r="T128" i="7" s="1"/>
  <c r="M129" i="7" l="1"/>
  <c r="N129" i="7"/>
  <c r="O129" i="7" s="1"/>
  <c r="P129" i="7" l="1"/>
  <c r="Q129" i="7"/>
  <c r="S129" i="7" s="1"/>
  <c r="R129" i="7" l="1"/>
  <c r="T129" i="7" s="1"/>
  <c r="U129" i="7"/>
  <c r="M130" i="7" l="1"/>
  <c r="N130" i="7"/>
  <c r="O130" i="7" s="1"/>
  <c r="P130" i="7" l="1"/>
  <c r="Q130" i="7"/>
  <c r="S130" i="7" s="1"/>
  <c r="U130" i="7" l="1"/>
  <c r="R130" i="7"/>
  <c r="T130" i="7" s="1"/>
  <c r="M131" i="7" l="1"/>
  <c r="N131" i="7"/>
  <c r="O131" i="7" s="1"/>
  <c r="P131" i="7" l="1"/>
  <c r="Q131" i="7"/>
  <c r="S131" i="7" s="1"/>
  <c r="R131" i="7" l="1"/>
  <c r="T131" i="7" s="1"/>
  <c r="U131" i="7"/>
  <c r="M132" i="7" l="1"/>
  <c r="N132" i="7"/>
  <c r="O132" i="7" s="1"/>
  <c r="P132" i="7" l="1"/>
  <c r="Q132" i="7"/>
  <c r="S132" i="7" s="1"/>
  <c r="R132" i="7" l="1"/>
  <c r="T132" i="7" s="1"/>
  <c r="U132" i="7"/>
  <c r="N133" i="7" l="1"/>
  <c r="O133" i="7" s="1"/>
  <c r="M133" i="7"/>
  <c r="P133" i="7" l="1"/>
  <c r="Q133" i="7"/>
  <c r="S133" i="7" s="1"/>
  <c r="U133" i="7" l="1"/>
  <c r="R133" i="7"/>
  <c r="T133" i="7" s="1"/>
  <c r="N134" i="7" l="1"/>
  <c r="O134" i="7" s="1"/>
  <c r="M134" i="7"/>
  <c r="P134" i="7" l="1"/>
  <c r="Q134" i="7"/>
  <c r="S134" i="7"/>
  <c r="U134" i="7" l="1"/>
  <c r="R134" i="7"/>
  <c r="T134" i="7" s="1"/>
  <c r="N135" i="7" l="1"/>
  <c r="O135" i="7" s="1"/>
  <c r="M135" i="7"/>
  <c r="P135" i="7" l="1"/>
  <c r="Q135" i="7"/>
  <c r="S135" i="7" s="1"/>
  <c r="R135" i="7" l="1"/>
  <c r="T135" i="7" s="1"/>
  <c r="U135" i="7"/>
  <c r="N136" i="7" l="1"/>
  <c r="O136" i="7" s="1"/>
  <c r="M136" i="7"/>
  <c r="P136" i="7" l="1"/>
  <c r="Q136" i="7"/>
  <c r="S136" i="7" s="1"/>
  <c r="U136" i="7" l="1"/>
  <c r="R136" i="7"/>
  <c r="T136" i="7" s="1"/>
  <c r="N137" i="7" l="1"/>
  <c r="O137" i="7" s="1"/>
  <c r="M137" i="7"/>
  <c r="P137" i="7" l="1"/>
  <c r="Q137" i="7"/>
  <c r="S137" i="7" s="1"/>
  <c r="R137" i="7" l="1"/>
  <c r="T137" i="7" s="1"/>
  <c r="U137" i="7"/>
  <c r="N138" i="7" l="1"/>
  <c r="O138" i="7" s="1"/>
  <c r="M138" i="7"/>
  <c r="P138" i="7" l="1"/>
  <c r="Q138" i="7"/>
  <c r="S138" i="7" s="1"/>
  <c r="U138" i="7" l="1"/>
  <c r="R138" i="7"/>
  <c r="T138" i="7" s="1"/>
  <c r="M139" i="7" l="1"/>
  <c r="N139" i="7"/>
  <c r="O139" i="7" s="1"/>
  <c r="P139" i="7" l="1"/>
  <c r="Q139" i="7"/>
  <c r="S139" i="7" s="1"/>
  <c r="U139" i="7" l="1"/>
  <c r="R139" i="7"/>
  <c r="T139" i="7" s="1"/>
  <c r="M140" i="7" l="1"/>
  <c r="N140" i="7"/>
  <c r="O140" i="7" s="1"/>
  <c r="P140" i="7" l="1"/>
  <c r="Q140" i="7"/>
  <c r="S140" i="7" s="1"/>
  <c r="R140" i="7" l="1"/>
  <c r="T140" i="7" s="1"/>
  <c r="U140" i="7"/>
  <c r="M141" i="7" l="1"/>
  <c r="N141" i="7"/>
  <c r="O141" i="7" s="1"/>
  <c r="P141" i="7" l="1"/>
  <c r="Q141" i="7"/>
  <c r="S141" i="7" s="1"/>
  <c r="R141" i="7" l="1"/>
  <c r="T141" i="7" s="1"/>
  <c r="U141" i="7"/>
  <c r="N142" i="7" l="1"/>
  <c r="O142" i="7" s="1"/>
  <c r="M142" i="7"/>
  <c r="P142" i="7" l="1"/>
  <c r="Q142" i="7"/>
  <c r="S142" i="7" s="1"/>
  <c r="U142" i="7" l="1"/>
  <c r="R142" i="7"/>
  <c r="T142" i="7" s="1"/>
  <c r="N143" i="7" l="1"/>
  <c r="O143" i="7" s="1"/>
  <c r="M143" i="7"/>
  <c r="P143" i="7" l="1"/>
  <c r="Q143" i="7"/>
  <c r="S143" i="7" s="1"/>
  <c r="U143" i="7" l="1"/>
  <c r="R143" i="7"/>
  <c r="T143" i="7" s="1"/>
  <c r="N144" i="7" l="1"/>
  <c r="O144" i="7" s="1"/>
  <c r="M144" i="7"/>
  <c r="P144" i="7" l="1"/>
  <c r="Q144" i="7"/>
  <c r="S144" i="7"/>
  <c r="U144" i="7" l="1"/>
  <c r="R144" i="7"/>
  <c r="T144" i="7" s="1"/>
  <c r="N145" i="7" l="1"/>
  <c r="O145" i="7" s="1"/>
  <c r="M145" i="7"/>
  <c r="P145" i="7" l="1"/>
  <c r="Q145" i="7"/>
  <c r="S145" i="7"/>
  <c r="R145" i="7" l="1"/>
  <c r="T145" i="7" s="1"/>
  <c r="U145" i="7"/>
  <c r="N146" i="7" l="1"/>
  <c r="O146" i="7" s="1"/>
  <c r="M146" i="7"/>
  <c r="P146" i="7" l="1"/>
  <c r="Q146" i="7"/>
  <c r="S146" i="7" s="1"/>
  <c r="U146" i="7" l="1"/>
  <c r="R146" i="7"/>
  <c r="T146" i="7" s="1"/>
  <c r="M147" i="7" l="1"/>
  <c r="N147" i="7"/>
  <c r="O147" i="7" s="1"/>
  <c r="P147" i="7" l="1"/>
  <c r="Q147" i="7"/>
  <c r="S147" i="7"/>
  <c r="R147" i="7" l="1"/>
  <c r="T147" i="7" s="1"/>
  <c r="U147" i="7"/>
  <c r="N148" i="7" l="1"/>
  <c r="O148" i="7" s="1"/>
  <c r="M148" i="7"/>
  <c r="P148" i="7" l="1"/>
  <c r="Q148" i="7"/>
  <c r="S148" i="7"/>
  <c r="R148" i="7" l="1"/>
  <c r="T148" i="7" s="1"/>
  <c r="U148" i="7"/>
  <c r="M149" i="7" l="1"/>
  <c r="N149" i="7"/>
  <c r="O149" i="7" s="1"/>
  <c r="P149" i="7" l="1"/>
  <c r="Q149" i="7"/>
  <c r="S149" i="7" s="1"/>
  <c r="R149" i="7" l="1"/>
  <c r="T149" i="7" s="1"/>
  <c r="U149" i="7"/>
  <c r="N150" i="7" l="1"/>
  <c r="O150" i="7" s="1"/>
  <c r="M150" i="7"/>
  <c r="P150" i="7" l="1"/>
  <c r="Q150" i="7"/>
  <c r="S150" i="7" s="1"/>
  <c r="R150" i="7" l="1"/>
  <c r="T150" i="7" s="1"/>
  <c r="U150" i="7"/>
  <c r="M151" i="7" l="1"/>
  <c r="N151" i="7"/>
  <c r="O151" i="7" s="1"/>
  <c r="P151" i="7" l="1"/>
  <c r="Q151" i="7"/>
  <c r="S151" i="7" s="1"/>
  <c r="R151" i="7" l="1"/>
  <c r="T151" i="7" s="1"/>
  <c r="U151" i="7"/>
  <c r="N152" i="7" l="1"/>
  <c r="O152" i="7" s="1"/>
  <c r="M152" i="7"/>
  <c r="P152" i="7" l="1"/>
  <c r="Q152" i="7"/>
  <c r="S152" i="7" s="1"/>
  <c r="U152" i="7" l="1"/>
  <c r="R152" i="7"/>
  <c r="T152" i="7" s="1"/>
  <c r="M153" i="7" l="1"/>
  <c r="N153" i="7"/>
  <c r="O153" i="7" s="1"/>
  <c r="P153" i="7" l="1"/>
  <c r="Q153" i="7"/>
  <c r="S153" i="7" s="1"/>
  <c r="R153" i="7" l="1"/>
  <c r="T153" i="7" s="1"/>
  <c r="U153" i="7"/>
  <c r="N154" i="7" l="1"/>
  <c r="O154" i="7" s="1"/>
  <c r="M154" i="7"/>
  <c r="P154" i="7" l="1"/>
  <c r="Q154" i="7"/>
  <c r="S154" i="7" s="1"/>
  <c r="U154" i="7" l="1"/>
  <c r="R154" i="7"/>
  <c r="T154" i="7" s="1"/>
  <c r="M155" i="7" l="1"/>
  <c r="N155" i="7"/>
  <c r="O155" i="7" s="1"/>
  <c r="P155" i="7" l="1"/>
  <c r="Q155" i="7"/>
  <c r="S155" i="7" s="1"/>
  <c r="R155" i="7" l="1"/>
  <c r="T155" i="7" s="1"/>
  <c r="U155" i="7"/>
  <c r="N156" i="7" l="1"/>
  <c r="O156" i="7" s="1"/>
  <c r="M156" i="7"/>
  <c r="P156" i="7" l="1"/>
  <c r="Q156" i="7"/>
  <c r="S156" i="7"/>
  <c r="R156" i="7" l="1"/>
  <c r="T156" i="7" s="1"/>
  <c r="U156" i="7"/>
  <c r="M157" i="7" l="1"/>
  <c r="N157" i="7"/>
  <c r="O157" i="7" s="1"/>
  <c r="P157" i="7" l="1"/>
  <c r="Q157" i="7"/>
  <c r="S157" i="7" s="1"/>
  <c r="U157" i="7" l="1"/>
  <c r="R157" i="7"/>
  <c r="T157" i="7" s="1"/>
  <c r="M158" i="7" l="1"/>
  <c r="N158" i="7"/>
  <c r="O158" i="7" s="1"/>
  <c r="P158" i="7" l="1"/>
  <c r="Q158" i="7"/>
  <c r="S158" i="7" s="1"/>
  <c r="R158" i="7" l="1"/>
  <c r="T158" i="7" s="1"/>
  <c r="U158" i="7"/>
  <c r="M159" i="7" l="1"/>
  <c r="N159" i="7"/>
  <c r="O159" i="7" s="1"/>
  <c r="P159" i="7" l="1"/>
  <c r="Q159" i="7"/>
  <c r="S159" i="7"/>
  <c r="R159" i="7" l="1"/>
  <c r="T159" i="7" s="1"/>
  <c r="U159" i="7"/>
  <c r="M160" i="7" l="1"/>
  <c r="N160" i="7"/>
  <c r="O160" i="7" s="1"/>
  <c r="P160" i="7" l="1"/>
  <c r="Q160" i="7"/>
  <c r="S160" i="7" s="1"/>
  <c r="R160" i="7" l="1"/>
  <c r="T160" i="7" s="1"/>
  <c r="U160" i="7"/>
  <c r="M161" i="7" l="1"/>
  <c r="N161" i="7"/>
  <c r="O161" i="7" s="1"/>
  <c r="P161" i="7" l="1"/>
  <c r="Q161" i="7"/>
  <c r="S161" i="7" s="1"/>
  <c r="R161" i="7" l="1"/>
  <c r="T161" i="7" s="1"/>
  <c r="U161" i="7"/>
  <c r="M162" i="7" l="1"/>
  <c r="N162" i="7"/>
  <c r="O162" i="7" s="1"/>
  <c r="P162" i="7" l="1"/>
  <c r="Q162" i="7"/>
  <c r="S162" i="7" s="1"/>
  <c r="R162" i="7" l="1"/>
  <c r="T162" i="7" s="1"/>
  <c r="U162" i="7"/>
  <c r="M163" i="7" l="1"/>
  <c r="N163" i="7"/>
  <c r="O163" i="7" s="1"/>
  <c r="P163" i="7" l="1"/>
  <c r="Q163" i="7"/>
  <c r="S163" i="7" s="1"/>
  <c r="U163" i="7" l="1"/>
  <c r="R163" i="7"/>
  <c r="T163" i="7" s="1"/>
  <c r="M164" i="7" l="1"/>
  <c r="N164" i="7"/>
  <c r="O164" i="7" s="1"/>
  <c r="P164" i="7" l="1"/>
  <c r="Q164" i="7"/>
  <c r="S164" i="7"/>
  <c r="U164" i="7" l="1"/>
  <c r="R164" i="7"/>
  <c r="T164" i="7" s="1"/>
  <c r="N165" i="7" l="1"/>
  <c r="O165" i="7" s="1"/>
  <c r="M165" i="7"/>
  <c r="P165" i="7" l="1"/>
  <c r="Q165" i="7"/>
  <c r="S165" i="7" s="1"/>
  <c r="R165" i="7" l="1"/>
  <c r="T165" i="7" s="1"/>
  <c r="U165" i="7"/>
  <c r="M166" i="7" l="1"/>
  <c r="N166" i="7"/>
  <c r="O166" i="7" s="1"/>
  <c r="P166" i="7" l="1"/>
  <c r="Q166" i="7"/>
  <c r="S166" i="7" s="1"/>
  <c r="U166" i="7" l="1"/>
  <c r="R166" i="7"/>
  <c r="T166" i="7" s="1"/>
  <c r="M167" i="7" l="1"/>
  <c r="N167" i="7"/>
  <c r="O167" i="7" s="1"/>
  <c r="P167" i="7" l="1"/>
  <c r="Q167" i="7"/>
  <c r="S167" i="7"/>
  <c r="U167" i="7" l="1"/>
  <c r="R167" i="7"/>
  <c r="T167" i="7" s="1"/>
  <c r="M168" i="7" l="1"/>
  <c r="N168" i="7"/>
  <c r="O168" i="7" s="1"/>
  <c r="P168" i="7" l="1"/>
  <c r="Q168" i="7"/>
  <c r="S168" i="7" s="1"/>
  <c r="U168" i="7" l="1"/>
  <c r="R168" i="7"/>
  <c r="T168" i="7" s="1"/>
  <c r="N169" i="7" l="1"/>
  <c r="O169" i="7" s="1"/>
  <c r="M169" i="7"/>
  <c r="P169" i="7" l="1"/>
  <c r="Q169" i="7"/>
  <c r="S169" i="7" s="1"/>
  <c r="U169" i="7" l="1"/>
  <c r="R169" i="7"/>
  <c r="T169" i="7" s="1"/>
  <c r="N170" i="7" l="1"/>
  <c r="O170" i="7" s="1"/>
  <c r="M170" i="7"/>
  <c r="P170" i="7" l="1"/>
  <c r="Q170" i="7"/>
  <c r="S170" i="7" s="1"/>
  <c r="U170" i="7" l="1"/>
  <c r="R170" i="7"/>
  <c r="T170" i="7" s="1"/>
  <c r="M171" i="7" l="1"/>
  <c r="N171" i="7"/>
  <c r="O171" i="7" s="1"/>
  <c r="P171" i="7" l="1"/>
  <c r="Q171" i="7"/>
  <c r="S171" i="7"/>
  <c r="U171" i="7" l="1"/>
  <c r="R171" i="7"/>
  <c r="T171" i="7" s="1"/>
  <c r="M172" i="7" l="1"/>
  <c r="N172" i="7"/>
  <c r="O172" i="7" s="1"/>
  <c r="P172" i="7" l="1"/>
  <c r="Q172" i="7"/>
  <c r="S172" i="7"/>
  <c r="U172" i="7" l="1"/>
  <c r="R172" i="7"/>
  <c r="T172" i="7" s="1"/>
  <c r="N173" i="7" l="1"/>
  <c r="O173" i="7" s="1"/>
  <c r="M173" i="7"/>
  <c r="P173" i="7" l="1"/>
  <c r="Q173" i="7"/>
  <c r="S173" i="7" s="1"/>
  <c r="R173" i="7" l="1"/>
  <c r="T173" i="7" s="1"/>
  <c r="U173" i="7"/>
  <c r="M174" i="7" l="1"/>
  <c r="N174" i="7"/>
  <c r="O174" i="7" s="1"/>
  <c r="P174" i="7" l="1"/>
  <c r="Q174" i="7"/>
  <c r="S174" i="7" s="1"/>
  <c r="R174" i="7" l="1"/>
  <c r="T174" i="7" s="1"/>
  <c r="U174" i="7"/>
  <c r="M175" i="7" l="1"/>
  <c r="N175" i="7"/>
  <c r="O175" i="7" s="1"/>
  <c r="P175" i="7" l="1"/>
  <c r="Q175" i="7"/>
  <c r="S175" i="7" s="1"/>
  <c r="R175" i="7" l="1"/>
  <c r="T175" i="7" s="1"/>
  <c r="U175" i="7"/>
  <c r="M176" i="7" l="1"/>
  <c r="N176" i="7"/>
  <c r="O176" i="7" s="1"/>
  <c r="P176" i="7" l="1"/>
  <c r="Q176" i="7"/>
  <c r="S176" i="7" s="1"/>
  <c r="R176" i="7" l="1"/>
  <c r="T176" i="7" s="1"/>
  <c r="U176" i="7"/>
  <c r="M177" i="7" l="1"/>
  <c r="N177" i="7"/>
  <c r="O177" i="7" s="1"/>
  <c r="P177" i="7" l="1"/>
  <c r="Q177" i="7"/>
  <c r="S177" i="7" s="1"/>
  <c r="R177" i="7" l="1"/>
  <c r="T177" i="7" s="1"/>
  <c r="U177" i="7"/>
  <c r="M178" i="7" l="1"/>
  <c r="N178" i="7"/>
  <c r="O178" i="7" s="1"/>
  <c r="P178" i="7" l="1"/>
  <c r="Q178" i="7"/>
  <c r="S178" i="7" s="1"/>
  <c r="R178" i="7" l="1"/>
  <c r="T178" i="7" s="1"/>
  <c r="U178" i="7"/>
  <c r="M179" i="7" l="1"/>
  <c r="N179" i="7"/>
  <c r="O179" i="7" s="1"/>
  <c r="P179" i="7" l="1"/>
  <c r="Q179" i="7"/>
  <c r="S179" i="7" s="1"/>
  <c r="U179" i="7" l="1"/>
  <c r="R179" i="7"/>
  <c r="T179" i="7" s="1"/>
  <c r="M180" i="7" l="1"/>
  <c r="N180" i="7"/>
  <c r="O180" i="7" s="1"/>
  <c r="P180" i="7" l="1"/>
  <c r="Q180" i="7"/>
  <c r="S180" i="7" s="1"/>
  <c r="R180" i="7" l="1"/>
  <c r="T180" i="7" s="1"/>
  <c r="U180" i="7"/>
  <c r="M181" i="7" l="1"/>
  <c r="N181" i="7"/>
  <c r="O181" i="7" s="1"/>
  <c r="P181" i="7" l="1"/>
  <c r="Q181" i="7"/>
  <c r="S181" i="7"/>
  <c r="R181" i="7" l="1"/>
  <c r="T181" i="7" s="1"/>
  <c r="U181" i="7"/>
  <c r="N182" i="7" l="1"/>
  <c r="O182" i="7" s="1"/>
  <c r="M182" i="7"/>
  <c r="P182" i="7" l="1"/>
  <c r="Q182" i="7"/>
  <c r="S182" i="7" s="1"/>
  <c r="R182" i="7" l="1"/>
  <c r="T182" i="7" s="1"/>
  <c r="U182" i="7"/>
  <c r="M183" i="7" l="1"/>
  <c r="N183" i="7"/>
  <c r="O183" i="7" s="1"/>
  <c r="P183" i="7" l="1"/>
  <c r="Q183" i="7"/>
  <c r="S183" i="7" s="1"/>
  <c r="R183" i="7" l="1"/>
  <c r="T183" i="7" s="1"/>
  <c r="U183" i="7"/>
  <c r="M184" i="7" l="1"/>
  <c r="N184" i="7"/>
  <c r="O184" i="7" s="1"/>
  <c r="P184" i="7" l="1"/>
  <c r="Q184" i="7"/>
  <c r="S184" i="7" s="1"/>
  <c r="U184" i="7" l="1"/>
  <c r="R184" i="7"/>
  <c r="T184" i="7" s="1"/>
  <c r="M185" i="7" l="1"/>
  <c r="N185" i="7"/>
  <c r="O185" i="7" s="1"/>
  <c r="P185" i="7" l="1"/>
  <c r="Q185" i="7"/>
  <c r="S185" i="7" s="1"/>
  <c r="R185" i="7" l="1"/>
  <c r="T185" i="7" s="1"/>
  <c r="U185" i="7"/>
  <c r="N186" i="7" l="1"/>
  <c r="O186" i="7" s="1"/>
  <c r="M186" i="7"/>
  <c r="P186" i="7" l="1"/>
  <c r="Q186" i="7"/>
  <c r="S186" i="7" s="1"/>
  <c r="R186" i="7" l="1"/>
  <c r="T186" i="7" s="1"/>
  <c r="U186" i="7"/>
  <c r="M187" i="7" l="1"/>
  <c r="N187" i="7"/>
  <c r="O187" i="7" s="1"/>
  <c r="P187" i="7" l="1"/>
  <c r="Q187" i="7"/>
  <c r="S187" i="7" s="1"/>
  <c r="U187" i="7" l="1"/>
  <c r="R187" i="7"/>
  <c r="T187" i="7" s="1"/>
  <c r="N188" i="7" l="1"/>
  <c r="O188" i="7" s="1"/>
  <c r="M188" i="7"/>
  <c r="P188" i="7" l="1"/>
  <c r="Q188" i="7"/>
  <c r="S188" i="7" s="1"/>
  <c r="R188" i="7" l="1"/>
  <c r="T188" i="7" s="1"/>
  <c r="U188" i="7"/>
  <c r="M189" i="7" l="1"/>
  <c r="N189" i="7"/>
  <c r="O189" i="7" s="1"/>
  <c r="P189" i="7" l="1"/>
  <c r="Q189" i="7"/>
  <c r="S189" i="7" s="1"/>
  <c r="U189" i="7" l="1"/>
  <c r="R189" i="7"/>
  <c r="T189" i="7" s="1"/>
  <c r="M190" i="7" l="1"/>
  <c r="N190" i="7"/>
  <c r="O190" i="7" s="1"/>
  <c r="P190" i="7" l="1"/>
  <c r="Q190" i="7"/>
  <c r="S190" i="7" s="1"/>
  <c r="U190" i="7" l="1"/>
  <c r="R190" i="7"/>
  <c r="T190" i="7" s="1"/>
  <c r="M191" i="7" l="1"/>
  <c r="N191" i="7"/>
  <c r="O191" i="7" s="1"/>
  <c r="P191" i="7" l="1"/>
  <c r="Q191" i="7"/>
  <c r="S191" i="7"/>
  <c r="U191" i="7" l="1"/>
  <c r="R191" i="7"/>
  <c r="T191" i="7" s="1"/>
  <c r="M192" i="7" l="1"/>
  <c r="N192" i="7"/>
  <c r="O192" i="7" s="1"/>
  <c r="P192" i="7" l="1"/>
  <c r="Q192" i="7"/>
  <c r="S192" i="7" s="1"/>
  <c r="U192" i="7" l="1"/>
  <c r="R192" i="7"/>
  <c r="T192" i="7" s="1"/>
  <c r="M193" i="7" l="1"/>
  <c r="N193" i="7"/>
  <c r="O193" i="7" s="1"/>
  <c r="P193" i="7" l="1"/>
  <c r="Q193" i="7"/>
  <c r="S193" i="7" s="1"/>
  <c r="R193" i="7" l="1"/>
  <c r="T193" i="7" s="1"/>
  <c r="U193" i="7"/>
  <c r="M194" i="7" l="1"/>
  <c r="N194" i="7"/>
  <c r="O194" i="7" s="1"/>
  <c r="P194" i="7" l="1"/>
  <c r="Q194" i="7"/>
  <c r="S194" i="7" s="1"/>
  <c r="R194" i="7" l="1"/>
  <c r="T194" i="7" s="1"/>
  <c r="U194" i="7"/>
  <c r="M195" i="7" l="1"/>
  <c r="N195" i="7"/>
  <c r="O195" i="7" s="1"/>
  <c r="P195" i="7" l="1"/>
  <c r="Q195" i="7"/>
  <c r="S195" i="7"/>
  <c r="U195" i="7" l="1"/>
  <c r="R195" i="7"/>
  <c r="T195" i="7" s="1"/>
  <c r="M196" i="7" l="1"/>
  <c r="N196" i="7"/>
  <c r="O196" i="7" s="1"/>
  <c r="P196" i="7" l="1"/>
  <c r="Q196" i="7"/>
  <c r="S196" i="7" s="1"/>
  <c r="R196" i="7" l="1"/>
  <c r="T196" i="7" s="1"/>
  <c r="U196" i="7"/>
  <c r="M197" i="7" l="1"/>
  <c r="N197" i="7"/>
  <c r="O197" i="7" s="1"/>
  <c r="P197" i="7" l="1"/>
  <c r="Q197" i="7"/>
  <c r="S197" i="7" s="1"/>
  <c r="U197" i="7" l="1"/>
  <c r="R197" i="7"/>
  <c r="T197" i="7" s="1"/>
  <c r="N198" i="7" l="1"/>
  <c r="O198" i="7" s="1"/>
  <c r="M198" i="7"/>
  <c r="P198" i="7" l="1"/>
  <c r="Q198" i="7"/>
  <c r="S198" i="7"/>
  <c r="R198" i="7" l="1"/>
  <c r="T198" i="7" s="1"/>
  <c r="U198" i="7"/>
  <c r="N199" i="7" l="1"/>
  <c r="O199" i="7" s="1"/>
  <c r="M199" i="7"/>
  <c r="P199" i="7" l="1"/>
  <c r="Q199" i="7"/>
  <c r="S199" i="7" s="1"/>
  <c r="R199" i="7" l="1"/>
  <c r="T199" i="7" s="1"/>
  <c r="U199" i="7"/>
  <c r="M200" i="7" l="1"/>
  <c r="N200" i="7"/>
  <c r="O200" i="7" s="1"/>
  <c r="P200" i="7" l="1"/>
  <c r="Q200" i="7"/>
  <c r="S200" i="7"/>
  <c r="U200" i="7" l="1"/>
  <c r="R200" i="7"/>
  <c r="T200" i="7" s="1"/>
  <c r="M201" i="7" l="1"/>
  <c r="N201" i="7"/>
  <c r="O201" i="7" s="1"/>
  <c r="P201" i="7" l="1"/>
  <c r="Q201" i="7"/>
  <c r="S201" i="7"/>
  <c r="U201" i="7" l="1"/>
  <c r="R201" i="7"/>
  <c r="T201" i="7" s="1"/>
  <c r="M202" i="7" l="1"/>
  <c r="N202" i="7"/>
  <c r="O202" i="7" s="1"/>
  <c r="P202" i="7" l="1"/>
  <c r="Q202" i="7"/>
  <c r="S202" i="7" s="1"/>
  <c r="R202" i="7" l="1"/>
  <c r="T202" i="7" s="1"/>
  <c r="U202" i="7"/>
  <c r="M203" i="7" l="1"/>
  <c r="N203" i="7"/>
  <c r="O203" i="7" s="1"/>
  <c r="P203" i="7" l="1"/>
  <c r="Q203" i="7"/>
  <c r="S203" i="7" s="1"/>
  <c r="R203" i="7" l="1"/>
  <c r="T203" i="7" s="1"/>
  <c r="U203" i="7"/>
  <c r="N204" i="7" l="1"/>
  <c r="O204" i="7" s="1"/>
  <c r="M204" i="7"/>
  <c r="P204" i="7" l="1"/>
  <c r="Q204" i="7"/>
  <c r="S204" i="7" s="1"/>
  <c r="R204" i="7" l="1"/>
  <c r="T204" i="7" s="1"/>
  <c r="U204" i="7"/>
  <c r="M205" i="7" l="1"/>
  <c r="N205" i="7"/>
  <c r="O205" i="7" s="1"/>
  <c r="P205" i="7" l="1"/>
  <c r="Q205" i="7"/>
  <c r="S205" i="7"/>
  <c r="R205" i="7" l="1"/>
  <c r="T205" i="7" s="1"/>
  <c r="U205" i="7"/>
  <c r="N206" i="7" l="1"/>
  <c r="O206" i="7" s="1"/>
  <c r="M206" i="7"/>
  <c r="P206" i="7" l="1"/>
  <c r="Q206" i="7"/>
  <c r="S206" i="7" s="1"/>
  <c r="R206" i="7" l="1"/>
  <c r="T206" i="7" s="1"/>
  <c r="U206" i="7"/>
  <c r="M207" i="7" l="1"/>
  <c r="N207" i="7"/>
  <c r="O207" i="7" s="1"/>
  <c r="P207" i="7" l="1"/>
  <c r="Q207" i="7"/>
  <c r="S207" i="7" s="1"/>
  <c r="U207" i="7" l="1"/>
  <c r="R207" i="7"/>
  <c r="T207" i="7" s="1"/>
  <c r="M208" i="7" l="1"/>
  <c r="N208" i="7"/>
  <c r="O208" i="7" s="1"/>
  <c r="P208" i="7" l="1"/>
  <c r="Q208" i="7"/>
  <c r="S208" i="7" s="1"/>
  <c r="R208" i="7" l="1"/>
  <c r="T208" i="7" s="1"/>
  <c r="U208" i="7"/>
  <c r="M209" i="7" l="1"/>
  <c r="N209" i="7"/>
  <c r="O209" i="7" s="1"/>
  <c r="P209" i="7" l="1"/>
  <c r="Q209" i="7"/>
  <c r="S209" i="7"/>
  <c r="U209" i="7" l="1"/>
  <c r="R209" i="7"/>
  <c r="T209" i="7" s="1"/>
  <c r="M210" i="7" l="1"/>
  <c r="N210" i="7"/>
  <c r="O210" i="7" s="1"/>
  <c r="P210" i="7" l="1"/>
  <c r="Q210" i="7"/>
  <c r="S210" i="7" s="1"/>
  <c r="U210" i="7" l="1"/>
  <c r="R210" i="7"/>
  <c r="T210" i="7" s="1"/>
  <c r="M211" i="7" l="1"/>
  <c r="N211" i="7"/>
  <c r="O211" i="7" s="1"/>
  <c r="P211" i="7" l="1"/>
  <c r="Q211" i="7"/>
  <c r="S211" i="7" s="1"/>
  <c r="U211" i="7" l="1"/>
  <c r="R211" i="7"/>
  <c r="T211" i="7" s="1"/>
  <c r="N212" i="7" l="1"/>
  <c r="O212" i="7" s="1"/>
  <c r="M212" i="7"/>
  <c r="P212" i="7" l="1"/>
  <c r="Q212" i="7"/>
  <c r="S212" i="7"/>
  <c r="U212" i="7" l="1"/>
  <c r="R212" i="7"/>
  <c r="T212" i="7" s="1"/>
  <c r="M213" i="7" l="1"/>
  <c r="N213" i="7"/>
  <c r="O213" i="7" s="1"/>
  <c r="P213" i="7" l="1"/>
  <c r="Q213" i="7"/>
  <c r="S213" i="7" s="1"/>
  <c r="R213" i="7" l="1"/>
  <c r="T213" i="7" s="1"/>
  <c r="U213" i="7"/>
  <c r="N214" i="7" l="1"/>
  <c r="O214" i="7" s="1"/>
  <c r="M214" i="7"/>
  <c r="P214" i="7" l="1"/>
  <c r="Q214" i="7"/>
  <c r="S214" i="7"/>
  <c r="U214" i="7" l="1"/>
  <c r="R214" i="7"/>
  <c r="T214" i="7" s="1"/>
  <c r="N215" i="7" l="1"/>
  <c r="O215" i="7" s="1"/>
  <c r="M215" i="7"/>
  <c r="P215" i="7" l="1"/>
  <c r="Q215" i="7"/>
  <c r="S215" i="7"/>
  <c r="U215" i="7" l="1"/>
  <c r="R215" i="7"/>
  <c r="T215" i="7" s="1"/>
  <c r="N216" i="7" l="1"/>
  <c r="O216" i="7" s="1"/>
  <c r="M216" i="7"/>
  <c r="P216" i="7" l="1"/>
  <c r="Q216" i="7"/>
  <c r="S216" i="7" s="1"/>
  <c r="R216" i="7" l="1"/>
  <c r="T216" i="7" s="1"/>
  <c r="U216" i="7"/>
  <c r="M217" i="7" l="1"/>
  <c r="N217" i="7"/>
  <c r="O217" i="7" s="1"/>
  <c r="P217" i="7" l="1"/>
  <c r="Q217" i="7"/>
  <c r="S217" i="7" s="1"/>
  <c r="R217" i="7" l="1"/>
  <c r="T217" i="7" s="1"/>
  <c r="U217" i="7"/>
  <c r="N218" i="7" l="1"/>
  <c r="O218" i="7" s="1"/>
  <c r="M218" i="7"/>
  <c r="P218" i="7" l="1"/>
  <c r="Q218" i="7"/>
  <c r="S218" i="7"/>
  <c r="U218" i="7" l="1"/>
  <c r="R218" i="7"/>
  <c r="T218" i="7" s="1"/>
  <c r="M219" i="7" l="1"/>
  <c r="N219" i="7"/>
  <c r="O219" i="7" s="1"/>
  <c r="P219" i="7" l="1"/>
  <c r="Q219" i="7"/>
  <c r="S219" i="7" s="1"/>
  <c r="R219" i="7" l="1"/>
  <c r="T219" i="7" s="1"/>
  <c r="U219" i="7"/>
  <c r="M220" i="7" l="1"/>
  <c r="N220" i="7"/>
  <c r="O220" i="7" s="1"/>
  <c r="P220" i="7" l="1"/>
  <c r="Q220" i="7"/>
  <c r="S220" i="7"/>
  <c r="U220" i="7" l="1"/>
  <c r="R220" i="7"/>
  <c r="T220" i="7" s="1"/>
  <c r="M221" i="7" l="1"/>
  <c r="N221" i="7"/>
  <c r="O221" i="7" s="1"/>
  <c r="P221" i="7" l="1"/>
  <c r="Q221" i="7"/>
  <c r="S221" i="7" s="1"/>
  <c r="U221" i="7" l="1"/>
  <c r="R221" i="7"/>
  <c r="T221" i="7" s="1"/>
  <c r="N222" i="7" l="1"/>
  <c r="O222" i="7" s="1"/>
  <c r="M222" i="7"/>
  <c r="P222" i="7" l="1"/>
  <c r="Q222" i="7"/>
  <c r="S222" i="7"/>
  <c r="U222" i="7" l="1"/>
  <c r="R222" i="7"/>
  <c r="T222" i="7" s="1"/>
  <c r="M223" i="7" l="1"/>
  <c r="N223" i="7"/>
  <c r="O223" i="7" s="1"/>
  <c r="P223" i="7" l="1"/>
  <c r="Q223" i="7"/>
  <c r="S223" i="7"/>
  <c r="R223" i="7" l="1"/>
  <c r="T223" i="7" s="1"/>
  <c r="U223" i="7"/>
  <c r="M224" i="7" l="1"/>
  <c r="N224" i="7"/>
  <c r="O224" i="7" s="1"/>
  <c r="P224" i="7" l="1"/>
  <c r="Q224" i="7"/>
  <c r="S224" i="7"/>
  <c r="U224" i="7" l="1"/>
  <c r="R224" i="7"/>
  <c r="T224" i="7" s="1"/>
  <c r="M225" i="7" l="1"/>
  <c r="N225" i="7"/>
  <c r="O225" i="7" s="1"/>
  <c r="P225" i="7" l="1"/>
  <c r="Q225" i="7"/>
  <c r="S225" i="7" s="1"/>
  <c r="R225" i="7" l="1"/>
  <c r="T225" i="7" s="1"/>
  <c r="U225" i="7"/>
  <c r="M226" i="7" l="1"/>
  <c r="N226" i="7"/>
  <c r="O226" i="7" s="1"/>
  <c r="P226" i="7" l="1"/>
  <c r="Q226" i="7"/>
  <c r="S226" i="7" s="1"/>
  <c r="R226" i="7" l="1"/>
  <c r="T226" i="7" s="1"/>
  <c r="U226" i="7"/>
  <c r="M227" i="7" l="1"/>
  <c r="N227" i="7"/>
  <c r="O227" i="7" s="1"/>
  <c r="P227" i="7" l="1"/>
  <c r="Q227" i="7"/>
  <c r="S227" i="7"/>
  <c r="R227" i="7" l="1"/>
  <c r="T227" i="7" s="1"/>
  <c r="U227" i="7"/>
  <c r="N228" i="7" l="1"/>
  <c r="O228" i="7" s="1"/>
  <c r="M228" i="7"/>
  <c r="P228" i="7" l="1"/>
  <c r="Q228" i="7"/>
  <c r="S228" i="7"/>
  <c r="R228" i="7" l="1"/>
  <c r="T228" i="7" s="1"/>
  <c r="U228" i="7"/>
  <c r="M229" i="7" l="1"/>
  <c r="N229" i="7"/>
  <c r="O229" i="7" s="1"/>
  <c r="P229" i="7" l="1"/>
  <c r="Q229" i="7"/>
  <c r="S229" i="7"/>
  <c r="R229" i="7" l="1"/>
  <c r="T229" i="7" s="1"/>
  <c r="U229" i="7"/>
  <c r="N230" i="7" l="1"/>
  <c r="O230" i="7" s="1"/>
  <c r="M230" i="7"/>
  <c r="P230" i="7" l="1"/>
  <c r="Q230" i="7"/>
  <c r="S230" i="7"/>
  <c r="R230" i="7" l="1"/>
  <c r="T230" i="7" s="1"/>
  <c r="U230" i="7"/>
  <c r="M231" i="7" l="1"/>
  <c r="N231" i="7"/>
  <c r="O231" i="7" s="1"/>
  <c r="P231" i="7" l="1"/>
  <c r="Q231" i="7"/>
  <c r="S231" i="7"/>
  <c r="R231" i="7" l="1"/>
  <c r="T231" i="7" s="1"/>
  <c r="U231" i="7"/>
  <c r="N232" i="7" l="1"/>
  <c r="O232" i="7" s="1"/>
  <c r="M232" i="7"/>
  <c r="P232" i="7" l="1"/>
  <c r="Q232" i="7"/>
  <c r="S232" i="7" s="1"/>
  <c r="U232" i="7" l="1"/>
  <c r="R232" i="7"/>
  <c r="T232" i="7" s="1"/>
  <c r="N233" i="7" l="1"/>
  <c r="O233" i="7" s="1"/>
  <c r="M233" i="7"/>
  <c r="P233" i="7" l="1"/>
  <c r="Q233" i="7"/>
  <c r="S233" i="7"/>
  <c r="R233" i="7" l="1"/>
  <c r="T233" i="7" s="1"/>
  <c r="U233" i="7"/>
  <c r="M234" i="7" l="1"/>
  <c r="N234" i="7"/>
  <c r="O234" i="7" s="1"/>
  <c r="P234" i="7" l="1"/>
  <c r="Q234" i="7"/>
  <c r="S234" i="7"/>
  <c r="U234" i="7" l="1"/>
  <c r="R234" i="7"/>
  <c r="T234" i="7" s="1"/>
  <c r="M235" i="7" l="1"/>
  <c r="N235" i="7"/>
  <c r="O235" i="7" s="1"/>
  <c r="P235" i="7" l="1"/>
  <c r="Q235" i="7"/>
  <c r="S235" i="7" s="1"/>
  <c r="R235" i="7" l="1"/>
  <c r="T235" i="7" s="1"/>
  <c r="U235" i="7"/>
  <c r="M236" i="7" l="1"/>
  <c r="N236" i="7"/>
  <c r="O236" i="7" s="1"/>
  <c r="P236" i="7" l="1"/>
  <c r="Q236" i="7"/>
  <c r="S236" i="7"/>
  <c r="R236" i="7" l="1"/>
  <c r="T236" i="7" s="1"/>
  <c r="U236" i="7"/>
  <c r="M237" i="7" l="1"/>
  <c r="N237" i="7"/>
  <c r="O237" i="7" s="1"/>
  <c r="P237" i="7" l="1"/>
  <c r="Q237" i="7"/>
  <c r="S237" i="7"/>
  <c r="R237" i="7" l="1"/>
  <c r="T237" i="7" s="1"/>
  <c r="U237" i="7"/>
  <c r="M238" i="7" l="1"/>
  <c r="N238" i="7"/>
  <c r="O238" i="7" s="1"/>
  <c r="P238" i="7" l="1"/>
  <c r="Q238" i="7"/>
  <c r="S238" i="7"/>
  <c r="U238" i="7" l="1"/>
  <c r="R238" i="7"/>
  <c r="T238" i="7" s="1"/>
  <c r="M239" i="7" l="1"/>
  <c r="N239" i="7"/>
  <c r="O239" i="7" s="1"/>
  <c r="P239" i="7" l="1"/>
  <c r="Q239" i="7"/>
  <c r="S239" i="7" s="1"/>
  <c r="R239" i="7" l="1"/>
  <c r="T239" i="7" s="1"/>
  <c r="U239" i="7"/>
  <c r="N240" i="7" l="1"/>
  <c r="O240" i="7" s="1"/>
  <c r="M240" i="7"/>
  <c r="P240" i="7" l="1"/>
  <c r="Q240" i="7"/>
  <c r="S240" i="7"/>
  <c r="R240" i="7" l="1"/>
  <c r="T240" i="7" s="1"/>
  <c r="U240" i="7"/>
  <c r="N241" i="7" l="1"/>
  <c r="O241" i="7" s="1"/>
  <c r="M241" i="7"/>
  <c r="P241" i="7" l="1"/>
  <c r="Q241" i="7"/>
  <c r="S241" i="7"/>
  <c r="R241" i="7" l="1"/>
  <c r="T241" i="7" s="1"/>
  <c r="U241" i="7"/>
  <c r="M242" i="7" l="1"/>
  <c r="N242" i="7"/>
  <c r="O242" i="7" s="1"/>
  <c r="P242" i="7" l="1"/>
  <c r="Q242" i="7"/>
  <c r="S242" i="7" s="1"/>
  <c r="U242" i="7" l="1"/>
  <c r="R242" i="7"/>
  <c r="T242" i="7" s="1"/>
  <c r="M243" i="7" l="1"/>
  <c r="N243" i="7"/>
  <c r="O243" i="7" s="1"/>
  <c r="P243" i="7" l="1"/>
  <c r="Q243" i="7"/>
  <c r="S243" i="7" s="1"/>
  <c r="U243" i="7" l="1"/>
  <c r="R243" i="7"/>
  <c r="T243" i="7" s="1"/>
  <c r="M244" i="7" l="1"/>
  <c r="N244" i="7"/>
  <c r="O244" i="7" s="1"/>
  <c r="P244" i="7" l="1"/>
  <c r="Q244" i="7"/>
  <c r="S244" i="7"/>
  <c r="U244" i="7" l="1"/>
  <c r="R244" i="7"/>
  <c r="T244" i="7" s="1"/>
  <c r="M245" i="7" l="1"/>
  <c r="N245" i="7"/>
  <c r="O245" i="7" s="1"/>
  <c r="P245" i="7" l="1"/>
  <c r="Q245" i="7"/>
  <c r="S245" i="7"/>
  <c r="R245" i="7" l="1"/>
  <c r="T245" i="7" s="1"/>
  <c r="U245" i="7"/>
  <c r="M246" i="7" l="1"/>
  <c r="N246" i="7"/>
  <c r="O246" i="7" s="1"/>
  <c r="P246" i="7" l="1"/>
  <c r="Q246" i="7"/>
  <c r="S246" i="7" s="1"/>
  <c r="R246" i="7" l="1"/>
  <c r="T246" i="7" s="1"/>
  <c r="U246" i="7"/>
  <c r="N247" i="7" l="1"/>
  <c r="O247" i="7" s="1"/>
  <c r="M247" i="7"/>
  <c r="P247" i="7" l="1"/>
  <c r="Q247" i="7"/>
  <c r="S247" i="7"/>
  <c r="U247" i="7" l="1"/>
  <c r="R247" i="7"/>
  <c r="T247" i="7" s="1"/>
  <c r="N248" i="7" l="1"/>
  <c r="O248" i="7" s="1"/>
  <c r="M248" i="7"/>
  <c r="P248" i="7" l="1"/>
  <c r="Q248" i="7"/>
  <c r="S248" i="7" s="1"/>
  <c r="U248" i="7" l="1"/>
  <c r="R248" i="7"/>
  <c r="T248" i="7" s="1"/>
  <c r="N249" i="7" l="1"/>
  <c r="O249" i="7" s="1"/>
  <c r="M249" i="7"/>
  <c r="P249" i="7" l="1"/>
  <c r="Q249" i="7"/>
  <c r="S249" i="7" s="1"/>
  <c r="U249" i="7" l="1"/>
  <c r="R249" i="7"/>
  <c r="T249" i="7" s="1"/>
  <c r="N250" i="7" l="1"/>
  <c r="O250" i="7" s="1"/>
  <c r="M250" i="7"/>
  <c r="P250" i="7" l="1"/>
  <c r="Q250" i="7"/>
  <c r="S250" i="7" s="1"/>
  <c r="U250" i="7" l="1"/>
  <c r="R250" i="7"/>
  <c r="T250" i="7" s="1"/>
  <c r="M251" i="7" l="1"/>
  <c r="N251" i="7"/>
  <c r="O251" i="7" s="1"/>
  <c r="P251" i="7" l="1"/>
  <c r="Q251" i="7"/>
  <c r="S251" i="7" s="1"/>
  <c r="R251" i="7" l="1"/>
  <c r="T251" i="7" s="1"/>
  <c r="U251" i="7"/>
  <c r="N252" i="7" l="1"/>
  <c r="O252" i="7" s="1"/>
  <c r="M252" i="7"/>
  <c r="P252" i="7" l="1"/>
  <c r="Q252" i="7"/>
  <c r="S252" i="7"/>
  <c r="R252" i="7" l="1"/>
  <c r="T252" i="7" s="1"/>
  <c r="U252" i="7"/>
  <c r="N253" i="7" l="1"/>
  <c r="O253" i="7" s="1"/>
  <c r="M253" i="7"/>
  <c r="P253" i="7" l="1"/>
  <c r="Q253" i="7"/>
  <c r="S253" i="7" s="1"/>
  <c r="U253" i="7" l="1"/>
  <c r="R253" i="7"/>
  <c r="T253" i="7" s="1"/>
  <c r="M254" i="7" l="1"/>
  <c r="N254" i="7"/>
  <c r="O254" i="7" s="1"/>
  <c r="P254" i="7" l="1"/>
  <c r="Q254" i="7"/>
  <c r="S254" i="7"/>
  <c r="U254" i="7" l="1"/>
  <c r="R254" i="7"/>
  <c r="T254" i="7" s="1"/>
  <c r="M255" i="7" l="1"/>
  <c r="N255" i="7"/>
  <c r="O255" i="7" s="1"/>
  <c r="P255" i="7" l="1"/>
  <c r="Q255" i="7"/>
  <c r="S255" i="7"/>
  <c r="R255" i="7" l="1"/>
  <c r="T255" i="7" s="1"/>
  <c r="U255" i="7"/>
  <c r="M256" i="7" l="1"/>
  <c r="N256" i="7"/>
  <c r="O256" i="7" s="1"/>
  <c r="P256" i="7" l="1"/>
  <c r="Q256" i="7"/>
  <c r="S256" i="7" s="1"/>
  <c r="R256" i="7" l="1"/>
  <c r="T256" i="7" s="1"/>
  <c r="U256" i="7"/>
  <c r="M257" i="7" l="1"/>
  <c r="N257" i="7"/>
  <c r="O257" i="7" s="1"/>
  <c r="P257" i="7" l="1"/>
  <c r="Q257" i="7"/>
  <c r="S257" i="7" s="1"/>
  <c r="R257" i="7" l="1"/>
  <c r="T257" i="7" s="1"/>
  <c r="U257" i="7"/>
  <c r="N258" i="7" l="1"/>
  <c r="O258" i="7" s="1"/>
  <c r="M258" i="7"/>
  <c r="P258" i="7" l="1"/>
  <c r="Q258" i="7"/>
  <c r="S258" i="7" s="1"/>
  <c r="U258" i="7" l="1"/>
  <c r="R258" i="7"/>
  <c r="T258" i="7" s="1"/>
  <c r="M259" i="7" l="1"/>
  <c r="N259" i="7"/>
  <c r="O259" i="7" s="1"/>
  <c r="P259" i="7" l="1"/>
  <c r="Q259" i="7"/>
  <c r="S259" i="7" s="1"/>
  <c r="R259" i="7" l="1"/>
  <c r="T259" i="7" s="1"/>
  <c r="U259" i="7"/>
  <c r="M260" i="7" l="1"/>
  <c r="N260" i="7"/>
  <c r="O260" i="7" s="1"/>
  <c r="P260" i="7" l="1"/>
  <c r="Q260" i="7"/>
  <c r="S260" i="7"/>
  <c r="R260" i="7" l="1"/>
  <c r="T260" i="7" s="1"/>
  <c r="U260" i="7"/>
  <c r="M261" i="7" l="1"/>
  <c r="N261" i="7"/>
  <c r="O261" i="7" s="1"/>
  <c r="P261" i="7" l="1"/>
  <c r="Q261" i="7"/>
  <c r="S261" i="7" s="1"/>
  <c r="R261" i="7" l="1"/>
  <c r="T261" i="7" s="1"/>
  <c r="U261" i="7"/>
  <c r="M262" i="7" l="1"/>
  <c r="N262" i="7"/>
  <c r="O262" i="7" s="1"/>
  <c r="P262" i="7" l="1"/>
  <c r="Q262" i="7"/>
  <c r="S262" i="7" s="1"/>
  <c r="U262" i="7" l="1"/>
  <c r="R262" i="7"/>
  <c r="T262" i="7" s="1"/>
  <c r="M263" i="7" l="1"/>
  <c r="N263" i="7"/>
  <c r="O263" i="7" s="1"/>
  <c r="P263" i="7" l="1"/>
  <c r="Q263" i="7"/>
  <c r="S263" i="7" s="1"/>
  <c r="U263" i="7" l="1"/>
  <c r="R263" i="7"/>
  <c r="T263" i="7" s="1"/>
  <c r="M264" i="7" l="1"/>
  <c r="N264" i="7"/>
  <c r="O264" i="7" s="1"/>
  <c r="P264" i="7" l="1"/>
  <c r="Q264" i="7"/>
  <c r="S264" i="7" s="1"/>
  <c r="U264" i="7" l="1"/>
  <c r="R264" i="7"/>
  <c r="T264" i="7" s="1"/>
  <c r="M265" i="7" l="1"/>
  <c r="N265" i="7"/>
  <c r="O265" i="7" s="1"/>
  <c r="P265" i="7" l="1"/>
  <c r="Q265" i="7"/>
  <c r="S265" i="7"/>
  <c r="U265" i="7" l="1"/>
  <c r="R265" i="7"/>
  <c r="T265" i="7" s="1"/>
  <c r="N266" i="7" l="1"/>
  <c r="O266" i="7" s="1"/>
  <c r="M266" i="7"/>
  <c r="P266" i="7" l="1"/>
  <c r="Q266" i="7"/>
  <c r="S266" i="7" s="1"/>
  <c r="R266" i="7" l="1"/>
  <c r="T266" i="7" s="1"/>
  <c r="U266" i="7"/>
  <c r="M267" i="7" l="1"/>
  <c r="N267" i="7"/>
  <c r="O267" i="7" s="1"/>
  <c r="P267" i="7" l="1"/>
  <c r="Q267" i="7"/>
  <c r="S267" i="7"/>
  <c r="R267" i="7" l="1"/>
  <c r="T267" i="7" s="1"/>
  <c r="U267" i="7"/>
  <c r="M268" i="7" l="1"/>
  <c r="N268" i="7"/>
  <c r="O268" i="7" s="1"/>
  <c r="P268" i="7" l="1"/>
  <c r="Q268" i="7"/>
  <c r="S268" i="7" s="1"/>
  <c r="R268" i="7" l="1"/>
  <c r="T268" i="7" s="1"/>
  <c r="U268" i="7"/>
  <c r="N269" i="7" l="1"/>
  <c r="O269" i="7" s="1"/>
  <c r="M269" i="7"/>
  <c r="P269" i="7" l="1"/>
  <c r="Q269" i="7"/>
  <c r="S269" i="7" s="1"/>
  <c r="R269" i="7" l="1"/>
  <c r="T269" i="7" s="1"/>
  <c r="U269" i="7"/>
  <c r="N270" i="7" l="1"/>
  <c r="O270" i="7" s="1"/>
  <c r="M270" i="7"/>
  <c r="P270" i="7" l="1"/>
  <c r="Q270" i="7"/>
  <c r="S270" i="7" s="1"/>
  <c r="R270" i="7" l="1"/>
  <c r="T270" i="7" s="1"/>
  <c r="U270" i="7"/>
  <c r="M271" i="7" l="1"/>
  <c r="N271" i="7"/>
  <c r="O271" i="7" s="1"/>
  <c r="P271" i="7" l="1"/>
  <c r="Q271" i="7"/>
  <c r="S271" i="7" s="1"/>
  <c r="R271" i="7" l="1"/>
  <c r="T271" i="7" s="1"/>
  <c r="U271" i="7"/>
  <c r="M272" i="7" l="1"/>
  <c r="N272" i="7"/>
  <c r="O272" i="7" s="1"/>
  <c r="P272" i="7" l="1"/>
  <c r="Q272" i="7"/>
  <c r="S272" i="7" s="1"/>
  <c r="R272" i="7" l="1"/>
  <c r="T272" i="7" s="1"/>
  <c r="U272" i="7"/>
  <c r="M273" i="7" l="1"/>
  <c r="N273" i="7"/>
  <c r="O273" i="7" s="1"/>
  <c r="P273" i="7" l="1"/>
  <c r="Q273" i="7"/>
  <c r="S273" i="7"/>
  <c r="U273" i="7" l="1"/>
  <c r="R273" i="7"/>
  <c r="T273" i="7" s="1"/>
  <c r="M274" i="7" l="1"/>
  <c r="N274" i="7"/>
  <c r="O274" i="7" s="1"/>
  <c r="P274" i="7" l="1"/>
  <c r="Q274" i="7"/>
  <c r="S274" i="7" s="1"/>
  <c r="U274" i="7" l="1"/>
  <c r="R274" i="7"/>
  <c r="T274" i="7" s="1"/>
  <c r="M275" i="7" l="1"/>
  <c r="N275" i="7"/>
  <c r="O275" i="7" s="1"/>
  <c r="P275" i="7" l="1"/>
  <c r="Q275" i="7"/>
  <c r="S275" i="7" s="1"/>
  <c r="U275" i="7" l="1"/>
  <c r="R275" i="7"/>
  <c r="T275" i="7" s="1"/>
  <c r="N276" i="7" l="1"/>
  <c r="O276" i="7" s="1"/>
  <c r="M276" i="7"/>
  <c r="P276" i="7" l="1"/>
  <c r="Q276" i="7"/>
  <c r="S276" i="7" s="1"/>
  <c r="U276" i="7" l="1"/>
  <c r="R276" i="7"/>
  <c r="T276" i="7" s="1"/>
  <c r="M277" i="7" l="1"/>
  <c r="N277" i="7"/>
  <c r="O277" i="7" s="1"/>
  <c r="P277" i="7" l="1"/>
  <c r="Q277" i="7"/>
  <c r="S277" i="7"/>
  <c r="U277" i="7" l="1"/>
  <c r="R277" i="7"/>
  <c r="T277" i="7" s="1"/>
  <c r="M278" i="7" l="1"/>
  <c r="N278" i="7"/>
  <c r="O278" i="7" s="1"/>
  <c r="P278" i="7" l="1"/>
  <c r="Q278" i="7"/>
  <c r="S278" i="7" s="1"/>
  <c r="U278" i="7" l="1"/>
  <c r="R278" i="7"/>
  <c r="T278" i="7" s="1"/>
  <c r="M279" i="7" l="1"/>
  <c r="N279" i="7"/>
  <c r="O279" i="7" s="1"/>
  <c r="P279" i="7" l="1"/>
  <c r="Q279" i="7"/>
  <c r="S279" i="7" s="1"/>
  <c r="R279" i="7" l="1"/>
  <c r="T279" i="7" s="1"/>
  <c r="U279" i="7"/>
  <c r="M280" i="7" l="1"/>
  <c r="N280" i="7"/>
  <c r="O280" i="7" s="1"/>
  <c r="P280" i="7" l="1"/>
  <c r="Q280" i="7"/>
  <c r="S280" i="7" s="1"/>
  <c r="U280" i="7" l="1"/>
  <c r="R280" i="7"/>
  <c r="T280" i="7" s="1"/>
  <c r="N281" i="7" l="1"/>
  <c r="O281" i="7" s="1"/>
  <c r="M281" i="7"/>
  <c r="P281" i="7" l="1"/>
  <c r="Q281" i="7"/>
  <c r="S281" i="7" s="1"/>
  <c r="R281" i="7" l="1"/>
  <c r="T281" i="7" s="1"/>
  <c r="U281" i="7"/>
  <c r="M282" i="7" l="1"/>
  <c r="N282" i="7"/>
  <c r="O282" i="7" s="1"/>
  <c r="P282" i="7" l="1"/>
  <c r="Q282" i="7"/>
  <c r="S282" i="7"/>
  <c r="R282" i="7" l="1"/>
  <c r="T282" i="7" s="1"/>
  <c r="U282" i="7"/>
  <c r="M283" i="7" l="1"/>
  <c r="N283" i="7"/>
  <c r="O283" i="7" s="1"/>
  <c r="P283" i="7" l="1"/>
  <c r="Q283" i="7"/>
  <c r="S283" i="7" s="1"/>
  <c r="R283" i="7" l="1"/>
  <c r="T283" i="7" s="1"/>
  <c r="U283" i="7"/>
  <c r="N284" i="7" l="1"/>
  <c r="O284" i="7" s="1"/>
  <c r="M284" i="7"/>
  <c r="P284" i="7" l="1"/>
  <c r="Q284" i="7"/>
  <c r="S284" i="7"/>
  <c r="U284" i="7" l="1"/>
  <c r="R284" i="7"/>
  <c r="T284" i="7" s="1"/>
  <c r="M285" i="7" l="1"/>
  <c r="N285" i="7"/>
  <c r="O285" i="7" s="1"/>
  <c r="P285" i="7" l="1"/>
  <c r="Q285" i="7"/>
  <c r="S285" i="7" s="1"/>
  <c r="R285" i="7" l="1"/>
  <c r="T285" i="7" s="1"/>
  <c r="U285" i="7"/>
  <c r="M286" i="7" l="1"/>
  <c r="N286" i="7"/>
  <c r="O286" i="7" s="1"/>
  <c r="P286" i="7" l="1"/>
  <c r="Q286" i="7"/>
  <c r="S286" i="7"/>
  <c r="R286" i="7" l="1"/>
  <c r="T286" i="7" s="1"/>
  <c r="U286" i="7"/>
  <c r="M287" i="7" l="1"/>
  <c r="N287" i="7"/>
  <c r="O287" i="7" s="1"/>
  <c r="P287" i="7" l="1"/>
  <c r="Q287" i="7"/>
  <c r="S287" i="7" s="1"/>
  <c r="R287" i="7" l="1"/>
  <c r="T287" i="7" s="1"/>
  <c r="U287" i="7"/>
  <c r="M288" i="7" l="1"/>
  <c r="N288" i="7"/>
  <c r="O288" i="7" s="1"/>
  <c r="P288" i="7" l="1"/>
  <c r="Q288" i="7"/>
  <c r="S288" i="7" s="1"/>
  <c r="R288" i="7" l="1"/>
  <c r="T288" i="7" s="1"/>
  <c r="U288" i="7"/>
  <c r="M289" i="7" l="1"/>
  <c r="N289" i="7"/>
  <c r="O289" i="7" s="1"/>
  <c r="P289" i="7" l="1"/>
  <c r="Q289" i="7"/>
  <c r="S289" i="7"/>
  <c r="R289" i="7" l="1"/>
  <c r="T289" i="7" s="1"/>
  <c r="U289" i="7"/>
  <c r="M290" i="7" l="1"/>
  <c r="N290" i="7"/>
  <c r="O290" i="7" s="1"/>
  <c r="P290" i="7" l="1"/>
  <c r="Q290" i="7"/>
  <c r="S290" i="7" s="1"/>
  <c r="R290" i="7" l="1"/>
  <c r="T290" i="7" s="1"/>
  <c r="U290" i="7"/>
  <c r="M291" i="7" l="1"/>
  <c r="N291" i="7"/>
  <c r="O291" i="7" s="1"/>
  <c r="P291" i="7" l="1"/>
  <c r="Q291" i="7"/>
  <c r="S291" i="7" s="1"/>
  <c r="R291" i="7" l="1"/>
  <c r="T291" i="7" s="1"/>
  <c r="U291" i="7"/>
  <c r="M292" i="7" l="1"/>
  <c r="N292" i="7"/>
  <c r="O292" i="7" s="1"/>
  <c r="P292" i="7" l="1"/>
  <c r="Q292" i="7"/>
  <c r="S292" i="7" s="1"/>
  <c r="R292" i="7" l="1"/>
  <c r="T292" i="7" s="1"/>
  <c r="U292" i="7"/>
  <c r="N293" i="7" l="1"/>
  <c r="O293" i="7" s="1"/>
  <c r="M293" i="7"/>
  <c r="P293" i="7" l="1"/>
  <c r="Q293" i="7"/>
  <c r="S293" i="7"/>
  <c r="U293" i="7" l="1"/>
  <c r="R293" i="7"/>
  <c r="T293" i="7" s="1"/>
  <c r="M294" i="7" l="1"/>
  <c r="N294" i="7"/>
  <c r="O294" i="7" s="1"/>
  <c r="P294" i="7" l="1"/>
  <c r="Q294" i="7"/>
  <c r="S294" i="7" s="1"/>
  <c r="R294" i="7" l="1"/>
  <c r="T294" i="7" s="1"/>
  <c r="U294" i="7"/>
  <c r="N295" i="7" l="1"/>
  <c r="O295" i="7" s="1"/>
  <c r="M295" i="7"/>
  <c r="P295" i="7" l="1"/>
  <c r="Q295" i="7"/>
  <c r="S295" i="7"/>
  <c r="U295" i="7" l="1"/>
  <c r="R295" i="7"/>
  <c r="T295" i="7" s="1"/>
  <c r="N296" i="7" l="1"/>
  <c r="O296" i="7" s="1"/>
  <c r="M296" i="7"/>
  <c r="P296" i="7" l="1"/>
  <c r="Q296" i="7"/>
  <c r="S296" i="7"/>
  <c r="R296" i="7" l="1"/>
  <c r="T296" i="7" s="1"/>
  <c r="U296" i="7"/>
  <c r="M297" i="7" l="1"/>
  <c r="N297" i="7"/>
  <c r="O297" i="7" s="1"/>
  <c r="P297" i="7" l="1"/>
  <c r="Q297" i="7"/>
  <c r="S297" i="7" s="1"/>
  <c r="U297" i="7" l="1"/>
  <c r="R297" i="7"/>
  <c r="T297" i="7" s="1"/>
  <c r="N298" i="7" l="1"/>
  <c r="O298" i="7" s="1"/>
  <c r="M298" i="7"/>
  <c r="P298" i="7" l="1"/>
  <c r="Q298" i="7"/>
  <c r="S298" i="7"/>
  <c r="U298" i="7" l="1"/>
  <c r="R298" i="7"/>
  <c r="T298" i="7" s="1"/>
  <c r="M299" i="7" l="1"/>
  <c r="N299" i="7"/>
  <c r="O299" i="7" s="1"/>
  <c r="P299" i="7" l="1"/>
  <c r="Q299" i="7"/>
  <c r="S299" i="7" s="1"/>
  <c r="U299" i="7" l="1"/>
  <c r="R299" i="7"/>
  <c r="T299" i="7" s="1"/>
  <c r="N300" i="7" l="1"/>
  <c r="O300" i="7" s="1"/>
  <c r="M300" i="7"/>
  <c r="P300" i="7" l="1"/>
  <c r="Q300" i="7"/>
  <c r="S300" i="7"/>
  <c r="U300" i="7" l="1"/>
  <c r="R300" i="7"/>
  <c r="T300" i="7" s="1"/>
  <c r="N301" i="7" l="1"/>
  <c r="O301" i="7" s="1"/>
  <c r="M301" i="7"/>
  <c r="P301" i="7" l="1"/>
  <c r="Q301" i="7"/>
  <c r="S301" i="7" s="1"/>
  <c r="R301" i="7" l="1"/>
  <c r="T301" i="7" s="1"/>
  <c r="U301" i="7"/>
  <c r="M302" i="7" l="1"/>
  <c r="N302" i="7"/>
  <c r="O302" i="7" s="1"/>
  <c r="P302" i="7" l="1"/>
  <c r="Q302" i="7"/>
  <c r="S302" i="7"/>
  <c r="U302" i="7" l="1"/>
  <c r="R302" i="7"/>
  <c r="T302" i="7" s="1"/>
  <c r="M303" i="7" l="1"/>
  <c r="N303" i="7"/>
  <c r="O303" i="7" s="1"/>
  <c r="P303" i="7" l="1"/>
  <c r="Q303" i="7"/>
  <c r="S303" i="7" s="1"/>
  <c r="U303" i="7" l="1"/>
  <c r="R303" i="7"/>
  <c r="T303" i="7" s="1"/>
  <c r="M304" i="7" l="1"/>
  <c r="N304" i="7"/>
  <c r="O304" i="7" s="1"/>
  <c r="P304" i="7" l="1"/>
  <c r="Q304" i="7"/>
  <c r="S304" i="7"/>
  <c r="R304" i="7" l="1"/>
  <c r="T304" i="7" s="1"/>
  <c r="U304" i="7"/>
  <c r="N305" i="7" l="1"/>
  <c r="O305" i="7" s="1"/>
  <c r="M305" i="7"/>
  <c r="P305" i="7" l="1"/>
  <c r="Q305" i="7"/>
  <c r="S305" i="7"/>
  <c r="U305" i="7" l="1"/>
  <c r="R305" i="7"/>
  <c r="T305" i="7" s="1"/>
  <c r="M306" i="7" l="1"/>
  <c r="N306" i="7"/>
  <c r="O306" i="7" s="1"/>
  <c r="P306" i="7" l="1"/>
  <c r="Q306" i="7"/>
  <c r="S306" i="7"/>
  <c r="R306" i="7" l="1"/>
  <c r="T306" i="7" s="1"/>
  <c r="U306" i="7"/>
  <c r="M307" i="7" l="1"/>
  <c r="N307" i="7"/>
  <c r="O307" i="7" s="1"/>
  <c r="P307" i="7" l="1"/>
  <c r="Q307" i="7"/>
  <c r="S307" i="7" s="1"/>
  <c r="U307" i="7" l="1"/>
  <c r="R307" i="7"/>
  <c r="T307" i="7" s="1"/>
  <c r="N308" i="7" l="1"/>
  <c r="O308" i="7" s="1"/>
  <c r="M308" i="7"/>
  <c r="P308" i="7" l="1"/>
  <c r="Q308" i="7"/>
  <c r="S308" i="7" s="1"/>
  <c r="U308" i="7" l="1"/>
  <c r="R308" i="7"/>
  <c r="T308" i="7" s="1"/>
  <c r="N309" i="7" l="1"/>
  <c r="O309" i="7" s="1"/>
  <c r="M309" i="7"/>
  <c r="P309" i="7" l="1"/>
  <c r="Q309" i="7"/>
  <c r="S309" i="7" s="1"/>
  <c r="U309" i="7" l="1"/>
  <c r="R309" i="7"/>
  <c r="T309" i="7" s="1"/>
  <c r="N310" i="7" l="1"/>
  <c r="O310" i="7" s="1"/>
  <c r="M310" i="7"/>
  <c r="P310" i="7" l="1"/>
  <c r="Q310" i="7"/>
  <c r="S310" i="7" s="1"/>
  <c r="R310" i="7" l="1"/>
  <c r="T310" i="7" s="1"/>
  <c r="U310" i="7"/>
  <c r="M311" i="7" l="1"/>
  <c r="N311" i="7"/>
  <c r="O311" i="7" s="1"/>
  <c r="P311" i="7" l="1"/>
  <c r="Q311" i="7"/>
  <c r="S311" i="7" s="1"/>
  <c r="U311" i="7" l="1"/>
  <c r="R311" i="7"/>
  <c r="T311" i="7" s="1"/>
  <c r="M312" i="7" l="1"/>
  <c r="N312" i="7"/>
  <c r="O312" i="7" s="1"/>
  <c r="P312" i="7" l="1"/>
  <c r="Q312" i="7"/>
  <c r="S312" i="7"/>
  <c r="R312" i="7" l="1"/>
  <c r="T312" i="7" s="1"/>
  <c r="U312" i="7"/>
  <c r="N313" i="7" l="1"/>
  <c r="O313" i="7" s="1"/>
  <c r="M313" i="7"/>
  <c r="P313" i="7" l="1"/>
  <c r="Q313" i="7"/>
  <c r="S313" i="7"/>
  <c r="U313" i="7" l="1"/>
  <c r="R313" i="7"/>
  <c r="T313" i="7" s="1"/>
  <c r="M314" i="7" l="1"/>
  <c r="N314" i="7"/>
  <c r="O314" i="7" s="1"/>
  <c r="P314" i="7" l="1"/>
  <c r="Q314" i="7"/>
  <c r="S314" i="7" s="1"/>
  <c r="U314" i="7" l="1"/>
  <c r="R314" i="7"/>
  <c r="T314" i="7" s="1"/>
  <c r="M315" i="7" l="1"/>
  <c r="N315" i="7"/>
  <c r="O315" i="7" s="1"/>
  <c r="P315" i="7" l="1"/>
  <c r="Q315" i="7"/>
  <c r="S315" i="7"/>
  <c r="R315" i="7" l="1"/>
  <c r="T315" i="7" s="1"/>
  <c r="U315" i="7"/>
  <c r="M316" i="7" l="1"/>
  <c r="N316" i="7"/>
  <c r="O316" i="7" s="1"/>
  <c r="P316" i="7" l="1"/>
  <c r="Q316" i="7"/>
  <c r="S316" i="7"/>
  <c r="U316" i="7" l="1"/>
  <c r="R316" i="7"/>
  <c r="T316" i="7" s="1"/>
  <c r="M317" i="7" l="1"/>
  <c r="N317" i="7"/>
  <c r="O317" i="7" s="1"/>
  <c r="P317" i="7" l="1"/>
  <c r="Q317" i="7"/>
  <c r="S317" i="7" s="1"/>
  <c r="R317" i="7" l="1"/>
  <c r="T317" i="7" s="1"/>
  <c r="U317" i="7"/>
  <c r="N318" i="7" l="1"/>
  <c r="O318" i="7" s="1"/>
  <c r="M318" i="7"/>
  <c r="P318" i="7" l="1"/>
  <c r="Q318" i="7"/>
  <c r="S318" i="7" s="1"/>
  <c r="R318" i="7" l="1"/>
  <c r="T318" i="7" s="1"/>
  <c r="U318" i="7"/>
  <c r="M319" i="7" l="1"/>
  <c r="N319" i="7"/>
  <c r="O319" i="7" s="1"/>
  <c r="P319" i="7" l="1"/>
  <c r="Q319" i="7"/>
  <c r="S319" i="7"/>
  <c r="R319" i="7" l="1"/>
  <c r="T319" i="7" s="1"/>
  <c r="U319" i="7"/>
  <c r="M320" i="7" l="1"/>
  <c r="N320" i="7"/>
  <c r="O320" i="7" s="1"/>
  <c r="P320" i="7" l="1"/>
  <c r="Q320" i="7"/>
  <c r="S320" i="7"/>
  <c r="R320" i="7" l="1"/>
  <c r="T320" i="7" s="1"/>
  <c r="U320" i="7"/>
  <c r="M321" i="7" l="1"/>
  <c r="N321" i="7"/>
  <c r="O321" i="7" s="1"/>
  <c r="P321" i="7" l="1"/>
  <c r="Q321" i="7"/>
  <c r="S321" i="7" s="1"/>
  <c r="U321" i="7" l="1"/>
  <c r="R321" i="7"/>
  <c r="T321" i="7" s="1"/>
  <c r="N322" i="7" l="1"/>
  <c r="O322" i="7" s="1"/>
  <c r="M322" i="7"/>
  <c r="P322" i="7" l="1"/>
  <c r="Q322" i="7"/>
  <c r="S322" i="7" s="1"/>
  <c r="U322" i="7" l="1"/>
  <c r="R322" i="7"/>
  <c r="T322" i="7" s="1"/>
  <c r="M323" i="7" l="1"/>
  <c r="N323" i="7"/>
  <c r="O323" i="7" s="1"/>
  <c r="P323" i="7" l="1"/>
  <c r="Q323" i="7"/>
  <c r="S323" i="7" s="1"/>
  <c r="R323" i="7" l="1"/>
  <c r="T323" i="7" s="1"/>
  <c r="U323" i="7"/>
  <c r="M324" i="7" l="1"/>
  <c r="N324" i="7"/>
  <c r="O324" i="7" s="1"/>
  <c r="P324" i="7" l="1"/>
  <c r="Q324" i="7"/>
  <c r="S324" i="7"/>
  <c r="R324" i="7" l="1"/>
  <c r="T324" i="7" s="1"/>
  <c r="U324" i="7"/>
  <c r="N325" i="7" l="1"/>
  <c r="O325" i="7" s="1"/>
  <c r="M325" i="7"/>
  <c r="P325" i="7" l="1"/>
  <c r="Q325" i="7"/>
  <c r="S325" i="7"/>
  <c r="R325" i="7" l="1"/>
  <c r="T325" i="7" s="1"/>
  <c r="U325" i="7"/>
  <c r="N326" i="7" l="1"/>
  <c r="O326" i="7" s="1"/>
  <c r="M326" i="7"/>
  <c r="P326" i="7" l="1"/>
  <c r="Q326" i="7"/>
  <c r="S326" i="7" s="1"/>
  <c r="U326" i="7" l="1"/>
  <c r="R326" i="7"/>
  <c r="T326" i="7" s="1"/>
  <c r="N327" i="7" l="1"/>
  <c r="O327" i="7" s="1"/>
  <c r="M327" i="7"/>
  <c r="P327" i="7" l="1"/>
  <c r="Q327" i="7"/>
  <c r="S327" i="7" s="1"/>
  <c r="R327" i="7" l="1"/>
  <c r="T327" i="7" s="1"/>
  <c r="U327" i="7"/>
  <c r="M328" i="7" l="1"/>
  <c r="N328" i="7"/>
  <c r="O328" i="7" s="1"/>
  <c r="P328" i="7" l="1"/>
  <c r="Q328" i="7"/>
  <c r="S328" i="7"/>
  <c r="U328" i="7" l="1"/>
  <c r="R328" i="7"/>
  <c r="T328" i="7" s="1"/>
  <c r="N329" i="7" l="1"/>
  <c r="O329" i="7" s="1"/>
  <c r="M329" i="7"/>
  <c r="P329" i="7" l="1"/>
  <c r="Q329" i="7"/>
  <c r="S329" i="7"/>
  <c r="R329" i="7" l="1"/>
  <c r="T329" i="7" s="1"/>
  <c r="U329" i="7"/>
  <c r="N330" i="7" l="1"/>
  <c r="O330" i="7" s="1"/>
  <c r="M330" i="7"/>
  <c r="P330" i="7" l="1"/>
  <c r="Q330" i="7"/>
  <c r="S330" i="7"/>
  <c r="R330" i="7" l="1"/>
  <c r="T330" i="7" s="1"/>
  <c r="U330" i="7"/>
  <c r="M331" i="7" l="1"/>
  <c r="N331" i="7"/>
  <c r="O331" i="7" s="1"/>
  <c r="P331" i="7" l="1"/>
  <c r="Q331" i="7"/>
  <c r="S331" i="7" s="1"/>
  <c r="R331" i="7" l="1"/>
  <c r="T331" i="7" s="1"/>
  <c r="U331" i="7"/>
  <c r="M332" i="7" l="1"/>
  <c r="N332" i="7"/>
  <c r="O332" i="7" s="1"/>
  <c r="P332" i="7" l="1"/>
  <c r="Q332" i="7"/>
  <c r="S332" i="7"/>
  <c r="R332" i="7" l="1"/>
  <c r="T332" i="7" s="1"/>
  <c r="U332" i="7"/>
  <c r="M333" i="7" l="1"/>
  <c r="N333" i="7"/>
  <c r="O333" i="7" s="1"/>
  <c r="P333" i="7" l="1"/>
  <c r="Q333" i="7"/>
  <c r="S333" i="7" s="1"/>
  <c r="U333" i="7" l="1"/>
  <c r="R333" i="7"/>
  <c r="T333" i="7" s="1"/>
  <c r="M334" i="7" l="1"/>
  <c r="N334" i="7"/>
  <c r="O334" i="7" s="1"/>
  <c r="P334" i="7" l="1"/>
  <c r="Q334" i="7"/>
  <c r="S334" i="7" s="1"/>
  <c r="U334" i="7" l="1"/>
  <c r="R334" i="7"/>
  <c r="T334" i="7" s="1"/>
  <c r="M335" i="7" l="1"/>
  <c r="N335" i="7"/>
  <c r="O335" i="7" s="1"/>
  <c r="P335" i="7" l="1"/>
  <c r="Q335" i="7"/>
  <c r="S335" i="7" s="1"/>
  <c r="U335" i="7" l="1"/>
  <c r="R335" i="7"/>
  <c r="T335" i="7" s="1"/>
  <c r="M336" i="7" l="1"/>
  <c r="N336" i="7"/>
  <c r="O336" i="7" s="1"/>
  <c r="P336" i="7" l="1"/>
  <c r="Q336" i="7"/>
  <c r="S336" i="7" s="1"/>
  <c r="U336" i="7" l="1"/>
  <c r="R336" i="7"/>
  <c r="T336" i="7" s="1"/>
  <c r="N337" i="7" l="1"/>
  <c r="O337" i="7" s="1"/>
  <c r="M337" i="7"/>
  <c r="P337" i="7" l="1"/>
  <c r="Q337" i="7"/>
  <c r="S337" i="7" s="1"/>
  <c r="R337" i="7" l="1"/>
  <c r="T337" i="7" s="1"/>
  <c r="U337" i="7"/>
  <c r="M338" i="7" l="1"/>
  <c r="N338" i="7"/>
  <c r="O338" i="7" s="1"/>
  <c r="P338" i="7" l="1"/>
  <c r="Q338" i="7"/>
  <c r="S338" i="7" s="1"/>
  <c r="R338" i="7" l="1"/>
  <c r="T338" i="7" s="1"/>
  <c r="U338" i="7"/>
  <c r="M339" i="7" l="1"/>
  <c r="N339" i="7"/>
  <c r="O339" i="7" s="1"/>
  <c r="P339" i="7" l="1"/>
  <c r="Q339" i="7"/>
  <c r="S339" i="7"/>
  <c r="R339" i="7" l="1"/>
  <c r="T339" i="7" s="1"/>
  <c r="U339" i="7"/>
  <c r="M340" i="7" l="1"/>
  <c r="N340" i="7"/>
  <c r="O340" i="7" s="1"/>
  <c r="P340" i="7" l="1"/>
  <c r="Q340" i="7"/>
  <c r="S340" i="7" s="1"/>
  <c r="R340" i="7" l="1"/>
  <c r="T340" i="7" s="1"/>
  <c r="U340" i="7"/>
  <c r="N341" i="7" l="1"/>
  <c r="O341" i="7" s="1"/>
  <c r="M341" i="7"/>
  <c r="P341" i="7" l="1"/>
  <c r="Q341" i="7"/>
  <c r="S341" i="7"/>
  <c r="U341" i="7" l="1"/>
  <c r="R341" i="7"/>
  <c r="T341" i="7" s="1"/>
  <c r="M342" i="7" l="1"/>
  <c r="N342" i="7"/>
  <c r="O342" i="7" s="1"/>
  <c r="P342" i="7" l="1"/>
  <c r="Q342" i="7"/>
  <c r="S342" i="7"/>
  <c r="R342" i="7" l="1"/>
  <c r="T342" i="7" s="1"/>
  <c r="U342" i="7"/>
  <c r="M343" i="7" l="1"/>
  <c r="N343" i="7"/>
  <c r="O343" i="7" s="1"/>
  <c r="P343" i="7" l="1"/>
  <c r="Q343" i="7"/>
  <c r="S343" i="7" s="1"/>
  <c r="U343" i="7" l="1"/>
  <c r="R343" i="7"/>
  <c r="T343" i="7" s="1"/>
  <c r="N344" i="7" l="1"/>
  <c r="O344" i="7" s="1"/>
  <c r="M344" i="7"/>
  <c r="P344" i="7" l="1"/>
  <c r="Q344" i="7"/>
  <c r="S344" i="7" s="1"/>
  <c r="U344" i="7" l="1"/>
  <c r="R344" i="7"/>
  <c r="T344" i="7" s="1"/>
  <c r="M345" i="7" l="1"/>
  <c r="N345" i="7"/>
  <c r="O345" i="7" s="1"/>
  <c r="P345" i="7" l="1"/>
  <c r="Q345" i="7"/>
  <c r="S345" i="7"/>
  <c r="U345" i="7" l="1"/>
  <c r="R345" i="7"/>
  <c r="T345" i="7" s="1"/>
  <c r="M346" i="7" l="1"/>
  <c r="N346" i="7"/>
  <c r="O346" i="7" s="1"/>
  <c r="P346" i="7" l="1"/>
  <c r="Q346" i="7"/>
  <c r="S346" i="7"/>
  <c r="R346" i="7" l="1"/>
  <c r="T346" i="7" s="1"/>
  <c r="U346" i="7"/>
  <c r="M347" i="7" l="1"/>
  <c r="N347" i="7"/>
  <c r="O347" i="7" s="1"/>
  <c r="P347" i="7" l="1"/>
  <c r="Q347" i="7"/>
  <c r="S347" i="7"/>
  <c r="U347" i="7" l="1"/>
  <c r="R347" i="7"/>
  <c r="T347" i="7" s="1"/>
  <c r="M348" i="7" l="1"/>
  <c r="N348" i="7"/>
  <c r="O348" i="7" s="1"/>
  <c r="P348" i="7" l="1"/>
  <c r="Q348" i="7"/>
  <c r="S348" i="7"/>
  <c r="R348" i="7" l="1"/>
  <c r="T348" i="7" s="1"/>
  <c r="U348" i="7"/>
  <c r="M349" i="7" l="1"/>
  <c r="N349" i="7"/>
  <c r="O349" i="7" s="1"/>
  <c r="P349" i="7" l="1"/>
  <c r="Q349" i="7"/>
  <c r="S349" i="7"/>
  <c r="R349" i="7" l="1"/>
  <c r="T349" i="7" s="1"/>
  <c r="U349" i="7"/>
  <c r="M350" i="7" l="1"/>
  <c r="N350" i="7"/>
  <c r="O350" i="7" s="1"/>
  <c r="P350" i="7" l="1"/>
  <c r="Q350" i="7"/>
  <c r="S350" i="7" s="1"/>
  <c r="R350" i="7" l="1"/>
  <c r="T350" i="7" s="1"/>
  <c r="U350" i="7"/>
  <c r="M351" i="7" l="1"/>
  <c r="N351" i="7"/>
  <c r="O351" i="7" s="1"/>
  <c r="P351" i="7" l="1"/>
  <c r="Q351" i="7"/>
  <c r="S351" i="7"/>
  <c r="R351" i="7" l="1"/>
  <c r="T351" i="7" s="1"/>
  <c r="U351" i="7"/>
  <c r="M352" i="7" l="1"/>
  <c r="N352" i="7"/>
  <c r="O352" i="7" s="1"/>
  <c r="P352" i="7" l="1"/>
  <c r="Q352" i="7"/>
  <c r="S352" i="7"/>
  <c r="R352" i="7" l="1"/>
  <c r="T352" i="7" s="1"/>
  <c r="U352" i="7"/>
  <c r="M353" i="7" l="1"/>
  <c r="N353" i="7"/>
  <c r="O353" i="7" s="1"/>
  <c r="P353" i="7" l="1"/>
  <c r="Q353" i="7"/>
  <c r="S353" i="7"/>
  <c r="R353" i="7" l="1"/>
  <c r="T353" i="7" s="1"/>
  <c r="U353" i="7"/>
  <c r="M354" i="7" l="1"/>
  <c r="N354" i="7"/>
  <c r="O354" i="7" s="1"/>
  <c r="P354" i="7" l="1"/>
  <c r="Q354" i="7"/>
  <c r="S354" i="7"/>
  <c r="U354" i="7" l="1"/>
  <c r="R354" i="7"/>
  <c r="T354" i="7" s="1"/>
  <c r="M355" i="7" l="1"/>
  <c r="N355" i="7"/>
  <c r="O355" i="7" s="1"/>
  <c r="P355" i="7" l="1"/>
  <c r="Q355" i="7"/>
  <c r="S355" i="7" s="1"/>
  <c r="R355" i="7" l="1"/>
  <c r="T355" i="7" s="1"/>
  <c r="U355" i="7"/>
  <c r="M356" i="7" l="1"/>
  <c r="N356" i="7"/>
  <c r="O356" i="7" s="1"/>
  <c r="P356" i="7" l="1"/>
  <c r="Q356" i="7"/>
  <c r="S356" i="7"/>
  <c r="R356" i="7" l="1"/>
  <c r="T356" i="7" s="1"/>
  <c r="U356" i="7"/>
  <c r="N357" i="7" l="1"/>
  <c r="O357" i="7" s="1"/>
  <c r="M357" i="7"/>
  <c r="P357" i="7" l="1"/>
  <c r="Q357" i="7"/>
  <c r="S357" i="7" s="1"/>
  <c r="R357" i="7" l="1"/>
  <c r="T357" i="7" s="1"/>
  <c r="U357" i="7"/>
  <c r="M358" i="7" l="1"/>
  <c r="N358" i="7"/>
  <c r="O358" i="7" s="1"/>
  <c r="P358" i="7" l="1"/>
  <c r="Q358" i="7"/>
  <c r="S358" i="7"/>
  <c r="U358" i="7" l="1"/>
  <c r="R358" i="7"/>
  <c r="T358" i="7" s="1"/>
  <c r="M359" i="7" l="1"/>
  <c r="N359" i="7"/>
  <c r="O359" i="7" s="1"/>
  <c r="P359" i="7" l="1"/>
  <c r="Q359" i="7"/>
  <c r="S359" i="7" s="1"/>
  <c r="R359" i="7" l="1"/>
  <c r="T359" i="7" s="1"/>
  <c r="U359" i="7"/>
  <c r="M360" i="7" l="1"/>
  <c r="N360" i="7"/>
  <c r="O360" i="7" s="1"/>
  <c r="P360" i="7" l="1"/>
  <c r="Q360" i="7"/>
  <c r="S360" i="7"/>
  <c r="U360" i="7" l="1"/>
  <c r="R360" i="7"/>
  <c r="T360" i="7" s="1"/>
  <c r="N361" i="7" l="1"/>
  <c r="O361" i="7" s="1"/>
  <c r="M361" i="7"/>
  <c r="P361" i="7" l="1"/>
  <c r="Q361" i="7"/>
  <c r="S361" i="7" s="1"/>
  <c r="U361" i="7" l="1"/>
  <c r="R361" i="7"/>
  <c r="T361" i="7" s="1"/>
  <c r="M362" i="7" l="1"/>
  <c r="N362" i="7"/>
  <c r="O362" i="7" s="1"/>
  <c r="P362" i="7" l="1"/>
  <c r="Q362" i="7"/>
  <c r="S362" i="7" s="1"/>
  <c r="U362" i="7" l="1"/>
  <c r="R362" i="7"/>
  <c r="T362" i="7" s="1"/>
  <c r="M363" i="7" l="1"/>
  <c r="N363" i="7"/>
  <c r="O363" i="7" s="1"/>
  <c r="P363" i="7" l="1"/>
  <c r="Q363" i="7"/>
  <c r="S363" i="7"/>
  <c r="R363" i="7" l="1"/>
  <c r="T363" i="7" s="1"/>
  <c r="U363" i="7"/>
  <c r="M364" i="7" l="1"/>
  <c r="N364" i="7"/>
  <c r="O364" i="7" s="1"/>
  <c r="P364" i="7" l="1"/>
  <c r="Q364" i="7"/>
  <c r="S364" i="7" s="1"/>
  <c r="R364" i="7" l="1"/>
  <c r="T364" i="7" s="1"/>
  <c r="U364" i="7"/>
  <c r="M365" i="7" l="1"/>
  <c r="N365" i="7"/>
  <c r="O365" i="7" s="1"/>
  <c r="P365" i="7" l="1"/>
  <c r="Q365" i="7"/>
  <c r="S365" i="7"/>
  <c r="U365" i="7" l="1"/>
  <c r="R365" i="7"/>
  <c r="T365" i="7" s="1"/>
  <c r="M366" i="7" l="1"/>
  <c r="N366" i="7"/>
  <c r="O366" i="7" s="1"/>
  <c r="P366" i="7" l="1"/>
  <c r="Q366" i="7"/>
  <c r="S366" i="7" s="1"/>
  <c r="R366" i="7" l="1"/>
  <c r="T366" i="7" s="1"/>
  <c r="U366" i="7"/>
  <c r="N367" i="7" l="1"/>
  <c r="O367" i="7" s="1"/>
  <c r="M367" i="7"/>
  <c r="P367" i="7" l="1"/>
  <c r="Q367" i="7"/>
  <c r="S367" i="7" s="1"/>
  <c r="U367" i="7" l="1"/>
  <c r="R367" i="7"/>
  <c r="T367" i="7" s="1"/>
  <c r="M368" i="7" l="1"/>
  <c r="N368" i="7"/>
  <c r="O368" i="7" s="1"/>
  <c r="P368" i="7" l="1"/>
  <c r="Q368" i="7"/>
  <c r="S368" i="7" s="1"/>
  <c r="U368" i="7" l="1"/>
  <c r="R368" i="7"/>
  <c r="T368" i="7" s="1"/>
  <c r="M369" i="7" l="1"/>
  <c r="N369" i="7"/>
  <c r="O369" i="7" s="1"/>
  <c r="P369" i="7" l="1"/>
  <c r="Q369" i="7"/>
  <c r="S369" i="7" s="1"/>
  <c r="U369" i="7" l="1"/>
  <c r="R369" i="7"/>
  <c r="T369" i="7" s="1"/>
  <c r="M370" i="7" l="1"/>
  <c r="N370" i="7"/>
  <c r="O370" i="7" s="1"/>
  <c r="P370" i="7" l="1"/>
  <c r="Q370" i="7"/>
  <c r="S370" i="7"/>
  <c r="R370" i="7" l="1"/>
  <c r="T370" i="7" s="1"/>
  <c r="U370" i="7"/>
  <c r="M371" i="7" l="1"/>
  <c r="N371" i="7"/>
  <c r="O371" i="7" s="1"/>
  <c r="P371" i="7" l="1"/>
  <c r="Q371" i="7"/>
  <c r="S371" i="7"/>
  <c r="R371" i="7" l="1"/>
  <c r="T371" i="7" s="1"/>
  <c r="U371" i="7"/>
  <c r="N372" i="7" l="1"/>
  <c r="O372" i="7" s="1"/>
  <c r="M372" i="7"/>
  <c r="P372" i="7" l="1"/>
  <c r="Q372" i="7"/>
  <c r="S372" i="7"/>
  <c r="U372" i="7" l="1"/>
  <c r="R372" i="7"/>
  <c r="T372" i="7" s="1"/>
  <c r="N373" i="7" l="1"/>
  <c r="O373" i="7" s="1"/>
  <c r="M373" i="7"/>
  <c r="P373" i="7" l="1"/>
  <c r="Q373" i="7"/>
  <c r="S373" i="7" s="1"/>
  <c r="U373" i="7" l="1"/>
  <c r="R373" i="7"/>
  <c r="T373" i="7" s="1"/>
  <c r="N374" i="7" l="1"/>
  <c r="O374" i="7" s="1"/>
  <c r="M374" i="7"/>
  <c r="P374" i="7" l="1"/>
  <c r="Q374" i="7"/>
  <c r="S374" i="7" s="1"/>
  <c r="R374" i="7" l="1"/>
  <c r="T374" i="7" s="1"/>
  <c r="U374" i="7"/>
  <c r="M375" i="7" l="1"/>
  <c r="N375" i="7"/>
  <c r="O375" i="7" s="1"/>
  <c r="P375" i="7" l="1"/>
  <c r="Q375" i="7"/>
  <c r="S375" i="7"/>
  <c r="U375" i="7" l="1"/>
  <c r="R375" i="7"/>
  <c r="T375" i="7" s="1"/>
  <c r="N376" i="7" l="1"/>
  <c r="O376" i="7" s="1"/>
  <c r="M376" i="7"/>
  <c r="P376" i="7" l="1"/>
  <c r="Q376" i="7"/>
  <c r="S376" i="7"/>
  <c r="U376" i="7" l="1"/>
  <c r="R376" i="7"/>
  <c r="T376" i="7" s="1"/>
  <c r="M377" i="7" l="1"/>
  <c r="N377" i="7"/>
  <c r="O377" i="7" s="1"/>
  <c r="P377" i="7" l="1"/>
  <c r="Q377" i="7"/>
  <c r="S377" i="7"/>
  <c r="R377" i="7" l="1"/>
  <c r="T377" i="7" s="1"/>
  <c r="U377" i="7"/>
  <c r="N378" i="7" l="1"/>
  <c r="O378" i="7" s="1"/>
  <c r="M378" i="7"/>
  <c r="P378" i="7" l="1"/>
  <c r="Q378" i="7"/>
  <c r="S378" i="7"/>
  <c r="R378" i="7" l="1"/>
  <c r="T378" i="7" s="1"/>
  <c r="U378" i="7"/>
  <c r="M379" i="7" l="1"/>
  <c r="N379" i="7"/>
  <c r="O379" i="7" s="1"/>
  <c r="P379" i="7" l="1"/>
  <c r="Q379" i="7"/>
  <c r="S379" i="7" s="1"/>
  <c r="U379" i="7" l="1"/>
  <c r="R379" i="7"/>
  <c r="T379" i="7" s="1"/>
  <c r="M380" i="7" l="1"/>
  <c r="N380" i="7"/>
  <c r="O380" i="7" s="1"/>
  <c r="P380" i="7" l="1"/>
  <c r="Q380" i="7"/>
  <c r="S380" i="7" s="1"/>
  <c r="R380" i="7" l="1"/>
  <c r="T380" i="7" s="1"/>
  <c r="U380" i="7"/>
  <c r="M381" i="7" l="1"/>
  <c r="N381" i="7"/>
  <c r="O381" i="7" s="1"/>
  <c r="P381" i="7" l="1"/>
  <c r="Q381" i="7"/>
  <c r="S381" i="7" s="1"/>
  <c r="R381" i="7" l="1"/>
  <c r="T381" i="7" s="1"/>
  <c r="U381" i="7"/>
  <c r="M382" i="7" l="1"/>
  <c r="N382" i="7"/>
  <c r="O382" i="7" s="1"/>
  <c r="P382" i="7" l="1"/>
  <c r="Q382" i="7"/>
  <c r="S382" i="7" s="1"/>
  <c r="R382" i="7" l="1"/>
  <c r="T382" i="7" s="1"/>
  <c r="U382" i="7"/>
  <c r="M383" i="7" l="1"/>
  <c r="N383" i="7"/>
  <c r="O383" i="7" s="1"/>
  <c r="P383" i="7" l="1"/>
  <c r="Q383" i="7"/>
  <c r="S383" i="7" s="1"/>
  <c r="R383" i="7" l="1"/>
  <c r="T383" i="7" s="1"/>
  <c r="U383" i="7"/>
  <c r="M384" i="7" l="1"/>
  <c r="N384" i="7"/>
  <c r="O384" i="7" s="1"/>
  <c r="P384" i="7" l="1"/>
  <c r="Q384" i="7"/>
  <c r="S384" i="7"/>
  <c r="R384" i="7" l="1"/>
  <c r="T384" i="7" s="1"/>
  <c r="U384" i="7"/>
  <c r="M385" i="7" l="1"/>
  <c r="N385" i="7"/>
  <c r="O385" i="7" s="1"/>
  <c r="P385" i="7" l="1"/>
  <c r="Q385" i="7"/>
  <c r="S385" i="7"/>
  <c r="R385" i="7" l="1"/>
  <c r="T385" i="7" s="1"/>
  <c r="U385" i="7"/>
  <c r="N386" i="7" l="1"/>
  <c r="O386" i="7" s="1"/>
  <c r="M386" i="7"/>
  <c r="P386" i="7" l="1"/>
  <c r="Q386" i="7"/>
  <c r="S386" i="7"/>
  <c r="U386" i="7" l="1"/>
  <c r="R386" i="7"/>
  <c r="T386" i="7" s="1"/>
  <c r="M387" i="7" l="1"/>
  <c r="N387" i="7"/>
  <c r="O387" i="7" s="1"/>
  <c r="P387" i="7" l="1"/>
  <c r="Q387" i="7"/>
  <c r="S387" i="7"/>
  <c r="R387" i="7" l="1"/>
  <c r="T387" i="7" s="1"/>
  <c r="U387" i="7"/>
  <c r="M388" i="7" l="1"/>
  <c r="N388" i="7"/>
  <c r="O388" i="7" s="1"/>
  <c r="P388" i="7" l="1"/>
  <c r="Q388" i="7"/>
  <c r="S388" i="7"/>
  <c r="R388" i="7" l="1"/>
  <c r="T388" i="7" s="1"/>
  <c r="U388" i="7"/>
  <c r="N389" i="7" l="1"/>
  <c r="O389" i="7" s="1"/>
  <c r="M389" i="7"/>
  <c r="P389" i="7" l="1"/>
  <c r="Q389" i="7"/>
  <c r="S389" i="7" s="1"/>
  <c r="R389" i="7" l="1"/>
  <c r="T389" i="7" s="1"/>
  <c r="U389" i="7"/>
  <c r="M390" i="7" l="1"/>
  <c r="N390" i="7"/>
  <c r="O390" i="7" s="1"/>
  <c r="P390" i="7" l="1"/>
  <c r="Q390" i="7"/>
  <c r="S390" i="7"/>
  <c r="R390" i="7" l="1"/>
  <c r="T390" i="7" s="1"/>
  <c r="U390" i="7"/>
  <c r="N391" i="7" l="1"/>
  <c r="O391" i="7" s="1"/>
  <c r="M391" i="7"/>
  <c r="P391" i="7" l="1"/>
  <c r="Q391" i="7"/>
  <c r="S391" i="7" s="1"/>
  <c r="U391" i="7" l="1"/>
  <c r="R391" i="7"/>
  <c r="T391" i="7" s="1"/>
  <c r="N392" i="7" l="1"/>
  <c r="O392" i="7" s="1"/>
  <c r="M392" i="7"/>
  <c r="P392" i="7" l="1"/>
  <c r="Q392" i="7"/>
  <c r="S392" i="7"/>
  <c r="U392" i="7" l="1"/>
  <c r="R392" i="7"/>
  <c r="T392" i="7" s="1"/>
  <c r="N393" i="7" l="1"/>
  <c r="O393" i="7" s="1"/>
  <c r="M393" i="7"/>
  <c r="P393" i="7" l="1"/>
  <c r="Q393" i="7"/>
  <c r="S393" i="7" s="1"/>
  <c r="U393" i="7" l="1"/>
  <c r="R393" i="7"/>
  <c r="T393" i="7" s="1"/>
  <c r="M394" i="7" l="1"/>
  <c r="N394" i="7"/>
  <c r="O394" i="7" s="1"/>
  <c r="P394" i="7" l="1"/>
  <c r="Q394" i="7"/>
  <c r="S394" i="7" s="1"/>
  <c r="U394" i="7" l="1"/>
  <c r="R394" i="7"/>
  <c r="T394" i="7" s="1"/>
  <c r="M395" i="7" l="1"/>
  <c r="N395" i="7"/>
  <c r="O395" i="7" s="1"/>
  <c r="P395" i="7" l="1"/>
  <c r="Q395" i="7"/>
  <c r="S395" i="7"/>
  <c r="U395" i="7" l="1"/>
  <c r="R395" i="7"/>
  <c r="T395" i="7" s="1"/>
  <c r="M396" i="7" l="1"/>
  <c r="N396" i="7"/>
  <c r="O396" i="7" s="1"/>
  <c r="P396" i="7" l="1"/>
  <c r="Q396" i="7"/>
  <c r="S396" i="7" s="1"/>
  <c r="R396" i="7" l="1"/>
  <c r="T396" i="7" s="1"/>
  <c r="U396" i="7"/>
  <c r="N397" i="7" l="1"/>
  <c r="O397" i="7" s="1"/>
  <c r="M397" i="7"/>
  <c r="P397" i="7" l="1"/>
  <c r="Q397" i="7"/>
  <c r="S397" i="7" s="1"/>
  <c r="U397" i="7" l="1"/>
  <c r="R397" i="7"/>
  <c r="T397" i="7" s="1"/>
  <c r="M398" i="7" l="1"/>
  <c r="N398" i="7"/>
  <c r="O398" i="7" s="1"/>
  <c r="P398" i="7" l="1"/>
  <c r="Q398" i="7"/>
  <c r="S398" i="7" s="1"/>
  <c r="U398" i="7" l="1"/>
  <c r="R398" i="7"/>
  <c r="T398" i="7" s="1"/>
  <c r="N399" i="7" l="1"/>
  <c r="O399" i="7" s="1"/>
  <c r="M399" i="7"/>
  <c r="P399" i="7" l="1"/>
  <c r="Q399" i="7"/>
  <c r="S399" i="7" s="1"/>
  <c r="U399" i="7" l="1"/>
  <c r="R399" i="7"/>
  <c r="T399" i="7" s="1"/>
  <c r="M400" i="7" l="1"/>
  <c r="N400" i="7"/>
  <c r="O400" i="7" s="1"/>
  <c r="P400" i="7" l="1"/>
  <c r="Q400" i="7"/>
  <c r="S400" i="7" s="1"/>
  <c r="U400" i="7" l="1"/>
  <c r="R400" i="7"/>
  <c r="T400" i="7" s="1"/>
  <c r="N401" i="7" l="1"/>
  <c r="O401" i="7" s="1"/>
  <c r="M401" i="7"/>
  <c r="P401" i="7" l="1"/>
  <c r="Q401" i="7"/>
  <c r="S401" i="7" s="1"/>
  <c r="U401" i="7" l="1"/>
  <c r="R401" i="7"/>
  <c r="T401" i="7" s="1"/>
  <c r="N402" i="7" l="1"/>
  <c r="O402" i="7" s="1"/>
  <c r="M402" i="7"/>
  <c r="P402" i="7" l="1"/>
  <c r="Q402" i="7"/>
  <c r="S402" i="7"/>
  <c r="R402" i="7" l="1"/>
  <c r="T402" i="7" s="1"/>
  <c r="U402" i="7"/>
  <c r="M403" i="7" l="1"/>
  <c r="N403" i="7"/>
  <c r="O403" i="7" s="1"/>
  <c r="P403" i="7" l="1"/>
  <c r="Q403" i="7"/>
  <c r="S403" i="7" s="1"/>
  <c r="R403" i="7" l="1"/>
  <c r="T403" i="7" s="1"/>
  <c r="U403" i="7"/>
  <c r="N404" i="7" l="1"/>
  <c r="O404" i="7" s="1"/>
  <c r="M404" i="7"/>
  <c r="P404" i="7" l="1"/>
  <c r="Q404" i="7"/>
  <c r="S404" i="7" s="1"/>
  <c r="R404" i="7" l="1"/>
  <c r="T404" i="7" s="1"/>
  <c r="U404" i="7"/>
  <c r="M405" i="7" l="1"/>
  <c r="N405" i="7"/>
  <c r="O405" i="7" s="1"/>
  <c r="P405" i="7" l="1"/>
  <c r="Q405" i="7"/>
  <c r="S405" i="7" s="1"/>
  <c r="R405" i="7" l="1"/>
  <c r="T405" i="7" s="1"/>
  <c r="U405" i="7"/>
  <c r="N406" i="7" l="1"/>
  <c r="O406" i="7" s="1"/>
  <c r="M406" i="7"/>
  <c r="P406" i="7" l="1"/>
  <c r="Q406" i="7"/>
  <c r="S406" i="7" s="1"/>
  <c r="R406" i="7" l="1"/>
  <c r="T406" i="7" s="1"/>
  <c r="U406" i="7"/>
  <c r="M407" i="7" l="1"/>
  <c r="N407" i="7"/>
  <c r="O407" i="7" s="1"/>
  <c r="P407" i="7" l="1"/>
  <c r="Q407" i="7"/>
  <c r="S407" i="7" s="1"/>
  <c r="U407" i="7" l="1"/>
  <c r="R407" i="7"/>
  <c r="T407" i="7" s="1"/>
  <c r="N408" i="7" l="1"/>
  <c r="O408" i="7" s="1"/>
  <c r="M408" i="7"/>
  <c r="P408" i="7" l="1"/>
  <c r="Q408" i="7"/>
  <c r="S408" i="7" s="1"/>
  <c r="R408" i="7" l="1"/>
  <c r="T408" i="7" s="1"/>
  <c r="U408" i="7"/>
  <c r="N409" i="7" l="1"/>
  <c r="O409" i="7" s="1"/>
  <c r="M409" i="7"/>
  <c r="P409" i="7" l="1"/>
  <c r="Q409" i="7"/>
  <c r="S409" i="7" s="1"/>
  <c r="U409" i="7" l="1"/>
  <c r="R409" i="7"/>
  <c r="T409" i="7" s="1"/>
  <c r="M410" i="7" l="1"/>
  <c r="N410" i="7"/>
  <c r="O410" i="7" s="1"/>
  <c r="P410" i="7" l="1"/>
  <c r="Q410" i="7"/>
  <c r="S410" i="7" s="1"/>
  <c r="R410" i="7" l="1"/>
  <c r="T410" i="7" s="1"/>
  <c r="U410" i="7"/>
  <c r="M411" i="7" l="1"/>
  <c r="N411" i="7"/>
  <c r="O411" i="7" s="1"/>
  <c r="P411" i="7" l="1"/>
  <c r="Q411" i="7"/>
  <c r="S411" i="7"/>
  <c r="R411" i="7" l="1"/>
  <c r="T411" i="7" s="1"/>
  <c r="U411" i="7"/>
  <c r="N412" i="7" l="1"/>
  <c r="O412" i="7" s="1"/>
  <c r="M412" i="7"/>
  <c r="P412" i="7" l="1"/>
  <c r="Q412" i="7"/>
  <c r="S412" i="7" s="1"/>
  <c r="R412" i="7" l="1"/>
  <c r="T412" i="7" s="1"/>
  <c r="U412" i="7"/>
  <c r="M413" i="7" l="1"/>
  <c r="N413" i="7"/>
  <c r="O413" i="7" s="1"/>
  <c r="P413" i="7" l="1"/>
  <c r="Q413" i="7"/>
  <c r="S413" i="7" s="1"/>
  <c r="R413" i="7" l="1"/>
  <c r="T413" i="7" s="1"/>
  <c r="U413" i="7"/>
  <c r="M414" i="7" l="1"/>
  <c r="N414" i="7"/>
  <c r="O414" i="7" s="1"/>
  <c r="P414" i="7" l="1"/>
  <c r="Q414" i="7"/>
  <c r="S414" i="7"/>
  <c r="U414" i="7" l="1"/>
  <c r="R414" i="7"/>
  <c r="T414" i="7" s="1"/>
  <c r="M415" i="7" l="1"/>
  <c r="N415" i="7"/>
  <c r="O415" i="7" s="1"/>
  <c r="P415" i="7" l="1"/>
  <c r="Q415" i="7"/>
  <c r="S415" i="7" s="1"/>
  <c r="R415" i="7" l="1"/>
  <c r="T415" i="7" s="1"/>
  <c r="U415" i="7"/>
  <c r="N416" i="7" l="1"/>
  <c r="O416" i="7" s="1"/>
  <c r="M416" i="7"/>
  <c r="P416" i="7" l="1"/>
  <c r="Q416" i="7"/>
  <c r="S416" i="7" s="1"/>
  <c r="U416" i="7" l="1"/>
  <c r="R416" i="7"/>
  <c r="T416" i="7" s="1"/>
  <c r="N417" i="7" l="1"/>
  <c r="O417" i="7" s="1"/>
  <c r="M417" i="7"/>
  <c r="P417" i="7" l="1"/>
  <c r="Q417" i="7"/>
  <c r="S417" i="7" s="1"/>
  <c r="R417" i="7" l="1"/>
  <c r="T417" i="7" s="1"/>
  <c r="U417" i="7"/>
  <c r="M418" i="7" l="1"/>
  <c r="N418" i="7"/>
  <c r="O418" i="7" s="1"/>
  <c r="P418" i="7" l="1"/>
  <c r="Q418" i="7"/>
  <c r="S418" i="7"/>
  <c r="U418" i="7" l="1"/>
  <c r="R418" i="7"/>
  <c r="T418" i="7" s="1"/>
  <c r="M419" i="7" l="1"/>
  <c r="N419" i="7"/>
  <c r="O419" i="7" s="1"/>
  <c r="P419" i="7" l="1"/>
  <c r="Q419" i="7"/>
  <c r="S419" i="7" s="1"/>
  <c r="U419" i="7" l="1"/>
  <c r="R419" i="7"/>
  <c r="T419" i="7" s="1"/>
  <c r="M420" i="7" l="1"/>
  <c r="N420" i="7"/>
  <c r="O420" i="7" s="1"/>
  <c r="P420" i="7" l="1"/>
  <c r="Q420" i="7"/>
  <c r="S420" i="7"/>
  <c r="R420" i="7" l="1"/>
  <c r="T420" i="7" s="1"/>
  <c r="U420" i="7"/>
  <c r="N421" i="7" l="1"/>
  <c r="O421" i="7" s="1"/>
  <c r="M421" i="7"/>
  <c r="P421" i="7" l="1"/>
  <c r="Q421" i="7"/>
  <c r="S421" i="7" s="1"/>
  <c r="U421" i="7" l="1"/>
  <c r="R421" i="7"/>
  <c r="T421" i="7" s="1"/>
  <c r="M422" i="7" l="1"/>
  <c r="N422" i="7"/>
  <c r="O422" i="7" s="1"/>
  <c r="P422" i="7" l="1"/>
  <c r="Q422" i="7"/>
  <c r="S422" i="7" s="1"/>
  <c r="U422" i="7" l="1"/>
  <c r="R422" i="7"/>
  <c r="T422" i="7" s="1"/>
  <c r="N423" i="7" l="1"/>
  <c r="O423" i="7" s="1"/>
  <c r="M423" i="7"/>
  <c r="P423" i="7" l="1"/>
  <c r="Q423" i="7"/>
  <c r="S423" i="7" s="1"/>
  <c r="R423" i="7" l="1"/>
  <c r="T423" i="7" s="1"/>
  <c r="U423" i="7"/>
  <c r="N424" i="7" l="1"/>
  <c r="O424" i="7" s="1"/>
  <c r="M424" i="7"/>
  <c r="P424" i="7" l="1"/>
  <c r="Q424" i="7"/>
  <c r="S424" i="7" s="1"/>
  <c r="R424" i="7" l="1"/>
  <c r="T424" i="7" s="1"/>
  <c r="U424" i="7"/>
  <c r="N425" i="7" l="1"/>
  <c r="O425" i="7" s="1"/>
  <c r="M425" i="7"/>
  <c r="P425" i="7" l="1"/>
  <c r="Q425" i="7"/>
  <c r="S425" i="7"/>
  <c r="R425" i="7" l="1"/>
  <c r="T425" i="7" s="1"/>
  <c r="U425" i="7"/>
  <c r="N426" i="7" l="1"/>
  <c r="O426" i="7" s="1"/>
  <c r="M426" i="7"/>
  <c r="P426" i="7" l="1"/>
  <c r="Q426" i="7"/>
  <c r="S426" i="7" s="1"/>
  <c r="U426" i="7" l="1"/>
  <c r="R426" i="7"/>
  <c r="T426" i="7" s="1"/>
  <c r="M427" i="7" l="1"/>
  <c r="N427" i="7"/>
  <c r="O427" i="7" s="1"/>
  <c r="P427" i="7" l="1"/>
  <c r="Q427" i="7"/>
  <c r="S427" i="7" s="1"/>
  <c r="R427" i="7" l="1"/>
  <c r="T427" i="7" s="1"/>
  <c r="U427" i="7"/>
  <c r="M428" i="7" l="1"/>
  <c r="N428" i="7"/>
  <c r="O428" i="7" s="1"/>
  <c r="P428" i="7" l="1"/>
  <c r="Q428" i="7"/>
  <c r="S428" i="7"/>
  <c r="R428" i="7" l="1"/>
  <c r="T428" i="7" s="1"/>
  <c r="U428" i="7"/>
  <c r="M429" i="7" l="1"/>
  <c r="N429" i="7"/>
  <c r="O429" i="7" s="1"/>
  <c r="P429" i="7" l="1"/>
  <c r="Q429" i="7"/>
  <c r="S429" i="7" s="1"/>
  <c r="U429" i="7" l="1"/>
  <c r="R429" i="7"/>
  <c r="T429" i="7" s="1"/>
  <c r="M430" i="7" l="1"/>
  <c r="N430" i="7"/>
  <c r="O430" i="7" s="1"/>
  <c r="P430" i="7" l="1"/>
  <c r="Q430" i="7"/>
  <c r="S430" i="7" s="1"/>
  <c r="U430" i="7" l="1"/>
  <c r="R430" i="7"/>
  <c r="T430" i="7" s="1"/>
  <c r="M431" i="7" l="1"/>
  <c r="N431" i="7"/>
  <c r="O431" i="7" s="1"/>
  <c r="P431" i="7" l="1"/>
  <c r="Q431" i="7"/>
  <c r="S431" i="7" s="1"/>
  <c r="U431" i="7" l="1"/>
  <c r="R431" i="7"/>
  <c r="T431" i="7" s="1"/>
  <c r="M432" i="7" l="1"/>
  <c r="N432" i="7"/>
  <c r="O432" i="7" s="1"/>
  <c r="P432" i="7" l="1"/>
  <c r="Q432" i="7"/>
  <c r="S432" i="7" s="1"/>
  <c r="U432" i="7" l="1"/>
  <c r="R432" i="7"/>
  <c r="T432" i="7" s="1"/>
  <c r="M433" i="7" l="1"/>
  <c r="N433" i="7"/>
  <c r="O433" i="7" s="1"/>
  <c r="P433" i="7" l="1"/>
  <c r="Q433" i="7"/>
  <c r="S433" i="7" s="1"/>
  <c r="R433" i="7" l="1"/>
  <c r="T433" i="7" s="1"/>
  <c r="U433" i="7"/>
  <c r="M434" i="7" l="1"/>
  <c r="N434" i="7"/>
  <c r="O434" i="7" s="1"/>
  <c r="P434" i="7" l="1"/>
  <c r="Q434" i="7"/>
  <c r="S434" i="7" s="1"/>
  <c r="R434" i="7" l="1"/>
  <c r="T434" i="7" s="1"/>
  <c r="U434" i="7"/>
  <c r="M435" i="7" l="1"/>
  <c r="N435" i="7"/>
  <c r="O435" i="7" s="1"/>
  <c r="P435" i="7" l="1"/>
  <c r="Q435" i="7"/>
  <c r="S435" i="7" s="1"/>
  <c r="U435" i="7" l="1"/>
  <c r="R435" i="7"/>
  <c r="T435" i="7" s="1"/>
  <c r="M436" i="7" l="1"/>
  <c r="N436" i="7"/>
  <c r="O436" i="7" s="1"/>
  <c r="P436" i="7" l="1"/>
  <c r="Q436" i="7"/>
  <c r="S436" i="7" s="1"/>
  <c r="U436" i="7" l="1"/>
  <c r="R436" i="7"/>
  <c r="T436" i="7" s="1"/>
  <c r="M437" i="7" l="1"/>
  <c r="N437" i="7"/>
  <c r="O437" i="7" s="1"/>
  <c r="P437" i="7" l="1"/>
  <c r="Q437" i="7"/>
  <c r="S437" i="7" s="1"/>
  <c r="R437" i="7" l="1"/>
  <c r="T437" i="7" s="1"/>
  <c r="U437" i="7"/>
  <c r="N438" i="7" l="1"/>
  <c r="O438" i="7" s="1"/>
  <c r="M438" i="7"/>
  <c r="P438" i="7" l="1"/>
  <c r="Q438" i="7"/>
  <c r="S438" i="7"/>
  <c r="U438" i="7" l="1"/>
  <c r="R438" i="7"/>
  <c r="T438" i="7" s="1"/>
  <c r="M439" i="7" l="1"/>
  <c r="N439" i="7"/>
  <c r="O439" i="7" s="1"/>
  <c r="P439" i="7" l="1"/>
  <c r="Q439" i="7"/>
  <c r="S439" i="7" s="1"/>
  <c r="U439" i="7" l="1"/>
  <c r="R439" i="7"/>
  <c r="T439" i="7" s="1"/>
  <c r="M440" i="7" l="1"/>
  <c r="N440" i="7"/>
  <c r="O440" i="7" s="1"/>
  <c r="P440" i="7" l="1"/>
  <c r="Q440" i="7"/>
  <c r="S440" i="7" s="1"/>
  <c r="U440" i="7" l="1"/>
  <c r="R440" i="7"/>
  <c r="T440" i="7" s="1"/>
  <c r="M441" i="7" l="1"/>
  <c r="N441" i="7"/>
  <c r="O441" i="7" s="1"/>
  <c r="P441" i="7" l="1"/>
  <c r="Q441" i="7"/>
  <c r="S441" i="7" s="1"/>
  <c r="R441" i="7" l="1"/>
  <c r="T441" i="7" s="1"/>
  <c r="U441" i="7"/>
  <c r="N442" i="7" l="1"/>
  <c r="O442" i="7" s="1"/>
  <c r="M442" i="7"/>
  <c r="P442" i="7" l="1"/>
  <c r="Q442" i="7"/>
  <c r="S442" i="7" s="1"/>
  <c r="R442" i="7" l="1"/>
  <c r="T442" i="7" s="1"/>
  <c r="U442" i="7"/>
  <c r="M443" i="7" l="1"/>
  <c r="N443" i="7"/>
  <c r="O443" i="7" s="1"/>
  <c r="P443" i="7" l="1"/>
  <c r="Q443" i="7"/>
  <c r="S443" i="7" s="1"/>
  <c r="U443" i="7" l="1"/>
  <c r="R443" i="7"/>
  <c r="T443" i="7" s="1"/>
  <c r="M444" i="7" l="1"/>
  <c r="N444" i="7"/>
  <c r="O444" i="7" s="1"/>
  <c r="P444" i="7" l="1"/>
  <c r="Q444" i="7"/>
  <c r="S444" i="7" s="1"/>
  <c r="R444" i="7" l="1"/>
  <c r="T444" i="7" s="1"/>
  <c r="U444" i="7"/>
  <c r="M445" i="7" l="1"/>
  <c r="N445" i="7"/>
  <c r="O445" i="7" s="1"/>
  <c r="P445" i="7" l="1"/>
  <c r="Q445" i="7"/>
  <c r="S445" i="7" s="1"/>
  <c r="R445" i="7" l="1"/>
  <c r="T445" i="7" s="1"/>
  <c r="U445" i="7"/>
  <c r="M446" i="7" l="1"/>
  <c r="N446" i="7"/>
  <c r="O446" i="7" s="1"/>
  <c r="P446" i="7" l="1"/>
  <c r="Q446" i="7"/>
  <c r="S446" i="7"/>
  <c r="U446" i="7" l="1"/>
  <c r="R446" i="7"/>
  <c r="T446" i="7" s="1"/>
  <c r="M447" i="7" l="1"/>
  <c r="N447" i="7"/>
  <c r="O447" i="7" s="1"/>
  <c r="P447" i="7" l="1"/>
  <c r="Q447" i="7"/>
  <c r="S447" i="7"/>
  <c r="R447" i="7" l="1"/>
  <c r="T447" i="7" s="1"/>
  <c r="U447" i="7"/>
  <c r="M448" i="7" l="1"/>
  <c r="N448" i="7"/>
  <c r="O448" i="7" s="1"/>
  <c r="P448" i="7" l="1"/>
  <c r="Q448" i="7"/>
  <c r="S448" i="7" s="1"/>
  <c r="R448" i="7" l="1"/>
  <c r="T448" i="7" s="1"/>
  <c r="U448" i="7"/>
  <c r="M449" i="7" l="1"/>
  <c r="N449" i="7"/>
  <c r="O449" i="7" s="1"/>
  <c r="P449" i="7" l="1"/>
  <c r="Q449" i="7"/>
  <c r="S449" i="7"/>
  <c r="U449" i="7" l="1"/>
  <c r="R449" i="7"/>
  <c r="T449" i="7" s="1"/>
  <c r="M450" i="7" l="1"/>
  <c r="N450" i="7"/>
  <c r="O450" i="7" s="1"/>
  <c r="P450" i="7" l="1"/>
  <c r="Q450" i="7"/>
  <c r="S450" i="7" s="1"/>
  <c r="R450" i="7" l="1"/>
  <c r="T450" i="7" s="1"/>
  <c r="U450" i="7"/>
  <c r="M451" i="7" l="1"/>
  <c r="N451" i="7"/>
  <c r="O451" i="7" s="1"/>
  <c r="P451" i="7" l="1"/>
  <c r="Q451" i="7"/>
  <c r="S451" i="7" s="1"/>
  <c r="R451" i="7" l="1"/>
  <c r="T451" i="7" s="1"/>
  <c r="U451" i="7"/>
  <c r="N452" i="7" l="1"/>
  <c r="O452" i="7" s="1"/>
  <c r="M452" i="7"/>
  <c r="P452" i="7" l="1"/>
  <c r="Q452" i="7"/>
  <c r="S452" i="7"/>
  <c r="R452" i="7" l="1"/>
  <c r="T452" i="7" s="1"/>
  <c r="U452" i="7"/>
  <c r="N453" i="7" l="1"/>
  <c r="O453" i="7" s="1"/>
  <c r="M453" i="7"/>
  <c r="P453" i="7" l="1"/>
  <c r="Q453" i="7"/>
  <c r="S453" i="7" s="1"/>
  <c r="R453" i="7" l="1"/>
  <c r="T453" i="7" s="1"/>
  <c r="U453" i="7"/>
  <c r="M454" i="7" l="1"/>
  <c r="N454" i="7"/>
  <c r="O454" i="7" s="1"/>
  <c r="P454" i="7" l="1"/>
  <c r="Q454" i="7"/>
  <c r="S454" i="7" s="1"/>
  <c r="U454" i="7" l="1"/>
  <c r="R454" i="7"/>
  <c r="T454" i="7" s="1"/>
  <c r="N455" i="7" l="1"/>
  <c r="O455" i="7" s="1"/>
  <c r="M455" i="7"/>
  <c r="P455" i="7" l="1"/>
  <c r="Q455" i="7"/>
  <c r="S455" i="7" s="1"/>
  <c r="R455" i="7" l="1"/>
  <c r="T455" i="7" s="1"/>
  <c r="U455" i="7"/>
  <c r="M456" i="7" l="1"/>
  <c r="N456" i="7"/>
  <c r="O456" i="7" s="1"/>
  <c r="P456" i="7" l="1"/>
  <c r="Q456" i="7"/>
  <c r="S456" i="7" s="1"/>
  <c r="U456" i="7" l="1"/>
  <c r="R456" i="7"/>
  <c r="T456" i="7" s="1"/>
  <c r="M457" i="7" l="1"/>
  <c r="N457" i="7"/>
  <c r="O457" i="7" s="1"/>
  <c r="P457" i="7" l="1"/>
  <c r="Q457" i="7"/>
  <c r="S457" i="7"/>
  <c r="R457" i="7" l="1"/>
  <c r="T457" i="7" s="1"/>
  <c r="U457" i="7"/>
  <c r="N458" i="7" l="1"/>
  <c r="O458" i="7" s="1"/>
  <c r="M458" i="7"/>
  <c r="P458" i="7" l="1"/>
  <c r="Q458" i="7"/>
  <c r="S458" i="7" s="1"/>
  <c r="R458" i="7" l="1"/>
  <c r="T458" i="7" s="1"/>
  <c r="U458" i="7"/>
  <c r="M459" i="7" l="1"/>
  <c r="N459" i="7"/>
  <c r="O459" i="7" s="1"/>
  <c r="P459" i="7" l="1"/>
  <c r="Q459" i="7"/>
  <c r="S459" i="7" s="1"/>
  <c r="U459" i="7" l="1"/>
  <c r="R459" i="7"/>
  <c r="T459" i="7" s="1"/>
  <c r="N460" i="7" l="1"/>
  <c r="O460" i="7" s="1"/>
  <c r="M460" i="7"/>
  <c r="P460" i="7" l="1"/>
  <c r="Q460" i="7"/>
  <c r="S460" i="7"/>
  <c r="U460" i="7" l="1"/>
  <c r="R460" i="7"/>
  <c r="T460" i="7" s="1"/>
  <c r="N461" i="7" l="1"/>
  <c r="O461" i="7" s="1"/>
  <c r="M461" i="7"/>
  <c r="P461" i="7" l="1"/>
  <c r="Q461" i="7"/>
  <c r="S461" i="7" s="1"/>
  <c r="U461" i="7" l="1"/>
  <c r="R461" i="7"/>
  <c r="T461" i="7" s="1"/>
  <c r="M462" i="7" l="1"/>
  <c r="N462" i="7"/>
  <c r="O462" i="7" s="1"/>
  <c r="P462" i="7" l="1"/>
  <c r="Q462" i="7"/>
  <c r="S462" i="7" s="1"/>
  <c r="R462" i="7" l="1"/>
  <c r="T462" i="7" s="1"/>
  <c r="U462" i="7"/>
  <c r="M463" i="7" l="1"/>
  <c r="N463" i="7"/>
  <c r="O463" i="7" s="1"/>
  <c r="P463" i="7" l="1"/>
  <c r="Q463" i="7"/>
  <c r="S463" i="7" s="1"/>
  <c r="U463" i="7" l="1"/>
  <c r="R463" i="7"/>
  <c r="T463" i="7" s="1"/>
  <c r="M464" i="7" l="1"/>
  <c r="N464" i="7"/>
  <c r="O464" i="7" s="1"/>
  <c r="P464" i="7" l="1"/>
  <c r="Q464" i="7"/>
  <c r="S464" i="7" s="1"/>
  <c r="R464" i="7" l="1"/>
  <c r="T464" i="7" s="1"/>
  <c r="U464" i="7"/>
  <c r="M465" i="7" l="1"/>
  <c r="N465" i="7"/>
  <c r="O465" i="7" s="1"/>
  <c r="P465" i="7" l="1"/>
  <c r="Q465" i="7"/>
  <c r="S465" i="7" s="1"/>
  <c r="R465" i="7" l="1"/>
  <c r="T465" i="7" s="1"/>
  <c r="U465" i="7"/>
  <c r="M466" i="7" l="1"/>
  <c r="N466" i="7"/>
  <c r="O466" i="7" s="1"/>
  <c r="P466" i="7" l="1"/>
  <c r="Q466" i="7"/>
  <c r="S466" i="7" s="1"/>
  <c r="U466" i="7" l="1"/>
  <c r="R466" i="7"/>
  <c r="T466" i="7" s="1"/>
  <c r="M467" i="7" l="1"/>
  <c r="N467" i="7"/>
  <c r="O467" i="7" s="1"/>
  <c r="P467" i="7" l="1"/>
  <c r="Q467" i="7"/>
  <c r="S467" i="7" s="1"/>
  <c r="U467" i="7" l="1"/>
  <c r="R467" i="7"/>
  <c r="T467" i="7" s="1"/>
  <c r="N468" i="7" l="1"/>
  <c r="O468" i="7" s="1"/>
  <c r="M468" i="7"/>
  <c r="P468" i="7" l="1"/>
  <c r="Q468" i="7"/>
  <c r="S468" i="7" s="1"/>
  <c r="U468" i="7" l="1"/>
  <c r="R468" i="7"/>
  <c r="T468" i="7" s="1"/>
  <c r="M469" i="7" l="1"/>
  <c r="N469" i="7"/>
  <c r="O469" i="7" s="1"/>
  <c r="P469" i="7" l="1"/>
  <c r="Q469" i="7"/>
  <c r="S469" i="7"/>
  <c r="R469" i="7" l="1"/>
  <c r="T469" i="7" s="1"/>
  <c r="U469" i="7"/>
  <c r="N470" i="7" l="1"/>
  <c r="O470" i="7" s="1"/>
  <c r="M470" i="7"/>
  <c r="P470" i="7" l="1"/>
  <c r="Q470" i="7"/>
  <c r="S470" i="7" s="1"/>
  <c r="U470" i="7" l="1"/>
  <c r="R470" i="7"/>
  <c r="T470" i="7" s="1"/>
  <c r="N471" i="7" l="1"/>
  <c r="O471" i="7" s="1"/>
  <c r="M471" i="7"/>
  <c r="P471" i="7" l="1"/>
  <c r="Q471" i="7"/>
  <c r="S471" i="7"/>
  <c r="R471" i="7" l="1"/>
  <c r="T471" i="7" s="1"/>
  <c r="U471" i="7"/>
  <c r="N472" i="7" l="1"/>
  <c r="O472" i="7" s="1"/>
  <c r="M472" i="7"/>
  <c r="P472" i="7" l="1"/>
  <c r="Q472" i="7"/>
  <c r="S472" i="7"/>
  <c r="R472" i="7" l="1"/>
  <c r="T472" i="7" s="1"/>
  <c r="U472" i="7"/>
  <c r="M473" i="7" l="1"/>
  <c r="N473" i="7"/>
  <c r="O473" i="7" s="1"/>
  <c r="P473" i="7" l="1"/>
  <c r="Q473" i="7"/>
  <c r="S473" i="7" s="1"/>
  <c r="R473" i="7" l="1"/>
  <c r="T473" i="7" s="1"/>
  <c r="U473" i="7"/>
  <c r="M474" i="7" l="1"/>
  <c r="N474" i="7"/>
  <c r="O474" i="7" s="1"/>
  <c r="P474" i="7" l="1"/>
  <c r="Q474" i="7"/>
  <c r="S474" i="7"/>
  <c r="R474" i="7" l="1"/>
  <c r="T474" i="7" s="1"/>
  <c r="U474" i="7"/>
  <c r="M475" i="7" l="1"/>
  <c r="N475" i="7"/>
  <c r="O475" i="7" s="1"/>
  <c r="P475" i="7" l="1"/>
  <c r="Q475" i="7"/>
  <c r="S475" i="7" s="1"/>
  <c r="U475" i="7" l="1"/>
  <c r="R475" i="7"/>
  <c r="T475" i="7" s="1"/>
  <c r="M476" i="7" l="1"/>
  <c r="N476" i="7"/>
  <c r="O476" i="7" s="1"/>
  <c r="P476" i="7" l="1"/>
  <c r="Q476" i="7"/>
  <c r="S476" i="7"/>
  <c r="U476" i="7" l="1"/>
  <c r="R476" i="7"/>
  <c r="T476" i="7" s="1"/>
  <c r="N477" i="7" l="1"/>
  <c r="O477" i="7" s="1"/>
  <c r="M477" i="7"/>
  <c r="P477" i="7" l="1"/>
  <c r="Q477" i="7"/>
  <c r="S477" i="7" s="1"/>
  <c r="R477" i="7" l="1"/>
  <c r="T477" i="7" s="1"/>
  <c r="U477" i="7"/>
  <c r="N478" i="7" l="1"/>
  <c r="O478" i="7" s="1"/>
  <c r="M478" i="7"/>
  <c r="P478" i="7" l="1"/>
  <c r="Q478" i="7"/>
  <c r="S478" i="7" s="1"/>
  <c r="R478" i="7" l="1"/>
  <c r="T478" i="7" s="1"/>
  <c r="U478" i="7"/>
  <c r="N479" i="7" l="1"/>
  <c r="O479" i="7" s="1"/>
  <c r="M479" i="7"/>
  <c r="P479" i="7" l="1"/>
  <c r="Q479" i="7"/>
  <c r="S479" i="7" s="1"/>
  <c r="R479" i="7" l="1"/>
  <c r="T479" i="7" s="1"/>
  <c r="U479" i="7"/>
  <c r="M480" i="7" l="1"/>
  <c r="N480" i="7"/>
  <c r="O480" i="7" s="1"/>
  <c r="P480" i="7" l="1"/>
  <c r="Q480" i="7"/>
  <c r="S480" i="7" s="1"/>
  <c r="R480" i="7" l="1"/>
  <c r="T480" i="7" s="1"/>
  <c r="U480" i="7"/>
  <c r="M481" i="7" l="1"/>
  <c r="N481" i="7"/>
  <c r="O481" i="7" s="1"/>
  <c r="P481" i="7" l="1"/>
  <c r="Q481" i="7"/>
  <c r="S481" i="7" s="1"/>
  <c r="R481" i="7" l="1"/>
  <c r="T481" i="7" s="1"/>
  <c r="U481" i="7"/>
  <c r="M482" i="7" l="1"/>
  <c r="N482" i="7"/>
  <c r="O482" i="7" s="1"/>
  <c r="P482" i="7" l="1"/>
  <c r="Q482" i="7"/>
  <c r="S482" i="7"/>
  <c r="R482" i="7" l="1"/>
  <c r="T482" i="7" s="1"/>
  <c r="U482" i="7"/>
  <c r="M483" i="7" l="1"/>
  <c r="N483" i="7"/>
  <c r="O483" i="7" s="1"/>
  <c r="P483" i="7" l="1"/>
  <c r="Q483" i="7"/>
  <c r="S483" i="7" s="1"/>
  <c r="U483" i="7" l="1"/>
  <c r="R483" i="7"/>
  <c r="T483" i="7" s="1"/>
  <c r="M484" i="7" l="1"/>
  <c r="N484" i="7"/>
  <c r="O484" i="7" s="1"/>
  <c r="P484" i="7" l="1"/>
  <c r="Q484" i="7"/>
  <c r="S484" i="7" s="1"/>
  <c r="R484" i="7" l="1"/>
  <c r="T484" i="7" s="1"/>
  <c r="U484" i="7"/>
  <c r="N485" i="7" l="1"/>
  <c r="O485" i="7" s="1"/>
  <c r="M485" i="7"/>
  <c r="P485" i="7" l="1"/>
  <c r="Q485" i="7"/>
  <c r="S485" i="7" s="1"/>
  <c r="R485" i="7" l="1"/>
  <c r="T485" i="7" s="1"/>
  <c r="U485" i="7"/>
  <c r="N486" i="7" l="1"/>
  <c r="O486" i="7" s="1"/>
  <c r="M486" i="7"/>
  <c r="P486" i="7" l="1"/>
  <c r="Q486" i="7"/>
  <c r="S486" i="7" s="1"/>
  <c r="R486" i="7" l="1"/>
  <c r="T486" i="7" s="1"/>
  <c r="U486" i="7"/>
  <c r="N487" i="7" l="1"/>
  <c r="O487" i="7" s="1"/>
  <c r="M487" i="7"/>
  <c r="P487" i="7" l="1"/>
  <c r="Q487" i="7"/>
  <c r="S487" i="7" s="1"/>
  <c r="U487" i="7" l="1"/>
  <c r="R487" i="7"/>
  <c r="T487" i="7" s="1"/>
  <c r="M488" i="7" l="1"/>
  <c r="N488" i="7"/>
  <c r="O488" i="7" s="1"/>
  <c r="P488" i="7" l="1"/>
  <c r="Q488" i="7"/>
  <c r="S488" i="7" s="1"/>
  <c r="R488" i="7" l="1"/>
  <c r="T488" i="7" s="1"/>
  <c r="U488" i="7"/>
  <c r="N489" i="7" l="1"/>
  <c r="O489" i="7" s="1"/>
  <c r="M489" i="7"/>
  <c r="P489" i="7" l="1"/>
  <c r="Q489" i="7"/>
  <c r="S489" i="7" s="1"/>
  <c r="R489" i="7" l="1"/>
  <c r="T489" i="7" s="1"/>
  <c r="U489" i="7"/>
  <c r="M490" i="7" l="1"/>
  <c r="N490" i="7"/>
  <c r="O490" i="7" s="1"/>
  <c r="P490" i="7" l="1"/>
  <c r="Q490" i="7"/>
  <c r="S490" i="7"/>
  <c r="R490" i="7" l="1"/>
  <c r="T490" i="7" s="1"/>
  <c r="U490" i="7"/>
  <c r="M491" i="7" l="1"/>
  <c r="N491" i="7"/>
  <c r="O491" i="7" s="1"/>
  <c r="P491" i="7" l="1"/>
  <c r="Q491" i="7"/>
  <c r="S491" i="7" s="1"/>
  <c r="U491" i="7" l="1"/>
  <c r="R491" i="7"/>
  <c r="T491" i="7" s="1"/>
  <c r="M492" i="7" l="1"/>
  <c r="N492" i="7"/>
  <c r="O492" i="7" s="1"/>
  <c r="P492" i="7" l="1"/>
  <c r="Q492" i="7"/>
  <c r="S492" i="7"/>
  <c r="U492" i="7" l="1"/>
  <c r="R492" i="7"/>
  <c r="T492" i="7" s="1"/>
  <c r="N493" i="7" l="1"/>
  <c r="O493" i="7" s="1"/>
  <c r="M493" i="7"/>
  <c r="P493" i="7" l="1"/>
  <c r="Q493" i="7"/>
  <c r="S493" i="7" s="1"/>
  <c r="R493" i="7" l="1"/>
  <c r="T493" i="7" s="1"/>
  <c r="U493" i="7"/>
  <c r="M494" i="7" l="1"/>
  <c r="N494" i="7"/>
  <c r="O494" i="7" s="1"/>
  <c r="P494" i="7" l="1"/>
  <c r="Q494" i="7"/>
  <c r="S494" i="7" s="1"/>
  <c r="U494" i="7" l="1"/>
  <c r="R494" i="7"/>
  <c r="T494" i="7" s="1"/>
  <c r="M495" i="7" l="1"/>
  <c r="N495" i="7"/>
  <c r="O495" i="7" s="1"/>
  <c r="P495" i="7" l="1"/>
  <c r="Q495" i="7"/>
  <c r="S495" i="7" s="1"/>
  <c r="R495" i="7" l="1"/>
  <c r="T495" i="7" s="1"/>
  <c r="U495" i="7"/>
  <c r="N496" i="7" l="1"/>
  <c r="O496" i="7" s="1"/>
  <c r="M496" i="7"/>
  <c r="P496" i="7" l="1"/>
  <c r="Q496" i="7"/>
  <c r="S496" i="7" s="1"/>
  <c r="R496" i="7" l="1"/>
  <c r="T496" i="7" s="1"/>
  <c r="U496" i="7"/>
  <c r="M497" i="7" l="1"/>
  <c r="N497" i="7"/>
  <c r="O497" i="7" s="1"/>
  <c r="P497" i="7" l="1"/>
  <c r="Q497" i="7"/>
  <c r="S497" i="7"/>
  <c r="U497" i="7" l="1"/>
  <c r="R497" i="7"/>
  <c r="T497" i="7" s="1"/>
  <c r="M498" i="7" l="1"/>
  <c r="N498" i="7"/>
  <c r="O498" i="7" s="1"/>
  <c r="P498" i="7" l="1"/>
  <c r="Q498" i="7"/>
  <c r="S498" i="7" s="1"/>
  <c r="R498" i="7" l="1"/>
  <c r="T498" i="7" s="1"/>
  <c r="U498" i="7"/>
  <c r="M499" i="7" l="1"/>
  <c r="N499" i="7"/>
  <c r="O499" i="7" s="1"/>
  <c r="P499" i="7" l="1"/>
  <c r="Q499" i="7"/>
  <c r="S499" i="7"/>
  <c r="R499" i="7" l="1"/>
  <c r="T499" i="7" s="1"/>
  <c r="U499" i="7"/>
  <c r="M500" i="7" l="1"/>
  <c r="N500" i="7"/>
  <c r="O500" i="7" s="1"/>
  <c r="P500" i="7" l="1"/>
  <c r="Q500" i="7"/>
  <c r="S500" i="7" s="1"/>
  <c r="U500" i="7" l="1"/>
  <c r="R500" i="7"/>
  <c r="T500" i="7" s="1"/>
  <c r="N501" i="7" l="1"/>
  <c r="O501" i="7" s="1"/>
  <c r="M501" i="7"/>
  <c r="P501" i="7" l="1"/>
  <c r="Q501" i="7"/>
  <c r="S501" i="7"/>
  <c r="U501" i="7" l="1"/>
  <c r="R501" i="7"/>
  <c r="T501" i="7" s="1"/>
  <c r="N502" i="7" l="1"/>
  <c r="O502" i="7" s="1"/>
  <c r="M502" i="7"/>
  <c r="P502" i="7" l="1"/>
  <c r="Q502" i="7"/>
  <c r="S502" i="7"/>
  <c r="R502" i="7" l="1"/>
  <c r="T502" i="7" s="1"/>
  <c r="U502" i="7"/>
  <c r="N503" i="7" l="1"/>
  <c r="O503" i="7" s="1"/>
  <c r="M503" i="7"/>
  <c r="P503" i="7" l="1"/>
  <c r="Q503" i="7"/>
  <c r="S503" i="7" s="1"/>
  <c r="U503" i="7" l="1"/>
  <c r="R503" i="7"/>
  <c r="T503" i="7" s="1"/>
  <c r="M504" i="7" l="1"/>
  <c r="N504" i="7"/>
  <c r="O504" i="7" s="1"/>
  <c r="P504" i="7" l="1"/>
  <c r="Q504" i="7"/>
  <c r="S504" i="7"/>
  <c r="R504" i="7" l="1"/>
  <c r="T504" i="7" s="1"/>
  <c r="U504" i="7"/>
  <c r="M505" i="7" l="1"/>
  <c r="N505" i="7"/>
  <c r="O505" i="7" s="1"/>
  <c r="P505" i="7" l="1"/>
  <c r="Q505" i="7"/>
  <c r="S505" i="7"/>
  <c r="U505" i="7" l="1"/>
  <c r="R505" i="7"/>
  <c r="T505" i="7" s="1"/>
  <c r="N506" i="7" l="1"/>
  <c r="O506" i="7" s="1"/>
  <c r="M506" i="7"/>
  <c r="P506" i="7" l="1"/>
  <c r="Q506" i="7"/>
  <c r="S506" i="7" s="1"/>
  <c r="U506" i="7" l="1"/>
  <c r="R506" i="7"/>
  <c r="T506" i="7" s="1"/>
  <c r="M507" i="7" l="1"/>
  <c r="N507" i="7"/>
  <c r="O507" i="7" s="1"/>
  <c r="P507" i="7" l="1"/>
  <c r="Q507" i="7"/>
  <c r="S507" i="7" s="1"/>
  <c r="R507" i="7" l="1"/>
  <c r="T507" i="7" s="1"/>
  <c r="U507" i="7"/>
  <c r="N508" i="7" l="1"/>
  <c r="O508" i="7" s="1"/>
  <c r="M508" i="7"/>
  <c r="P508" i="7" l="1"/>
  <c r="Q508" i="7"/>
  <c r="S508" i="7"/>
  <c r="U508" i="7" l="1"/>
  <c r="R508" i="7"/>
  <c r="T508" i="7" s="1"/>
  <c r="M509" i="7" l="1"/>
  <c r="N509" i="7"/>
  <c r="O509" i="7" s="1"/>
  <c r="P509" i="7" l="1"/>
  <c r="Q509" i="7"/>
  <c r="S509" i="7"/>
  <c r="U509" i="7" l="1"/>
  <c r="R509" i="7"/>
  <c r="T509" i="7" s="1"/>
  <c r="N510" i="7" l="1"/>
  <c r="O510" i="7" s="1"/>
  <c r="M510" i="7"/>
  <c r="P510" i="7" l="1"/>
  <c r="Q510" i="7"/>
  <c r="S510" i="7" s="1"/>
  <c r="U510" i="7" l="1"/>
  <c r="R510" i="7"/>
  <c r="T510" i="7" s="1"/>
  <c r="M511" i="7" l="1"/>
  <c r="N511" i="7"/>
  <c r="O511" i="7" s="1"/>
  <c r="P511" i="7" l="1"/>
  <c r="Q511" i="7"/>
  <c r="S511" i="7"/>
  <c r="R511" i="7" l="1"/>
  <c r="T511" i="7" s="1"/>
  <c r="U511" i="7"/>
  <c r="N512" i="7" l="1"/>
  <c r="O512" i="7" s="1"/>
  <c r="M512" i="7"/>
  <c r="P512" i="7" l="1"/>
  <c r="Q512" i="7"/>
  <c r="S512" i="7" s="1"/>
  <c r="U512" i="7" l="1"/>
  <c r="R512" i="7"/>
  <c r="T512" i="7" s="1"/>
  <c r="N513" i="7" l="1"/>
  <c r="O513" i="7" s="1"/>
  <c r="M513" i="7"/>
  <c r="P513" i="7" l="1"/>
  <c r="Q513" i="7"/>
  <c r="S513" i="7"/>
  <c r="U513" i="7" l="1"/>
  <c r="R513" i="7"/>
  <c r="T513" i="7" s="1"/>
  <c r="M514" i="7" l="1"/>
  <c r="N514" i="7"/>
  <c r="O514" i="7" s="1"/>
  <c r="P514" i="7" l="1"/>
  <c r="Q514" i="7"/>
  <c r="S514" i="7" s="1"/>
  <c r="U514" i="7" l="1"/>
  <c r="R514" i="7"/>
  <c r="T514" i="7" s="1"/>
  <c r="M515" i="7" l="1"/>
  <c r="N515" i="7"/>
  <c r="O515" i="7" s="1"/>
  <c r="P515" i="7" l="1"/>
  <c r="Q515" i="7"/>
  <c r="S515" i="7" s="1"/>
  <c r="R515" i="7" l="1"/>
  <c r="T515" i="7" s="1"/>
  <c r="U515" i="7"/>
  <c r="M516" i="7" l="1"/>
  <c r="N516" i="7"/>
  <c r="O516" i="7" s="1"/>
  <c r="P516" i="7" l="1"/>
  <c r="Q516" i="7"/>
  <c r="S516" i="7"/>
  <c r="U516" i="7" l="1"/>
  <c r="R516" i="7"/>
  <c r="T516" i="7" s="1"/>
  <c r="M517" i="7" l="1"/>
  <c r="N517" i="7"/>
  <c r="O517" i="7" s="1"/>
  <c r="P517" i="7" l="1"/>
  <c r="Q517" i="7"/>
  <c r="S517" i="7" s="1"/>
  <c r="U517" i="7" l="1"/>
  <c r="R517" i="7"/>
  <c r="T517" i="7" s="1"/>
  <c r="N518" i="7" l="1"/>
  <c r="O518" i="7" s="1"/>
  <c r="M518" i="7"/>
  <c r="P518" i="7" l="1"/>
  <c r="Q518" i="7"/>
  <c r="S518" i="7" s="1"/>
  <c r="U518" i="7" l="1"/>
  <c r="R518" i="7"/>
  <c r="T518" i="7" s="1"/>
  <c r="M519" i="7" l="1"/>
  <c r="N519" i="7"/>
  <c r="O519" i="7" s="1"/>
  <c r="P519" i="7" l="1"/>
  <c r="Q519" i="7"/>
  <c r="S519" i="7"/>
  <c r="U519" i="7" l="1"/>
  <c r="R519" i="7"/>
  <c r="T519" i="7" s="1"/>
  <c r="N520" i="7" l="1"/>
  <c r="O520" i="7" s="1"/>
  <c r="M520" i="7"/>
  <c r="P520" i="7" l="1"/>
  <c r="Q520" i="7"/>
  <c r="S520" i="7" s="1"/>
  <c r="U520" i="7" l="1"/>
  <c r="R520" i="7"/>
  <c r="T520" i="7" s="1"/>
  <c r="N521" i="7" l="1"/>
  <c r="O521" i="7" s="1"/>
  <c r="M521" i="7"/>
  <c r="P521" i="7" l="1"/>
  <c r="Q521" i="7"/>
  <c r="S521" i="7" s="1"/>
  <c r="R521" i="7" l="1"/>
  <c r="T521" i="7" s="1"/>
  <c r="U521" i="7"/>
  <c r="M522" i="7" l="1"/>
  <c r="N522" i="7"/>
  <c r="O522" i="7" s="1"/>
  <c r="P522" i="7" l="1"/>
  <c r="Q522" i="7"/>
  <c r="S522" i="7"/>
  <c r="U522" i="7" l="1"/>
  <c r="R522" i="7"/>
  <c r="T522" i="7" s="1"/>
  <c r="M523" i="7" l="1"/>
  <c r="N523" i="7"/>
  <c r="O523" i="7" s="1"/>
  <c r="P523" i="7" l="1"/>
  <c r="Q523" i="7"/>
  <c r="S523" i="7" s="1"/>
  <c r="R523" i="7" l="1"/>
  <c r="T523" i="7" s="1"/>
  <c r="U523" i="7"/>
  <c r="M524" i="7" l="1"/>
  <c r="N524" i="7"/>
  <c r="O524" i="7" s="1"/>
  <c r="P524" i="7" l="1"/>
  <c r="Q524" i="7"/>
  <c r="S524" i="7" s="1"/>
  <c r="R524" i="7" l="1"/>
  <c r="T524" i="7" s="1"/>
  <c r="U524" i="7"/>
  <c r="M525" i="7" l="1"/>
  <c r="N525" i="7"/>
  <c r="O525" i="7" s="1"/>
  <c r="P525" i="7" l="1"/>
  <c r="Q525" i="7"/>
  <c r="S525" i="7"/>
  <c r="U525" i="7" l="1"/>
  <c r="R525" i="7"/>
  <c r="T525" i="7" s="1"/>
  <c r="N526" i="7" l="1"/>
  <c r="O526" i="7" s="1"/>
  <c r="M526" i="7"/>
  <c r="P526" i="7" l="1"/>
  <c r="Q526" i="7"/>
  <c r="S526" i="7" s="1"/>
  <c r="R526" i="7" l="1"/>
  <c r="T526" i="7" s="1"/>
  <c r="U526" i="7"/>
  <c r="M527" i="7" l="1"/>
  <c r="N527" i="7"/>
  <c r="O527" i="7" s="1"/>
  <c r="P527" i="7" l="1"/>
  <c r="Q527" i="7"/>
  <c r="S527" i="7" s="1"/>
  <c r="U527" i="7" l="1"/>
  <c r="R527" i="7"/>
  <c r="T527" i="7" s="1"/>
  <c r="M528" i="7" l="1"/>
  <c r="N528" i="7"/>
  <c r="O528" i="7" s="1"/>
  <c r="P528" i="7" l="1"/>
  <c r="Q528" i="7"/>
  <c r="S528" i="7"/>
  <c r="R528" i="7" l="1"/>
  <c r="T528" i="7" s="1"/>
  <c r="U528" i="7"/>
  <c r="N529" i="7" l="1"/>
  <c r="O529" i="7" s="1"/>
  <c r="M529" i="7"/>
  <c r="P529" i="7" l="1"/>
  <c r="Q529" i="7"/>
  <c r="S529" i="7"/>
  <c r="U529" i="7" l="1"/>
  <c r="R529" i="7"/>
  <c r="T529" i="7" s="1"/>
  <c r="M530" i="7" l="1"/>
  <c r="N530" i="7"/>
  <c r="O530" i="7" s="1"/>
  <c r="P530" i="7" l="1"/>
  <c r="Q530" i="7"/>
  <c r="S530" i="7" s="1"/>
  <c r="U530" i="7" l="1"/>
  <c r="R530" i="7"/>
  <c r="T530" i="7" s="1"/>
  <c r="M531" i="7" l="1"/>
  <c r="N531" i="7"/>
  <c r="O531" i="7" s="1"/>
  <c r="P531" i="7" l="1"/>
  <c r="Q531" i="7"/>
  <c r="S531" i="7" s="1"/>
  <c r="R531" i="7" l="1"/>
  <c r="T531" i="7" s="1"/>
  <c r="U531" i="7"/>
  <c r="N532" i="7" l="1"/>
  <c r="O532" i="7" s="1"/>
  <c r="M532" i="7"/>
  <c r="P532" i="7" l="1"/>
  <c r="Q532" i="7"/>
  <c r="S532" i="7" s="1"/>
  <c r="R532" i="7" l="1"/>
  <c r="T532" i="7" s="1"/>
  <c r="U532" i="7"/>
  <c r="M533" i="7" l="1"/>
  <c r="N533" i="7"/>
  <c r="O533" i="7" s="1"/>
  <c r="P533" i="7" l="1"/>
  <c r="Q533" i="7"/>
  <c r="S533" i="7" s="1"/>
  <c r="U533" i="7" l="1"/>
  <c r="R533" i="7"/>
  <c r="T533" i="7" s="1"/>
  <c r="M534" i="7" l="1"/>
  <c r="N534" i="7"/>
  <c r="O534" i="7" s="1"/>
  <c r="P534" i="7" l="1"/>
  <c r="Q534" i="7"/>
  <c r="S534" i="7" s="1"/>
  <c r="U534" i="7" l="1"/>
  <c r="R534" i="7"/>
  <c r="T534" i="7" s="1"/>
  <c r="M535" i="7" l="1"/>
  <c r="N535" i="7"/>
  <c r="O535" i="7" s="1"/>
  <c r="P535" i="7" l="1"/>
  <c r="Q535" i="7"/>
  <c r="S535" i="7"/>
  <c r="R535" i="7" l="1"/>
  <c r="T535" i="7" s="1"/>
  <c r="U535" i="7"/>
  <c r="M536" i="7" l="1"/>
  <c r="N536" i="7"/>
  <c r="O536" i="7" s="1"/>
  <c r="P536" i="7" l="1"/>
  <c r="Q536" i="7"/>
  <c r="S536" i="7"/>
  <c r="R536" i="7" l="1"/>
  <c r="T536" i="7" s="1"/>
  <c r="U536" i="7"/>
  <c r="M537" i="7" l="1"/>
  <c r="N537" i="7"/>
  <c r="O537" i="7" s="1"/>
  <c r="P537" i="7" l="1"/>
  <c r="Q537" i="7"/>
  <c r="S537" i="7" s="1"/>
  <c r="R537" i="7" l="1"/>
  <c r="T537" i="7" s="1"/>
  <c r="U537" i="7"/>
  <c r="N538" i="7" l="1"/>
  <c r="O538" i="7" s="1"/>
  <c r="M538" i="7"/>
  <c r="P538" i="7" l="1"/>
  <c r="Q538" i="7"/>
  <c r="S538" i="7" s="1"/>
  <c r="R538" i="7" l="1"/>
  <c r="T538" i="7" s="1"/>
  <c r="U538" i="7"/>
  <c r="M539" i="7" l="1"/>
  <c r="N539" i="7"/>
  <c r="O539" i="7" s="1"/>
  <c r="P539" i="7" l="1"/>
  <c r="Q539" i="7"/>
  <c r="S539" i="7"/>
  <c r="U539" i="7" l="1"/>
  <c r="R539" i="7"/>
  <c r="T539" i="7" s="1"/>
  <c r="M540" i="7" l="1"/>
  <c r="N540" i="7"/>
  <c r="O540" i="7" s="1"/>
  <c r="P540" i="7" l="1"/>
  <c r="Q540" i="7"/>
  <c r="S540" i="7" s="1"/>
  <c r="U540" i="7" l="1"/>
  <c r="R540" i="7"/>
  <c r="T540" i="7" s="1"/>
  <c r="M541" i="7" l="1"/>
  <c r="N541" i="7"/>
  <c r="O541" i="7" s="1"/>
  <c r="P541" i="7" l="1"/>
  <c r="Q541" i="7"/>
  <c r="S541" i="7" s="1"/>
  <c r="U541" i="7" l="1"/>
  <c r="R541" i="7"/>
  <c r="T541" i="7" s="1"/>
  <c r="M542" i="7" l="1"/>
  <c r="N542" i="7"/>
  <c r="O542" i="7" s="1"/>
  <c r="P542" i="7" l="1"/>
  <c r="Q542" i="7"/>
  <c r="S542" i="7" s="1"/>
  <c r="U542" i="7" l="1"/>
  <c r="R542" i="7"/>
  <c r="T542" i="7" s="1"/>
  <c r="M543" i="7" l="1"/>
  <c r="N543" i="7"/>
  <c r="O543" i="7" s="1"/>
  <c r="P543" i="7" l="1"/>
  <c r="Q543" i="7"/>
  <c r="S543" i="7" s="1"/>
  <c r="U543" i="7" l="1"/>
  <c r="R543" i="7"/>
  <c r="T543" i="7" s="1"/>
  <c r="M544" i="7" l="1"/>
  <c r="N544" i="7"/>
  <c r="O544" i="7" s="1"/>
  <c r="P544" i="7" l="1"/>
  <c r="Q544" i="7"/>
  <c r="S544" i="7" s="1"/>
  <c r="U544" i="7" l="1"/>
  <c r="R544" i="7"/>
  <c r="T544" i="7" s="1"/>
  <c r="M545" i="7" l="1"/>
  <c r="N545" i="7"/>
  <c r="O545" i="7" s="1"/>
  <c r="P545" i="7" l="1"/>
  <c r="Q545" i="7"/>
  <c r="S545" i="7"/>
  <c r="R545" i="7" l="1"/>
  <c r="T545" i="7" s="1"/>
  <c r="U545" i="7"/>
  <c r="M546" i="7" l="1"/>
  <c r="N546" i="7"/>
  <c r="O546" i="7" s="1"/>
  <c r="P546" i="7" l="1"/>
  <c r="Q546" i="7"/>
  <c r="S546" i="7"/>
  <c r="R546" i="7" l="1"/>
  <c r="T546" i="7" s="1"/>
  <c r="U546" i="7"/>
  <c r="M547" i="7" l="1"/>
  <c r="N547" i="7"/>
  <c r="O547" i="7" s="1"/>
  <c r="P547" i="7" l="1"/>
  <c r="Q547" i="7"/>
  <c r="S547" i="7"/>
  <c r="U547" i="7" l="1"/>
  <c r="R547" i="7"/>
  <c r="T547" i="7" s="1"/>
  <c r="N548" i="7" l="1"/>
  <c r="O548" i="7" s="1"/>
  <c r="M548" i="7"/>
  <c r="P548" i="7" l="1"/>
  <c r="Q548" i="7"/>
  <c r="S548" i="7" s="1"/>
  <c r="R548" i="7" l="1"/>
  <c r="T548" i="7" s="1"/>
  <c r="U548" i="7"/>
  <c r="N549" i="7" l="1"/>
  <c r="O549" i="7" s="1"/>
  <c r="M549" i="7"/>
  <c r="P549" i="7" l="1"/>
  <c r="Q549" i="7"/>
  <c r="S549" i="7"/>
  <c r="U549" i="7" l="1"/>
  <c r="R549" i="7"/>
  <c r="T549" i="7" s="1"/>
  <c r="M550" i="7" l="1"/>
  <c r="N550" i="7"/>
  <c r="O550" i="7" s="1"/>
  <c r="P550" i="7" l="1"/>
  <c r="Q550" i="7"/>
  <c r="S550" i="7" s="1"/>
  <c r="R550" i="7" l="1"/>
  <c r="T550" i="7" s="1"/>
  <c r="U550" i="7"/>
  <c r="M551" i="7" l="1"/>
  <c r="N551" i="7"/>
  <c r="O551" i="7" s="1"/>
  <c r="P551" i="7" l="1"/>
  <c r="Q551" i="7"/>
  <c r="S551" i="7" s="1"/>
  <c r="U551" i="7" l="1"/>
  <c r="R551" i="7"/>
  <c r="T551" i="7" s="1"/>
  <c r="M552" i="7" l="1"/>
  <c r="N552" i="7"/>
  <c r="O552" i="7" s="1"/>
  <c r="P552" i="7" l="1"/>
  <c r="Q552" i="7"/>
  <c r="S552" i="7"/>
  <c r="U552" i="7" l="1"/>
  <c r="R552" i="7"/>
  <c r="T552" i="7" s="1"/>
  <c r="N553" i="7" l="1"/>
  <c r="O553" i="7" s="1"/>
  <c r="M553" i="7"/>
  <c r="P553" i="7" l="1"/>
  <c r="Q553" i="7"/>
  <c r="S553" i="7"/>
  <c r="R553" i="7" l="1"/>
  <c r="T553" i="7" s="1"/>
  <c r="U553" i="7"/>
  <c r="N554" i="7" l="1"/>
  <c r="O554" i="7" s="1"/>
  <c r="M554" i="7"/>
  <c r="P554" i="7" l="1"/>
  <c r="Q554" i="7"/>
  <c r="S554" i="7" s="1"/>
  <c r="R554" i="7" l="1"/>
  <c r="T554" i="7" s="1"/>
  <c r="U554" i="7"/>
  <c r="M555" i="7" l="1"/>
  <c r="N555" i="7"/>
  <c r="O555" i="7" s="1"/>
  <c r="P555" i="7" l="1"/>
  <c r="Q555" i="7"/>
  <c r="S555" i="7"/>
  <c r="U555" i="7" l="1"/>
  <c r="R555" i="7"/>
  <c r="T555" i="7" s="1"/>
  <c r="M556" i="7" l="1"/>
  <c r="N556" i="7"/>
  <c r="O556" i="7" s="1"/>
  <c r="P556" i="7" l="1"/>
  <c r="Q556" i="7"/>
  <c r="S556" i="7" s="1"/>
  <c r="R556" i="7" l="1"/>
  <c r="T556" i="7" s="1"/>
  <c r="U556" i="7"/>
  <c r="M557" i="7" l="1"/>
  <c r="N557" i="7"/>
  <c r="O557" i="7" s="1"/>
  <c r="P557" i="7" l="1"/>
  <c r="Q557" i="7"/>
  <c r="S557" i="7" s="1"/>
  <c r="U557" i="7" l="1"/>
  <c r="R557" i="7"/>
  <c r="T557" i="7" s="1"/>
  <c r="M558" i="7" l="1"/>
  <c r="N558" i="7"/>
  <c r="O558" i="7" s="1"/>
  <c r="P558" i="7" l="1"/>
  <c r="Q558" i="7"/>
  <c r="S558" i="7" s="1"/>
  <c r="R558" i="7" l="1"/>
  <c r="T558" i="7" s="1"/>
  <c r="U558" i="7"/>
  <c r="N559" i="7" l="1"/>
  <c r="O559" i="7" s="1"/>
  <c r="M559" i="7"/>
  <c r="P559" i="7" l="1"/>
  <c r="Q559" i="7"/>
  <c r="S559" i="7"/>
  <c r="U559" i="7" l="1"/>
  <c r="R559" i="7"/>
  <c r="T559" i="7" s="1"/>
  <c r="M560" i="7" l="1"/>
  <c r="N560" i="7"/>
  <c r="O560" i="7" s="1"/>
  <c r="P560" i="7" l="1"/>
  <c r="Q560" i="7"/>
  <c r="S560" i="7" s="1"/>
  <c r="R560" i="7" l="1"/>
  <c r="T560" i="7" s="1"/>
  <c r="U560" i="7"/>
  <c r="M561" i="7" l="1"/>
  <c r="N561" i="7"/>
  <c r="O561" i="7" s="1"/>
  <c r="P561" i="7" l="1"/>
  <c r="Q561" i="7"/>
  <c r="S561" i="7"/>
  <c r="R561" i="7" l="1"/>
  <c r="T561" i="7" s="1"/>
  <c r="U561" i="7"/>
  <c r="M562" i="7" l="1"/>
  <c r="N562" i="7"/>
  <c r="O562" i="7" s="1"/>
  <c r="P562" i="7" l="1"/>
  <c r="Q562" i="7"/>
  <c r="S562" i="7" s="1"/>
  <c r="R562" i="7" l="1"/>
  <c r="T562" i="7" s="1"/>
  <c r="U562" i="7"/>
  <c r="M563" i="7" l="1"/>
  <c r="N563" i="7"/>
  <c r="O563" i="7" s="1"/>
  <c r="P563" i="7" l="1"/>
  <c r="Q563" i="7"/>
  <c r="S563" i="7" s="1"/>
  <c r="U563" i="7" l="1"/>
  <c r="R563" i="7"/>
  <c r="T563" i="7" s="1"/>
  <c r="N564" i="7" l="1"/>
  <c r="O564" i="7" s="1"/>
  <c r="M564" i="7"/>
  <c r="P564" i="7" l="1"/>
  <c r="Q564" i="7"/>
  <c r="S564" i="7"/>
  <c r="R564" i="7" l="1"/>
  <c r="T564" i="7" s="1"/>
  <c r="U564" i="7"/>
  <c r="N565" i="7" l="1"/>
  <c r="O565" i="7" s="1"/>
  <c r="M565" i="7"/>
  <c r="P565" i="7" l="1"/>
  <c r="Q565" i="7"/>
  <c r="S565" i="7" s="1"/>
  <c r="U565" i="7" l="1"/>
  <c r="R565" i="7"/>
  <c r="T565" i="7" s="1"/>
  <c r="N566" i="7" l="1"/>
  <c r="O566" i="7" s="1"/>
  <c r="M566" i="7"/>
  <c r="P566" i="7" l="1"/>
  <c r="Q566" i="7"/>
  <c r="S566" i="7" s="1"/>
  <c r="R566" i="7" l="1"/>
  <c r="T566" i="7" s="1"/>
  <c r="U566" i="7"/>
  <c r="M567" i="7" l="1"/>
  <c r="N567" i="7"/>
  <c r="O567" i="7" s="1"/>
  <c r="P567" i="7" l="1"/>
  <c r="Q567" i="7"/>
  <c r="S567" i="7" s="1"/>
  <c r="R567" i="7" l="1"/>
  <c r="T567" i="7" s="1"/>
  <c r="U567" i="7"/>
  <c r="N568" i="7" l="1"/>
  <c r="O568" i="7" s="1"/>
  <c r="M568" i="7"/>
  <c r="P568" i="7" l="1"/>
  <c r="Q568" i="7"/>
  <c r="S568" i="7"/>
  <c r="R568" i="7" l="1"/>
  <c r="T568" i="7" s="1"/>
  <c r="U568" i="7"/>
  <c r="N569" i="7" l="1"/>
  <c r="O569" i="7" s="1"/>
  <c r="M569" i="7"/>
  <c r="P569" i="7" l="1"/>
  <c r="Q569" i="7"/>
  <c r="S569" i="7"/>
  <c r="R569" i="7" l="1"/>
  <c r="T569" i="7" s="1"/>
  <c r="U569" i="7"/>
  <c r="N570" i="7" l="1"/>
  <c r="O570" i="7" s="1"/>
  <c r="M570" i="7"/>
  <c r="P570" i="7" l="1"/>
  <c r="Q570" i="7"/>
  <c r="S570" i="7"/>
  <c r="U570" i="7" l="1"/>
  <c r="R570" i="7"/>
  <c r="T570" i="7" s="1"/>
  <c r="M571" i="7" l="1"/>
  <c r="N571" i="7"/>
  <c r="O571" i="7" s="1"/>
  <c r="P571" i="7" l="1"/>
  <c r="Q571" i="7"/>
  <c r="S571" i="7" s="1"/>
  <c r="R571" i="7" l="1"/>
  <c r="T571" i="7" s="1"/>
  <c r="U571" i="7"/>
  <c r="M572" i="7" l="1"/>
  <c r="N572" i="7"/>
  <c r="O572" i="7" s="1"/>
  <c r="P572" i="7" l="1"/>
  <c r="Q572" i="7"/>
  <c r="S572" i="7" s="1"/>
  <c r="R572" i="7" l="1"/>
  <c r="T572" i="7" s="1"/>
  <c r="U572" i="7"/>
  <c r="M573" i="7" l="1"/>
  <c r="N573" i="7"/>
  <c r="O573" i="7" s="1"/>
  <c r="P573" i="7" l="1"/>
  <c r="Q573" i="7"/>
  <c r="S573" i="7"/>
  <c r="R573" i="7" l="1"/>
  <c r="T573" i="7" s="1"/>
  <c r="U573" i="7"/>
  <c r="N574" i="7" l="1"/>
  <c r="O574" i="7" s="1"/>
  <c r="M574" i="7"/>
  <c r="P574" i="7" l="1"/>
  <c r="Q574" i="7"/>
  <c r="S574" i="7" s="1"/>
  <c r="U574" i="7" l="1"/>
  <c r="R574" i="7"/>
  <c r="T574" i="7" s="1"/>
  <c r="M575" i="7" l="1"/>
  <c r="N575" i="7"/>
  <c r="O575" i="7" s="1"/>
  <c r="P575" i="7" l="1"/>
  <c r="Q575" i="7"/>
  <c r="S575" i="7"/>
  <c r="U575" i="7" l="1"/>
  <c r="R575" i="7"/>
  <c r="T575" i="7" s="1"/>
  <c r="N576" i="7" l="1"/>
  <c r="O576" i="7" s="1"/>
  <c r="M576" i="7"/>
  <c r="P576" i="7" l="1"/>
  <c r="Q576" i="7"/>
  <c r="S576" i="7" s="1"/>
  <c r="U576" i="7" l="1"/>
  <c r="R576" i="7"/>
  <c r="T576" i="7" s="1"/>
  <c r="M577" i="7" l="1"/>
  <c r="N577" i="7"/>
  <c r="O577" i="7" s="1"/>
  <c r="P577" i="7" l="1"/>
  <c r="Q577" i="7"/>
  <c r="S577" i="7"/>
  <c r="U577" i="7" l="1"/>
  <c r="R577" i="7"/>
  <c r="T577" i="7" s="1"/>
  <c r="M578" i="7" l="1"/>
  <c r="N578" i="7"/>
  <c r="O578" i="7" s="1"/>
  <c r="P578" i="7" l="1"/>
  <c r="Q578" i="7"/>
  <c r="S578" i="7" s="1"/>
  <c r="U578" i="7" l="1"/>
  <c r="R578" i="7"/>
  <c r="T578" i="7" s="1"/>
  <c r="M579" i="7" l="1"/>
  <c r="N579" i="7"/>
  <c r="O579" i="7" s="1"/>
  <c r="P579" i="7" l="1"/>
  <c r="Q579" i="7"/>
  <c r="S579" i="7"/>
  <c r="U579" i="7" l="1"/>
  <c r="R579" i="7"/>
  <c r="T579" i="7" s="1"/>
  <c r="N580" i="7" l="1"/>
  <c r="O580" i="7" s="1"/>
  <c r="M580" i="7"/>
  <c r="P580" i="7" l="1"/>
  <c r="Q580" i="7"/>
  <c r="S580" i="7" s="1"/>
  <c r="R580" i="7" l="1"/>
  <c r="T580" i="7" s="1"/>
  <c r="U580" i="7"/>
  <c r="N581" i="7" l="1"/>
  <c r="O581" i="7" s="1"/>
  <c r="M581" i="7"/>
  <c r="P581" i="7" l="1"/>
  <c r="Q581" i="7"/>
  <c r="S581" i="7"/>
  <c r="U581" i="7" l="1"/>
  <c r="R581" i="7"/>
  <c r="T581" i="7" s="1"/>
  <c r="M582" i="7" l="1"/>
  <c r="N582" i="7"/>
  <c r="O582" i="7" s="1"/>
  <c r="P582" i="7" l="1"/>
  <c r="Q582" i="7"/>
  <c r="S582" i="7"/>
  <c r="R582" i="7" l="1"/>
  <c r="T582" i="7" s="1"/>
  <c r="U582" i="7"/>
  <c r="N583" i="7" l="1"/>
  <c r="O583" i="7" s="1"/>
  <c r="M583" i="7"/>
  <c r="P583" i="7" l="1"/>
  <c r="Q583" i="7"/>
  <c r="S583" i="7" s="1"/>
  <c r="U583" i="7" l="1"/>
  <c r="R583" i="7"/>
  <c r="T583" i="7" s="1"/>
  <c r="M584" i="7" l="1"/>
  <c r="N584" i="7"/>
  <c r="O584" i="7" s="1"/>
  <c r="P584" i="7" l="1"/>
  <c r="Q584" i="7"/>
  <c r="S584" i="7" s="1"/>
  <c r="U584" i="7" l="1"/>
  <c r="R584" i="7"/>
  <c r="T584" i="7" s="1"/>
  <c r="N585" i="7" l="1"/>
  <c r="O585" i="7" s="1"/>
  <c r="M585" i="7"/>
  <c r="P585" i="7" l="1"/>
  <c r="Q585" i="7"/>
  <c r="S585" i="7" s="1"/>
  <c r="R585" i="7" l="1"/>
  <c r="T585" i="7" s="1"/>
  <c r="U585" i="7"/>
  <c r="N586" i="7" l="1"/>
  <c r="O586" i="7" s="1"/>
  <c r="M586" i="7"/>
  <c r="P586" i="7" l="1"/>
  <c r="Q586" i="7"/>
  <c r="S586" i="7" s="1"/>
  <c r="R586" i="7" l="1"/>
  <c r="T586" i="7" s="1"/>
  <c r="U586" i="7"/>
  <c r="M587" i="7" l="1"/>
  <c r="N587" i="7"/>
  <c r="O587" i="7" s="1"/>
  <c r="P587" i="7" l="1"/>
  <c r="Q587" i="7"/>
  <c r="S587" i="7" s="1"/>
  <c r="R587" i="7" l="1"/>
  <c r="T587" i="7" s="1"/>
  <c r="U587" i="7"/>
  <c r="M588" i="7" l="1"/>
  <c r="N588" i="7"/>
  <c r="O588" i="7" s="1"/>
  <c r="P588" i="7" l="1"/>
  <c r="Q588" i="7"/>
  <c r="S588" i="7" s="1"/>
  <c r="R588" i="7" l="1"/>
  <c r="T588" i="7" s="1"/>
  <c r="U588" i="7"/>
  <c r="M589" i="7" l="1"/>
  <c r="N589" i="7"/>
  <c r="O589" i="7" s="1"/>
  <c r="P589" i="7" l="1"/>
  <c r="Q589" i="7"/>
  <c r="S589" i="7" s="1"/>
  <c r="U589" i="7" l="1"/>
  <c r="R589" i="7"/>
  <c r="T589" i="7" s="1"/>
  <c r="M590" i="7" l="1"/>
  <c r="N590" i="7"/>
  <c r="O590" i="7" s="1"/>
  <c r="P590" i="7" l="1"/>
  <c r="Q590" i="7"/>
  <c r="S590" i="7"/>
  <c r="R590" i="7" l="1"/>
  <c r="T590" i="7" s="1"/>
  <c r="U590" i="7"/>
  <c r="N591" i="7" l="1"/>
  <c r="O591" i="7" s="1"/>
  <c r="M591" i="7"/>
  <c r="P591" i="7" l="1"/>
  <c r="Q591" i="7"/>
  <c r="S591" i="7"/>
  <c r="U591" i="7" l="1"/>
  <c r="R591" i="7"/>
  <c r="T591" i="7" s="1"/>
  <c r="M592" i="7" l="1"/>
  <c r="N592" i="7"/>
  <c r="O592" i="7" s="1"/>
  <c r="P592" i="7" l="1"/>
  <c r="Q592" i="7"/>
  <c r="S592" i="7" s="1"/>
  <c r="U592" i="7" l="1"/>
  <c r="R592" i="7"/>
  <c r="T592" i="7" s="1"/>
  <c r="N593" i="7" l="1"/>
  <c r="O593" i="7" s="1"/>
  <c r="M593" i="7"/>
  <c r="P593" i="7" l="1"/>
  <c r="Q593" i="7"/>
  <c r="S593" i="7" s="1"/>
  <c r="R593" i="7" l="1"/>
  <c r="T593" i="7" s="1"/>
  <c r="U593" i="7"/>
  <c r="N594" i="7" l="1"/>
  <c r="O594" i="7" s="1"/>
  <c r="M594" i="7"/>
  <c r="P594" i="7" l="1"/>
  <c r="Q594" i="7"/>
  <c r="S594" i="7"/>
  <c r="U594" i="7" l="1"/>
  <c r="R594" i="7"/>
  <c r="T594" i="7" s="1"/>
  <c r="M595" i="7" l="1"/>
  <c r="N595" i="7"/>
  <c r="O595" i="7" s="1"/>
  <c r="P595" i="7" l="1"/>
  <c r="Q595" i="7"/>
  <c r="S595" i="7" s="1"/>
  <c r="U595" i="7" l="1"/>
  <c r="R595" i="7"/>
  <c r="T595" i="7" s="1"/>
  <c r="M596" i="7" l="1"/>
  <c r="N596" i="7"/>
  <c r="O596" i="7" s="1"/>
  <c r="P596" i="7" l="1"/>
  <c r="Q596" i="7"/>
  <c r="S596" i="7" s="1"/>
  <c r="U596" i="7" l="1"/>
  <c r="R596" i="7"/>
  <c r="T596" i="7" s="1"/>
  <c r="M597" i="7" l="1"/>
  <c r="N597" i="7"/>
  <c r="O597" i="7" s="1"/>
  <c r="P597" i="7" l="1"/>
  <c r="Q597" i="7"/>
  <c r="S597" i="7" s="1"/>
  <c r="R597" i="7" l="1"/>
  <c r="T597" i="7" s="1"/>
  <c r="U597" i="7"/>
  <c r="N598" i="7" l="1"/>
  <c r="O598" i="7" s="1"/>
  <c r="M598" i="7"/>
  <c r="P598" i="7" l="1"/>
  <c r="Q598" i="7"/>
  <c r="S598" i="7" s="1"/>
  <c r="R598" i="7" l="1"/>
  <c r="T598" i="7" s="1"/>
  <c r="U598" i="7"/>
  <c r="N599" i="7" l="1"/>
  <c r="O599" i="7" s="1"/>
  <c r="M599" i="7"/>
  <c r="P599" i="7" l="1"/>
  <c r="Q599" i="7"/>
  <c r="S599" i="7" s="1"/>
  <c r="R599" i="7" l="1"/>
  <c r="T599" i="7" s="1"/>
  <c r="U599" i="7"/>
  <c r="N600" i="7" l="1"/>
  <c r="O600" i="7" s="1"/>
  <c r="M600" i="7"/>
  <c r="P600" i="7" l="1"/>
  <c r="Q600" i="7"/>
  <c r="S600" i="7" s="1"/>
  <c r="U600" i="7" l="1"/>
  <c r="R600" i="7"/>
  <c r="T600" i="7" s="1"/>
  <c r="M601" i="7" l="1"/>
  <c r="N601" i="7"/>
  <c r="O601" i="7" s="1"/>
  <c r="P601" i="7" l="1"/>
  <c r="Q601" i="7"/>
  <c r="S601" i="7" s="1"/>
  <c r="R601" i="7" l="1"/>
  <c r="T601" i="7" s="1"/>
  <c r="U601" i="7"/>
  <c r="M602" i="7" l="1"/>
  <c r="N602" i="7"/>
  <c r="O602" i="7" s="1"/>
  <c r="P602" i="7" l="1"/>
  <c r="Q602" i="7"/>
  <c r="S602" i="7" s="1"/>
  <c r="U602" i="7" l="1"/>
  <c r="R602" i="7"/>
  <c r="T602" i="7" s="1"/>
  <c r="M603" i="7" l="1"/>
  <c r="N603" i="7"/>
  <c r="O603" i="7" s="1"/>
  <c r="P603" i="7" l="1"/>
  <c r="Q603" i="7"/>
  <c r="S603" i="7" s="1"/>
  <c r="R603" i="7" l="1"/>
  <c r="T603" i="7" s="1"/>
  <c r="U603" i="7"/>
  <c r="M604" i="7" l="1"/>
  <c r="N604" i="7"/>
  <c r="O604" i="7" s="1"/>
  <c r="P604" i="7" l="1"/>
  <c r="Q604" i="7"/>
  <c r="S604" i="7"/>
  <c r="U604" i="7" l="1"/>
  <c r="R604" i="7"/>
  <c r="T604" i="7" s="1"/>
  <c r="M605" i="7" l="1"/>
  <c r="N605" i="7"/>
  <c r="O605" i="7" s="1"/>
  <c r="P605" i="7" l="1"/>
  <c r="Q605" i="7"/>
  <c r="S605" i="7" s="1"/>
  <c r="U605" i="7" l="1"/>
  <c r="R605" i="7"/>
  <c r="T605" i="7" s="1"/>
  <c r="M606" i="7" l="1"/>
  <c r="N606" i="7"/>
  <c r="O606" i="7" s="1"/>
  <c r="P606" i="7" l="1"/>
  <c r="Q606" i="7"/>
  <c r="S606" i="7" s="1"/>
  <c r="U606" i="7" l="1"/>
  <c r="R606" i="7"/>
  <c r="T606" i="7" s="1"/>
  <c r="M607" i="7" l="1"/>
  <c r="N607" i="7"/>
  <c r="O607" i="7" s="1"/>
  <c r="P607" i="7" l="1"/>
  <c r="Q607" i="7"/>
  <c r="S607" i="7" s="1"/>
  <c r="U607" i="7" l="1"/>
  <c r="R607" i="7"/>
  <c r="T607" i="7" s="1"/>
  <c r="M608" i="7" l="1"/>
  <c r="N608" i="7"/>
  <c r="O608" i="7" s="1"/>
  <c r="P608" i="7" l="1"/>
  <c r="Q608" i="7"/>
  <c r="S608" i="7" s="1"/>
  <c r="R608" i="7" l="1"/>
  <c r="T608" i="7" s="1"/>
  <c r="U608" i="7"/>
  <c r="M609" i="7" l="1"/>
  <c r="N609" i="7"/>
  <c r="O609" i="7" s="1"/>
  <c r="P609" i="7" l="1"/>
  <c r="Q609" i="7"/>
  <c r="S609" i="7" s="1"/>
  <c r="R609" i="7" l="1"/>
  <c r="T609" i="7" s="1"/>
  <c r="U609" i="7"/>
  <c r="M610" i="7" l="1"/>
  <c r="N610" i="7"/>
  <c r="O610" i="7" s="1"/>
  <c r="P610" i="7" l="1"/>
  <c r="Q610" i="7"/>
  <c r="S610" i="7" s="1"/>
  <c r="U610" i="7" l="1"/>
  <c r="R610" i="7"/>
  <c r="T610" i="7" s="1"/>
  <c r="M611" i="7" l="1"/>
  <c r="N611" i="7"/>
  <c r="O611" i="7" s="1"/>
  <c r="P611" i="7" l="1"/>
  <c r="Q611" i="7"/>
  <c r="S611" i="7" s="1"/>
  <c r="U611" i="7" l="1"/>
  <c r="R611" i="7"/>
  <c r="T611" i="7" s="1"/>
  <c r="M612" i="7" l="1"/>
  <c r="N612" i="7"/>
  <c r="O612" i="7" s="1"/>
  <c r="P612" i="7" l="1"/>
  <c r="Q612" i="7"/>
  <c r="S612" i="7"/>
  <c r="U612" i="7" l="1"/>
  <c r="R612" i="7"/>
  <c r="T612" i="7" s="1"/>
  <c r="M613" i="7" l="1"/>
  <c r="N613" i="7"/>
  <c r="O613" i="7" s="1"/>
  <c r="P613" i="7" l="1"/>
  <c r="Q613" i="7"/>
  <c r="S613" i="7" s="1"/>
  <c r="R613" i="7" l="1"/>
  <c r="T613" i="7" s="1"/>
  <c r="U613" i="7"/>
  <c r="M614" i="7" l="1"/>
  <c r="N614" i="7"/>
  <c r="O614" i="7" s="1"/>
  <c r="P614" i="7" l="1"/>
  <c r="Q614" i="7"/>
  <c r="S614" i="7"/>
  <c r="R614" i="7" l="1"/>
  <c r="T614" i="7" s="1"/>
  <c r="U614" i="7"/>
  <c r="M615" i="7" l="1"/>
  <c r="N615" i="7"/>
  <c r="O615" i="7" s="1"/>
  <c r="P615" i="7" l="1"/>
  <c r="Q615" i="7"/>
  <c r="S615" i="7" s="1"/>
  <c r="U615" i="7" l="1"/>
  <c r="R615" i="7"/>
  <c r="T615" i="7" s="1"/>
  <c r="M616" i="7" l="1"/>
  <c r="N616" i="7"/>
  <c r="O616" i="7" s="1"/>
  <c r="P616" i="7" l="1"/>
  <c r="Q616" i="7"/>
  <c r="S616" i="7" s="1"/>
  <c r="R616" i="7" l="1"/>
  <c r="T616" i="7" s="1"/>
  <c r="U616" i="7"/>
  <c r="N617" i="7" l="1"/>
  <c r="O617" i="7" s="1"/>
  <c r="M617" i="7"/>
  <c r="P617" i="7" l="1"/>
  <c r="Q617" i="7"/>
  <c r="S617" i="7" s="1"/>
  <c r="U617" i="7" l="1"/>
  <c r="R617" i="7"/>
  <c r="T617" i="7" s="1"/>
  <c r="M618" i="7" l="1"/>
  <c r="N618" i="7"/>
  <c r="O618" i="7" s="1"/>
  <c r="P618" i="7" l="1"/>
  <c r="Q618" i="7"/>
  <c r="S618" i="7" s="1"/>
  <c r="R618" i="7" l="1"/>
  <c r="T618" i="7" s="1"/>
  <c r="U618" i="7"/>
  <c r="M619" i="7" l="1"/>
  <c r="N619" i="7"/>
  <c r="O619" i="7" s="1"/>
  <c r="P619" i="7" l="1"/>
  <c r="Q619" i="7"/>
  <c r="S619" i="7"/>
  <c r="U619" i="7" l="1"/>
  <c r="R619" i="7"/>
  <c r="T619" i="7" s="1"/>
  <c r="M620" i="7" l="1"/>
  <c r="N620" i="7"/>
  <c r="O620" i="7" s="1"/>
  <c r="P620" i="7" l="1"/>
  <c r="Q620" i="7"/>
  <c r="S620" i="7" s="1"/>
  <c r="U620" i="7" l="1"/>
  <c r="R620" i="7"/>
  <c r="T620" i="7" s="1"/>
  <c r="M621" i="7" l="1"/>
  <c r="N621" i="7"/>
  <c r="O621" i="7" s="1"/>
  <c r="P621" i="7" l="1"/>
  <c r="Q621" i="7"/>
  <c r="S621" i="7"/>
  <c r="U621" i="7" l="1"/>
  <c r="R621" i="7"/>
  <c r="T621" i="7" s="1"/>
  <c r="M622" i="7" l="1"/>
  <c r="N622" i="7"/>
  <c r="O622" i="7" s="1"/>
  <c r="P622" i="7" l="1"/>
  <c r="Q622" i="7"/>
  <c r="S622" i="7"/>
  <c r="U622" i="7" l="1"/>
  <c r="R622" i="7"/>
  <c r="T622" i="7" s="1"/>
  <c r="M623" i="7" l="1"/>
  <c r="N623" i="7"/>
  <c r="O623" i="7" s="1"/>
  <c r="P623" i="7" l="1"/>
  <c r="Q623" i="7"/>
  <c r="S623" i="7" s="1"/>
  <c r="U623" i="7" l="1"/>
  <c r="R623" i="7"/>
  <c r="T623" i="7" s="1"/>
  <c r="N624" i="7" l="1"/>
  <c r="O624" i="7" s="1"/>
  <c r="M624" i="7"/>
  <c r="P624" i="7" l="1"/>
  <c r="Q624" i="7"/>
  <c r="S624" i="7" s="1"/>
  <c r="U624" i="7" l="1"/>
  <c r="R624" i="7"/>
  <c r="T624" i="7" s="1"/>
  <c r="N625" i="7" l="1"/>
  <c r="O625" i="7" s="1"/>
  <c r="M625" i="7"/>
  <c r="P625" i="7" l="1"/>
  <c r="Q625" i="7"/>
  <c r="S625" i="7" s="1"/>
  <c r="R625" i="7" l="1"/>
  <c r="T625" i="7" s="1"/>
  <c r="U625" i="7"/>
  <c r="M626" i="7" l="1"/>
  <c r="N626" i="7"/>
  <c r="O626" i="7" s="1"/>
  <c r="P626" i="7" l="1"/>
  <c r="Q626" i="7"/>
  <c r="S626" i="7" s="1"/>
  <c r="R626" i="7" l="1"/>
  <c r="T626" i="7" s="1"/>
  <c r="U626" i="7"/>
  <c r="M627" i="7" l="1"/>
  <c r="N627" i="7"/>
  <c r="O627" i="7" s="1"/>
  <c r="P627" i="7" l="1"/>
  <c r="Q627" i="7"/>
  <c r="S627" i="7" s="1"/>
  <c r="U627" i="7" l="1"/>
  <c r="R627" i="7"/>
  <c r="T627" i="7" s="1"/>
  <c r="N628" i="7" l="1"/>
  <c r="O628" i="7" s="1"/>
  <c r="M628" i="7"/>
  <c r="P628" i="7" l="1"/>
  <c r="Q628" i="7"/>
  <c r="S628" i="7"/>
  <c r="U628" i="7" l="1"/>
  <c r="R628" i="7"/>
  <c r="T628" i="7" s="1"/>
  <c r="M629" i="7" l="1"/>
  <c r="N629" i="7"/>
  <c r="O629" i="7" s="1"/>
  <c r="P629" i="7" l="1"/>
  <c r="Q629" i="7"/>
  <c r="S629" i="7" s="1"/>
  <c r="R629" i="7" l="1"/>
  <c r="T629" i="7" s="1"/>
  <c r="U629" i="7"/>
  <c r="M630" i="7" l="1"/>
  <c r="N630" i="7"/>
  <c r="O630" i="7" s="1"/>
  <c r="P630" i="7" l="1"/>
  <c r="Q630" i="7"/>
  <c r="S630" i="7" s="1"/>
  <c r="U630" i="7" l="1"/>
  <c r="R630" i="7"/>
  <c r="T630" i="7" s="1"/>
  <c r="M631" i="7" l="1"/>
  <c r="N631" i="7"/>
  <c r="O631" i="7" s="1"/>
  <c r="P631" i="7" l="1"/>
  <c r="Q631" i="7"/>
  <c r="S631" i="7" s="1"/>
  <c r="R631" i="7" l="1"/>
  <c r="T631" i="7" s="1"/>
  <c r="U631" i="7"/>
  <c r="M632" i="7" l="1"/>
  <c r="N632" i="7"/>
  <c r="O632" i="7" s="1"/>
  <c r="P632" i="7" l="1"/>
  <c r="Q632" i="7"/>
  <c r="S632" i="7" s="1"/>
  <c r="R632" i="7" l="1"/>
  <c r="T632" i="7" s="1"/>
  <c r="U632" i="7"/>
  <c r="M633" i="7" l="1"/>
  <c r="N633" i="7"/>
  <c r="O633" i="7" s="1"/>
  <c r="P633" i="7" l="1"/>
  <c r="Q633" i="7"/>
  <c r="S633" i="7" s="1"/>
  <c r="U633" i="7" l="1"/>
  <c r="R633" i="7"/>
  <c r="T633" i="7" s="1"/>
  <c r="N634" i="7" l="1"/>
  <c r="O634" i="7" s="1"/>
  <c r="M634" i="7"/>
  <c r="P634" i="7" l="1"/>
  <c r="Q634" i="7"/>
  <c r="S634" i="7" s="1"/>
  <c r="U634" i="7" l="1"/>
  <c r="R634" i="7"/>
  <c r="T634" i="7" s="1"/>
  <c r="M635" i="7" l="1"/>
  <c r="N635" i="7"/>
  <c r="O635" i="7" s="1"/>
  <c r="P635" i="7" l="1"/>
  <c r="Q635" i="7"/>
  <c r="S635" i="7" s="1"/>
  <c r="R635" i="7" l="1"/>
  <c r="T635" i="7" s="1"/>
  <c r="U635" i="7"/>
  <c r="M636" i="7" l="1"/>
  <c r="N636" i="7"/>
  <c r="O636" i="7" s="1"/>
  <c r="P636" i="7" l="1"/>
  <c r="Q636" i="7"/>
  <c r="S636" i="7" s="1"/>
  <c r="U636" i="7" l="1"/>
  <c r="R636" i="7"/>
  <c r="T636" i="7" s="1"/>
  <c r="M637" i="7" l="1"/>
  <c r="N637" i="7"/>
  <c r="O637" i="7" s="1"/>
  <c r="P637" i="7" l="1"/>
  <c r="Q637" i="7"/>
  <c r="S637" i="7"/>
  <c r="R637" i="7" l="1"/>
  <c r="T637" i="7" s="1"/>
  <c r="U637" i="7"/>
  <c r="M638" i="7" l="1"/>
  <c r="N638" i="7"/>
  <c r="O638" i="7" s="1"/>
  <c r="P638" i="7" l="1"/>
  <c r="Q638" i="7"/>
  <c r="S638" i="7" s="1"/>
  <c r="U638" i="7" l="1"/>
  <c r="R638" i="7"/>
  <c r="T638" i="7" s="1"/>
  <c r="M639" i="7" l="1"/>
  <c r="N639" i="7"/>
  <c r="O639" i="7" s="1"/>
  <c r="P639" i="7" l="1"/>
  <c r="Q639" i="7"/>
  <c r="S639" i="7" s="1"/>
  <c r="U639" i="7" l="1"/>
  <c r="R639" i="7"/>
  <c r="T639" i="7" s="1"/>
  <c r="M640" i="7" l="1"/>
  <c r="N640" i="7"/>
  <c r="O640" i="7" s="1"/>
  <c r="P640" i="7" l="1"/>
  <c r="Q640" i="7"/>
  <c r="S640" i="7" s="1"/>
  <c r="R640" i="7" l="1"/>
  <c r="T640" i="7" s="1"/>
  <c r="U640" i="7"/>
  <c r="N641" i="7" l="1"/>
  <c r="O641" i="7" s="1"/>
  <c r="M641" i="7"/>
  <c r="P641" i="7" l="1"/>
  <c r="Q641" i="7"/>
  <c r="S641" i="7" s="1"/>
  <c r="R641" i="7" l="1"/>
  <c r="T641" i="7" s="1"/>
  <c r="U641" i="7"/>
  <c r="M642" i="7" l="1"/>
  <c r="N642" i="7"/>
  <c r="O642" i="7" s="1"/>
  <c r="P642" i="7" l="1"/>
  <c r="Q642" i="7"/>
  <c r="S642" i="7" s="1"/>
  <c r="R642" i="7" l="1"/>
  <c r="T642" i="7" s="1"/>
  <c r="U642" i="7"/>
  <c r="M643" i="7" l="1"/>
  <c r="N643" i="7"/>
  <c r="O643" i="7" s="1"/>
  <c r="P643" i="7" l="1"/>
  <c r="Q643" i="7"/>
  <c r="S643" i="7" s="1"/>
  <c r="U643" i="7" l="1"/>
  <c r="R643" i="7"/>
  <c r="T643" i="7" s="1"/>
  <c r="M644" i="7" l="1"/>
  <c r="N644" i="7"/>
  <c r="O644" i="7" s="1"/>
  <c r="P644" i="7" l="1"/>
  <c r="Q644" i="7"/>
  <c r="S644" i="7" s="1"/>
  <c r="R644" i="7" l="1"/>
  <c r="T644" i="7" s="1"/>
  <c r="U644" i="7"/>
  <c r="M645" i="7" l="1"/>
  <c r="N645" i="7"/>
  <c r="O645" i="7" s="1"/>
  <c r="P645" i="7" l="1"/>
  <c r="Q645" i="7"/>
  <c r="S645" i="7"/>
  <c r="R645" i="7" l="1"/>
  <c r="T645" i="7" s="1"/>
  <c r="U645" i="7"/>
  <c r="N646" i="7" l="1"/>
  <c r="O646" i="7" s="1"/>
  <c r="M646" i="7"/>
  <c r="P646" i="7" l="1"/>
  <c r="Q646" i="7"/>
  <c r="S646" i="7" s="1"/>
  <c r="U646" i="7" l="1"/>
  <c r="R646" i="7"/>
  <c r="T646" i="7" s="1"/>
  <c r="N647" i="7" l="1"/>
  <c r="O647" i="7" s="1"/>
  <c r="M647" i="7"/>
  <c r="P647" i="7" l="1"/>
  <c r="Q647" i="7"/>
  <c r="S647" i="7" s="1"/>
  <c r="U647" i="7" l="1"/>
  <c r="R647" i="7"/>
  <c r="T647" i="7" s="1"/>
  <c r="N648" i="7" l="1"/>
  <c r="O648" i="7" s="1"/>
  <c r="M648" i="7"/>
  <c r="P648" i="7" l="1"/>
  <c r="Q648" i="7"/>
  <c r="S648" i="7" s="1"/>
  <c r="R648" i="7" l="1"/>
  <c r="T648" i="7" s="1"/>
  <c r="U648" i="7"/>
  <c r="M649" i="7" l="1"/>
  <c r="N649" i="7"/>
  <c r="O649" i="7" s="1"/>
  <c r="P649" i="7" l="1"/>
  <c r="Q649" i="7"/>
  <c r="S649" i="7"/>
  <c r="U649" i="7" l="1"/>
  <c r="R649" i="7"/>
  <c r="T649" i="7" s="1"/>
  <c r="N650" i="7" l="1"/>
  <c r="O650" i="7" s="1"/>
  <c r="M650" i="7"/>
  <c r="P650" i="7" l="1"/>
  <c r="Q650" i="7"/>
  <c r="S650" i="7" s="1"/>
  <c r="R650" i="7" l="1"/>
  <c r="T650" i="7" s="1"/>
  <c r="U650" i="7"/>
  <c r="M651" i="7" l="1"/>
  <c r="N651" i="7"/>
  <c r="O651" i="7" s="1"/>
  <c r="P651" i="7" l="1"/>
  <c r="Q651" i="7"/>
  <c r="S651" i="7" s="1"/>
  <c r="R651" i="7" l="1"/>
  <c r="T651" i="7" s="1"/>
  <c r="U651" i="7"/>
  <c r="M652" i="7" l="1"/>
  <c r="N652" i="7"/>
  <c r="O652" i="7" s="1"/>
  <c r="P652" i="7" l="1"/>
  <c r="Q652" i="7"/>
  <c r="S652" i="7"/>
  <c r="U652" i="7" l="1"/>
  <c r="R652" i="7"/>
  <c r="T652" i="7" s="1"/>
  <c r="M653" i="7" l="1"/>
  <c r="N653" i="7"/>
  <c r="O653" i="7" s="1"/>
  <c r="P653" i="7" l="1"/>
  <c r="Q653" i="7"/>
  <c r="S653" i="7" s="1"/>
  <c r="R653" i="7" l="1"/>
  <c r="T653" i="7" s="1"/>
  <c r="U653" i="7"/>
  <c r="N654" i="7" l="1"/>
  <c r="O654" i="7" s="1"/>
  <c r="M654" i="7"/>
  <c r="P654" i="7" l="1"/>
  <c r="Q654" i="7"/>
  <c r="S654" i="7" s="1"/>
  <c r="R654" i="7" l="1"/>
  <c r="T654" i="7" s="1"/>
  <c r="U654" i="7"/>
  <c r="M655" i="7" l="1"/>
  <c r="N655" i="7"/>
  <c r="O655" i="7" s="1"/>
  <c r="P655" i="7" l="1"/>
  <c r="Q655" i="7"/>
  <c r="S655" i="7" s="1"/>
  <c r="U655" i="7" l="1"/>
  <c r="R655" i="7"/>
  <c r="T655" i="7" s="1"/>
  <c r="N656" i="7" l="1"/>
  <c r="O656" i="7" s="1"/>
  <c r="M656" i="7"/>
  <c r="P656" i="7" l="1"/>
  <c r="Q656" i="7"/>
  <c r="S656" i="7" s="1"/>
  <c r="U656" i="7" l="1"/>
  <c r="R656" i="7"/>
  <c r="T656" i="7" s="1"/>
  <c r="M657" i="7" l="1"/>
  <c r="N657" i="7"/>
  <c r="O657" i="7" s="1"/>
  <c r="P657" i="7" l="1"/>
  <c r="Q657" i="7"/>
  <c r="S657" i="7" s="1"/>
  <c r="R657" i="7" l="1"/>
  <c r="T657" i="7" s="1"/>
  <c r="U657" i="7"/>
  <c r="M658" i="7" l="1"/>
  <c r="N658" i="7"/>
  <c r="O658" i="7" s="1"/>
  <c r="P658" i="7" l="1"/>
  <c r="Q658" i="7"/>
  <c r="S658" i="7"/>
  <c r="U658" i="7" l="1"/>
  <c r="R658" i="7"/>
  <c r="T658" i="7" s="1"/>
  <c r="M659" i="7" l="1"/>
  <c r="N659" i="7"/>
  <c r="O659" i="7" s="1"/>
  <c r="P659" i="7" l="1"/>
  <c r="Q659" i="7"/>
  <c r="S659" i="7" s="1"/>
  <c r="R659" i="7" l="1"/>
  <c r="T659" i="7" s="1"/>
  <c r="U659" i="7"/>
  <c r="N660" i="7" l="1"/>
  <c r="O660" i="7" s="1"/>
  <c r="M660" i="7"/>
  <c r="P660" i="7" l="1"/>
  <c r="Q660" i="7"/>
  <c r="S660" i="7" s="1"/>
  <c r="R660" i="7" l="1"/>
  <c r="T660" i="7" s="1"/>
  <c r="U660" i="7"/>
  <c r="M661" i="7" l="1"/>
  <c r="N661" i="7"/>
  <c r="O661" i="7" s="1"/>
  <c r="P661" i="7" l="1"/>
  <c r="Q661" i="7"/>
  <c r="S661" i="7" s="1"/>
  <c r="U661" i="7" l="1"/>
  <c r="R661" i="7"/>
  <c r="T661" i="7" s="1"/>
  <c r="N662" i="7" l="1"/>
  <c r="O662" i="7" s="1"/>
  <c r="M662" i="7"/>
  <c r="P662" i="7" l="1"/>
  <c r="Q662" i="7"/>
  <c r="S662" i="7" s="1"/>
  <c r="U662" i="7" l="1"/>
  <c r="R662" i="7"/>
  <c r="T662" i="7" s="1"/>
  <c r="N663" i="7" l="1"/>
  <c r="O663" i="7" s="1"/>
  <c r="M663" i="7"/>
  <c r="P663" i="7" l="1"/>
  <c r="Q663" i="7"/>
  <c r="S663" i="7" s="1"/>
  <c r="U663" i="7" l="1"/>
  <c r="R663" i="7"/>
  <c r="T663" i="7" s="1"/>
  <c r="M664" i="7" l="1"/>
  <c r="N664" i="7"/>
  <c r="O664" i="7" s="1"/>
  <c r="P664" i="7" l="1"/>
  <c r="Q664" i="7"/>
  <c r="S664" i="7" s="1"/>
  <c r="U664" i="7" l="1"/>
  <c r="R664" i="7"/>
  <c r="T664" i="7" s="1"/>
  <c r="N665" i="7" l="1"/>
  <c r="O665" i="7" s="1"/>
  <c r="M665" i="7"/>
  <c r="P665" i="7" l="1"/>
  <c r="Q665" i="7"/>
  <c r="S665" i="7" s="1"/>
  <c r="U665" i="7" l="1"/>
  <c r="R665" i="7"/>
  <c r="T665" i="7" s="1"/>
  <c r="N666" i="7" l="1"/>
  <c r="O666" i="7" s="1"/>
  <c r="M666" i="7"/>
  <c r="P666" i="7" l="1"/>
  <c r="Q666" i="7"/>
  <c r="S666" i="7" s="1"/>
  <c r="R666" i="7" l="1"/>
  <c r="T666" i="7" s="1"/>
  <c r="U666" i="7"/>
  <c r="M667" i="7" l="1"/>
  <c r="N667" i="7"/>
  <c r="O667" i="7" s="1"/>
  <c r="P667" i="7" l="1"/>
  <c r="Q667" i="7"/>
  <c r="S667" i="7" s="1"/>
  <c r="R667" i="7" l="1"/>
  <c r="T667" i="7" s="1"/>
  <c r="U667" i="7"/>
  <c r="M668" i="7" l="1"/>
  <c r="N668" i="7"/>
  <c r="O668" i="7" s="1"/>
  <c r="P668" i="7" l="1"/>
  <c r="Q668" i="7"/>
  <c r="S668" i="7"/>
  <c r="U668" i="7" l="1"/>
  <c r="R668" i="7"/>
  <c r="T668" i="7" s="1"/>
  <c r="M669" i="7" l="1"/>
  <c r="N669" i="7"/>
  <c r="O669" i="7" s="1"/>
  <c r="P669" i="7" l="1"/>
  <c r="Q669" i="7"/>
  <c r="S669" i="7" s="1"/>
  <c r="U669" i="7" l="1"/>
  <c r="R669" i="7"/>
  <c r="T669" i="7" s="1"/>
  <c r="N670" i="7" l="1"/>
  <c r="O670" i="7" s="1"/>
  <c r="M670" i="7"/>
  <c r="P670" i="7" l="1"/>
  <c r="Q670" i="7"/>
  <c r="S670" i="7" s="1"/>
  <c r="R670" i="7" l="1"/>
  <c r="T670" i="7" s="1"/>
  <c r="U670" i="7"/>
  <c r="M671" i="7" l="1"/>
  <c r="N671" i="7"/>
  <c r="O671" i="7" s="1"/>
  <c r="P671" i="7" l="1"/>
  <c r="Q671" i="7"/>
  <c r="S671" i="7"/>
  <c r="R671" i="7" l="1"/>
  <c r="T671" i="7" s="1"/>
  <c r="U671" i="7"/>
  <c r="M672" i="7" l="1"/>
  <c r="N672" i="7"/>
  <c r="O672" i="7" s="1"/>
  <c r="P672" i="7" l="1"/>
  <c r="Q672" i="7"/>
  <c r="S672" i="7"/>
  <c r="U672" i="7" l="1"/>
  <c r="R672" i="7"/>
  <c r="T672" i="7" s="1"/>
  <c r="N673" i="7" l="1"/>
  <c r="O673" i="7" s="1"/>
  <c r="M673" i="7"/>
  <c r="P673" i="7" l="1"/>
  <c r="Q673" i="7"/>
  <c r="S673" i="7" s="1"/>
  <c r="U673" i="7" l="1"/>
  <c r="R673" i="7"/>
  <c r="T673" i="7" s="1"/>
  <c r="N674" i="7" l="1"/>
  <c r="O674" i="7" s="1"/>
  <c r="M674" i="7"/>
  <c r="P674" i="7" l="1"/>
  <c r="Q674" i="7"/>
  <c r="S674" i="7" s="1"/>
  <c r="R674" i="7" l="1"/>
  <c r="T674" i="7" s="1"/>
  <c r="U674" i="7"/>
  <c r="M675" i="7" l="1"/>
  <c r="N675" i="7"/>
  <c r="O675" i="7" s="1"/>
  <c r="P675" i="7" l="1"/>
  <c r="Q675" i="7"/>
  <c r="S675" i="7" s="1"/>
  <c r="U675" i="7" l="1"/>
  <c r="R675" i="7"/>
  <c r="T675" i="7" s="1"/>
  <c r="N676" i="7" l="1"/>
  <c r="O676" i="7" s="1"/>
  <c r="M676" i="7"/>
  <c r="P676" i="7" l="1"/>
  <c r="Q676" i="7"/>
  <c r="S676" i="7"/>
  <c r="R676" i="7" l="1"/>
  <c r="T676" i="7" s="1"/>
  <c r="U676" i="7"/>
  <c r="N677" i="7" l="1"/>
  <c r="O677" i="7" s="1"/>
  <c r="M677" i="7"/>
  <c r="P677" i="7" l="1"/>
  <c r="Q677" i="7"/>
  <c r="S677" i="7" s="1"/>
  <c r="U677" i="7" l="1"/>
  <c r="R677" i="7"/>
  <c r="T677" i="7" s="1"/>
  <c r="M678" i="7" l="1"/>
  <c r="N678" i="7"/>
  <c r="O678" i="7" s="1"/>
  <c r="P678" i="7" l="1"/>
  <c r="Q678" i="7"/>
  <c r="S678" i="7"/>
  <c r="R678" i="7" l="1"/>
  <c r="T678" i="7" s="1"/>
  <c r="U678" i="7"/>
  <c r="M679" i="7" l="1"/>
  <c r="N679" i="7"/>
  <c r="O679" i="7" s="1"/>
  <c r="P679" i="7" l="1"/>
  <c r="Q679" i="7"/>
  <c r="S679" i="7"/>
  <c r="R679" i="7" l="1"/>
  <c r="T679" i="7" s="1"/>
  <c r="U679" i="7"/>
  <c r="N680" i="7" l="1"/>
  <c r="O680" i="7" s="1"/>
  <c r="M680" i="7"/>
  <c r="P680" i="7" l="1"/>
  <c r="Q680" i="7"/>
  <c r="S680" i="7" s="1"/>
  <c r="U680" i="7" l="1"/>
  <c r="R680" i="7"/>
  <c r="T680" i="7" s="1"/>
  <c r="M681" i="7" l="1"/>
  <c r="N681" i="7"/>
  <c r="O681" i="7" s="1"/>
  <c r="P681" i="7" l="1"/>
  <c r="Q681" i="7"/>
  <c r="S681" i="7"/>
  <c r="R681" i="7" l="1"/>
  <c r="T681" i="7" s="1"/>
  <c r="U681" i="7"/>
  <c r="N682" i="7" l="1"/>
  <c r="O682" i="7" s="1"/>
  <c r="M682" i="7"/>
  <c r="P682" i="7" l="1"/>
  <c r="Q682" i="7"/>
  <c r="S682" i="7" s="1"/>
  <c r="U682" i="7" l="1"/>
  <c r="R682" i="7"/>
  <c r="T682" i="7" s="1"/>
  <c r="M683" i="7" l="1"/>
  <c r="N683" i="7"/>
  <c r="O683" i="7" s="1"/>
  <c r="P683" i="7" l="1"/>
  <c r="Q683" i="7"/>
  <c r="S683" i="7"/>
  <c r="R683" i="7" l="1"/>
  <c r="T683" i="7" s="1"/>
  <c r="U683" i="7"/>
  <c r="M684" i="7" l="1"/>
  <c r="N684" i="7"/>
  <c r="O684" i="7" s="1"/>
  <c r="P684" i="7" l="1"/>
  <c r="Q684" i="7"/>
  <c r="S684" i="7"/>
  <c r="R684" i="7" l="1"/>
  <c r="T684" i="7" s="1"/>
  <c r="U684" i="7"/>
  <c r="N685" i="7" l="1"/>
  <c r="O685" i="7" s="1"/>
  <c r="M685" i="7"/>
  <c r="P685" i="7" l="1"/>
  <c r="Q685" i="7"/>
  <c r="S685" i="7" s="1"/>
  <c r="U685" i="7" l="1"/>
  <c r="R685" i="7"/>
  <c r="T685" i="7" s="1"/>
  <c r="M686" i="7" l="1"/>
  <c r="N686" i="7"/>
  <c r="O686" i="7" s="1"/>
  <c r="P686" i="7" l="1"/>
  <c r="Q686" i="7"/>
  <c r="S686" i="7"/>
  <c r="R686" i="7" l="1"/>
  <c r="T686" i="7" s="1"/>
  <c r="U686" i="7"/>
  <c r="M687" i="7" l="1"/>
  <c r="N687" i="7"/>
  <c r="O687" i="7" s="1"/>
  <c r="P687" i="7" l="1"/>
  <c r="Q687" i="7"/>
  <c r="S687" i="7" s="1"/>
  <c r="R687" i="7" l="1"/>
  <c r="T687" i="7" s="1"/>
  <c r="U687" i="7"/>
  <c r="N688" i="7" l="1"/>
  <c r="O688" i="7" s="1"/>
  <c r="M688" i="7"/>
  <c r="P688" i="7" l="1"/>
  <c r="Q688" i="7"/>
  <c r="S688" i="7" s="1"/>
  <c r="R688" i="7" l="1"/>
  <c r="T688" i="7" s="1"/>
  <c r="U688" i="7"/>
  <c r="M689" i="7" l="1"/>
  <c r="N689" i="7"/>
  <c r="O689" i="7" s="1"/>
  <c r="P689" i="7" l="1"/>
  <c r="Q689" i="7"/>
  <c r="S689" i="7"/>
  <c r="R689" i="7" l="1"/>
  <c r="T689" i="7" s="1"/>
  <c r="U689" i="7"/>
  <c r="M690" i="7" l="1"/>
  <c r="N690" i="7"/>
  <c r="O690" i="7" s="1"/>
  <c r="P690" i="7" l="1"/>
  <c r="Q690" i="7"/>
  <c r="S690" i="7"/>
  <c r="R690" i="7" l="1"/>
  <c r="T690" i="7" s="1"/>
  <c r="U690" i="7"/>
  <c r="M691" i="7" l="1"/>
  <c r="N691" i="7"/>
  <c r="O691" i="7" s="1"/>
  <c r="P691" i="7" l="1"/>
  <c r="Q691" i="7"/>
  <c r="S691" i="7" s="1"/>
  <c r="R691" i="7" l="1"/>
  <c r="T691" i="7" s="1"/>
  <c r="U691" i="7"/>
  <c r="N692" i="7" l="1"/>
  <c r="O692" i="7" s="1"/>
  <c r="M692" i="7"/>
  <c r="P692" i="7" l="1"/>
  <c r="Q692" i="7"/>
  <c r="S692" i="7"/>
  <c r="U692" i="7" l="1"/>
  <c r="R692" i="7"/>
  <c r="T692" i="7" s="1"/>
  <c r="N693" i="7" l="1"/>
  <c r="O693" i="7" s="1"/>
  <c r="M693" i="7"/>
  <c r="P693" i="7" l="1"/>
  <c r="Q693" i="7"/>
  <c r="S693" i="7" s="1"/>
  <c r="R693" i="7" l="1"/>
  <c r="T693" i="7" s="1"/>
  <c r="U693" i="7"/>
  <c r="M694" i="7" l="1"/>
  <c r="N694" i="7"/>
  <c r="O694" i="7" s="1"/>
  <c r="P694" i="7" l="1"/>
  <c r="Q694" i="7"/>
  <c r="S694" i="7" s="1"/>
  <c r="U694" i="7" l="1"/>
  <c r="R694" i="7"/>
  <c r="T694" i="7" s="1"/>
  <c r="N695" i="7" l="1"/>
  <c r="O695" i="7" s="1"/>
  <c r="M695" i="7"/>
  <c r="P695" i="7" l="1"/>
  <c r="Q695" i="7"/>
  <c r="S695" i="7"/>
  <c r="R695" i="7" l="1"/>
  <c r="T695" i="7" s="1"/>
  <c r="U695" i="7"/>
  <c r="M696" i="7" l="1"/>
  <c r="N696" i="7"/>
  <c r="O696" i="7" s="1"/>
  <c r="P696" i="7" l="1"/>
  <c r="Q696" i="7"/>
  <c r="S696" i="7"/>
  <c r="U696" i="7" l="1"/>
  <c r="R696" i="7"/>
  <c r="T696" i="7" s="1"/>
  <c r="N697" i="7" l="1"/>
  <c r="O697" i="7" s="1"/>
  <c r="M697" i="7"/>
  <c r="P697" i="7" l="1"/>
  <c r="Q697" i="7"/>
  <c r="S697" i="7"/>
  <c r="R697" i="7" l="1"/>
  <c r="T697" i="7" s="1"/>
  <c r="U697" i="7"/>
  <c r="M698" i="7" l="1"/>
  <c r="N698" i="7"/>
  <c r="O698" i="7" s="1"/>
  <c r="P698" i="7" l="1"/>
  <c r="Q698" i="7"/>
  <c r="S698" i="7" s="1"/>
  <c r="R698" i="7" l="1"/>
  <c r="T698" i="7" s="1"/>
  <c r="U698" i="7"/>
  <c r="N699" i="7" l="1"/>
  <c r="O699" i="7" s="1"/>
  <c r="M699" i="7"/>
  <c r="P699" i="7" l="1"/>
  <c r="Q699" i="7"/>
  <c r="S699" i="7" s="1"/>
  <c r="U699" i="7" l="1"/>
  <c r="R699" i="7"/>
  <c r="T699" i="7" s="1"/>
  <c r="M700" i="7" l="1"/>
  <c r="N700" i="7"/>
  <c r="O700" i="7" s="1"/>
  <c r="P700" i="7" l="1"/>
  <c r="Q700" i="7"/>
  <c r="S700" i="7"/>
  <c r="U700" i="7" l="1"/>
  <c r="R700" i="7"/>
  <c r="T700" i="7" s="1"/>
  <c r="N701" i="7" l="1"/>
  <c r="O701" i="7" s="1"/>
  <c r="M701" i="7"/>
  <c r="P701" i="7" l="1"/>
  <c r="Q701" i="7"/>
  <c r="S701" i="7" s="1"/>
  <c r="R701" i="7" l="1"/>
  <c r="T701" i="7" s="1"/>
  <c r="U701" i="7"/>
  <c r="M702" i="7" l="1"/>
  <c r="N702" i="7"/>
  <c r="O702" i="7" s="1"/>
  <c r="P702" i="7" l="1"/>
  <c r="Q702" i="7"/>
  <c r="S702" i="7" s="1"/>
  <c r="R702" i="7" l="1"/>
  <c r="T702" i="7" s="1"/>
  <c r="U702" i="7"/>
  <c r="N703" i="7" l="1"/>
  <c r="O703" i="7" s="1"/>
  <c r="M703" i="7"/>
  <c r="P703" i="7" l="1"/>
  <c r="Q703" i="7"/>
  <c r="S703" i="7" s="1"/>
  <c r="U703" i="7" l="1"/>
  <c r="R703" i="7"/>
  <c r="T703" i="7" s="1"/>
  <c r="N704" i="7" l="1"/>
  <c r="O704" i="7" s="1"/>
  <c r="M704" i="7"/>
  <c r="P704" i="7" l="1"/>
  <c r="Q704" i="7"/>
  <c r="S704" i="7" s="1"/>
  <c r="R704" i="7" l="1"/>
  <c r="T704" i="7" s="1"/>
  <c r="U704" i="7"/>
  <c r="M705" i="7" l="1"/>
  <c r="N705" i="7"/>
  <c r="O705" i="7" s="1"/>
  <c r="P705" i="7" l="1"/>
  <c r="Q705" i="7"/>
  <c r="S705" i="7"/>
  <c r="R705" i="7" l="1"/>
  <c r="T705" i="7" s="1"/>
  <c r="U705" i="7"/>
  <c r="M706" i="7" l="1"/>
  <c r="N706" i="7"/>
  <c r="O706" i="7" s="1"/>
  <c r="P706" i="7" l="1"/>
  <c r="Q706" i="7"/>
  <c r="S706" i="7"/>
  <c r="U706" i="7" l="1"/>
  <c r="R706" i="7"/>
  <c r="T706" i="7" s="1"/>
  <c r="M707" i="7" l="1"/>
  <c r="N707" i="7"/>
  <c r="O707" i="7" s="1"/>
  <c r="P707" i="7" l="1"/>
  <c r="Q707" i="7"/>
  <c r="S707" i="7"/>
  <c r="U707" i="7" l="1"/>
  <c r="R707" i="7"/>
  <c r="T707" i="7" s="1"/>
  <c r="M708" i="7" l="1"/>
  <c r="N708" i="7"/>
  <c r="O708" i="7" s="1"/>
  <c r="P708" i="7" l="1"/>
  <c r="Q708" i="7"/>
  <c r="S708" i="7" s="1"/>
  <c r="U708" i="7" l="1"/>
  <c r="R708" i="7"/>
  <c r="T708" i="7" s="1"/>
  <c r="N709" i="7" l="1"/>
  <c r="O709" i="7" s="1"/>
  <c r="M709" i="7"/>
  <c r="P709" i="7" l="1"/>
  <c r="Q709" i="7"/>
  <c r="S709" i="7"/>
  <c r="U709" i="7" l="1"/>
  <c r="R709" i="7"/>
  <c r="T709" i="7" s="1"/>
  <c r="M710" i="7" l="1"/>
  <c r="N710" i="7"/>
  <c r="O710" i="7" s="1"/>
  <c r="P710" i="7" l="1"/>
  <c r="Q710" i="7"/>
  <c r="S710" i="7" s="1"/>
  <c r="U710" i="7" l="1"/>
  <c r="R710" i="7"/>
  <c r="T710" i="7" s="1"/>
  <c r="M711" i="7" l="1"/>
  <c r="N711" i="7"/>
  <c r="O711" i="7" s="1"/>
  <c r="P711" i="7" l="1"/>
  <c r="Q711" i="7"/>
  <c r="S711" i="7"/>
  <c r="R711" i="7" l="1"/>
  <c r="T711" i="7" s="1"/>
  <c r="U711" i="7"/>
  <c r="M712" i="7" l="1"/>
  <c r="N712" i="7"/>
  <c r="O712" i="7" s="1"/>
  <c r="P712" i="7" l="1"/>
  <c r="Q712" i="7"/>
  <c r="S712" i="7" s="1"/>
  <c r="R712" i="7" l="1"/>
  <c r="T712" i="7" s="1"/>
  <c r="U712" i="7"/>
  <c r="N713" i="7" l="1"/>
  <c r="O713" i="7" s="1"/>
  <c r="M713" i="7"/>
  <c r="P713" i="7" l="1"/>
  <c r="Q713" i="7"/>
  <c r="S713" i="7" s="1"/>
  <c r="U713" i="7" l="1"/>
  <c r="R713" i="7"/>
  <c r="T713" i="7" s="1"/>
  <c r="N714" i="7" l="1"/>
  <c r="O714" i="7" s="1"/>
  <c r="M714" i="7"/>
  <c r="P714" i="7" l="1"/>
  <c r="Q714" i="7"/>
  <c r="S714" i="7"/>
  <c r="R714" i="7" l="1"/>
  <c r="T714" i="7" s="1"/>
  <c r="U714" i="7"/>
  <c r="N715" i="7" l="1"/>
  <c r="O715" i="7" s="1"/>
  <c r="M715" i="7"/>
  <c r="P715" i="7" l="1"/>
  <c r="Q715" i="7"/>
  <c r="S715" i="7" s="1"/>
  <c r="U715" i="7" l="1"/>
  <c r="R715" i="7"/>
  <c r="T715" i="7" s="1"/>
  <c r="M716" i="7" l="1"/>
  <c r="N716" i="7"/>
  <c r="O716" i="7" s="1"/>
  <c r="P716" i="7" l="1"/>
  <c r="Q716" i="7"/>
  <c r="S716" i="7"/>
  <c r="R716" i="7" l="1"/>
  <c r="T716" i="7" s="1"/>
  <c r="U716" i="7"/>
  <c r="N717" i="7" l="1"/>
  <c r="O717" i="7" s="1"/>
  <c r="M717" i="7"/>
  <c r="P717" i="7" l="1"/>
  <c r="Q717" i="7"/>
  <c r="S717" i="7"/>
  <c r="U717" i="7" l="1"/>
  <c r="R717" i="7"/>
  <c r="T717" i="7" s="1"/>
  <c r="M718" i="7" l="1"/>
  <c r="N718" i="7"/>
  <c r="O718" i="7" s="1"/>
  <c r="P718" i="7" l="1"/>
  <c r="Q718" i="7"/>
  <c r="S718" i="7" s="1"/>
  <c r="R718" i="7" l="1"/>
  <c r="T718" i="7" s="1"/>
  <c r="U718" i="7"/>
  <c r="N719" i="7" l="1"/>
  <c r="O719" i="7" s="1"/>
  <c r="M719" i="7"/>
  <c r="P719" i="7" l="1"/>
  <c r="Q719" i="7"/>
  <c r="S719" i="7"/>
  <c r="R719" i="7" l="1"/>
  <c r="T719" i="7" s="1"/>
  <c r="U719" i="7"/>
  <c r="M720" i="7" l="1"/>
  <c r="N720" i="7"/>
  <c r="O720" i="7" s="1"/>
  <c r="P720" i="7" l="1"/>
  <c r="Q720" i="7"/>
  <c r="S720" i="7"/>
  <c r="R720" i="7" l="1"/>
  <c r="T720" i="7" s="1"/>
  <c r="U720" i="7"/>
  <c r="M721" i="7" l="1"/>
  <c r="N721" i="7"/>
  <c r="O721" i="7" s="1"/>
  <c r="P721" i="7" l="1"/>
  <c r="Q721" i="7"/>
  <c r="S721" i="7" s="1"/>
  <c r="U721" i="7" l="1"/>
  <c r="R721" i="7"/>
  <c r="T721" i="7" s="1"/>
  <c r="N722" i="7" l="1"/>
  <c r="O722" i="7" s="1"/>
  <c r="M722" i="7"/>
  <c r="P722" i="7" l="1"/>
  <c r="Q722" i="7"/>
  <c r="S722" i="7" s="1"/>
  <c r="R722" i="7" l="1"/>
  <c r="T722" i="7" s="1"/>
  <c r="U722" i="7"/>
  <c r="M723" i="7" l="1"/>
  <c r="N723" i="7"/>
  <c r="O723" i="7" s="1"/>
  <c r="P723" i="7" l="1"/>
  <c r="Q723" i="7"/>
  <c r="S723" i="7"/>
  <c r="U723" i="7" l="1"/>
  <c r="R723" i="7"/>
  <c r="T723" i="7" s="1"/>
  <c r="N724" i="7" l="1"/>
  <c r="O724" i="7" s="1"/>
  <c r="M724" i="7"/>
  <c r="P724" i="7" l="1"/>
  <c r="Q724" i="7"/>
  <c r="S724" i="7"/>
  <c r="R724" i="7" l="1"/>
  <c r="T724" i="7" s="1"/>
  <c r="U724" i="7"/>
  <c r="N725" i="7" l="1"/>
  <c r="O725" i="7" s="1"/>
  <c r="M725" i="7"/>
  <c r="P725" i="7" l="1"/>
  <c r="Q725" i="7"/>
  <c r="S725" i="7"/>
  <c r="R725" i="7" l="1"/>
  <c r="T725" i="7" s="1"/>
  <c r="U725" i="7"/>
  <c r="N726" i="7" l="1"/>
  <c r="O726" i="7" s="1"/>
  <c r="M726" i="7"/>
  <c r="P726" i="7" l="1"/>
  <c r="Q726" i="7"/>
  <c r="S726" i="7" s="1"/>
  <c r="R726" i="7" l="1"/>
  <c r="T726" i="7" s="1"/>
  <c r="U726" i="7"/>
  <c r="M727" i="7" l="1"/>
  <c r="N727" i="7"/>
  <c r="O727" i="7" s="1"/>
  <c r="P727" i="7" l="1"/>
  <c r="Q727" i="7"/>
  <c r="S727" i="7"/>
  <c r="U727" i="7" l="1"/>
  <c r="R727" i="7"/>
  <c r="T727" i="7" s="1"/>
  <c r="N728" i="7" l="1"/>
  <c r="O728" i="7" s="1"/>
  <c r="M728" i="7"/>
  <c r="P728" i="7" l="1"/>
  <c r="Q728" i="7"/>
  <c r="S728" i="7" s="1"/>
  <c r="R728" i="7" l="1"/>
  <c r="T728" i="7" s="1"/>
  <c r="U728" i="7"/>
  <c r="M729" i="7" l="1"/>
  <c r="N729" i="7"/>
  <c r="O729" i="7" s="1"/>
  <c r="P729" i="7" l="1"/>
  <c r="Q729" i="7"/>
  <c r="S729" i="7"/>
  <c r="U729" i="7" l="1"/>
  <c r="R729" i="7"/>
  <c r="T729" i="7" s="1"/>
  <c r="N730" i="7" l="1"/>
  <c r="O730" i="7" s="1"/>
  <c r="M730" i="7"/>
  <c r="P730" i="7" l="1"/>
  <c r="Q730" i="7"/>
  <c r="S730" i="7"/>
  <c r="R730" i="7" l="1"/>
  <c r="T730" i="7" s="1"/>
  <c r="U730" i="7"/>
  <c r="M731" i="7" l="1"/>
  <c r="N731" i="7"/>
  <c r="O731" i="7" s="1"/>
  <c r="P731" i="7" l="1"/>
  <c r="Q731" i="7"/>
  <c r="S731" i="7"/>
  <c r="R731" i="7" l="1"/>
  <c r="T731" i="7" s="1"/>
  <c r="U731" i="7"/>
  <c r="M732" i="7" l="1"/>
  <c r="N732" i="7"/>
  <c r="O732" i="7" s="1"/>
  <c r="P732" i="7" l="1"/>
  <c r="Q732" i="7"/>
  <c r="S732" i="7"/>
  <c r="U732" i="7" l="1"/>
  <c r="R732" i="7"/>
  <c r="T732" i="7" s="1"/>
  <c r="N733" i="7" l="1"/>
  <c r="O733" i="7" s="1"/>
  <c r="M733" i="7"/>
  <c r="P733" i="7" l="1"/>
  <c r="Q733" i="7"/>
  <c r="S733" i="7" s="1"/>
  <c r="U733" i="7" l="1"/>
  <c r="R733" i="7"/>
  <c r="T733" i="7" s="1"/>
  <c r="N734" i="7" l="1"/>
  <c r="O734" i="7" s="1"/>
  <c r="M734" i="7"/>
  <c r="P734" i="7" l="1"/>
  <c r="Q734" i="7"/>
  <c r="S734" i="7"/>
  <c r="U734" i="7" l="1"/>
  <c r="R734" i="7"/>
  <c r="T734" i="7" s="1"/>
  <c r="M735" i="7" l="1"/>
  <c r="N735" i="7"/>
  <c r="O735" i="7" s="1"/>
  <c r="P735" i="7" l="1"/>
  <c r="Q735" i="7"/>
  <c r="S735" i="7" s="1"/>
  <c r="R735" i="7" l="1"/>
  <c r="T735" i="7" s="1"/>
  <c r="U735" i="7"/>
  <c r="N736" i="7" l="1"/>
  <c r="O736" i="7" s="1"/>
  <c r="M736" i="7"/>
  <c r="P736" i="7" l="1"/>
  <c r="Q736" i="7"/>
  <c r="S736" i="7"/>
  <c r="U736" i="7" l="1"/>
  <c r="R736" i="7"/>
  <c r="T736" i="7" s="1"/>
  <c r="N737" i="7" l="1"/>
  <c r="O737" i="7" s="1"/>
  <c r="M737" i="7"/>
  <c r="P737" i="7" l="1"/>
  <c r="Q737" i="7"/>
  <c r="S737" i="7"/>
  <c r="U737" i="7" l="1"/>
  <c r="R737" i="7"/>
  <c r="T737" i="7" s="1"/>
  <c r="M738" i="7" l="1"/>
  <c r="N738" i="7"/>
  <c r="O738" i="7" s="1"/>
  <c r="P738" i="7" l="1"/>
  <c r="Q738" i="7"/>
  <c r="S738" i="7"/>
  <c r="R738" i="7" l="1"/>
  <c r="T738" i="7" s="1"/>
  <c r="U738" i="7"/>
  <c r="N739" i="7" l="1"/>
  <c r="O739" i="7" s="1"/>
  <c r="M739" i="7"/>
  <c r="P739" i="7" l="1"/>
  <c r="Q739" i="7"/>
  <c r="S739" i="7" s="1"/>
  <c r="U739" i="7" l="1"/>
  <c r="R739" i="7"/>
  <c r="T739" i="7" s="1"/>
  <c r="M740" i="7" l="1"/>
  <c r="N740" i="7"/>
  <c r="O740" i="7" s="1"/>
  <c r="P740" i="7" l="1"/>
  <c r="Q740" i="7"/>
  <c r="S740" i="7"/>
  <c r="R740" i="7" l="1"/>
  <c r="T740" i="7" s="1"/>
  <c r="U740" i="7"/>
  <c r="N741" i="7" l="1"/>
  <c r="O741" i="7" s="1"/>
  <c r="M741" i="7"/>
  <c r="P741" i="7" l="1"/>
  <c r="Q741" i="7"/>
  <c r="S741" i="7" s="1"/>
  <c r="R741" i="7" l="1"/>
  <c r="T741" i="7" s="1"/>
  <c r="U741" i="7"/>
  <c r="N742" i="7" l="1"/>
  <c r="O742" i="7" s="1"/>
  <c r="M742" i="7"/>
  <c r="P742" i="7" l="1"/>
  <c r="Q742" i="7"/>
  <c r="S742" i="7" s="1"/>
  <c r="R742" i="7" l="1"/>
  <c r="T742" i="7" s="1"/>
  <c r="U742" i="7"/>
  <c r="N743" i="7" l="1"/>
  <c r="O743" i="7" s="1"/>
  <c r="M743" i="7"/>
  <c r="P743" i="7" l="1"/>
  <c r="Q743" i="7"/>
  <c r="S743" i="7" s="1"/>
  <c r="R743" i="7" l="1"/>
  <c r="T743" i="7" s="1"/>
  <c r="U743" i="7"/>
  <c r="N744" i="7" l="1"/>
  <c r="O744" i="7" s="1"/>
  <c r="M744" i="7"/>
  <c r="P744" i="7" l="1"/>
  <c r="Q744" i="7"/>
  <c r="S744" i="7" s="1"/>
  <c r="U744" i="7" l="1"/>
  <c r="R744" i="7"/>
  <c r="T744" i="7" s="1"/>
  <c r="N745" i="7" l="1"/>
  <c r="O745" i="7" s="1"/>
  <c r="M745" i="7"/>
  <c r="P745" i="7" l="1"/>
  <c r="Q745" i="7"/>
  <c r="S745" i="7" s="1"/>
  <c r="R745" i="7" l="1"/>
  <c r="T745" i="7" s="1"/>
  <c r="U745" i="7"/>
  <c r="N746" i="7" l="1"/>
  <c r="O746" i="7" s="1"/>
  <c r="M746" i="7"/>
  <c r="P746" i="7" l="1"/>
  <c r="Q746" i="7"/>
  <c r="S746" i="7" s="1"/>
  <c r="R746" i="7" l="1"/>
  <c r="T746" i="7" s="1"/>
  <c r="U746" i="7"/>
  <c r="M747" i="7" l="1"/>
  <c r="N747" i="7"/>
  <c r="O747" i="7" s="1"/>
  <c r="P747" i="7" l="1"/>
  <c r="Q747" i="7"/>
  <c r="S747" i="7"/>
  <c r="R747" i="7" l="1"/>
  <c r="T747" i="7" s="1"/>
  <c r="U747" i="7"/>
  <c r="M748" i="7" l="1"/>
  <c r="N748" i="7"/>
  <c r="O748" i="7" s="1"/>
  <c r="P748" i="7" l="1"/>
  <c r="Q748" i="7"/>
  <c r="S748" i="7" s="1"/>
  <c r="R748" i="7" l="1"/>
  <c r="T748" i="7" s="1"/>
  <c r="U748" i="7"/>
  <c r="N749" i="7" l="1"/>
  <c r="O749" i="7" s="1"/>
  <c r="M749" i="7"/>
  <c r="P749" i="7" l="1"/>
  <c r="Q749" i="7"/>
  <c r="S749" i="7"/>
  <c r="R749" i="7" l="1"/>
  <c r="T749" i="7" s="1"/>
  <c r="U749" i="7"/>
  <c r="N750" i="7" l="1"/>
  <c r="O750" i="7" s="1"/>
  <c r="M750" i="7"/>
  <c r="P750" i="7" l="1"/>
  <c r="Q750" i="7"/>
  <c r="S750" i="7" s="1"/>
  <c r="R750" i="7" l="1"/>
  <c r="T750" i="7" s="1"/>
  <c r="U750" i="7"/>
  <c r="N751" i="7" l="1"/>
  <c r="O751" i="7" s="1"/>
  <c r="M751" i="7"/>
  <c r="P751" i="7" l="1"/>
  <c r="Q751" i="7"/>
  <c r="S751" i="7"/>
  <c r="U751" i="7" l="1"/>
  <c r="R751" i="7"/>
  <c r="T751" i="7" s="1"/>
  <c r="M752" i="7" l="1"/>
  <c r="N752" i="7"/>
  <c r="O752" i="7" s="1"/>
  <c r="P752" i="7" l="1"/>
  <c r="Q752" i="7"/>
  <c r="S752" i="7"/>
  <c r="U752" i="7" l="1"/>
  <c r="R752" i="7"/>
  <c r="T752" i="7" s="1"/>
  <c r="M753" i="7" l="1"/>
  <c r="N753" i="7"/>
  <c r="O753" i="7" s="1"/>
  <c r="P753" i="7" l="1"/>
  <c r="Q753" i="7"/>
  <c r="S753" i="7"/>
  <c r="R753" i="7" l="1"/>
  <c r="T753" i="7" s="1"/>
  <c r="U753" i="7"/>
  <c r="M754" i="7" l="1"/>
  <c r="N754" i="7"/>
  <c r="O754" i="7" s="1"/>
  <c r="P754" i="7" l="1"/>
  <c r="Q754" i="7"/>
  <c r="S754" i="7"/>
  <c r="R754" i="7" l="1"/>
  <c r="T754" i="7" s="1"/>
  <c r="U754" i="7"/>
  <c r="N755" i="7" l="1"/>
  <c r="O755" i="7" s="1"/>
  <c r="M755" i="7"/>
  <c r="P755" i="7" l="1"/>
  <c r="Q755" i="7"/>
  <c r="S755" i="7" s="1"/>
  <c r="U755" i="7" l="1"/>
  <c r="R755" i="7"/>
  <c r="T755" i="7" s="1"/>
  <c r="N756" i="7" l="1"/>
  <c r="O756" i="7" s="1"/>
  <c r="M756" i="7"/>
  <c r="P756" i="7" l="1"/>
  <c r="Q756" i="7"/>
  <c r="S756" i="7"/>
  <c r="R756" i="7" l="1"/>
  <c r="T756" i="7" s="1"/>
  <c r="U756" i="7"/>
  <c r="N757" i="7" l="1"/>
  <c r="O757" i="7" s="1"/>
  <c r="M757" i="7"/>
  <c r="P757" i="7" l="1"/>
  <c r="Q757" i="7"/>
  <c r="S757" i="7" s="1"/>
  <c r="U757" i="7" l="1"/>
  <c r="R757" i="7"/>
  <c r="T757" i="7" s="1"/>
  <c r="N758" i="7" l="1"/>
  <c r="O758" i="7" s="1"/>
  <c r="M758" i="7"/>
  <c r="P758" i="7" l="1"/>
  <c r="Q758" i="7"/>
  <c r="S758" i="7" s="1"/>
  <c r="R758" i="7" l="1"/>
  <c r="T758" i="7" s="1"/>
  <c r="U758" i="7"/>
  <c r="M759" i="7" l="1"/>
  <c r="N759" i="7"/>
  <c r="O759" i="7" s="1"/>
  <c r="P759" i="7" l="1"/>
  <c r="Q759" i="7"/>
  <c r="S759" i="7"/>
  <c r="R759" i="7" l="1"/>
  <c r="T759" i="7" s="1"/>
  <c r="U759" i="7"/>
  <c r="M760" i="7" l="1"/>
  <c r="N760" i="7"/>
  <c r="O760" i="7" s="1"/>
  <c r="P760" i="7" l="1"/>
  <c r="Q760" i="7"/>
  <c r="S760" i="7" s="1"/>
  <c r="R760" i="7" l="1"/>
  <c r="T760" i="7" s="1"/>
  <c r="U760" i="7"/>
  <c r="N761" i="7" l="1"/>
  <c r="O761" i="7" s="1"/>
  <c r="M761" i="7"/>
  <c r="P761" i="7" l="1"/>
  <c r="Q761" i="7"/>
  <c r="S761" i="7" s="1"/>
  <c r="U761" i="7" l="1"/>
  <c r="R761" i="7"/>
  <c r="T761" i="7" s="1"/>
  <c r="N762" i="7" l="1"/>
  <c r="O762" i="7" s="1"/>
  <c r="M762" i="7"/>
  <c r="P762" i="7" l="1"/>
  <c r="Q762" i="7"/>
  <c r="S762" i="7" s="1"/>
  <c r="U762" i="7" l="1"/>
  <c r="R762" i="7"/>
  <c r="T762" i="7" s="1"/>
  <c r="M763" i="7" l="1"/>
  <c r="N763" i="7"/>
  <c r="O763" i="7" s="1"/>
  <c r="P763" i="7" l="1"/>
  <c r="Q763" i="7"/>
  <c r="S763" i="7" s="1"/>
  <c r="R763" i="7" l="1"/>
  <c r="T763" i="7" s="1"/>
  <c r="U763" i="7"/>
  <c r="N764" i="7" l="1"/>
  <c r="O764" i="7" s="1"/>
  <c r="M764" i="7"/>
  <c r="P764" i="7" l="1"/>
  <c r="Q764" i="7"/>
  <c r="S764" i="7"/>
  <c r="R764" i="7" l="1"/>
  <c r="T764" i="7" s="1"/>
  <c r="U764" i="7"/>
  <c r="N765" i="7" l="1"/>
  <c r="O765" i="7" s="1"/>
  <c r="M765" i="7"/>
  <c r="P765" i="7" l="1"/>
  <c r="Q765" i="7"/>
  <c r="S765" i="7" s="1"/>
  <c r="R765" i="7" l="1"/>
  <c r="T765" i="7" s="1"/>
  <c r="U765" i="7"/>
  <c r="M766" i="7" l="1"/>
  <c r="N766" i="7"/>
  <c r="O766" i="7" s="1"/>
  <c r="P766" i="7" l="1"/>
  <c r="Q766" i="7"/>
  <c r="S766" i="7" s="1"/>
  <c r="R766" i="7" l="1"/>
  <c r="T766" i="7" s="1"/>
  <c r="U766" i="7"/>
  <c r="N767" i="7" l="1"/>
  <c r="O767" i="7" s="1"/>
  <c r="M767" i="7"/>
  <c r="P767" i="7" l="1"/>
  <c r="Q767" i="7"/>
  <c r="S767" i="7" s="1"/>
  <c r="R767" i="7" l="1"/>
  <c r="T767" i="7" s="1"/>
  <c r="U767" i="7"/>
  <c r="N768" i="7" l="1"/>
  <c r="O768" i="7" s="1"/>
  <c r="M768" i="7"/>
  <c r="P768" i="7" l="1"/>
  <c r="Q768" i="7"/>
  <c r="S768" i="7" s="1"/>
  <c r="U768" i="7" l="1"/>
  <c r="R768" i="7"/>
  <c r="T768" i="7" s="1"/>
  <c r="N769" i="7" l="1"/>
  <c r="O769" i="7" s="1"/>
  <c r="M769" i="7"/>
  <c r="P769" i="7" l="1"/>
  <c r="Q769" i="7"/>
  <c r="S769" i="7" s="1"/>
  <c r="U769" i="7" l="1"/>
  <c r="R769" i="7"/>
  <c r="T769" i="7" s="1"/>
  <c r="M770" i="7" l="1"/>
  <c r="N770" i="7"/>
  <c r="O770" i="7" s="1"/>
  <c r="P770" i="7" l="1"/>
  <c r="Q770" i="7"/>
  <c r="S770" i="7"/>
  <c r="U770" i="7" l="1"/>
  <c r="R770" i="7"/>
  <c r="T770" i="7" s="1"/>
  <c r="N771" i="7" l="1"/>
  <c r="O771" i="7" s="1"/>
  <c r="M771" i="7"/>
  <c r="P771" i="7" l="1"/>
  <c r="Q771" i="7"/>
  <c r="S771" i="7" s="1"/>
  <c r="R771" i="7" l="1"/>
  <c r="T771" i="7" s="1"/>
  <c r="U771" i="7"/>
  <c r="M772" i="7" l="1"/>
  <c r="N772" i="7"/>
  <c r="O772" i="7" s="1"/>
  <c r="P772" i="7" l="1"/>
  <c r="Q772" i="7"/>
  <c r="S772" i="7" s="1"/>
  <c r="U772" i="7" l="1"/>
  <c r="R772" i="7"/>
  <c r="T772" i="7" s="1"/>
  <c r="N773" i="7" l="1"/>
  <c r="O773" i="7" s="1"/>
  <c r="M773" i="7"/>
  <c r="P773" i="7" l="1"/>
  <c r="Q773" i="7"/>
  <c r="S773" i="7" s="1"/>
  <c r="R773" i="7" l="1"/>
  <c r="T773" i="7" s="1"/>
  <c r="U773" i="7"/>
  <c r="M774" i="7" l="1"/>
  <c r="N774" i="7"/>
  <c r="O774" i="7" s="1"/>
  <c r="P774" i="7" l="1"/>
  <c r="Q774" i="7"/>
  <c r="S774" i="7" s="1"/>
  <c r="U774" i="7" l="1"/>
  <c r="R774" i="7"/>
  <c r="T774" i="7" s="1"/>
  <c r="M775" i="7" l="1"/>
  <c r="N775" i="7"/>
  <c r="O775" i="7" s="1"/>
  <c r="P775" i="7" l="1"/>
  <c r="Q775" i="7"/>
  <c r="S775" i="7" s="1"/>
  <c r="U775" i="7" l="1"/>
  <c r="R775" i="7"/>
  <c r="T775" i="7" s="1"/>
  <c r="N776" i="7" l="1"/>
  <c r="O776" i="7" s="1"/>
  <c r="M776" i="7"/>
  <c r="P776" i="7" l="1"/>
  <c r="Q776" i="7"/>
  <c r="S776" i="7" s="1"/>
  <c r="U776" i="7" l="1"/>
  <c r="R776" i="7"/>
  <c r="T776" i="7" s="1"/>
  <c r="N777" i="7" l="1"/>
  <c r="O777" i="7" s="1"/>
  <c r="M777" i="7"/>
  <c r="P777" i="7" l="1"/>
  <c r="Q777" i="7"/>
  <c r="S777" i="7"/>
  <c r="R777" i="7" l="1"/>
  <c r="T777" i="7" s="1"/>
  <c r="U777" i="7"/>
  <c r="N778" i="7" l="1"/>
  <c r="O778" i="7" s="1"/>
  <c r="M778" i="7"/>
  <c r="P778" i="7" l="1"/>
  <c r="Q778" i="7"/>
  <c r="S778" i="7" s="1"/>
  <c r="U778" i="7" l="1"/>
  <c r="R778" i="7"/>
  <c r="T778" i="7" s="1"/>
  <c r="M779" i="7" l="1"/>
  <c r="N779" i="7"/>
  <c r="O779" i="7" s="1"/>
  <c r="P779" i="7" l="1"/>
  <c r="Q779" i="7"/>
  <c r="S779" i="7"/>
  <c r="R779" i="7" l="1"/>
  <c r="T779" i="7" s="1"/>
  <c r="U779" i="7"/>
  <c r="N780" i="7" l="1"/>
  <c r="O780" i="7" s="1"/>
  <c r="M780" i="7"/>
  <c r="P780" i="7" l="1"/>
  <c r="Q780" i="7"/>
  <c r="S780" i="7" s="1"/>
  <c r="R780" i="7" l="1"/>
  <c r="T780" i="7" s="1"/>
  <c r="U780" i="7"/>
  <c r="N781" i="7" l="1"/>
  <c r="O781" i="7" s="1"/>
  <c r="M781" i="7"/>
  <c r="P781" i="7" l="1"/>
  <c r="Q781" i="7"/>
  <c r="S781" i="7"/>
  <c r="U781" i="7" l="1"/>
  <c r="R781" i="7"/>
  <c r="T781" i="7" s="1"/>
  <c r="N782" i="7" l="1"/>
  <c r="O782" i="7" s="1"/>
  <c r="M782" i="7"/>
  <c r="P782" i="7" l="1"/>
  <c r="Q782" i="7"/>
  <c r="S782" i="7" s="1"/>
  <c r="R782" i="7" l="1"/>
  <c r="T782" i="7" s="1"/>
  <c r="U782" i="7"/>
  <c r="N783" i="7" l="1"/>
  <c r="O783" i="7" s="1"/>
  <c r="M783" i="7"/>
  <c r="P783" i="7" l="1"/>
  <c r="Q783" i="7"/>
  <c r="S783" i="7" s="1"/>
  <c r="R783" i="7" l="1"/>
  <c r="T783" i="7" s="1"/>
  <c r="U783" i="7"/>
  <c r="M784" i="7" l="1"/>
  <c r="N784" i="7"/>
  <c r="O784" i="7" s="1"/>
  <c r="P784" i="7" l="1"/>
  <c r="Q784" i="7"/>
  <c r="S784" i="7" s="1"/>
  <c r="R784" i="7" l="1"/>
  <c r="T784" i="7" s="1"/>
  <c r="U784" i="7"/>
  <c r="N785" i="7" l="1"/>
  <c r="O785" i="7" s="1"/>
  <c r="M785" i="7"/>
  <c r="P785" i="7" l="1"/>
  <c r="Q785" i="7"/>
  <c r="S785" i="7" s="1"/>
  <c r="R785" i="7" l="1"/>
  <c r="T785" i="7" s="1"/>
  <c r="U785" i="7"/>
  <c r="N786" i="7" l="1"/>
  <c r="O786" i="7" s="1"/>
  <c r="M786" i="7"/>
  <c r="P786" i="7" l="1"/>
  <c r="Q786" i="7"/>
  <c r="S786" i="7"/>
  <c r="U786" i="7" l="1"/>
  <c r="R786" i="7"/>
  <c r="T786" i="7" s="1"/>
  <c r="M787" i="7" l="1"/>
  <c r="N787" i="7"/>
  <c r="O787" i="7" s="1"/>
  <c r="P787" i="7" l="1"/>
  <c r="Q787" i="7"/>
  <c r="S787" i="7" s="1"/>
  <c r="R787" i="7" l="1"/>
  <c r="T787" i="7" s="1"/>
  <c r="U787" i="7"/>
  <c r="N788" i="7" l="1"/>
  <c r="O788" i="7" s="1"/>
  <c r="M788" i="7"/>
  <c r="P788" i="7" l="1"/>
  <c r="Q788" i="7"/>
  <c r="S788" i="7"/>
  <c r="U788" i="7" l="1"/>
  <c r="R788" i="7"/>
  <c r="T788" i="7" s="1"/>
  <c r="N789" i="7" l="1"/>
  <c r="O789" i="7" s="1"/>
  <c r="M789" i="7"/>
  <c r="P789" i="7" l="1"/>
  <c r="Q789" i="7"/>
  <c r="S789" i="7" s="1"/>
  <c r="U789" i="7" l="1"/>
  <c r="R789" i="7"/>
  <c r="T789" i="7" s="1"/>
  <c r="N790" i="7" l="1"/>
  <c r="O790" i="7" s="1"/>
  <c r="M790" i="7"/>
  <c r="P790" i="7" l="1"/>
  <c r="Q790" i="7"/>
  <c r="S790" i="7" s="1"/>
  <c r="R790" i="7" l="1"/>
  <c r="T790" i="7" s="1"/>
  <c r="U790" i="7"/>
  <c r="M791" i="7" l="1"/>
  <c r="N791" i="7"/>
  <c r="O791" i="7" s="1"/>
  <c r="P791" i="7" l="1"/>
  <c r="Q791" i="7"/>
  <c r="S791" i="7" s="1"/>
  <c r="U791" i="7" l="1"/>
  <c r="R791" i="7"/>
  <c r="T791" i="7" s="1"/>
  <c r="N792" i="7" l="1"/>
  <c r="O792" i="7" s="1"/>
  <c r="M792" i="7"/>
  <c r="P792" i="7" l="1"/>
  <c r="Q792" i="7"/>
  <c r="S792" i="7"/>
  <c r="U792" i="7" l="1"/>
  <c r="R792" i="7"/>
  <c r="T792" i="7" s="1"/>
  <c r="M793" i="7" l="1"/>
  <c r="N793" i="7"/>
  <c r="O793" i="7" s="1"/>
  <c r="P793" i="7" l="1"/>
  <c r="Q793" i="7"/>
  <c r="S793" i="7" s="1"/>
  <c r="U793" i="7" l="1"/>
  <c r="R793" i="7"/>
  <c r="T793" i="7" s="1"/>
  <c r="N794" i="7" l="1"/>
  <c r="O794" i="7" s="1"/>
  <c r="M794" i="7"/>
  <c r="P794" i="7" l="1"/>
  <c r="Q794" i="7"/>
  <c r="S794" i="7" s="1"/>
  <c r="U794" i="7" l="1"/>
  <c r="R794" i="7"/>
  <c r="T794" i="7" s="1"/>
  <c r="M795" i="7" l="1"/>
  <c r="N795" i="7"/>
  <c r="O795" i="7" s="1"/>
  <c r="P795" i="7" l="1"/>
  <c r="Q795" i="7"/>
  <c r="S795" i="7" s="1"/>
  <c r="U795" i="7" l="1"/>
  <c r="R795" i="7"/>
  <c r="T795" i="7" s="1"/>
  <c r="M796" i="7" l="1"/>
  <c r="N796" i="7"/>
  <c r="O796" i="7" s="1"/>
  <c r="P796" i="7" l="1"/>
  <c r="Q796" i="7"/>
  <c r="S796" i="7" s="1"/>
  <c r="U796" i="7" l="1"/>
  <c r="R796" i="7"/>
  <c r="T796" i="7" s="1"/>
  <c r="N797" i="7" l="1"/>
  <c r="O797" i="7" s="1"/>
  <c r="M797" i="7"/>
  <c r="P797" i="7" l="1"/>
  <c r="Q797" i="7"/>
  <c r="S797" i="7" s="1"/>
  <c r="U797" i="7" l="1"/>
  <c r="R797" i="7"/>
  <c r="T797" i="7" s="1"/>
  <c r="M798" i="7" l="1"/>
  <c r="N798" i="7"/>
  <c r="O798" i="7" s="1"/>
  <c r="P798" i="7" l="1"/>
  <c r="Q798" i="7"/>
  <c r="S798" i="7"/>
  <c r="U798" i="7" l="1"/>
  <c r="R798" i="7"/>
  <c r="T798" i="7" s="1"/>
  <c r="N799" i="7" l="1"/>
  <c r="O799" i="7" s="1"/>
  <c r="M799" i="7"/>
  <c r="P799" i="7" l="1"/>
  <c r="Q799" i="7"/>
  <c r="S799" i="7" s="1"/>
  <c r="U799" i="7" l="1"/>
  <c r="R799" i="7"/>
  <c r="T799" i="7" s="1"/>
  <c r="M800" i="7" l="1"/>
  <c r="N800" i="7"/>
  <c r="O800" i="7" s="1"/>
  <c r="P800" i="7" l="1"/>
  <c r="Q800" i="7"/>
  <c r="S800" i="7" s="1"/>
  <c r="R800" i="7" l="1"/>
  <c r="T800" i="7" s="1"/>
  <c r="U800" i="7"/>
  <c r="N801" i="7" l="1"/>
  <c r="O801" i="7" s="1"/>
  <c r="M801" i="7"/>
  <c r="P801" i="7" l="1"/>
  <c r="Q801" i="7"/>
  <c r="S801" i="7" s="1"/>
  <c r="R801" i="7" l="1"/>
  <c r="T801" i="7" s="1"/>
  <c r="U801" i="7"/>
  <c r="M802" i="7" l="1"/>
  <c r="N802" i="7"/>
  <c r="O802" i="7" s="1"/>
  <c r="P802" i="7" l="1"/>
  <c r="Q802" i="7"/>
  <c r="S802" i="7"/>
  <c r="U802" i="7" l="1"/>
  <c r="R802" i="7"/>
  <c r="T802" i="7" s="1"/>
  <c r="N803" i="7" l="1"/>
  <c r="O803" i="7" s="1"/>
  <c r="M803" i="7"/>
  <c r="P803" i="7" l="1"/>
  <c r="Q803" i="7"/>
  <c r="S803" i="7" s="1"/>
  <c r="R803" i="7" l="1"/>
  <c r="T803" i="7" s="1"/>
  <c r="U803" i="7"/>
  <c r="M804" i="7" l="1"/>
  <c r="N804" i="7"/>
  <c r="O804" i="7" s="1"/>
  <c r="P804" i="7" l="1"/>
  <c r="Q804" i="7"/>
  <c r="S804" i="7"/>
  <c r="U804" i="7" l="1"/>
  <c r="R804" i="7"/>
  <c r="T804" i="7" s="1"/>
  <c r="N805" i="7" l="1"/>
  <c r="O805" i="7" s="1"/>
  <c r="M805" i="7"/>
  <c r="P805" i="7" l="1"/>
  <c r="Q805" i="7"/>
  <c r="S805" i="7" s="1"/>
  <c r="R805" i="7" l="1"/>
  <c r="T805" i="7" s="1"/>
  <c r="U805" i="7"/>
  <c r="M806" i="7" l="1"/>
  <c r="N806" i="7"/>
  <c r="O806" i="7" s="1"/>
  <c r="P806" i="7" l="1"/>
  <c r="Q806" i="7"/>
  <c r="S806" i="7"/>
  <c r="R806" i="7" l="1"/>
  <c r="T806" i="7" s="1"/>
  <c r="U806" i="7"/>
  <c r="N807" i="7" l="1"/>
  <c r="O807" i="7" s="1"/>
  <c r="M807" i="7"/>
  <c r="P807" i="7" l="1"/>
  <c r="Q807" i="7"/>
  <c r="S807" i="7" s="1"/>
  <c r="U807" i="7" l="1"/>
  <c r="R807" i="7"/>
  <c r="T807" i="7" s="1"/>
  <c r="M808" i="7" l="1"/>
  <c r="N808" i="7"/>
  <c r="O808" i="7" s="1"/>
  <c r="P808" i="7" l="1"/>
  <c r="Q808" i="7"/>
  <c r="S808" i="7" s="1"/>
  <c r="R808" i="7" l="1"/>
  <c r="T808" i="7" s="1"/>
  <c r="U808" i="7"/>
  <c r="N809" i="7" l="1"/>
  <c r="O809" i="7" s="1"/>
  <c r="M809" i="7"/>
  <c r="P809" i="7" l="1"/>
  <c r="Q809" i="7"/>
  <c r="S809" i="7" s="1"/>
  <c r="U809" i="7" l="1"/>
  <c r="R809" i="7"/>
  <c r="T809" i="7" s="1"/>
  <c r="N810" i="7" l="1"/>
  <c r="O810" i="7" s="1"/>
  <c r="M810" i="7"/>
  <c r="P810" i="7" l="1"/>
  <c r="Q810" i="7"/>
  <c r="S810" i="7" s="1"/>
  <c r="U810" i="7" l="1"/>
  <c r="R810" i="7"/>
  <c r="T810" i="7" s="1"/>
  <c r="M811" i="7" l="1"/>
  <c r="N811" i="7"/>
  <c r="O811" i="7" s="1"/>
  <c r="P811" i="7" l="1"/>
  <c r="Q811" i="7"/>
  <c r="S811" i="7" s="1"/>
  <c r="R811" i="7" l="1"/>
  <c r="T811" i="7" s="1"/>
  <c r="U811" i="7"/>
  <c r="M812" i="7" l="1"/>
  <c r="N812" i="7"/>
  <c r="O812" i="7" s="1"/>
  <c r="P812" i="7" l="1"/>
  <c r="Q812" i="7"/>
  <c r="S812" i="7" s="1"/>
  <c r="U812" i="7" l="1"/>
  <c r="R812" i="7"/>
  <c r="T812" i="7" s="1"/>
  <c r="N813" i="7" l="1"/>
  <c r="O813" i="7" s="1"/>
  <c r="M813" i="7"/>
  <c r="P813" i="7" l="1"/>
  <c r="Q813" i="7"/>
  <c r="S813" i="7" s="1"/>
  <c r="R813" i="7" l="1"/>
  <c r="T813" i="7" s="1"/>
  <c r="U813" i="7"/>
  <c r="M814" i="7" l="1"/>
  <c r="N814" i="7"/>
  <c r="O814" i="7" s="1"/>
  <c r="P814" i="7" l="1"/>
  <c r="Q814" i="7"/>
  <c r="S814" i="7"/>
  <c r="U814" i="7" l="1"/>
  <c r="R814" i="7"/>
  <c r="T814" i="7" s="1"/>
  <c r="M815" i="7" l="1"/>
  <c r="N815" i="7"/>
  <c r="O815" i="7" s="1"/>
  <c r="P815" i="7" l="1"/>
  <c r="Q815" i="7"/>
  <c r="S815" i="7"/>
  <c r="R815" i="7" l="1"/>
  <c r="T815" i="7" s="1"/>
  <c r="U815" i="7"/>
  <c r="N816" i="7" l="1"/>
  <c r="O816" i="7" s="1"/>
  <c r="M816" i="7"/>
  <c r="P816" i="7" l="1"/>
  <c r="Q816" i="7"/>
  <c r="S816" i="7"/>
  <c r="U816" i="7" l="1"/>
  <c r="R816" i="7"/>
  <c r="T816" i="7" s="1"/>
  <c r="N817" i="7" l="1"/>
  <c r="O817" i="7" s="1"/>
  <c r="M817" i="7"/>
  <c r="P817" i="7" l="1"/>
  <c r="Q817" i="7"/>
  <c r="S817" i="7" s="1"/>
  <c r="U817" i="7" l="1"/>
  <c r="R817" i="7"/>
  <c r="T817" i="7" s="1"/>
  <c r="M818" i="7" l="1"/>
  <c r="N818" i="7"/>
  <c r="O818" i="7" s="1"/>
  <c r="P818" i="7" l="1"/>
  <c r="Q818" i="7"/>
  <c r="S818" i="7" s="1"/>
  <c r="R818" i="7" l="1"/>
  <c r="T818" i="7" s="1"/>
  <c r="U818" i="7"/>
  <c r="N819" i="7" l="1"/>
  <c r="O819" i="7" s="1"/>
  <c r="M819" i="7"/>
  <c r="P819" i="7" l="1"/>
  <c r="Q819" i="7"/>
  <c r="S819" i="7" s="1"/>
  <c r="R819" i="7" l="1"/>
  <c r="T819" i="7" s="1"/>
  <c r="U819" i="7"/>
  <c r="M820" i="7" l="1"/>
  <c r="N820" i="7"/>
  <c r="O820" i="7" s="1"/>
  <c r="P820" i="7" l="1"/>
  <c r="Q820" i="7"/>
  <c r="S820" i="7"/>
  <c r="U820" i="7" l="1"/>
  <c r="R820" i="7"/>
  <c r="T820" i="7" s="1"/>
  <c r="N821" i="7" l="1"/>
  <c r="O821" i="7" s="1"/>
  <c r="M821" i="7"/>
  <c r="P821" i="7" l="1"/>
  <c r="Q821" i="7"/>
  <c r="S821" i="7"/>
  <c r="R821" i="7" l="1"/>
  <c r="T821" i="7" s="1"/>
  <c r="U821" i="7"/>
  <c r="N822" i="7" l="1"/>
  <c r="O822" i="7" s="1"/>
  <c r="M822" i="7"/>
  <c r="P822" i="7" l="1"/>
  <c r="Q822" i="7"/>
  <c r="S822" i="7" s="1"/>
  <c r="R822" i="7" l="1"/>
  <c r="T822" i="7" s="1"/>
  <c r="U822" i="7"/>
  <c r="M823" i="7" l="1"/>
  <c r="N823" i="7"/>
  <c r="O823" i="7" s="1"/>
  <c r="P823" i="7" l="1"/>
  <c r="Q823" i="7"/>
  <c r="S823" i="7"/>
  <c r="U823" i="7" l="1"/>
  <c r="R823" i="7"/>
  <c r="T823" i="7" s="1"/>
  <c r="M824" i="7" l="1"/>
  <c r="N824" i="7"/>
  <c r="O824" i="7" s="1"/>
  <c r="P824" i="7" l="1"/>
  <c r="Q824" i="7"/>
  <c r="S824" i="7" s="1"/>
  <c r="R824" i="7" l="1"/>
  <c r="T824" i="7" s="1"/>
  <c r="U824" i="7"/>
  <c r="M825" i="7" l="1"/>
  <c r="N825" i="7"/>
  <c r="O825" i="7" s="1"/>
  <c r="P825" i="7" l="1"/>
  <c r="Q825" i="7"/>
  <c r="S825" i="7" s="1"/>
  <c r="U825" i="7" l="1"/>
  <c r="R825" i="7"/>
  <c r="T825" i="7" s="1"/>
  <c r="N826" i="7" l="1"/>
  <c r="O826" i="7" s="1"/>
  <c r="M826" i="7"/>
  <c r="P826" i="7" l="1"/>
  <c r="Q826" i="7"/>
  <c r="S826" i="7" s="1"/>
  <c r="U826" i="7" l="1"/>
  <c r="R826" i="7"/>
  <c r="T826" i="7" s="1"/>
  <c r="M827" i="7" l="1"/>
  <c r="N827" i="7"/>
  <c r="O827" i="7" s="1"/>
  <c r="P827" i="7" l="1"/>
  <c r="Q827" i="7"/>
  <c r="S827" i="7" s="1"/>
  <c r="R827" i="7" l="1"/>
  <c r="T827" i="7" s="1"/>
  <c r="U827" i="7"/>
  <c r="N828" i="7" l="1"/>
  <c r="O828" i="7" s="1"/>
  <c r="M828" i="7"/>
  <c r="P828" i="7" l="1"/>
  <c r="Q828" i="7"/>
  <c r="S828" i="7" s="1"/>
  <c r="U828" i="7" l="1"/>
  <c r="R828" i="7"/>
  <c r="T828" i="7" s="1"/>
  <c r="N829" i="7" l="1"/>
  <c r="O829" i="7" s="1"/>
  <c r="M829" i="7"/>
  <c r="P829" i="7" l="1"/>
  <c r="Q829" i="7"/>
  <c r="S829" i="7" s="1"/>
  <c r="R829" i="7" l="1"/>
  <c r="T829" i="7" s="1"/>
  <c r="U829" i="7"/>
  <c r="M830" i="7" l="1"/>
  <c r="N830" i="7"/>
  <c r="O830" i="7" s="1"/>
  <c r="P830" i="7" l="1"/>
  <c r="Q830" i="7"/>
  <c r="S830" i="7"/>
  <c r="U830" i="7" l="1"/>
  <c r="R830" i="7"/>
  <c r="T830" i="7" s="1"/>
  <c r="M831" i="7" l="1"/>
  <c r="N831" i="7"/>
  <c r="O831" i="7" s="1"/>
  <c r="P831" i="7" l="1"/>
  <c r="Q831" i="7"/>
  <c r="S831" i="7" s="1"/>
  <c r="U831" i="7" l="1"/>
  <c r="R831" i="7"/>
  <c r="T831" i="7" s="1"/>
  <c r="N832" i="7" l="1"/>
  <c r="O832" i="7" s="1"/>
  <c r="M832" i="7"/>
  <c r="P832" i="7" l="1"/>
  <c r="Q832" i="7"/>
  <c r="S832" i="7" s="1"/>
  <c r="U832" i="7" l="1"/>
  <c r="R832" i="7"/>
  <c r="T832" i="7" s="1"/>
  <c r="N833" i="7" l="1"/>
  <c r="O833" i="7" s="1"/>
  <c r="M833" i="7"/>
  <c r="P833" i="7" l="1"/>
  <c r="Q833" i="7"/>
  <c r="S833" i="7" s="1"/>
  <c r="R833" i="7" l="1"/>
  <c r="T833" i="7" s="1"/>
  <c r="U833" i="7"/>
  <c r="N834" i="7" l="1"/>
  <c r="O834" i="7" s="1"/>
  <c r="M834" i="7"/>
  <c r="P834" i="7" l="1"/>
  <c r="Q834" i="7"/>
  <c r="S834" i="7" s="1"/>
  <c r="R834" i="7" l="1"/>
  <c r="T834" i="7" s="1"/>
  <c r="U834" i="7"/>
  <c r="N835" i="7" l="1"/>
  <c r="O835" i="7" s="1"/>
  <c r="M835" i="7"/>
  <c r="P835" i="7" l="1"/>
  <c r="Q835" i="7"/>
  <c r="S835" i="7" s="1"/>
  <c r="R835" i="7" l="1"/>
  <c r="T835" i="7" s="1"/>
  <c r="U835" i="7"/>
  <c r="M836" i="7" l="1"/>
  <c r="N836" i="7"/>
  <c r="O836" i="7" s="1"/>
  <c r="P836" i="7" l="1"/>
  <c r="Q836" i="7"/>
  <c r="S836" i="7" s="1"/>
  <c r="U836" i="7" l="1"/>
  <c r="R836" i="7"/>
  <c r="T836" i="7" s="1"/>
  <c r="N837" i="7" l="1"/>
  <c r="O837" i="7" s="1"/>
  <c r="M837" i="7"/>
  <c r="P837" i="7" l="1"/>
  <c r="Q837" i="7"/>
  <c r="S837" i="7" s="1"/>
  <c r="R837" i="7" l="1"/>
  <c r="T837" i="7" s="1"/>
  <c r="U837" i="7"/>
  <c r="M838" i="7" l="1"/>
  <c r="N838" i="7"/>
  <c r="O838" i="7" s="1"/>
  <c r="P838" i="7" l="1"/>
  <c r="Q838" i="7"/>
  <c r="S838" i="7" s="1"/>
  <c r="U838" i="7" l="1"/>
  <c r="R838" i="7"/>
  <c r="T838" i="7" s="1"/>
  <c r="N839" i="7" l="1"/>
  <c r="O839" i="7" s="1"/>
  <c r="M839" i="7"/>
  <c r="P839" i="7" l="1"/>
  <c r="Q839" i="7"/>
  <c r="S839" i="7" s="1"/>
  <c r="U839" i="7" l="1"/>
  <c r="R839" i="7"/>
  <c r="T839" i="7" s="1"/>
  <c r="M840" i="7" l="1"/>
  <c r="N840" i="7"/>
  <c r="O840" i="7" s="1"/>
  <c r="P840" i="7" l="1"/>
  <c r="Q840" i="7"/>
  <c r="S840" i="7" s="1"/>
  <c r="R840" i="7" l="1"/>
  <c r="T840" i="7" s="1"/>
  <c r="U840" i="7"/>
  <c r="M841" i="7" l="1"/>
  <c r="N841" i="7"/>
  <c r="O841" i="7" s="1"/>
  <c r="P841" i="7" l="1"/>
  <c r="Q841" i="7"/>
  <c r="S841" i="7"/>
  <c r="U841" i="7" l="1"/>
  <c r="R841" i="7"/>
  <c r="T841" i="7" s="1"/>
  <c r="M842" i="7" l="1"/>
  <c r="N842" i="7"/>
  <c r="O842" i="7" s="1"/>
  <c r="P842" i="7" l="1"/>
  <c r="Q842" i="7"/>
  <c r="S842" i="7"/>
  <c r="R842" i="7" l="1"/>
  <c r="T842" i="7" s="1"/>
  <c r="U842" i="7"/>
  <c r="M843" i="7" l="1"/>
  <c r="N843" i="7"/>
  <c r="O843" i="7" s="1"/>
  <c r="P843" i="7" l="1"/>
  <c r="Q843" i="7"/>
  <c r="S843" i="7" s="1"/>
  <c r="R843" i="7" l="1"/>
  <c r="T843" i="7" s="1"/>
  <c r="U843" i="7"/>
  <c r="N844" i="7" l="1"/>
  <c r="O844" i="7" s="1"/>
  <c r="M844" i="7"/>
  <c r="P844" i="7" l="1"/>
  <c r="Q844" i="7"/>
  <c r="S844" i="7" s="1"/>
  <c r="U844" i="7" l="1"/>
  <c r="R844" i="7"/>
  <c r="T844" i="7" s="1"/>
  <c r="N845" i="7" l="1"/>
  <c r="O845" i="7" s="1"/>
  <c r="M845" i="7"/>
  <c r="P845" i="7" l="1"/>
  <c r="Q845" i="7"/>
  <c r="S845" i="7" s="1"/>
  <c r="U845" i="7" l="1"/>
  <c r="R845" i="7"/>
  <c r="T845" i="7" s="1"/>
  <c r="M846" i="7" l="1"/>
  <c r="N846" i="7"/>
  <c r="O846" i="7" s="1"/>
  <c r="P846" i="7" l="1"/>
  <c r="Q846" i="7"/>
  <c r="S846" i="7" s="1"/>
  <c r="R846" i="7" l="1"/>
  <c r="T846" i="7" s="1"/>
  <c r="U846" i="7"/>
  <c r="M847" i="7" l="1"/>
  <c r="N847" i="7"/>
  <c r="O847" i="7" s="1"/>
  <c r="P847" i="7" l="1"/>
  <c r="Q847" i="7"/>
  <c r="S847" i="7" s="1"/>
  <c r="U847" i="7" l="1"/>
  <c r="R847" i="7"/>
  <c r="T847" i="7" s="1"/>
  <c r="M848" i="7" l="1"/>
  <c r="N848" i="7"/>
  <c r="O848" i="7" s="1"/>
  <c r="P848" i="7" l="1"/>
  <c r="Q848" i="7"/>
  <c r="S848" i="7" s="1"/>
  <c r="R848" i="7" l="1"/>
  <c r="T848" i="7" s="1"/>
  <c r="U848" i="7"/>
  <c r="M849" i="7" l="1"/>
  <c r="N849" i="7"/>
  <c r="O849" i="7" s="1"/>
  <c r="P849" i="7" l="1"/>
  <c r="Q849" i="7"/>
  <c r="S849" i="7"/>
  <c r="R849" i="7" l="1"/>
  <c r="T849" i="7" s="1"/>
  <c r="U849" i="7"/>
  <c r="N850" i="7" l="1"/>
  <c r="O850" i="7" s="1"/>
  <c r="M850" i="7"/>
  <c r="P850" i="7" l="1"/>
  <c r="Q850" i="7"/>
  <c r="S850" i="7" s="1"/>
  <c r="U850" i="7" l="1"/>
  <c r="R850" i="7"/>
  <c r="T850" i="7" s="1"/>
  <c r="N851" i="7" l="1"/>
  <c r="O851" i="7" s="1"/>
  <c r="M851" i="7"/>
  <c r="P851" i="7" l="1"/>
  <c r="Q851" i="7"/>
  <c r="S851" i="7" s="1"/>
  <c r="U851" i="7" l="1"/>
  <c r="R851" i="7"/>
  <c r="T851" i="7" s="1"/>
  <c r="N852" i="7" l="1"/>
  <c r="O852" i="7" s="1"/>
  <c r="M852" i="7"/>
  <c r="P852" i="7" l="1"/>
  <c r="Q852" i="7"/>
  <c r="S852" i="7"/>
  <c r="U852" i="7" l="1"/>
  <c r="R852" i="7"/>
  <c r="T852" i="7" s="1"/>
  <c r="N853" i="7" l="1"/>
  <c r="O853" i="7" s="1"/>
  <c r="M853" i="7"/>
  <c r="P853" i="7" l="1"/>
  <c r="Q853" i="7"/>
  <c r="S853" i="7" s="1"/>
  <c r="U853" i="7" l="1"/>
  <c r="R853" i="7"/>
  <c r="T853" i="7" s="1"/>
  <c r="M854" i="7" l="1"/>
  <c r="N854" i="7"/>
  <c r="O854" i="7" s="1"/>
  <c r="P854" i="7" l="1"/>
  <c r="Q854" i="7"/>
  <c r="S854" i="7" s="1"/>
  <c r="R854" i="7" l="1"/>
  <c r="T854" i="7" s="1"/>
  <c r="U854" i="7"/>
  <c r="M855" i="7" l="1"/>
  <c r="N855" i="7"/>
  <c r="O855" i="7" s="1"/>
  <c r="P855" i="7" l="1"/>
  <c r="Q855" i="7"/>
  <c r="S855" i="7" s="1"/>
  <c r="R855" i="7" l="1"/>
  <c r="T855" i="7" s="1"/>
  <c r="U855" i="7"/>
  <c r="M856" i="7" l="1"/>
  <c r="N856" i="7"/>
  <c r="O856" i="7" s="1"/>
  <c r="P856" i="7" l="1"/>
  <c r="Q856" i="7"/>
  <c r="S856" i="7" s="1"/>
  <c r="U856" i="7" l="1"/>
  <c r="R856" i="7"/>
  <c r="T856" i="7" s="1"/>
  <c r="M857" i="7" l="1"/>
  <c r="N857" i="7"/>
  <c r="O857" i="7" s="1"/>
  <c r="P857" i="7" l="1"/>
  <c r="Q857" i="7"/>
  <c r="S857" i="7" s="1"/>
  <c r="R857" i="7" l="1"/>
  <c r="T857" i="7" s="1"/>
  <c r="U857" i="7"/>
  <c r="M858" i="7" l="1"/>
  <c r="N858" i="7"/>
  <c r="O858" i="7" s="1"/>
  <c r="P858" i="7" l="1"/>
  <c r="Q858" i="7"/>
  <c r="S858" i="7" s="1"/>
  <c r="R858" i="7" l="1"/>
  <c r="T858" i="7" s="1"/>
  <c r="U858" i="7"/>
  <c r="M859" i="7" l="1"/>
  <c r="N859" i="7"/>
  <c r="O859" i="7" s="1"/>
  <c r="P859" i="7" l="1"/>
  <c r="Q859" i="7"/>
  <c r="S859" i="7" s="1"/>
  <c r="R859" i="7" l="1"/>
  <c r="T859" i="7" s="1"/>
  <c r="U859" i="7"/>
  <c r="M860" i="7" l="1"/>
  <c r="N860" i="7"/>
  <c r="O860" i="7" s="1"/>
  <c r="P860" i="7" l="1"/>
  <c r="Q860" i="7"/>
  <c r="S860" i="7" s="1"/>
  <c r="U860" i="7" l="1"/>
  <c r="R860" i="7"/>
  <c r="T860" i="7" s="1"/>
  <c r="N861" i="7" l="1"/>
  <c r="O861" i="7" s="1"/>
  <c r="M861" i="7"/>
  <c r="P861" i="7" l="1"/>
  <c r="Q861" i="7"/>
  <c r="S861" i="7" s="1"/>
  <c r="U861" i="7" l="1"/>
  <c r="R861" i="7"/>
  <c r="T861" i="7" s="1"/>
  <c r="M862" i="7" l="1"/>
  <c r="N862" i="7"/>
  <c r="O862" i="7" s="1"/>
  <c r="P862" i="7" l="1"/>
  <c r="Q862" i="7"/>
  <c r="S862" i="7" s="1"/>
  <c r="U862" i="7" l="1"/>
  <c r="R862" i="7"/>
  <c r="T862" i="7" s="1"/>
  <c r="M863" i="7" l="1"/>
  <c r="N863" i="7"/>
  <c r="O863" i="7" s="1"/>
  <c r="P863" i="7" l="1"/>
  <c r="Q863" i="7"/>
  <c r="S863" i="7" s="1"/>
  <c r="R863" i="7" l="1"/>
  <c r="T863" i="7" s="1"/>
  <c r="U863" i="7"/>
  <c r="N864" i="7" l="1"/>
  <c r="O864" i="7" s="1"/>
  <c r="M864" i="7"/>
  <c r="P864" i="7" l="1"/>
  <c r="Q864" i="7"/>
  <c r="S864" i="7" s="1"/>
  <c r="R864" i="7" l="1"/>
  <c r="T864" i="7" s="1"/>
  <c r="U864" i="7"/>
  <c r="M865" i="7" l="1"/>
  <c r="N865" i="7"/>
  <c r="O865" i="7" s="1"/>
  <c r="P865" i="7" l="1"/>
  <c r="Q865" i="7"/>
  <c r="S865" i="7" s="1"/>
  <c r="R865" i="7" l="1"/>
  <c r="T865" i="7" s="1"/>
  <c r="U865" i="7"/>
  <c r="M866" i="7" l="1"/>
  <c r="N866" i="7"/>
  <c r="O866" i="7" s="1"/>
  <c r="P866" i="7" l="1"/>
  <c r="Q866" i="7"/>
  <c r="S866" i="7"/>
  <c r="U866" i="7" l="1"/>
  <c r="R866" i="7"/>
  <c r="T866" i="7" s="1"/>
  <c r="N867" i="7" l="1"/>
  <c r="O867" i="7" s="1"/>
  <c r="M867" i="7"/>
  <c r="P867" i="7" l="1"/>
  <c r="Q867" i="7"/>
  <c r="S867" i="7" s="1"/>
  <c r="R867" i="7" l="1"/>
  <c r="T867" i="7" s="1"/>
  <c r="U867" i="7"/>
  <c r="M868" i="7" l="1"/>
  <c r="N868" i="7"/>
  <c r="O868" i="7" s="1"/>
  <c r="P868" i="7" l="1"/>
  <c r="Q868" i="7"/>
  <c r="S868" i="7" s="1"/>
  <c r="R868" i="7" l="1"/>
  <c r="T868" i="7" s="1"/>
  <c r="U868" i="7"/>
  <c r="N869" i="7" l="1"/>
  <c r="O869" i="7" s="1"/>
  <c r="M869" i="7"/>
  <c r="P869" i="7" l="1"/>
  <c r="Q869" i="7"/>
  <c r="S869" i="7" s="1"/>
  <c r="R869" i="7" l="1"/>
  <c r="T869" i="7" s="1"/>
  <c r="U869" i="7"/>
  <c r="M870" i="7" l="1"/>
  <c r="N870" i="7"/>
  <c r="O870" i="7" s="1"/>
  <c r="P870" i="7" l="1"/>
  <c r="Q870" i="7"/>
  <c r="S870" i="7" s="1"/>
  <c r="U870" i="7" l="1"/>
  <c r="R870" i="7"/>
  <c r="T870" i="7" s="1"/>
  <c r="N871" i="7" l="1"/>
  <c r="O871" i="7" s="1"/>
  <c r="M871" i="7"/>
  <c r="P871" i="7" l="1"/>
  <c r="Q871" i="7"/>
  <c r="S871" i="7" s="1"/>
  <c r="R871" i="7" l="1"/>
  <c r="T871" i="7" s="1"/>
  <c r="U871" i="7"/>
  <c r="M872" i="7" l="1"/>
  <c r="N872" i="7"/>
  <c r="O872" i="7" s="1"/>
  <c r="P872" i="7" l="1"/>
  <c r="Q872" i="7"/>
  <c r="S872" i="7"/>
  <c r="R872" i="7" l="1"/>
  <c r="T872" i="7" s="1"/>
  <c r="U872" i="7"/>
  <c r="M873" i="7" l="1"/>
  <c r="N873" i="7"/>
  <c r="O873" i="7" s="1"/>
  <c r="P873" i="7" l="1"/>
  <c r="Q873" i="7"/>
  <c r="S873" i="7" s="1"/>
  <c r="U873" i="7" l="1"/>
  <c r="R873" i="7"/>
  <c r="T873" i="7" s="1"/>
  <c r="M874" i="7" l="1"/>
  <c r="N874" i="7"/>
  <c r="O874" i="7" s="1"/>
  <c r="P874" i="7" l="1"/>
  <c r="Q874" i="7"/>
  <c r="S874" i="7" s="1"/>
  <c r="R874" i="7" l="1"/>
  <c r="T874" i="7" s="1"/>
  <c r="U874" i="7"/>
  <c r="M875" i="7" l="1"/>
  <c r="N875" i="7"/>
  <c r="O875" i="7" s="1"/>
  <c r="P875" i="7" l="1"/>
  <c r="Q875" i="7"/>
  <c r="S875" i="7" s="1"/>
  <c r="U875" i="7" l="1"/>
  <c r="R875" i="7"/>
  <c r="T875" i="7" s="1"/>
  <c r="M876" i="7" l="1"/>
  <c r="N876" i="7"/>
  <c r="O876" i="7" s="1"/>
  <c r="P876" i="7" l="1"/>
  <c r="Q876" i="7"/>
  <c r="S876" i="7" s="1"/>
  <c r="R876" i="7" l="1"/>
  <c r="T876" i="7" s="1"/>
  <c r="U876" i="7"/>
  <c r="N877" i="7" l="1"/>
  <c r="O877" i="7" s="1"/>
  <c r="M877" i="7"/>
  <c r="P877" i="7" l="1"/>
  <c r="Q877" i="7"/>
  <c r="S877" i="7" s="1"/>
  <c r="U877" i="7" l="1"/>
  <c r="R877" i="7"/>
  <c r="T877" i="7" s="1"/>
  <c r="M878" i="7" l="1"/>
  <c r="N878" i="7"/>
  <c r="O878" i="7" s="1"/>
  <c r="P878" i="7" l="1"/>
  <c r="Q878" i="7"/>
  <c r="S878" i="7" s="1"/>
  <c r="U878" i="7" l="1"/>
  <c r="R878" i="7"/>
  <c r="T878" i="7" s="1"/>
  <c r="M879" i="7" l="1"/>
  <c r="N879" i="7"/>
  <c r="O879" i="7" s="1"/>
  <c r="P879" i="7" l="1"/>
  <c r="Q879" i="7"/>
  <c r="S879" i="7" s="1"/>
  <c r="U879" i="7" l="1"/>
  <c r="R879" i="7"/>
  <c r="T879" i="7" s="1"/>
  <c r="N880" i="7" l="1"/>
  <c r="O880" i="7" s="1"/>
  <c r="M880" i="7"/>
  <c r="P880" i="7" l="1"/>
  <c r="Q880" i="7"/>
  <c r="S880" i="7"/>
  <c r="R880" i="7" l="1"/>
  <c r="T880" i="7" s="1"/>
  <c r="U880" i="7"/>
  <c r="M881" i="7" l="1"/>
  <c r="N881" i="7"/>
  <c r="O881" i="7" s="1"/>
  <c r="P881" i="7" l="1"/>
  <c r="Q881" i="7"/>
  <c r="S881" i="7"/>
  <c r="R881" i="7" l="1"/>
  <c r="T881" i="7" s="1"/>
  <c r="U881" i="7"/>
  <c r="M882" i="7" l="1"/>
  <c r="N882" i="7"/>
  <c r="O882" i="7" s="1"/>
  <c r="P882" i="7" l="1"/>
  <c r="Q882" i="7"/>
  <c r="S882" i="7" s="1"/>
  <c r="R882" i="7" l="1"/>
  <c r="T882" i="7" s="1"/>
  <c r="U882" i="7"/>
  <c r="M883" i="7" l="1"/>
  <c r="N883" i="7"/>
  <c r="O883" i="7" s="1"/>
  <c r="P883" i="7" l="1"/>
  <c r="Q883" i="7"/>
  <c r="S883" i="7"/>
  <c r="R883" i="7" l="1"/>
  <c r="T883" i="7" s="1"/>
  <c r="U883" i="7"/>
  <c r="N884" i="7" l="1"/>
  <c r="O884" i="7" s="1"/>
  <c r="M884" i="7"/>
  <c r="P884" i="7" l="1"/>
  <c r="Q884" i="7"/>
  <c r="S884" i="7"/>
  <c r="U884" i="7" l="1"/>
  <c r="R884" i="7"/>
  <c r="T884" i="7" s="1"/>
  <c r="N885" i="7" l="1"/>
  <c r="O885" i="7" s="1"/>
  <c r="M885" i="7"/>
  <c r="P885" i="7" l="1"/>
  <c r="Q885" i="7"/>
  <c r="S885" i="7" s="1"/>
  <c r="U885" i="7" l="1"/>
  <c r="R885" i="7"/>
  <c r="T885" i="7" s="1"/>
  <c r="M886" i="7" l="1"/>
  <c r="N886" i="7"/>
  <c r="O886" i="7" s="1"/>
  <c r="P886" i="7" l="1"/>
  <c r="Q886" i="7"/>
  <c r="S886" i="7" s="1"/>
  <c r="U886" i="7" l="1"/>
  <c r="R886" i="7"/>
  <c r="T886" i="7" s="1"/>
  <c r="M887" i="7" l="1"/>
  <c r="N887" i="7"/>
  <c r="O887" i="7" s="1"/>
  <c r="P887" i="7" l="1"/>
  <c r="Q887" i="7"/>
  <c r="S887" i="7" s="1"/>
  <c r="R887" i="7" l="1"/>
  <c r="T887" i="7" s="1"/>
  <c r="U887" i="7"/>
  <c r="M888" i="7" l="1"/>
  <c r="N888" i="7"/>
  <c r="O888" i="7" s="1"/>
  <c r="P888" i="7" l="1"/>
  <c r="Q888" i="7"/>
  <c r="S888" i="7"/>
  <c r="R888" i="7" l="1"/>
  <c r="T888" i="7" s="1"/>
  <c r="U888" i="7"/>
  <c r="M889" i="7" l="1"/>
  <c r="N889" i="7"/>
  <c r="O889" i="7" s="1"/>
  <c r="P889" i="7" l="1"/>
  <c r="Q889" i="7"/>
  <c r="S889" i="7" s="1"/>
  <c r="R889" i="7" l="1"/>
  <c r="T889" i="7" s="1"/>
  <c r="U889" i="7"/>
  <c r="M890" i="7" l="1"/>
  <c r="N890" i="7"/>
  <c r="O890" i="7" s="1"/>
  <c r="P890" i="7" l="1"/>
  <c r="Q890" i="7"/>
  <c r="S890" i="7" s="1"/>
  <c r="R890" i="7" l="1"/>
  <c r="T890" i="7" s="1"/>
  <c r="U890" i="7"/>
  <c r="N891" i="7" l="1"/>
  <c r="O891" i="7" s="1"/>
  <c r="M891" i="7"/>
  <c r="P891" i="7" l="1"/>
  <c r="Q891" i="7"/>
  <c r="S891" i="7" s="1"/>
  <c r="R891" i="7" l="1"/>
  <c r="T891" i="7" s="1"/>
  <c r="U891" i="7"/>
  <c r="M892" i="7" l="1"/>
  <c r="N892" i="7"/>
  <c r="O892" i="7" s="1"/>
  <c r="P892" i="7" l="1"/>
  <c r="Q892" i="7"/>
  <c r="S892" i="7" s="1"/>
  <c r="R892" i="7" l="1"/>
  <c r="T892" i="7" s="1"/>
  <c r="U892" i="7"/>
  <c r="N893" i="7" l="1"/>
  <c r="O893" i="7" s="1"/>
  <c r="M893" i="7"/>
  <c r="P893" i="7" l="1"/>
  <c r="Q893" i="7"/>
  <c r="S893" i="7" s="1"/>
  <c r="R893" i="7" l="1"/>
  <c r="T893" i="7" s="1"/>
  <c r="U893" i="7"/>
  <c r="M894" i="7" l="1"/>
  <c r="N894" i="7"/>
  <c r="O894" i="7" s="1"/>
  <c r="P894" i="7" l="1"/>
  <c r="Q894" i="7"/>
  <c r="S894" i="7" s="1"/>
  <c r="U894" i="7" l="1"/>
  <c r="R894" i="7"/>
  <c r="T894" i="7" s="1"/>
  <c r="N895" i="7" l="1"/>
  <c r="O895" i="7" s="1"/>
  <c r="M895" i="7"/>
  <c r="P895" i="7" l="1"/>
  <c r="Q895" i="7"/>
  <c r="S895" i="7" s="1"/>
  <c r="R895" i="7" l="1"/>
  <c r="T895" i="7" s="1"/>
  <c r="U895" i="7"/>
  <c r="M896" i="7" l="1"/>
  <c r="N896" i="7"/>
  <c r="O896" i="7" s="1"/>
  <c r="P896" i="7" l="1"/>
  <c r="Q896" i="7"/>
  <c r="S896" i="7" s="1"/>
  <c r="U896" i="7" l="1"/>
  <c r="R896" i="7"/>
  <c r="T896" i="7" s="1"/>
  <c r="M897" i="7" l="1"/>
  <c r="N897" i="7"/>
  <c r="O897" i="7" s="1"/>
  <c r="P897" i="7" l="1"/>
  <c r="Q897" i="7"/>
  <c r="S897" i="7" s="1"/>
  <c r="U897" i="7" l="1"/>
  <c r="R897" i="7"/>
  <c r="T897" i="7" s="1"/>
  <c r="M898" i="7" l="1"/>
  <c r="N898" i="7"/>
  <c r="O898" i="7" s="1"/>
  <c r="P898" i="7" l="1"/>
  <c r="Q898" i="7"/>
  <c r="S898" i="7"/>
  <c r="R898" i="7" l="1"/>
  <c r="T898" i="7" s="1"/>
  <c r="U898" i="7"/>
  <c r="M899" i="7" l="1"/>
  <c r="N899" i="7"/>
  <c r="O899" i="7" s="1"/>
  <c r="P899" i="7" l="1"/>
  <c r="Q899" i="7"/>
  <c r="S899" i="7"/>
  <c r="R899" i="7" l="1"/>
  <c r="T899" i="7" s="1"/>
  <c r="U899" i="7"/>
  <c r="M900" i="7" l="1"/>
  <c r="N900" i="7"/>
  <c r="O900" i="7" s="1"/>
  <c r="P900" i="7" l="1"/>
  <c r="Q900" i="7"/>
  <c r="S900" i="7"/>
  <c r="R900" i="7" l="1"/>
  <c r="T900" i="7" s="1"/>
  <c r="U900" i="7"/>
  <c r="N901" i="7" l="1"/>
  <c r="O901" i="7" s="1"/>
  <c r="M901" i="7"/>
  <c r="P901" i="7" l="1"/>
  <c r="Q901" i="7"/>
  <c r="S901" i="7" s="1"/>
  <c r="R901" i="7" l="1"/>
  <c r="T901" i="7" s="1"/>
  <c r="U901" i="7"/>
  <c r="M902" i="7" l="1"/>
  <c r="N902" i="7"/>
  <c r="O902" i="7" s="1"/>
  <c r="P902" i="7" l="1"/>
  <c r="Q902" i="7"/>
  <c r="S902" i="7" s="1"/>
  <c r="U902" i="7" l="1"/>
  <c r="R902" i="7"/>
  <c r="T902" i="7" s="1"/>
  <c r="M903" i="7" l="1"/>
  <c r="N903" i="7"/>
  <c r="O903" i="7" s="1"/>
  <c r="P903" i="7" l="1"/>
  <c r="Q903" i="7"/>
  <c r="S903" i="7" s="1"/>
  <c r="R903" i="7" l="1"/>
  <c r="T903" i="7" s="1"/>
  <c r="U903" i="7"/>
  <c r="M904" i="7" l="1"/>
  <c r="N904" i="7"/>
  <c r="O904" i="7" s="1"/>
  <c r="P904" i="7" l="1"/>
  <c r="Q904" i="7"/>
  <c r="S904" i="7" s="1"/>
  <c r="U904" i="7" l="1"/>
  <c r="R904" i="7"/>
  <c r="T904" i="7" s="1"/>
  <c r="N905" i="7" l="1"/>
  <c r="O905" i="7" s="1"/>
  <c r="M905" i="7"/>
  <c r="P905" i="7" l="1"/>
  <c r="Q905" i="7"/>
  <c r="S905" i="7" s="1"/>
  <c r="U905" i="7" l="1"/>
  <c r="R905" i="7"/>
  <c r="T905" i="7" s="1"/>
  <c r="M906" i="7" l="1"/>
  <c r="N906" i="7"/>
  <c r="O906" i="7" s="1"/>
  <c r="P906" i="7" l="1"/>
  <c r="Q906" i="7"/>
  <c r="S906" i="7" s="1"/>
  <c r="U906" i="7" l="1"/>
  <c r="R906" i="7"/>
  <c r="T906" i="7" s="1"/>
  <c r="M907" i="7" l="1"/>
  <c r="N907" i="7"/>
  <c r="O907" i="7" s="1"/>
  <c r="P907" i="7" l="1"/>
  <c r="Q907" i="7"/>
  <c r="S907" i="7" s="1"/>
  <c r="U907" i="7" l="1"/>
  <c r="R907" i="7"/>
  <c r="T907" i="7" s="1"/>
  <c r="M908" i="7" l="1"/>
  <c r="N908" i="7"/>
  <c r="O908" i="7" s="1"/>
  <c r="P908" i="7" l="1"/>
  <c r="Q908" i="7"/>
  <c r="S908" i="7" s="1"/>
  <c r="U908" i="7" l="1"/>
  <c r="R908" i="7"/>
  <c r="T908" i="7" s="1"/>
  <c r="N909" i="7" l="1"/>
  <c r="O909" i="7" s="1"/>
  <c r="M909" i="7"/>
  <c r="P909" i="7" l="1"/>
  <c r="Q909" i="7"/>
  <c r="S909" i="7" s="1"/>
  <c r="U909" i="7" l="1"/>
  <c r="R909" i="7"/>
  <c r="T909" i="7" s="1"/>
  <c r="N910" i="7" l="1"/>
  <c r="O910" i="7" s="1"/>
  <c r="M910" i="7"/>
  <c r="P910" i="7" l="1"/>
  <c r="Q910" i="7"/>
  <c r="S910" i="7" s="1"/>
  <c r="U910" i="7" l="1"/>
  <c r="R910" i="7"/>
  <c r="T910" i="7" s="1"/>
  <c r="M911" i="7" l="1"/>
  <c r="N911" i="7"/>
  <c r="O911" i="7" s="1"/>
  <c r="P911" i="7" l="1"/>
  <c r="Q911" i="7"/>
  <c r="S911" i="7"/>
  <c r="R911" i="7" l="1"/>
  <c r="T911" i="7" s="1"/>
  <c r="U911" i="7"/>
  <c r="N912" i="7" l="1"/>
  <c r="O912" i="7" s="1"/>
  <c r="M912" i="7"/>
  <c r="P912" i="7" l="1"/>
  <c r="Q912" i="7"/>
  <c r="S912" i="7" s="1"/>
  <c r="U912" i="7" l="1"/>
  <c r="R912" i="7"/>
  <c r="T912" i="7" s="1"/>
  <c r="M913" i="7" l="1"/>
  <c r="N913" i="7"/>
  <c r="O913" i="7" s="1"/>
  <c r="P913" i="7" l="1"/>
  <c r="Q913" i="7"/>
  <c r="S913" i="7" s="1"/>
  <c r="R913" i="7" l="1"/>
  <c r="T913" i="7" s="1"/>
  <c r="U913" i="7"/>
  <c r="M914" i="7" l="1"/>
  <c r="N914" i="7"/>
  <c r="O914" i="7" s="1"/>
  <c r="P914" i="7" l="1"/>
  <c r="Q914" i="7"/>
  <c r="S914" i="7" s="1"/>
  <c r="U914" i="7" l="1"/>
  <c r="R914" i="7"/>
  <c r="T914" i="7" s="1"/>
  <c r="M915" i="7" l="1"/>
  <c r="N915" i="7"/>
  <c r="O915" i="7" s="1"/>
  <c r="P915" i="7" l="1"/>
  <c r="Q915" i="7"/>
  <c r="S915" i="7" s="1"/>
  <c r="U915" i="7" l="1"/>
  <c r="R915" i="7"/>
  <c r="T915" i="7" s="1"/>
  <c r="N916" i="7" l="1"/>
  <c r="O916" i="7" s="1"/>
  <c r="M916" i="7"/>
  <c r="P916" i="7" l="1"/>
  <c r="Q916" i="7"/>
  <c r="S916" i="7"/>
  <c r="R916" i="7" l="1"/>
  <c r="T916" i="7" s="1"/>
  <c r="U916" i="7"/>
  <c r="N917" i="7" l="1"/>
  <c r="O917" i="7" s="1"/>
  <c r="M917" i="7"/>
  <c r="P917" i="7" l="1"/>
  <c r="Q917" i="7"/>
  <c r="S917" i="7" s="1"/>
  <c r="R917" i="7" l="1"/>
  <c r="T917" i="7" s="1"/>
  <c r="U917" i="7"/>
  <c r="M918" i="7" l="1"/>
  <c r="N918" i="7"/>
  <c r="O918" i="7" s="1"/>
  <c r="P918" i="7" l="1"/>
  <c r="Q918" i="7"/>
  <c r="S918" i="7" s="1"/>
  <c r="R918" i="7" l="1"/>
  <c r="T918" i="7" s="1"/>
  <c r="U918" i="7"/>
  <c r="M919" i="7" l="1"/>
  <c r="N919" i="7"/>
  <c r="O919" i="7" s="1"/>
  <c r="P919" i="7" l="1"/>
  <c r="Q919" i="7"/>
  <c r="S919" i="7" s="1"/>
  <c r="R919" i="7" l="1"/>
  <c r="T919" i="7" s="1"/>
  <c r="U919" i="7"/>
  <c r="M920" i="7" l="1"/>
  <c r="N920" i="7"/>
  <c r="O920" i="7" s="1"/>
  <c r="P920" i="7" l="1"/>
  <c r="Q920" i="7"/>
  <c r="S920" i="7"/>
  <c r="R920" i="7" l="1"/>
  <c r="T920" i="7" s="1"/>
  <c r="U920" i="7"/>
  <c r="M921" i="7" l="1"/>
  <c r="N921" i="7"/>
  <c r="O921" i="7" s="1"/>
  <c r="P921" i="7" l="1"/>
  <c r="Q921" i="7"/>
  <c r="S921" i="7"/>
  <c r="U921" i="7" l="1"/>
  <c r="R921" i="7"/>
  <c r="T921" i="7" s="1"/>
  <c r="M922" i="7" l="1"/>
  <c r="N922" i="7"/>
  <c r="O922" i="7" s="1"/>
  <c r="P922" i="7" l="1"/>
  <c r="Q922" i="7"/>
  <c r="S922" i="7"/>
  <c r="R922" i="7" l="1"/>
  <c r="T922" i="7" s="1"/>
  <c r="U922" i="7"/>
  <c r="M923" i="7" l="1"/>
  <c r="N923" i="7"/>
  <c r="O923" i="7" s="1"/>
  <c r="P923" i="7" l="1"/>
  <c r="Q923" i="7"/>
  <c r="S923" i="7"/>
  <c r="U923" i="7" l="1"/>
  <c r="R923" i="7"/>
  <c r="T923" i="7" s="1"/>
  <c r="M924" i="7" l="1"/>
  <c r="N924" i="7"/>
  <c r="O924" i="7" s="1"/>
  <c r="P924" i="7" l="1"/>
  <c r="Q924" i="7"/>
  <c r="S924" i="7" s="1"/>
  <c r="R924" i="7" l="1"/>
  <c r="T924" i="7" s="1"/>
  <c r="U924" i="7"/>
  <c r="N925" i="7" l="1"/>
  <c r="O925" i="7" s="1"/>
  <c r="M925" i="7"/>
  <c r="P925" i="7" l="1"/>
  <c r="Q925" i="7"/>
  <c r="S925" i="7" s="1"/>
  <c r="U925" i="7" l="1"/>
  <c r="R925" i="7"/>
  <c r="T925" i="7" s="1"/>
  <c r="M926" i="7" l="1"/>
  <c r="N926" i="7"/>
  <c r="O926" i="7" s="1"/>
  <c r="P926" i="7" l="1"/>
  <c r="Q926" i="7"/>
  <c r="S926" i="7" s="1"/>
  <c r="U926" i="7" l="1"/>
  <c r="R926" i="7"/>
  <c r="T926" i="7" s="1"/>
  <c r="N927" i="7" l="1"/>
  <c r="O927" i="7" s="1"/>
  <c r="M927" i="7"/>
  <c r="P927" i="7" l="1"/>
  <c r="Q927" i="7"/>
  <c r="S927" i="7" s="1"/>
  <c r="U927" i="7" l="1"/>
  <c r="R927" i="7"/>
  <c r="T927" i="7" s="1"/>
  <c r="M928" i="7" l="1"/>
  <c r="N928" i="7"/>
  <c r="O928" i="7" s="1"/>
  <c r="P928" i="7" l="1"/>
  <c r="Q928" i="7"/>
  <c r="S928" i="7" s="1"/>
  <c r="U928" i="7" l="1"/>
  <c r="R928" i="7"/>
  <c r="T928" i="7" s="1"/>
  <c r="M929" i="7" l="1"/>
  <c r="N929" i="7"/>
  <c r="O929" i="7" s="1"/>
  <c r="P929" i="7" l="1"/>
  <c r="Q929" i="7"/>
  <c r="S929" i="7" s="1"/>
  <c r="U929" i="7" l="1"/>
  <c r="R929" i="7"/>
  <c r="T929" i="7" s="1"/>
  <c r="M930" i="7" l="1"/>
  <c r="N930" i="7"/>
  <c r="O930" i="7" s="1"/>
  <c r="P930" i="7" l="1"/>
  <c r="Q930" i="7"/>
  <c r="S930" i="7" s="1"/>
  <c r="R930" i="7" l="1"/>
  <c r="T930" i="7" s="1"/>
  <c r="U930" i="7"/>
  <c r="M931" i="7" l="1"/>
  <c r="N931" i="7"/>
  <c r="O931" i="7" s="1"/>
  <c r="P931" i="7" l="1"/>
  <c r="Q931" i="7"/>
  <c r="S931" i="7" s="1"/>
  <c r="R931" i="7" l="1"/>
  <c r="T931" i="7" s="1"/>
  <c r="U931" i="7"/>
  <c r="M932" i="7" l="1"/>
  <c r="N932" i="7"/>
  <c r="O932" i="7" s="1"/>
  <c r="P932" i="7" l="1"/>
  <c r="Q932" i="7"/>
  <c r="S932" i="7" s="1"/>
  <c r="U932" i="7" l="1"/>
  <c r="R932" i="7"/>
  <c r="T932" i="7" s="1"/>
  <c r="N933" i="7" l="1"/>
  <c r="O933" i="7" s="1"/>
  <c r="M933" i="7"/>
  <c r="P933" i="7" l="1"/>
  <c r="Q933" i="7"/>
  <c r="S933" i="7" s="1"/>
  <c r="R933" i="7" l="1"/>
  <c r="T933" i="7" s="1"/>
  <c r="U933" i="7"/>
  <c r="N934" i="7" l="1"/>
  <c r="O934" i="7" s="1"/>
  <c r="M934" i="7"/>
  <c r="P934" i="7" l="1"/>
  <c r="Q934" i="7"/>
  <c r="S934" i="7" s="1"/>
  <c r="U934" i="7" l="1"/>
  <c r="R934" i="7"/>
  <c r="T934" i="7" s="1"/>
  <c r="M935" i="7" l="1"/>
  <c r="N935" i="7"/>
  <c r="O935" i="7" s="1"/>
  <c r="P935" i="7" l="1"/>
  <c r="Q935" i="7"/>
  <c r="S935" i="7" s="1"/>
  <c r="R935" i="7" l="1"/>
  <c r="T935" i="7" s="1"/>
  <c r="U935" i="7"/>
  <c r="M936" i="7" l="1"/>
  <c r="N936" i="7"/>
  <c r="O936" i="7" s="1"/>
  <c r="P936" i="7" l="1"/>
  <c r="Q936" i="7"/>
  <c r="S936" i="7"/>
  <c r="R936" i="7" l="1"/>
  <c r="T936" i="7" s="1"/>
  <c r="U936" i="7"/>
  <c r="M937" i="7" l="1"/>
  <c r="N937" i="7"/>
  <c r="O937" i="7" s="1"/>
  <c r="P937" i="7" l="1"/>
  <c r="Q937" i="7"/>
  <c r="S937" i="7" s="1"/>
  <c r="R937" i="7" l="1"/>
  <c r="T937" i="7" s="1"/>
  <c r="U937" i="7"/>
  <c r="M938" i="7" l="1"/>
  <c r="N938" i="7"/>
  <c r="O938" i="7" s="1"/>
  <c r="P938" i="7" l="1"/>
  <c r="Q938" i="7"/>
  <c r="S938" i="7" s="1"/>
  <c r="R938" i="7" l="1"/>
  <c r="T938" i="7" s="1"/>
  <c r="U938" i="7"/>
  <c r="M939" i="7" l="1"/>
  <c r="N939" i="7"/>
  <c r="O939" i="7" s="1"/>
  <c r="P939" i="7" l="1"/>
  <c r="Q939" i="7"/>
  <c r="S939" i="7"/>
  <c r="U939" i="7" l="1"/>
  <c r="R939" i="7"/>
  <c r="T939" i="7" s="1"/>
  <c r="M940" i="7" l="1"/>
  <c r="N940" i="7"/>
  <c r="O940" i="7" s="1"/>
  <c r="P940" i="7" l="1"/>
  <c r="Q940" i="7"/>
  <c r="S940" i="7" s="1"/>
  <c r="U940" i="7" l="1"/>
  <c r="R940" i="7"/>
  <c r="T940" i="7" s="1"/>
  <c r="N941" i="7" l="1"/>
  <c r="O941" i="7" s="1"/>
  <c r="M941" i="7"/>
  <c r="P941" i="7" l="1"/>
  <c r="Q941" i="7"/>
  <c r="S941" i="7" s="1"/>
  <c r="U941" i="7" l="1"/>
  <c r="R941" i="7"/>
  <c r="T941" i="7" s="1"/>
  <c r="N942" i="7" l="1"/>
  <c r="O942" i="7" s="1"/>
  <c r="M942" i="7"/>
  <c r="P942" i="7" l="1"/>
  <c r="Q942" i="7"/>
  <c r="S942" i="7" s="1"/>
  <c r="R942" i="7" l="1"/>
  <c r="T942" i="7" s="1"/>
  <c r="U942" i="7"/>
  <c r="N943" i="7" l="1"/>
  <c r="O943" i="7" s="1"/>
  <c r="M943" i="7"/>
  <c r="P943" i="7" l="1"/>
  <c r="Q943" i="7"/>
  <c r="S943" i="7" s="1"/>
  <c r="U943" i="7" l="1"/>
  <c r="R943" i="7"/>
  <c r="T943" i="7" s="1"/>
  <c r="N944" i="7" l="1"/>
  <c r="O944" i="7" s="1"/>
  <c r="M944" i="7"/>
  <c r="P944" i="7" l="1"/>
  <c r="Q944" i="7"/>
  <c r="S944" i="7" s="1"/>
  <c r="R944" i="7" l="1"/>
  <c r="T944" i="7" s="1"/>
  <c r="U944" i="7"/>
  <c r="M945" i="7" l="1"/>
  <c r="N945" i="7"/>
  <c r="O945" i="7" s="1"/>
  <c r="P945" i="7" l="1"/>
  <c r="Q945" i="7"/>
  <c r="S945" i="7" s="1"/>
  <c r="R945" i="7" l="1"/>
  <c r="T945" i="7" s="1"/>
  <c r="U945" i="7"/>
  <c r="M946" i="7" l="1"/>
  <c r="N946" i="7"/>
  <c r="O946" i="7" s="1"/>
  <c r="P946" i="7" l="1"/>
  <c r="Q946" i="7"/>
  <c r="S946" i="7" s="1"/>
  <c r="U946" i="7" l="1"/>
  <c r="R946" i="7"/>
  <c r="T946" i="7" s="1"/>
  <c r="M947" i="7" l="1"/>
  <c r="N947" i="7"/>
  <c r="O947" i="7" s="1"/>
  <c r="P947" i="7" l="1"/>
  <c r="Q947" i="7"/>
  <c r="S947" i="7" s="1"/>
  <c r="U947" i="7" l="1"/>
  <c r="R947" i="7"/>
  <c r="T947" i="7" s="1"/>
  <c r="N948" i="7" l="1"/>
  <c r="O948" i="7" s="1"/>
  <c r="M948" i="7"/>
  <c r="P948" i="7" l="1"/>
  <c r="Q948" i="7"/>
  <c r="S948" i="7" s="1"/>
  <c r="R948" i="7" l="1"/>
  <c r="T948" i="7" s="1"/>
  <c r="U948" i="7"/>
  <c r="N949" i="7" l="1"/>
  <c r="O949" i="7" s="1"/>
  <c r="M949" i="7"/>
  <c r="P949" i="7" l="1"/>
  <c r="Q949" i="7"/>
  <c r="S949" i="7" s="1"/>
  <c r="U949" i="7" l="1"/>
  <c r="R949" i="7"/>
  <c r="T949" i="7" s="1"/>
  <c r="M950" i="7" l="1"/>
  <c r="N950" i="7"/>
  <c r="O950" i="7" s="1"/>
  <c r="P950" i="7" l="1"/>
  <c r="Q950" i="7"/>
  <c r="S950" i="7"/>
  <c r="R950" i="7" l="1"/>
  <c r="T950" i="7" s="1"/>
  <c r="U950" i="7"/>
  <c r="M951" i="7" l="1"/>
  <c r="N951" i="7"/>
  <c r="O951" i="7" s="1"/>
  <c r="P951" i="7" l="1"/>
  <c r="Q951" i="7"/>
  <c r="S951" i="7"/>
  <c r="R951" i="7" l="1"/>
  <c r="T951" i="7" s="1"/>
  <c r="U951" i="7"/>
  <c r="N952" i="7" l="1"/>
  <c r="O952" i="7" s="1"/>
  <c r="M952" i="7"/>
  <c r="P952" i="7" l="1"/>
  <c r="Q952" i="7"/>
  <c r="S952" i="7" s="1"/>
  <c r="U952" i="7" l="1"/>
  <c r="R952" i="7"/>
  <c r="T952" i="7" s="1"/>
  <c r="M953" i="7" l="1"/>
  <c r="N953" i="7"/>
  <c r="O953" i="7" s="1"/>
  <c r="P953" i="7" l="1"/>
  <c r="Q953" i="7"/>
  <c r="S953" i="7" s="1"/>
  <c r="R953" i="7" l="1"/>
  <c r="T953" i="7" s="1"/>
  <c r="U953" i="7"/>
  <c r="M954" i="7" l="1"/>
  <c r="N954" i="7"/>
  <c r="O954" i="7" s="1"/>
  <c r="P954" i="7" l="1"/>
  <c r="Q954" i="7"/>
  <c r="S954" i="7"/>
  <c r="R954" i="7" l="1"/>
  <c r="T954" i="7" s="1"/>
  <c r="U954" i="7"/>
  <c r="M955" i="7" l="1"/>
  <c r="N955" i="7"/>
  <c r="O955" i="7" s="1"/>
  <c r="P955" i="7" l="1"/>
  <c r="Q955" i="7"/>
  <c r="S955" i="7" s="1"/>
  <c r="U955" i="7" l="1"/>
  <c r="R955" i="7"/>
  <c r="T955" i="7" s="1"/>
  <c r="M956" i="7" l="1"/>
  <c r="N956" i="7"/>
  <c r="O956" i="7" s="1"/>
  <c r="P956" i="7" l="1"/>
  <c r="Q956" i="7"/>
  <c r="S956" i="7" s="1"/>
  <c r="R956" i="7" l="1"/>
  <c r="T956" i="7" s="1"/>
  <c r="U956" i="7"/>
  <c r="N957" i="7" l="1"/>
  <c r="O957" i="7" s="1"/>
  <c r="M957" i="7"/>
  <c r="P957" i="7" l="1"/>
  <c r="Q957" i="7"/>
  <c r="S957" i="7" s="1"/>
  <c r="U957" i="7" l="1"/>
  <c r="R957" i="7"/>
  <c r="T957" i="7" s="1"/>
  <c r="M958" i="7" l="1"/>
  <c r="N958" i="7"/>
  <c r="O958" i="7" s="1"/>
  <c r="P958" i="7" l="1"/>
  <c r="Q958" i="7"/>
  <c r="S958" i="7" s="1"/>
  <c r="U958" i="7" l="1"/>
  <c r="R958" i="7"/>
  <c r="T958" i="7" s="1"/>
  <c r="N959" i="7" l="1"/>
  <c r="O959" i="7" s="1"/>
  <c r="M959" i="7"/>
  <c r="P959" i="7" l="1"/>
  <c r="Q959" i="7"/>
  <c r="S959" i="7" s="1"/>
  <c r="U959" i="7" l="1"/>
  <c r="R959" i="7"/>
  <c r="T959" i="7" s="1"/>
  <c r="N960" i="7" l="1"/>
  <c r="O960" i="7" s="1"/>
  <c r="M960" i="7"/>
  <c r="P960" i="7" l="1"/>
  <c r="Q960" i="7"/>
  <c r="S960" i="7" s="1"/>
  <c r="R960" i="7" l="1"/>
  <c r="T960" i="7" s="1"/>
  <c r="U960" i="7"/>
  <c r="N961" i="7" l="1"/>
  <c r="O961" i="7" s="1"/>
  <c r="M961" i="7"/>
  <c r="P961" i="7" l="1"/>
  <c r="Q961" i="7"/>
  <c r="S961" i="7" s="1"/>
  <c r="U961" i="7" l="1"/>
  <c r="R961" i="7"/>
  <c r="T961" i="7" s="1"/>
  <c r="N962" i="7" l="1"/>
  <c r="O962" i="7" s="1"/>
  <c r="M962" i="7"/>
  <c r="P962" i="7" l="1"/>
  <c r="Q962" i="7"/>
  <c r="S962" i="7" s="1"/>
  <c r="U962" i="7" l="1"/>
  <c r="R962" i="7"/>
  <c r="T962" i="7" s="1"/>
  <c r="M963" i="7" l="1"/>
  <c r="N963" i="7"/>
  <c r="O963" i="7" s="1"/>
  <c r="P963" i="7" l="1"/>
  <c r="Q963" i="7"/>
  <c r="S963" i="7" s="1"/>
  <c r="U963" i="7" l="1"/>
  <c r="R963" i="7"/>
  <c r="T963" i="7" s="1"/>
  <c r="M964" i="7" l="1"/>
  <c r="N964" i="7"/>
  <c r="O964" i="7" s="1"/>
  <c r="P964" i="7" l="1"/>
  <c r="Q964" i="7"/>
  <c r="S964" i="7" s="1"/>
  <c r="R964" i="7" l="1"/>
  <c r="T964" i="7" s="1"/>
  <c r="U964" i="7"/>
  <c r="N965" i="7" l="1"/>
  <c r="O965" i="7" s="1"/>
  <c r="M965" i="7"/>
  <c r="P965" i="7" l="1"/>
  <c r="Q965" i="7"/>
  <c r="S965" i="7" s="1"/>
  <c r="U965" i="7" l="1"/>
  <c r="R965" i="7"/>
  <c r="T965" i="7" s="1"/>
  <c r="M966" i="7" l="1"/>
  <c r="N966" i="7"/>
  <c r="O966" i="7" s="1"/>
  <c r="P966" i="7" l="1"/>
  <c r="Q966" i="7"/>
  <c r="S966" i="7" s="1"/>
  <c r="R966" i="7" l="1"/>
  <c r="T966" i="7" s="1"/>
  <c r="U966" i="7"/>
  <c r="N967" i="7" l="1"/>
  <c r="O967" i="7" s="1"/>
  <c r="M967" i="7"/>
  <c r="P967" i="7" l="1"/>
  <c r="Q967" i="7"/>
  <c r="S967" i="7" s="1"/>
  <c r="R967" i="7" l="1"/>
  <c r="T967" i="7" s="1"/>
  <c r="U967" i="7"/>
  <c r="M968" i="7" l="1"/>
  <c r="N968" i="7"/>
  <c r="O968" i="7" s="1"/>
  <c r="P968" i="7" l="1"/>
  <c r="Q968" i="7"/>
  <c r="S968" i="7" s="1"/>
  <c r="R968" i="7" l="1"/>
  <c r="T968" i="7" s="1"/>
  <c r="U968" i="7"/>
  <c r="N969" i="7" l="1"/>
  <c r="O969" i="7" s="1"/>
  <c r="M969" i="7"/>
  <c r="P969" i="7" l="1"/>
  <c r="Q969" i="7"/>
  <c r="S969" i="7"/>
  <c r="U969" i="7" l="1"/>
  <c r="R969" i="7"/>
  <c r="T969" i="7" s="1"/>
  <c r="M970" i="7" l="1"/>
  <c r="N970" i="7"/>
  <c r="O970" i="7" s="1"/>
  <c r="P970" i="7" l="1"/>
  <c r="Q970" i="7"/>
  <c r="S970" i="7"/>
  <c r="R970" i="7" l="1"/>
  <c r="T970" i="7" s="1"/>
  <c r="U970" i="7"/>
  <c r="M971" i="7" l="1"/>
  <c r="N971" i="7"/>
  <c r="O971" i="7" s="1"/>
  <c r="P971" i="7" l="1"/>
  <c r="Q971" i="7"/>
  <c r="S971" i="7"/>
  <c r="R971" i="7" l="1"/>
  <c r="T971" i="7" s="1"/>
  <c r="U971" i="7"/>
  <c r="M972" i="7" l="1"/>
  <c r="N972" i="7"/>
  <c r="O972" i="7" s="1"/>
  <c r="P972" i="7" l="1"/>
  <c r="Q972" i="7"/>
  <c r="S972" i="7" s="1"/>
  <c r="U972" i="7" l="1"/>
  <c r="R972" i="7"/>
  <c r="T972" i="7" s="1"/>
  <c r="N973" i="7" l="1"/>
  <c r="O973" i="7" s="1"/>
  <c r="M973" i="7"/>
  <c r="P973" i="7" l="1"/>
  <c r="Q973" i="7"/>
  <c r="S973" i="7" s="1"/>
  <c r="U973" i="7" l="1"/>
  <c r="R973" i="7"/>
  <c r="T973" i="7" s="1"/>
  <c r="N974" i="7" l="1"/>
  <c r="O974" i="7" s="1"/>
  <c r="M974" i="7"/>
  <c r="P974" i="7" l="1"/>
  <c r="Q974" i="7"/>
  <c r="S974" i="7" s="1"/>
  <c r="R974" i="7" l="1"/>
  <c r="T974" i="7" s="1"/>
  <c r="U974" i="7"/>
  <c r="M975" i="7" l="1"/>
  <c r="N975" i="7"/>
  <c r="O975" i="7" s="1"/>
  <c r="P975" i="7" l="1"/>
  <c r="Q975" i="7"/>
  <c r="S975" i="7" s="1"/>
  <c r="R975" i="7" l="1"/>
  <c r="T975" i="7" s="1"/>
  <c r="U975" i="7"/>
  <c r="N976" i="7" l="1"/>
  <c r="O976" i="7" s="1"/>
  <c r="M976" i="7"/>
  <c r="P976" i="7" l="1"/>
  <c r="Q976" i="7"/>
  <c r="S976" i="7" s="1"/>
  <c r="U976" i="7" l="1"/>
  <c r="R976" i="7"/>
  <c r="T976" i="7" s="1"/>
  <c r="M977" i="7" l="1"/>
  <c r="N977" i="7"/>
  <c r="O977" i="7" s="1"/>
  <c r="P977" i="7" l="1"/>
  <c r="Q977" i="7"/>
  <c r="S977" i="7" s="1"/>
  <c r="R977" i="7" l="1"/>
  <c r="T977" i="7" s="1"/>
  <c r="U977" i="7"/>
  <c r="N978" i="7" l="1"/>
  <c r="O978" i="7" s="1"/>
  <c r="M978" i="7"/>
  <c r="P978" i="7" l="1"/>
  <c r="Q978" i="7"/>
  <c r="S978" i="7" s="1"/>
  <c r="U978" i="7" l="1"/>
  <c r="R978" i="7"/>
  <c r="T978" i="7" s="1"/>
  <c r="N979" i="7" l="1"/>
  <c r="O979" i="7" s="1"/>
  <c r="M979" i="7"/>
  <c r="P979" i="7" l="1"/>
  <c r="Q979" i="7"/>
  <c r="S979" i="7" s="1"/>
  <c r="U979" i="7" l="1"/>
  <c r="R979" i="7"/>
  <c r="T979" i="7" s="1"/>
  <c r="M980" i="7" l="1"/>
  <c r="N980" i="7"/>
  <c r="O980" i="7" s="1"/>
  <c r="P980" i="7" l="1"/>
  <c r="Q980" i="7"/>
  <c r="S980" i="7"/>
  <c r="U980" i="7" l="1"/>
  <c r="R980" i="7"/>
  <c r="T980" i="7" s="1"/>
  <c r="N981" i="7" l="1"/>
  <c r="O981" i="7" s="1"/>
  <c r="M981" i="7"/>
  <c r="P981" i="7" l="1"/>
  <c r="Q981" i="7"/>
  <c r="S981" i="7" s="1"/>
  <c r="R981" i="7" l="1"/>
  <c r="T981" i="7" s="1"/>
  <c r="U981" i="7"/>
  <c r="M982" i="7" l="1"/>
  <c r="N982" i="7"/>
  <c r="O982" i="7" s="1"/>
  <c r="P982" i="7" l="1"/>
  <c r="Q982" i="7"/>
  <c r="S982" i="7"/>
  <c r="R982" i="7" l="1"/>
  <c r="T982" i="7" s="1"/>
  <c r="U982" i="7"/>
  <c r="N983" i="7" l="1"/>
  <c r="O983" i="7" s="1"/>
  <c r="M983" i="7"/>
  <c r="P983" i="7" l="1"/>
  <c r="Q983" i="7"/>
  <c r="S983" i="7"/>
  <c r="U983" i="7" l="1"/>
  <c r="R983" i="7"/>
  <c r="T983" i="7" s="1"/>
  <c r="M984" i="7" l="1"/>
  <c r="N984" i="7"/>
  <c r="O984" i="7" s="1"/>
  <c r="P984" i="7" l="1"/>
  <c r="Q984" i="7"/>
  <c r="S984" i="7"/>
  <c r="U984" i="7" l="1"/>
  <c r="R984" i="7"/>
  <c r="T984" i="7" s="1"/>
  <c r="N985" i="7" l="1"/>
  <c r="O985" i="7" s="1"/>
  <c r="M985" i="7"/>
  <c r="P985" i="7" l="1"/>
  <c r="Q985" i="7"/>
  <c r="S985" i="7" s="1"/>
  <c r="R985" i="7" l="1"/>
  <c r="T985" i="7" s="1"/>
  <c r="U985" i="7"/>
  <c r="M986" i="7" l="1"/>
  <c r="N986" i="7"/>
  <c r="O986" i="7" s="1"/>
  <c r="P986" i="7" l="1"/>
  <c r="Q986" i="7"/>
  <c r="S986" i="7" s="1"/>
  <c r="U986" i="7" l="1"/>
  <c r="R986" i="7"/>
  <c r="T986" i="7" s="1"/>
  <c r="M987" i="7" l="1"/>
  <c r="N987" i="7"/>
  <c r="O987" i="7" s="1"/>
  <c r="P987" i="7" l="1"/>
  <c r="Q987" i="7"/>
  <c r="S987" i="7" s="1"/>
  <c r="U987" i="7" l="1"/>
  <c r="R987" i="7"/>
  <c r="T987" i="7" s="1"/>
  <c r="N988" i="7" l="1"/>
  <c r="O988" i="7" s="1"/>
  <c r="M988" i="7"/>
  <c r="P988" i="7" l="1"/>
  <c r="Q988" i="7"/>
  <c r="S988" i="7" s="1"/>
  <c r="U988" i="7" l="1"/>
  <c r="R988" i="7"/>
  <c r="T988" i="7" s="1"/>
  <c r="N989" i="7" l="1"/>
  <c r="O989" i="7" s="1"/>
  <c r="M989" i="7"/>
  <c r="P989" i="7" l="1"/>
  <c r="Q989" i="7"/>
  <c r="S989" i="7" s="1"/>
  <c r="R989" i="7" l="1"/>
  <c r="T989" i="7" s="1"/>
  <c r="U989" i="7"/>
  <c r="M990" i="7" l="1"/>
  <c r="N990" i="7"/>
  <c r="O990" i="7" s="1"/>
  <c r="P990" i="7" l="1"/>
  <c r="Q990" i="7"/>
  <c r="S990" i="7" s="1"/>
  <c r="R990" i="7" l="1"/>
  <c r="T990" i="7" s="1"/>
  <c r="U990" i="7"/>
  <c r="N991" i="7" l="1"/>
  <c r="O991" i="7" s="1"/>
  <c r="M991" i="7"/>
  <c r="P991" i="7" l="1"/>
  <c r="Q991" i="7"/>
  <c r="S991" i="7" s="1"/>
  <c r="U991" i="7" l="1"/>
  <c r="R991" i="7"/>
  <c r="T991" i="7" s="1"/>
  <c r="N992" i="7" l="1"/>
  <c r="O992" i="7" s="1"/>
  <c r="M992" i="7"/>
  <c r="P992" i="7" l="1"/>
  <c r="Q992" i="7"/>
  <c r="S992" i="7" s="1"/>
  <c r="R992" i="7" l="1"/>
  <c r="T992" i="7" s="1"/>
  <c r="U992" i="7"/>
  <c r="M993" i="7" l="1"/>
  <c r="N993" i="7"/>
  <c r="O993" i="7" s="1"/>
  <c r="P993" i="7" l="1"/>
  <c r="Q993" i="7"/>
  <c r="S993" i="7"/>
  <c r="R993" i="7" l="1"/>
  <c r="T993" i="7" s="1"/>
  <c r="U993" i="7"/>
  <c r="M994" i="7" l="1"/>
  <c r="N994" i="7"/>
  <c r="O994" i="7" s="1"/>
  <c r="P994" i="7" l="1"/>
  <c r="Q994" i="7"/>
  <c r="S994" i="7"/>
  <c r="U994" i="7" l="1"/>
  <c r="R994" i="7"/>
  <c r="T994" i="7" s="1"/>
  <c r="N995" i="7" l="1"/>
  <c r="O995" i="7" s="1"/>
  <c r="M995" i="7"/>
  <c r="P995" i="7" l="1"/>
  <c r="Q995" i="7"/>
  <c r="S995" i="7" s="1"/>
  <c r="U995" i="7" l="1"/>
  <c r="R995" i="7"/>
  <c r="T995" i="7" s="1"/>
  <c r="M996" i="7" l="1"/>
  <c r="N996" i="7"/>
  <c r="O996" i="7" s="1"/>
  <c r="P996" i="7" l="1"/>
  <c r="Q996" i="7"/>
  <c r="S996" i="7" s="1"/>
  <c r="R996" i="7" l="1"/>
  <c r="T996" i="7" s="1"/>
  <c r="U996" i="7"/>
  <c r="N997" i="7" l="1"/>
  <c r="O997" i="7" s="1"/>
  <c r="M997" i="7"/>
  <c r="P997" i="7" l="1"/>
  <c r="Q997" i="7"/>
  <c r="S997" i="7" s="1"/>
  <c r="U997" i="7" l="1"/>
  <c r="R997" i="7"/>
  <c r="T997" i="7" s="1"/>
  <c r="M998" i="7" l="1"/>
  <c r="N998" i="7"/>
  <c r="O998" i="7" s="1"/>
  <c r="P998" i="7" l="1"/>
  <c r="Q998" i="7"/>
  <c r="S998" i="7" s="1"/>
  <c r="U998" i="7" l="1"/>
  <c r="R998" i="7"/>
  <c r="T998" i="7" s="1"/>
  <c r="M999" i="7" l="1"/>
  <c r="N999" i="7"/>
  <c r="O999" i="7" s="1"/>
  <c r="P999" i="7" l="1"/>
  <c r="Q999" i="7"/>
  <c r="S999" i="7" s="1"/>
  <c r="U999" i="7" l="1"/>
  <c r="R999" i="7"/>
  <c r="T999" i="7" s="1"/>
  <c r="M1000" i="7" l="1"/>
  <c r="N1000" i="7"/>
  <c r="O1000" i="7" s="1"/>
  <c r="P1000" i="7" l="1"/>
  <c r="Q1000" i="7"/>
  <c r="S1000" i="7" s="1"/>
  <c r="R1000" i="7" l="1"/>
  <c r="T1000" i="7" s="1"/>
  <c r="U1000" i="7"/>
  <c r="N1001" i="7" l="1"/>
  <c r="O1001" i="7" s="1"/>
  <c r="M1001" i="7"/>
  <c r="P1001" i="7" l="1"/>
  <c r="Q1001" i="7"/>
  <c r="S1001" i="7" s="1"/>
  <c r="R1001" i="7" l="1"/>
  <c r="T1001" i="7" s="1"/>
  <c r="U1001" i="7"/>
  <c r="M1002" i="7" l="1"/>
  <c r="N1002" i="7"/>
  <c r="O1002" i="7" s="1"/>
  <c r="P1002" i="7" l="1"/>
  <c r="Q1002" i="7"/>
  <c r="S1002" i="7"/>
  <c r="U1002" i="7" l="1"/>
  <c r="R1002" i="7"/>
  <c r="T1002" i="7" s="1"/>
  <c r="N1003" i="7" l="1"/>
  <c r="O1003" i="7" s="1"/>
  <c r="M1003" i="7"/>
  <c r="P1003" i="7" l="1"/>
  <c r="Q1003" i="7"/>
  <c r="S1003" i="7" s="1"/>
  <c r="R1003" i="7" l="1"/>
  <c r="T1003" i="7" s="1"/>
  <c r="U1003" i="7"/>
  <c r="M1004" i="7" l="1"/>
  <c r="N1004" i="7"/>
  <c r="O1004" i="7" s="1"/>
  <c r="P1004" i="7" l="1"/>
  <c r="Q1004" i="7"/>
  <c r="S1004" i="7" s="1"/>
  <c r="U1004" i="7" l="1"/>
  <c r="R1004" i="7"/>
  <c r="T1004" i="7" s="1"/>
  <c r="N1005" i="7" l="1"/>
  <c r="O1005" i="7" s="1"/>
  <c r="M1005" i="7"/>
  <c r="P1005" i="7" l="1"/>
  <c r="Q1005" i="7"/>
  <c r="S1005" i="7" s="1"/>
  <c r="R1005" i="7" l="1"/>
  <c r="T1005" i="7" s="1"/>
  <c r="U1005" i="7"/>
  <c r="N1006" i="7" l="1"/>
  <c r="O1006" i="7" s="1"/>
  <c r="M1006" i="7"/>
  <c r="P1006" i="7" l="1"/>
  <c r="Q1006" i="7"/>
  <c r="S1006" i="7"/>
  <c r="U1006" i="7" l="1"/>
  <c r="R1006" i="7"/>
  <c r="T1006" i="7" s="1"/>
  <c r="N1007" i="7" l="1"/>
  <c r="O1007" i="7" s="1"/>
  <c r="M1007" i="7"/>
  <c r="P1007" i="7" l="1"/>
  <c r="Q1007" i="7"/>
  <c r="S1007" i="7" s="1"/>
  <c r="R1007" i="7" l="1"/>
  <c r="T1007" i="7" s="1"/>
  <c r="U1007" i="7"/>
  <c r="M1008" i="7" l="1"/>
  <c r="N1008" i="7"/>
  <c r="O1008" i="7" s="1"/>
  <c r="P1008" i="7" l="1"/>
  <c r="Q1008" i="7"/>
  <c r="S1008" i="7" s="1"/>
  <c r="U1008" i="7" l="1"/>
  <c r="R1008" i="7"/>
  <c r="T1008" i="7" s="1"/>
  <c r="M1009" i="7" l="1"/>
  <c r="N1009" i="7"/>
  <c r="O1009" i="7" s="1"/>
  <c r="P1009" i="7" l="1"/>
  <c r="Q1009" i="7"/>
  <c r="S1009" i="7"/>
  <c r="U1009" i="7" l="1"/>
  <c r="R1009" i="7"/>
  <c r="T1009" i="7" s="1"/>
  <c r="N1010" i="7" l="1"/>
  <c r="O1010" i="7" s="1"/>
  <c r="M1010" i="7"/>
  <c r="P1010" i="7" l="1"/>
  <c r="Q1010" i="7"/>
  <c r="S1010" i="7" s="1"/>
  <c r="U1010" i="7" l="1"/>
  <c r="R1010" i="7"/>
  <c r="T1010" i="7" s="1"/>
  <c r="M1011" i="7" l="1"/>
  <c r="N1011" i="7"/>
  <c r="O1011" i="7" s="1"/>
  <c r="P1011" i="7" l="1"/>
  <c r="Q1011" i="7"/>
  <c r="S1011" i="7"/>
  <c r="U1011" i="7" l="1"/>
  <c r="R1011" i="7"/>
  <c r="T1011" i="7" s="1"/>
  <c r="N1012" i="7" l="1"/>
  <c r="O1012" i="7" s="1"/>
  <c r="M1012" i="7"/>
  <c r="P1012" i="7" l="1"/>
  <c r="Q1012" i="7"/>
  <c r="S1012" i="7" s="1"/>
  <c r="U1012" i="7" l="1"/>
  <c r="R1012" i="7"/>
  <c r="T1012" i="7" s="1"/>
  <c r="N1013" i="7" l="1"/>
  <c r="O1013" i="7" s="1"/>
  <c r="M1013" i="7"/>
  <c r="P1013" i="7" l="1"/>
  <c r="Q1013" i="7"/>
  <c r="S1013" i="7" s="1"/>
  <c r="U1013" i="7" l="1"/>
  <c r="R1013" i="7"/>
  <c r="T1013" i="7" s="1"/>
  <c r="M1014" i="7" l="1"/>
  <c r="N1014" i="7"/>
  <c r="O1014" i="7" s="1"/>
  <c r="P1014" i="7" l="1"/>
  <c r="Q1014" i="7"/>
  <c r="S1014" i="7" s="1"/>
  <c r="R1014" i="7" l="1"/>
  <c r="T1014" i="7" s="1"/>
  <c r="U1014" i="7"/>
  <c r="M1015" i="7" l="1"/>
  <c r="N1015" i="7"/>
  <c r="O1015" i="7" s="1"/>
  <c r="P1015" i="7" l="1"/>
  <c r="Q1015" i="7"/>
  <c r="S1015" i="7" s="1"/>
  <c r="R1015" i="7" l="1"/>
  <c r="T1015" i="7" s="1"/>
  <c r="U1015" i="7"/>
  <c r="M1016" i="7" l="1"/>
  <c r="N1016" i="7"/>
  <c r="O1016" i="7" s="1"/>
  <c r="P1016" i="7" l="1"/>
  <c r="Q1016" i="7"/>
  <c r="S1016" i="7"/>
  <c r="R1016" i="7" l="1"/>
  <c r="T1016" i="7" s="1"/>
  <c r="U1016" i="7"/>
  <c r="M1017" i="7" l="1"/>
  <c r="N1017" i="7"/>
  <c r="O1017" i="7" s="1"/>
  <c r="P1017" i="7" l="1"/>
  <c r="Q1017" i="7"/>
  <c r="S1017" i="7" s="1"/>
  <c r="R1017" i="7" l="1"/>
  <c r="T1017" i="7" s="1"/>
  <c r="U1017" i="7"/>
  <c r="M1018" i="7" l="1"/>
  <c r="N1018" i="7"/>
  <c r="O1018" i="7" s="1"/>
  <c r="P1018" i="7" l="1"/>
  <c r="Q1018" i="7"/>
  <c r="S1018" i="7"/>
  <c r="R1018" i="7" l="1"/>
  <c r="T1018" i="7" s="1"/>
  <c r="U1018" i="7"/>
  <c r="N1019" i="7" l="1"/>
  <c r="O1019" i="7" s="1"/>
  <c r="M1019" i="7"/>
  <c r="P1019" i="7" l="1"/>
  <c r="Q1019" i="7"/>
  <c r="S1019" i="7" s="1"/>
  <c r="R1019" i="7" l="1"/>
  <c r="T1019" i="7" s="1"/>
  <c r="U1019" i="7"/>
  <c r="M1020" i="7" l="1"/>
  <c r="N1020" i="7"/>
  <c r="O1020" i="7" s="1"/>
  <c r="P1020" i="7" l="1"/>
  <c r="Q1020" i="7"/>
  <c r="S1020" i="7" s="1"/>
  <c r="R1020" i="7" l="1"/>
  <c r="T1020" i="7" s="1"/>
  <c r="U1020" i="7"/>
  <c r="N1021" i="7" l="1"/>
  <c r="O1021" i="7" s="1"/>
  <c r="M1021" i="7"/>
  <c r="P1021" i="7" l="1"/>
  <c r="Q1021" i="7"/>
  <c r="S1021" i="7" s="1"/>
  <c r="R1021" i="7" l="1"/>
  <c r="T1021" i="7" s="1"/>
  <c r="U1021" i="7"/>
  <c r="N1022" i="7" l="1"/>
  <c r="O1022" i="7" s="1"/>
  <c r="M1022" i="7"/>
  <c r="P1022" i="7" l="1"/>
  <c r="Q1022" i="7"/>
  <c r="S1022" i="7" s="1"/>
  <c r="R1022" i="7" l="1"/>
  <c r="T1022" i="7" s="1"/>
  <c r="U1022" i="7"/>
  <c r="M1023" i="7" l="1"/>
  <c r="N1023" i="7"/>
  <c r="O1023" i="7" s="1"/>
  <c r="P1023" i="7" l="1"/>
  <c r="Q1023" i="7"/>
  <c r="S1023" i="7"/>
  <c r="R1023" i="7" l="1"/>
  <c r="T1023" i="7" s="1"/>
  <c r="U1023" i="7"/>
  <c r="M1024" i="7" l="1"/>
  <c r="N1024" i="7"/>
  <c r="O1024" i="7" s="1"/>
  <c r="P1024" i="7" l="1"/>
  <c r="Q1024" i="7"/>
  <c r="S1024" i="7" s="1"/>
  <c r="R1024" i="7" l="1"/>
  <c r="T1024" i="7" s="1"/>
  <c r="U1024" i="7"/>
  <c r="M1025" i="7" l="1"/>
  <c r="N1025" i="7"/>
  <c r="O1025" i="7" s="1"/>
  <c r="P1025" i="7" l="1"/>
  <c r="Q1025" i="7"/>
  <c r="S1025" i="7"/>
  <c r="R1025" i="7" l="1"/>
  <c r="T1025" i="7" s="1"/>
  <c r="U1025" i="7"/>
  <c r="N1026" i="7" l="1"/>
  <c r="O1026" i="7" s="1"/>
  <c r="M1026" i="7"/>
  <c r="P1026" i="7" l="1"/>
  <c r="Q1026" i="7"/>
  <c r="S1026" i="7" s="1"/>
  <c r="U1026" i="7" l="1"/>
  <c r="R1026" i="7"/>
  <c r="T1026" i="7" s="1"/>
  <c r="M1027" i="7" l="1"/>
  <c r="N1027" i="7"/>
  <c r="O1027" i="7" s="1"/>
  <c r="P1027" i="7" l="1"/>
  <c r="Q1027" i="7"/>
  <c r="S1027" i="7" s="1"/>
  <c r="U1027" i="7" l="1"/>
  <c r="R1027" i="7"/>
  <c r="T1027" i="7" s="1"/>
  <c r="N1028" i="7" l="1"/>
  <c r="O1028" i="7" s="1"/>
  <c r="M1028" i="7"/>
  <c r="P1028" i="7" l="1"/>
  <c r="Q1028" i="7"/>
  <c r="S1028" i="7" s="1"/>
  <c r="U1028" i="7" l="1"/>
  <c r="R1028" i="7"/>
  <c r="T1028" i="7" s="1"/>
  <c r="N1029" i="7" l="1"/>
  <c r="O1029" i="7" s="1"/>
  <c r="M1029" i="7"/>
  <c r="P1029" i="7" l="1"/>
  <c r="Q1029" i="7"/>
  <c r="S1029" i="7" s="1"/>
  <c r="U1029" i="7" l="1"/>
  <c r="R1029" i="7"/>
  <c r="T1029" i="7" s="1"/>
  <c r="M1030" i="7" l="1"/>
  <c r="N1030" i="7"/>
  <c r="O1030" i="7" s="1"/>
  <c r="P1030" i="7" l="1"/>
  <c r="Q1030" i="7"/>
  <c r="S1030" i="7" s="1"/>
  <c r="R1030" i="7" l="1"/>
  <c r="T1030" i="7" s="1"/>
  <c r="U1030" i="7"/>
  <c r="M1031" i="7" l="1"/>
  <c r="N1031" i="7"/>
  <c r="O1031" i="7" s="1"/>
  <c r="P1031" i="7" l="1"/>
  <c r="Q1031" i="7"/>
  <c r="S1031" i="7" s="1"/>
  <c r="U1031" i="7" l="1"/>
  <c r="R1031" i="7"/>
  <c r="T1031" i="7" s="1"/>
  <c r="N1032" i="7" l="1"/>
  <c r="O1032" i="7" s="1"/>
  <c r="M1032" i="7"/>
  <c r="P1032" i="7" l="1"/>
  <c r="Q1032" i="7"/>
  <c r="S1032" i="7" s="1"/>
  <c r="R1032" i="7" l="1"/>
  <c r="T1032" i="7" s="1"/>
  <c r="U1032" i="7"/>
  <c r="N1033" i="7" l="1"/>
  <c r="O1033" i="7" s="1"/>
  <c r="M1033" i="7"/>
  <c r="P1033" i="7" l="1"/>
  <c r="Q1033" i="7"/>
  <c r="S1033" i="7"/>
  <c r="R1033" i="7" l="1"/>
  <c r="T1033" i="7" s="1"/>
  <c r="U1033" i="7"/>
  <c r="M1034" i="7" l="1"/>
  <c r="N1034" i="7"/>
  <c r="O1034" i="7" s="1"/>
  <c r="P1034" i="7" l="1"/>
  <c r="Q1034" i="7"/>
  <c r="S1034" i="7" s="1"/>
  <c r="R1034" i="7" l="1"/>
  <c r="T1034" i="7" s="1"/>
  <c r="U1034" i="7"/>
  <c r="M1035" i="7" l="1"/>
  <c r="N1035" i="7"/>
  <c r="O1035" i="7" s="1"/>
  <c r="P1035" i="7" l="1"/>
  <c r="Q1035" i="7"/>
  <c r="S1035" i="7" s="1"/>
  <c r="U1035" i="7" l="1"/>
  <c r="R1035" i="7"/>
  <c r="T1035" i="7" s="1"/>
  <c r="M1036" i="7" l="1"/>
  <c r="N1036" i="7"/>
  <c r="O1036" i="7" s="1"/>
  <c r="P1036" i="7" l="1"/>
  <c r="Q1036" i="7"/>
  <c r="S1036" i="7" s="1"/>
  <c r="R1036" i="7" l="1"/>
  <c r="T1036" i="7" s="1"/>
  <c r="U1036" i="7"/>
  <c r="N1037" i="7" l="1"/>
  <c r="O1037" i="7" s="1"/>
  <c r="M1037" i="7"/>
  <c r="P1037" i="7" l="1"/>
  <c r="Q1037" i="7"/>
  <c r="S1037" i="7" s="1"/>
  <c r="R1037" i="7" l="1"/>
  <c r="T1037" i="7" s="1"/>
  <c r="U1037" i="7"/>
  <c r="N1038" i="7" l="1"/>
  <c r="O1038" i="7" s="1"/>
  <c r="M1038" i="7"/>
  <c r="P1038" i="7" l="1"/>
  <c r="Q1038" i="7"/>
  <c r="S1038" i="7" s="1"/>
  <c r="R1038" i="7" l="1"/>
  <c r="T1038" i="7" s="1"/>
  <c r="U1038" i="7"/>
  <c r="M1039" i="7" l="1"/>
  <c r="N1039" i="7"/>
  <c r="O1039" i="7" s="1"/>
  <c r="P1039" i="7" l="1"/>
  <c r="Q1039" i="7"/>
  <c r="S1039" i="7" s="1"/>
  <c r="U1039" i="7" l="1"/>
  <c r="R1039" i="7"/>
  <c r="T1039" i="7" s="1"/>
  <c r="M1040" i="7" l="1"/>
  <c r="N1040" i="7"/>
  <c r="O1040" i="7" s="1"/>
  <c r="P1040" i="7" l="1"/>
  <c r="Q1040" i="7"/>
  <c r="S1040" i="7"/>
  <c r="R1040" i="7" l="1"/>
  <c r="T1040" i="7" s="1"/>
  <c r="U1040" i="7"/>
  <c r="N1041" i="7" l="1"/>
  <c r="O1041" i="7" s="1"/>
  <c r="M1041" i="7"/>
  <c r="P1041" i="7" l="1"/>
  <c r="Q1041" i="7"/>
  <c r="S1041" i="7" s="1"/>
  <c r="U1041" i="7" l="1"/>
  <c r="R1041" i="7"/>
  <c r="T1041" i="7" s="1"/>
  <c r="M1042" i="7" l="1"/>
  <c r="N1042" i="7"/>
  <c r="O1042" i="7" s="1"/>
  <c r="P1042" i="7" l="1"/>
  <c r="Q1042" i="7"/>
  <c r="S1042" i="7" s="1"/>
  <c r="U1042" i="7" l="1"/>
  <c r="R1042" i="7"/>
  <c r="T1042" i="7" s="1"/>
  <c r="N1043" i="7" l="1"/>
  <c r="O1043" i="7" s="1"/>
  <c r="M1043" i="7"/>
  <c r="P1043" i="7" l="1"/>
  <c r="Q1043" i="7"/>
  <c r="S1043" i="7" s="1"/>
  <c r="R1043" i="7" l="1"/>
  <c r="T1043" i="7" s="1"/>
  <c r="U1043" i="7"/>
  <c r="M1044" i="7" l="1"/>
  <c r="N1044" i="7"/>
  <c r="O1044" i="7" s="1"/>
  <c r="P1044" i="7" l="1"/>
  <c r="Q1044" i="7"/>
  <c r="S1044" i="7" s="1"/>
  <c r="U1044" i="7" l="1"/>
  <c r="R1044" i="7"/>
  <c r="T1044" i="7" s="1"/>
  <c r="N1045" i="7" l="1"/>
  <c r="O1045" i="7" s="1"/>
  <c r="M1045" i="7"/>
  <c r="P1045" i="7" l="1"/>
  <c r="Q1045" i="7"/>
  <c r="S1045" i="7" s="1"/>
  <c r="R1045" i="7" l="1"/>
  <c r="T1045" i="7" s="1"/>
  <c r="U1045" i="7"/>
  <c r="N1046" i="7" l="1"/>
  <c r="O1046" i="7" s="1"/>
  <c r="M1046" i="7"/>
  <c r="P1046" i="7" l="1"/>
  <c r="Q1046" i="7"/>
  <c r="S1046" i="7" s="1"/>
  <c r="R1046" i="7" l="1"/>
  <c r="T1046" i="7" s="1"/>
  <c r="U1046" i="7"/>
  <c r="M1047" i="7" l="1"/>
  <c r="N1047" i="7"/>
  <c r="O1047" i="7" s="1"/>
  <c r="P1047" i="7" l="1"/>
  <c r="Q1047" i="7"/>
  <c r="S1047" i="7"/>
  <c r="R1047" i="7" l="1"/>
  <c r="T1047" i="7" s="1"/>
  <c r="U1047" i="7"/>
  <c r="M1048" i="7" l="1"/>
  <c r="N1048" i="7"/>
  <c r="O1048" i="7" s="1"/>
  <c r="P1048" i="7" l="1"/>
  <c r="Q1048" i="7"/>
  <c r="S1048" i="7"/>
  <c r="U1048" i="7" l="1"/>
  <c r="R1048" i="7"/>
  <c r="T1048" i="7" s="1"/>
  <c r="M1049" i="7" l="1"/>
  <c r="N1049" i="7"/>
  <c r="O1049" i="7" s="1"/>
  <c r="P1049" i="7" l="1"/>
  <c r="Q1049" i="7"/>
  <c r="S1049" i="7" s="1"/>
  <c r="R1049" i="7" l="1"/>
  <c r="T1049" i="7" s="1"/>
  <c r="U1049" i="7"/>
  <c r="M1050" i="7" l="1"/>
  <c r="N1050" i="7"/>
  <c r="O1050" i="7" s="1"/>
  <c r="P1050" i="7" l="1"/>
  <c r="Q1050" i="7"/>
  <c r="S1050" i="7" s="1"/>
  <c r="R1050" i="7" l="1"/>
  <c r="T1050" i="7" s="1"/>
  <c r="U1050" i="7"/>
  <c r="M1051" i="7" l="1"/>
  <c r="N1051" i="7"/>
  <c r="O1051" i="7" s="1"/>
  <c r="P1051" i="7" l="1"/>
  <c r="Q1051" i="7"/>
  <c r="S1051" i="7" s="1"/>
  <c r="U1051" i="7" l="1"/>
  <c r="R1051" i="7"/>
  <c r="T1051" i="7" s="1"/>
  <c r="M1052" i="7" l="1"/>
  <c r="N1052" i="7"/>
  <c r="O1052" i="7" s="1"/>
  <c r="P1052" i="7" l="1"/>
  <c r="Q1052" i="7"/>
  <c r="S1052" i="7"/>
  <c r="R1052" i="7" l="1"/>
  <c r="T1052" i="7" s="1"/>
  <c r="U1052" i="7"/>
  <c r="N1053" i="7" l="1"/>
  <c r="O1053" i="7" s="1"/>
  <c r="M1053" i="7"/>
  <c r="P1053" i="7" l="1"/>
  <c r="Q1053" i="7"/>
  <c r="S1053" i="7" s="1"/>
  <c r="R1053" i="7" l="1"/>
  <c r="T1053" i="7" s="1"/>
  <c r="U1053" i="7"/>
  <c r="M1054" i="7" l="1"/>
  <c r="N1054" i="7"/>
  <c r="O1054" i="7" s="1"/>
  <c r="P1054" i="7" l="1"/>
  <c r="Q1054" i="7"/>
  <c r="S1054" i="7" s="1"/>
  <c r="U1054" i="7" l="1"/>
  <c r="R1054" i="7"/>
  <c r="T1054" i="7" s="1"/>
  <c r="N1055" i="7" l="1"/>
  <c r="O1055" i="7" s="1"/>
  <c r="M1055" i="7"/>
  <c r="P1055" i="7" l="1"/>
  <c r="Q1055" i="7"/>
  <c r="S1055" i="7" s="1"/>
  <c r="U1055" i="7" l="1"/>
  <c r="R1055" i="7"/>
  <c r="T1055" i="7" s="1"/>
  <c r="N1056" i="7" l="1"/>
  <c r="O1056" i="7" s="1"/>
  <c r="M1056" i="7"/>
  <c r="P1056" i="7" l="1"/>
  <c r="Q1056" i="7"/>
  <c r="S1056" i="7" s="1"/>
  <c r="R1056" i="7" l="1"/>
  <c r="T1056" i="7" s="1"/>
  <c r="U1056" i="7"/>
  <c r="M1057" i="7" l="1"/>
  <c r="N1057" i="7"/>
  <c r="O1057" i="7" s="1"/>
  <c r="P1057" i="7" l="1"/>
  <c r="Q1057" i="7"/>
  <c r="S1057" i="7" s="1"/>
  <c r="R1057" i="7" l="1"/>
  <c r="T1057" i="7" s="1"/>
  <c r="U1057" i="7"/>
  <c r="M1058" i="7" l="1"/>
  <c r="N1058" i="7"/>
  <c r="O1058" i="7" s="1"/>
  <c r="P1058" i="7" l="1"/>
  <c r="Q1058" i="7"/>
  <c r="S1058" i="7" s="1"/>
  <c r="R1058" i="7" l="1"/>
  <c r="T1058" i="7" s="1"/>
  <c r="U1058" i="7"/>
  <c r="N1059" i="7" l="1"/>
  <c r="O1059" i="7" s="1"/>
  <c r="M1059" i="7"/>
  <c r="P1059" i="7" l="1"/>
  <c r="Q1059" i="7"/>
  <c r="S1059" i="7" s="1"/>
  <c r="R1059" i="7" l="1"/>
  <c r="T1059" i="7" s="1"/>
  <c r="U1059" i="7"/>
  <c r="M1060" i="7" l="1"/>
  <c r="N1060" i="7"/>
  <c r="O1060" i="7" s="1"/>
  <c r="P1060" i="7" l="1"/>
  <c r="Q1060" i="7"/>
  <c r="S1060" i="7" s="1"/>
  <c r="R1060" i="7" l="1"/>
  <c r="T1060" i="7" s="1"/>
  <c r="U1060" i="7"/>
  <c r="N1061" i="7" l="1"/>
  <c r="O1061" i="7" s="1"/>
  <c r="M1061" i="7"/>
  <c r="P1061" i="7" l="1"/>
  <c r="Q1061" i="7"/>
  <c r="S1061" i="7" s="1"/>
  <c r="U1061" i="7" l="1"/>
  <c r="R1061" i="7"/>
  <c r="T1061" i="7" s="1"/>
  <c r="M1062" i="7" l="1"/>
  <c r="N1062" i="7"/>
  <c r="O1062" i="7" s="1"/>
  <c r="P1062" i="7" l="1"/>
  <c r="Q1062" i="7"/>
  <c r="S1062" i="7" s="1"/>
  <c r="R1062" i="7" l="1"/>
  <c r="T1062" i="7" s="1"/>
  <c r="U1062" i="7"/>
  <c r="M1063" i="7" l="1"/>
  <c r="N1063" i="7"/>
  <c r="O1063" i="7" s="1"/>
  <c r="P1063" i="7" l="1"/>
  <c r="Q1063" i="7"/>
  <c r="S1063" i="7" s="1"/>
  <c r="R1063" i="7" l="1"/>
  <c r="T1063" i="7" s="1"/>
  <c r="U1063" i="7"/>
  <c r="M1064" i="7" l="1"/>
  <c r="N1064" i="7"/>
  <c r="O1064" i="7" s="1"/>
  <c r="P1064" i="7" l="1"/>
  <c r="Q1064" i="7"/>
  <c r="S1064" i="7" s="1"/>
  <c r="R1064" i="7" l="1"/>
  <c r="T1064" i="7" s="1"/>
  <c r="U1064" i="7"/>
  <c r="N1065" i="7" l="1"/>
  <c r="O1065" i="7" s="1"/>
  <c r="M1065" i="7"/>
  <c r="P1065" i="7" l="1"/>
  <c r="Q1065" i="7"/>
  <c r="S1065" i="7" s="1"/>
  <c r="U1065" i="7" l="1"/>
  <c r="R1065" i="7"/>
  <c r="T1065" i="7" s="1"/>
  <c r="M1066" i="7" l="1"/>
  <c r="N1066" i="7"/>
  <c r="O1066" i="7" s="1"/>
  <c r="P1066" i="7" l="1"/>
  <c r="Q1066" i="7"/>
  <c r="S1066" i="7" s="1"/>
  <c r="U1066" i="7" l="1"/>
  <c r="R1066" i="7"/>
  <c r="T1066" i="7" s="1"/>
  <c r="M1067" i="7" l="1"/>
  <c r="N1067" i="7"/>
  <c r="O1067" i="7" s="1"/>
  <c r="P1067" i="7" l="1"/>
  <c r="Q1067" i="7"/>
  <c r="S1067" i="7" s="1"/>
  <c r="R1067" i="7" l="1"/>
  <c r="T1067" i="7" s="1"/>
  <c r="U1067" i="7"/>
  <c r="M1068" i="7" l="1"/>
  <c r="N1068" i="7"/>
  <c r="O1068" i="7" s="1"/>
  <c r="P1068" i="7" l="1"/>
  <c r="Q1068" i="7"/>
  <c r="S1068" i="7"/>
  <c r="R1068" i="7" l="1"/>
  <c r="T1068" i="7" s="1"/>
  <c r="U1068" i="7"/>
  <c r="N1069" i="7" l="1"/>
  <c r="O1069" i="7" s="1"/>
  <c r="M1069" i="7"/>
  <c r="P1069" i="7" l="1"/>
  <c r="Q1069" i="7"/>
  <c r="S1069" i="7" s="1"/>
  <c r="R1069" i="7" l="1"/>
  <c r="T1069" i="7" s="1"/>
  <c r="U1069" i="7"/>
  <c r="N1070" i="7" l="1"/>
  <c r="O1070" i="7" s="1"/>
  <c r="M1070" i="7"/>
  <c r="P1070" i="7" l="1"/>
  <c r="Q1070" i="7"/>
  <c r="S1070" i="7" s="1"/>
  <c r="U1070" i="7" l="1"/>
  <c r="R1070" i="7"/>
  <c r="T1070" i="7" s="1"/>
  <c r="N1071" i="7" l="1"/>
  <c r="O1071" i="7" s="1"/>
  <c r="M1071" i="7"/>
  <c r="P1071" i="7" l="1"/>
  <c r="Q1071" i="7"/>
  <c r="S1071" i="7" s="1"/>
  <c r="R1071" i="7" l="1"/>
  <c r="T1071" i="7" s="1"/>
  <c r="U1071" i="7"/>
  <c r="N1072" i="7" l="1"/>
  <c r="O1072" i="7" s="1"/>
  <c r="M1072" i="7"/>
  <c r="P1072" i="7" l="1"/>
  <c r="Q1072" i="7"/>
  <c r="S1072" i="7" s="1"/>
  <c r="R1072" i="7" l="1"/>
  <c r="T1072" i="7" s="1"/>
  <c r="U1072" i="7"/>
  <c r="M1073" i="7" l="1"/>
  <c r="N1073" i="7"/>
  <c r="O1073" i="7" s="1"/>
  <c r="P1073" i="7" l="1"/>
  <c r="Q1073" i="7"/>
  <c r="S1073" i="7" s="1"/>
  <c r="R1073" i="7" l="1"/>
  <c r="T1073" i="7" s="1"/>
  <c r="U1073" i="7"/>
  <c r="N1074" i="7" l="1"/>
  <c r="O1074" i="7" s="1"/>
  <c r="M1074" i="7"/>
  <c r="P1074" i="7" l="1"/>
  <c r="Q1074" i="7"/>
  <c r="S1074" i="7" s="1"/>
  <c r="U1074" i="7" l="1"/>
  <c r="R1074" i="7"/>
  <c r="T1074" i="7" s="1"/>
  <c r="M1075" i="7" l="1"/>
  <c r="N1075" i="7"/>
  <c r="O1075" i="7" s="1"/>
  <c r="P1075" i="7" l="1"/>
  <c r="Q1075" i="7"/>
  <c r="S1075" i="7" s="1"/>
  <c r="R1075" i="7" l="1"/>
  <c r="T1075" i="7" s="1"/>
  <c r="U1075" i="7"/>
  <c r="M1076" i="7" l="1"/>
  <c r="N1076" i="7"/>
  <c r="O1076" i="7" s="1"/>
  <c r="P1076" i="7" l="1"/>
  <c r="Q1076" i="7"/>
  <c r="S1076" i="7" s="1"/>
  <c r="R1076" i="7" l="1"/>
  <c r="T1076" i="7" s="1"/>
  <c r="U1076" i="7"/>
  <c r="N1077" i="7" l="1"/>
  <c r="O1077" i="7" s="1"/>
  <c r="M1077" i="7"/>
  <c r="P1077" i="7" l="1"/>
  <c r="Q1077" i="7"/>
  <c r="S1077" i="7" s="1"/>
  <c r="R1077" i="7" l="1"/>
  <c r="T1077" i="7" s="1"/>
  <c r="U1077" i="7"/>
  <c r="N1078" i="7" l="1"/>
  <c r="O1078" i="7" s="1"/>
  <c r="M1078" i="7"/>
  <c r="P1078" i="7" l="1"/>
  <c r="Q1078" i="7"/>
  <c r="S1078" i="7" s="1"/>
  <c r="U1078" i="7" l="1"/>
  <c r="R1078" i="7"/>
  <c r="T1078" i="7" s="1"/>
  <c r="N1079" i="7" l="1"/>
  <c r="O1079" i="7" s="1"/>
  <c r="M1079" i="7"/>
  <c r="P1079" i="7" l="1"/>
  <c r="Q1079" i="7"/>
  <c r="S1079" i="7"/>
  <c r="R1079" i="7" l="1"/>
  <c r="T1079" i="7" s="1"/>
  <c r="U1079" i="7"/>
  <c r="N1080" i="7" l="1"/>
  <c r="O1080" i="7" s="1"/>
  <c r="M1080" i="7"/>
  <c r="P1080" i="7" l="1"/>
  <c r="Q1080" i="7"/>
  <c r="S1080" i="7" s="1"/>
  <c r="U1080" i="7" l="1"/>
  <c r="R1080" i="7"/>
  <c r="T1080" i="7" s="1"/>
  <c r="M1081" i="7" l="1"/>
  <c r="N1081" i="7"/>
  <c r="O1081" i="7" s="1"/>
  <c r="P1081" i="7" l="1"/>
  <c r="Q1081" i="7"/>
  <c r="S1081" i="7" s="1"/>
  <c r="R1081" i="7" l="1"/>
  <c r="T1081" i="7" s="1"/>
  <c r="U1081" i="7"/>
  <c r="M1082" i="7" l="1"/>
  <c r="N1082" i="7"/>
  <c r="O1082" i="7" s="1"/>
  <c r="P1082" i="7" l="1"/>
  <c r="Q1082" i="7"/>
  <c r="S1082" i="7" s="1"/>
  <c r="R1082" i="7" l="1"/>
  <c r="T1082" i="7" s="1"/>
  <c r="U1082" i="7"/>
  <c r="N1083" i="7" l="1"/>
  <c r="O1083" i="7" s="1"/>
  <c r="M1083" i="7"/>
  <c r="P1083" i="7" l="1"/>
  <c r="Q1083" i="7"/>
  <c r="S1083" i="7" s="1"/>
  <c r="U1083" i="7" l="1"/>
  <c r="R1083" i="7"/>
  <c r="T1083" i="7" s="1"/>
  <c r="M1084" i="7" l="1"/>
  <c r="N1084" i="7"/>
  <c r="O1084" i="7" s="1"/>
  <c r="P1084" i="7" l="1"/>
  <c r="Q1084" i="7"/>
  <c r="S1084" i="7" s="1"/>
  <c r="U1084" i="7" l="1"/>
  <c r="R1084" i="7"/>
  <c r="T1084" i="7" s="1"/>
  <c r="N1085" i="7" l="1"/>
  <c r="O1085" i="7" s="1"/>
  <c r="M1085" i="7"/>
  <c r="P1085" i="7" l="1"/>
  <c r="Q1085" i="7"/>
  <c r="S1085" i="7" s="1"/>
  <c r="R1085" i="7" l="1"/>
  <c r="T1085" i="7" s="1"/>
  <c r="U1085" i="7"/>
  <c r="M1086" i="7" l="1"/>
  <c r="N1086" i="7"/>
  <c r="O1086" i="7" s="1"/>
  <c r="P1086" i="7" l="1"/>
  <c r="Q1086" i="7"/>
  <c r="S1086" i="7" s="1"/>
  <c r="R1086" i="7" l="1"/>
  <c r="T1086" i="7" s="1"/>
  <c r="U1086" i="7"/>
  <c r="N1087" i="7" l="1"/>
  <c r="O1087" i="7" s="1"/>
  <c r="M1087" i="7"/>
  <c r="P1087" i="7" l="1"/>
  <c r="Q1087" i="7"/>
  <c r="S1087" i="7" s="1"/>
  <c r="U1087" i="7" l="1"/>
  <c r="R1087" i="7"/>
  <c r="T1087" i="7" s="1"/>
  <c r="M1088" i="7" l="1"/>
  <c r="N1088" i="7"/>
  <c r="O1088" i="7" s="1"/>
  <c r="P1088" i="7" l="1"/>
  <c r="Q1088" i="7"/>
  <c r="S1088" i="7" s="1"/>
  <c r="U1088" i="7" l="1"/>
  <c r="R1088" i="7"/>
  <c r="T1088" i="7" s="1"/>
  <c r="N1089" i="7" l="1"/>
  <c r="O1089" i="7" s="1"/>
  <c r="M1089" i="7"/>
  <c r="P1089" i="7" l="1"/>
  <c r="Q1089" i="7"/>
  <c r="S1089" i="7" s="1"/>
  <c r="R1089" i="7" l="1"/>
  <c r="T1089" i="7" s="1"/>
  <c r="U1089" i="7"/>
  <c r="M1090" i="7" l="1"/>
  <c r="N1090" i="7"/>
  <c r="O1090" i="7" s="1"/>
  <c r="P1090" i="7" l="1"/>
  <c r="Q1090" i="7"/>
  <c r="S1090" i="7" s="1"/>
  <c r="U1090" i="7" l="1"/>
  <c r="R1090" i="7"/>
  <c r="T1090" i="7" s="1"/>
  <c r="M1091" i="7" l="1"/>
  <c r="N1091" i="7"/>
  <c r="O1091" i="7" s="1"/>
  <c r="P1091" i="7" l="1"/>
  <c r="Q1091" i="7"/>
  <c r="S1091" i="7" s="1"/>
  <c r="U1091" i="7" l="1"/>
  <c r="R1091" i="7"/>
  <c r="T1091" i="7" s="1"/>
  <c r="N1092" i="7" l="1"/>
  <c r="O1092" i="7" s="1"/>
  <c r="M1092" i="7"/>
  <c r="P1092" i="7" l="1"/>
  <c r="Q1092" i="7"/>
  <c r="S1092" i="7" s="1"/>
  <c r="R1092" i="7" l="1"/>
  <c r="T1092" i="7" s="1"/>
  <c r="U1092" i="7"/>
  <c r="N1093" i="7" l="1"/>
  <c r="O1093" i="7" s="1"/>
  <c r="M1093" i="7"/>
  <c r="P1093" i="7" l="1"/>
  <c r="Q1093" i="7"/>
  <c r="S1093" i="7"/>
  <c r="U1093" i="7" l="1"/>
  <c r="R1093" i="7"/>
  <c r="T1093" i="7" s="1"/>
  <c r="M1094" i="7" l="1"/>
  <c r="N1094" i="7"/>
  <c r="O1094" i="7" s="1"/>
  <c r="P1094" i="7" l="1"/>
  <c r="Q1094" i="7"/>
  <c r="S1094" i="7" s="1"/>
  <c r="R1094" i="7" l="1"/>
  <c r="T1094" i="7" s="1"/>
  <c r="U1094" i="7"/>
  <c r="N1095" i="7" l="1"/>
  <c r="O1095" i="7" s="1"/>
  <c r="M1095" i="7"/>
  <c r="P1095" i="7" l="1"/>
  <c r="Q1095" i="7"/>
  <c r="S1095" i="7"/>
  <c r="R1095" i="7" l="1"/>
  <c r="T1095" i="7" s="1"/>
  <c r="U1095" i="7"/>
  <c r="M1096" i="7" l="1"/>
  <c r="N1096" i="7"/>
  <c r="O1096" i="7" s="1"/>
  <c r="P1096" i="7" l="1"/>
  <c r="Q1096" i="7"/>
  <c r="S1096" i="7" s="1"/>
  <c r="U1096" i="7" l="1"/>
  <c r="R1096" i="7"/>
  <c r="T1096" i="7" s="1"/>
  <c r="N1097" i="7" l="1"/>
  <c r="O1097" i="7" s="1"/>
  <c r="M1097" i="7"/>
  <c r="P1097" i="7" l="1"/>
  <c r="Q1097" i="7"/>
  <c r="S1097" i="7" s="1"/>
  <c r="R1097" i="7" l="1"/>
  <c r="T1097" i="7" s="1"/>
  <c r="U1097" i="7"/>
  <c r="M1098" i="7" l="1"/>
  <c r="N1098" i="7"/>
  <c r="O1098" i="7" s="1"/>
  <c r="P1098" i="7" l="1"/>
  <c r="Q1098" i="7"/>
  <c r="S1098" i="7" s="1"/>
  <c r="R1098" i="7" l="1"/>
  <c r="T1098" i="7" s="1"/>
  <c r="U1098" i="7"/>
  <c r="N1099" i="7" l="1"/>
  <c r="O1099" i="7" s="1"/>
  <c r="M1099" i="7"/>
  <c r="P1099" i="7" l="1"/>
  <c r="Q1099" i="7"/>
  <c r="S1099" i="7"/>
  <c r="R1099" i="7" l="1"/>
  <c r="T1099" i="7" s="1"/>
  <c r="U1099" i="7"/>
  <c r="M1100" i="7" l="1"/>
  <c r="N1100" i="7"/>
  <c r="O1100" i="7" s="1"/>
  <c r="P1100" i="7" l="1"/>
  <c r="Q1100" i="7"/>
  <c r="S1100" i="7" s="1"/>
  <c r="R1100" i="7" l="1"/>
  <c r="T1100" i="7" s="1"/>
  <c r="U1100" i="7"/>
  <c r="N1101" i="7" l="1"/>
  <c r="O1101" i="7" s="1"/>
  <c r="M1101" i="7"/>
  <c r="P1101" i="7" l="1"/>
  <c r="Q1101" i="7"/>
  <c r="S1101" i="7" s="1"/>
  <c r="U1101" i="7" l="1"/>
  <c r="R1101" i="7"/>
  <c r="T1101" i="7" s="1"/>
  <c r="M1102" i="7" l="1"/>
  <c r="N1102" i="7"/>
  <c r="O1102" i="7" s="1"/>
  <c r="P1102" i="7" l="1"/>
  <c r="Q1102" i="7"/>
  <c r="S1102" i="7" s="1"/>
  <c r="R1102" i="7" l="1"/>
  <c r="T1102" i="7" s="1"/>
  <c r="U1102" i="7"/>
  <c r="M1103" i="7" l="1"/>
  <c r="N1103" i="7"/>
  <c r="O1103" i="7" s="1"/>
  <c r="P1103" i="7" l="1"/>
  <c r="Q1103" i="7"/>
  <c r="S1103" i="7" s="1"/>
  <c r="R1103" i="7" l="1"/>
  <c r="T1103" i="7" s="1"/>
  <c r="U1103" i="7"/>
  <c r="N1104" i="7" l="1"/>
  <c r="O1104" i="7" s="1"/>
  <c r="M1104" i="7"/>
  <c r="P1104" i="7" l="1"/>
  <c r="Q1104" i="7"/>
  <c r="S1104" i="7" s="1"/>
  <c r="R1104" i="7" l="1"/>
  <c r="T1104" i="7" s="1"/>
  <c r="U1104" i="7"/>
  <c r="N1105" i="7" l="1"/>
  <c r="O1105" i="7" s="1"/>
  <c r="M1105" i="7"/>
  <c r="P1105" i="7" l="1"/>
  <c r="Q1105" i="7"/>
  <c r="S1105" i="7" s="1"/>
  <c r="U1105" i="7" l="1"/>
  <c r="R1105" i="7"/>
  <c r="T1105" i="7" s="1"/>
  <c r="N1106" i="7" l="1"/>
  <c r="O1106" i="7" s="1"/>
  <c r="M1106" i="7"/>
  <c r="P1106" i="7" l="1"/>
  <c r="Q1106" i="7"/>
  <c r="S1106" i="7" s="1"/>
  <c r="U1106" i="7" l="1"/>
  <c r="R1106" i="7"/>
  <c r="T1106" i="7" s="1"/>
  <c r="M1107" i="7" l="1"/>
  <c r="N1107" i="7"/>
  <c r="O1107" i="7" s="1"/>
  <c r="P1107" i="7" l="1"/>
  <c r="Q1107" i="7"/>
  <c r="S1107" i="7" s="1"/>
  <c r="U1107" i="7" l="1"/>
  <c r="R1107" i="7"/>
  <c r="T1107" i="7" s="1"/>
  <c r="M1108" i="7" l="1"/>
  <c r="N1108" i="7"/>
  <c r="O1108" i="7" s="1"/>
  <c r="P1108" i="7" l="1"/>
  <c r="Q1108" i="7"/>
  <c r="S1108" i="7"/>
  <c r="U1108" i="7" l="1"/>
  <c r="R1108" i="7"/>
  <c r="T1108" i="7" s="1"/>
  <c r="N1109" i="7" l="1"/>
  <c r="O1109" i="7" s="1"/>
  <c r="M1109" i="7"/>
  <c r="P1109" i="7" l="1"/>
  <c r="Q1109" i="7"/>
  <c r="S1109" i="7"/>
  <c r="R1109" i="7" l="1"/>
  <c r="T1109" i="7" s="1"/>
  <c r="U1109" i="7"/>
  <c r="N1110" i="7" l="1"/>
  <c r="O1110" i="7" s="1"/>
  <c r="M1110" i="7"/>
  <c r="P1110" i="7" l="1"/>
  <c r="Q1110" i="7"/>
  <c r="S1110" i="7" s="1"/>
  <c r="U1110" i="7" l="1"/>
  <c r="R1110" i="7"/>
  <c r="T1110" i="7" s="1"/>
  <c r="M1111" i="7" l="1"/>
  <c r="N1111" i="7"/>
  <c r="O1111" i="7" s="1"/>
  <c r="P1111" i="7" l="1"/>
  <c r="Q1111" i="7"/>
  <c r="S1111" i="7" s="1"/>
  <c r="U1111" i="7" l="1"/>
  <c r="R1111" i="7"/>
  <c r="T1111" i="7" s="1"/>
  <c r="N1112" i="7" l="1"/>
  <c r="O1112" i="7" s="1"/>
  <c r="M1112" i="7"/>
  <c r="P1112" i="7" l="1"/>
  <c r="Q1112" i="7"/>
  <c r="S1112" i="7" s="1"/>
  <c r="R1112" i="7" l="1"/>
  <c r="T1112" i="7" s="1"/>
  <c r="U1112" i="7"/>
  <c r="M1113" i="7" l="1"/>
  <c r="N1113" i="7"/>
  <c r="O1113" i="7" s="1"/>
  <c r="P1113" i="7" l="1"/>
  <c r="Q1113" i="7"/>
  <c r="S1113" i="7" s="1"/>
  <c r="U1113" i="7" l="1"/>
  <c r="R1113" i="7"/>
  <c r="T1113" i="7" s="1"/>
  <c r="M1114" i="7" l="1"/>
  <c r="N1114" i="7"/>
  <c r="O1114" i="7" s="1"/>
  <c r="P1114" i="7" l="1"/>
  <c r="Q1114" i="7"/>
  <c r="S1114" i="7" s="1"/>
  <c r="U1114" i="7" l="1"/>
  <c r="R1114" i="7"/>
  <c r="T1114" i="7" s="1"/>
  <c r="M1115" i="7" l="1"/>
  <c r="N1115" i="7"/>
  <c r="O1115" i="7" s="1"/>
  <c r="P1115" i="7" l="1"/>
  <c r="Q1115" i="7"/>
  <c r="S1115" i="7" s="1"/>
  <c r="R1115" i="7" l="1"/>
  <c r="T1115" i="7" s="1"/>
  <c r="U1115" i="7"/>
  <c r="M1116" i="7" l="1"/>
  <c r="N1116" i="7"/>
  <c r="O1116" i="7" s="1"/>
  <c r="P1116" i="7" l="1"/>
  <c r="Q1116" i="7"/>
  <c r="S1116" i="7" s="1"/>
  <c r="R1116" i="7" l="1"/>
  <c r="T1116" i="7" s="1"/>
  <c r="U1116" i="7"/>
  <c r="N1117" i="7" l="1"/>
  <c r="O1117" i="7" s="1"/>
  <c r="M1117" i="7"/>
  <c r="P1117" i="7" l="1"/>
  <c r="Q1117" i="7"/>
  <c r="S1117" i="7" s="1"/>
  <c r="R1117" i="7" l="1"/>
  <c r="T1117" i="7" s="1"/>
  <c r="U1117" i="7"/>
  <c r="N1118" i="7" l="1"/>
  <c r="O1118" i="7" s="1"/>
  <c r="M1118" i="7"/>
  <c r="P1118" i="7" l="1"/>
  <c r="Q1118" i="7"/>
  <c r="S1118" i="7" s="1"/>
  <c r="U1118" i="7" l="1"/>
  <c r="R1118" i="7"/>
  <c r="T1118" i="7" s="1"/>
  <c r="M1119" i="7" l="1"/>
  <c r="N1119" i="7"/>
  <c r="O1119" i="7" s="1"/>
  <c r="P1119" i="7" l="1"/>
  <c r="Q1119" i="7"/>
  <c r="S1119" i="7" s="1"/>
  <c r="R1119" i="7" l="1"/>
  <c r="T1119" i="7" s="1"/>
  <c r="U1119" i="7"/>
  <c r="M1120" i="7" l="1"/>
  <c r="N1120" i="7"/>
  <c r="O1120" i="7" s="1"/>
  <c r="P1120" i="7" l="1"/>
  <c r="Q1120" i="7"/>
  <c r="S1120" i="7" s="1"/>
  <c r="U1120" i="7" l="1"/>
  <c r="R1120" i="7"/>
  <c r="T1120" i="7" s="1"/>
  <c r="M1121" i="7" l="1"/>
  <c r="N1121" i="7"/>
  <c r="O1121" i="7" s="1"/>
  <c r="P1121" i="7" l="1"/>
  <c r="Q1121" i="7"/>
  <c r="S1121" i="7" s="1"/>
  <c r="R1121" i="7" l="1"/>
  <c r="T1121" i="7" s="1"/>
  <c r="U1121" i="7"/>
  <c r="N1122" i="7" l="1"/>
  <c r="O1122" i="7" s="1"/>
  <c r="M1122" i="7"/>
  <c r="P1122" i="7" l="1"/>
  <c r="Q1122" i="7"/>
  <c r="S1122" i="7" s="1"/>
  <c r="U1122" i="7" l="1"/>
  <c r="R1122" i="7"/>
  <c r="T1122" i="7" s="1"/>
  <c r="N1123" i="7" l="1"/>
  <c r="O1123" i="7" s="1"/>
  <c r="M1123" i="7"/>
  <c r="P1123" i="7" l="1"/>
  <c r="Q1123" i="7"/>
  <c r="S1123" i="7" s="1"/>
  <c r="R1123" i="7" l="1"/>
  <c r="T1123" i="7" s="1"/>
  <c r="U1123" i="7"/>
  <c r="N1124" i="7" l="1"/>
  <c r="O1124" i="7" s="1"/>
  <c r="M1124" i="7"/>
  <c r="P1124" i="7" l="1"/>
  <c r="Q1124" i="7"/>
  <c r="S1124" i="7"/>
  <c r="R1124" i="7" l="1"/>
  <c r="T1124" i="7" s="1"/>
  <c r="U1124" i="7"/>
  <c r="N1125" i="7" l="1"/>
  <c r="O1125" i="7" s="1"/>
  <c r="M1125" i="7"/>
  <c r="P1125" i="7" l="1"/>
  <c r="Q1125" i="7"/>
  <c r="S1125" i="7" s="1"/>
  <c r="R1125" i="7" l="1"/>
  <c r="T1125" i="7" s="1"/>
  <c r="U1125" i="7"/>
  <c r="M1126" i="7" l="1"/>
  <c r="N1126" i="7"/>
  <c r="O1126" i="7" s="1"/>
  <c r="P1126" i="7" l="1"/>
  <c r="Q1126" i="7"/>
  <c r="S1126" i="7"/>
  <c r="U1126" i="7" l="1"/>
  <c r="R1126" i="7"/>
  <c r="T1126" i="7" s="1"/>
  <c r="M1127" i="7" l="1"/>
  <c r="N1127" i="7"/>
  <c r="O1127" i="7" s="1"/>
  <c r="P1127" i="7" l="1"/>
  <c r="Q1127" i="7"/>
  <c r="S1127" i="7" s="1"/>
  <c r="U1127" i="7" l="1"/>
  <c r="R1127" i="7"/>
  <c r="T1127" i="7" s="1"/>
  <c r="N1128" i="7" l="1"/>
  <c r="O1128" i="7" s="1"/>
  <c r="M1128" i="7"/>
  <c r="P1128" i="7" l="1"/>
  <c r="Q1128" i="7"/>
  <c r="S1128" i="7" s="1"/>
  <c r="U1128" i="7" l="1"/>
  <c r="R1128" i="7"/>
  <c r="T1128" i="7" s="1"/>
  <c r="M1129" i="7" l="1"/>
  <c r="N1129" i="7"/>
  <c r="O1129" i="7" s="1"/>
  <c r="P1129" i="7" l="1"/>
  <c r="Q1129" i="7"/>
  <c r="S1129" i="7"/>
  <c r="U1129" i="7" l="1"/>
  <c r="R1129" i="7"/>
  <c r="T1129" i="7" s="1"/>
  <c r="M1130" i="7" l="1"/>
  <c r="N1130" i="7"/>
  <c r="O1130" i="7" s="1"/>
  <c r="P1130" i="7" l="1"/>
  <c r="Q1130" i="7"/>
  <c r="S1130" i="7"/>
  <c r="U1130" i="7" l="1"/>
  <c r="R1130" i="7"/>
  <c r="T1130" i="7" s="1"/>
  <c r="M1131" i="7" l="1"/>
  <c r="N1131" i="7"/>
  <c r="O1131" i="7" s="1"/>
  <c r="P1131" i="7" l="1"/>
  <c r="Q1131" i="7"/>
  <c r="S1131" i="7"/>
  <c r="R1131" i="7" l="1"/>
  <c r="T1131" i="7" s="1"/>
  <c r="U1131" i="7"/>
  <c r="M1132" i="7" l="1"/>
  <c r="N1132" i="7"/>
  <c r="O1132" i="7" s="1"/>
  <c r="P1132" i="7" l="1"/>
  <c r="Q1132" i="7"/>
  <c r="S1132" i="7"/>
  <c r="R1132" i="7" l="1"/>
  <c r="T1132" i="7" s="1"/>
  <c r="U1132" i="7"/>
  <c r="N1133" i="7" l="1"/>
  <c r="O1133" i="7" s="1"/>
  <c r="M1133" i="7"/>
  <c r="P1133" i="7" l="1"/>
  <c r="Q1133" i="7"/>
  <c r="S1133" i="7" s="1"/>
  <c r="R1133" i="7" l="1"/>
  <c r="T1133" i="7" s="1"/>
  <c r="U1133" i="7"/>
  <c r="M1134" i="7" l="1"/>
  <c r="N1134" i="7"/>
  <c r="O1134" i="7" s="1"/>
  <c r="P1134" i="7" l="1"/>
  <c r="Q1134" i="7"/>
  <c r="S1134" i="7" s="1"/>
  <c r="R1134" i="7" l="1"/>
  <c r="T1134" i="7" s="1"/>
  <c r="U1134" i="7"/>
  <c r="M1135" i="7" l="1"/>
  <c r="N1135" i="7"/>
  <c r="O1135" i="7" s="1"/>
  <c r="P1135" i="7" l="1"/>
  <c r="Q1135" i="7"/>
  <c r="S1135" i="7" s="1"/>
  <c r="R1135" i="7" l="1"/>
  <c r="T1135" i="7" s="1"/>
  <c r="U1135" i="7"/>
  <c r="M1136" i="7" l="1"/>
  <c r="N1136" i="7"/>
  <c r="O1136" i="7" s="1"/>
  <c r="P1136" i="7" l="1"/>
  <c r="Q1136" i="7"/>
  <c r="S1136" i="7"/>
  <c r="R1136" i="7" l="1"/>
  <c r="T1136" i="7" s="1"/>
  <c r="U1136" i="7"/>
  <c r="N1137" i="7" l="1"/>
  <c r="O1137" i="7" s="1"/>
  <c r="M1137" i="7"/>
  <c r="P1137" i="7" l="1"/>
  <c r="Q1137" i="7"/>
  <c r="S1137" i="7" s="1"/>
  <c r="R1137" i="7" l="1"/>
  <c r="T1137" i="7" s="1"/>
  <c r="U1137" i="7"/>
  <c r="M1138" i="7" l="1"/>
  <c r="N1138" i="7"/>
  <c r="O1138" i="7" s="1"/>
  <c r="P1138" i="7" l="1"/>
  <c r="Q1138" i="7"/>
  <c r="S1138" i="7" s="1"/>
  <c r="U1138" i="7" l="1"/>
  <c r="R1138" i="7"/>
  <c r="T1138" i="7" s="1"/>
  <c r="N1139" i="7" l="1"/>
  <c r="O1139" i="7" s="1"/>
  <c r="M1139" i="7"/>
  <c r="P1139" i="7" l="1"/>
  <c r="Q1139" i="7"/>
  <c r="S1139" i="7" s="1"/>
  <c r="U1139" i="7" l="1"/>
  <c r="R1139" i="7"/>
  <c r="T1139" i="7" s="1"/>
  <c r="N1140" i="7" l="1"/>
  <c r="O1140" i="7" s="1"/>
  <c r="M1140" i="7"/>
  <c r="P1140" i="7" l="1"/>
  <c r="Q1140" i="7"/>
  <c r="S1140" i="7" s="1"/>
  <c r="U1140" i="7" l="1"/>
  <c r="R1140" i="7"/>
  <c r="T1140" i="7" s="1"/>
  <c r="N1141" i="7" l="1"/>
  <c r="O1141" i="7" s="1"/>
  <c r="M1141" i="7"/>
  <c r="P1141" i="7" l="1"/>
  <c r="Q1141" i="7"/>
  <c r="S1141" i="7" s="1"/>
  <c r="R1141" i="7" l="1"/>
  <c r="T1141" i="7" s="1"/>
  <c r="U1141" i="7"/>
  <c r="M1142" i="7" l="1"/>
  <c r="N1142" i="7"/>
  <c r="O1142" i="7" s="1"/>
  <c r="P1142" i="7" l="1"/>
  <c r="Q1142" i="7"/>
  <c r="S1142" i="7" s="1"/>
  <c r="U1142" i="7" l="1"/>
  <c r="R1142" i="7"/>
  <c r="T1142" i="7" s="1"/>
  <c r="N1143" i="7" l="1"/>
  <c r="O1143" i="7" s="1"/>
  <c r="M1143" i="7"/>
  <c r="P1143" i="7" l="1"/>
  <c r="Q1143" i="7"/>
  <c r="S1143" i="7" s="1"/>
  <c r="R1143" i="7" l="1"/>
  <c r="T1143" i="7" s="1"/>
  <c r="U1143" i="7"/>
  <c r="M1144" i="7" l="1"/>
  <c r="N1144" i="7"/>
  <c r="O1144" i="7" s="1"/>
  <c r="P1144" i="7" l="1"/>
  <c r="Q1144" i="7"/>
  <c r="S1144" i="7"/>
  <c r="U1144" i="7" l="1"/>
  <c r="R1144" i="7"/>
  <c r="T1144" i="7" s="1"/>
  <c r="M1145" i="7" l="1"/>
  <c r="N1145" i="7"/>
  <c r="O1145" i="7" s="1"/>
  <c r="P1145" i="7" l="1"/>
  <c r="Q1145" i="7"/>
  <c r="S1145" i="7" s="1"/>
  <c r="U1145" i="7" l="1"/>
  <c r="R1145" i="7"/>
  <c r="T1145" i="7" s="1"/>
  <c r="M1146" i="7" l="1"/>
  <c r="N1146" i="7"/>
  <c r="O1146" i="7" s="1"/>
  <c r="P1146" i="7" l="1"/>
  <c r="Q1146" i="7"/>
  <c r="S1146" i="7"/>
  <c r="R1146" i="7" l="1"/>
  <c r="T1146" i="7" s="1"/>
  <c r="U1146" i="7"/>
  <c r="M1147" i="7" l="1"/>
  <c r="N1147" i="7"/>
  <c r="O1147" i="7" s="1"/>
  <c r="P1147" i="7" l="1"/>
  <c r="Q1147" i="7"/>
  <c r="S1147" i="7"/>
  <c r="U1147" i="7" l="1"/>
  <c r="R1147" i="7"/>
  <c r="T1147" i="7" s="1"/>
  <c r="M1148" i="7" l="1"/>
  <c r="N1148" i="7"/>
  <c r="O1148" i="7" s="1"/>
  <c r="P1148" i="7" l="1"/>
  <c r="Q1148" i="7"/>
  <c r="S1148" i="7" s="1"/>
  <c r="U1148" i="7" l="1"/>
  <c r="R1148" i="7"/>
  <c r="T1148" i="7" s="1"/>
  <c r="N1149" i="7" l="1"/>
  <c r="O1149" i="7" s="1"/>
  <c r="M1149" i="7"/>
  <c r="P1149" i="7" l="1"/>
  <c r="Q1149" i="7"/>
  <c r="S1149" i="7" s="1"/>
  <c r="U1149" i="7" l="1"/>
  <c r="R1149" i="7"/>
  <c r="T1149" i="7" s="1"/>
  <c r="N1150" i="7" l="1"/>
  <c r="O1150" i="7" s="1"/>
  <c r="M1150" i="7"/>
  <c r="P1150" i="7" l="1"/>
  <c r="Q1150" i="7"/>
  <c r="S1150" i="7"/>
  <c r="R1150" i="7" l="1"/>
  <c r="T1150" i="7" s="1"/>
  <c r="U1150" i="7"/>
  <c r="M1151" i="7" l="1"/>
  <c r="N1151" i="7"/>
  <c r="O1151" i="7" s="1"/>
  <c r="P1151" i="7" l="1"/>
  <c r="Q1151" i="7"/>
  <c r="S1151" i="7"/>
  <c r="R1151" i="7" l="1"/>
  <c r="T1151" i="7" s="1"/>
  <c r="U1151" i="7"/>
  <c r="M1152" i="7" l="1"/>
  <c r="N1152" i="7"/>
  <c r="O1152" i="7" s="1"/>
  <c r="P1152" i="7" l="1"/>
  <c r="Q1152" i="7"/>
  <c r="S1152" i="7" s="1"/>
  <c r="U1152" i="7" l="1"/>
  <c r="R1152" i="7"/>
  <c r="T1152" i="7" s="1"/>
  <c r="N1153" i="7" l="1"/>
  <c r="O1153" i="7" s="1"/>
  <c r="M1153" i="7"/>
  <c r="P1153" i="7" l="1"/>
  <c r="Q1153" i="7"/>
  <c r="S1153" i="7" s="1"/>
  <c r="U1153" i="7" l="1"/>
  <c r="R1153" i="7"/>
  <c r="T1153" i="7" s="1"/>
  <c r="N1154" i="7" l="1"/>
  <c r="O1154" i="7" s="1"/>
  <c r="M1154" i="7"/>
  <c r="P1154" i="7" l="1"/>
  <c r="Q1154" i="7"/>
  <c r="S1154" i="7" s="1"/>
  <c r="R1154" i="7" l="1"/>
  <c r="T1154" i="7" s="1"/>
  <c r="U1154" i="7"/>
  <c r="M1155" i="7" l="1"/>
  <c r="N1155" i="7"/>
  <c r="O1155" i="7" s="1"/>
  <c r="P1155" i="7" l="1"/>
  <c r="Q1155" i="7"/>
  <c r="S1155" i="7"/>
  <c r="R1155" i="7" l="1"/>
  <c r="T1155" i="7" s="1"/>
  <c r="U1155" i="7"/>
  <c r="M1156" i="7" l="1"/>
  <c r="N1156" i="7"/>
  <c r="O1156" i="7" s="1"/>
  <c r="P1156" i="7" l="1"/>
  <c r="Q1156" i="7"/>
  <c r="S1156" i="7"/>
  <c r="U1156" i="7" l="1"/>
  <c r="R1156" i="7"/>
  <c r="T1156" i="7" s="1"/>
  <c r="N1157" i="7" l="1"/>
  <c r="O1157" i="7" s="1"/>
  <c r="M1157" i="7"/>
  <c r="P1157" i="7" l="1"/>
  <c r="Q1157" i="7"/>
  <c r="S1157" i="7"/>
  <c r="U1157" i="7" l="1"/>
  <c r="R1157" i="7"/>
  <c r="T1157" i="7" s="1"/>
  <c r="M1158" i="7" l="1"/>
  <c r="N1158" i="7"/>
  <c r="O1158" i="7" s="1"/>
  <c r="P1158" i="7" l="1"/>
  <c r="Q1158" i="7"/>
  <c r="S1158" i="7" s="1"/>
  <c r="R1158" i="7" l="1"/>
  <c r="T1158" i="7" s="1"/>
  <c r="U1158" i="7"/>
  <c r="M1159" i="7" l="1"/>
  <c r="N1159" i="7"/>
  <c r="O1159" i="7" s="1"/>
  <c r="P1159" i="7" l="1"/>
  <c r="Q1159" i="7"/>
  <c r="S1159" i="7"/>
  <c r="R1159" i="7" l="1"/>
  <c r="T1159" i="7" s="1"/>
  <c r="U1159" i="7"/>
  <c r="N1160" i="7" l="1"/>
  <c r="O1160" i="7" s="1"/>
  <c r="M1160" i="7"/>
  <c r="P1160" i="7" l="1"/>
  <c r="Q1160" i="7"/>
  <c r="S1160" i="7" s="1"/>
  <c r="U1160" i="7" l="1"/>
  <c r="R1160" i="7"/>
  <c r="T1160" i="7" s="1"/>
  <c r="N1161" i="7" l="1"/>
  <c r="O1161" i="7" s="1"/>
  <c r="M1161" i="7"/>
  <c r="P1161" i="7" l="1"/>
  <c r="Q1161" i="7"/>
  <c r="S1161" i="7"/>
  <c r="R1161" i="7" l="1"/>
  <c r="T1161" i="7" s="1"/>
  <c r="U1161" i="7"/>
  <c r="M1162" i="7" l="1"/>
  <c r="N1162" i="7"/>
  <c r="O1162" i="7" s="1"/>
  <c r="P1162" i="7" l="1"/>
  <c r="Q1162" i="7"/>
  <c r="S1162" i="7" s="1"/>
  <c r="U1162" i="7" l="1"/>
  <c r="R1162" i="7"/>
  <c r="T1162" i="7" s="1"/>
  <c r="N1163" i="7" l="1"/>
  <c r="O1163" i="7" s="1"/>
  <c r="M1163" i="7"/>
  <c r="P1163" i="7" l="1"/>
  <c r="Q1163" i="7"/>
  <c r="S1163" i="7" s="1"/>
  <c r="R1163" i="7" l="1"/>
  <c r="T1163" i="7" s="1"/>
  <c r="U1163" i="7"/>
  <c r="M1164" i="7" l="1"/>
  <c r="N1164" i="7"/>
  <c r="O1164" i="7" s="1"/>
  <c r="P1164" i="7" l="1"/>
  <c r="Q1164" i="7"/>
  <c r="S1164" i="7" s="1"/>
  <c r="U1164" i="7" l="1"/>
  <c r="R1164" i="7"/>
  <c r="T1164" i="7" s="1"/>
  <c r="N1165" i="7" l="1"/>
  <c r="O1165" i="7" s="1"/>
  <c r="M1165" i="7"/>
  <c r="P1165" i="7" l="1"/>
  <c r="Q1165" i="7"/>
  <c r="S1165" i="7" s="1"/>
  <c r="U1165" i="7" l="1"/>
  <c r="R1165" i="7"/>
  <c r="T1165" i="7" s="1"/>
  <c r="N1166" i="7" l="1"/>
  <c r="O1166" i="7" s="1"/>
  <c r="M1166" i="7"/>
  <c r="P1166" i="7" l="1"/>
  <c r="Q1166" i="7"/>
  <c r="S1166" i="7" s="1"/>
  <c r="U1166" i="7" l="1"/>
  <c r="R1166" i="7"/>
  <c r="T1166" i="7" s="1"/>
  <c r="N1167" i="7" l="1"/>
  <c r="O1167" i="7" s="1"/>
  <c r="M1167" i="7"/>
  <c r="P1167" i="7" l="1"/>
  <c r="Q1167" i="7"/>
  <c r="S1167" i="7" s="1"/>
  <c r="R1167" i="7" l="1"/>
  <c r="T1167" i="7" s="1"/>
  <c r="U1167" i="7"/>
  <c r="M1168" i="7" l="1"/>
  <c r="N1168" i="7"/>
  <c r="O1168" i="7" s="1"/>
  <c r="P1168" i="7" l="1"/>
  <c r="Q1168" i="7"/>
  <c r="S1168" i="7" s="1"/>
  <c r="U1168" i="7" l="1"/>
  <c r="R1168" i="7"/>
  <c r="T1168" i="7" s="1"/>
  <c r="N1169" i="7" l="1"/>
  <c r="O1169" i="7" s="1"/>
  <c r="M1169" i="7"/>
  <c r="P1169" i="7" l="1"/>
  <c r="Q1169" i="7"/>
  <c r="S1169" i="7" s="1"/>
  <c r="U1169" i="7" l="1"/>
  <c r="R1169" i="7"/>
  <c r="T1169" i="7" s="1"/>
  <c r="N1170" i="7" l="1"/>
  <c r="O1170" i="7" s="1"/>
  <c r="M1170" i="7"/>
  <c r="P1170" i="7" l="1"/>
  <c r="Q1170" i="7"/>
  <c r="S1170" i="7" s="1"/>
  <c r="R1170" i="7" l="1"/>
  <c r="T1170" i="7" s="1"/>
  <c r="U1170" i="7"/>
  <c r="M1171" i="7" l="1"/>
  <c r="N1171" i="7"/>
  <c r="O1171" i="7" s="1"/>
  <c r="P1171" i="7" l="1"/>
  <c r="Q1171" i="7"/>
  <c r="S1171" i="7" s="1"/>
  <c r="R1171" i="7" l="1"/>
  <c r="T1171" i="7" s="1"/>
  <c r="U1171" i="7"/>
  <c r="M1172" i="7" l="1"/>
  <c r="N1172" i="7"/>
  <c r="O1172" i="7" s="1"/>
  <c r="P1172" i="7" l="1"/>
  <c r="Q1172" i="7"/>
  <c r="S1172" i="7" s="1"/>
  <c r="R1172" i="7" l="1"/>
  <c r="T1172" i="7" s="1"/>
  <c r="U1172" i="7"/>
  <c r="N1173" i="7" l="1"/>
  <c r="O1173" i="7" s="1"/>
  <c r="M1173" i="7"/>
  <c r="P1173" i="7" l="1"/>
  <c r="Q1173" i="7"/>
  <c r="S1173" i="7" s="1"/>
  <c r="R1173" i="7" l="1"/>
  <c r="T1173" i="7" s="1"/>
  <c r="U1173" i="7"/>
  <c r="N1174" i="7" l="1"/>
  <c r="O1174" i="7" s="1"/>
  <c r="M1174" i="7"/>
  <c r="P1174" i="7" l="1"/>
  <c r="Q1174" i="7"/>
  <c r="S1174" i="7"/>
  <c r="R1174" i="7" l="1"/>
  <c r="T1174" i="7" s="1"/>
  <c r="U1174" i="7"/>
  <c r="M1175" i="7" l="1"/>
  <c r="N1175" i="7"/>
  <c r="O1175" i="7" s="1"/>
  <c r="P1175" i="7" l="1"/>
  <c r="Q1175" i="7"/>
  <c r="S1175" i="7" s="1"/>
  <c r="U1175" i="7" l="1"/>
  <c r="R1175" i="7"/>
  <c r="T1175" i="7" s="1"/>
  <c r="M1176" i="7" l="1"/>
  <c r="N1176" i="7"/>
  <c r="O1176" i="7" s="1"/>
  <c r="P1176" i="7" l="1"/>
  <c r="Q1176" i="7"/>
  <c r="S1176" i="7" s="1"/>
  <c r="R1176" i="7" l="1"/>
  <c r="T1176" i="7" s="1"/>
  <c r="U1176" i="7"/>
  <c r="M1177" i="7" l="1"/>
  <c r="N1177" i="7"/>
  <c r="O1177" i="7" s="1"/>
  <c r="P1177" i="7" l="1"/>
  <c r="Q1177" i="7"/>
  <c r="S1177" i="7"/>
  <c r="R1177" i="7" l="1"/>
  <c r="T1177" i="7" s="1"/>
  <c r="U1177" i="7"/>
  <c r="N1178" i="7" l="1"/>
  <c r="O1178" i="7" s="1"/>
  <c r="M1178" i="7"/>
  <c r="P1178" i="7" l="1"/>
  <c r="Q1178" i="7"/>
  <c r="S1178" i="7" s="1"/>
  <c r="U1178" i="7" l="1"/>
  <c r="R1178" i="7"/>
  <c r="T1178" i="7" s="1"/>
  <c r="M1179" i="7" l="1"/>
  <c r="N1179" i="7"/>
  <c r="O1179" i="7" s="1"/>
  <c r="P1179" i="7" l="1"/>
  <c r="Q1179" i="7"/>
  <c r="S1179" i="7" s="1"/>
  <c r="R1179" i="7" l="1"/>
  <c r="T1179" i="7" s="1"/>
  <c r="U1179" i="7"/>
  <c r="N1180" i="7" l="1"/>
  <c r="O1180" i="7" s="1"/>
  <c r="M1180" i="7"/>
  <c r="P1180" i="7" l="1"/>
  <c r="Q1180" i="7"/>
  <c r="S1180" i="7" s="1"/>
  <c r="U1180" i="7" l="1"/>
  <c r="R1180" i="7"/>
  <c r="T1180" i="7" s="1"/>
  <c r="N1181" i="7" l="1"/>
  <c r="O1181" i="7" s="1"/>
  <c r="M1181" i="7"/>
  <c r="P1181" i="7" l="1"/>
  <c r="Q1181" i="7"/>
  <c r="S1181" i="7" s="1"/>
  <c r="R1181" i="7" l="1"/>
  <c r="T1181" i="7" s="1"/>
  <c r="U1181" i="7"/>
  <c r="N1182" i="7" l="1"/>
  <c r="O1182" i="7" s="1"/>
  <c r="M1182" i="7"/>
  <c r="P1182" i="7" l="1"/>
  <c r="Q1182" i="7"/>
  <c r="S1182" i="7" s="1"/>
  <c r="R1182" i="7" l="1"/>
  <c r="T1182" i="7" s="1"/>
  <c r="U1182" i="7"/>
  <c r="N1183" i="7" l="1"/>
  <c r="O1183" i="7" s="1"/>
  <c r="M1183" i="7"/>
  <c r="P1183" i="7" l="1"/>
  <c r="Q1183" i="7"/>
  <c r="S1183" i="7" s="1"/>
  <c r="R1183" i="7" l="1"/>
  <c r="T1183" i="7" s="1"/>
  <c r="U1183" i="7"/>
  <c r="M1184" i="7" l="1"/>
  <c r="N1184" i="7"/>
  <c r="O1184" i="7" s="1"/>
  <c r="P1184" i="7" l="1"/>
  <c r="Q1184" i="7"/>
  <c r="S1184" i="7" s="1"/>
  <c r="R1184" i="7" l="1"/>
  <c r="T1184" i="7" s="1"/>
  <c r="U1184" i="7"/>
  <c r="N1185" i="7" l="1"/>
  <c r="O1185" i="7" s="1"/>
  <c r="M1185" i="7"/>
  <c r="P1185" i="7" l="1"/>
  <c r="Q1185" i="7"/>
  <c r="S1185" i="7" s="1"/>
  <c r="U1185" i="7" l="1"/>
  <c r="R1185" i="7"/>
  <c r="T1185" i="7" s="1"/>
  <c r="M1186" i="7" l="1"/>
  <c r="N1186" i="7"/>
  <c r="O1186" i="7" s="1"/>
  <c r="P1186" i="7" l="1"/>
  <c r="Q1186" i="7"/>
  <c r="S1186" i="7" s="1"/>
  <c r="U1186" i="7" l="1"/>
  <c r="R1186" i="7"/>
  <c r="T1186" i="7" s="1"/>
  <c r="M1187" i="7" l="1"/>
  <c r="N1187" i="7"/>
  <c r="O1187" i="7" s="1"/>
  <c r="P1187" i="7" l="1"/>
  <c r="Q1187" i="7"/>
  <c r="S1187" i="7" s="1"/>
  <c r="R1187" i="7" l="1"/>
  <c r="T1187" i="7" s="1"/>
  <c r="U1187" i="7"/>
  <c r="N1188" i="7" l="1"/>
  <c r="O1188" i="7" s="1"/>
  <c r="M1188" i="7"/>
  <c r="P1188" i="7" l="1"/>
  <c r="Q1188" i="7"/>
  <c r="S1188" i="7" s="1"/>
  <c r="R1188" i="7" l="1"/>
  <c r="T1188" i="7" s="1"/>
  <c r="U1188" i="7"/>
  <c r="N1189" i="7" l="1"/>
  <c r="O1189" i="7" s="1"/>
  <c r="M1189" i="7"/>
  <c r="P1189" i="7" l="1"/>
  <c r="Q1189" i="7"/>
  <c r="S1189" i="7" s="1"/>
  <c r="R1189" i="7" l="1"/>
  <c r="T1189" i="7" s="1"/>
  <c r="U1189" i="7"/>
  <c r="M1190" i="7" l="1"/>
  <c r="N1190" i="7"/>
  <c r="O1190" i="7" s="1"/>
  <c r="P1190" i="7" l="1"/>
  <c r="Q1190" i="7"/>
  <c r="S1190" i="7" s="1"/>
  <c r="R1190" i="7" l="1"/>
  <c r="T1190" i="7" s="1"/>
  <c r="U1190" i="7"/>
  <c r="M1191" i="7" l="1"/>
  <c r="N1191" i="7"/>
  <c r="O1191" i="7" s="1"/>
  <c r="P1191" i="7" l="1"/>
  <c r="Q1191" i="7"/>
  <c r="S1191" i="7"/>
  <c r="R1191" i="7" l="1"/>
  <c r="T1191" i="7" s="1"/>
  <c r="U1191" i="7"/>
  <c r="M1192" i="7" l="1"/>
  <c r="N1192" i="7"/>
  <c r="O1192" i="7" s="1"/>
  <c r="P1192" i="7" l="1"/>
  <c r="Q1192" i="7"/>
  <c r="S1192" i="7" s="1"/>
  <c r="U1192" i="7" l="1"/>
  <c r="R1192" i="7"/>
  <c r="T1192" i="7" s="1"/>
  <c r="M1193" i="7" l="1"/>
  <c r="N1193" i="7"/>
  <c r="O1193" i="7" s="1"/>
  <c r="P1193" i="7" l="1"/>
  <c r="Q1193" i="7"/>
  <c r="S1193" i="7" s="1"/>
  <c r="R1193" i="7" l="1"/>
  <c r="T1193" i="7" s="1"/>
  <c r="U1193" i="7"/>
  <c r="M1194" i="7" l="1"/>
  <c r="N1194" i="7"/>
  <c r="O1194" i="7" s="1"/>
  <c r="P1194" i="7" l="1"/>
  <c r="Q1194" i="7"/>
  <c r="S1194" i="7" s="1"/>
  <c r="U1194" i="7" l="1"/>
  <c r="R1194" i="7"/>
  <c r="T1194" i="7" s="1"/>
  <c r="N1195" i="7" l="1"/>
  <c r="O1195" i="7" s="1"/>
  <c r="M1195" i="7"/>
  <c r="P1195" i="7" l="1"/>
  <c r="Q1195" i="7"/>
  <c r="S1195" i="7" s="1"/>
  <c r="R1195" i="7" l="1"/>
  <c r="T1195" i="7" s="1"/>
  <c r="U1195" i="7"/>
  <c r="N1196" i="7" l="1"/>
  <c r="O1196" i="7" s="1"/>
  <c r="M1196" i="7"/>
  <c r="P1196" i="7" l="1"/>
  <c r="Q1196" i="7"/>
  <c r="S1196" i="7" s="1"/>
  <c r="U1196" i="7" l="1"/>
  <c r="R1196" i="7"/>
  <c r="T1196" i="7" s="1"/>
  <c r="N1197" i="7" l="1"/>
  <c r="O1197" i="7" s="1"/>
  <c r="M1197" i="7"/>
  <c r="P1197" i="7" l="1"/>
  <c r="Q1197" i="7"/>
  <c r="S1197" i="7" s="1"/>
  <c r="U1197" i="7" l="1"/>
  <c r="R1197" i="7"/>
  <c r="T1197" i="7" s="1"/>
  <c r="M1198" i="7" l="1"/>
  <c r="N1198" i="7"/>
  <c r="O1198" i="7" s="1"/>
  <c r="P1198" i="7" l="1"/>
  <c r="Q1198" i="7"/>
  <c r="S1198" i="7" s="1"/>
  <c r="U1198" i="7" l="1"/>
  <c r="R1198" i="7"/>
  <c r="T1198" i="7" s="1"/>
  <c r="M1199" i="7" l="1"/>
  <c r="N1199" i="7"/>
  <c r="O1199" i="7" s="1"/>
  <c r="P1199" i="7" l="1"/>
  <c r="Q1199" i="7"/>
  <c r="S1199" i="7" s="1"/>
  <c r="R1199" i="7" l="1"/>
  <c r="T1199" i="7" s="1"/>
  <c r="U1199" i="7"/>
  <c r="N1200" i="7" l="1"/>
  <c r="O1200" i="7" s="1"/>
  <c r="M1200" i="7"/>
  <c r="P1200" i="7" l="1"/>
  <c r="Q1200" i="7"/>
  <c r="S1200" i="7" s="1"/>
  <c r="R1200" i="7" l="1"/>
  <c r="T1200" i="7" s="1"/>
  <c r="U1200" i="7"/>
  <c r="N1201" i="7" l="1"/>
  <c r="O1201" i="7" s="1"/>
  <c r="M1201" i="7"/>
  <c r="P1201" i="7" l="1"/>
  <c r="Q1201" i="7"/>
  <c r="S1201" i="7" s="1"/>
  <c r="U1201" i="7" l="1"/>
  <c r="R1201" i="7"/>
  <c r="T1201" i="7" s="1"/>
  <c r="M1202" i="7" l="1"/>
  <c r="N1202" i="7"/>
  <c r="O1202" i="7" s="1"/>
  <c r="P1202" i="7" l="1"/>
  <c r="Q1202" i="7"/>
  <c r="S1202" i="7" s="1"/>
  <c r="R1202" i="7" l="1"/>
  <c r="T1202" i="7" s="1"/>
  <c r="U1202" i="7"/>
  <c r="M1203" i="7" l="1"/>
  <c r="N1203" i="7"/>
  <c r="O1203" i="7" s="1"/>
  <c r="P1203" i="7" l="1"/>
  <c r="Q1203" i="7"/>
  <c r="S1203" i="7"/>
  <c r="R1203" i="7" l="1"/>
  <c r="T1203" i="7" s="1"/>
  <c r="U1203" i="7"/>
  <c r="M1204" i="7" l="1"/>
  <c r="N1204" i="7"/>
  <c r="O1204" i="7" s="1"/>
  <c r="P1204" i="7" l="1"/>
  <c r="Q1204" i="7"/>
  <c r="S1204" i="7" s="1"/>
  <c r="R1204" i="7" l="1"/>
  <c r="T1204" i="7" s="1"/>
  <c r="U1204" i="7"/>
  <c r="N1205" i="7" l="1"/>
  <c r="O1205" i="7" s="1"/>
  <c r="M1205" i="7"/>
  <c r="P1205" i="7" l="1"/>
  <c r="Q1205" i="7"/>
  <c r="S1205" i="7" s="1"/>
  <c r="U1205" i="7" l="1"/>
  <c r="R1205" i="7"/>
  <c r="T1205" i="7" s="1"/>
  <c r="M1206" i="7" l="1"/>
  <c r="N1206" i="7"/>
  <c r="O1206" i="7" s="1"/>
  <c r="P1206" i="7" l="1"/>
  <c r="Q1206" i="7"/>
  <c r="S1206" i="7" s="1"/>
  <c r="U1206" i="7" l="1"/>
  <c r="R1206" i="7"/>
  <c r="T1206" i="7" s="1"/>
  <c r="M1207" i="7" l="1"/>
  <c r="N1207" i="7"/>
  <c r="O1207" i="7" s="1"/>
  <c r="P1207" i="7" l="1"/>
  <c r="Q1207" i="7"/>
  <c r="S1207" i="7" s="1"/>
  <c r="U1207" i="7" l="1"/>
  <c r="R1207" i="7"/>
  <c r="T1207" i="7" s="1"/>
  <c r="M1208" i="7" l="1"/>
  <c r="N1208" i="7"/>
  <c r="O1208" i="7" s="1"/>
  <c r="P1208" i="7" l="1"/>
  <c r="Q1208" i="7"/>
  <c r="S1208" i="7" s="1"/>
  <c r="R1208" i="7" l="1"/>
  <c r="T1208" i="7" s="1"/>
  <c r="U1208" i="7"/>
  <c r="M1209" i="7" l="1"/>
  <c r="N1209" i="7"/>
  <c r="O1209" i="7" s="1"/>
  <c r="P1209" i="7" l="1"/>
  <c r="Q1209" i="7"/>
  <c r="S1209" i="7" s="1"/>
  <c r="U1209" i="7" l="1"/>
  <c r="R1209" i="7"/>
  <c r="T1209" i="7" s="1"/>
  <c r="N1210" i="7" l="1"/>
  <c r="O1210" i="7" s="1"/>
  <c r="M1210" i="7"/>
  <c r="P1210" i="7" l="1"/>
  <c r="Q1210" i="7"/>
  <c r="S1210" i="7" s="1"/>
  <c r="R1210" i="7" l="1"/>
  <c r="T1210" i="7" s="1"/>
  <c r="U1210" i="7"/>
  <c r="M1211" i="7" l="1"/>
  <c r="N1211" i="7"/>
  <c r="O1211" i="7" s="1"/>
  <c r="P1211" i="7" l="1"/>
  <c r="Q1211" i="7"/>
  <c r="S1211" i="7" s="1"/>
  <c r="R1211" i="7" l="1"/>
  <c r="T1211" i="7" s="1"/>
  <c r="U1211" i="7"/>
  <c r="N1212" i="7" l="1"/>
  <c r="O1212" i="7" s="1"/>
  <c r="M1212" i="7"/>
  <c r="P1212" i="7" l="1"/>
  <c r="Q1212" i="7"/>
  <c r="S1212" i="7" s="1"/>
  <c r="R1212" i="7" l="1"/>
  <c r="T1212" i="7" s="1"/>
  <c r="U1212" i="7"/>
  <c r="N1213" i="7" l="1"/>
  <c r="O1213" i="7" s="1"/>
  <c r="M1213" i="7"/>
  <c r="P1213" i="7" l="1"/>
  <c r="Q1213" i="7"/>
  <c r="S1213" i="7" s="1"/>
  <c r="R1213" i="7" l="1"/>
  <c r="T1213" i="7" s="1"/>
  <c r="U1213" i="7"/>
  <c r="N1214" i="7" l="1"/>
  <c r="O1214" i="7" s="1"/>
  <c r="M1214" i="7"/>
  <c r="P1214" i="7" l="1"/>
  <c r="Q1214" i="7"/>
  <c r="S1214" i="7" s="1"/>
  <c r="R1214" i="7" l="1"/>
  <c r="T1214" i="7" s="1"/>
  <c r="U1214" i="7"/>
  <c r="M1215" i="7" l="1"/>
  <c r="N1215" i="7"/>
  <c r="O1215" i="7" s="1"/>
  <c r="P1215" i="7" l="1"/>
  <c r="Q1215" i="7"/>
  <c r="S1215" i="7" s="1"/>
  <c r="R1215" i="7" l="1"/>
  <c r="T1215" i="7" s="1"/>
  <c r="U1215" i="7"/>
  <c r="M1216" i="7" l="1"/>
  <c r="N1216" i="7"/>
  <c r="O1216" i="7" s="1"/>
  <c r="P1216" i="7" l="1"/>
  <c r="Q1216" i="7"/>
  <c r="S1216" i="7" s="1"/>
  <c r="R1216" i="7" l="1"/>
  <c r="T1216" i="7" s="1"/>
  <c r="U1216" i="7"/>
  <c r="N1217" i="7" l="1"/>
  <c r="O1217" i="7" s="1"/>
  <c r="M1217" i="7"/>
  <c r="P1217" i="7" l="1"/>
  <c r="Q1217" i="7"/>
  <c r="S1217" i="7" s="1"/>
  <c r="U1217" i="7" l="1"/>
  <c r="R1217" i="7"/>
  <c r="T1217" i="7" s="1"/>
  <c r="N1218" i="7" l="1"/>
  <c r="O1218" i="7" s="1"/>
  <c r="M1218" i="7"/>
  <c r="P1218" i="7" l="1"/>
  <c r="Q1218" i="7"/>
  <c r="S1218" i="7" s="1"/>
  <c r="R1218" i="7" l="1"/>
  <c r="T1218" i="7" s="1"/>
  <c r="U1218" i="7"/>
  <c r="N1219" i="7" l="1"/>
  <c r="O1219" i="7" s="1"/>
  <c r="M1219" i="7"/>
  <c r="P1219" i="7" l="1"/>
  <c r="Q1219" i="7"/>
  <c r="S1219" i="7" s="1"/>
  <c r="R1219" i="7" l="1"/>
  <c r="T1219" i="7" s="1"/>
  <c r="U1219" i="7"/>
  <c r="M1220" i="7" l="1"/>
  <c r="N1220" i="7"/>
  <c r="O1220" i="7" s="1"/>
  <c r="P1220" i="7" l="1"/>
  <c r="Q1220" i="7"/>
  <c r="S1220" i="7" s="1"/>
  <c r="R1220" i="7" l="1"/>
  <c r="T1220" i="7" s="1"/>
  <c r="U1220" i="7"/>
  <c r="N1221" i="7" l="1"/>
  <c r="O1221" i="7" s="1"/>
  <c r="M1221" i="7"/>
  <c r="P1221" i="7" l="1"/>
  <c r="Q1221" i="7"/>
  <c r="S1221" i="7" s="1"/>
  <c r="R1221" i="7" l="1"/>
  <c r="T1221" i="7" s="1"/>
  <c r="U1221" i="7"/>
  <c r="M1222" i="7" l="1"/>
  <c r="N1222" i="7"/>
  <c r="O1222" i="7" s="1"/>
  <c r="P1222" i="7" l="1"/>
  <c r="Q1222" i="7"/>
  <c r="S1222" i="7" s="1"/>
  <c r="R1222" i="7" l="1"/>
  <c r="T1222" i="7" s="1"/>
  <c r="U1222" i="7"/>
  <c r="M1223" i="7" l="1"/>
  <c r="N1223" i="7"/>
  <c r="O1223" i="7" s="1"/>
  <c r="P1223" i="7" l="1"/>
  <c r="Q1223" i="7"/>
  <c r="S1223" i="7" s="1"/>
  <c r="U1223" i="7" l="1"/>
  <c r="R1223" i="7"/>
  <c r="T1223" i="7" s="1"/>
  <c r="M1224" i="7" l="1"/>
  <c r="N1224" i="7"/>
  <c r="O1224" i="7" s="1"/>
  <c r="P1224" i="7" l="1"/>
  <c r="Q1224" i="7"/>
  <c r="S1224" i="7" s="1"/>
  <c r="U1224" i="7" l="1"/>
  <c r="R1224" i="7"/>
  <c r="T1224" i="7" s="1"/>
  <c r="N1225" i="7" l="1"/>
  <c r="O1225" i="7" s="1"/>
  <c r="M1225" i="7"/>
  <c r="P1225" i="7" l="1"/>
  <c r="Q1225" i="7"/>
  <c r="S1225" i="7" s="1"/>
  <c r="R1225" i="7" l="1"/>
  <c r="T1225" i="7" s="1"/>
  <c r="U1225" i="7"/>
  <c r="M1226" i="7" l="1"/>
  <c r="N1226" i="7"/>
  <c r="O1226" i="7" s="1"/>
  <c r="P1226" i="7" l="1"/>
  <c r="Q1226" i="7"/>
  <c r="S1226" i="7" s="1"/>
  <c r="U1226" i="7" l="1"/>
  <c r="R1226" i="7"/>
  <c r="T1226" i="7" s="1"/>
  <c r="M1227" i="7" l="1"/>
  <c r="N1227" i="7"/>
  <c r="O1227" i="7" s="1"/>
  <c r="P1227" i="7" l="1"/>
  <c r="Q1227" i="7"/>
  <c r="S1227" i="7" s="1"/>
  <c r="R1227" i="7" l="1"/>
  <c r="T1227" i="7" s="1"/>
  <c r="U1227" i="7"/>
  <c r="M1228" i="7" l="1"/>
  <c r="N1228" i="7"/>
  <c r="O1228" i="7" s="1"/>
  <c r="P1228" i="7" l="1"/>
  <c r="Q1228" i="7"/>
  <c r="S1228" i="7" s="1"/>
  <c r="R1228" i="7" l="1"/>
  <c r="T1228" i="7" s="1"/>
  <c r="U1228" i="7"/>
  <c r="N1229" i="7" l="1"/>
  <c r="O1229" i="7" s="1"/>
  <c r="M1229" i="7"/>
  <c r="P1229" i="7" l="1"/>
  <c r="Q1229" i="7"/>
  <c r="S1229" i="7" s="1"/>
  <c r="R1229" i="7" l="1"/>
  <c r="T1229" i="7" s="1"/>
  <c r="U1229" i="7"/>
  <c r="M1230" i="7" l="1"/>
  <c r="N1230" i="7"/>
  <c r="O1230" i="7" s="1"/>
  <c r="P1230" i="7" l="1"/>
  <c r="Q1230" i="7"/>
  <c r="S1230" i="7" s="1"/>
  <c r="R1230" i="7" l="1"/>
  <c r="T1230" i="7" s="1"/>
  <c r="U1230" i="7"/>
  <c r="M1231" i="7" l="1"/>
  <c r="N1231" i="7"/>
  <c r="O1231" i="7" s="1"/>
  <c r="P1231" i="7" l="1"/>
  <c r="Q1231" i="7"/>
  <c r="S1231" i="7" s="1"/>
  <c r="U1231" i="7" l="1"/>
  <c r="R1231" i="7"/>
  <c r="T1231" i="7" s="1"/>
  <c r="M1232" i="7" l="1"/>
  <c r="N1232" i="7"/>
  <c r="O1232" i="7" s="1"/>
  <c r="P1232" i="7" l="1"/>
  <c r="Q1232" i="7"/>
  <c r="S1232" i="7" s="1"/>
  <c r="R1232" i="7" l="1"/>
  <c r="T1232" i="7" s="1"/>
  <c r="U1232" i="7"/>
  <c r="M1233" i="7" l="1"/>
  <c r="N1233" i="7"/>
  <c r="O1233" i="7" s="1"/>
  <c r="P1233" i="7" l="1"/>
  <c r="Q1233" i="7"/>
  <c r="S1233" i="7" s="1"/>
  <c r="U1233" i="7" l="1"/>
  <c r="R1233" i="7"/>
  <c r="T1233" i="7" s="1"/>
  <c r="N1234" i="7" l="1"/>
  <c r="O1234" i="7" s="1"/>
  <c r="M1234" i="7"/>
  <c r="P1234" i="7" l="1"/>
  <c r="Q1234" i="7"/>
  <c r="S1234" i="7" s="1"/>
  <c r="U1234" i="7" l="1"/>
  <c r="R1234" i="7"/>
  <c r="T1234" i="7" s="1"/>
  <c r="M1235" i="7" l="1"/>
  <c r="N1235" i="7"/>
  <c r="O1235" i="7" s="1"/>
  <c r="P1235" i="7" l="1"/>
  <c r="Q1235" i="7"/>
  <c r="S1235" i="7" s="1"/>
  <c r="R1235" i="7" l="1"/>
  <c r="T1235" i="7" s="1"/>
  <c r="U1235" i="7"/>
  <c r="N1236" i="7" l="1"/>
  <c r="O1236" i="7" s="1"/>
  <c r="M1236" i="7"/>
  <c r="P1236" i="7" l="1"/>
  <c r="Q1236" i="7"/>
  <c r="S1236" i="7" s="1"/>
  <c r="U1236" i="7" l="1"/>
  <c r="R1236" i="7"/>
  <c r="T1236" i="7" s="1"/>
  <c r="N1237" i="7" l="1"/>
  <c r="O1237" i="7" s="1"/>
  <c r="M1237" i="7"/>
  <c r="P1237" i="7" l="1"/>
  <c r="Q1237" i="7"/>
  <c r="S1237" i="7" s="1"/>
  <c r="U1237" i="7" l="1"/>
  <c r="R1237" i="7"/>
  <c r="T1237" i="7" s="1"/>
  <c r="N1238" i="7" l="1"/>
  <c r="O1238" i="7" s="1"/>
  <c r="M1238" i="7"/>
  <c r="P1238" i="7" l="1"/>
  <c r="Q1238" i="7"/>
  <c r="S1238" i="7" s="1"/>
  <c r="R1238" i="7" l="1"/>
  <c r="T1238" i="7" s="1"/>
  <c r="U1238" i="7"/>
  <c r="M1239" i="7" l="1"/>
  <c r="N1239" i="7"/>
  <c r="O1239" i="7" s="1"/>
  <c r="P1239" i="7" l="1"/>
  <c r="Q1239" i="7"/>
  <c r="S1239" i="7" s="1"/>
  <c r="R1239" i="7" l="1"/>
  <c r="T1239" i="7" s="1"/>
  <c r="U1239" i="7"/>
  <c r="M1240" i="7" l="1"/>
  <c r="N1240" i="7"/>
  <c r="O1240" i="7" s="1"/>
  <c r="P1240" i="7" l="1"/>
  <c r="Q1240" i="7"/>
  <c r="S1240" i="7" s="1"/>
  <c r="U1240" i="7" l="1"/>
  <c r="R1240" i="7"/>
  <c r="T1240" i="7" s="1"/>
  <c r="N1241" i="7" l="1"/>
  <c r="O1241" i="7" s="1"/>
  <c r="M1241" i="7"/>
  <c r="P1241" i="7" l="1"/>
  <c r="Q1241" i="7"/>
  <c r="S1241" i="7" s="1"/>
  <c r="U1241" i="7" l="1"/>
  <c r="R1241" i="7"/>
  <c r="T1241" i="7" s="1"/>
  <c r="M1242" i="7" l="1"/>
  <c r="N1242" i="7"/>
  <c r="O1242" i="7" s="1"/>
  <c r="P1242" i="7" l="1"/>
  <c r="Q1242" i="7"/>
  <c r="S1242" i="7" s="1"/>
  <c r="R1242" i="7" l="1"/>
  <c r="T1242" i="7" s="1"/>
  <c r="U1242" i="7"/>
  <c r="M1243" i="7" l="1"/>
  <c r="N1243" i="7"/>
  <c r="O1243" i="7" s="1"/>
  <c r="P1243" i="7" l="1"/>
  <c r="Q1243" i="7"/>
  <c r="S1243" i="7"/>
  <c r="U1243" i="7" l="1"/>
  <c r="R1243" i="7"/>
  <c r="T1243" i="7" s="1"/>
  <c r="M1244" i="7" l="1"/>
  <c r="N1244" i="7"/>
  <c r="O1244" i="7" s="1"/>
  <c r="P1244" i="7" l="1"/>
  <c r="Q1244" i="7"/>
  <c r="S1244" i="7"/>
  <c r="U1244" i="7" l="1"/>
  <c r="R1244" i="7"/>
  <c r="T1244" i="7" s="1"/>
  <c r="N1245" i="7" l="1"/>
  <c r="O1245" i="7" s="1"/>
  <c r="M1245" i="7"/>
  <c r="P1245" i="7" l="1"/>
  <c r="Q1245" i="7"/>
  <c r="S1245" i="7" s="1"/>
  <c r="U1245" i="7" l="1"/>
  <c r="R1245" i="7"/>
  <c r="T1245" i="7" s="1"/>
  <c r="N1246" i="7" l="1"/>
  <c r="O1246" i="7" s="1"/>
  <c r="M1246" i="7"/>
  <c r="P1246" i="7" l="1"/>
  <c r="Q1246" i="7"/>
  <c r="S1246" i="7" s="1"/>
  <c r="U1246" i="7" l="1"/>
  <c r="R1246" i="7"/>
  <c r="T1246" i="7" s="1"/>
  <c r="N1247" i="7" l="1"/>
  <c r="O1247" i="7" s="1"/>
  <c r="M1247" i="7"/>
  <c r="P1247" i="7" l="1"/>
  <c r="Q1247" i="7"/>
  <c r="S1247" i="7" s="1"/>
  <c r="U1247" i="7" l="1"/>
  <c r="R1247" i="7"/>
  <c r="T1247" i="7" s="1"/>
  <c r="M1248" i="7" l="1"/>
  <c r="N1248" i="7"/>
  <c r="O1248" i="7" s="1"/>
  <c r="P1248" i="7" l="1"/>
  <c r="Q1248" i="7"/>
  <c r="S1248" i="7"/>
  <c r="U1248" i="7" l="1"/>
  <c r="R1248" i="7"/>
  <c r="T1248" i="7" s="1"/>
  <c r="M1249" i="7" l="1"/>
  <c r="N1249" i="7"/>
  <c r="O1249" i="7" s="1"/>
  <c r="P1249" i="7" l="1"/>
  <c r="Q1249" i="7"/>
  <c r="S1249" i="7" s="1"/>
  <c r="R1249" i="7" l="1"/>
  <c r="T1249" i="7" s="1"/>
  <c r="U1249" i="7"/>
  <c r="M1250" i="7" l="1"/>
  <c r="N1250" i="7"/>
  <c r="O1250" i="7" s="1"/>
  <c r="P1250" i="7" l="1"/>
  <c r="Q1250" i="7"/>
  <c r="S1250" i="7" s="1"/>
  <c r="U1250" i="7" l="1"/>
  <c r="R1250" i="7"/>
  <c r="T1250" i="7" s="1"/>
  <c r="N1251" i="7" l="1"/>
  <c r="O1251" i="7" s="1"/>
  <c r="M1251" i="7"/>
  <c r="P1251" i="7" l="1"/>
  <c r="Q1251" i="7"/>
  <c r="S1251" i="7" s="1"/>
  <c r="U1251" i="7" l="1"/>
  <c r="R1251" i="7"/>
  <c r="T1251" i="7" s="1"/>
  <c r="N1252" i="7" l="1"/>
  <c r="O1252" i="7" s="1"/>
  <c r="M1252" i="7"/>
  <c r="P1252" i="7" l="1"/>
  <c r="Q1252" i="7"/>
  <c r="S1252" i="7"/>
  <c r="U1252" i="7" l="1"/>
  <c r="R1252" i="7"/>
  <c r="T1252" i="7" s="1"/>
  <c r="N1253" i="7" l="1"/>
  <c r="O1253" i="7" s="1"/>
  <c r="M1253" i="7"/>
  <c r="P1253" i="7" l="1"/>
  <c r="Q1253" i="7"/>
  <c r="S1253" i="7"/>
  <c r="U1253" i="7" l="1"/>
  <c r="R1253" i="7"/>
  <c r="T1253" i="7" s="1"/>
  <c r="M1254" i="7" l="1"/>
  <c r="N1254" i="7"/>
  <c r="O1254" i="7" s="1"/>
  <c r="P1254" i="7" l="1"/>
  <c r="Q1254" i="7"/>
  <c r="S1254" i="7"/>
  <c r="R1254" i="7" l="1"/>
  <c r="T1254" i="7" s="1"/>
  <c r="U1254" i="7"/>
  <c r="M1255" i="7" l="1"/>
  <c r="N1255" i="7"/>
  <c r="O1255" i="7" s="1"/>
  <c r="P1255" i="7" l="1"/>
  <c r="Q1255" i="7"/>
  <c r="S1255" i="7" s="1"/>
  <c r="U1255" i="7" l="1"/>
  <c r="R1255" i="7"/>
  <c r="T1255" i="7" s="1"/>
  <c r="N1256" i="7" l="1"/>
  <c r="O1256" i="7" s="1"/>
  <c r="M1256" i="7"/>
  <c r="P1256" i="7" l="1"/>
  <c r="Q1256" i="7"/>
  <c r="S1256" i="7"/>
  <c r="R1256" i="7" l="1"/>
  <c r="T1256" i="7" s="1"/>
  <c r="U1256" i="7"/>
  <c r="M1257" i="7" l="1"/>
  <c r="N1257" i="7"/>
  <c r="O1257" i="7" s="1"/>
  <c r="P1257" i="7" l="1"/>
  <c r="Q1257" i="7"/>
  <c r="S1257" i="7" s="1"/>
  <c r="R1257" i="7" l="1"/>
  <c r="T1257" i="7" s="1"/>
  <c r="U1257" i="7"/>
  <c r="M1258" i="7" l="1"/>
  <c r="N1258" i="7"/>
  <c r="O1258" i="7" s="1"/>
  <c r="P1258" i="7" l="1"/>
  <c r="Q1258" i="7"/>
  <c r="S1258" i="7" s="1"/>
  <c r="U1258" i="7" l="1"/>
  <c r="R1258" i="7"/>
  <c r="T1258" i="7" s="1"/>
  <c r="N1259" i="7" l="1"/>
  <c r="O1259" i="7" s="1"/>
  <c r="M1259" i="7"/>
  <c r="P1259" i="7" l="1"/>
  <c r="Q1259" i="7"/>
  <c r="S1259" i="7" s="1"/>
  <c r="U1259" i="7" l="1"/>
  <c r="R1259" i="7"/>
  <c r="T1259" i="7" s="1"/>
  <c r="M1260" i="7" l="1"/>
  <c r="N1260" i="7"/>
  <c r="O1260" i="7" s="1"/>
  <c r="P1260" i="7" l="1"/>
  <c r="Q1260" i="7"/>
  <c r="S1260" i="7" s="1"/>
  <c r="R1260" i="7" l="1"/>
  <c r="T1260" i="7" s="1"/>
  <c r="U1260" i="7"/>
  <c r="N1261" i="7" l="1"/>
  <c r="O1261" i="7" s="1"/>
  <c r="M1261" i="7"/>
  <c r="P1261" i="7" l="1"/>
  <c r="Q1261" i="7"/>
  <c r="S1261" i="7" s="1"/>
  <c r="R1261" i="7" l="1"/>
  <c r="T1261" i="7" s="1"/>
  <c r="U1261" i="7"/>
  <c r="M1262" i="7" l="1"/>
  <c r="N1262" i="7"/>
  <c r="O1262" i="7" s="1"/>
  <c r="P1262" i="7" l="1"/>
  <c r="Q1262" i="7"/>
  <c r="S1262" i="7" s="1"/>
  <c r="U1262" i="7" l="1"/>
  <c r="R1262" i="7"/>
  <c r="T1262" i="7" s="1"/>
  <c r="M1263" i="7" l="1"/>
  <c r="N1263" i="7"/>
  <c r="O1263" i="7" s="1"/>
  <c r="P1263" i="7" l="1"/>
  <c r="Q1263" i="7"/>
  <c r="S1263" i="7"/>
  <c r="R1263" i="7" l="1"/>
  <c r="T1263" i="7" s="1"/>
  <c r="U1263" i="7"/>
  <c r="M1264" i="7" l="1"/>
  <c r="N1264" i="7"/>
  <c r="O1264" i="7" s="1"/>
  <c r="P1264" i="7" l="1"/>
  <c r="Q1264" i="7"/>
  <c r="S1264" i="7" s="1"/>
  <c r="R1264" i="7" l="1"/>
  <c r="T1264" i="7" s="1"/>
  <c r="U1264" i="7"/>
  <c r="N1265" i="7" l="1"/>
  <c r="O1265" i="7" s="1"/>
  <c r="M1265" i="7"/>
  <c r="P1265" i="7" l="1"/>
  <c r="Q1265" i="7"/>
  <c r="S1265" i="7" s="1"/>
  <c r="R1265" i="7" l="1"/>
  <c r="T1265" i="7" s="1"/>
  <c r="U1265" i="7"/>
  <c r="M1266" i="7" l="1"/>
  <c r="N1266" i="7"/>
  <c r="O1266" i="7" s="1"/>
  <c r="P1266" i="7" l="1"/>
  <c r="Q1266" i="7"/>
  <c r="S1266" i="7" s="1"/>
  <c r="R1266" i="7" l="1"/>
  <c r="T1266" i="7" s="1"/>
  <c r="U1266" i="7"/>
  <c r="M1267" i="7" l="1"/>
  <c r="N1267" i="7"/>
  <c r="O1267" i="7" s="1"/>
  <c r="P1267" i="7" l="1"/>
  <c r="Q1267" i="7"/>
  <c r="S1267" i="7" s="1"/>
  <c r="R1267" i="7" l="1"/>
  <c r="T1267" i="7" s="1"/>
  <c r="U1267" i="7"/>
  <c r="N1268" i="7" l="1"/>
  <c r="O1268" i="7" s="1"/>
  <c r="M1268" i="7"/>
  <c r="P1268" i="7" l="1"/>
  <c r="Q1268" i="7"/>
  <c r="S1268" i="7" s="1"/>
  <c r="U1268" i="7" l="1"/>
  <c r="R1268" i="7"/>
  <c r="T1268" i="7" s="1"/>
  <c r="N1269" i="7" l="1"/>
  <c r="O1269" i="7" s="1"/>
  <c r="M1269" i="7"/>
  <c r="P1269" i="7" l="1"/>
  <c r="Q1269" i="7"/>
  <c r="S1269" i="7"/>
  <c r="U1269" i="7" l="1"/>
  <c r="R1269" i="7"/>
  <c r="T1269" i="7" s="1"/>
  <c r="M1270" i="7" l="1"/>
  <c r="N1270" i="7"/>
  <c r="O1270" i="7" s="1"/>
  <c r="P1270" i="7" l="1"/>
  <c r="Q1270" i="7"/>
  <c r="S1270" i="7" s="1"/>
  <c r="U1270" i="7" l="1"/>
  <c r="R1270" i="7"/>
  <c r="T1270" i="7" s="1"/>
  <c r="N1271" i="7" l="1"/>
  <c r="O1271" i="7" s="1"/>
  <c r="M1271" i="7"/>
  <c r="P1271" i="7" l="1"/>
  <c r="Q1271" i="7"/>
  <c r="S1271" i="7" s="1"/>
  <c r="R1271" i="7" l="1"/>
  <c r="T1271" i="7" s="1"/>
  <c r="U1271" i="7"/>
  <c r="M1272" i="7" l="1"/>
  <c r="N1272" i="7"/>
  <c r="O1272" i="7" s="1"/>
  <c r="P1272" i="7" l="1"/>
  <c r="Q1272" i="7"/>
  <c r="S1272" i="7"/>
  <c r="R1272" i="7" l="1"/>
  <c r="T1272" i="7" s="1"/>
  <c r="U1272" i="7"/>
  <c r="M1273" i="7" l="1"/>
  <c r="N1273" i="7"/>
  <c r="O1273" i="7" s="1"/>
  <c r="P1273" i="7" l="1"/>
  <c r="Q1273" i="7"/>
  <c r="S1273" i="7" s="1"/>
  <c r="U1273" i="7" l="1"/>
  <c r="R1273" i="7"/>
  <c r="T1273" i="7" s="1"/>
  <c r="N1274" i="7" l="1"/>
  <c r="O1274" i="7" s="1"/>
  <c r="M1274" i="7"/>
  <c r="P1274" i="7" l="1"/>
  <c r="Q1274" i="7"/>
  <c r="S1274" i="7" s="1"/>
  <c r="U1274" i="7" l="1"/>
  <c r="R1274" i="7"/>
  <c r="T1274" i="7" s="1"/>
  <c r="M1275" i="7" l="1"/>
  <c r="N1275" i="7"/>
  <c r="O1275" i="7" s="1"/>
  <c r="P1275" i="7" l="1"/>
  <c r="Q1275" i="7"/>
  <c r="S1275" i="7" s="1"/>
  <c r="R1275" i="7" l="1"/>
  <c r="T1275" i="7" s="1"/>
  <c r="U1275" i="7"/>
  <c r="M1276" i="7" l="1"/>
  <c r="N1276" i="7"/>
  <c r="O1276" i="7" s="1"/>
  <c r="P1276" i="7" l="1"/>
  <c r="Q1276" i="7"/>
  <c r="S1276" i="7"/>
  <c r="R1276" i="7" l="1"/>
  <c r="T1276" i="7" s="1"/>
  <c r="U1276" i="7"/>
  <c r="N1277" i="7" l="1"/>
  <c r="O1277" i="7" s="1"/>
  <c r="M1277" i="7"/>
  <c r="P1277" i="7" l="1"/>
  <c r="Q1277" i="7"/>
  <c r="S1277" i="7" s="1"/>
  <c r="R1277" i="7" l="1"/>
  <c r="T1277" i="7" s="1"/>
  <c r="U1277" i="7"/>
  <c r="M1278" i="7" l="1"/>
  <c r="N1278" i="7"/>
  <c r="O1278" i="7" s="1"/>
  <c r="P1278" i="7" l="1"/>
  <c r="Q1278" i="7"/>
  <c r="S1278" i="7"/>
  <c r="U1278" i="7" l="1"/>
  <c r="R1278" i="7"/>
  <c r="T1278" i="7" s="1"/>
  <c r="M1279" i="7" l="1"/>
  <c r="N1279" i="7"/>
  <c r="O1279" i="7" s="1"/>
  <c r="P1279" i="7" l="1"/>
  <c r="Q1279" i="7"/>
  <c r="S1279" i="7" s="1"/>
  <c r="R1279" i="7" l="1"/>
  <c r="T1279" i="7" s="1"/>
  <c r="U1279" i="7"/>
  <c r="N1280" i="7" l="1"/>
  <c r="O1280" i="7" s="1"/>
  <c r="M1280" i="7"/>
  <c r="P1280" i="7" l="1"/>
  <c r="Q1280" i="7"/>
  <c r="S1280" i="7" s="1"/>
  <c r="R1280" i="7" l="1"/>
  <c r="T1280" i="7" s="1"/>
  <c r="U1280" i="7"/>
  <c r="N1281" i="7" l="1"/>
  <c r="O1281" i="7" s="1"/>
  <c r="M1281" i="7"/>
  <c r="P1281" i="7" l="1"/>
  <c r="Q1281" i="7"/>
  <c r="S1281" i="7" s="1"/>
  <c r="U1281" i="7" l="1"/>
  <c r="R1281" i="7"/>
  <c r="T1281" i="7" s="1"/>
  <c r="M1282" i="7" l="1"/>
  <c r="N1282" i="7"/>
  <c r="O1282" i="7" s="1"/>
  <c r="P1282" i="7" l="1"/>
  <c r="Q1282" i="7"/>
  <c r="S1282" i="7" s="1"/>
  <c r="U1282" i="7" l="1"/>
  <c r="R1282" i="7"/>
  <c r="T1282" i="7" s="1"/>
  <c r="N1283" i="7" l="1"/>
  <c r="O1283" i="7" s="1"/>
  <c r="M1283" i="7"/>
  <c r="P1283" i="7" l="1"/>
  <c r="Q1283" i="7"/>
  <c r="S1283" i="7" s="1"/>
  <c r="U1283" i="7" l="1"/>
  <c r="R1283" i="7"/>
  <c r="T1283" i="7" s="1"/>
  <c r="M1284" i="7" l="1"/>
  <c r="N1284" i="7"/>
  <c r="O1284" i="7" s="1"/>
  <c r="P1284" i="7" l="1"/>
  <c r="Q1284" i="7"/>
  <c r="S1284" i="7" s="1"/>
  <c r="R1284" i="7" l="1"/>
  <c r="T1284" i="7" s="1"/>
  <c r="U1284" i="7"/>
  <c r="N1285" i="7" l="1"/>
  <c r="O1285" i="7" s="1"/>
  <c r="M1285" i="7"/>
  <c r="P1285" i="7" l="1"/>
  <c r="Q1285" i="7"/>
  <c r="S1285" i="7" s="1"/>
  <c r="R1285" i="7" l="1"/>
  <c r="T1285" i="7" s="1"/>
  <c r="U1285" i="7"/>
  <c r="M1286" i="7" l="1"/>
  <c r="N1286" i="7"/>
  <c r="O1286" i="7" s="1"/>
  <c r="P1286" i="7" l="1"/>
  <c r="Q1286" i="7"/>
  <c r="S1286" i="7"/>
  <c r="R1286" i="7" l="1"/>
  <c r="T1286" i="7" s="1"/>
  <c r="U1286" i="7"/>
  <c r="M1287" i="7" l="1"/>
  <c r="N1287" i="7"/>
  <c r="O1287" i="7" s="1"/>
  <c r="P1287" i="7" l="1"/>
  <c r="Q1287" i="7"/>
  <c r="S1287" i="7"/>
  <c r="R1287" i="7" l="1"/>
  <c r="T1287" i="7" s="1"/>
  <c r="U1287" i="7"/>
  <c r="N1288" i="7" l="1"/>
  <c r="O1288" i="7" s="1"/>
  <c r="M1288" i="7"/>
  <c r="P1288" i="7" l="1"/>
  <c r="Q1288" i="7"/>
  <c r="S1288" i="7" s="1"/>
  <c r="R1288" i="7" l="1"/>
  <c r="T1288" i="7" s="1"/>
  <c r="U1288" i="7"/>
  <c r="M1289" i="7" l="1"/>
  <c r="N1289" i="7"/>
  <c r="O1289" i="7" s="1"/>
  <c r="P1289" i="7" l="1"/>
  <c r="Q1289" i="7"/>
  <c r="S1289" i="7"/>
  <c r="R1289" i="7" l="1"/>
  <c r="T1289" i="7" s="1"/>
  <c r="U1289" i="7"/>
  <c r="M1290" i="7" l="1"/>
  <c r="N1290" i="7"/>
  <c r="O1290" i="7" s="1"/>
  <c r="P1290" i="7" l="1"/>
  <c r="Q1290" i="7"/>
  <c r="S1290" i="7" s="1"/>
  <c r="U1290" i="7" l="1"/>
  <c r="R1290" i="7"/>
  <c r="T1290" i="7" s="1"/>
  <c r="N1291" i="7" l="1"/>
  <c r="O1291" i="7" s="1"/>
  <c r="M1291" i="7"/>
  <c r="P1291" i="7" l="1"/>
  <c r="Q1291" i="7"/>
  <c r="S1291" i="7" s="1"/>
  <c r="U1291" i="7" l="1"/>
  <c r="R1291" i="7"/>
  <c r="T1291" i="7" s="1"/>
  <c r="N1292" i="7" l="1"/>
  <c r="O1292" i="7" s="1"/>
  <c r="M1292" i="7"/>
  <c r="P1292" i="7" l="1"/>
  <c r="Q1292" i="7"/>
  <c r="S1292" i="7" s="1"/>
  <c r="R1292" i="7" l="1"/>
  <c r="T1292" i="7" s="1"/>
  <c r="U1292" i="7"/>
  <c r="N1293" i="7" l="1"/>
  <c r="O1293" i="7" s="1"/>
  <c r="M1293" i="7"/>
  <c r="P1293" i="7" l="1"/>
  <c r="Q1293" i="7"/>
  <c r="S1293" i="7" s="1"/>
  <c r="R1293" i="7" l="1"/>
  <c r="T1293" i="7" s="1"/>
  <c r="U1293" i="7"/>
  <c r="N1294" i="7" l="1"/>
  <c r="O1294" i="7" s="1"/>
  <c r="M1294" i="7"/>
  <c r="P1294" i="7" l="1"/>
  <c r="Q1294" i="7"/>
  <c r="S1294" i="7" s="1"/>
  <c r="U1294" i="7" l="1"/>
  <c r="R1294" i="7"/>
  <c r="T1294" i="7" s="1"/>
  <c r="N1295" i="7" l="1"/>
  <c r="O1295" i="7" s="1"/>
  <c r="M1295" i="7"/>
  <c r="P1295" i="7" l="1"/>
  <c r="Q1295" i="7"/>
  <c r="S1295" i="7" s="1"/>
  <c r="R1295" i="7" l="1"/>
  <c r="T1295" i="7" s="1"/>
  <c r="U1295" i="7"/>
  <c r="M1296" i="7" l="1"/>
  <c r="N1296" i="7"/>
  <c r="O1296" i="7" s="1"/>
  <c r="P1296" i="7" l="1"/>
  <c r="Q1296" i="7"/>
  <c r="S1296" i="7"/>
  <c r="U1296" i="7" l="1"/>
  <c r="R1296" i="7"/>
  <c r="T1296" i="7" s="1"/>
  <c r="N1297" i="7" l="1"/>
  <c r="O1297" i="7" s="1"/>
  <c r="M1297" i="7"/>
  <c r="P1297" i="7" l="1"/>
  <c r="Q1297" i="7"/>
  <c r="S1297" i="7" s="1"/>
  <c r="U1297" i="7" l="1"/>
  <c r="R1297" i="7"/>
  <c r="T1297" i="7" s="1"/>
  <c r="M1298" i="7" l="1"/>
  <c r="N1298" i="7"/>
  <c r="O1298" i="7" s="1"/>
  <c r="P1298" i="7" l="1"/>
  <c r="Q1298" i="7"/>
  <c r="S1298" i="7" s="1"/>
  <c r="R1298" i="7" l="1"/>
  <c r="T1298" i="7" s="1"/>
  <c r="U1298" i="7"/>
  <c r="M1299" i="7" l="1"/>
  <c r="N1299" i="7"/>
  <c r="O1299" i="7" s="1"/>
  <c r="P1299" i="7" l="1"/>
  <c r="Q1299" i="7"/>
  <c r="S1299" i="7"/>
  <c r="U1299" i="7" l="1"/>
  <c r="R1299" i="7"/>
  <c r="T1299" i="7" s="1"/>
  <c r="N1300" i="7" l="1"/>
  <c r="O1300" i="7" s="1"/>
  <c r="M1300" i="7"/>
  <c r="P1300" i="7" l="1"/>
  <c r="Q1300" i="7"/>
  <c r="S1300" i="7" s="1"/>
  <c r="R1300" i="7" l="1"/>
  <c r="T1300" i="7" s="1"/>
  <c r="U1300" i="7"/>
  <c r="N1301" i="7" l="1"/>
  <c r="O1301" i="7" s="1"/>
  <c r="M1301" i="7"/>
  <c r="P1301" i="7" l="1"/>
  <c r="Q1301" i="7"/>
  <c r="S1301" i="7" s="1"/>
  <c r="U1301" i="7" l="1"/>
  <c r="R1301" i="7"/>
  <c r="T1301" i="7" s="1"/>
  <c r="M1302" i="7" l="1"/>
  <c r="N1302" i="7"/>
  <c r="O1302" i="7" s="1"/>
  <c r="P1302" i="7" l="1"/>
  <c r="Q1302" i="7"/>
  <c r="S1302" i="7" s="1"/>
  <c r="U1302" i="7" l="1"/>
  <c r="R1302" i="7"/>
  <c r="T1302" i="7" s="1"/>
  <c r="M1303" i="7" l="1"/>
  <c r="N1303" i="7"/>
  <c r="O1303" i="7" s="1"/>
  <c r="P1303" i="7" l="1"/>
  <c r="Q1303" i="7"/>
  <c r="S1303" i="7"/>
  <c r="R1303" i="7" l="1"/>
  <c r="T1303" i="7" s="1"/>
  <c r="U1303" i="7"/>
  <c r="N1304" i="7" l="1"/>
  <c r="O1304" i="7" s="1"/>
  <c r="M1304" i="7"/>
  <c r="P1304" i="7" l="1"/>
  <c r="Q1304" i="7"/>
  <c r="S1304" i="7" s="1"/>
  <c r="R1304" i="7" l="1"/>
  <c r="T1304" i="7" s="1"/>
  <c r="U1304" i="7"/>
  <c r="M1305" i="7" l="1"/>
  <c r="N1305" i="7"/>
  <c r="O1305" i="7" s="1"/>
  <c r="P1305" i="7" l="1"/>
  <c r="Q1305" i="7"/>
  <c r="S1305" i="7" s="1"/>
  <c r="U1305" i="7" l="1"/>
  <c r="R1305" i="7"/>
  <c r="T1305" i="7" s="1"/>
  <c r="M1306" i="7" l="1"/>
  <c r="N1306" i="7"/>
  <c r="O1306" i="7" s="1"/>
  <c r="P1306" i="7" l="1"/>
  <c r="Q1306" i="7"/>
  <c r="S1306" i="7" s="1"/>
  <c r="R1306" i="7" l="1"/>
  <c r="T1306" i="7" s="1"/>
  <c r="U1306" i="7"/>
  <c r="N1307" i="7" l="1"/>
  <c r="O1307" i="7" s="1"/>
  <c r="M1307" i="7"/>
  <c r="P1307" i="7" l="1"/>
  <c r="Q1307" i="7"/>
  <c r="S1307" i="7" s="1"/>
  <c r="R1307" i="7" l="1"/>
  <c r="T1307" i="7" s="1"/>
  <c r="U1307" i="7"/>
  <c r="N1308" i="7" l="1"/>
  <c r="O1308" i="7" s="1"/>
  <c r="M1308" i="7"/>
  <c r="P1308" i="7" l="1"/>
  <c r="Q1308" i="7"/>
  <c r="S1308" i="7" s="1"/>
  <c r="R1308" i="7" l="1"/>
  <c r="T1308" i="7" s="1"/>
  <c r="U1308" i="7"/>
  <c r="N1309" i="7" l="1"/>
  <c r="O1309" i="7" s="1"/>
  <c r="M1309" i="7"/>
  <c r="P1309" i="7" l="1"/>
  <c r="Q1309" i="7"/>
  <c r="S1309" i="7" s="1"/>
  <c r="R1309" i="7" l="1"/>
  <c r="T1309" i="7" s="1"/>
  <c r="U1309" i="7"/>
  <c r="M1310" i="7" l="1"/>
  <c r="N1310" i="7"/>
  <c r="O1310" i="7" s="1"/>
  <c r="P1310" i="7" l="1"/>
  <c r="Q1310" i="7"/>
  <c r="S1310" i="7"/>
  <c r="U1310" i="7" l="1"/>
  <c r="R1310" i="7"/>
  <c r="T1310" i="7" s="1"/>
  <c r="N1311" i="7" l="1"/>
  <c r="O1311" i="7" s="1"/>
  <c r="M1311" i="7"/>
  <c r="P1311" i="7" l="1"/>
  <c r="Q1311" i="7"/>
  <c r="S1311" i="7" s="1"/>
  <c r="R1311" i="7" l="1"/>
  <c r="T1311" i="7" s="1"/>
  <c r="U1311" i="7"/>
  <c r="M1312" i="7" l="1"/>
  <c r="N1312" i="7"/>
  <c r="O1312" i="7" s="1"/>
  <c r="P1312" i="7" l="1"/>
  <c r="Q1312" i="7"/>
  <c r="S1312" i="7" s="1"/>
  <c r="R1312" i="7" l="1"/>
  <c r="T1312" i="7" s="1"/>
  <c r="U1312" i="7"/>
  <c r="M1313" i="7" l="1"/>
  <c r="N1313" i="7"/>
  <c r="O1313" i="7" s="1"/>
  <c r="P1313" i="7" l="1"/>
  <c r="Q1313" i="7"/>
  <c r="S1313" i="7" s="1"/>
  <c r="R1313" i="7" l="1"/>
  <c r="T1313" i="7" s="1"/>
  <c r="U1313" i="7"/>
  <c r="M1314" i="7" l="1"/>
  <c r="N1314" i="7"/>
  <c r="O1314" i="7" s="1"/>
  <c r="P1314" i="7" l="1"/>
  <c r="Q1314" i="7"/>
  <c r="S1314" i="7" s="1"/>
  <c r="U1314" i="7" l="1"/>
  <c r="R1314" i="7"/>
  <c r="T1314" i="7" s="1"/>
  <c r="M1315" i="7" l="1"/>
  <c r="N1315" i="7"/>
  <c r="O1315" i="7" s="1"/>
  <c r="P1315" i="7" l="1"/>
  <c r="Q1315" i="7"/>
  <c r="S1315" i="7"/>
  <c r="U1315" i="7" l="1"/>
  <c r="R1315" i="7"/>
  <c r="T1315" i="7" s="1"/>
  <c r="M1316" i="7" l="1"/>
  <c r="N1316" i="7"/>
  <c r="O1316" i="7" s="1"/>
  <c r="P1316" i="7" l="1"/>
  <c r="Q1316" i="7"/>
  <c r="S1316" i="7" s="1"/>
  <c r="U1316" i="7" l="1"/>
  <c r="R1316" i="7"/>
  <c r="T1316" i="7" s="1"/>
  <c r="N1317" i="7" l="1"/>
  <c r="O1317" i="7" s="1"/>
  <c r="M1317" i="7"/>
  <c r="P1317" i="7" l="1"/>
  <c r="Q1317" i="7"/>
  <c r="S1317" i="7" s="1"/>
  <c r="U1317" i="7" l="1"/>
  <c r="R1317" i="7"/>
  <c r="T1317" i="7" s="1"/>
  <c r="N1318" i="7" l="1"/>
  <c r="O1318" i="7" s="1"/>
  <c r="M1318" i="7"/>
  <c r="P1318" i="7" l="1"/>
  <c r="Q1318" i="7"/>
  <c r="S1318" i="7" s="1"/>
  <c r="U1318" i="7" l="1"/>
  <c r="R1318" i="7"/>
  <c r="T1318" i="7" s="1"/>
  <c r="N1319" i="7" l="1"/>
  <c r="O1319" i="7" s="1"/>
  <c r="M1319" i="7"/>
  <c r="P1319" i="7" l="1"/>
  <c r="Q1319" i="7"/>
  <c r="S1319" i="7" s="1"/>
  <c r="R1319" i="7" l="1"/>
  <c r="T1319" i="7" s="1"/>
  <c r="U1319" i="7"/>
  <c r="M1320" i="7" l="1"/>
  <c r="N1320" i="7"/>
  <c r="O1320" i="7" s="1"/>
  <c r="P1320" i="7" l="1"/>
  <c r="Q1320" i="7"/>
  <c r="S1320" i="7" s="1"/>
  <c r="R1320" i="7" l="1"/>
  <c r="T1320" i="7" s="1"/>
  <c r="U1320" i="7"/>
  <c r="M1321" i="7" l="1"/>
  <c r="N1321" i="7"/>
  <c r="O1321" i="7" s="1"/>
  <c r="P1321" i="7" l="1"/>
  <c r="Q1321" i="7"/>
  <c r="S1321" i="7" s="1"/>
  <c r="U1321" i="7" l="1"/>
  <c r="R1321" i="7"/>
  <c r="T1321" i="7" s="1"/>
  <c r="M1322" i="7" l="1"/>
  <c r="N1322" i="7"/>
  <c r="O1322" i="7" s="1"/>
  <c r="P1322" i="7" l="1"/>
  <c r="Q1322" i="7"/>
  <c r="S1322" i="7" s="1"/>
  <c r="U1322" i="7" l="1"/>
  <c r="R1322" i="7"/>
  <c r="T1322" i="7" s="1"/>
  <c r="N1323" i="7" l="1"/>
  <c r="O1323" i="7" s="1"/>
  <c r="M1323" i="7"/>
  <c r="P1323" i="7" l="1"/>
  <c r="Q1323" i="7"/>
  <c r="S1323" i="7"/>
  <c r="R1323" i="7" l="1"/>
  <c r="T1323" i="7" s="1"/>
  <c r="U1323" i="7"/>
  <c r="M1324" i="7" l="1"/>
  <c r="N1324" i="7"/>
  <c r="O1324" i="7" s="1"/>
  <c r="P1324" i="7" l="1"/>
  <c r="Q1324" i="7"/>
  <c r="S1324" i="7" s="1"/>
  <c r="U1324" i="7" l="1"/>
  <c r="R1324" i="7"/>
  <c r="T1324" i="7" s="1"/>
  <c r="N1325" i="7" l="1"/>
  <c r="O1325" i="7" s="1"/>
  <c r="M1325" i="7"/>
  <c r="P1325" i="7" l="1"/>
  <c r="Q1325" i="7"/>
  <c r="S1325" i="7" s="1"/>
  <c r="U1325" i="7" l="1"/>
  <c r="R1325" i="7"/>
  <c r="T1325" i="7" s="1"/>
  <c r="N1326" i="7" l="1"/>
  <c r="O1326" i="7" s="1"/>
  <c r="M1326" i="7"/>
  <c r="P1326" i="7" l="1"/>
  <c r="Q1326" i="7"/>
  <c r="S1326" i="7" s="1"/>
  <c r="R1326" i="7" l="1"/>
  <c r="T1326" i="7" s="1"/>
  <c r="U1326" i="7"/>
  <c r="M1327" i="7" l="1"/>
  <c r="N1327" i="7"/>
  <c r="O1327" i="7" s="1"/>
  <c r="P1327" i="7" l="1"/>
  <c r="Q1327" i="7"/>
  <c r="S1327" i="7"/>
  <c r="U1327" i="7" l="1"/>
  <c r="R1327" i="7"/>
  <c r="T1327" i="7" s="1"/>
  <c r="N1328" i="7" l="1"/>
  <c r="O1328" i="7" s="1"/>
  <c r="M1328" i="7"/>
  <c r="P1328" i="7" l="1"/>
  <c r="Q1328" i="7"/>
  <c r="S1328" i="7" s="1"/>
  <c r="U1328" i="7" l="1"/>
  <c r="R1328" i="7"/>
  <c r="T1328" i="7" s="1"/>
  <c r="N1329" i="7" l="1"/>
  <c r="O1329" i="7" s="1"/>
  <c r="M1329" i="7"/>
  <c r="P1329" i="7" l="1"/>
  <c r="Q1329" i="7"/>
  <c r="S1329" i="7" s="1"/>
  <c r="R1329" i="7" l="1"/>
  <c r="T1329" i="7" s="1"/>
  <c r="U1329" i="7"/>
  <c r="M1330" i="7" l="1"/>
  <c r="N1330" i="7"/>
  <c r="O1330" i="7" s="1"/>
  <c r="P1330" i="7" l="1"/>
  <c r="Q1330" i="7"/>
  <c r="S1330" i="7" s="1"/>
  <c r="U1330" i="7" l="1"/>
  <c r="R1330" i="7"/>
  <c r="T1330" i="7" s="1"/>
  <c r="M1331" i="7" l="1"/>
  <c r="N1331" i="7"/>
  <c r="O1331" i="7" s="1"/>
  <c r="P1331" i="7" l="1"/>
  <c r="Q1331" i="7"/>
  <c r="S1331" i="7" s="1"/>
  <c r="U1331" i="7" l="1"/>
  <c r="R1331" i="7"/>
  <c r="T1331" i="7" s="1"/>
  <c r="N1332" i="7" l="1"/>
  <c r="O1332" i="7" s="1"/>
  <c r="M1332" i="7"/>
  <c r="P1332" i="7" l="1"/>
  <c r="Q1332" i="7"/>
  <c r="S1332" i="7" s="1"/>
  <c r="R1332" i="7" l="1"/>
  <c r="T1332" i="7" s="1"/>
  <c r="U1332" i="7"/>
  <c r="N1333" i="7" l="1"/>
  <c r="O1333" i="7" s="1"/>
  <c r="M1333" i="7"/>
  <c r="P1333" i="7" l="1"/>
  <c r="Q1333" i="7"/>
  <c r="S1333" i="7" s="1"/>
  <c r="U1333" i="7" l="1"/>
  <c r="R1333" i="7"/>
  <c r="T1333" i="7" s="1"/>
  <c r="M1334" i="7" l="1"/>
  <c r="N1334" i="7"/>
  <c r="O1334" i="7" s="1"/>
  <c r="P1334" i="7" l="1"/>
  <c r="Q1334" i="7"/>
  <c r="S1334" i="7" s="1"/>
  <c r="U1334" i="7" l="1"/>
  <c r="R1334" i="7"/>
  <c r="T1334" i="7" s="1"/>
  <c r="M1335" i="7" l="1"/>
  <c r="N1335" i="7"/>
  <c r="O1335" i="7" s="1"/>
  <c r="P1335" i="7" l="1"/>
  <c r="Q1335" i="7"/>
  <c r="S1335" i="7" s="1"/>
  <c r="R1335" i="7" l="1"/>
  <c r="T1335" i="7" s="1"/>
  <c r="U1335" i="7"/>
  <c r="N1336" i="7" l="1"/>
  <c r="O1336" i="7" s="1"/>
  <c r="M1336" i="7"/>
  <c r="P1336" i="7" l="1"/>
  <c r="Q1336" i="7"/>
  <c r="S1336" i="7" s="1"/>
  <c r="U1336" i="7" l="1"/>
  <c r="R1336" i="7"/>
  <c r="T1336" i="7" s="1"/>
  <c r="M1337" i="7" l="1"/>
  <c r="N1337" i="7"/>
  <c r="O1337" i="7" s="1"/>
  <c r="P1337" i="7" l="1"/>
  <c r="Q1337" i="7"/>
  <c r="S1337" i="7" s="1"/>
  <c r="R1337" i="7" l="1"/>
  <c r="T1337" i="7" s="1"/>
  <c r="U1337" i="7"/>
  <c r="N1338" i="7" l="1"/>
  <c r="O1338" i="7" s="1"/>
  <c r="M1338" i="7"/>
  <c r="P1338" i="7" l="1"/>
  <c r="Q1338" i="7"/>
  <c r="S1338" i="7" s="1"/>
  <c r="R1338" i="7" l="1"/>
  <c r="T1338" i="7" s="1"/>
  <c r="U1338" i="7"/>
  <c r="M1339" i="7" l="1"/>
  <c r="N1339" i="7"/>
  <c r="O1339" i="7" s="1"/>
  <c r="P1339" i="7" l="1"/>
  <c r="Q1339" i="7"/>
  <c r="S1339" i="7" s="1"/>
  <c r="R1339" i="7" l="1"/>
  <c r="T1339" i="7" s="1"/>
  <c r="U1339" i="7"/>
  <c r="M1340" i="7" l="1"/>
  <c r="N1340" i="7"/>
  <c r="O1340" i="7" s="1"/>
  <c r="P1340" i="7" l="1"/>
  <c r="Q1340" i="7"/>
  <c r="S1340" i="7" s="1"/>
  <c r="R1340" i="7" l="1"/>
  <c r="T1340" i="7" s="1"/>
  <c r="U1340" i="7"/>
  <c r="N1341" i="7" l="1"/>
  <c r="O1341" i="7" s="1"/>
  <c r="M1341" i="7"/>
  <c r="P1341" i="7" l="1"/>
  <c r="Q1341" i="7"/>
  <c r="S1341" i="7" s="1"/>
  <c r="R1341" i="7" l="1"/>
  <c r="T1341" i="7" s="1"/>
  <c r="U1341" i="7"/>
  <c r="N1342" i="7" l="1"/>
  <c r="O1342" i="7" s="1"/>
  <c r="M1342" i="7"/>
  <c r="P1342" i="7" l="1"/>
  <c r="Q1342" i="7"/>
  <c r="S1342" i="7" s="1"/>
  <c r="R1342" i="7" l="1"/>
  <c r="T1342" i="7" s="1"/>
  <c r="U1342" i="7"/>
  <c r="M1343" i="7" l="1"/>
  <c r="N1343" i="7"/>
  <c r="O1343" i="7" s="1"/>
  <c r="P1343" i="7" l="1"/>
  <c r="Q1343" i="7"/>
  <c r="S1343" i="7" s="1"/>
  <c r="R1343" i="7" l="1"/>
  <c r="T1343" i="7" s="1"/>
  <c r="U1343" i="7"/>
  <c r="N1344" i="7" l="1"/>
  <c r="O1344" i="7" s="1"/>
  <c r="M1344" i="7"/>
  <c r="P1344" i="7" l="1"/>
  <c r="Q1344" i="7"/>
  <c r="S1344" i="7"/>
  <c r="U1344" i="7" l="1"/>
  <c r="R1344" i="7"/>
  <c r="T1344" i="7" s="1"/>
  <c r="N1345" i="7" l="1"/>
  <c r="O1345" i="7" s="1"/>
  <c r="M1345" i="7"/>
  <c r="P1345" i="7" l="1"/>
  <c r="Q1345" i="7"/>
  <c r="S1345" i="7" s="1"/>
  <c r="U1345" i="7" l="1"/>
  <c r="R1345" i="7"/>
  <c r="T1345" i="7" s="1"/>
  <c r="M1346" i="7" l="1"/>
  <c r="N1346" i="7"/>
  <c r="O1346" i="7" s="1"/>
  <c r="P1346" i="7" l="1"/>
  <c r="Q1346" i="7"/>
  <c r="S1346" i="7" s="1"/>
  <c r="U1346" i="7" l="1"/>
  <c r="R1346" i="7"/>
  <c r="T1346" i="7" s="1"/>
  <c r="N1347" i="7" l="1"/>
  <c r="O1347" i="7" s="1"/>
  <c r="M1347" i="7"/>
  <c r="P1347" i="7" l="1"/>
  <c r="Q1347" i="7"/>
  <c r="S1347" i="7" s="1"/>
  <c r="R1347" i="7" l="1"/>
  <c r="T1347" i="7" s="1"/>
  <c r="U1347" i="7"/>
  <c r="M1348" i="7" l="1"/>
  <c r="N1348" i="7"/>
  <c r="O1348" i="7" s="1"/>
  <c r="P1348" i="7" l="1"/>
  <c r="Q1348" i="7"/>
  <c r="S1348" i="7" s="1"/>
  <c r="R1348" i="7" l="1"/>
  <c r="T1348" i="7" s="1"/>
  <c r="U1348" i="7"/>
  <c r="M1349" i="7" l="1"/>
  <c r="N1349" i="7"/>
  <c r="O1349" i="7" s="1"/>
  <c r="P1349" i="7" l="1"/>
  <c r="Q1349" i="7"/>
  <c r="S1349" i="7" s="1"/>
  <c r="U1349" i="7" l="1"/>
  <c r="R1349" i="7"/>
  <c r="T1349" i="7" s="1"/>
  <c r="M1350" i="7" l="1"/>
  <c r="N1350" i="7"/>
  <c r="O1350" i="7" s="1"/>
  <c r="P1350" i="7" l="1"/>
  <c r="Q1350" i="7"/>
  <c r="S1350" i="7" s="1"/>
  <c r="R1350" i="7" l="1"/>
  <c r="T1350" i="7" s="1"/>
  <c r="U1350" i="7"/>
  <c r="M1351" i="7" l="1"/>
  <c r="N1351" i="7"/>
  <c r="O1351" i="7" s="1"/>
  <c r="P1351" i="7" l="1"/>
  <c r="Q1351" i="7"/>
  <c r="S1351" i="7"/>
  <c r="R1351" i="7" l="1"/>
  <c r="T1351" i="7" s="1"/>
  <c r="U1351" i="7"/>
  <c r="M1352" i="7" l="1"/>
  <c r="N1352" i="7"/>
  <c r="O1352" i="7" s="1"/>
  <c r="P1352" i="7" l="1"/>
  <c r="Q1352" i="7"/>
  <c r="S1352" i="7"/>
  <c r="R1352" i="7" l="1"/>
  <c r="T1352" i="7" s="1"/>
  <c r="U1352" i="7"/>
  <c r="N1353" i="7" l="1"/>
  <c r="O1353" i="7" s="1"/>
  <c r="M1353" i="7"/>
  <c r="P1353" i="7" l="1"/>
  <c r="Q1353" i="7"/>
  <c r="S1353" i="7" s="1"/>
  <c r="R1353" i="7" l="1"/>
  <c r="T1353" i="7" s="1"/>
  <c r="U1353" i="7"/>
  <c r="M1354" i="7" l="1"/>
  <c r="N1354" i="7"/>
  <c r="O1354" i="7" s="1"/>
  <c r="P1354" i="7" l="1"/>
  <c r="Q1354" i="7"/>
  <c r="S1354" i="7" s="1"/>
  <c r="U1354" i="7" l="1"/>
  <c r="R1354" i="7"/>
  <c r="T1354" i="7" s="1"/>
  <c r="N1355" i="7" l="1"/>
  <c r="O1355" i="7" s="1"/>
  <c r="M1355" i="7"/>
  <c r="P1355" i="7" l="1"/>
  <c r="Q1355" i="7"/>
  <c r="S1355" i="7"/>
  <c r="U1355" i="7" l="1"/>
  <c r="R1355" i="7"/>
  <c r="T1355" i="7" s="1"/>
  <c r="M1356" i="7" l="1"/>
  <c r="N1356" i="7"/>
  <c r="O1356" i="7" s="1"/>
  <c r="P1356" i="7" l="1"/>
  <c r="Q1356" i="7"/>
  <c r="S1356" i="7" s="1"/>
  <c r="R1356" i="7" l="1"/>
  <c r="T1356" i="7" s="1"/>
  <c r="U1356" i="7"/>
  <c r="N1357" i="7" l="1"/>
  <c r="O1357" i="7" s="1"/>
  <c r="M1357" i="7"/>
  <c r="P1357" i="7" l="1"/>
  <c r="Q1357" i="7"/>
  <c r="S1357" i="7" s="1"/>
  <c r="R1357" i="7" l="1"/>
  <c r="T1357" i="7" s="1"/>
  <c r="U1357" i="7"/>
  <c r="N1358" i="7" l="1"/>
  <c r="O1358" i="7" s="1"/>
  <c r="M1358" i="7"/>
  <c r="P1358" i="7" l="1"/>
  <c r="Q1358" i="7"/>
  <c r="S1358" i="7" s="1"/>
  <c r="R1358" i="7" l="1"/>
  <c r="T1358" i="7" s="1"/>
  <c r="U1358" i="7"/>
  <c r="M1359" i="7" l="1"/>
  <c r="N1359" i="7"/>
  <c r="O1359" i="7" s="1"/>
  <c r="P1359" i="7" l="1"/>
  <c r="Q1359" i="7"/>
  <c r="S1359" i="7" s="1"/>
  <c r="R1359" i="7" l="1"/>
  <c r="T1359" i="7" s="1"/>
  <c r="U1359" i="7"/>
  <c r="N1360" i="7" l="1"/>
  <c r="O1360" i="7" s="1"/>
  <c r="M1360" i="7"/>
  <c r="P1360" i="7" l="1"/>
  <c r="Q1360" i="7"/>
  <c r="S1360" i="7" s="1"/>
  <c r="U1360" i="7" l="1"/>
  <c r="R1360" i="7"/>
  <c r="T1360" i="7" s="1"/>
  <c r="N1361" i="7" l="1"/>
  <c r="O1361" i="7" s="1"/>
  <c r="M1361" i="7"/>
  <c r="P1361" i="7" l="1"/>
  <c r="Q1361" i="7"/>
  <c r="S1361" i="7" s="1"/>
  <c r="R1361" i="7" l="1"/>
  <c r="T1361" i="7" s="1"/>
  <c r="U1361" i="7"/>
  <c r="N1362" i="7" l="1"/>
  <c r="O1362" i="7" s="1"/>
  <c r="M1362" i="7"/>
  <c r="P1362" i="7" l="1"/>
  <c r="Q1362" i="7"/>
  <c r="S1362" i="7" s="1"/>
  <c r="U1362" i="7" l="1"/>
  <c r="R1362" i="7"/>
  <c r="T1362" i="7" s="1"/>
  <c r="M1363" i="7" l="1"/>
  <c r="N1363" i="7"/>
  <c r="O1363" i="7" s="1"/>
  <c r="P1363" i="7" l="1"/>
  <c r="Q1363" i="7"/>
  <c r="S1363" i="7"/>
  <c r="R1363" i="7" l="1"/>
  <c r="T1363" i="7" s="1"/>
  <c r="U1363" i="7"/>
  <c r="N1364" i="7" l="1"/>
  <c r="O1364" i="7" s="1"/>
  <c r="M1364" i="7"/>
  <c r="P1364" i="7" l="1"/>
  <c r="Q1364" i="7"/>
  <c r="S1364" i="7"/>
  <c r="U1364" i="7" l="1"/>
  <c r="R1364" i="7"/>
  <c r="T1364" i="7" s="1"/>
  <c r="M1365" i="7" l="1"/>
  <c r="N1365" i="7"/>
  <c r="O1365" i="7" s="1"/>
  <c r="P1365" i="7" l="1"/>
  <c r="Q1365" i="7"/>
  <c r="S1365" i="7" s="1"/>
  <c r="R1365" i="7" l="1"/>
  <c r="T1365" i="7" s="1"/>
  <c r="U1365" i="7"/>
  <c r="M1366" i="7" l="1"/>
  <c r="N1366" i="7"/>
  <c r="O1366" i="7" s="1"/>
  <c r="P1366" i="7" l="1"/>
  <c r="Q1366" i="7"/>
  <c r="S1366" i="7"/>
  <c r="R1366" i="7" l="1"/>
  <c r="T1366" i="7" s="1"/>
  <c r="U1366" i="7"/>
  <c r="M1367" i="7" l="1"/>
  <c r="N1367" i="7"/>
  <c r="O1367" i="7" s="1"/>
  <c r="P1367" i="7" l="1"/>
  <c r="Q1367" i="7"/>
  <c r="S1367" i="7" s="1"/>
  <c r="U1367" i="7" l="1"/>
  <c r="R1367" i="7"/>
  <c r="T1367" i="7" s="1"/>
  <c r="M1368" i="7" l="1"/>
  <c r="N1368" i="7"/>
  <c r="O1368" i="7" s="1"/>
  <c r="P1368" i="7" l="1"/>
  <c r="Q1368" i="7"/>
  <c r="S1368" i="7" s="1"/>
  <c r="U1368" i="7" l="1"/>
  <c r="R1368" i="7"/>
  <c r="T1368" i="7" s="1"/>
  <c r="N1369" i="7" l="1"/>
  <c r="O1369" i="7" s="1"/>
  <c r="M1369" i="7"/>
  <c r="P1369" i="7" l="1"/>
  <c r="Q1369" i="7"/>
  <c r="S1369" i="7" s="1"/>
  <c r="R1369" i="7" l="1"/>
  <c r="T1369" i="7" s="1"/>
  <c r="U1369" i="7"/>
  <c r="N1370" i="7" l="1"/>
  <c r="O1370" i="7" s="1"/>
  <c r="M1370" i="7"/>
  <c r="P1370" i="7" l="1"/>
  <c r="Q1370" i="7"/>
  <c r="S1370" i="7" s="1"/>
  <c r="R1370" i="7" l="1"/>
  <c r="T1370" i="7" s="1"/>
  <c r="U1370" i="7"/>
  <c r="M1371" i="7" l="1"/>
  <c r="N1371" i="7"/>
  <c r="O1371" i="7" s="1"/>
  <c r="P1371" i="7" l="1"/>
  <c r="Q1371" i="7"/>
  <c r="S1371" i="7" s="1"/>
  <c r="R1371" i="7" l="1"/>
  <c r="T1371" i="7" s="1"/>
  <c r="U1371" i="7"/>
  <c r="N1372" i="7" l="1"/>
  <c r="O1372" i="7" s="1"/>
  <c r="M1372" i="7"/>
  <c r="P1372" i="7" l="1"/>
  <c r="Q1372" i="7"/>
  <c r="S1372" i="7" s="1"/>
  <c r="U1372" i="7" l="1"/>
  <c r="R1372" i="7"/>
  <c r="T1372" i="7" s="1"/>
  <c r="M1373" i="7" l="1"/>
  <c r="N1373" i="7"/>
  <c r="O1373" i="7" s="1"/>
  <c r="P1373" i="7" l="1"/>
  <c r="Q1373" i="7"/>
  <c r="S1373" i="7" s="1"/>
  <c r="R1373" i="7" l="1"/>
  <c r="T1373" i="7" s="1"/>
  <c r="U1373" i="7"/>
  <c r="M1374" i="7" l="1"/>
  <c r="N1374" i="7"/>
  <c r="O1374" i="7" s="1"/>
  <c r="P1374" i="7" l="1"/>
  <c r="Q1374" i="7"/>
  <c r="S1374" i="7" s="1"/>
  <c r="U1374" i="7" l="1"/>
  <c r="R1374" i="7"/>
  <c r="T1374" i="7" s="1"/>
  <c r="M1375" i="7" l="1"/>
  <c r="N1375" i="7"/>
  <c r="O1375" i="7" s="1"/>
  <c r="P1375" i="7" l="1"/>
  <c r="Q1375" i="7"/>
  <c r="S1375" i="7" s="1"/>
  <c r="R1375" i="7" l="1"/>
  <c r="T1375" i="7" s="1"/>
  <c r="U1375" i="7"/>
  <c r="N1376" i="7" l="1"/>
  <c r="O1376" i="7" s="1"/>
  <c r="M1376" i="7"/>
  <c r="P1376" i="7" l="1"/>
  <c r="Q1376" i="7"/>
  <c r="S1376" i="7" s="1"/>
  <c r="U1376" i="7" l="1"/>
  <c r="R1376" i="7"/>
  <c r="T1376" i="7" s="1"/>
  <c r="N1377" i="7" l="1"/>
  <c r="O1377" i="7" s="1"/>
  <c r="M1377" i="7"/>
  <c r="P1377" i="7" l="1"/>
  <c r="Q1377" i="7"/>
  <c r="S1377" i="7" s="1"/>
  <c r="R1377" i="7" l="1"/>
  <c r="T1377" i="7" s="1"/>
  <c r="U1377" i="7"/>
  <c r="N1378" i="7" l="1"/>
  <c r="O1378" i="7" s="1"/>
  <c r="M1378" i="7"/>
  <c r="P1378" i="7" l="1"/>
  <c r="Q1378" i="7"/>
  <c r="S1378" i="7" s="1"/>
  <c r="R1378" i="7" l="1"/>
  <c r="T1378" i="7" s="1"/>
  <c r="U1378" i="7"/>
  <c r="M1379" i="7" l="1"/>
  <c r="N1379" i="7"/>
  <c r="O1379" i="7" s="1"/>
  <c r="P1379" i="7" l="1"/>
  <c r="Q1379" i="7"/>
  <c r="S1379" i="7" s="1"/>
  <c r="U1379" i="7" l="1"/>
  <c r="R1379" i="7"/>
  <c r="T1379" i="7" s="1"/>
  <c r="M1380" i="7" l="1"/>
  <c r="N1380" i="7"/>
  <c r="O1380" i="7" s="1"/>
  <c r="P1380" i="7" l="1"/>
  <c r="Q1380" i="7"/>
  <c r="S1380" i="7" s="1"/>
  <c r="U1380" i="7" l="1"/>
  <c r="R1380" i="7"/>
  <c r="T1380" i="7" s="1"/>
  <c r="N1381" i="7" l="1"/>
  <c r="O1381" i="7" s="1"/>
  <c r="M1381" i="7"/>
  <c r="P1381" i="7" l="1"/>
  <c r="Q1381" i="7"/>
  <c r="S1381" i="7" s="1"/>
  <c r="R1381" i="7" l="1"/>
  <c r="T1381" i="7" s="1"/>
  <c r="U1381" i="7"/>
  <c r="M1382" i="7" l="1"/>
  <c r="N1382" i="7"/>
  <c r="O1382" i="7" s="1"/>
  <c r="P1382" i="7" l="1"/>
  <c r="Q1382" i="7"/>
  <c r="S1382" i="7" s="1"/>
  <c r="R1382" i="7" l="1"/>
  <c r="T1382" i="7" s="1"/>
  <c r="U1382" i="7"/>
  <c r="M1383" i="7" l="1"/>
  <c r="N1383" i="7"/>
  <c r="O1383" i="7" s="1"/>
  <c r="P1383" i="7" l="1"/>
  <c r="Q1383" i="7"/>
  <c r="S1383" i="7" s="1"/>
  <c r="U1383" i="7" l="1"/>
  <c r="R1383" i="7"/>
  <c r="T1383" i="7" s="1"/>
  <c r="N1384" i="7" l="1"/>
  <c r="O1384" i="7" s="1"/>
  <c r="M1384" i="7"/>
  <c r="P1384" i="7" l="1"/>
  <c r="Q1384" i="7"/>
  <c r="S1384" i="7" s="1"/>
  <c r="R1384" i="7" l="1"/>
  <c r="T1384" i="7" s="1"/>
  <c r="U1384" i="7"/>
  <c r="N1385" i="7" l="1"/>
  <c r="O1385" i="7" s="1"/>
  <c r="M1385" i="7"/>
  <c r="P1385" i="7" l="1"/>
  <c r="Q1385" i="7"/>
  <c r="S1385" i="7" s="1"/>
  <c r="R1385" i="7" l="1"/>
  <c r="T1385" i="7" s="1"/>
  <c r="U1385" i="7"/>
  <c r="N1386" i="7" l="1"/>
  <c r="O1386" i="7" s="1"/>
  <c r="M1386" i="7"/>
  <c r="P1386" i="7" l="1"/>
  <c r="Q1386" i="7"/>
  <c r="S1386" i="7" s="1"/>
  <c r="R1386" i="7" l="1"/>
  <c r="T1386" i="7" s="1"/>
  <c r="U1386" i="7"/>
  <c r="N1387" i="7" l="1"/>
  <c r="O1387" i="7" s="1"/>
  <c r="M1387" i="7"/>
  <c r="P1387" i="7" l="1"/>
  <c r="Q1387" i="7"/>
  <c r="S1387" i="7" s="1"/>
  <c r="R1387" i="7" l="1"/>
  <c r="T1387" i="7" s="1"/>
  <c r="U1387" i="7"/>
  <c r="M1388" i="7" l="1"/>
  <c r="N1388" i="7"/>
  <c r="O1388" i="7" s="1"/>
  <c r="P1388" i="7" l="1"/>
  <c r="Q1388" i="7"/>
  <c r="S1388" i="7" s="1"/>
  <c r="U1388" i="7" l="1"/>
  <c r="R1388" i="7"/>
  <c r="T1388" i="7" s="1"/>
  <c r="N1389" i="7" l="1"/>
  <c r="O1389" i="7" s="1"/>
  <c r="M1389" i="7"/>
  <c r="P1389" i="7" l="1"/>
  <c r="Q1389" i="7"/>
  <c r="S1389" i="7" s="1"/>
  <c r="R1389" i="7" l="1"/>
  <c r="T1389" i="7" s="1"/>
  <c r="U1389" i="7"/>
  <c r="M1390" i="7" l="1"/>
  <c r="N1390" i="7"/>
  <c r="O1390" i="7" s="1"/>
  <c r="P1390" i="7" l="1"/>
  <c r="Q1390" i="7"/>
  <c r="S1390" i="7"/>
  <c r="R1390" i="7" l="1"/>
  <c r="T1390" i="7" s="1"/>
  <c r="U1390" i="7"/>
  <c r="M1391" i="7" l="1"/>
  <c r="N1391" i="7"/>
  <c r="O1391" i="7" s="1"/>
  <c r="P1391" i="7" l="1"/>
  <c r="Q1391" i="7"/>
  <c r="S1391" i="7" s="1"/>
  <c r="U1391" i="7" l="1"/>
  <c r="R1391" i="7"/>
  <c r="T1391" i="7" s="1"/>
  <c r="M1392" i="7" l="1"/>
  <c r="N1392" i="7"/>
  <c r="O1392" i="7" s="1"/>
  <c r="P1392" i="7" l="1"/>
  <c r="Q1392" i="7"/>
  <c r="S1392" i="7" s="1"/>
  <c r="U1392" i="7" l="1"/>
  <c r="R1392" i="7"/>
  <c r="T1392" i="7" s="1"/>
  <c r="N1393" i="7" l="1"/>
  <c r="O1393" i="7" s="1"/>
  <c r="M1393" i="7"/>
  <c r="P1393" i="7" l="1"/>
  <c r="Q1393" i="7"/>
  <c r="S1393" i="7" s="1"/>
  <c r="U1393" i="7" l="1"/>
  <c r="R1393" i="7"/>
  <c r="T1393" i="7" s="1"/>
  <c r="N1394" i="7" l="1"/>
  <c r="O1394" i="7" s="1"/>
  <c r="M1394" i="7"/>
  <c r="P1394" i="7" l="1"/>
  <c r="Q1394" i="7"/>
  <c r="S1394" i="7" s="1"/>
  <c r="R1394" i="7" l="1"/>
  <c r="T1394" i="7" s="1"/>
  <c r="U1394" i="7"/>
  <c r="M1395" i="7" l="1"/>
  <c r="N1395" i="7"/>
  <c r="O1395" i="7" s="1"/>
  <c r="P1395" i="7" l="1"/>
  <c r="Q1395" i="7"/>
  <c r="S1395" i="7"/>
  <c r="R1395" i="7" l="1"/>
  <c r="T1395" i="7" s="1"/>
  <c r="U1395" i="7"/>
  <c r="M1396" i="7" l="1"/>
  <c r="N1396" i="7"/>
  <c r="O1396" i="7" s="1"/>
  <c r="P1396" i="7" l="1"/>
  <c r="Q1396" i="7"/>
  <c r="S1396" i="7" s="1"/>
  <c r="R1396" i="7" l="1"/>
  <c r="T1396" i="7" s="1"/>
  <c r="U1396" i="7"/>
  <c r="M1397" i="7" l="1"/>
  <c r="N1397" i="7"/>
  <c r="O1397" i="7" s="1"/>
  <c r="P1397" i="7" l="1"/>
  <c r="Q1397" i="7"/>
  <c r="S1397" i="7" s="1"/>
  <c r="R1397" i="7" l="1"/>
  <c r="T1397" i="7" s="1"/>
  <c r="U1397" i="7"/>
  <c r="N1398" i="7" l="1"/>
  <c r="O1398" i="7" s="1"/>
  <c r="M1398" i="7"/>
  <c r="P1398" i="7" l="1"/>
  <c r="Q1398" i="7"/>
  <c r="S1398" i="7" s="1"/>
  <c r="U1398" i="7" l="1"/>
  <c r="R1398" i="7"/>
  <c r="T1398" i="7" s="1"/>
  <c r="M1399" i="7" l="1"/>
  <c r="N1399" i="7"/>
  <c r="O1399" i="7" s="1"/>
  <c r="P1399" i="7" l="1"/>
  <c r="Q1399" i="7"/>
  <c r="S1399" i="7" s="1"/>
  <c r="U1399" i="7" l="1"/>
  <c r="R1399" i="7"/>
  <c r="T1399" i="7" s="1"/>
  <c r="M1400" i="7" l="1"/>
  <c r="N1400" i="7"/>
  <c r="O1400" i="7" s="1"/>
  <c r="P1400" i="7" l="1"/>
  <c r="Q1400" i="7"/>
  <c r="S1400" i="7" s="1"/>
  <c r="U1400" i="7" l="1"/>
  <c r="R1400" i="7"/>
  <c r="T1400" i="7" s="1"/>
  <c r="N1401" i="7" l="1"/>
  <c r="O1401" i="7" s="1"/>
  <c r="M1401" i="7"/>
  <c r="P1401" i="7" l="1"/>
  <c r="Q1401" i="7"/>
  <c r="S1401" i="7" s="1"/>
  <c r="R1401" i="7" l="1"/>
  <c r="T1401" i="7" s="1"/>
  <c r="U1401" i="7"/>
  <c r="M1402" i="7" l="1"/>
  <c r="N1402" i="7"/>
  <c r="O1402" i="7" s="1"/>
  <c r="P1402" i="7" l="1"/>
  <c r="Q1402" i="7"/>
  <c r="S1402" i="7" s="1"/>
  <c r="R1402" i="7" l="1"/>
  <c r="T1402" i="7" s="1"/>
  <c r="U1402" i="7"/>
  <c r="M1403" i="7" l="1"/>
  <c r="N1403" i="7"/>
  <c r="O1403" i="7" s="1"/>
  <c r="P1403" i="7" l="1"/>
  <c r="Q1403" i="7"/>
  <c r="S1403" i="7" s="1"/>
  <c r="R1403" i="7" l="1"/>
  <c r="T1403" i="7" s="1"/>
  <c r="U1403" i="7"/>
  <c r="N1404" i="7" l="1"/>
  <c r="O1404" i="7" s="1"/>
  <c r="M1404" i="7"/>
  <c r="P1404" i="7" l="1"/>
  <c r="Q1404" i="7"/>
  <c r="S1404" i="7" s="1"/>
  <c r="R1404" i="7" l="1"/>
  <c r="T1404" i="7" s="1"/>
  <c r="U1404" i="7"/>
  <c r="N1405" i="7" l="1"/>
  <c r="O1405" i="7" s="1"/>
  <c r="M1405" i="7"/>
  <c r="P1405" i="7" l="1"/>
  <c r="Q1405" i="7"/>
  <c r="S1405" i="7" s="1"/>
  <c r="U1405" i="7" l="1"/>
  <c r="R1405" i="7"/>
  <c r="T1405" i="7" s="1"/>
  <c r="N1406" i="7" l="1"/>
  <c r="O1406" i="7" s="1"/>
  <c r="M1406" i="7"/>
  <c r="P1406" i="7" l="1"/>
  <c r="Q1406" i="7"/>
  <c r="S1406" i="7" s="1"/>
  <c r="U1406" i="7" l="1"/>
  <c r="R1406" i="7"/>
  <c r="T1406" i="7" s="1"/>
  <c r="M1407" i="7" l="1"/>
  <c r="N1407" i="7"/>
  <c r="O1407" i="7" s="1"/>
  <c r="P1407" i="7" l="1"/>
  <c r="Q1407" i="7"/>
  <c r="S1407" i="7" s="1"/>
  <c r="R1407" i="7" l="1"/>
  <c r="T1407" i="7" s="1"/>
  <c r="U1407" i="7"/>
  <c r="M1408" i="7" l="1"/>
  <c r="N1408" i="7"/>
  <c r="O1408" i="7" s="1"/>
  <c r="P1408" i="7" l="1"/>
  <c r="Q1408" i="7"/>
  <c r="S1408" i="7" s="1"/>
  <c r="U1408" i="7" l="1"/>
  <c r="R1408" i="7"/>
  <c r="T1408" i="7" s="1"/>
  <c r="N1409" i="7" l="1"/>
  <c r="O1409" i="7" s="1"/>
  <c r="M1409" i="7"/>
  <c r="P1409" i="7" l="1"/>
  <c r="Q1409" i="7"/>
  <c r="S1409" i="7" s="1"/>
  <c r="R1409" i="7" l="1"/>
  <c r="T1409" i="7" s="1"/>
  <c r="U1409" i="7"/>
  <c r="M1410" i="7" l="1"/>
  <c r="N1410" i="7"/>
  <c r="O1410" i="7" s="1"/>
  <c r="P1410" i="7" l="1"/>
  <c r="Q1410" i="7"/>
  <c r="S1410" i="7" s="1"/>
  <c r="U1410" i="7" l="1"/>
  <c r="R1410" i="7"/>
  <c r="T1410" i="7" s="1"/>
  <c r="M1411" i="7" l="1"/>
  <c r="N1411" i="7"/>
  <c r="O1411" i="7" s="1"/>
  <c r="P1411" i="7" l="1"/>
  <c r="Q1411" i="7"/>
  <c r="S1411" i="7" s="1"/>
  <c r="R1411" i="7" l="1"/>
  <c r="T1411" i="7" s="1"/>
  <c r="U1411" i="7"/>
  <c r="M1412" i="7" l="1"/>
  <c r="N1412" i="7"/>
  <c r="O1412" i="7" s="1"/>
  <c r="P1412" i="7" l="1"/>
  <c r="Q1412" i="7"/>
  <c r="S1412" i="7" s="1"/>
  <c r="R1412" i="7" l="1"/>
  <c r="T1412" i="7" s="1"/>
  <c r="U1412" i="7"/>
  <c r="N1413" i="7" l="1"/>
  <c r="O1413" i="7" s="1"/>
  <c r="M1413" i="7"/>
  <c r="P1413" i="7" l="1"/>
  <c r="Q1413" i="7"/>
  <c r="S1413" i="7" s="1"/>
  <c r="R1413" i="7" l="1"/>
  <c r="T1413" i="7" s="1"/>
  <c r="U1413" i="7"/>
  <c r="M1414" i="7" l="1"/>
  <c r="N1414" i="7"/>
  <c r="O1414" i="7" s="1"/>
  <c r="P1414" i="7" l="1"/>
  <c r="Q1414" i="7"/>
  <c r="S1414" i="7" s="1"/>
  <c r="R1414" i="7" l="1"/>
  <c r="T1414" i="7" s="1"/>
  <c r="U1414" i="7"/>
  <c r="N1415" i="7" l="1"/>
  <c r="O1415" i="7" s="1"/>
  <c r="M1415" i="7"/>
  <c r="P1415" i="7" l="1"/>
  <c r="Q1415" i="7"/>
  <c r="S1415" i="7" s="1"/>
  <c r="R1415" i="7" l="1"/>
  <c r="T1415" i="7" s="1"/>
  <c r="U1415" i="7"/>
  <c r="M1416" i="7" l="1"/>
  <c r="N1416" i="7"/>
  <c r="O1416" i="7" s="1"/>
  <c r="P1416" i="7" l="1"/>
  <c r="Q1416" i="7"/>
  <c r="S1416" i="7"/>
  <c r="U1416" i="7" l="1"/>
  <c r="R1416" i="7"/>
  <c r="T1416" i="7" s="1"/>
  <c r="N1417" i="7" l="1"/>
  <c r="O1417" i="7" s="1"/>
  <c r="M1417" i="7"/>
  <c r="P1417" i="7" l="1"/>
  <c r="Q1417" i="7"/>
  <c r="S1417" i="7" s="1"/>
  <c r="R1417" i="7" l="1"/>
  <c r="T1417" i="7" s="1"/>
  <c r="U1417" i="7"/>
  <c r="M1418" i="7" l="1"/>
  <c r="N1418" i="7"/>
  <c r="O1418" i="7" s="1"/>
  <c r="P1418" i="7" l="1"/>
  <c r="Q1418" i="7"/>
  <c r="S1418" i="7" s="1"/>
  <c r="U1418" i="7" l="1"/>
  <c r="R1418" i="7"/>
  <c r="T1418" i="7" s="1"/>
  <c r="N1419" i="7" l="1"/>
  <c r="O1419" i="7" s="1"/>
  <c r="M1419" i="7"/>
  <c r="P1419" i="7" l="1"/>
  <c r="Q1419" i="7"/>
  <c r="S1419" i="7" s="1"/>
  <c r="R1419" i="7" l="1"/>
  <c r="T1419" i="7" s="1"/>
  <c r="U1419" i="7"/>
  <c r="M1420" i="7" l="1"/>
  <c r="N1420" i="7"/>
  <c r="O1420" i="7" s="1"/>
  <c r="P1420" i="7" l="1"/>
  <c r="Q1420" i="7"/>
  <c r="S1420" i="7" s="1"/>
  <c r="U1420" i="7" l="1"/>
  <c r="R1420" i="7"/>
  <c r="T1420" i="7" s="1"/>
  <c r="N1421" i="7" l="1"/>
  <c r="O1421" i="7" s="1"/>
  <c r="M1421" i="7"/>
  <c r="P1421" i="7" l="1"/>
  <c r="Q1421" i="7"/>
  <c r="S1421" i="7"/>
  <c r="R1421" i="7" l="1"/>
  <c r="T1421" i="7" s="1"/>
  <c r="U1421" i="7"/>
  <c r="N1422" i="7" l="1"/>
  <c r="O1422" i="7" s="1"/>
  <c r="M1422" i="7"/>
  <c r="P1422" i="7" l="1"/>
  <c r="Q1422" i="7"/>
  <c r="S1422" i="7" s="1"/>
  <c r="R1422" i="7" l="1"/>
  <c r="T1422" i="7" s="1"/>
  <c r="U1422" i="7"/>
  <c r="M1423" i="7" l="1"/>
  <c r="N1423" i="7"/>
  <c r="O1423" i="7" s="1"/>
  <c r="P1423" i="7" l="1"/>
  <c r="Q1423" i="7"/>
  <c r="S1423" i="7" s="1"/>
  <c r="U1423" i="7" l="1"/>
  <c r="R1423" i="7"/>
  <c r="T1423" i="7" s="1"/>
  <c r="M1424" i="7" l="1"/>
  <c r="N1424" i="7"/>
  <c r="O1424" i="7" s="1"/>
  <c r="P1424" i="7" l="1"/>
  <c r="Q1424" i="7"/>
  <c r="S1424" i="7"/>
  <c r="U1424" i="7" l="1"/>
  <c r="R1424" i="7"/>
  <c r="T1424" i="7" s="1"/>
  <c r="N1425" i="7" l="1"/>
  <c r="O1425" i="7" s="1"/>
  <c r="M1425" i="7"/>
  <c r="P1425" i="7" l="1"/>
  <c r="Q1425" i="7"/>
  <c r="S1425" i="7" s="1"/>
  <c r="U1425" i="7" l="1"/>
  <c r="R1425" i="7"/>
  <c r="T1425" i="7" s="1"/>
  <c r="M1426" i="7" l="1"/>
  <c r="N1426" i="7"/>
  <c r="O1426" i="7" s="1"/>
  <c r="P1426" i="7" l="1"/>
  <c r="Q1426" i="7"/>
  <c r="S1426" i="7" s="1"/>
  <c r="R1426" i="7" l="1"/>
  <c r="T1426" i="7" s="1"/>
  <c r="U1426" i="7"/>
  <c r="M1427" i="7" l="1"/>
  <c r="N1427" i="7"/>
  <c r="O1427" i="7" s="1"/>
  <c r="P1427" i="7" l="1"/>
  <c r="Q1427" i="7"/>
  <c r="S1427" i="7" s="1"/>
  <c r="R1427" i="7" l="1"/>
  <c r="T1427" i="7" s="1"/>
  <c r="U1427" i="7"/>
  <c r="M1428" i="7" l="1"/>
  <c r="N1428" i="7"/>
  <c r="O1428" i="7" s="1"/>
  <c r="P1428" i="7" l="1"/>
  <c r="Q1428" i="7"/>
  <c r="S1428" i="7"/>
  <c r="R1428" i="7" l="1"/>
  <c r="T1428" i="7" s="1"/>
  <c r="U1428" i="7"/>
  <c r="M1429" i="7" l="1"/>
  <c r="N1429" i="7"/>
  <c r="O1429" i="7" s="1"/>
  <c r="P1429" i="7" l="1"/>
  <c r="Q1429" i="7"/>
  <c r="S1429" i="7" s="1"/>
  <c r="R1429" i="7" l="1"/>
  <c r="T1429" i="7" s="1"/>
  <c r="U1429" i="7"/>
  <c r="M1430" i="7" l="1"/>
  <c r="N1430" i="7"/>
  <c r="O1430" i="7" s="1"/>
  <c r="P1430" i="7" l="1"/>
  <c r="Q1430" i="7"/>
  <c r="S1430" i="7"/>
  <c r="U1430" i="7" l="1"/>
  <c r="R1430" i="7"/>
  <c r="T1430" i="7" s="1"/>
  <c r="N1431" i="7" l="1"/>
  <c r="O1431" i="7" s="1"/>
  <c r="M1431" i="7"/>
  <c r="P1431" i="7" l="1"/>
  <c r="Q1431" i="7"/>
  <c r="S1431" i="7" s="1"/>
  <c r="R1431" i="7" l="1"/>
  <c r="T1431" i="7" s="1"/>
  <c r="U1431" i="7"/>
  <c r="N1432" i="7" l="1"/>
  <c r="O1432" i="7" s="1"/>
  <c r="M1432" i="7"/>
  <c r="P1432" i="7" l="1"/>
  <c r="Q1432" i="7"/>
  <c r="S1432" i="7" s="1"/>
  <c r="U1432" i="7" l="1"/>
  <c r="R1432" i="7"/>
  <c r="T1432" i="7" s="1"/>
  <c r="N1433" i="7" l="1"/>
  <c r="O1433" i="7" s="1"/>
  <c r="M1433" i="7"/>
  <c r="P1433" i="7" l="1"/>
  <c r="Q1433" i="7"/>
  <c r="S1433" i="7" s="1"/>
  <c r="R1433" i="7" l="1"/>
  <c r="T1433" i="7" s="1"/>
  <c r="U1433" i="7"/>
  <c r="N1434" i="7" l="1"/>
  <c r="O1434" i="7" s="1"/>
  <c r="M1434" i="7"/>
  <c r="P1434" i="7" l="1"/>
  <c r="Q1434" i="7"/>
  <c r="S1434" i="7" s="1"/>
  <c r="R1434" i="7" l="1"/>
  <c r="T1434" i="7" s="1"/>
  <c r="U1434" i="7"/>
  <c r="N1435" i="7" l="1"/>
  <c r="O1435" i="7" s="1"/>
  <c r="M1435" i="7"/>
  <c r="P1435" i="7" l="1"/>
  <c r="Q1435" i="7"/>
  <c r="S1435" i="7" s="1"/>
  <c r="R1435" i="7" l="1"/>
  <c r="T1435" i="7" s="1"/>
  <c r="U1435" i="7"/>
  <c r="N1436" i="7" l="1"/>
  <c r="O1436" i="7" s="1"/>
  <c r="M1436" i="7"/>
  <c r="P1436" i="7" l="1"/>
  <c r="Q1436" i="7"/>
  <c r="S1436" i="7" s="1"/>
  <c r="R1436" i="7" l="1"/>
  <c r="T1436" i="7" s="1"/>
  <c r="U1436" i="7"/>
  <c r="M1437" i="7" l="1"/>
  <c r="N1437" i="7"/>
  <c r="O1437" i="7" s="1"/>
  <c r="P1437" i="7" l="1"/>
  <c r="Q1437" i="7"/>
  <c r="S1437" i="7" s="1"/>
  <c r="U1437" i="7" l="1"/>
  <c r="R1437" i="7"/>
  <c r="T1437" i="7" s="1"/>
  <c r="N1438" i="7" l="1"/>
  <c r="O1438" i="7" s="1"/>
  <c r="M1438" i="7"/>
  <c r="P1438" i="7" l="1"/>
  <c r="Q1438" i="7"/>
  <c r="S1438" i="7" s="1"/>
  <c r="U1438" i="7" l="1"/>
  <c r="R1438" i="7"/>
  <c r="T1438" i="7" s="1"/>
  <c r="M1439" i="7" l="1"/>
  <c r="N1439" i="7"/>
  <c r="O1439" i="7" s="1"/>
  <c r="P1439" i="7" l="1"/>
  <c r="Q1439" i="7"/>
  <c r="S1439" i="7" s="1"/>
  <c r="U1439" i="7" l="1"/>
  <c r="R1439" i="7"/>
  <c r="T1439" i="7" s="1"/>
  <c r="M1440" i="7" l="1"/>
  <c r="N1440" i="7"/>
  <c r="O1440" i="7" s="1"/>
  <c r="P1440" i="7" l="1"/>
  <c r="Q1440" i="7"/>
  <c r="S1440" i="7" s="1"/>
  <c r="U1440" i="7" l="1"/>
  <c r="R1440" i="7"/>
  <c r="T1440" i="7" s="1"/>
  <c r="N1441" i="7" l="1"/>
  <c r="O1441" i="7" s="1"/>
  <c r="M1441" i="7"/>
  <c r="P1441" i="7" l="1"/>
  <c r="Q1441" i="7"/>
  <c r="S1441" i="7" s="1"/>
  <c r="R1441" i="7" l="1"/>
  <c r="T1441" i="7" s="1"/>
  <c r="U1441" i="7"/>
  <c r="M1442" i="7" l="1"/>
  <c r="N1442" i="7"/>
  <c r="O1442" i="7" s="1"/>
  <c r="P1442" i="7" l="1"/>
  <c r="Q1442" i="7"/>
  <c r="S1442" i="7" s="1"/>
  <c r="R1442" i="7" l="1"/>
  <c r="T1442" i="7" s="1"/>
  <c r="U1442" i="7"/>
  <c r="M1443" i="7" l="1"/>
  <c r="N1443" i="7"/>
  <c r="O1443" i="7" s="1"/>
  <c r="P1443" i="7" l="1"/>
  <c r="Q1443" i="7"/>
  <c r="S1443" i="7" s="1"/>
  <c r="R1443" i="7" l="1"/>
  <c r="T1443" i="7" s="1"/>
  <c r="U1443" i="7"/>
  <c r="M1444" i="7" l="1"/>
  <c r="N1444" i="7"/>
  <c r="O1444" i="7" s="1"/>
  <c r="P1444" i="7" l="1"/>
  <c r="Q1444" i="7"/>
  <c r="S1444" i="7" s="1"/>
  <c r="R1444" i="7" l="1"/>
  <c r="T1444" i="7" s="1"/>
  <c r="U1444" i="7"/>
  <c r="M1445" i="7" l="1"/>
  <c r="N1445" i="7"/>
  <c r="O1445" i="7" s="1"/>
  <c r="P1445" i="7" l="1"/>
  <c r="Q1445" i="7"/>
  <c r="S1445" i="7" s="1"/>
  <c r="R1445" i="7" l="1"/>
  <c r="T1445" i="7" s="1"/>
  <c r="U1445" i="7"/>
  <c r="M1446" i="7" l="1"/>
  <c r="N1446" i="7"/>
  <c r="O1446" i="7" s="1"/>
  <c r="P1446" i="7" l="1"/>
  <c r="Q1446" i="7"/>
  <c r="S1446" i="7" s="1"/>
  <c r="U1446" i="7" l="1"/>
  <c r="R1446" i="7"/>
  <c r="T1446" i="7" s="1"/>
  <c r="N1447" i="7" l="1"/>
  <c r="O1447" i="7" s="1"/>
  <c r="M1447" i="7"/>
  <c r="P1447" i="7" l="1"/>
  <c r="Q1447" i="7"/>
  <c r="S1447" i="7" s="1"/>
  <c r="R1447" i="7" l="1"/>
  <c r="T1447" i="7" s="1"/>
  <c r="U1447" i="7"/>
  <c r="M1448" i="7" l="1"/>
  <c r="N1448" i="7"/>
  <c r="O1448" i="7" s="1"/>
  <c r="P1448" i="7" l="1"/>
  <c r="Q1448" i="7"/>
  <c r="S1448" i="7" s="1"/>
  <c r="R1448" i="7" l="1"/>
  <c r="T1448" i="7" s="1"/>
  <c r="U1448" i="7"/>
  <c r="N1449" i="7" l="1"/>
  <c r="O1449" i="7" s="1"/>
  <c r="M1449" i="7"/>
  <c r="P1449" i="7" l="1"/>
  <c r="Q1449" i="7"/>
  <c r="S1449" i="7" s="1"/>
  <c r="R1449" i="7" l="1"/>
  <c r="T1449" i="7" s="1"/>
  <c r="U1449" i="7"/>
  <c r="M1450" i="7" l="1"/>
  <c r="N1450" i="7"/>
  <c r="O1450" i="7" s="1"/>
  <c r="P1450" i="7" l="1"/>
  <c r="Q1450" i="7"/>
  <c r="S1450" i="7"/>
  <c r="R1450" i="7" l="1"/>
  <c r="T1450" i="7" s="1"/>
  <c r="U1450" i="7"/>
  <c r="M1451" i="7" l="1"/>
  <c r="N1451" i="7"/>
  <c r="O1451" i="7" s="1"/>
  <c r="P1451" i="7" l="1"/>
  <c r="Q1451" i="7"/>
  <c r="S1451" i="7"/>
  <c r="U1451" i="7" l="1"/>
  <c r="R1451" i="7"/>
  <c r="T1451" i="7" s="1"/>
  <c r="M1452" i="7" l="1"/>
  <c r="N1452" i="7"/>
  <c r="O1452" i="7" s="1"/>
  <c r="P1452" i="7" l="1"/>
  <c r="Q1452" i="7"/>
  <c r="S1452" i="7"/>
  <c r="R1452" i="7" l="1"/>
  <c r="T1452" i="7" s="1"/>
  <c r="U1452" i="7"/>
  <c r="M1453" i="7" l="1"/>
  <c r="N1453" i="7"/>
  <c r="O1453" i="7" s="1"/>
  <c r="P1453" i="7" l="1"/>
  <c r="Q1453" i="7"/>
  <c r="S1453" i="7" s="1"/>
  <c r="U1453" i="7" l="1"/>
  <c r="R1453" i="7"/>
  <c r="T1453" i="7" s="1"/>
  <c r="N1454" i="7" l="1"/>
  <c r="O1454" i="7" s="1"/>
  <c r="M1454" i="7"/>
  <c r="P1454" i="7" l="1"/>
  <c r="Q1454" i="7"/>
  <c r="S1454" i="7" s="1"/>
  <c r="R1454" i="7" l="1"/>
  <c r="T1454" i="7" s="1"/>
  <c r="U1454" i="7"/>
  <c r="M1455" i="7" l="1"/>
  <c r="N1455" i="7"/>
  <c r="O1455" i="7" s="1"/>
  <c r="P1455" i="7" l="1"/>
  <c r="Q1455" i="7"/>
  <c r="S1455" i="7"/>
  <c r="U1455" i="7" l="1"/>
  <c r="R1455" i="7"/>
  <c r="T1455" i="7" s="1"/>
  <c r="M1456" i="7" l="1"/>
  <c r="N1456" i="7"/>
  <c r="O1456" i="7" s="1"/>
  <c r="P1456" i="7" l="1"/>
  <c r="Q1456" i="7"/>
  <c r="S1456" i="7" s="1"/>
  <c r="U1456" i="7" l="1"/>
  <c r="R1456" i="7"/>
  <c r="T1456" i="7" s="1"/>
  <c r="N1457" i="7" l="1"/>
  <c r="O1457" i="7" s="1"/>
  <c r="M1457" i="7"/>
  <c r="P1457" i="7" l="1"/>
  <c r="Q1457" i="7"/>
  <c r="S1457" i="7" s="1"/>
  <c r="R1457" i="7" l="1"/>
  <c r="T1457" i="7" s="1"/>
  <c r="U1457" i="7"/>
  <c r="N1458" i="7" l="1"/>
  <c r="O1458" i="7" s="1"/>
  <c r="M1458" i="7"/>
  <c r="P1458" i="7" l="1"/>
  <c r="Q1458" i="7"/>
  <c r="S1458" i="7" s="1"/>
  <c r="R1458" i="7" l="1"/>
  <c r="T1458" i="7" s="1"/>
  <c r="U1458" i="7"/>
  <c r="M1459" i="7" l="1"/>
  <c r="N1459" i="7"/>
  <c r="O1459" i="7" s="1"/>
  <c r="P1459" i="7" l="1"/>
  <c r="Q1459" i="7"/>
  <c r="S1459" i="7" s="1"/>
  <c r="U1459" i="7" l="1"/>
  <c r="R1459" i="7"/>
  <c r="T1459" i="7" s="1"/>
  <c r="N1460" i="7" l="1"/>
  <c r="O1460" i="7" s="1"/>
  <c r="M1460" i="7"/>
  <c r="P1460" i="7" l="1"/>
  <c r="Q1460" i="7"/>
  <c r="S1460" i="7" s="1"/>
  <c r="R1460" i="7" l="1"/>
  <c r="T1460" i="7" s="1"/>
  <c r="U1460" i="7"/>
  <c r="M1461" i="7" l="1"/>
  <c r="N1461" i="7"/>
  <c r="O1461" i="7" s="1"/>
  <c r="P1461" i="7" l="1"/>
  <c r="Q1461" i="7"/>
  <c r="S1461" i="7" s="1"/>
  <c r="U1461" i="7" l="1"/>
  <c r="R1461" i="7"/>
  <c r="T1461" i="7" s="1"/>
  <c r="N1462" i="7" l="1"/>
  <c r="O1462" i="7" s="1"/>
  <c r="M1462" i="7"/>
  <c r="P1462" i="7" l="1"/>
  <c r="Q1462" i="7"/>
  <c r="S1462" i="7" s="1"/>
  <c r="R1462" i="7" l="1"/>
  <c r="T1462" i="7" s="1"/>
  <c r="U1462" i="7"/>
  <c r="N1463" i="7" l="1"/>
  <c r="O1463" i="7" s="1"/>
  <c r="M1463" i="7"/>
  <c r="P1463" i="7" l="1"/>
  <c r="Q1463" i="7"/>
  <c r="S1463" i="7" s="1"/>
  <c r="U1463" i="7" l="1"/>
  <c r="R1463" i="7"/>
  <c r="T1463" i="7" s="1"/>
  <c r="M1464" i="7" l="1"/>
  <c r="N1464" i="7"/>
  <c r="O1464" i="7" s="1"/>
  <c r="P1464" i="7" l="1"/>
  <c r="Q1464" i="7"/>
  <c r="S1464" i="7" s="1"/>
  <c r="R1464" i="7" l="1"/>
  <c r="T1464" i="7" s="1"/>
  <c r="U1464" i="7"/>
  <c r="N1465" i="7" l="1"/>
  <c r="O1465" i="7" s="1"/>
  <c r="M1465" i="7"/>
  <c r="P1465" i="7" l="1"/>
  <c r="Q1465" i="7"/>
  <c r="S1465" i="7" s="1"/>
  <c r="R1465" i="7" l="1"/>
  <c r="T1465" i="7" s="1"/>
  <c r="U1465" i="7"/>
  <c r="M1466" i="7" l="1"/>
  <c r="N1466" i="7"/>
  <c r="O1466" i="7" s="1"/>
  <c r="P1466" i="7" l="1"/>
  <c r="Q1466" i="7"/>
  <c r="S1466" i="7"/>
  <c r="R1466" i="7" l="1"/>
  <c r="T1466" i="7" s="1"/>
  <c r="U1466" i="7"/>
  <c r="M1467" i="7" l="1"/>
  <c r="N1467" i="7"/>
  <c r="O1467" i="7" s="1"/>
  <c r="P1467" i="7" l="1"/>
  <c r="Q1467" i="7"/>
  <c r="S1467" i="7" s="1"/>
  <c r="R1467" i="7" l="1"/>
  <c r="T1467" i="7" s="1"/>
  <c r="U1467" i="7"/>
  <c r="N1468" i="7" l="1"/>
  <c r="O1468" i="7" s="1"/>
  <c r="M1468" i="7"/>
  <c r="P1468" i="7" l="1"/>
  <c r="Q1468" i="7"/>
  <c r="S1468" i="7" s="1"/>
  <c r="R1468" i="7" l="1"/>
  <c r="T1468" i="7" s="1"/>
  <c r="U1468" i="7"/>
  <c r="M1469" i="7" l="1"/>
  <c r="N1469" i="7"/>
  <c r="O1469" i="7" s="1"/>
  <c r="P1469" i="7" l="1"/>
  <c r="Q1469" i="7"/>
  <c r="S1469" i="7" s="1"/>
  <c r="U1469" i="7" l="1"/>
  <c r="R1469" i="7"/>
  <c r="T1469" i="7" s="1"/>
  <c r="M1470" i="7" l="1"/>
  <c r="N1470" i="7"/>
  <c r="O1470" i="7" s="1"/>
  <c r="P1470" i="7" l="1"/>
  <c r="Q1470" i="7"/>
  <c r="S1470" i="7" s="1"/>
  <c r="R1470" i="7" l="1"/>
  <c r="T1470" i="7" s="1"/>
  <c r="U1470" i="7"/>
  <c r="N1471" i="7" l="1"/>
  <c r="O1471" i="7" s="1"/>
  <c r="M1471" i="7"/>
  <c r="P1471" i="7" l="1"/>
  <c r="Q1471" i="7"/>
  <c r="S1471" i="7" s="1"/>
  <c r="U1471" i="7" l="1"/>
  <c r="R1471" i="7"/>
  <c r="T1471" i="7" s="1"/>
  <c r="N1472" i="7" l="1"/>
  <c r="O1472" i="7" s="1"/>
  <c r="M1472" i="7"/>
  <c r="P1472" i="7" l="1"/>
  <c r="Q1472" i="7"/>
  <c r="S1472" i="7" s="1"/>
  <c r="U1472" i="7" l="1"/>
  <c r="R1472" i="7"/>
  <c r="T1472" i="7" s="1"/>
  <c r="N1473" i="7" l="1"/>
  <c r="O1473" i="7" s="1"/>
  <c r="M1473" i="7"/>
  <c r="P1473" i="7" l="1"/>
  <c r="Q1473" i="7"/>
  <c r="S1473" i="7" s="1"/>
  <c r="R1473" i="7" l="1"/>
  <c r="T1473" i="7" s="1"/>
  <c r="U1473" i="7"/>
  <c r="M1474" i="7" l="1"/>
  <c r="N1474" i="7"/>
  <c r="O1474" i="7" s="1"/>
  <c r="P1474" i="7" l="1"/>
  <c r="Q1474" i="7"/>
  <c r="S1474" i="7" s="1"/>
  <c r="U1474" i="7" l="1"/>
  <c r="R1474" i="7"/>
  <c r="T1474" i="7" s="1"/>
  <c r="N1475" i="7" l="1"/>
  <c r="O1475" i="7" s="1"/>
  <c r="M1475" i="7"/>
  <c r="P1475" i="7" l="1"/>
  <c r="Q1475" i="7"/>
  <c r="S1475" i="7"/>
  <c r="R1475" i="7" l="1"/>
  <c r="T1475" i="7" s="1"/>
  <c r="U1475" i="7"/>
  <c r="M1476" i="7" l="1"/>
  <c r="N1476" i="7"/>
  <c r="O1476" i="7" s="1"/>
  <c r="P1476" i="7" l="1"/>
  <c r="Q1476" i="7"/>
  <c r="S1476" i="7"/>
  <c r="U1476" i="7" l="1"/>
  <c r="R1476" i="7"/>
  <c r="T1476" i="7" s="1"/>
  <c r="M1477" i="7" l="1"/>
  <c r="N1477" i="7"/>
  <c r="O1477" i="7" s="1"/>
  <c r="P1477" i="7" l="1"/>
  <c r="Q1477" i="7"/>
  <c r="S1477" i="7" s="1"/>
  <c r="R1477" i="7" l="1"/>
  <c r="T1477" i="7" s="1"/>
  <c r="U1477" i="7"/>
  <c r="M1478" i="7" l="1"/>
  <c r="N1478" i="7"/>
  <c r="O1478" i="7" s="1"/>
  <c r="P1478" i="7" l="1"/>
  <c r="Q1478" i="7"/>
  <c r="S1478" i="7" s="1"/>
  <c r="U1478" i="7" l="1"/>
  <c r="R1478" i="7"/>
  <c r="T1478" i="7" s="1"/>
  <c r="M1479" i="7" l="1"/>
  <c r="N1479" i="7"/>
  <c r="O1479" i="7" s="1"/>
  <c r="P1479" i="7" l="1"/>
  <c r="Q1479" i="7"/>
  <c r="S1479" i="7"/>
  <c r="U1479" i="7" l="1"/>
  <c r="R1479" i="7"/>
  <c r="T1479" i="7" s="1"/>
  <c r="N1480" i="7" l="1"/>
  <c r="O1480" i="7" s="1"/>
  <c r="M1480" i="7"/>
  <c r="P1480" i="7" l="1"/>
  <c r="Q1480" i="7"/>
  <c r="S1480" i="7" s="1"/>
  <c r="R1480" i="7" l="1"/>
  <c r="T1480" i="7" s="1"/>
  <c r="U1480" i="7"/>
  <c r="N1481" i="7" l="1"/>
  <c r="O1481" i="7" s="1"/>
  <c r="M1481" i="7"/>
  <c r="P1481" i="7" l="1"/>
  <c r="Q1481" i="7"/>
  <c r="S1481" i="7"/>
  <c r="R1481" i="7" l="1"/>
  <c r="T1481" i="7" s="1"/>
  <c r="U1481" i="7"/>
  <c r="M1482" i="7" l="1"/>
  <c r="N1482" i="7"/>
  <c r="O1482" i="7" s="1"/>
  <c r="P1482" i="7" l="1"/>
  <c r="Q1482" i="7"/>
  <c r="S1482" i="7"/>
  <c r="R1482" i="7" l="1"/>
  <c r="T1482" i="7" s="1"/>
  <c r="U1482" i="7"/>
  <c r="N1483" i="7" l="1"/>
  <c r="O1483" i="7" s="1"/>
  <c r="M1483" i="7"/>
  <c r="P1483" i="7" l="1"/>
  <c r="Q1483" i="7"/>
  <c r="S1483" i="7" s="1"/>
  <c r="U1483" i="7" l="1"/>
  <c r="R1483" i="7"/>
  <c r="T1483" i="7" s="1"/>
  <c r="M1484" i="7" l="1"/>
  <c r="N1484" i="7"/>
  <c r="O1484" i="7" s="1"/>
  <c r="P1484" i="7" l="1"/>
  <c r="Q1484" i="7"/>
  <c r="S1484" i="7" s="1"/>
  <c r="U1484" i="7" l="1"/>
  <c r="R1484" i="7"/>
  <c r="T1484" i="7" s="1"/>
  <c r="M1485" i="7" l="1"/>
  <c r="N1485" i="7"/>
  <c r="O1485" i="7" s="1"/>
  <c r="P1485" i="7" l="1"/>
  <c r="Q1485" i="7"/>
  <c r="S1485" i="7" s="1"/>
  <c r="R1485" i="7" l="1"/>
  <c r="T1485" i="7" s="1"/>
  <c r="U1485" i="7"/>
  <c r="M1486" i="7" l="1"/>
  <c r="N1486" i="7"/>
  <c r="O1486" i="7" s="1"/>
  <c r="P1486" i="7" l="1"/>
  <c r="Q1486" i="7"/>
  <c r="S1486" i="7" s="1"/>
  <c r="U1486" i="7" l="1"/>
  <c r="R1486" i="7"/>
  <c r="T1486" i="7" s="1"/>
  <c r="N1487" i="7" l="1"/>
  <c r="O1487" i="7" s="1"/>
  <c r="M1487" i="7"/>
  <c r="P1487" i="7" l="1"/>
  <c r="Q1487" i="7"/>
  <c r="S1487" i="7" s="1"/>
  <c r="R1487" i="7" l="1"/>
  <c r="T1487" i="7" s="1"/>
  <c r="U1487" i="7"/>
  <c r="M1488" i="7" l="1"/>
  <c r="N1488" i="7"/>
  <c r="O1488" i="7" s="1"/>
  <c r="P1488" i="7" l="1"/>
  <c r="Q1488" i="7"/>
  <c r="S1488" i="7" s="1"/>
  <c r="R1488" i="7" l="1"/>
  <c r="T1488" i="7" s="1"/>
  <c r="U1488" i="7"/>
  <c r="N1489" i="7" l="1"/>
  <c r="O1489" i="7" s="1"/>
  <c r="M1489" i="7"/>
  <c r="P1489" i="7" l="1"/>
  <c r="Q1489" i="7"/>
  <c r="S1489" i="7" s="1"/>
  <c r="R1489" i="7" l="1"/>
  <c r="T1489" i="7" s="1"/>
  <c r="U1489" i="7"/>
  <c r="M1490" i="7" l="1"/>
  <c r="N1490" i="7"/>
  <c r="O1490" i="7" s="1"/>
  <c r="P1490" i="7" l="1"/>
  <c r="Q1490" i="7"/>
  <c r="S1490" i="7"/>
  <c r="U1490" i="7" l="1"/>
  <c r="R1490" i="7"/>
  <c r="T1490" i="7" s="1"/>
  <c r="M1491" i="7" l="1"/>
  <c r="N1491" i="7"/>
  <c r="O1491" i="7" s="1"/>
  <c r="P1491" i="7" l="1"/>
  <c r="Q1491" i="7"/>
  <c r="S1491" i="7" s="1"/>
  <c r="R1491" i="7" l="1"/>
  <c r="T1491" i="7" s="1"/>
  <c r="U1491" i="7"/>
  <c r="N1492" i="7" l="1"/>
  <c r="O1492" i="7" s="1"/>
  <c r="M1492" i="7"/>
  <c r="P1492" i="7" l="1"/>
  <c r="Q1492" i="7"/>
  <c r="S1492" i="7" s="1"/>
  <c r="R1492" i="7" l="1"/>
  <c r="T1492" i="7" s="1"/>
  <c r="U1492" i="7"/>
  <c r="M1493" i="7" l="1"/>
  <c r="N1493" i="7"/>
  <c r="O1493" i="7" s="1"/>
  <c r="P1493" i="7" l="1"/>
  <c r="Q1493" i="7"/>
  <c r="S1493" i="7" s="1"/>
  <c r="R1493" i="7" l="1"/>
  <c r="T1493" i="7" s="1"/>
  <c r="U1493" i="7"/>
  <c r="M1494" i="7" l="1"/>
  <c r="N1494" i="7"/>
  <c r="O1494" i="7" s="1"/>
  <c r="P1494" i="7" l="1"/>
  <c r="Q1494" i="7"/>
  <c r="S1494" i="7" s="1"/>
  <c r="R1494" i="7" l="1"/>
  <c r="T1494" i="7" s="1"/>
  <c r="U1494" i="7"/>
  <c r="N1495" i="7" l="1"/>
  <c r="O1495" i="7" s="1"/>
  <c r="M1495" i="7"/>
  <c r="P1495" i="7" l="1"/>
  <c r="Q1495" i="7"/>
  <c r="S1495" i="7" s="1"/>
  <c r="R1495" i="7" l="1"/>
  <c r="T1495" i="7" s="1"/>
  <c r="U1495" i="7"/>
  <c r="M1496" i="7" l="1"/>
  <c r="N1496" i="7"/>
  <c r="O1496" i="7" s="1"/>
  <c r="P1496" i="7" l="1"/>
  <c r="Q1496" i="7"/>
  <c r="S1496" i="7" s="1"/>
  <c r="R1496" i="7" l="1"/>
  <c r="T1496" i="7" s="1"/>
  <c r="U1496" i="7"/>
  <c r="N1497" i="7" l="1"/>
  <c r="O1497" i="7" s="1"/>
  <c r="M1497" i="7"/>
  <c r="P1497" i="7" l="1"/>
  <c r="Q1497" i="7"/>
  <c r="S1497" i="7" s="1"/>
  <c r="U1497" i="7" l="1"/>
  <c r="R1497" i="7"/>
  <c r="T1497" i="7" s="1"/>
  <c r="M1498" i="7" l="1"/>
  <c r="N1498" i="7"/>
  <c r="O1498" i="7" s="1"/>
  <c r="P1498" i="7" l="1"/>
  <c r="Q1498" i="7"/>
  <c r="S1498" i="7" s="1"/>
  <c r="U1498" i="7" l="1"/>
  <c r="R1498" i="7"/>
  <c r="T1498" i="7" s="1"/>
  <c r="M1499" i="7" l="1"/>
  <c r="N1499" i="7"/>
  <c r="O1499" i="7" s="1"/>
  <c r="P1499" i="7" l="1"/>
  <c r="Q1499" i="7"/>
  <c r="S1499" i="7" s="1"/>
  <c r="R1499" i="7" l="1"/>
  <c r="T1499" i="7" s="1"/>
  <c r="U1499" i="7"/>
  <c r="N1500" i="7" l="1"/>
  <c r="O1500" i="7" s="1"/>
  <c r="M1500" i="7"/>
  <c r="P1500" i="7" l="1"/>
  <c r="Q1500" i="7"/>
  <c r="S1500" i="7"/>
  <c r="U1500" i="7" l="1"/>
  <c r="R1500" i="7"/>
  <c r="T1500" i="7" s="1"/>
  <c r="M1501" i="7" l="1"/>
  <c r="N1501" i="7"/>
  <c r="O1501" i="7" s="1"/>
  <c r="P1501" i="7" l="1"/>
  <c r="Q1501" i="7"/>
  <c r="S1501" i="7" s="1"/>
  <c r="R1501" i="7" l="1"/>
  <c r="T1501" i="7" s="1"/>
  <c r="U1501" i="7"/>
  <c r="M1502" i="7" l="1"/>
  <c r="N1502" i="7"/>
  <c r="O1502" i="7" s="1"/>
  <c r="P1502" i="7" l="1"/>
  <c r="Q1502" i="7"/>
  <c r="S1502" i="7" s="1"/>
  <c r="U1502" i="7" l="1"/>
  <c r="R1502" i="7"/>
  <c r="T1502" i="7" s="1"/>
  <c r="N1503" i="7" l="1"/>
  <c r="O1503" i="7" s="1"/>
  <c r="M1503" i="7"/>
  <c r="P1503" i="7" l="1"/>
  <c r="Q1503" i="7"/>
  <c r="S1503" i="7" s="1"/>
  <c r="U1503" i="7" l="1"/>
  <c r="R1503" i="7"/>
  <c r="T1503" i="7" s="1"/>
  <c r="M1504" i="7" l="1"/>
  <c r="N1504" i="7"/>
  <c r="O1504" i="7" s="1"/>
  <c r="P1504" i="7" l="1"/>
  <c r="Q1504" i="7"/>
  <c r="S1504" i="7" s="1"/>
  <c r="U1504" i="7" l="1"/>
  <c r="R1504" i="7"/>
  <c r="T1504" i="7" s="1"/>
  <c r="N1505" i="7" l="1"/>
  <c r="O1505" i="7" s="1"/>
  <c r="M1505" i="7"/>
  <c r="P1505" i="7" l="1"/>
  <c r="Q1505" i="7"/>
  <c r="S1505" i="7" s="1"/>
  <c r="R1505" i="7" l="1"/>
  <c r="T1505" i="7" s="1"/>
  <c r="U1505" i="7"/>
  <c r="M1506" i="7" l="1"/>
  <c r="N1506" i="7"/>
  <c r="O1506" i="7" s="1"/>
  <c r="P1506" i="7" l="1"/>
  <c r="Q1506" i="7"/>
  <c r="S1506" i="7" s="1"/>
  <c r="U1506" i="7" l="1"/>
  <c r="R1506" i="7"/>
  <c r="T1506" i="7" s="1"/>
  <c r="M1507" i="7" l="1"/>
  <c r="N1507" i="7"/>
  <c r="O1507" i="7" s="1"/>
  <c r="P1507" i="7" l="1"/>
  <c r="Q1507" i="7"/>
  <c r="S1507" i="7" s="1"/>
  <c r="R1507" i="7" l="1"/>
  <c r="T1507" i="7" s="1"/>
  <c r="U1507" i="7"/>
  <c r="M1508" i="7" l="1"/>
  <c r="N1508" i="7"/>
  <c r="O1508" i="7" s="1"/>
  <c r="P1508" i="7" l="1"/>
  <c r="Q1508" i="7"/>
  <c r="S1508" i="7" s="1"/>
  <c r="R1508" i="7" l="1"/>
  <c r="T1508" i="7" s="1"/>
  <c r="U1508" i="7"/>
  <c r="N1509" i="7" l="1"/>
  <c r="O1509" i="7" s="1"/>
  <c r="M1509" i="7"/>
  <c r="P1509" i="7" l="1"/>
  <c r="Q1509" i="7"/>
  <c r="S1509" i="7" s="1"/>
  <c r="R1509" i="7" l="1"/>
  <c r="T1509" i="7" s="1"/>
  <c r="U1509" i="7"/>
  <c r="M1510" i="7" l="1"/>
  <c r="N1510" i="7"/>
  <c r="O1510" i="7" s="1"/>
  <c r="P1510" i="7" l="1"/>
  <c r="Q1510" i="7"/>
  <c r="S1510" i="7" s="1"/>
  <c r="R1510" i="7" l="1"/>
  <c r="T1510" i="7" s="1"/>
  <c r="U1510" i="7"/>
  <c r="M1511" i="7" l="1"/>
  <c r="N1511" i="7"/>
  <c r="O1511" i="7" s="1"/>
  <c r="P1511" i="7" l="1"/>
  <c r="Q1511" i="7"/>
  <c r="S1511" i="7" s="1"/>
  <c r="U1511" i="7" l="1"/>
  <c r="R1511" i="7"/>
  <c r="T1511" i="7" s="1"/>
  <c r="M1512" i="7" l="1"/>
  <c r="N1512" i="7"/>
  <c r="O1512" i="7" s="1"/>
  <c r="P1512" i="7" l="1"/>
  <c r="Q1512" i="7"/>
  <c r="S1512" i="7" s="1"/>
  <c r="R1512" i="7" l="1"/>
  <c r="T1512" i="7" s="1"/>
  <c r="U1512" i="7"/>
  <c r="N1513" i="7" l="1"/>
  <c r="O1513" i="7" s="1"/>
  <c r="M1513" i="7"/>
  <c r="P1513" i="7" l="1"/>
  <c r="Q1513" i="7"/>
  <c r="S1513" i="7" s="1"/>
  <c r="R1513" i="7" l="1"/>
  <c r="T1513" i="7" s="1"/>
  <c r="U1513" i="7"/>
  <c r="N1514" i="7" l="1"/>
  <c r="O1514" i="7" s="1"/>
  <c r="M1514" i="7"/>
  <c r="P1514" i="7" l="1"/>
  <c r="Q1514" i="7"/>
  <c r="S1514" i="7" s="1"/>
  <c r="U1514" i="7" l="1"/>
  <c r="R1514" i="7"/>
  <c r="T1514" i="7" s="1"/>
  <c r="N1515" i="7" l="1"/>
  <c r="O1515" i="7" s="1"/>
  <c r="M1515" i="7"/>
  <c r="P1515" i="7" l="1"/>
  <c r="Q1515" i="7"/>
  <c r="S1515" i="7"/>
  <c r="R1515" i="7" l="1"/>
  <c r="T1515" i="7" s="1"/>
  <c r="U1515" i="7"/>
  <c r="N1516" i="7" l="1"/>
  <c r="O1516" i="7" s="1"/>
  <c r="M1516" i="7"/>
  <c r="P1516" i="7" l="1"/>
  <c r="Q1516" i="7"/>
  <c r="S1516" i="7" s="1"/>
  <c r="R1516" i="7" l="1"/>
  <c r="T1516" i="7" s="1"/>
  <c r="U1516" i="7"/>
  <c r="M1517" i="7" l="1"/>
  <c r="N1517" i="7"/>
  <c r="O1517" i="7" s="1"/>
  <c r="P1517" i="7" l="1"/>
  <c r="Q1517" i="7"/>
  <c r="S1517" i="7" s="1"/>
  <c r="R1517" i="7" l="1"/>
  <c r="T1517" i="7" s="1"/>
  <c r="U1517" i="7"/>
  <c r="M1518" i="7" l="1"/>
  <c r="N1518" i="7"/>
  <c r="O1518" i="7" s="1"/>
  <c r="P1518" i="7" l="1"/>
  <c r="Q1518" i="7"/>
  <c r="S1518" i="7" s="1"/>
  <c r="R1518" i="7" l="1"/>
  <c r="T1518" i="7" s="1"/>
  <c r="U1518" i="7"/>
  <c r="M1519" i="7" l="1"/>
  <c r="N1519" i="7"/>
  <c r="O1519" i="7" s="1"/>
  <c r="P1519" i="7" l="1"/>
  <c r="Q1519" i="7"/>
  <c r="S1519" i="7"/>
  <c r="R1519" i="7" l="1"/>
  <c r="T1519" i="7" s="1"/>
  <c r="U1519" i="7"/>
  <c r="N1520" i="7" l="1"/>
  <c r="O1520" i="7" s="1"/>
  <c r="M1520" i="7"/>
  <c r="P1520" i="7" l="1"/>
  <c r="Q1520" i="7"/>
  <c r="S1520" i="7" s="1"/>
  <c r="R1520" i="7" l="1"/>
  <c r="T1520" i="7" s="1"/>
  <c r="U1520" i="7"/>
  <c r="N1521" i="7" l="1"/>
  <c r="O1521" i="7" s="1"/>
  <c r="M1521" i="7"/>
  <c r="P1521" i="7" l="1"/>
  <c r="Q1521" i="7"/>
  <c r="S1521" i="7"/>
  <c r="U1521" i="7" l="1"/>
  <c r="R1521" i="7"/>
  <c r="T1521" i="7" s="1"/>
  <c r="M1522" i="7" l="1"/>
  <c r="N1522" i="7"/>
  <c r="O1522" i="7" s="1"/>
  <c r="P1522" i="7" l="1"/>
  <c r="Q1522" i="7"/>
  <c r="S1522" i="7" s="1"/>
  <c r="R1522" i="7" l="1"/>
  <c r="T1522" i="7" s="1"/>
  <c r="U1522" i="7"/>
  <c r="M1523" i="7" l="1"/>
  <c r="N1523" i="7"/>
  <c r="O1523" i="7" s="1"/>
  <c r="P1523" i="7" l="1"/>
  <c r="Q1523" i="7"/>
  <c r="S1523" i="7" s="1"/>
  <c r="U1523" i="7" l="1"/>
  <c r="R1523" i="7"/>
  <c r="T1523" i="7" s="1"/>
  <c r="M1524" i="7" l="1"/>
  <c r="N1524" i="7"/>
  <c r="O1524" i="7" s="1"/>
  <c r="P1524" i="7" l="1"/>
  <c r="Q1524" i="7"/>
  <c r="S1524" i="7"/>
  <c r="R1524" i="7" l="1"/>
  <c r="T1524" i="7" s="1"/>
  <c r="U1524" i="7"/>
  <c r="N1525" i="7" l="1"/>
  <c r="O1525" i="7" s="1"/>
  <c r="M1525" i="7"/>
  <c r="P1525" i="7" l="1"/>
  <c r="Q1525" i="7"/>
  <c r="S1525" i="7" s="1"/>
  <c r="R1525" i="7" l="1"/>
  <c r="T1525" i="7" s="1"/>
  <c r="U1525" i="7"/>
  <c r="N1526" i="7" l="1"/>
  <c r="O1526" i="7" s="1"/>
  <c r="M1526" i="7"/>
  <c r="P1526" i="7" l="1"/>
  <c r="Q1526" i="7"/>
  <c r="S1526" i="7"/>
  <c r="U1526" i="7" l="1"/>
  <c r="R1526" i="7"/>
  <c r="T1526" i="7" s="1"/>
  <c r="M1527" i="7" l="1"/>
  <c r="N1527" i="7"/>
  <c r="O1527" i="7" s="1"/>
  <c r="P1527" i="7" l="1"/>
  <c r="Q1527" i="7"/>
  <c r="S1527" i="7" s="1"/>
  <c r="R1527" i="7" l="1"/>
  <c r="T1527" i="7" s="1"/>
  <c r="U1527" i="7"/>
  <c r="N1528" i="7" l="1"/>
  <c r="O1528" i="7" s="1"/>
  <c r="M1528" i="7"/>
  <c r="P1528" i="7" l="1"/>
  <c r="Q1528" i="7"/>
  <c r="S1528" i="7" s="1"/>
  <c r="U1528" i="7" l="1"/>
  <c r="R1528" i="7"/>
  <c r="T1528" i="7" s="1"/>
  <c r="M1529" i="7" l="1"/>
  <c r="N1529" i="7"/>
  <c r="O1529" i="7" s="1"/>
  <c r="P1529" i="7" l="1"/>
  <c r="Q1529" i="7"/>
  <c r="S1529" i="7" s="1"/>
  <c r="R1529" i="7" l="1"/>
  <c r="T1529" i="7" s="1"/>
  <c r="U1529" i="7"/>
  <c r="M1530" i="7" l="1"/>
  <c r="N1530" i="7"/>
  <c r="O1530" i="7" s="1"/>
  <c r="P1530" i="7" l="1"/>
  <c r="Q1530" i="7"/>
  <c r="S1530" i="7" s="1"/>
  <c r="U1530" i="7" l="1"/>
  <c r="R1530" i="7"/>
  <c r="T1530" i="7" s="1"/>
  <c r="N1531" i="7" l="1"/>
  <c r="O1531" i="7" s="1"/>
  <c r="M1531" i="7"/>
  <c r="P1531" i="7" l="1"/>
  <c r="Q1531" i="7"/>
  <c r="S1531" i="7" s="1"/>
  <c r="U1531" i="7" l="1"/>
  <c r="R1531" i="7"/>
  <c r="T1531" i="7" s="1"/>
  <c r="M1532" i="7" l="1"/>
  <c r="N1532" i="7"/>
  <c r="O1532" i="7" s="1"/>
  <c r="P1532" i="7" l="1"/>
  <c r="Q1532" i="7"/>
  <c r="S1532" i="7" s="1"/>
  <c r="U1532" i="7" l="1"/>
  <c r="R1532" i="7"/>
  <c r="T1532" i="7" s="1"/>
  <c r="N1533" i="7" l="1"/>
  <c r="O1533" i="7" s="1"/>
  <c r="M1533" i="7"/>
  <c r="P1533" i="7" l="1"/>
  <c r="Q1533" i="7"/>
  <c r="S1533" i="7" s="1"/>
  <c r="U1533" i="7" l="1"/>
  <c r="R1533" i="7"/>
  <c r="T1533" i="7" s="1"/>
  <c r="N1534" i="7" l="1"/>
  <c r="O1534" i="7" s="1"/>
  <c r="M1534" i="7"/>
  <c r="P1534" i="7" l="1"/>
  <c r="Q1534" i="7"/>
  <c r="S1534" i="7" s="1"/>
  <c r="U1534" i="7" l="1"/>
  <c r="R1534" i="7"/>
  <c r="T1534" i="7" s="1"/>
  <c r="M1535" i="7" l="1"/>
  <c r="N1535" i="7"/>
  <c r="O1535" i="7" s="1"/>
  <c r="P1535" i="7" l="1"/>
  <c r="Q1535" i="7"/>
  <c r="S1535" i="7"/>
  <c r="R1535" i="7" l="1"/>
  <c r="T1535" i="7" s="1"/>
  <c r="U1535" i="7"/>
  <c r="M1536" i="7" l="1"/>
  <c r="N1536" i="7"/>
  <c r="O1536" i="7" s="1"/>
  <c r="P1536" i="7" l="1"/>
  <c r="Q1536" i="7"/>
  <c r="S1536" i="7" s="1"/>
  <c r="U1536" i="7" l="1"/>
  <c r="R1536" i="7"/>
  <c r="T1536" i="7" s="1"/>
  <c r="N1537" i="7" l="1"/>
  <c r="O1537" i="7" s="1"/>
  <c r="M1537" i="7"/>
  <c r="P1537" i="7" l="1"/>
  <c r="Q1537" i="7"/>
  <c r="S1537" i="7" s="1"/>
  <c r="R1537" i="7" l="1"/>
  <c r="T1537" i="7" s="1"/>
  <c r="U1537" i="7"/>
  <c r="M1538" i="7" l="1"/>
  <c r="N1538" i="7"/>
  <c r="O1538" i="7" s="1"/>
  <c r="P1538" i="7" l="1"/>
  <c r="Q1538" i="7"/>
  <c r="S1538" i="7" s="1"/>
  <c r="R1538" i="7" l="1"/>
  <c r="T1538" i="7" s="1"/>
  <c r="U1538" i="7"/>
  <c r="N1539" i="7" l="1"/>
  <c r="O1539" i="7" s="1"/>
  <c r="M1539" i="7"/>
  <c r="P1539" i="7" l="1"/>
  <c r="Q1539" i="7"/>
  <c r="S1539" i="7" s="1"/>
  <c r="R1539" i="7" l="1"/>
  <c r="T1539" i="7" s="1"/>
  <c r="U1539" i="7"/>
  <c r="M1540" i="7" l="1"/>
  <c r="N1540" i="7"/>
  <c r="O1540" i="7" s="1"/>
  <c r="P1540" i="7" l="1"/>
  <c r="Q1540" i="7"/>
  <c r="S1540" i="7" s="1"/>
  <c r="R1540" i="7" l="1"/>
  <c r="T1540" i="7" s="1"/>
  <c r="U1540" i="7"/>
  <c r="M1541" i="7" l="1"/>
  <c r="N1541" i="7"/>
  <c r="O1541" i="7" s="1"/>
  <c r="P1541" i="7" l="1"/>
  <c r="Q1541" i="7"/>
  <c r="S1541" i="7"/>
  <c r="U1541" i="7" l="1"/>
  <c r="R1541" i="7"/>
  <c r="T1541" i="7" s="1"/>
  <c r="N1542" i="7" l="1"/>
  <c r="O1542" i="7" s="1"/>
  <c r="M1542" i="7"/>
  <c r="P1542" i="7" l="1"/>
  <c r="Q1542" i="7"/>
  <c r="S1542" i="7" s="1"/>
  <c r="R1542" i="7" l="1"/>
  <c r="T1542" i="7" s="1"/>
  <c r="U1542" i="7"/>
  <c r="M1543" i="7" l="1"/>
  <c r="N1543" i="7"/>
  <c r="O1543" i="7" s="1"/>
  <c r="P1543" i="7" l="1"/>
  <c r="Q1543" i="7"/>
  <c r="S1543" i="7"/>
  <c r="R1543" i="7" l="1"/>
  <c r="T1543" i="7" s="1"/>
  <c r="U1543" i="7"/>
  <c r="N1544" i="7" l="1"/>
  <c r="O1544" i="7" s="1"/>
  <c r="M1544" i="7"/>
  <c r="P1544" i="7" l="1"/>
  <c r="Q1544" i="7"/>
  <c r="S1544" i="7" s="1"/>
  <c r="U1544" i="7" l="1"/>
  <c r="R1544" i="7"/>
  <c r="T1544" i="7" s="1"/>
  <c r="M1545" i="7" l="1"/>
  <c r="N1545" i="7"/>
  <c r="O1545" i="7" s="1"/>
  <c r="P1545" i="7" l="1"/>
  <c r="Q1545" i="7"/>
  <c r="S1545" i="7" s="1"/>
  <c r="U1545" i="7" l="1"/>
  <c r="R1545" i="7"/>
  <c r="T1545" i="7" s="1"/>
  <c r="N1546" i="7" l="1"/>
  <c r="O1546" i="7" s="1"/>
  <c r="M1546" i="7"/>
  <c r="P1546" i="7" l="1"/>
  <c r="Q1546" i="7"/>
  <c r="S1546" i="7" s="1"/>
  <c r="U1546" i="7" l="1"/>
  <c r="R1546" i="7"/>
  <c r="T1546" i="7" s="1"/>
  <c r="N1547" i="7" l="1"/>
  <c r="O1547" i="7" s="1"/>
  <c r="M1547" i="7"/>
  <c r="P1547" i="7" l="1"/>
  <c r="Q1547" i="7"/>
  <c r="S1547" i="7" s="1"/>
  <c r="U1547" i="7" l="1"/>
  <c r="R1547" i="7"/>
  <c r="T1547" i="7" s="1"/>
  <c r="M1548" i="7" l="1"/>
  <c r="N1548" i="7"/>
  <c r="O1548" i="7" s="1"/>
  <c r="P1548" i="7" l="1"/>
  <c r="Q1548" i="7"/>
  <c r="S1548" i="7" s="1"/>
  <c r="R1548" i="7" l="1"/>
  <c r="T1548" i="7" s="1"/>
  <c r="U1548" i="7"/>
  <c r="M1549" i="7" l="1"/>
  <c r="N1549" i="7"/>
  <c r="O1549" i="7" s="1"/>
  <c r="P1549" i="7" l="1"/>
  <c r="Q1549" i="7"/>
  <c r="S1549" i="7" s="1"/>
  <c r="R1549" i="7" l="1"/>
  <c r="T1549" i="7" s="1"/>
  <c r="U1549" i="7"/>
  <c r="N1550" i="7" l="1"/>
  <c r="O1550" i="7" s="1"/>
  <c r="M1550" i="7"/>
  <c r="P1550" i="7" l="1"/>
  <c r="Q1550" i="7"/>
  <c r="S1550" i="7" s="1"/>
  <c r="U1550" i="7" l="1"/>
  <c r="R1550" i="7"/>
  <c r="T1550" i="7" s="1"/>
  <c r="M1551" i="7" l="1"/>
  <c r="N1551" i="7"/>
  <c r="O1551" i="7" s="1"/>
  <c r="P1551" i="7" l="1"/>
  <c r="Q1551" i="7"/>
  <c r="S1551" i="7" s="1"/>
  <c r="R1551" i="7" l="1"/>
  <c r="T1551" i="7" s="1"/>
  <c r="U1551" i="7"/>
  <c r="M1552" i="7" l="1"/>
  <c r="N1552" i="7"/>
  <c r="O1552" i="7" s="1"/>
  <c r="P1552" i="7" l="1"/>
  <c r="Q1552" i="7"/>
  <c r="S1552" i="7" s="1"/>
  <c r="R1552" i="7" l="1"/>
  <c r="T1552" i="7" s="1"/>
  <c r="U1552" i="7"/>
  <c r="M1553" i="7" l="1"/>
  <c r="N1553" i="7"/>
  <c r="O1553" i="7" s="1"/>
  <c r="P1553" i="7" l="1"/>
  <c r="Q1553" i="7"/>
  <c r="S1553" i="7"/>
  <c r="R1553" i="7" l="1"/>
  <c r="T1553" i="7" s="1"/>
  <c r="U1553" i="7"/>
  <c r="M1554" i="7" l="1"/>
  <c r="N1554" i="7"/>
  <c r="O1554" i="7" s="1"/>
  <c r="P1554" i="7" l="1"/>
  <c r="Q1554" i="7"/>
  <c r="S1554" i="7" s="1"/>
  <c r="R1554" i="7" l="1"/>
  <c r="T1554" i="7" s="1"/>
  <c r="U1554" i="7"/>
  <c r="M1555" i="7" l="1"/>
  <c r="N1555" i="7"/>
  <c r="O1555" i="7" s="1"/>
  <c r="P1555" i="7" l="1"/>
  <c r="Q1555" i="7"/>
  <c r="S1555" i="7" s="1"/>
  <c r="R1555" i="7" l="1"/>
  <c r="T1555" i="7" s="1"/>
  <c r="U1555" i="7"/>
  <c r="N1556" i="7" l="1"/>
  <c r="O1556" i="7" s="1"/>
  <c r="M1556" i="7"/>
  <c r="P1556" i="7" l="1"/>
  <c r="Q1556" i="7"/>
  <c r="S1556" i="7" s="1"/>
  <c r="U1556" i="7" l="1"/>
  <c r="R1556" i="7"/>
  <c r="T1556" i="7" s="1"/>
  <c r="M1557" i="7" l="1"/>
  <c r="N1557" i="7"/>
  <c r="O1557" i="7" s="1"/>
  <c r="P1557" i="7" l="1"/>
  <c r="Q1557" i="7"/>
  <c r="S1557" i="7" s="1"/>
  <c r="R1557" i="7" l="1"/>
  <c r="T1557" i="7" s="1"/>
  <c r="U1557" i="7"/>
  <c r="N1558" i="7" l="1"/>
  <c r="O1558" i="7" s="1"/>
  <c r="M1558" i="7"/>
  <c r="P1558" i="7" l="1"/>
  <c r="Q1558" i="7"/>
  <c r="S1558" i="7" s="1"/>
  <c r="U1558" i="7" l="1"/>
  <c r="R1558" i="7"/>
  <c r="T1558" i="7" s="1"/>
  <c r="M1559" i="7" l="1"/>
  <c r="N1559" i="7"/>
  <c r="O1559" i="7" s="1"/>
  <c r="P1559" i="7" l="1"/>
  <c r="Q1559" i="7"/>
  <c r="S1559" i="7" s="1"/>
  <c r="R1559" i="7" l="1"/>
  <c r="T1559" i="7" s="1"/>
  <c r="U1559" i="7"/>
  <c r="M1560" i="7" l="1"/>
  <c r="N1560" i="7"/>
  <c r="O1560" i="7" s="1"/>
  <c r="P1560" i="7" l="1"/>
  <c r="Q1560" i="7"/>
  <c r="S1560" i="7"/>
  <c r="R1560" i="7" l="1"/>
  <c r="T1560" i="7" s="1"/>
  <c r="U1560" i="7"/>
  <c r="N1561" i="7" l="1"/>
  <c r="O1561" i="7" s="1"/>
  <c r="M1561" i="7"/>
  <c r="P1561" i="7" l="1"/>
  <c r="Q1561" i="7"/>
  <c r="S1561" i="7" s="1"/>
  <c r="R1561" i="7" l="1"/>
  <c r="T1561" i="7" s="1"/>
  <c r="U1561" i="7"/>
  <c r="M1562" i="7" l="1"/>
  <c r="N1562" i="7"/>
  <c r="O1562" i="7" s="1"/>
  <c r="P1562" i="7" l="1"/>
  <c r="Q1562" i="7"/>
  <c r="S1562" i="7" s="1"/>
  <c r="R1562" i="7" l="1"/>
  <c r="T1562" i="7" s="1"/>
  <c r="U1562" i="7"/>
  <c r="M1563" i="7" l="1"/>
  <c r="N1563" i="7"/>
  <c r="O1563" i="7" s="1"/>
  <c r="P1563" i="7" l="1"/>
  <c r="Q1563" i="7"/>
  <c r="S1563" i="7"/>
  <c r="R1563" i="7" l="1"/>
  <c r="T1563" i="7" s="1"/>
  <c r="U1563" i="7"/>
  <c r="M1564" i="7" l="1"/>
  <c r="N1564" i="7"/>
  <c r="O1564" i="7" s="1"/>
  <c r="P1564" i="7" l="1"/>
  <c r="Q1564" i="7"/>
  <c r="S1564" i="7"/>
  <c r="R1564" i="7" l="1"/>
  <c r="T1564" i="7" s="1"/>
  <c r="U1564" i="7"/>
  <c r="M1565" i="7" l="1"/>
  <c r="N1565" i="7"/>
  <c r="O1565" i="7" s="1"/>
  <c r="P1565" i="7" l="1"/>
  <c r="Q1565" i="7"/>
  <c r="S1565" i="7" s="1"/>
  <c r="U1565" i="7" l="1"/>
  <c r="R1565" i="7"/>
  <c r="T1565" i="7" s="1"/>
  <c r="N1566" i="7" l="1"/>
  <c r="O1566" i="7" s="1"/>
  <c r="M1566" i="7"/>
  <c r="P1566" i="7" l="1"/>
  <c r="Q1566" i="7"/>
  <c r="S1566" i="7" s="1"/>
  <c r="U1566" i="7" l="1"/>
  <c r="R1566" i="7"/>
  <c r="T1566" i="7" s="1"/>
  <c r="M1567" i="7" l="1"/>
  <c r="N1567" i="7"/>
  <c r="O1567" i="7" s="1"/>
  <c r="P1567" i="7" l="1"/>
  <c r="Q1567" i="7"/>
  <c r="S1567" i="7" s="1"/>
  <c r="U1567" i="7" l="1"/>
  <c r="R1567" i="7"/>
  <c r="T1567" i="7" s="1"/>
  <c r="M1568" i="7" l="1"/>
  <c r="N1568" i="7"/>
  <c r="O1568" i="7" s="1"/>
  <c r="P1568" i="7" l="1"/>
  <c r="Q1568" i="7"/>
  <c r="S1568" i="7"/>
  <c r="U1568" i="7" l="1"/>
  <c r="R1568" i="7"/>
  <c r="T1568" i="7" s="1"/>
  <c r="M1569" i="7" l="1"/>
  <c r="N1569" i="7"/>
  <c r="O1569" i="7" s="1"/>
  <c r="P1569" i="7" l="1"/>
  <c r="Q1569" i="7"/>
  <c r="S1569" i="7"/>
  <c r="R1569" i="7" l="1"/>
  <c r="T1569" i="7" s="1"/>
  <c r="U1569" i="7"/>
  <c r="N1570" i="7" l="1"/>
  <c r="O1570" i="7" s="1"/>
  <c r="M1570" i="7"/>
  <c r="P1570" i="7" l="1"/>
  <c r="Q1570" i="7"/>
  <c r="S1570" i="7" s="1"/>
  <c r="U1570" i="7" l="1"/>
  <c r="R1570" i="7"/>
  <c r="T1570" i="7" s="1"/>
  <c r="M1571" i="7" l="1"/>
  <c r="N1571" i="7"/>
  <c r="O1571" i="7" s="1"/>
  <c r="P1571" i="7" l="1"/>
  <c r="Q1571" i="7"/>
  <c r="S1571" i="7"/>
  <c r="R1571" i="7" l="1"/>
  <c r="T1571" i="7" s="1"/>
  <c r="U1571" i="7"/>
  <c r="M1572" i="7" l="1"/>
  <c r="N1572" i="7"/>
  <c r="O1572" i="7" s="1"/>
  <c r="P1572" i="7" l="1"/>
  <c r="Q1572" i="7"/>
  <c r="S1572" i="7"/>
  <c r="R1572" i="7" l="1"/>
  <c r="T1572" i="7" s="1"/>
  <c r="U1572" i="7"/>
  <c r="N1573" i="7" l="1"/>
  <c r="O1573" i="7" s="1"/>
  <c r="M1573" i="7"/>
  <c r="P1573" i="7" l="1"/>
  <c r="Q1573" i="7"/>
  <c r="S1573" i="7" s="1"/>
  <c r="R1573" i="7" l="1"/>
  <c r="T1573" i="7" s="1"/>
  <c r="U1573" i="7"/>
  <c r="N1574" i="7" l="1"/>
  <c r="O1574" i="7" s="1"/>
  <c r="M1574" i="7"/>
  <c r="P1574" i="7" l="1"/>
  <c r="Q1574" i="7"/>
  <c r="S1574" i="7"/>
  <c r="R1574" i="7" l="1"/>
  <c r="T1574" i="7" s="1"/>
  <c r="U1574" i="7"/>
  <c r="M1575" i="7" l="1"/>
  <c r="N1575" i="7"/>
  <c r="O1575" i="7" s="1"/>
  <c r="P1575" i="7" l="1"/>
  <c r="Q1575" i="7"/>
  <c r="S1575" i="7" s="1"/>
  <c r="R1575" i="7" l="1"/>
  <c r="T1575" i="7" s="1"/>
  <c r="U1575" i="7"/>
  <c r="M1576" i="7" l="1"/>
  <c r="N1576" i="7"/>
  <c r="O1576" i="7" s="1"/>
  <c r="P1576" i="7" l="1"/>
  <c r="Q1576" i="7"/>
  <c r="S1576" i="7"/>
  <c r="R1576" i="7" l="1"/>
  <c r="T1576" i="7" s="1"/>
  <c r="U1576" i="7"/>
  <c r="M1577" i="7" l="1"/>
  <c r="N1577" i="7"/>
  <c r="O1577" i="7" s="1"/>
  <c r="P1577" i="7" l="1"/>
  <c r="Q1577" i="7"/>
  <c r="S1577" i="7"/>
  <c r="R1577" i="7" l="1"/>
  <c r="T1577" i="7" s="1"/>
  <c r="U1577" i="7"/>
  <c r="M1578" i="7" l="1"/>
  <c r="N1578" i="7"/>
  <c r="O1578" i="7" s="1"/>
  <c r="P1578" i="7" l="1"/>
  <c r="Q1578" i="7"/>
  <c r="S1578" i="7"/>
  <c r="U1578" i="7" l="1"/>
  <c r="R1578" i="7"/>
  <c r="T1578" i="7" s="1"/>
  <c r="N1579" i="7" l="1"/>
  <c r="O1579" i="7" s="1"/>
  <c r="M1579" i="7"/>
  <c r="P1579" i="7" l="1"/>
  <c r="Q1579" i="7"/>
  <c r="S1579" i="7"/>
  <c r="R1579" i="7" l="1"/>
  <c r="T1579" i="7" s="1"/>
  <c r="U1579" i="7"/>
  <c r="M1580" i="7" l="1"/>
  <c r="N1580" i="7"/>
  <c r="O1580" i="7" s="1"/>
  <c r="P1580" i="7" l="1"/>
  <c r="Q1580" i="7"/>
  <c r="S1580" i="7"/>
  <c r="U1580" i="7" l="1"/>
  <c r="R1580" i="7"/>
  <c r="T1580" i="7" s="1"/>
  <c r="M1581" i="7" l="1"/>
  <c r="N1581" i="7"/>
  <c r="O1581" i="7" s="1"/>
  <c r="P1581" i="7" l="1"/>
  <c r="Q1581" i="7"/>
  <c r="S1581" i="7"/>
  <c r="R1581" i="7" l="1"/>
  <c r="T1581" i="7" s="1"/>
  <c r="U1581" i="7"/>
  <c r="N1582" i="7" l="1"/>
  <c r="O1582" i="7" s="1"/>
  <c r="M1582" i="7"/>
  <c r="P1582" i="7" l="1"/>
  <c r="Q1582" i="7"/>
  <c r="S1582" i="7" s="1"/>
  <c r="R1582" i="7" l="1"/>
  <c r="T1582" i="7" s="1"/>
  <c r="U1582" i="7"/>
  <c r="M1583" i="7" l="1"/>
  <c r="N1583" i="7"/>
  <c r="O1583" i="7" s="1"/>
  <c r="P1583" i="7" l="1"/>
  <c r="Q1583" i="7"/>
  <c r="S1583" i="7"/>
  <c r="R1583" i="7" l="1"/>
  <c r="T1583" i="7" s="1"/>
  <c r="U1583" i="7"/>
  <c r="N1584" i="7" l="1"/>
  <c r="O1584" i="7" s="1"/>
  <c r="M1584" i="7"/>
  <c r="P1584" i="7" l="1"/>
  <c r="Q1584" i="7"/>
  <c r="S1584" i="7" s="1"/>
  <c r="U1584" i="7" l="1"/>
  <c r="R1584" i="7"/>
  <c r="T1584" i="7" s="1"/>
  <c r="M1585" i="7" l="1"/>
  <c r="N1585" i="7"/>
  <c r="O1585" i="7" s="1"/>
  <c r="P1585" i="7" l="1"/>
  <c r="Q1585" i="7"/>
  <c r="S1585" i="7"/>
  <c r="R1585" i="7" l="1"/>
  <c r="T1585" i="7" s="1"/>
  <c r="U1585" i="7"/>
  <c r="M1586" i="7" l="1"/>
  <c r="N1586" i="7"/>
  <c r="O1586" i="7" s="1"/>
  <c r="P1586" i="7" l="1"/>
  <c r="Q1586" i="7"/>
  <c r="S1586" i="7"/>
  <c r="U1586" i="7" l="1"/>
  <c r="R1586" i="7"/>
  <c r="T1586" i="7" s="1"/>
  <c r="M1587" i="7" l="1"/>
  <c r="N1587" i="7"/>
  <c r="O1587" i="7" s="1"/>
  <c r="P1587" i="7" l="1"/>
  <c r="Q1587" i="7"/>
  <c r="S1587" i="7" s="1"/>
  <c r="R1587" i="7" l="1"/>
  <c r="T1587" i="7" s="1"/>
  <c r="U1587" i="7"/>
  <c r="M1588" i="7" l="1"/>
  <c r="N1588" i="7"/>
  <c r="O1588" i="7" s="1"/>
  <c r="P1588" i="7" l="1"/>
  <c r="Q1588" i="7"/>
  <c r="S1588" i="7" s="1"/>
  <c r="U1588" i="7" l="1"/>
  <c r="R1588" i="7"/>
  <c r="T1588" i="7" s="1"/>
  <c r="M1589" i="7" l="1"/>
  <c r="N1589" i="7"/>
  <c r="O1589" i="7" s="1"/>
  <c r="P1589" i="7" l="1"/>
  <c r="Q1589" i="7"/>
  <c r="S1589" i="7" s="1"/>
  <c r="U1589" i="7" l="1"/>
  <c r="R1589" i="7"/>
  <c r="T1589" i="7" s="1"/>
  <c r="N1590" i="7" l="1"/>
  <c r="O1590" i="7" s="1"/>
  <c r="M1590" i="7"/>
  <c r="P1590" i="7" l="1"/>
  <c r="Q1590" i="7"/>
  <c r="S1590" i="7"/>
  <c r="R1590" i="7" l="1"/>
  <c r="T1590" i="7" s="1"/>
  <c r="U1590" i="7"/>
  <c r="M1591" i="7" l="1"/>
  <c r="N1591" i="7"/>
  <c r="O1591" i="7" s="1"/>
  <c r="P1591" i="7" l="1"/>
  <c r="Q1591" i="7"/>
  <c r="S1591" i="7"/>
  <c r="U1591" i="7" l="1"/>
  <c r="R1591" i="7"/>
  <c r="T1591" i="7" s="1"/>
  <c r="N1592" i="7" l="1"/>
  <c r="O1592" i="7" s="1"/>
  <c r="M1592" i="7"/>
  <c r="P1592" i="7" l="1"/>
  <c r="Q1592" i="7"/>
  <c r="S1592" i="7"/>
  <c r="U1592" i="7" l="1"/>
  <c r="R1592" i="7"/>
  <c r="T1592" i="7" s="1"/>
  <c r="M1593" i="7" l="1"/>
  <c r="N1593" i="7"/>
  <c r="O1593" i="7" s="1"/>
  <c r="P1593" i="7" l="1"/>
  <c r="Q1593" i="7"/>
  <c r="S1593" i="7"/>
  <c r="R1593" i="7" l="1"/>
  <c r="T1593" i="7" s="1"/>
  <c r="U1593" i="7"/>
  <c r="M1594" i="7" l="1"/>
  <c r="N1594" i="7"/>
  <c r="O1594" i="7" s="1"/>
  <c r="P1594" i="7" l="1"/>
  <c r="Q1594" i="7"/>
  <c r="S1594" i="7"/>
  <c r="U1594" i="7" l="1"/>
  <c r="R1594" i="7"/>
  <c r="T1594" i="7" s="1"/>
  <c r="M1595" i="7" l="1"/>
  <c r="N1595" i="7"/>
  <c r="O1595" i="7" s="1"/>
  <c r="P1595" i="7" l="1"/>
  <c r="Q1595" i="7"/>
  <c r="S1595" i="7" s="1"/>
  <c r="U1595" i="7" l="1"/>
  <c r="R1595" i="7"/>
  <c r="T1595" i="7" s="1"/>
  <c r="M1596" i="7" l="1"/>
  <c r="N1596" i="7"/>
  <c r="O1596" i="7" s="1"/>
  <c r="P1596" i="7" l="1"/>
  <c r="Q1596" i="7"/>
  <c r="S1596" i="7"/>
  <c r="U1596" i="7" l="1"/>
  <c r="R1596" i="7"/>
  <c r="T1596" i="7" s="1"/>
  <c r="M1597" i="7" l="1"/>
  <c r="N1597" i="7"/>
  <c r="O1597" i="7" s="1"/>
  <c r="P1597" i="7" l="1"/>
  <c r="Q1597" i="7"/>
  <c r="S1597" i="7"/>
  <c r="U1597" i="7" l="1"/>
  <c r="R1597" i="7"/>
  <c r="T1597" i="7" s="1"/>
  <c r="N1598" i="7" l="1"/>
  <c r="O1598" i="7" s="1"/>
  <c r="M1598" i="7"/>
  <c r="P1598" i="7" l="1"/>
  <c r="Q1598" i="7"/>
  <c r="S1598" i="7" s="1"/>
  <c r="R1598" i="7" l="1"/>
  <c r="T1598" i="7" s="1"/>
  <c r="U1598" i="7"/>
  <c r="M1599" i="7" l="1"/>
  <c r="N1599" i="7"/>
  <c r="O1599" i="7" s="1"/>
  <c r="P1599" i="7" l="1"/>
  <c r="Q1599" i="7"/>
  <c r="S1599" i="7" s="1"/>
  <c r="R1599" i="7" l="1"/>
  <c r="T1599" i="7" s="1"/>
  <c r="U1599" i="7"/>
  <c r="M1600" i="7" l="1"/>
  <c r="N1600" i="7"/>
  <c r="O1600" i="7" s="1"/>
  <c r="P1600" i="7" l="1"/>
  <c r="Q1600" i="7"/>
  <c r="S1600" i="7" s="1"/>
  <c r="R1600" i="7" l="1"/>
  <c r="T1600" i="7" s="1"/>
  <c r="U1600" i="7"/>
  <c r="M1601" i="7" l="1"/>
  <c r="N1601" i="7"/>
  <c r="O1601" i="7" s="1"/>
  <c r="P1601" i="7" l="1"/>
  <c r="Q1601" i="7"/>
  <c r="S1601" i="7" s="1"/>
  <c r="U1601" i="7" l="1"/>
  <c r="R1601" i="7"/>
  <c r="T1601" i="7" s="1"/>
  <c r="M1602" i="7" l="1"/>
  <c r="N1602" i="7"/>
  <c r="O1602" i="7" s="1"/>
  <c r="P1602" i="7" l="1"/>
  <c r="Q1602" i="7"/>
  <c r="S1602" i="7" s="1"/>
  <c r="R1602" i="7" l="1"/>
  <c r="T1602" i="7" s="1"/>
  <c r="U1602" i="7"/>
  <c r="N1603" i="7" l="1"/>
  <c r="O1603" i="7" s="1"/>
  <c r="M1603" i="7"/>
  <c r="P1603" i="7" l="1"/>
  <c r="Q1603" i="7"/>
  <c r="S1603" i="7"/>
  <c r="R1603" i="7" l="1"/>
  <c r="T1603" i="7" s="1"/>
  <c r="U1603" i="7"/>
  <c r="M1604" i="7" l="1"/>
  <c r="N1604" i="7"/>
  <c r="O1604" i="7" s="1"/>
  <c r="P1604" i="7" l="1"/>
  <c r="Q1604" i="7"/>
  <c r="S1604" i="7" s="1"/>
  <c r="R1604" i="7" l="1"/>
  <c r="T1604" i="7" s="1"/>
  <c r="U1604" i="7"/>
  <c r="M1605" i="7" l="1"/>
  <c r="N1605" i="7"/>
  <c r="O1605" i="7" s="1"/>
  <c r="P1605" i="7" l="1"/>
  <c r="Q1605" i="7"/>
  <c r="S1605" i="7" s="1"/>
  <c r="R1605" i="7" l="1"/>
  <c r="T1605" i="7" s="1"/>
  <c r="U1605" i="7"/>
  <c r="N1606" i="7" l="1"/>
  <c r="O1606" i="7" s="1"/>
  <c r="M1606" i="7"/>
  <c r="P1606" i="7" l="1"/>
  <c r="Q1606" i="7"/>
  <c r="S1606" i="7" s="1"/>
  <c r="R1606" i="7" l="1"/>
  <c r="T1606" i="7" s="1"/>
  <c r="U1606" i="7"/>
  <c r="M1607" i="7" l="1"/>
  <c r="N1607" i="7"/>
  <c r="O1607" i="7" s="1"/>
  <c r="P1607" i="7" l="1"/>
  <c r="Q1607" i="7"/>
  <c r="S1607" i="7" s="1"/>
  <c r="R1607" i="7" l="1"/>
  <c r="T1607" i="7" s="1"/>
  <c r="U1607" i="7"/>
  <c r="M1608" i="7" l="1"/>
  <c r="N1608" i="7"/>
  <c r="O1608" i="7" s="1"/>
  <c r="P1608" i="7" l="1"/>
  <c r="Q1608" i="7"/>
  <c r="S1608" i="7"/>
  <c r="R1608" i="7" l="1"/>
  <c r="T1608" i="7" s="1"/>
  <c r="U1608" i="7"/>
  <c r="M1609" i="7" l="1"/>
  <c r="N1609" i="7"/>
  <c r="O1609" i="7" s="1"/>
  <c r="P1609" i="7" l="1"/>
  <c r="Q1609" i="7"/>
  <c r="S1609" i="7" s="1"/>
  <c r="R1609" i="7" l="1"/>
  <c r="T1609" i="7" s="1"/>
  <c r="U1609" i="7"/>
  <c r="M1610" i="7" l="1"/>
  <c r="N1610" i="7"/>
  <c r="O1610" i="7" s="1"/>
  <c r="P1610" i="7" l="1"/>
  <c r="Q1610" i="7"/>
  <c r="S1610" i="7" s="1"/>
  <c r="U1610" i="7" l="1"/>
  <c r="R1610" i="7"/>
  <c r="T1610" i="7" s="1"/>
  <c r="N1611" i="7" l="1"/>
  <c r="O1611" i="7" s="1"/>
  <c r="M1611" i="7"/>
  <c r="P1611" i="7" l="1"/>
  <c r="Q1611" i="7"/>
  <c r="S1611" i="7"/>
  <c r="U1611" i="7" l="1"/>
  <c r="R1611" i="7"/>
  <c r="T1611" i="7" s="1"/>
  <c r="M1612" i="7" l="1"/>
  <c r="N1612" i="7"/>
  <c r="O1612" i="7" s="1"/>
  <c r="P1612" i="7" l="1"/>
  <c r="Q1612" i="7"/>
  <c r="S1612" i="7"/>
  <c r="R1612" i="7" l="1"/>
  <c r="T1612" i="7" s="1"/>
  <c r="U1612" i="7"/>
  <c r="M1613" i="7" l="1"/>
  <c r="N1613" i="7"/>
  <c r="O1613" i="7" s="1"/>
  <c r="P1613" i="7" l="1"/>
  <c r="Q1613" i="7"/>
  <c r="S1613" i="7" s="1"/>
  <c r="R1613" i="7" l="1"/>
  <c r="T1613" i="7" s="1"/>
  <c r="U1613" i="7"/>
  <c r="N1614" i="7" l="1"/>
  <c r="O1614" i="7" s="1"/>
  <c r="M1614" i="7"/>
  <c r="P1614" i="7" l="1"/>
  <c r="Q1614" i="7"/>
  <c r="S1614" i="7" s="1"/>
  <c r="R1614" i="7" l="1"/>
  <c r="T1614" i="7" s="1"/>
  <c r="U1614" i="7"/>
  <c r="M1615" i="7" l="1"/>
  <c r="N1615" i="7"/>
  <c r="O1615" i="7" s="1"/>
  <c r="P1615" i="7" l="1"/>
  <c r="Q1615" i="7"/>
  <c r="S1615" i="7"/>
  <c r="U1615" i="7" l="1"/>
  <c r="R1615" i="7"/>
  <c r="T1615" i="7" s="1"/>
  <c r="M1616" i="7" l="1"/>
  <c r="N1616" i="7"/>
  <c r="O1616" i="7" s="1"/>
  <c r="P1616" i="7" l="1"/>
  <c r="Q1616" i="7"/>
  <c r="S1616" i="7"/>
  <c r="R1616" i="7" l="1"/>
  <c r="T1616" i="7" s="1"/>
  <c r="U1616" i="7"/>
  <c r="N1617" i="7" l="1"/>
  <c r="O1617" i="7" s="1"/>
  <c r="M1617" i="7"/>
  <c r="P1617" i="7" l="1"/>
  <c r="Q1617" i="7"/>
  <c r="S1617" i="7" s="1"/>
  <c r="R1617" i="7" l="1"/>
  <c r="T1617" i="7" s="1"/>
  <c r="U1617" i="7"/>
  <c r="M1618" i="7" l="1"/>
  <c r="N1618" i="7"/>
  <c r="O1618" i="7" s="1"/>
  <c r="P1618" i="7" l="1"/>
  <c r="Q1618" i="7"/>
  <c r="S1618" i="7"/>
  <c r="U1618" i="7" l="1"/>
  <c r="R1618" i="7"/>
  <c r="T1618" i="7" s="1"/>
  <c r="M1619" i="7" l="1"/>
  <c r="N1619" i="7"/>
  <c r="O1619" i="7" s="1"/>
  <c r="P1619" i="7" l="1"/>
  <c r="Q1619" i="7"/>
  <c r="S1619" i="7" s="1"/>
  <c r="R1619" i="7" l="1"/>
  <c r="T1619" i="7" s="1"/>
  <c r="U1619" i="7"/>
  <c r="N1620" i="7" l="1"/>
  <c r="O1620" i="7" s="1"/>
  <c r="M1620" i="7"/>
  <c r="P1620" i="7" l="1"/>
  <c r="Q1620" i="7"/>
  <c r="S1620" i="7" s="1"/>
  <c r="R1620" i="7" l="1"/>
  <c r="T1620" i="7" s="1"/>
  <c r="U1620" i="7"/>
  <c r="N1621" i="7" l="1"/>
  <c r="O1621" i="7" s="1"/>
  <c r="M1621" i="7"/>
  <c r="P1621" i="7" l="1"/>
  <c r="Q1621" i="7"/>
  <c r="S1621" i="7" s="1"/>
  <c r="R1621" i="7" l="1"/>
  <c r="T1621" i="7" s="1"/>
  <c r="U1621" i="7"/>
  <c r="N1622" i="7" l="1"/>
  <c r="O1622" i="7" s="1"/>
  <c r="M1622" i="7"/>
  <c r="P1622" i="7" l="1"/>
  <c r="Q1622" i="7"/>
  <c r="S1622" i="7" s="1"/>
  <c r="U1622" i="7" l="1"/>
  <c r="R1622" i="7"/>
  <c r="T1622" i="7" s="1"/>
  <c r="M1623" i="7" l="1"/>
  <c r="N1623" i="7"/>
  <c r="O1623" i="7" s="1"/>
  <c r="P1623" i="7" l="1"/>
  <c r="Q1623" i="7"/>
  <c r="S1623" i="7"/>
  <c r="R1623" i="7" l="1"/>
  <c r="T1623" i="7" s="1"/>
  <c r="U1623" i="7"/>
  <c r="M1624" i="7" l="1"/>
  <c r="N1624" i="7"/>
  <c r="O1624" i="7" s="1"/>
  <c r="P1624" i="7" l="1"/>
  <c r="Q1624" i="7"/>
  <c r="S1624" i="7" s="1"/>
  <c r="R1624" i="7" l="1"/>
  <c r="T1624" i="7" s="1"/>
  <c r="U1624" i="7"/>
  <c r="M1625" i="7" l="1"/>
  <c r="N1625" i="7"/>
  <c r="O1625" i="7" s="1"/>
  <c r="P1625" i="7" l="1"/>
  <c r="Q1625" i="7"/>
  <c r="S1625" i="7" s="1"/>
  <c r="R1625" i="7" l="1"/>
  <c r="T1625" i="7" s="1"/>
  <c r="U1625" i="7"/>
  <c r="M1626" i="7" l="1"/>
  <c r="N1626" i="7"/>
  <c r="O1626" i="7" s="1"/>
  <c r="P1626" i="7" l="1"/>
  <c r="Q1626" i="7"/>
  <c r="S1626" i="7" s="1"/>
  <c r="R1626" i="7" l="1"/>
  <c r="T1626" i="7" s="1"/>
  <c r="U1626" i="7"/>
  <c r="M1627" i="7" l="1"/>
  <c r="N1627" i="7"/>
  <c r="O1627" i="7" s="1"/>
  <c r="P1627" i="7" l="1"/>
  <c r="Q1627" i="7"/>
  <c r="S1627" i="7"/>
  <c r="U1627" i="7" l="1"/>
  <c r="R1627" i="7"/>
  <c r="T1627" i="7" s="1"/>
  <c r="N1628" i="7" l="1"/>
  <c r="O1628" i="7" s="1"/>
  <c r="M1628" i="7"/>
  <c r="P1628" i="7" l="1"/>
  <c r="Q1628" i="7"/>
  <c r="S1628" i="7" s="1"/>
  <c r="R1628" i="7" l="1"/>
  <c r="T1628" i="7" s="1"/>
  <c r="U1628" i="7"/>
  <c r="M1629" i="7" l="1"/>
  <c r="N1629" i="7"/>
  <c r="O1629" i="7" s="1"/>
  <c r="P1629" i="7" l="1"/>
  <c r="Q1629" i="7"/>
  <c r="S1629" i="7" s="1"/>
  <c r="R1629" i="7" l="1"/>
  <c r="T1629" i="7" s="1"/>
  <c r="U1629" i="7"/>
  <c r="N1630" i="7" l="1"/>
  <c r="O1630" i="7" s="1"/>
  <c r="M1630" i="7"/>
  <c r="P1630" i="7" l="1"/>
  <c r="Q1630" i="7"/>
  <c r="S1630" i="7" s="1"/>
  <c r="U1630" i="7" l="1"/>
  <c r="R1630" i="7"/>
  <c r="T1630" i="7" s="1"/>
  <c r="N1631" i="7" l="1"/>
  <c r="O1631" i="7" s="1"/>
  <c r="M1631" i="7"/>
  <c r="P1631" i="7" l="1"/>
  <c r="Q1631" i="7"/>
  <c r="S1631" i="7" s="1"/>
  <c r="U1631" i="7" l="1"/>
  <c r="R1631" i="7"/>
  <c r="T1631" i="7" s="1"/>
  <c r="N1632" i="7" l="1"/>
  <c r="O1632" i="7" s="1"/>
  <c r="M1632" i="7"/>
  <c r="P1632" i="7" l="1"/>
  <c r="Q1632" i="7"/>
  <c r="S1632" i="7" s="1"/>
  <c r="U1632" i="7" l="1"/>
  <c r="R1632" i="7"/>
  <c r="T1632" i="7" s="1"/>
  <c r="N1633" i="7" l="1"/>
  <c r="O1633" i="7" s="1"/>
  <c r="M1633" i="7"/>
  <c r="P1633" i="7" l="1"/>
  <c r="Q1633" i="7"/>
  <c r="S1633" i="7" s="1"/>
  <c r="U1633" i="7" l="1"/>
  <c r="R1633" i="7"/>
  <c r="T1633" i="7" s="1"/>
  <c r="N1634" i="7" l="1"/>
  <c r="O1634" i="7" s="1"/>
  <c r="M1634" i="7"/>
  <c r="P1634" i="7" l="1"/>
  <c r="Q1634" i="7"/>
  <c r="S1634" i="7" s="1"/>
  <c r="R1634" i="7" l="1"/>
  <c r="T1634" i="7" s="1"/>
  <c r="U1634" i="7"/>
  <c r="M1635" i="7" l="1"/>
  <c r="N1635" i="7"/>
  <c r="O1635" i="7" s="1"/>
  <c r="P1635" i="7" l="1"/>
  <c r="Q1635" i="7"/>
  <c r="S1635" i="7" s="1"/>
  <c r="U1635" i="7" l="1"/>
  <c r="R1635" i="7"/>
  <c r="T1635" i="7" s="1"/>
  <c r="N1636" i="7" l="1"/>
  <c r="O1636" i="7" s="1"/>
  <c r="M1636" i="7"/>
  <c r="P1636" i="7" l="1"/>
  <c r="Q1636" i="7"/>
  <c r="S1636" i="7" s="1"/>
  <c r="U1636" i="7" l="1"/>
  <c r="R1636" i="7"/>
  <c r="T1636" i="7" s="1"/>
  <c r="M1637" i="7" l="1"/>
  <c r="N1637" i="7"/>
  <c r="O1637" i="7" s="1"/>
  <c r="P1637" i="7" l="1"/>
  <c r="Q1637" i="7"/>
  <c r="S1637" i="7"/>
  <c r="U1637" i="7" l="1"/>
  <c r="R1637" i="7"/>
  <c r="T1637" i="7" s="1"/>
  <c r="N1638" i="7" l="1"/>
  <c r="O1638" i="7" s="1"/>
  <c r="M1638" i="7"/>
  <c r="P1638" i="7" l="1"/>
  <c r="Q1638" i="7"/>
  <c r="S1638" i="7"/>
  <c r="R1638" i="7" l="1"/>
  <c r="T1638" i="7" s="1"/>
  <c r="U1638" i="7"/>
  <c r="M1639" i="7" l="1"/>
  <c r="N1639" i="7"/>
  <c r="O1639" i="7" s="1"/>
  <c r="P1639" i="7" l="1"/>
  <c r="Q1639" i="7"/>
  <c r="S1639" i="7"/>
  <c r="R1639" i="7" l="1"/>
  <c r="T1639" i="7" s="1"/>
  <c r="U1639" i="7"/>
  <c r="M1640" i="7" l="1"/>
  <c r="N1640" i="7"/>
  <c r="O1640" i="7" s="1"/>
  <c r="P1640" i="7" l="1"/>
  <c r="Q1640" i="7"/>
  <c r="S1640" i="7"/>
  <c r="R1640" i="7" l="1"/>
  <c r="T1640" i="7" s="1"/>
  <c r="U1640" i="7"/>
  <c r="N1641" i="7" l="1"/>
  <c r="O1641" i="7" s="1"/>
  <c r="M1641" i="7"/>
  <c r="P1641" i="7" l="1"/>
  <c r="Q1641" i="7"/>
  <c r="S1641" i="7" s="1"/>
  <c r="R1641" i="7" l="1"/>
  <c r="T1641" i="7" s="1"/>
  <c r="U1641" i="7"/>
  <c r="M1642" i="7" l="1"/>
  <c r="N1642" i="7"/>
  <c r="O1642" i="7" s="1"/>
  <c r="P1642" i="7" l="1"/>
  <c r="Q1642" i="7"/>
  <c r="S1642" i="7" s="1"/>
  <c r="R1642" i="7" l="1"/>
  <c r="T1642" i="7" s="1"/>
  <c r="U1642" i="7"/>
  <c r="M1643" i="7" l="1"/>
  <c r="N1643" i="7"/>
  <c r="O1643" i="7" s="1"/>
  <c r="P1643" i="7" l="1"/>
  <c r="Q1643" i="7"/>
  <c r="S1643" i="7"/>
  <c r="R1643" i="7" l="1"/>
  <c r="T1643" i="7" s="1"/>
  <c r="U1643" i="7"/>
  <c r="N1644" i="7" l="1"/>
  <c r="O1644" i="7" s="1"/>
  <c r="M1644" i="7"/>
  <c r="P1644" i="7" l="1"/>
  <c r="Q1644" i="7"/>
  <c r="S1644" i="7" s="1"/>
  <c r="R1644" i="7" l="1"/>
  <c r="T1644" i="7" s="1"/>
  <c r="U1644" i="7"/>
  <c r="M1645" i="7" l="1"/>
  <c r="N1645" i="7"/>
  <c r="O1645" i="7" s="1"/>
  <c r="P1645" i="7" l="1"/>
  <c r="Q1645" i="7"/>
  <c r="S1645" i="7"/>
  <c r="R1645" i="7" l="1"/>
  <c r="T1645" i="7" s="1"/>
  <c r="U1645" i="7"/>
  <c r="N1646" i="7" l="1"/>
  <c r="O1646" i="7" s="1"/>
  <c r="M1646" i="7"/>
  <c r="P1646" i="7" l="1"/>
  <c r="Q1646" i="7"/>
  <c r="S1646" i="7" s="1"/>
  <c r="R1646" i="7" l="1"/>
  <c r="T1646" i="7" s="1"/>
  <c r="U1646" i="7"/>
  <c r="M1647" i="7" l="1"/>
  <c r="N1647" i="7"/>
  <c r="O1647" i="7" s="1"/>
  <c r="P1647" i="7" l="1"/>
  <c r="Q1647" i="7"/>
  <c r="S1647" i="7"/>
  <c r="R1647" i="7" l="1"/>
  <c r="T1647" i="7" s="1"/>
  <c r="U1647" i="7"/>
  <c r="N1648" i="7" l="1"/>
  <c r="O1648" i="7" s="1"/>
  <c r="M1648" i="7"/>
  <c r="P1648" i="7" l="1"/>
  <c r="Q1648" i="7"/>
  <c r="S1648" i="7" s="1"/>
  <c r="U1648" i="7" l="1"/>
  <c r="R1648" i="7"/>
  <c r="T1648" i="7" s="1"/>
  <c r="M1649" i="7" l="1"/>
  <c r="N1649" i="7"/>
  <c r="O1649" i="7" s="1"/>
  <c r="P1649" i="7" l="1"/>
  <c r="Q1649" i="7"/>
  <c r="S1649" i="7" s="1"/>
  <c r="R1649" i="7" l="1"/>
  <c r="T1649" i="7" s="1"/>
  <c r="U1649" i="7"/>
  <c r="N1650" i="7" l="1"/>
  <c r="O1650" i="7" s="1"/>
  <c r="M1650" i="7"/>
  <c r="P1650" i="7" l="1"/>
  <c r="Q1650" i="7"/>
  <c r="S1650" i="7" s="1"/>
  <c r="R1650" i="7" l="1"/>
  <c r="T1650" i="7" s="1"/>
  <c r="U1650" i="7"/>
  <c r="N1651" i="7" l="1"/>
  <c r="O1651" i="7" s="1"/>
  <c r="M1651" i="7"/>
  <c r="P1651" i="7" l="1"/>
  <c r="Q1651" i="7"/>
  <c r="S1651" i="7"/>
  <c r="R1651" i="7" l="1"/>
  <c r="T1651" i="7" s="1"/>
  <c r="U1651" i="7"/>
  <c r="M1652" i="7" l="1"/>
  <c r="N1652" i="7"/>
  <c r="O1652" i="7" s="1"/>
  <c r="P1652" i="7" l="1"/>
  <c r="Q1652" i="7"/>
  <c r="S1652" i="7" s="1"/>
  <c r="U1652" i="7" l="1"/>
  <c r="R1652" i="7"/>
  <c r="T1652" i="7" s="1"/>
  <c r="M1653" i="7" l="1"/>
  <c r="N1653" i="7"/>
  <c r="O1653" i="7" s="1"/>
  <c r="P1653" i="7" l="1"/>
  <c r="Q1653" i="7"/>
  <c r="S1653" i="7"/>
  <c r="U1653" i="7" l="1"/>
  <c r="R1653" i="7"/>
  <c r="T1653" i="7" s="1"/>
  <c r="N1654" i="7" l="1"/>
  <c r="O1654" i="7" s="1"/>
  <c r="M1654" i="7"/>
  <c r="P1654" i="7" l="1"/>
  <c r="Q1654" i="7"/>
  <c r="S1654" i="7"/>
  <c r="R1654" i="7" l="1"/>
  <c r="T1654" i="7" s="1"/>
  <c r="U1654" i="7"/>
  <c r="N1655" i="7" l="1"/>
  <c r="O1655" i="7" s="1"/>
  <c r="M1655" i="7"/>
  <c r="P1655" i="7" l="1"/>
  <c r="Q1655" i="7"/>
  <c r="S1655" i="7" s="1"/>
  <c r="R1655" i="7" l="1"/>
  <c r="T1655" i="7" s="1"/>
  <c r="U1655" i="7"/>
  <c r="M1656" i="7" l="1"/>
  <c r="N1656" i="7"/>
  <c r="O1656" i="7" s="1"/>
  <c r="P1656" i="7" l="1"/>
  <c r="Q1656" i="7"/>
  <c r="S1656" i="7"/>
  <c r="U1656" i="7" l="1"/>
  <c r="R1656" i="7"/>
  <c r="T1656" i="7" s="1"/>
  <c r="M1657" i="7" l="1"/>
  <c r="N1657" i="7"/>
  <c r="O1657" i="7" s="1"/>
  <c r="P1657" i="7" l="1"/>
  <c r="Q1657" i="7"/>
  <c r="S1657" i="7" s="1"/>
  <c r="R1657" i="7" l="1"/>
  <c r="T1657" i="7" s="1"/>
  <c r="U1657" i="7"/>
  <c r="M1658" i="7" l="1"/>
  <c r="N1658" i="7"/>
  <c r="O1658" i="7" s="1"/>
  <c r="P1658" i="7" l="1"/>
  <c r="Q1658" i="7"/>
  <c r="S1658" i="7" s="1"/>
  <c r="U1658" i="7" l="1"/>
  <c r="R1658" i="7"/>
  <c r="T1658" i="7" s="1"/>
  <c r="M1659" i="7" l="1"/>
  <c r="N1659" i="7"/>
  <c r="O1659" i="7" s="1"/>
  <c r="P1659" i="7" l="1"/>
  <c r="Q1659" i="7"/>
  <c r="S1659" i="7" s="1"/>
  <c r="U1659" i="7" l="1"/>
  <c r="R1659" i="7"/>
  <c r="T1659" i="7" s="1"/>
  <c r="M1660" i="7" l="1"/>
  <c r="N1660" i="7"/>
  <c r="O1660" i="7" s="1"/>
  <c r="P1660" i="7" l="1"/>
  <c r="Q1660" i="7"/>
  <c r="S1660" i="7" s="1"/>
  <c r="R1660" i="7" l="1"/>
  <c r="T1660" i="7" s="1"/>
  <c r="U1660" i="7"/>
  <c r="N1661" i="7" l="1"/>
  <c r="O1661" i="7" s="1"/>
  <c r="M1661" i="7"/>
  <c r="P1661" i="7" l="1"/>
  <c r="Q1661" i="7"/>
  <c r="S1661" i="7"/>
  <c r="U1661" i="7" l="1"/>
  <c r="R1661" i="7"/>
  <c r="T1661" i="7" s="1"/>
  <c r="N1662" i="7" l="1"/>
  <c r="O1662" i="7" s="1"/>
  <c r="M1662" i="7"/>
  <c r="P1662" i="7" l="1"/>
  <c r="Q1662" i="7"/>
  <c r="S1662" i="7" s="1"/>
  <c r="R1662" i="7" l="1"/>
  <c r="T1662" i="7" s="1"/>
  <c r="U1662" i="7"/>
  <c r="N1663" i="7" l="1"/>
  <c r="O1663" i="7" s="1"/>
  <c r="M1663" i="7"/>
  <c r="P1663" i="7" l="1"/>
  <c r="Q1663" i="7"/>
  <c r="S1663" i="7" s="1"/>
  <c r="R1663" i="7" l="1"/>
  <c r="T1663" i="7" s="1"/>
  <c r="U1663" i="7"/>
  <c r="N1664" i="7" l="1"/>
  <c r="O1664" i="7" s="1"/>
  <c r="M1664" i="7"/>
  <c r="P1664" i="7" l="1"/>
  <c r="Q1664" i="7"/>
  <c r="S1664" i="7"/>
  <c r="U1664" i="7" l="1"/>
  <c r="R1664" i="7"/>
  <c r="T1664" i="7" s="1"/>
  <c r="N1665" i="7" l="1"/>
  <c r="O1665" i="7" s="1"/>
  <c r="M1665" i="7"/>
  <c r="P1665" i="7" l="1"/>
  <c r="Q1665" i="7"/>
  <c r="S1665" i="7" s="1"/>
  <c r="R1665" i="7" l="1"/>
  <c r="T1665" i="7" s="1"/>
  <c r="U1665" i="7"/>
  <c r="M1666" i="7" l="1"/>
  <c r="N1666" i="7"/>
  <c r="O1666" i="7" s="1"/>
  <c r="P1666" i="7" l="1"/>
  <c r="Q1666" i="7"/>
  <c r="S1666" i="7" s="1"/>
  <c r="U1666" i="7" l="1"/>
  <c r="R1666" i="7"/>
  <c r="T1666" i="7" s="1"/>
  <c r="N1667" i="7" l="1"/>
  <c r="O1667" i="7" s="1"/>
  <c r="M1667" i="7"/>
  <c r="P1667" i="7" l="1"/>
  <c r="Q1667" i="7"/>
  <c r="S1667" i="7" s="1"/>
  <c r="U1667" i="7" l="1"/>
  <c r="R1667" i="7"/>
  <c r="T1667" i="7" s="1"/>
  <c r="N1668" i="7" l="1"/>
  <c r="O1668" i="7" s="1"/>
  <c r="M1668" i="7"/>
  <c r="P1668" i="7" l="1"/>
  <c r="Q1668" i="7"/>
  <c r="S1668" i="7"/>
  <c r="U1668" i="7" l="1"/>
  <c r="R1668" i="7"/>
  <c r="T1668" i="7" s="1"/>
  <c r="M1669" i="7" l="1"/>
  <c r="N1669" i="7"/>
  <c r="O1669" i="7" s="1"/>
  <c r="P1669" i="7" l="1"/>
  <c r="Q1669" i="7"/>
  <c r="S1669" i="7" s="1"/>
  <c r="R1669" i="7" l="1"/>
  <c r="T1669" i="7" s="1"/>
  <c r="U1669" i="7"/>
  <c r="N1670" i="7" l="1"/>
  <c r="O1670" i="7" s="1"/>
  <c r="M1670" i="7"/>
  <c r="P1670" i="7" l="1"/>
  <c r="Q1670" i="7"/>
  <c r="S1670" i="7" s="1"/>
  <c r="R1670" i="7" l="1"/>
  <c r="T1670" i="7" s="1"/>
  <c r="U1670" i="7"/>
  <c r="M1671" i="7" l="1"/>
  <c r="N1671" i="7"/>
  <c r="O1671" i="7" s="1"/>
  <c r="P1671" i="7" l="1"/>
  <c r="Q1671" i="7"/>
  <c r="S1671" i="7" s="1"/>
  <c r="U1671" i="7" l="1"/>
  <c r="R1671" i="7"/>
  <c r="T1671" i="7" s="1"/>
  <c r="M1672" i="7" l="1"/>
  <c r="N1672" i="7"/>
  <c r="O1672" i="7" s="1"/>
  <c r="P1672" i="7" l="1"/>
  <c r="Q1672" i="7"/>
  <c r="S1672" i="7" s="1"/>
  <c r="R1672" i="7" l="1"/>
  <c r="T1672" i="7" s="1"/>
  <c r="U1672" i="7"/>
  <c r="N1673" i="7" l="1"/>
  <c r="O1673" i="7" s="1"/>
  <c r="M1673" i="7"/>
  <c r="P1673" i="7" l="1"/>
  <c r="Q1673" i="7"/>
  <c r="S1673" i="7" s="1"/>
  <c r="R1673" i="7" l="1"/>
  <c r="T1673" i="7" s="1"/>
  <c r="U1673" i="7"/>
  <c r="M1674" i="7" l="1"/>
  <c r="N1674" i="7"/>
  <c r="O1674" i="7" s="1"/>
  <c r="P1674" i="7" l="1"/>
  <c r="Q1674" i="7"/>
  <c r="S1674" i="7" s="1"/>
  <c r="R1674" i="7" l="1"/>
  <c r="T1674" i="7" s="1"/>
  <c r="U1674" i="7"/>
  <c r="N1675" i="7" l="1"/>
  <c r="O1675" i="7" s="1"/>
  <c r="M1675" i="7"/>
  <c r="P1675" i="7" l="1"/>
  <c r="Q1675" i="7"/>
  <c r="S1675" i="7"/>
  <c r="R1675" i="7" l="1"/>
  <c r="T1675" i="7" s="1"/>
  <c r="U1675" i="7"/>
  <c r="M1676" i="7" l="1"/>
  <c r="N1676" i="7"/>
  <c r="O1676" i="7" s="1"/>
  <c r="P1676" i="7" l="1"/>
  <c r="Q1676" i="7"/>
  <c r="S1676" i="7" s="1"/>
  <c r="U1676" i="7" l="1"/>
  <c r="R1676" i="7"/>
  <c r="T1676" i="7" s="1"/>
  <c r="M1677" i="7" l="1"/>
  <c r="N1677" i="7"/>
  <c r="O1677" i="7" s="1"/>
  <c r="P1677" i="7" l="1"/>
  <c r="Q1677" i="7"/>
  <c r="S1677" i="7" s="1"/>
  <c r="R1677" i="7" l="1"/>
  <c r="T1677" i="7" s="1"/>
  <c r="U1677" i="7"/>
  <c r="N1678" i="7" l="1"/>
  <c r="O1678" i="7" s="1"/>
  <c r="M1678" i="7"/>
  <c r="P1678" i="7" l="1"/>
  <c r="Q1678" i="7"/>
  <c r="S1678" i="7"/>
  <c r="U1678" i="7" l="1"/>
  <c r="R1678" i="7"/>
  <c r="T1678" i="7" s="1"/>
  <c r="M1679" i="7" l="1"/>
  <c r="N1679" i="7"/>
  <c r="O1679" i="7" s="1"/>
  <c r="P1679" i="7" l="1"/>
  <c r="Q1679" i="7"/>
  <c r="S1679" i="7" s="1"/>
  <c r="R1679" i="7" l="1"/>
  <c r="T1679" i="7" s="1"/>
  <c r="U1679" i="7"/>
  <c r="M1680" i="7" l="1"/>
  <c r="N1680" i="7"/>
  <c r="O1680" i="7" s="1"/>
  <c r="P1680" i="7" l="1"/>
  <c r="Q1680" i="7"/>
  <c r="S1680" i="7" s="1"/>
  <c r="R1680" i="7" l="1"/>
  <c r="T1680" i="7" s="1"/>
  <c r="U1680" i="7"/>
  <c r="M1681" i="7" l="1"/>
  <c r="N1681" i="7"/>
  <c r="O1681" i="7" s="1"/>
  <c r="P1681" i="7" l="1"/>
  <c r="Q1681" i="7"/>
  <c r="S1681" i="7"/>
  <c r="R1681" i="7" l="1"/>
  <c r="T1681" i="7" s="1"/>
  <c r="U1681" i="7"/>
  <c r="N1682" i="7" l="1"/>
  <c r="O1682" i="7" s="1"/>
  <c r="M1682" i="7"/>
  <c r="P1682" i="7" l="1"/>
  <c r="Q1682" i="7"/>
  <c r="S1682" i="7" s="1"/>
  <c r="U1682" i="7" l="1"/>
  <c r="R1682" i="7"/>
  <c r="T1682" i="7" s="1"/>
  <c r="M1683" i="7" l="1"/>
  <c r="N1683" i="7"/>
  <c r="O1683" i="7" s="1"/>
  <c r="P1683" i="7" l="1"/>
  <c r="Q1683" i="7"/>
  <c r="S1683" i="7" s="1"/>
  <c r="U1683" i="7" l="1"/>
  <c r="R1683" i="7"/>
  <c r="T1683" i="7" s="1"/>
  <c r="M1684" i="7" l="1"/>
  <c r="N1684" i="7"/>
  <c r="O1684" i="7" s="1"/>
  <c r="P1684" i="7" l="1"/>
  <c r="Q1684" i="7"/>
  <c r="S1684" i="7"/>
  <c r="U1684" i="7" l="1"/>
  <c r="R1684" i="7"/>
  <c r="T1684" i="7" s="1"/>
  <c r="N1685" i="7" l="1"/>
  <c r="O1685" i="7" s="1"/>
  <c r="M1685" i="7"/>
  <c r="P1685" i="7" l="1"/>
  <c r="Q1685" i="7"/>
  <c r="S1685" i="7"/>
  <c r="R1685" i="7" l="1"/>
  <c r="T1685" i="7" s="1"/>
  <c r="U1685" i="7"/>
  <c r="N1686" i="7" l="1"/>
  <c r="O1686" i="7" s="1"/>
  <c r="M1686" i="7"/>
  <c r="P1686" i="7" l="1"/>
  <c r="Q1686" i="7"/>
  <c r="S1686" i="7" s="1"/>
  <c r="R1686" i="7" l="1"/>
  <c r="T1686" i="7" s="1"/>
  <c r="U1686" i="7"/>
  <c r="N1687" i="7" l="1"/>
  <c r="O1687" i="7" s="1"/>
  <c r="M1687" i="7"/>
  <c r="P1687" i="7" l="1"/>
  <c r="Q1687" i="7"/>
  <c r="S1687" i="7" s="1"/>
  <c r="U1687" i="7" l="1"/>
  <c r="R1687" i="7"/>
  <c r="T1687" i="7" s="1"/>
  <c r="N1688" i="7" l="1"/>
  <c r="O1688" i="7" s="1"/>
  <c r="M1688" i="7"/>
  <c r="P1688" i="7" l="1"/>
  <c r="Q1688" i="7"/>
  <c r="S1688" i="7" s="1"/>
  <c r="R1688" i="7" l="1"/>
  <c r="T1688" i="7" s="1"/>
  <c r="U1688" i="7"/>
  <c r="N1689" i="7" l="1"/>
  <c r="O1689" i="7" s="1"/>
  <c r="M1689" i="7"/>
  <c r="P1689" i="7" l="1"/>
  <c r="Q1689" i="7"/>
  <c r="S1689" i="7" s="1"/>
  <c r="R1689" i="7" l="1"/>
  <c r="T1689" i="7" s="1"/>
  <c r="U1689" i="7"/>
  <c r="M1690" i="7" l="1"/>
  <c r="N1690" i="7"/>
  <c r="O1690" i="7" s="1"/>
  <c r="P1690" i="7" l="1"/>
  <c r="Q1690" i="7"/>
  <c r="S1690" i="7" s="1"/>
  <c r="R1690" i="7" l="1"/>
  <c r="T1690" i="7" s="1"/>
  <c r="U1690" i="7"/>
  <c r="M1691" i="7" l="1"/>
  <c r="N1691" i="7"/>
  <c r="O1691" i="7" s="1"/>
  <c r="P1691" i="7" l="1"/>
  <c r="Q1691" i="7"/>
  <c r="S1691" i="7" s="1"/>
  <c r="R1691" i="7" l="1"/>
  <c r="T1691" i="7" s="1"/>
  <c r="U1691" i="7"/>
  <c r="M1692" i="7" l="1"/>
  <c r="N1692" i="7"/>
  <c r="O1692" i="7" s="1"/>
  <c r="P1692" i="7" l="1"/>
  <c r="Q1692" i="7"/>
  <c r="S1692" i="7"/>
  <c r="R1692" i="7" l="1"/>
  <c r="T1692" i="7" s="1"/>
  <c r="U1692" i="7"/>
  <c r="M1693" i="7" l="1"/>
  <c r="N1693" i="7"/>
  <c r="O1693" i="7" s="1"/>
  <c r="P1693" i="7" l="1"/>
  <c r="Q1693" i="7"/>
  <c r="S1693" i="7"/>
  <c r="U1693" i="7" l="1"/>
  <c r="R1693" i="7"/>
  <c r="T1693" i="7" s="1"/>
  <c r="N1694" i="7" l="1"/>
  <c r="O1694" i="7" s="1"/>
  <c r="M1694" i="7"/>
  <c r="P1694" i="7" l="1"/>
  <c r="Q1694" i="7"/>
  <c r="S1694" i="7" s="1"/>
  <c r="U1694" i="7" l="1"/>
  <c r="R1694" i="7"/>
  <c r="T1694" i="7" s="1"/>
  <c r="N1695" i="7" l="1"/>
  <c r="O1695" i="7" s="1"/>
  <c r="M1695" i="7"/>
  <c r="P1695" i="7" l="1"/>
  <c r="Q1695" i="7"/>
  <c r="S1695" i="7"/>
  <c r="R1695" i="7" l="1"/>
  <c r="T1695" i="7" s="1"/>
  <c r="U1695" i="7"/>
  <c r="M1696" i="7" l="1"/>
  <c r="N1696" i="7"/>
  <c r="O1696" i="7" s="1"/>
  <c r="P1696" i="7" l="1"/>
  <c r="Q1696" i="7"/>
  <c r="S1696" i="7" s="1"/>
  <c r="U1696" i="7" l="1"/>
  <c r="R1696" i="7"/>
  <c r="T1696" i="7" s="1"/>
  <c r="M1697" i="7" l="1"/>
  <c r="N1697" i="7"/>
  <c r="O1697" i="7" s="1"/>
  <c r="P1697" i="7" l="1"/>
  <c r="Q1697" i="7"/>
  <c r="S1697" i="7"/>
  <c r="U1697" i="7" l="1"/>
  <c r="R1697" i="7"/>
  <c r="T1697" i="7" s="1"/>
  <c r="M1698" i="7" l="1"/>
  <c r="N1698" i="7"/>
  <c r="O1698" i="7" s="1"/>
  <c r="P1698" i="7" l="1"/>
  <c r="Q1698" i="7"/>
  <c r="S1698" i="7" s="1"/>
  <c r="U1698" i="7" l="1"/>
  <c r="R1698" i="7"/>
  <c r="T1698" i="7" s="1"/>
  <c r="N1699" i="7" l="1"/>
  <c r="O1699" i="7" s="1"/>
  <c r="M1699" i="7"/>
  <c r="P1699" i="7" l="1"/>
  <c r="Q1699" i="7"/>
  <c r="S1699" i="7" s="1"/>
  <c r="R1699" i="7" l="1"/>
  <c r="T1699" i="7" s="1"/>
  <c r="U1699" i="7"/>
  <c r="N1700" i="7" l="1"/>
  <c r="O1700" i="7" s="1"/>
  <c r="M1700" i="7"/>
  <c r="P1700" i="7" l="1"/>
  <c r="Q1700" i="7"/>
  <c r="S1700" i="7" s="1"/>
  <c r="U1700" i="7" l="1"/>
  <c r="R1700" i="7"/>
  <c r="T1700" i="7" s="1"/>
  <c r="M1701" i="7" l="1"/>
  <c r="N1701" i="7"/>
  <c r="O1701" i="7" s="1"/>
  <c r="P1701" i="7" l="1"/>
  <c r="Q1701" i="7"/>
  <c r="S1701" i="7"/>
  <c r="U1701" i="7" l="1"/>
  <c r="R1701" i="7"/>
  <c r="T1701" i="7" s="1"/>
  <c r="N1702" i="7" l="1"/>
  <c r="O1702" i="7" s="1"/>
  <c r="M1702" i="7"/>
  <c r="P1702" i="7" l="1"/>
  <c r="Q1702" i="7"/>
  <c r="S1702" i="7" s="1"/>
  <c r="R1702" i="7" l="1"/>
  <c r="T1702" i="7" s="1"/>
  <c r="U1702" i="7"/>
  <c r="M1703" i="7" l="1"/>
  <c r="N1703" i="7"/>
  <c r="O1703" i="7" s="1"/>
  <c r="P1703" i="7" l="1"/>
  <c r="Q1703" i="7"/>
  <c r="S1703" i="7" s="1"/>
  <c r="R1703" i="7" l="1"/>
  <c r="T1703" i="7" s="1"/>
  <c r="U1703" i="7"/>
  <c r="M1704" i="7" l="1"/>
  <c r="N1704" i="7"/>
  <c r="O1704" i="7" s="1"/>
  <c r="P1704" i="7" l="1"/>
  <c r="Q1704" i="7"/>
  <c r="S1704" i="7" s="1"/>
  <c r="U1704" i="7" l="1"/>
  <c r="R1704" i="7"/>
  <c r="T1704" i="7" s="1"/>
  <c r="M1705" i="7" l="1"/>
  <c r="N1705" i="7"/>
  <c r="O1705" i="7" s="1"/>
  <c r="P1705" i="7" l="1"/>
  <c r="Q1705" i="7"/>
  <c r="S1705" i="7"/>
  <c r="U1705" i="7" l="1"/>
  <c r="R1705" i="7"/>
  <c r="T1705" i="7" s="1"/>
  <c r="M1706" i="7" l="1"/>
  <c r="N1706" i="7"/>
  <c r="O1706" i="7" s="1"/>
  <c r="P1706" i="7" l="1"/>
  <c r="Q1706" i="7"/>
  <c r="S1706" i="7" s="1"/>
  <c r="R1706" i="7" l="1"/>
  <c r="T1706" i="7" s="1"/>
  <c r="U1706" i="7"/>
  <c r="M1707" i="7" l="1"/>
  <c r="N1707" i="7"/>
  <c r="O1707" i="7" s="1"/>
  <c r="P1707" i="7" l="1"/>
  <c r="Q1707" i="7"/>
  <c r="S1707" i="7" s="1"/>
  <c r="U1707" i="7" l="1"/>
  <c r="R1707" i="7"/>
  <c r="T1707" i="7" s="1"/>
  <c r="M1708" i="7" l="1"/>
  <c r="N1708" i="7"/>
  <c r="O1708" i="7" s="1"/>
  <c r="P1708" i="7" l="1"/>
  <c r="Q1708" i="7"/>
  <c r="S1708" i="7"/>
  <c r="R1708" i="7" l="1"/>
  <c r="T1708" i="7" s="1"/>
  <c r="U1708" i="7"/>
  <c r="N1709" i="7" l="1"/>
  <c r="O1709" i="7" s="1"/>
  <c r="M1709" i="7"/>
  <c r="P1709" i="7" l="1"/>
  <c r="Q1709" i="7"/>
  <c r="S1709" i="7" s="1"/>
  <c r="U1709" i="7" l="1"/>
  <c r="R1709" i="7"/>
  <c r="T1709" i="7" s="1"/>
  <c r="N1710" i="7" l="1"/>
  <c r="O1710" i="7" s="1"/>
  <c r="M1710" i="7"/>
  <c r="P1710" i="7" l="1"/>
  <c r="Q1710" i="7"/>
  <c r="S1710" i="7" s="1"/>
  <c r="R1710" i="7" l="1"/>
  <c r="T1710" i="7" s="1"/>
  <c r="U1710" i="7"/>
  <c r="N1711" i="7" l="1"/>
  <c r="O1711" i="7" s="1"/>
  <c r="M1711" i="7"/>
  <c r="P1711" i="7" l="1"/>
  <c r="Q1711" i="7"/>
  <c r="S1711" i="7"/>
  <c r="R1711" i="7" l="1"/>
  <c r="T1711" i="7" s="1"/>
  <c r="U1711" i="7"/>
  <c r="M1712" i="7" l="1"/>
  <c r="N1712" i="7"/>
  <c r="O1712" i="7" s="1"/>
  <c r="P1712" i="7" l="1"/>
  <c r="Q1712" i="7"/>
  <c r="S1712" i="7" s="1"/>
  <c r="U1712" i="7" l="1"/>
  <c r="R1712" i="7"/>
  <c r="T1712" i="7" s="1"/>
  <c r="M1713" i="7" l="1"/>
  <c r="N1713" i="7"/>
  <c r="O1713" i="7" s="1"/>
  <c r="P1713" i="7" l="1"/>
  <c r="Q1713" i="7"/>
  <c r="S1713" i="7" s="1"/>
  <c r="U1713" i="7" l="1"/>
  <c r="R1713" i="7"/>
  <c r="T1713" i="7" s="1"/>
  <c r="N1714" i="7" l="1"/>
  <c r="O1714" i="7" s="1"/>
  <c r="M1714" i="7"/>
  <c r="P1714" i="7" l="1"/>
  <c r="Q1714" i="7"/>
  <c r="S1714" i="7"/>
  <c r="U1714" i="7" l="1"/>
  <c r="R1714" i="7"/>
  <c r="T1714" i="7" s="1"/>
  <c r="M1715" i="7" l="1"/>
  <c r="N1715" i="7"/>
  <c r="O1715" i="7" s="1"/>
  <c r="P1715" i="7" l="1"/>
  <c r="Q1715" i="7"/>
  <c r="S1715" i="7" s="1"/>
  <c r="R1715" i="7" l="1"/>
  <c r="T1715" i="7" s="1"/>
  <c r="U1715" i="7"/>
  <c r="N1716" i="7" l="1"/>
  <c r="O1716" i="7" s="1"/>
  <c r="M1716" i="7"/>
  <c r="P1716" i="7" l="1"/>
  <c r="Q1716" i="7"/>
  <c r="S1716" i="7" s="1"/>
  <c r="U1716" i="7" l="1"/>
  <c r="R1716" i="7"/>
  <c r="T1716" i="7" s="1"/>
  <c r="M1717" i="7" l="1"/>
  <c r="N1717" i="7"/>
  <c r="O1717" i="7" s="1"/>
  <c r="P1717" i="7" l="1"/>
  <c r="Q1717" i="7"/>
  <c r="S1717" i="7"/>
  <c r="R1717" i="7" l="1"/>
  <c r="T1717" i="7" s="1"/>
  <c r="U1717" i="7"/>
  <c r="N1718" i="7" l="1"/>
  <c r="O1718" i="7" s="1"/>
  <c r="M1718" i="7"/>
  <c r="P1718" i="7" l="1"/>
  <c r="Q1718" i="7"/>
  <c r="S1718" i="7" s="1"/>
  <c r="R1718" i="7" l="1"/>
  <c r="T1718" i="7" s="1"/>
  <c r="U1718" i="7"/>
  <c r="M1719" i="7" l="1"/>
  <c r="N1719" i="7"/>
  <c r="O1719" i="7" s="1"/>
  <c r="P1719" i="7" l="1"/>
  <c r="Q1719" i="7"/>
  <c r="S1719" i="7"/>
  <c r="R1719" i="7" l="1"/>
  <c r="T1719" i="7" s="1"/>
  <c r="U1719" i="7"/>
  <c r="M1720" i="7" l="1"/>
  <c r="N1720" i="7"/>
  <c r="O1720" i="7" s="1"/>
  <c r="P1720" i="7" l="1"/>
  <c r="Q1720" i="7"/>
  <c r="S1720" i="7"/>
  <c r="R1720" i="7" l="1"/>
  <c r="T1720" i="7" s="1"/>
  <c r="U1720" i="7"/>
  <c r="M1721" i="7" l="1"/>
  <c r="N1721" i="7"/>
  <c r="O1721" i="7" s="1"/>
  <c r="P1721" i="7" l="1"/>
  <c r="Q1721" i="7"/>
  <c r="S1721" i="7"/>
  <c r="U1721" i="7" l="1"/>
  <c r="R1721" i="7"/>
  <c r="T1721" i="7" s="1"/>
  <c r="N1722" i="7" l="1"/>
  <c r="O1722" i="7" s="1"/>
  <c r="M1722" i="7"/>
  <c r="P1722" i="7" l="1"/>
  <c r="Q1722" i="7"/>
  <c r="S1722" i="7" s="1"/>
  <c r="U1722" i="7" l="1"/>
  <c r="R1722" i="7"/>
  <c r="T1722" i="7" s="1"/>
  <c r="M1723" i="7" l="1"/>
  <c r="N1723" i="7"/>
  <c r="O1723" i="7" s="1"/>
  <c r="P1723" i="7" l="1"/>
  <c r="Q1723" i="7"/>
  <c r="S1723" i="7" s="1"/>
  <c r="R1723" i="7" l="1"/>
  <c r="T1723" i="7" s="1"/>
  <c r="U1723" i="7"/>
  <c r="M1724" i="7" l="1"/>
  <c r="N1724" i="7"/>
  <c r="O1724" i="7" s="1"/>
  <c r="P1724" i="7" l="1"/>
  <c r="Q1724" i="7"/>
  <c r="S1724" i="7" s="1"/>
  <c r="U1724" i="7" l="1"/>
  <c r="R1724" i="7"/>
  <c r="T1724" i="7" s="1"/>
  <c r="M1725" i="7" l="1"/>
  <c r="N1725" i="7"/>
  <c r="O1725" i="7" s="1"/>
  <c r="P1725" i="7" l="1"/>
  <c r="Q1725" i="7"/>
  <c r="S1725" i="7" s="1"/>
  <c r="U1725" i="7" l="1"/>
  <c r="R1725" i="7"/>
  <c r="T1725" i="7" s="1"/>
  <c r="N1726" i="7" l="1"/>
  <c r="O1726" i="7" s="1"/>
  <c r="M1726" i="7"/>
  <c r="P1726" i="7" l="1"/>
  <c r="Q1726" i="7"/>
  <c r="S1726" i="7" s="1"/>
  <c r="R1726" i="7" l="1"/>
  <c r="T1726" i="7" s="1"/>
  <c r="U1726" i="7"/>
  <c r="N1727" i="7" l="1"/>
  <c r="O1727" i="7" s="1"/>
  <c r="M1727" i="7"/>
  <c r="P1727" i="7" l="1"/>
  <c r="Q1727" i="7"/>
  <c r="S1727" i="7" s="1"/>
  <c r="R1727" i="7" l="1"/>
  <c r="T1727" i="7" s="1"/>
  <c r="U1727" i="7"/>
  <c r="N1728" i="7" l="1"/>
  <c r="O1728" i="7" s="1"/>
  <c r="M1728" i="7"/>
  <c r="P1728" i="7" l="1"/>
  <c r="Q1728" i="7"/>
  <c r="S1728" i="7"/>
  <c r="R1728" i="7" l="1"/>
  <c r="T1728" i="7" s="1"/>
  <c r="U1728" i="7"/>
  <c r="M1729" i="7" l="1"/>
  <c r="N1729" i="7"/>
  <c r="O1729" i="7" s="1"/>
  <c r="P1729" i="7" l="1"/>
  <c r="Q1729" i="7"/>
  <c r="S1729" i="7" s="1"/>
  <c r="R1729" i="7" l="1"/>
  <c r="T1729" i="7" s="1"/>
  <c r="U1729" i="7"/>
  <c r="N1730" i="7" l="1"/>
  <c r="O1730" i="7" s="1"/>
  <c r="M1730" i="7"/>
  <c r="P1730" i="7" l="1"/>
  <c r="Q1730" i="7"/>
  <c r="S1730" i="7"/>
  <c r="R1730" i="7" l="1"/>
  <c r="T1730" i="7" s="1"/>
  <c r="U1730" i="7"/>
  <c r="N1731" i="7" l="1"/>
  <c r="O1731" i="7" s="1"/>
  <c r="M1731" i="7"/>
  <c r="P1731" i="7" l="1"/>
  <c r="Q1731" i="7"/>
  <c r="S1731" i="7" s="1"/>
  <c r="U1731" i="7" l="1"/>
  <c r="R1731" i="7"/>
  <c r="T1731" i="7" s="1"/>
  <c r="N1732" i="7" l="1"/>
  <c r="O1732" i="7" s="1"/>
  <c r="M1732" i="7"/>
  <c r="P1732" i="7" l="1"/>
  <c r="Q1732" i="7"/>
  <c r="S1732" i="7"/>
  <c r="R1732" i="7" l="1"/>
  <c r="T1732" i="7" s="1"/>
  <c r="U1732" i="7"/>
  <c r="N1733" i="7" l="1"/>
  <c r="O1733" i="7" s="1"/>
  <c r="M1733" i="7"/>
  <c r="P1733" i="7" l="1"/>
  <c r="Q1733" i="7"/>
  <c r="S1733" i="7" s="1"/>
  <c r="R1733" i="7" l="1"/>
  <c r="T1733" i="7" s="1"/>
  <c r="U1733" i="7"/>
  <c r="N1734" i="7" l="1"/>
  <c r="O1734" i="7" s="1"/>
  <c r="M1734" i="7"/>
  <c r="P1734" i="7" l="1"/>
  <c r="Q1734" i="7"/>
  <c r="S1734" i="7" s="1"/>
  <c r="R1734" i="7" l="1"/>
  <c r="T1734" i="7" s="1"/>
  <c r="U1734" i="7"/>
  <c r="M1735" i="7" l="1"/>
  <c r="N1735" i="7"/>
  <c r="O1735" i="7" s="1"/>
  <c r="P1735" i="7" l="1"/>
  <c r="Q1735" i="7"/>
  <c r="S1735" i="7" s="1"/>
  <c r="U1735" i="7" l="1"/>
  <c r="R1735" i="7"/>
  <c r="T1735" i="7" s="1"/>
  <c r="M1736" i="7" l="1"/>
  <c r="N1736" i="7"/>
  <c r="O1736" i="7" s="1"/>
  <c r="P1736" i="7" l="1"/>
  <c r="Q1736" i="7"/>
  <c r="S1736" i="7" s="1"/>
  <c r="U1736" i="7" l="1"/>
  <c r="R1736" i="7"/>
  <c r="T1736" i="7" s="1"/>
  <c r="M1737" i="7" l="1"/>
  <c r="N1737" i="7"/>
  <c r="O1737" i="7" s="1"/>
  <c r="P1737" i="7" l="1"/>
  <c r="Q1737" i="7"/>
  <c r="S1737" i="7" s="1"/>
  <c r="R1737" i="7" l="1"/>
  <c r="T1737" i="7" s="1"/>
  <c r="U1737" i="7"/>
  <c r="N1738" i="7" l="1"/>
  <c r="O1738" i="7" s="1"/>
  <c r="M1738" i="7"/>
  <c r="P1738" i="7" l="1"/>
  <c r="Q1738" i="7"/>
  <c r="S1738" i="7" s="1"/>
  <c r="U1738" i="7" l="1"/>
  <c r="R1738" i="7"/>
  <c r="T1738" i="7" s="1"/>
  <c r="M1739" i="7" l="1"/>
  <c r="N1739" i="7"/>
  <c r="O1739" i="7" s="1"/>
  <c r="P1739" i="7" l="1"/>
  <c r="Q1739" i="7"/>
  <c r="S1739" i="7"/>
  <c r="U1739" i="7" l="1"/>
  <c r="R1739" i="7"/>
  <c r="T1739" i="7" s="1"/>
  <c r="M1740" i="7" l="1"/>
  <c r="N1740" i="7"/>
  <c r="O1740" i="7" s="1"/>
  <c r="P1740" i="7" l="1"/>
  <c r="Q1740" i="7"/>
  <c r="S1740" i="7" s="1"/>
  <c r="R1740" i="7" l="1"/>
  <c r="T1740" i="7" s="1"/>
  <c r="U1740" i="7"/>
  <c r="N1741" i="7" l="1"/>
  <c r="O1741" i="7" s="1"/>
  <c r="M1741" i="7"/>
  <c r="P1741" i="7" l="1"/>
  <c r="Q1741" i="7"/>
  <c r="S1741" i="7" s="1"/>
  <c r="U1741" i="7" l="1"/>
  <c r="R1741" i="7"/>
  <c r="T1741" i="7" s="1"/>
  <c r="N1742" i="7" l="1"/>
  <c r="O1742" i="7" s="1"/>
  <c r="M1742" i="7"/>
  <c r="P1742" i="7" l="1"/>
  <c r="Q1742" i="7"/>
  <c r="S1742" i="7" s="1"/>
  <c r="U1742" i="7" l="1"/>
  <c r="R1742" i="7"/>
  <c r="T1742" i="7" s="1"/>
  <c r="M1743" i="7" l="1"/>
  <c r="N1743" i="7"/>
  <c r="O1743" i="7" s="1"/>
  <c r="P1743" i="7" l="1"/>
  <c r="Q1743" i="7"/>
  <c r="S1743" i="7"/>
  <c r="U1743" i="7" l="1"/>
  <c r="R1743" i="7"/>
  <c r="T1743" i="7" s="1"/>
  <c r="M1744" i="7" l="1"/>
  <c r="N1744" i="7"/>
  <c r="O1744" i="7" s="1"/>
  <c r="P1744" i="7" l="1"/>
  <c r="Q1744" i="7"/>
  <c r="S1744" i="7" s="1"/>
  <c r="U1744" i="7" l="1"/>
  <c r="R1744" i="7"/>
  <c r="T1744" i="7" s="1"/>
  <c r="N1745" i="7" l="1"/>
  <c r="O1745" i="7" s="1"/>
  <c r="M1745" i="7"/>
  <c r="P1745" i="7" l="1"/>
  <c r="Q1745" i="7"/>
  <c r="S1745" i="7"/>
  <c r="U1745" i="7" l="1"/>
  <c r="R1745" i="7"/>
  <c r="T1745" i="7" s="1"/>
  <c r="M1746" i="7" l="1"/>
  <c r="N1746" i="7"/>
  <c r="O1746" i="7" s="1"/>
  <c r="P1746" i="7" l="1"/>
  <c r="Q1746" i="7"/>
  <c r="S1746" i="7"/>
  <c r="R1746" i="7" l="1"/>
  <c r="T1746" i="7" s="1"/>
  <c r="U1746" i="7"/>
  <c r="M1747" i="7" l="1"/>
  <c r="N1747" i="7"/>
  <c r="O1747" i="7" s="1"/>
  <c r="P1747" i="7" l="1"/>
  <c r="Q1747" i="7"/>
  <c r="S1747" i="7"/>
  <c r="U1747" i="7" l="1"/>
  <c r="R1747" i="7"/>
  <c r="T1747" i="7" s="1"/>
  <c r="M1748" i="7" l="1"/>
  <c r="N1748" i="7"/>
  <c r="O1748" i="7" s="1"/>
  <c r="P1748" i="7" l="1"/>
  <c r="Q1748" i="7"/>
  <c r="S1748" i="7"/>
  <c r="R1748" i="7" l="1"/>
  <c r="T1748" i="7" s="1"/>
  <c r="U1748" i="7"/>
  <c r="M1749" i="7" l="1"/>
  <c r="N1749" i="7"/>
  <c r="O1749" i="7" s="1"/>
  <c r="P1749" i="7" l="1"/>
  <c r="Q1749" i="7"/>
  <c r="S1749" i="7" s="1"/>
  <c r="R1749" i="7" l="1"/>
  <c r="T1749" i="7" s="1"/>
  <c r="U1749" i="7"/>
  <c r="N1750" i="7" l="1"/>
  <c r="O1750" i="7" s="1"/>
  <c r="M1750" i="7"/>
  <c r="P1750" i="7" l="1"/>
  <c r="Q1750" i="7"/>
  <c r="S1750" i="7" s="1"/>
  <c r="U1750" i="7" l="1"/>
  <c r="R1750" i="7"/>
  <c r="T1750" i="7" s="1"/>
  <c r="M1751" i="7" l="1"/>
  <c r="N1751" i="7"/>
  <c r="O1751" i="7" s="1"/>
  <c r="P1751" i="7" l="1"/>
  <c r="Q1751" i="7"/>
  <c r="S1751" i="7" s="1"/>
  <c r="R1751" i="7" l="1"/>
  <c r="T1751" i="7" s="1"/>
  <c r="U1751" i="7"/>
  <c r="M1752" i="7" l="1"/>
  <c r="N1752" i="7"/>
  <c r="O1752" i="7" s="1"/>
  <c r="P1752" i="7" l="1"/>
  <c r="Q1752" i="7"/>
  <c r="S1752" i="7" s="1"/>
  <c r="R1752" i="7" l="1"/>
  <c r="T1752" i="7" s="1"/>
  <c r="U1752" i="7"/>
  <c r="N1753" i="7" l="1"/>
  <c r="O1753" i="7" s="1"/>
  <c r="M1753" i="7"/>
  <c r="P1753" i="7" l="1"/>
  <c r="Q1753" i="7"/>
  <c r="S1753" i="7" s="1"/>
  <c r="U1753" i="7" l="1"/>
  <c r="R1753" i="7"/>
  <c r="T1753" i="7" s="1"/>
  <c r="M1754" i="7" l="1"/>
  <c r="N1754" i="7"/>
  <c r="O1754" i="7" s="1"/>
  <c r="P1754" i="7" l="1"/>
  <c r="Q1754" i="7"/>
  <c r="S1754" i="7"/>
  <c r="U1754" i="7" l="1"/>
  <c r="R1754" i="7"/>
  <c r="T1754" i="7" s="1"/>
  <c r="M1755" i="7" l="1"/>
  <c r="N1755" i="7"/>
  <c r="O1755" i="7" s="1"/>
  <c r="P1755" i="7" l="1"/>
  <c r="Q1755" i="7"/>
  <c r="S1755" i="7"/>
  <c r="U1755" i="7" l="1"/>
  <c r="R1755" i="7"/>
  <c r="T1755" i="7" s="1"/>
  <c r="N1756" i="7" l="1"/>
  <c r="O1756" i="7" s="1"/>
  <c r="M1756" i="7"/>
  <c r="P1756" i="7" l="1"/>
  <c r="Q1756" i="7"/>
  <c r="S1756" i="7" s="1"/>
  <c r="U1756" i="7" l="1"/>
  <c r="R1756" i="7"/>
  <c r="T1756" i="7" s="1"/>
  <c r="M1757" i="7" l="1"/>
  <c r="N1757" i="7"/>
  <c r="O1757" i="7" s="1"/>
  <c r="P1757" i="7" l="1"/>
  <c r="Q1757" i="7"/>
  <c r="S1757" i="7" s="1"/>
  <c r="R1757" i="7" l="1"/>
  <c r="T1757" i="7" s="1"/>
  <c r="U1757" i="7"/>
  <c r="N1758" i="7" l="1"/>
  <c r="O1758" i="7" s="1"/>
  <c r="M1758" i="7"/>
  <c r="P1758" i="7" l="1"/>
  <c r="Q1758" i="7"/>
  <c r="S1758" i="7" s="1"/>
  <c r="U1758" i="7" l="1"/>
  <c r="R1758" i="7"/>
  <c r="T1758" i="7" s="1"/>
  <c r="N1759" i="7" l="1"/>
  <c r="O1759" i="7" s="1"/>
  <c r="M1759" i="7"/>
  <c r="P1759" i="7" l="1"/>
  <c r="Q1759" i="7"/>
  <c r="S1759" i="7" s="1"/>
  <c r="U1759" i="7" l="1"/>
  <c r="R1759" i="7"/>
  <c r="T1759" i="7" s="1"/>
  <c r="N1760" i="7" l="1"/>
  <c r="O1760" i="7" s="1"/>
  <c r="M1760" i="7"/>
  <c r="P1760" i="7" l="1"/>
  <c r="Q1760" i="7"/>
  <c r="S1760" i="7" s="1"/>
  <c r="U1760" i="7" l="1"/>
  <c r="R1760" i="7"/>
  <c r="T1760" i="7" s="1"/>
  <c r="N1761" i="7" l="1"/>
  <c r="O1761" i="7" s="1"/>
  <c r="M1761" i="7"/>
  <c r="P1761" i="7" l="1"/>
  <c r="Q1761" i="7"/>
  <c r="S1761" i="7" s="1"/>
  <c r="U1761" i="7" l="1"/>
  <c r="R1761" i="7"/>
  <c r="T1761" i="7" s="1"/>
  <c r="N1762" i="7" l="1"/>
  <c r="O1762" i="7" s="1"/>
  <c r="M1762" i="7"/>
  <c r="P1762" i="7" l="1"/>
  <c r="Q1762" i="7"/>
  <c r="S1762" i="7" s="1"/>
  <c r="U1762" i="7" l="1"/>
  <c r="R1762" i="7"/>
  <c r="T1762" i="7" s="1"/>
  <c r="N1763" i="7" l="1"/>
  <c r="O1763" i="7" s="1"/>
  <c r="M1763" i="7"/>
  <c r="P1763" i="7" l="1"/>
  <c r="Q1763" i="7"/>
  <c r="S1763" i="7"/>
  <c r="U1763" i="7" l="1"/>
  <c r="R1763" i="7"/>
  <c r="T1763" i="7" s="1"/>
  <c r="M1764" i="7" l="1"/>
  <c r="N1764" i="7"/>
  <c r="O1764" i="7" s="1"/>
  <c r="P1764" i="7" l="1"/>
  <c r="Q1764" i="7"/>
  <c r="S1764" i="7"/>
  <c r="U1764" i="7" l="1"/>
  <c r="R1764" i="7"/>
  <c r="T1764" i="7" s="1"/>
  <c r="M1765" i="7" l="1"/>
  <c r="N1765" i="7"/>
  <c r="O1765" i="7" s="1"/>
  <c r="P1765" i="7" l="1"/>
  <c r="Q1765" i="7"/>
  <c r="S1765" i="7" s="1"/>
  <c r="U1765" i="7" l="1"/>
  <c r="R1765" i="7"/>
  <c r="T1765" i="7" s="1"/>
  <c r="N1766" i="7" l="1"/>
  <c r="O1766" i="7" s="1"/>
  <c r="M1766" i="7"/>
  <c r="P1766" i="7" l="1"/>
  <c r="Q1766" i="7"/>
  <c r="S1766" i="7"/>
  <c r="R1766" i="7" l="1"/>
  <c r="T1766" i="7" s="1"/>
  <c r="U1766" i="7"/>
  <c r="N1767" i="7" l="1"/>
  <c r="O1767" i="7" s="1"/>
  <c r="M1767" i="7"/>
  <c r="P1767" i="7" l="1"/>
  <c r="Q1767" i="7"/>
  <c r="S1767" i="7" s="1"/>
  <c r="R1767" i="7" l="1"/>
  <c r="T1767" i="7" s="1"/>
  <c r="U1767" i="7"/>
  <c r="M1768" i="7" l="1"/>
  <c r="N1768" i="7"/>
  <c r="O1768" i="7" s="1"/>
  <c r="P1768" i="7" l="1"/>
  <c r="Q1768" i="7"/>
  <c r="S1768" i="7" s="1"/>
  <c r="R1768" i="7" l="1"/>
  <c r="T1768" i="7" s="1"/>
  <c r="U1768" i="7"/>
  <c r="M1769" i="7" l="1"/>
  <c r="N1769" i="7"/>
  <c r="O1769" i="7" s="1"/>
  <c r="P1769" i="7" l="1"/>
  <c r="Q1769" i="7"/>
  <c r="S1769" i="7" s="1"/>
  <c r="U1769" i="7" l="1"/>
  <c r="R1769" i="7"/>
  <c r="T1769" i="7" s="1"/>
  <c r="N1770" i="7" l="1"/>
  <c r="O1770" i="7" s="1"/>
  <c r="M1770" i="7"/>
  <c r="P1770" i="7" l="1"/>
  <c r="Q1770" i="7"/>
  <c r="S1770" i="7" s="1"/>
  <c r="R1770" i="7" l="1"/>
  <c r="T1770" i="7" s="1"/>
  <c r="U1770" i="7"/>
  <c r="M1771" i="7" l="1"/>
  <c r="N1771" i="7"/>
  <c r="O1771" i="7" s="1"/>
  <c r="P1771" i="7" l="1"/>
  <c r="Q1771" i="7"/>
  <c r="S1771" i="7"/>
  <c r="R1771" i="7" l="1"/>
  <c r="T1771" i="7" s="1"/>
  <c r="U1771" i="7"/>
  <c r="M1772" i="7" l="1"/>
  <c r="N1772" i="7"/>
  <c r="O1772" i="7" s="1"/>
  <c r="P1772" i="7" l="1"/>
  <c r="Q1772" i="7"/>
  <c r="S1772" i="7" s="1"/>
  <c r="R1772" i="7" l="1"/>
  <c r="T1772" i="7" s="1"/>
  <c r="U1772" i="7"/>
  <c r="M1773" i="7" l="1"/>
  <c r="N1773" i="7"/>
  <c r="O1773" i="7" s="1"/>
  <c r="P1773" i="7" l="1"/>
  <c r="Q1773" i="7"/>
  <c r="S1773" i="7" s="1"/>
  <c r="U1773" i="7" l="1"/>
  <c r="R1773" i="7"/>
  <c r="T1773" i="7" s="1"/>
  <c r="N1774" i="7" l="1"/>
  <c r="O1774" i="7" s="1"/>
  <c r="M1774" i="7"/>
  <c r="P1774" i="7" l="1"/>
  <c r="Q1774" i="7"/>
  <c r="S1774" i="7"/>
  <c r="U1774" i="7" l="1"/>
  <c r="R1774" i="7"/>
  <c r="T1774" i="7" s="1"/>
  <c r="N1775" i="7" l="1"/>
  <c r="O1775" i="7" s="1"/>
  <c r="M1775" i="7"/>
  <c r="P1775" i="7" l="1"/>
  <c r="Q1775" i="7"/>
  <c r="S1775" i="7" s="1"/>
  <c r="U1775" i="7" l="1"/>
  <c r="R1775" i="7"/>
  <c r="T1775" i="7" s="1"/>
  <c r="N1776" i="7" l="1"/>
  <c r="O1776" i="7" s="1"/>
  <c r="M1776" i="7"/>
  <c r="P1776" i="7" l="1"/>
  <c r="Q1776" i="7"/>
  <c r="S1776" i="7"/>
  <c r="U1776" i="7" l="1"/>
  <c r="R1776" i="7"/>
  <c r="T1776" i="7" s="1"/>
  <c r="M1777" i="7" l="1"/>
  <c r="N1777" i="7"/>
  <c r="O1777" i="7" s="1"/>
  <c r="P1777" i="7" l="1"/>
  <c r="Q1777" i="7"/>
  <c r="S1777" i="7"/>
  <c r="R1777" i="7" l="1"/>
  <c r="T1777" i="7" s="1"/>
  <c r="U1777" i="7"/>
  <c r="N1778" i="7" l="1"/>
  <c r="O1778" i="7" s="1"/>
  <c r="M1778" i="7"/>
  <c r="P1778" i="7" l="1"/>
  <c r="Q1778" i="7"/>
  <c r="S1778" i="7" s="1"/>
  <c r="R1778" i="7" l="1"/>
  <c r="T1778" i="7" s="1"/>
  <c r="U1778" i="7"/>
  <c r="N1779" i="7" l="1"/>
  <c r="O1779" i="7" s="1"/>
  <c r="M1779" i="7"/>
  <c r="P1779" i="7" l="1"/>
  <c r="Q1779" i="7"/>
  <c r="S1779" i="7" s="1"/>
  <c r="U1779" i="7" l="1"/>
  <c r="R1779" i="7"/>
  <c r="T1779" i="7" s="1"/>
  <c r="M1780" i="7" l="1"/>
  <c r="N1780" i="7"/>
  <c r="O1780" i="7" s="1"/>
  <c r="P1780" i="7" l="1"/>
  <c r="Q1780" i="7"/>
  <c r="S1780" i="7" s="1"/>
  <c r="U1780" i="7" l="1"/>
  <c r="R1780" i="7"/>
  <c r="T1780" i="7" s="1"/>
  <c r="N1781" i="7" l="1"/>
  <c r="O1781" i="7" s="1"/>
  <c r="M1781" i="7"/>
  <c r="P1781" i="7" l="1"/>
  <c r="Q1781" i="7"/>
  <c r="S1781" i="7"/>
  <c r="U1781" i="7" l="1"/>
  <c r="R1781" i="7"/>
  <c r="T1781" i="7" s="1"/>
  <c r="N1782" i="7" l="1"/>
  <c r="O1782" i="7" s="1"/>
  <c r="M1782" i="7"/>
  <c r="P1782" i="7" l="1"/>
  <c r="Q1782" i="7"/>
  <c r="S1782" i="7" s="1"/>
  <c r="R1782" i="7" l="1"/>
  <c r="T1782" i="7" s="1"/>
  <c r="U1782" i="7"/>
  <c r="M1783" i="7" l="1"/>
  <c r="N1783" i="7"/>
  <c r="O1783" i="7" s="1"/>
  <c r="P1783" i="7" l="1"/>
  <c r="Q1783" i="7"/>
  <c r="S1783" i="7"/>
  <c r="R1783" i="7" l="1"/>
  <c r="T1783" i="7" s="1"/>
  <c r="U1783" i="7"/>
  <c r="M1784" i="7" l="1"/>
  <c r="N1784" i="7"/>
  <c r="O1784" i="7" s="1"/>
  <c r="P1784" i="7" l="1"/>
  <c r="Q1784" i="7"/>
  <c r="S1784" i="7"/>
  <c r="R1784" i="7" l="1"/>
  <c r="T1784" i="7" s="1"/>
  <c r="U1784" i="7"/>
  <c r="M1785" i="7" l="1"/>
  <c r="N1785" i="7"/>
  <c r="O1785" i="7" s="1"/>
  <c r="P1785" i="7" l="1"/>
  <c r="Q1785" i="7"/>
  <c r="S1785" i="7"/>
  <c r="R1785" i="7" l="1"/>
  <c r="T1785" i="7" s="1"/>
  <c r="U1785" i="7"/>
  <c r="N1786" i="7" l="1"/>
  <c r="O1786" i="7" s="1"/>
  <c r="M1786" i="7"/>
  <c r="P1786" i="7" l="1"/>
  <c r="Q1786" i="7"/>
  <c r="S1786" i="7"/>
  <c r="U1786" i="7" l="1"/>
  <c r="R1786" i="7"/>
  <c r="T1786" i="7" s="1"/>
  <c r="M1787" i="7" l="1"/>
  <c r="N1787" i="7"/>
  <c r="O1787" i="7" s="1"/>
  <c r="P1787" i="7" l="1"/>
  <c r="Q1787" i="7"/>
  <c r="S1787" i="7"/>
  <c r="U1787" i="7" l="1"/>
  <c r="R1787" i="7"/>
  <c r="T1787" i="7" s="1"/>
  <c r="M1788" i="7" l="1"/>
  <c r="N1788" i="7"/>
  <c r="O1788" i="7" s="1"/>
  <c r="P1788" i="7" l="1"/>
  <c r="Q1788" i="7"/>
  <c r="S1788" i="7" s="1"/>
  <c r="U1788" i="7" l="1"/>
  <c r="R1788" i="7"/>
  <c r="T1788" i="7" s="1"/>
  <c r="N1789" i="7" l="1"/>
  <c r="O1789" i="7" s="1"/>
  <c r="M1789" i="7"/>
  <c r="P1789" i="7" l="1"/>
  <c r="Q1789" i="7"/>
  <c r="S1789" i="7" s="1"/>
  <c r="U1789" i="7" l="1"/>
  <c r="R1789" i="7"/>
  <c r="T1789" i="7" s="1"/>
  <c r="N1790" i="7" l="1"/>
  <c r="O1790" i="7" s="1"/>
  <c r="M1790" i="7"/>
  <c r="P1790" i="7" l="1"/>
  <c r="Q1790" i="7"/>
  <c r="S1790" i="7" s="1"/>
  <c r="U1790" i="7" l="1"/>
  <c r="R1790" i="7"/>
  <c r="T1790" i="7" s="1"/>
  <c r="M1791" i="7" l="1"/>
  <c r="N1791" i="7"/>
  <c r="O1791" i="7" s="1"/>
  <c r="P1791" i="7" l="1"/>
  <c r="Q1791" i="7"/>
  <c r="S1791" i="7" s="1"/>
  <c r="R1791" i="7" l="1"/>
  <c r="T1791" i="7" s="1"/>
  <c r="U1791" i="7"/>
  <c r="N1792" i="7" l="1"/>
  <c r="O1792" i="7" s="1"/>
  <c r="M1792" i="7"/>
  <c r="P1792" i="7" l="1"/>
  <c r="Q1792" i="7"/>
  <c r="S1792" i="7" s="1"/>
  <c r="U1792" i="7" l="1"/>
  <c r="R1792" i="7"/>
  <c r="T1792" i="7" s="1"/>
  <c r="N1793" i="7" l="1"/>
  <c r="O1793" i="7" s="1"/>
  <c r="M1793" i="7"/>
  <c r="P1793" i="7" l="1"/>
  <c r="Q1793" i="7"/>
  <c r="S1793" i="7" s="1"/>
  <c r="R1793" i="7" l="1"/>
  <c r="T1793" i="7" s="1"/>
  <c r="U1793" i="7"/>
  <c r="M1794" i="7" l="1"/>
  <c r="N1794" i="7"/>
  <c r="O1794" i="7" s="1"/>
  <c r="P1794" i="7" l="1"/>
  <c r="Q1794" i="7"/>
  <c r="S1794" i="7"/>
  <c r="U1794" i="7" l="1"/>
  <c r="R1794" i="7"/>
  <c r="T1794" i="7" s="1"/>
  <c r="N1795" i="7" l="1"/>
  <c r="O1795" i="7" s="1"/>
  <c r="M1795" i="7"/>
  <c r="P1795" i="7" l="1"/>
  <c r="Q1795" i="7"/>
  <c r="S1795" i="7"/>
  <c r="R1795" i="7" l="1"/>
  <c r="T1795" i="7" s="1"/>
  <c r="U1795" i="7"/>
  <c r="N1796" i="7" l="1"/>
  <c r="O1796" i="7" s="1"/>
  <c r="M1796" i="7"/>
  <c r="P1796" i="7" l="1"/>
  <c r="Q1796" i="7"/>
  <c r="S1796" i="7"/>
  <c r="U1796" i="7" l="1"/>
  <c r="R1796" i="7"/>
  <c r="T1796" i="7" s="1"/>
  <c r="M1797" i="7" l="1"/>
  <c r="N1797" i="7"/>
  <c r="O1797" i="7" s="1"/>
  <c r="P1797" i="7" l="1"/>
  <c r="Q1797" i="7"/>
  <c r="S1797" i="7" s="1"/>
  <c r="R1797" i="7" l="1"/>
  <c r="T1797" i="7" s="1"/>
  <c r="U1797" i="7"/>
  <c r="N1798" i="7" l="1"/>
  <c r="O1798" i="7" s="1"/>
  <c r="M1798" i="7"/>
  <c r="P1798" i="7" l="1"/>
  <c r="Q1798" i="7"/>
  <c r="S1798" i="7" s="1"/>
  <c r="U1798" i="7" l="1"/>
  <c r="R1798" i="7"/>
  <c r="T1798" i="7" s="1"/>
  <c r="N1799" i="7" l="1"/>
  <c r="O1799" i="7" s="1"/>
  <c r="M1799" i="7"/>
  <c r="P1799" i="7" l="1"/>
  <c r="Q1799" i="7"/>
  <c r="S1799" i="7" s="1"/>
  <c r="U1799" i="7" l="1"/>
  <c r="R1799" i="7"/>
  <c r="T1799" i="7" s="1"/>
  <c r="N1800" i="7" l="1"/>
  <c r="O1800" i="7" s="1"/>
  <c r="M1800" i="7"/>
  <c r="P1800" i="7" l="1"/>
  <c r="Q1800" i="7"/>
  <c r="S1800" i="7"/>
  <c r="U1800" i="7" l="1"/>
  <c r="R1800" i="7"/>
  <c r="T1800" i="7" s="1"/>
  <c r="M1801" i="7" l="1"/>
  <c r="N1801" i="7"/>
  <c r="O1801" i="7" s="1"/>
  <c r="P1801" i="7" l="1"/>
  <c r="Q1801" i="7"/>
  <c r="S1801" i="7"/>
  <c r="R1801" i="7" l="1"/>
  <c r="T1801" i="7" s="1"/>
  <c r="U1801" i="7"/>
  <c r="M1802" i="7" l="1"/>
  <c r="N1802" i="7"/>
  <c r="O1802" i="7" s="1"/>
  <c r="P1802" i="7" l="1"/>
  <c r="Q1802" i="7"/>
  <c r="S1802" i="7" s="1"/>
  <c r="R1802" i="7" l="1"/>
  <c r="T1802" i="7" s="1"/>
  <c r="U1802" i="7"/>
  <c r="M1803" i="7" l="1"/>
  <c r="N1803" i="7"/>
  <c r="O1803" i="7" s="1"/>
  <c r="P1803" i="7" l="1"/>
  <c r="Q1803" i="7"/>
  <c r="S1803" i="7" s="1"/>
  <c r="R1803" i="7" l="1"/>
  <c r="T1803" i="7" s="1"/>
  <c r="U1803" i="7"/>
  <c r="M1804" i="7" l="1"/>
  <c r="N1804" i="7"/>
  <c r="O1804" i="7" s="1"/>
  <c r="P1804" i="7" l="1"/>
  <c r="Q1804" i="7"/>
  <c r="S1804" i="7" s="1"/>
  <c r="U1804" i="7" l="1"/>
  <c r="R1804" i="7"/>
  <c r="T1804" i="7" s="1"/>
  <c r="M1805" i="7" l="1"/>
  <c r="N1805" i="7"/>
  <c r="O1805" i="7" s="1"/>
  <c r="P1805" i="7" l="1"/>
  <c r="Q1805" i="7"/>
  <c r="S1805" i="7"/>
  <c r="U1805" i="7" l="1"/>
  <c r="R1805" i="7"/>
  <c r="T1805" i="7" s="1"/>
  <c r="N1806" i="7" l="1"/>
  <c r="O1806" i="7" s="1"/>
  <c r="M1806" i="7"/>
  <c r="P1806" i="7" l="1"/>
  <c r="Q1806" i="7"/>
  <c r="S1806" i="7" s="1"/>
  <c r="R1806" i="7" l="1"/>
  <c r="T1806" i="7" s="1"/>
  <c r="U1806" i="7"/>
  <c r="M1807" i="7" l="1"/>
  <c r="N1807" i="7"/>
  <c r="O1807" i="7" s="1"/>
  <c r="P1807" i="7" l="1"/>
  <c r="Q1807" i="7"/>
  <c r="S1807" i="7"/>
  <c r="R1807" i="7" l="1"/>
  <c r="T1807" i="7" s="1"/>
  <c r="U1807" i="7"/>
  <c r="M1808" i="7" l="1"/>
  <c r="N1808" i="7"/>
  <c r="O1808" i="7" s="1"/>
  <c r="P1808" i="7" l="1"/>
  <c r="Q1808" i="7"/>
  <c r="S1808" i="7" s="1"/>
  <c r="R1808" i="7" l="1"/>
  <c r="T1808" i="7" s="1"/>
  <c r="U1808" i="7"/>
  <c r="M1809" i="7" l="1"/>
  <c r="N1809" i="7"/>
  <c r="O1809" i="7" s="1"/>
  <c r="P1809" i="7" l="1"/>
  <c r="Q1809" i="7"/>
  <c r="S1809" i="7" s="1"/>
  <c r="R1809" i="7" l="1"/>
  <c r="T1809" i="7" s="1"/>
  <c r="U1809" i="7"/>
  <c r="N1810" i="7" l="1"/>
  <c r="O1810" i="7" s="1"/>
  <c r="M1810" i="7"/>
  <c r="P1810" i="7" l="1"/>
  <c r="Q1810" i="7"/>
  <c r="S1810" i="7" s="1"/>
  <c r="U1810" i="7" l="1"/>
  <c r="R1810" i="7"/>
  <c r="T1810" i="7" s="1"/>
  <c r="N1811" i="7" l="1"/>
  <c r="O1811" i="7" s="1"/>
  <c r="M1811" i="7"/>
  <c r="P1811" i="7" l="1"/>
  <c r="Q1811" i="7"/>
  <c r="S1811" i="7" s="1"/>
  <c r="U1811" i="7" l="1"/>
  <c r="R1811" i="7"/>
  <c r="T1811" i="7" s="1"/>
  <c r="M1812" i="7" l="1"/>
  <c r="N1812" i="7"/>
  <c r="O1812" i="7" s="1"/>
  <c r="P1812" i="7" l="1"/>
  <c r="Q1812" i="7"/>
  <c r="S1812" i="7"/>
  <c r="R1812" i="7" l="1"/>
  <c r="T1812" i="7" s="1"/>
  <c r="U1812" i="7"/>
  <c r="N1813" i="7" l="1"/>
  <c r="O1813" i="7" s="1"/>
  <c r="M1813" i="7"/>
  <c r="P1813" i="7" l="1"/>
  <c r="Q1813" i="7"/>
  <c r="S1813" i="7" s="1"/>
  <c r="R1813" i="7" l="1"/>
  <c r="T1813" i="7" s="1"/>
  <c r="U1813" i="7"/>
  <c r="N1814" i="7" l="1"/>
  <c r="O1814" i="7" s="1"/>
  <c r="M1814" i="7"/>
  <c r="P1814" i="7" l="1"/>
  <c r="Q1814" i="7"/>
  <c r="S1814" i="7"/>
  <c r="R1814" i="7" l="1"/>
  <c r="T1814" i="7" s="1"/>
  <c r="U1814" i="7"/>
  <c r="N1815" i="7" l="1"/>
  <c r="O1815" i="7" s="1"/>
  <c r="M1815" i="7"/>
  <c r="P1815" i="7" l="1"/>
  <c r="Q1815" i="7"/>
  <c r="S1815" i="7" s="1"/>
  <c r="R1815" i="7" l="1"/>
  <c r="T1815" i="7" s="1"/>
  <c r="U1815" i="7"/>
  <c r="M1816" i="7" l="1"/>
  <c r="N1816" i="7"/>
  <c r="O1816" i="7" s="1"/>
  <c r="P1816" i="7" l="1"/>
  <c r="Q1816" i="7"/>
  <c r="S1816" i="7" s="1"/>
  <c r="R1816" i="7" l="1"/>
  <c r="T1816" i="7" s="1"/>
  <c r="U1816" i="7"/>
  <c r="M1817" i="7" l="1"/>
  <c r="N1817" i="7"/>
  <c r="O1817" i="7" s="1"/>
  <c r="P1817" i="7" l="1"/>
  <c r="Q1817" i="7"/>
  <c r="S1817" i="7" s="1"/>
  <c r="R1817" i="7" l="1"/>
  <c r="T1817" i="7" s="1"/>
  <c r="U1817" i="7"/>
  <c r="M1818" i="7" l="1"/>
  <c r="N1818" i="7"/>
  <c r="O1818" i="7" s="1"/>
  <c r="P1818" i="7" l="1"/>
  <c r="Q1818" i="7"/>
  <c r="S1818" i="7" s="1"/>
  <c r="R1818" i="7" l="1"/>
  <c r="T1818" i="7" s="1"/>
  <c r="U1818" i="7"/>
  <c r="M1819" i="7" l="1"/>
  <c r="N1819" i="7"/>
  <c r="O1819" i="7" s="1"/>
  <c r="P1819" i="7" l="1"/>
  <c r="Q1819" i="7"/>
  <c r="S1819" i="7" s="1"/>
  <c r="U1819" i="7" l="1"/>
  <c r="R1819" i="7"/>
  <c r="T1819" i="7" s="1"/>
  <c r="M1820" i="7" l="1"/>
  <c r="N1820" i="7"/>
  <c r="O1820" i="7" s="1"/>
  <c r="P1820" i="7" l="1"/>
  <c r="Q1820" i="7"/>
  <c r="S1820" i="7" s="1"/>
  <c r="R1820" i="7" l="1"/>
  <c r="T1820" i="7" s="1"/>
  <c r="U1820" i="7"/>
  <c r="N1821" i="7" l="1"/>
  <c r="O1821" i="7" s="1"/>
  <c r="M1821" i="7"/>
  <c r="P1821" i="7" l="1"/>
  <c r="Q1821" i="7"/>
  <c r="S1821" i="7" s="1"/>
  <c r="R1821" i="7" l="1"/>
  <c r="T1821" i="7" s="1"/>
  <c r="U1821" i="7"/>
  <c r="N1822" i="7" l="1"/>
  <c r="O1822" i="7" s="1"/>
  <c r="M1822" i="7"/>
  <c r="P1822" i="7" l="1"/>
  <c r="Q1822" i="7"/>
  <c r="S1822" i="7" s="1"/>
  <c r="R1822" i="7" l="1"/>
  <c r="T1822" i="7" s="1"/>
  <c r="U1822" i="7"/>
  <c r="M1823" i="7" l="1"/>
  <c r="N1823" i="7"/>
  <c r="O1823" i="7" s="1"/>
  <c r="P1823" i="7" l="1"/>
  <c r="Q1823" i="7"/>
  <c r="S1823" i="7"/>
  <c r="U1823" i="7" l="1"/>
  <c r="R1823" i="7"/>
  <c r="T1823" i="7" s="1"/>
  <c r="M1824" i="7" l="1"/>
  <c r="N1824" i="7"/>
  <c r="O1824" i="7" s="1"/>
  <c r="P1824" i="7" l="1"/>
  <c r="Q1824" i="7"/>
  <c r="S1824" i="7" s="1"/>
  <c r="R1824" i="7" l="1"/>
  <c r="T1824" i="7" s="1"/>
  <c r="U1824" i="7"/>
  <c r="M1825" i="7" l="1"/>
  <c r="N1825" i="7"/>
  <c r="O1825" i="7" s="1"/>
  <c r="P1825" i="7" l="1"/>
  <c r="Q1825" i="7"/>
  <c r="S1825" i="7"/>
  <c r="R1825" i="7" l="1"/>
  <c r="T1825" i="7" s="1"/>
  <c r="U1825" i="7"/>
  <c r="M1826" i="7" l="1"/>
  <c r="N1826" i="7"/>
  <c r="O1826" i="7" s="1"/>
  <c r="P1826" i="7" l="1"/>
  <c r="Q1826" i="7"/>
  <c r="S1826" i="7"/>
  <c r="R1826" i="7" l="1"/>
  <c r="T1826" i="7" s="1"/>
  <c r="U1826" i="7"/>
  <c r="N1827" i="7" l="1"/>
  <c r="O1827" i="7" s="1"/>
  <c r="M1827" i="7"/>
  <c r="P1827" i="7" l="1"/>
  <c r="Q1827" i="7"/>
  <c r="S1827" i="7"/>
  <c r="U1827" i="7" l="1"/>
  <c r="R1827" i="7"/>
  <c r="T1827" i="7" s="1"/>
  <c r="N1828" i="7" l="1"/>
  <c r="O1828" i="7" s="1"/>
  <c r="M1828" i="7"/>
  <c r="P1828" i="7" l="1"/>
  <c r="Q1828" i="7"/>
  <c r="S1828" i="7"/>
  <c r="R1828" i="7" l="1"/>
  <c r="T1828" i="7" s="1"/>
  <c r="U1828" i="7"/>
  <c r="N1829" i="7" l="1"/>
  <c r="O1829" i="7" s="1"/>
  <c r="M1829" i="7"/>
  <c r="P1829" i="7" l="1"/>
  <c r="Q1829" i="7"/>
  <c r="S1829" i="7" s="1"/>
  <c r="U1829" i="7" l="1"/>
  <c r="R1829" i="7"/>
  <c r="T1829" i="7" s="1"/>
  <c r="N1830" i="7" l="1"/>
  <c r="O1830" i="7" s="1"/>
  <c r="M1830" i="7"/>
  <c r="P1830" i="7" l="1"/>
  <c r="Q1830" i="7"/>
  <c r="S1830" i="7" s="1"/>
  <c r="R1830" i="7" l="1"/>
  <c r="T1830" i="7" s="1"/>
  <c r="U1830" i="7"/>
  <c r="M1831" i="7" l="1"/>
  <c r="N1831" i="7"/>
  <c r="O1831" i="7" s="1"/>
  <c r="P1831" i="7" l="1"/>
  <c r="Q1831" i="7"/>
  <c r="S1831" i="7" s="1"/>
  <c r="R1831" i="7" l="1"/>
  <c r="T1831" i="7" s="1"/>
  <c r="U1831" i="7"/>
  <c r="M1832" i="7" l="1"/>
  <c r="N1832" i="7"/>
  <c r="O1832" i="7" s="1"/>
  <c r="P1832" i="7" l="1"/>
  <c r="Q1832" i="7"/>
  <c r="S1832" i="7"/>
  <c r="R1832" i="7" l="1"/>
  <c r="T1832" i="7" s="1"/>
  <c r="U1832" i="7"/>
  <c r="N1833" i="7" l="1"/>
  <c r="O1833" i="7" s="1"/>
  <c r="M1833" i="7"/>
  <c r="P1833" i="7" l="1"/>
  <c r="Q1833" i="7"/>
  <c r="S1833" i="7" s="1"/>
  <c r="R1833" i="7" l="1"/>
  <c r="T1833" i="7" s="1"/>
  <c r="U1833" i="7"/>
  <c r="N1834" i="7" l="1"/>
  <c r="O1834" i="7" s="1"/>
  <c r="M1834" i="7"/>
  <c r="P1834" i="7" l="1"/>
  <c r="Q1834" i="7"/>
  <c r="S1834" i="7"/>
  <c r="R1834" i="7" l="1"/>
  <c r="T1834" i="7" s="1"/>
  <c r="U1834" i="7"/>
  <c r="M1835" i="7" l="1"/>
  <c r="N1835" i="7"/>
  <c r="O1835" i="7" s="1"/>
  <c r="P1835" i="7" l="1"/>
  <c r="Q1835" i="7"/>
  <c r="S1835" i="7" s="1"/>
  <c r="R1835" i="7" l="1"/>
  <c r="T1835" i="7" s="1"/>
  <c r="U1835" i="7"/>
  <c r="M1836" i="7" l="1"/>
  <c r="N1836" i="7"/>
  <c r="O1836" i="7" s="1"/>
  <c r="P1836" i="7" l="1"/>
  <c r="Q1836" i="7"/>
  <c r="S1836" i="7" s="1"/>
  <c r="R1836" i="7" l="1"/>
  <c r="T1836" i="7" s="1"/>
  <c r="U1836" i="7"/>
  <c r="N1837" i="7" l="1"/>
  <c r="O1837" i="7" s="1"/>
  <c r="M1837" i="7"/>
  <c r="P1837" i="7" l="1"/>
  <c r="Q1837" i="7"/>
  <c r="S1837" i="7" s="1"/>
  <c r="R1837" i="7" l="1"/>
  <c r="T1837" i="7" s="1"/>
  <c r="U1837" i="7"/>
  <c r="N1838" i="7" l="1"/>
  <c r="O1838" i="7" s="1"/>
  <c r="M1838" i="7"/>
  <c r="P1838" i="7" l="1"/>
  <c r="Q1838" i="7"/>
  <c r="S1838" i="7" s="1"/>
  <c r="U1838" i="7" l="1"/>
  <c r="R1838" i="7"/>
  <c r="T1838" i="7" s="1"/>
  <c r="N1839" i="7" l="1"/>
  <c r="O1839" i="7" s="1"/>
  <c r="M1839" i="7"/>
  <c r="P1839" i="7" l="1"/>
  <c r="Q1839" i="7"/>
  <c r="S1839" i="7" s="1"/>
  <c r="R1839" i="7" l="1"/>
  <c r="T1839" i="7" s="1"/>
  <c r="U1839" i="7"/>
  <c r="M1840" i="7" l="1"/>
  <c r="N1840" i="7"/>
  <c r="O1840" i="7" s="1"/>
  <c r="P1840" i="7" l="1"/>
  <c r="Q1840" i="7"/>
  <c r="S1840" i="7" s="1"/>
  <c r="R1840" i="7" l="1"/>
  <c r="T1840" i="7" s="1"/>
  <c r="U1840" i="7"/>
  <c r="N1841" i="7" l="1"/>
  <c r="O1841" i="7" s="1"/>
  <c r="M1841" i="7"/>
  <c r="P1841" i="7" l="1"/>
  <c r="Q1841" i="7"/>
  <c r="S1841" i="7" s="1"/>
  <c r="R1841" i="7" l="1"/>
  <c r="T1841" i="7" s="1"/>
  <c r="U1841" i="7"/>
  <c r="M1842" i="7" l="1"/>
  <c r="N1842" i="7"/>
  <c r="O1842" i="7" s="1"/>
  <c r="P1842" i="7" l="1"/>
  <c r="Q1842" i="7"/>
  <c r="S1842" i="7" s="1"/>
  <c r="R1842" i="7" l="1"/>
  <c r="T1842" i="7" s="1"/>
  <c r="U1842" i="7"/>
  <c r="M1843" i="7" l="1"/>
  <c r="N1843" i="7"/>
  <c r="O1843" i="7" s="1"/>
  <c r="P1843" i="7" l="1"/>
  <c r="Q1843" i="7"/>
  <c r="S1843" i="7" s="1"/>
  <c r="R1843" i="7" l="1"/>
  <c r="T1843" i="7" s="1"/>
  <c r="U1843" i="7"/>
  <c r="N1844" i="7" l="1"/>
  <c r="O1844" i="7" s="1"/>
  <c r="M1844" i="7"/>
  <c r="P1844" i="7" l="1"/>
  <c r="Q1844" i="7"/>
  <c r="S1844" i="7" s="1"/>
  <c r="R1844" i="7" l="1"/>
  <c r="T1844" i="7" s="1"/>
  <c r="U1844" i="7"/>
  <c r="N1845" i="7" l="1"/>
  <c r="O1845" i="7" s="1"/>
  <c r="M1845" i="7"/>
  <c r="P1845" i="7" l="1"/>
  <c r="Q1845" i="7"/>
  <c r="S1845" i="7" s="1"/>
  <c r="R1845" i="7" l="1"/>
  <c r="T1845" i="7" s="1"/>
  <c r="U1845" i="7"/>
  <c r="N1846" i="7" l="1"/>
  <c r="O1846" i="7" s="1"/>
  <c r="M1846" i="7"/>
  <c r="P1846" i="7" l="1"/>
  <c r="Q1846" i="7"/>
  <c r="S1846" i="7" s="1"/>
  <c r="R1846" i="7" l="1"/>
  <c r="T1846" i="7" s="1"/>
  <c r="U1846" i="7"/>
  <c r="M1847" i="7" l="1"/>
  <c r="N1847" i="7"/>
  <c r="O1847" i="7" s="1"/>
  <c r="P1847" i="7" l="1"/>
  <c r="Q1847" i="7"/>
  <c r="S1847" i="7" s="1"/>
  <c r="R1847" i="7" l="1"/>
  <c r="T1847" i="7" s="1"/>
  <c r="U1847" i="7"/>
  <c r="M1848" i="7" l="1"/>
  <c r="N1848" i="7"/>
  <c r="O1848" i="7" s="1"/>
  <c r="P1848" i="7" l="1"/>
  <c r="Q1848" i="7"/>
  <c r="S1848" i="7" s="1"/>
  <c r="R1848" i="7" l="1"/>
  <c r="T1848" i="7" s="1"/>
  <c r="U1848" i="7"/>
  <c r="M1849" i="7" l="1"/>
  <c r="N1849" i="7"/>
  <c r="O1849" i="7" s="1"/>
  <c r="P1849" i="7" l="1"/>
  <c r="Q1849" i="7"/>
  <c r="S1849" i="7" s="1"/>
  <c r="R1849" i="7" l="1"/>
  <c r="T1849" i="7" s="1"/>
  <c r="U1849" i="7"/>
  <c r="N1850" i="7" l="1"/>
  <c r="O1850" i="7" s="1"/>
  <c r="M1850" i="7"/>
  <c r="P1850" i="7" l="1"/>
  <c r="Q1850" i="7"/>
  <c r="S1850" i="7"/>
  <c r="U1850" i="7" l="1"/>
  <c r="R1850" i="7"/>
  <c r="T1850" i="7" s="1"/>
  <c r="M1851" i="7" l="1"/>
  <c r="N1851" i="7"/>
  <c r="O1851" i="7" s="1"/>
  <c r="P1851" i="7" l="1"/>
  <c r="Q1851" i="7"/>
  <c r="S1851" i="7" s="1"/>
  <c r="R1851" i="7" l="1"/>
  <c r="T1851" i="7" s="1"/>
  <c r="U1851" i="7"/>
  <c r="M1852" i="7" l="1"/>
  <c r="N1852" i="7"/>
  <c r="O1852" i="7" s="1"/>
  <c r="P1852" i="7" l="1"/>
  <c r="Q1852" i="7"/>
  <c r="S1852" i="7" s="1"/>
  <c r="R1852" i="7" l="1"/>
  <c r="T1852" i="7" s="1"/>
  <c r="U1852" i="7"/>
  <c r="M1853" i="7" l="1"/>
  <c r="N1853" i="7"/>
  <c r="O1853" i="7" s="1"/>
  <c r="P1853" i="7" l="1"/>
  <c r="Q1853" i="7"/>
  <c r="S1853" i="7"/>
  <c r="R1853" i="7" l="1"/>
  <c r="T1853" i="7" s="1"/>
  <c r="U1853" i="7"/>
  <c r="N1854" i="7" l="1"/>
  <c r="O1854" i="7" s="1"/>
  <c r="M1854" i="7"/>
  <c r="P1854" i="7" l="1"/>
  <c r="Q1854" i="7"/>
  <c r="S1854" i="7" s="1"/>
  <c r="R1854" i="7" l="1"/>
  <c r="T1854" i="7" s="1"/>
  <c r="U1854" i="7"/>
  <c r="N1855" i="7" l="1"/>
  <c r="O1855" i="7" s="1"/>
  <c r="M1855" i="7"/>
  <c r="P1855" i="7" l="1"/>
  <c r="Q1855" i="7"/>
  <c r="S1855" i="7" s="1"/>
  <c r="R1855" i="7" l="1"/>
  <c r="T1855" i="7" s="1"/>
  <c r="U1855" i="7"/>
  <c r="N1856" i="7" l="1"/>
  <c r="O1856" i="7" s="1"/>
  <c r="M1856" i="7"/>
  <c r="P1856" i="7" l="1"/>
  <c r="Q1856" i="7"/>
  <c r="S1856" i="7" s="1"/>
  <c r="U1856" i="7" l="1"/>
  <c r="R1856" i="7"/>
  <c r="T1856" i="7" s="1"/>
  <c r="M1857" i="7" l="1"/>
  <c r="N1857" i="7"/>
  <c r="O1857" i="7" s="1"/>
  <c r="P1857" i="7" l="1"/>
  <c r="Q1857" i="7"/>
  <c r="S1857" i="7"/>
  <c r="R1857" i="7" l="1"/>
  <c r="T1857" i="7" s="1"/>
  <c r="U1857" i="7"/>
  <c r="M1858" i="7" l="1"/>
  <c r="N1858" i="7"/>
  <c r="O1858" i="7" s="1"/>
  <c r="P1858" i="7" l="1"/>
  <c r="Q1858" i="7"/>
  <c r="S1858" i="7"/>
  <c r="R1858" i="7" l="1"/>
  <c r="T1858" i="7" s="1"/>
  <c r="U1858" i="7"/>
  <c r="M1859" i="7" l="1"/>
  <c r="N1859" i="7"/>
  <c r="O1859" i="7" s="1"/>
  <c r="P1859" i="7" l="1"/>
  <c r="Q1859" i="7"/>
  <c r="S1859" i="7" s="1"/>
  <c r="R1859" i="7" l="1"/>
  <c r="T1859" i="7" s="1"/>
  <c r="U1859" i="7"/>
  <c r="N1860" i="7" l="1"/>
  <c r="O1860" i="7" s="1"/>
  <c r="M1860" i="7"/>
  <c r="P1860" i="7" l="1"/>
  <c r="Q1860" i="7"/>
  <c r="S1860" i="7"/>
  <c r="R1860" i="7" l="1"/>
  <c r="T1860" i="7" s="1"/>
  <c r="U1860" i="7"/>
  <c r="N1861" i="7" l="1"/>
  <c r="O1861" i="7" s="1"/>
  <c r="M1861" i="7"/>
  <c r="P1861" i="7" l="1"/>
  <c r="Q1861" i="7"/>
  <c r="S1861" i="7" s="1"/>
  <c r="R1861" i="7" l="1"/>
  <c r="T1861" i="7" s="1"/>
  <c r="U1861" i="7"/>
  <c r="N1862" i="7" l="1"/>
  <c r="O1862" i="7" s="1"/>
  <c r="M1862" i="7"/>
  <c r="P1862" i="7" l="1"/>
  <c r="Q1862" i="7"/>
  <c r="S1862" i="7" s="1"/>
  <c r="U1862" i="7" l="1"/>
  <c r="R1862" i="7"/>
  <c r="T1862" i="7" s="1"/>
  <c r="M1863" i="7" l="1"/>
  <c r="N1863" i="7"/>
  <c r="O1863" i="7" s="1"/>
  <c r="P1863" i="7" l="1"/>
  <c r="Q1863" i="7"/>
  <c r="S1863" i="7"/>
  <c r="R1863" i="7" l="1"/>
  <c r="T1863" i="7" s="1"/>
  <c r="U1863" i="7"/>
  <c r="M1864" i="7" l="1"/>
  <c r="N1864" i="7"/>
  <c r="O1864" i="7" s="1"/>
  <c r="P1864" i="7" l="1"/>
  <c r="Q1864" i="7"/>
  <c r="S1864" i="7"/>
  <c r="R1864" i="7" l="1"/>
  <c r="T1864" i="7" s="1"/>
  <c r="U1864" i="7"/>
  <c r="M1865" i="7" l="1"/>
  <c r="N1865" i="7"/>
  <c r="O1865" i="7" s="1"/>
  <c r="P1865" i="7" l="1"/>
  <c r="Q1865" i="7"/>
  <c r="S1865" i="7" s="1"/>
  <c r="U1865" i="7" l="1"/>
  <c r="R1865" i="7"/>
  <c r="T1865" i="7" s="1"/>
  <c r="M1866" i="7" l="1"/>
  <c r="N1866" i="7"/>
  <c r="O1866" i="7" s="1"/>
  <c r="P1866" i="7" l="1"/>
  <c r="Q1866" i="7"/>
  <c r="S1866" i="7" s="1"/>
  <c r="U1866" i="7" l="1"/>
  <c r="R1866" i="7"/>
  <c r="T1866" i="7" s="1"/>
  <c r="N1867" i="7" l="1"/>
  <c r="O1867" i="7" s="1"/>
  <c r="M1867" i="7"/>
  <c r="P1867" i="7" l="1"/>
  <c r="Q1867" i="7"/>
  <c r="S1867" i="7"/>
  <c r="R1867" i="7" l="1"/>
  <c r="T1867" i="7" s="1"/>
  <c r="U1867" i="7"/>
  <c r="M1868" i="7" l="1"/>
  <c r="N1868" i="7"/>
  <c r="O1868" i="7" s="1"/>
  <c r="P1868" i="7" l="1"/>
  <c r="Q1868" i="7"/>
  <c r="S1868" i="7" s="1"/>
  <c r="R1868" i="7" l="1"/>
  <c r="T1868" i="7" s="1"/>
  <c r="U1868" i="7"/>
  <c r="N1869" i="7" l="1"/>
  <c r="O1869" i="7" s="1"/>
  <c r="M1869" i="7"/>
  <c r="P1869" i="7" l="1"/>
  <c r="Q1869" i="7"/>
  <c r="S1869" i="7"/>
  <c r="U1869" i="7" l="1"/>
  <c r="R1869" i="7"/>
  <c r="T1869" i="7" s="1"/>
  <c r="N1870" i="7" l="1"/>
  <c r="O1870" i="7" s="1"/>
  <c r="M1870" i="7"/>
  <c r="P1870" i="7" l="1"/>
  <c r="Q1870" i="7"/>
  <c r="S1870" i="7" s="1"/>
  <c r="R1870" i="7" l="1"/>
  <c r="T1870" i="7" s="1"/>
  <c r="U1870" i="7"/>
  <c r="M1871" i="7" l="1"/>
  <c r="N1871" i="7"/>
  <c r="O1871" i="7" s="1"/>
  <c r="P1871" i="7" l="1"/>
  <c r="Q1871" i="7"/>
  <c r="S1871" i="7" s="1"/>
  <c r="U1871" i="7" l="1"/>
  <c r="R1871" i="7"/>
  <c r="T1871" i="7" s="1"/>
  <c r="M1872" i="7" l="1"/>
  <c r="N1872" i="7"/>
  <c r="O1872" i="7" s="1"/>
  <c r="P1872" i="7" l="1"/>
  <c r="Q1872" i="7"/>
  <c r="S1872" i="7" s="1"/>
  <c r="R1872" i="7" l="1"/>
  <c r="T1872" i="7" s="1"/>
  <c r="U1872" i="7"/>
  <c r="N1873" i="7" l="1"/>
  <c r="O1873" i="7" s="1"/>
  <c r="M1873" i="7"/>
  <c r="P1873" i="7" l="1"/>
  <c r="Q1873" i="7"/>
  <c r="S1873" i="7"/>
  <c r="R1873" i="7" l="1"/>
  <c r="T1873" i="7" s="1"/>
  <c r="U1873" i="7"/>
  <c r="M1874" i="7" l="1"/>
  <c r="N1874" i="7"/>
  <c r="O1874" i="7" s="1"/>
  <c r="P1874" i="7" l="1"/>
  <c r="Q1874" i="7"/>
  <c r="S1874" i="7"/>
  <c r="R1874" i="7" l="1"/>
  <c r="T1874" i="7" s="1"/>
  <c r="U1874" i="7"/>
  <c r="M1875" i="7" l="1"/>
  <c r="N1875" i="7"/>
  <c r="O1875" i="7" s="1"/>
  <c r="P1875" i="7" l="1"/>
  <c r="Q1875" i="7"/>
  <c r="S1875" i="7"/>
  <c r="R1875" i="7" l="1"/>
  <c r="T1875" i="7" s="1"/>
  <c r="U1875" i="7"/>
  <c r="N1876" i="7" l="1"/>
  <c r="O1876" i="7" s="1"/>
  <c r="M1876" i="7"/>
  <c r="P1876" i="7" l="1"/>
  <c r="Q1876" i="7"/>
  <c r="S1876" i="7" s="1"/>
  <c r="U1876" i="7" l="1"/>
  <c r="R1876" i="7"/>
  <c r="T1876" i="7" s="1"/>
  <c r="M1877" i="7" l="1"/>
  <c r="N1877" i="7"/>
  <c r="O1877" i="7" s="1"/>
  <c r="P1877" i="7" l="1"/>
  <c r="Q1877" i="7"/>
  <c r="S1877" i="7" s="1"/>
  <c r="R1877" i="7" l="1"/>
  <c r="T1877" i="7" s="1"/>
  <c r="U1877" i="7"/>
  <c r="N1878" i="7" l="1"/>
  <c r="O1878" i="7" s="1"/>
  <c r="M1878" i="7"/>
  <c r="P1878" i="7" l="1"/>
  <c r="Q1878" i="7"/>
  <c r="S1878" i="7" s="1"/>
  <c r="U1878" i="7" l="1"/>
  <c r="R1878" i="7"/>
  <c r="T1878" i="7" s="1"/>
  <c r="M1879" i="7" l="1"/>
  <c r="N1879" i="7"/>
  <c r="O1879" i="7" s="1"/>
  <c r="P1879" i="7" l="1"/>
  <c r="Q1879" i="7"/>
  <c r="S1879" i="7"/>
  <c r="U1879" i="7" l="1"/>
  <c r="R1879" i="7"/>
  <c r="T1879" i="7" s="1"/>
  <c r="N1880" i="7" l="1"/>
  <c r="O1880" i="7" s="1"/>
  <c r="M1880" i="7"/>
  <c r="P1880" i="7" l="1"/>
  <c r="Q1880" i="7"/>
  <c r="S1880" i="7"/>
  <c r="R1880" i="7" l="1"/>
  <c r="T1880" i="7" s="1"/>
  <c r="U1880" i="7"/>
  <c r="M1881" i="7" l="1"/>
  <c r="N1881" i="7"/>
  <c r="O1881" i="7" s="1"/>
  <c r="P1881" i="7" l="1"/>
  <c r="Q1881" i="7"/>
  <c r="S1881" i="7" s="1"/>
  <c r="R1881" i="7" l="1"/>
  <c r="T1881" i="7" s="1"/>
  <c r="U1881" i="7"/>
  <c r="M1882" i="7" l="1"/>
  <c r="N1882" i="7"/>
  <c r="O1882" i="7" s="1"/>
  <c r="P1882" i="7" l="1"/>
  <c r="Q1882" i="7"/>
  <c r="S1882" i="7" s="1"/>
  <c r="R1882" i="7" l="1"/>
  <c r="T1882" i="7" s="1"/>
  <c r="U1882" i="7"/>
  <c r="M1883" i="7" l="1"/>
  <c r="N1883" i="7"/>
  <c r="O1883" i="7" s="1"/>
  <c r="P1883" i="7" l="1"/>
  <c r="Q1883" i="7"/>
  <c r="S1883" i="7" s="1"/>
  <c r="U1883" i="7" l="1"/>
  <c r="R1883" i="7"/>
  <c r="T1883" i="7" s="1"/>
  <c r="M1884" i="7" l="1"/>
  <c r="N1884" i="7"/>
  <c r="O1884" i="7" s="1"/>
  <c r="P1884" i="7" l="1"/>
  <c r="Q1884" i="7"/>
  <c r="S1884" i="7"/>
  <c r="R1884" i="7" l="1"/>
  <c r="T1884" i="7" s="1"/>
  <c r="U1884" i="7"/>
  <c r="M1885" i="7" l="1"/>
  <c r="N1885" i="7"/>
  <c r="O1885" i="7" s="1"/>
  <c r="P1885" i="7" l="1"/>
  <c r="Q1885" i="7"/>
  <c r="S1885" i="7"/>
  <c r="U1885" i="7" l="1"/>
  <c r="R1885" i="7"/>
  <c r="T1885" i="7" s="1"/>
  <c r="N1886" i="7" l="1"/>
  <c r="O1886" i="7" s="1"/>
  <c r="M1886" i="7"/>
  <c r="P1886" i="7" l="1"/>
  <c r="Q1886" i="7"/>
  <c r="S1886" i="7" s="1"/>
  <c r="R1886" i="7" l="1"/>
  <c r="T1886" i="7" s="1"/>
  <c r="U1886" i="7"/>
  <c r="N1887" i="7" l="1"/>
  <c r="O1887" i="7" s="1"/>
  <c r="M1887" i="7"/>
  <c r="P1887" i="7" l="1"/>
  <c r="Q1887" i="7"/>
  <c r="S1887" i="7" s="1"/>
  <c r="R1887" i="7" l="1"/>
  <c r="T1887" i="7" s="1"/>
  <c r="U1887" i="7"/>
  <c r="M1888" i="7" l="1"/>
  <c r="N1888" i="7"/>
  <c r="O1888" i="7" s="1"/>
  <c r="P1888" i="7" l="1"/>
  <c r="Q1888" i="7"/>
  <c r="S1888" i="7"/>
  <c r="U1888" i="7" l="1"/>
  <c r="R1888" i="7"/>
  <c r="T1888" i="7" s="1"/>
  <c r="N1889" i="7" l="1"/>
  <c r="O1889" i="7" s="1"/>
  <c r="M1889" i="7"/>
  <c r="P1889" i="7" l="1"/>
  <c r="Q1889" i="7"/>
  <c r="S1889" i="7" s="1"/>
  <c r="R1889" i="7" l="1"/>
  <c r="T1889" i="7" s="1"/>
  <c r="U1889" i="7"/>
  <c r="M1890" i="7" l="1"/>
  <c r="N1890" i="7"/>
  <c r="O1890" i="7" s="1"/>
  <c r="P1890" i="7" l="1"/>
  <c r="Q1890" i="7"/>
  <c r="S1890" i="7" s="1"/>
  <c r="U1890" i="7" l="1"/>
  <c r="R1890" i="7"/>
  <c r="T1890" i="7" s="1"/>
  <c r="M1891" i="7" l="1"/>
  <c r="N1891" i="7"/>
  <c r="O1891" i="7" s="1"/>
  <c r="P1891" i="7" l="1"/>
  <c r="Q1891" i="7"/>
  <c r="S1891" i="7" s="1"/>
  <c r="R1891" i="7" l="1"/>
  <c r="T1891" i="7" s="1"/>
  <c r="U1891" i="7"/>
  <c r="M1892" i="7" l="1"/>
  <c r="N1892" i="7"/>
  <c r="O1892" i="7" s="1"/>
  <c r="P1892" i="7" l="1"/>
  <c r="Q1892" i="7"/>
  <c r="S1892" i="7" s="1"/>
  <c r="U1892" i="7" l="1"/>
  <c r="R1892" i="7"/>
  <c r="T1892" i="7" s="1"/>
  <c r="N1893" i="7" l="1"/>
  <c r="O1893" i="7" s="1"/>
  <c r="M1893" i="7"/>
  <c r="P1893" i="7" l="1"/>
  <c r="Q1893" i="7"/>
  <c r="S1893" i="7" s="1"/>
  <c r="R1893" i="7" l="1"/>
  <c r="T1893" i="7" s="1"/>
  <c r="U1893" i="7"/>
  <c r="N1894" i="7" l="1"/>
  <c r="O1894" i="7" s="1"/>
  <c r="M1894" i="7"/>
  <c r="P1894" i="7" l="1"/>
  <c r="Q1894" i="7"/>
  <c r="S1894" i="7" s="1"/>
  <c r="R1894" i="7" l="1"/>
  <c r="T1894" i="7" s="1"/>
  <c r="U1894" i="7"/>
  <c r="N1895" i="7" l="1"/>
  <c r="O1895" i="7" s="1"/>
  <c r="M1895" i="7"/>
  <c r="P1895" i="7" l="1"/>
  <c r="Q1895" i="7"/>
  <c r="S1895" i="7" s="1"/>
  <c r="R1895" i="7" l="1"/>
  <c r="T1895" i="7" s="1"/>
  <c r="U1895" i="7"/>
  <c r="N1896" i="7" l="1"/>
  <c r="O1896" i="7" s="1"/>
  <c r="M1896" i="7"/>
  <c r="P1896" i="7" l="1"/>
  <c r="Q1896" i="7"/>
  <c r="S1896" i="7"/>
  <c r="U1896" i="7" l="1"/>
  <c r="R1896" i="7"/>
  <c r="T1896" i="7" s="1"/>
  <c r="N1897" i="7" l="1"/>
  <c r="O1897" i="7" s="1"/>
  <c r="M1897" i="7"/>
  <c r="P1897" i="7" l="1"/>
  <c r="Q1897" i="7"/>
  <c r="S1897" i="7"/>
  <c r="U1897" i="7" l="1"/>
  <c r="R1897" i="7"/>
  <c r="T1897" i="7" s="1"/>
  <c r="M1898" i="7" l="1"/>
  <c r="N1898" i="7"/>
  <c r="O1898" i="7" s="1"/>
  <c r="P1898" i="7" l="1"/>
  <c r="Q1898" i="7"/>
  <c r="S1898" i="7" s="1"/>
  <c r="R1898" i="7" l="1"/>
  <c r="T1898" i="7" s="1"/>
  <c r="U1898" i="7"/>
  <c r="N1899" i="7" l="1"/>
  <c r="O1899" i="7" s="1"/>
  <c r="M1899" i="7"/>
  <c r="P1899" i="7" l="1"/>
  <c r="Q1899" i="7"/>
  <c r="S1899" i="7" s="1"/>
  <c r="R1899" i="7" l="1"/>
  <c r="T1899" i="7" s="1"/>
  <c r="U1899" i="7"/>
  <c r="M1900" i="7" l="1"/>
  <c r="N1900" i="7"/>
  <c r="O1900" i="7" s="1"/>
  <c r="P1900" i="7" l="1"/>
  <c r="Q1900" i="7"/>
  <c r="S1900" i="7"/>
  <c r="U1900" i="7" l="1"/>
  <c r="R1900" i="7"/>
  <c r="T1900" i="7" s="1"/>
  <c r="M1901" i="7" l="1"/>
  <c r="N1901" i="7"/>
  <c r="O1901" i="7" s="1"/>
  <c r="P1901" i="7" l="1"/>
  <c r="Q1901" i="7"/>
  <c r="S1901" i="7"/>
  <c r="U1901" i="7" l="1"/>
  <c r="R1901" i="7"/>
  <c r="T1901" i="7" s="1"/>
  <c r="N1902" i="7" l="1"/>
  <c r="O1902" i="7" s="1"/>
  <c r="M1902" i="7"/>
  <c r="P1902" i="7" l="1"/>
  <c r="Q1902" i="7"/>
  <c r="S1902" i="7" s="1"/>
  <c r="R1902" i="7" l="1"/>
  <c r="T1902" i="7" s="1"/>
  <c r="U1902" i="7"/>
  <c r="M1903" i="7" l="1"/>
  <c r="N1903" i="7"/>
  <c r="O1903" i="7" s="1"/>
  <c r="P1903" i="7" l="1"/>
  <c r="Q1903" i="7"/>
  <c r="S1903" i="7" s="1"/>
  <c r="U1903" i="7" l="1"/>
  <c r="R1903" i="7"/>
  <c r="T1903" i="7" s="1"/>
  <c r="M1904" i="7" l="1"/>
  <c r="N1904" i="7"/>
  <c r="O1904" i="7" s="1"/>
  <c r="P1904" i="7" l="1"/>
  <c r="Q1904" i="7"/>
  <c r="S1904" i="7" s="1"/>
  <c r="R1904" i="7" l="1"/>
  <c r="T1904" i="7" s="1"/>
  <c r="U1904" i="7"/>
  <c r="N1905" i="7" l="1"/>
  <c r="O1905" i="7" s="1"/>
  <c r="M1905" i="7"/>
  <c r="P1905" i="7" l="1"/>
  <c r="Q1905" i="7"/>
  <c r="S1905" i="7" s="1"/>
  <c r="U1905" i="7" l="1"/>
  <c r="R1905" i="7"/>
  <c r="T1905" i="7" s="1"/>
  <c r="N1906" i="7" l="1"/>
  <c r="O1906" i="7" s="1"/>
  <c r="M1906" i="7"/>
  <c r="P1906" i="7" l="1"/>
  <c r="Q1906" i="7"/>
  <c r="S1906" i="7" s="1"/>
  <c r="U1906" i="7" l="1"/>
  <c r="R1906" i="7"/>
  <c r="T1906" i="7" s="1"/>
  <c r="M1907" i="7" l="1"/>
  <c r="N1907" i="7"/>
  <c r="O1907" i="7" s="1"/>
  <c r="P1907" i="7" l="1"/>
  <c r="Q1907" i="7"/>
  <c r="S1907" i="7" s="1"/>
  <c r="U1907" i="7" l="1"/>
  <c r="R1907" i="7"/>
  <c r="T1907" i="7" s="1"/>
  <c r="M1908" i="7" l="1"/>
  <c r="N1908" i="7"/>
  <c r="O1908" i="7" s="1"/>
  <c r="P1908" i="7" l="1"/>
  <c r="Q1908" i="7"/>
  <c r="S1908" i="7" s="1"/>
  <c r="U1908" i="7" l="1"/>
  <c r="R1908" i="7"/>
  <c r="T1908" i="7" s="1"/>
  <c r="M1909" i="7" l="1"/>
  <c r="N1909" i="7"/>
  <c r="O1909" i="7" s="1"/>
  <c r="P1909" i="7" l="1"/>
  <c r="Q1909" i="7"/>
  <c r="S1909" i="7" s="1"/>
  <c r="R1909" i="7" l="1"/>
  <c r="T1909" i="7" s="1"/>
  <c r="U1909" i="7"/>
  <c r="N1910" i="7" l="1"/>
  <c r="O1910" i="7" s="1"/>
  <c r="M1910" i="7"/>
  <c r="P1910" i="7" l="1"/>
  <c r="Q1910" i="7"/>
  <c r="S1910" i="7"/>
  <c r="R1910" i="7" l="1"/>
  <c r="T1910" i="7" s="1"/>
  <c r="U1910" i="7"/>
  <c r="M1911" i="7" l="1"/>
  <c r="N1911" i="7"/>
  <c r="O1911" i="7" s="1"/>
  <c r="P1911" i="7" l="1"/>
  <c r="Q1911" i="7"/>
  <c r="S1911" i="7"/>
  <c r="U1911" i="7" l="1"/>
  <c r="R1911" i="7"/>
  <c r="T1911" i="7" s="1"/>
  <c r="N1912" i="7" l="1"/>
  <c r="O1912" i="7" s="1"/>
  <c r="M1912" i="7"/>
  <c r="P1912" i="7" l="1"/>
  <c r="Q1912" i="7"/>
  <c r="S1912" i="7" s="1"/>
  <c r="R1912" i="7" l="1"/>
  <c r="T1912" i="7" s="1"/>
  <c r="U1912" i="7"/>
  <c r="M1913" i="7" l="1"/>
  <c r="N1913" i="7"/>
  <c r="O1913" i="7" s="1"/>
  <c r="P1913" i="7" l="1"/>
  <c r="Q1913" i="7"/>
  <c r="S1913" i="7"/>
  <c r="U1913" i="7" l="1"/>
  <c r="R1913" i="7"/>
  <c r="T1913" i="7" s="1"/>
  <c r="M1914" i="7" l="1"/>
  <c r="N1914" i="7"/>
  <c r="O1914" i="7" s="1"/>
  <c r="P1914" i="7" l="1"/>
  <c r="Q1914" i="7"/>
  <c r="S1914" i="7"/>
  <c r="U1914" i="7" l="1"/>
  <c r="R1914" i="7"/>
  <c r="T1914" i="7" s="1"/>
  <c r="M1915" i="7" l="1"/>
  <c r="N1915" i="7"/>
  <c r="O1915" i="7" s="1"/>
  <c r="P1915" i="7" l="1"/>
  <c r="Q1915" i="7"/>
  <c r="S1915" i="7"/>
  <c r="R1915" i="7" l="1"/>
  <c r="T1915" i="7" s="1"/>
  <c r="U1915" i="7"/>
  <c r="N1916" i="7" l="1"/>
  <c r="O1916" i="7" s="1"/>
  <c r="M1916" i="7"/>
  <c r="P1916" i="7" l="1"/>
  <c r="Q1916" i="7"/>
  <c r="S1916" i="7" s="1"/>
  <c r="U1916" i="7" l="1"/>
  <c r="R1916" i="7"/>
  <c r="T1916" i="7" s="1"/>
  <c r="M1917" i="7" l="1"/>
  <c r="N1917" i="7"/>
  <c r="O1917" i="7" s="1"/>
  <c r="P1917" i="7" l="1"/>
  <c r="Q1917" i="7"/>
  <c r="S1917" i="7" s="1"/>
  <c r="U1917" i="7" l="1"/>
  <c r="R1917" i="7"/>
  <c r="T1917" i="7" s="1"/>
  <c r="N1918" i="7" l="1"/>
  <c r="O1918" i="7" s="1"/>
  <c r="M1918" i="7"/>
  <c r="P1918" i="7" l="1"/>
  <c r="Q1918" i="7"/>
  <c r="S1918" i="7"/>
  <c r="R1918" i="7" l="1"/>
  <c r="T1918" i="7" s="1"/>
  <c r="U1918" i="7"/>
  <c r="M1919" i="7" l="1"/>
  <c r="N1919" i="7"/>
  <c r="O1919" i="7" s="1"/>
  <c r="P1919" i="7" l="1"/>
  <c r="Q1919" i="7"/>
  <c r="S1919" i="7"/>
  <c r="R1919" i="7" l="1"/>
  <c r="T1919" i="7" s="1"/>
  <c r="U1919" i="7"/>
  <c r="M1920" i="7" l="1"/>
  <c r="N1920" i="7"/>
  <c r="O1920" i="7" s="1"/>
  <c r="P1920" i="7" l="1"/>
  <c r="Q1920" i="7"/>
  <c r="S1920" i="7" s="1"/>
  <c r="R1920" i="7" l="1"/>
  <c r="T1920" i="7" s="1"/>
  <c r="U1920" i="7"/>
  <c r="N1921" i="7" l="1"/>
  <c r="O1921" i="7" s="1"/>
  <c r="M1921" i="7"/>
  <c r="P1921" i="7" l="1"/>
  <c r="Q1921" i="7"/>
  <c r="S1921" i="7" s="1"/>
  <c r="U1921" i="7" l="1"/>
  <c r="R1921" i="7"/>
  <c r="T1921" i="7" s="1"/>
  <c r="M1922" i="7" l="1"/>
  <c r="N1922" i="7"/>
  <c r="O1922" i="7" s="1"/>
  <c r="P1922" i="7" l="1"/>
  <c r="Q1922" i="7"/>
  <c r="S1922" i="7"/>
  <c r="R1922" i="7" l="1"/>
  <c r="T1922" i="7" s="1"/>
  <c r="U1922" i="7"/>
  <c r="N1923" i="7" l="1"/>
  <c r="O1923" i="7" s="1"/>
  <c r="M1923" i="7"/>
  <c r="P1923" i="7" l="1"/>
  <c r="Q1923" i="7"/>
  <c r="S1923" i="7" s="1"/>
  <c r="U1923" i="7" l="1"/>
  <c r="R1923" i="7"/>
  <c r="T1923" i="7" s="1"/>
  <c r="M1924" i="7" l="1"/>
  <c r="N1924" i="7"/>
  <c r="O1924" i="7" s="1"/>
  <c r="P1924" i="7" l="1"/>
  <c r="Q1924" i="7"/>
  <c r="S1924" i="7" s="1"/>
  <c r="R1924" i="7" l="1"/>
  <c r="T1924" i="7" s="1"/>
  <c r="U1924" i="7"/>
  <c r="M1925" i="7" l="1"/>
  <c r="N1925" i="7"/>
  <c r="O1925" i="7" s="1"/>
  <c r="P1925" i="7" l="1"/>
  <c r="Q1925" i="7"/>
  <c r="S1925" i="7" s="1"/>
  <c r="U1925" i="7" l="1"/>
  <c r="R1925" i="7"/>
  <c r="T1925" i="7" s="1"/>
  <c r="N1926" i="7" l="1"/>
  <c r="O1926" i="7" s="1"/>
  <c r="M1926" i="7"/>
  <c r="P1926" i="7" l="1"/>
  <c r="Q1926" i="7"/>
  <c r="S1926" i="7" s="1"/>
  <c r="U1926" i="7" l="1"/>
  <c r="R1926" i="7"/>
  <c r="T1926" i="7" s="1"/>
  <c r="M1927" i="7" l="1"/>
  <c r="N1927" i="7"/>
  <c r="O1927" i="7" s="1"/>
  <c r="P1927" i="7" l="1"/>
  <c r="Q1927" i="7"/>
  <c r="S1927" i="7"/>
  <c r="R1927" i="7" l="1"/>
  <c r="T1927" i="7" s="1"/>
  <c r="U1927" i="7"/>
  <c r="N1928" i="7" l="1"/>
  <c r="O1928" i="7" s="1"/>
  <c r="M1928" i="7"/>
  <c r="P1928" i="7" l="1"/>
  <c r="Q1928" i="7"/>
  <c r="S1928" i="7"/>
  <c r="U1928" i="7" l="1"/>
  <c r="R1928" i="7"/>
  <c r="T1928" i="7" s="1"/>
  <c r="M1929" i="7" l="1"/>
  <c r="N1929" i="7"/>
  <c r="O1929" i="7" s="1"/>
  <c r="P1929" i="7" l="1"/>
  <c r="Q1929" i="7"/>
  <c r="S1929" i="7"/>
  <c r="U1929" i="7" l="1"/>
  <c r="R1929" i="7"/>
  <c r="T1929" i="7" s="1"/>
  <c r="M1930" i="7" l="1"/>
  <c r="N1930" i="7"/>
  <c r="O1930" i="7" s="1"/>
  <c r="P1930" i="7" l="1"/>
  <c r="Q1930" i="7"/>
  <c r="S1930" i="7" s="1"/>
  <c r="U1930" i="7" l="1"/>
  <c r="R1930" i="7"/>
  <c r="T1930" i="7" s="1"/>
  <c r="N1931" i="7" l="1"/>
  <c r="O1931" i="7" s="1"/>
  <c r="M1931" i="7"/>
  <c r="P1931" i="7" l="1"/>
  <c r="Q1931" i="7"/>
  <c r="S1931" i="7" s="1"/>
  <c r="U1931" i="7" l="1"/>
  <c r="R1931" i="7"/>
  <c r="T1931" i="7" s="1"/>
  <c r="M1932" i="7" l="1"/>
  <c r="N1932" i="7"/>
  <c r="O1932" i="7" s="1"/>
  <c r="P1932" i="7" l="1"/>
  <c r="Q1932" i="7"/>
  <c r="S1932" i="7" s="1"/>
  <c r="U1932" i="7" l="1"/>
  <c r="R1932" i="7"/>
  <c r="T1932" i="7" s="1"/>
  <c r="M1933" i="7" l="1"/>
  <c r="N1933" i="7"/>
  <c r="O1933" i="7" s="1"/>
  <c r="P1933" i="7" l="1"/>
  <c r="Q1933" i="7"/>
  <c r="S1933" i="7"/>
  <c r="U1933" i="7" l="1"/>
  <c r="R1933" i="7"/>
  <c r="T1933" i="7" s="1"/>
  <c r="N1934" i="7" l="1"/>
  <c r="O1934" i="7" s="1"/>
  <c r="M1934" i="7"/>
  <c r="P1934" i="7" l="1"/>
  <c r="Q1934" i="7"/>
  <c r="S1934" i="7" s="1"/>
  <c r="R1934" i="7" l="1"/>
  <c r="T1934" i="7" s="1"/>
  <c r="U1934" i="7"/>
  <c r="M1935" i="7" l="1"/>
  <c r="N1935" i="7"/>
  <c r="O1935" i="7" s="1"/>
  <c r="P1935" i="7" l="1"/>
  <c r="Q1935" i="7"/>
  <c r="S1935" i="7" s="1"/>
  <c r="R1935" i="7" l="1"/>
  <c r="T1935" i="7" s="1"/>
  <c r="U1935" i="7"/>
  <c r="M1936" i="7" l="1"/>
  <c r="N1936" i="7"/>
  <c r="O1936" i="7" s="1"/>
  <c r="P1936" i="7" l="1"/>
  <c r="Q1936" i="7"/>
  <c r="S1936" i="7"/>
  <c r="R1936" i="7" l="1"/>
  <c r="T1936" i="7" s="1"/>
  <c r="U1936" i="7"/>
  <c r="M1937" i="7" l="1"/>
  <c r="N1937" i="7"/>
  <c r="O1937" i="7" s="1"/>
  <c r="P1937" i="7" l="1"/>
  <c r="Q1937" i="7"/>
  <c r="S1937" i="7"/>
  <c r="U1937" i="7" l="1"/>
  <c r="R1937" i="7"/>
  <c r="T1937" i="7" s="1"/>
  <c r="M1938" i="7" l="1"/>
  <c r="N1938" i="7"/>
  <c r="O1938" i="7" s="1"/>
  <c r="P1938" i="7" l="1"/>
  <c r="Q1938" i="7"/>
  <c r="S1938" i="7"/>
  <c r="U1938" i="7" l="1"/>
  <c r="R1938" i="7"/>
  <c r="T1938" i="7" s="1"/>
  <c r="M1939" i="7" l="1"/>
  <c r="N1939" i="7"/>
  <c r="O1939" i="7" s="1"/>
  <c r="P1939" i="7" l="1"/>
  <c r="Q1939" i="7"/>
  <c r="S1939" i="7" s="1"/>
  <c r="U1939" i="7" l="1"/>
  <c r="R1939" i="7"/>
  <c r="T1939" i="7" s="1"/>
  <c r="N1940" i="7" l="1"/>
  <c r="O1940" i="7" s="1"/>
  <c r="M1940" i="7"/>
  <c r="P1940" i="7" l="1"/>
  <c r="Q1940" i="7"/>
  <c r="S1940" i="7" s="1"/>
  <c r="R1940" i="7" l="1"/>
  <c r="T1940" i="7" s="1"/>
  <c r="U1940" i="7"/>
  <c r="M1941" i="7" l="1"/>
  <c r="N1941" i="7"/>
  <c r="O1941" i="7" s="1"/>
  <c r="P1941" i="7" l="1"/>
  <c r="Q1941" i="7"/>
  <c r="S1941" i="7"/>
  <c r="R1941" i="7" l="1"/>
  <c r="T1941" i="7" s="1"/>
  <c r="U1941" i="7"/>
  <c r="N1942" i="7" l="1"/>
  <c r="O1942" i="7" s="1"/>
  <c r="M1942" i="7"/>
  <c r="P1942" i="7" l="1"/>
  <c r="Q1942" i="7"/>
  <c r="S1942" i="7" s="1"/>
  <c r="U1942" i="7" l="1"/>
  <c r="R1942" i="7"/>
  <c r="T1942" i="7" s="1"/>
  <c r="N1943" i="7" l="1"/>
  <c r="O1943" i="7" s="1"/>
  <c r="M1943" i="7"/>
  <c r="P1943" i="7" l="1"/>
  <c r="Q1943" i="7"/>
  <c r="S1943" i="7" s="1"/>
  <c r="U1943" i="7" l="1"/>
  <c r="R1943" i="7"/>
  <c r="T1943" i="7" s="1"/>
  <c r="M1944" i="7" l="1"/>
  <c r="N1944" i="7"/>
  <c r="O1944" i="7" s="1"/>
  <c r="P1944" i="7" l="1"/>
  <c r="Q1944" i="7"/>
  <c r="S1944" i="7"/>
  <c r="R1944" i="7" l="1"/>
  <c r="T1944" i="7" s="1"/>
  <c r="U1944" i="7"/>
  <c r="M1945" i="7" l="1"/>
  <c r="N1945" i="7"/>
  <c r="O1945" i="7" s="1"/>
  <c r="P1945" i="7" l="1"/>
  <c r="Q1945" i="7"/>
  <c r="S1945" i="7" s="1"/>
  <c r="U1945" i="7" l="1"/>
  <c r="R1945" i="7"/>
  <c r="T1945" i="7" s="1"/>
  <c r="N1946" i="7" l="1"/>
  <c r="O1946" i="7" s="1"/>
  <c r="M1946" i="7"/>
  <c r="P1946" i="7" l="1"/>
  <c r="Q1946" i="7"/>
  <c r="S1946" i="7"/>
  <c r="R1946" i="7" l="1"/>
  <c r="T1946" i="7" s="1"/>
  <c r="U1946" i="7"/>
  <c r="N1947" i="7" l="1"/>
  <c r="O1947" i="7" s="1"/>
  <c r="M1947" i="7"/>
  <c r="P1947" i="7" l="1"/>
  <c r="Q1947" i="7"/>
  <c r="S1947" i="7"/>
  <c r="R1947" i="7" l="1"/>
  <c r="T1947" i="7" s="1"/>
  <c r="U1947" i="7"/>
  <c r="M1948" i="7" l="1"/>
  <c r="N1948" i="7"/>
  <c r="O1948" i="7" s="1"/>
  <c r="P1948" i="7" l="1"/>
  <c r="Q1948" i="7"/>
  <c r="S1948" i="7" s="1"/>
  <c r="U1948" i="7" l="1"/>
  <c r="R1948" i="7"/>
  <c r="T1948" i="7" s="1"/>
  <c r="M1949" i="7" l="1"/>
  <c r="N1949" i="7"/>
  <c r="O1949" i="7" s="1"/>
  <c r="P1949" i="7" l="1"/>
  <c r="Q1949" i="7"/>
  <c r="S1949" i="7" s="1"/>
  <c r="R1949" i="7" l="1"/>
  <c r="T1949" i="7" s="1"/>
  <c r="U1949" i="7"/>
  <c r="N1950" i="7" l="1"/>
  <c r="O1950" i="7" s="1"/>
  <c r="M1950" i="7"/>
  <c r="P1950" i="7" l="1"/>
  <c r="Q1950" i="7"/>
  <c r="S1950" i="7" s="1"/>
  <c r="U1950" i="7" l="1"/>
  <c r="R1950" i="7"/>
  <c r="T1950" i="7" s="1"/>
  <c r="M1951" i="7" l="1"/>
  <c r="N1951" i="7"/>
  <c r="O1951" i="7" s="1"/>
  <c r="P1951" i="7" l="1"/>
  <c r="Q1951" i="7"/>
  <c r="S1951" i="7" s="1"/>
  <c r="R1951" i="7" l="1"/>
  <c r="T1951" i="7" s="1"/>
  <c r="U1951" i="7"/>
  <c r="M1952" i="7" l="1"/>
  <c r="N1952" i="7"/>
  <c r="O1952" i="7" s="1"/>
  <c r="P1952" i="7" l="1"/>
  <c r="Q1952" i="7"/>
  <c r="S1952" i="7"/>
  <c r="U1952" i="7" l="1"/>
  <c r="R1952" i="7"/>
  <c r="T1952" i="7" s="1"/>
  <c r="M1953" i="7" l="1"/>
  <c r="N1953" i="7"/>
  <c r="O1953" i="7" s="1"/>
  <c r="P1953" i="7" l="1"/>
  <c r="Q1953" i="7"/>
  <c r="S1953" i="7"/>
  <c r="R1953" i="7" l="1"/>
  <c r="T1953" i="7" s="1"/>
  <c r="U1953" i="7"/>
  <c r="M1954" i="7" l="1"/>
  <c r="N1954" i="7"/>
  <c r="O1954" i="7" s="1"/>
  <c r="P1954" i="7" l="1"/>
  <c r="Q1954" i="7"/>
  <c r="S1954" i="7" s="1"/>
  <c r="R1954" i="7" l="1"/>
  <c r="T1954" i="7" s="1"/>
  <c r="U1954" i="7"/>
  <c r="M1955" i="7" l="1"/>
  <c r="N1955" i="7"/>
  <c r="O1955" i="7" s="1"/>
  <c r="P1955" i="7" l="1"/>
  <c r="Q1955" i="7"/>
  <c r="S1955" i="7" s="1"/>
  <c r="U1955" i="7" l="1"/>
  <c r="R1955" i="7"/>
  <c r="T1955" i="7" s="1"/>
  <c r="M1956" i="7" l="1"/>
  <c r="N1956" i="7"/>
  <c r="O1956" i="7" s="1"/>
  <c r="P1956" i="7" l="1"/>
  <c r="Q1956" i="7"/>
  <c r="S1956" i="7" s="1"/>
  <c r="U1956" i="7" l="1"/>
  <c r="R1956" i="7"/>
  <c r="T1956" i="7" s="1"/>
  <c r="N1957" i="7" l="1"/>
  <c r="O1957" i="7" s="1"/>
  <c r="M1957" i="7"/>
  <c r="P1957" i="7" l="1"/>
  <c r="Q1957" i="7"/>
  <c r="S1957" i="7"/>
  <c r="U1957" i="7" l="1"/>
  <c r="R1957" i="7"/>
  <c r="T1957" i="7" s="1"/>
  <c r="N1958" i="7" l="1"/>
  <c r="O1958" i="7" s="1"/>
  <c r="M1958" i="7"/>
  <c r="P1958" i="7" l="1"/>
  <c r="Q1958" i="7"/>
  <c r="S1958" i="7" s="1"/>
  <c r="R1958" i="7" l="1"/>
  <c r="T1958" i="7" s="1"/>
  <c r="U1958" i="7"/>
  <c r="M1959" i="7" l="1"/>
  <c r="N1959" i="7"/>
  <c r="O1959" i="7" s="1"/>
  <c r="P1959" i="7" l="1"/>
  <c r="Q1959" i="7"/>
  <c r="S1959" i="7"/>
  <c r="U1959" i="7" l="1"/>
  <c r="R1959" i="7"/>
  <c r="T1959" i="7" s="1"/>
  <c r="M1960" i="7" l="1"/>
  <c r="N1960" i="7"/>
  <c r="O1960" i="7" s="1"/>
  <c r="P1960" i="7" l="1"/>
  <c r="Q1960" i="7"/>
  <c r="S1960" i="7"/>
  <c r="R1960" i="7" l="1"/>
  <c r="T1960" i="7" s="1"/>
  <c r="U1960" i="7"/>
  <c r="M1961" i="7" l="1"/>
  <c r="N1961" i="7"/>
  <c r="O1961" i="7" s="1"/>
  <c r="P1961" i="7" l="1"/>
  <c r="Q1961" i="7"/>
  <c r="S1961" i="7"/>
  <c r="R1961" i="7" l="1"/>
  <c r="T1961" i="7" s="1"/>
  <c r="U1961" i="7"/>
  <c r="M1962" i="7" l="1"/>
  <c r="N1962" i="7"/>
  <c r="O1962" i="7" s="1"/>
  <c r="P1962" i="7" l="1"/>
  <c r="Q1962" i="7"/>
  <c r="S1962" i="7" s="1"/>
  <c r="R1962" i="7" l="1"/>
  <c r="T1962" i="7" s="1"/>
  <c r="U1962" i="7"/>
  <c r="N1963" i="7" l="1"/>
  <c r="O1963" i="7" s="1"/>
  <c r="M1963" i="7"/>
  <c r="P1963" i="7" l="1"/>
  <c r="Q1963" i="7"/>
  <c r="S1963" i="7" s="1"/>
  <c r="U1963" i="7" l="1"/>
  <c r="R1963" i="7"/>
  <c r="T1963" i="7" s="1"/>
  <c r="M1964" i="7" l="1"/>
  <c r="N1964" i="7"/>
  <c r="O1964" i="7" s="1"/>
  <c r="P1964" i="7" l="1"/>
  <c r="Q1964" i="7"/>
  <c r="S1964" i="7"/>
  <c r="U1964" i="7" l="1"/>
  <c r="R1964" i="7"/>
  <c r="T1964" i="7" s="1"/>
  <c r="M1965" i="7" l="1"/>
  <c r="N1965" i="7"/>
  <c r="O1965" i="7" s="1"/>
  <c r="P1965" i="7" l="1"/>
  <c r="Q1965" i="7"/>
  <c r="S1965" i="7" s="1"/>
  <c r="R1965" i="7" l="1"/>
  <c r="T1965" i="7" s="1"/>
  <c r="U1965" i="7"/>
  <c r="N1966" i="7" l="1"/>
  <c r="O1966" i="7" s="1"/>
  <c r="M1966" i="7"/>
  <c r="P1966" i="7" l="1"/>
  <c r="Q1966" i="7"/>
  <c r="S1966" i="7"/>
  <c r="R1966" i="7" l="1"/>
  <c r="T1966" i="7" s="1"/>
  <c r="U1966" i="7"/>
  <c r="M1967" i="7" l="1"/>
  <c r="N1967" i="7"/>
  <c r="O1967" i="7" s="1"/>
  <c r="P1967" i="7" l="1"/>
  <c r="Q1967" i="7"/>
  <c r="S1967" i="7" s="1"/>
  <c r="U1967" i="7" l="1"/>
  <c r="R1967" i="7"/>
  <c r="T1967" i="7" s="1"/>
  <c r="M1968" i="7" l="1"/>
  <c r="N1968" i="7"/>
  <c r="O1968" i="7" s="1"/>
  <c r="P1968" i="7" l="1"/>
  <c r="Q1968" i="7"/>
  <c r="S1968" i="7"/>
  <c r="R1968" i="7" l="1"/>
  <c r="T1968" i="7" s="1"/>
  <c r="U1968" i="7"/>
  <c r="M1969" i="7" l="1"/>
  <c r="N1969" i="7"/>
  <c r="O1969" i="7" s="1"/>
  <c r="P1969" i="7" l="1"/>
  <c r="Q1969" i="7"/>
  <c r="S1969" i="7" s="1"/>
  <c r="R1969" i="7" l="1"/>
  <c r="T1969" i="7" s="1"/>
  <c r="U1969" i="7"/>
  <c r="M1970" i="7" l="1"/>
  <c r="N1970" i="7"/>
  <c r="O1970" i="7" s="1"/>
  <c r="P1970" i="7" l="1"/>
  <c r="Q1970" i="7"/>
  <c r="S1970" i="7" s="1"/>
  <c r="R1970" i="7" l="1"/>
  <c r="T1970" i="7" s="1"/>
  <c r="U1970" i="7"/>
  <c r="M1971" i="7" l="1"/>
  <c r="N1971" i="7"/>
  <c r="O1971" i="7" s="1"/>
  <c r="P1971" i="7" l="1"/>
  <c r="Q1971" i="7"/>
  <c r="S1971" i="7"/>
  <c r="R1971" i="7" l="1"/>
  <c r="T1971" i="7" s="1"/>
  <c r="U1971" i="7"/>
  <c r="M1972" i="7" l="1"/>
  <c r="N1972" i="7"/>
  <c r="O1972" i="7" s="1"/>
  <c r="P1972" i="7" l="1"/>
  <c r="Q1972" i="7"/>
  <c r="S1972" i="7" s="1"/>
  <c r="R1972" i="7" l="1"/>
  <c r="T1972" i="7" s="1"/>
  <c r="U1972" i="7"/>
  <c r="M1973" i="7" l="1"/>
  <c r="N1973" i="7"/>
  <c r="O1973" i="7" s="1"/>
  <c r="P1973" i="7" l="1"/>
  <c r="Q1973" i="7"/>
  <c r="S1973" i="7" s="1"/>
  <c r="R1973" i="7" l="1"/>
  <c r="T1973" i="7" s="1"/>
  <c r="U1973" i="7"/>
  <c r="N1974" i="7" l="1"/>
  <c r="O1974" i="7" s="1"/>
  <c r="M1974" i="7"/>
  <c r="P1974" i="7" l="1"/>
  <c r="Q1974" i="7"/>
  <c r="S1974" i="7"/>
  <c r="U1974" i="7" l="1"/>
  <c r="R1974" i="7"/>
  <c r="T1974" i="7" s="1"/>
  <c r="M1975" i="7" l="1"/>
  <c r="N1975" i="7"/>
  <c r="O1975" i="7" s="1"/>
  <c r="P1975" i="7" l="1"/>
  <c r="Q1975" i="7"/>
  <c r="S1975" i="7"/>
  <c r="U1975" i="7" l="1"/>
  <c r="R1975" i="7"/>
  <c r="T1975" i="7" s="1"/>
  <c r="M1976" i="7" l="1"/>
  <c r="N1976" i="7"/>
  <c r="O1976" i="7" s="1"/>
  <c r="P1976" i="7" l="1"/>
  <c r="Q1976" i="7"/>
  <c r="S1976" i="7" s="1"/>
  <c r="R1976" i="7" l="1"/>
  <c r="T1976" i="7" s="1"/>
  <c r="U1976" i="7"/>
  <c r="N1977" i="7" l="1"/>
  <c r="O1977" i="7" s="1"/>
  <c r="M1977" i="7"/>
  <c r="P1977" i="7" l="1"/>
  <c r="Q1977" i="7"/>
  <c r="S1977" i="7"/>
  <c r="R1977" i="7" l="1"/>
  <c r="T1977" i="7" s="1"/>
  <c r="U1977" i="7"/>
  <c r="M1978" i="7" l="1"/>
  <c r="N1978" i="7"/>
  <c r="O1978" i="7" s="1"/>
  <c r="P1978" i="7" l="1"/>
  <c r="Q1978" i="7"/>
  <c r="S1978" i="7" s="1"/>
  <c r="R1978" i="7" l="1"/>
  <c r="T1978" i="7" s="1"/>
  <c r="U1978" i="7"/>
  <c r="M1979" i="7" l="1"/>
  <c r="N1979" i="7"/>
  <c r="O1979" i="7" s="1"/>
  <c r="P1979" i="7" l="1"/>
  <c r="Q1979" i="7"/>
  <c r="S1979" i="7" s="1"/>
  <c r="R1979" i="7" l="1"/>
  <c r="T1979" i="7" s="1"/>
  <c r="U1979" i="7"/>
  <c r="M1980" i="7" l="1"/>
  <c r="N1980" i="7"/>
  <c r="O1980" i="7" s="1"/>
  <c r="P1980" i="7" l="1"/>
  <c r="Q1980" i="7"/>
  <c r="S1980" i="7"/>
  <c r="U1980" i="7" l="1"/>
  <c r="R1980" i="7"/>
  <c r="T1980" i="7" s="1"/>
  <c r="M1981" i="7" l="1"/>
  <c r="N1981" i="7"/>
  <c r="O1981" i="7" s="1"/>
  <c r="P1981" i="7" l="1"/>
  <c r="Q1981" i="7"/>
  <c r="S1981" i="7" s="1"/>
  <c r="U1981" i="7" l="1"/>
  <c r="R1981" i="7"/>
  <c r="T1981" i="7" s="1"/>
  <c r="N1982" i="7" l="1"/>
  <c r="O1982" i="7" s="1"/>
  <c r="M1982" i="7"/>
  <c r="P1982" i="7" l="1"/>
  <c r="Q1982" i="7"/>
  <c r="S1982" i="7"/>
  <c r="R1982" i="7" l="1"/>
  <c r="T1982" i="7" s="1"/>
  <c r="U1982" i="7"/>
  <c r="N1983" i="7" l="1"/>
  <c r="O1983" i="7" s="1"/>
  <c r="M1983" i="7"/>
  <c r="P1983" i="7" l="1"/>
  <c r="Q1983" i="7"/>
  <c r="S1983" i="7"/>
  <c r="R1983" i="7" l="1"/>
  <c r="T1983" i="7" s="1"/>
  <c r="U1983" i="7"/>
  <c r="M1984" i="7" l="1"/>
  <c r="N1984" i="7"/>
  <c r="O1984" i="7" s="1"/>
  <c r="P1984" i="7" l="1"/>
  <c r="Q1984" i="7"/>
  <c r="S1984" i="7"/>
  <c r="U1984" i="7" l="1"/>
  <c r="R1984" i="7"/>
  <c r="T1984" i="7" s="1"/>
  <c r="M1985" i="7" l="1"/>
  <c r="N1985" i="7"/>
  <c r="O1985" i="7" s="1"/>
  <c r="P1985" i="7" l="1"/>
  <c r="Q1985" i="7"/>
  <c r="S1985" i="7" s="1"/>
  <c r="U1985" i="7" l="1"/>
  <c r="R1985" i="7"/>
  <c r="T1985" i="7" s="1"/>
  <c r="M1986" i="7" l="1"/>
  <c r="N1986" i="7"/>
  <c r="O1986" i="7" s="1"/>
  <c r="P1986" i="7" l="1"/>
  <c r="Q1986" i="7"/>
  <c r="S1986" i="7"/>
  <c r="U1986" i="7" l="1"/>
  <c r="R1986" i="7"/>
  <c r="T1986" i="7" s="1"/>
  <c r="M1987" i="7" l="1"/>
  <c r="N1987" i="7"/>
  <c r="O1987" i="7" s="1"/>
  <c r="P1987" i="7" l="1"/>
  <c r="Q1987" i="7"/>
  <c r="S1987" i="7"/>
  <c r="U1987" i="7" l="1"/>
  <c r="R1987" i="7"/>
  <c r="T1987" i="7" s="1"/>
  <c r="M1988" i="7" l="1"/>
  <c r="N1988" i="7"/>
  <c r="O1988" i="7" s="1"/>
  <c r="P1988" i="7" l="1"/>
  <c r="Q1988" i="7"/>
  <c r="S1988" i="7" s="1"/>
  <c r="U1988" i="7" l="1"/>
  <c r="R1988" i="7"/>
  <c r="T1988" i="7" s="1"/>
  <c r="M1989" i="7" l="1"/>
  <c r="N1989" i="7"/>
  <c r="O1989" i="7" s="1"/>
  <c r="P1989" i="7" l="1"/>
  <c r="Q1989" i="7"/>
  <c r="S1989" i="7" s="1"/>
  <c r="U1989" i="7" l="1"/>
  <c r="R1989" i="7"/>
  <c r="T1989" i="7" s="1"/>
  <c r="N1990" i="7" l="1"/>
  <c r="O1990" i="7" s="1"/>
  <c r="M1990" i="7"/>
  <c r="P1990" i="7" l="1"/>
  <c r="Q1990" i="7"/>
  <c r="S1990" i="7"/>
  <c r="U1990" i="7" l="1"/>
  <c r="R1990" i="7"/>
  <c r="T1990" i="7" s="1"/>
  <c r="N1991" i="7" l="1"/>
  <c r="O1991" i="7" s="1"/>
  <c r="M1991" i="7"/>
  <c r="P1991" i="7" l="1"/>
  <c r="Q1991" i="7"/>
  <c r="S1991" i="7" s="1"/>
  <c r="R1991" i="7" l="1"/>
  <c r="T1991" i="7" s="1"/>
  <c r="U1991" i="7"/>
  <c r="M1992" i="7" l="1"/>
  <c r="N1992" i="7"/>
  <c r="O1992" i="7" s="1"/>
  <c r="P1992" i="7" l="1"/>
  <c r="Q1992" i="7"/>
  <c r="S1992" i="7" s="1"/>
  <c r="U1992" i="7" l="1"/>
  <c r="R1992" i="7"/>
  <c r="T1992" i="7" s="1"/>
  <c r="M1993" i="7" l="1"/>
  <c r="N1993" i="7"/>
  <c r="O1993" i="7" s="1"/>
  <c r="P1993" i="7" l="1"/>
  <c r="Q1993" i="7"/>
  <c r="S1993" i="7"/>
  <c r="R1993" i="7" l="1"/>
  <c r="T1993" i="7" s="1"/>
  <c r="U1993" i="7"/>
  <c r="N1994" i="7" l="1"/>
  <c r="O1994" i="7" s="1"/>
  <c r="M1994" i="7"/>
  <c r="P1994" i="7" l="1"/>
  <c r="Q1994" i="7"/>
  <c r="S1994" i="7" s="1"/>
  <c r="R1994" i="7" l="1"/>
  <c r="T1994" i="7" s="1"/>
  <c r="U1994" i="7"/>
  <c r="N1995" i="7" l="1"/>
  <c r="O1995" i="7" s="1"/>
  <c r="M1995" i="7"/>
  <c r="P1995" i="7" l="1"/>
  <c r="Q1995" i="7"/>
  <c r="S1995" i="7" s="1"/>
  <c r="R1995" i="7" l="1"/>
  <c r="T1995" i="7" s="1"/>
  <c r="U1995" i="7"/>
  <c r="N1996" i="7" l="1"/>
  <c r="O1996" i="7" s="1"/>
  <c r="M1996" i="7"/>
  <c r="P1996" i="7" l="1"/>
  <c r="Q1996" i="7"/>
  <c r="S1996" i="7" s="1"/>
  <c r="U1996" i="7" l="1"/>
  <c r="R1996" i="7"/>
  <c r="T1996" i="7" s="1"/>
  <c r="M1997" i="7" l="1"/>
  <c r="N1997" i="7"/>
  <c r="O1997" i="7" s="1"/>
  <c r="P1997" i="7" l="1"/>
  <c r="Q1997" i="7"/>
  <c r="S1997" i="7" s="1"/>
  <c r="R1997" i="7" l="1"/>
  <c r="T1997" i="7" s="1"/>
  <c r="U1997" i="7"/>
  <c r="N1998" i="7" l="1"/>
  <c r="O1998" i="7" s="1"/>
  <c r="M1998" i="7"/>
  <c r="P1998" i="7" l="1"/>
  <c r="Q1998" i="7"/>
  <c r="S1998" i="7"/>
  <c r="U1998" i="7" l="1"/>
  <c r="R1998" i="7"/>
  <c r="T1998" i="7" s="1"/>
  <c r="N1999" i="7" l="1"/>
  <c r="O1999" i="7" s="1"/>
  <c r="M1999" i="7"/>
  <c r="P1999" i="7" l="1"/>
  <c r="Q1999" i="7"/>
  <c r="S1999" i="7"/>
  <c r="U1999" i="7" l="1"/>
  <c r="R1999" i="7"/>
  <c r="T1999" i="7" s="1"/>
  <c r="N2000" i="7" l="1"/>
  <c r="O2000" i="7" s="1"/>
  <c r="M2000" i="7"/>
  <c r="P2000" i="7" l="1"/>
  <c r="Q2000" i="7"/>
  <c r="S2000" i="7"/>
  <c r="U2000" i="7" l="1"/>
  <c r="R2000" i="7"/>
  <c r="T2000" i="7" s="1"/>
  <c r="M2001" i="7" l="1"/>
  <c r="N2001" i="7"/>
  <c r="O2001" i="7" s="1"/>
  <c r="P2001" i="7" l="1"/>
  <c r="Q2001" i="7"/>
  <c r="S2001" i="7" s="1"/>
  <c r="U2001" i="7" l="1"/>
  <c r="R2001" i="7"/>
  <c r="T2001" i="7" s="1"/>
  <c r="N2002" i="7" l="1"/>
  <c r="O2002" i="7" s="1"/>
  <c r="M2002" i="7"/>
  <c r="P2002" i="7" l="1"/>
  <c r="Q2002" i="7"/>
  <c r="S2002" i="7"/>
  <c r="U2002" i="7" l="1"/>
  <c r="R2002" i="7"/>
  <c r="T2002" i="7" s="1"/>
  <c r="N2003" i="7" l="1"/>
  <c r="O2003" i="7" s="1"/>
  <c r="M2003" i="7"/>
  <c r="P2003" i="7" l="1"/>
  <c r="Q2003" i="7"/>
  <c r="S2003" i="7" s="1"/>
  <c r="U2003" i="7" l="1"/>
  <c r="R2003" i="7"/>
  <c r="T2003" i="7" s="1"/>
  <c r="N2004" i="7" l="1"/>
  <c r="O2004" i="7" s="1"/>
  <c r="M2004" i="7"/>
  <c r="P2004" i="7" l="1"/>
  <c r="Q2004" i="7"/>
  <c r="S2004" i="7"/>
  <c r="R2004" i="7" l="1"/>
  <c r="T2004" i="7" s="1"/>
  <c r="U2004" i="7"/>
  <c r="M2005" i="7" l="1"/>
  <c r="N2005" i="7"/>
  <c r="O2005" i="7" s="1"/>
  <c r="P2005" i="7" l="1"/>
  <c r="Q2005" i="7"/>
  <c r="S2005" i="7" s="1"/>
  <c r="R2005" i="7" l="1"/>
  <c r="T2005" i="7" s="1"/>
  <c r="U2005" i="7"/>
  <c r="N2006" i="7" l="1"/>
  <c r="O2006" i="7" s="1"/>
  <c r="M2006" i="7"/>
  <c r="P2006" i="7" l="1"/>
  <c r="Q2006" i="7"/>
  <c r="S2006" i="7"/>
  <c r="R2006" i="7" l="1"/>
  <c r="T2006" i="7" s="1"/>
  <c r="U2006" i="7"/>
  <c r="M2007" i="7" l="1"/>
  <c r="N2007" i="7"/>
  <c r="O2007" i="7" s="1"/>
  <c r="P2007" i="7" l="1"/>
  <c r="Q2007" i="7"/>
  <c r="S2007" i="7" s="1"/>
  <c r="R2007" i="7" l="1"/>
  <c r="T2007" i="7" s="1"/>
  <c r="U2007" i="7"/>
  <c r="N2008" i="7" l="1"/>
  <c r="O2008" i="7" s="1"/>
  <c r="M2008" i="7"/>
  <c r="P2008" i="7" l="1"/>
  <c r="Q2008" i="7"/>
  <c r="S2008" i="7" s="1"/>
  <c r="R2008" i="7" l="1"/>
  <c r="T2008" i="7" s="1"/>
  <c r="U2008" i="7"/>
  <c r="M2009" i="7" l="1"/>
  <c r="N2009" i="7"/>
  <c r="O2009" i="7" s="1"/>
  <c r="P2009" i="7" l="1"/>
  <c r="Q2009" i="7"/>
  <c r="S2009" i="7"/>
  <c r="R2009" i="7" l="1"/>
  <c r="T2009" i="7" s="1"/>
  <c r="U2009" i="7"/>
  <c r="M2010" i="7" l="1"/>
  <c r="N2010" i="7"/>
  <c r="O2010" i="7" s="1"/>
  <c r="P2010" i="7" l="1"/>
  <c r="Q2010" i="7"/>
  <c r="S2010" i="7"/>
  <c r="U2010" i="7" l="1"/>
  <c r="R2010" i="7"/>
  <c r="T2010" i="7" s="1"/>
  <c r="M2011" i="7" l="1"/>
  <c r="N2011" i="7"/>
  <c r="O2011" i="7" s="1"/>
  <c r="P2011" i="7" l="1"/>
  <c r="Q2011" i="7"/>
  <c r="S2011" i="7" s="1"/>
  <c r="U2011" i="7" l="1"/>
  <c r="R2011" i="7"/>
  <c r="T2011" i="7" s="1"/>
  <c r="M2012" i="7" l="1"/>
  <c r="N2012" i="7"/>
  <c r="O2012" i="7" s="1"/>
  <c r="P2012" i="7" l="1"/>
  <c r="Q2012" i="7"/>
  <c r="S2012" i="7" s="1"/>
  <c r="U2012" i="7" l="1"/>
  <c r="R2012" i="7"/>
  <c r="T2012" i="7" s="1"/>
  <c r="N2013" i="7" l="1"/>
  <c r="O2013" i="7" s="1"/>
  <c r="M2013" i="7"/>
  <c r="P2013" i="7" l="1"/>
  <c r="Q2013" i="7"/>
  <c r="S2013" i="7"/>
  <c r="R2013" i="7" l="1"/>
  <c r="T2013" i="7" s="1"/>
  <c r="U2013" i="7"/>
  <c r="N2014" i="7" l="1"/>
  <c r="O2014" i="7" s="1"/>
  <c r="M2014" i="7"/>
  <c r="P2014" i="7" l="1"/>
  <c r="Q2014" i="7"/>
  <c r="S2014" i="7" s="1"/>
  <c r="U2014" i="7" l="1"/>
  <c r="R2014" i="7"/>
  <c r="T2014" i="7" s="1"/>
  <c r="M2015" i="7" l="1"/>
  <c r="N2015" i="7"/>
  <c r="O2015" i="7" s="1"/>
  <c r="P2015" i="7" l="1"/>
  <c r="Q2015" i="7"/>
  <c r="S2015" i="7"/>
  <c r="R2015" i="7" l="1"/>
  <c r="T2015" i="7" s="1"/>
  <c r="U2015" i="7"/>
  <c r="M2016" i="7" l="1"/>
  <c r="N2016" i="7"/>
  <c r="O2016" i="7" s="1"/>
  <c r="P2016" i="7" l="1"/>
  <c r="Q2016" i="7"/>
  <c r="S2016" i="7" s="1"/>
  <c r="U2016" i="7" l="1"/>
  <c r="R2016" i="7"/>
  <c r="T2016" i="7" s="1"/>
  <c r="N2017" i="7" l="1"/>
  <c r="O2017" i="7" s="1"/>
  <c r="M2017" i="7"/>
  <c r="P2017" i="7" l="1"/>
  <c r="Q2017" i="7"/>
  <c r="S2017" i="7"/>
  <c r="R2017" i="7" l="1"/>
  <c r="T2017" i="7" s="1"/>
  <c r="U2017" i="7"/>
  <c r="M2018" i="7" l="1"/>
  <c r="N2018" i="7"/>
  <c r="O2018" i="7" s="1"/>
  <c r="P2018" i="7" l="1"/>
  <c r="Q2018" i="7"/>
  <c r="S2018" i="7" s="1"/>
  <c r="U2018" i="7" l="1"/>
  <c r="R2018" i="7"/>
  <c r="T2018" i="7" s="1"/>
  <c r="M2019" i="7" l="1"/>
  <c r="N2019" i="7"/>
  <c r="O2019" i="7" s="1"/>
  <c r="P2019" i="7" l="1"/>
  <c r="Q2019" i="7"/>
  <c r="S2019" i="7" s="1"/>
  <c r="U2019" i="7" l="1"/>
  <c r="R2019" i="7"/>
  <c r="T2019" i="7" s="1"/>
  <c r="N2020" i="7" l="1"/>
  <c r="O2020" i="7" s="1"/>
  <c r="M2020" i="7"/>
  <c r="P2020" i="7" l="1"/>
  <c r="Q2020" i="7"/>
  <c r="S2020" i="7"/>
  <c r="U2020" i="7" l="1"/>
  <c r="R2020" i="7"/>
  <c r="T2020" i="7" s="1"/>
  <c r="M2021" i="7" l="1"/>
  <c r="N2021" i="7"/>
  <c r="O2021" i="7" s="1"/>
  <c r="P2021" i="7" l="1"/>
  <c r="Q2021" i="7"/>
  <c r="S2021" i="7" s="1"/>
  <c r="R2021" i="7" l="1"/>
  <c r="T2021" i="7" s="1"/>
  <c r="U2021" i="7"/>
  <c r="N2022" i="7" l="1"/>
  <c r="O2022" i="7" s="1"/>
  <c r="M2022" i="7"/>
  <c r="P2022" i="7" l="1"/>
  <c r="Q2022" i="7"/>
  <c r="S2022" i="7"/>
  <c r="R2022" i="7" l="1"/>
  <c r="T2022" i="7" s="1"/>
  <c r="U2022" i="7"/>
  <c r="M2023" i="7" l="1"/>
  <c r="N2023" i="7"/>
  <c r="O2023" i="7" s="1"/>
  <c r="P2023" i="7" l="1"/>
  <c r="Q2023" i="7"/>
  <c r="S2023" i="7" s="1"/>
  <c r="R2023" i="7" l="1"/>
  <c r="T2023" i="7" s="1"/>
  <c r="U2023" i="7"/>
  <c r="M2024" i="7" l="1"/>
  <c r="N2024" i="7"/>
  <c r="O2024" i="7" s="1"/>
  <c r="P2024" i="7" l="1"/>
  <c r="Q2024" i="7"/>
  <c r="S2024" i="7" s="1"/>
  <c r="U2024" i="7" l="1"/>
  <c r="R2024" i="7"/>
  <c r="T2024" i="7" s="1"/>
  <c r="N2025" i="7" l="1"/>
  <c r="O2025" i="7" s="1"/>
  <c r="M2025" i="7"/>
  <c r="P2025" i="7" l="1"/>
  <c r="Q2025" i="7"/>
  <c r="S2025" i="7"/>
  <c r="U2025" i="7" l="1"/>
  <c r="R2025" i="7"/>
  <c r="T2025" i="7" s="1"/>
  <c r="M2026" i="7" l="1"/>
  <c r="N2026" i="7"/>
  <c r="O2026" i="7" s="1"/>
  <c r="P2026" i="7" l="1"/>
  <c r="Q2026" i="7"/>
  <c r="S2026" i="7"/>
  <c r="U2026" i="7" l="1"/>
  <c r="R2026" i="7"/>
  <c r="T2026" i="7" s="1"/>
  <c r="M2027" i="7" l="1"/>
  <c r="N2027" i="7"/>
  <c r="O2027" i="7" s="1"/>
  <c r="P2027" i="7" l="1"/>
  <c r="Q2027" i="7"/>
  <c r="S2027" i="7" s="1"/>
  <c r="U2027" i="7" l="1"/>
  <c r="R2027" i="7"/>
  <c r="T2027" i="7" s="1"/>
  <c r="N2028" i="7" l="1"/>
  <c r="O2028" i="7" s="1"/>
  <c r="M2028" i="7"/>
  <c r="P2028" i="7" l="1"/>
  <c r="Q2028" i="7"/>
  <c r="S2028" i="7"/>
  <c r="R2028" i="7" l="1"/>
  <c r="T2028" i="7" s="1"/>
  <c r="U2028" i="7"/>
  <c r="N2029" i="7" l="1"/>
  <c r="O2029" i="7" s="1"/>
  <c r="M2029" i="7"/>
  <c r="P2029" i="7" l="1"/>
  <c r="Q2029" i="7"/>
  <c r="S2029" i="7"/>
  <c r="R2029" i="7" l="1"/>
  <c r="T2029" i="7" s="1"/>
  <c r="U2029" i="7"/>
  <c r="N2030" i="7" l="1"/>
  <c r="O2030" i="7" s="1"/>
  <c r="M2030" i="7"/>
  <c r="P2030" i="7" l="1"/>
  <c r="Q2030" i="7"/>
  <c r="S2030" i="7" s="1"/>
  <c r="R2030" i="7" l="1"/>
  <c r="T2030" i="7" s="1"/>
  <c r="U2030" i="7"/>
  <c r="M2031" i="7" l="1"/>
  <c r="N2031" i="7"/>
  <c r="O2031" i="7" s="1"/>
  <c r="P2031" i="7" l="1"/>
  <c r="Q2031" i="7"/>
  <c r="S2031" i="7" s="1"/>
  <c r="R2031" i="7" l="1"/>
  <c r="T2031" i="7" s="1"/>
  <c r="U2031" i="7"/>
  <c r="M2032" i="7" l="1"/>
  <c r="N2032" i="7"/>
  <c r="O2032" i="7" s="1"/>
  <c r="P2032" i="7" l="1"/>
  <c r="Q2032" i="7"/>
  <c r="S2032" i="7" s="1"/>
  <c r="R2032" i="7" l="1"/>
  <c r="T2032" i="7" s="1"/>
  <c r="U2032" i="7"/>
  <c r="M2033" i="7" l="1"/>
  <c r="N2033" i="7"/>
  <c r="O2033" i="7" s="1"/>
  <c r="P2033" i="7" l="1"/>
  <c r="Q2033" i="7"/>
  <c r="S2033" i="7" s="1"/>
  <c r="U2033" i="7" l="1"/>
  <c r="R2033" i="7"/>
  <c r="T2033" i="7" s="1"/>
  <c r="N2034" i="7" l="1"/>
  <c r="O2034" i="7" s="1"/>
  <c r="M2034" i="7"/>
  <c r="P2034" i="7" l="1"/>
  <c r="Q2034" i="7"/>
  <c r="S2034" i="7" s="1"/>
  <c r="U2034" i="7" l="1"/>
  <c r="R2034" i="7"/>
  <c r="T2034" i="7" s="1"/>
  <c r="M2035" i="7" l="1"/>
  <c r="N2035" i="7"/>
  <c r="O2035" i="7" s="1"/>
  <c r="P2035" i="7" l="1"/>
  <c r="Q2035" i="7"/>
  <c r="S2035" i="7" s="1"/>
  <c r="U2035" i="7" l="1"/>
  <c r="R2035" i="7"/>
  <c r="T2035" i="7" s="1"/>
  <c r="M2036" i="7" l="1"/>
  <c r="N2036" i="7"/>
  <c r="O2036" i="7" s="1"/>
  <c r="P2036" i="7" l="1"/>
  <c r="Q2036" i="7"/>
  <c r="S2036" i="7"/>
  <c r="R2036" i="7" l="1"/>
  <c r="T2036" i="7" s="1"/>
  <c r="U2036" i="7"/>
  <c r="M2037" i="7" l="1"/>
  <c r="N2037" i="7"/>
  <c r="O2037" i="7" s="1"/>
  <c r="P2037" i="7" l="1"/>
  <c r="Q2037" i="7"/>
  <c r="S2037" i="7"/>
  <c r="R2037" i="7" l="1"/>
  <c r="T2037" i="7" s="1"/>
  <c r="U2037" i="7"/>
  <c r="M2038" i="7" l="1"/>
  <c r="N2038" i="7"/>
  <c r="O2038" i="7" s="1"/>
  <c r="P2038" i="7" l="1"/>
  <c r="Q2038" i="7"/>
  <c r="S2038" i="7"/>
  <c r="U2038" i="7" l="1"/>
  <c r="R2038" i="7"/>
  <c r="T2038" i="7" s="1"/>
  <c r="N2039" i="7" l="1"/>
  <c r="O2039" i="7" s="1"/>
  <c r="M2039" i="7"/>
  <c r="P2039" i="7" l="1"/>
  <c r="Q2039" i="7"/>
  <c r="S2039" i="7"/>
  <c r="R2039" i="7" l="1"/>
  <c r="T2039" i="7" s="1"/>
  <c r="U2039" i="7"/>
  <c r="M2040" i="7" l="1"/>
  <c r="N2040" i="7"/>
  <c r="O2040" i="7" s="1"/>
  <c r="P2040" i="7" l="1"/>
  <c r="Q2040" i="7"/>
  <c r="S2040" i="7"/>
  <c r="U2040" i="7" l="1"/>
  <c r="R2040" i="7"/>
  <c r="T2040" i="7" s="1"/>
  <c r="M2041" i="7" l="1"/>
  <c r="N2041" i="7"/>
  <c r="O2041" i="7" s="1"/>
  <c r="P2041" i="7" l="1"/>
  <c r="Q2041" i="7"/>
  <c r="S2041" i="7" s="1"/>
  <c r="U2041" i="7" l="1"/>
  <c r="R2041" i="7"/>
  <c r="T2041" i="7" s="1"/>
  <c r="N2042" i="7" l="1"/>
  <c r="O2042" i="7" s="1"/>
  <c r="M2042" i="7"/>
  <c r="P2042" i="7" l="1"/>
  <c r="Q2042" i="7"/>
  <c r="S2042" i="7"/>
  <c r="R2042" i="7" l="1"/>
  <c r="T2042" i="7" s="1"/>
  <c r="U2042" i="7"/>
  <c r="M2043" i="7" l="1"/>
  <c r="N2043" i="7"/>
  <c r="O2043" i="7" s="1"/>
  <c r="P2043" i="7" l="1"/>
  <c r="Q2043" i="7"/>
  <c r="S2043" i="7"/>
  <c r="R2043" i="7" l="1"/>
  <c r="T2043" i="7" s="1"/>
  <c r="U2043" i="7"/>
  <c r="M2044" i="7" l="1"/>
  <c r="N2044" i="7"/>
  <c r="O2044" i="7" s="1"/>
  <c r="P2044" i="7" l="1"/>
  <c r="Q2044" i="7"/>
  <c r="S2044" i="7" s="1"/>
  <c r="U2044" i="7" l="1"/>
  <c r="R2044" i="7"/>
  <c r="T2044" i="7" s="1"/>
  <c r="M2045" i="7" l="1"/>
  <c r="N2045" i="7"/>
  <c r="O2045" i="7" s="1"/>
  <c r="P2045" i="7" l="1"/>
  <c r="Q2045" i="7"/>
  <c r="S2045" i="7"/>
  <c r="U2045" i="7" l="1"/>
  <c r="R2045" i="7"/>
  <c r="T2045" i="7" s="1"/>
  <c r="M2046" i="7" l="1"/>
  <c r="N2046" i="7"/>
  <c r="O2046" i="7" s="1"/>
  <c r="P2046" i="7" l="1"/>
  <c r="Q2046" i="7"/>
  <c r="S2046" i="7" s="1"/>
  <c r="R2046" i="7" l="1"/>
  <c r="T2046" i="7" s="1"/>
  <c r="U2046" i="7"/>
  <c r="M2047" i="7" l="1"/>
  <c r="N2047" i="7"/>
  <c r="O2047" i="7" s="1"/>
  <c r="P2047" i="7" l="1"/>
  <c r="Q2047" i="7"/>
  <c r="S2047" i="7" s="1"/>
  <c r="R2047" i="7" l="1"/>
  <c r="T2047" i="7" s="1"/>
  <c r="U2047" i="7"/>
  <c r="M2048" i="7" l="1"/>
  <c r="N2048" i="7"/>
  <c r="O2048" i="7" s="1"/>
  <c r="P2048" i="7" l="1"/>
  <c r="Q2048" i="7"/>
  <c r="S2048" i="7" s="1"/>
  <c r="R2048" i="7" l="1"/>
  <c r="T2048" i="7" s="1"/>
  <c r="U2048" i="7"/>
  <c r="N2049" i="7" l="1"/>
  <c r="O2049" i="7" s="1"/>
  <c r="M2049" i="7"/>
  <c r="P2049" i="7" l="1"/>
  <c r="Q2049" i="7"/>
  <c r="S2049" i="7"/>
  <c r="U2049" i="7" l="1"/>
  <c r="R2049" i="7"/>
  <c r="T2049" i="7" s="1"/>
  <c r="N2050" i="7" l="1"/>
  <c r="O2050" i="7" s="1"/>
  <c r="M2050" i="7"/>
  <c r="P2050" i="7" l="1"/>
  <c r="Q2050" i="7"/>
  <c r="S2050" i="7" s="1"/>
  <c r="R2050" i="7" l="1"/>
  <c r="T2050" i="7" s="1"/>
  <c r="U2050" i="7"/>
  <c r="M2051" i="7" l="1"/>
  <c r="N2051" i="7"/>
  <c r="O2051" i="7" s="1"/>
  <c r="P2051" i="7" l="1"/>
  <c r="Q2051" i="7"/>
  <c r="S2051" i="7"/>
  <c r="R2051" i="7" l="1"/>
  <c r="T2051" i="7" s="1"/>
  <c r="U2051" i="7"/>
  <c r="M2052" i="7" l="1"/>
  <c r="N2052" i="7"/>
  <c r="O2052" i="7" s="1"/>
  <c r="P2052" i="7" l="1"/>
  <c r="Q2052" i="7"/>
  <c r="S2052" i="7" s="1"/>
  <c r="U2052" i="7" l="1"/>
  <c r="R2052" i="7"/>
  <c r="T2052" i="7" s="1"/>
  <c r="N2053" i="7" l="1"/>
  <c r="O2053" i="7" s="1"/>
  <c r="M2053" i="7"/>
  <c r="P2053" i="7" l="1"/>
  <c r="Q2053" i="7"/>
  <c r="S2053" i="7" s="1"/>
  <c r="U2053" i="7" l="1"/>
  <c r="R2053" i="7"/>
  <c r="T2053" i="7" s="1"/>
  <c r="M2054" i="7" l="1"/>
  <c r="N2054" i="7"/>
  <c r="O2054" i="7" s="1"/>
  <c r="P2054" i="7" l="1"/>
  <c r="Q2054" i="7"/>
  <c r="S2054" i="7"/>
  <c r="R2054" i="7" l="1"/>
  <c r="T2054" i="7" s="1"/>
  <c r="U2054" i="7"/>
  <c r="M2055" i="7" l="1"/>
  <c r="N2055" i="7"/>
  <c r="O2055" i="7" s="1"/>
  <c r="P2055" i="7" l="1"/>
  <c r="Q2055" i="7"/>
  <c r="S2055" i="7"/>
  <c r="R2055" i="7" l="1"/>
  <c r="T2055" i="7" s="1"/>
  <c r="U2055" i="7"/>
  <c r="M2056" i="7" l="1"/>
  <c r="N2056" i="7"/>
  <c r="O2056" i="7" s="1"/>
  <c r="P2056" i="7" l="1"/>
  <c r="Q2056" i="7"/>
  <c r="S2056" i="7"/>
  <c r="U2056" i="7" l="1"/>
  <c r="R2056" i="7"/>
  <c r="T2056" i="7" s="1"/>
  <c r="M2057" i="7" l="1"/>
  <c r="N2057" i="7"/>
  <c r="O2057" i="7" s="1"/>
  <c r="P2057" i="7" l="1"/>
  <c r="Q2057" i="7"/>
  <c r="S2057" i="7"/>
  <c r="U2057" i="7" l="1"/>
  <c r="R2057" i="7"/>
  <c r="T2057" i="7" s="1"/>
  <c r="N2058" i="7" l="1"/>
  <c r="O2058" i="7" s="1"/>
  <c r="M2058" i="7"/>
  <c r="P2058" i="7" l="1"/>
  <c r="Q2058" i="7"/>
  <c r="S2058" i="7" s="1"/>
  <c r="R2058" i="7" l="1"/>
  <c r="T2058" i="7" s="1"/>
  <c r="U2058" i="7"/>
  <c r="M2059" i="7" l="1"/>
  <c r="N2059" i="7"/>
  <c r="O2059" i="7" s="1"/>
  <c r="P2059" i="7" l="1"/>
  <c r="Q2059" i="7"/>
  <c r="S2059" i="7" s="1"/>
  <c r="R2059" i="7" l="1"/>
  <c r="T2059" i="7" s="1"/>
  <c r="U2059" i="7"/>
  <c r="M2060" i="7" l="1"/>
  <c r="N2060" i="7"/>
  <c r="O2060" i="7" s="1"/>
  <c r="P2060" i="7" l="1"/>
  <c r="Q2060" i="7"/>
  <c r="S2060" i="7"/>
  <c r="U2060" i="7" l="1"/>
  <c r="R2060" i="7"/>
  <c r="T2060" i="7" s="1"/>
  <c r="N2061" i="7" l="1"/>
  <c r="O2061" i="7" s="1"/>
  <c r="M2061" i="7"/>
  <c r="P2061" i="7" l="1"/>
  <c r="Q2061" i="7"/>
  <c r="S2061" i="7"/>
  <c r="U2061" i="7" l="1"/>
  <c r="R2061" i="7"/>
  <c r="T2061" i="7" s="1"/>
  <c r="M2062" i="7" l="1"/>
  <c r="N2062" i="7"/>
  <c r="O2062" i="7" s="1"/>
  <c r="P2062" i="7" l="1"/>
  <c r="Q2062" i="7"/>
  <c r="S2062" i="7" s="1"/>
  <c r="R2062" i="7" l="1"/>
  <c r="T2062" i="7" s="1"/>
  <c r="U2062" i="7"/>
  <c r="M2063" i="7" l="1"/>
  <c r="N2063" i="7"/>
  <c r="O2063" i="7" s="1"/>
  <c r="P2063" i="7" l="1"/>
  <c r="Q2063" i="7"/>
  <c r="S2063" i="7" s="1"/>
  <c r="U2063" i="7" l="1"/>
  <c r="R2063" i="7"/>
  <c r="T2063" i="7" s="1"/>
  <c r="M2064" i="7" l="1"/>
  <c r="N2064" i="7"/>
  <c r="O2064" i="7" s="1"/>
  <c r="P2064" i="7" l="1"/>
  <c r="Q2064" i="7"/>
  <c r="S2064" i="7" s="1"/>
  <c r="R2064" i="7" l="1"/>
  <c r="T2064" i="7" s="1"/>
  <c r="U2064" i="7"/>
  <c r="M2065" i="7" l="1"/>
  <c r="N2065" i="7"/>
  <c r="O2065" i="7" s="1"/>
  <c r="P2065" i="7" l="1"/>
  <c r="Q2065" i="7"/>
  <c r="S2065" i="7" s="1"/>
  <c r="U2065" i="7" l="1"/>
  <c r="R2065" i="7"/>
  <c r="T2065" i="7" s="1"/>
  <c r="N2066" i="7" l="1"/>
  <c r="O2066" i="7" s="1"/>
  <c r="M2066" i="7"/>
  <c r="P2066" i="7" l="1"/>
  <c r="Q2066" i="7"/>
  <c r="S2066" i="7"/>
  <c r="U2066" i="7" l="1"/>
  <c r="R2066" i="7"/>
  <c r="T2066" i="7" s="1"/>
  <c r="M2067" i="7" l="1"/>
  <c r="N2067" i="7"/>
  <c r="O2067" i="7" s="1"/>
  <c r="P2067" i="7" l="1"/>
  <c r="Q2067" i="7"/>
  <c r="S2067" i="7" s="1"/>
  <c r="R2067" i="7" l="1"/>
  <c r="T2067" i="7" s="1"/>
  <c r="U2067" i="7"/>
  <c r="N2068" i="7" l="1"/>
  <c r="O2068" i="7" s="1"/>
  <c r="M2068" i="7"/>
  <c r="P2068" i="7" l="1"/>
  <c r="Q2068" i="7"/>
  <c r="S2068" i="7"/>
  <c r="U2068" i="7" l="1"/>
  <c r="R2068" i="7"/>
  <c r="T2068" i="7" s="1"/>
  <c r="M2069" i="7" l="1"/>
  <c r="N2069" i="7"/>
  <c r="O2069" i="7" s="1"/>
  <c r="P2069" i="7" l="1"/>
  <c r="Q2069" i="7"/>
  <c r="S2069" i="7" s="1"/>
  <c r="U2069" i="7" l="1"/>
  <c r="R2069" i="7"/>
  <c r="T2069" i="7" s="1"/>
  <c r="M2070" i="7" l="1"/>
  <c r="N2070" i="7"/>
  <c r="O2070" i="7" s="1"/>
  <c r="P2070" i="7" l="1"/>
  <c r="Q2070" i="7"/>
  <c r="S2070" i="7" s="1"/>
  <c r="U2070" i="7" l="1"/>
  <c r="R2070" i="7"/>
  <c r="T2070" i="7" s="1"/>
  <c r="M2071" i="7" l="1"/>
  <c r="N2071" i="7"/>
  <c r="O2071" i="7" s="1"/>
  <c r="P2071" i="7" l="1"/>
  <c r="Q2071" i="7"/>
  <c r="S2071" i="7" s="1"/>
  <c r="U2071" i="7" l="1"/>
  <c r="R2071" i="7"/>
  <c r="T2071" i="7" s="1"/>
  <c r="M2072" i="7" l="1"/>
  <c r="N2072" i="7"/>
  <c r="O2072" i="7" s="1"/>
  <c r="P2072" i="7" l="1"/>
  <c r="Q2072" i="7"/>
  <c r="S2072" i="7" s="1"/>
  <c r="R2072" i="7" l="1"/>
  <c r="T2072" i="7" s="1"/>
  <c r="U2072" i="7"/>
  <c r="M2073" i="7" l="1"/>
  <c r="N2073" i="7"/>
  <c r="O2073" i="7" s="1"/>
  <c r="P2073" i="7" l="1"/>
  <c r="Q2073" i="7"/>
  <c r="S2073" i="7" s="1"/>
  <c r="U2073" i="7" l="1"/>
  <c r="R2073" i="7"/>
  <c r="T2073" i="7" s="1"/>
  <c r="N2074" i="7" l="1"/>
  <c r="O2074" i="7" s="1"/>
  <c r="M2074" i="7"/>
  <c r="P2074" i="7" l="1"/>
  <c r="Q2074" i="7"/>
  <c r="S2074" i="7"/>
  <c r="R2074" i="7" l="1"/>
  <c r="T2074" i="7" s="1"/>
  <c r="U2074" i="7"/>
  <c r="M2075" i="7" l="1"/>
  <c r="N2075" i="7"/>
  <c r="O2075" i="7" s="1"/>
  <c r="P2075" i="7" l="1"/>
  <c r="Q2075" i="7"/>
  <c r="S2075" i="7"/>
  <c r="U2075" i="7" l="1"/>
  <c r="R2075" i="7"/>
  <c r="T2075" i="7" s="1"/>
  <c r="N2076" i="7" l="1"/>
  <c r="O2076" i="7" s="1"/>
  <c r="M2076" i="7"/>
  <c r="P2076" i="7" l="1"/>
  <c r="Q2076" i="7"/>
  <c r="S2076" i="7" s="1"/>
  <c r="R2076" i="7" l="1"/>
  <c r="T2076" i="7" s="1"/>
  <c r="U2076" i="7"/>
  <c r="N2077" i="7" l="1"/>
  <c r="O2077" i="7" s="1"/>
  <c r="M2077" i="7"/>
  <c r="P2077" i="7" l="1"/>
  <c r="Q2077" i="7"/>
  <c r="S2077" i="7"/>
  <c r="U2077" i="7" l="1"/>
  <c r="R2077" i="7"/>
  <c r="T2077" i="7" s="1"/>
  <c r="M2078" i="7" l="1"/>
  <c r="N2078" i="7"/>
  <c r="O2078" i="7" s="1"/>
  <c r="P2078" i="7" l="1"/>
  <c r="Q2078" i="7"/>
  <c r="S2078" i="7" s="1"/>
  <c r="R2078" i="7" l="1"/>
  <c r="T2078" i="7" s="1"/>
  <c r="U2078" i="7"/>
  <c r="M2079" i="7" l="1"/>
  <c r="N2079" i="7"/>
  <c r="O2079" i="7" s="1"/>
  <c r="P2079" i="7" l="1"/>
  <c r="Q2079" i="7"/>
  <c r="S2079" i="7"/>
  <c r="U2079" i="7" l="1"/>
  <c r="R2079" i="7"/>
  <c r="T2079" i="7" s="1"/>
  <c r="M2080" i="7" l="1"/>
  <c r="N2080" i="7"/>
  <c r="O2080" i="7" s="1"/>
  <c r="P2080" i="7" l="1"/>
  <c r="Q2080" i="7"/>
  <c r="S2080" i="7" s="1"/>
  <c r="R2080" i="7" l="1"/>
  <c r="T2080" i="7" s="1"/>
  <c r="U2080" i="7"/>
  <c r="M2081" i="7" l="1"/>
  <c r="N2081" i="7"/>
  <c r="O2081" i="7" s="1"/>
  <c r="P2081" i="7" l="1"/>
  <c r="Q2081" i="7"/>
  <c r="S2081" i="7" s="1"/>
  <c r="R2081" i="7" l="1"/>
  <c r="T2081" i="7" s="1"/>
  <c r="U2081" i="7"/>
  <c r="N2082" i="7" l="1"/>
  <c r="O2082" i="7" s="1"/>
  <c r="M2082" i="7"/>
  <c r="P2082" i="7" l="1"/>
  <c r="Q2082" i="7"/>
  <c r="S2082" i="7" s="1"/>
  <c r="U2082" i="7" l="1"/>
  <c r="R2082" i="7"/>
  <c r="T2082" i="7" s="1"/>
  <c r="M2083" i="7" l="1"/>
  <c r="N2083" i="7"/>
  <c r="O2083" i="7" s="1"/>
  <c r="P2083" i="7" l="1"/>
  <c r="Q2083" i="7"/>
  <c r="S2083" i="7"/>
  <c r="R2083" i="7" l="1"/>
  <c r="T2083" i="7" s="1"/>
  <c r="U2083" i="7"/>
  <c r="M2084" i="7" l="1"/>
  <c r="N2084" i="7"/>
  <c r="O2084" i="7" s="1"/>
  <c r="P2084" i="7" l="1"/>
  <c r="Q2084" i="7"/>
  <c r="S2084" i="7"/>
  <c r="U2084" i="7" l="1"/>
  <c r="R2084" i="7"/>
  <c r="T2084" i="7" s="1"/>
  <c r="M2085" i="7" l="1"/>
  <c r="N2085" i="7"/>
  <c r="O2085" i="7" s="1"/>
  <c r="P2085" i="7" l="1"/>
  <c r="Q2085" i="7"/>
  <c r="S2085" i="7"/>
  <c r="R2085" i="7" l="1"/>
  <c r="T2085" i="7" s="1"/>
  <c r="U2085" i="7"/>
  <c r="M2086" i="7" l="1"/>
  <c r="N2086" i="7"/>
  <c r="O2086" i="7" s="1"/>
  <c r="P2086" i="7" l="1"/>
  <c r="Q2086" i="7"/>
  <c r="S2086" i="7" s="1"/>
  <c r="U2086" i="7" l="1"/>
  <c r="R2086" i="7"/>
  <c r="T2086" i="7" s="1"/>
  <c r="N2087" i="7" l="1"/>
  <c r="O2087" i="7" s="1"/>
  <c r="M2087" i="7"/>
  <c r="P2087" i="7" l="1"/>
  <c r="Q2087" i="7"/>
  <c r="S2087" i="7" s="1"/>
  <c r="U2087" i="7" l="1"/>
  <c r="R2087" i="7"/>
  <c r="T2087" i="7" s="1"/>
  <c r="M2088" i="7" l="1"/>
  <c r="N2088" i="7"/>
  <c r="O2088" i="7" s="1"/>
  <c r="P2088" i="7" l="1"/>
  <c r="Q2088" i="7"/>
  <c r="S2088" i="7" s="1"/>
  <c r="R2088" i="7" l="1"/>
  <c r="T2088" i="7" s="1"/>
  <c r="U2088" i="7"/>
  <c r="M2089" i="7" l="1"/>
  <c r="N2089" i="7"/>
  <c r="O2089" i="7" s="1"/>
  <c r="P2089" i="7" l="1"/>
  <c r="Q2089" i="7"/>
  <c r="S2089" i="7" s="1"/>
  <c r="U2089" i="7" l="1"/>
  <c r="R2089" i="7"/>
  <c r="T2089" i="7" s="1"/>
  <c r="N2090" i="7" l="1"/>
  <c r="O2090" i="7" s="1"/>
  <c r="M2090" i="7"/>
  <c r="P2090" i="7" l="1"/>
  <c r="Q2090" i="7"/>
  <c r="S2090" i="7"/>
  <c r="R2090" i="7" l="1"/>
  <c r="T2090" i="7" s="1"/>
  <c r="U2090" i="7"/>
  <c r="M2091" i="7" l="1"/>
  <c r="N2091" i="7"/>
  <c r="O2091" i="7" s="1"/>
  <c r="P2091" i="7" l="1"/>
  <c r="Q2091" i="7"/>
  <c r="S2091" i="7"/>
  <c r="U2091" i="7" l="1"/>
  <c r="R2091" i="7"/>
  <c r="T2091" i="7" s="1"/>
  <c r="M2092" i="7" l="1"/>
  <c r="N2092" i="7"/>
  <c r="O2092" i="7" s="1"/>
  <c r="P2092" i="7" l="1"/>
  <c r="Q2092" i="7"/>
  <c r="S2092" i="7" s="1"/>
  <c r="R2092" i="7" l="1"/>
  <c r="T2092" i="7" s="1"/>
  <c r="U2092" i="7"/>
  <c r="M2093" i="7" l="1"/>
  <c r="N2093" i="7"/>
  <c r="O2093" i="7" s="1"/>
  <c r="P2093" i="7" l="1"/>
  <c r="Q2093" i="7"/>
  <c r="S2093" i="7" s="1"/>
  <c r="R2093" i="7" l="1"/>
  <c r="T2093" i="7" s="1"/>
  <c r="U2093" i="7"/>
  <c r="M2094" i="7" l="1"/>
  <c r="N2094" i="7"/>
  <c r="O2094" i="7" s="1"/>
  <c r="P2094" i="7" l="1"/>
  <c r="Q2094" i="7"/>
  <c r="S2094" i="7"/>
  <c r="R2094" i="7" l="1"/>
  <c r="T2094" i="7" s="1"/>
  <c r="U2094" i="7"/>
  <c r="N2095" i="7" l="1"/>
  <c r="O2095" i="7" s="1"/>
  <c r="M2095" i="7"/>
  <c r="P2095" i="7" l="1"/>
  <c r="Q2095" i="7"/>
  <c r="S2095" i="7" s="1"/>
  <c r="U2095" i="7" l="1"/>
  <c r="R2095" i="7"/>
  <c r="T2095" i="7" s="1"/>
  <c r="N2096" i="7" l="1"/>
  <c r="O2096" i="7" s="1"/>
  <c r="M2096" i="7"/>
  <c r="P2096" i="7" l="1"/>
  <c r="Q2096" i="7"/>
  <c r="S2096" i="7" s="1"/>
  <c r="R2096" i="7" l="1"/>
  <c r="T2096" i="7" s="1"/>
  <c r="U2096" i="7"/>
  <c r="M2097" i="7" l="1"/>
  <c r="N2097" i="7"/>
  <c r="O2097" i="7" s="1"/>
  <c r="P2097" i="7" l="1"/>
  <c r="Q2097" i="7"/>
  <c r="S2097" i="7"/>
  <c r="R2097" i="7" l="1"/>
  <c r="T2097" i="7" s="1"/>
  <c r="U2097" i="7"/>
  <c r="N2098" i="7" l="1"/>
  <c r="O2098" i="7" s="1"/>
  <c r="M2098" i="7"/>
  <c r="P2098" i="7" l="1"/>
  <c r="Q2098" i="7"/>
  <c r="S2098" i="7" s="1"/>
  <c r="U2098" i="7" l="1"/>
  <c r="R2098" i="7"/>
  <c r="T2098" i="7" s="1"/>
  <c r="M2099" i="7" l="1"/>
  <c r="N2099" i="7"/>
  <c r="O2099" i="7" s="1"/>
  <c r="P2099" i="7" l="1"/>
  <c r="Q2099" i="7"/>
  <c r="S2099" i="7" s="1"/>
  <c r="U2099" i="7" l="1"/>
  <c r="R2099" i="7"/>
  <c r="T2099" i="7" s="1"/>
  <c r="M2100" i="7" l="1"/>
  <c r="N2100" i="7"/>
  <c r="O2100" i="7" s="1"/>
  <c r="P2100" i="7" l="1"/>
  <c r="Q2100" i="7"/>
  <c r="S2100" i="7"/>
  <c r="R2100" i="7" l="1"/>
  <c r="T2100" i="7" s="1"/>
  <c r="U2100" i="7"/>
  <c r="M2101" i="7" l="1"/>
  <c r="N2101" i="7"/>
  <c r="O2101" i="7" s="1"/>
  <c r="P2101" i="7" l="1"/>
  <c r="Q2101" i="7"/>
  <c r="S2101" i="7"/>
  <c r="R2101" i="7" l="1"/>
  <c r="T2101" i="7" s="1"/>
  <c r="U2101" i="7"/>
  <c r="M2102" i="7" l="1"/>
  <c r="N2102" i="7"/>
  <c r="O2102" i="7" s="1"/>
  <c r="P2102" i="7" l="1"/>
  <c r="Q2102" i="7"/>
  <c r="S2102" i="7" s="1"/>
  <c r="U2102" i="7" l="1"/>
  <c r="R2102" i="7"/>
  <c r="T2102" i="7" s="1"/>
  <c r="N2103" i="7" l="1"/>
  <c r="O2103" i="7" s="1"/>
  <c r="M2103" i="7"/>
  <c r="P2103" i="7" l="1"/>
  <c r="Q2103" i="7"/>
  <c r="S2103" i="7" s="1"/>
  <c r="U2103" i="7" l="1"/>
  <c r="R2103" i="7"/>
  <c r="T2103" i="7" s="1"/>
  <c r="M2104" i="7" l="1"/>
  <c r="N2104" i="7"/>
  <c r="O2104" i="7" s="1"/>
  <c r="P2104" i="7" l="1"/>
  <c r="Q2104" i="7"/>
  <c r="S2104" i="7" s="1"/>
  <c r="R2104" i="7" l="1"/>
  <c r="T2104" i="7" s="1"/>
  <c r="U2104" i="7"/>
  <c r="M2105" i="7" l="1"/>
  <c r="N2105" i="7"/>
  <c r="O2105" i="7" s="1"/>
  <c r="P2105" i="7" l="1"/>
  <c r="Q2105" i="7"/>
  <c r="S2105" i="7" s="1"/>
  <c r="R2105" i="7" l="1"/>
  <c r="T2105" i="7" s="1"/>
  <c r="U2105" i="7"/>
  <c r="N2106" i="7" l="1"/>
  <c r="O2106" i="7" s="1"/>
  <c r="M2106" i="7"/>
  <c r="P2106" i="7" l="1"/>
  <c r="Q2106" i="7"/>
  <c r="S2106" i="7" s="1"/>
  <c r="U2106" i="7" l="1"/>
  <c r="R2106" i="7"/>
  <c r="T2106" i="7" s="1"/>
  <c r="M2107" i="7" l="1"/>
  <c r="N2107" i="7"/>
  <c r="O2107" i="7" s="1"/>
  <c r="P2107" i="7" l="1"/>
  <c r="Q2107" i="7"/>
  <c r="S2107" i="7" s="1"/>
  <c r="U2107" i="7" l="1"/>
  <c r="R2107" i="7"/>
  <c r="T2107" i="7" s="1"/>
  <c r="M2108" i="7" l="1"/>
  <c r="N2108" i="7"/>
  <c r="O2108" i="7" s="1"/>
  <c r="P2108" i="7" l="1"/>
  <c r="Q2108" i="7"/>
  <c r="S2108" i="7" s="1"/>
  <c r="R2108" i="7" l="1"/>
  <c r="T2108" i="7" s="1"/>
  <c r="U2108" i="7"/>
  <c r="M2109" i="7" l="1"/>
  <c r="N2109" i="7"/>
  <c r="O2109" i="7" s="1"/>
  <c r="P2109" i="7" l="1"/>
  <c r="Q2109" i="7"/>
  <c r="S2109" i="7" s="1"/>
  <c r="U2109" i="7" l="1"/>
  <c r="R2109" i="7"/>
  <c r="T2109" i="7" s="1"/>
  <c r="M2110" i="7" l="1"/>
  <c r="N2110" i="7"/>
  <c r="O2110" i="7" s="1"/>
  <c r="P2110" i="7" l="1"/>
  <c r="Q2110" i="7"/>
  <c r="S2110" i="7" s="1"/>
  <c r="U2110" i="7" l="1"/>
  <c r="R2110" i="7"/>
  <c r="T2110" i="7" s="1"/>
  <c r="N2111" i="7" l="1"/>
  <c r="O2111" i="7" s="1"/>
  <c r="M2111" i="7"/>
  <c r="P2111" i="7" l="1"/>
  <c r="Q2111" i="7"/>
  <c r="S2111" i="7"/>
  <c r="R2111" i="7" l="1"/>
  <c r="T2111" i="7" s="1"/>
  <c r="U2111" i="7"/>
  <c r="M2112" i="7" l="1"/>
  <c r="N2112" i="7"/>
  <c r="O2112" i="7" s="1"/>
  <c r="P2112" i="7" l="1"/>
  <c r="Q2112" i="7"/>
  <c r="S2112" i="7"/>
  <c r="R2112" i="7" l="1"/>
  <c r="T2112" i="7" s="1"/>
  <c r="U2112" i="7"/>
  <c r="N2113" i="7" l="1"/>
  <c r="O2113" i="7" s="1"/>
  <c r="M2113" i="7"/>
  <c r="P2113" i="7" l="1"/>
  <c r="Q2113" i="7"/>
  <c r="S2113" i="7" s="1"/>
  <c r="U2113" i="7" l="1"/>
  <c r="R2113" i="7"/>
  <c r="T2113" i="7" s="1"/>
  <c r="N2114" i="7" l="1"/>
  <c r="O2114" i="7" s="1"/>
  <c r="M2114" i="7"/>
  <c r="P2114" i="7" l="1"/>
  <c r="Q2114" i="7"/>
  <c r="S2114" i="7" s="1"/>
  <c r="U2114" i="7" l="1"/>
  <c r="R2114" i="7"/>
  <c r="T2114" i="7" s="1"/>
  <c r="M2115" i="7" l="1"/>
  <c r="N2115" i="7"/>
  <c r="O2115" i="7" s="1"/>
  <c r="P2115" i="7" l="1"/>
  <c r="Q2115" i="7"/>
  <c r="S2115" i="7" s="1"/>
  <c r="R2115" i="7" l="1"/>
  <c r="T2115" i="7" s="1"/>
  <c r="U2115" i="7"/>
  <c r="M2116" i="7" l="1"/>
  <c r="N2116" i="7"/>
  <c r="O2116" i="7" s="1"/>
  <c r="P2116" i="7" l="1"/>
  <c r="Q2116" i="7"/>
  <c r="S2116" i="7"/>
  <c r="U2116" i="7" l="1"/>
  <c r="R2116" i="7"/>
  <c r="T2116" i="7" s="1"/>
  <c r="N2117" i="7" l="1"/>
  <c r="O2117" i="7" s="1"/>
  <c r="M2117" i="7"/>
  <c r="P2117" i="7" l="1"/>
  <c r="Q2117" i="7"/>
  <c r="S2117" i="7" s="1"/>
  <c r="R2117" i="7" l="1"/>
  <c r="T2117" i="7" s="1"/>
  <c r="U2117" i="7"/>
  <c r="M2118" i="7" l="1"/>
  <c r="N2118" i="7"/>
  <c r="O2118" i="7" s="1"/>
  <c r="P2118" i="7" l="1"/>
  <c r="Q2118" i="7"/>
  <c r="S2118" i="7" s="1"/>
  <c r="R2118" i="7" l="1"/>
  <c r="T2118" i="7" s="1"/>
  <c r="U2118" i="7"/>
  <c r="M2119" i="7" l="1"/>
  <c r="N2119" i="7"/>
  <c r="O2119" i="7" s="1"/>
  <c r="P2119" i="7" l="1"/>
  <c r="Q2119" i="7"/>
  <c r="S2119" i="7"/>
  <c r="R2119" i="7" l="1"/>
  <c r="T2119" i="7" s="1"/>
  <c r="U2119" i="7"/>
  <c r="M2120" i="7" l="1"/>
  <c r="N2120" i="7"/>
  <c r="O2120" i="7" s="1"/>
  <c r="P2120" i="7" l="1"/>
  <c r="Q2120" i="7"/>
  <c r="S2120" i="7" s="1"/>
  <c r="U2120" i="7" l="1"/>
  <c r="R2120" i="7"/>
  <c r="T2120" i="7" s="1"/>
  <c r="N2121" i="7" l="1"/>
  <c r="O2121" i="7" s="1"/>
  <c r="M2121" i="7"/>
  <c r="P2121" i="7" l="1"/>
  <c r="Q2121" i="7"/>
  <c r="S2121" i="7"/>
  <c r="R2121" i="7" l="1"/>
  <c r="T2121" i="7" s="1"/>
  <c r="U2121" i="7"/>
  <c r="N2122" i="7" l="1"/>
  <c r="O2122" i="7" s="1"/>
  <c r="M2122" i="7"/>
  <c r="P2122" i="7" l="1"/>
  <c r="Q2122" i="7"/>
  <c r="S2122" i="7"/>
  <c r="U2122" i="7" l="1"/>
  <c r="R2122" i="7"/>
  <c r="T2122" i="7" s="1"/>
  <c r="M2123" i="7" l="1"/>
  <c r="N2123" i="7"/>
  <c r="O2123" i="7" s="1"/>
  <c r="P2123" i="7" l="1"/>
  <c r="Q2123" i="7"/>
  <c r="S2123" i="7"/>
  <c r="R2123" i="7" l="1"/>
  <c r="T2123" i="7" s="1"/>
  <c r="U2123" i="7"/>
  <c r="M2124" i="7" l="1"/>
  <c r="N2124" i="7"/>
  <c r="O2124" i="7" s="1"/>
  <c r="P2124" i="7" l="1"/>
  <c r="Q2124" i="7"/>
  <c r="S2124" i="7"/>
  <c r="U2124" i="7" l="1"/>
  <c r="R2124" i="7"/>
  <c r="T2124" i="7" s="1"/>
  <c r="M2125" i="7" l="1"/>
  <c r="N2125" i="7"/>
  <c r="O2125" i="7" s="1"/>
  <c r="P2125" i="7" l="1"/>
  <c r="Q2125" i="7"/>
  <c r="S2125" i="7"/>
  <c r="R2125" i="7" l="1"/>
  <c r="T2125" i="7" s="1"/>
  <c r="U2125" i="7"/>
  <c r="N2126" i="7" l="1"/>
  <c r="O2126" i="7" s="1"/>
  <c r="M2126" i="7"/>
  <c r="P2126" i="7" l="1"/>
  <c r="Q2126" i="7"/>
  <c r="S2126" i="7"/>
  <c r="R2126" i="7" l="1"/>
  <c r="T2126" i="7" s="1"/>
  <c r="U2126" i="7"/>
  <c r="M2127" i="7" l="1"/>
  <c r="N2127" i="7"/>
  <c r="O2127" i="7" s="1"/>
  <c r="P2127" i="7" l="1"/>
  <c r="Q2127" i="7"/>
  <c r="S2127" i="7"/>
  <c r="R2127" i="7" l="1"/>
  <c r="T2127" i="7" s="1"/>
  <c r="U2127" i="7"/>
  <c r="M2128" i="7" l="1"/>
  <c r="N2128" i="7"/>
  <c r="O2128" i="7" s="1"/>
  <c r="P2128" i="7" l="1"/>
  <c r="Q2128" i="7"/>
  <c r="S2128" i="7" s="1"/>
  <c r="R2128" i="7" l="1"/>
  <c r="T2128" i="7" s="1"/>
  <c r="U2128" i="7"/>
  <c r="N2129" i="7" l="1"/>
  <c r="O2129" i="7" s="1"/>
  <c r="M2129" i="7"/>
  <c r="P2129" i="7" l="1"/>
  <c r="Q2129" i="7"/>
  <c r="S2129" i="7" s="1"/>
  <c r="U2129" i="7" l="1"/>
  <c r="R2129" i="7"/>
  <c r="T2129" i="7" s="1"/>
  <c r="N2130" i="7" l="1"/>
  <c r="O2130" i="7" s="1"/>
  <c r="M2130" i="7"/>
  <c r="P2130" i="7" l="1"/>
  <c r="Q2130" i="7"/>
  <c r="S2130" i="7" s="1"/>
  <c r="U2130" i="7" l="1"/>
  <c r="R2130" i="7"/>
  <c r="T2130" i="7" s="1"/>
  <c r="M2131" i="7" l="1"/>
  <c r="N2131" i="7"/>
  <c r="O2131" i="7" s="1"/>
  <c r="P2131" i="7" l="1"/>
  <c r="Q2131" i="7"/>
  <c r="S2131" i="7"/>
  <c r="R2131" i="7" l="1"/>
  <c r="T2131" i="7" s="1"/>
  <c r="U2131" i="7"/>
  <c r="N2132" i="7" l="1"/>
  <c r="O2132" i="7" s="1"/>
  <c r="M2132" i="7"/>
  <c r="P2132" i="7" l="1"/>
  <c r="Q2132" i="7"/>
  <c r="S2132" i="7"/>
  <c r="R2132" i="7" l="1"/>
  <c r="T2132" i="7" s="1"/>
  <c r="U2132" i="7"/>
  <c r="N2133" i="7" l="1"/>
  <c r="O2133" i="7" s="1"/>
  <c r="M2133" i="7"/>
  <c r="P2133" i="7" l="1"/>
  <c r="Q2133" i="7"/>
  <c r="S2133" i="7"/>
  <c r="U2133" i="7" l="1"/>
  <c r="R2133" i="7"/>
  <c r="T2133" i="7" s="1"/>
  <c r="M2134" i="7" l="1"/>
  <c r="N2134" i="7"/>
  <c r="O2134" i="7" s="1"/>
  <c r="P2134" i="7" l="1"/>
  <c r="Q2134" i="7"/>
  <c r="S2134" i="7" s="1"/>
  <c r="U2134" i="7" l="1"/>
  <c r="R2134" i="7"/>
  <c r="T2134" i="7" s="1"/>
  <c r="M2135" i="7" l="1"/>
  <c r="N2135" i="7"/>
  <c r="O2135" i="7" s="1"/>
  <c r="P2135" i="7" l="1"/>
  <c r="Q2135" i="7"/>
  <c r="S2135" i="7" s="1"/>
  <c r="R2135" i="7" l="1"/>
  <c r="T2135" i="7" s="1"/>
  <c r="U2135" i="7"/>
  <c r="M2136" i="7" l="1"/>
  <c r="N2136" i="7"/>
  <c r="O2136" i="7" s="1"/>
  <c r="P2136" i="7" l="1"/>
  <c r="Q2136" i="7"/>
  <c r="S2136" i="7"/>
  <c r="U2136" i="7" l="1"/>
  <c r="R2136" i="7"/>
  <c r="T2136" i="7" s="1"/>
  <c r="M2137" i="7" l="1"/>
  <c r="N2137" i="7"/>
  <c r="O2137" i="7" s="1"/>
  <c r="P2137" i="7" l="1"/>
  <c r="Q2137" i="7"/>
  <c r="S2137" i="7"/>
  <c r="R2137" i="7" l="1"/>
  <c r="T2137" i="7" s="1"/>
  <c r="U2137" i="7"/>
  <c r="N2138" i="7" l="1"/>
  <c r="O2138" i="7" s="1"/>
  <c r="M2138" i="7"/>
  <c r="P2138" i="7" l="1"/>
  <c r="Q2138" i="7"/>
  <c r="S2138" i="7"/>
  <c r="U2138" i="7" l="1"/>
  <c r="R2138" i="7"/>
  <c r="T2138" i="7" s="1"/>
  <c r="M2139" i="7" l="1"/>
  <c r="N2139" i="7"/>
  <c r="O2139" i="7" s="1"/>
  <c r="P2139" i="7" l="1"/>
  <c r="Q2139" i="7"/>
  <c r="S2139" i="7" s="1"/>
  <c r="R2139" i="7" l="1"/>
  <c r="T2139" i="7" s="1"/>
  <c r="U2139" i="7"/>
  <c r="N2140" i="7" l="1"/>
  <c r="O2140" i="7" s="1"/>
  <c r="M2140" i="7"/>
  <c r="P2140" i="7" l="1"/>
  <c r="Q2140" i="7"/>
  <c r="S2140" i="7"/>
  <c r="U2140" i="7" l="1"/>
  <c r="R2140" i="7"/>
  <c r="T2140" i="7" s="1"/>
  <c r="M2141" i="7" l="1"/>
  <c r="N2141" i="7"/>
  <c r="O2141" i="7" s="1"/>
  <c r="P2141" i="7" l="1"/>
  <c r="Q2141" i="7"/>
  <c r="S2141" i="7"/>
  <c r="U2141" i="7" l="1"/>
  <c r="R2141" i="7"/>
  <c r="T2141" i="7" s="1"/>
  <c r="M2142" i="7" l="1"/>
  <c r="N2142" i="7"/>
  <c r="O2142" i="7" s="1"/>
  <c r="P2142" i="7" l="1"/>
  <c r="Q2142" i="7"/>
  <c r="S2142" i="7"/>
  <c r="U2142" i="7" l="1"/>
  <c r="R2142" i="7"/>
  <c r="T2142" i="7" s="1"/>
  <c r="N2143" i="7" l="1"/>
  <c r="O2143" i="7" s="1"/>
  <c r="M2143" i="7"/>
  <c r="P2143" i="7" l="1"/>
  <c r="Q2143" i="7"/>
  <c r="S2143" i="7" s="1"/>
  <c r="R2143" i="7" l="1"/>
  <c r="T2143" i="7" s="1"/>
  <c r="U2143" i="7"/>
  <c r="M2144" i="7" l="1"/>
  <c r="N2144" i="7"/>
  <c r="O2144" i="7" s="1"/>
  <c r="P2144" i="7" l="1"/>
  <c r="Q2144" i="7"/>
  <c r="S2144" i="7"/>
  <c r="R2144" i="7" l="1"/>
  <c r="T2144" i="7" s="1"/>
  <c r="U2144" i="7"/>
  <c r="M2145" i="7" l="1"/>
  <c r="N2145" i="7"/>
  <c r="O2145" i="7" s="1"/>
  <c r="P2145" i="7" l="1"/>
  <c r="Q2145" i="7"/>
  <c r="S2145" i="7" s="1"/>
  <c r="R2145" i="7" l="1"/>
  <c r="T2145" i="7" s="1"/>
  <c r="U2145" i="7"/>
  <c r="N2146" i="7" l="1"/>
  <c r="O2146" i="7" s="1"/>
  <c r="M2146" i="7"/>
  <c r="P2146" i="7" l="1"/>
  <c r="Q2146" i="7"/>
  <c r="S2146" i="7" s="1"/>
  <c r="U2146" i="7" l="1"/>
  <c r="R2146" i="7"/>
  <c r="T2146" i="7" s="1"/>
  <c r="M2147" i="7" l="1"/>
  <c r="N2147" i="7"/>
  <c r="O2147" i="7" s="1"/>
  <c r="P2147" i="7" l="1"/>
  <c r="Q2147" i="7"/>
  <c r="S2147" i="7" s="1"/>
  <c r="U2147" i="7" l="1"/>
  <c r="R2147" i="7"/>
  <c r="T2147" i="7" s="1"/>
  <c r="M2148" i="7" l="1"/>
  <c r="N2148" i="7"/>
  <c r="O2148" i="7" s="1"/>
  <c r="P2148" i="7" l="1"/>
  <c r="Q2148" i="7"/>
  <c r="S2148" i="7"/>
  <c r="R2148" i="7" l="1"/>
  <c r="T2148" i="7" s="1"/>
  <c r="U2148" i="7"/>
  <c r="N2149" i="7" l="1"/>
  <c r="O2149" i="7" s="1"/>
  <c r="M2149" i="7"/>
  <c r="P2149" i="7" l="1"/>
  <c r="Q2149" i="7"/>
  <c r="S2149" i="7" s="1"/>
  <c r="U2149" i="7" l="1"/>
  <c r="R2149" i="7"/>
  <c r="T2149" i="7" s="1"/>
  <c r="M2150" i="7" l="1"/>
  <c r="N2150" i="7"/>
  <c r="O2150" i="7" s="1"/>
  <c r="P2150" i="7" l="1"/>
  <c r="Q2150" i="7"/>
  <c r="S2150" i="7"/>
  <c r="U2150" i="7" l="1"/>
  <c r="R2150" i="7"/>
  <c r="T2150" i="7" s="1"/>
  <c r="N2151" i="7" l="1"/>
  <c r="O2151" i="7" s="1"/>
  <c r="M2151" i="7"/>
  <c r="P2151" i="7" l="1"/>
  <c r="Q2151" i="7"/>
  <c r="S2151" i="7"/>
  <c r="U2151" i="7" l="1"/>
  <c r="R2151" i="7"/>
  <c r="T2151" i="7" s="1"/>
  <c r="M2152" i="7" l="1"/>
  <c r="N2152" i="7"/>
  <c r="O2152" i="7" s="1"/>
  <c r="P2152" i="7" l="1"/>
  <c r="Q2152" i="7"/>
  <c r="S2152" i="7"/>
  <c r="R2152" i="7" l="1"/>
  <c r="T2152" i="7" s="1"/>
  <c r="U2152" i="7"/>
  <c r="M2153" i="7" l="1"/>
  <c r="N2153" i="7"/>
  <c r="O2153" i="7" s="1"/>
  <c r="P2153" i="7" l="1"/>
  <c r="Q2153" i="7"/>
  <c r="S2153" i="7"/>
  <c r="R2153" i="7" l="1"/>
  <c r="T2153" i="7" s="1"/>
  <c r="U2153" i="7"/>
  <c r="N2154" i="7" l="1"/>
  <c r="O2154" i="7" s="1"/>
  <c r="M2154" i="7"/>
  <c r="P2154" i="7" l="1"/>
  <c r="Q2154" i="7"/>
  <c r="S2154" i="7"/>
  <c r="U2154" i="7" l="1"/>
  <c r="R2154" i="7"/>
  <c r="T2154" i="7" s="1"/>
  <c r="M2155" i="7" l="1"/>
  <c r="N2155" i="7"/>
  <c r="O2155" i="7" s="1"/>
  <c r="P2155" i="7" l="1"/>
  <c r="Q2155" i="7"/>
  <c r="S2155" i="7" s="1"/>
  <c r="R2155" i="7" l="1"/>
  <c r="T2155" i="7" s="1"/>
  <c r="U2155" i="7"/>
  <c r="M2156" i="7" l="1"/>
  <c r="N2156" i="7"/>
  <c r="O2156" i="7" s="1"/>
  <c r="P2156" i="7" l="1"/>
  <c r="Q2156" i="7"/>
  <c r="S2156" i="7"/>
  <c r="U2156" i="7" l="1"/>
  <c r="R2156" i="7"/>
  <c r="T2156" i="7" s="1"/>
  <c r="M2157" i="7" l="1"/>
  <c r="N2157" i="7"/>
  <c r="O2157" i="7" s="1"/>
  <c r="P2157" i="7" l="1"/>
  <c r="Q2157" i="7"/>
  <c r="S2157" i="7"/>
  <c r="U2157" i="7" l="1"/>
  <c r="R2157" i="7"/>
  <c r="T2157" i="7" s="1"/>
  <c r="M2158" i="7" l="1"/>
  <c r="N2158" i="7"/>
  <c r="O2158" i="7" s="1"/>
  <c r="P2158" i="7" l="1"/>
  <c r="Q2158" i="7"/>
  <c r="S2158" i="7"/>
  <c r="U2158" i="7" l="1"/>
  <c r="R2158" i="7"/>
  <c r="T2158" i="7" s="1"/>
  <c r="M2159" i="7" l="1"/>
  <c r="N2159" i="7"/>
  <c r="O2159" i="7" s="1"/>
  <c r="P2159" i="7" l="1"/>
  <c r="Q2159" i="7"/>
  <c r="S2159" i="7" s="1"/>
  <c r="U2159" i="7" l="1"/>
  <c r="R2159" i="7"/>
  <c r="T2159" i="7" s="1"/>
  <c r="M2160" i="7" l="1"/>
  <c r="N2160" i="7"/>
  <c r="O2160" i="7" s="1"/>
  <c r="P2160" i="7" l="1"/>
  <c r="Q2160" i="7"/>
  <c r="S2160" i="7"/>
  <c r="R2160" i="7" l="1"/>
  <c r="T2160" i="7" s="1"/>
  <c r="U2160" i="7"/>
  <c r="M2161" i="7" l="1"/>
  <c r="N2161" i="7"/>
  <c r="O2161" i="7" s="1"/>
  <c r="P2161" i="7" l="1"/>
  <c r="Q2161" i="7"/>
  <c r="S2161" i="7"/>
  <c r="R2161" i="7" l="1"/>
  <c r="T2161" i="7" s="1"/>
  <c r="U2161" i="7"/>
  <c r="N2162" i="7" l="1"/>
  <c r="O2162" i="7" s="1"/>
  <c r="M2162" i="7"/>
  <c r="P2162" i="7" l="1"/>
  <c r="Q2162" i="7"/>
  <c r="S2162" i="7" s="1"/>
  <c r="R2162" i="7" l="1"/>
  <c r="T2162" i="7" s="1"/>
  <c r="U2162" i="7"/>
  <c r="M2163" i="7" l="1"/>
  <c r="N2163" i="7"/>
  <c r="O2163" i="7" s="1"/>
  <c r="P2163" i="7" l="1"/>
  <c r="Q2163" i="7"/>
  <c r="S2163" i="7"/>
  <c r="U2163" i="7" l="1"/>
  <c r="R2163" i="7"/>
  <c r="T2163" i="7" s="1"/>
  <c r="M2164" i="7" l="1"/>
  <c r="N2164" i="7"/>
  <c r="O2164" i="7" s="1"/>
  <c r="P2164" i="7" l="1"/>
  <c r="Q2164" i="7"/>
  <c r="S2164" i="7" s="1"/>
  <c r="U2164" i="7" l="1"/>
  <c r="R2164" i="7"/>
  <c r="T2164" i="7" s="1"/>
  <c r="M2165" i="7" l="1"/>
  <c r="N2165" i="7"/>
  <c r="O2165" i="7" s="1"/>
  <c r="P2165" i="7" l="1"/>
  <c r="Q2165" i="7"/>
  <c r="S2165" i="7"/>
  <c r="R2165" i="7" l="1"/>
  <c r="T2165" i="7" s="1"/>
  <c r="U2165" i="7"/>
  <c r="N2166" i="7" l="1"/>
  <c r="O2166" i="7" s="1"/>
  <c r="M2166" i="7"/>
  <c r="P2166" i="7" l="1"/>
  <c r="Q2166" i="7"/>
  <c r="S2166" i="7"/>
  <c r="R2166" i="7" l="1"/>
  <c r="T2166" i="7" s="1"/>
  <c r="U2166" i="7"/>
  <c r="N2167" i="7" l="1"/>
  <c r="O2167" i="7" s="1"/>
  <c r="M2167" i="7"/>
  <c r="P2167" i="7" l="1"/>
  <c r="Q2167" i="7"/>
  <c r="S2167" i="7"/>
  <c r="R2167" i="7" l="1"/>
  <c r="T2167" i="7" s="1"/>
  <c r="U2167" i="7"/>
  <c r="M2168" i="7" l="1"/>
  <c r="N2168" i="7"/>
  <c r="O2168" i="7" s="1"/>
  <c r="P2168" i="7" l="1"/>
  <c r="Q2168" i="7"/>
  <c r="S2168" i="7"/>
  <c r="U2168" i="7" l="1"/>
  <c r="R2168" i="7"/>
  <c r="T2168" i="7" s="1"/>
  <c r="N2169" i="7" l="1"/>
  <c r="O2169" i="7" s="1"/>
  <c r="M2169" i="7"/>
  <c r="P2169" i="7" l="1"/>
  <c r="Q2169" i="7"/>
  <c r="S2169" i="7"/>
  <c r="U2169" i="7" l="1"/>
  <c r="R2169" i="7"/>
  <c r="T2169" i="7" s="1"/>
  <c r="N2170" i="7" l="1"/>
  <c r="O2170" i="7" s="1"/>
  <c r="M2170" i="7"/>
  <c r="P2170" i="7" l="1"/>
  <c r="Q2170" i="7"/>
  <c r="S2170" i="7"/>
  <c r="U2170" i="7" l="1"/>
  <c r="R2170" i="7"/>
  <c r="T2170" i="7" s="1"/>
  <c r="M2171" i="7" l="1"/>
  <c r="N2171" i="7"/>
  <c r="O2171" i="7" s="1"/>
  <c r="P2171" i="7" l="1"/>
  <c r="Q2171" i="7"/>
  <c r="S2171" i="7" s="1"/>
  <c r="R2171" i="7" l="1"/>
  <c r="T2171" i="7" s="1"/>
  <c r="U2171" i="7"/>
  <c r="M2172" i="7" l="1"/>
  <c r="N2172" i="7"/>
  <c r="O2172" i="7" s="1"/>
  <c r="P2172" i="7" l="1"/>
  <c r="Q2172" i="7"/>
  <c r="S2172" i="7"/>
  <c r="U2172" i="7" l="1"/>
  <c r="R2172" i="7"/>
  <c r="T2172" i="7" s="1"/>
  <c r="M2173" i="7" l="1"/>
  <c r="N2173" i="7"/>
  <c r="O2173" i="7" s="1"/>
  <c r="P2173" i="7" l="1"/>
  <c r="Q2173" i="7"/>
  <c r="S2173" i="7"/>
  <c r="U2173" i="7" l="1"/>
  <c r="R2173" i="7"/>
  <c r="T2173" i="7" s="1"/>
  <c r="M2174" i="7" l="1"/>
  <c r="N2174" i="7"/>
  <c r="O2174" i="7" s="1"/>
  <c r="P2174" i="7" l="1"/>
  <c r="Q2174" i="7"/>
  <c r="S2174" i="7"/>
  <c r="U2174" i="7" l="1"/>
  <c r="R2174" i="7"/>
  <c r="T2174" i="7" s="1"/>
  <c r="M2175" i="7" l="1"/>
  <c r="N2175" i="7"/>
  <c r="O2175" i="7" s="1"/>
  <c r="P2175" i="7" l="1"/>
  <c r="Q2175" i="7"/>
  <c r="S2175" i="7"/>
  <c r="U2175" i="7" l="1"/>
  <c r="R2175" i="7"/>
  <c r="T2175" i="7" s="1"/>
  <c r="M2176" i="7" l="1"/>
  <c r="N2176" i="7"/>
  <c r="O2176" i="7" s="1"/>
  <c r="P2176" i="7" l="1"/>
  <c r="Q2176" i="7"/>
  <c r="S2176" i="7" s="1"/>
  <c r="R2176" i="7" l="1"/>
  <c r="T2176" i="7" s="1"/>
  <c r="U2176" i="7"/>
  <c r="M2177" i="7" l="1"/>
  <c r="N2177" i="7"/>
  <c r="O2177" i="7" s="1"/>
  <c r="P2177" i="7" l="1"/>
  <c r="Q2177" i="7"/>
  <c r="S2177" i="7"/>
  <c r="R2177" i="7" l="1"/>
  <c r="T2177" i="7" s="1"/>
  <c r="U2177" i="7"/>
  <c r="N2178" i="7" l="1"/>
  <c r="O2178" i="7" s="1"/>
  <c r="M2178" i="7"/>
  <c r="P2178" i="7" l="1"/>
  <c r="Q2178" i="7"/>
  <c r="S2178" i="7" s="1"/>
  <c r="U2178" i="7" l="1"/>
  <c r="R2178" i="7"/>
  <c r="T2178" i="7" s="1"/>
  <c r="M2179" i="7" l="1"/>
  <c r="N2179" i="7"/>
  <c r="O2179" i="7" s="1"/>
  <c r="P2179" i="7" l="1"/>
  <c r="Q2179" i="7"/>
  <c r="S2179" i="7" s="1"/>
  <c r="U2179" i="7" l="1"/>
  <c r="R2179" i="7"/>
  <c r="T2179" i="7" s="1"/>
  <c r="M2180" i="7" l="1"/>
  <c r="N2180" i="7"/>
  <c r="O2180" i="7" s="1"/>
  <c r="P2180" i="7" l="1"/>
  <c r="Q2180" i="7"/>
  <c r="S2180" i="7" s="1"/>
  <c r="R2180" i="7" l="1"/>
  <c r="T2180" i="7" s="1"/>
  <c r="U2180" i="7"/>
  <c r="N2181" i="7" l="1"/>
  <c r="O2181" i="7" s="1"/>
  <c r="M2181" i="7"/>
  <c r="P2181" i="7" l="1"/>
  <c r="Q2181" i="7"/>
  <c r="S2181" i="7"/>
  <c r="U2181" i="7" l="1"/>
  <c r="R2181" i="7"/>
  <c r="T2181" i="7" s="1"/>
  <c r="M2182" i="7" l="1"/>
  <c r="N2182" i="7"/>
  <c r="O2182" i="7" s="1"/>
  <c r="P2182" i="7" l="1"/>
  <c r="Q2182" i="7"/>
  <c r="S2182" i="7"/>
  <c r="R2182" i="7" l="1"/>
  <c r="T2182" i="7" s="1"/>
  <c r="U2182" i="7"/>
  <c r="M2183" i="7" l="1"/>
  <c r="N2183" i="7"/>
  <c r="O2183" i="7" s="1"/>
  <c r="P2183" i="7" l="1"/>
  <c r="Q2183" i="7"/>
  <c r="S2183" i="7"/>
  <c r="U2183" i="7" l="1"/>
  <c r="R2183" i="7"/>
  <c r="T2183" i="7" s="1"/>
  <c r="M2184" i="7" l="1"/>
  <c r="N2184" i="7"/>
  <c r="O2184" i="7" s="1"/>
  <c r="P2184" i="7" l="1"/>
  <c r="Q2184" i="7"/>
  <c r="S2184" i="7" s="1"/>
  <c r="U2184" i="7" l="1"/>
  <c r="R2184" i="7"/>
  <c r="T2184" i="7" s="1"/>
  <c r="N2185" i="7" l="1"/>
  <c r="O2185" i="7" s="1"/>
  <c r="M2185" i="7"/>
  <c r="P2185" i="7" l="1"/>
  <c r="Q2185" i="7"/>
  <c r="S2185" i="7" s="1"/>
  <c r="R2185" i="7" l="1"/>
  <c r="T2185" i="7" s="1"/>
  <c r="U2185" i="7"/>
  <c r="N2186" i="7" l="1"/>
  <c r="O2186" i="7" s="1"/>
  <c r="M2186" i="7"/>
  <c r="P2186" i="7" l="1"/>
  <c r="Q2186" i="7"/>
  <c r="S2186" i="7"/>
  <c r="U2186" i="7" l="1"/>
  <c r="R2186" i="7"/>
  <c r="T2186" i="7" s="1"/>
  <c r="M2187" i="7" l="1"/>
  <c r="N2187" i="7"/>
  <c r="O2187" i="7" s="1"/>
  <c r="P2187" i="7" l="1"/>
  <c r="Q2187" i="7"/>
  <c r="S2187" i="7" s="1"/>
  <c r="U2187" i="7" l="1"/>
  <c r="R2187" i="7"/>
  <c r="T2187" i="7" s="1"/>
  <c r="M2188" i="7" l="1"/>
  <c r="N2188" i="7"/>
  <c r="O2188" i="7" s="1"/>
  <c r="P2188" i="7" l="1"/>
  <c r="Q2188" i="7"/>
  <c r="S2188" i="7" s="1"/>
  <c r="R2188" i="7" l="1"/>
  <c r="T2188" i="7" s="1"/>
  <c r="U2188" i="7"/>
  <c r="N2189" i="7" l="1"/>
  <c r="O2189" i="7" s="1"/>
  <c r="M2189" i="7"/>
  <c r="P2189" i="7" l="1"/>
  <c r="Q2189" i="7"/>
  <c r="S2189" i="7"/>
  <c r="U2189" i="7" l="1"/>
  <c r="R2189" i="7"/>
  <c r="T2189" i="7" s="1"/>
  <c r="M2190" i="7" l="1"/>
  <c r="N2190" i="7"/>
  <c r="O2190" i="7" s="1"/>
  <c r="P2190" i="7" l="1"/>
  <c r="Q2190" i="7"/>
  <c r="S2190" i="7"/>
  <c r="R2190" i="7" l="1"/>
  <c r="T2190" i="7" s="1"/>
  <c r="U2190" i="7"/>
  <c r="M2191" i="7" l="1"/>
  <c r="N2191" i="7"/>
  <c r="O2191" i="7" s="1"/>
  <c r="P2191" i="7" l="1"/>
  <c r="Q2191" i="7"/>
  <c r="S2191" i="7" s="1"/>
  <c r="U2191" i="7" l="1"/>
  <c r="R2191" i="7"/>
  <c r="T2191" i="7" s="1"/>
  <c r="M2192" i="7" l="1"/>
  <c r="N2192" i="7"/>
  <c r="O2192" i="7" s="1"/>
  <c r="P2192" i="7" l="1"/>
  <c r="Q2192" i="7"/>
  <c r="S2192" i="7" s="1"/>
  <c r="U2192" i="7" l="1"/>
  <c r="R2192" i="7"/>
  <c r="T2192" i="7" s="1"/>
  <c r="M2193" i="7" l="1"/>
  <c r="N2193" i="7"/>
  <c r="O2193" i="7" s="1"/>
  <c r="P2193" i="7" l="1"/>
  <c r="Q2193" i="7"/>
  <c r="S2193" i="7"/>
  <c r="R2193" i="7" l="1"/>
  <c r="T2193" i="7" s="1"/>
  <c r="U2193" i="7"/>
  <c r="N2194" i="7" l="1"/>
  <c r="O2194" i="7" s="1"/>
  <c r="M2194" i="7"/>
  <c r="P2194" i="7" l="1"/>
  <c r="Q2194" i="7"/>
  <c r="S2194" i="7" s="1"/>
  <c r="U2194" i="7" l="1"/>
  <c r="R2194" i="7"/>
  <c r="T2194" i="7" s="1"/>
  <c r="M2195" i="7" l="1"/>
  <c r="N2195" i="7"/>
  <c r="O2195" i="7" s="1"/>
  <c r="P2195" i="7" l="1"/>
  <c r="Q2195" i="7"/>
  <c r="S2195" i="7" s="1"/>
  <c r="R2195" i="7" l="1"/>
  <c r="T2195" i="7" s="1"/>
  <c r="U2195" i="7"/>
  <c r="N2196" i="7" l="1"/>
  <c r="O2196" i="7" s="1"/>
  <c r="M2196" i="7"/>
  <c r="P2196" i="7" l="1"/>
  <c r="Q2196" i="7"/>
  <c r="S2196" i="7" s="1"/>
  <c r="R2196" i="7" l="1"/>
  <c r="T2196" i="7" s="1"/>
  <c r="U2196" i="7"/>
  <c r="M2197" i="7" l="1"/>
  <c r="N2197" i="7"/>
  <c r="O2197" i="7" s="1"/>
  <c r="P2197" i="7" l="1"/>
  <c r="Q2197" i="7"/>
  <c r="S2197" i="7"/>
  <c r="R2197" i="7" l="1"/>
  <c r="T2197" i="7" s="1"/>
  <c r="U2197" i="7"/>
  <c r="M2198" i="7" l="1"/>
  <c r="N2198" i="7"/>
  <c r="O2198" i="7" s="1"/>
  <c r="P2198" i="7" l="1"/>
  <c r="Q2198" i="7"/>
  <c r="S2198" i="7"/>
  <c r="U2198" i="7" l="1"/>
  <c r="R2198" i="7"/>
  <c r="T2198" i="7" s="1"/>
  <c r="M2199" i="7" l="1"/>
  <c r="N2199" i="7"/>
  <c r="O2199" i="7" s="1"/>
  <c r="P2199" i="7" l="1"/>
  <c r="Q2199" i="7"/>
  <c r="S2199" i="7"/>
  <c r="U2199" i="7" l="1"/>
  <c r="R2199" i="7"/>
  <c r="T2199" i="7" s="1"/>
  <c r="M2200" i="7" l="1"/>
  <c r="N2200" i="7"/>
  <c r="O2200" i="7" s="1"/>
  <c r="P2200" i="7" l="1"/>
  <c r="Q2200" i="7"/>
  <c r="S2200" i="7" s="1"/>
  <c r="U2200" i="7" l="1"/>
  <c r="R2200" i="7"/>
  <c r="T2200" i="7" s="1"/>
  <c r="M2201" i="7" l="1"/>
  <c r="N2201" i="7"/>
  <c r="O2201" i="7" s="1"/>
  <c r="P2201" i="7" l="1"/>
  <c r="Q2201" i="7"/>
  <c r="S2201" i="7"/>
  <c r="U2201" i="7" l="1"/>
  <c r="R2201" i="7"/>
  <c r="T2201" i="7" s="1"/>
  <c r="N2202" i="7" l="1"/>
  <c r="O2202" i="7" s="1"/>
  <c r="M2202" i="7"/>
  <c r="P2202" i="7" l="1"/>
  <c r="Q2202" i="7"/>
  <c r="S2202" i="7"/>
  <c r="R2202" i="7" l="1"/>
  <c r="T2202" i="7" s="1"/>
  <c r="U2202" i="7"/>
  <c r="M2203" i="7" l="1"/>
  <c r="N2203" i="7"/>
  <c r="O2203" i="7" s="1"/>
  <c r="P2203" i="7" l="1"/>
  <c r="Q2203" i="7"/>
  <c r="S2203" i="7" s="1"/>
  <c r="R2203" i="7" l="1"/>
  <c r="T2203" i="7" s="1"/>
  <c r="U2203" i="7"/>
  <c r="M2204" i="7" l="1"/>
  <c r="N2204" i="7"/>
  <c r="O2204" i="7" s="1"/>
  <c r="P2204" i="7" l="1"/>
  <c r="Q2204" i="7"/>
  <c r="S2204" i="7"/>
  <c r="U2204" i="7" l="1"/>
  <c r="R2204" i="7"/>
  <c r="T2204" i="7" s="1"/>
  <c r="M2205" i="7" l="1"/>
  <c r="N2205" i="7"/>
  <c r="O2205" i="7" s="1"/>
  <c r="P2205" i="7" l="1"/>
  <c r="Q2205" i="7"/>
  <c r="S2205" i="7"/>
  <c r="U2205" i="7" l="1"/>
  <c r="R2205" i="7"/>
  <c r="T2205" i="7" s="1"/>
  <c r="N2206" i="7" l="1"/>
  <c r="O2206" i="7" s="1"/>
  <c r="M2206" i="7"/>
  <c r="P2206" i="7" l="1"/>
  <c r="Q2206" i="7"/>
  <c r="S2206" i="7" s="1"/>
  <c r="U2206" i="7" l="1"/>
  <c r="R2206" i="7"/>
  <c r="T2206" i="7" s="1"/>
  <c r="N2207" i="7" l="1"/>
  <c r="O2207" i="7" s="1"/>
  <c r="M2207" i="7"/>
  <c r="P2207" i="7" l="1"/>
  <c r="Q2207" i="7"/>
  <c r="S2207" i="7"/>
  <c r="U2207" i="7" l="1"/>
  <c r="R2207" i="7"/>
  <c r="T2207" i="7" s="1"/>
  <c r="N2208" i="7" l="1"/>
  <c r="O2208" i="7" s="1"/>
  <c r="M2208" i="7"/>
  <c r="P2208" i="7" l="1"/>
  <c r="Q2208" i="7"/>
  <c r="S2208" i="7" s="1"/>
  <c r="R2208" i="7" l="1"/>
  <c r="T2208" i="7" s="1"/>
  <c r="U2208" i="7"/>
  <c r="M2209" i="7" l="1"/>
  <c r="N2209" i="7"/>
  <c r="O2209" i="7" s="1"/>
  <c r="P2209" i="7" l="1"/>
  <c r="Q2209" i="7"/>
  <c r="S2209" i="7"/>
  <c r="U2209" i="7" l="1"/>
  <c r="R2209" i="7"/>
  <c r="T2209" i="7" s="1"/>
  <c r="N2210" i="7" l="1"/>
  <c r="O2210" i="7" s="1"/>
  <c r="M2210" i="7"/>
  <c r="P2210" i="7" l="1"/>
  <c r="Q2210" i="7"/>
  <c r="S2210" i="7"/>
  <c r="U2210" i="7" l="1"/>
  <c r="R2210" i="7"/>
  <c r="T2210" i="7" s="1"/>
  <c r="M2211" i="7" l="1"/>
  <c r="N2211" i="7"/>
  <c r="O2211" i="7" s="1"/>
  <c r="P2211" i="7" l="1"/>
  <c r="Q2211" i="7"/>
  <c r="S2211" i="7"/>
  <c r="R2211" i="7" l="1"/>
  <c r="T2211" i="7" s="1"/>
  <c r="U2211" i="7"/>
  <c r="N2212" i="7" l="1"/>
  <c r="O2212" i="7" s="1"/>
  <c r="M2212" i="7"/>
  <c r="P2212" i="7" l="1"/>
  <c r="Q2212" i="7"/>
  <c r="S2212" i="7"/>
  <c r="R2212" i="7" l="1"/>
  <c r="T2212" i="7" s="1"/>
  <c r="U2212" i="7"/>
  <c r="M2213" i="7" l="1"/>
  <c r="N2213" i="7"/>
  <c r="O2213" i="7" s="1"/>
  <c r="P2213" i="7" l="1"/>
  <c r="Q2213" i="7"/>
  <c r="S2213" i="7"/>
  <c r="R2213" i="7" l="1"/>
  <c r="T2213" i="7" s="1"/>
  <c r="U2213" i="7"/>
  <c r="N2214" i="7" l="1"/>
  <c r="O2214" i="7" s="1"/>
  <c r="M2214" i="7"/>
  <c r="P2214" i="7" l="1"/>
  <c r="Q2214" i="7"/>
  <c r="S2214" i="7"/>
  <c r="U2214" i="7" l="1"/>
  <c r="R2214" i="7"/>
  <c r="T2214" i="7" s="1"/>
  <c r="M2215" i="7" l="1"/>
  <c r="N2215" i="7"/>
  <c r="O2215" i="7" s="1"/>
  <c r="P2215" i="7" l="1"/>
  <c r="Q2215" i="7"/>
  <c r="S2215" i="7"/>
  <c r="R2215" i="7" l="1"/>
  <c r="T2215" i="7" s="1"/>
  <c r="U2215" i="7"/>
  <c r="N2216" i="7" l="1"/>
  <c r="O2216" i="7" s="1"/>
  <c r="M2216" i="7"/>
  <c r="P2216" i="7" l="1"/>
  <c r="Q2216" i="7"/>
  <c r="S2216" i="7"/>
  <c r="R2216" i="7" l="1"/>
  <c r="T2216" i="7" s="1"/>
  <c r="U2216" i="7"/>
  <c r="M2217" i="7" l="1"/>
  <c r="N2217" i="7"/>
  <c r="O2217" i="7" s="1"/>
  <c r="P2217" i="7" l="1"/>
  <c r="Q2217" i="7"/>
  <c r="S2217" i="7"/>
  <c r="U2217" i="7" l="1"/>
  <c r="R2217" i="7"/>
  <c r="T2217" i="7" s="1"/>
  <c r="N2218" i="7" l="1"/>
  <c r="O2218" i="7" s="1"/>
  <c r="M2218" i="7"/>
  <c r="P2218" i="7" l="1"/>
  <c r="Q2218" i="7"/>
  <c r="S2218" i="7"/>
  <c r="U2218" i="7" l="1"/>
  <c r="R2218" i="7"/>
  <c r="T2218" i="7" s="1"/>
  <c r="M2219" i="7" l="1"/>
  <c r="N2219" i="7"/>
  <c r="O2219" i="7" s="1"/>
  <c r="P2219" i="7" l="1"/>
  <c r="Q2219" i="7"/>
  <c r="S2219" i="7" s="1"/>
  <c r="U2219" i="7" l="1"/>
  <c r="R2219" i="7"/>
  <c r="T2219" i="7" s="1"/>
  <c r="M2220" i="7" l="1"/>
  <c r="N2220" i="7"/>
  <c r="O2220" i="7" s="1"/>
  <c r="P2220" i="7" l="1"/>
  <c r="Q2220" i="7"/>
  <c r="S2220" i="7" s="1"/>
  <c r="U2220" i="7" l="1"/>
  <c r="R2220" i="7"/>
  <c r="T2220" i="7" s="1"/>
  <c r="M2221" i="7" l="1"/>
  <c r="N2221" i="7"/>
  <c r="O2221" i="7" s="1"/>
  <c r="P2221" i="7" l="1"/>
  <c r="Q2221" i="7"/>
  <c r="S2221" i="7" s="1"/>
  <c r="R2221" i="7" l="1"/>
  <c r="T2221" i="7" s="1"/>
  <c r="U2221" i="7"/>
  <c r="N2222" i="7" l="1"/>
  <c r="O2222" i="7" s="1"/>
  <c r="M2222" i="7"/>
  <c r="P2222" i="7" l="1"/>
  <c r="Q2222" i="7"/>
  <c r="S2222" i="7" s="1"/>
  <c r="U2222" i="7" l="1"/>
  <c r="R2222" i="7"/>
  <c r="T2222" i="7" s="1"/>
  <c r="N2223" i="7" l="1"/>
  <c r="O2223" i="7" s="1"/>
  <c r="M2223" i="7"/>
  <c r="P2223" i="7" l="1"/>
  <c r="Q2223" i="7"/>
  <c r="S2223" i="7"/>
  <c r="U2223" i="7" l="1"/>
  <c r="R2223" i="7"/>
  <c r="T2223" i="7" s="1"/>
  <c r="M2224" i="7" l="1"/>
  <c r="N2224" i="7"/>
  <c r="O2224" i="7" s="1"/>
  <c r="P2224" i="7" l="1"/>
  <c r="Q2224" i="7"/>
  <c r="S2224" i="7" s="1"/>
  <c r="R2224" i="7" l="1"/>
  <c r="T2224" i="7" s="1"/>
  <c r="U2224" i="7"/>
  <c r="M2225" i="7" l="1"/>
  <c r="N2225" i="7"/>
  <c r="O2225" i="7" s="1"/>
  <c r="P2225" i="7" l="1"/>
  <c r="Q2225" i="7"/>
  <c r="S2225" i="7" s="1"/>
  <c r="R2225" i="7" l="1"/>
  <c r="T2225" i="7" s="1"/>
  <c r="U2225" i="7"/>
  <c r="N2226" i="7" l="1"/>
  <c r="O2226" i="7" s="1"/>
  <c r="M2226" i="7"/>
  <c r="P2226" i="7" l="1"/>
  <c r="Q2226" i="7"/>
  <c r="S2226" i="7"/>
  <c r="R2226" i="7" l="1"/>
  <c r="T2226" i="7" s="1"/>
  <c r="U2226" i="7"/>
  <c r="M2227" i="7" l="1"/>
  <c r="N2227" i="7"/>
  <c r="O2227" i="7" s="1"/>
  <c r="P2227" i="7" l="1"/>
  <c r="Q2227" i="7"/>
  <c r="S2227" i="7"/>
  <c r="U2227" i="7" l="1"/>
  <c r="R2227" i="7"/>
  <c r="T2227" i="7" s="1"/>
  <c r="M2228" i="7" l="1"/>
  <c r="N2228" i="7"/>
  <c r="O2228" i="7" s="1"/>
  <c r="P2228" i="7" l="1"/>
  <c r="Q2228" i="7"/>
  <c r="S2228" i="7" s="1"/>
  <c r="U2228" i="7" l="1"/>
  <c r="R2228" i="7"/>
  <c r="T2228" i="7" s="1"/>
  <c r="M2229" i="7" l="1"/>
  <c r="N2229" i="7"/>
  <c r="O2229" i="7" s="1"/>
  <c r="P2229" i="7" l="1"/>
  <c r="Q2229" i="7"/>
  <c r="S2229" i="7" s="1"/>
  <c r="R2229" i="7" l="1"/>
  <c r="T2229" i="7" s="1"/>
  <c r="U2229" i="7"/>
  <c r="N2230" i="7" l="1"/>
  <c r="O2230" i="7" s="1"/>
  <c r="M2230" i="7"/>
  <c r="P2230" i="7" l="1"/>
  <c r="Q2230" i="7"/>
  <c r="S2230" i="7"/>
  <c r="U2230" i="7" l="1"/>
  <c r="R2230" i="7"/>
  <c r="T2230" i="7" s="1"/>
  <c r="M2231" i="7" l="1"/>
  <c r="N2231" i="7"/>
  <c r="O2231" i="7" s="1"/>
  <c r="P2231" i="7" l="1"/>
  <c r="Q2231" i="7"/>
  <c r="S2231" i="7" s="1"/>
  <c r="U2231" i="7" l="1"/>
  <c r="R2231" i="7"/>
  <c r="T2231" i="7" s="1"/>
  <c r="M2232" i="7" l="1"/>
  <c r="N2232" i="7"/>
  <c r="O2232" i="7" s="1"/>
  <c r="P2232" i="7" l="1"/>
  <c r="Q2232" i="7"/>
  <c r="S2232" i="7" s="1"/>
  <c r="U2232" i="7" l="1"/>
  <c r="R2232" i="7"/>
  <c r="T2232" i="7" s="1"/>
  <c r="N2233" i="7" l="1"/>
  <c r="O2233" i="7" s="1"/>
  <c r="M2233" i="7"/>
  <c r="P2233" i="7" l="1"/>
  <c r="Q2233" i="7"/>
  <c r="S2233" i="7" s="1"/>
  <c r="U2233" i="7" l="1"/>
  <c r="R2233" i="7"/>
  <c r="T2233" i="7" s="1"/>
  <c r="N2234" i="7" l="1"/>
  <c r="O2234" i="7" s="1"/>
  <c r="M2234" i="7"/>
  <c r="P2234" i="7" l="1"/>
  <c r="Q2234" i="7"/>
  <c r="S2234" i="7"/>
  <c r="R2234" i="7" l="1"/>
  <c r="T2234" i="7" s="1"/>
  <c r="U2234" i="7"/>
  <c r="M2235" i="7" l="1"/>
  <c r="N2235" i="7"/>
  <c r="O2235" i="7" s="1"/>
  <c r="P2235" i="7" l="1"/>
  <c r="Q2235" i="7"/>
  <c r="S2235" i="7" s="1"/>
  <c r="U2235" i="7" l="1"/>
  <c r="R2235" i="7"/>
  <c r="T2235" i="7" s="1"/>
  <c r="M2236" i="7" l="1"/>
  <c r="N2236" i="7"/>
  <c r="O2236" i="7" s="1"/>
  <c r="P2236" i="7" l="1"/>
  <c r="Q2236" i="7"/>
  <c r="S2236" i="7"/>
  <c r="R2236" i="7" l="1"/>
  <c r="T2236" i="7" s="1"/>
  <c r="U2236" i="7"/>
  <c r="M2237" i="7" l="1"/>
  <c r="N2237" i="7"/>
  <c r="O2237" i="7" s="1"/>
  <c r="P2237" i="7" l="1"/>
  <c r="Q2237" i="7"/>
  <c r="S2237" i="7" s="1"/>
  <c r="U2237" i="7" l="1"/>
  <c r="R2237" i="7"/>
  <c r="T2237" i="7" s="1"/>
  <c r="M2238" i="7" l="1"/>
  <c r="N2238" i="7"/>
  <c r="O2238" i="7" s="1"/>
  <c r="P2238" i="7" l="1"/>
  <c r="Q2238" i="7"/>
  <c r="S2238" i="7" s="1"/>
  <c r="R2238" i="7" l="1"/>
  <c r="T2238" i="7" s="1"/>
  <c r="U2238" i="7"/>
  <c r="M2239" i="7" l="1"/>
  <c r="N2239" i="7"/>
  <c r="O2239" i="7" s="1"/>
  <c r="P2239" i="7" l="1"/>
  <c r="Q2239" i="7"/>
  <c r="S2239" i="7"/>
  <c r="R2239" i="7" l="1"/>
  <c r="T2239" i="7" s="1"/>
  <c r="U2239" i="7"/>
  <c r="M2240" i="7" l="1"/>
  <c r="N2240" i="7"/>
  <c r="O2240" i="7" s="1"/>
  <c r="P2240" i="7" l="1"/>
  <c r="Q2240" i="7"/>
  <c r="S2240" i="7" s="1"/>
  <c r="U2240" i="7" l="1"/>
  <c r="R2240" i="7"/>
  <c r="T2240" i="7" s="1"/>
  <c r="N2241" i="7" l="1"/>
  <c r="O2241" i="7" s="1"/>
  <c r="M2241" i="7"/>
  <c r="P2241" i="7" l="1"/>
  <c r="Q2241" i="7"/>
  <c r="S2241" i="7" s="1"/>
  <c r="R2241" i="7" l="1"/>
  <c r="T2241" i="7" s="1"/>
  <c r="U2241" i="7"/>
  <c r="N2242" i="7" l="1"/>
  <c r="O2242" i="7" s="1"/>
  <c r="M2242" i="7"/>
  <c r="P2242" i="7" l="1"/>
  <c r="Q2242" i="7"/>
  <c r="S2242" i="7" s="1"/>
  <c r="R2242" i="7" l="1"/>
  <c r="T2242" i="7" s="1"/>
  <c r="U2242" i="7"/>
  <c r="M2243" i="7" l="1"/>
  <c r="N2243" i="7"/>
  <c r="O2243" i="7" s="1"/>
  <c r="P2243" i="7" l="1"/>
  <c r="Q2243" i="7"/>
  <c r="S2243" i="7" s="1"/>
  <c r="R2243" i="7" l="1"/>
  <c r="T2243" i="7" s="1"/>
  <c r="U2243" i="7"/>
  <c r="M2244" i="7" l="1"/>
  <c r="N2244" i="7"/>
  <c r="O2244" i="7" s="1"/>
  <c r="P2244" i="7" l="1"/>
  <c r="Q2244" i="7"/>
  <c r="S2244" i="7" s="1"/>
  <c r="U2244" i="7" l="1"/>
  <c r="R2244" i="7"/>
  <c r="T2244" i="7" s="1"/>
  <c r="N2245" i="7" l="1"/>
  <c r="O2245" i="7" s="1"/>
  <c r="M2245" i="7"/>
  <c r="P2245" i="7" l="1"/>
  <c r="Q2245" i="7"/>
  <c r="S2245" i="7" s="1"/>
  <c r="R2245" i="7" l="1"/>
  <c r="T2245" i="7" s="1"/>
  <c r="U2245" i="7"/>
  <c r="M2246" i="7" l="1"/>
  <c r="N2246" i="7"/>
  <c r="O2246" i="7" s="1"/>
  <c r="P2246" i="7" l="1"/>
  <c r="Q2246" i="7"/>
  <c r="S2246" i="7" s="1"/>
  <c r="U2246" i="7" l="1"/>
  <c r="R2246" i="7"/>
  <c r="T2246" i="7" s="1"/>
  <c r="M2247" i="7" l="1"/>
  <c r="N2247" i="7"/>
  <c r="O2247" i="7" s="1"/>
  <c r="P2247" i="7" l="1"/>
  <c r="Q2247" i="7"/>
  <c r="S2247" i="7"/>
  <c r="R2247" i="7" l="1"/>
  <c r="T2247" i="7" s="1"/>
  <c r="U2247" i="7"/>
  <c r="N2248" i="7" l="1"/>
  <c r="O2248" i="7" s="1"/>
  <c r="M2248" i="7"/>
  <c r="P2248" i="7" l="1"/>
  <c r="Q2248" i="7"/>
  <c r="S2248" i="7" s="1"/>
  <c r="R2248" i="7" l="1"/>
  <c r="T2248" i="7" s="1"/>
  <c r="U2248" i="7"/>
  <c r="M2249" i="7" l="1"/>
  <c r="N2249" i="7"/>
  <c r="O2249" i="7" s="1"/>
  <c r="P2249" i="7" l="1"/>
  <c r="Q2249" i="7"/>
  <c r="S2249" i="7" s="1"/>
  <c r="R2249" i="7" l="1"/>
  <c r="T2249" i="7" s="1"/>
  <c r="U2249" i="7"/>
  <c r="N2250" i="7" l="1"/>
  <c r="O2250" i="7" s="1"/>
  <c r="M2250" i="7"/>
  <c r="P2250" i="7" l="1"/>
  <c r="Q2250" i="7"/>
  <c r="S2250" i="7" s="1"/>
  <c r="U2250" i="7" l="1"/>
  <c r="R2250" i="7"/>
  <c r="T2250" i="7" s="1"/>
  <c r="M2251" i="7" l="1"/>
  <c r="N2251" i="7"/>
  <c r="O2251" i="7" s="1"/>
  <c r="P2251" i="7" l="1"/>
  <c r="Q2251" i="7"/>
  <c r="S2251" i="7"/>
  <c r="R2251" i="7" l="1"/>
  <c r="T2251" i="7" s="1"/>
  <c r="U2251" i="7"/>
  <c r="M2252" i="7" l="1"/>
  <c r="N2252" i="7"/>
  <c r="O2252" i="7" s="1"/>
  <c r="P2252" i="7" l="1"/>
  <c r="Q2252" i="7"/>
  <c r="S2252" i="7" s="1"/>
  <c r="R2252" i="7" l="1"/>
  <c r="T2252" i="7" s="1"/>
  <c r="U2252" i="7"/>
  <c r="M2253" i="7" l="1"/>
  <c r="N2253" i="7"/>
  <c r="O2253" i="7" s="1"/>
  <c r="P2253" i="7" l="1"/>
  <c r="Q2253" i="7"/>
  <c r="S2253" i="7"/>
  <c r="R2253" i="7" l="1"/>
  <c r="T2253" i="7" s="1"/>
  <c r="U2253" i="7"/>
  <c r="M2254" i="7" l="1"/>
  <c r="N2254" i="7"/>
  <c r="O2254" i="7" s="1"/>
  <c r="P2254" i="7" l="1"/>
  <c r="Q2254" i="7"/>
  <c r="S2254" i="7" s="1"/>
  <c r="U2254" i="7" l="1"/>
  <c r="R2254" i="7"/>
  <c r="T2254" i="7" s="1"/>
  <c r="M2255" i="7" l="1"/>
  <c r="N2255" i="7"/>
  <c r="O2255" i="7" s="1"/>
  <c r="P2255" i="7" l="1"/>
  <c r="Q2255" i="7"/>
  <c r="S2255" i="7" s="1"/>
  <c r="U2255" i="7" l="1"/>
  <c r="R2255" i="7"/>
  <c r="T2255" i="7" s="1"/>
  <c r="M2256" i="7" l="1"/>
  <c r="N2256" i="7"/>
  <c r="O2256" i="7" s="1"/>
  <c r="P2256" i="7" l="1"/>
  <c r="Q2256" i="7"/>
  <c r="S2256" i="7" s="1"/>
  <c r="R2256" i="7" l="1"/>
  <c r="T2256" i="7" s="1"/>
  <c r="U2256" i="7"/>
  <c r="N2257" i="7" l="1"/>
  <c r="O2257" i="7" s="1"/>
  <c r="M2257" i="7"/>
  <c r="P2257" i="7" l="1"/>
  <c r="Q2257" i="7"/>
  <c r="S2257" i="7"/>
  <c r="R2257" i="7" l="1"/>
  <c r="T2257" i="7" s="1"/>
  <c r="U2257" i="7"/>
  <c r="N2258" i="7" l="1"/>
  <c r="O2258" i="7" s="1"/>
  <c r="M2258" i="7"/>
  <c r="P2258" i="7" l="1"/>
  <c r="Q2258" i="7"/>
  <c r="S2258" i="7"/>
  <c r="R2258" i="7" l="1"/>
  <c r="T2258" i="7" s="1"/>
  <c r="U2258" i="7"/>
  <c r="M2259" i="7" l="1"/>
  <c r="N2259" i="7"/>
  <c r="O2259" i="7" s="1"/>
  <c r="P2259" i="7" l="1"/>
  <c r="Q2259" i="7"/>
  <c r="S2259" i="7" s="1"/>
  <c r="R2259" i="7" l="1"/>
  <c r="T2259" i="7" s="1"/>
  <c r="U2259" i="7"/>
  <c r="M2260" i="7" l="1"/>
  <c r="N2260" i="7"/>
  <c r="O2260" i="7" s="1"/>
  <c r="P2260" i="7" l="1"/>
  <c r="Q2260" i="7"/>
  <c r="S2260" i="7" s="1"/>
  <c r="R2260" i="7" l="1"/>
  <c r="T2260" i="7" s="1"/>
  <c r="U2260" i="7"/>
  <c r="M2261" i="7" l="1"/>
  <c r="N2261" i="7"/>
  <c r="O2261" i="7" s="1"/>
  <c r="P2261" i="7" l="1"/>
  <c r="Q2261" i="7"/>
  <c r="S2261" i="7" s="1"/>
  <c r="U2261" i="7" l="1"/>
  <c r="R2261" i="7"/>
  <c r="T2261" i="7" s="1"/>
  <c r="N2262" i="7" l="1"/>
  <c r="O2262" i="7" s="1"/>
  <c r="M2262" i="7"/>
  <c r="P2262" i="7" l="1"/>
  <c r="Q2262" i="7"/>
  <c r="S2262" i="7" s="1"/>
  <c r="R2262" i="7" l="1"/>
  <c r="T2262" i="7" s="1"/>
  <c r="U2262" i="7"/>
  <c r="N2263" i="7" l="1"/>
  <c r="O2263" i="7" s="1"/>
  <c r="M2263" i="7"/>
  <c r="P2263" i="7" l="1"/>
  <c r="Q2263" i="7"/>
  <c r="S2263" i="7" s="1"/>
  <c r="R2263" i="7" l="1"/>
  <c r="T2263" i="7" s="1"/>
  <c r="U2263" i="7"/>
  <c r="M2264" i="7" l="1"/>
  <c r="N2264" i="7"/>
  <c r="O2264" i="7" s="1"/>
  <c r="P2264" i="7" l="1"/>
  <c r="Q2264" i="7"/>
  <c r="S2264" i="7"/>
  <c r="R2264" i="7" l="1"/>
  <c r="T2264" i="7" s="1"/>
  <c r="U2264" i="7"/>
  <c r="M2265" i="7" l="1"/>
  <c r="N2265" i="7"/>
  <c r="O2265" i="7" s="1"/>
  <c r="P2265" i="7" l="1"/>
  <c r="Q2265" i="7"/>
  <c r="S2265" i="7"/>
  <c r="U2265" i="7" l="1"/>
  <c r="R2265" i="7"/>
  <c r="T2265" i="7" s="1"/>
  <c r="N2266" i="7" l="1"/>
  <c r="O2266" i="7" s="1"/>
  <c r="M2266" i="7"/>
  <c r="P2266" i="7" l="1"/>
  <c r="Q2266" i="7"/>
  <c r="S2266" i="7"/>
  <c r="U2266" i="7" l="1"/>
  <c r="R2266" i="7"/>
  <c r="T2266" i="7" s="1"/>
  <c r="M2267" i="7" l="1"/>
  <c r="N2267" i="7"/>
  <c r="O2267" i="7" s="1"/>
  <c r="P2267" i="7" l="1"/>
  <c r="Q2267" i="7"/>
  <c r="S2267" i="7"/>
  <c r="R2267" i="7" l="1"/>
  <c r="T2267" i="7" s="1"/>
  <c r="U2267" i="7"/>
  <c r="N2268" i="7" l="1"/>
  <c r="O2268" i="7" s="1"/>
  <c r="M2268" i="7"/>
  <c r="P2268" i="7" l="1"/>
  <c r="Q2268" i="7"/>
  <c r="S2268" i="7" s="1"/>
  <c r="U2268" i="7" l="1"/>
  <c r="R2268" i="7"/>
  <c r="T2268" i="7" s="1"/>
  <c r="M2269" i="7" l="1"/>
  <c r="N2269" i="7"/>
  <c r="O2269" i="7" s="1"/>
  <c r="P2269" i="7" l="1"/>
  <c r="Q2269" i="7"/>
  <c r="S2269" i="7" s="1"/>
  <c r="U2269" i="7" l="1"/>
  <c r="R2269" i="7"/>
  <c r="T2269" i="7" s="1"/>
  <c r="M2270" i="7" l="1"/>
  <c r="N2270" i="7"/>
  <c r="O2270" i="7" s="1"/>
  <c r="P2270" i="7" l="1"/>
  <c r="Q2270" i="7"/>
  <c r="S2270" i="7"/>
  <c r="R2270" i="7" l="1"/>
  <c r="T2270" i="7" s="1"/>
  <c r="U2270" i="7"/>
  <c r="M2271" i="7" l="1"/>
  <c r="N2271" i="7"/>
  <c r="O2271" i="7" s="1"/>
  <c r="P2271" i="7" l="1"/>
  <c r="Q2271" i="7"/>
  <c r="S2271" i="7" s="1"/>
  <c r="R2271" i="7" l="1"/>
  <c r="T2271" i="7" s="1"/>
  <c r="U2271" i="7"/>
  <c r="M2272" i="7" l="1"/>
  <c r="N2272" i="7"/>
  <c r="O2272" i="7" s="1"/>
  <c r="P2272" i="7" l="1"/>
  <c r="Q2272" i="7"/>
  <c r="S2272" i="7"/>
  <c r="U2272" i="7" l="1"/>
  <c r="R2272" i="7"/>
  <c r="T2272" i="7" s="1"/>
  <c r="M2273" i="7" l="1"/>
  <c r="N2273" i="7"/>
  <c r="O2273" i="7" s="1"/>
  <c r="P2273" i="7" l="1"/>
  <c r="Q2273" i="7"/>
  <c r="S2273" i="7" s="1"/>
  <c r="R2273" i="7" l="1"/>
  <c r="T2273" i="7" s="1"/>
  <c r="U2273" i="7"/>
  <c r="N2274" i="7" l="1"/>
  <c r="O2274" i="7" s="1"/>
  <c r="M2274" i="7"/>
  <c r="P2274" i="7" l="1"/>
  <c r="Q2274" i="7"/>
  <c r="S2274" i="7" s="1"/>
  <c r="U2274" i="7" l="1"/>
  <c r="R2274" i="7"/>
  <c r="T2274" i="7" s="1"/>
  <c r="M2275" i="7" l="1"/>
  <c r="N2275" i="7"/>
  <c r="O2275" i="7" s="1"/>
  <c r="P2275" i="7" l="1"/>
  <c r="Q2275" i="7"/>
  <c r="S2275" i="7" s="1"/>
  <c r="U2275" i="7" l="1"/>
  <c r="R2275" i="7"/>
  <c r="T2275" i="7" s="1"/>
  <c r="N2276" i="7" l="1"/>
  <c r="O2276" i="7" s="1"/>
  <c r="M2276" i="7"/>
  <c r="P2276" i="7" l="1"/>
  <c r="Q2276" i="7"/>
  <c r="S2276" i="7"/>
  <c r="U2276" i="7" l="1"/>
  <c r="R2276" i="7"/>
  <c r="T2276" i="7" s="1"/>
  <c r="N2277" i="7" l="1"/>
  <c r="O2277" i="7" s="1"/>
  <c r="M2277" i="7"/>
  <c r="P2277" i="7" l="1"/>
  <c r="Q2277" i="7"/>
  <c r="S2277" i="7" s="1"/>
  <c r="R2277" i="7" l="1"/>
  <c r="T2277" i="7" s="1"/>
  <c r="U2277" i="7"/>
  <c r="M2278" i="7" l="1"/>
  <c r="N2278" i="7"/>
  <c r="O2278" i="7" s="1"/>
  <c r="P2278" i="7" l="1"/>
  <c r="Q2278" i="7"/>
  <c r="S2278" i="7"/>
  <c r="U2278" i="7" l="1"/>
  <c r="R2278" i="7"/>
  <c r="T2278" i="7" s="1"/>
  <c r="N2279" i="7" l="1"/>
  <c r="O2279" i="7" s="1"/>
  <c r="M2279" i="7"/>
  <c r="P2279" i="7" l="1"/>
  <c r="Q2279" i="7"/>
  <c r="S2279" i="7" s="1"/>
  <c r="R2279" i="7" l="1"/>
  <c r="T2279" i="7" s="1"/>
  <c r="U2279" i="7"/>
  <c r="M2280" i="7" l="1"/>
  <c r="N2280" i="7"/>
  <c r="O2280" i="7" s="1"/>
  <c r="P2280" i="7" l="1"/>
  <c r="Q2280" i="7"/>
  <c r="S2280" i="7" s="1"/>
  <c r="R2280" i="7" l="1"/>
  <c r="T2280" i="7" s="1"/>
  <c r="U2280" i="7"/>
  <c r="M2281" i="7" l="1"/>
  <c r="N2281" i="7"/>
  <c r="O2281" i="7" s="1"/>
  <c r="P2281" i="7" l="1"/>
  <c r="Q2281" i="7"/>
  <c r="S2281" i="7" s="1"/>
  <c r="U2281" i="7" l="1"/>
  <c r="R2281" i="7"/>
  <c r="T2281" i="7" s="1"/>
  <c r="N2282" i="7" l="1"/>
  <c r="O2282" i="7" s="1"/>
  <c r="M2282" i="7"/>
  <c r="P2282" i="7" l="1"/>
  <c r="Q2282" i="7"/>
  <c r="S2282" i="7" s="1"/>
  <c r="R2282" i="7" l="1"/>
  <c r="T2282" i="7" s="1"/>
  <c r="U2282" i="7"/>
  <c r="M2283" i="7" l="1"/>
  <c r="N2283" i="7"/>
  <c r="O2283" i="7" s="1"/>
  <c r="P2283" i="7" l="1"/>
  <c r="Q2283" i="7"/>
  <c r="S2283" i="7" s="1"/>
  <c r="R2283" i="7" l="1"/>
  <c r="T2283" i="7" s="1"/>
  <c r="U2283" i="7"/>
  <c r="M2284" i="7" l="1"/>
  <c r="N2284" i="7"/>
  <c r="O2284" i="7" s="1"/>
  <c r="P2284" i="7" l="1"/>
  <c r="Q2284" i="7"/>
  <c r="S2284" i="7"/>
  <c r="U2284" i="7" l="1"/>
  <c r="R2284" i="7"/>
  <c r="T2284" i="7" s="1"/>
  <c r="N2285" i="7" l="1"/>
  <c r="O2285" i="7" s="1"/>
  <c r="M2285" i="7"/>
  <c r="P2285" i="7" l="1"/>
  <c r="Q2285" i="7"/>
  <c r="S2285" i="7" s="1"/>
  <c r="U2285" i="7" l="1"/>
  <c r="R2285" i="7"/>
  <c r="T2285" i="7" s="1"/>
  <c r="N2286" i="7" l="1"/>
  <c r="O2286" i="7" s="1"/>
  <c r="M2286" i="7"/>
  <c r="P2286" i="7" l="1"/>
  <c r="Q2286" i="7"/>
  <c r="S2286" i="7" s="1"/>
  <c r="R2286" i="7" l="1"/>
  <c r="T2286" i="7" s="1"/>
  <c r="U2286" i="7"/>
  <c r="M2287" i="7" l="1"/>
  <c r="N2287" i="7"/>
  <c r="O2287" i="7" s="1"/>
  <c r="P2287" i="7" l="1"/>
  <c r="Q2287" i="7"/>
  <c r="S2287" i="7" s="1"/>
  <c r="R2287" i="7" l="1"/>
  <c r="T2287" i="7" s="1"/>
  <c r="U2287" i="7"/>
  <c r="M2288" i="7" l="1"/>
  <c r="N2288" i="7"/>
  <c r="O2288" i="7" s="1"/>
  <c r="P2288" i="7" l="1"/>
  <c r="Q2288" i="7"/>
  <c r="S2288" i="7"/>
  <c r="U2288" i="7" l="1"/>
  <c r="R2288" i="7"/>
  <c r="T2288" i="7" s="1"/>
  <c r="M2289" i="7" l="1"/>
  <c r="N2289" i="7"/>
  <c r="O2289" i="7" s="1"/>
  <c r="P2289" i="7" l="1"/>
  <c r="Q2289" i="7"/>
  <c r="S2289" i="7" s="1"/>
  <c r="U2289" i="7" l="1"/>
  <c r="R2289" i="7"/>
  <c r="T2289" i="7" s="1"/>
  <c r="N2290" i="7" l="1"/>
  <c r="O2290" i="7" s="1"/>
  <c r="M2290" i="7"/>
  <c r="P2290" i="7" l="1"/>
  <c r="Q2290" i="7"/>
  <c r="S2290" i="7" s="1"/>
  <c r="R2290" i="7" l="1"/>
  <c r="T2290" i="7" s="1"/>
  <c r="U2290" i="7"/>
  <c r="M2291" i="7" l="1"/>
  <c r="N2291" i="7"/>
  <c r="O2291" i="7" s="1"/>
  <c r="P2291" i="7" l="1"/>
  <c r="Q2291" i="7"/>
  <c r="S2291" i="7"/>
  <c r="U2291" i="7" l="1"/>
  <c r="R2291" i="7"/>
  <c r="T2291" i="7" s="1"/>
  <c r="M2292" i="7" l="1"/>
  <c r="N2292" i="7"/>
  <c r="O2292" i="7" s="1"/>
  <c r="P2292" i="7" l="1"/>
  <c r="Q2292" i="7"/>
  <c r="S2292" i="7" s="1"/>
  <c r="U2292" i="7" l="1"/>
  <c r="R2292" i="7"/>
  <c r="T2292" i="7" s="1"/>
  <c r="M2293" i="7" l="1"/>
  <c r="N2293" i="7"/>
  <c r="O2293" i="7" s="1"/>
  <c r="P2293" i="7" l="1"/>
  <c r="Q2293" i="7"/>
  <c r="S2293" i="7" s="1"/>
  <c r="U2293" i="7" l="1"/>
  <c r="R2293" i="7"/>
  <c r="T2293" i="7" s="1"/>
  <c r="N2294" i="7" l="1"/>
  <c r="O2294" i="7" s="1"/>
  <c r="M2294" i="7"/>
  <c r="P2294" i="7" l="1"/>
  <c r="Q2294" i="7"/>
  <c r="S2294" i="7" s="1"/>
  <c r="U2294" i="7" l="1"/>
  <c r="R2294" i="7"/>
  <c r="T2294" i="7" s="1"/>
  <c r="M2295" i="7" l="1"/>
  <c r="N2295" i="7"/>
  <c r="O2295" i="7" s="1"/>
  <c r="P2295" i="7" l="1"/>
  <c r="Q2295" i="7"/>
  <c r="S2295" i="7" s="1"/>
  <c r="U2295" i="7" l="1"/>
  <c r="R2295" i="7"/>
  <c r="T2295" i="7" s="1"/>
  <c r="M2296" i="7" l="1"/>
  <c r="N2296" i="7"/>
  <c r="O2296" i="7" s="1"/>
  <c r="P2296" i="7" l="1"/>
  <c r="Q2296" i="7"/>
  <c r="S2296" i="7" s="1"/>
  <c r="U2296" i="7" l="1"/>
  <c r="R2296" i="7"/>
  <c r="T2296" i="7" s="1"/>
  <c r="N2297" i="7" l="1"/>
  <c r="O2297" i="7" s="1"/>
  <c r="M2297" i="7"/>
  <c r="P2297" i="7" l="1"/>
  <c r="Q2297" i="7"/>
  <c r="S2297" i="7" s="1"/>
  <c r="U2297" i="7" l="1"/>
  <c r="R2297" i="7"/>
  <c r="T2297" i="7" s="1"/>
  <c r="N2298" i="7" l="1"/>
  <c r="O2298" i="7" s="1"/>
  <c r="M2298" i="7"/>
  <c r="P2298" i="7" l="1"/>
  <c r="Q2298" i="7"/>
  <c r="S2298" i="7" s="1"/>
  <c r="R2298" i="7" l="1"/>
  <c r="T2298" i="7" s="1"/>
  <c r="U2298" i="7"/>
  <c r="M2299" i="7" l="1"/>
  <c r="N2299" i="7"/>
  <c r="O2299" i="7" s="1"/>
  <c r="P2299" i="7" l="1"/>
  <c r="Q2299" i="7"/>
  <c r="S2299" i="7" s="1"/>
  <c r="R2299" i="7" l="1"/>
  <c r="T2299" i="7" s="1"/>
  <c r="U2299" i="7"/>
  <c r="M2300" i="7" l="1"/>
  <c r="N2300" i="7"/>
  <c r="O2300" i="7" s="1"/>
  <c r="P2300" i="7" l="1"/>
  <c r="Q2300" i="7"/>
  <c r="S2300" i="7"/>
  <c r="R2300" i="7" l="1"/>
  <c r="T2300" i="7" s="1"/>
  <c r="U2300" i="7"/>
  <c r="M2301" i="7" l="1"/>
  <c r="N2301" i="7"/>
  <c r="O2301" i="7" s="1"/>
  <c r="P2301" i="7" l="1"/>
  <c r="Q2301" i="7"/>
  <c r="S2301" i="7" s="1"/>
  <c r="U2301" i="7" l="1"/>
  <c r="R2301" i="7"/>
  <c r="T2301" i="7" s="1"/>
  <c r="M2302" i="7" l="1"/>
  <c r="N2302" i="7"/>
  <c r="O2302" i="7" s="1"/>
  <c r="P2302" i="7" l="1"/>
  <c r="Q2302" i="7"/>
  <c r="S2302" i="7" s="1"/>
  <c r="R2302" i="7" l="1"/>
  <c r="T2302" i="7" s="1"/>
  <c r="U2302" i="7"/>
  <c r="M2303" i="7" l="1"/>
  <c r="N2303" i="7"/>
  <c r="O2303" i="7" s="1"/>
  <c r="P2303" i="7" l="1"/>
  <c r="Q2303" i="7"/>
  <c r="S2303" i="7" s="1"/>
  <c r="U2303" i="7" l="1"/>
  <c r="R2303" i="7"/>
  <c r="T2303" i="7" s="1"/>
  <c r="M2304" i="7" l="1"/>
  <c r="N2304" i="7"/>
  <c r="O2304" i="7" s="1"/>
  <c r="P2304" i="7" l="1"/>
  <c r="Q2304" i="7"/>
  <c r="S2304" i="7" s="1"/>
  <c r="R2304" i="7" l="1"/>
  <c r="T2304" i="7" s="1"/>
  <c r="U2304" i="7"/>
  <c r="M2305" i="7" l="1"/>
  <c r="N2305" i="7"/>
  <c r="O2305" i="7" s="1"/>
  <c r="P2305" i="7" l="1"/>
  <c r="Q2305" i="7"/>
  <c r="S2305" i="7" s="1"/>
  <c r="R2305" i="7" l="1"/>
  <c r="T2305" i="7" s="1"/>
  <c r="U2305" i="7"/>
  <c r="N2306" i="7" l="1"/>
  <c r="O2306" i="7" s="1"/>
  <c r="M2306" i="7"/>
  <c r="P2306" i="7" l="1"/>
  <c r="Q2306" i="7"/>
  <c r="S2306" i="7" s="1"/>
  <c r="U2306" i="7" l="1"/>
  <c r="R2306" i="7"/>
  <c r="T2306" i="7" s="1"/>
  <c r="M2307" i="7" l="1"/>
  <c r="N2307" i="7"/>
  <c r="O2307" i="7" s="1"/>
  <c r="P2307" i="7" l="1"/>
  <c r="Q2307" i="7"/>
  <c r="S2307" i="7"/>
  <c r="U2307" i="7" l="1"/>
  <c r="R2307" i="7"/>
  <c r="T2307" i="7" s="1"/>
  <c r="N2308" i="7" l="1"/>
  <c r="O2308" i="7" s="1"/>
  <c r="M2308" i="7"/>
  <c r="P2308" i="7" l="1"/>
  <c r="Q2308" i="7"/>
  <c r="S2308" i="7" s="1"/>
  <c r="R2308" i="7" l="1"/>
  <c r="T2308" i="7" s="1"/>
  <c r="U2308" i="7"/>
  <c r="M2309" i="7" l="1"/>
  <c r="N2309" i="7"/>
  <c r="O2309" i="7" s="1"/>
  <c r="P2309" i="7" l="1"/>
  <c r="Q2309" i="7"/>
  <c r="S2309" i="7" s="1"/>
  <c r="U2309" i="7" l="1"/>
  <c r="R2309" i="7"/>
  <c r="T2309" i="7" s="1"/>
  <c r="M2310" i="7" l="1"/>
  <c r="N2310" i="7"/>
  <c r="O2310" i="7" s="1"/>
  <c r="P2310" i="7" l="1"/>
  <c r="Q2310" i="7"/>
  <c r="S2310" i="7" s="1"/>
  <c r="R2310" i="7" l="1"/>
  <c r="T2310" i="7" s="1"/>
  <c r="U2310" i="7"/>
  <c r="M2311" i="7" l="1"/>
  <c r="N2311" i="7"/>
  <c r="O2311" i="7" s="1"/>
  <c r="P2311" i="7" l="1"/>
  <c r="Q2311" i="7"/>
  <c r="S2311" i="7"/>
  <c r="R2311" i="7" l="1"/>
  <c r="T2311" i="7" s="1"/>
  <c r="U2311" i="7"/>
  <c r="M2312" i="7" l="1"/>
  <c r="N2312" i="7"/>
  <c r="O2312" i="7" s="1"/>
  <c r="P2312" i="7" l="1"/>
  <c r="Q2312" i="7"/>
  <c r="S2312" i="7"/>
  <c r="R2312" i="7" l="1"/>
  <c r="T2312" i="7" s="1"/>
  <c r="U2312" i="7"/>
  <c r="M2313" i="7" l="1"/>
  <c r="N2313" i="7"/>
  <c r="O2313" i="7" s="1"/>
  <c r="P2313" i="7" l="1"/>
  <c r="Q2313" i="7"/>
  <c r="S2313" i="7" s="1"/>
  <c r="R2313" i="7" l="1"/>
  <c r="T2313" i="7" s="1"/>
  <c r="U2313" i="7"/>
  <c r="N2314" i="7" l="1"/>
  <c r="O2314" i="7" s="1"/>
  <c r="M2314" i="7"/>
  <c r="P2314" i="7" l="1"/>
  <c r="Q2314" i="7"/>
  <c r="S2314" i="7" s="1"/>
  <c r="R2314" i="7" l="1"/>
  <c r="T2314" i="7" s="1"/>
  <c r="U2314" i="7"/>
  <c r="M2315" i="7" l="1"/>
  <c r="N2315" i="7"/>
  <c r="O2315" i="7" s="1"/>
  <c r="P2315" i="7" l="1"/>
  <c r="Q2315" i="7"/>
  <c r="S2315" i="7" s="1"/>
  <c r="R2315" i="7" l="1"/>
  <c r="T2315" i="7" s="1"/>
  <c r="U2315" i="7"/>
  <c r="M2316" i="7" l="1"/>
  <c r="N2316" i="7"/>
  <c r="O2316" i="7" s="1"/>
  <c r="P2316" i="7" l="1"/>
  <c r="Q2316" i="7"/>
  <c r="S2316" i="7"/>
  <c r="R2316" i="7" l="1"/>
  <c r="T2316" i="7" s="1"/>
  <c r="U2316" i="7"/>
  <c r="N2317" i="7" l="1"/>
  <c r="O2317" i="7" s="1"/>
  <c r="M2317" i="7"/>
  <c r="P2317" i="7" l="1"/>
  <c r="Q2317" i="7"/>
  <c r="S2317" i="7" s="1"/>
  <c r="R2317" i="7" l="1"/>
  <c r="T2317" i="7" s="1"/>
  <c r="U2317" i="7"/>
  <c r="M2318" i="7" l="1"/>
  <c r="N2318" i="7"/>
  <c r="O2318" i="7" s="1"/>
  <c r="P2318" i="7" l="1"/>
  <c r="Q2318" i="7"/>
  <c r="S2318" i="7" s="1"/>
  <c r="U2318" i="7" l="1"/>
  <c r="R2318" i="7"/>
  <c r="T2318" i="7" s="1"/>
  <c r="M2319" i="7" l="1"/>
  <c r="N2319" i="7"/>
  <c r="O2319" i="7" s="1"/>
  <c r="P2319" i="7" l="1"/>
  <c r="Q2319" i="7"/>
  <c r="S2319" i="7" s="1"/>
  <c r="R2319" i="7" l="1"/>
  <c r="T2319" i="7" s="1"/>
  <c r="U2319" i="7"/>
  <c r="M2320" i="7" l="1"/>
  <c r="N2320" i="7"/>
  <c r="O2320" i="7" s="1"/>
  <c r="P2320" i="7" l="1"/>
  <c r="Q2320" i="7"/>
  <c r="S2320" i="7" s="1"/>
  <c r="R2320" i="7" l="1"/>
  <c r="T2320" i="7" s="1"/>
  <c r="U2320" i="7"/>
  <c r="M2321" i="7" l="1"/>
  <c r="N2321" i="7"/>
  <c r="O2321" i="7" s="1"/>
  <c r="P2321" i="7" l="1"/>
  <c r="Q2321" i="7"/>
  <c r="S2321" i="7" s="1"/>
  <c r="R2321" i="7" l="1"/>
  <c r="T2321" i="7" s="1"/>
  <c r="U2321" i="7"/>
  <c r="N2322" i="7" l="1"/>
  <c r="O2322" i="7" s="1"/>
  <c r="M2322" i="7"/>
  <c r="P2322" i="7" l="1"/>
  <c r="Q2322" i="7"/>
  <c r="S2322" i="7" s="1"/>
  <c r="R2322" i="7" l="1"/>
  <c r="T2322" i="7" s="1"/>
  <c r="U2322" i="7"/>
  <c r="M2323" i="7" l="1"/>
  <c r="N2323" i="7"/>
  <c r="O2323" i="7" s="1"/>
  <c r="P2323" i="7" l="1"/>
  <c r="Q2323" i="7"/>
  <c r="S2323" i="7"/>
  <c r="R2323" i="7" l="1"/>
  <c r="T2323" i="7" s="1"/>
  <c r="U2323" i="7"/>
  <c r="M2324" i="7" l="1"/>
  <c r="N2324" i="7"/>
  <c r="O2324" i="7" s="1"/>
  <c r="P2324" i="7" l="1"/>
  <c r="Q2324" i="7"/>
  <c r="S2324" i="7" s="1"/>
  <c r="R2324" i="7" l="1"/>
  <c r="T2324" i="7" s="1"/>
  <c r="U2324" i="7"/>
  <c r="N2325" i="7" l="1"/>
  <c r="O2325" i="7" s="1"/>
  <c r="M2325" i="7"/>
  <c r="P2325" i="7" l="1"/>
  <c r="Q2325" i="7"/>
  <c r="S2325" i="7" s="1"/>
  <c r="U2325" i="7" l="1"/>
  <c r="R2325" i="7"/>
  <c r="T2325" i="7" s="1"/>
  <c r="M2326" i="7" l="1"/>
  <c r="N2326" i="7"/>
  <c r="O2326" i="7" s="1"/>
  <c r="P2326" i="7" l="1"/>
  <c r="Q2326" i="7"/>
  <c r="S2326" i="7" s="1"/>
  <c r="U2326" i="7" l="1"/>
  <c r="R2326" i="7"/>
  <c r="T2326" i="7" s="1"/>
  <c r="M2327" i="7" l="1"/>
  <c r="N2327" i="7"/>
  <c r="O2327" i="7" s="1"/>
  <c r="P2327" i="7" l="1"/>
  <c r="Q2327" i="7"/>
  <c r="S2327" i="7" s="1"/>
  <c r="R2327" i="7" l="1"/>
  <c r="T2327" i="7" s="1"/>
  <c r="U2327" i="7"/>
  <c r="M2328" i="7" l="1"/>
  <c r="N2328" i="7"/>
  <c r="O2328" i="7" s="1"/>
  <c r="P2328" i="7" l="1"/>
  <c r="Q2328" i="7"/>
  <c r="S2328" i="7"/>
  <c r="R2328" i="7" l="1"/>
  <c r="T2328" i="7" s="1"/>
  <c r="U2328" i="7"/>
  <c r="M2329" i="7" l="1"/>
  <c r="N2329" i="7"/>
  <c r="O2329" i="7" s="1"/>
  <c r="P2329" i="7" l="1"/>
  <c r="Q2329" i="7"/>
  <c r="S2329" i="7" s="1"/>
  <c r="U2329" i="7" l="1"/>
  <c r="R2329" i="7"/>
  <c r="T2329" i="7" s="1"/>
  <c r="N2330" i="7" l="1"/>
  <c r="O2330" i="7" s="1"/>
  <c r="M2330" i="7"/>
  <c r="P2330" i="7" l="1"/>
  <c r="Q2330" i="7"/>
  <c r="S2330" i="7" s="1"/>
  <c r="R2330" i="7" l="1"/>
  <c r="T2330" i="7" s="1"/>
  <c r="U2330" i="7"/>
  <c r="M2331" i="7" l="1"/>
  <c r="N2331" i="7"/>
  <c r="O2331" i="7" s="1"/>
  <c r="P2331" i="7" l="1"/>
  <c r="Q2331" i="7"/>
  <c r="S2331" i="7" s="1"/>
  <c r="U2331" i="7" l="1"/>
  <c r="R2331" i="7"/>
  <c r="T2331" i="7" s="1"/>
  <c r="M2332" i="7" l="1"/>
  <c r="N2332" i="7"/>
  <c r="O2332" i="7" s="1"/>
  <c r="P2332" i="7" l="1"/>
  <c r="Q2332" i="7"/>
  <c r="S2332" i="7"/>
  <c r="R2332" i="7" l="1"/>
  <c r="T2332" i="7" s="1"/>
  <c r="U2332" i="7"/>
  <c r="M2333" i="7" l="1"/>
  <c r="N2333" i="7"/>
  <c r="O2333" i="7" s="1"/>
  <c r="P2333" i="7" l="1"/>
  <c r="Q2333" i="7"/>
  <c r="S2333" i="7" s="1"/>
  <c r="U2333" i="7" l="1"/>
  <c r="R2333" i="7"/>
  <c r="T2333" i="7" s="1"/>
  <c r="N2334" i="7" l="1"/>
  <c r="O2334" i="7" s="1"/>
  <c r="M2334" i="7"/>
  <c r="P2334" i="7" l="1"/>
  <c r="Q2334" i="7"/>
  <c r="S2334" i="7" s="1"/>
  <c r="U2334" i="7" l="1"/>
  <c r="R2334" i="7"/>
  <c r="T2334" i="7" s="1"/>
  <c r="M2335" i="7" l="1"/>
  <c r="N2335" i="7"/>
  <c r="O2335" i="7" s="1"/>
  <c r="P2335" i="7" l="1"/>
  <c r="Q2335" i="7"/>
  <c r="S2335" i="7"/>
  <c r="U2335" i="7" l="1"/>
  <c r="R2335" i="7"/>
  <c r="T2335" i="7" s="1"/>
  <c r="N2336" i="7" l="1"/>
  <c r="O2336" i="7" s="1"/>
  <c r="M2336" i="7"/>
  <c r="P2336" i="7" l="1"/>
  <c r="Q2336" i="7"/>
  <c r="S2336" i="7"/>
  <c r="R2336" i="7" l="1"/>
  <c r="T2336" i="7" s="1"/>
  <c r="U2336" i="7"/>
  <c r="M2337" i="7" l="1"/>
  <c r="N2337" i="7"/>
  <c r="O2337" i="7" s="1"/>
  <c r="P2337" i="7" l="1"/>
  <c r="Q2337" i="7"/>
  <c r="S2337" i="7" s="1"/>
  <c r="U2337" i="7" l="1"/>
  <c r="R2337" i="7"/>
  <c r="T2337" i="7" s="1"/>
  <c r="N2338" i="7" l="1"/>
  <c r="O2338" i="7" s="1"/>
  <c r="M2338" i="7"/>
  <c r="P2338" i="7" l="1"/>
  <c r="Q2338" i="7"/>
  <c r="S2338" i="7" s="1"/>
  <c r="R2338" i="7" l="1"/>
  <c r="T2338" i="7" s="1"/>
  <c r="U2338" i="7"/>
  <c r="M2339" i="7" l="1"/>
  <c r="N2339" i="7"/>
  <c r="O2339" i="7" s="1"/>
  <c r="P2339" i="7" l="1"/>
  <c r="Q2339" i="7"/>
  <c r="S2339" i="7" s="1"/>
  <c r="R2339" i="7" l="1"/>
  <c r="T2339" i="7" s="1"/>
  <c r="U2339" i="7"/>
  <c r="M2340" i="7" l="1"/>
  <c r="N2340" i="7"/>
  <c r="O2340" i="7" s="1"/>
  <c r="P2340" i="7" l="1"/>
  <c r="Q2340" i="7"/>
  <c r="S2340" i="7" s="1"/>
  <c r="U2340" i="7" l="1"/>
  <c r="R2340" i="7"/>
  <c r="T2340" i="7" s="1"/>
  <c r="M2341" i="7" l="1"/>
  <c r="N2341" i="7"/>
  <c r="O2341" i="7" s="1"/>
  <c r="P2341" i="7" l="1"/>
  <c r="Q2341" i="7"/>
  <c r="S2341" i="7" s="1"/>
  <c r="R2341" i="7" l="1"/>
  <c r="T2341" i="7" s="1"/>
  <c r="U2341" i="7"/>
  <c r="M2342" i="7" l="1"/>
  <c r="N2342" i="7"/>
  <c r="O2342" i="7" s="1"/>
  <c r="P2342" i="7" l="1"/>
  <c r="Q2342" i="7"/>
  <c r="S2342" i="7" s="1"/>
  <c r="R2342" i="7" l="1"/>
  <c r="T2342" i="7" s="1"/>
  <c r="U2342" i="7"/>
  <c r="M2343" i="7" l="1"/>
  <c r="N2343" i="7"/>
  <c r="O2343" i="7" s="1"/>
  <c r="P2343" i="7" l="1"/>
  <c r="Q2343" i="7"/>
  <c r="S2343" i="7"/>
  <c r="U2343" i="7" l="1"/>
  <c r="R2343" i="7"/>
  <c r="T2343" i="7" s="1"/>
  <c r="M2344" i="7" l="1"/>
  <c r="N2344" i="7"/>
  <c r="O2344" i="7" s="1"/>
  <c r="P2344" i="7" l="1"/>
  <c r="Q2344" i="7"/>
  <c r="S2344" i="7" s="1"/>
  <c r="R2344" i="7" l="1"/>
  <c r="T2344" i="7" s="1"/>
  <c r="U2344" i="7"/>
  <c r="M2345" i="7" l="1"/>
  <c r="N2345" i="7"/>
  <c r="O2345" i="7" s="1"/>
  <c r="P2345" i="7" l="1"/>
  <c r="Q2345" i="7"/>
  <c r="S2345" i="7" s="1"/>
  <c r="R2345" i="7" l="1"/>
  <c r="T2345" i="7" s="1"/>
  <c r="U2345" i="7"/>
  <c r="N2346" i="7" l="1"/>
  <c r="O2346" i="7" s="1"/>
  <c r="M2346" i="7"/>
  <c r="P2346" i="7" l="1"/>
  <c r="Q2346" i="7"/>
  <c r="S2346" i="7" s="1"/>
  <c r="U2346" i="7" l="1"/>
  <c r="R2346" i="7"/>
  <c r="T2346" i="7" s="1"/>
  <c r="M2347" i="7" l="1"/>
  <c r="N2347" i="7"/>
  <c r="O2347" i="7" s="1"/>
  <c r="P2347" i="7" l="1"/>
  <c r="Q2347" i="7"/>
  <c r="S2347" i="7" s="1"/>
  <c r="R2347" i="7" l="1"/>
  <c r="T2347" i="7" s="1"/>
  <c r="U2347" i="7"/>
  <c r="N2348" i="7" l="1"/>
  <c r="O2348" i="7" s="1"/>
  <c r="M2348" i="7"/>
  <c r="P2348" i="7" l="1"/>
  <c r="Q2348" i="7"/>
  <c r="S2348" i="7"/>
  <c r="U2348" i="7" l="1"/>
  <c r="R2348" i="7"/>
  <c r="T2348" i="7" s="1"/>
  <c r="N2349" i="7" l="1"/>
  <c r="O2349" i="7" s="1"/>
  <c r="M2349" i="7"/>
  <c r="P2349" i="7" l="1"/>
  <c r="Q2349" i="7"/>
  <c r="S2349" i="7" s="1"/>
  <c r="R2349" i="7" l="1"/>
  <c r="T2349" i="7" s="1"/>
  <c r="U2349" i="7"/>
  <c r="M2350" i="7" l="1"/>
  <c r="N2350" i="7"/>
  <c r="O2350" i="7" s="1"/>
  <c r="P2350" i="7" l="1"/>
  <c r="Q2350" i="7"/>
  <c r="S2350" i="7" s="1"/>
  <c r="R2350" i="7" l="1"/>
  <c r="T2350" i="7" s="1"/>
  <c r="U2350" i="7"/>
  <c r="M2351" i="7" l="1"/>
  <c r="N2351" i="7"/>
  <c r="O2351" i="7" s="1"/>
  <c r="P2351" i="7" l="1"/>
  <c r="Q2351" i="7"/>
  <c r="S2351" i="7" s="1"/>
  <c r="U2351" i="7" l="1"/>
  <c r="R2351" i="7"/>
  <c r="T2351" i="7" s="1"/>
  <c r="N2352" i="7" l="1"/>
  <c r="O2352" i="7" s="1"/>
  <c r="M2352" i="7"/>
  <c r="P2352" i="7" l="1"/>
  <c r="Q2352" i="7"/>
  <c r="S2352" i="7" s="1"/>
  <c r="R2352" i="7" l="1"/>
  <c r="T2352" i="7" s="1"/>
  <c r="U2352" i="7"/>
  <c r="M2353" i="7" l="1"/>
  <c r="N2353" i="7"/>
  <c r="O2353" i="7" s="1"/>
  <c r="P2353" i="7" l="1"/>
  <c r="Q2353" i="7"/>
  <c r="S2353" i="7" s="1"/>
  <c r="R2353" i="7" l="1"/>
  <c r="T2353" i="7" s="1"/>
  <c r="U2353" i="7"/>
  <c r="N2354" i="7" l="1"/>
  <c r="O2354" i="7" s="1"/>
  <c r="M2354" i="7"/>
  <c r="P2354" i="7" l="1"/>
  <c r="Q2354" i="7"/>
  <c r="S2354" i="7"/>
  <c r="R2354" i="7" l="1"/>
  <c r="T2354" i="7" s="1"/>
  <c r="U2354" i="7"/>
  <c r="M2355" i="7" l="1"/>
  <c r="N2355" i="7"/>
  <c r="O2355" i="7" s="1"/>
  <c r="P2355" i="7" l="1"/>
  <c r="Q2355" i="7"/>
  <c r="S2355" i="7" s="1"/>
  <c r="R2355" i="7" l="1"/>
  <c r="T2355" i="7" s="1"/>
  <c r="U2355" i="7"/>
  <c r="M2356" i="7" l="1"/>
  <c r="N2356" i="7"/>
  <c r="O2356" i="7" s="1"/>
  <c r="P2356" i="7" l="1"/>
  <c r="Q2356" i="7"/>
  <c r="S2356" i="7"/>
  <c r="R2356" i="7" l="1"/>
  <c r="T2356" i="7" s="1"/>
  <c r="U2356" i="7"/>
  <c r="M2357" i="7" l="1"/>
  <c r="N2357" i="7"/>
  <c r="O2357" i="7" s="1"/>
  <c r="P2357" i="7" l="1"/>
  <c r="Q2357" i="7"/>
  <c r="S2357" i="7"/>
  <c r="R2357" i="7" l="1"/>
  <c r="T2357" i="7" s="1"/>
  <c r="U2357" i="7"/>
  <c r="M2358" i="7" l="1"/>
  <c r="N2358" i="7"/>
  <c r="O2358" i="7" s="1"/>
  <c r="P2358" i="7" l="1"/>
  <c r="Q2358" i="7"/>
  <c r="S2358" i="7" s="1"/>
  <c r="R2358" i="7" l="1"/>
  <c r="T2358" i="7" s="1"/>
  <c r="U2358" i="7"/>
  <c r="M2359" i="7" l="1"/>
  <c r="N2359" i="7"/>
  <c r="O2359" i="7" s="1"/>
  <c r="P2359" i="7" l="1"/>
  <c r="Q2359" i="7"/>
  <c r="S2359" i="7" s="1"/>
  <c r="R2359" i="7" l="1"/>
  <c r="T2359" i="7" s="1"/>
  <c r="U2359" i="7"/>
  <c r="M2360" i="7" l="1"/>
  <c r="N2360" i="7"/>
  <c r="O2360" i="7" s="1"/>
  <c r="P2360" i="7" l="1"/>
  <c r="Q2360" i="7"/>
  <c r="S2360" i="7" s="1"/>
  <c r="R2360" i="7" l="1"/>
  <c r="T2360" i="7" s="1"/>
  <c r="U2360" i="7"/>
  <c r="N2361" i="7" l="1"/>
  <c r="O2361" i="7" s="1"/>
  <c r="M2361" i="7"/>
  <c r="P2361" i="7" l="1"/>
  <c r="Q2361" i="7"/>
  <c r="S2361" i="7" s="1"/>
  <c r="R2361" i="7" l="1"/>
  <c r="T2361" i="7" s="1"/>
  <c r="U2361" i="7"/>
  <c r="N2362" i="7" l="1"/>
  <c r="O2362" i="7" s="1"/>
  <c r="M2362" i="7"/>
  <c r="P2362" i="7" l="1"/>
  <c r="Q2362" i="7"/>
  <c r="S2362" i="7" s="1"/>
  <c r="R2362" i="7" l="1"/>
  <c r="T2362" i="7" s="1"/>
  <c r="U2362" i="7"/>
  <c r="M2363" i="7" l="1"/>
  <c r="N2363" i="7"/>
  <c r="O2363" i="7" s="1"/>
  <c r="P2363" i="7" l="1"/>
  <c r="Q2363" i="7"/>
  <c r="S2363" i="7" s="1"/>
  <c r="R2363" i="7" l="1"/>
  <c r="T2363" i="7" s="1"/>
  <c r="U2363" i="7"/>
  <c r="M2364" i="7" l="1"/>
  <c r="N2364" i="7"/>
  <c r="O2364" i="7" s="1"/>
  <c r="P2364" i="7" l="1"/>
  <c r="Q2364" i="7"/>
  <c r="S2364" i="7" s="1"/>
  <c r="U2364" i="7" l="1"/>
  <c r="R2364" i="7"/>
  <c r="T2364" i="7" s="1"/>
  <c r="M2365" i="7" l="1"/>
  <c r="N2365" i="7"/>
  <c r="O2365" i="7" s="1"/>
  <c r="P2365" i="7" l="1"/>
  <c r="Q2365" i="7"/>
  <c r="S2365" i="7" s="1"/>
  <c r="U2365" i="7" l="1"/>
  <c r="R2365" i="7"/>
  <c r="T2365" i="7" s="1"/>
  <c r="M2366" i="7" l="1"/>
  <c r="N2366" i="7"/>
  <c r="O2366" i="7" s="1"/>
  <c r="P2366" i="7" l="1"/>
  <c r="Q2366" i="7"/>
  <c r="S2366" i="7" s="1"/>
  <c r="U2366" i="7" l="1"/>
  <c r="R2366" i="7"/>
  <c r="T2366" i="7" s="1"/>
  <c r="M2367" i="7" l="1"/>
  <c r="N2367" i="7"/>
  <c r="O2367" i="7" s="1"/>
  <c r="P2367" i="7" l="1"/>
  <c r="Q2367" i="7"/>
  <c r="S2367" i="7" s="1"/>
  <c r="R2367" i="7" l="1"/>
  <c r="T2367" i="7" s="1"/>
  <c r="U2367" i="7"/>
  <c r="M2368" i="7" l="1"/>
  <c r="N2368" i="7"/>
  <c r="O2368" i="7" s="1"/>
  <c r="P2368" i="7" l="1"/>
  <c r="Q2368" i="7"/>
  <c r="S2368" i="7" s="1"/>
  <c r="U2368" i="7" l="1"/>
  <c r="R2368" i="7"/>
  <c r="T2368" i="7" s="1"/>
  <c r="M2369" i="7" l="1"/>
  <c r="N2369" i="7"/>
  <c r="O2369" i="7" s="1"/>
  <c r="P2369" i="7" l="1"/>
  <c r="Q2369" i="7"/>
  <c r="S2369" i="7" s="1"/>
  <c r="R2369" i="7" l="1"/>
  <c r="T2369" i="7" s="1"/>
  <c r="U2369" i="7"/>
  <c r="N2370" i="7" l="1"/>
  <c r="O2370" i="7" s="1"/>
  <c r="M2370" i="7"/>
  <c r="P2370" i="7" l="1"/>
  <c r="Q2370" i="7"/>
  <c r="S2370" i="7" s="1"/>
  <c r="U2370" i="7" l="1"/>
  <c r="R2370" i="7"/>
  <c r="T2370" i="7" s="1"/>
  <c r="M2371" i="7" l="1"/>
  <c r="N2371" i="7"/>
  <c r="O2371" i="7" s="1"/>
  <c r="P2371" i="7" l="1"/>
  <c r="Q2371" i="7"/>
  <c r="S2371" i="7" s="1"/>
  <c r="R2371" i="7" l="1"/>
  <c r="T2371" i="7" s="1"/>
  <c r="U2371" i="7"/>
  <c r="M2372" i="7" l="1"/>
  <c r="N2372" i="7"/>
  <c r="O2372" i="7" s="1"/>
  <c r="P2372" i="7" l="1"/>
  <c r="Q2372" i="7"/>
  <c r="S2372" i="7"/>
  <c r="R2372" i="7" l="1"/>
  <c r="T2372" i="7" s="1"/>
  <c r="U2372" i="7"/>
  <c r="N2373" i="7" l="1"/>
  <c r="O2373" i="7" s="1"/>
  <c r="M2373" i="7"/>
  <c r="P2373" i="7" l="1"/>
  <c r="Q2373" i="7"/>
  <c r="S2373" i="7"/>
  <c r="U2373" i="7" l="1"/>
  <c r="R2373" i="7"/>
  <c r="T2373" i="7" s="1"/>
  <c r="M2374" i="7" l="1"/>
  <c r="N2374" i="7"/>
  <c r="O2374" i="7" s="1"/>
  <c r="P2374" i="7" l="1"/>
  <c r="Q2374" i="7"/>
  <c r="S2374" i="7" s="1"/>
  <c r="R2374" i="7" l="1"/>
  <c r="T2374" i="7" s="1"/>
  <c r="U2374" i="7"/>
  <c r="M2375" i="7" l="1"/>
  <c r="N2375" i="7"/>
  <c r="O2375" i="7" s="1"/>
  <c r="P2375" i="7" l="1"/>
  <c r="Q2375" i="7"/>
  <c r="S2375" i="7" s="1"/>
  <c r="R2375" i="7" l="1"/>
  <c r="T2375" i="7" s="1"/>
  <c r="U2375" i="7"/>
  <c r="M2376" i="7" l="1"/>
  <c r="N2376" i="7"/>
  <c r="O2376" i="7" s="1"/>
  <c r="P2376" i="7" l="1"/>
  <c r="Q2376" i="7"/>
  <c r="S2376" i="7"/>
  <c r="R2376" i="7" l="1"/>
  <c r="T2376" i="7" s="1"/>
  <c r="U2376" i="7"/>
  <c r="M2377" i="7" l="1"/>
  <c r="N2377" i="7"/>
  <c r="O2377" i="7" s="1"/>
  <c r="P2377" i="7" l="1"/>
  <c r="Q2377" i="7"/>
  <c r="S2377" i="7"/>
  <c r="U2377" i="7" l="1"/>
  <c r="R2377" i="7"/>
  <c r="T2377" i="7" s="1"/>
  <c r="N2378" i="7" l="1"/>
  <c r="O2378" i="7" s="1"/>
  <c r="M2378" i="7"/>
  <c r="P2378" i="7" l="1"/>
  <c r="Q2378" i="7"/>
  <c r="S2378" i="7" s="1"/>
  <c r="U2378" i="7" l="1"/>
  <c r="R2378" i="7"/>
  <c r="T2378" i="7" s="1"/>
  <c r="M2379" i="7" l="1"/>
  <c r="N2379" i="7"/>
  <c r="O2379" i="7" s="1"/>
  <c r="P2379" i="7" l="1"/>
  <c r="Q2379" i="7"/>
  <c r="S2379" i="7" s="1"/>
  <c r="R2379" i="7" l="1"/>
  <c r="T2379" i="7" s="1"/>
  <c r="U2379" i="7"/>
  <c r="N2380" i="7" l="1"/>
  <c r="O2380" i="7" s="1"/>
  <c r="M2380" i="7"/>
  <c r="P2380" i="7" l="1"/>
  <c r="Q2380" i="7"/>
  <c r="S2380" i="7" s="1"/>
  <c r="U2380" i="7" l="1"/>
  <c r="R2380" i="7"/>
  <c r="T2380" i="7" s="1"/>
  <c r="M2381" i="7" l="1"/>
  <c r="N2381" i="7"/>
  <c r="O2381" i="7" s="1"/>
  <c r="P2381" i="7" l="1"/>
  <c r="Q2381" i="7"/>
  <c r="S2381" i="7" s="1"/>
  <c r="U2381" i="7" l="1"/>
  <c r="R2381" i="7"/>
  <c r="T2381" i="7" s="1"/>
  <c r="M2382" i="7" l="1"/>
  <c r="N2382" i="7"/>
  <c r="O2382" i="7" s="1"/>
  <c r="P2382" i="7" l="1"/>
  <c r="Q2382" i="7"/>
  <c r="S2382" i="7"/>
  <c r="R2382" i="7" l="1"/>
  <c r="T2382" i="7" s="1"/>
  <c r="U2382" i="7"/>
  <c r="M2383" i="7" l="1"/>
  <c r="N2383" i="7"/>
  <c r="O2383" i="7" s="1"/>
  <c r="P2383" i="7" l="1"/>
  <c r="Q2383" i="7"/>
  <c r="S2383" i="7"/>
  <c r="U2383" i="7" l="1"/>
  <c r="R2383" i="7"/>
  <c r="T2383" i="7" s="1"/>
  <c r="M2384" i="7" l="1"/>
  <c r="N2384" i="7"/>
  <c r="O2384" i="7" s="1"/>
  <c r="P2384" i="7" l="1"/>
  <c r="Q2384" i="7"/>
  <c r="S2384" i="7" s="1"/>
  <c r="U2384" i="7" l="1"/>
  <c r="R2384" i="7"/>
  <c r="T2384" i="7" s="1"/>
  <c r="N2385" i="7" l="1"/>
  <c r="O2385" i="7" s="1"/>
  <c r="M2385" i="7"/>
  <c r="P2385" i="7" l="1"/>
  <c r="Q2385" i="7"/>
  <c r="S2385" i="7" s="1"/>
  <c r="U2385" i="7" l="1"/>
  <c r="R2385" i="7"/>
  <c r="T2385" i="7" s="1"/>
  <c r="N2386" i="7" l="1"/>
  <c r="O2386" i="7" s="1"/>
  <c r="M2386" i="7"/>
  <c r="P2386" i="7" l="1"/>
  <c r="Q2386" i="7"/>
  <c r="S2386" i="7"/>
  <c r="R2386" i="7" l="1"/>
  <c r="T2386" i="7" s="1"/>
  <c r="U2386" i="7"/>
  <c r="M2387" i="7" l="1"/>
  <c r="N2387" i="7"/>
  <c r="O2387" i="7" s="1"/>
  <c r="P2387" i="7" l="1"/>
  <c r="Q2387" i="7"/>
  <c r="S2387" i="7" s="1"/>
  <c r="R2387" i="7" l="1"/>
  <c r="T2387" i="7" s="1"/>
  <c r="U2387" i="7"/>
  <c r="M2388" i="7" l="1"/>
  <c r="N2388" i="7"/>
  <c r="O2388" i="7" s="1"/>
  <c r="P2388" i="7" l="1"/>
  <c r="Q2388" i="7"/>
  <c r="S2388" i="7" s="1"/>
  <c r="U2388" i="7" l="1"/>
  <c r="R2388" i="7"/>
  <c r="T2388" i="7" s="1"/>
  <c r="N2389" i="7" l="1"/>
  <c r="O2389" i="7" s="1"/>
  <c r="M2389" i="7"/>
  <c r="P2389" i="7" l="1"/>
  <c r="Q2389" i="7"/>
  <c r="S2389" i="7" s="1"/>
  <c r="U2389" i="7" l="1"/>
  <c r="R2389" i="7"/>
  <c r="T2389" i="7" s="1"/>
  <c r="M2390" i="7" l="1"/>
  <c r="N2390" i="7"/>
  <c r="O2390" i="7" s="1"/>
  <c r="P2390" i="7" l="1"/>
  <c r="Q2390" i="7"/>
  <c r="S2390" i="7"/>
  <c r="R2390" i="7" l="1"/>
  <c r="T2390" i="7" s="1"/>
  <c r="U2390" i="7"/>
  <c r="M2391" i="7" l="1"/>
  <c r="N2391" i="7"/>
  <c r="O2391" i="7" s="1"/>
  <c r="P2391" i="7" l="1"/>
  <c r="Q2391" i="7"/>
  <c r="S2391" i="7" s="1"/>
  <c r="R2391" i="7" l="1"/>
  <c r="T2391" i="7" s="1"/>
  <c r="U2391" i="7"/>
  <c r="M2392" i="7" l="1"/>
  <c r="N2392" i="7"/>
  <c r="O2392" i="7" s="1"/>
  <c r="P2392" i="7" l="1"/>
  <c r="Q2392" i="7"/>
  <c r="S2392" i="7" s="1"/>
  <c r="R2392" i="7" l="1"/>
  <c r="T2392" i="7" s="1"/>
  <c r="U2392" i="7"/>
  <c r="M2393" i="7" l="1"/>
  <c r="N2393" i="7"/>
  <c r="O2393" i="7" s="1"/>
  <c r="P2393" i="7" l="1"/>
  <c r="Q2393" i="7"/>
  <c r="S2393" i="7" s="1"/>
  <c r="R2393" i="7" l="1"/>
  <c r="T2393" i="7" s="1"/>
  <c r="U2393" i="7"/>
  <c r="N2394" i="7" l="1"/>
  <c r="O2394" i="7" s="1"/>
  <c r="M2394" i="7"/>
  <c r="P2394" i="7" l="1"/>
  <c r="Q2394" i="7"/>
  <c r="S2394" i="7" s="1"/>
  <c r="R2394" i="7" l="1"/>
  <c r="T2394" i="7" s="1"/>
  <c r="U2394" i="7"/>
  <c r="M2395" i="7" l="1"/>
  <c r="N2395" i="7"/>
  <c r="O2395" i="7" s="1"/>
  <c r="P2395" i="7" l="1"/>
  <c r="Q2395" i="7"/>
  <c r="S2395" i="7" s="1"/>
  <c r="U2395" i="7" l="1"/>
  <c r="R2395" i="7"/>
  <c r="T2395" i="7" s="1"/>
  <c r="M2396" i="7" l="1"/>
  <c r="N2396" i="7"/>
  <c r="O2396" i="7" s="1"/>
  <c r="P2396" i="7" l="1"/>
  <c r="Q2396" i="7"/>
  <c r="S2396" i="7"/>
  <c r="U2396" i="7" l="1"/>
  <c r="R2396" i="7"/>
  <c r="T2396" i="7" s="1"/>
  <c r="M2397" i="7" l="1"/>
  <c r="N2397" i="7"/>
  <c r="O2397" i="7" s="1"/>
  <c r="P2397" i="7" l="1"/>
  <c r="Q2397" i="7"/>
  <c r="S2397" i="7"/>
  <c r="R2397" i="7" l="1"/>
  <c r="T2397" i="7" s="1"/>
  <c r="U2397" i="7"/>
  <c r="N2398" i="7" l="1"/>
  <c r="O2398" i="7" s="1"/>
  <c r="M2398" i="7"/>
  <c r="P2398" i="7" l="1"/>
  <c r="Q2398" i="7"/>
  <c r="S2398" i="7" s="1"/>
  <c r="U2398" i="7" l="1"/>
  <c r="R2398" i="7"/>
  <c r="T2398" i="7" s="1"/>
  <c r="M2399" i="7" l="1"/>
  <c r="N2399" i="7"/>
  <c r="O2399" i="7" s="1"/>
  <c r="P2399" i="7" l="1"/>
  <c r="Q2399" i="7"/>
  <c r="S2399" i="7" s="1"/>
  <c r="U2399" i="7" l="1"/>
  <c r="R2399" i="7"/>
  <c r="T2399" i="7" s="1"/>
  <c r="M2400" i="7" l="1"/>
  <c r="N2400" i="7"/>
  <c r="O2400" i="7" s="1"/>
  <c r="P2400" i="7" l="1"/>
  <c r="Q2400" i="7"/>
  <c r="S2400" i="7" s="1"/>
  <c r="R2400" i="7" l="1"/>
  <c r="T2400" i="7" s="1"/>
  <c r="U2400" i="7"/>
  <c r="M2401" i="7" l="1"/>
  <c r="N2401" i="7"/>
  <c r="O2401" i="7" s="1"/>
  <c r="P2401" i="7" l="1"/>
  <c r="Q2401" i="7"/>
  <c r="S2401" i="7" s="1"/>
  <c r="R2401" i="7" l="1"/>
  <c r="T2401" i="7" s="1"/>
  <c r="U2401" i="7"/>
  <c r="N2402" i="7" l="1"/>
  <c r="O2402" i="7" s="1"/>
  <c r="M2402" i="7"/>
  <c r="P2402" i="7" l="1"/>
  <c r="Q2402" i="7"/>
  <c r="S2402" i="7" s="1"/>
  <c r="U2402" i="7" l="1"/>
  <c r="R2402" i="7"/>
  <c r="T2402" i="7" s="1"/>
  <c r="M2403" i="7" l="1"/>
  <c r="N2403" i="7"/>
  <c r="O2403" i="7" s="1"/>
  <c r="P2403" i="7" l="1"/>
  <c r="Q2403" i="7"/>
  <c r="S2403" i="7" s="1"/>
  <c r="R2403" i="7" l="1"/>
  <c r="T2403" i="7" s="1"/>
  <c r="U2403" i="7"/>
  <c r="N2404" i="7" l="1"/>
  <c r="O2404" i="7" s="1"/>
  <c r="M2404" i="7"/>
  <c r="P2404" i="7" l="1"/>
  <c r="Q2404" i="7"/>
  <c r="S2404" i="7"/>
  <c r="R2404" i="7" l="1"/>
  <c r="T2404" i="7" s="1"/>
  <c r="U2404" i="7"/>
  <c r="M2405" i="7" l="1"/>
  <c r="N2405" i="7"/>
  <c r="O2405" i="7" s="1"/>
  <c r="P2405" i="7" l="1"/>
  <c r="Q2405" i="7"/>
  <c r="S2405" i="7" s="1"/>
  <c r="R2405" i="7" l="1"/>
  <c r="T2405" i="7" s="1"/>
  <c r="U2405" i="7"/>
  <c r="N2406" i="7" l="1"/>
  <c r="O2406" i="7" s="1"/>
  <c r="M2406" i="7"/>
  <c r="P2406" i="7" l="1"/>
  <c r="Q2406" i="7"/>
  <c r="S2406" i="7" s="1"/>
  <c r="R2406" i="7" l="1"/>
  <c r="T2406" i="7" s="1"/>
  <c r="U2406" i="7"/>
  <c r="M2407" i="7" l="1"/>
  <c r="N2407" i="7"/>
  <c r="O2407" i="7" s="1"/>
  <c r="P2407" i="7" l="1"/>
  <c r="Q2407" i="7"/>
  <c r="S2407" i="7"/>
  <c r="U2407" i="7" l="1"/>
  <c r="R2407" i="7"/>
  <c r="T2407" i="7" s="1"/>
  <c r="M2408" i="7" l="1"/>
  <c r="N2408" i="7"/>
  <c r="O2408" i="7" s="1"/>
  <c r="P2408" i="7" l="1"/>
  <c r="Q2408" i="7"/>
  <c r="S2408" i="7" s="1"/>
  <c r="R2408" i="7" l="1"/>
  <c r="T2408" i="7" s="1"/>
  <c r="U2408" i="7"/>
  <c r="N2409" i="7" l="1"/>
  <c r="O2409" i="7" s="1"/>
  <c r="M2409" i="7"/>
  <c r="P2409" i="7" l="1"/>
  <c r="Q2409" i="7"/>
  <c r="S2409" i="7" s="1"/>
  <c r="R2409" i="7" l="1"/>
  <c r="T2409" i="7" s="1"/>
  <c r="U2409" i="7"/>
  <c r="N2410" i="7" l="1"/>
  <c r="O2410" i="7" s="1"/>
  <c r="M2410" i="7"/>
  <c r="P2410" i="7" l="1"/>
  <c r="Q2410" i="7"/>
  <c r="S2410" i="7"/>
  <c r="R2410" i="7" l="1"/>
  <c r="T2410" i="7" s="1"/>
  <c r="U2410" i="7"/>
  <c r="M2411" i="7" l="1"/>
  <c r="N2411" i="7"/>
  <c r="O2411" i="7" s="1"/>
  <c r="P2411" i="7" l="1"/>
  <c r="Q2411" i="7"/>
  <c r="S2411" i="7" s="1"/>
  <c r="R2411" i="7" l="1"/>
  <c r="T2411" i="7" s="1"/>
  <c r="U2411" i="7"/>
  <c r="M2412" i="7" l="1"/>
  <c r="N2412" i="7"/>
  <c r="O2412" i="7" s="1"/>
  <c r="P2412" i="7" l="1"/>
  <c r="Q2412" i="7"/>
  <c r="S2412" i="7" s="1"/>
  <c r="R2412" i="7" l="1"/>
  <c r="T2412" i="7" s="1"/>
  <c r="U2412" i="7"/>
  <c r="M2413" i="7" l="1"/>
  <c r="N2413" i="7"/>
  <c r="O2413" i="7" s="1"/>
  <c r="P2413" i="7" l="1"/>
  <c r="Q2413" i="7"/>
  <c r="S2413" i="7"/>
  <c r="R2413" i="7" l="1"/>
  <c r="T2413" i="7" s="1"/>
  <c r="U2413" i="7"/>
  <c r="M2414" i="7" l="1"/>
  <c r="N2414" i="7"/>
  <c r="O2414" i="7" s="1"/>
  <c r="P2414" i="7" l="1"/>
  <c r="Q2414" i="7"/>
  <c r="S2414" i="7" s="1"/>
  <c r="R2414" i="7" l="1"/>
  <c r="T2414" i="7" s="1"/>
  <c r="U2414" i="7"/>
  <c r="M2415" i="7" l="1"/>
  <c r="N2415" i="7"/>
  <c r="O2415" i="7" s="1"/>
  <c r="P2415" i="7" l="1"/>
  <c r="Q2415" i="7"/>
  <c r="S2415" i="7" s="1"/>
  <c r="R2415" i="7" l="1"/>
  <c r="T2415" i="7" s="1"/>
  <c r="U2415" i="7"/>
  <c r="M2416" i="7" l="1"/>
  <c r="N2416" i="7"/>
  <c r="O2416" i="7" s="1"/>
  <c r="P2416" i="7" l="1"/>
  <c r="Q2416" i="7"/>
  <c r="S2416" i="7" s="1"/>
  <c r="R2416" i="7" l="1"/>
  <c r="T2416" i="7" s="1"/>
  <c r="U2416" i="7"/>
  <c r="N2417" i="7" l="1"/>
  <c r="O2417" i="7" s="1"/>
  <c r="M2417" i="7"/>
  <c r="P2417" i="7" l="1"/>
  <c r="Q2417" i="7"/>
  <c r="S2417" i="7" s="1"/>
  <c r="U2417" i="7" l="1"/>
  <c r="R2417" i="7"/>
  <c r="T2417" i="7" s="1"/>
  <c r="N2418" i="7" l="1"/>
  <c r="O2418" i="7" s="1"/>
  <c r="M2418" i="7"/>
  <c r="P2418" i="7" l="1"/>
  <c r="Q2418" i="7"/>
  <c r="S2418" i="7" s="1"/>
  <c r="R2418" i="7" l="1"/>
  <c r="T2418" i="7" s="1"/>
  <c r="U2418" i="7"/>
  <c r="M2419" i="7" l="1"/>
  <c r="N2419" i="7"/>
  <c r="O2419" i="7" s="1"/>
  <c r="P2419" i="7" l="1"/>
  <c r="Q2419" i="7"/>
  <c r="S2419" i="7" s="1"/>
  <c r="R2419" i="7" l="1"/>
  <c r="T2419" i="7" s="1"/>
  <c r="U2419" i="7"/>
  <c r="M2420" i="7" l="1"/>
  <c r="N2420" i="7"/>
  <c r="O2420" i="7" s="1"/>
  <c r="P2420" i="7" l="1"/>
  <c r="Q2420" i="7"/>
  <c r="S2420" i="7"/>
  <c r="U2420" i="7" l="1"/>
  <c r="R2420" i="7"/>
  <c r="T2420" i="7" s="1"/>
  <c r="M2421" i="7" l="1"/>
  <c r="N2421" i="7"/>
  <c r="O2421" i="7" s="1"/>
  <c r="P2421" i="7" l="1"/>
  <c r="Q2421" i="7"/>
  <c r="S2421" i="7" s="1"/>
  <c r="R2421" i="7" l="1"/>
  <c r="T2421" i="7" s="1"/>
  <c r="U2421" i="7"/>
  <c r="N2422" i="7" l="1"/>
  <c r="O2422" i="7" s="1"/>
  <c r="M2422" i="7"/>
  <c r="P2422" i="7" l="1"/>
  <c r="Q2422" i="7"/>
  <c r="S2422" i="7" s="1"/>
  <c r="R2422" i="7" l="1"/>
  <c r="T2422" i="7" s="1"/>
  <c r="U2422" i="7"/>
  <c r="M2423" i="7" l="1"/>
  <c r="N2423" i="7"/>
  <c r="O2423" i="7" s="1"/>
  <c r="P2423" i="7" l="1"/>
  <c r="Q2423" i="7"/>
  <c r="S2423" i="7"/>
  <c r="R2423" i="7" l="1"/>
  <c r="T2423" i="7" s="1"/>
  <c r="U2423" i="7"/>
  <c r="N2424" i="7" l="1"/>
  <c r="O2424" i="7" s="1"/>
  <c r="M2424" i="7"/>
  <c r="P2424" i="7" l="1"/>
  <c r="Q2424" i="7"/>
  <c r="S2424" i="7"/>
  <c r="U2424" i="7" l="1"/>
  <c r="R2424" i="7"/>
  <c r="T2424" i="7" s="1"/>
  <c r="M2425" i="7" l="1"/>
  <c r="N2425" i="7"/>
  <c r="O2425" i="7" s="1"/>
  <c r="P2425" i="7" l="1"/>
  <c r="Q2425" i="7"/>
  <c r="S2425" i="7" s="1"/>
  <c r="R2425" i="7" l="1"/>
  <c r="T2425" i="7" s="1"/>
  <c r="U2425" i="7"/>
  <c r="N2426" i="7" l="1"/>
  <c r="O2426" i="7" s="1"/>
  <c r="M2426" i="7"/>
  <c r="P2426" i="7" l="1"/>
  <c r="Q2426" i="7"/>
  <c r="S2426" i="7" s="1"/>
  <c r="U2426" i="7" l="1"/>
  <c r="R2426" i="7"/>
  <c r="T2426" i="7" s="1"/>
  <c r="M2427" i="7" l="1"/>
  <c r="N2427" i="7"/>
  <c r="O2427" i="7" s="1"/>
  <c r="P2427" i="7" l="1"/>
  <c r="Q2427" i="7"/>
  <c r="S2427" i="7" s="1"/>
  <c r="R2427" i="7" l="1"/>
  <c r="T2427" i="7" s="1"/>
  <c r="U2427" i="7"/>
  <c r="N2428" i="7" l="1"/>
  <c r="O2428" i="7" s="1"/>
  <c r="M2428" i="7"/>
  <c r="P2428" i="7" l="1"/>
  <c r="Q2428" i="7"/>
  <c r="S2428" i="7" s="1"/>
  <c r="R2428" i="7" l="1"/>
  <c r="T2428" i="7" s="1"/>
  <c r="U2428" i="7"/>
  <c r="M2429" i="7" l="1"/>
  <c r="N2429" i="7"/>
  <c r="O2429" i="7" s="1"/>
  <c r="P2429" i="7" l="1"/>
  <c r="Q2429" i="7"/>
  <c r="S2429" i="7" s="1"/>
  <c r="R2429" i="7" l="1"/>
  <c r="T2429" i="7" s="1"/>
  <c r="U2429" i="7"/>
  <c r="M2430" i="7" l="1"/>
  <c r="N2430" i="7"/>
  <c r="O2430" i="7" s="1"/>
  <c r="P2430" i="7" l="1"/>
  <c r="Q2430" i="7"/>
  <c r="S2430" i="7" s="1"/>
  <c r="R2430" i="7" l="1"/>
  <c r="T2430" i="7" s="1"/>
  <c r="U2430" i="7"/>
  <c r="N2431" i="7" l="1"/>
  <c r="O2431" i="7" s="1"/>
  <c r="M2431" i="7"/>
  <c r="P2431" i="7" l="1"/>
  <c r="Q2431" i="7"/>
  <c r="S2431" i="7" s="1"/>
  <c r="U2431" i="7" l="1"/>
  <c r="R2431" i="7"/>
  <c r="T2431" i="7" s="1"/>
  <c r="M2432" i="7" l="1"/>
  <c r="N2432" i="7"/>
  <c r="O2432" i="7" s="1"/>
  <c r="P2432" i="7" l="1"/>
  <c r="Q2432" i="7"/>
  <c r="S2432" i="7"/>
  <c r="R2432" i="7" l="1"/>
  <c r="T2432" i="7" s="1"/>
  <c r="U2432" i="7"/>
  <c r="N2433" i="7" l="1"/>
  <c r="O2433" i="7" s="1"/>
  <c r="M2433" i="7"/>
  <c r="P2433" i="7" l="1"/>
  <c r="Q2433" i="7"/>
  <c r="S2433" i="7" s="1"/>
  <c r="R2433" i="7" l="1"/>
  <c r="T2433" i="7" s="1"/>
  <c r="U2433" i="7"/>
  <c r="N2434" i="7" l="1"/>
  <c r="O2434" i="7" s="1"/>
  <c r="M2434" i="7"/>
  <c r="P2434" i="7" l="1"/>
  <c r="Q2434" i="7"/>
  <c r="S2434" i="7"/>
  <c r="U2434" i="7" l="1"/>
  <c r="R2434" i="7"/>
  <c r="T2434" i="7" s="1"/>
  <c r="M2435" i="7" l="1"/>
  <c r="N2435" i="7"/>
  <c r="O2435" i="7" s="1"/>
  <c r="P2435" i="7" l="1"/>
  <c r="Q2435" i="7"/>
  <c r="S2435" i="7"/>
  <c r="U2435" i="7" l="1"/>
  <c r="R2435" i="7"/>
  <c r="T2435" i="7" s="1"/>
  <c r="M2436" i="7" l="1"/>
  <c r="N2436" i="7"/>
  <c r="O2436" i="7" s="1"/>
  <c r="P2436" i="7" l="1"/>
  <c r="Q2436" i="7"/>
  <c r="S2436" i="7" s="1"/>
  <c r="R2436" i="7" l="1"/>
  <c r="T2436" i="7" s="1"/>
  <c r="U2436" i="7"/>
  <c r="M2437" i="7" l="1"/>
  <c r="N2437" i="7"/>
  <c r="O2437" i="7" s="1"/>
  <c r="P2437" i="7" l="1"/>
  <c r="Q2437" i="7"/>
  <c r="S2437" i="7" s="1"/>
  <c r="U2437" i="7" l="1"/>
  <c r="R2437" i="7"/>
  <c r="T2437" i="7" s="1"/>
  <c r="M2438" i="7" l="1"/>
  <c r="N2438" i="7"/>
  <c r="O2438" i="7" s="1"/>
  <c r="P2438" i="7" l="1"/>
  <c r="Q2438" i="7"/>
  <c r="S2438" i="7"/>
  <c r="R2438" i="7" l="1"/>
  <c r="T2438" i="7" s="1"/>
  <c r="U2438" i="7"/>
  <c r="M2439" i="7" l="1"/>
  <c r="N2439" i="7"/>
  <c r="O2439" i="7" s="1"/>
  <c r="P2439" i="7" l="1"/>
  <c r="Q2439" i="7"/>
  <c r="S2439" i="7" s="1"/>
  <c r="R2439" i="7" l="1"/>
  <c r="T2439" i="7" s="1"/>
  <c r="U2439" i="7"/>
  <c r="M2440" i="7" l="1"/>
  <c r="N2440" i="7"/>
  <c r="O2440" i="7" s="1"/>
  <c r="P2440" i="7" l="1"/>
  <c r="Q2440" i="7"/>
  <c r="S2440" i="7" s="1"/>
  <c r="R2440" i="7" l="1"/>
  <c r="T2440" i="7" s="1"/>
  <c r="U2440" i="7"/>
  <c r="M2441" i="7" l="1"/>
  <c r="N2441" i="7"/>
  <c r="O2441" i="7" s="1"/>
  <c r="P2441" i="7" l="1"/>
  <c r="Q2441" i="7"/>
  <c r="S2441" i="7"/>
  <c r="R2441" i="7" l="1"/>
  <c r="T2441" i="7" s="1"/>
  <c r="U2441" i="7"/>
  <c r="N2442" i="7" l="1"/>
  <c r="O2442" i="7" s="1"/>
  <c r="M2442" i="7"/>
  <c r="P2442" i="7" l="1"/>
  <c r="Q2442" i="7"/>
  <c r="S2442" i="7" s="1"/>
  <c r="R2442" i="7" l="1"/>
  <c r="T2442" i="7" s="1"/>
  <c r="U2442" i="7"/>
  <c r="M2443" i="7" l="1"/>
  <c r="N2443" i="7"/>
  <c r="O2443" i="7" s="1"/>
  <c r="P2443" i="7" l="1"/>
  <c r="Q2443" i="7"/>
  <c r="S2443" i="7"/>
  <c r="R2443" i="7" l="1"/>
  <c r="T2443" i="7" s="1"/>
  <c r="U2443" i="7"/>
  <c r="N2444" i="7" l="1"/>
  <c r="O2444" i="7" s="1"/>
  <c r="M2444" i="7"/>
  <c r="P2444" i="7" l="1"/>
  <c r="Q2444" i="7"/>
  <c r="S2444" i="7" s="1"/>
  <c r="U2444" i="7" l="1"/>
  <c r="R2444" i="7"/>
  <c r="T2444" i="7" s="1"/>
  <c r="M2445" i="7" l="1"/>
  <c r="N2445" i="7"/>
  <c r="O2445" i="7" s="1"/>
  <c r="P2445" i="7" l="1"/>
  <c r="Q2445" i="7"/>
  <c r="S2445" i="7"/>
  <c r="R2445" i="7" l="1"/>
  <c r="T2445" i="7" s="1"/>
  <c r="U2445" i="7"/>
  <c r="M2446" i="7" l="1"/>
  <c r="N2446" i="7"/>
  <c r="O2446" i="7" s="1"/>
  <c r="P2446" i="7" l="1"/>
  <c r="Q2446" i="7"/>
  <c r="S2446" i="7"/>
  <c r="U2446" i="7" l="1"/>
  <c r="R2446" i="7"/>
  <c r="T2446" i="7" s="1"/>
  <c r="M2447" i="7" l="1"/>
  <c r="N2447" i="7"/>
  <c r="O2447" i="7" s="1"/>
  <c r="P2447" i="7" l="1"/>
  <c r="Q2447" i="7"/>
  <c r="S2447" i="7"/>
  <c r="R2447" i="7" l="1"/>
  <c r="T2447" i="7" s="1"/>
  <c r="U2447" i="7"/>
  <c r="M2448" i="7" l="1"/>
  <c r="N2448" i="7"/>
  <c r="O2448" i="7" s="1"/>
  <c r="P2448" i="7" l="1"/>
  <c r="Q2448" i="7"/>
  <c r="S2448" i="7" s="1"/>
  <c r="U2448" i="7" l="1"/>
  <c r="R2448" i="7"/>
  <c r="T2448" i="7" s="1"/>
  <c r="M2449" i="7" l="1"/>
  <c r="N2449" i="7"/>
  <c r="O2449" i="7" s="1"/>
  <c r="P2449" i="7" l="1"/>
  <c r="Q2449" i="7"/>
  <c r="S2449" i="7" s="1"/>
  <c r="U2449" i="7" l="1"/>
  <c r="R2449" i="7"/>
  <c r="T2449" i="7" s="1"/>
  <c r="N2450" i="7" l="1"/>
  <c r="O2450" i="7" s="1"/>
  <c r="M2450" i="7"/>
  <c r="P2450" i="7" l="1"/>
  <c r="Q2450" i="7"/>
  <c r="S2450" i="7" s="1"/>
  <c r="U2450" i="7" l="1"/>
  <c r="R2450" i="7"/>
  <c r="T2450" i="7" s="1"/>
  <c r="M2451" i="7" l="1"/>
  <c r="N2451" i="7"/>
  <c r="O2451" i="7" s="1"/>
  <c r="P2451" i="7" l="1"/>
  <c r="Q2451" i="7"/>
  <c r="S2451" i="7" s="1"/>
  <c r="R2451" i="7" l="1"/>
  <c r="T2451" i="7" s="1"/>
  <c r="U2451" i="7"/>
  <c r="N2452" i="7" l="1"/>
  <c r="O2452" i="7" s="1"/>
  <c r="M2452" i="7"/>
  <c r="P2452" i="7" l="1"/>
  <c r="Q2452" i="7"/>
  <c r="S2452" i="7" s="1"/>
  <c r="U2452" i="7" l="1"/>
  <c r="R2452" i="7"/>
  <c r="T2452" i="7" s="1"/>
  <c r="M2453" i="7" l="1"/>
  <c r="N2453" i="7"/>
  <c r="O2453" i="7" s="1"/>
  <c r="P2453" i="7" l="1"/>
  <c r="Q2453" i="7"/>
  <c r="S2453" i="7" s="1"/>
  <c r="U2453" i="7" l="1"/>
  <c r="R2453" i="7"/>
  <c r="T2453" i="7" s="1"/>
  <c r="M2454" i="7" l="1"/>
  <c r="N2454" i="7"/>
  <c r="O2454" i="7" s="1"/>
  <c r="P2454" i="7" l="1"/>
  <c r="Q2454" i="7"/>
  <c r="S2454" i="7" s="1"/>
  <c r="R2454" i="7" l="1"/>
  <c r="T2454" i="7" s="1"/>
  <c r="U2454" i="7"/>
  <c r="N2455" i="7" l="1"/>
  <c r="O2455" i="7" s="1"/>
  <c r="M2455" i="7"/>
  <c r="P2455" i="7" l="1"/>
  <c r="Q2455" i="7"/>
  <c r="S2455" i="7"/>
  <c r="R2455" i="7" l="1"/>
  <c r="T2455" i="7" s="1"/>
  <c r="U2455" i="7"/>
  <c r="M2456" i="7" l="1"/>
  <c r="N2456" i="7"/>
  <c r="O2456" i="7" s="1"/>
  <c r="P2456" i="7" l="1"/>
  <c r="Q2456" i="7"/>
  <c r="S2456" i="7"/>
  <c r="R2456" i="7" l="1"/>
  <c r="T2456" i="7" s="1"/>
  <c r="U2456" i="7"/>
  <c r="M2457" i="7" l="1"/>
  <c r="N2457" i="7"/>
  <c r="O2457" i="7" s="1"/>
  <c r="P2457" i="7" l="1"/>
  <c r="Q2457" i="7"/>
  <c r="S2457" i="7" s="1"/>
  <c r="U2457" i="7" l="1"/>
  <c r="R2457" i="7"/>
  <c r="T2457" i="7" s="1"/>
  <c r="N2458" i="7" l="1"/>
  <c r="O2458" i="7" s="1"/>
  <c r="M2458" i="7"/>
  <c r="P2458" i="7" l="1"/>
  <c r="Q2458" i="7"/>
  <c r="S2458" i="7"/>
  <c r="R2458" i="7" l="1"/>
  <c r="T2458" i="7" s="1"/>
  <c r="U2458" i="7"/>
  <c r="M2459" i="7" l="1"/>
  <c r="N2459" i="7"/>
  <c r="O2459" i="7" s="1"/>
  <c r="P2459" i="7" l="1"/>
  <c r="Q2459" i="7"/>
  <c r="S2459" i="7" s="1"/>
  <c r="R2459" i="7" l="1"/>
  <c r="T2459" i="7" s="1"/>
  <c r="U2459" i="7"/>
  <c r="M2460" i="7" l="1"/>
  <c r="N2460" i="7"/>
  <c r="O2460" i="7" s="1"/>
  <c r="P2460" i="7" l="1"/>
  <c r="Q2460" i="7"/>
  <c r="S2460" i="7" s="1"/>
  <c r="R2460" i="7" l="1"/>
  <c r="T2460" i="7" s="1"/>
  <c r="U2460" i="7"/>
  <c r="M2461" i="7" l="1"/>
  <c r="N2461" i="7"/>
  <c r="O2461" i="7" s="1"/>
  <c r="P2461" i="7" l="1"/>
  <c r="Q2461" i="7"/>
  <c r="S2461" i="7"/>
  <c r="U2461" i="7" l="1"/>
  <c r="R2461" i="7"/>
  <c r="T2461" i="7" s="1"/>
  <c r="M2462" i="7" l="1"/>
  <c r="N2462" i="7"/>
  <c r="O2462" i="7" s="1"/>
  <c r="P2462" i="7" l="1"/>
  <c r="Q2462" i="7"/>
  <c r="S2462" i="7" s="1"/>
  <c r="R2462" i="7" l="1"/>
  <c r="T2462" i="7" s="1"/>
  <c r="U2462" i="7"/>
  <c r="N2463" i="7" l="1"/>
  <c r="O2463" i="7" s="1"/>
  <c r="M2463" i="7"/>
  <c r="P2463" i="7" l="1"/>
  <c r="Q2463" i="7"/>
  <c r="S2463" i="7" s="1"/>
  <c r="U2463" i="7" l="1"/>
  <c r="R2463" i="7"/>
  <c r="T2463" i="7" s="1"/>
  <c r="M2464" i="7" l="1"/>
  <c r="N2464" i="7"/>
  <c r="O2464" i="7" s="1"/>
  <c r="P2464" i="7" l="1"/>
  <c r="Q2464" i="7"/>
  <c r="S2464" i="7" s="1"/>
  <c r="R2464" i="7" l="1"/>
  <c r="T2464" i="7" s="1"/>
  <c r="U2464" i="7"/>
  <c r="M2465" i="7" l="1"/>
  <c r="N2465" i="7"/>
  <c r="O2465" i="7" s="1"/>
  <c r="P2465" i="7" l="1"/>
  <c r="Q2465" i="7"/>
  <c r="S2465" i="7" s="1"/>
  <c r="U2465" i="7" l="1"/>
  <c r="R2465" i="7"/>
  <c r="T2465" i="7" s="1"/>
  <c r="N2466" i="7" l="1"/>
  <c r="O2466" i="7" s="1"/>
  <c r="M2466" i="7"/>
  <c r="P2466" i="7" l="1"/>
  <c r="Q2466" i="7"/>
  <c r="S2466" i="7" s="1"/>
  <c r="R2466" i="7" l="1"/>
  <c r="T2466" i="7" s="1"/>
  <c r="U2466" i="7"/>
  <c r="M2467" i="7" l="1"/>
  <c r="N2467" i="7"/>
  <c r="O2467" i="7" s="1"/>
  <c r="P2467" i="7" l="1"/>
  <c r="Q2467" i="7"/>
  <c r="S2467" i="7"/>
  <c r="R2467" i="7" l="1"/>
  <c r="T2467" i="7" s="1"/>
  <c r="U2467" i="7"/>
  <c r="M2468" i="7" l="1"/>
  <c r="N2468" i="7"/>
  <c r="O2468" i="7" s="1"/>
  <c r="P2468" i="7" l="1"/>
  <c r="Q2468" i="7"/>
  <c r="S2468" i="7"/>
  <c r="R2468" i="7" l="1"/>
  <c r="T2468" i="7" s="1"/>
  <c r="U2468" i="7"/>
  <c r="M2469" i="7" l="1"/>
  <c r="N2469" i="7"/>
  <c r="O2469" i="7" s="1"/>
  <c r="P2469" i="7" l="1"/>
  <c r="Q2469" i="7"/>
  <c r="S2469" i="7" s="1"/>
  <c r="U2469" i="7" l="1"/>
  <c r="R2469" i="7"/>
  <c r="T2469" i="7" s="1"/>
  <c r="M2470" i="7" l="1"/>
  <c r="N2470" i="7"/>
  <c r="O2470" i="7" s="1"/>
  <c r="P2470" i="7" l="1"/>
  <c r="Q2470" i="7"/>
  <c r="S2470" i="7" s="1"/>
  <c r="R2470" i="7" l="1"/>
  <c r="T2470" i="7" s="1"/>
  <c r="U2470" i="7"/>
  <c r="M2471" i="7" l="1"/>
  <c r="N2471" i="7"/>
  <c r="O2471" i="7" s="1"/>
  <c r="P2471" i="7" l="1"/>
  <c r="Q2471" i="7"/>
  <c r="S2471" i="7"/>
  <c r="U2471" i="7" l="1"/>
  <c r="R2471" i="7"/>
  <c r="T2471" i="7" s="1"/>
  <c r="M2472" i="7" l="1"/>
  <c r="N2472" i="7"/>
  <c r="O2472" i="7" s="1"/>
  <c r="P2472" i="7" l="1"/>
  <c r="Q2472" i="7"/>
  <c r="S2472" i="7" s="1"/>
  <c r="R2472" i="7" l="1"/>
  <c r="T2472" i="7" s="1"/>
  <c r="U2472" i="7"/>
  <c r="M2473" i="7" l="1"/>
  <c r="N2473" i="7"/>
  <c r="O2473" i="7" s="1"/>
  <c r="P2473" i="7" l="1"/>
  <c r="Q2473" i="7"/>
  <c r="S2473" i="7" s="1"/>
  <c r="R2473" i="7" l="1"/>
  <c r="T2473" i="7" s="1"/>
  <c r="U2473" i="7"/>
  <c r="N2474" i="7" l="1"/>
  <c r="O2474" i="7" s="1"/>
  <c r="M2474" i="7"/>
  <c r="P2474" i="7" l="1"/>
  <c r="Q2474" i="7"/>
  <c r="S2474" i="7" s="1"/>
  <c r="R2474" i="7" l="1"/>
  <c r="T2474" i="7" s="1"/>
  <c r="U2474" i="7"/>
  <c r="M2475" i="7" l="1"/>
  <c r="N2475" i="7"/>
  <c r="O2475" i="7" s="1"/>
  <c r="P2475" i="7" l="1"/>
  <c r="Q2475" i="7"/>
  <c r="S2475" i="7"/>
  <c r="R2475" i="7" l="1"/>
  <c r="T2475" i="7" s="1"/>
  <c r="U2475" i="7"/>
  <c r="N2476" i="7" l="1"/>
  <c r="O2476" i="7" s="1"/>
  <c r="M2476" i="7"/>
  <c r="P2476" i="7" l="1"/>
  <c r="Q2476" i="7"/>
  <c r="S2476" i="7" s="1"/>
  <c r="R2476" i="7" l="1"/>
  <c r="T2476" i="7" s="1"/>
  <c r="U2476" i="7"/>
  <c r="M2477" i="7" l="1"/>
  <c r="N2477" i="7"/>
  <c r="O2477" i="7" s="1"/>
  <c r="P2477" i="7" l="1"/>
  <c r="Q2477" i="7"/>
  <c r="S2477" i="7" s="1"/>
  <c r="R2477" i="7" l="1"/>
  <c r="T2477" i="7" s="1"/>
  <c r="U2477" i="7"/>
  <c r="M2478" i="7" l="1"/>
  <c r="N2478" i="7"/>
  <c r="O2478" i="7" s="1"/>
  <c r="P2478" i="7" l="1"/>
  <c r="Q2478" i="7"/>
  <c r="S2478" i="7" s="1"/>
  <c r="R2478" i="7" l="1"/>
  <c r="T2478" i="7" s="1"/>
  <c r="U2478" i="7"/>
  <c r="M2479" i="7" l="1"/>
  <c r="N2479" i="7"/>
  <c r="O2479" i="7" s="1"/>
  <c r="P2479" i="7" l="1"/>
  <c r="Q2479" i="7"/>
  <c r="S2479" i="7"/>
  <c r="R2479" i="7" l="1"/>
  <c r="T2479" i="7" s="1"/>
  <c r="U2479" i="7"/>
  <c r="M2480" i="7" l="1"/>
  <c r="N2480" i="7"/>
  <c r="O2480" i="7" s="1"/>
  <c r="P2480" i="7" l="1"/>
  <c r="Q2480" i="7"/>
  <c r="S2480" i="7" s="1"/>
  <c r="U2480" i="7" l="1"/>
  <c r="R2480" i="7"/>
  <c r="T2480" i="7" s="1"/>
  <c r="M2481" i="7" l="1"/>
  <c r="N2481" i="7"/>
  <c r="O2481" i="7" s="1"/>
  <c r="P2481" i="7" l="1"/>
  <c r="Q2481" i="7"/>
  <c r="S2481" i="7" s="1"/>
  <c r="U2481" i="7" l="1"/>
  <c r="R2481" i="7"/>
  <c r="T2481" i="7" s="1"/>
  <c r="N2482" i="7" l="1"/>
  <c r="O2482" i="7" s="1"/>
  <c r="M2482" i="7"/>
  <c r="P2482" i="7" l="1"/>
  <c r="Q2482" i="7"/>
  <c r="S2482" i="7" s="1"/>
  <c r="U2482" i="7" l="1"/>
  <c r="R2482" i="7"/>
  <c r="T2482" i="7" s="1"/>
  <c r="M2483" i="7" l="1"/>
  <c r="N2483" i="7"/>
  <c r="O2483" i="7" s="1"/>
  <c r="P2483" i="7" l="1"/>
  <c r="Q2483" i="7"/>
  <c r="S2483" i="7" s="1"/>
  <c r="R2483" i="7" l="1"/>
  <c r="T2483" i="7" s="1"/>
  <c r="U2483" i="7"/>
  <c r="M2484" i="7" l="1"/>
  <c r="N2484" i="7"/>
  <c r="O2484" i="7" s="1"/>
  <c r="P2484" i="7" l="1"/>
  <c r="Q2484" i="7"/>
  <c r="S2484" i="7"/>
  <c r="U2484" i="7" l="1"/>
  <c r="R2484" i="7"/>
  <c r="T2484" i="7" s="1"/>
  <c r="M2485" i="7" l="1"/>
  <c r="N2485" i="7"/>
  <c r="O2485" i="7" s="1"/>
  <c r="P2485" i="7" l="1"/>
  <c r="Q2485" i="7"/>
  <c r="S2485" i="7"/>
  <c r="R2485" i="7" l="1"/>
  <c r="T2485" i="7" s="1"/>
  <c r="U2485" i="7"/>
  <c r="N2486" i="7" l="1"/>
  <c r="O2486" i="7" s="1"/>
  <c r="M2486" i="7"/>
  <c r="P2486" i="7" l="1"/>
  <c r="Q2486" i="7"/>
  <c r="S2486" i="7" s="1"/>
  <c r="U2486" i="7" l="1"/>
  <c r="R2486" i="7"/>
  <c r="T2486" i="7" s="1"/>
  <c r="M2487" i="7" l="1"/>
  <c r="N2487" i="7"/>
  <c r="O2487" i="7" s="1"/>
  <c r="P2487" i="7" l="1"/>
  <c r="Q2487" i="7"/>
  <c r="S2487" i="7" s="1"/>
  <c r="R2487" i="7" l="1"/>
  <c r="T2487" i="7" s="1"/>
  <c r="U2487" i="7"/>
  <c r="N2488" i="7" l="1"/>
  <c r="O2488" i="7" s="1"/>
  <c r="M2488" i="7"/>
  <c r="P2488" i="7" l="1"/>
  <c r="Q2488" i="7"/>
  <c r="S2488" i="7" s="1"/>
  <c r="U2488" i="7" l="1"/>
  <c r="R2488" i="7"/>
  <c r="T2488" i="7" s="1"/>
  <c r="N2489" i="7" l="1"/>
  <c r="O2489" i="7" s="1"/>
  <c r="M2489" i="7"/>
  <c r="P2489" i="7" l="1"/>
  <c r="Q2489" i="7"/>
  <c r="S2489" i="7"/>
  <c r="U2489" i="7" l="1"/>
  <c r="R2489" i="7"/>
  <c r="T2489" i="7" s="1"/>
  <c r="N2490" i="7" l="1"/>
  <c r="O2490" i="7" s="1"/>
  <c r="M2490" i="7"/>
  <c r="P2490" i="7" l="1"/>
  <c r="Q2490" i="7"/>
  <c r="S2490" i="7"/>
  <c r="R2490" i="7" l="1"/>
  <c r="T2490" i="7" s="1"/>
  <c r="U2490" i="7"/>
  <c r="M2491" i="7" l="1"/>
  <c r="N2491" i="7"/>
  <c r="O2491" i="7" s="1"/>
  <c r="P2491" i="7" l="1"/>
  <c r="Q2491" i="7"/>
  <c r="S2491" i="7" s="1"/>
  <c r="R2491" i="7" l="1"/>
  <c r="T2491" i="7" s="1"/>
  <c r="U2491" i="7"/>
  <c r="N2492" i="7" l="1"/>
  <c r="O2492" i="7" s="1"/>
  <c r="M2492" i="7"/>
  <c r="P2492" i="7" l="1"/>
  <c r="Q2492" i="7"/>
  <c r="S2492" i="7" s="1"/>
  <c r="R2492" i="7" l="1"/>
  <c r="T2492" i="7" s="1"/>
  <c r="U2492" i="7"/>
  <c r="M2493" i="7" l="1"/>
  <c r="N2493" i="7"/>
  <c r="O2493" i="7" s="1"/>
  <c r="P2493" i="7" l="1"/>
  <c r="Q2493" i="7"/>
  <c r="S2493" i="7"/>
  <c r="U2493" i="7" l="1"/>
  <c r="R2493" i="7"/>
  <c r="T2493" i="7" s="1"/>
  <c r="M2494" i="7" l="1"/>
  <c r="N2494" i="7"/>
  <c r="O2494" i="7" s="1"/>
  <c r="P2494" i="7" l="1"/>
  <c r="Q2494" i="7"/>
  <c r="S2494" i="7" s="1"/>
  <c r="R2494" i="7" l="1"/>
  <c r="T2494" i="7" s="1"/>
  <c r="U2494" i="7"/>
  <c r="M2495" i="7" l="1"/>
  <c r="N2495" i="7"/>
  <c r="O2495" i="7" s="1"/>
  <c r="P2495" i="7" l="1"/>
  <c r="Q2495" i="7"/>
  <c r="S2495" i="7"/>
  <c r="R2495" i="7" l="1"/>
  <c r="T2495" i="7" s="1"/>
  <c r="U2495" i="7"/>
  <c r="M2496" i="7" l="1"/>
  <c r="N2496" i="7"/>
  <c r="O2496" i="7" s="1"/>
  <c r="P2496" i="7" l="1"/>
  <c r="Q2496" i="7"/>
  <c r="S2496" i="7" s="1"/>
  <c r="R2496" i="7" l="1"/>
  <c r="T2496" i="7" s="1"/>
  <c r="U2496" i="7"/>
  <c r="M2497" i="7" l="1"/>
  <c r="N2497" i="7"/>
  <c r="O2497" i="7" s="1"/>
  <c r="P2497" i="7" l="1"/>
  <c r="Q2497" i="7"/>
  <c r="S2497" i="7" s="1"/>
  <c r="U2497" i="7" l="1"/>
  <c r="R2497" i="7"/>
  <c r="T2497" i="7" s="1"/>
  <c r="N2498" i="7" l="1"/>
  <c r="O2498" i="7" s="1"/>
  <c r="M2498" i="7"/>
  <c r="P2498" i="7" l="1"/>
  <c r="Q2498" i="7"/>
  <c r="S2498" i="7" s="1"/>
  <c r="R2498" i="7" l="1"/>
  <c r="T2498" i="7" s="1"/>
  <c r="U2498" i="7"/>
  <c r="M2499" i="7" l="1"/>
  <c r="N2499" i="7"/>
  <c r="O2499" i="7" s="1"/>
  <c r="P2499" i="7" l="1"/>
  <c r="Q2499" i="7"/>
  <c r="S2499" i="7"/>
  <c r="U2499" i="7" l="1"/>
  <c r="R2499" i="7"/>
  <c r="T2499" i="7" s="1"/>
  <c r="M2500" i="7" l="1"/>
  <c r="N2500" i="7"/>
  <c r="O2500" i="7" s="1"/>
  <c r="P2500" i="7" l="1"/>
  <c r="Q2500" i="7"/>
  <c r="S2500" i="7" s="1"/>
  <c r="U2500" i="7" l="1"/>
  <c r="R2500" i="7"/>
  <c r="T2500" i="7" s="1"/>
  <c r="M2501" i="7" l="1"/>
  <c r="N2501" i="7"/>
  <c r="O2501" i="7" s="1"/>
  <c r="P2501" i="7" l="1"/>
  <c r="Q2501" i="7"/>
  <c r="S2501" i="7" s="1"/>
  <c r="U2501" i="7" l="1"/>
  <c r="R2501" i="7"/>
  <c r="T2501" i="7" s="1"/>
  <c r="M2502" i="7" l="1"/>
  <c r="N2502" i="7"/>
  <c r="O2502" i="7" s="1"/>
  <c r="P2502" i="7" l="1"/>
  <c r="Q2502" i="7"/>
  <c r="S2502" i="7"/>
  <c r="R2502" i="7" l="1"/>
  <c r="T2502" i="7" s="1"/>
  <c r="U2502" i="7"/>
  <c r="N2503" i="7" l="1"/>
  <c r="O2503" i="7" s="1"/>
  <c r="M2503" i="7"/>
  <c r="P2503" i="7" l="1"/>
  <c r="Q2503" i="7"/>
  <c r="S2503" i="7" s="1"/>
  <c r="U2503" i="7" l="1"/>
  <c r="R2503" i="7"/>
  <c r="T2503" i="7" s="1"/>
  <c r="N2504" i="7" l="1"/>
  <c r="O2504" i="7" s="1"/>
  <c r="M2504" i="7"/>
  <c r="P2504" i="7" l="1"/>
  <c r="Q2504" i="7"/>
  <c r="S2504" i="7"/>
  <c r="U2504" i="7" l="1"/>
  <c r="R2504" i="7"/>
  <c r="T2504" i="7" s="1"/>
  <c r="M2505" i="7" l="1"/>
  <c r="N2505" i="7"/>
  <c r="O2505" i="7" s="1"/>
  <c r="P2505" i="7" l="1"/>
  <c r="Q2505" i="7"/>
  <c r="S2505" i="7"/>
  <c r="U2505" i="7" l="1"/>
  <c r="R2505" i="7"/>
  <c r="T2505" i="7" s="1"/>
  <c r="N2506" i="7" l="1"/>
  <c r="O2506" i="7" s="1"/>
  <c r="M2506" i="7"/>
  <c r="P2506" i="7" l="1"/>
  <c r="Q2506" i="7"/>
  <c r="S2506" i="7"/>
  <c r="R2506" i="7" l="1"/>
  <c r="T2506" i="7" s="1"/>
  <c r="U2506" i="7"/>
  <c r="M2507" i="7" l="1"/>
  <c r="N2507" i="7"/>
  <c r="O2507" i="7" s="1"/>
  <c r="P2507" i="7" l="1"/>
  <c r="Q2507" i="7"/>
  <c r="S2507" i="7" s="1"/>
  <c r="R2507" i="7" l="1"/>
  <c r="T2507" i="7" s="1"/>
  <c r="U2507" i="7"/>
  <c r="M2508" i="7" l="1"/>
  <c r="N2508" i="7"/>
  <c r="O2508" i="7" s="1"/>
  <c r="P2508" i="7" l="1"/>
  <c r="Q2508" i="7"/>
  <c r="S2508" i="7" s="1"/>
  <c r="R2508" i="7" l="1"/>
  <c r="T2508" i="7" s="1"/>
  <c r="U2508" i="7"/>
  <c r="M2509" i="7" l="1"/>
  <c r="N2509" i="7"/>
  <c r="O2509" i="7" s="1"/>
  <c r="P2509" i="7" l="1"/>
  <c r="Q2509" i="7"/>
  <c r="S2509" i="7" s="1"/>
  <c r="U2509" i="7" l="1"/>
  <c r="R2509" i="7"/>
  <c r="T2509" i="7" s="1"/>
  <c r="M2510" i="7" l="1"/>
  <c r="N2510" i="7"/>
  <c r="O2510" i="7" s="1"/>
  <c r="P2510" i="7" l="1"/>
  <c r="Q2510" i="7"/>
  <c r="S2510" i="7" s="1"/>
  <c r="R2510" i="7" l="1"/>
  <c r="T2510" i="7" s="1"/>
  <c r="U2510" i="7"/>
  <c r="M2511" i="7" l="1"/>
  <c r="N2511" i="7"/>
  <c r="O2511" i="7" s="1"/>
  <c r="P2511" i="7" l="1"/>
  <c r="Q2511" i="7"/>
  <c r="S2511" i="7" s="1"/>
  <c r="R2511" i="7" l="1"/>
  <c r="T2511" i="7" s="1"/>
  <c r="U2511" i="7"/>
  <c r="N2512" i="7" l="1"/>
  <c r="O2512" i="7" s="1"/>
  <c r="M2512" i="7"/>
  <c r="P2512" i="7" l="1"/>
  <c r="Q2512" i="7"/>
  <c r="S2512" i="7"/>
  <c r="U2512" i="7" l="1"/>
  <c r="R2512" i="7"/>
  <c r="T2512" i="7" s="1"/>
  <c r="M2513" i="7" l="1"/>
  <c r="N2513" i="7"/>
  <c r="O2513" i="7" s="1"/>
  <c r="P2513" i="7" l="1"/>
  <c r="Q2513" i="7"/>
  <c r="S2513" i="7" s="1"/>
  <c r="R2513" i="7" l="1"/>
  <c r="T2513" i="7" s="1"/>
  <c r="U2513" i="7"/>
  <c r="N2514" i="7" l="1"/>
  <c r="O2514" i="7" s="1"/>
  <c r="M2514" i="7"/>
  <c r="P2514" i="7" l="1"/>
  <c r="Q2514" i="7"/>
  <c r="S2514" i="7" s="1"/>
  <c r="U2514" i="7" l="1"/>
  <c r="R2514" i="7"/>
  <c r="T2514" i="7" s="1"/>
  <c r="M2515" i="7" l="1"/>
  <c r="N2515" i="7"/>
  <c r="O2515" i="7" s="1"/>
  <c r="P2515" i="7" l="1"/>
  <c r="Q2515" i="7"/>
  <c r="S2515" i="7"/>
  <c r="U2515" i="7" l="1"/>
  <c r="R2515" i="7"/>
  <c r="T2515" i="7" s="1"/>
  <c r="M2516" i="7" l="1"/>
  <c r="N2516" i="7"/>
  <c r="O2516" i="7" s="1"/>
  <c r="P2516" i="7" l="1"/>
  <c r="Q2516" i="7"/>
  <c r="S2516" i="7" s="1"/>
  <c r="U2516" i="7" l="1"/>
  <c r="R2516" i="7"/>
  <c r="T2516" i="7" s="1"/>
  <c r="M2517" i="7" l="1"/>
  <c r="N2517" i="7"/>
  <c r="O2517" i="7" s="1"/>
  <c r="P2517" i="7" l="1"/>
  <c r="Q2517" i="7"/>
  <c r="S2517" i="7"/>
  <c r="U2517" i="7" l="1"/>
  <c r="R2517" i="7"/>
  <c r="T2517" i="7" s="1"/>
  <c r="N2518" i="7" l="1"/>
  <c r="O2518" i="7" s="1"/>
  <c r="M2518" i="7"/>
  <c r="P2518" i="7" l="1"/>
  <c r="Q2518" i="7"/>
  <c r="S2518" i="7" s="1"/>
  <c r="R2518" i="7" l="1"/>
  <c r="T2518" i="7" s="1"/>
  <c r="U2518" i="7"/>
  <c r="M2519" i="7" l="1"/>
  <c r="N2519" i="7"/>
  <c r="O2519" i="7" s="1"/>
  <c r="P2519" i="7" l="1"/>
  <c r="Q2519" i="7"/>
  <c r="S2519" i="7" s="1"/>
  <c r="U2519" i="7" l="1"/>
  <c r="R2519" i="7"/>
  <c r="T2519" i="7" s="1"/>
  <c r="M2520" i="7" l="1"/>
  <c r="N2520" i="7"/>
  <c r="O2520" i="7" s="1"/>
  <c r="P2520" i="7" l="1"/>
  <c r="Q2520" i="7"/>
  <c r="S2520" i="7" s="1"/>
  <c r="R2520" i="7" l="1"/>
  <c r="T2520" i="7" s="1"/>
  <c r="U2520" i="7"/>
  <c r="N2521" i="7" l="1"/>
  <c r="O2521" i="7" s="1"/>
  <c r="M2521" i="7"/>
  <c r="P2521" i="7" l="1"/>
  <c r="Q2521" i="7"/>
  <c r="S2521" i="7"/>
  <c r="R2521" i="7" l="1"/>
  <c r="T2521" i="7" s="1"/>
  <c r="U2521" i="7"/>
  <c r="N2522" i="7" l="1"/>
  <c r="O2522" i="7" s="1"/>
  <c r="M2522" i="7"/>
  <c r="P2522" i="7" l="1"/>
  <c r="Q2522" i="7"/>
  <c r="S2522" i="7"/>
  <c r="U2522" i="7" l="1"/>
  <c r="R2522" i="7"/>
  <c r="T2522" i="7" s="1"/>
  <c r="M2523" i="7" l="1"/>
  <c r="N2523" i="7"/>
  <c r="O2523" i="7" s="1"/>
  <c r="P2523" i="7" l="1"/>
  <c r="Q2523" i="7"/>
  <c r="S2523" i="7"/>
  <c r="U2523" i="7" l="1"/>
  <c r="R2523" i="7"/>
  <c r="T2523" i="7" s="1"/>
  <c r="M2524" i="7" l="1"/>
  <c r="N2524" i="7"/>
  <c r="O2524" i="7" s="1"/>
  <c r="P2524" i="7" l="1"/>
  <c r="Q2524" i="7"/>
  <c r="S2524" i="7" s="1"/>
  <c r="U2524" i="7" l="1"/>
  <c r="R2524" i="7"/>
  <c r="T2524" i="7" s="1"/>
  <c r="M2525" i="7" l="1"/>
  <c r="N2525" i="7"/>
  <c r="O2525" i="7" s="1"/>
  <c r="P2525" i="7" l="1"/>
  <c r="Q2525" i="7"/>
  <c r="S2525" i="7" s="1"/>
  <c r="R2525" i="7" l="1"/>
  <c r="T2525" i="7" s="1"/>
  <c r="U2525" i="7"/>
  <c r="N2526" i="7" l="1"/>
  <c r="O2526" i="7" s="1"/>
  <c r="M2526" i="7"/>
  <c r="P2526" i="7" l="1"/>
  <c r="Q2526" i="7"/>
  <c r="S2526" i="7" s="1"/>
  <c r="R2526" i="7" l="1"/>
  <c r="T2526" i="7" s="1"/>
  <c r="U2526" i="7"/>
  <c r="M2527" i="7" l="1"/>
  <c r="N2527" i="7"/>
  <c r="O2527" i="7" s="1"/>
  <c r="P2527" i="7" l="1"/>
  <c r="Q2527" i="7"/>
  <c r="S2527" i="7" s="1"/>
  <c r="R2527" i="7" l="1"/>
  <c r="T2527" i="7" s="1"/>
  <c r="U2527" i="7"/>
  <c r="M2528" i="7" l="1"/>
  <c r="N2528" i="7"/>
  <c r="O2528" i="7" s="1"/>
  <c r="P2528" i="7" l="1"/>
  <c r="Q2528" i="7"/>
  <c r="S2528" i="7"/>
  <c r="R2528" i="7" l="1"/>
  <c r="T2528" i="7" s="1"/>
  <c r="U2528" i="7"/>
  <c r="M2529" i="7" l="1"/>
  <c r="N2529" i="7"/>
  <c r="O2529" i="7" s="1"/>
  <c r="P2529" i="7" l="1"/>
  <c r="Q2529" i="7"/>
  <c r="S2529" i="7"/>
  <c r="R2529" i="7" l="1"/>
  <c r="T2529" i="7" s="1"/>
  <c r="U2529" i="7"/>
  <c r="N2530" i="7" l="1"/>
  <c r="O2530" i="7" s="1"/>
  <c r="M2530" i="7"/>
  <c r="P2530" i="7" l="1"/>
  <c r="Q2530" i="7"/>
  <c r="S2530" i="7"/>
  <c r="R2530" i="7" l="1"/>
  <c r="T2530" i="7" s="1"/>
  <c r="U2530" i="7"/>
  <c r="M2531" i="7" l="1"/>
  <c r="N2531" i="7"/>
  <c r="O2531" i="7" s="1"/>
  <c r="P2531" i="7" l="1"/>
  <c r="Q2531" i="7"/>
  <c r="S2531" i="7"/>
  <c r="R2531" i="7" l="1"/>
  <c r="T2531" i="7" s="1"/>
  <c r="U2531" i="7"/>
  <c r="M2532" i="7" l="1"/>
  <c r="N2532" i="7"/>
  <c r="O2532" i="7" s="1"/>
  <c r="P2532" i="7" l="1"/>
  <c r="Q2532" i="7"/>
  <c r="S2532" i="7" s="1"/>
  <c r="R2532" i="7" l="1"/>
  <c r="T2532" i="7" s="1"/>
  <c r="U2532" i="7"/>
  <c r="M2533" i="7" l="1"/>
  <c r="N2533" i="7"/>
  <c r="O2533" i="7" s="1"/>
  <c r="P2533" i="7" l="1"/>
  <c r="Q2533" i="7"/>
  <c r="S2533" i="7" s="1"/>
  <c r="U2533" i="7" l="1"/>
  <c r="R2533" i="7"/>
  <c r="T2533" i="7" s="1"/>
  <c r="N2534" i="7" l="1"/>
  <c r="O2534" i="7" s="1"/>
  <c r="M2534" i="7"/>
  <c r="P2534" i="7" l="1"/>
  <c r="Q2534" i="7"/>
  <c r="S2534" i="7" s="1"/>
  <c r="U2534" i="7" l="1"/>
  <c r="R2534" i="7"/>
  <c r="T2534" i="7" s="1"/>
  <c r="M2535" i="7" l="1"/>
  <c r="N2535" i="7"/>
  <c r="O2535" i="7" s="1"/>
  <c r="P2535" i="7" l="1"/>
  <c r="Q2535" i="7"/>
  <c r="S2535" i="7"/>
  <c r="R2535" i="7" l="1"/>
  <c r="T2535" i="7" s="1"/>
  <c r="U2535" i="7"/>
  <c r="N2536" i="7" l="1"/>
  <c r="O2536" i="7" s="1"/>
  <c r="M2536" i="7"/>
  <c r="P2536" i="7" l="1"/>
  <c r="Q2536" i="7"/>
  <c r="S2536" i="7"/>
  <c r="R2536" i="7" l="1"/>
  <c r="T2536" i="7" s="1"/>
  <c r="U2536" i="7"/>
  <c r="N2537" i="7" l="1"/>
  <c r="O2537" i="7" s="1"/>
  <c r="M2537" i="7"/>
  <c r="P2537" i="7" l="1"/>
  <c r="Q2537" i="7"/>
  <c r="S2537" i="7" s="1"/>
  <c r="U2537" i="7" l="1"/>
  <c r="R2537" i="7"/>
  <c r="T2537" i="7" s="1"/>
  <c r="N2538" i="7" l="1"/>
  <c r="O2538" i="7" s="1"/>
  <c r="M2538" i="7"/>
  <c r="P2538" i="7" l="1"/>
  <c r="Q2538" i="7"/>
  <c r="S2538" i="7" s="1"/>
  <c r="U2538" i="7" l="1"/>
  <c r="R2538" i="7"/>
  <c r="T2538" i="7" s="1"/>
  <c r="M2539" i="7" l="1"/>
  <c r="N2539" i="7"/>
  <c r="O2539" i="7" s="1"/>
  <c r="P2539" i="7" l="1"/>
  <c r="Q2539" i="7"/>
  <c r="S2539" i="7" s="1"/>
  <c r="U2539" i="7" l="1"/>
  <c r="R2539" i="7"/>
  <c r="T2539" i="7" s="1"/>
  <c r="M2540" i="7" l="1"/>
  <c r="N2540" i="7"/>
  <c r="O2540" i="7" s="1"/>
  <c r="P2540" i="7" l="1"/>
  <c r="Q2540" i="7"/>
  <c r="S2540" i="7" s="1"/>
  <c r="R2540" i="7" l="1"/>
  <c r="T2540" i="7" s="1"/>
  <c r="U2540" i="7"/>
  <c r="N2541" i="7" l="1"/>
  <c r="O2541" i="7" s="1"/>
  <c r="M2541" i="7"/>
  <c r="P2541" i="7" l="1"/>
  <c r="Q2541" i="7"/>
  <c r="S2541" i="7"/>
  <c r="U2541" i="7" l="1"/>
  <c r="R2541" i="7"/>
  <c r="T2541" i="7" s="1"/>
  <c r="M2542" i="7" l="1"/>
  <c r="N2542" i="7"/>
  <c r="O2542" i="7" s="1"/>
  <c r="P2542" i="7" l="1"/>
  <c r="Q2542" i="7"/>
  <c r="S2542" i="7" s="1"/>
  <c r="U2542" i="7" l="1"/>
  <c r="R2542" i="7"/>
  <c r="T2542" i="7" s="1"/>
  <c r="M2543" i="7" l="1"/>
  <c r="N2543" i="7"/>
  <c r="O2543" i="7" s="1"/>
  <c r="P2543" i="7" l="1"/>
  <c r="Q2543" i="7"/>
  <c r="S2543" i="7" s="1"/>
  <c r="R2543" i="7" l="1"/>
  <c r="T2543" i="7" s="1"/>
  <c r="U2543" i="7"/>
  <c r="M2544" i="7" l="1"/>
  <c r="N2544" i="7"/>
  <c r="O2544" i="7" s="1"/>
  <c r="P2544" i="7" l="1"/>
  <c r="Q2544" i="7"/>
  <c r="S2544" i="7" s="1"/>
  <c r="R2544" i="7" l="1"/>
  <c r="T2544" i="7" s="1"/>
  <c r="U2544" i="7"/>
  <c r="N2545" i="7" l="1"/>
  <c r="O2545" i="7" s="1"/>
  <c r="M2545" i="7"/>
  <c r="P2545" i="7" l="1"/>
  <c r="Q2545" i="7"/>
  <c r="S2545" i="7" s="1"/>
  <c r="U2545" i="7" l="1"/>
  <c r="R2545" i="7"/>
  <c r="T2545" i="7" s="1"/>
  <c r="N2546" i="7" l="1"/>
  <c r="O2546" i="7" s="1"/>
  <c r="M2546" i="7"/>
  <c r="P2546" i="7" l="1"/>
  <c r="Q2546" i="7"/>
  <c r="S2546" i="7"/>
  <c r="U2546" i="7" l="1"/>
  <c r="R2546" i="7"/>
  <c r="T2546" i="7" s="1"/>
  <c r="M2547" i="7" l="1"/>
  <c r="N2547" i="7"/>
  <c r="O2547" i="7" s="1"/>
  <c r="P2547" i="7" l="1"/>
  <c r="Q2547" i="7"/>
  <c r="S2547" i="7"/>
  <c r="R2547" i="7" l="1"/>
  <c r="T2547" i="7" s="1"/>
  <c r="U2547" i="7"/>
  <c r="M2548" i="7" l="1"/>
  <c r="N2548" i="7"/>
  <c r="O2548" i="7" s="1"/>
  <c r="P2548" i="7" l="1"/>
  <c r="Q2548" i="7"/>
  <c r="S2548" i="7" s="1"/>
  <c r="U2548" i="7" l="1"/>
  <c r="R2548" i="7"/>
  <c r="T2548" i="7" s="1"/>
  <c r="M2549" i="7" l="1"/>
  <c r="N2549" i="7"/>
  <c r="O2549" i="7" s="1"/>
  <c r="P2549" i="7" l="1"/>
  <c r="Q2549" i="7"/>
  <c r="S2549" i="7" s="1"/>
  <c r="U2549" i="7" l="1"/>
  <c r="R2549" i="7"/>
  <c r="T2549" i="7" s="1"/>
  <c r="M2550" i="7" l="1"/>
  <c r="N2550" i="7"/>
  <c r="O2550" i="7" s="1"/>
  <c r="P2550" i="7" l="1"/>
  <c r="Q2550" i="7"/>
  <c r="S2550" i="7" s="1"/>
  <c r="R2550" i="7" l="1"/>
  <c r="T2550" i="7" s="1"/>
  <c r="U2550" i="7"/>
  <c r="M2551" i="7" l="1"/>
  <c r="N2551" i="7"/>
  <c r="O2551" i="7" s="1"/>
  <c r="P2551" i="7" l="1"/>
  <c r="Q2551" i="7"/>
  <c r="S2551" i="7" s="1"/>
  <c r="R2551" i="7" l="1"/>
  <c r="T2551" i="7" s="1"/>
  <c r="U2551" i="7"/>
  <c r="M2552" i="7" l="1"/>
  <c r="N2552" i="7"/>
  <c r="O2552" i="7" s="1"/>
  <c r="P2552" i="7" l="1"/>
  <c r="Q2552" i="7"/>
  <c r="S2552" i="7" s="1"/>
  <c r="R2552" i="7" l="1"/>
  <c r="T2552" i="7" s="1"/>
  <c r="U2552" i="7"/>
  <c r="N2553" i="7" l="1"/>
  <c r="O2553" i="7" s="1"/>
  <c r="M2553" i="7"/>
  <c r="P2553" i="7" l="1"/>
  <c r="Q2553" i="7"/>
  <c r="S2553" i="7" s="1"/>
  <c r="R2553" i="7" l="1"/>
  <c r="T2553" i="7" s="1"/>
  <c r="U2553" i="7"/>
  <c r="N2554" i="7" l="1"/>
  <c r="O2554" i="7" s="1"/>
  <c r="M2554" i="7"/>
  <c r="P2554" i="7" l="1"/>
  <c r="Q2554" i="7"/>
  <c r="S2554" i="7" s="1"/>
  <c r="R2554" i="7" l="1"/>
  <c r="T2554" i="7" s="1"/>
  <c r="U2554" i="7"/>
  <c r="M2555" i="7" l="1"/>
  <c r="N2555" i="7"/>
  <c r="O2555" i="7" s="1"/>
  <c r="P2555" i="7" l="1"/>
  <c r="Q2555" i="7"/>
  <c r="S2555" i="7"/>
  <c r="U2555" i="7" l="1"/>
  <c r="R2555" i="7"/>
  <c r="T2555" i="7" s="1"/>
  <c r="M2556" i="7" l="1"/>
  <c r="N2556" i="7"/>
  <c r="O2556" i="7" s="1"/>
  <c r="P2556" i="7" l="1"/>
  <c r="Q2556" i="7"/>
  <c r="S2556" i="7" s="1"/>
  <c r="R2556" i="7" l="1"/>
  <c r="T2556" i="7" s="1"/>
  <c r="U2556" i="7"/>
  <c r="M2557" i="7" l="1"/>
  <c r="N2557" i="7"/>
  <c r="O2557" i="7" s="1"/>
  <c r="P2557" i="7" l="1"/>
  <c r="Q2557" i="7"/>
  <c r="S2557" i="7" s="1"/>
  <c r="R2557" i="7" l="1"/>
  <c r="T2557" i="7" s="1"/>
  <c r="U2557" i="7"/>
  <c r="M2558" i="7" l="1"/>
  <c r="N2558" i="7"/>
  <c r="O2558" i="7" s="1"/>
  <c r="P2558" i="7" l="1"/>
  <c r="Q2558" i="7"/>
  <c r="S2558" i="7" s="1"/>
  <c r="R2558" i="7" l="1"/>
  <c r="T2558" i="7" s="1"/>
  <c r="U2558" i="7"/>
  <c r="M2559" i="7" l="1"/>
  <c r="N2559" i="7"/>
  <c r="O2559" i="7" s="1"/>
  <c r="P2559" i="7" l="1"/>
  <c r="Q2559" i="7"/>
  <c r="S2559" i="7" s="1"/>
  <c r="U2559" i="7" l="1"/>
  <c r="R2559" i="7"/>
  <c r="T2559" i="7" s="1"/>
  <c r="M2560" i="7" l="1"/>
  <c r="N2560" i="7"/>
  <c r="O2560" i="7" s="1"/>
  <c r="P2560" i="7" l="1"/>
  <c r="Q2560" i="7"/>
  <c r="S2560" i="7" s="1"/>
  <c r="U2560" i="7" l="1"/>
  <c r="R2560" i="7"/>
  <c r="T2560" i="7" s="1"/>
  <c r="M2561" i="7" l="1"/>
  <c r="N2561" i="7"/>
  <c r="O2561" i="7" s="1"/>
  <c r="P2561" i="7" l="1"/>
  <c r="Q2561" i="7"/>
  <c r="S2561" i="7"/>
  <c r="U2561" i="7" l="1"/>
  <c r="R2561" i="7"/>
  <c r="T2561" i="7" s="1"/>
  <c r="N2562" i="7" l="1"/>
  <c r="O2562" i="7" s="1"/>
  <c r="M2562" i="7"/>
  <c r="P2562" i="7" l="1"/>
  <c r="Q2562" i="7"/>
  <c r="S2562" i="7"/>
  <c r="U2562" i="7" l="1"/>
  <c r="R2562" i="7"/>
  <c r="T2562" i="7" s="1"/>
  <c r="M2563" i="7" l="1"/>
  <c r="N2563" i="7"/>
  <c r="O2563" i="7" s="1"/>
  <c r="P2563" i="7" l="1"/>
  <c r="Q2563" i="7"/>
  <c r="S2563" i="7" s="1"/>
  <c r="U2563" i="7" l="1"/>
  <c r="R2563" i="7"/>
  <c r="T2563" i="7" s="1"/>
  <c r="M2564" i="7" l="1"/>
  <c r="N2564" i="7"/>
  <c r="O2564" i="7" s="1"/>
  <c r="P2564" i="7" l="1"/>
  <c r="Q2564" i="7"/>
  <c r="S2564" i="7" s="1"/>
  <c r="R2564" i="7" l="1"/>
  <c r="T2564" i="7" s="1"/>
  <c r="U2564" i="7"/>
  <c r="M2565" i="7" l="1"/>
  <c r="N2565" i="7"/>
  <c r="O2565" i="7" s="1"/>
  <c r="P2565" i="7" l="1"/>
  <c r="Q2565" i="7"/>
  <c r="S2565" i="7" s="1"/>
  <c r="U2565" i="7" l="1"/>
  <c r="R2565" i="7"/>
  <c r="T2565" i="7" s="1"/>
  <c r="M2566" i="7" l="1"/>
  <c r="N2566" i="7"/>
  <c r="O2566" i="7" s="1"/>
  <c r="P2566" i="7" l="1"/>
  <c r="Q2566" i="7"/>
  <c r="S2566" i="7"/>
  <c r="U2566" i="7" l="1"/>
  <c r="R2566" i="7"/>
  <c r="T2566" i="7" s="1"/>
  <c r="M2567" i="7" l="1"/>
  <c r="N2567" i="7"/>
  <c r="O2567" i="7" s="1"/>
  <c r="P2567" i="7" l="1"/>
  <c r="Q2567" i="7"/>
  <c r="S2567" i="7"/>
  <c r="R2567" i="7" l="1"/>
  <c r="T2567" i="7" s="1"/>
  <c r="U2567" i="7"/>
  <c r="N2568" i="7" l="1"/>
  <c r="O2568" i="7" s="1"/>
  <c r="M2568" i="7"/>
  <c r="P2568" i="7" l="1"/>
  <c r="Q2568" i="7"/>
  <c r="S2568" i="7"/>
  <c r="U2568" i="7" l="1"/>
  <c r="R2568" i="7"/>
  <c r="T2568" i="7" s="1"/>
  <c r="M2569" i="7" l="1"/>
  <c r="N2569" i="7"/>
  <c r="O2569" i="7" s="1"/>
  <c r="P2569" i="7" l="1"/>
  <c r="Q2569" i="7"/>
  <c r="S2569" i="7"/>
  <c r="U2569" i="7" l="1"/>
  <c r="R2569" i="7"/>
  <c r="T2569" i="7" s="1"/>
  <c r="N2570" i="7" l="1"/>
  <c r="O2570" i="7" s="1"/>
  <c r="M2570" i="7"/>
  <c r="P2570" i="7" l="1"/>
  <c r="Q2570" i="7"/>
  <c r="S2570" i="7" s="1"/>
  <c r="U2570" i="7" l="1"/>
  <c r="R2570" i="7"/>
  <c r="T2570" i="7" s="1"/>
  <c r="M2571" i="7" l="1"/>
  <c r="N2571" i="7"/>
  <c r="O2571" i="7" s="1"/>
  <c r="P2571" i="7" l="1"/>
  <c r="Q2571" i="7"/>
  <c r="S2571" i="7" s="1"/>
  <c r="U2571" i="7" l="1"/>
  <c r="R2571" i="7"/>
  <c r="T2571" i="7" s="1"/>
  <c r="N2572" i="7" l="1"/>
  <c r="O2572" i="7" s="1"/>
  <c r="M2572" i="7"/>
  <c r="P2572" i="7" l="1"/>
  <c r="Q2572" i="7"/>
  <c r="S2572" i="7"/>
  <c r="R2572" i="7" l="1"/>
  <c r="T2572" i="7" s="1"/>
  <c r="U2572" i="7"/>
  <c r="N2573" i="7" l="1"/>
  <c r="O2573" i="7" s="1"/>
  <c r="M2573" i="7"/>
  <c r="P2573" i="7" l="1"/>
  <c r="Q2573" i="7"/>
  <c r="S2573" i="7" s="1"/>
  <c r="R2573" i="7" l="1"/>
  <c r="T2573" i="7" s="1"/>
  <c r="U2573" i="7"/>
  <c r="M2574" i="7" l="1"/>
  <c r="N2574" i="7"/>
  <c r="O2574" i="7" s="1"/>
  <c r="P2574" i="7" l="1"/>
  <c r="Q2574" i="7"/>
  <c r="S2574" i="7" s="1"/>
  <c r="U2574" i="7" l="1"/>
  <c r="R2574" i="7"/>
  <c r="T2574" i="7" s="1"/>
  <c r="M2575" i="7" l="1"/>
  <c r="N2575" i="7"/>
  <c r="O2575" i="7" s="1"/>
  <c r="P2575" i="7" l="1"/>
  <c r="Q2575" i="7"/>
  <c r="S2575" i="7" s="1"/>
  <c r="U2575" i="7" l="1"/>
  <c r="R2575" i="7"/>
  <c r="T2575" i="7" s="1"/>
  <c r="N2576" i="7" l="1"/>
  <c r="O2576" i="7" s="1"/>
  <c r="M2576" i="7"/>
  <c r="P2576" i="7" l="1"/>
  <c r="Q2576" i="7"/>
  <c r="S2576" i="7" s="1"/>
  <c r="R2576" i="7" l="1"/>
  <c r="T2576" i="7" s="1"/>
  <c r="U2576" i="7"/>
  <c r="N2577" i="7" l="1"/>
  <c r="O2577" i="7" s="1"/>
  <c r="M2577" i="7"/>
  <c r="P2577" i="7" l="1"/>
  <c r="Q2577" i="7"/>
  <c r="S2577" i="7"/>
  <c r="U2577" i="7" l="1"/>
  <c r="R2577" i="7"/>
  <c r="T2577" i="7" s="1"/>
  <c r="N2578" i="7" l="1"/>
  <c r="O2578" i="7" s="1"/>
  <c r="M2578" i="7"/>
  <c r="P2578" i="7" l="1"/>
  <c r="Q2578" i="7"/>
  <c r="S2578" i="7"/>
  <c r="U2578" i="7" l="1"/>
  <c r="R2578" i="7"/>
  <c r="T2578" i="7" s="1"/>
  <c r="M2579" i="7" l="1"/>
  <c r="N2579" i="7"/>
  <c r="O2579" i="7" s="1"/>
  <c r="P2579" i="7" l="1"/>
  <c r="Q2579" i="7"/>
  <c r="S2579" i="7" s="1"/>
  <c r="U2579" i="7" l="1"/>
  <c r="R2579" i="7"/>
  <c r="T2579" i="7" s="1"/>
  <c r="N2580" i="7" l="1"/>
  <c r="O2580" i="7" s="1"/>
  <c r="M2580" i="7"/>
  <c r="P2580" i="7" l="1"/>
  <c r="Q2580" i="7"/>
  <c r="S2580" i="7"/>
  <c r="R2580" i="7" l="1"/>
  <c r="T2580" i="7" s="1"/>
  <c r="U2580" i="7"/>
  <c r="M2581" i="7" l="1"/>
  <c r="N2581" i="7"/>
  <c r="O2581" i="7" s="1"/>
  <c r="P2581" i="7" l="1"/>
  <c r="Q2581" i="7"/>
  <c r="S2581" i="7" s="1"/>
  <c r="U2581" i="7" l="1"/>
  <c r="R2581" i="7"/>
  <c r="T2581" i="7" s="1"/>
  <c r="M2582" i="7" l="1"/>
  <c r="N2582" i="7"/>
  <c r="O2582" i="7" s="1"/>
  <c r="P2582" i="7" l="1"/>
  <c r="Q2582" i="7"/>
  <c r="S2582" i="7" s="1"/>
  <c r="R2582" i="7" l="1"/>
  <c r="T2582" i="7" s="1"/>
  <c r="U2582" i="7"/>
  <c r="M2583" i="7" l="1"/>
  <c r="N2583" i="7"/>
  <c r="O2583" i="7" s="1"/>
  <c r="P2583" i="7" l="1"/>
  <c r="Q2583" i="7"/>
  <c r="S2583" i="7"/>
  <c r="U2583" i="7" l="1"/>
  <c r="R2583" i="7"/>
  <c r="T2583" i="7" s="1"/>
  <c r="M2584" i="7" l="1"/>
  <c r="N2584" i="7"/>
  <c r="O2584" i="7" s="1"/>
  <c r="P2584" i="7" l="1"/>
  <c r="Q2584" i="7"/>
  <c r="S2584" i="7" s="1"/>
  <c r="U2584" i="7" l="1"/>
  <c r="R2584" i="7"/>
  <c r="T2584" i="7" s="1"/>
  <c r="M2585" i="7" l="1"/>
  <c r="N2585" i="7"/>
  <c r="O2585" i="7" s="1"/>
  <c r="P2585" i="7" l="1"/>
  <c r="Q2585" i="7"/>
  <c r="S2585" i="7"/>
  <c r="U2585" i="7" l="1"/>
  <c r="R2585" i="7"/>
  <c r="T2585" i="7" s="1"/>
  <c r="N2586" i="7" l="1"/>
  <c r="O2586" i="7" s="1"/>
  <c r="M2586" i="7"/>
  <c r="P2586" i="7" l="1"/>
  <c r="Q2586" i="7"/>
  <c r="S2586" i="7" s="1"/>
  <c r="U2586" i="7" l="1"/>
  <c r="R2586" i="7"/>
  <c r="T2586" i="7" s="1"/>
  <c r="M2587" i="7" l="1"/>
  <c r="N2587" i="7"/>
  <c r="O2587" i="7" s="1"/>
  <c r="P2587" i="7" l="1"/>
  <c r="Q2587" i="7"/>
  <c r="S2587" i="7" s="1"/>
  <c r="R2587" i="7" l="1"/>
  <c r="T2587" i="7" s="1"/>
  <c r="U2587" i="7"/>
  <c r="M2588" i="7" l="1"/>
  <c r="N2588" i="7"/>
  <c r="O2588" i="7" s="1"/>
  <c r="P2588" i="7" l="1"/>
  <c r="Q2588" i="7"/>
  <c r="S2588" i="7"/>
  <c r="R2588" i="7" l="1"/>
  <c r="T2588" i="7" s="1"/>
  <c r="U2588" i="7"/>
  <c r="N2589" i="7" l="1"/>
  <c r="O2589" i="7" s="1"/>
  <c r="M2589" i="7"/>
  <c r="P2589" i="7" l="1"/>
  <c r="Q2589" i="7"/>
  <c r="S2589" i="7" s="1"/>
  <c r="R2589" i="7" l="1"/>
  <c r="T2589" i="7" s="1"/>
  <c r="U2589" i="7"/>
  <c r="M2590" i="7" l="1"/>
  <c r="N2590" i="7"/>
  <c r="O2590" i="7" s="1"/>
  <c r="P2590" i="7" l="1"/>
  <c r="Q2590" i="7"/>
  <c r="S2590" i="7"/>
  <c r="R2590" i="7" l="1"/>
  <c r="T2590" i="7" s="1"/>
  <c r="U2590" i="7"/>
  <c r="M2591" i="7" l="1"/>
  <c r="N2591" i="7"/>
  <c r="O2591" i="7" s="1"/>
  <c r="P2591" i="7" l="1"/>
  <c r="Q2591" i="7"/>
  <c r="S2591" i="7" s="1"/>
  <c r="R2591" i="7" l="1"/>
  <c r="T2591" i="7" s="1"/>
  <c r="U2591" i="7"/>
  <c r="M2592" i="7" l="1"/>
  <c r="N2592" i="7"/>
  <c r="O2592" i="7" s="1"/>
  <c r="P2592" i="7" l="1"/>
  <c r="Q2592" i="7"/>
  <c r="S2592" i="7"/>
  <c r="U2592" i="7" l="1"/>
  <c r="R2592" i="7"/>
  <c r="T2592" i="7" s="1"/>
  <c r="M2593" i="7" l="1"/>
  <c r="N2593" i="7"/>
  <c r="O2593" i="7" s="1"/>
  <c r="P2593" i="7" l="1"/>
  <c r="Q2593" i="7"/>
  <c r="S2593" i="7"/>
  <c r="R2593" i="7" l="1"/>
  <c r="T2593" i="7" s="1"/>
  <c r="U2593" i="7"/>
  <c r="N2594" i="7" l="1"/>
  <c r="O2594" i="7" s="1"/>
  <c r="M2594" i="7"/>
  <c r="P2594" i="7" l="1"/>
  <c r="Q2594" i="7"/>
  <c r="S2594" i="7" s="1"/>
  <c r="R2594" i="7" l="1"/>
  <c r="T2594" i="7" s="1"/>
  <c r="U2594" i="7"/>
  <c r="M2595" i="7" l="1"/>
  <c r="N2595" i="7"/>
  <c r="O2595" i="7" s="1"/>
  <c r="P2595" i="7" l="1"/>
  <c r="Q2595" i="7"/>
  <c r="S2595" i="7"/>
  <c r="R2595" i="7" l="1"/>
  <c r="T2595" i="7" s="1"/>
  <c r="U2595" i="7"/>
  <c r="N2596" i="7" l="1"/>
  <c r="O2596" i="7" s="1"/>
  <c r="M2596" i="7"/>
  <c r="P2596" i="7" l="1"/>
  <c r="Q2596" i="7"/>
  <c r="S2596" i="7"/>
  <c r="R2596" i="7" l="1"/>
  <c r="T2596" i="7" s="1"/>
  <c r="U2596" i="7"/>
  <c r="M2597" i="7" l="1"/>
  <c r="N2597" i="7"/>
  <c r="O2597" i="7" s="1"/>
  <c r="P2597" i="7" l="1"/>
  <c r="Q2597" i="7"/>
  <c r="S2597" i="7"/>
  <c r="U2597" i="7" l="1"/>
  <c r="R2597" i="7"/>
  <c r="T2597" i="7" s="1"/>
  <c r="M2598" i="7" l="1"/>
  <c r="N2598" i="7"/>
  <c r="O2598" i="7" s="1"/>
  <c r="P2598" i="7" l="1"/>
  <c r="Q2598" i="7"/>
  <c r="S2598" i="7" s="1"/>
  <c r="U2598" i="7" l="1"/>
  <c r="R2598" i="7"/>
  <c r="T2598" i="7" s="1"/>
  <c r="M2599" i="7" l="1"/>
  <c r="N2599" i="7"/>
  <c r="O2599" i="7" s="1"/>
  <c r="P2599" i="7" l="1"/>
  <c r="Q2599" i="7"/>
  <c r="S2599" i="7"/>
  <c r="U2599" i="7" l="1"/>
  <c r="R2599" i="7"/>
  <c r="T2599" i="7" s="1"/>
  <c r="M2600" i="7" l="1"/>
  <c r="N2600" i="7"/>
  <c r="O2600" i="7" s="1"/>
  <c r="P2600" i="7" l="1"/>
  <c r="Q2600" i="7"/>
  <c r="S2600" i="7"/>
  <c r="R2600" i="7" l="1"/>
  <c r="T2600" i="7" s="1"/>
  <c r="U2600" i="7"/>
  <c r="N2601" i="7" l="1"/>
  <c r="O2601" i="7" s="1"/>
  <c r="M2601" i="7"/>
  <c r="P2601" i="7" l="1"/>
  <c r="Q2601" i="7"/>
  <c r="S2601" i="7" s="1"/>
  <c r="R2601" i="7" l="1"/>
  <c r="T2601" i="7" s="1"/>
  <c r="U2601" i="7"/>
  <c r="N2602" i="7" l="1"/>
  <c r="O2602" i="7" s="1"/>
  <c r="M2602" i="7"/>
  <c r="P2602" i="7" l="1"/>
  <c r="Q2602" i="7"/>
  <c r="S2602" i="7"/>
  <c r="R2602" i="7" l="1"/>
  <c r="T2602" i="7" s="1"/>
  <c r="U2602" i="7"/>
  <c r="M2603" i="7" l="1"/>
  <c r="N2603" i="7"/>
  <c r="O2603" i="7" s="1"/>
  <c r="P2603" i="7" l="1"/>
  <c r="Q2603" i="7"/>
  <c r="S2603" i="7"/>
  <c r="R2603" i="7" l="1"/>
  <c r="T2603" i="7" s="1"/>
  <c r="U2603" i="7"/>
  <c r="M2604" i="7" l="1"/>
  <c r="N2604" i="7"/>
  <c r="O2604" i="7" s="1"/>
  <c r="P2604" i="7" l="1"/>
  <c r="Q2604" i="7"/>
  <c r="S2604" i="7"/>
  <c r="U2604" i="7" l="1"/>
  <c r="R2604" i="7"/>
  <c r="T2604" i="7" s="1"/>
  <c r="M2605" i="7" l="1"/>
  <c r="N2605" i="7"/>
  <c r="O2605" i="7" s="1"/>
  <c r="P2605" i="7" l="1"/>
  <c r="Q2605" i="7"/>
  <c r="S2605" i="7" s="1"/>
  <c r="U2605" i="7" l="1"/>
  <c r="R2605" i="7"/>
  <c r="T2605" i="7" s="1"/>
  <c r="M2606" i="7" l="1"/>
  <c r="N2606" i="7"/>
  <c r="O2606" i="7" s="1"/>
  <c r="P2606" i="7" l="1"/>
  <c r="Q2606" i="7"/>
  <c r="S2606" i="7" s="1"/>
  <c r="U2606" i="7" l="1"/>
  <c r="R2606" i="7"/>
  <c r="T2606" i="7" s="1"/>
  <c r="M2607" i="7" l="1"/>
  <c r="N2607" i="7"/>
  <c r="O2607" i="7" s="1"/>
  <c r="P2607" i="7" l="1"/>
  <c r="Q2607" i="7"/>
  <c r="S2607" i="7"/>
  <c r="U2607" i="7" l="1"/>
  <c r="R2607" i="7"/>
  <c r="T2607" i="7" s="1"/>
  <c r="N2608" i="7" l="1"/>
  <c r="O2608" i="7" s="1"/>
  <c r="M2608" i="7"/>
  <c r="P2608" i="7" l="1"/>
  <c r="Q2608" i="7"/>
  <c r="S2608" i="7" s="1"/>
  <c r="U2608" i="7" l="1"/>
  <c r="R2608" i="7"/>
  <c r="T2608" i="7" s="1"/>
  <c r="M2609" i="7" l="1"/>
  <c r="N2609" i="7"/>
  <c r="O2609" i="7" s="1"/>
  <c r="P2609" i="7" l="1"/>
  <c r="Q2609" i="7"/>
  <c r="S2609" i="7" s="1"/>
  <c r="U2609" i="7" l="1"/>
  <c r="R2609" i="7"/>
  <c r="T2609" i="7" s="1"/>
  <c r="N2610" i="7" l="1"/>
  <c r="O2610" i="7" s="1"/>
  <c r="M2610" i="7"/>
  <c r="P2610" i="7" l="1"/>
  <c r="Q2610" i="7"/>
  <c r="S2610" i="7"/>
  <c r="R2610" i="7" l="1"/>
  <c r="T2610" i="7" s="1"/>
  <c r="U2610" i="7"/>
  <c r="M2611" i="7" l="1"/>
  <c r="N2611" i="7"/>
  <c r="O2611" i="7" s="1"/>
  <c r="P2611" i="7" l="1"/>
  <c r="Q2611" i="7"/>
  <c r="S2611" i="7" s="1"/>
  <c r="R2611" i="7" l="1"/>
  <c r="T2611" i="7" s="1"/>
  <c r="U2611" i="7"/>
  <c r="M2612" i="7" l="1"/>
  <c r="N2612" i="7"/>
  <c r="O2612" i="7" s="1"/>
  <c r="P2612" i="7" l="1"/>
  <c r="Q2612" i="7"/>
  <c r="S2612" i="7" s="1"/>
  <c r="U2612" i="7" l="1"/>
  <c r="R2612" i="7"/>
  <c r="T2612" i="7" s="1"/>
  <c r="M2613" i="7" l="1"/>
  <c r="N2613" i="7"/>
  <c r="O2613" i="7" s="1"/>
  <c r="P2613" i="7" l="1"/>
  <c r="Q2613" i="7"/>
  <c r="S2613" i="7" s="1"/>
  <c r="R2613" i="7" l="1"/>
  <c r="T2613" i="7" s="1"/>
  <c r="U2613" i="7"/>
  <c r="M2614" i="7" l="1"/>
  <c r="N2614" i="7"/>
  <c r="O2614" i="7" s="1"/>
  <c r="P2614" i="7" l="1"/>
  <c r="Q2614" i="7"/>
  <c r="S2614" i="7"/>
  <c r="R2614" i="7" l="1"/>
  <c r="T2614" i="7" s="1"/>
  <c r="U2614" i="7"/>
  <c r="M2615" i="7" l="1"/>
  <c r="N2615" i="7"/>
  <c r="O2615" i="7" s="1"/>
  <c r="P2615" i="7" l="1"/>
  <c r="Q2615" i="7"/>
  <c r="S2615" i="7"/>
  <c r="U2615" i="7" l="1"/>
  <c r="R2615" i="7"/>
  <c r="T2615" i="7" s="1"/>
  <c r="M2616" i="7" l="1"/>
  <c r="N2616" i="7"/>
  <c r="O2616" i="7" s="1"/>
  <c r="P2616" i="7" l="1"/>
  <c r="Q2616" i="7"/>
  <c r="S2616" i="7" s="1"/>
  <c r="U2616" i="7" l="1"/>
  <c r="R2616" i="7"/>
  <c r="T2616" i="7" s="1"/>
  <c r="M2617" i="7" l="1"/>
  <c r="N2617" i="7"/>
  <c r="O2617" i="7" s="1"/>
  <c r="P2617" i="7" l="1"/>
  <c r="Q2617" i="7"/>
  <c r="S2617" i="7"/>
  <c r="R2617" i="7" l="1"/>
  <c r="T2617" i="7" s="1"/>
  <c r="U2617" i="7"/>
  <c r="N2618" i="7" l="1"/>
  <c r="O2618" i="7" s="1"/>
  <c r="M2618" i="7"/>
  <c r="P2618" i="7" l="1"/>
  <c r="Q2618" i="7"/>
  <c r="S2618" i="7" s="1"/>
  <c r="R2618" i="7" l="1"/>
  <c r="T2618" i="7" s="1"/>
  <c r="U2618" i="7"/>
  <c r="M2619" i="7" l="1"/>
  <c r="N2619" i="7"/>
  <c r="O2619" i="7" s="1"/>
  <c r="P2619" i="7" l="1"/>
  <c r="Q2619" i="7"/>
  <c r="S2619" i="7"/>
  <c r="U2619" i="7" l="1"/>
  <c r="R2619" i="7"/>
  <c r="T2619" i="7" s="1"/>
  <c r="M2620" i="7" l="1"/>
  <c r="N2620" i="7"/>
  <c r="O2620" i="7" s="1"/>
  <c r="P2620" i="7" l="1"/>
  <c r="Q2620" i="7"/>
  <c r="S2620" i="7"/>
  <c r="R2620" i="7" l="1"/>
  <c r="T2620" i="7" s="1"/>
  <c r="U2620" i="7"/>
  <c r="M2621" i="7" l="1"/>
  <c r="N2621" i="7"/>
  <c r="O2621" i="7" s="1"/>
  <c r="P2621" i="7" l="1"/>
  <c r="Q2621" i="7"/>
  <c r="S2621" i="7" s="1"/>
  <c r="U2621" i="7" l="1"/>
  <c r="R2621" i="7"/>
  <c r="T2621" i="7" s="1"/>
  <c r="M2622" i="7" l="1"/>
  <c r="N2622" i="7"/>
  <c r="O2622" i="7" s="1"/>
  <c r="P2622" i="7" l="1"/>
  <c r="Q2622" i="7"/>
  <c r="S2622" i="7" s="1"/>
  <c r="U2622" i="7" l="1"/>
  <c r="R2622" i="7"/>
  <c r="T2622" i="7" s="1"/>
  <c r="M2623" i="7" l="1"/>
  <c r="N2623" i="7"/>
  <c r="O2623" i="7" s="1"/>
  <c r="P2623" i="7" l="1"/>
  <c r="Q2623" i="7"/>
  <c r="S2623" i="7"/>
  <c r="U2623" i="7" l="1"/>
  <c r="R2623" i="7"/>
  <c r="T2623" i="7" s="1"/>
  <c r="M2624" i="7" l="1"/>
  <c r="N2624" i="7"/>
  <c r="O2624" i="7" s="1"/>
  <c r="P2624" i="7" l="1"/>
  <c r="Q2624" i="7"/>
  <c r="S2624" i="7" s="1"/>
  <c r="U2624" i="7" l="1"/>
  <c r="R2624" i="7"/>
  <c r="T2624" i="7" s="1"/>
  <c r="M2625" i="7" l="1"/>
  <c r="N2625" i="7"/>
  <c r="O2625" i="7" s="1"/>
  <c r="P2625" i="7" l="1"/>
  <c r="Q2625" i="7"/>
  <c r="S2625" i="7" s="1"/>
  <c r="R2625" i="7" l="1"/>
  <c r="T2625" i="7" s="1"/>
  <c r="U2625" i="7"/>
  <c r="N2626" i="7" l="1"/>
  <c r="O2626" i="7" s="1"/>
  <c r="M2626" i="7"/>
  <c r="P2626" i="7" l="1"/>
  <c r="Q2626" i="7"/>
  <c r="S2626" i="7" s="1"/>
  <c r="U2626" i="7" l="1"/>
  <c r="R2626" i="7"/>
  <c r="T2626" i="7" s="1"/>
  <c r="M2627" i="7" l="1"/>
  <c r="N2627" i="7"/>
  <c r="O2627" i="7" s="1"/>
  <c r="P2627" i="7" l="1"/>
  <c r="Q2627" i="7"/>
  <c r="S2627" i="7" s="1"/>
  <c r="R2627" i="7" l="1"/>
  <c r="T2627" i="7" s="1"/>
  <c r="U2627" i="7"/>
  <c r="N2628" i="7" l="1"/>
  <c r="O2628" i="7" s="1"/>
  <c r="M2628" i="7"/>
  <c r="P2628" i="7" l="1"/>
  <c r="Q2628" i="7"/>
  <c r="S2628" i="7" s="1"/>
  <c r="R2628" i="7" l="1"/>
  <c r="T2628" i="7" s="1"/>
  <c r="U2628" i="7"/>
  <c r="M2629" i="7" l="1"/>
  <c r="N2629" i="7"/>
  <c r="O2629" i="7" s="1"/>
  <c r="P2629" i="7" l="1"/>
  <c r="Q2629" i="7"/>
  <c r="S2629" i="7" s="1"/>
  <c r="U2629" i="7" l="1"/>
  <c r="R2629" i="7"/>
  <c r="T2629" i="7" s="1"/>
  <c r="M2630" i="7" l="1"/>
  <c r="N2630" i="7"/>
  <c r="O2630" i="7" s="1"/>
  <c r="P2630" i="7" l="1"/>
  <c r="Q2630" i="7"/>
  <c r="S2630" i="7" s="1"/>
  <c r="R2630" i="7" l="1"/>
  <c r="T2630" i="7" s="1"/>
  <c r="U2630" i="7"/>
  <c r="N2631" i="7" l="1"/>
  <c r="O2631" i="7" s="1"/>
  <c r="M2631" i="7"/>
  <c r="P2631" i="7" l="1"/>
  <c r="Q2631" i="7"/>
  <c r="S2631" i="7"/>
  <c r="U2631" i="7" l="1"/>
  <c r="R2631" i="7"/>
  <c r="T2631" i="7" s="1"/>
  <c r="N2632" i="7" l="1"/>
  <c r="O2632" i="7" s="1"/>
  <c r="M2632" i="7"/>
  <c r="P2632" i="7" l="1"/>
  <c r="Q2632" i="7"/>
  <c r="S2632" i="7" s="1"/>
  <c r="R2632" i="7" l="1"/>
  <c r="T2632" i="7" s="1"/>
  <c r="U2632" i="7"/>
  <c r="M2633" i="7" l="1"/>
  <c r="N2633" i="7"/>
  <c r="O2633" i="7" s="1"/>
  <c r="P2633" i="7" l="1"/>
  <c r="Q2633" i="7"/>
  <c r="S2633" i="7" s="1"/>
  <c r="U2633" i="7" l="1"/>
  <c r="R2633" i="7"/>
  <c r="T2633" i="7" s="1"/>
  <c r="N2634" i="7" l="1"/>
  <c r="O2634" i="7" s="1"/>
  <c r="M2634" i="7"/>
  <c r="P2634" i="7" l="1"/>
  <c r="Q2634" i="7"/>
  <c r="S2634" i="7" s="1"/>
  <c r="U2634" i="7" l="1"/>
  <c r="R2634" i="7"/>
  <c r="T2634" i="7" s="1"/>
  <c r="M2635" i="7" l="1"/>
  <c r="N2635" i="7"/>
  <c r="O2635" i="7" s="1"/>
  <c r="P2635" i="7" l="1"/>
  <c r="Q2635" i="7"/>
  <c r="S2635" i="7"/>
  <c r="R2635" i="7" l="1"/>
  <c r="T2635" i="7" s="1"/>
  <c r="U2635" i="7"/>
  <c r="N2636" i="7" l="1"/>
  <c r="O2636" i="7" s="1"/>
  <c r="M2636" i="7"/>
  <c r="P2636" i="7" l="1"/>
  <c r="Q2636" i="7"/>
  <c r="S2636" i="7"/>
  <c r="R2636" i="7" l="1"/>
  <c r="T2636" i="7" s="1"/>
  <c r="U2636" i="7"/>
  <c r="M2637" i="7" l="1"/>
  <c r="N2637" i="7"/>
  <c r="O2637" i="7" s="1"/>
  <c r="P2637" i="7" l="1"/>
  <c r="Q2637" i="7"/>
  <c r="S2637" i="7"/>
  <c r="R2637" i="7" l="1"/>
  <c r="T2637" i="7" s="1"/>
  <c r="U2637" i="7"/>
  <c r="M2638" i="7" l="1"/>
  <c r="N2638" i="7"/>
  <c r="O2638" i="7" s="1"/>
  <c r="P2638" i="7" l="1"/>
  <c r="Q2638" i="7"/>
  <c r="S2638" i="7" s="1"/>
  <c r="R2638" i="7" l="1"/>
  <c r="T2638" i="7" s="1"/>
  <c r="U2638" i="7"/>
  <c r="M2639" i="7" l="1"/>
  <c r="N2639" i="7"/>
  <c r="O2639" i="7" s="1"/>
  <c r="P2639" i="7" l="1"/>
  <c r="Q2639" i="7"/>
  <c r="S2639" i="7" s="1"/>
  <c r="R2639" i="7" l="1"/>
  <c r="T2639" i="7" s="1"/>
  <c r="U2639" i="7"/>
  <c r="M2640" i="7" l="1"/>
  <c r="N2640" i="7"/>
  <c r="O2640" i="7" s="1"/>
  <c r="P2640" i="7" l="1"/>
  <c r="Q2640" i="7"/>
  <c r="S2640" i="7" s="1"/>
  <c r="R2640" i="7" l="1"/>
  <c r="T2640" i="7" s="1"/>
  <c r="U2640" i="7"/>
  <c r="M2641" i="7" l="1"/>
  <c r="N2641" i="7"/>
  <c r="O2641" i="7" s="1"/>
  <c r="P2641" i="7" l="1"/>
  <c r="Q2641" i="7"/>
  <c r="S2641" i="7"/>
  <c r="U2641" i="7" l="1"/>
  <c r="R2641" i="7"/>
  <c r="T2641" i="7" s="1"/>
  <c r="N2642" i="7" l="1"/>
  <c r="O2642" i="7" s="1"/>
  <c r="M2642" i="7"/>
  <c r="P2642" i="7" l="1"/>
  <c r="Q2642" i="7"/>
  <c r="S2642" i="7" s="1"/>
  <c r="R2642" i="7" l="1"/>
  <c r="T2642" i="7" s="1"/>
  <c r="U2642" i="7"/>
  <c r="M2643" i="7" l="1"/>
  <c r="N2643" i="7"/>
  <c r="O2643" i="7" s="1"/>
  <c r="P2643" i="7" l="1"/>
  <c r="Q2643" i="7"/>
  <c r="S2643" i="7" s="1"/>
  <c r="U2643" i="7" l="1"/>
  <c r="R2643" i="7"/>
  <c r="T2643" i="7" s="1"/>
  <c r="N2644" i="7" l="1"/>
  <c r="O2644" i="7" s="1"/>
  <c r="M2644" i="7"/>
  <c r="P2644" i="7" l="1"/>
  <c r="Q2644" i="7"/>
  <c r="S2644" i="7" s="1"/>
  <c r="U2644" i="7" l="1"/>
  <c r="R2644" i="7"/>
  <c r="T2644" i="7" s="1"/>
  <c r="M2645" i="7" l="1"/>
  <c r="N2645" i="7"/>
  <c r="O2645" i="7" s="1"/>
  <c r="P2645" i="7" l="1"/>
  <c r="Q2645" i="7"/>
  <c r="S2645" i="7" s="1"/>
  <c r="R2645" i="7" l="1"/>
  <c r="T2645" i="7" s="1"/>
  <c r="U2645" i="7"/>
  <c r="N2646" i="7" l="1"/>
  <c r="O2646" i="7" s="1"/>
  <c r="M2646" i="7"/>
  <c r="P2646" i="7" l="1"/>
  <c r="Q2646" i="7"/>
  <c r="S2646" i="7" s="1"/>
  <c r="R2646" i="7" l="1"/>
  <c r="T2646" i="7" s="1"/>
  <c r="U2646" i="7"/>
  <c r="M2647" i="7" l="1"/>
  <c r="N2647" i="7"/>
  <c r="O2647" i="7" s="1"/>
  <c r="P2647" i="7" l="1"/>
  <c r="Q2647" i="7"/>
  <c r="S2647" i="7" s="1"/>
  <c r="R2647" i="7" l="1"/>
  <c r="T2647" i="7" s="1"/>
  <c r="U2647" i="7"/>
  <c r="M2648" i="7" l="1"/>
  <c r="N2648" i="7"/>
  <c r="O2648" i="7" s="1"/>
  <c r="P2648" i="7" l="1"/>
  <c r="Q2648" i="7"/>
  <c r="S2648" i="7"/>
  <c r="R2648" i="7" l="1"/>
  <c r="T2648" i="7" s="1"/>
  <c r="U2648" i="7"/>
  <c r="N2649" i="7" l="1"/>
  <c r="O2649" i="7" s="1"/>
  <c r="M2649" i="7"/>
  <c r="P2649" i="7" l="1"/>
  <c r="Q2649" i="7"/>
  <c r="S2649" i="7" s="1"/>
  <c r="U2649" i="7" l="1"/>
  <c r="R2649" i="7"/>
  <c r="T2649" i="7" s="1"/>
  <c r="N2650" i="7" l="1"/>
  <c r="O2650" i="7" s="1"/>
  <c r="M2650" i="7"/>
  <c r="P2650" i="7" l="1"/>
  <c r="Q2650" i="7"/>
  <c r="S2650" i="7" s="1"/>
  <c r="R2650" i="7" l="1"/>
  <c r="T2650" i="7" s="1"/>
  <c r="U2650" i="7"/>
  <c r="M2651" i="7" l="1"/>
  <c r="N2651" i="7"/>
  <c r="O2651" i="7" s="1"/>
  <c r="P2651" i="7" l="1"/>
  <c r="Q2651" i="7"/>
  <c r="S2651" i="7" s="1"/>
  <c r="U2651" i="7" l="1"/>
  <c r="R2651" i="7"/>
  <c r="T2651" i="7" s="1"/>
  <c r="M2652" i="7" l="1"/>
  <c r="N2652" i="7"/>
  <c r="O2652" i="7" s="1"/>
  <c r="P2652" i="7" l="1"/>
  <c r="Q2652" i="7"/>
  <c r="S2652" i="7" s="1"/>
  <c r="U2652" i="7" l="1"/>
  <c r="R2652" i="7"/>
  <c r="T2652" i="7" s="1"/>
  <c r="N2653" i="7" l="1"/>
  <c r="O2653" i="7" s="1"/>
  <c r="M2653" i="7"/>
  <c r="P2653" i="7" l="1"/>
  <c r="Q2653" i="7"/>
  <c r="S2653" i="7"/>
  <c r="U2653" i="7" l="1"/>
  <c r="R2653" i="7"/>
  <c r="T2653" i="7" s="1"/>
  <c r="M2654" i="7" l="1"/>
  <c r="N2654" i="7"/>
  <c r="O2654" i="7" s="1"/>
  <c r="P2654" i="7" l="1"/>
  <c r="Q2654" i="7"/>
  <c r="S2654" i="7" s="1"/>
  <c r="U2654" i="7" l="1"/>
  <c r="R2654" i="7"/>
  <c r="T2654" i="7" s="1"/>
  <c r="N2655" i="7" l="1"/>
  <c r="O2655" i="7" s="1"/>
  <c r="M2655" i="7"/>
  <c r="P2655" i="7" l="1"/>
  <c r="Q2655" i="7"/>
  <c r="S2655" i="7"/>
  <c r="U2655" i="7" l="1"/>
  <c r="R2655" i="7"/>
  <c r="T2655" i="7" s="1"/>
  <c r="M2656" i="7" l="1"/>
  <c r="N2656" i="7"/>
  <c r="O2656" i="7" s="1"/>
  <c r="P2656" i="7" l="1"/>
  <c r="Q2656" i="7"/>
  <c r="S2656" i="7" s="1"/>
  <c r="U2656" i="7" l="1"/>
  <c r="R2656" i="7"/>
  <c r="T2656" i="7" s="1"/>
  <c r="M2657" i="7" l="1"/>
  <c r="N2657" i="7"/>
  <c r="O2657" i="7" s="1"/>
  <c r="P2657" i="7" l="1"/>
  <c r="Q2657" i="7"/>
  <c r="S2657" i="7" s="1"/>
  <c r="R2657" i="7" l="1"/>
  <c r="T2657" i="7" s="1"/>
  <c r="U2657" i="7"/>
  <c r="N2658" i="7" l="1"/>
  <c r="O2658" i="7" s="1"/>
  <c r="M2658" i="7"/>
  <c r="P2658" i="7" l="1"/>
  <c r="Q2658" i="7"/>
  <c r="S2658" i="7" s="1"/>
  <c r="R2658" i="7" l="1"/>
  <c r="T2658" i="7" s="1"/>
  <c r="U2658" i="7"/>
  <c r="M2659" i="7" l="1"/>
  <c r="N2659" i="7"/>
  <c r="O2659" i="7" s="1"/>
  <c r="P2659" i="7" l="1"/>
  <c r="Q2659" i="7"/>
  <c r="S2659" i="7" s="1"/>
  <c r="U2659" i="7" l="1"/>
  <c r="R2659" i="7"/>
  <c r="T2659" i="7" s="1"/>
  <c r="M2660" i="7" l="1"/>
  <c r="N2660" i="7"/>
  <c r="O2660" i="7" s="1"/>
  <c r="P2660" i="7" l="1"/>
  <c r="Q2660" i="7"/>
  <c r="S2660" i="7" s="1"/>
  <c r="R2660" i="7" l="1"/>
  <c r="T2660" i="7" s="1"/>
  <c r="U2660" i="7"/>
  <c r="M2661" i="7" l="1"/>
  <c r="N2661" i="7"/>
  <c r="O2661" i="7" s="1"/>
  <c r="P2661" i="7" l="1"/>
  <c r="Q2661" i="7"/>
  <c r="S2661" i="7" s="1"/>
  <c r="R2661" i="7" l="1"/>
  <c r="T2661" i="7" s="1"/>
  <c r="U2661" i="7"/>
  <c r="M2662" i="7" l="1"/>
  <c r="N2662" i="7"/>
  <c r="O2662" i="7" s="1"/>
  <c r="P2662" i="7" l="1"/>
  <c r="Q2662" i="7"/>
  <c r="S2662" i="7"/>
  <c r="R2662" i="7" l="1"/>
  <c r="T2662" i="7" s="1"/>
  <c r="U2662" i="7"/>
  <c r="N2663" i="7" l="1"/>
  <c r="O2663" i="7" s="1"/>
  <c r="M2663" i="7"/>
  <c r="P2663" i="7" l="1"/>
  <c r="Q2663" i="7"/>
  <c r="S2663" i="7"/>
  <c r="U2663" i="7" l="1"/>
  <c r="R2663" i="7"/>
  <c r="T2663" i="7" s="1"/>
  <c r="M2664" i="7" l="1"/>
  <c r="N2664" i="7"/>
  <c r="O2664" i="7" s="1"/>
  <c r="P2664" i="7" l="1"/>
  <c r="Q2664" i="7"/>
  <c r="S2664" i="7" s="1"/>
  <c r="U2664" i="7" l="1"/>
  <c r="R2664" i="7"/>
  <c r="T2664" i="7" s="1"/>
  <c r="M2665" i="7" l="1"/>
  <c r="N2665" i="7"/>
  <c r="O2665" i="7" s="1"/>
  <c r="P2665" i="7" l="1"/>
  <c r="Q2665" i="7"/>
  <c r="S2665" i="7"/>
  <c r="U2665" i="7" l="1"/>
  <c r="R2665" i="7"/>
  <c r="T2665" i="7" s="1"/>
  <c r="N2666" i="7" l="1"/>
  <c r="O2666" i="7" s="1"/>
  <c r="M2666" i="7"/>
  <c r="P2666" i="7" l="1"/>
  <c r="Q2666" i="7"/>
  <c r="S2666" i="7" s="1"/>
  <c r="U2666" i="7" l="1"/>
  <c r="R2666" i="7"/>
  <c r="T2666" i="7" s="1"/>
  <c r="M2667" i="7" l="1"/>
  <c r="N2667" i="7"/>
  <c r="O2667" i="7" s="1"/>
  <c r="P2667" i="7" l="1"/>
  <c r="Q2667" i="7"/>
  <c r="S2667" i="7" s="1"/>
  <c r="R2667" i="7" l="1"/>
  <c r="T2667" i="7" s="1"/>
  <c r="U2667" i="7"/>
  <c r="N2668" i="7" l="1"/>
  <c r="O2668" i="7" s="1"/>
  <c r="M2668" i="7"/>
  <c r="P2668" i="7" l="1"/>
  <c r="Q2668" i="7"/>
  <c r="S2668" i="7" s="1"/>
  <c r="U2668" i="7" l="1"/>
  <c r="R2668" i="7"/>
  <c r="T2668" i="7" s="1"/>
  <c r="N2669" i="7" l="1"/>
  <c r="O2669" i="7" s="1"/>
  <c r="M2669" i="7"/>
  <c r="P2669" i="7" l="1"/>
  <c r="Q2669" i="7"/>
  <c r="S2669" i="7" s="1"/>
  <c r="U2669" i="7" l="1"/>
  <c r="R2669" i="7"/>
  <c r="T2669" i="7" s="1"/>
  <c r="M2670" i="7" l="1"/>
  <c r="N2670" i="7"/>
  <c r="O2670" i="7" s="1"/>
  <c r="P2670" i="7" l="1"/>
  <c r="Q2670" i="7"/>
  <c r="S2670" i="7" s="1"/>
  <c r="U2670" i="7" l="1"/>
  <c r="R2670" i="7"/>
  <c r="T2670" i="7" s="1"/>
  <c r="M2671" i="7" l="1"/>
  <c r="N2671" i="7"/>
  <c r="O2671" i="7" s="1"/>
  <c r="P2671" i="7" l="1"/>
  <c r="Q2671" i="7"/>
  <c r="S2671" i="7" s="1"/>
  <c r="U2671" i="7" l="1"/>
  <c r="R2671" i="7"/>
  <c r="T2671" i="7" s="1"/>
  <c r="M2672" i="7" l="1"/>
  <c r="N2672" i="7"/>
  <c r="O2672" i="7" s="1"/>
  <c r="P2672" i="7" l="1"/>
  <c r="Q2672" i="7"/>
  <c r="S2672" i="7" s="1"/>
  <c r="U2672" i="7" l="1"/>
  <c r="R2672" i="7"/>
  <c r="T2672" i="7" s="1"/>
  <c r="M2673" i="7" l="1"/>
  <c r="N2673" i="7"/>
  <c r="O2673" i="7" s="1"/>
  <c r="P2673" i="7" l="1"/>
  <c r="Q2673" i="7"/>
  <c r="S2673" i="7" s="1"/>
  <c r="R2673" i="7" l="1"/>
  <c r="T2673" i="7" s="1"/>
  <c r="U2673" i="7"/>
  <c r="N2674" i="7" l="1"/>
  <c r="O2674" i="7" s="1"/>
  <c r="M2674" i="7"/>
  <c r="P2674" i="7" l="1"/>
  <c r="Q2674" i="7"/>
  <c r="S2674" i="7" s="1"/>
  <c r="R2674" i="7" l="1"/>
  <c r="T2674" i="7" s="1"/>
  <c r="U2674" i="7"/>
  <c r="M2675" i="7" l="1"/>
  <c r="N2675" i="7"/>
  <c r="O2675" i="7" s="1"/>
  <c r="P2675" i="7" l="1"/>
  <c r="Q2675" i="7"/>
  <c r="S2675" i="7" s="1"/>
  <c r="U2675" i="7" l="1"/>
  <c r="R2675" i="7"/>
  <c r="T2675" i="7" s="1"/>
  <c r="M2676" i="7" l="1"/>
  <c r="N2676" i="7"/>
  <c r="O2676" i="7" s="1"/>
  <c r="P2676" i="7" l="1"/>
  <c r="Q2676" i="7"/>
  <c r="S2676" i="7" s="1"/>
  <c r="R2676" i="7" l="1"/>
  <c r="T2676" i="7" s="1"/>
  <c r="U2676" i="7"/>
  <c r="M2677" i="7" l="1"/>
  <c r="N2677" i="7"/>
  <c r="O2677" i="7" s="1"/>
  <c r="P2677" i="7" l="1"/>
  <c r="Q2677" i="7"/>
  <c r="S2677" i="7" s="1"/>
  <c r="U2677" i="7" l="1"/>
  <c r="R2677" i="7"/>
  <c r="T2677" i="7" s="1"/>
  <c r="N2678" i="7" l="1"/>
  <c r="O2678" i="7" s="1"/>
  <c r="M2678" i="7"/>
  <c r="P2678" i="7" l="1"/>
  <c r="Q2678" i="7"/>
  <c r="S2678" i="7" s="1"/>
  <c r="R2678" i="7" l="1"/>
  <c r="T2678" i="7" s="1"/>
  <c r="U2678" i="7"/>
  <c r="M2679" i="7" l="1"/>
  <c r="N2679" i="7"/>
  <c r="O2679" i="7" s="1"/>
  <c r="P2679" i="7" l="1"/>
  <c r="Q2679" i="7"/>
  <c r="S2679" i="7"/>
  <c r="U2679" i="7" l="1"/>
  <c r="R2679" i="7"/>
  <c r="T2679" i="7" s="1"/>
  <c r="M2680" i="7" l="1"/>
  <c r="N2680" i="7"/>
  <c r="O2680" i="7" s="1"/>
  <c r="P2680" i="7" l="1"/>
  <c r="Q2680" i="7"/>
  <c r="S2680" i="7" s="1"/>
  <c r="R2680" i="7" l="1"/>
  <c r="T2680" i="7" s="1"/>
  <c r="U2680" i="7"/>
  <c r="M2681" i="7" l="1"/>
  <c r="N2681" i="7"/>
  <c r="O2681" i="7" s="1"/>
  <c r="P2681" i="7" l="1"/>
  <c r="Q2681" i="7"/>
  <c r="S2681" i="7" s="1"/>
  <c r="R2681" i="7" l="1"/>
  <c r="T2681" i="7" s="1"/>
  <c r="U2681" i="7"/>
  <c r="N2682" i="7" l="1"/>
  <c r="O2682" i="7" s="1"/>
  <c r="M2682" i="7"/>
  <c r="P2682" i="7" l="1"/>
  <c r="Q2682" i="7"/>
  <c r="S2682" i="7"/>
  <c r="R2682" i="7" l="1"/>
  <c r="T2682" i="7" s="1"/>
  <c r="U2682" i="7"/>
  <c r="M2683" i="7" l="1"/>
  <c r="N2683" i="7"/>
  <c r="O2683" i="7" s="1"/>
  <c r="P2683" i="7" l="1"/>
  <c r="Q2683" i="7"/>
  <c r="S2683" i="7" s="1"/>
  <c r="U2683" i="7" l="1"/>
  <c r="R2683" i="7"/>
  <c r="T2683" i="7" s="1"/>
  <c r="N2684" i="7" l="1"/>
  <c r="O2684" i="7" s="1"/>
  <c r="M2684" i="7"/>
  <c r="P2684" i="7" l="1"/>
  <c r="Q2684" i="7"/>
  <c r="S2684" i="7"/>
  <c r="U2684" i="7" l="1"/>
  <c r="R2684" i="7"/>
  <c r="T2684" i="7" s="1"/>
  <c r="M2685" i="7" l="1"/>
  <c r="N2685" i="7"/>
  <c r="O2685" i="7" s="1"/>
  <c r="P2685" i="7" l="1"/>
  <c r="Q2685" i="7"/>
  <c r="S2685" i="7" s="1"/>
  <c r="U2685" i="7" l="1"/>
  <c r="R2685" i="7"/>
  <c r="T2685" i="7" s="1"/>
  <c r="N2686" i="7" l="1"/>
  <c r="O2686" i="7" s="1"/>
  <c r="M2686" i="7"/>
  <c r="P2686" i="7" l="1"/>
  <c r="Q2686" i="7"/>
  <c r="S2686" i="7"/>
  <c r="U2686" i="7" l="1"/>
  <c r="R2686" i="7"/>
  <c r="T2686" i="7" s="1"/>
  <c r="N2687" i="7" l="1"/>
  <c r="O2687" i="7" s="1"/>
  <c r="M2687" i="7"/>
  <c r="P2687" i="7" l="1"/>
  <c r="Q2687" i="7"/>
  <c r="S2687" i="7" s="1"/>
  <c r="R2687" i="7" l="1"/>
  <c r="T2687" i="7" s="1"/>
  <c r="U2687" i="7"/>
  <c r="M2688" i="7" l="1"/>
  <c r="N2688" i="7"/>
  <c r="O2688" i="7" s="1"/>
  <c r="P2688" i="7" l="1"/>
  <c r="Q2688" i="7"/>
  <c r="S2688" i="7"/>
  <c r="R2688" i="7" l="1"/>
  <c r="T2688" i="7" s="1"/>
  <c r="U2688" i="7"/>
  <c r="M2689" i="7" l="1"/>
  <c r="N2689" i="7"/>
  <c r="O2689" i="7" s="1"/>
  <c r="P2689" i="7" l="1"/>
  <c r="Q2689" i="7"/>
  <c r="S2689" i="7" s="1"/>
  <c r="U2689" i="7" l="1"/>
  <c r="R2689" i="7"/>
  <c r="T2689" i="7" s="1"/>
  <c r="N2690" i="7" l="1"/>
  <c r="O2690" i="7" s="1"/>
  <c r="M2690" i="7"/>
  <c r="P2690" i="7" l="1"/>
  <c r="Q2690" i="7"/>
  <c r="S2690" i="7" s="1"/>
  <c r="U2690" i="7" l="1"/>
  <c r="R2690" i="7"/>
  <c r="T2690" i="7" s="1"/>
  <c r="M2691" i="7" l="1"/>
  <c r="N2691" i="7"/>
  <c r="O2691" i="7" s="1"/>
  <c r="P2691" i="7" l="1"/>
  <c r="Q2691" i="7"/>
  <c r="S2691" i="7"/>
  <c r="U2691" i="7" l="1"/>
  <c r="R2691" i="7"/>
  <c r="T2691" i="7" s="1"/>
  <c r="N2692" i="7" l="1"/>
  <c r="O2692" i="7" s="1"/>
  <c r="M2692" i="7"/>
  <c r="P2692" i="7" l="1"/>
  <c r="Q2692" i="7"/>
  <c r="S2692" i="7"/>
  <c r="U2692" i="7" l="1"/>
  <c r="R2692" i="7"/>
  <c r="T2692" i="7" s="1"/>
  <c r="M2693" i="7" l="1"/>
  <c r="N2693" i="7"/>
  <c r="O2693" i="7" s="1"/>
  <c r="P2693" i="7" l="1"/>
  <c r="Q2693" i="7"/>
  <c r="S2693" i="7"/>
  <c r="U2693" i="7" l="1"/>
  <c r="R2693" i="7"/>
  <c r="T2693" i="7" s="1"/>
  <c r="M2694" i="7" l="1"/>
  <c r="N2694" i="7"/>
  <c r="O2694" i="7" s="1"/>
  <c r="P2694" i="7" l="1"/>
  <c r="Q2694" i="7"/>
  <c r="S2694" i="7" s="1"/>
  <c r="U2694" i="7" l="1"/>
  <c r="R2694" i="7"/>
  <c r="T2694" i="7" s="1"/>
  <c r="M2695" i="7" l="1"/>
  <c r="N2695" i="7"/>
  <c r="O2695" i="7" s="1"/>
  <c r="P2695" i="7" l="1"/>
  <c r="Q2695" i="7"/>
  <c r="S2695" i="7" s="1"/>
  <c r="R2695" i="7" l="1"/>
  <c r="T2695" i="7" s="1"/>
  <c r="U2695" i="7"/>
  <c r="M2696" i="7" l="1"/>
  <c r="N2696" i="7"/>
  <c r="O2696" i="7" s="1"/>
  <c r="P2696" i="7" l="1"/>
  <c r="Q2696" i="7"/>
  <c r="S2696" i="7"/>
  <c r="U2696" i="7" l="1"/>
  <c r="R2696" i="7"/>
  <c r="T2696" i="7" s="1"/>
  <c r="M2697" i="7" l="1"/>
  <c r="N2697" i="7"/>
  <c r="O2697" i="7" s="1"/>
  <c r="P2697" i="7" l="1"/>
  <c r="Q2697" i="7"/>
  <c r="S2697" i="7"/>
  <c r="R2697" i="7" l="1"/>
  <c r="T2697" i="7" s="1"/>
  <c r="U2697" i="7"/>
  <c r="N2698" i="7" l="1"/>
  <c r="O2698" i="7" s="1"/>
  <c r="M2698" i="7"/>
  <c r="P2698" i="7" l="1"/>
  <c r="Q2698" i="7"/>
  <c r="S2698" i="7"/>
  <c r="R2698" i="7" l="1"/>
  <c r="T2698" i="7" s="1"/>
  <c r="U2698" i="7"/>
  <c r="M2699" i="7" l="1"/>
  <c r="N2699" i="7"/>
  <c r="O2699" i="7" s="1"/>
  <c r="P2699" i="7" l="1"/>
  <c r="Q2699" i="7"/>
  <c r="S2699" i="7" s="1"/>
  <c r="U2699" i="7" l="1"/>
  <c r="R2699" i="7"/>
  <c r="T2699" i="7" s="1"/>
  <c r="M2700" i="7" l="1"/>
  <c r="N2700" i="7"/>
  <c r="O2700" i="7" s="1"/>
  <c r="P2700" i="7" l="1"/>
  <c r="Q2700" i="7"/>
  <c r="S2700" i="7"/>
  <c r="R2700" i="7" l="1"/>
  <c r="T2700" i="7" s="1"/>
  <c r="U2700" i="7"/>
  <c r="M2701" i="7" l="1"/>
  <c r="N2701" i="7"/>
  <c r="O2701" i="7" s="1"/>
  <c r="P2701" i="7" l="1"/>
  <c r="Q2701" i="7"/>
  <c r="S2701" i="7" s="1"/>
  <c r="R2701" i="7" l="1"/>
  <c r="T2701" i="7" s="1"/>
  <c r="U2701" i="7"/>
  <c r="M2702" i="7" l="1"/>
  <c r="N2702" i="7"/>
  <c r="O2702" i="7" s="1"/>
  <c r="P2702" i="7" l="1"/>
  <c r="Q2702" i="7"/>
  <c r="S2702" i="7"/>
  <c r="U2702" i="7" l="1"/>
  <c r="R2702" i="7"/>
  <c r="T2702" i="7" s="1"/>
  <c r="M2703" i="7" l="1"/>
  <c r="N2703" i="7"/>
  <c r="O2703" i="7" s="1"/>
  <c r="P2703" i="7" l="1"/>
  <c r="Q2703" i="7"/>
  <c r="S2703" i="7" s="1"/>
  <c r="U2703" i="7" l="1"/>
  <c r="R2703" i="7"/>
  <c r="T2703" i="7" s="1"/>
  <c r="M2704" i="7" l="1"/>
  <c r="N2704" i="7"/>
  <c r="O2704" i="7" s="1"/>
  <c r="P2704" i="7" l="1"/>
  <c r="Q2704" i="7"/>
  <c r="S2704" i="7"/>
  <c r="R2704" i="7" l="1"/>
  <c r="T2704" i="7" s="1"/>
  <c r="U2704" i="7"/>
  <c r="M2705" i="7" l="1"/>
  <c r="N2705" i="7"/>
  <c r="O2705" i="7" s="1"/>
  <c r="P2705" i="7" l="1"/>
  <c r="Q2705" i="7"/>
  <c r="S2705" i="7"/>
  <c r="U2705" i="7" l="1"/>
  <c r="R2705" i="7"/>
  <c r="T2705" i="7" s="1"/>
  <c r="N2706" i="7" l="1"/>
  <c r="O2706" i="7" s="1"/>
  <c r="M2706" i="7"/>
  <c r="P2706" i="7" l="1"/>
  <c r="Q2706" i="7"/>
  <c r="S2706" i="7" s="1"/>
  <c r="R2706" i="7" l="1"/>
  <c r="T2706" i="7" s="1"/>
  <c r="U2706" i="7"/>
  <c r="M2707" i="7" l="1"/>
  <c r="N2707" i="7"/>
  <c r="O2707" i="7" s="1"/>
  <c r="P2707" i="7" l="1"/>
  <c r="Q2707" i="7"/>
  <c r="S2707" i="7" s="1"/>
  <c r="U2707" i="7" l="1"/>
  <c r="R2707" i="7"/>
  <c r="T2707" i="7" s="1"/>
  <c r="M2708" i="7" l="1"/>
  <c r="N2708" i="7"/>
  <c r="O2708" i="7" s="1"/>
  <c r="P2708" i="7" l="1"/>
  <c r="Q2708" i="7"/>
  <c r="S2708" i="7" s="1"/>
  <c r="R2708" i="7" l="1"/>
  <c r="T2708" i="7" s="1"/>
  <c r="U2708" i="7"/>
  <c r="M2709" i="7" l="1"/>
  <c r="N2709" i="7"/>
  <c r="O2709" i="7" s="1"/>
  <c r="P2709" i="7" l="1"/>
  <c r="Q2709" i="7"/>
  <c r="S2709" i="7" s="1"/>
  <c r="U2709" i="7" l="1"/>
  <c r="R2709" i="7"/>
  <c r="T2709" i="7" s="1"/>
  <c r="M2710" i="7" l="1"/>
  <c r="N2710" i="7"/>
  <c r="O2710" i="7" s="1"/>
  <c r="P2710" i="7" l="1"/>
  <c r="Q2710" i="7"/>
  <c r="S2710" i="7" s="1"/>
  <c r="R2710" i="7" l="1"/>
  <c r="T2710" i="7" s="1"/>
  <c r="U2710" i="7"/>
  <c r="M2711" i="7" l="1"/>
  <c r="N2711" i="7"/>
  <c r="O2711" i="7" s="1"/>
  <c r="P2711" i="7" l="1"/>
  <c r="Q2711" i="7"/>
  <c r="S2711" i="7"/>
  <c r="R2711" i="7" l="1"/>
  <c r="T2711" i="7" s="1"/>
  <c r="U2711" i="7"/>
  <c r="M2712" i="7" l="1"/>
  <c r="N2712" i="7"/>
  <c r="O2712" i="7" s="1"/>
  <c r="P2712" i="7" l="1"/>
  <c r="Q2712" i="7"/>
  <c r="S2712" i="7"/>
  <c r="R2712" i="7" l="1"/>
  <c r="T2712" i="7" s="1"/>
  <c r="U2712" i="7"/>
  <c r="M2713" i="7" l="1"/>
  <c r="N2713" i="7"/>
  <c r="O2713" i="7" s="1"/>
  <c r="P2713" i="7" l="1"/>
  <c r="Q2713" i="7"/>
  <c r="S2713" i="7" s="1"/>
  <c r="R2713" i="7" l="1"/>
  <c r="T2713" i="7" s="1"/>
  <c r="U2713" i="7"/>
  <c r="N2714" i="7" l="1"/>
  <c r="O2714" i="7" s="1"/>
  <c r="M2714" i="7"/>
  <c r="P2714" i="7" l="1"/>
  <c r="Q2714" i="7"/>
  <c r="S2714" i="7" s="1"/>
  <c r="R2714" i="7" l="1"/>
  <c r="T2714" i="7" s="1"/>
  <c r="U2714" i="7"/>
  <c r="M2715" i="7" l="1"/>
  <c r="N2715" i="7"/>
  <c r="O2715" i="7" s="1"/>
  <c r="P2715" i="7" l="1"/>
  <c r="Q2715" i="7"/>
  <c r="S2715" i="7"/>
  <c r="R2715" i="7" l="1"/>
  <c r="T2715" i="7" s="1"/>
  <c r="U2715" i="7"/>
  <c r="M2716" i="7" l="1"/>
  <c r="N2716" i="7"/>
  <c r="O2716" i="7" s="1"/>
  <c r="P2716" i="7" l="1"/>
  <c r="Q2716" i="7"/>
  <c r="S2716" i="7"/>
  <c r="R2716" i="7" l="1"/>
  <c r="T2716" i="7" s="1"/>
  <c r="U2716" i="7"/>
  <c r="N2717" i="7" l="1"/>
  <c r="O2717" i="7" s="1"/>
  <c r="M2717" i="7"/>
  <c r="P2717" i="7" l="1"/>
  <c r="Q2717" i="7"/>
  <c r="S2717" i="7" s="1"/>
  <c r="U2717" i="7" l="1"/>
  <c r="R2717" i="7"/>
  <c r="T2717" i="7" s="1"/>
  <c r="N2718" i="7" l="1"/>
  <c r="O2718" i="7" s="1"/>
  <c r="M2718" i="7"/>
  <c r="P2718" i="7" l="1"/>
  <c r="Q2718" i="7"/>
  <c r="S2718" i="7" s="1"/>
  <c r="U2718" i="7" l="1"/>
  <c r="R2718" i="7"/>
  <c r="T2718" i="7" s="1"/>
  <c r="M2719" i="7" l="1"/>
  <c r="N2719" i="7"/>
  <c r="O2719" i="7" s="1"/>
  <c r="P2719" i="7" l="1"/>
  <c r="Q2719" i="7"/>
  <c r="S2719" i="7"/>
  <c r="U2719" i="7" l="1"/>
  <c r="R2719" i="7"/>
  <c r="T2719" i="7" s="1"/>
  <c r="M2720" i="7" l="1"/>
  <c r="N2720" i="7"/>
  <c r="O2720" i="7" s="1"/>
  <c r="P2720" i="7" l="1"/>
  <c r="Q2720" i="7"/>
  <c r="S2720" i="7"/>
  <c r="U2720" i="7" l="1"/>
  <c r="R2720" i="7"/>
  <c r="T2720" i="7" s="1"/>
  <c r="M2721" i="7" l="1"/>
  <c r="N2721" i="7"/>
  <c r="O2721" i="7" s="1"/>
  <c r="P2721" i="7" l="1"/>
  <c r="Q2721" i="7"/>
  <c r="S2721" i="7" s="1"/>
  <c r="U2721" i="7" l="1"/>
  <c r="R2721" i="7"/>
  <c r="T2721" i="7" s="1"/>
  <c r="N2722" i="7" l="1"/>
  <c r="O2722" i="7" s="1"/>
  <c r="M2722" i="7"/>
  <c r="P2722" i="7" l="1"/>
  <c r="Q2722" i="7"/>
  <c r="S2722" i="7" s="1"/>
  <c r="R2722" i="7" l="1"/>
  <c r="T2722" i="7" s="1"/>
  <c r="U2722" i="7"/>
  <c r="M2723" i="7" l="1"/>
  <c r="N2723" i="7"/>
  <c r="O2723" i="7" s="1"/>
  <c r="P2723" i="7" l="1"/>
  <c r="Q2723" i="7"/>
  <c r="S2723" i="7"/>
  <c r="U2723" i="7" l="1"/>
  <c r="R2723" i="7"/>
  <c r="T2723" i="7" s="1"/>
  <c r="N2724" i="7" l="1"/>
  <c r="O2724" i="7" s="1"/>
  <c r="M2724" i="7"/>
  <c r="P2724" i="7" l="1"/>
  <c r="Q2724" i="7"/>
  <c r="S2724" i="7"/>
  <c r="U2724" i="7" l="1"/>
  <c r="R2724" i="7"/>
  <c r="T2724" i="7" s="1"/>
  <c r="M2725" i="7" l="1"/>
  <c r="N2725" i="7"/>
  <c r="O2725" i="7" s="1"/>
  <c r="P2725" i="7" l="1"/>
  <c r="Q2725" i="7"/>
  <c r="S2725" i="7" s="1"/>
  <c r="R2725" i="7" l="1"/>
  <c r="T2725" i="7" s="1"/>
  <c r="U2725" i="7"/>
  <c r="N2726" i="7" l="1"/>
  <c r="O2726" i="7" s="1"/>
  <c r="M2726" i="7"/>
  <c r="P2726" i="7" l="1"/>
  <c r="Q2726" i="7"/>
  <c r="S2726" i="7" s="1"/>
  <c r="R2726" i="7" l="1"/>
  <c r="T2726" i="7" s="1"/>
  <c r="U2726" i="7"/>
  <c r="M2727" i="7" l="1"/>
  <c r="N2727" i="7"/>
  <c r="O2727" i="7" s="1"/>
  <c r="P2727" i="7" l="1"/>
  <c r="Q2727" i="7"/>
  <c r="S2727" i="7"/>
  <c r="U2727" i="7" l="1"/>
  <c r="R2727" i="7"/>
  <c r="T2727" i="7" s="1"/>
  <c r="N2728" i="7" l="1"/>
  <c r="O2728" i="7" s="1"/>
  <c r="M2728" i="7"/>
  <c r="P2728" i="7" l="1"/>
  <c r="Q2728" i="7"/>
  <c r="S2728" i="7" s="1"/>
  <c r="R2728" i="7" l="1"/>
  <c r="T2728" i="7" s="1"/>
  <c r="U2728" i="7"/>
  <c r="M2729" i="7" l="1"/>
  <c r="N2729" i="7"/>
  <c r="O2729" i="7" s="1"/>
  <c r="P2729" i="7" l="1"/>
  <c r="Q2729" i="7"/>
  <c r="S2729" i="7" s="1"/>
  <c r="R2729" i="7" l="1"/>
  <c r="T2729" i="7" s="1"/>
  <c r="U2729" i="7"/>
  <c r="N2730" i="7" l="1"/>
  <c r="O2730" i="7" s="1"/>
  <c r="M2730" i="7"/>
  <c r="P2730" i="7" l="1"/>
  <c r="Q2730" i="7"/>
  <c r="S2730" i="7" s="1"/>
  <c r="R2730" i="7" l="1"/>
  <c r="T2730" i="7" s="1"/>
  <c r="U2730" i="7"/>
  <c r="M2731" i="7" l="1"/>
  <c r="N2731" i="7"/>
  <c r="O2731" i="7" s="1"/>
  <c r="P2731" i="7" l="1"/>
  <c r="Q2731" i="7"/>
  <c r="S2731" i="7" s="1"/>
  <c r="R2731" i="7" l="1"/>
  <c r="T2731" i="7" s="1"/>
  <c r="U2731" i="7"/>
  <c r="N2732" i="7" l="1"/>
  <c r="O2732" i="7" s="1"/>
  <c r="M2732" i="7"/>
  <c r="P2732" i="7" l="1"/>
  <c r="Q2732" i="7"/>
  <c r="S2732" i="7" s="1"/>
  <c r="U2732" i="7" l="1"/>
  <c r="R2732" i="7"/>
  <c r="T2732" i="7" s="1"/>
  <c r="N2733" i="7" l="1"/>
  <c r="O2733" i="7" s="1"/>
  <c r="M2733" i="7"/>
  <c r="P2733" i="7" l="1"/>
  <c r="Q2733" i="7"/>
  <c r="S2733" i="7" s="1"/>
  <c r="U2733" i="7" l="1"/>
  <c r="R2733" i="7"/>
  <c r="T2733" i="7" s="1"/>
  <c r="M2734" i="7" l="1"/>
  <c r="N2734" i="7"/>
  <c r="O2734" i="7" s="1"/>
  <c r="P2734" i="7" l="1"/>
  <c r="Q2734" i="7"/>
  <c r="S2734" i="7"/>
  <c r="U2734" i="7" l="1"/>
  <c r="R2734" i="7"/>
  <c r="T2734" i="7" s="1"/>
  <c r="M2735" i="7" l="1"/>
  <c r="N2735" i="7"/>
  <c r="O2735" i="7" s="1"/>
  <c r="P2735" i="7" l="1"/>
  <c r="Q2735" i="7"/>
  <c r="S2735" i="7" s="1"/>
  <c r="R2735" i="7" l="1"/>
  <c r="T2735" i="7" s="1"/>
  <c r="U2735" i="7"/>
  <c r="N2736" i="7" l="1"/>
  <c r="O2736" i="7" s="1"/>
  <c r="M2736" i="7"/>
  <c r="P2736" i="7" l="1"/>
  <c r="Q2736" i="7"/>
  <c r="S2736" i="7"/>
  <c r="U2736" i="7" l="1"/>
  <c r="R2736" i="7"/>
  <c r="T2736" i="7" s="1"/>
  <c r="M2737" i="7" l="1"/>
  <c r="N2737" i="7"/>
  <c r="O2737" i="7" s="1"/>
  <c r="P2737" i="7" l="1"/>
  <c r="Q2737" i="7"/>
  <c r="S2737" i="7" s="1"/>
  <c r="U2737" i="7" l="1"/>
  <c r="R2737" i="7"/>
  <c r="T2737" i="7" s="1"/>
  <c r="N2738" i="7" l="1"/>
  <c r="O2738" i="7" s="1"/>
  <c r="M2738" i="7"/>
  <c r="P2738" i="7" l="1"/>
  <c r="Q2738" i="7"/>
  <c r="S2738" i="7"/>
  <c r="U2738" i="7" l="1"/>
  <c r="R2738" i="7"/>
  <c r="T2738" i="7" s="1"/>
  <c r="M2739" i="7" l="1"/>
  <c r="N2739" i="7"/>
  <c r="O2739" i="7" s="1"/>
  <c r="P2739" i="7" l="1"/>
  <c r="Q2739" i="7"/>
  <c r="S2739" i="7"/>
  <c r="U2739" i="7" l="1"/>
  <c r="R2739" i="7"/>
  <c r="T2739" i="7" s="1"/>
  <c r="M2740" i="7" l="1"/>
  <c r="N2740" i="7"/>
  <c r="O2740" i="7" s="1"/>
  <c r="P2740" i="7" l="1"/>
  <c r="Q2740" i="7"/>
  <c r="S2740" i="7" s="1"/>
  <c r="R2740" i="7" l="1"/>
  <c r="T2740" i="7" s="1"/>
  <c r="U2740" i="7"/>
  <c r="M2741" i="7" l="1"/>
  <c r="N2741" i="7"/>
  <c r="O2741" i="7" s="1"/>
  <c r="P2741" i="7" l="1"/>
  <c r="Q2741" i="7"/>
  <c r="S2741" i="7" s="1"/>
  <c r="U2741" i="7" l="1"/>
  <c r="R2741" i="7"/>
  <c r="T2741" i="7" s="1"/>
  <c r="M2742" i="7" l="1"/>
  <c r="N2742" i="7"/>
  <c r="O2742" i="7" s="1"/>
  <c r="P2742" i="7" l="1"/>
  <c r="Q2742" i="7"/>
  <c r="S2742" i="7" s="1"/>
  <c r="R2742" i="7" l="1"/>
  <c r="T2742" i="7" s="1"/>
  <c r="U2742" i="7"/>
  <c r="M2743" i="7" l="1"/>
  <c r="N2743" i="7"/>
  <c r="O2743" i="7" s="1"/>
  <c r="P2743" i="7" l="1"/>
  <c r="Q2743" i="7"/>
  <c r="S2743" i="7" s="1"/>
  <c r="R2743" i="7" l="1"/>
  <c r="T2743" i="7" s="1"/>
  <c r="U2743" i="7"/>
  <c r="M2744" i="7" l="1"/>
  <c r="N2744" i="7"/>
  <c r="O2744" i="7" s="1"/>
  <c r="P2744" i="7" l="1"/>
  <c r="Q2744" i="7"/>
  <c r="S2744" i="7" s="1"/>
  <c r="U2744" i="7" l="1"/>
  <c r="R2744" i="7"/>
  <c r="T2744" i="7" s="1"/>
  <c r="M2745" i="7" l="1"/>
  <c r="N2745" i="7"/>
  <c r="O2745" i="7" s="1"/>
  <c r="P2745" i="7" l="1"/>
  <c r="Q2745" i="7"/>
  <c r="S2745" i="7" s="1"/>
  <c r="U2745" i="7" l="1"/>
  <c r="R2745" i="7"/>
  <c r="T2745" i="7" s="1"/>
  <c r="N2746" i="7" l="1"/>
  <c r="O2746" i="7" s="1"/>
  <c r="M2746" i="7"/>
  <c r="P2746" i="7" l="1"/>
  <c r="Q2746" i="7"/>
  <c r="S2746" i="7"/>
  <c r="R2746" i="7" l="1"/>
  <c r="T2746" i="7" s="1"/>
  <c r="U2746" i="7"/>
  <c r="M2747" i="7" l="1"/>
  <c r="N2747" i="7"/>
  <c r="O2747" i="7" s="1"/>
  <c r="P2747" i="7" l="1"/>
  <c r="Q2747" i="7"/>
  <c r="S2747" i="7" s="1"/>
  <c r="U2747" i="7" l="1"/>
  <c r="R2747" i="7"/>
  <c r="T2747" i="7" s="1"/>
  <c r="N2748" i="7" l="1"/>
  <c r="O2748" i="7" s="1"/>
  <c r="M2748" i="7"/>
  <c r="P2748" i="7" l="1"/>
  <c r="Q2748" i="7"/>
  <c r="S2748" i="7"/>
  <c r="R2748" i="7" l="1"/>
  <c r="T2748" i="7" s="1"/>
  <c r="U2748" i="7"/>
  <c r="M2749" i="7" l="1"/>
  <c r="N2749" i="7"/>
  <c r="O2749" i="7" s="1"/>
  <c r="P2749" i="7" l="1"/>
  <c r="Q2749" i="7"/>
  <c r="S2749" i="7" s="1"/>
  <c r="U2749" i="7" l="1"/>
  <c r="R2749" i="7"/>
  <c r="T2749" i="7" s="1"/>
  <c r="M2750" i="7" l="1"/>
  <c r="N2750" i="7"/>
  <c r="O2750" i="7" s="1"/>
  <c r="P2750" i="7" l="1"/>
  <c r="Q2750" i="7"/>
  <c r="S2750" i="7" s="1"/>
  <c r="R2750" i="7" l="1"/>
  <c r="T2750" i="7" s="1"/>
  <c r="U2750" i="7"/>
  <c r="N2751" i="7" l="1"/>
  <c r="O2751" i="7" s="1"/>
  <c r="M2751" i="7"/>
  <c r="P2751" i="7" l="1"/>
  <c r="Q2751" i="7"/>
  <c r="S2751" i="7" s="1"/>
  <c r="R2751" i="7" l="1"/>
  <c r="T2751" i="7" s="1"/>
  <c r="U2751" i="7"/>
  <c r="M2752" i="7" l="1"/>
  <c r="N2752" i="7"/>
  <c r="O2752" i="7" s="1"/>
  <c r="P2752" i="7" l="1"/>
  <c r="Q2752" i="7"/>
  <c r="S2752" i="7"/>
  <c r="U2752" i="7" l="1"/>
  <c r="R2752" i="7"/>
  <c r="T2752" i="7" s="1"/>
  <c r="N2753" i="7" l="1"/>
  <c r="O2753" i="7" s="1"/>
  <c r="M2753" i="7"/>
  <c r="P2753" i="7" l="1"/>
  <c r="Q2753" i="7"/>
  <c r="S2753" i="7"/>
  <c r="U2753" i="7" l="1"/>
  <c r="R2753" i="7"/>
  <c r="T2753" i="7" s="1"/>
  <c r="N2754" i="7" l="1"/>
  <c r="O2754" i="7" s="1"/>
  <c r="M2754" i="7"/>
  <c r="P2754" i="7" l="1"/>
  <c r="Q2754" i="7"/>
  <c r="S2754" i="7"/>
  <c r="R2754" i="7" l="1"/>
  <c r="T2754" i="7" s="1"/>
  <c r="U2754" i="7"/>
  <c r="M2755" i="7" l="1"/>
  <c r="N2755" i="7"/>
  <c r="O2755" i="7" s="1"/>
  <c r="P2755" i="7" l="1"/>
  <c r="Q2755" i="7"/>
  <c r="S2755" i="7"/>
  <c r="U2755" i="7" l="1"/>
  <c r="R2755" i="7"/>
  <c r="T2755" i="7" s="1"/>
  <c r="M2756" i="7" l="1"/>
  <c r="N2756" i="7"/>
  <c r="O2756" i="7" s="1"/>
  <c r="P2756" i="7" l="1"/>
  <c r="Q2756" i="7"/>
  <c r="S2756" i="7" s="1"/>
  <c r="R2756" i="7" l="1"/>
  <c r="T2756" i="7" s="1"/>
  <c r="U2756" i="7"/>
  <c r="M2757" i="7" l="1"/>
  <c r="N2757" i="7"/>
  <c r="O2757" i="7" s="1"/>
  <c r="P2757" i="7" l="1"/>
  <c r="Q2757" i="7"/>
  <c r="S2757" i="7"/>
  <c r="R2757" i="7" l="1"/>
  <c r="T2757" i="7" s="1"/>
  <c r="U2757" i="7"/>
  <c r="M2758" i="7" l="1"/>
  <c r="N2758" i="7"/>
  <c r="O2758" i="7" s="1"/>
  <c r="P2758" i="7" l="1"/>
  <c r="Q2758" i="7"/>
  <c r="S2758" i="7" s="1"/>
  <c r="R2758" i="7" l="1"/>
  <c r="T2758" i="7" s="1"/>
  <c r="U2758" i="7"/>
  <c r="N2759" i="7" l="1"/>
  <c r="O2759" i="7" s="1"/>
  <c r="M2759" i="7"/>
  <c r="P2759" i="7" l="1"/>
  <c r="Q2759" i="7"/>
  <c r="S2759" i="7"/>
  <c r="R2759" i="7" l="1"/>
  <c r="T2759" i="7" s="1"/>
  <c r="U2759" i="7"/>
  <c r="M2760" i="7" l="1"/>
  <c r="N2760" i="7"/>
  <c r="O2760" i="7" s="1"/>
  <c r="P2760" i="7" l="1"/>
  <c r="Q2760" i="7"/>
  <c r="S2760" i="7" s="1"/>
  <c r="R2760" i="7" l="1"/>
  <c r="T2760" i="7" s="1"/>
  <c r="U2760" i="7"/>
  <c r="M2761" i="7" l="1"/>
  <c r="N2761" i="7"/>
  <c r="O2761" i="7" s="1"/>
  <c r="P2761" i="7" l="1"/>
  <c r="Q2761" i="7"/>
  <c r="S2761" i="7"/>
  <c r="R2761" i="7" l="1"/>
  <c r="T2761" i="7" s="1"/>
  <c r="U2761" i="7"/>
  <c r="N2762" i="7" l="1"/>
  <c r="O2762" i="7" s="1"/>
  <c r="M2762" i="7"/>
  <c r="P2762" i="7" l="1"/>
  <c r="Q2762" i="7"/>
  <c r="S2762" i="7" s="1"/>
  <c r="R2762" i="7" l="1"/>
  <c r="T2762" i="7" s="1"/>
  <c r="U2762" i="7"/>
  <c r="M2763" i="7" l="1"/>
  <c r="N2763" i="7"/>
  <c r="O2763" i="7" s="1"/>
  <c r="P2763" i="7" l="1"/>
  <c r="Q2763" i="7"/>
  <c r="S2763" i="7" s="1"/>
  <c r="R2763" i="7" l="1"/>
  <c r="T2763" i="7" s="1"/>
  <c r="U2763" i="7"/>
  <c r="M2764" i="7" l="1"/>
  <c r="N2764" i="7"/>
  <c r="O2764" i="7" s="1"/>
  <c r="P2764" i="7" l="1"/>
  <c r="Q2764" i="7"/>
  <c r="S2764" i="7"/>
  <c r="R2764" i="7" l="1"/>
  <c r="T2764" i="7" s="1"/>
  <c r="U2764" i="7"/>
  <c r="M2765" i="7" l="1"/>
  <c r="N2765" i="7"/>
  <c r="O2765" i="7" s="1"/>
  <c r="P2765" i="7" l="1"/>
  <c r="Q2765" i="7"/>
  <c r="S2765" i="7"/>
  <c r="R2765" i="7" l="1"/>
  <c r="T2765" i="7" s="1"/>
  <c r="U2765" i="7"/>
  <c r="M2766" i="7" l="1"/>
  <c r="N2766" i="7"/>
  <c r="O2766" i="7" s="1"/>
  <c r="P2766" i="7" l="1"/>
  <c r="Q2766" i="7"/>
  <c r="S2766" i="7"/>
  <c r="R2766" i="7" l="1"/>
  <c r="T2766" i="7" s="1"/>
  <c r="U2766" i="7"/>
  <c r="M2767" i="7" l="1"/>
  <c r="N2767" i="7"/>
  <c r="O2767" i="7" s="1"/>
  <c r="P2767" i="7" l="1"/>
  <c r="Q2767" i="7"/>
  <c r="S2767" i="7"/>
  <c r="R2767" i="7" l="1"/>
  <c r="T2767" i="7" s="1"/>
  <c r="U2767" i="7"/>
  <c r="M2768" i="7" l="1"/>
  <c r="N2768" i="7"/>
  <c r="O2768" i="7" s="1"/>
  <c r="P2768" i="7" l="1"/>
  <c r="Q2768" i="7"/>
  <c r="S2768" i="7" s="1"/>
  <c r="U2768" i="7" l="1"/>
  <c r="R2768" i="7"/>
  <c r="T2768" i="7" s="1"/>
  <c r="M2769" i="7" l="1"/>
  <c r="N2769" i="7"/>
  <c r="O2769" i="7" s="1"/>
  <c r="P2769" i="7" l="1"/>
  <c r="Q2769" i="7"/>
  <c r="S2769" i="7" s="1"/>
  <c r="R2769" i="7" l="1"/>
  <c r="T2769" i="7" s="1"/>
  <c r="U2769" i="7"/>
  <c r="N2770" i="7" l="1"/>
  <c r="O2770" i="7" s="1"/>
  <c r="M2770" i="7"/>
  <c r="P2770" i="7" l="1"/>
  <c r="Q2770" i="7"/>
  <c r="S2770" i="7" s="1"/>
  <c r="R2770" i="7" l="1"/>
  <c r="T2770" i="7" s="1"/>
  <c r="U2770" i="7"/>
  <c r="M2771" i="7" l="1"/>
  <c r="N2771" i="7"/>
  <c r="O2771" i="7" s="1"/>
  <c r="P2771" i="7" l="1"/>
  <c r="Q2771" i="7"/>
  <c r="S2771" i="7" s="1"/>
  <c r="R2771" i="7" l="1"/>
  <c r="T2771" i="7" s="1"/>
  <c r="U2771" i="7"/>
  <c r="M2772" i="7" l="1"/>
  <c r="N2772" i="7"/>
  <c r="O2772" i="7" s="1"/>
  <c r="P2772" i="7" l="1"/>
  <c r="Q2772" i="7"/>
  <c r="S2772" i="7" s="1"/>
  <c r="U2772" i="7" l="1"/>
  <c r="R2772" i="7"/>
  <c r="T2772" i="7" s="1"/>
  <c r="N2773" i="7" l="1"/>
  <c r="O2773" i="7" s="1"/>
  <c r="M2773" i="7"/>
  <c r="P2773" i="7" l="1"/>
  <c r="Q2773" i="7"/>
  <c r="S2773" i="7" s="1"/>
  <c r="U2773" i="7" l="1"/>
  <c r="R2773" i="7"/>
  <c r="T2773" i="7" s="1"/>
  <c r="M2774" i="7" l="1"/>
  <c r="N2774" i="7"/>
  <c r="O2774" i="7" s="1"/>
  <c r="P2774" i="7" l="1"/>
  <c r="Q2774" i="7"/>
  <c r="S2774" i="7" s="1"/>
  <c r="U2774" i="7" l="1"/>
  <c r="R2774" i="7"/>
  <c r="T2774" i="7" s="1"/>
  <c r="M2775" i="7" l="1"/>
  <c r="N2775" i="7"/>
  <c r="O2775" i="7" s="1"/>
  <c r="P2775" i="7" l="1"/>
  <c r="Q2775" i="7"/>
  <c r="S2775" i="7" s="1"/>
  <c r="R2775" i="7" l="1"/>
  <c r="T2775" i="7" s="1"/>
  <c r="U2775" i="7"/>
  <c r="M2776" i="7" l="1"/>
  <c r="N2776" i="7"/>
  <c r="O2776" i="7" s="1"/>
  <c r="P2776" i="7" l="1"/>
  <c r="Q2776" i="7"/>
  <c r="S2776" i="7" s="1"/>
  <c r="U2776" i="7" l="1"/>
  <c r="R2776" i="7"/>
  <c r="T2776" i="7" s="1"/>
  <c r="M2777" i="7" l="1"/>
  <c r="N2777" i="7"/>
  <c r="O2777" i="7" s="1"/>
  <c r="P2777" i="7" l="1"/>
  <c r="Q2777" i="7"/>
  <c r="S2777" i="7"/>
  <c r="U2777" i="7" l="1"/>
  <c r="R2777" i="7"/>
  <c r="T2777" i="7" s="1"/>
  <c r="N2778" i="7" l="1"/>
  <c r="O2778" i="7" s="1"/>
  <c r="M2778" i="7"/>
  <c r="P2778" i="7" l="1"/>
  <c r="Q2778" i="7"/>
  <c r="S2778" i="7"/>
  <c r="R2778" i="7" l="1"/>
  <c r="T2778" i="7" s="1"/>
  <c r="U2778" i="7"/>
  <c r="M2779" i="7" l="1"/>
  <c r="N2779" i="7"/>
  <c r="O2779" i="7" s="1"/>
  <c r="P2779" i="7" l="1"/>
  <c r="Q2779" i="7"/>
  <c r="S2779" i="7" s="1"/>
  <c r="U2779" i="7" l="1"/>
  <c r="R2779" i="7"/>
  <c r="T2779" i="7" s="1"/>
  <c r="M2780" i="7" l="1"/>
  <c r="N2780" i="7"/>
  <c r="O2780" i="7" s="1"/>
  <c r="P2780" i="7" l="1"/>
  <c r="Q2780" i="7"/>
  <c r="S2780" i="7" s="1"/>
  <c r="U2780" i="7" l="1"/>
  <c r="R2780" i="7"/>
  <c r="T2780" i="7" s="1"/>
  <c r="M2781" i="7" l="1"/>
  <c r="N2781" i="7"/>
  <c r="O2781" i="7" s="1"/>
  <c r="P2781" i="7" l="1"/>
  <c r="Q2781" i="7"/>
  <c r="S2781" i="7" s="1"/>
  <c r="R2781" i="7" l="1"/>
  <c r="T2781" i="7" s="1"/>
  <c r="U2781" i="7"/>
  <c r="N2782" i="7" l="1"/>
  <c r="O2782" i="7" s="1"/>
  <c r="M2782" i="7"/>
  <c r="P2782" i="7" l="1"/>
  <c r="Q2782" i="7"/>
  <c r="S2782" i="7"/>
  <c r="U2782" i="7" l="1"/>
  <c r="R2782" i="7"/>
  <c r="T2782" i="7" s="1"/>
  <c r="M2783" i="7" l="1"/>
  <c r="N2783" i="7"/>
  <c r="O2783" i="7" s="1"/>
  <c r="P2783" i="7" l="1"/>
  <c r="Q2783" i="7"/>
  <c r="S2783" i="7" s="1"/>
  <c r="U2783" i="7" l="1"/>
  <c r="R2783" i="7"/>
  <c r="T2783" i="7" s="1"/>
  <c r="N2784" i="7" l="1"/>
  <c r="O2784" i="7" s="1"/>
  <c r="M2784" i="7"/>
  <c r="P2784" i="7" l="1"/>
  <c r="Q2784" i="7"/>
  <c r="S2784" i="7" s="1"/>
  <c r="U2784" i="7" l="1"/>
  <c r="R2784" i="7"/>
  <c r="T2784" i="7" s="1"/>
  <c r="M2785" i="7" l="1"/>
  <c r="N2785" i="7"/>
  <c r="O2785" i="7" s="1"/>
  <c r="P2785" i="7" l="1"/>
  <c r="Q2785" i="7"/>
  <c r="S2785" i="7" s="1"/>
  <c r="R2785" i="7" l="1"/>
  <c r="T2785" i="7" s="1"/>
  <c r="U2785" i="7"/>
  <c r="N2786" i="7" l="1"/>
  <c r="O2786" i="7" s="1"/>
  <c r="M2786" i="7"/>
  <c r="P2786" i="7" l="1"/>
  <c r="Q2786" i="7"/>
  <c r="S2786" i="7" s="1"/>
  <c r="R2786" i="7" l="1"/>
  <c r="T2786" i="7" s="1"/>
  <c r="U2786" i="7"/>
  <c r="M2787" i="7" l="1"/>
  <c r="N2787" i="7"/>
  <c r="O2787" i="7" s="1"/>
  <c r="P2787" i="7" l="1"/>
  <c r="Q2787" i="7"/>
  <c r="S2787" i="7" s="1"/>
  <c r="R2787" i="7" l="1"/>
  <c r="T2787" i="7" s="1"/>
  <c r="U2787" i="7"/>
  <c r="M2788" i="7" l="1"/>
  <c r="N2788" i="7"/>
  <c r="O2788" i="7" s="1"/>
  <c r="P2788" i="7" l="1"/>
  <c r="Q2788" i="7"/>
  <c r="S2788" i="7" s="1"/>
  <c r="U2788" i="7" l="1"/>
  <c r="R2788" i="7"/>
  <c r="T2788" i="7" s="1"/>
  <c r="M2789" i="7" l="1"/>
  <c r="N2789" i="7"/>
  <c r="O2789" i="7" s="1"/>
  <c r="P2789" i="7" l="1"/>
  <c r="Q2789" i="7"/>
  <c r="S2789" i="7" s="1"/>
  <c r="U2789" i="7" l="1"/>
  <c r="R2789" i="7"/>
  <c r="T2789" i="7" s="1"/>
  <c r="M2790" i="7" l="1"/>
  <c r="N2790" i="7"/>
  <c r="O2790" i="7" s="1"/>
  <c r="P2790" i="7" l="1"/>
  <c r="Q2790" i="7"/>
  <c r="S2790" i="7"/>
  <c r="R2790" i="7" l="1"/>
  <c r="T2790" i="7" s="1"/>
  <c r="U2790" i="7"/>
  <c r="M2791" i="7" l="1"/>
  <c r="N2791" i="7"/>
  <c r="O2791" i="7" s="1"/>
  <c r="P2791" i="7" l="1"/>
  <c r="Q2791" i="7"/>
  <c r="S2791" i="7" s="1"/>
  <c r="R2791" i="7" l="1"/>
  <c r="T2791" i="7" s="1"/>
  <c r="U2791" i="7"/>
  <c r="N2792" i="7" l="1"/>
  <c r="O2792" i="7" s="1"/>
  <c r="M2792" i="7"/>
  <c r="P2792" i="7" l="1"/>
  <c r="Q2792" i="7"/>
  <c r="S2792" i="7" s="1"/>
  <c r="U2792" i="7" l="1"/>
  <c r="R2792" i="7"/>
  <c r="T2792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tc={F1F66EFC-9DF1-4E90-B301-8949C211BDC6}</author>
    <author>tc={7BBF2C65-E772-4FE1-8595-7C7BB9629B3C}</author>
    <author>tc={F2E1FF77-C5CC-4A80-9702-3AD3F01F31CC}</author>
  </authors>
  <commentList>
    <comment ref="A8" authorId="0" shapeId="0" xr:uid="{F1F66EFC-9DF1-4E90-B301-8949C211BDC6}">
      <text>
        <t>[线程批注]
你的Excel版本可读取此线程批注; 但如果在更新版本的Excel中打开文件，则对批注所作的任何改动都将被删除。了解详细信息: https://go.microsoft.com/fwlink/?linkid=870924
注释:
    主动管理型基金的最大回撤率越低，投资这只基金的体验也就越好。最大回撤率越低，还代表着，无论在哪个时候去投资这只基金，出现亏钱的概率也就越低。一般基金经理都希望把回撤给控制好，但是并不容易。在选择基金的时候，要尽量去选择那些回撤率小的基金进行投资。</t>
      </text>
    </comment>
    <comment ref="A9" authorId="1" shapeId="0" xr:uid="{7BBF2C65-E772-4FE1-8595-7C7BB9629B3C}">
      <text>
        <t>[线程批注]
你的Excel版本可读取此线程批注; 但如果在更新版本的Excel中打开文件，则对批注所作的任何改动都将被删除。了解详细信息: https://go.microsoft.com/fwlink/?linkid=870924
注释:
    夏普比率 = 超额收益/标准差(风险)
股票型基金的夏普比率一般是0.4-0.6之间，而债基、货基因为回撤小的缘故，数值会相对更高一些。</t>
      </text>
    </comment>
    <comment ref="A10" authorId="2" shapeId="0" xr:uid="{F2E1FF77-C5CC-4A80-9702-3AD3F01F31CC}">
      <text>
        <t>[线程批注]
你的Excel版本可读取此线程批注; 但如果在更新版本的Excel中打开文件，则对批注所作的任何改动都将被删除。了解详细信息: https://go.microsoft.com/fwlink/?linkid=870924
注释:
    卡玛比率 = 超额收益/最大回撤(风险)</t>
      </text>
    </comment>
  </commentList>
</comments>
</file>

<file path=xl/sharedStrings.xml><?xml version="1.0" encoding="utf-8"?>
<sst xmlns="http://schemas.openxmlformats.org/spreadsheetml/2006/main" count="54" uniqueCount="36">
  <si>
    <t>日期</t>
  </si>
  <si>
    <t>收盘价(元)</t>
  </si>
  <si>
    <t>数据来源：同花顺iFinD</t>
  </si>
  <si>
    <t>沪深300收盘价(元)</t>
    <phoneticPr fontId="2" type="noConversion"/>
  </si>
  <si>
    <t>中证全债收盘价(元)</t>
    <phoneticPr fontId="2" type="noConversion"/>
  </si>
  <si>
    <t>股债比例</t>
    <phoneticPr fontId="2" type="noConversion"/>
  </si>
  <si>
    <t>总价值</t>
    <phoneticPr fontId="2" type="noConversion"/>
  </si>
  <si>
    <t>是否调仓</t>
    <phoneticPr fontId="2" type="noConversion"/>
  </si>
  <si>
    <t>股指份额</t>
    <phoneticPr fontId="2" type="noConversion"/>
  </si>
  <si>
    <t>债指份额</t>
    <phoneticPr fontId="2" type="noConversion"/>
  </si>
  <si>
    <t>调仓次数</t>
    <phoneticPr fontId="2" type="noConversion"/>
  </si>
  <si>
    <t>股指%</t>
    <phoneticPr fontId="2" type="noConversion"/>
  </si>
  <si>
    <t>债指%</t>
    <phoneticPr fontId="2" type="noConversion"/>
  </si>
  <si>
    <t>年份</t>
    <phoneticPr fontId="2" type="noConversion"/>
  </si>
  <si>
    <t>date</t>
    <phoneticPr fontId="2" type="noConversion"/>
  </si>
  <si>
    <t>hs300</t>
    <phoneticPr fontId="2" type="noConversion"/>
  </si>
  <si>
    <t>zzqz</t>
    <phoneticPr fontId="2" type="noConversion"/>
  </si>
  <si>
    <t>stra</t>
    <phoneticPr fontId="2" type="noConversion"/>
  </si>
  <si>
    <t>Ret</t>
    <phoneticPr fontId="2" type="noConversion"/>
  </si>
  <si>
    <t>std</t>
    <phoneticPr fontId="2" type="noConversion"/>
  </si>
  <si>
    <t>sharpe</t>
    <phoneticPr fontId="2" type="noConversion"/>
  </si>
  <si>
    <t>mdd</t>
    <phoneticPr fontId="2" type="noConversion"/>
  </si>
  <si>
    <t>Avg</t>
    <phoneticPr fontId="2" type="noConversion"/>
  </si>
  <si>
    <t>calmer</t>
    <phoneticPr fontId="2" type="noConversion"/>
  </si>
  <si>
    <t>平均日收益</t>
    <phoneticPr fontId="2" type="noConversion"/>
  </si>
  <si>
    <t>年化标准差</t>
  </si>
  <si>
    <t>最大回撤</t>
    <phoneticPr fontId="2" type="noConversion"/>
  </si>
  <si>
    <t>日标准差</t>
    <phoneticPr fontId="2" type="noConversion"/>
  </si>
  <si>
    <t>夏普比率</t>
    <phoneticPr fontId="2" type="noConversion"/>
  </si>
  <si>
    <t>卡玛比率</t>
    <phoneticPr fontId="2" type="noConversion"/>
  </si>
  <si>
    <t>年化均收益</t>
    <phoneticPr fontId="2" type="noConversion"/>
  </si>
  <si>
    <t>总收益</t>
    <phoneticPr fontId="2" type="noConversion"/>
  </si>
  <si>
    <t>策略持仓设定为：50% 沪深300股指 + 50% 中证全债</t>
    <phoneticPr fontId="2" type="noConversion"/>
  </si>
  <si>
    <t>2012年1月4日至2023年6月30日</t>
    <phoneticPr fontId="2" type="noConversion"/>
  </si>
  <si>
    <t>总体来看策略显示Alpha 收益</t>
    <phoneticPr fontId="2" type="noConversion"/>
  </si>
  <si>
    <t>HY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</si>
</sst>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 * #,##0.00_ ;_ * \-#,##0.00_ ;_ * &quot;-&quot;??_ ;_ @_ "/>
    <numFmt numFmtId="176" formatCode="yyyy\-mm\-dd"/>
    <numFmt numFmtId="177" formatCode="#,##0.0000"/>
    <numFmt numFmtId="178" formatCode="0.0000"/>
    <numFmt numFmtId="182" formatCode="0.00_);[Red]\(0.00\)"/>
    <numFmt numFmtId="184" formatCode="0_);[Red]\(0\)"/>
  </numFmts>
  <fonts count="7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9"/>
      <color theme="1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56">
    <xf numFmtId="0" fontId="0" fillId="0" borderId="0" xfId="0">
      <alignment vertical="center"/>
    </xf>
    <xf numFmtId="176" fontId="4" fillId="0" borderId="0" xfId="3" applyNumberFormat="1" applyFont="1" applyAlignment="1">
      <alignment horizontal="center" vertical="center"/>
    </xf>
    <xf numFmtId="0" fontId="4" fillId="0" borderId="0" xfId="3" applyFont="1" applyAlignment="1">
      <alignment horizontal="center" vertical="center"/>
    </xf>
    <xf numFmtId="0" fontId="5" fillId="0" borderId="0" xfId="3" applyFont="1">
      <alignment vertical="center"/>
    </xf>
    <xf numFmtId="0" fontId="3" fillId="0" borderId="0" xfId="3">
      <alignment vertical="center"/>
    </xf>
    <xf numFmtId="176" fontId="5" fillId="0" borderId="0" xfId="3" applyNumberFormat="1" applyFont="1" applyAlignment="1">
      <alignment horizontal="center" vertical="center"/>
    </xf>
    <xf numFmtId="177" fontId="5" fillId="0" borderId="0" xfId="3" applyNumberFormat="1" applyFont="1" applyAlignment="1">
      <alignment horizontal="center" vertical="center"/>
    </xf>
    <xf numFmtId="0" fontId="6" fillId="0" borderId="0" xfId="3" applyFont="1">
      <alignment vertical="center"/>
    </xf>
    <xf numFmtId="0" fontId="5" fillId="0" borderId="0" xfId="3" applyFont="1" applyAlignment="1">
      <alignment horizontal="center" vertical="center"/>
    </xf>
    <xf numFmtId="176" fontId="3" fillId="0" borderId="0" xfId="3" applyNumberFormat="1" applyAlignment="1">
      <alignment horizontal="center" vertical="center"/>
    </xf>
    <xf numFmtId="0" fontId="3" fillId="0" borderId="0" xfId="3" applyAlignment="1">
      <alignment horizontal="center" vertical="center"/>
    </xf>
    <xf numFmtId="43" fontId="4" fillId="0" borderId="0" xfId="1" applyFont="1" applyAlignment="1">
      <alignment horizontal="center" vertical="center"/>
    </xf>
    <xf numFmtId="43" fontId="5" fillId="0" borderId="0" xfId="1" applyFont="1" applyAlignment="1">
      <alignment vertical="center"/>
    </xf>
    <xf numFmtId="43" fontId="0" fillId="0" borderId="0" xfId="1" applyFont="1" applyAlignment="1">
      <alignment vertical="center"/>
    </xf>
    <xf numFmtId="0" fontId="0" fillId="0" borderId="0" xfId="0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43" fontId="4" fillId="0" borderId="0" xfId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10" fontId="4" fillId="0" borderId="0" xfId="2" applyNumberFormat="1" applyFont="1" applyAlignment="1">
      <alignment horizontal="center" vertical="center"/>
    </xf>
    <xf numFmtId="176" fontId="0" fillId="0" borderId="0" xfId="0" applyNumberFormat="1">
      <alignment vertical="center"/>
    </xf>
    <xf numFmtId="10" fontId="0" fillId="3" borderId="0" xfId="2" applyNumberFormat="1" applyFont="1" applyFill="1" applyAlignment="1">
      <alignment horizontal="center" vertical="center"/>
    </xf>
    <xf numFmtId="0" fontId="0" fillId="4" borderId="0" xfId="0" applyFill="1">
      <alignment vertical="center"/>
    </xf>
    <xf numFmtId="10" fontId="0" fillId="4" borderId="0" xfId="2" applyNumberFormat="1" applyFont="1" applyFill="1" applyAlignment="1">
      <alignment horizontal="center" vertical="center"/>
    </xf>
    <xf numFmtId="10" fontId="0" fillId="4" borderId="0" xfId="0" applyNumberFormat="1" applyFill="1" applyAlignment="1">
      <alignment horizontal="center" vertical="center"/>
    </xf>
    <xf numFmtId="178" fontId="0" fillId="4" borderId="0" xfId="0" applyNumberFormat="1" applyFill="1" applyAlignment="1">
      <alignment horizontal="center" vertical="center"/>
    </xf>
    <xf numFmtId="0" fontId="0" fillId="4" borderId="0" xfId="1" applyNumberFormat="1" applyFont="1" applyFill="1" applyAlignment="1">
      <alignment horizontal="center" vertical="center"/>
    </xf>
    <xf numFmtId="0" fontId="0" fillId="4" borderId="1" xfId="0" applyFill="1" applyBorder="1">
      <alignment vertical="center"/>
    </xf>
    <xf numFmtId="10" fontId="4" fillId="4" borderId="1" xfId="2" applyNumberFormat="1" applyFont="1" applyFill="1" applyBorder="1" applyAlignment="1">
      <alignment horizontal="center" vertical="center"/>
    </xf>
    <xf numFmtId="0" fontId="0" fillId="4" borderId="0" xfId="0" applyFill="1" applyAlignment="1">
      <alignment horizontal="right" vertical="center"/>
    </xf>
    <xf numFmtId="10" fontId="4" fillId="2" borderId="1" xfId="2" applyNumberFormat="1" applyFont="1" applyFill="1" applyBorder="1" applyAlignment="1">
      <alignment horizontal="center" vertical="center"/>
    </xf>
    <xf numFmtId="10" fontId="0" fillId="2" borderId="0" xfId="2" applyNumberFormat="1" applyFont="1" applyFill="1" applyAlignment="1">
      <alignment horizontal="center" vertical="center"/>
    </xf>
    <xf numFmtId="10" fontId="0" fillId="2" borderId="0" xfId="0" applyNumberFormat="1" applyFill="1" applyAlignment="1">
      <alignment horizontal="center" vertical="center"/>
    </xf>
    <xf numFmtId="178" fontId="0" fillId="2" borderId="0" xfId="0" applyNumberFormat="1" applyFill="1" applyAlignment="1">
      <alignment horizontal="center" vertical="center"/>
    </xf>
    <xf numFmtId="0" fontId="0" fillId="2" borderId="0" xfId="1" applyNumberFormat="1" applyFont="1" applyFill="1" applyAlignment="1">
      <alignment horizontal="center" vertical="center"/>
    </xf>
    <xf numFmtId="43" fontId="4" fillId="5" borderId="0" xfId="1" applyFont="1" applyFill="1" applyAlignment="1">
      <alignment horizontal="center" vertical="center"/>
    </xf>
    <xf numFmtId="10" fontId="0" fillId="5" borderId="0" xfId="2" applyNumberFormat="1" applyFont="1" applyFill="1" applyAlignment="1">
      <alignment horizontal="center" vertical="center"/>
    </xf>
    <xf numFmtId="43" fontId="0" fillId="5" borderId="0" xfId="1" applyFon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43" fontId="4" fillId="5" borderId="0" xfId="1" applyFont="1" applyFill="1" applyAlignment="1">
      <alignment vertical="center"/>
    </xf>
    <xf numFmtId="43" fontId="5" fillId="5" borderId="0" xfId="1" applyFont="1" applyFill="1" applyAlignment="1">
      <alignment vertical="center"/>
    </xf>
    <xf numFmtId="43" fontId="0" fillId="5" borderId="0" xfId="1" applyFont="1" applyFill="1" applyAlignment="1">
      <alignment vertical="center"/>
    </xf>
    <xf numFmtId="182" fontId="5" fillId="5" borderId="0" xfId="1" applyNumberFormat="1" applyFont="1" applyFill="1" applyAlignment="1">
      <alignment horizontal="center" vertical="top"/>
    </xf>
    <xf numFmtId="182" fontId="5" fillId="5" borderId="0" xfId="0" applyNumberFormat="1" applyFont="1" applyFill="1" applyAlignment="1">
      <alignment horizontal="center" vertical="center"/>
    </xf>
    <xf numFmtId="184" fontId="4" fillId="5" borderId="0" xfId="1" applyNumberFormat="1" applyFont="1" applyFill="1" applyAlignment="1">
      <alignment horizontal="center" vertical="top"/>
    </xf>
    <xf numFmtId="184" fontId="5" fillId="5" borderId="0" xfId="0" applyNumberFormat="1" applyFont="1" applyFill="1" applyAlignment="1">
      <alignment horizontal="center" vertical="center"/>
    </xf>
    <xf numFmtId="184" fontId="5" fillId="5" borderId="0" xfId="1" applyNumberFormat="1" applyFont="1" applyFill="1" applyAlignment="1">
      <alignment horizontal="center" vertical="top"/>
    </xf>
    <xf numFmtId="176" fontId="4" fillId="5" borderId="0" xfId="3" applyNumberFormat="1" applyFont="1" applyFill="1" applyAlignment="1">
      <alignment horizontal="center" vertical="center"/>
    </xf>
    <xf numFmtId="176" fontId="5" fillId="5" borderId="0" xfId="3" applyNumberFormat="1" applyFont="1" applyFill="1" applyAlignment="1">
      <alignment horizontal="center" vertical="center"/>
    </xf>
    <xf numFmtId="0" fontId="0" fillId="5" borderId="0" xfId="0" applyFill="1">
      <alignment vertical="center"/>
    </xf>
    <xf numFmtId="0" fontId="4" fillId="5" borderId="0" xfId="1" applyNumberFormat="1" applyFont="1" applyFill="1" applyAlignment="1">
      <alignment horizontal="center" vertical="center"/>
    </xf>
  </cellXfs>
  <cellStyles count="4">
    <cellStyle name="百分比" xfId="2" builtinId="5"/>
    <cellStyle name="常规" xfId="0" builtinId="0"/>
    <cellStyle name="常规 2" xfId="3" xr:uid="{FCE7BC22-B39C-4324-994C-FBF9B7CDB35F}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股指、债指、策略净值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Rebalance!$W$1</c:f>
              <c:strCache>
                <c:ptCount val="1"/>
                <c:pt idx="0">
                  <c:v>hs300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Rebalance!$V$2:$V$2792</c:f>
              <c:numCache>
                <c:formatCode>yyyy\-mm\-dd</c:formatCode>
                <c:ptCount val="2791"/>
                <c:pt idx="0">
                  <c:v>40912</c:v>
                </c:pt>
                <c:pt idx="1">
                  <c:v>40913</c:v>
                </c:pt>
                <c:pt idx="2">
                  <c:v>40914</c:v>
                </c:pt>
                <c:pt idx="3">
                  <c:v>40917</c:v>
                </c:pt>
                <c:pt idx="4">
                  <c:v>40918</c:v>
                </c:pt>
                <c:pt idx="5">
                  <c:v>40919</c:v>
                </c:pt>
                <c:pt idx="6">
                  <c:v>40920</c:v>
                </c:pt>
                <c:pt idx="7">
                  <c:v>40921</c:v>
                </c:pt>
                <c:pt idx="8">
                  <c:v>40924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40938</c:v>
                </c:pt>
                <c:pt idx="14">
                  <c:v>40939</c:v>
                </c:pt>
                <c:pt idx="15">
                  <c:v>40940</c:v>
                </c:pt>
                <c:pt idx="16">
                  <c:v>40941</c:v>
                </c:pt>
                <c:pt idx="17">
                  <c:v>40942</c:v>
                </c:pt>
                <c:pt idx="18">
                  <c:v>40945</c:v>
                </c:pt>
                <c:pt idx="19">
                  <c:v>40946</c:v>
                </c:pt>
                <c:pt idx="20">
                  <c:v>40947</c:v>
                </c:pt>
                <c:pt idx="21">
                  <c:v>40948</c:v>
                </c:pt>
                <c:pt idx="22">
                  <c:v>40949</c:v>
                </c:pt>
                <c:pt idx="23">
                  <c:v>40952</c:v>
                </c:pt>
                <c:pt idx="24">
                  <c:v>40953</c:v>
                </c:pt>
                <c:pt idx="25">
                  <c:v>40954</c:v>
                </c:pt>
                <c:pt idx="26">
                  <c:v>40955</c:v>
                </c:pt>
                <c:pt idx="27">
                  <c:v>40956</c:v>
                </c:pt>
                <c:pt idx="28">
                  <c:v>40959</c:v>
                </c:pt>
                <c:pt idx="29">
                  <c:v>40960</c:v>
                </c:pt>
                <c:pt idx="30">
                  <c:v>40961</c:v>
                </c:pt>
                <c:pt idx="31">
                  <c:v>40962</c:v>
                </c:pt>
                <c:pt idx="32">
                  <c:v>40963</c:v>
                </c:pt>
                <c:pt idx="33">
                  <c:v>40966</c:v>
                </c:pt>
                <c:pt idx="34">
                  <c:v>40967</c:v>
                </c:pt>
                <c:pt idx="35">
                  <c:v>40968</c:v>
                </c:pt>
                <c:pt idx="36">
                  <c:v>40969</c:v>
                </c:pt>
                <c:pt idx="37">
                  <c:v>40970</c:v>
                </c:pt>
                <c:pt idx="38">
                  <c:v>40973</c:v>
                </c:pt>
                <c:pt idx="39">
                  <c:v>40974</c:v>
                </c:pt>
                <c:pt idx="40">
                  <c:v>40975</c:v>
                </c:pt>
                <c:pt idx="41">
                  <c:v>40976</c:v>
                </c:pt>
                <c:pt idx="42">
                  <c:v>40977</c:v>
                </c:pt>
                <c:pt idx="43">
                  <c:v>40980</c:v>
                </c:pt>
                <c:pt idx="44">
                  <c:v>40981</c:v>
                </c:pt>
                <c:pt idx="45">
                  <c:v>40982</c:v>
                </c:pt>
                <c:pt idx="46">
                  <c:v>40983</c:v>
                </c:pt>
                <c:pt idx="47">
                  <c:v>40984</c:v>
                </c:pt>
                <c:pt idx="48">
                  <c:v>40987</c:v>
                </c:pt>
                <c:pt idx="49">
                  <c:v>40988</c:v>
                </c:pt>
                <c:pt idx="50">
                  <c:v>40989</c:v>
                </c:pt>
                <c:pt idx="51">
                  <c:v>40990</c:v>
                </c:pt>
                <c:pt idx="52">
                  <c:v>40991</c:v>
                </c:pt>
                <c:pt idx="53">
                  <c:v>40994</c:v>
                </c:pt>
                <c:pt idx="54">
                  <c:v>40995</c:v>
                </c:pt>
                <c:pt idx="55">
                  <c:v>40996</c:v>
                </c:pt>
                <c:pt idx="56">
                  <c:v>40997</c:v>
                </c:pt>
                <c:pt idx="57">
                  <c:v>40998</c:v>
                </c:pt>
                <c:pt idx="58">
                  <c:v>41004</c:v>
                </c:pt>
                <c:pt idx="59">
                  <c:v>41005</c:v>
                </c:pt>
                <c:pt idx="60">
                  <c:v>41008</c:v>
                </c:pt>
                <c:pt idx="61">
                  <c:v>41009</c:v>
                </c:pt>
                <c:pt idx="62">
                  <c:v>41010</c:v>
                </c:pt>
                <c:pt idx="63">
                  <c:v>41011</c:v>
                </c:pt>
                <c:pt idx="64">
                  <c:v>41012</c:v>
                </c:pt>
                <c:pt idx="65">
                  <c:v>41015</c:v>
                </c:pt>
                <c:pt idx="66">
                  <c:v>41016</c:v>
                </c:pt>
                <c:pt idx="67">
                  <c:v>41017</c:v>
                </c:pt>
                <c:pt idx="68">
                  <c:v>41018</c:v>
                </c:pt>
                <c:pt idx="69">
                  <c:v>41019</c:v>
                </c:pt>
                <c:pt idx="70">
                  <c:v>41022</c:v>
                </c:pt>
                <c:pt idx="71">
                  <c:v>41023</c:v>
                </c:pt>
                <c:pt idx="72">
                  <c:v>41024</c:v>
                </c:pt>
                <c:pt idx="73">
                  <c:v>41025</c:v>
                </c:pt>
                <c:pt idx="74">
                  <c:v>41026</c:v>
                </c:pt>
                <c:pt idx="75">
                  <c:v>41031</c:v>
                </c:pt>
                <c:pt idx="76">
                  <c:v>41032</c:v>
                </c:pt>
                <c:pt idx="77">
                  <c:v>41033</c:v>
                </c:pt>
                <c:pt idx="78">
                  <c:v>41036</c:v>
                </c:pt>
                <c:pt idx="79">
                  <c:v>41037</c:v>
                </c:pt>
                <c:pt idx="80">
                  <c:v>41038</c:v>
                </c:pt>
                <c:pt idx="81">
                  <c:v>41039</c:v>
                </c:pt>
                <c:pt idx="82">
                  <c:v>41040</c:v>
                </c:pt>
                <c:pt idx="83">
                  <c:v>41043</c:v>
                </c:pt>
                <c:pt idx="84">
                  <c:v>41044</c:v>
                </c:pt>
                <c:pt idx="85">
                  <c:v>41045</c:v>
                </c:pt>
                <c:pt idx="86">
                  <c:v>41046</c:v>
                </c:pt>
                <c:pt idx="87">
                  <c:v>41047</c:v>
                </c:pt>
                <c:pt idx="88">
                  <c:v>41050</c:v>
                </c:pt>
                <c:pt idx="89">
                  <c:v>41051</c:v>
                </c:pt>
                <c:pt idx="90">
                  <c:v>41052</c:v>
                </c:pt>
                <c:pt idx="91">
                  <c:v>41053</c:v>
                </c:pt>
                <c:pt idx="92">
                  <c:v>41054</c:v>
                </c:pt>
                <c:pt idx="93">
                  <c:v>41057</c:v>
                </c:pt>
                <c:pt idx="94">
                  <c:v>41058</c:v>
                </c:pt>
                <c:pt idx="95">
                  <c:v>41059</c:v>
                </c:pt>
                <c:pt idx="96">
                  <c:v>41060</c:v>
                </c:pt>
                <c:pt idx="97">
                  <c:v>41061</c:v>
                </c:pt>
                <c:pt idx="98">
                  <c:v>41064</c:v>
                </c:pt>
                <c:pt idx="99">
                  <c:v>41065</c:v>
                </c:pt>
                <c:pt idx="100">
                  <c:v>41066</c:v>
                </c:pt>
                <c:pt idx="101">
                  <c:v>41067</c:v>
                </c:pt>
                <c:pt idx="102">
                  <c:v>41068</c:v>
                </c:pt>
                <c:pt idx="103">
                  <c:v>41071</c:v>
                </c:pt>
                <c:pt idx="104">
                  <c:v>41072</c:v>
                </c:pt>
                <c:pt idx="105">
                  <c:v>41073</c:v>
                </c:pt>
                <c:pt idx="106">
                  <c:v>41074</c:v>
                </c:pt>
                <c:pt idx="107">
                  <c:v>41075</c:v>
                </c:pt>
                <c:pt idx="108">
                  <c:v>41078</c:v>
                </c:pt>
                <c:pt idx="109">
                  <c:v>41079</c:v>
                </c:pt>
                <c:pt idx="110">
                  <c:v>41080</c:v>
                </c:pt>
                <c:pt idx="111">
                  <c:v>41081</c:v>
                </c:pt>
                <c:pt idx="112">
                  <c:v>41085</c:v>
                </c:pt>
                <c:pt idx="113">
                  <c:v>41086</c:v>
                </c:pt>
                <c:pt idx="114">
                  <c:v>41087</c:v>
                </c:pt>
                <c:pt idx="115">
                  <c:v>41088</c:v>
                </c:pt>
                <c:pt idx="116">
                  <c:v>41089</c:v>
                </c:pt>
                <c:pt idx="117">
                  <c:v>41092</c:v>
                </c:pt>
                <c:pt idx="118">
                  <c:v>41093</c:v>
                </c:pt>
                <c:pt idx="119">
                  <c:v>41094</c:v>
                </c:pt>
                <c:pt idx="120">
                  <c:v>41095</c:v>
                </c:pt>
                <c:pt idx="121">
                  <c:v>41096</c:v>
                </c:pt>
                <c:pt idx="122">
                  <c:v>41099</c:v>
                </c:pt>
                <c:pt idx="123">
                  <c:v>41100</c:v>
                </c:pt>
                <c:pt idx="124">
                  <c:v>41101</c:v>
                </c:pt>
                <c:pt idx="125">
                  <c:v>41102</c:v>
                </c:pt>
                <c:pt idx="126">
                  <c:v>41103</c:v>
                </c:pt>
                <c:pt idx="127">
                  <c:v>41106</c:v>
                </c:pt>
                <c:pt idx="128">
                  <c:v>41107</c:v>
                </c:pt>
                <c:pt idx="129">
                  <c:v>41108</c:v>
                </c:pt>
                <c:pt idx="130">
                  <c:v>41109</c:v>
                </c:pt>
                <c:pt idx="131">
                  <c:v>41110</c:v>
                </c:pt>
                <c:pt idx="132">
                  <c:v>41113</c:v>
                </c:pt>
                <c:pt idx="133">
                  <c:v>41114</c:v>
                </c:pt>
                <c:pt idx="134">
                  <c:v>41115</c:v>
                </c:pt>
                <c:pt idx="135">
                  <c:v>41116</c:v>
                </c:pt>
                <c:pt idx="136">
                  <c:v>41117</c:v>
                </c:pt>
                <c:pt idx="137">
                  <c:v>41120</c:v>
                </c:pt>
                <c:pt idx="138">
                  <c:v>41121</c:v>
                </c:pt>
                <c:pt idx="139">
                  <c:v>41122</c:v>
                </c:pt>
                <c:pt idx="140">
                  <c:v>41123</c:v>
                </c:pt>
                <c:pt idx="141">
                  <c:v>41124</c:v>
                </c:pt>
                <c:pt idx="142">
                  <c:v>41127</c:v>
                </c:pt>
                <c:pt idx="143">
                  <c:v>41128</c:v>
                </c:pt>
                <c:pt idx="144">
                  <c:v>41129</c:v>
                </c:pt>
                <c:pt idx="145">
                  <c:v>41130</c:v>
                </c:pt>
                <c:pt idx="146">
                  <c:v>41131</c:v>
                </c:pt>
                <c:pt idx="147">
                  <c:v>41134</c:v>
                </c:pt>
                <c:pt idx="148">
                  <c:v>41135</c:v>
                </c:pt>
                <c:pt idx="149">
                  <c:v>41136</c:v>
                </c:pt>
                <c:pt idx="150">
                  <c:v>41137</c:v>
                </c:pt>
                <c:pt idx="151">
                  <c:v>41138</c:v>
                </c:pt>
                <c:pt idx="152">
                  <c:v>41141</c:v>
                </c:pt>
                <c:pt idx="153">
                  <c:v>41142</c:v>
                </c:pt>
                <c:pt idx="154">
                  <c:v>41143</c:v>
                </c:pt>
                <c:pt idx="155">
                  <c:v>41144</c:v>
                </c:pt>
                <c:pt idx="156">
                  <c:v>41145</c:v>
                </c:pt>
                <c:pt idx="157">
                  <c:v>41148</c:v>
                </c:pt>
                <c:pt idx="158">
                  <c:v>41149</c:v>
                </c:pt>
                <c:pt idx="159">
                  <c:v>41150</c:v>
                </c:pt>
                <c:pt idx="160">
                  <c:v>41151</c:v>
                </c:pt>
                <c:pt idx="161">
                  <c:v>41152</c:v>
                </c:pt>
                <c:pt idx="162">
                  <c:v>41155</c:v>
                </c:pt>
                <c:pt idx="163">
                  <c:v>41156</c:v>
                </c:pt>
                <c:pt idx="164">
                  <c:v>41157</c:v>
                </c:pt>
                <c:pt idx="165">
                  <c:v>41158</c:v>
                </c:pt>
                <c:pt idx="166">
                  <c:v>41159</c:v>
                </c:pt>
                <c:pt idx="167">
                  <c:v>41162</c:v>
                </c:pt>
                <c:pt idx="168">
                  <c:v>41163</c:v>
                </c:pt>
                <c:pt idx="169">
                  <c:v>41164</c:v>
                </c:pt>
                <c:pt idx="170">
                  <c:v>41165</c:v>
                </c:pt>
                <c:pt idx="171">
                  <c:v>41166</c:v>
                </c:pt>
                <c:pt idx="172">
                  <c:v>41169</c:v>
                </c:pt>
                <c:pt idx="173">
                  <c:v>41170</c:v>
                </c:pt>
                <c:pt idx="174">
                  <c:v>41171</c:v>
                </c:pt>
                <c:pt idx="175">
                  <c:v>41172</c:v>
                </c:pt>
                <c:pt idx="176">
                  <c:v>41173</c:v>
                </c:pt>
                <c:pt idx="177">
                  <c:v>41176</c:v>
                </c:pt>
                <c:pt idx="178">
                  <c:v>41177</c:v>
                </c:pt>
                <c:pt idx="179">
                  <c:v>41178</c:v>
                </c:pt>
                <c:pt idx="180">
                  <c:v>41179</c:v>
                </c:pt>
                <c:pt idx="181">
                  <c:v>41180</c:v>
                </c:pt>
                <c:pt idx="182">
                  <c:v>41190</c:v>
                </c:pt>
                <c:pt idx="183">
                  <c:v>41191</c:v>
                </c:pt>
                <c:pt idx="184">
                  <c:v>41192</c:v>
                </c:pt>
                <c:pt idx="185">
                  <c:v>41193</c:v>
                </c:pt>
                <c:pt idx="186">
                  <c:v>41194</c:v>
                </c:pt>
                <c:pt idx="187">
                  <c:v>41197</c:v>
                </c:pt>
                <c:pt idx="188">
                  <c:v>41198</c:v>
                </c:pt>
                <c:pt idx="189">
                  <c:v>41199</c:v>
                </c:pt>
                <c:pt idx="190">
                  <c:v>41200</c:v>
                </c:pt>
                <c:pt idx="191">
                  <c:v>41201</c:v>
                </c:pt>
                <c:pt idx="192">
                  <c:v>41204</c:v>
                </c:pt>
                <c:pt idx="193">
                  <c:v>41205</c:v>
                </c:pt>
                <c:pt idx="194">
                  <c:v>41206</c:v>
                </c:pt>
                <c:pt idx="195">
                  <c:v>41207</c:v>
                </c:pt>
                <c:pt idx="196">
                  <c:v>41208</c:v>
                </c:pt>
                <c:pt idx="197">
                  <c:v>41211</c:v>
                </c:pt>
                <c:pt idx="198">
                  <c:v>41212</c:v>
                </c:pt>
                <c:pt idx="199">
                  <c:v>41213</c:v>
                </c:pt>
                <c:pt idx="200">
                  <c:v>41214</c:v>
                </c:pt>
                <c:pt idx="201">
                  <c:v>41215</c:v>
                </c:pt>
                <c:pt idx="202">
                  <c:v>41218</c:v>
                </c:pt>
                <c:pt idx="203">
                  <c:v>41219</c:v>
                </c:pt>
                <c:pt idx="204">
                  <c:v>41220</c:v>
                </c:pt>
                <c:pt idx="205">
                  <c:v>41221</c:v>
                </c:pt>
                <c:pt idx="206">
                  <c:v>41222</c:v>
                </c:pt>
                <c:pt idx="207">
                  <c:v>41225</c:v>
                </c:pt>
                <c:pt idx="208">
                  <c:v>41226</c:v>
                </c:pt>
                <c:pt idx="209">
                  <c:v>41227</c:v>
                </c:pt>
                <c:pt idx="210">
                  <c:v>41228</c:v>
                </c:pt>
                <c:pt idx="211">
                  <c:v>41229</c:v>
                </c:pt>
                <c:pt idx="212">
                  <c:v>41232</c:v>
                </c:pt>
                <c:pt idx="213">
                  <c:v>41233</c:v>
                </c:pt>
                <c:pt idx="214">
                  <c:v>41234</c:v>
                </c:pt>
                <c:pt idx="215">
                  <c:v>41235</c:v>
                </c:pt>
                <c:pt idx="216">
                  <c:v>41236</c:v>
                </c:pt>
                <c:pt idx="217">
                  <c:v>41239</c:v>
                </c:pt>
                <c:pt idx="218">
                  <c:v>41240</c:v>
                </c:pt>
                <c:pt idx="219">
                  <c:v>41241</c:v>
                </c:pt>
                <c:pt idx="220">
                  <c:v>41242</c:v>
                </c:pt>
                <c:pt idx="221">
                  <c:v>41243</c:v>
                </c:pt>
                <c:pt idx="222">
                  <c:v>41246</c:v>
                </c:pt>
                <c:pt idx="223">
                  <c:v>41247</c:v>
                </c:pt>
                <c:pt idx="224">
                  <c:v>41248</c:v>
                </c:pt>
                <c:pt idx="225">
                  <c:v>41249</c:v>
                </c:pt>
                <c:pt idx="226">
                  <c:v>41250</c:v>
                </c:pt>
                <c:pt idx="227">
                  <c:v>41253</c:v>
                </c:pt>
                <c:pt idx="228">
                  <c:v>41254</c:v>
                </c:pt>
                <c:pt idx="229">
                  <c:v>41255</c:v>
                </c:pt>
                <c:pt idx="230">
                  <c:v>41256</c:v>
                </c:pt>
                <c:pt idx="231">
                  <c:v>41257</c:v>
                </c:pt>
                <c:pt idx="232">
                  <c:v>41260</c:v>
                </c:pt>
                <c:pt idx="233">
                  <c:v>41261</c:v>
                </c:pt>
                <c:pt idx="234">
                  <c:v>41262</c:v>
                </c:pt>
                <c:pt idx="235">
                  <c:v>41263</c:v>
                </c:pt>
                <c:pt idx="236">
                  <c:v>41264</c:v>
                </c:pt>
                <c:pt idx="237">
                  <c:v>41267</c:v>
                </c:pt>
                <c:pt idx="238">
                  <c:v>41268</c:v>
                </c:pt>
                <c:pt idx="239">
                  <c:v>41269</c:v>
                </c:pt>
                <c:pt idx="240">
                  <c:v>41270</c:v>
                </c:pt>
                <c:pt idx="241">
                  <c:v>41271</c:v>
                </c:pt>
                <c:pt idx="242">
                  <c:v>41274</c:v>
                </c:pt>
                <c:pt idx="243">
                  <c:v>41278</c:v>
                </c:pt>
                <c:pt idx="244">
                  <c:v>41281</c:v>
                </c:pt>
                <c:pt idx="245">
                  <c:v>41282</c:v>
                </c:pt>
                <c:pt idx="246">
                  <c:v>41283</c:v>
                </c:pt>
                <c:pt idx="247">
                  <c:v>41284</c:v>
                </c:pt>
                <c:pt idx="248">
                  <c:v>41285</c:v>
                </c:pt>
                <c:pt idx="249">
                  <c:v>41288</c:v>
                </c:pt>
                <c:pt idx="250">
                  <c:v>41289</c:v>
                </c:pt>
                <c:pt idx="251">
                  <c:v>41290</c:v>
                </c:pt>
                <c:pt idx="252">
                  <c:v>41291</c:v>
                </c:pt>
                <c:pt idx="253">
                  <c:v>41292</c:v>
                </c:pt>
                <c:pt idx="254">
                  <c:v>41295</c:v>
                </c:pt>
                <c:pt idx="255">
                  <c:v>41296</c:v>
                </c:pt>
                <c:pt idx="256">
                  <c:v>41297</c:v>
                </c:pt>
                <c:pt idx="257">
                  <c:v>41298</c:v>
                </c:pt>
                <c:pt idx="258">
                  <c:v>41299</c:v>
                </c:pt>
                <c:pt idx="259">
                  <c:v>41302</c:v>
                </c:pt>
                <c:pt idx="260">
                  <c:v>41303</c:v>
                </c:pt>
                <c:pt idx="261">
                  <c:v>41304</c:v>
                </c:pt>
                <c:pt idx="262">
                  <c:v>41305</c:v>
                </c:pt>
                <c:pt idx="263">
                  <c:v>41306</c:v>
                </c:pt>
                <c:pt idx="264">
                  <c:v>41309</c:v>
                </c:pt>
                <c:pt idx="265">
                  <c:v>41310</c:v>
                </c:pt>
                <c:pt idx="266">
                  <c:v>41311</c:v>
                </c:pt>
                <c:pt idx="267">
                  <c:v>41312</c:v>
                </c:pt>
                <c:pt idx="268">
                  <c:v>41313</c:v>
                </c:pt>
                <c:pt idx="269">
                  <c:v>41323</c:v>
                </c:pt>
                <c:pt idx="270">
                  <c:v>41324</c:v>
                </c:pt>
                <c:pt idx="271">
                  <c:v>41325</c:v>
                </c:pt>
                <c:pt idx="272">
                  <c:v>41326</c:v>
                </c:pt>
                <c:pt idx="273">
                  <c:v>41327</c:v>
                </c:pt>
                <c:pt idx="274">
                  <c:v>41330</c:v>
                </c:pt>
                <c:pt idx="275">
                  <c:v>41331</c:v>
                </c:pt>
                <c:pt idx="276">
                  <c:v>41332</c:v>
                </c:pt>
                <c:pt idx="277">
                  <c:v>41333</c:v>
                </c:pt>
                <c:pt idx="278">
                  <c:v>41334</c:v>
                </c:pt>
                <c:pt idx="279">
                  <c:v>41337</c:v>
                </c:pt>
                <c:pt idx="280">
                  <c:v>41338</c:v>
                </c:pt>
                <c:pt idx="281">
                  <c:v>41339</c:v>
                </c:pt>
                <c:pt idx="282">
                  <c:v>41340</c:v>
                </c:pt>
                <c:pt idx="283">
                  <c:v>41341</c:v>
                </c:pt>
                <c:pt idx="284">
                  <c:v>41344</c:v>
                </c:pt>
                <c:pt idx="285">
                  <c:v>41345</c:v>
                </c:pt>
                <c:pt idx="286">
                  <c:v>41346</c:v>
                </c:pt>
                <c:pt idx="287">
                  <c:v>41347</c:v>
                </c:pt>
                <c:pt idx="288">
                  <c:v>41348</c:v>
                </c:pt>
                <c:pt idx="289">
                  <c:v>41351</c:v>
                </c:pt>
                <c:pt idx="290">
                  <c:v>41352</c:v>
                </c:pt>
                <c:pt idx="291">
                  <c:v>41353</c:v>
                </c:pt>
                <c:pt idx="292">
                  <c:v>41354</c:v>
                </c:pt>
                <c:pt idx="293">
                  <c:v>41355</c:v>
                </c:pt>
                <c:pt idx="294">
                  <c:v>41358</c:v>
                </c:pt>
                <c:pt idx="295">
                  <c:v>41359</c:v>
                </c:pt>
                <c:pt idx="296">
                  <c:v>41360</c:v>
                </c:pt>
                <c:pt idx="297">
                  <c:v>41361</c:v>
                </c:pt>
                <c:pt idx="298">
                  <c:v>41362</c:v>
                </c:pt>
                <c:pt idx="299">
                  <c:v>41365</c:v>
                </c:pt>
                <c:pt idx="300">
                  <c:v>41366</c:v>
                </c:pt>
                <c:pt idx="301">
                  <c:v>41367</c:v>
                </c:pt>
                <c:pt idx="302">
                  <c:v>41372</c:v>
                </c:pt>
                <c:pt idx="303">
                  <c:v>41373</c:v>
                </c:pt>
                <c:pt idx="304">
                  <c:v>41374</c:v>
                </c:pt>
                <c:pt idx="305">
                  <c:v>41375</c:v>
                </c:pt>
                <c:pt idx="306">
                  <c:v>41376</c:v>
                </c:pt>
                <c:pt idx="307">
                  <c:v>41379</c:v>
                </c:pt>
                <c:pt idx="308">
                  <c:v>41380</c:v>
                </c:pt>
                <c:pt idx="309">
                  <c:v>41381</c:v>
                </c:pt>
                <c:pt idx="310">
                  <c:v>41382</c:v>
                </c:pt>
                <c:pt idx="311">
                  <c:v>41383</c:v>
                </c:pt>
                <c:pt idx="312">
                  <c:v>41386</c:v>
                </c:pt>
                <c:pt idx="313">
                  <c:v>41387</c:v>
                </c:pt>
                <c:pt idx="314">
                  <c:v>41388</c:v>
                </c:pt>
                <c:pt idx="315">
                  <c:v>41389</c:v>
                </c:pt>
                <c:pt idx="316">
                  <c:v>41390</c:v>
                </c:pt>
                <c:pt idx="317">
                  <c:v>41396</c:v>
                </c:pt>
                <c:pt idx="318">
                  <c:v>41397</c:v>
                </c:pt>
                <c:pt idx="319">
                  <c:v>41400</c:v>
                </c:pt>
                <c:pt idx="320">
                  <c:v>41401</c:v>
                </c:pt>
                <c:pt idx="321">
                  <c:v>41402</c:v>
                </c:pt>
                <c:pt idx="322">
                  <c:v>41403</c:v>
                </c:pt>
                <c:pt idx="323">
                  <c:v>41404</c:v>
                </c:pt>
                <c:pt idx="324">
                  <c:v>41407</c:v>
                </c:pt>
                <c:pt idx="325">
                  <c:v>41408</c:v>
                </c:pt>
                <c:pt idx="326">
                  <c:v>41409</c:v>
                </c:pt>
                <c:pt idx="327">
                  <c:v>41410</c:v>
                </c:pt>
                <c:pt idx="328">
                  <c:v>41411</c:v>
                </c:pt>
                <c:pt idx="329">
                  <c:v>41414</c:v>
                </c:pt>
                <c:pt idx="330">
                  <c:v>41415</c:v>
                </c:pt>
                <c:pt idx="331">
                  <c:v>41416</c:v>
                </c:pt>
                <c:pt idx="332">
                  <c:v>41417</c:v>
                </c:pt>
                <c:pt idx="333">
                  <c:v>41418</c:v>
                </c:pt>
                <c:pt idx="334">
                  <c:v>41421</c:v>
                </c:pt>
                <c:pt idx="335">
                  <c:v>41422</c:v>
                </c:pt>
                <c:pt idx="336">
                  <c:v>41423</c:v>
                </c:pt>
                <c:pt idx="337">
                  <c:v>41424</c:v>
                </c:pt>
                <c:pt idx="338">
                  <c:v>41425</c:v>
                </c:pt>
                <c:pt idx="339">
                  <c:v>41428</c:v>
                </c:pt>
                <c:pt idx="340">
                  <c:v>41429</c:v>
                </c:pt>
                <c:pt idx="341">
                  <c:v>41430</c:v>
                </c:pt>
                <c:pt idx="342">
                  <c:v>41431</c:v>
                </c:pt>
                <c:pt idx="343">
                  <c:v>41432</c:v>
                </c:pt>
                <c:pt idx="344">
                  <c:v>41438</c:v>
                </c:pt>
                <c:pt idx="345">
                  <c:v>41439</c:v>
                </c:pt>
                <c:pt idx="346">
                  <c:v>41442</c:v>
                </c:pt>
                <c:pt idx="347">
                  <c:v>41443</c:v>
                </c:pt>
                <c:pt idx="348">
                  <c:v>41444</c:v>
                </c:pt>
                <c:pt idx="349">
                  <c:v>41445</c:v>
                </c:pt>
                <c:pt idx="350">
                  <c:v>41446</c:v>
                </c:pt>
                <c:pt idx="351">
                  <c:v>41449</c:v>
                </c:pt>
                <c:pt idx="352">
                  <c:v>41450</c:v>
                </c:pt>
                <c:pt idx="353">
                  <c:v>41451</c:v>
                </c:pt>
                <c:pt idx="354">
                  <c:v>41452</c:v>
                </c:pt>
                <c:pt idx="355">
                  <c:v>41453</c:v>
                </c:pt>
                <c:pt idx="356">
                  <c:v>41456</c:v>
                </c:pt>
                <c:pt idx="357">
                  <c:v>41457</c:v>
                </c:pt>
                <c:pt idx="358">
                  <c:v>41458</c:v>
                </c:pt>
                <c:pt idx="359">
                  <c:v>41459</c:v>
                </c:pt>
                <c:pt idx="360">
                  <c:v>41460</c:v>
                </c:pt>
                <c:pt idx="361">
                  <c:v>41463</c:v>
                </c:pt>
                <c:pt idx="362">
                  <c:v>41464</c:v>
                </c:pt>
                <c:pt idx="363">
                  <c:v>41465</c:v>
                </c:pt>
                <c:pt idx="364">
                  <c:v>41466</c:v>
                </c:pt>
                <c:pt idx="365">
                  <c:v>41467</c:v>
                </c:pt>
                <c:pt idx="366">
                  <c:v>41470</c:v>
                </c:pt>
                <c:pt idx="367">
                  <c:v>41471</c:v>
                </c:pt>
                <c:pt idx="368">
                  <c:v>41472</c:v>
                </c:pt>
                <c:pt idx="369">
                  <c:v>41473</c:v>
                </c:pt>
                <c:pt idx="370">
                  <c:v>41474</c:v>
                </c:pt>
                <c:pt idx="371">
                  <c:v>41477</c:v>
                </c:pt>
                <c:pt idx="372">
                  <c:v>41478</c:v>
                </c:pt>
                <c:pt idx="373">
                  <c:v>41479</c:v>
                </c:pt>
                <c:pt idx="374">
                  <c:v>41480</c:v>
                </c:pt>
                <c:pt idx="375">
                  <c:v>41481</c:v>
                </c:pt>
                <c:pt idx="376">
                  <c:v>41484</c:v>
                </c:pt>
                <c:pt idx="377">
                  <c:v>41485</c:v>
                </c:pt>
                <c:pt idx="378">
                  <c:v>41486</c:v>
                </c:pt>
                <c:pt idx="379">
                  <c:v>41487</c:v>
                </c:pt>
                <c:pt idx="380">
                  <c:v>41488</c:v>
                </c:pt>
                <c:pt idx="381">
                  <c:v>41491</c:v>
                </c:pt>
                <c:pt idx="382">
                  <c:v>41492</c:v>
                </c:pt>
                <c:pt idx="383">
                  <c:v>41493</c:v>
                </c:pt>
                <c:pt idx="384">
                  <c:v>41494</c:v>
                </c:pt>
                <c:pt idx="385">
                  <c:v>41495</c:v>
                </c:pt>
                <c:pt idx="386">
                  <c:v>41498</c:v>
                </c:pt>
                <c:pt idx="387">
                  <c:v>41499</c:v>
                </c:pt>
                <c:pt idx="388">
                  <c:v>41500</c:v>
                </c:pt>
                <c:pt idx="389">
                  <c:v>41501</c:v>
                </c:pt>
                <c:pt idx="390">
                  <c:v>41502</c:v>
                </c:pt>
                <c:pt idx="391">
                  <c:v>41505</c:v>
                </c:pt>
                <c:pt idx="392">
                  <c:v>41506</c:v>
                </c:pt>
                <c:pt idx="393">
                  <c:v>41507</c:v>
                </c:pt>
                <c:pt idx="394">
                  <c:v>41508</c:v>
                </c:pt>
                <c:pt idx="395">
                  <c:v>41509</c:v>
                </c:pt>
                <c:pt idx="396">
                  <c:v>41512</c:v>
                </c:pt>
                <c:pt idx="397">
                  <c:v>41513</c:v>
                </c:pt>
                <c:pt idx="398">
                  <c:v>41514</c:v>
                </c:pt>
                <c:pt idx="399">
                  <c:v>41515</c:v>
                </c:pt>
                <c:pt idx="400">
                  <c:v>41516</c:v>
                </c:pt>
                <c:pt idx="401">
                  <c:v>41519</c:v>
                </c:pt>
                <c:pt idx="402">
                  <c:v>41520</c:v>
                </c:pt>
                <c:pt idx="403">
                  <c:v>41521</c:v>
                </c:pt>
                <c:pt idx="404">
                  <c:v>41522</c:v>
                </c:pt>
                <c:pt idx="405">
                  <c:v>41523</c:v>
                </c:pt>
                <c:pt idx="406">
                  <c:v>41526</c:v>
                </c:pt>
                <c:pt idx="407">
                  <c:v>41527</c:v>
                </c:pt>
                <c:pt idx="408">
                  <c:v>41528</c:v>
                </c:pt>
                <c:pt idx="409">
                  <c:v>41529</c:v>
                </c:pt>
                <c:pt idx="410">
                  <c:v>41530</c:v>
                </c:pt>
                <c:pt idx="411">
                  <c:v>41533</c:v>
                </c:pt>
                <c:pt idx="412">
                  <c:v>41534</c:v>
                </c:pt>
                <c:pt idx="413">
                  <c:v>41535</c:v>
                </c:pt>
                <c:pt idx="414">
                  <c:v>41540</c:v>
                </c:pt>
                <c:pt idx="415">
                  <c:v>41541</c:v>
                </c:pt>
                <c:pt idx="416">
                  <c:v>41542</c:v>
                </c:pt>
                <c:pt idx="417">
                  <c:v>41543</c:v>
                </c:pt>
                <c:pt idx="418">
                  <c:v>41544</c:v>
                </c:pt>
                <c:pt idx="419">
                  <c:v>41547</c:v>
                </c:pt>
                <c:pt idx="420">
                  <c:v>41555</c:v>
                </c:pt>
                <c:pt idx="421">
                  <c:v>41556</c:v>
                </c:pt>
                <c:pt idx="422">
                  <c:v>41557</c:v>
                </c:pt>
                <c:pt idx="423">
                  <c:v>41558</c:v>
                </c:pt>
                <c:pt idx="424">
                  <c:v>41561</c:v>
                </c:pt>
                <c:pt idx="425">
                  <c:v>41562</c:v>
                </c:pt>
                <c:pt idx="426">
                  <c:v>41563</c:v>
                </c:pt>
                <c:pt idx="427">
                  <c:v>41564</c:v>
                </c:pt>
                <c:pt idx="428">
                  <c:v>41565</c:v>
                </c:pt>
                <c:pt idx="429">
                  <c:v>41568</c:v>
                </c:pt>
                <c:pt idx="430">
                  <c:v>41569</c:v>
                </c:pt>
                <c:pt idx="431">
                  <c:v>41570</c:v>
                </c:pt>
                <c:pt idx="432">
                  <c:v>41571</c:v>
                </c:pt>
                <c:pt idx="433">
                  <c:v>41572</c:v>
                </c:pt>
                <c:pt idx="434">
                  <c:v>41575</c:v>
                </c:pt>
                <c:pt idx="435">
                  <c:v>41576</c:v>
                </c:pt>
                <c:pt idx="436">
                  <c:v>41577</c:v>
                </c:pt>
                <c:pt idx="437">
                  <c:v>41578</c:v>
                </c:pt>
                <c:pt idx="438">
                  <c:v>41579</c:v>
                </c:pt>
                <c:pt idx="439">
                  <c:v>41582</c:v>
                </c:pt>
                <c:pt idx="440">
                  <c:v>41583</c:v>
                </c:pt>
                <c:pt idx="441">
                  <c:v>41584</c:v>
                </c:pt>
                <c:pt idx="442">
                  <c:v>41585</c:v>
                </c:pt>
                <c:pt idx="443">
                  <c:v>41586</c:v>
                </c:pt>
                <c:pt idx="444">
                  <c:v>41589</c:v>
                </c:pt>
                <c:pt idx="445">
                  <c:v>41590</c:v>
                </c:pt>
                <c:pt idx="446">
                  <c:v>41591</c:v>
                </c:pt>
                <c:pt idx="447">
                  <c:v>41592</c:v>
                </c:pt>
                <c:pt idx="448">
                  <c:v>41593</c:v>
                </c:pt>
                <c:pt idx="449">
                  <c:v>41596</c:v>
                </c:pt>
                <c:pt idx="450">
                  <c:v>41597</c:v>
                </c:pt>
                <c:pt idx="451">
                  <c:v>41598</c:v>
                </c:pt>
                <c:pt idx="452">
                  <c:v>41599</c:v>
                </c:pt>
                <c:pt idx="453">
                  <c:v>41600</c:v>
                </c:pt>
                <c:pt idx="454">
                  <c:v>41603</c:v>
                </c:pt>
                <c:pt idx="455">
                  <c:v>41604</c:v>
                </c:pt>
                <c:pt idx="456">
                  <c:v>41605</c:v>
                </c:pt>
                <c:pt idx="457">
                  <c:v>41606</c:v>
                </c:pt>
                <c:pt idx="458">
                  <c:v>41607</c:v>
                </c:pt>
                <c:pt idx="459">
                  <c:v>41610</c:v>
                </c:pt>
                <c:pt idx="460">
                  <c:v>41611</c:v>
                </c:pt>
                <c:pt idx="461">
                  <c:v>41612</c:v>
                </c:pt>
                <c:pt idx="462">
                  <c:v>41613</c:v>
                </c:pt>
                <c:pt idx="463">
                  <c:v>41614</c:v>
                </c:pt>
                <c:pt idx="464">
                  <c:v>41617</c:v>
                </c:pt>
                <c:pt idx="465">
                  <c:v>41618</c:v>
                </c:pt>
                <c:pt idx="466">
                  <c:v>41619</c:v>
                </c:pt>
                <c:pt idx="467">
                  <c:v>41620</c:v>
                </c:pt>
                <c:pt idx="468">
                  <c:v>41621</c:v>
                </c:pt>
                <c:pt idx="469">
                  <c:v>41624</c:v>
                </c:pt>
                <c:pt idx="470">
                  <c:v>41625</c:v>
                </c:pt>
                <c:pt idx="471">
                  <c:v>41626</c:v>
                </c:pt>
                <c:pt idx="472">
                  <c:v>41627</c:v>
                </c:pt>
                <c:pt idx="473">
                  <c:v>41628</c:v>
                </c:pt>
                <c:pt idx="474">
                  <c:v>41631</c:v>
                </c:pt>
                <c:pt idx="475">
                  <c:v>41632</c:v>
                </c:pt>
                <c:pt idx="476">
                  <c:v>41633</c:v>
                </c:pt>
                <c:pt idx="477">
                  <c:v>41634</c:v>
                </c:pt>
                <c:pt idx="478">
                  <c:v>41635</c:v>
                </c:pt>
                <c:pt idx="479">
                  <c:v>41638</c:v>
                </c:pt>
                <c:pt idx="480">
                  <c:v>41639</c:v>
                </c:pt>
                <c:pt idx="481">
                  <c:v>41641</c:v>
                </c:pt>
                <c:pt idx="482">
                  <c:v>41642</c:v>
                </c:pt>
                <c:pt idx="483">
                  <c:v>41645</c:v>
                </c:pt>
                <c:pt idx="484">
                  <c:v>41646</c:v>
                </c:pt>
                <c:pt idx="485">
                  <c:v>41647</c:v>
                </c:pt>
                <c:pt idx="486">
                  <c:v>41648</c:v>
                </c:pt>
                <c:pt idx="487">
                  <c:v>41649</c:v>
                </c:pt>
                <c:pt idx="488">
                  <c:v>41652</c:v>
                </c:pt>
                <c:pt idx="489">
                  <c:v>41653</c:v>
                </c:pt>
                <c:pt idx="490">
                  <c:v>41654</c:v>
                </c:pt>
                <c:pt idx="491">
                  <c:v>41655</c:v>
                </c:pt>
                <c:pt idx="492">
                  <c:v>41656</c:v>
                </c:pt>
                <c:pt idx="493">
                  <c:v>41659</c:v>
                </c:pt>
                <c:pt idx="494">
                  <c:v>41660</c:v>
                </c:pt>
                <c:pt idx="495">
                  <c:v>41661</c:v>
                </c:pt>
                <c:pt idx="496">
                  <c:v>41662</c:v>
                </c:pt>
                <c:pt idx="497">
                  <c:v>41663</c:v>
                </c:pt>
                <c:pt idx="498">
                  <c:v>41666</c:v>
                </c:pt>
                <c:pt idx="499">
                  <c:v>41667</c:v>
                </c:pt>
                <c:pt idx="500">
                  <c:v>41668</c:v>
                </c:pt>
                <c:pt idx="501">
                  <c:v>41669</c:v>
                </c:pt>
                <c:pt idx="502">
                  <c:v>41677</c:v>
                </c:pt>
                <c:pt idx="503">
                  <c:v>41680</c:v>
                </c:pt>
                <c:pt idx="504">
                  <c:v>41681</c:v>
                </c:pt>
                <c:pt idx="505">
                  <c:v>41682</c:v>
                </c:pt>
                <c:pt idx="506">
                  <c:v>41683</c:v>
                </c:pt>
                <c:pt idx="507">
                  <c:v>41684</c:v>
                </c:pt>
                <c:pt idx="508">
                  <c:v>41687</c:v>
                </c:pt>
                <c:pt idx="509">
                  <c:v>41688</c:v>
                </c:pt>
                <c:pt idx="510">
                  <c:v>41689</c:v>
                </c:pt>
                <c:pt idx="511">
                  <c:v>41690</c:v>
                </c:pt>
                <c:pt idx="512">
                  <c:v>41691</c:v>
                </c:pt>
                <c:pt idx="513">
                  <c:v>41694</c:v>
                </c:pt>
                <c:pt idx="514">
                  <c:v>41695</c:v>
                </c:pt>
                <c:pt idx="515">
                  <c:v>41696</c:v>
                </c:pt>
                <c:pt idx="516">
                  <c:v>41697</c:v>
                </c:pt>
                <c:pt idx="517">
                  <c:v>41698</c:v>
                </c:pt>
                <c:pt idx="518">
                  <c:v>41701</c:v>
                </c:pt>
                <c:pt idx="519">
                  <c:v>41702</c:v>
                </c:pt>
                <c:pt idx="520">
                  <c:v>41703</c:v>
                </c:pt>
                <c:pt idx="521">
                  <c:v>41704</c:v>
                </c:pt>
                <c:pt idx="522">
                  <c:v>41705</c:v>
                </c:pt>
                <c:pt idx="523">
                  <c:v>41708</c:v>
                </c:pt>
                <c:pt idx="524">
                  <c:v>41709</c:v>
                </c:pt>
                <c:pt idx="525">
                  <c:v>41710</c:v>
                </c:pt>
                <c:pt idx="526">
                  <c:v>41711</c:v>
                </c:pt>
                <c:pt idx="527">
                  <c:v>41712</c:v>
                </c:pt>
                <c:pt idx="528">
                  <c:v>41715</c:v>
                </c:pt>
                <c:pt idx="529">
                  <c:v>41716</c:v>
                </c:pt>
                <c:pt idx="530">
                  <c:v>41717</c:v>
                </c:pt>
                <c:pt idx="531">
                  <c:v>41718</c:v>
                </c:pt>
                <c:pt idx="532">
                  <c:v>41719</c:v>
                </c:pt>
                <c:pt idx="533">
                  <c:v>41722</c:v>
                </c:pt>
                <c:pt idx="534">
                  <c:v>41723</c:v>
                </c:pt>
                <c:pt idx="535">
                  <c:v>41724</c:v>
                </c:pt>
                <c:pt idx="536">
                  <c:v>41725</c:v>
                </c:pt>
                <c:pt idx="537">
                  <c:v>41726</c:v>
                </c:pt>
                <c:pt idx="538">
                  <c:v>41729</c:v>
                </c:pt>
                <c:pt idx="539">
                  <c:v>41730</c:v>
                </c:pt>
                <c:pt idx="540">
                  <c:v>41731</c:v>
                </c:pt>
                <c:pt idx="541">
                  <c:v>41732</c:v>
                </c:pt>
                <c:pt idx="542">
                  <c:v>41733</c:v>
                </c:pt>
                <c:pt idx="543">
                  <c:v>41737</c:v>
                </c:pt>
                <c:pt idx="544">
                  <c:v>41738</c:v>
                </c:pt>
                <c:pt idx="545">
                  <c:v>41739</c:v>
                </c:pt>
                <c:pt idx="546">
                  <c:v>41740</c:v>
                </c:pt>
                <c:pt idx="547">
                  <c:v>41743</c:v>
                </c:pt>
                <c:pt idx="548">
                  <c:v>41744</c:v>
                </c:pt>
                <c:pt idx="549">
                  <c:v>41745</c:v>
                </c:pt>
                <c:pt idx="550">
                  <c:v>41746</c:v>
                </c:pt>
                <c:pt idx="551">
                  <c:v>41747</c:v>
                </c:pt>
                <c:pt idx="552">
                  <c:v>41750</c:v>
                </c:pt>
                <c:pt idx="553">
                  <c:v>41751</c:v>
                </c:pt>
                <c:pt idx="554">
                  <c:v>41752</c:v>
                </c:pt>
                <c:pt idx="555">
                  <c:v>41753</c:v>
                </c:pt>
                <c:pt idx="556">
                  <c:v>41754</c:v>
                </c:pt>
                <c:pt idx="557">
                  <c:v>41757</c:v>
                </c:pt>
                <c:pt idx="558">
                  <c:v>41758</c:v>
                </c:pt>
                <c:pt idx="559">
                  <c:v>41759</c:v>
                </c:pt>
                <c:pt idx="560">
                  <c:v>41764</c:v>
                </c:pt>
                <c:pt idx="561">
                  <c:v>41765</c:v>
                </c:pt>
                <c:pt idx="562">
                  <c:v>41766</c:v>
                </c:pt>
                <c:pt idx="563">
                  <c:v>41767</c:v>
                </c:pt>
                <c:pt idx="564">
                  <c:v>41768</c:v>
                </c:pt>
                <c:pt idx="565">
                  <c:v>41771</c:v>
                </c:pt>
                <c:pt idx="566">
                  <c:v>41772</c:v>
                </c:pt>
                <c:pt idx="567">
                  <c:v>41773</c:v>
                </c:pt>
                <c:pt idx="568">
                  <c:v>41774</c:v>
                </c:pt>
                <c:pt idx="569">
                  <c:v>41775</c:v>
                </c:pt>
                <c:pt idx="570">
                  <c:v>41778</c:v>
                </c:pt>
                <c:pt idx="571">
                  <c:v>41779</c:v>
                </c:pt>
                <c:pt idx="572">
                  <c:v>41780</c:v>
                </c:pt>
                <c:pt idx="573">
                  <c:v>41781</c:v>
                </c:pt>
                <c:pt idx="574">
                  <c:v>41782</c:v>
                </c:pt>
                <c:pt idx="575">
                  <c:v>41785</c:v>
                </c:pt>
                <c:pt idx="576">
                  <c:v>41786</c:v>
                </c:pt>
                <c:pt idx="577">
                  <c:v>41787</c:v>
                </c:pt>
                <c:pt idx="578">
                  <c:v>41788</c:v>
                </c:pt>
                <c:pt idx="579">
                  <c:v>41789</c:v>
                </c:pt>
                <c:pt idx="580">
                  <c:v>41793</c:v>
                </c:pt>
                <c:pt idx="581">
                  <c:v>41794</c:v>
                </c:pt>
                <c:pt idx="582">
                  <c:v>41795</c:v>
                </c:pt>
                <c:pt idx="583">
                  <c:v>41796</c:v>
                </c:pt>
                <c:pt idx="584">
                  <c:v>41799</c:v>
                </c:pt>
                <c:pt idx="585">
                  <c:v>41800</c:v>
                </c:pt>
                <c:pt idx="586">
                  <c:v>41801</c:v>
                </c:pt>
                <c:pt idx="587">
                  <c:v>41802</c:v>
                </c:pt>
                <c:pt idx="588">
                  <c:v>41803</c:v>
                </c:pt>
                <c:pt idx="589">
                  <c:v>41806</c:v>
                </c:pt>
                <c:pt idx="590">
                  <c:v>41807</c:v>
                </c:pt>
                <c:pt idx="591">
                  <c:v>41808</c:v>
                </c:pt>
                <c:pt idx="592">
                  <c:v>41809</c:v>
                </c:pt>
                <c:pt idx="593">
                  <c:v>41810</c:v>
                </c:pt>
                <c:pt idx="594">
                  <c:v>41813</c:v>
                </c:pt>
                <c:pt idx="595">
                  <c:v>41814</c:v>
                </c:pt>
                <c:pt idx="596">
                  <c:v>41815</c:v>
                </c:pt>
                <c:pt idx="597">
                  <c:v>41816</c:v>
                </c:pt>
                <c:pt idx="598">
                  <c:v>41817</c:v>
                </c:pt>
                <c:pt idx="599">
                  <c:v>41820</c:v>
                </c:pt>
                <c:pt idx="600">
                  <c:v>41821</c:v>
                </c:pt>
                <c:pt idx="601">
                  <c:v>41822</c:v>
                </c:pt>
                <c:pt idx="602">
                  <c:v>41823</c:v>
                </c:pt>
                <c:pt idx="603">
                  <c:v>41824</c:v>
                </c:pt>
                <c:pt idx="604">
                  <c:v>41827</c:v>
                </c:pt>
                <c:pt idx="605">
                  <c:v>41828</c:v>
                </c:pt>
                <c:pt idx="606">
                  <c:v>41829</c:v>
                </c:pt>
                <c:pt idx="607">
                  <c:v>41830</c:v>
                </c:pt>
                <c:pt idx="608">
                  <c:v>41831</c:v>
                </c:pt>
                <c:pt idx="609">
                  <c:v>41834</c:v>
                </c:pt>
                <c:pt idx="610">
                  <c:v>41835</c:v>
                </c:pt>
                <c:pt idx="611">
                  <c:v>41836</c:v>
                </c:pt>
                <c:pt idx="612">
                  <c:v>41837</c:v>
                </c:pt>
                <c:pt idx="613">
                  <c:v>41838</c:v>
                </c:pt>
                <c:pt idx="614">
                  <c:v>41841</c:v>
                </c:pt>
                <c:pt idx="615">
                  <c:v>41842</c:v>
                </c:pt>
                <c:pt idx="616">
                  <c:v>41843</c:v>
                </c:pt>
                <c:pt idx="617">
                  <c:v>41844</c:v>
                </c:pt>
                <c:pt idx="618">
                  <c:v>41845</c:v>
                </c:pt>
                <c:pt idx="619">
                  <c:v>41848</c:v>
                </c:pt>
                <c:pt idx="620">
                  <c:v>41849</c:v>
                </c:pt>
                <c:pt idx="621">
                  <c:v>41850</c:v>
                </c:pt>
                <c:pt idx="622">
                  <c:v>41851</c:v>
                </c:pt>
                <c:pt idx="623">
                  <c:v>41852</c:v>
                </c:pt>
                <c:pt idx="624">
                  <c:v>41855</c:v>
                </c:pt>
                <c:pt idx="625">
                  <c:v>41856</c:v>
                </c:pt>
                <c:pt idx="626">
                  <c:v>41857</c:v>
                </c:pt>
                <c:pt idx="627">
                  <c:v>41858</c:v>
                </c:pt>
                <c:pt idx="628">
                  <c:v>41859</c:v>
                </c:pt>
                <c:pt idx="629">
                  <c:v>41862</c:v>
                </c:pt>
                <c:pt idx="630">
                  <c:v>41863</c:v>
                </c:pt>
                <c:pt idx="631">
                  <c:v>41864</c:v>
                </c:pt>
                <c:pt idx="632">
                  <c:v>41865</c:v>
                </c:pt>
                <c:pt idx="633">
                  <c:v>41866</c:v>
                </c:pt>
                <c:pt idx="634">
                  <c:v>41869</c:v>
                </c:pt>
                <c:pt idx="635">
                  <c:v>41870</c:v>
                </c:pt>
                <c:pt idx="636">
                  <c:v>41871</c:v>
                </c:pt>
                <c:pt idx="637">
                  <c:v>41872</c:v>
                </c:pt>
                <c:pt idx="638">
                  <c:v>41873</c:v>
                </c:pt>
                <c:pt idx="639">
                  <c:v>41876</c:v>
                </c:pt>
                <c:pt idx="640">
                  <c:v>41877</c:v>
                </c:pt>
                <c:pt idx="641">
                  <c:v>41878</c:v>
                </c:pt>
                <c:pt idx="642">
                  <c:v>41879</c:v>
                </c:pt>
                <c:pt idx="643">
                  <c:v>41880</c:v>
                </c:pt>
                <c:pt idx="644">
                  <c:v>41883</c:v>
                </c:pt>
                <c:pt idx="645">
                  <c:v>41884</c:v>
                </c:pt>
                <c:pt idx="646">
                  <c:v>41885</c:v>
                </c:pt>
                <c:pt idx="647">
                  <c:v>41886</c:v>
                </c:pt>
                <c:pt idx="648">
                  <c:v>41887</c:v>
                </c:pt>
                <c:pt idx="649">
                  <c:v>41891</c:v>
                </c:pt>
                <c:pt idx="650">
                  <c:v>41892</c:v>
                </c:pt>
                <c:pt idx="651">
                  <c:v>41893</c:v>
                </c:pt>
                <c:pt idx="652">
                  <c:v>41894</c:v>
                </c:pt>
                <c:pt idx="653">
                  <c:v>41897</c:v>
                </c:pt>
                <c:pt idx="654">
                  <c:v>41898</c:v>
                </c:pt>
                <c:pt idx="655">
                  <c:v>41899</c:v>
                </c:pt>
                <c:pt idx="656">
                  <c:v>41900</c:v>
                </c:pt>
                <c:pt idx="657">
                  <c:v>41901</c:v>
                </c:pt>
                <c:pt idx="658">
                  <c:v>41904</c:v>
                </c:pt>
                <c:pt idx="659">
                  <c:v>41905</c:v>
                </c:pt>
                <c:pt idx="660">
                  <c:v>41906</c:v>
                </c:pt>
                <c:pt idx="661">
                  <c:v>41907</c:v>
                </c:pt>
                <c:pt idx="662">
                  <c:v>41908</c:v>
                </c:pt>
                <c:pt idx="663">
                  <c:v>41911</c:v>
                </c:pt>
                <c:pt idx="664">
                  <c:v>41912</c:v>
                </c:pt>
                <c:pt idx="665">
                  <c:v>41920</c:v>
                </c:pt>
                <c:pt idx="666">
                  <c:v>41921</c:v>
                </c:pt>
                <c:pt idx="667">
                  <c:v>41922</c:v>
                </c:pt>
                <c:pt idx="668">
                  <c:v>41925</c:v>
                </c:pt>
                <c:pt idx="669">
                  <c:v>41926</c:v>
                </c:pt>
                <c:pt idx="670">
                  <c:v>41927</c:v>
                </c:pt>
                <c:pt idx="671">
                  <c:v>41928</c:v>
                </c:pt>
                <c:pt idx="672">
                  <c:v>41929</c:v>
                </c:pt>
                <c:pt idx="673">
                  <c:v>41932</c:v>
                </c:pt>
                <c:pt idx="674">
                  <c:v>41933</c:v>
                </c:pt>
                <c:pt idx="675">
                  <c:v>41934</c:v>
                </c:pt>
                <c:pt idx="676">
                  <c:v>41935</c:v>
                </c:pt>
                <c:pt idx="677">
                  <c:v>41936</c:v>
                </c:pt>
                <c:pt idx="678">
                  <c:v>41939</c:v>
                </c:pt>
                <c:pt idx="679">
                  <c:v>41940</c:v>
                </c:pt>
                <c:pt idx="680">
                  <c:v>41941</c:v>
                </c:pt>
                <c:pt idx="681">
                  <c:v>41942</c:v>
                </c:pt>
                <c:pt idx="682">
                  <c:v>41943</c:v>
                </c:pt>
                <c:pt idx="683">
                  <c:v>41946</c:v>
                </c:pt>
                <c:pt idx="684">
                  <c:v>41947</c:v>
                </c:pt>
                <c:pt idx="685">
                  <c:v>41948</c:v>
                </c:pt>
                <c:pt idx="686">
                  <c:v>41949</c:v>
                </c:pt>
                <c:pt idx="687">
                  <c:v>41950</c:v>
                </c:pt>
                <c:pt idx="688">
                  <c:v>41953</c:v>
                </c:pt>
                <c:pt idx="689">
                  <c:v>41954</c:v>
                </c:pt>
                <c:pt idx="690">
                  <c:v>41955</c:v>
                </c:pt>
                <c:pt idx="691">
                  <c:v>41956</c:v>
                </c:pt>
                <c:pt idx="692">
                  <c:v>41957</c:v>
                </c:pt>
                <c:pt idx="693">
                  <c:v>41960</c:v>
                </c:pt>
                <c:pt idx="694">
                  <c:v>41961</c:v>
                </c:pt>
                <c:pt idx="695">
                  <c:v>41962</c:v>
                </c:pt>
                <c:pt idx="696">
                  <c:v>41963</c:v>
                </c:pt>
                <c:pt idx="697">
                  <c:v>41964</c:v>
                </c:pt>
                <c:pt idx="698">
                  <c:v>41967</c:v>
                </c:pt>
                <c:pt idx="699">
                  <c:v>41968</c:v>
                </c:pt>
                <c:pt idx="700">
                  <c:v>41969</c:v>
                </c:pt>
                <c:pt idx="701">
                  <c:v>41970</c:v>
                </c:pt>
                <c:pt idx="702">
                  <c:v>41971</c:v>
                </c:pt>
                <c:pt idx="703">
                  <c:v>41974</c:v>
                </c:pt>
                <c:pt idx="704">
                  <c:v>41975</c:v>
                </c:pt>
                <c:pt idx="705">
                  <c:v>41976</c:v>
                </c:pt>
                <c:pt idx="706">
                  <c:v>41977</c:v>
                </c:pt>
                <c:pt idx="707">
                  <c:v>41978</c:v>
                </c:pt>
                <c:pt idx="708">
                  <c:v>41981</c:v>
                </c:pt>
                <c:pt idx="709">
                  <c:v>41982</c:v>
                </c:pt>
                <c:pt idx="710">
                  <c:v>41983</c:v>
                </c:pt>
                <c:pt idx="711">
                  <c:v>41984</c:v>
                </c:pt>
                <c:pt idx="712">
                  <c:v>41985</c:v>
                </c:pt>
                <c:pt idx="713">
                  <c:v>41988</c:v>
                </c:pt>
                <c:pt idx="714">
                  <c:v>41989</c:v>
                </c:pt>
                <c:pt idx="715">
                  <c:v>41990</c:v>
                </c:pt>
                <c:pt idx="716">
                  <c:v>41991</c:v>
                </c:pt>
                <c:pt idx="717">
                  <c:v>41992</c:v>
                </c:pt>
                <c:pt idx="718">
                  <c:v>41995</c:v>
                </c:pt>
                <c:pt idx="719">
                  <c:v>41996</c:v>
                </c:pt>
                <c:pt idx="720">
                  <c:v>41997</c:v>
                </c:pt>
                <c:pt idx="721">
                  <c:v>41998</c:v>
                </c:pt>
                <c:pt idx="722">
                  <c:v>41999</c:v>
                </c:pt>
                <c:pt idx="723">
                  <c:v>42002</c:v>
                </c:pt>
                <c:pt idx="724">
                  <c:v>42003</c:v>
                </c:pt>
                <c:pt idx="725">
                  <c:v>42004</c:v>
                </c:pt>
                <c:pt idx="726">
                  <c:v>42009</c:v>
                </c:pt>
                <c:pt idx="727">
                  <c:v>42010</c:v>
                </c:pt>
                <c:pt idx="728">
                  <c:v>42011</c:v>
                </c:pt>
                <c:pt idx="729">
                  <c:v>42012</c:v>
                </c:pt>
                <c:pt idx="730">
                  <c:v>42013</c:v>
                </c:pt>
                <c:pt idx="731">
                  <c:v>42016</c:v>
                </c:pt>
                <c:pt idx="732">
                  <c:v>42017</c:v>
                </c:pt>
                <c:pt idx="733">
                  <c:v>42018</c:v>
                </c:pt>
                <c:pt idx="734">
                  <c:v>42019</c:v>
                </c:pt>
                <c:pt idx="735">
                  <c:v>42020</c:v>
                </c:pt>
                <c:pt idx="736">
                  <c:v>42023</c:v>
                </c:pt>
                <c:pt idx="737">
                  <c:v>42024</c:v>
                </c:pt>
                <c:pt idx="738">
                  <c:v>42025</c:v>
                </c:pt>
                <c:pt idx="739">
                  <c:v>42026</c:v>
                </c:pt>
                <c:pt idx="740">
                  <c:v>42027</c:v>
                </c:pt>
                <c:pt idx="741">
                  <c:v>42030</c:v>
                </c:pt>
                <c:pt idx="742">
                  <c:v>42031</c:v>
                </c:pt>
                <c:pt idx="743">
                  <c:v>42032</c:v>
                </c:pt>
                <c:pt idx="744">
                  <c:v>42033</c:v>
                </c:pt>
                <c:pt idx="745">
                  <c:v>42034</c:v>
                </c:pt>
                <c:pt idx="746">
                  <c:v>42037</c:v>
                </c:pt>
                <c:pt idx="747">
                  <c:v>42038</c:v>
                </c:pt>
                <c:pt idx="748">
                  <c:v>42039</c:v>
                </c:pt>
                <c:pt idx="749">
                  <c:v>42040</c:v>
                </c:pt>
                <c:pt idx="750">
                  <c:v>42041</c:v>
                </c:pt>
                <c:pt idx="751">
                  <c:v>42044</c:v>
                </c:pt>
                <c:pt idx="752">
                  <c:v>42045</c:v>
                </c:pt>
                <c:pt idx="753">
                  <c:v>42046</c:v>
                </c:pt>
                <c:pt idx="754">
                  <c:v>42047</c:v>
                </c:pt>
                <c:pt idx="755">
                  <c:v>42048</c:v>
                </c:pt>
                <c:pt idx="756">
                  <c:v>42051</c:v>
                </c:pt>
                <c:pt idx="757">
                  <c:v>42052</c:v>
                </c:pt>
                <c:pt idx="758">
                  <c:v>42060</c:v>
                </c:pt>
                <c:pt idx="759">
                  <c:v>42061</c:v>
                </c:pt>
                <c:pt idx="760">
                  <c:v>42062</c:v>
                </c:pt>
                <c:pt idx="761">
                  <c:v>42065</c:v>
                </c:pt>
                <c:pt idx="762">
                  <c:v>42066</c:v>
                </c:pt>
                <c:pt idx="763">
                  <c:v>42067</c:v>
                </c:pt>
                <c:pt idx="764">
                  <c:v>42068</c:v>
                </c:pt>
                <c:pt idx="765">
                  <c:v>42069</c:v>
                </c:pt>
                <c:pt idx="766">
                  <c:v>42072</c:v>
                </c:pt>
                <c:pt idx="767">
                  <c:v>42073</c:v>
                </c:pt>
                <c:pt idx="768">
                  <c:v>42074</c:v>
                </c:pt>
                <c:pt idx="769">
                  <c:v>42075</c:v>
                </c:pt>
                <c:pt idx="770">
                  <c:v>42076</c:v>
                </c:pt>
                <c:pt idx="771">
                  <c:v>42079</c:v>
                </c:pt>
                <c:pt idx="772">
                  <c:v>42080</c:v>
                </c:pt>
                <c:pt idx="773">
                  <c:v>42081</c:v>
                </c:pt>
                <c:pt idx="774">
                  <c:v>42082</c:v>
                </c:pt>
                <c:pt idx="775">
                  <c:v>42083</c:v>
                </c:pt>
                <c:pt idx="776">
                  <c:v>42086</c:v>
                </c:pt>
                <c:pt idx="777">
                  <c:v>42087</c:v>
                </c:pt>
                <c:pt idx="778">
                  <c:v>42088</c:v>
                </c:pt>
                <c:pt idx="779">
                  <c:v>42089</c:v>
                </c:pt>
                <c:pt idx="780">
                  <c:v>42090</c:v>
                </c:pt>
                <c:pt idx="781">
                  <c:v>42093</c:v>
                </c:pt>
                <c:pt idx="782">
                  <c:v>42094</c:v>
                </c:pt>
                <c:pt idx="783">
                  <c:v>42095</c:v>
                </c:pt>
                <c:pt idx="784">
                  <c:v>42096</c:v>
                </c:pt>
                <c:pt idx="785">
                  <c:v>42097</c:v>
                </c:pt>
                <c:pt idx="786">
                  <c:v>42101</c:v>
                </c:pt>
                <c:pt idx="787">
                  <c:v>42102</c:v>
                </c:pt>
                <c:pt idx="788">
                  <c:v>42103</c:v>
                </c:pt>
                <c:pt idx="789">
                  <c:v>42104</c:v>
                </c:pt>
                <c:pt idx="790">
                  <c:v>42107</c:v>
                </c:pt>
                <c:pt idx="791">
                  <c:v>42108</c:v>
                </c:pt>
                <c:pt idx="792">
                  <c:v>42109</c:v>
                </c:pt>
                <c:pt idx="793">
                  <c:v>42110</c:v>
                </c:pt>
                <c:pt idx="794">
                  <c:v>42111</c:v>
                </c:pt>
                <c:pt idx="795">
                  <c:v>42114</c:v>
                </c:pt>
                <c:pt idx="796">
                  <c:v>42115</c:v>
                </c:pt>
                <c:pt idx="797">
                  <c:v>42116</c:v>
                </c:pt>
                <c:pt idx="798">
                  <c:v>42117</c:v>
                </c:pt>
                <c:pt idx="799">
                  <c:v>42118</c:v>
                </c:pt>
                <c:pt idx="800">
                  <c:v>42121</c:v>
                </c:pt>
                <c:pt idx="801">
                  <c:v>42122</c:v>
                </c:pt>
                <c:pt idx="802">
                  <c:v>42123</c:v>
                </c:pt>
                <c:pt idx="803">
                  <c:v>42124</c:v>
                </c:pt>
                <c:pt idx="804">
                  <c:v>42128</c:v>
                </c:pt>
                <c:pt idx="805">
                  <c:v>42129</c:v>
                </c:pt>
                <c:pt idx="806">
                  <c:v>42130</c:v>
                </c:pt>
                <c:pt idx="807">
                  <c:v>42131</c:v>
                </c:pt>
                <c:pt idx="808">
                  <c:v>42132</c:v>
                </c:pt>
                <c:pt idx="809">
                  <c:v>42135</c:v>
                </c:pt>
                <c:pt idx="810">
                  <c:v>42136</c:v>
                </c:pt>
                <c:pt idx="811">
                  <c:v>42137</c:v>
                </c:pt>
                <c:pt idx="812">
                  <c:v>42138</c:v>
                </c:pt>
                <c:pt idx="813">
                  <c:v>42139</c:v>
                </c:pt>
                <c:pt idx="814">
                  <c:v>42142</c:v>
                </c:pt>
                <c:pt idx="815">
                  <c:v>42143</c:v>
                </c:pt>
                <c:pt idx="816">
                  <c:v>42144</c:v>
                </c:pt>
                <c:pt idx="817">
                  <c:v>42145</c:v>
                </c:pt>
                <c:pt idx="818">
                  <c:v>42146</c:v>
                </c:pt>
                <c:pt idx="819">
                  <c:v>42149</c:v>
                </c:pt>
                <c:pt idx="820">
                  <c:v>42150</c:v>
                </c:pt>
                <c:pt idx="821">
                  <c:v>42151</c:v>
                </c:pt>
                <c:pt idx="822">
                  <c:v>42152</c:v>
                </c:pt>
                <c:pt idx="823">
                  <c:v>42153</c:v>
                </c:pt>
                <c:pt idx="824">
                  <c:v>42156</c:v>
                </c:pt>
                <c:pt idx="825">
                  <c:v>42157</c:v>
                </c:pt>
                <c:pt idx="826">
                  <c:v>42158</c:v>
                </c:pt>
                <c:pt idx="827">
                  <c:v>42159</c:v>
                </c:pt>
                <c:pt idx="828">
                  <c:v>42160</c:v>
                </c:pt>
                <c:pt idx="829">
                  <c:v>42163</c:v>
                </c:pt>
                <c:pt idx="830">
                  <c:v>42164</c:v>
                </c:pt>
                <c:pt idx="831">
                  <c:v>42165</c:v>
                </c:pt>
                <c:pt idx="832">
                  <c:v>42166</c:v>
                </c:pt>
                <c:pt idx="833">
                  <c:v>42167</c:v>
                </c:pt>
                <c:pt idx="834">
                  <c:v>42170</c:v>
                </c:pt>
                <c:pt idx="835">
                  <c:v>42171</c:v>
                </c:pt>
                <c:pt idx="836">
                  <c:v>42172</c:v>
                </c:pt>
                <c:pt idx="837">
                  <c:v>42173</c:v>
                </c:pt>
                <c:pt idx="838">
                  <c:v>42174</c:v>
                </c:pt>
                <c:pt idx="839">
                  <c:v>42178</c:v>
                </c:pt>
                <c:pt idx="840">
                  <c:v>42179</c:v>
                </c:pt>
                <c:pt idx="841">
                  <c:v>42180</c:v>
                </c:pt>
                <c:pt idx="842">
                  <c:v>42181</c:v>
                </c:pt>
                <c:pt idx="843">
                  <c:v>42184</c:v>
                </c:pt>
                <c:pt idx="844">
                  <c:v>42185</c:v>
                </c:pt>
                <c:pt idx="845">
                  <c:v>42186</c:v>
                </c:pt>
                <c:pt idx="846">
                  <c:v>42187</c:v>
                </c:pt>
                <c:pt idx="847">
                  <c:v>42188</c:v>
                </c:pt>
                <c:pt idx="848">
                  <c:v>42191</c:v>
                </c:pt>
                <c:pt idx="849">
                  <c:v>42192</c:v>
                </c:pt>
                <c:pt idx="850">
                  <c:v>42193</c:v>
                </c:pt>
                <c:pt idx="851">
                  <c:v>42194</c:v>
                </c:pt>
                <c:pt idx="852">
                  <c:v>42195</c:v>
                </c:pt>
                <c:pt idx="853">
                  <c:v>42198</c:v>
                </c:pt>
                <c:pt idx="854">
                  <c:v>42199</c:v>
                </c:pt>
                <c:pt idx="855">
                  <c:v>42200</c:v>
                </c:pt>
                <c:pt idx="856">
                  <c:v>42201</c:v>
                </c:pt>
                <c:pt idx="857">
                  <c:v>42202</c:v>
                </c:pt>
                <c:pt idx="858">
                  <c:v>42205</c:v>
                </c:pt>
                <c:pt idx="859">
                  <c:v>42206</c:v>
                </c:pt>
                <c:pt idx="860">
                  <c:v>42207</c:v>
                </c:pt>
                <c:pt idx="861">
                  <c:v>42208</c:v>
                </c:pt>
                <c:pt idx="862">
                  <c:v>42209</c:v>
                </c:pt>
                <c:pt idx="863">
                  <c:v>42212</c:v>
                </c:pt>
                <c:pt idx="864">
                  <c:v>42213</c:v>
                </c:pt>
                <c:pt idx="865">
                  <c:v>42214</c:v>
                </c:pt>
                <c:pt idx="866">
                  <c:v>42215</c:v>
                </c:pt>
                <c:pt idx="867">
                  <c:v>42216</c:v>
                </c:pt>
                <c:pt idx="868">
                  <c:v>42219</c:v>
                </c:pt>
                <c:pt idx="869">
                  <c:v>42220</c:v>
                </c:pt>
                <c:pt idx="870">
                  <c:v>42221</c:v>
                </c:pt>
                <c:pt idx="871">
                  <c:v>42222</c:v>
                </c:pt>
                <c:pt idx="872">
                  <c:v>42223</c:v>
                </c:pt>
                <c:pt idx="873">
                  <c:v>42226</c:v>
                </c:pt>
                <c:pt idx="874">
                  <c:v>42227</c:v>
                </c:pt>
                <c:pt idx="875">
                  <c:v>42228</c:v>
                </c:pt>
                <c:pt idx="876">
                  <c:v>42229</c:v>
                </c:pt>
                <c:pt idx="877">
                  <c:v>42230</c:v>
                </c:pt>
                <c:pt idx="878">
                  <c:v>42233</c:v>
                </c:pt>
                <c:pt idx="879">
                  <c:v>42234</c:v>
                </c:pt>
                <c:pt idx="880">
                  <c:v>42235</c:v>
                </c:pt>
                <c:pt idx="881">
                  <c:v>42236</c:v>
                </c:pt>
                <c:pt idx="882">
                  <c:v>42237</c:v>
                </c:pt>
                <c:pt idx="883">
                  <c:v>42240</c:v>
                </c:pt>
                <c:pt idx="884">
                  <c:v>42241</c:v>
                </c:pt>
                <c:pt idx="885">
                  <c:v>42242</c:v>
                </c:pt>
                <c:pt idx="886">
                  <c:v>42243</c:v>
                </c:pt>
                <c:pt idx="887">
                  <c:v>42244</c:v>
                </c:pt>
                <c:pt idx="888">
                  <c:v>42247</c:v>
                </c:pt>
                <c:pt idx="889">
                  <c:v>42248</c:v>
                </c:pt>
                <c:pt idx="890">
                  <c:v>42249</c:v>
                </c:pt>
                <c:pt idx="891">
                  <c:v>42254</c:v>
                </c:pt>
                <c:pt idx="892">
                  <c:v>42255</c:v>
                </c:pt>
                <c:pt idx="893">
                  <c:v>42256</c:v>
                </c:pt>
                <c:pt idx="894">
                  <c:v>42257</c:v>
                </c:pt>
                <c:pt idx="895">
                  <c:v>42258</c:v>
                </c:pt>
                <c:pt idx="896">
                  <c:v>42261</c:v>
                </c:pt>
                <c:pt idx="897">
                  <c:v>42262</c:v>
                </c:pt>
                <c:pt idx="898">
                  <c:v>42263</c:v>
                </c:pt>
                <c:pt idx="899">
                  <c:v>42264</c:v>
                </c:pt>
                <c:pt idx="900">
                  <c:v>42265</c:v>
                </c:pt>
                <c:pt idx="901">
                  <c:v>42268</c:v>
                </c:pt>
                <c:pt idx="902">
                  <c:v>42269</c:v>
                </c:pt>
                <c:pt idx="903">
                  <c:v>42270</c:v>
                </c:pt>
                <c:pt idx="904">
                  <c:v>42271</c:v>
                </c:pt>
                <c:pt idx="905">
                  <c:v>42272</c:v>
                </c:pt>
                <c:pt idx="906">
                  <c:v>42275</c:v>
                </c:pt>
                <c:pt idx="907">
                  <c:v>42276</c:v>
                </c:pt>
                <c:pt idx="908">
                  <c:v>42277</c:v>
                </c:pt>
                <c:pt idx="909">
                  <c:v>42285</c:v>
                </c:pt>
                <c:pt idx="910">
                  <c:v>42286</c:v>
                </c:pt>
                <c:pt idx="911">
                  <c:v>42289</c:v>
                </c:pt>
                <c:pt idx="912">
                  <c:v>42290</c:v>
                </c:pt>
                <c:pt idx="913">
                  <c:v>42291</c:v>
                </c:pt>
                <c:pt idx="914">
                  <c:v>42292</c:v>
                </c:pt>
                <c:pt idx="915">
                  <c:v>42293</c:v>
                </c:pt>
                <c:pt idx="916">
                  <c:v>42296</c:v>
                </c:pt>
                <c:pt idx="917">
                  <c:v>42297</c:v>
                </c:pt>
                <c:pt idx="918">
                  <c:v>42298</c:v>
                </c:pt>
                <c:pt idx="919">
                  <c:v>42299</c:v>
                </c:pt>
                <c:pt idx="920">
                  <c:v>42300</c:v>
                </c:pt>
                <c:pt idx="921">
                  <c:v>42303</c:v>
                </c:pt>
                <c:pt idx="922">
                  <c:v>42304</c:v>
                </c:pt>
                <c:pt idx="923">
                  <c:v>42305</c:v>
                </c:pt>
                <c:pt idx="924">
                  <c:v>42306</c:v>
                </c:pt>
                <c:pt idx="925">
                  <c:v>42307</c:v>
                </c:pt>
                <c:pt idx="926">
                  <c:v>42310</c:v>
                </c:pt>
                <c:pt idx="927">
                  <c:v>42311</c:v>
                </c:pt>
                <c:pt idx="928">
                  <c:v>42312</c:v>
                </c:pt>
                <c:pt idx="929">
                  <c:v>42313</c:v>
                </c:pt>
                <c:pt idx="930">
                  <c:v>42314</c:v>
                </c:pt>
                <c:pt idx="931">
                  <c:v>42317</c:v>
                </c:pt>
                <c:pt idx="932">
                  <c:v>42318</c:v>
                </c:pt>
                <c:pt idx="933">
                  <c:v>42319</c:v>
                </c:pt>
                <c:pt idx="934">
                  <c:v>42320</c:v>
                </c:pt>
                <c:pt idx="935">
                  <c:v>42321</c:v>
                </c:pt>
                <c:pt idx="936">
                  <c:v>42324</c:v>
                </c:pt>
                <c:pt idx="937">
                  <c:v>42325</c:v>
                </c:pt>
                <c:pt idx="938">
                  <c:v>42326</c:v>
                </c:pt>
                <c:pt idx="939">
                  <c:v>42327</c:v>
                </c:pt>
                <c:pt idx="940">
                  <c:v>42328</c:v>
                </c:pt>
                <c:pt idx="941">
                  <c:v>42331</c:v>
                </c:pt>
                <c:pt idx="942">
                  <c:v>42332</c:v>
                </c:pt>
                <c:pt idx="943">
                  <c:v>42333</c:v>
                </c:pt>
                <c:pt idx="944">
                  <c:v>42334</c:v>
                </c:pt>
                <c:pt idx="945">
                  <c:v>42335</c:v>
                </c:pt>
                <c:pt idx="946">
                  <c:v>42338</c:v>
                </c:pt>
                <c:pt idx="947">
                  <c:v>42339</c:v>
                </c:pt>
                <c:pt idx="948">
                  <c:v>42340</c:v>
                </c:pt>
                <c:pt idx="949">
                  <c:v>42341</c:v>
                </c:pt>
                <c:pt idx="950">
                  <c:v>42342</c:v>
                </c:pt>
                <c:pt idx="951">
                  <c:v>42345</c:v>
                </c:pt>
                <c:pt idx="952">
                  <c:v>42346</c:v>
                </c:pt>
                <c:pt idx="953">
                  <c:v>42347</c:v>
                </c:pt>
                <c:pt idx="954">
                  <c:v>42348</c:v>
                </c:pt>
                <c:pt idx="955">
                  <c:v>42349</c:v>
                </c:pt>
                <c:pt idx="956">
                  <c:v>42352</c:v>
                </c:pt>
                <c:pt idx="957">
                  <c:v>42353</c:v>
                </c:pt>
                <c:pt idx="958">
                  <c:v>42354</c:v>
                </c:pt>
                <c:pt idx="959">
                  <c:v>42355</c:v>
                </c:pt>
                <c:pt idx="960">
                  <c:v>42356</c:v>
                </c:pt>
                <c:pt idx="961">
                  <c:v>42359</c:v>
                </c:pt>
                <c:pt idx="962">
                  <c:v>42360</c:v>
                </c:pt>
                <c:pt idx="963">
                  <c:v>42361</c:v>
                </c:pt>
                <c:pt idx="964">
                  <c:v>42362</c:v>
                </c:pt>
                <c:pt idx="965">
                  <c:v>42363</c:v>
                </c:pt>
                <c:pt idx="966">
                  <c:v>42366</c:v>
                </c:pt>
                <c:pt idx="967">
                  <c:v>42367</c:v>
                </c:pt>
                <c:pt idx="968">
                  <c:v>42368</c:v>
                </c:pt>
                <c:pt idx="969">
                  <c:v>42369</c:v>
                </c:pt>
                <c:pt idx="970">
                  <c:v>42373</c:v>
                </c:pt>
                <c:pt idx="971">
                  <c:v>42374</c:v>
                </c:pt>
                <c:pt idx="972">
                  <c:v>42375</c:v>
                </c:pt>
                <c:pt idx="973">
                  <c:v>42376</c:v>
                </c:pt>
                <c:pt idx="974">
                  <c:v>42377</c:v>
                </c:pt>
                <c:pt idx="975">
                  <c:v>42380</c:v>
                </c:pt>
                <c:pt idx="976">
                  <c:v>42381</c:v>
                </c:pt>
                <c:pt idx="977">
                  <c:v>42382</c:v>
                </c:pt>
                <c:pt idx="978">
                  <c:v>42383</c:v>
                </c:pt>
                <c:pt idx="979">
                  <c:v>42384</c:v>
                </c:pt>
                <c:pt idx="980">
                  <c:v>42387</c:v>
                </c:pt>
                <c:pt idx="981">
                  <c:v>42388</c:v>
                </c:pt>
                <c:pt idx="982">
                  <c:v>42389</c:v>
                </c:pt>
                <c:pt idx="983">
                  <c:v>42390</c:v>
                </c:pt>
                <c:pt idx="984">
                  <c:v>42391</c:v>
                </c:pt>
                <c:pt idx="985">
                  <c:v>42394</c:v>
                </c:pt>
                <c:pt idx="986">
                  <c:v>42395</c:v>
                </c:pt>
                <c:pt idx="987">
                  <c:v>42396</c:v>
                </c:pt>
                <c:pt idx="988">
                  <c:v>42397</c:v>
                </c:pt>
                <c:pt idx="989">
                  <c:v>42398</c:v>
                </c:pt>
                <c:pt idx="990">
                  <c:v>42401</c:v>
                </c:pt>
                <c:pt idx="991">
                  <c:v>42402</c:v>
                </c:pt>
                <c:pt idx="992">
                  <c:v>42403</c:v>
                </c:pt>
                <c:pt idx="993">
                  <c:v>42404</c:v>
                </c:pt>
                <c:pt idx="994">
                  <c:v>42405</c:v>
                </c:pt>
                <c:pt idx="995">
                  <c:v>42415</c:v>
                </c:pt>
                <c:pt idx="996">
                  <c:v>42416</c:v>
                </c:pt>
                <c:pt idx="997">
                  <c:v>42417</c:v>
                </c:pt>
                <c:pt idx="998">
                  <c:v>42418</c:v>
                </c:pt>
                <c:pt idx="999">
                  <c:v>42419</c:v>
                </c:pt>
                <c:pt idx="1000">
                  <c:v>42422</c:v>
                </c:pt>
                <c:pt idx="1001">
                  <c:v>42423</c:v>
                </c:pt>
                <c:pt idx="1002">
                  <c:v>42424</c:v>
                </c:pt>
                <c:pt idx="1003">
                  <c:v>42425</c:v>
                </c:pt>
                <c:pt idx="1004">
                  <c:v>42426</c:v>
                </c:pt>
                <c:pt idx="1005">
                  <c:v>42429</c:v>
                </c:pt>
                <c:pt idx="1006">
                  <c:v>42430</c:v>
                </c:pt>
                <c:pt idx="1007">
                  <c:v>42431</c:v>
                </c:pt>
                <c:pt idx="1008">
                  <c:v>42432</c:v>
                </c:pt>
                <c:pt idx="1009">
                  <c:v>42433</c:v>
                </c:pt>
                <c:pt idx="1010">
                  <c:v>42436</c:v>
                </c:pt>
                <c:pt idx="1011">
                  <c:v>42437</c:v>
                </c:pt>
                <c:pt idx="1012">
                  <c:v>42438</c:v>
                </c:pt>
                <c:pt idx="1013">
                  <c:v>42439</c:v>
                </c:pt>
                <c:pt idx="1014">
                  <c:v>42440</c:v>
                </c:pt>
                <c:pt idx="1015">
                  <c:v>42443</c:v>
                </c:pt>
                <c:pt idx="1016">
                  <c:v>42444</c:v>
                </c:pt>
                <c:pt idx="1017">
                  <c:v>42445</c:v>
                </c:pt>
                <c:pt idx="1018">
                  <c:v>42446</c:v>
                </c:pt>
                <c:pt idx="1019">
                  <c:v>42447</c:v>
                </c:pt>
                <c:pt idx="1020">
                  <c:v>42450</c:v>
                </c:pt>
                <c:pt idx="1021">
                  <c:v>42451</c:v>
                </c:pt>
                <c:pt idx="1022">
                  <c:v>42452</c:v>
                </c:pt>
                <c:pt idx="1023">
                  <c:v>42453</c:v>
                </c:pt>
                <c:pt idx="1024">
                  <c:v>42454</c:v>
                </c:pt>
                <c:pt idx="1025">
                  <c:v>42457</c:v>
                </c:pt>
                <c:pt idx="1026">
                  <c:v>42458</c:v>
                </c:pt>
                <c:pt idx="1027">
                  <c:v>42459</c:v>
                </c:pt>
                <c:pt idx="1028">
                  <c:v>42460</c:v>
                </c:pt>
                <c:pt idx="1029">
                  <c:v>42461</c:v>
                </c:pt>
                <c:pt idx="1030">
                  <c:v>42465</c:v>
                </c:pt>
                <c:pt idx="1031">
                  <c:v>42466</c:v>
                </c:pt>
                <c:pt idx="1032">
                  <c:v>42467</c:v>
                </c:pt>
                <c:pt idx="1033">
                  <c:v>42468</c:v>
                </c:pt>
                <c:pt idx="1034">
                  <c:v>42471</c:v>
                </c:pt>
                <c:pt idx="1035">
                  <c:v>42472</c:v>
                </c:pt>
                <c:pt idx="1036">
                  <c:v>42473</c:v>
                </c:pt>
                <c:pt idx="1037">
                  <c:v>42474</c:v>
                </c:pt>
                <c:pt idx="1038">
                  <c:v>42475</c:v>
                </c:pt>
                <c:pt idx="1039">
                  <c:v>42478</c:v>
                </c:pt>
                <c:pt idx="1040">
                  <c:v>42479</c:v>
                </c:pt>
                <c:pt idx="1041">
                  <c:v>42480</c:v>
                </c:pt>
                <c:pt idx="1042">
                  <c:v>42481</c:v>
                </c:pt>
                <c:pt idx="1043">
                  <c:v>42482</c:v>
                </c:pt>
                <c:pt idx="1044">
                  <c:v>42485</c:v>
                </c:pt>
                <c:pt idx="1045">
                  <c:v>42486</c:v>
                </c:pt>
                <c:pt idx="1046">
                  <c:v>42487</c:v>
                </c:pt>
                <c:pt idx="1047">
                  <c:v>42488</c:v>
                </c:pt>
                <c:pt idx="1048">
                  <c:v>42489</c:v>
                </c:pt>
                <c:pt idx="1049">
                  <c:v>42493</c:v>
                </c:pt>
                <c:pt idx="1050">
                  <c:v>42494</c:v>
                </c:pt>
                <c:pt idx="1051">
                  <c:v>42495</c:v>
                </c:pt>
                <c:pt idx="1052">
                  <c:v>42496</c:v>
                </c:pt>
                <c:pt idx="1053">
                  <c:v>42499</c:v>
                </c:pt>
                <c:pt idx="1054">
                  <c:v>42500</c:v>
                </c:pt>
                <c:pt idx="1055">
                  <c:v>42501</c:v>
                </c:pt>
                <c:pt idx="1056">
                  <c:v>42502</c:v>
                </c:pt>
                <c:pt idx="1057">
                  <c:v>42503</c:v>
                </c:pt>
                <c:pt idx="1058">
                  <c:v>42506</c:v>
                </c:pt>
                <c:pt idx="1059">
                  <c:v>42507</c:v>
                </c:pt>
                <c:pt idx="1060">
                  <c:v>42508</c:v>
                </c:pt>
                <c:pt idx="1061">
                  <c:v>42509</c:v>
                </c:pt>
                <c:pt idx="1062">
                  <c:v>42510</c:v>
                </c:pt>
                <c:pt idx="1063">
                  <c:v>42513</c:v>
                </c:pt>
                <c:pt idx="1064">
                  <c:v>42514</c:v>
                </c:pt>
                <c:pt idx="1065">
                  <c:v>42515</c:v>
                </c:pt>
                <c:pt idx="1066">
                  <c:v>42516</c:v>
                </c:pt>
                <c:pt idx="1067">
                  <c:v>42517</c:v>
                </c:pt>
                <c:pt idx="1068">
                  <c:v>42520</c:v>
                </c:pt>
                <c:pt idx="1069">
                  <c:v>42521</c:v>
                </c:pt>
                <c:pt idx="1070">
                  <c:v>42522</c:v>
                </c:pt>
                <c:pt idx="1071">
                  <c:v>42523</c:v>
                </c:pt>
                <c:pt idx="1072">
                  <c:v>42524</c:v>
                </c:pt>
                <c:pt idx="1073">
                  <c:v>42527</c:v>
                </c:pt>
                <c:pt idx="1074">
                  <c:v>42528</c:v>
                </c:pt>
                <c:pt idx="1075">
                  <c:v>42529</c:v>
                </c:pt>
                <c:pt idx="1076">
                  <c:v>42534</c:v>
                </c:pt>
                <c:pt idx="1077">
                  <c:v>42535</c:v>
                </c:pt>
                <c:pt idx="1078">
                  <c:v>42536</c:v>
                </c:pt>
                <c:pt idx="1079">
                  <c:v>42537</c:v>
                </c:pt>
                <c:pt idx="1080">
                  <c:v>42538</c:v>
                </c:pt>
                <c:pt idx="1081">
                  <c:v>42541</c:v>
                </c:pt>
                <c:pt idx="1082">
                  <c:v>42542</c:v>
                </c:pt>
                <c:pt idx="1083">
                  <c:v>42543</c:v>
                </c:pt>
                <c:pt idx="1084">
                  <c:v>42544</c:v>
                </c:pt>
                <c:pt idx="1085">
                  <c:v>42545</c:v>
                </c:pt>
                <c:pt idx="1086">
                  <c:v>42548</c:v>
                </c:pt>
                <c:pt idx="1087">
                  <c:v>42549</c:v>
                </c:pt>
                <c:pt idx="1088">
                  <c:v>42550</c:v>
                </c:pt>
                <c:pt idx="1089">
                  <c:v>42551</c:v>
                </c:pt>
                <c:pt idx="1090">
                  <c:v>42552</c:v>
                </c:pt>
                <c:pt idx="1091">
                  <c:v>42555</c:v>
                </c:pt>
                <c:pt idx="1092">
                  <c:v>42556</c:v>
                </c:pt>
                <c:pt idx="1093">
                  <c:v>42557</c:v>
                </c:pt>
                <c:pt idx="1094">
                  <c:v>42558</c:v>
                </c:pt>
                <c:pt idx="1095">
                  <c:v>42559</c:v>
                </c:pt>
                <c:pt idx="1096">
                  <c:v>42562</c:v>
                </c:pt>
                <c:pt idx="1097">
                  <c:v>42563</c:v>
                </c:pt>
                <c:pt idx="1098">
                  <c:v>42564</c:v>
                </c:pt>
                <c:pt idx="1099">
                  <c:v>42565</c:v>
                </c:pt>
                <c:pt idx="1100">
                  <c:v>42566</c:v>
                </c:pt>
                <c:pt idx="1101">
                  <c:v>42569</c:v>
                </c:pt>
                <c:pt idx="1102">
                  <c:v>42570</c:v>
                </c:pt>
                <c:pt idx="1103">
                  <c:v>42571</c:v>
                </c:pt>
                <c:pt idx="1104">
                  <c:v>42572</c:v>
                </c:pt>
                <c:pt idx="1105">
                  <c:v>42573</c:v>
                </c:pt>
                <c:pt idx="1106">
                  <c:v>42576</c:v>
                </c:pt>
                <c:pt idx="1107">
                  <c:v>42577</c:v>
                </c:pt>
                <c:pt idx="1108">
                  <c:v>42578</c:v>
                </c:pt>
                <c:pt idx="1109">
                  <c:v>42579</c:v>
                </c:pt>
                <c:pt idx="1110">
                  <c:v>42580</c:v>
                </c:pt>
                <c:pt idx="1111">
                  <c:v>42583</c:v>
                </c:pt>
                <c:pt idx="1112">
                  <c:v>42584</c:v>
                </c:pt>
                <c:pt idx="1113">
                  <c:v>42585</c:v>
                </c:pt>
                <c:pt idx="1114">
                  <c:v>42586</c:v>
                </c:pt>
                <c:pt idx="1115">
                  <c:v>42587</c:v>
                </c:pt>
                <c:pt idx="1116">
                  <c:v>42590</c:v>
                </c:pt>
                <c:pt idx="1117">
                  <c:v>42591</c:v>
                </c:pt>
                <c:pt idx="1118">
                  <c:v>42592</c:v>
                </c:pt>
                <c:pt idx="1119">
                  <c:v>42593</c:v>
                </c:pt>
                <c:pt idx="1120">
                  <c:v>42594</c:v>
                </c:pt>
                <c:pt idx="1121">
                  <c:v>42597</c:v>
                </c:pt>
                <c:pt idx="1122">
                  <c:v>42598</c:v>
                </c:pt>
                <c:pt idx="1123">
                  <c:v>42599</c:v>
                </c:pt>
                <c:pt idx="1124">
                  <c:v>42600</c:v>
                </c:pt>
                <c:pt idx="1125">
                  <c:v>42601</c:v>
                </c:pt>
                <c:pt idx="1126">
                  <c:v>42604</c:v>
                </c:pt>
                <c:pt idx="1127">
                  <c:v>42605</c:v>
                </c:pt>
                <c:pt idx="1128">
                  <c:v>42606</c:v>
                </c:pt>
                <c:pt idx="1129">
                  <c:v>42607</c:v>
                </c:pt>
                <c:pt idx="1130">
                  <c:v>42608</c:v>
                </c:pt>
                <c:pt idx="1131">
                  <c:v>42611</c:v>
                </c:pt>
                <c:pt idx="1132">
                  <c:v>42612</c:v>
                </c:pt>
                <c:pt idx="1133">
                  <c:v>42613</c:v>
                </c:pt>
                <c:pt idx="1134">
                  <c:v>42614</c:v>
                </c:pt>
                <c:pt idx="1135">
                  <c:v>42615</c:v>
                </c:pt>
                <c:pt idx="1136">
                  <c:v>42618</c:v>
                </c:pt>
                <c:pt idx="1137">
                  <c:v>42619</c:v>
                </c:pt>
                <c:pt idx="1138">
                  <c:v>42620</c:v>
                </c:pt>
                <c:pt idx="1139">
                  <c:v>42621</c:v>
                </c:pt>
                <c:pt idx="1140">
                  <c:v>42622</c:v>
                </c:pt>
                <c:pt idx="1141">
                  <c:v>42625</c:v>
                </c:pt>
                <c:pt idx="1142">
                  <c:v>42626</c:v>
                </c:pt>
                <c:pt idx="1143">
                  <c:v>42627</c:v>
                </c:pt>
                <c:pt idx="1144">
                  <c:v>42632</c:v>
                </c:pt>
                <c:pt idx="1145">
                  <c:v>42633</c:v>
                </c:pt>
                <c:pt idx="1146">
                  <c:v>42634</c:v>
                </c:pt>
                <c:pt idx="1147">
                  <c:v>42635</c:v>
                </c:pt>
                <c:pt idx="1148">
                  <c:v>42636</c:v>
                </c:pt>
                <c:pt idx="1149">
                  <c:v>42639</c:v>
                </c:pt>
                <c:pt idx="1150">
                  <c:v>42640</c:v>
                </c:pt>
                <c:pt idx="1151">
                  <c:v>42641</c:v>
                </c:pt>
                <c:pt idx="1152">
                  <c:v>42642</c:v>
                </c:pt>
                <c:pt idx="1153">
                  <c:v>42643</c:v>
                </c:pt>
                <c:pt idx="1154">
                  <c:v>42653</c:v>
                </c:pt>
                <c:pt idx="1155">
                  <c:v>42654</c:v>
                </c:pt>
                <c:pt idx="1156">
                  <c:v>42655</c:v>
                </c:pt>
                <c:pt idx="1157">
                  <c:v>42656</c:v>
                </c:pt>
                <c:pt idx="1158">
                  <c:v>42657</c:v>
                </c:pt>
                <c:pt idx="1159">
                  <c:v>42660</c:v>
                </c:pt>
                <c:pt idx="1160">
                  <c:v>42661</c:v>
                </c:pt>
                <c:pt idx="1161">
                  <c:v>42662</c:v>
                </c:pt>
                <c:pt idx="1162">
                  <c:v>42663</c:v>
                </c:pt>
                <c:pt idx="1163">
                  <c:v>42664</c:v>
                </c:pt>
                <c:pt idx="1164">
                  <c:v>42667</c:v>
                </c:pt>
                <c:pt idx="1165">
                  <c:v>42668</c:v>
                </c:pt>
                <c:pt idx="1166">
                  <c:v>42669</c:v>
                </c:pt>
                <c:pt idx="1167">
                  <c:v>42670</c:v>
                </c:pt>
                <c:pt idx="1168">
                  <c:v>42671</c:v>
                </c:pt>
                <c:pt idx="1169">
                  <c:v>42674</c:v>
                </c:pt>
                <c:pt idx="1170">
                  <c:v>42675</c:v>
                </c:pt>
                <c:pt idx="1171">
                  <c:v>42676</c:v>
                </c:pt>
                <c:pt idx="1172">
                  <c:v>42677</c:v>
                </c:pt>
                <c:pt idx="1173">
                  <c:v>42678</c:v>
                </c:pt>
                <c:pt idx="1174">
                  <c:v>42681</c:v>
                </c:pt>
                <c:pt idx="1175">
                  <c:v>42682</c:v>
                </c:pt>
                <c:pt idx="1176">
                  <c:v>42683</c:v>
                </c:pt>
                <c:pt idx="1177">
                  <c:v>42684</c:v>
                </c:pt>
                <c:pt idx="1178">
                  <c:v>42685</c:v>
                </c:pt>
                <c:pt idx="1179">
                  <c:v>42688</c:v>
                </c:pt>
                <c:pt idx="1180">
                  <c:v>42689</c:v>
                </c:pt>
                <c:pt idx="1181">
                  <c:v>42690</c:v>
                </c:pt>
                <c:pt idx="1182">
                  <c:v>42691</c:v>
                </c:pt>
                <c:pt idx="1183">
                  <c:v>42692</c:v>
                </c:pt>
                <c:pt idx="1184">
                  <c:v>42695</c:v>
                </c:pt>
                <c:pt idx="1185">
                  <c:v>42696</c:v>
                </c:pt>
                <c:pt idx="1186">
                  <c:v>42697</c:v>
                </c:pt>
                <c:pt idx="1187">
                  <c:v>42698</c:v>
                </c:pt>
                <c:pt idx="1188">
                  <c:v>42699</c:v>
                </c:pt>
                <c:pt idx="1189">
                  <c:v>42702</c:v>
                </c:pt>
                <c:pt idx="1190">
                  <c:v>42703</c:v>
                </c:pt>
                <c:pt idx="1191">
                  <c:v>42704</c:v>
                </c:pt>
                <c:pt idx="1192">
                  <c:v>42705</c:v>
                </c:pt>
                <c:pt idx="1193">
                  <c:v>42706</c:v>
                </c:pt>
                <c:pt idx="1194">
                  <c:v>42709</c:v>
                </c:pt>
                <c:pt idx="1195">
                  <c:v>42710</c:v>
                </c:pt>
                <c:pt idx="1196">
                  <c:v>42711</c:v>
                </c:pt>
                <c:pt idx="1197">
                  <c:v>42712</c:v>
                </c:pt>
                <c:pt idx="1198">
                  <c:v>42713</c:v>
                </c:pt>
                <c:pt idx="1199">
                  <c:v>42716</c:v>
                </c:pt>
                <c:pt idx="1200">
                  <c:v>42717</c:v>
                </c:pt>
                <c:pt idx="1201">
                  <c:v>42718</c:v>
                </c:pt>
                <c:pt idx="1202">
                  <c:v>42719</c:v>
                </c:pt>
                <c:pt idx="1203">
                  <c:v>42720</c:v>
                </c:pt>
                <c:pt idx="1204">
                  <c:v>42723</c:v>
                </c:pt>
                <c:pt idx="1205">
                  <c:v>42724</c:v>
                </c:pt>
                <c:pt idx="1206">
                  <c:v>42725</c:v>
                </c:pt>
                <c:pt idx="1207">
                  <c:v>42726</c:v>
                </c:pt>
                <c:pt idx="1208">
                  <c:v>42727</c:v>
                </c:pt>
                <c:pt idx="1209">
                  <c:v>42730</c:v>
                </c:pt>
                <c:pt idx="1210">
                  <c:v>42731</c:v>
                </c:pt>
                <c:pt idx="1211">
                  <c:v>42732</c:v>
                </c:pt>
                <c:pt idx="1212">
                  <c:v>42733</c:v>
                </c:pt>
                <c:pt idx="1213">
                  <c:v>42734</c:v>
                </c:pt>
                <c:pt idx="1214">
                  <c:v>42738</c:v>
                </c:pt>
                <c:pt idx="1215">
                  <c:v>42739</c:v>
                </c:pt>
                <c:pt idx="1216">
                  <c:v>42740</c:v>
                </c:pt>
                <c:pt idx="1217">
                  <c:v>42741</c:v>
                </c:pt>
                <c:pt idx="1218">
                  <c:v>42744</c:v>
                </c:pt>
                <c:pt idx="1219">
                  <c:v>42745</c:v>
                </c:pt>
                <c:pt idx="1220">
                  <c:v>42746</c:v>
                </c:pt>
                <c:pt idx="1221">
                  <c:v>42747</c:v>
                </c:pt>
                <c:pt idx="1222">
                  <c:v>42748</c:v>
                </c:pt>
                <c:pt idx="1223">
                  <c:v>42751</c:v>
                </c:pt>
                <c:pt idx="1224">
                  <c:v>42752</c:v>
                </c:pt>
                <c:pt idx="1225">
                  <c:v>42753</c:v>
                </c:pt>
                <c:pt idx="1226">
                  <c:v>42754</c:v>
                </c:pt>
                <c:pt idx="1227">
                  <c:v>42755</c:v>
                </c:pt>
                <c:pt idx="1228">
                  <c:v>42758</c:v>
                </c:pt>
                <c:pt idx="1229">
                  <c:v>42759</c:v>
                </c:pt>
                <c:pt idx="1230">
                  <c:v>42760</c:v>
                </c:pt>
                <c:pt idx="1231">
                  <c:v>42761</c:v>
                </c:pt>
                <c:pt idx="1232">
                  <c:v>42769</c:v>
                </c:pt>
                <c:pt idx="1233">
                  <c:v>42772</c:v>
                </c:pt>
                <c:pt idx="1234">
                  <c:v>42773</c:v>
                </c:pt>
                <c:pt idx="1235">
                  <c:v>42774</c:v>
                </c:pt>
                <c:pt idx="1236">
                  <c:v>42775</c:v>
                </c:pt>
                <c:pt idx="1237">
                  <c:v>42776</c:v>
                </c:pt>
                <c:pt idx="1238">
                  <c:v>42779</c:v>
                </c:pt>
                <c:pt idx="1239">
                  <c:v>42780</c:v>
                </c:pt>
                <c:pt idx="1240">
                  <c:v>42781</c:v>
                </c:pt>
                <c:pt idx="1241">
                  <c:v>42782</c:v>
                </c:pt>
                <c:pt idx="1242">
                  <c:v>42783</c:v>
                </c:pt>
                <c:pt idx="1243">
                  <c:v>42786</c:v>
                </c:pt>
                <c:pt idx="1244">
                  <c:v>42787</c:v>
                </c:pt>
                <c:pt idx="1245">
                  <c:v>42788</c:v>
                </c:pt>
                <c:pt idx="1246">
                  <c:v>42789</c:v>
                </c:pt>
                <c:pt idx="1247">
                  <c:v>42790</c:v>
                </c:pt>
                <c:pt idx="1248">
                  <c:v>42793</c:v>
                </c:pt>
                <c:pt idx="1249">
                  <c:v>42794</c:v>
                </c:pt>
                <c:pt idx="1250">
                  <c:v>42795</c:v>
                </c:pt>
                <c:pt idx="1251">
                  <c:v>42796</c:v>
                </c:pt>
                <c:pt idx="1252">
                  <c:v>42797</c:v>
                </c:pt>
                <c:pt idx="1253">
                  <c:v>42800</c:v>
                </c:pt>
                <c:pt idx="1254">
                  <c:v>42801</c:v>
                </c:pt>
                <c:pt idx="1255">
                  <c:v>42802</c:v>
                </c:pt>
                <c:pt idx="1256">
                  <c:v>42803</c:v>
                </c:pt>
                <c:pt idx="1257">
                  <c:v>42804</c:v>
                </c:pt>
                <c:pt idx="1258">
                  <c:v>42807</c:v>
                </c:pt>
                <c:pt idx="1259">
                  <c:v>42808</c:v>
                </c:pt>
                <c:pt idx="1260">
                  <c:v>42809</c:v>
                </c:pt>
                <c:pt idx="1261">
                  <c:v>42810</c:v>
                </c:pt>
                <c:pt idx="1262">
                  <c:v>42811</c:v>
                </c:pt>
                <c:pt idx="1263">
                  <c:v>42814</c:v>
                </c:pt>
                <c:pt idx="1264">
                  <c:v>42815</c:v>
                </c:pt>
                <c:pt idx="1265">
                  <c:v>42816</c:v>
                </c:pt>
                <c:pt idx="1266">
                  <c:v>42817</c:v>
                </c:pt>
                <c:pt idx="1267">
                  <c:v>42818</c:v>
                </c:pt>
                <c:pt idx="1268">
                  <c:v>42821</c:v>
                </c:pt>
                <c:pt idx="1269">
                  <c:v>42822</c:v>
                </c:pt>
                <c:pt idx="1270">
                  <c:v>42823</c:v>
                </c:pt>
                <c:pt idx="1271">
                  <c:v>42824</c:v>
                </c:pt>
                <c:pt idx="1272">
                  <c:v>42825</c:v>
                </c:pt>
                <c:pt idx="1273">
                  <c:v>42830</c:v>
                </c:pt>
                <c:pt idx="1274">
                  <c:v>42831</c:v>
                </c:pt>
                <c:pt idx="1275">
                  <c:v>42832</c:v>
                </c:pt>
                <c:pt idx="1276">
                  <c:v>42835</c:v>
                </c:pt>
                <c:pt idx="1277">
                  <c:v>42836</c:v>
                </c:pt>
                <c:pt idx="1278">
                  <c:v>42837</c:v>
                </c:pt>
                <c:pt idx="1279">
                  <c:v>42838</c:v>
                </c:pt>
                <c:pt idx="1280">
                  <c:v>42839</c:v>
                </c:pt>
                <c:pt idx="1281">
                  <c:v>42842</c:v>
                </c:pt>
                <c:pt idx="1282">
                  <c:v>42843</c:v>
                </c:pt>
                <c:pt idx="1283">
                  <c:v>42844</c:v>
                </c:pt>
                <c:pt idx="1284">
                  <c:v>42845</c:v>
                </c:pt>
                <c:pt idx="1285">
                  <c:v>42846</c:v>
                </c:pt>
                <c:pt idx="1286">
                  <c:v>42849</c:v>
                </c:pt>
                <c:pt idx="1287">
                  <c:v>42850</c:v>
                </c:pt>
                <c:pt idx="1288">
                  <c:v>42851</c:v>
                </c:pt>
                <c:pt idx="1289">
                  <c:v>42852</c:v>
                </c:pt>
                <c:pt idx="1290">
                  <c:v>42853</c:v>
                </c:pt>
                <c:pt idx="1291">
                  <c:v>42857</c:v>
                </c:pt>
                <c:pt idx="1292">
                  <c:v>42858</c:v>
                </c:pt>
                <c:pt idx="1293">
                  <c:v>42859</c:v>
                </c:pt>
                <c:pt idx="1294">
                  <c:v>42860</c:v>
                </c:pt>
                <c:pt idx="1295">
                  <c:v>42863</c:v>
                </c:pt>
                <c:pt idx="1296">
                  <c:v>42864</c:v>
                </c:pt>
                <c:pt idx="1297">
                  <c:v>42865</c:v>
                </c:pt>
                <c:pt idx="1298">
                  <c:v>42866</c:v>
                </c:pt>
                <c:pt idx="1299">
                  <c:v>42867</c:v>
                </c:pt>
                <c:pt idx="1300">
                  <c:v>42870</c:v>
                </c:pt>
                <c:pt idx="1301">
                  <c:v>42871</c:v>
                </c:pt>
                <c:pt idx="1302">
                  <c:v>42872</c:v>
                </c:pt>
                <c:pt idx="1303">
                  <c:v>42873</c:v>
                </c:pt>
                <c:pt idx="1304">
                  <c:v>42874</c:v>
                </c:pt>
                <c:pt idx="1305">
                  <c:v>42877</c:v>
                </c:pt>
                <c:pt idx="1306">
                  <c:v>42878</c:v>
                </c:pt>
                <c:pt idx="1307">
                  <c:v>42879</c:v>
                </c:pt>
                <c:pt idx="1308">
                  <c:v>42880</c:v>
                </c:pt>
                <c:pt idx="1309">
                  <c:v>42881</c:v>
                </c:pt>
                <c:pt idx="1310">
                  <c:v>42886</c:v>
                </c:pt>
                <c:pt idx="1311">
                  <c:v>42887</c:v>
                </c:pt>
                <c:pt idx="1312">
                  <c:v>42888</c:v>
                </c:pt>
                <c:pt idx="1313">
                  <c:v>42891</c:v>
                </c:pt>
                <c:pt idx="1314">
                  <c:v>42892</c:v>
                </c:pt>
                <c:pt idx="1315">
                  <c:v>42893</c:v>
                </c:pt>
                <c:pt idx="1316">
                  <c:v>42894</c:v>
                </c:pt>
                <c:pt idx="1317">
                  <c:v>42895</c:v>
                </c:pt>
                <c:pt idx="1318">
                  <c:v>42898</c:v>
                </c:pt>
                <c:pt idx="1319">
                  <c:v>42899</c:v>
                </c:pt>
                <c:pt idx="1320">
                  <c:v>42900</c:v>
                </c:pt>
                <c:pt idx="1321">
                  <c:v>42901</c:v>
                </c:pt>
                <c:pt idx="1322">
                  <c:v>42902</c:v>
                </c:pt>
                <c:pt idx="1323">
                  <c:v>42905</c:v>
                </c:pt>
                <c:pt idx="1324">
                  <c:v>42906</c:v>
                </c:pt>
                <c:pt idx="1325">
                  <c:v>42907</c:v>
                </c:pt>
                <c:pt idx="1326">
                  <c:v>42908</c:v>
                </c:pt>
                <c:pt idx="1327">
                  <c:v>42909</c:v>
                </c:pt>
                <c:pt idx="1328">
                  <c:v>42912</c:v>
                </c:pt>
                <c:pt idx="1329">
                  <c:v>42913</c:v>
                </c:pt>
                <c:pt idx="1330">
                  <c:v>42914</c:v>
                </c:pt>
                <c:pt idx="1331">
                  <c:v>42915</c:v>
                </c:pt>
                <c:pt idx="1332">
                  <c:v>42916</c:v>
                </c:pt>
                <c:pt idx="1333">
                  <c:v>42919</c:v>
                </c:pt>
                <c:pt idx="1334">
                  <c:v>42920</c:v>
                </c:pt>
                <c:pt idx="1335">
                  <c:v>42921</c:v>
                </c:pt>
                <c:pt idx="1336">
                  <c:v>42922</c:v>
                </c:pt>
                <c:pt idx="1337">
                  <c:v>42923</c:v>
                </c:pt>
                <c:pt idx="1338">
                  <c:v>42926</c:v>
                </c:pt>
                <c:pt idx="1339">
                  <c:v>42927</c:v>
                </c:pt>
                <c:pt idx="1340">
                  <c:v>42928</c:v>
                </c:pt>
                <c:pt idx="1341">
                  <c:v>42929</c:v>
                </c:pt>
                <c:pt idx="1342">
                  <c:v>42930</c:v>
                </c:pt>
                <c:pt idx="1343">
                  <c:v>42933</c:v>
                </c:pt>
                <c:pt idx="1344">
                  <c:v>42934</c:v>
                </c:pt>
                <c:pt idx="1345">
                  <c:v>42935</c:v>
                </c:pt>
                <c:pt idx="1346">
                  <c:v>42936</c:v>
                </c:pt>
                <c:pt idx="1347">
                  <c:v>42937</c:v>
                </c:pt>
                <c:pt idx="1348">
                  <c:v>42940</c:v>
                </c:pt>
                <c:pt idx="1349">
                  <c:v>42941</c:v>
                </c:pt>
                <c:pt idx="1350">
                  <c:v>42942</c:v>
                </c:pt>
                <c:pt idx="1351">
                  <c:v>42943</c:v>
                </c:pt>
                <c:pt idx="1352">
                  <c:v>42944</c:v>
                </c:pt>
                <c:pt idx="1353">
                  <c:v>42947</c:v>
                </c:pt>
                <c:pt idx="1354">
                  <c:v>42948</c:v>
                </c:pt>
                <c:pt idx="1355">
                  <c:v>42949</c:v>
                </c:pt>
                <c:pt idx="1356">
                  <c:v>42950</c:v>
                </c:pt>
                <c:pt idx="1357">
                  <c:v>42951</c:v>
                </c:pt>
                <c:pt idx="1358">
                  <c:v>42954</c:v>
                </c:pt>
                <c:pt idx="1359">
                  <c:v>42955</c:v>
                </c:pt>
                <c:pt idx="1360">
                  <c:v>42956</c:v>
                </c:pt>
                <c:pt idx="1361">
                  <c:v>42957</c:v>
                </c:pt>
                <c:pt idx="1362">
                  <c:v>42958</c:v>
                </c:pt>
                <c:pt idx="1363">
                  <c:v>42961</c:v>
                </c:pt>
                <c:pt idx="1364">
                  <c:v>42962</c:v>
                </c:pt>
                <c:pt idx="1365">
                  <c:v>42963</c:v>
                </c:pt>
                <c:pt idx="1366">
                  <c:v>42964</c:v>
                </c:pt>
                <c:pt idx="1367">
                  <c:v>42965</c:v>
                </c:pt>
                <c:pt idx="1368">
                  <c:v>42968</c:v>
                </c:pt>
                <c:pt idx="1369">
                  <c:v>42969</c:v>
                </c:pt>
                <c:pt idx="1370">
                  <c:v>42970</c:v>
                </c:pt>
                <c:pt idx="1371">
                  <c:v>42971</c:v>
                </c:pt>
                <c:pt idx="1372">
                  <c:v>42972</c:v>
                </c:pt>
                <c:pt idx="1373">
                  <c:v>42975</c:v>
                </c:pt>
                <c:pt idx="1374">
                  <c:v>42976</c:v>
                </c:pt>
                <c:pt idx="1375">
                  <c:v>42977</c:v>
                </c:pt>
                <c:pt idx="1376">
                  <c:v>42978</c:v>
                </c:pt>
                <c:pt idx="1377">
                  <c:v>42979</c:v>
                </c:pt>
                <c:pt idx="1378">
                  <c:v>42982</c:v>
                </c:pt>
                <c:pt idx="1379">
                  <c:v>42983</c:v>
                </c:pt>
                <c:pt idx="1380">
                  <c:v>42984</c:v>
                </c:pt>
                <c:pt idx="1381">
                  <c:v>42985</c:v>
                </c:pt>
                <c:pt idx="1382">
                  <c:v>42986</c:v>
                </c:pt>
                <c:pt idx="1383">
                  <c:v>42989</c:v>
                </c:pt>
                <c:pt idx="1384">
                  <c:v>42990</c:v>
                </c:pt>
                <c:pt idx="1385">
                  <c:v>42991</c:v>
                </c:pt>
                <c:pt idx="1386">
                  <c:v>42992</c:v>
                </c:pt>
                <c:pt idx="1387">
                  <c:v>42993</c:v>
                </c:pt>
                <c:pt idx="1388">
                  <c:v>42996</c:v>
                </c:pt>
                <c:pt idx="1389">
                  <c:v>42997</c:v>
                </c:pt>
                <c:pt idx="1390">
                  <c:v>42998</c:v>
                </c:pt>
                <c:pt idx="1391">
                  <c:v>42999</c:v>
                </c:pt>
                <c:pt idx="1392">
                  <c:v>43000</c:v>
                </c:pt>
                <c:pt idx="1393">
                  <c:v>43003</c:v>
                </c:pt>
                <c:pt idx="1394">
                  <c:v>43004</c:v>
                </c:pt>
                <c:pt idx="1395">
                  <c:v>43005</c:v>
                </c:pt>
                <c:pt idx="1396">
                  <c:v>43006</c:v>
                </c:pt>
                <c:pt idx="1397">
                  <c:v>43007</c:v>
                </c:pt>
                <c:pt idx="1398">
                  <c:v>43017</c:v>
                </c:pt>
                <c:pt idx="1399">
                  <c:v>43018</c:v>
                </c:pt>
                <c:pt idx="1400">
                  <c:v>43019</c:v>
                </c:pt>
                <c:pt idx="1401">
                  <c:v>43020</c:v>
                </c:pt>
                <c:pt idx="1402">
                  <c:v>43021</c:v>
                </c:pt>
                <c:pt idx="1403">
                  <c:v>43024</c:v>
                </c:pt>
                <c:pt idx="1404">
                  <c:v>43025</c:v>
                </c:pt>
                <c:pt idx="1405">
                  <c:v>43026</c:v>
                </c:pt>
                <c:pt idx="1406">
                  <c:v>43027</c:v>
                </c:pt>
                <c:pt idx="1407">
                  <c:v>43028</c:v>
                </c:pt>
                <c:pt idx="1408">
                  <c:v>43031</c:v>
                </c:pt>
                <c:pt idx="1409">
                  <c:v>43032</c:v>
                </c:pt>
                <c:pt idx="1410">
                  <c:v>43033</c:v>
                </c:pt>
                <c:pt idx="1411">
                  <c:v>43034</c:v>
                </c:pt>
                <c:pt idx="1412">
                  <c:v>43035</c:v>
                </c:pt>
                <c:pt idx="1413">
                  <c:v>43038</c:v>
                </c:pt>
                <c:pt idx="1414">
                  <c:v>43039</c:v>
                </c:pt>
                <c:pt idx="1415">
                  <c:v>43040</c:v>
                </c:pt>
                <c:pt idx="1416">
                  <c:v>43041</c:v>
                </c:pt>
                <c:pt idx="1417">
                  <c:v>43042</c:v>
                </c:pt>
                <c:pt idx="1418">
                  <c:v>43045</c:v>
                </c:pt>
                <c:pt idx="1419">
                  <c:v>43046</c:v>
                </c:pt>
                <c:pt idx="1420">
                  <c:v>43047</c:v>
                </c:pt>
                <c:pt idx="1421">
                  <c:v>43048</c:v>
                </c:pt>
                <c:pt idx="1422">
                  <c:v>43049</c:v>
                </c:pt>
                <c:pt idx="1423">
                  <c:v>43052</c:v>
                </c:pt>
                <c:pt idx="1424">
                  <c:v>43053</c:v>
                </c:pt>
                <c:pt idx="1425">
                  <c:v>43054</c:v>
                </c:pt>
                <c:pt idx="1426">
                  <c:v>43055</c:v>
                </c:pt>
                <c:pt idx="1427">
                  <c:v>43056</c:v>
                </c:pt>
                <c:pt idx="1428">
                  <c:v>43059</c:v>
                </c:pt>
                <c:pt idx="1429">
                  <c:v>43060</c:v>
                </c:pt>
                <c:pt idx="1430">
                  <c:v>43061</c:v>
                </c:pt>
                <c:pt idx="1431">
                  <c:v>43062</c:v>
                </c:pt>
                <c:pt idx="1432">
                  <c:v>43063</c:v>
                </c:pt>
                <c:pt idx="1433">
                  <c:v>43066</c:v>
                </c:pt>
                <c:pt idx="1434">
                  <c:v>43067</c:v>
                </c:pt>
                <c:pt idx="1435">
                  <c:v>43068</c:v>
                </c:pt>
                <c:pt idx="1436">
                  <c:v>43069</c:v>
                </c:pt>
                <c:pt idx="1437">
                  <c:v>43070</c:v>
                </c:pt>
                <c:pt idx="1438">
                  <c:v>43073</c:v>
                </c:pt>
                <c:pt idx="1439">
                  <c:v>43074</c:v>
                </c:pt>
                <c:pt idx="1440">
                  <c:v>43075</c:v>
                </c:pt>
                <c:pt idx="1441">
                  <c:v>43076</c:v>
                </c:pt>
                <c:pt idx="1442">
                  <c:v>43077</c:v>
                </c:pt>
                <c:pt idx="1443">
                  <c:v>43080</c:v>
                </c:pt>
                <c:pt idx="1444">
                  <c:v>43081</c:v>
                </c:pt>
                <c:pt idx="1445">
                  <c:v>43082</c:v>
                </c:pt>
                <c:pt idx="1446">
                  <c:v>43083</c:v>
                </c:pt>
                <c:pt idx="1447">
                  <c:v>43084</c:v>
                </c:pt>
                <c:pt idx="1448">
                  <c:v>43087</c:v>
                </c:pt>
                <c:pt idx="1449">
                  <c:v>43088</c:v>
                </c:pt>
                <c:pt idx="1450">
                  <c:v>43089</c:v>
                </c:pt>
                <c:pt idx="1451">
                  <c:v>43090</c:v>
                </c:pt>
                <c:pt idx="1452">
                  <c:v>43091</c:v>
                </c:pt>
                <c:pt idx="1453">
                  <c:v>43094</c:v>
                </c:pt>
                <c:pt idx="1454">
                  <c:v>43095</c:v>
                </c:pt>
                <c:pt idx="1455">
                  <c:v>43096</c:v>
                </c:pt>
                <c:pt idx="1456">
                  <c:v>43097</c:v>
                </c:pt>
                <c:pt idx="1457">
                  <c:v>43098</c:v>
                </c:pt>
                <c:pt idx="1458">
                  <c:v>43102</c:v>
                </c:pt>
                <c:pt idx="1459">
                  <c:v>43103</c:v>
                </c:pt>
                <c:pt idx="1460">
                  <c:v>43104</c:v>
                </c:pt>
                <c:pt idx="1461">
                  <c:v>43105</c:v>
                </c:pt>
                <c:pt idx="1462">
                  <c:v>43108</c:v>
                </c:pt>
                <c:pt idx="1463">
                  <c:v>43109</c:v>
                </c:pt>
                <c:pt idx="1464">
                  <c:v>43110</c:v>
                </c:pt>
                <c:pt idx="1465">
                  <c:v>43111</c:v>
                </c:pt>
                <c:pt idx="1466">
                  <c:v>43112</c:v>
                </c:pt>
                <c:pt idx="1467">
                  <c:v>43115</c:v>
                </c:pt>
                <c:pt idx="1468">
                  <c:v>43116</c:v>
                </c:pt>
                <c:pt idx="1469">
                  <c:v>43117</c:v>
                </c:pt>
                <c:pt idx="1470">
                  <c:v>43118</c:v>
                </c:pt>
                <c:pt idx="1471">
                  <c:v>43119</c:v>
                </c:pt>
                <c:pt idx="1472">
                  <c:v>43122</c:v>
                </c:pt>
                <c:pt idx="1473">
                  <c:v>43123</c:v>
                </c:pt>
                <c:pt idx="1474">
                  <c:v>43124</c:v>
                </c:pt>
                <c:pt idx="1475">
                  <c:v>43125</c:v>
                </c:pt>
                <c:pt idx="1476">
                  <c:v>43126</c:v>
                </c:pt>
                <c:pt idx="1477">
                  <c:v>43129</c:v>
                </c:pt>
                <c:pt idx="1478">
                  <c:v>43130</c:v>
                </c:pt>
                <c:pt idx="1479">
                  <c:v>43131</c:v>
                </c:pt>
                <c:pt idx="1480">
                  <c:v>43132</c:v>
                </c:pt>
                <c:pt idx="1481">
                  <c:v>43133</c:v>
                </c:pt>
                <c:pt idx="1482">
                  <c:v>43136</c:v>
                </c:pt>
                <c:pt idx="1483">
                  <c:v>43137</c:v>
                </c:pt>
                <c:pt idx="1484">
                  <c:v>43138</c:v>
                </c:pt>
                <c:pt idx="1485">
                  <c:v>43139</c:v>
                </c:pt>
                <c:pt idx="1486">
                  <c:v>43140</c:v>
                </c:pt>
                <c:pt idx="1487">
                  <c:v>43143</c:v>
                </c:pt>
                <c:pt idx="1488">
                  <c:v>43144</c:v>
                </c:pt>
                <c:pt idx="1489">
                  <c:v>43145</c:v>
                </c:pt>
                <c:pt idx="1490">
                  <c:v>43153</c:v>
                </c:pt>
                <c:pt idx="1491">
                  <c:v>43154</c:v>
                </c:pt>
                <c:pt idx="1492">
                  <c:v>43157</c:v>
                </c:pt>
                <c:pt idx="1493">
                  <c:v>43158</c:v>
                </c:pt>
                <c:pt idx="1494">
                  <c:v>43159</c:v>
                </c:pt>
                <c:pt idx="1495">
                  <c:v>43160</c:v>
                </c:pt>
                <c:pt idx="1496">
                  <c:v>43161</c:v>
                </c:pt>
                <c:pt idx="1497">
                  <c:v>43164</c:v>
                </c:pt>
                <c:pt idx="1498">
                  <c:v>43165</c:v>
                </c:pt>
                <c:pt idx="1499">
                  <c:v>43166</c:v>
                </c:pt>
                <c:pt idx="1500">
                  <c:v>43167</c:v>
                </c:pt>
                <c:pt idx="1501">
                  <c:v>43168</c:v>
                </c:pt>
                <c:pt idx="1502">
                  <c:v>43171</c:v>
                </c:pt>
                <c:pt idx="1503">
                  <c:v>43172</c:v>
                </c:pt>
                <c:pt idx="1504">
                  <c:v>43173</c:v>
                </c:pt>
                <c:pt idx="1505">
                  <c:v>43174</c:v>
                </c:pt>
                <c:pt idx="1506">
                  <c:v>43175</c:v>
                </c:pt>
                <c:pt idx="1507">
                  <c:v>43178</c:v>
                </c:pt>
                <c:pt idx="1508">
                  <c:v>43179</c:v>
                </c:pt>
                <c:pt idx="1509">
                  <c:v>43180</c:v>
                </c:pt>
                <c:pt idx="1510">
                  <c:v>43181</c:v>
                </c:pt>
                <c:pt idx="1511">
                  <c:v>43182</c:v>
                </c:pt>
                <c:pt idx="1512">
                  <c:v>43185</c:v>
                </c:pt>
                <c:pt idx="1513">
                  <c:v>43186</c:v>
                </c:pt>
                <c:pt idx="1514">
                  <c:v>43187</c:v>
                </c:pt>
                <c:pt idx="1515">
                  <c:v>43188</c:v>
                </c:pt>
                <c:pt idx="1516">
                  <c:v>43189</c:v>
                </c:pt>
                <c:pt idx="1517">
                  <c:v>43192</c:v>
                </c:pt>
                <c:pt idx="1518">
                  <c:v>43193</c:v>
                </c:pt>
                <c:pt idx="1519">
                  <c:v>43194</c:v>
                </c:pt>
                <c:pt idx="1520">
                  <c:v>43199</c:v>
                </c:pt>
                <c:pt idx="1521">
                  <c:v>43200</c:v>
                </c:pt>
                <c:pt idx="1522">
                  <c:v>43201</c:v>
                </c:pt>
                <c:pt idx="1523">
                  <c:v>43202</c:v>
                </c:pt>
                <c:pt idx="1524">
                  <c:v>43203</c:v>
                </c:pt>
                <c:pt idx="1525">
                  <c:v>43206</c:v>
                </c:pt>
                <c:pt idx="1526">
                  <c:v>43207</c:v>
                </c:pt>
                <c:pt idx="1527">
                  <c:v>43208</c:v>
                </c:pt>
                <c:pt idx="1528">
                  <c:v>43209</c:v>
                </c:pt>
                <c:pt idx="1529">
                  <c:v>43210</c:v>
                </c:pt>
                <c:pt idx="1530">
                  <c:v>43213</c:v>
                </c:pt>
                <c:pt idx="1531">
                  <c:v>43214</c:v>
                </c:pt>
                <c:pt idx="1532">
                  <c:v>43215</c:v>
                </c:pt>
                <c:pt idx="1533">
                  <c:v>43216</c:v>
                </c:pt>
                <c:pt idx="1534">
                  <c:v>43217</c:v>
                </c:pt>
                <c:pt idx="1535">
                  <c:v>43222</c:v>
                </c:pt>
                <c:pt idx="1536">
                  <c:v>43223</c:v>
                </c:pt>
                <c:pt idx="1537">
                  <c:v>43224</c:v>
                </c:pt>
                <c:pt idx="1538">
                  <c:v>43227</c:v>
                </c:pt>
                <c:pt idx="1539">
                  <c:v>43228</c:v>
                </c:pt>
                <c:pt idx="1540">
                  <c:v>43229</c:v>
                </c:pt>
                <c:pt idx="1541">
                  <c:v>43230</c:v>
                </c:pt>
                <c:pt idx="1542">
                  <c:v>43231</c:v>
                </c:pt>
                <c:pt idx="1543">
                  <c:v>43234</c:v>
                </c:pt>
                <c:pt idx="1544">
                  <c:v>43235</c:v>
                </c:pt>
                <c:pt idx="1545">
                  <c:v>43236</c:v>
                </c:pt>
                <c:pt idx="1546">
                  <c:v>43237</c:v>
                </c:pt>
                <c:pt idx="1547">
                  <c:v>43238</c:v>
                </c:pt>
                <c:pt idx="1548">
                  <c:v>43241</c:v>
                </c:pt>
                <c:pt idx="1549">
                  <c:v>43242</c:v>
                </c:pt>
                <c:pt idx="1550">
                  <c:v>43243</c:v>
                </c:pt>
                <c:pt idx="1551">
                  <c:v>43244</c:v>
                </c:pt>
                <c:pt idx="1552">
                  <c:v>43245</c:v>
                </c:pt>
                <c:pt idx="1553">
                  <c:v>43248</c:v>
                </c:pt>
                <c:pt idx="1554">
                  <c:v>43249</c:v>
                </c:pt>
                <c:pt idx="1555">
                  <c:v>43250</c:v>
                </c:pt>
                <c:pt idx="1556">
                  <c:v>43251</c:v>
                </c:pt>
                <c:pt idx="1557">
                  <c:v>43252</c:v>
                </c:pt>
                <c:pt idx="1558">
                  <c:v>43255</c:v>
                </c:pt>
                <c:pt idx="1559">
                  <c:v>43256</c:v>
                </c:pt>
                <c:pt idx="1560">
                  <c:v>43257</c:v>
                </c:pt>
                <c:pt idx="1561">
                  <c:v>43258</c:v>
                </c:pt>
                <c:pt idx="1562">
                  <c:v>43259</c:v>
                </c:pt>
                <c:pt idx="1563">
                  <c:v>43262</c:v>
                </c:pt>
                <c:pt idx="1564">
                  <c:v>43263</c:v>
                </c:pt>
                <c:pt idx="1565">
                  <c:v>43264</c:v>
                </c:pt>
                <c:pt idx="1566">
                  <c:v>43265</c:v>
                </c:pt>
                <c:pt idx="1567">
                  <c:v>43266</c:v>
                </c:pt>
                <c:pt idx="1568">
                  <c:v>43270</c:v>
                </c:pt>
                <c:pt idx="1569">
                  <c:v>43271</c:v>
                </c:pt>
                <c:pt idx="1570">
                  <c:v>43272</c:v>
                </c:pt>
                <c:pt idx="1571">
                  <c:v>43273</c:v>
                </c:pt>
                <c:pt idx="1572">
                  <c:v>43276</c:v>
                </c:pt>
                <c:pt idx="1573">
                  <c:v>43277</c:v>
                </c:pt>
                <c:pt idx="1574">
                  <c:v>43278</c:v>
                </c:pt>
                <c:pt idx="1575">
                  <c:v>43279</c:v>
                </c:pt>
                <c:pt idx="1576">
                  <c:v>43280</c:v>
                </c:pt>
                <c:pt idx="1577">
                  <c:v>43283</c:v>
                </c:pt>
                <c:pt idx="1578">
                  <c:v>43284</c:v>
                </c:pt>
                <c:pt idx="1579">
                  <c:v>43285</c:v>
                </c:pt>
                <c:pt idx="1580">
                  <c:v>43286</c:v>
                </c:pt>
                <c:pt idx="1581">
                  <c:v>43287</c:v>
                </c:pt>
                <c:pt idx="1582">
                  <c:v>43290</c:v>
                </c:pt>
                <c:pt idx="1583">
                  <c:v>43291</c:v>
                </c:pt>
                <c:pt idx="1584">
                  <c:v>43292</c:v>
                </c:pt>
                <c:pt idx="1585">
                  <c:v>43293</c:v>
                </c:pt>
                <c:pt idx="1586">
                  <c:v>43294</c:v>
                </c:pt>
                <c:pt idx="1587">
                  <c:v>43297</c:v>
                </c:pt>
                <c:pt idx="1588">
                  <c:v>43298</c:v>
                </c:pt>
                <c:pt idx="1589">
                  <c:v>43299</c:v>
                </c:pt>
                <c:pt idx="1590">
                  <c:v>43300</c:v>
                </c:pt>
                <c:pt idx="1591">
                  <c:v>43301</c:v>
                </c:pt>
                <c:pt idx="1592">
                  <c:v>43304</c:v>
                </c:pt>
                <c:pt idx="1593">
                  <c:v>43305</c:v>
                </c:pt>
                <c:pt idx="1594">
                  <c:v>43306</c:v>
                </c:pt>
                <c:pt idx="1595">
                  <c:v>43307</c:v>
                </c:pt>
                <c:pt idx="1596">
                  <c:v>43308</c:v>
                </c:pt>
                <c:pt idx="1597">
                  <c:v>43311</c:v>
                </c:pt>
                <c:pt idx="1598">
                  <c:v>43312</c:v>
                </c:pt>
                <c:pt idx="1599">
                  <c:v>43313</c:v>
                </c:pt>
                <c:pt idx="1600">
                  <c:v>43314</c:v>
                </c:pt>
                <c:pt idx="1601">
                  <c:v>43315</c:v>
                </c:pt>
                <c:pt idx="1602">
                  <c:v>43318</c:v>
                </c:pt>
                <c:pt idx="1603">
                  <c:v>43319</c:v>
                </c:pt>
                <c:pt idx="1604">
                  <c:v>43320</c:v>
                </c:pt>
                <c:pt idx="1605">
                  <c:v>43321</c:v>
                </c:pt>
                <c:pt idx="1606">
                  <c:v>43322</c:v>
                </c:pt>
                <c:pt idx="1607">
                  <c:v>43325</c:v>
                </c:pt>
                <c:pt idx="1608">
                  <c:v>43326</c:v>
                </c:pt>
                <c:pt idx="1609">
                  <c:v>43327</c:v>
                </c:pt>
                <c:pt idx="1610">
                  <c:v>43328</c:v>
                </c:pt>
                <c:pt idx="1611">
                  <c:v>43329</c:v>
                </c:pt>
                <c:pt idx="1612">
                  <c:v>43332</c:v>
                </c:pt>
                <c:pt idx="1613">
                  <c:v>43333</c:v>
                </c:pt>
                <c:pt idx="1614">
                  <c:v>43334</c:v>
                </c:pt>
                <c:pt idx="1615">
                  <c:v>43335</c:v>
                </c:pt>
                <c:pt idx="1616">
                  <c:v>43336</c:v>
                </c:pt>
                <c:pt idx="1617">
                  <c:v>43339</c:v>
                </c:pt>
                <c:pt idx="1618">
                  <c:v>43340</c:v>
                </c:pt>
                <c:pt idx="1619">
                  <c:v>43341</c:v>
                </c:pt>
                <c:pt idx="1620">
                  <c:v>43342</c:v>
                </c:pt>
                <c:pt idx="1621">
                  <c:v>43343</c:v>
                </c:pt>
                <c:pt idx="1622">
                  <c:v>43346</c:v>
                </c:pt>
                <c:pt idx="1623">
                  <c:v>43347</c:v>
                </c:pt>
                <c:pt idx="1624">
                  <c:v>43348</c:v>
                </c:pt>
                <c:pt idx="1625">
                  <c:v>43349</c:v>
                </c:pt>
                <c:pt idx="1626">
                  <c:v>43350</c:v>
                </c:pt>
                <c:pt idx="1627">
                  <c:v>43353</c:v>
                </c:pt>
                <c:pt idx="1628">
                  <c:v>43354</c:v>
                </c:pt>
                <c:pt idx="1629">
                  <c:v>43355</c:v>
                </c:pt>
                <c:pt idx="1630">
                  <c:v>43356</c:v>
                </c:pt>
                <c:pt idx="1631">
                  <c:v>43357</c:v>
                </c:pt>
                <c:pt idx="1632">
                  <c:v>43360</c:v>
                </c:pt>
                <c:pt idx="1633">
                  <c:v>43361</c:v>
                </c:pt>
                <c:pt idx="1634">
                  <c:v>43362</c:v>
                </c:pt>
                <c:pt idx="1635">
                  <c:v>43363</c:v>
                </c:pt>
                <c:pt idx="1636">
                  <c:v>43364</c:v>
                </c:pt>
                <c:pt idx="1637">
                  <c:v>43368</c:v>
                </c:pt>
                <c:pt idx="1638">
                  <c:v>43369</c:v>
                </c:pt>
                <c:pt idx="1639">
                  <c:v>43370</c:v>
                </c:pt>
                <c:pt idx="1640">
                  <c:v>43371</c:v>
                </c:pt>
                <c:pt idx="1641">
                  <c:v>43381</c:v>
                </c:pt>
                <c:pt idx="1642">
                  <c:v>43382</c:v>
                </c:pt>
                <c:pt idx="1643">
                  <c:v>43383</c:v>
                </c:pt>
                <c:pt idx="1644">
                  <c:v>43384</c:v>
                </c:pt>
                <c:pt idx="1645">
                  <c:v>43385</c:v>
                </c:pt>
                <c:pt idx="1646">
                  <c:v>43388</c:v>
                </c:pt>
                <c:pt idx="1647">
                  <c:v>43389</c:v>
                </c:pt>
                <c:pt idx="1648">
                  <c:v>43390</c:v>
                </c:pt>
                <c:pt idx="1649">
                  <c:v>43391</c:v>
                </c:pt>
                <c:pt idx="1650">
                  <c:v>43392</c:v>
                </c:pt>
                <c:pt idx="1651">
                  <c:v>43395</c:v>
                </c:pt>
                <c:pt idx="1652">
                  <c:v>43396</c:v>
                </c:pt>
                <c:pt idx="1653">
                  <c:v>43397</c:v>
                </c:pt>
                <c:pt idx="1654">
                  <c:v>43398</c:v>
                </c:pt>
                <c:pt idx="1655">
                  <c:v>43399</c:v>
                </c:pt>
                <c:pt idx="1656">
                  <c:v>43402</c:v>
                </c:pt>
                <c:pt idx="1657">
                  <c:v>43403</c:v>
                </c:pt>
                <c:pt idx="1658">
                  <c:v>43404</c:v>
                </c:pt>
                <c:pt idx="1659">
                  <c:v>43405</c:v>
                </c:pt>
                <c:pt idx="1660">
                  <c:v>43406</c:v>
                </c:pt>
                <c:pt idx="1661">
                  <c:v>43409</c:v>
                </c:pt>
                <c:pt idx="1662">
                  <c:v>43410</c:v>
                </c:pt>
                <c:pt idx="1663">
                  <c:v>43411</c:v>
                </c:pt>
                <c:pt idx="1664">
                  <c:v>43412</c:v>
                </c:pt>
                <c:pt idx="1665">
                  <c:v>43413</c:v>
                </c:pt>
                <c:pt idx="1666">
                  <c:v>43416</c:v>
                </c:pt>
                <c:pt idx="1667">
                  <c:v>43417</c:v>
                </c:pt>
                <c:pt idx="1668">
                  <c:v>43418</c:v>
                </c:pt>
                <c:pt idx="1669">
                  <c:v>43419</c:v>
                </c:pt>
                <c:pt idx="1670">
                  <c:v>43420</c:v>
                </c:pt>
                <c:pt idx="1671">
                  <c:v>43423</c:v>
                </c:pt>
                <c:pt idx="1672">
                  <c:v>43424</c:v>
                </c:pt>
                <c:pt idx="1673">
                  <c:v>43425</c:v>
                </c:pt>
                <c:pt idx="1674">
                  <c:v>43426</c:v>
                </c:pt>
                <c:pt idx="1675">
                  <c:v>43427</c:v>
                </c:pt>
                <c:pt idx="1676">
                  <c:v>43430</c:v>
                </c:pt>
                <c:pt idx="1677">
                  <c:v>43431</c:v>
                </c:pt>
                <c:pt idx="1678">
                  <c:v>43432</c:v>
                </c:pt>
                <c:pt idx="1679">
                  <c:v>43433</c:v>
                </c:pt>
                <c:pt idx="1680">
                  <c:v>43434</c:v>
                </c:pt>
                <c:pt idx="1681">
                  <c:v>43437</c:v>
                </c:pt>
                <c:pt idx="1682">
                  <c:v>43438</c:v>
                </c:pt>
                <c:pt idx="1683">
                  <c:v>43439</c:v>
                </c:pt>
                <c:pt idx="1684">
                  <c:v>43440</c:v>
                </c:pt>
                <c:pt idx="1685">
                  <c:v>43441</c:v>
                </c:pt>
                <c:pt idx="1686">
                  <c:v>43444</c:v>
                </c:pt>
                <c:pt idx="1687">
                  <c:v>43445</c:v>
                </c:pt>
                <c:pt idx="1688">
                  <c:v>43446</c:v>
                </c:pt>
                <c:pt idx="1689">
                  <c:v>43447</c:v>
                </c:pt>
                <c:pt idx="1690">
                  <c:v>43448</c:v>
                </c:pt>
                <c:pt idx="1691">
                  <c:v>43451</c:v>
                </c:pt>
                <c:pt idx="1692">
                  <c:v>43452</c:v>
                </c:pt>
                <c:pt idx="1693">
                  <c:v>43453</c:v>
                </c:pt>
                <c:pt idx="1694">
                  <c:v>43454</c:v>
                </c:pt>
                <c:pt idx="1695">
                  <c:v>43455</c:v>
                </c:pt>
                <c:pt idx="1696">
                  <c:v>43458</c:v>
                </c:pt>
                <c:pt idx="1697">
                  <c:v>43459</c:v>
                </c:pt>
                <c:pt idx="1698">
                  <c:v>43460</c:v>
                </c:pt>
                <c:pt idx="1699">
                  <c:v>43461</c:v>
                </c:pt>
                <c:pt idx="1700">
                  <c:v>43462</c:v>
                </c:pt>
                <c:pt idx="1701">
                  <c:v>43467</c:v>
                </c:pt>
                <c:pt idx="1702">
                  <c:v>43468</c:v>
                </c:pt>
                <c:pt idx="1703">
                  <c:v>43469</c:v>
                </c:pt>
                <c:pt idx="1704">
                  <c:v>43472</c:v>
                </c:pt>
                <c:pt idx="1705">
                  <c:v>43473</c:v>
                </c:pt>
                <c:pt idx="1706">
                  <c:v>43474</c:v>
                </c:pt>
                <c:pt idx="1707">
                  <c:v>43475</c:v>
                </c:pt>
                <c:pt idx="1708">
                  <c:v>43476</c:v>
                </c:pt>
                <c:pt idx="1709">
                  <c:v>43479</c:v>
                </c:pt>
                <c:pt idx="1710">
                  <c:v>43480</c:v>
                </c:pt>
                <c:pt idx="1711">
                  <c:v>43481</c:v>
                </c:pt>
                <c:pt idx="1712">
                  <c:v>43482</c:v>
                </c:pt>
                <c:pt idx="1713">
                  <c:v>43483</c:v>
                </c:pt>
                <c:pt idx="1714">
                  <c:v>43486</c:v>
                </c:pt>
                <c:pt idx="1715">
                  <c:v>43487</c:v>
                </c:pt>
                <c:pt idx="1716">
                  <c:v>43488</c:v>
                </c:pt>
                <c:pt idx="1717">
                  <c:v>43489</c:v>
                </c:pt>
                <c:pt idx="1718">
                  <c:v>43490</c:v>
                </c:pt>
                <c:pt idx="1719">
                  <c:v>43493</c:v>
                </c:pt>
                <c:pt idx="1720">
                  <c:v>43494</c:v>
                </c:pt>
                <c:pt idx="1721">
                  <c:v>43495</c:v>
                </c:pt>
                <c:pt idx="1722">
                  <c:v>43496</c:v>
                </c:pt>
                <c:pt idx="1723">
                  <c:v>43497</c:v>
                </c:pt>
                <c:pt idx="1724">
                  <c:v>43507</c:v>
                </c:pt>
                <c:pt idx="1725">
                  <c:v>43508</c:v>
                </c:pt>
                <c:pt idx="1726">
                  <c:v>43509</c:v>
                </c:pt>
                <c:pt idx="1727">
                  <c:v>43510</c:v>
                </c:pt>
                <c:pt idx="1728">
                  <c:v>43511</c:v>
                </c:pt>
                <c:pt idx="1729">
                  <c:v>43514</c:v>
                </c:pt>
                <c:pt idx="1730">
                  <c:v>43515</c:v>
                </c:pt>
                <c:pt idx="1731">
                  <c:v>43516</c:v>
                </c:pt>
                <c:pt idx="1732">
                  <c:v>43517</c:v>
                </c:pt>
                <c:pt idx="1733">
                  <c:v>43518</c:v>
                </c:pt>
                <c:pt idx="1734">
                  <c:v>43521</c:v>
                </c:pt>
                <c:pt idx="1735">
                  <c:v>43522</c:v>
                </c:pt>
                <c:pt idx="1736">
                  <c:v>43523</c:v>
                </c:pt>
                <c:pt idx="1737">
                  <c:v>43524</c:v>
                </c:pt>
                <c:pt idx="1738">
                  <c:v>43525</c:v>
                </c:pt>
                <c:pt idx="1739">
                  <c:v>43528</c:v>
                </c:pt>
                <c:pt idx="1740">
                  <c:v>43529</c:v>
                </c:pt>
                <c:pt idx="1741">
                  <c:v>43530</c:v>
                </c:pt>
                <c:pt idx="1742">
                  <c:v>43531</c:v>
                </c:pt>
                <c:pt idx="1743">
                  <c:v>43532</c:v>
                </c:pt>
                <c:pt idx="1744">
                  <c:v>43535</c:v>
                </c:pt>
                <c:pt idx="1745">
                  <c:v>43536</c:v>
                </c:pt>
                <c:pt idx="1746">
                  <c:v>43537</c:v>
                </c:pt>
                <c:pt idx="1747">
                  <c:v>43538</c:v>
                </c:pt>
                <c:pt idx="1748">
                  <c:v>43539</c:v>
                </c:pt>
                <c:pt idx="1749">
                  <c:v>43542</c:v>
                </c:pt>
                <c:pt idx="1750">
                  <c:v>43543</c:v>
                </c:pt>
                <c:pt idx="1751">
                  <c:v>43544</c:v>
                </c:pt>
                <c:pt idx="1752">
                  <c:v>43545</c:v>
                </c:pt>
                <c:pt idx="1753">
                  <c:v>43546</c:v>
                </c:pt>
                <c:pt idx="1754">
                  <c:v>43549</c:v>
                </c:pt>
                <c:pt idx="1755">
                  <c:v>43550</c:v>
                </c:pt>
                <c:pt idx="1756">
                  <c:v>43551</c:v>
                </c:pt>
                <c:pt idx="1757">
                  <c:v>43552</c:v>
                </c:pt>
                <c:pt idx="1758">
                  <c:v>43553</c:v>
                </c:pt>
                <c:pt idx="1759">
                  <c:v>43556</c:v>
                </c:pt>
                <c:pt idx="1760">
                  <c:v>43557</c:v>
                </c:pt>
                <c:pt idx="1761">
                  <c:v>43558</c:v>
                </c:pt>
                <c:pt idx="1762">
                  <c:v>43559</c:v>
                </c:pt>
                <c:pt idx="1763">
                  <c:v>43563</c:v>
                </c:pt>
                <c:pt idx="1764">
                  <c:v>43564</c:v>
                </c:pt>
                <c:pt idx="1765">
                  <c:v>43565</c:v>
                </c:pt>
                <c:pt idx="1766">
                  <c:v>43566</c:v>
                </c:pt>
                <c:pt idx="1767">
                  <c:v>43567</c:v>
                </c:pt>
                <c:pt idx="1768">
                  <c:v>43570</c:v>
                </c:pt>
                <c:pt idx="1769">
                  <c:v>43571</c:v>
                </c:pt>
                <c:pt idx="1770">
                  <c:v>43572</c:v>
                </c:pt>
                <c:pt idx="1771">
                  <c:v>43573</c:v>
                </c:pt>
                <c:pt idx="1772">
                  <c:v>43574</c:v>
                </c:pt>
                <c:pt idx="1773">
                  <c:v>43577</c:v>
                </c:pt>
                <c:pt idx="1774">
                  <c:v>43578</c:v>
                </c:pt>
                <c:pt idx="1775">
                  <c:v>43579</c:v>
                </c:pt>
                <c:pt idx="1776">
                  <c:v>43580</c:v>
                </c:pt>
                <c:pt idx="1777">
                  <c:v>43581</c:v>
                </c:pt>
                <c:pt idx="1778">
                  <c:v>43584</c:v>
                </c:pt>
                <c:pt idx="1779">
                  <c:v>43585</c:v>
                </c:pt>
                <c:pt idx="1780">
                  <c:v>43591</c:v>
                </c:pt>
                <c:pt idx="1781">
                  <c:v>43592</c:v>
                </c:pt>
                <c:pt idx="1782">
                  <c:v>43593</c:v>
                </c:pt>
                <c:pt idx="1783">
                  <c:v>43594</c:v>
                </c:pt>
                <c:pt idx="1784">
                  <c:v>43595</c:v>
                </c:pt>
                <c:pt idx="1785">
                  <c:v>43598</c:v>
                </c:pt>
                <c:pt idx="1786">
                  <c:v>43599</c:v>
                </c:pt>
                <c:pt idx="1787">
                  <c:v>43600</c:v>
                </c:pt>
                <c:pt idx="1788">
                  <c:v>43601</c:v>
                </c:pt>
                <c:pt idx="1789">
                  <c:v>43602</c:v>
                </c:pt>
                <c:pt idx="1790">
                  <c:v>43605</c:v>
                </c:pt>
                <c:pt idx="1791">
                  <c:v>43606</c:v>
                </c:pt>
                <c:pt idx="1792">
                  <c:v>43607</c:v>
                </c:pt>
                <c:pt idx="1793">
                  <c:v>43608</c:v>
                </c:pt>
                <c:pt idx="1794">
                  <c:v>43609</c:v>
                </c:pt>
                <c:pt idx="1795">
                  <c:v>43612</c:v>
                </c:pt>
                <c:pt idx="1796">
                  <c:v>43613</c:v>
                </c:pt>
                <c:pt idx="1797">
                  <c:v>43614</c:v>
                </c:pt>
                <c:pt idx="1798">
                  <c:v>43615</c:v>
                </c:pt>
                <c:pt idx="1799">
                  <c:v>43616</c:v>
                </c:pt>
                <c:pt idx="1800">
                  <c:v>43619</c:v>
                </c:pt>
                <c:pt idx="1801">
                  <c:v>43620</c:v>
                </c:pt>
                <c:pt idx="1802">
                  <c:v>43621</c:v>
                </c:pt>
                <c:pt idx="1803">
                  <c:v>43622</c:v>
                </c:pt>
                <c:pt idx="1804">
                  <c:v>43626</c:v>
                </c:pt>
                <c:pt idx="1805">
                  <c:v>43627</c:v>
                </c:pt>
                <c:pt idx="1806">
                  <c:v>43628</c:v>
                </c:pt>
                <c:pt idx="1807">
                  <c:v>43629</c:v>
                </c:pt>
                <c:pt idx="1808">
                  <c:v>43630</c:v>
                </c:pt>
                <c:pt idx="1809">
                  <c:v>43633</c:v>
                </c:pt>
                <c:pt idx="1810">
                  <c:v>43634</c:v>
                </c:pt>
                <c:pt idx="1811">
                  <c:v>43635</c:v>
                </c:pt>
                <c:pt idx="1812">
                  <c:v>43636</c:v>
                </c:pt>
                <c:pt idx="1813">
                  <c:v>43637</c:v>
                </c:pt>
                <c:pt idx="1814">
                  <c:v>43640</c:v>
                </c:pt>
                <c:pt idx="1815">
                  <c:v>43641</c:v>
                </c:pt>
                <c:pt idx="1816">
                  <c:v>43642</c:v>
                </c:pt>
                <c:pt idx="1817">
                  <c:v>43643</c:v>
                </c:pt>
                <c:pt idx="1818">
                  <c:v>43644</c:v>
                </c:pt>
                <c:pt idx="1819">
                  <c:v>43647</c:v>
                </c:pt>
                <c:pt idx="1820">
                  <c:v>43648</c:v>
                </c:pt>
                <c:pt idx="1821">
                  <c:v>43649</c:v>
                </c:pt>
                <c:pt idx="1822">
                  <c:v>43650</c:v>
                </c:pt>
                <c:pt idx="1823">
                  <c:v>43651</c:v>
                </c:pt>
                <c:pt idx="1824">
                  <c:v>43654</c:v>
                </c:pt>
                <c:pt idx="1825">
                  <c:v>43655</c:v>
                </c:pt>
                <c:pt idx="1826">
                  <c:v>43656</c:v>
                </c:pt>
                <c:pt idx="1827">
                  <c:v>43657</c:v>
                </c:pt>
                <c:pt idx="1828">
                  <c:v>43658</c:v>
                </c:pt>
                <c:pt idx="1829">
                  <c:v>43661</c:v>
                </c:pt>
                <c:pt idx="1830">
                  <c:v>43662</c:v>
                </c:pt>
                <c:pt idx="1831">
                  <c:v>43663</c:v>
                </c:pt>
                <c:pt idx="1832">
                  <c:v>43664</c:v>
                </c:pt>
                <c:pt idx="1833">
                  <c:v>43665</c:v>
                </c:pt>
                <c:pt idx="1834">
                  <c:v>43668</c:v>
                </c:pt>
                <c:pt idx="1835">
                  <c:v>43669</c:v>
                </c:pt>
                <c:pt idx="1836">
                  <c:v>43670</c:v>
                </c:pt>
                <c:pt idx="1837">
                  <c:v>43671</c:v>
                </c:pt>
                <c:pt idx="1838">
                  <c:v>43672</c:v>
                </c:pt>
                <c:pt idx="1839">
                  <c:v>43675</c:v>
                </c:pt>
                <c:pt idx="1840">
                  <c:v>43676</c:v>
                </c:pt>
                <c:pt idx="1841">
                  <c:v>43677</c:v>
                </c:pt>
                <c:pt idx="1842">
                  <c:v>43678</c:v>
                </c:pt>
                <c:pt idx="1843">
                  <c:v>43679</c:v>
                </c:pt>
                <c:pt idx="1844">
                  <c:v>43682</c:v>
                </c:pt>
                <c:pt idx="1845">
                  <c:v>43683</c:v>
                </c:pt>
                <c:pt idx="1846">
                  <c:v>43684</c:v>
                </c:pt>
                <c:pt idx="1847">
                  <c:v>43685</c:v>
                </c:pt>
                <c:pt idx="1848">
                  <c:v>43686</c:v>
                </c:pt>
                <c:pt idx="1849">
                  <c:v>43689</c:v>
                </c:pt>
                <c:pt idx="1850">
                  <c:v>43690</c:v>
                </c:pt>
                <c:pt idx="1851">
                  <c:v>43691</c:v>
                </c:pt>
                <c:pt idx="1852">
                  <c:v>43692</c:v>
                </c:pt>
                <c:pt idx="1853">
                  <c:v>43693</c:v>
                </c:pt>
                <c:pt idx="1854">
                  <c:v>43696</c:v>
                </c:pt>
                <c:pt idx="1855">
                  <c:v>43697</c:v>
                </c:pt>
                <c:pt idx="1856">
                  <c:v>43698</c:v>
                </c:pt>
                <c:pt idx="1857">
                  <c:v>43699</c:v>
                </c:pt>
                <c:pt idx="1858">
                  <c:v>43700</c:v>
                </c:pt>
                <c:pt idx="1859">
                  <c:v>43703</c:v>
                </c:pt>
                <c:pt idx="1860">
                  <c:v>43704</c:v>
                </c:pt>
                <c:pt idx="1861">
                  <c:v>43705</c:v>
                </c:pt>
                <c:pt idx="1862">
                  <c:v>43706</c:v>
                </c:pt>
                <c:pt idx="1863">
                  <c:v>43707</c:v>
                </c:pt>
                <c:pt idx="1864">
                  <c:v>43710</c:v>
                </c:pt>
                <c:pt idx="1865">
                  <c:v>43711</c:v>
                </c:pt>
                <c:pt idx="1866">
                  <c:v>43712</c:v>
                </c:pt>
                <c:pt idx="1867">
                  <c:v>43713</c:v>
                </c:pt>
                <c:pt idx="1868">
                  <c:v>43714</c:v>
                </c:pt>
                <c:pt idx="1869">
                  <c:v>43717</c:v>
                </c:pt>
                <c:pt idx="1870">
                  <c:v>43718</c:v>
                </c:pt>
                <c:pt idx="1871">
                  <c:v>43719</c:v>
                </c:pt>
                <c:pt idx="1872">
                  <c:v>43720</c:v>
                </c:pt>
                <c:pt idx="1873">
                  <c:v>43724</c:v>
                </c:pt>
                <c:pt idx="1874">
                  <c:v>43725</c:v>
                </c:pt>
                <c:pt idx="1875">
                  <c:v>43726</c:v>
                </c:pt>
                <c:pt idx="1876">
                  <c:v>43727</c:v>
                </c:pt>
                <c:pt idx="1877">
                  <c:v>43728</c:v>
                </c:pt>
                <c:pt idx="1878">
                  <c:v>43731</c:v>
                </c:pt>
                <c:pt idx="1879">
                  <c:v>43732</c:v>
                </c:pt>
                <c:pt idx="1880">
                  <c:v>43733</c:v>
                </c:pt>
                <c:pt idx="1881">
                  <c:v>43734</c:v>
                </c:pt>
                <c:pt idx="1882">
                  <c:v>43735</c:v>
                </c:pt>
                <c:pt idx="1883">
                  <c:v>43738</c:v>
                </c:pt>
                <c:pt idx="1884">
                  <c:v>43746</c:v>
                </c:pt>
                <c:pt idx="1885">
                  <c:v>43747</c:v>
                </c:pt>
                <c:pt idx="1886">
                  <c:v>43748</c:v>
                </c:pt>
                <c:pt idx="1887">
                  <c:v>43749</c:v>
                </c:pt>
                <c:pt idx="1888">
                  <c:v>43752</c:v>
                </c:pt>
                <c:pt idx="1889">
                  <c:v>43753</c:v>
                </c:pt>
                <c:pt idx="1890">
                  <c:v>43754</c:v>
                </c:pt>
                <c:pt idx="1891">
                  <c:v>43755</c:v>
                </c:pt>
                <c:pt idx="1892">
                  <c:v>43756</c:v>
                </c:pt>
                <c:pt idx="1893">
                  <c:v>43759</c:v>
                </c:pt>
                <c:pt idx="1894">
                  <c:v>43760</c:v>
                </c:pt>
                <c:pt idx="1895">
                  <c:v>43761</c:v>
                </c:pt>
                <c:pt idx="1896">
                  <c:v>43762</c:v>
                </c:pt>
                <c:pt idx="1897">
                  <c:v>43763</c:v>
                </c:pt>
                <c:pt idx="1898">
                  <c:v>43766</c:v>
                </c:pt>
                <c:pt idx="1899">
                  <c:v>43767</c:v>
                </c:pt>
                <c:pt idx="1900">
                  <c:v>43768</c:v>
                </c:pt>
                <c:pt idx="1901">
                  <c:v>43769</c:v>
                </c:pt>
                <c:pt idx="1902">
                  <c:v>43770</c:v>
                </c:pt>
                <c:pt idx="1903">
                  <c:v>43773</c:v>
                </c:pt>
                <c:pt idx="1904">
                  <c:v>43774</c:v>
                </c:pt>
                <c:pt idx="1905">
                  <c:v>43775</c:v>
                </c:pt>
                <c:pt idx="1906">
                  <c:v>43776</c:v>
                </c:pt>
                <c:pt idx="1907">
                  <c:v>43777</c:v>
                </c:pt>
                <c:pt idx="1908">
                  <c:v>43780</c:v>
                </c:pt>
                <c:pt idx="1909">
                  <c:v>43781</c:v>
                </c:pt>
                <c:pt idx="1910">
                  <c:v>43782</c:v>
                </c:pt>
                <c:pt idx="1911">
                  <c:v>43783</c:v>
                </c:pt>
                <c:pt idx="1912">
                  <c:v>43784</c:v>
                </c:pt>
                <c:pt idx="1913">
                  <c:v>43787</c:v>
                </c:pt>
                <c:pt idx="1914">
                  <c:v>43788</c:v>
                </c:pt>
                <c:pt idx="1915">
                  <c:v>43789</c:v>
                </c:pt>
                <c:pt idx="1916">
                  <c:v>43790</c:v>
                </c:pt>
                <c:pt idx="1917">
                  <c:v>43791</c:v>
                </c:pt>
                <c:pt idx="1918">
                  <c:v>43794</c:v>
                </c:pt>
                <c:pt idx="1919">
                  <c:v>43795</c:v>
                </c:pt>
                <c:pt idx="1920">
                  <c:v>43796</c:v>
                </c:pt>
                <c:pt idx="1921">
                  <c:v>43797</c:v>
                </c:pt>
                <c:pt idx="1922">
                  <c:v>43798</c:v>
                </c:pt>
                <c:pt idx="1923">
                  <c:v>43801</c:v>
                </c:pt>
                <c:pt idx="1924">
                  <c:v>43802</c:v>
                </c:pt>
                <c:pt idx="1925">
                  <c:v>43803</c:v>
                </c:pt>
                <c:pt idx="1926">
                  <c:v>43804</c:v>
                </c:pt>
                <c:pt idx="1927">
                  <c:v>43805</c:v>
                </c:pt>
                <c:pt idx="1928">
                  <c:v>43808</c:v>
                </c:pt>
                <c:pt idx="1929">
                  <c:v>43809</c:v>
                </c:pt>
                <c:pt idx="1930">
                  <c:v>43810</c:v>
                </c:pt>
                <c:pt idx="1931">
                  <c:v>43811</c:v>
                </c:pt>
                <c:pt idx="1932">
                  <c:v>43812</c:v>
                </c:pt>
                <c:pt idx="1933">
                  <c:v>43815</c:v>
                </c:pt>
                <c:pt idx="1934">
                  <c:v>43816</c:v>
                </c:pt>
                <c:pt idx="1935">
                  <c:v>43817</c:v>
                </c:pt>
                <c:pt idx="1936">
                  <c:v>43818</c:v>
                </c:pt>
                <c:pt idx="1937">
                  <c:v>43819</c:v>
                </c:pt>
                <c:pt idx="1938">
                  <c:v>43822</c:v>
                </c:pt>
                <c:pt idx="1939">
                  <c:v>43823</c:v>
                </c:pt>
                <c:pt idx="1940">
                  <c:v>43824</c:v>
                </c:pt>
                <c:pt idx="1941">
                  <c:v>43825</c:v>
                </c:pt>
                <c:pt idx="1942">
                  <c:v>43826</c:v>
                </c:pt>
                <c:pt idx="1943">
                  <c:v>43829</c:v>
                </c:pt>
                <c:pt idx="1944">
                  <c:v>43830</c:v>
                </c:pt>
                <c:pt idx="1945">
                  <c:v>43832</c:v>
                </c:pt>
                <c:pt idx="1946">
                  <c:v>43833</c:v>
                </c:pt>
                <c:pt idx="1947">
                  <c:v>43836</c:v>
                </c:pt>
                <c:pt idx="1948">
                  <c:v>43837</c:v>
                </c:pt>
                <c:pt idx="1949">
                  <c:v>43838</c:v>
                </c:pt>
                <c:pt idx="1950">
                  <c:v>43839</c:v>
                </c:pt>
                <c:pt idx="1951">
                  <c:v>43840</c:v>
                </c:pt>
                <c:pt idx="1952">
                  <c:v>43843</c:v>
                </c:pt>
                <c:pt idx="1953">
                  <c:v>43844</c:v>
                </c:pt>
                <c:pt idx="1954">
                  <c:v>43845</c:v>
                </c:pt>
                <c:pt idx="1955">
                  <c:v>43846</c:v>
                </c:pt>
                <c:pt idx="1956">
                  <c:v>43847</c:v>
                </c:pt>
                <c:pt idx="1957">
                  <c:v>43850</c:v>
                </c:pt>
                <c:pt idx="1958">
                  <c:v>43851</c:v>
                </c:pt>
                <c:pt idx="1959">
                  <c:v>43852</c:v>
                </c:pt>
                <c:pt idx="1960">
                  <c:v>43853</c:v>
                </c:pt>
                <c:pt idx="1961">
                  <c:v>43864</c:v>
                </c:pt>
                <c:pt idx="1962">
                  <c:v>43865</c:v>
                </c:pt>
                <c:pt idx="1963">
                  <c:v>43866</c:v>
                </c:pt>
                <c:pt idx="1964">
                  <c:v>43867</c:v>
                </c:pt>
                <c:pt idx="1965">
                  <c:v>43868</c:v>
                </c:pt>
                <c:pt idx="1966">
                  <c:v>43871</c:v>
                </c:pt>
                <c:pt idx="1967">
                  <c:v>43872</c:v>
                </c:pt>
                <c:pt idx="1968">
                  <c:v>43873</c:v>
                </c:pt>
                <c:pt idx="1969">
                  <c:v>43874</c:v>
                </c:pt>
                <c:pt idx="1970">
                  <c:v>43875</c:v>
                </c:pt>
                <c:pt idx="1971">
                  <c:v>43878</c:v>
                </c:pt>
                <c:pt idx="1972">
                  <c:v>43879</c:v>
                </c:pt>
                <c:pt idx="1973">
                  <c:v>43880</c:v>
                </c:pt>
                <c:pt idx="1974">
                  <c:v>43881</c:v>
                </c:pt>
                <c:pt idx="1975">
                  <c:v>43882</c:v>
                </c:pt>
                <c:pt idx="1976">
                  <c:v>43885</c:v>
                </c:pt>
                <c:pt idx="1977">
                  <c:v>43886</c:v>
                </c:pt>
                <c:pt idx="1978">
                  <c:v>43887</c:v>
                </c:pt>
                <c:pt idx="1979">
                  <c:v>43888</c:v>
                </c:pt>
                <c:pt idx="1980">
                  <c:v>43889</c:v>
                </c:pt>
                <c:pt idx="1981">
                  <c:v>43892</c:v>
                </c:pt>
                <c:pt idx="1982">
                  <c:v>43893</c:v>
                </c:pt>
                <c:pt idx="1983">
                  <c:v>43894</c:v>
                </c:pt>
                <c:pt idx="1984">
                  <c:v>43895</c:v>
                </c:pt>
                <c:pt idx="1985">
                  <c:v>43896</c:v>
                </c:pt>
                <c:pt idx="1986">
                  <c:v>43899</c:v>
                </c:pt>
                <c:pt idx="1987">
                  <c:v>43900</c:v>
                </c:pt>
                <c:pt idx="1988">
                  <c:v>43901</c:v>
                </c:pt>
                <c:pt idx="1989">
                  <c:v>43902</c:v>
                </c:pt>
                <c:pt idx="1990">
                  <c:v>43903</c:v>
                </c:pt>
                <c:pt idx="1991">
                  <c:v>43906</c:v>
                </c:pt>
                <c:pt idx="1992">
                  <c:v>43907</c:v>
                </c:pt>
                <c:pt idx="1993">
                  <c:v>43908</c:v>
                </c:pt>
                <c:pt idx="1994">
                  <c:v>43909</c:v>
                </c:pt>
                <c:pt idx="1995">
                  <c:v>43910</c:v>
                </c:pt>
                <c:pt idx="1996">
                  <c:v>43913</c:v>
                </c:pt>
                <c:pt idx="1997">
                  <c:v>43914</c:v>
                </c:pt>
                <c:pt idx="1998">
                  <c:v>43915</c:v>
                </c:pt>
                <c:pt idx="1999">
                  <c:v>43916</c:v>
                </c:pt>
                <c:pt idx="2000">
                  <c:v>43917</c:v>
                </c:pt>
                <c:pt idx="2001">
                  <c:v>43920</c:v>
                </c:pt>
                <c:pt idx="2002">
                  <c:v>43921</c:v>
                </c:pt>
                <c:pt idx="2003">
                  <c:v>43922</c:v>
                </c:pt>
                <c:pt idx="2004">
                  <c:v>43923</c:v>
                </c:pt>
                <c:pt idx="2005">
                  <c:v>43924</c:v>
                </c:pt>
                <c:pt idx="2006">
                  <c:v>43928</c:v>
                </c:pt>
                <c:pt idx="2007">
                  <c:v>43929</c:v>
                </c:pt>
                <c:pt idx="2008">
                  <c:v>43930</c:v>
                </c:pt>
                <c:pt idx="2009">
                  <c:v>43931</c:v>
                </c:pt>
                <c:pt idx="2010">
                  <c:v>43934</c:v>
                </c:pt>
                <c:pt idx="2011">
                  <c:v>43935</c:v>
                </c:pt>
                <c:pt idx="2012">
                  <c:v>43936</c:v>
                </c:pt>
                <c:pt idx="2013">
                  <c:v>43937</c:v>
                </c:pt>
                <c:pt idx="2014">
                  <c:v>43938</c:v>
                </c:pt>
                <c:pt idx="2015">
                  <c:v>43941</c:v>
                </c:pt>
                <c:pt idx="2016">
                  <c:v>43942</c:v>
                </c:pt>
                <c:pt idx="2017">
                  <c:v>43943</c:v>
                </c:pt>
                <c:pt idx="2018">
                  <c:v>43944</c:v>
                </c:pt>
                <c:pt idx="2019">
                  <c:v>43945</c:v>
                </c:pt>
                <c:pt idx="2020">
                  <c:v>43948</c:v>
                </c:pt>
                <c:pt idx="2021">
                  <c:v>43949</c:v>
                </c:pt>
                <c:pt idx="2022">
                  <c:v>43950</c:v>
                </c:pt>
                <c:pt idx="2023">
                  <c:v>43951</c:v>
                </c:pt>
                <c:pt idx="2024">
                  <c:v>43957</c:v>
                </c:pt>
                <c:pt idx="2025">
                  <c:v>43958</c:v>
                </c:pt>
                <c:pt idx="2026">
                  <c:v>43959</c:v>
                </c:pt>
                <c:pt idx="2027">
                  <c:v>43962</c:v>
                </c:pt>
                <c:pt idx="2028">
                  <c:v>43963</c:v>
                </c:pt>
                <c:pt idx="2029">
                  <c:v>43964</c:v>
                </c:pt>
                <c:pt idx="2030">
                  <c:v>43965</c:v>
                </c:pt>
                <c:pt idx="2031">
                  <c:v>43966</c:v>
                </c:pt>
                <c:pt idx="2032">
                  <c:v>43969</c:v>
                </c:pt>
                <c:pt idx="2033">
                  <c:v>43970</c:v>
                </c:pt>
                <c:pt idx="2034">
                  <c:v>43971</c:v>
                </c:pt>
                <c:pt idx="2035">
                  <c:v>43972</c:v>
                </c:pt>
                <c:pt idx="2036">
                  <c:v>43973</c:v>
                </c:pt>
                <c:pt idx="2037">
                  <c:v>43976</c:v>
                </c:pt>
                <c:pt idx="2038">
                  <c:v>43977</c:v>
                </c:pt>
                <c:pt idx="2039">
                  <c:v>43978</c:v>
                </c:pt>
                <c:pt idx="2040">
                  <c:v>43979</c:v>
                </c:pt>
                <c:pt idx="2041">
                  <c:v>43980</c:v>
                </c:pt>
                <c:pt idx="2042">
                  <c:v>43983</c:v>
                </c:pt>
                <c:pt idx="2043">
                  <c:v>43984</c:v>
                </c:pt>
                <c:pt idx="2044">
                  <c:v>43985</c:v>
                </c:pt>
                <c:pt idx="2045">
                  <c:v>43986</c:v>
                </c:pt>
                <c:pt idx="2046">
                  <c:v>43987</c:v>
                </c:pt>
                <c:pt idx="2047">
                  <c:v>43990</c:v>
                </c:pt>
                <c:pt idx="2048">
                  <c:v>43991</c:v>
                </c:pt>
                <c:pt idx="2049">
                  <c:v>43992</c:v>
                </c:pt>
                <c:pt idx="2050">
                  <c:v>43993</c:v>
                </c:pt>
                <c:pt idx="2051">
                  <c:v>43994</c:v>
                </c:pt>
                <c:pt idx="2052">
                  <c:v>43997</c:v>
                </c:pt>
                <c:pt idx="2053">
                  <c:v>43998</c:v>
                </c:pt>
                <c:pt idx="2054">
                  <c:v>43999</c:v>
                </c:pt>
                <c:pt idx="2055">
                  <c:v>44000</c:v>
                </c:pt>
                <c:pt idx="2056">
                  <c:v>44001</c:v>
                </c:pt>
                <c:pt idx="2057">
                  <c:v>44004</c:v>
                </c:pt>
                <c:pt idx="2058">
                  <c:v>44005</c:v>
                </c:pt>
                <c:pt idx="2059">
                  <c:v>44006</c:v>
                </c:pt>
                <c:pt idx="2060">
                  <c:v>44011</c:v>
                </c:pt>
                <c:pt idx="2061">
                  <c:v>44012</c:v>
                </c:pt>
                <c:pt idx="2062">
                  <c:v>44013</c:v>
                </c:pt>
                <c:pt idx="2063">
                  <c:v>44014</c:v>
                </c:pt>
                <c:pt idx="2064">
                  <c:v>44015</c:v>
                </c:pt>
                <c:pt idx="2065">
                  <c:v>44018</c:v>
                </c:pt>
                <c:pt idx="2066">
                  <c:v>44019</c:v>
                </c:pt>
                <c:pt idx="2067">
                  <c:v>44020</c:v>
                </c:pt>
                <c:pt idx="2068">
                  <c:v>44021</c:v>
                </c:pt>
                <c:pt idx="2069">
                  <c:v>44022</c:v>
                </c:pt>
                <c:pt idx="2070">
                  <c:v>44025</c:v>
                </c:pt>
                <c:pt idx="2071">
                  <c:v>44026</c:v>
                </c:pt>
                <c:pt idx="2072">
                  <c:v>44027</c:v>
                </c:pt>
                <c:pt idx="2073">
                  <c:v>44028</c:v>
                </c:pt>
                <c:pt idx="2074">
                  <c:v>44029</c:v>
                </c:pt>
                <c:pt idx="2075">
                  <c:v>44032</c:v>
                </c:pt>
                <c:pt idx="2076">
                  <c:v>44033</c:v>
                </c:pt>
                <c:pt idx="2077">
                  <c:v>44034</c:v>
                </c:pt>
                <c:pt idx="2078">
                  <c:v>44035</c:v>
                </c:pt>
                <c:pt idx="2079">
                  <c:v>44036</c:v>
                </c:pt>
                <c:pt idx="2080">
                  <c:v>44039</c:v>
                </c:pt>
                <c:pt idx="2081">
                  <c:v>44040</c:v>
                </c:pt>
                <c:pt idx="2082">
                  <c:v>44041</c:v>
                </c:pt>
                <c:pt idx="2083">
                  <c:v>44042</c:v>
                </c:pt>
                <c:pt idx="2084">
                  <c:v>44043</c:v>
                </c:pt>
                <c:pt idx="2085">
                  <c:v>44046</c:v>
                </c:pt>
                <c:pt idx="2086">
                  <c:v>44047</c:v>
                </c:pt>
                <c:pt idx="2087">
                  <c:v>44048</c:v>
                </c:pt>
                <c:pt idx="2088">
                  <c:v>44049</c:v>
                </c:pt>
                <c:pt idx="2089">
                  <c:v>44050</c:v>
                </c:pt>
                <c:pt idx="2090">
                  <c:v>44053</c:v>
                </c:pt>
                <c:pt idx="2091">
                  <c:v>44054</c:v>
                </c:pt>
                <c:pt idx="2092">
                  <c:v>44055</c:v>
                </c:pt>
                <c:pt idx="2093">
                  <c:v>44056</c:v>
                </c:pt>
                <c:pt idx="2094">
                  <c:v>44057</c:v>
                </c:pt>
                <c:pt idx="2095">
                  <c:v>44060</c:v>
                </c:pt>
                <c:pt idx="2096">
                  <c:v>44061</c:v>
                </c:pt>
                <c:pt idx="2097">
                  <c:v>44062</c:v>
                </c:pt>
                <c:pt idx="2098">
                  <c:v>44063</c:v>
                </c:pt>
                <c:pt idx="2099">
                  <c:v>44064</c:v>
                </c:pt>
                <c:pt idx="2100">
                  <c:v>44067</c:v>
                </c:pt>
                <c:pt idx="2101">
                  <c:v>44068</c:v>
                </c:pt>
                <c:pt idx="2102">
                  <c:v>44069</c:v>
                </c:pt>
                <c:pt idx="2103">
                  <c:v>44070</c:v>
                </c:pt>
                <c:pt idx="2104">
                  <c:v>44071</c:v>
                </c:pt>
                <c:pt idx="2105">
                  <c:v>44074</c:v>
                </c:pt>
                <c:pt idx="2106">
                  <c:v>44075</c:v>
                </c:pt>
                <c:pt idx="2107">
                  <c:v>44076</c:v>
                </c:pt>
                <c:pt idx="2108">
                  <c:v>44077</c:v>
                </c:pt>
                <c:pt idx="2109">
                  <c:v>44078</c:v>
                </c:pt>
                <c:pt idx="2110">
                  <c:v>44081</c:v>
                </c:pt>
                <c:pt idx="2111">
                  <c:v>44082</c:v>
                </c:pt>
                <c:pt idx="2112">
                  <c:v>44083</c:v>
                </c:pt>
                <c:pt idx="2113">
                  <c:v>44084</c:v>
                </c:pt>
                <c:pt idx="2114">
                  <c:v>44085</c:v>
                </c:pt>
                <c:pt idx="2115">
                  <c:v>44088</c:v>
                </c:pt>
                <c:pt idx="2116">
                  <c:v>44089</c:v>
                </c:pt>
                <c:pt idx="2117">
                  <c:v>44090</c:v>
                </c:pt>
                <c:pt idx="2118">
                  <c:v>44091</c:v>
                </c:pt>
                <c:pt idx="2119">
                  <c:v>44092</c:v>
                </c:pt>
                <c:pt idx="2120">
                  <c:v>44095</c:v>
                </c:pt>
                <c:pt idx="2121">
                  <c:v>44096</c:v>
                </c:pt>
                <c:pt idx="2122">
                  <c:v>44097</c:v>
                </c:pt>
                <c:pt idx="2123">
                  <c:v>44098</c:v>
                </c:pt>
                <c:pt idx="2124">
                  <c:v>44099</c:v>
                </c:pt>
                <c:pt idx="2125">
                  <c:v>44102</c:v>
                </c:pt>
                <c:pt idx="2126">
                  <c:v>44103</c:v>
                </c:pt>
                <c:pt idx="2127">
                  <c:v>44104</c:v>
                </c:pt>
                <c:pt idx="2128">
                  <c:v>44113</c:v>
                </c:pt>
                <c:pt idx="2129">
                  <c:v>44116</c:v>
                </c:pt>
                <c:pt idx="2130">
                  <c:v>44117</c:v>
                </c:pt>
                <c:pt idx="2131">
                  <c:v>44118</c:v>
                </c:pt>
                <c:pt idx="2132">
                  <c:v>44119</c:v>
                </c:pt>
                <c:pt idx="2133">
                  <c:v>44120</c:v>
                </c:pt>
                <c:pt idx="2134">
                  <c:v>44123</c:v>
                </c:pt>
                <c:pt idx="2135">
                  <c:v>44124</c:v>
                </c:pt>
                <c:pt idx="2136">
                  <c:v>44125</c:v>
                </c:pt>
                <c:pt idx="2137">
                  <c:v>44126</c:v>
                </c:pt>
                <c:pt idx="2138">
                  <c:v>44127</c:v>
                </c:pt>
                <c:pt idx="2139">
                  <c:v>44130</c:v>
                </c:pt>
                <c:pt idx="2140">
                  <c:v>44131</c:v>
                </c:pt>
                <c:pt idx="2141">
                  <c:v>44132</c:v>
                </c:pt>
                <c:pt idx="2142">
                  <c:v>44133</c:v>
                </c:pt>
                <c:pt idx="2143">
                  <c:v>44134</c:v>
                </c:pt>
                <c:pt idx="2144">
                  <c:v>44137</c:v>
                </c:pt>
                <c:pt idx="2145">
                  <c:v>44138</c:v>
                </c:pt>
                <c:pt idx="2146">
                  <c:v>44139</c:v>
                </c:pt>
                <c:pt idx="2147">
                  <c:v>44140</c:v>
                </c:pt>
                <c:pt idx="2148">
                  <c:v>44141</c:v>
                </c:pt>
                <c:pt idx="2149">
                  <c:v>44144</c:v>
                </c:pt>
                <c:pt idx="2150">
                  <c:v>44145</c:v>
                </c:pt>
                <c:pt idx="2151">
                  <c:v>44146</c:v>
                </c:pt>
                <c:pt idx="2152">
                  <c:v>44147</c:v>
                </c:pt>
                <c:pt idx="2153">
                  <c:v>44148</c:v>
                </c:pt>
                <c:pt idx="2154">
                  <c:v>44151</c:v>
                </c:pt>
                <c:pt idx="2155">
                  <c:v>44152</c:v>
                </c:pt>
                <c:pt idx="2156">
                  <c:v>44153</c:v>
                </c:pt>
                <c:pt idx="2157">
                  <c:v>44154</c:v>
                </c:pt>
                <c:pt idx="2158">
                  <c:v>44155</c:v>
                </c:pt>
                <c:pt idx="2159">
                  <c:v>44158</c:v>
                </c:pt>
                <c:pt idx="2160">
                  <c:v>44159</c:v>
                </c:pt>
                <c:pt idx="2161">
                  <c:v>44160</c:v>
                </c:pt>
                <c:pt idx="2162">
                  <c:v>44161</c:v>
                </c:pt>
                <c:pt idx="2163">
                  <c:v>44162</c:v>
                </c:pt>
                <c:pt idx="2164">
                  <c:v>44165</c:v>
                </c:pt>
                <c:pt idx="2165">
                  <c:v>44166</c:v>
                </c:pt>
                <c:pt idx="2166">
                  <c:v>44167</c:v>
                </c:pt>
                <c:pt idx="2167">
                  <c:v>44168</c:v>
                </c:pt>
                <c:pt idx="2168">
                  <c:v>44169</c:v>
                </c:pt>
                <c:pt idx="2169">
                  <c:v>44172</c:v>
                </c:pt>
                <c:pt idx="2170">
                  <c:v>44173</c:v>
                </c:pt>
                <c:pt idx="2171">
                  <c:v>44174</c:v>
                </c:pt>
                <c:pt idx="2172">
                  <c:v>44175</c:v>
                </c:pt>
                <c:pt idx="2173">
                  <c:v>44176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44186</c:v>
                </c:pt>
                <c:pt idx="2180">
                  <c:v>44187</c:v>
                </c:pt>
                <c:pt idx="2181">
                  <c:v>44188</c:v>
                </c:pt>
                <c:pt idx="2182">
                  <c:v>44189</c:v>
                </c:pt>
                <c:pt idx="2183">
                  <c:v>44190</c:v>
                </c:pt>
                <c:pt idx="2184">
                  <c:v>44193</c:v>
                </c:pt>
                <c:pt idx="2185">
                  <c:v>44194</c:v>
                </c:pt>
                <c:pt idx="2186">
                  <c:v>44195</c:v>
                </c:pt>
                <c:pt idx="2187">
                  <c:v>44196</c:v>
                </c:pt>
                <c:pt idx="2188">
                  <c:v>44200</c:v>
                </c:pt>
                <c:pt idx="2189">
                  <c:v>44201</c:v>
                </c:pt>
                <c:pt idx="2190">
                  <c:v>44202</c:v>
                </c:pt>
                <c:pt idx="2191">
                  <c:v>44203</c:v>
                </c:pt>
                <c:pt idx="2192">
                  <c:v>44204</c:v>
                </c:pt>
                <c:pt idx="2193">
                  <c:v>44207</c:v>
                </c:pt>
                <c:pt idx="2194">
                  <c:v>44208</c:v>
                </c:pt>
                <c:pt idx="2195">
                  <c:v>44209</c:v>
                </c:pt>
                <c:pt idx="2196">
                  <c:v>44210</c:v>
                </c:pt>
                <c:pt idx="2197">
                  <c:v>44211</c:v>
                </c:pt>
                <c:pt idx="2198">
                  <c:v>44214</c:v>
                </c:pt>
                <c:pt idx="2199">
                  <c:v>44215</c:v>
                </c:pt>
                <c:pt idx="2200">
                  <c:v>44216</c:v>
                </c:pt>
                <c:pt idx="2201">
                  <c:v>44217</c:v>
                </c:pt>
                <c:pt idx="2202">
                  <c:v>44218</c:v>
                </c:pt>
                <c:pt idx="2203">
                  <c:v>44221</c:v>
                </c:pt>
                <c:pt idx="2204">
                  <c:v>44222</c:v>
                </c:pt>
                <c:pt idx="2205">
                  <c:v>44223</c:v>
                </c:pt>
                <c:pt idx="2206">
                  <c:v>44224</c:v>
                </c:pt>
                <c:pt idx="2207">
                  <c:v>44225</c:v>
                </c:pt>
                <c:pt idx="2208">
                  <c:v>44228</c:v>
                </c:pt>
                <c:pt idx="2209">
                  <c:v>44229</c:v>
                </c:pt>
                <c:pt idx="2210">
                  <c:v>44230</c:v>
                </c:pt>
                <c:pt idx="2211">
                  <c:v>44231</c:v>
                </c:pt>
                <c:pt idx="2212">
                  <c:v>44232</c:v>
                </c:pt>
                <c:pt idx="2213">
                  <c:v>44235</c:v>
                </c:pt>
                <c:pt idx="2214">
                  <c:v>44236</c:v>
                </c:pt>
                <c:pt idx="2215">
                  <c:v>44237</c:v>
                </c:pt>
                <c:pt idx="2216">
                  <c:v>44245</c:v>
                </c:pt>
                <c:pt idx="2217">
                  <c:v>44246</c:v>
                </c:pt>
                <c:pt idx="2218">
                  <c:v>44249</c:v>
                </c:pt>
                <c:pt idx="2219">
                  <c:v>44250</c:v>
                </c:pt>
                <c:pt idx="2220">
                  <c:v>44251</c:v>
                </c:pt>
                <c:pt idx="2221">
                  <c:v>44252</c:v>
                </c:pt>
                <c:pt idx="2222">
                  <c:v>44253</c:v>
                </c:pt>
                <c:pt idx="2223">
                  <c:v>44256</c:v>
                </c:pt>
                <c:pt idx="2224">
                  <c:v>44257</c:v>
                </c:pt>
                <c:pt idx="2225">
                  <c:v>44258</c:v>
                </c:pt>
                <c:pt idx="2226">
                  <c:v>44259</c:v>
                </c:pt>
                <c:pt idx="2227">
                  <c:v>44260</c:v>
                </c:pt>
                <c:pt idx="2228">
                  <c:v>44263</c:v>
                </c:pt>
                <c:pt idx="2229">
                  <c:v>44264</c:v>
                </c:pt>
                <c:pt idx="2230">
                  <c:v>44265</c:v>
                </c:pt>
                <c:pt idx="2231">
                  <c:v>44266</c:v>
                </c:pt>
                <c:pt idx="2232">
                  <c:v>44267</c:v>
                </c:pt>
                <c:pt idx="2233">
                  <c:v>44270</c:v>
                </c:pt>
                <c:pt idx="2234">
                  <c:v>44271</c:v>
                </c:pt>
                <c:pt idx="2235">
                  <c:v>44272</c:v>
                </c:pt>
                <c:pt idx="2236">
                  <c:v>44273</c:v>
                </c:pt>
                <c:pt idx="2237">
                  <c:v>44274</c:v>
                </c:pt>
                <c:pt idx="2238">
                  <c:v>44277</c:v>
                </c:pt>
                <c:pt idx="2239">
                  <c:v>44278</c:v>
                </c:pt>
                <c:pt idx="2240">
                  <c:v>44279</c:v>
                </c:pt>
                <c:pt idx="2241">
                  <c:v>44280</c:v>
                </c:pt>
                <c:pt idx="2242">
                  <c:v>44281</c:v>
                </c:pt>
                <c:pt idx="2243">
                  <c:v>44284</c:v>
                </c:pt>
                <c:pt idx="2244">
                  <c:v>44285</c:v>
                </c:pt>
                <c:pt idx="2245">
                  <c:v>44286</c:v>
                </c:pt>
                <c:pt idx="2246">
                  <c:v>44287</c:v>
                </c:pt>
                <c:pt idx="2247">
                  <c:v>44288</c:v>
                </c:pt>
                <c:pt idx="2248">
                  <c:v>44292</c:v>
                </c:pt>
                <c:pt idx="2249">
                  <c:v>44293</c:v>
                </c:pt>
                <c:pt idx="2250">
                  <c:v>44294</c:v>
                </c:pt>
                <c:pt idx="2251">
                  <c:v>44295</c:v>
                </c:pt>
                <c:pt idx="2252">
                  <c:v>44298</c:v>
                </c:pt>
                <c:pt idx="2253">
                  <c:v>44299</c:v>
                </c:pt>
                <c:pt idx="2254">
                  <c:v>44300</c:v>
                </c:pt>
                <c:pt idx="2255">
                  <c:v>44301</c:v>
                </c:pt>
                <c:pt idx="2256">
                  <c:v>44302</c:v>
                </c:pt>
                <c:pt idx="2257">
                  <c:v>44305</c:v>
                </c:pt>
                <c:pt idx="2258">
                  <c:v>44306</c:v>
                </c:pt>
                <c:pt idx="2259">
                  <c:v>44307</c:v>
                </c:pt>
                <c:pt idx="2260">
                  <c:v>44308</c:v>
                </c:pt>
                <c:pt idx="2261">
                  <c:v>44309</c:v>
                </c:pt>
                <c:pt idx="2262">
                  <c:v>44312</c:v>
                </c:pt>
                <c:pt idx="2263">
                  <c:v>44313</c:v>
                </c:pt>
                <c:pt idx="2264">
                  <c:v>44314</c:v>
                </c:pt>
                <c:pt idx="2265">
                  <c:v>44315</c:v>
                </c:pt>
                <c:pt idx="2266">
                  <c:v>44316</c:v>
                </c:pt>
                <c:pt idx="2267">
                  <c:v>44322</c:v>
                </c:pt>
                <c:pt idx="2268">
                  <c:v>44323</c:v>
                </c:pt>
                <c:pt idx="2269">
                  <c:v>44326</c:v>
                </c:pt>
                <c:pt idx="2270">
                  <c:v>44327</c:v>
                </c:pt>
                <c:pt idx="2271">
                  <c:v>44328</c:v>
                </c:pt>
                <c:pt idx="2272">
                  <c:v>44329</c:v>
                </c:pt>
                <c:pt idx="2273">
                  <c:v>44330</c:v>
                </c:pt>
                <c:pt idx="2274">
                  <c:v>44333</c:v>
                </c:pt>
                <c:pt idx="2275">
                  <c:v>44334</c:v>
                </c:pt>
                <c:pt idx="2276">
                  <c:v>44335</c:v>
                </c:pt>
                <c:pt idx="2277">
                  <c:v>44336</c:v>
                </c:pt>
                <c:pt idx="2278">
                  <c:v>44337</c:v>
                </c:pt>
                <c:pt idx="2279">
                  <c:v>44340</c:v>
                </c:pt>
                <c:pt idx="2280">
                  <c:v>44341</c:v>
                </c:pt>
                <c:pt idx="2281">
                  <c:v>44342</c:v>
                </c:pt>
                <c:pt idx="2282">
                  <c:v>44343</c:v>
                </c:pt>
                <c:pt idx="2283">
                  <c:v>44344</c:v>
                </c:pt>
                <c:pt idx="2284">
                  <c:v>44347</c:v>
                </c:pt>
                <c:pt idx="2285">
                  <c:v>44348</c:v>
                </c:pt>
                <c:pt idx="2286">
                  <c:v>44349</c:v>
                </c:pt>
                <c:pt idx="2287">
                  <c:v>44350</c:v>
                </c:pt>
                <c:pt idx="2288">
                  <c:v>44351</c:v>
                </c:pt>
                <c:pt idx="2289">
                  <c:v>44354</c:v>
                </c:pt>
                <c:pt idx="2290">
                  <c:v>44355</c:v>
                </c:pt>
                <c:pt idx="2291">
                  <c:v>44356</c:v>
                </c:pt>
                <c:pt idx="2292">
                  <c:v>44357</c:v>
                </c:pt>
                <c:pt idx="2293">
                  <c:v>44358</c:v>
                </c:pt>
                <c:pt idx="2294">
                  <c:v>44362</c:v>
                </c:pt>
                <c:pt idx="2295">
                  <c:v>44363</c:v>
                </c:pt>
                <c:pt idx="2296">
                  <c:v>44364</c:v>
                </c:pt>
                <c:pt idx="2297">
                  <c:v>44365</c:v>
                </c:pt>
                <c:pt idx="2298">
                  <c:v>44368</c:v>
                </c:pt>
                <c:pt idx="2299">
                  <c:v>44369</c:v>
                </c:pt>
                <c:pt idx="2300">
                  <c:v>44370</c:v>
                </c:pt>
                <c:pt idx="2301">
                  <c:v>44371</c:v>
                </c:pt>
                <c:pt idx="2302">
                  <c:v>44372</c:v>
                </c:pt>
                <c:pt idx="2303">
                  <c:v>44375</c:v>
                </c:pt>
                <c:pt idx="2304">
                  <c:v>44376</c:v>
                </c:pt>
                <c:pt idx="2305">
                  <c:v>44377</c:v>
                </c:pt>
                <c:pt idx="2306">
                  <c:v>44378</c:v>
                </c:pt>
                <c:pt idx="2307">
                  <c:v>44379</c:v>
                </c:pt>
                <c:pt idx="2308">
                  <c:v>44382</c:v>
                </c:pt>
                <c:pt idx="2309">
                  <c:v>44383</c:v>
                </c:pt>
                <c:pt idx="2310">
                  <c:v>44384</c:v>
                </c:pt>
                <c:pt idx="2311">
                  <c:v>44385</c:v>
                </c:pt>
                <c:pt idx="2312">
                  <c:v>44386</c:v>
                </c:pt>
                <c:pt idx="2313">
                  <c:v>44389</c:v>
                </c:pt>
                <c:pt idx="2314">
                  <c:v>44390</c:v>
                </c:pt>
                <c:pt idx="2315">
                  <c:v>44391</c:v>
                </c:pt>
                <c:pt idx="2316">
                  <c:v>44392</c:v>
                </c:pt>
                <c:pt idx="2317">
                  <c:v>44393</c:v>
                </c:pt>
                <c:pt idx="2318">
                  <c:v>44396</c:v>
                </c:pt>
                <c:pt idx="2319">
                  <c:v>44397</c:v>
                </c:pt>
                <c:pt idx="2320">
                  <c:v>44398</c:v>
                </c:pt>
                <c:pt idx="2321">
                  <c:v>44399</c:v>
                </c:pt>
                <c:pt idx="2322">
                  <c:v>44400</c:v>
                </c:pt>
                <c:pt idx="2323">
                  <c:v>44403</c:v>
                </c:pt>
                <c:pt idx="2324">
                  <c:v>44404</c:v>
                </c:pt>
                <c:pt idx="2325">
                  <c:v>44405</c:v>
                </c:pt>
                <c:pt idx="2326">
                  <c:v>44406</c:v>
                </c:pt>
                <c:pt idx="2327">
                  <c:v>44407</c:v>
                </c:pt>
                <c:pt idx="2328">
                  <c:v>44410</c:v>
                </c:pt>
                <c:pt idx="2329">
                  <c:v>44411</c:v>
                </c:pt>
                <c:pt idx="2330">
                  <c:v>44412</c:v>
                </c:pt>
                <c:pt idx="2331">
                  <c:v>44413</c:v>
                </c:pt>
                <c:pt idx="2332">
                  <c:v>44414</c:v>
                </c:pt>
                <c:pt idx="2333">
                  <c:v>44417</c:v>
                </c:pt>
                <c:pt idx="2334">
                  <c:v>44418</c:v>
                </c:pt>
                <c:pt idx="2335">
                  <c:v>44419</c:v>
                </c:pt>
                <c:pt idx="2336">
                  <c:v>44420</c:v>
                </c:pt>
                <c:pt idx="2337">
                  <c:v>44421</c:v>
                </c:pt>
                <c:pt idx="2338">
                  <c:v>44424</c:v>
                </c:pt>
                <c:pt idx="2339">
                  <c:v>44425</c:v>
                </c:pt>
                <c:pt idx="2340">
                  <c:v>44426</c:v>
                </c:pt>
                <c:pt idx="2341">
                  <c:v>44427</c:v>
                </c:pt>
                <c:pt idx="2342">
                  <c:v>44428</c:v>
                </c:pt>
                <c:pt idx="2343">
                  <c:v>44431</c:v>
                </c:pt>
                <c:pt idx="2344">
                  <c:v>44432</c:v>
                </c:pt>
                <c:pt idx="2345">
                  <c:v>44433</c:v>
                </c:pt>
                <c:pt idx="2346">
                  <c:v>44434</c:v>
                </c:pt>
                <c:pt idx="2347">
                  <c:v>44435</c:v>
                </c:pt>
                <c:pt idx="2348">
                  <c:v>44438</c:v>
                </c:pt>
                <c:pt idx="2349">
                  <c:v>44439</c:v>
                </c:pt>
                <c:pt idx="2350">
                  <c:v>44440</c:v>
                </c:pt>
                <c:pt idx="2351">
                  <c:v>44441</c:v>
                </c:pt>
                <c:pt idx="2352">
                  <c:v>44442</c:v>
                </c:pt>
                <c:pt idx="2353">
                  <c:v>44445</c:v>
                </c:pt>
                <c:pt idx="2354">
                  <c:v>44446</c:v>
                </c:pt>
                <c:pt idx="2355">
                  <c:v>44447</c:v>
                </c:pt>
                <c:pt idx="2356">
                  <c:v>44448</c:v>
                </c:pt>
                <c:pt idx="2357">
                  <c:v>44449</c:v>
                </c:pt>
                <c:pt idx="2358">
                  <c:v>44452</c:v>
                </c:pt>
                <c:pt idx="2359">
                  <c:v>44453</c:v>
                </c:pt>
                <c:pt idx="2360">
                  <c:v>44454</c:v>
                </c:pt>
                <c:pt idx="2361">
                  <c:v>44455</c:v>
                </c:pt>
                <c:pt idx="2362">
                  <c:v>44456</c:v>
                </c:pt>
                <c:pt idx="2363">
                  <c:v>44461</c:v>
                </c:pt>
                <c:pt idx="2364">
                  <c:v>44462</c:v>
                </c:pt>
                <c:pt idx="2365">
                  <c:v>44463</c:v>
                </c:pt>
                <c:pt idx="2366">
                  <c:v>44466</c:v>
                </c:pt>
                <c:pt idx="2367">
                  <c:v>44467</c:v>
                </c:pt>
                <c:pt idx="2368">
                  <c:v>44468</c:v>
                </c:pt>
                <c:pt idx="2369">
                  <c:v>44469</c:v>
                </c:pt>
                <c:pt idx="2370">
                  <c:v>44477</c:v>
                </c:pt>
                <c:pt idx="2371">
                  <c:v>44480</c:v>
                </c:pt>
                <c:pt idx="2372">
                  <c:v>44481</c:v>
                </c:pt>
                <c:pt idx="2373">
                  <c:v>44482</c:v>
                </c:pt>
                <c:pt idx="2374">
                  <c:v>44483</c:v>
                </c:pt>
                <c:pt idx="2375">
                  <c:v>44484</c:v>
                </c:pt>
                <c:pt idx="2376">
                  <c:v>44487</c:v>
                </c:pt>
                <c:pt idx="2377">
                  <c:v>44488</c:v>
                </c:pt>
                <c:pt idx="2378">
                  <c:v>44489</c:v>
                </c:pt>
                <c:pt idx="2379">
                  <c:v>44490</c:v>
                </c:pt>
                <c:pt idx="2380">
                  <c:v>44491</c:v>
                </c:pt>
                <c:pt idx="2381">
                  <c:v>44494</c:v>
                </c:pt>
                <c:pt idx="2382">
                  <c:v>44495</c:v>
                </c:pt>
                <c:pt idx="2383">
                  <c:v>44496</c:v>
                </c:pt>
                <c:pt idx="2384">
                  <c:v>44497</c:v>
                </c:pt>
                <c:pt idx="2385">
                  <c:v>44498</c:v>
                </c:pt>
                <c:pt idx="2386">
                  <c:v>44501</c:v>
                </c:pt>
                <c:pt idx="2387">
                  <c:v>44502</c:v>
                </c:pt>
                <c:pt idx="2388">
                  <c:v>44503</c:v>
                </c:pt>
                <c:pt idx="2389">
                  <c:v>44504</c:v>
                </c:pt>
                <c:pt idx="2390">
                  <c:v>44505</c:v>
                </c:pt>
                <c:pt idx="2391">
                  <c:v>44508</c:v>
                </c:pt>
                <c:pt idx="2392">
                  <c:v>44509</c:v>
                </c:pt>
                <c:pt idx="2393">
                  <c:v>44510</c:v>
                </c:pt>
                <c:pt idx="2394">
                  <c:v>44511</c:v>
                </c:pt>
                <c:pt idx="2395">
                  <c:v>44512</c:v>
                </c:pt>
                <c:pt idx="2396">
                  <c:v>44515</c:v>
                </c:pt>
                <c:pt idx="2397">
                  <c:v>44516</c:v>
                </c:pt>
                <c:pt idx="2398">
                  <c:v>44517</c:v>
                </c:pt>
                <c:pt idx="2399">
                  <c:v>44518</c:v>
                </c:pt>
                <c:pt idx="2400">
                  <c:v>44519</c:v>
                </c:pt>
                <c:pt idx="2401">
                  <c:v>44522</c:v>
                </c:pt>
                <c:pt idx="2402">
                  <c:v>44523</c:v>
                </c:pt>
                <c:pt idx="2403">
                  <c:v>44524</c:v>
                </c:pt>
                <c:pt idx="2404">
                  <c:v>44525</c:v>
                </c:pt>
                <c:pt idx="2405">
                  <c:v>44526</c:v>
                </c:pt>
                <c:pt idx="2406">
                  <c:v>44529</c:v>
                </c:pt>
                <c:pt idx="2407">
                  <c:v>44530</c:v>
                </c:pt>
                <c:pt idx="2408">
                  <c:v>44531</c:v>
                </c:pt>
                <c:pt idx="2409">
                  <c:v>44532</c:v>
                </c:pt>
                <c:pt idx="2410">
                  <c:v>44533</c:v>
                </c:pt>
                <c:pt idx="2411">
                  <c:v>44536</c:v>
                </c:pt>
                <c:pt idx="2412">
                  <c:v>44537</c:v>
                </c:pt>
                <c:pt idx="2413">
                  <c:v>44538</c:v>
                </c:pt>
                <c:pt idx="2414">
                  <c:v>44539</c:v>
                </c:pt>
                <c:pt idx="2415">
                  <c:v>44540</c:v>
                </c:pt>
                <c:pt idx="2416">
                  <c:v>44543</c:v>
                </c:pt>
                <c:pt idx="2417">
                  <c:v>44544</c:v>
                </c:pt>
                <c:pt idx="2418">
                  <c:v>44545</c:v>
                </c:pt>
                <c:pt idx="2419">
                  <c:v>44546</c:v>
                </c:pt>
                <c:pt idx="2420">
                  <c:v>44547</c:v>
                </c:pt>
                <c:pt idx="2421">
                  <c:v>44550</c:v>
                </c:pt>
                <c:pt idx="2422">
                  <c:v>44551</c:v>
                </c:pt>
                <c:pt idx="2423">
                  <c:v>44552</c:v>
                </c:pt>
                <c:pt idx="2424">
                  <c:v>44553</c:v>
                </c:pt>
                <c:pt idx="2425">
                  <c:v>44554</c:v>
                </c:pt>
                <c:pt idx="2426">
                  <c:v>44557</c:v>
                </c:pt>
                <c:pt idx="2427">
                  <c:v>44558</c:v>
                </c:pt>
                <c:pt idx="2428">
                  <c:v>44559</c:v>
                </c:pt>
                <c:pt idx="2429">
                  <c:v>44560</c:v>
                </c:pt>
                <c:pt idx="2430">
                  <c:v>44561</c:v>
                </c:pt>
                <c:pt idx="2431">
                  <c:v>44565</c:v>
                </c:pt>
                <c:pt idx="2432">
                  <c:v>44566</c:v>
                </c:pt>
                <c:pt idx="2433">
                  <c:v>44567</c:v>
                </c:pt>
                <c:pt idx="2434">
                  <c:v>44568</c:v>
                </c:pt>
                <c:pt idx="2435">
                  <c:v>44571</c:v>
                </c:pt>
                <c:pt idx="2436">
                  <c:v>44572</c:v>
                </c:pt>
                <c:pt idx="2437">
                  <c:v>44573</c:v>
                </c:pt>
                <c:pt idx="2438">
                  <c:v>44574</c:v>
                </c:pt>
                <c:pt idx="2439">
                  <c:v>44575</c:v>
                </c:pt>
                <c:pt idx="2440">
                  <c:v>44578</c:v>
                </c:pt>
                <c:pt idx="2441">
                  <c:v>44579</c:v>
                </c:pt>
                <c:pt idx="2442">
                  <c:v>44580</c:v>
                </c:pt>
                <c:pt idx="2443">
                  <c:v>44581</c:v>
                </c:pt>
                <c:pt idx="2444">
                  <c:v>44582</c:v>
                </c:pt>
                <c:pt idx="2445">
                  <c:v>44585</c:v>
                </c:pt>
                <c:pt idx="2446">
                  <c:v>44586</c:v>
                </c:pt>
                <c:pt idx="2447">
                  <c:v>44587</c:v>
                </c:pt>
                <c:pt idx="2448">
                  <c:v>44588</c:v>
                </c:pt>
                <c:pt idx="2449">
                  <c:v>44589</c:v>
                </c:pt>
                <c:pt idx="2450">
                  <c:v>44599</c:v>
                </c:pt>
                <c:pt idx="2451">
                  <c:v>44600</c:v>
                </c:pt>
                <c:pt idx="2452">
                  <c:v>44601</c:v>
                </c:pt>
                <c:pt idx="2453">
                  <c:v>44602</c:v>
                </c:pt>
                <c:pt idx="2454">
                  <c:v>44603</c:v>
                </c:pt>
                <c:pt idx="2455">
                  <c:v>44606</c:v>
                </c:pt>
                <c:pt idx="2456">
                  <c:v>44607</c:v>
                </c:pt>
                <c:pt idx="2457">
                  <c:v>44608</c:v>
                </c:pt>
                <c:pt idx="2458">
                  <c:v>44609</c:v>
                </c:pt>
                <c:pt idx="2459">
                  <c:v>44610</c:v>
                </c:pt>
                <c:pt idx="2460">
                  <c:v>44613</c:v>
                </c:pt>
                <c:pt idx="2461">
                  <c:v>44614</c:v>
                </c:pt>
                <c:pt idx="2462">
                  <c:v>44615</c:v>
                </c:pt>
                <c:pt idx="2463">
                  <c:v>44616</c:v>
                </c:pt>
                <c:pt idx="2464">
                  <c:v>44617</c:v>
                </c:pt>
                <c:pt idx="2465">
                  <c:v>44620</c:v>
                </c:pt>
                <c:pt idx="2466">
                  <c:v>44621</c:v>
                </c:pt>
                <c:pt idx="2467">
                  <c:v>44622</c:v>
                </c:pt>
                <c:pt idx="2468">
                  <c:v>44623</c:v>
                </c:pt>
                <c:pt idx="2469">
                  <c:v>44624</c:v>
                </c:pt>
                <c:pt idx="2470">
                  <c:v>44627</c:v>
                </c:pt>
                <c:pt idx="2471">
                  <c:v>44628</c:v>
                </c:pt>
                <c:pt idx="2472">
                  <c:v>44629</c:v>
                </c:pt>
                <c:pt idx="2473">
                  <c:v>44630</c:v>
                </c:pt>
                <c:pt idx="2474">
                  <c:v>44631</c:v>
                </c:pt>
                <c:pt idx="2475">
                  <c:v>44634</c:v>
                </c:pt>
                <c:pt idx="2476">
                  <c:v>44635</c:v>
                </c:pt>
                <c:pt idx="2477">
                  <c:v>44636</c:v>
                </c:pt>
                <c:pt idx="2478">
                  <c:v>44637</c:v>
                </c:pt>
                <c:pt idx="2479">
                  <c:v>44638</c:v>
                </c:pt>
                <c:pt idx="2480">
                  <c:v>44641</c:v>
                </c:pt>
                <c:pt idx="2481">
                  <c:v>44642</c:v>
                </c:pt>
                <c:pt idx="2482">
                  <c:v>44643</c:v>
                </c:pt>
                <c:pt idx="2483">
                  <c:v>44644</c:v>
                </c:pt>
                <c:pt idx="2484">
                  <c:v>44645</c:v>
                </c:pt>
                <c:pt idx="2485">
                  <c:v>44648</c:v>
                </c:pt>
                <c:pt idx="2486">
                  <c:v>44649</c:v>
                </c:pt>
                <c:pt idx="2487">
                  <c:v>44650</c:v>
                </c:pt>
                <c:pt idx="2488">
                  <c:v>44651</c:v>
                </c:pt>
                <c:pt idx="2489">
                  <c:v>44652</c:v>
                </c:pt>
                <c:pt idx="2490">
                  <c:v>44657</c:v>
                </c:pt>
                <c:pt idx="2491">
                  <c:v>44658</c:v>
                </c:pt>
                <c:pt idx="2492">
                  <c:v>44659</c:v>
                </c:pt>
                <c:pt idx="2493">
                  <c:v>44662</c:v>
                </c:pt>
                <c:pt idx="2494">
                  <c:v>44663</c:v>
                </c:pt>
                <c:pt idx="2495">
                  <c:v>44664</c:v>
                </c:pt>
                <c:pt idx="2496">
                  <c:v>44665</c:v>
                </c:pt>
                <c:pt idx="2497">
                  <c:v>44666</c:v>
                </c:pt>
                <c:pt idx="2498">
                  <c:v>44669</c:v>
                </c:pt>
                <c:pt idx="2499">
                  <c:v>44670</c:v>
                </c:pt>
                <c:pt idx="2500">
                  <c:v>44671</c:v>
                </c:pt>
                <c:pt idx="2501">
                  <c:v>44672</c:v>
                </c:pt>
                <c:pt idx="2502">
                  <c:v>44673</c:v>
                </c:pt>
                <c:pt idx="2503">
                  <c:v>44676</c:v>
                </c:pt>
                <c:pt idx="2504">
                  <c:v>44677</c:v>
                </c:pt>
                <c:pt idx="2505">
                  <c:v>44678</c:v>
                </c:pt>
                <c:pt idx="2506">
                  <c:v>44679</c:v>
                </c:pt>
                <c:pt idx="2507">
                  <c:v>44680</c:v>
                </c:pt>
                <c:pt idx="2508">
                  <c:v>44686</c:v>
                </c:pt>
                <c:pt idx="2509">
                  <c:v>44687</c:v>
                </c:pt>
                <c:pt idx="2510">
                  <c:v>44690</c:v>
                </c:pt>
                <c:pt idx="2511">
                  <c:v>44691</c:v>
                </c:pt>
                <c:pt idx="2512">
                  <c:v>44692</c:v>
                </c:pt>
                <c:pt idx="2513">
                  <c:v>44693</c:v>
                </c:pt>
                <c:pt idx="2514">
                  <c:v>44694</c:v>
                </c:pt>
                <c:pt idx="2515">
                  <c:v>44697</c:v>
                </c:pt>
                <c:pt idx="2516">
                  <c:v>44698</c:v>
                </c:pt>
                <c:pt idx="2517">
                  <c:v>44699</c:v>
                </c:pt>
                <c:pt idx="2518">
                  <c:v>44700</c:v>
                </c:pt>
                <c:pt idx="2519">
                  <c:v>44701</c:v>
                </c:pt>
                <c:pt idx="2520">
                  <c:v>44704</c:v>
                </c:pt>
                <c:pt idx="2521">
                  <c:v>44705</c:v>
                </c:pt>
                <c:pt idx="2522">
                  <c:v>44706</c:v>
                </c:pt>
                <c:pt idx="2523">
                  <c:v>44707</c:v>
                </c:pt>
                <c:pt idx="2524">
                  <c:v>44708</c:v>
                </c:pt>
                <c:pt idx="2525">
                  <c:v>44711</c:v>
                </c:pt>
                <c:pt idx="2526">
                  <c:v>44712</c:v>
                </c:pt>
                <c:pt idx="2527">
                  <c:v>44713</c:v>
                </c:pt>
                <c:pt idx="2528">
                  <c:v>44714</c:v>
                </c:pt>
                <c:pt idx="2529">
                  <c:v>44718</c:v>
                </c:pt>
                <c:pt idx="2530">
                  <c:v>44719</c:v>
                </c:pt>
                <c:pt idx="2531">
                  <c:v>44720</c:v>
                </c:pt>
                <c:pt idx="2532">
                  <c:v>44721</c:v>
                </c:pt>
                <c:pt idx="2533">
                  <c:v>44722</c:v>
                </c:pt>
                <c:pt idx="2534">
                  <c:v>44725</c:v>
                </c:pt>
                <c:pt idx="2535">
                  <c:v>44726</c:v>
                </c:pt>
                <c:pt idx="2536">
                  <c:v>44727</c:v>
                </c:pt>
                <c:pt idx="2537">
                  <c:v>44728</c:v>
                </c:pt>
                <c:pt idx="2538">
                  <c:v>44729</c:v>
                </c:pt>
                <c:pt idx="2539">
                  <c:v>44732</c:v>
                </c:pt>
                <c:pt idx="2540">
                  <c:v>44733</c:v>
                </c:pt>
                <c:pt idx="2541">
                  <c:v>44734</c:v>
                </c:pt>
                <c:pt idx="2542">
                  <c:v>44735</c:v>
                </c:pt>
                <c:pt idx="2543">
                  <c:v>44736</c:v>
                </c:pt>
                <c:pt idx="2544">
                  <c:v>44739</c:v>
                </c:pt>
                <c:pt idx="2545">
                  <c:v>44740</c:v>
                </c:pt>
                <c:pt idx="2546">
                  <c:v>44741</c:v>
                </c:pt>
                <c:pt idx="2547">
                  <c:v>44742</c:v>
                </c:pt>
                <c:pt idx="2548">
                  <c:v>44743</c:v>
                </c:pt>
                <c:pt idx="2549">
                  <c:v>44746</c:v>
                </c:pt>
                <c:pt idx="2550">
                  <c:v>44747</c:v>
                </c:pt>
                <c:pt idx="2551">
                  <c:v>44748</c:v>
                </c:pt>
                <c:pt idx="2552">
                  <c:v>44749</c:v>
                </c:pt>
                <c:pt idx="2553">
                  <c:v>44750</c:v>
                </c:pt>
                <c:pt idx="2554">
                  <c:v>44753</c:v>
                </c:pt>
                <c:pt idx="2555">
                  <c:v>44754</c:v>
                </c:pt>
                <c:pt idx="2556">
                  <c:v>44755</c:v>
                </c:pt>
                <c:pt idx="2557">
                  <c:v>44756</c:v>
                </c:pt>
                <c:pt idx="2558">
                  <c:v>44757</c:v>
                </c:pt>
                <c:pt idx="2559">
                  <c:v>44760</c:v>
                </c:pt>
                <c:pt idx="2560">
                  <c:v>44761</c:v>
                </c:pt>
                <c:pt idx="2561">
                  <c:v>44762</c:v>
                </c:pt>
                <c:pt idx="2562">
                  <c:v>44763</c:v>
                </c:pt>
                <c:pt idx="2563">
                  <c:v>44764</c:v>
                </c:pt>
                <c:pt idx="2564">
                  <c:v>44767</c:v>
                </c:pt>
                <c:pt idx="2565">
                  <c:v>44768</c:v>
                </c:pt>
                <c:pt idx="2566">
                  <c:v>44769</c:v>
                </c:pt>
                <c:pt idx="2567">
                  <c:v>44770</c:v>
                </c:pt>
                <c:pt idx="2568">
                  <c:v>44771</c:v>
                </c:pt>
                <c:pt idx="2569">
                  <c:v>44774</c:v>
                </c:pt>
                <c:pt idx="2570">
                  <c:v>44775</c:v>
                </c:pt>
                <c:pt idx="2571">
                  <c:v>44776</c:v>
                </c:pt>
                <c:pt idx="2572">
                  <c:v>44777</c:v>
                </c:pt>
                <c:pt idx="2573">
                  <c:v>44778</c:v>
                </c:pt>
                <c:pt idx="2574">
                  <c:v>44781</c:v>
                </c:pt>
                <c:pt idx="2575">
                  <c:v>44782</c:v>
                </c:pt>
                <c:pt idx="2576">
                  <c:v>44783</c:v>
                </c:pt>
                <c:pt idx="2577">
                  <c:v>44784</c:v>
                </c:pt>
                <c:pt idx="2578">
                  <c:v>44785</c:v>
                </c:pt>
                <c:pt idx="2579">
                  <c:v>44788</c:v>
                </c:pt>
                <c:pt idx="2580">
                  <c:v>44789</c:v>
                </c:pt>
                <c:pt idx="2581">
                  <c:v>44790</c:v>
                </c:pt>
                <c:pt idx="2582">
                  <c:v>44791</c:v>
                </c:pt>
                <c:pt idx="2583">
                  <c:v>44792</c:v>
                </c:pt>
                <c:pt idx="2584">
                  <c:v>44795</c:v>
                </c:pt>
                <c:pt idx="2585">
                  <c:v>44796</c:v>
                </c:pt>
                <c:pt idx="2586">
                  <c:v>44797</c:v>
                </c:pt>
                <c:pt idx="2587">
                  <c:v>44798</c:v>
                </c:pt>
                <c:pt idx="2588">
                  <c:v>44799</c:v>
                </c:pt>
                <c:pt idx="2589">
                  <c:v>44802</c:v>
                </c:pt>
                <c:pt idx="2590">
                  <c:v>44803</c:v>
                </c:pt>
                <c:pt idx="2591">
                  <c:v>44804</c:v>
                </c:pt>
                <c:pt idx="2592">
                  <c:v>44805</c:v>
                </c:pt>
                <c:pt idx="2593">
                  <c:v>44806</c:v>
                </c:pt>
                <c:pt idx="2594">
                  <c:v>44809</c:v>
                </c:pt>
                <c:pt idx="2595">
                  <c:v>44810</c:v>
                </c:pt>
                <c:pt idx="2596">
                  <c:v>44811</c:v>
                </c:pt>
                <c:pt idx="2597">
                  <c:v>44812</c:v>
                </c:pt>
                <c:pt idx="2598">
                  <c:v>44813</c:v>
                </c:pt>
                <c:pt idx="2599">
                  <c:v>44817</c:v>
                </c:pt>
                <c:pt idx="2600">
                  <c:v>44818</c:v>
                </c:pt>
                <c:pt idx="2601">
                  <c:v>44819</c:v>
                </c:pt>
                <c:pt idx="2602">
                  <c:v>44820</c:v>
                </c:pt>
                <c:pt idx="2603">
                  <c:v>44823</c:v>
                </c:pt>
                <c:pt idx="2604">
                  <c:v>44824</c:v>
                </c:pt>
                <c:pt idx="2605">
                  <c:v>44825</c:v>
                </c:pt>
                <c:pt idx="2606">
                  <c:v>44826</c:v>
                </c:pt>
                <c:pt idx="2607">
                  <c:v>44827</c:v>
                </c:pt>
                <c:pt idx="2608">
                  <c:v>44830</c:v>
                </c:pt>
                <c:pt idx="2609">
                  <c:v>44831</c:v>
                </c:pt>
                <c:pt idx="2610">
                  <c:v>44832</c:v>
                </c:pt>
                <c:pt idx="2611">
                  <c:v>44833</c:v>
                </c:pt>
                <c:pt idx="2612">
                  <c:v>44834</c:v>
                </c:pt>
                <c:pt idx="2613">
                  <c:v>44844</c:v>
                </c:pt>
                <c:pt idx="2614">
                  <c:v>44845</c:v>
                </c:pt>
                <c:pt idx="2615">
                  <c:v>44846</c:v>
                </c:pt>
                <c:pt idx="2616">
                  <c:v>44847</c:v>
                </c:pt>
                <c:pt idx="2617">
                  <c:v>44848</c:v>
                </c:pt>
                <c:pt idx="2618">
                  <c:v>44851</c:v>
                </c:pt>
                <c:pt idx="2619">
                  <c:v>44852</c:v>
                </c:pt>
                <c:pt idx="2620">
                  <c:v>44853</c:v>
                </c:pt>
                <c:pt idx="2621">
                  <c:v>44854</c:v>
                </c:pt>
                <c:pt idx="2622">
                  <c:v>44855</c:v>
                </c:pt>
                <c:pt idx="2623">
                  <c:v>44858</c:v>
                </c:pt>
                <c:pt idx="2624">
                  <c:v>44859</c:v>
                </c:pt>
                <c:pt idx="2625">
                  <c:v>44860</c:v>
                </c:pt>
                <c:pt idx="2626">
                  <c:v>44861</c:v>
                </c:pt>
                <c:pt idx="2627">
                  <c:v>44862</c:v>
                </c:pt>
                <c:pt idx="2628">
                  <c:v>44865</c:v>
                </c:pt>
                <c:pt idx="2629">
                  <c:v>44866</c:v>
                </c:pt>
                <c:pt idx="2630">
                  <c:v>44867</c:v>
                </c:pt>
                <c:pt idx="2631">
                  <c:v>44868</c:v>
                </c:pt>
                <c:pt idx="2632">
                  <c:v>44869</c:v>
                </c:pt>
                <c:pt idx="2633">
                  <c:v>44872</c:v>
                </c:pt>
                <c:pt idx="2634">
                  <c:v>44873</c:v>
                </c:pt>
                <c:pt idx="2635">
                  <c:v>44874</c:v>
                </c:pt>
                <c:pt idx="2636">
                  <c:v>44875</c:v>
                </c:pt>
                <c:pt idx="2637">
                  <c:v>44876</c:v>
                </c:pt>
                <c:pt idx="2638">
                  <c:v>44879</c:v>
                </c:pt>
                <c:pt idx="2639">
                  <c:v>44880</c:v>
                </c:pt>
                <c:pt idx="2640">
                  <c:v>44881</c:v>
                </c:pt>
                <c:pt idx="2641">
                  <c:v>44882</c:v>
                </c:pt>
                <c:pt idx="2642">
                  <c:v>44883</c:v>
                </c:pt>
                <c:pt idx="2643">
                  <c:v>44886</c:v>
                </c:pt>
                <c:pt idx="2644">
                  <c:v>44887</c:v>
                </c:pt>
                <c:pt idx="2645">
                  <c:v>44888</c:v>
                </c:pt>
                <c:pt idx="2646">
                  <c:v>44889</c:v>
                </c:pt>
                <c:pt idx="2647">
                  <c:v>44890</c:v>
                </c:pt>
                <c:pt idx="2648">
                  <c:v>44893</c:v>
                </c:pt>
                <c:pt idx="2649">
                  <c:v>44894</c:v>
                </c:pt>
                <c:pt idx="2650">
                  <c:v>44895</c:v>
                </c:pt>
                <c:pt idx="2651">
                  <c:v>44896</c:v>
                </c:pt>
                <c:pt idx="2652">
                  <c:v>44897</c:v>
                </c:pt>
                <c:pt idx="2653">
                  <c:v>44900</c:v>
                </c:pt>
                <c:pt idx="2654">
                  <c:v>44901</c:v>
                </c:pt>
                <c:pt idx="2655">
                  <c:v>44902</c:v>
                </c:pt>
                <c:pt idx="2656">
                  <c:v>44903</c:v>
                </c:pt>
                <c:pt idx="2657">
                  <c:v>44904</c:v>
                </c:pt>
                <c:pt idx="2658">
                  <c:v>44907</c:v>
                </c:pt>
                <c:pt idx="2659">
                  <c:v>44908</c:v>
                </c:pt>
                <c:pt idx="2660">
                  <c:v>44909</c:v>
                </c:pt>
                <c:pt idx="2661">
                  <c:v>44910</c:v>
                </c:pt>
                <c:pt idx="2662">
                  <c:v>44911</c:v>
                </c:pt>
                <c:pt idx="2663">
                  <c:v>44914</c:v>
                </c:pt>
                <c:pt idx="2664">
                  <c:v>44915</c:v>
                </c:pt>
                <c:pt idx="2665">
                  <c:v>44916</c:v>
                </c:pt>
                <c:pt idx="2666">
                  <c:v>44917</c:v>
                </c:pt>
                <c:pt idx="2667">
                  <c:v>44918</c:v>
                </c:pt>
                <c:pt idx="2668">
                  <c:v>44921</c:v>
                </c:pt>
                <c:pt idx="2669">
                  <c:v>44922</c:v>
                </c:pt>
                <c:pt idx="2670">
                  <c:v>44923</c:v>
                </c:pt>
                <c:pt idx="2671">
                  <c:v>44924</c:v>
                </c:pt>
                <c:pt idx="2672">
                  <c:v>44925</c:v>
                </c:pt>
                <c:pt idx="2673">
                  <c:v>44929</c:v>
                </c:pt>
                <c:pt idx="2674">
                  <c:v>44930</c:v>
                </c:pt>
                <c:pt idx="2675">
                  <c:v>44931</c:v>
                </c:pt>
                <c:pt idx="2676">
                  <c:v>44932</c:v>
                </c:pt>
                <c:pt idx="2677">
                  <c:v>44935</c:v>
                </c:pt>
                <c:pt idx="2678">
                  <c:v>44936</c:v>
                </c:pt>
                <c:pt idx="2679">
                  <c:v>44937</c:v>
                </c:pt>
                <c:pt idx="2680">
                  <c:v>44938</c:v>
                </c:pt>
                <c:pt idx="2681">
                  <c:v>44939</c:v>
                </c:pt>
                <c:pt idx="2682">
                  <c:v>44942</c:v>
                </c:pt>
                <c:pt idx="2683">
                  <c:v>44943</c:v>
                </c:pt>
                <c:pt idx="2684">
                  <c:v>44944</c:v>
                </c:pt>
                <c:pt idx="2685">
                  <c:v>44945</c:v>
                </c:pt>
                <c:pt idx="2686">
                  <c:v>44946</c:v>
                </c:pt>
                <c:pt idx="2687">
                  <c:v>44956</c:v>
                </c:pt>
                <c:pt idx="2688">
                  <c:v>44957</c:v>
                </c:pt>
                <c:pt idx="2689">
                  <c:v>44958</c:v>
                </c:pt>
                <c:pt idx="2690">
                  <c:v>44959</c:v>
                </c:pt>
                <c:pt idx="2691">
                  <c:v>44960</c:v>
                </c:pt>
                <c:pt idx="2692">
                  <c:v>44963</c:v>
                </c:pt>
                <c:pt idx="2693">
                  <c:v>44964</c:v>
                </c:pt>
                <c:pt idx="2694">
                  <c:v>44965</c:v>
                </c:pt>
                <c:pt idx="2695">
                  <c:v>44966</c:v>
                </c:pt>
                <c:pt idx="2696">
                  <c:v>44967</c:v>
                </c:pt>
                <c:pt idx="2697">
                  <c:v>44970</c:v>
                </c:pt>
                <c:pt idx="2698">
                  <c:v>44971</c:v>
                </c:pt>
                <c:pt idx="2699">
                  <c:v>44972</c:v>
                </c:pt>
                <c:pt idx="2700">
                  <c:v>44973</c:v>
                </c:pt>
                <c:pt idx="2701">
                  <c:v>44974</c:v>
                </c:pt>
                <c:pt idx="2702">
                  <c:v>44977</c:v>
                </c:pt>
                <c:pt idx="2703">
                  <c:v>44978</c:v>
                </c:pt>
                <c:pt idx="2704">
                  <c:v>44979</c:v>
                </c:pt>
                <c:pt idx="2705">
                  <c:v>44980</c:v>
                </c:pt>
                <c:pt idx="2706">
                  <c:v>44981</c:v>
                </c:pt>
                <c:pt idx="2707">
                  <c:v>44984</c:v>
                </c:pt>
                <c:pt idx="2708">
                  <c:v>44985</c:v>
                </c:pt>
                <c:pt idx="2709">
                  <c:v>44986</c:v>
                </c:pt>
                <c:pt idx="2710">
                  <c:v>44987</c:v>
                </c:pt>
                <c:pt idx="2711">
                  <c:v>44988</c:v>
                </c:pt>
                <c:pt idx="2712">
                  <c:v>44991</c:v>
                </c:pt>
                <c:pt idx="2713">
                  <c:v>44992</c:v>
                </c:pt>
                <c:pt idx="2714">
                  <c:v>44993</c:v>
                </c:pt>
                <c:pt idx="2715">
                  <c:v>44994</c:v>
                </c:pt>
                <c:pt idx="2716">
                  <c:v>44995</c:v>
                </c:pt>
                <c:pt idx="2717">
                  <c:v>44998</c:v>
                </c:pt>
                <c:pt idx="2718">
                  <c:v>44999</c:v>
                </c:pt>
                <c:pt idx="2719">
                  <c:v>45000</c:v>
                </c:pt>
                <c:pt idx="2720">
                  <c:v>45001</c:v>
                </c:pt>
                <c:pt idx="2721">
                  <c:v>45002</c:v>
                </c:pt>
                <c:pt idx="2722">
                  <c:v>45005</c:v>
                </c:pt>
                <c:pt idx="2723">
                  <c:v>45006</c:v>
                </c:pt>
                <c:pt idx="2724">
                  <c:v>45007</c:v>
                </c:pt>
                <c:pt idx="2725">
                  <c:v>45008</c:v>
                </c:pt>
                <c:pt idx="2726">
                  <c:v>45009</c:v>
                </c:pt>
                <c:pt idx="2727">
                  <c:v>45012</c:v>
                </c:pt>
                <c:pt idx="2728">
                  <c:v>45013</c:v>
                </c:pt>
                <c:pt idx="2729">
                  <c:v>45014</c:v>
                </c:pt>
                <c:pt idx="2730">
                  <c:v>45015</c:v>
                </c:pt>
                <c:pt idx="2731">
                  <c:v>45016</c:v>
                </c:pt>
                <c:pt idx="2732">
                  <c:v>45019</c:v>
                </c:pt>
                <c:pt idx="2733">
                  <c:v>45020</c:v>
                </c:pt>
                <c:pt idx="2734">
                  <c:v>45022</c:v>
                </c:pt>
                <c:pt idx="2735">
                  <c:v>45023</c:v>
                </c:pt>
                <c:pt idx="2736">
                  <c:v>45026</c:v>
                </c:pt>
                <c:pt idx="2737">
                  <c:v>45027</c:v>
                </c:pt>
                <c:pt idx="2738">
                  <c:v>45028</c:v>
                </c:pt>
                <c:pt idx="2739">
                  <c:v>45029</c:v>
                </c:pt>
                <c:pt idx="2740">
                  <c:v>45030</c:v>
                </c:pt>
                <c:pt idx="2741">
                  <c:v>45033</c:v>
                </c:pt>
                <c:pt idx="2742">
                  <c:v>45034</c:v>
                </c:pt>
                <c:pt idx="2743">
                  <c:v>45035</c:v>
                </c:pt>
                <c:pt idx="2744">
                  <c:v>45036</c:v>
                </c:pt>
                <c:pt idx="2745">
                  <c:v>45037</c:v>
                </c:pt>
                <c:pt idx="2746">
                  <c:v>45040</c:v>
                </c:pt>
                <c:pt idx="2747">
                  <c:v>45041</c:v>
                </c:pt>
                <c:pt idx="2748">
                  <c:v>45042</c:v>
                </c:pt>
                <c:pt idx="2749">
                  <c:v>45043</c:v>
                </c:pt>
                <c:pt idx="2750">
                  <c:v>45044</c:v>
                </c:pt>
                <c:pt idx="2751">
                  <c:v>45050</c:v>
                </c:pt>
                <c:pt idx="2752">
                  <c:v>45051</c:v>
                </c:pt>
                <c:pt idx="2753">
                  <c:v>45054</c:v>
                </c:pt>
                <c:pt idx="2754">
                  <c:v>45055</c:v>
                </c:pt>
                <c:pt idx="2755">
                  <c:v>45056</c:v>
                </c:pt>
                <c:pt idx="2756">
                  <c:v>45057</c:v>
                </c:pt>
                <c:pt idx="2757">
                  <c:v>45058</c:v>
                </c:pt>
                <c:pt idx="2758">
                  <c:v>45061</c:v>
                </c:pt>
                <c:pt idx="2759">
                  <c:v>45062</c:v>
                </c:pt>
                <c:pt idx="2760">
                  <c:v>45063</c:v>
                </c:pt>
                <c:pt idx="2761">
                  <c:v>45064</c:v>
                </c:pt>
                <c:pt idx="2762">
                  <c:v>45065</c:v>
                </c:pt>
                <c:pt idx="2763">
                  <c:v>45068</c:v>
                </c:pt>
                <c:pt idx="2764">
                  <c:v>45069</c:v>
                </c:pt>
                <c:pt idx="2765">
                  <c:v>45070</c:v>
                </c:pt>
                <c:pt idx="2766">
                  <c:v>45071</c:v>
                </c:pt>
                <c:pt idx="2767">
                  <c:v>45072</c:v>
                </c:pt>
                <c:pt idx="2768">
                  <c:v>45075</c:v>
                </c:pt>
                <c:pt idx="2769">
                  <c:v>45076</c:v>
                </c:pt>
                <c:pt idx="2770">
                  <c:v>45077</c:v>
                </c:pt>
                <c:pt idx="2771">
                  <c:v>45078</c:v>
                </c:pt>
                <c:pt idx="2772">
                  <c:v>45079</c:v>
                </c:pt>
                <c:pt idx="2773">
                  <c:v>45082</c:v>
                </c:pt>
                <c:pt idx="2774">
                  <c:v>45083</c:v>
                </c:pt>
                <c:pt idx="2775">
                  <c:v>45084</c:v>
                </c:pt>
                <c:pt idx="2776">
                  <c:v>45085</c:v>
                </c:pt>
                <c:pt idx="2777">
                  <c:v>45086</c:v>
                </c:pt>
                <c:pt idx="2778">
                  <c:v>45089</c:v>
                </c:pt>
                <c:pt idx="2779">
                  <c:v>45090</c:v>
                </c:pt>
                <c:pt idx="2780">
                  <c:v>45091</c:v>
                </c:pt>
                <c:pt idx="2781">
                  <c:v>45092</c:v>
                </c:pt>
                <c:pt idx="2782">
                  <c:v>45093</c:v>
                </c:pt>
                <c:pt idx="2783">
                  <c:v>45096</c:v>
                </c:pt>
                <c:pt idx="2784">
                  <c:v>45097</c:v>
                </c:pt>
                <c:pt idx="2785">
                  <c:v>45098</c:v>
                </c:pt>
                <c:pt idx="2786">
                  <c:v>45103</c:v>
                </c:pt>
                <c:pt idx="2787">
                  <c:v>45104</c:v>
                </c:pt>
                <c:pt idx="2788">
                  <c:v>45105</c:v>
                </c:pt>
                <c:pt idx="2789">
                  <c:v>45106</c:v>
                </c:pt>
                <c:pt idx="2790">
                  <c:v>45107</c:v>
                </c:pt>
              </c:numCache>
            </c:numRef>
          </c:cat>
          <c:val>
            <c:numRef>
              <c:f>Rebalance!$W$2:$W$2792</c:f>
              <c:numCache>
                <c:formatCode>General</c:formatCode>
                <c:ptCount val="2791"/>
                <c:pt idx="0">
                  <c:v>1</c:v>
                </c:pt>
                <c:pt idx="1">
                  <c:v>0.99026950698922422</c:v>
                </c:pt>
                <c:pt idx="2">
                  <c:v>0.99645372947854771</c:v>
                </c:pt>
                <c:pt idx="3">
                  <c:v>1.0303716841261328</c:v>
                </c:pt>
                <c:pt idx="4">
                  <c:v>1.0646420037298483</c:v>
                </c:pt>
                <c:pt idx="5">
                  <c:v>1.0595344519398127</c:v>
                </c:pt>
                <c:pt idx="6">
                  <c:v>1.059365229757177</c:v>
                </c:pt>
                <c:pt idx="7">
                  <c:v>1.0415794998418706</c:v>
                </c:pt>
                <c:pt idx="8">
                  <c:v>1.0204006259045664</c:v>
                </c:pt>
                <c:pt idx="9">
                  <c:v>1.07040686841953</c:v>
                </c:pt>
                <c:pt idx="10">
                  <c:v>1.0536969391665827</c:v>
                </c:pt>
                <c:pt idx="11">
                  <c:v>1.0737778264998457</c:v>
                </c:pt>
                <c:pt idx="12">
                  <c:v>1.0893236463421687</c:v>
                </c:pt>
                <c:pt idx="13">
                  <c:v>1.0704586356167887</c:v>
                </c:pt>
                <c:pt idx="14">
                  <c:v>1.0719986009806186</c:v>
                </c:pt>
                <c:pt idx="15">
                  <c:v>1.0566572398165439</c:v>
                </c:pt>
                <c:pt idx="16">
                  <c:v>1.0815594367902943</c:v>
                </c:pt>
                <c:pt idx="17">
                  <c:v>1.090195423344744</c:v>
                </c:pt>
                <c:pt idx="18">
                  <c:v>1.0894263106997577</c:v>
                </c:pt>
                <c:pt idx="19">
                  <c:v>1.0692553745443725</c:v>
                </c:pt>
                <c:pt idx="20">
                  <c:v>1.099829342256432</c:v>
                </c:pt>
                <c:pt idx="21">
                  <c:v>1.1002621856284691</c:v>
                </c:pt>
                <c:pt idx="22">
                  <c:v>1.1021732217423967</c:v>
                </c:pt>
                <c:pt idx="23">
                  <c:v>1.1014584864054555</c:v>
                </c:pt>
                <c:pt idx="24">
                  <c:v>1.0971631140883773</c:v>
                </c:pt>
                <c:pt idx="25">
                  <c:v>1.1091261218582422</c:v>
                </c:pt>
                <c:pt idx="26">
                  <c:v>1.1032390169800756</c:v>
                </c:pt>
                <c:pt idx="27">
                  <c:v>1.1036792556660067</c:v>
                </c:pt>
                <c:pt idx="28">
                  <c:v>1.1052540225069853</c:v>
                </c:pt>
                <c:pt idx="29">
                  <c:v>1.1147143690513943</c:v>
                </c:pt>
                <c:pt idx="30">
                  <c:v>1.1299500207286297</c:v>
                </c:pt>
                <c:pt idx="31">
                  <c:v>1.1337694828456992</c:v>
                </c:pt>
                <c:pt idx="32">
                  <c:v>1.1519362889357838</c:v>
                </c:pt>
                <c:pt idx="33">
                  <c:v>1.1556583069168369</c:v>
                </c:pt>
                <c:pt idx="34">
                  <c:v>1.15822056567191</c:v>
                </c:pt>
                <c:pt idx="35">
                  <c:v>1.1459008427612709</c:v>
                </c:pt>
                <c:pt idx="36">
                  <c:v>1.1455536980267125</c:v>
                </c:pt>
                <c:pt idx="37">
                  <c:v>1.165820773262721</c:v>
                </c:pt>
                <c:pt idx="38">
                  <c:v>1.1583227950110342</c:v>
                </c:pt>
                <c:pt idx="39">
                  <c:v>1.140206016044351</c:v>
                </c:pt>
                <c:pt idx="40">
                  <c:v>1.1323552378180692</c:v>
                </c:pt>
                <c:pt idx="41">
                  <c:v>1.1466177531905342</c:v>
                </c:pt>
                <c:pt idx="42">
                  <c:v>1.1590205646278655</c:v>
                </c:pt>
                <c:pt idx="43">
                  <c:v>1.1547138818307143</c:v>
                </c:pt>
                <c:pt idx="44">
                  <c:v>1.1663162592936256</c:v>
                </c:pt>
                <c:pt idx="45">
                  <c:v>1.1332692116116869</c:v>
                </c:pt>
                <c:pt idx="46">
                  <c:v>1.1247602504488301</c:v>
                </c:pt>
                <c:pt idx="47">
                  <c:v>1.1412796416143882</c:v>
                </c:pt>
                <c:pt idx="48">
                  <c:v>1.1441042165034694</c:v>
                </c:pt>
                <c:pt idx="49">
                  <c:v>1.1242812951195713</c:v>
                </c:pt>
                <c:pt idx="50">
                  <c:v>1.1257377369382444</c:v>
                </c:pt>
                <c:pt idx="51">
                  <c:v>1.1239776522314489</c:v>
                </c:pt>
                <c:pt idx="52">
                  <c:v>1.1105760383999499</c:v>
                </c:pt>
                <c:pt idx="53">
                  <c:v>1.1116644545977754</c:v>
                </c:pt>
                <c:pt idx="54">
                  <c:v>1.1080542363620622</c:v>
                </c:pt>
                <c:pt idx="55">
                  <c:v>1.0766271974413955</c:v>
                </c:pt>
                <c:pt idx="56">
                  <c:v>1.0628031806810039</c:v>
                </c:pt>
                <c:pt idx="57">
                  <c:v>1.0679263931357565</c:v>
                </c:pt>
                <c:pt idx="58">
                  <c:v>1.0931283178314501</c:v>
                </c:pt>
                <c:pt idx="59">
                  <c:v>1.0961725770450326</c:v>
                </c:pt>
                <c:pt idx="60">
                  <c:v>1.0854345812708019</c:v>
                </c:pt>
                <c:pt idx="61">
                  <c:v>1.0961543062695296</c:v>
                </c:pt>
                <c:pt idx="62">
                  <c:v>1.0962621908486905</c:v>
                </c:pt>
                <c:pt idx="63">
                  <c:v>1.11818712145237</c:v>
                </c:pt>
                <c:pt idx="64">
                  <c:v>1.1225451364283157</c:v>
                </c:pt>
                <c:pt idx="65">
                  <c:v>1.1197566680717761</c:v>
                </c:pt>
                <c:pt idx="66">
                  <c:v>1.1057660392395354</c:v>
                </c:pt>
                <c:pt idx="67">
                  <c:v>1.1310079856339501</c:v>
                </c:pt>
                <c:pt idx="68">
                  <c:v>1.1293322945092403</c:v>
                </c:pt>
                <c:pt idx="69">
                  <c:v>1.1427234678975948</c:v>
                </c:pt>
                <c:pt idx="70">
                  <c:v>1.1336746488204692</c:v>
                </c:pt>
                <c:pt idx="71">
                  <c:v>1.1331648071802407</c:v>
                </c:pt>
                <c:pt idx="72">
                  <c:v>1.1423541372213541</c:v>
                </c:pt>
                <c:pt idx="73">
                  <c:v>1.1447454337199341</c:v>
                </c:pt>
                <c:pt idx="74">
                  <c:v>1.1424267853049022</c:v>
                </c:pt>
                <c:pt idx="75">
                  <c:v>1.1673663938665877</c:v>
                </c:pt>
                <c:pt idx="76">
                  <c:v>1.1708600271538525</c:v>
                </c:pt>
                <c:pt idx="77">
                  <c:v>1.1814575119640951</c:v>
                </c:pt>
                <c:pt idx="78">
                  <c:v>1.1822836120279123</c:v>
                </c:pt>
                <c:pt idx="79">
                  <c:v>1.1785154820896373</c:v>
                </c:pt>
                <c:pt idx="80">
                  <c:v>1.1560676592917987</c:v>
                </c:pt>
                <c:pt idx="81">
                  <c:v>1.155937153752491</c:v>
                </c:pt>
                <c:pt idx="82">
                  <c:v>1.147107583981402</c:v>
                </c:pt>
                <c:pt idx="83">
                  <c:v>1.1378055841580195</c:v>
                </c:pt>
                <c:pt idx="84">
                  <c:v>1.1386060181324396</c:v>
                </c:pt>
                <c:pt idx="85">
                  <c:v>1.1200189842057846</c:v>
                </c:pt>
                <c:pt idx="86">
                  <c:v>1.1371130347627605</c:v>
                </c:pt>
                <c:pt idx="87">
                  <c:v>1.1197270868161999</c:v>
                </c:pt>
                <c:pt idx="88">
                  <c:v>1.1254932565612747</c:v>
                </c:pt>
                <c:pt idx="89">
                  <c:v>1.1430218905641449</c:v>
                </c:pt>
                <c:pt idx="90">
                  <c:v>1.1383863338079385</c:v>
                </c:pt>
                <c:pt idx="91">
                  <c:v>1.1289860198116108</c:v>
                </c:pt>
                <c:pt idx="92">
                  <c:v>1.1193473156968148</c:v>
                </c:pt>
                <c:pt idx="93">
                  <c:v>1.1374379935556362</c:v>
                </c:pt>
                <c:pt idx="94">
                  <c:v>1.1531704363191695</c:v>
                </c:pt>
                <c:pt idx="95">
                  <c:v>1.1494310175995419</c:v>
                </c:pt>
                <c:pt idx="96">
                  <c:v>1.1449868689676532</c:v>
                </c:pt>
                <c:pt idx="97">
                  <c:v>1.1454027466195802</c:v>
                </c:pt>
                <c:pt idx="98">
                  <c:v>1.1132235607740368</c:v>
                </c:pt>
                <c:pt idx="99">
                  <c:v>1.1131435173765951</c:v>
                </c:pt>
                <c:pt idx="100">
                  <c:v>1.1125166557694539</c:v>
                </c:pt>
                <c:pt idx="101">
                  <c:v>1.1058969797973075</c:v>
                </c:pt>
                <c:pt idx="102">
                  <c:v>1.0981297251161826</c:v>
                </c:pt>
                <c:pt idx="103">
                  <c:v>1.11289251172266</c:v>
                </c:pt>
                <c:pt idx="104">
                  <c:v>1.1050243327578038</c:v>
                </c:pt>
                <c:pt idx="105">
                  <c:v>1.1226243097888289</c:v>
                </c:pt>
                <c:pt idx="106">
                  <c:v>1.1138304115318174</c:v>
                </c:pt>
                <c:pt idx="107">
                  <c:v>1.1171509074702675</c:v>
                </c:pt>
                <c:pt idx="108">
                  <c:v>1.1228748804242996</c:v>
                </c:pt>
                <c:pt idx="109">
                  <c:v>1.1130473782959718</c:v>
                </c:pt>
                <c:pt idx="110">
                  <c:v>1.1104329173251757</c:v>
                </c:pt>
                <c:pt idx="111">
                  <c:v>1.0928468608850102</c:v>
                </c:pt>
                <c:pt idx="112">
                  <c:v>1.0686306880295533</c:v>
                </c:pt>
                <c:pt idx="113">
                  <c:v>1.0679333534311863</c:v>
                </c:pt>
                <c:pt idx="114">
                  <c:v>1.064575010886337</c:v>
                </c:pt>
                <c:pt idx="115">
                  <c:v>1.0552369045304126</c:v>
                </c:pt>
                <c:pt idx="116">
                  <c:v>1.0708466720869967</c:v>
                </c:pt>
                <c:pt idx="117">
                  <c:v>1.0724240490387613</c:v>
                </c:pt>
                <c:pt idx="118">
                  <c:v>1.0739392183501228</c:v>
                </c:pt>
                <c:pt idx="119">
                  <c:v>1.0722852781486309</c:v>
                </c:pt>
                <c:pt idx="120">
                  <c:v>1.0572558252235016</c:v>
                </c:pt>
                <c:pt idx="121">
                  <c:v>1.0756327452318712</c:v>
                </c:pt>
                <c:pt idx="122">
                  <c:v>1.0510202705553837</c:v>
                </c:pt>
                <c:pt idx="123">
                  <c:v>1.0469615482829169</c:v>
                </c:pt>
                <c:pt idx="124">
                  <c:v>1.0551686066315085</c:v>
                </c:pt>
                <c:pt idx="125">
                  <c:v>1.0654389575565535</c:v>
                </c:pt>
                <c:pt idx="126">
                  <c:v>1.0660706043668022</c:v>
                </c:pt>
                <c:pt idx="127">
                  <c:v>1.0439272944940148</c:v>
                </c:pt>
                <c:pt idx="128">
                  <c:v>1.0502220116732854</c:v>
                </c:pt>
                <c:pt idx="129">
                  <c:v>1.0502803041475095</c:v>
                </c:pt>
                <c:pt idx="130">
                  <c:v>1.05462483355106</c:v>
                </c:pt>
                <c:pt idx="131">
                  <c:v>1.0433722109334929</c:v>
                </c:pt>
                <c:pt idx="132">
                  <c:v>1.0290061611665107</c:v>
                </c:pt>
                <c:pt idx="133">
                  <c:v>1.0336003911686031</c:v>
                </c:pt>
                <c:pt idx="134">
                  <c:v>1.0266796824191202</c:v>
                </c:pt>
                <c:pt idx="135">
                  <c:v>1.0212006248605221</c:v>
                </c:pt>
                <c:pt idx="136">
                  <c:v>1.0219053547727834</c:v>
                </c:pt>
                <c:pt idx="137">
                  <c:v>1.0161130839198469</c:v>
                </c:pt>
                <c:pt idx="138">
                  <c:v>1.0148641459086731</c:v>
                </c:pt>
                <c:pt idx="139">
                  <c:v>1.0260567359781585</c:v>
                </c:pt>
                <c:pt idx="140">
                  <c:v>1.0157167820988162</c:v>
                </c:pt>
                <c:pt idx="141">
                  <c:v>1.0239190552442998</c:v>
                </c:pt>
                <c:pt idx="142">
                  <c:v>1.0377848337772695</c:v>
                </c:pt>
                <c:pt idx="143">
                  <c:v>1.0392038640080077</c:v>
                </c:pt>
                <c:pt idx="144">
                  <c:v>1.0396049510321466</c:v>
                </c:pt>
                <c:pt idx="145">
                  <c:v>1.0491340304939241</c:v>
                </c:pt>
                <c:pt idx="146">
                  <c:v>1.043935994863302</c:v>
                </c:pt>
                <c:pt idx="147">
                  <c:v>1.023133411897668</c:v>
                </c:pt>
                <c:pt idx="148">
                  <c:v>1.025345480788932</c:v>
                </c:pt>
                <c:pt idx="149">
                  <c:v>1.014295576775756</c:v>
                </c:pt>
                <c:pt idx="150">
                  <c:v>1.0090992812189914</c:v>
                </c:pt>
                <c:pt idx="151">
                  <c:v>1.0064047768507534</c:v>
                </c:pt>
                <c:pt idx="152">
                  <c:v>1.0013202810393287</c:v>
                </c:pt>
                <c:pt idx="153">
                  <c:v>1.0065035260421629</c:v>
                </c:pt>
                <c:pt idx="154">
                  <c:v>0.99862229652337575</c:v>
                </c:pt>
                <c:pt idx="155">
                  <c:v>1.0014990736281801</c:v>
                </c:pt>
                <c:pt idx="156">
                  <c:v>0.98996151391645815</c:v>
                </c:pt>
                <c:pt idx="157">
                  <c:v>0.96930988235795668</c:v>
                </c:pt>
                <c:pt idx="158">
                  <c:v>0.97375011582366611</c:v>
                </c:pt>
                <c:pt idx="159">
                  <c:v>0.96348498512019332</c:v>
                </c:pt>
                <c:pt idx="160">
                  <c:v>0.9619867815289419</c:v>
                </c:pt>
                <c:pt idx="161">
                  <c:v>0.95915829147368148</c:v>
                </c:pt>
                <c:pt idx="162">
                  <c:v>0.96938166040457585</c:v>
                </c:pt>
                <c:pt idx="163">
                  <c:v>0.95895774796161226</c:v>
                </c:pt>
                <c:pt idx="164">
                  <c:v>0.95698624428113843</c:v>
                </c:pt>
                <c:pt idx="165">
                  <c:v>0.9647939556794487</c:v>
                </c:pt>
                <c:pt idx="166">
                  <c:v>1.0080156502242736</c:v>
                </c:pt>
                <c:pt idx="167">
                  <c:v>1.0121426703956449</c:v>
                </c:pt>
                <c:pt idx="168">
                  <c:v>1.0057148375662803</c:v>
                </c:pt>
                <c:pt idx="169">
                  <c:v>1.009273723623199</c:v>
                </c:pt>
                <c:pt idx="170">
                  <c:v>0.99987297460840707</c:v>
                </c:pt>
                <c:pt idx="171">
                  <c:v>1.0073035249981184</c:v>
                </c:pt>
                <c:pt idx="172">
                  <c:v>0.98257838053936186</c:v>
                </c:pt>
                <c:pt idx="173">
                  <c:v>0.97237023725472027</c:v>
                </c:pt>
                <c:pt idx="174">
                  <c:v>0.97715413530727302</c:v>
                </c:pt>
                <c:pt idx="175">
                  <c:v>0.95527923182699481</c:v>
                </c:pt>
                <c:pt idx="176">
                  <c:v>0.95663300928807926</c:v>
                </c:pt>
                <c:pt idx="177">
                  <c:v>0.96379036808217322</c:v>
                </c:pt>
                <c:pt idx="178">
                  <c:v>0.96145779907628171</c:v>
                </c:pt>
                <c:pt idx="179">
                  <c:v>0.95046792761118748</c:v>
                </c:pt>
                <c:pt idx="180">
                  <c:v>0.97953847151042328</c:v>
                </c:pt>
                <c:pt idx="181">
                  <c:v>0.99754345073176631</c:v>
                </c:pt>
                <c:pt idx="182">
                  <c:v>0.98751540509136904</c:v>
                </c:pt>
                <c:pt idx="183">
                  <c:v>1.0093111352111341</c:v>
                </c:pt>
                <c:pt idx="184">
                  <c:v>1.0110338083299946</c:v>
                </c:pt>
                <c:pt idx="185">
                  <c:v>1.0016443697952759</c:v>
                </c:pt>
                <c:pt idx="186">
                  <c:v>1.0025135366870646</c:v>
                </c:pt>
                <c:pt idx="187">
                  <c:v>0.99830516806285829</c:v>
                </c:pt>
                <c:pt idx="188">
                  <c:v>0.99974290408756383</c:v>
                </c:pt>
                <c:pt idx="189">
                  <c:v>1.0008917878519352</c:v>
                </c:pt>
                <c:pt idx="190">
                  <c:v>1.0162366291637248</c:v>
                </c:pt>
                <c:pt idx="191">
                  <c:v>1.0146675175627828</c:v>
                </c:pt>
                <c:pt idx="192">
                  <c:v>1.0186357559946633</c:v>
                </c:pt>
                <c:pt idx="193">
                  <c:v>1.0057961860191156</c:v>
                </c:pt>
                <c:pt idx="194">
                  <c:v>1.0039264766593017</c:v>
                </c:pt>
                <c:pt idx="195">
                  <c:v>0.99673127125880856</c:v>
                </c:pt>
                <c:pt idx="196">
                  <c:v>0.97788105116121649</c:v>
                </c:pt>
                <c:pt idx="197">
                  <c:v>0.97263777361030079</c:v>
                </c:pt>
                <c:pt idx="198">
                  <c:v>0.97439002798473773</c:v>
                </c:pt>
                <c:pt idx="199">
                  <c:v>0.98088833380532836</c:v>
                </c:pt>
                <c:pt idx="200">
                  <c:v>0.9996219689544722</c:v>
                </c:pt>
                <c:pt idx="201">
                  <c:v>1.0034892831026212</c:v>
                </c:pt>
                <c:pt idx="202">
                  <c:v>1.0013603027380498</c:v>
                </c:pt>
                <c:pt idx="203">
                  <c:v>0.9971519341138434</c:v>
                </c:pt>
                <c:pt idx="204">
                  <c:v>0.99510691231289305</c:v>
                </c:pt>
                <c:pt idx="205">
                  <c:v>0.97679263496339108</c:v>
                </c:pt>
                <c:pt idx="206">
                  <c:v>0.97484331722459949</c:v>
                </c:pt>
                <c:pt idx="207">
                  <c:v>0.97959545892925415</c:v>
                </c:pt>
                <c:pt idx="208">
                  <c:v>0.9624522512858058</c:v>
                </c:pt>
                <c:pt idx="209">
                  <c:v>0.9670938983005134</c:v>
                </c:pt>
                <c:pt idx="210">
                  <c:v>0.95426650884196773</c:v>
                </c:pt>
                <c:pt idx="211">
                  <c:v>0.94713960134037878</c:v>
                </c:pt>
                <c:pt idx="212">
                  <c:v>0.94615863470325001</c:v>
                </c:pt>
                <c:pt idx="213">
                  <c:v>0.94176320813936931</c:v>
                </c:pt>
                <c:pt idx="214">
                  <c:v>0.95482028734709645</c:v>
                </c:pt>
                <c:pt idx="215">
                  <c:v>0.94727271699047255</c:v>
                </c:pt>
                <c:pt idx="216">
                  <c:v>0.95385454635622002</c:v>
                </c:pt>
                <c:pt idx="217">
                  <c:v>0.94642573604036628</c:v>
                </c:pt>
                <c:pt idx="218">
                  <c:v>0.93556724015150816</c:v>
                </c:pt>
                <c:pt idx="219">
                  <c:v>0.92622434859247593</c:v>
                </c:pt>
                <c:pt idx="220">
                  <c:v>0.92035812460059863</c:v>
                </c:pt>
                <c:pt idx="221">
                  <c:v>0.93079204246824254</c:v>
                </c:pt>
                <c:pt idx="222">
                  <c:v>0.91738868856288591</c:v>
                </c:pt>
                <c:pt idx="223">
                  <c:v>0.92723011128207333</c:v>
                </c:pt>
                <c:pt idx="224">
                  <c:v>0.96046769705140134</c:v>
                </c:pt>
                <c:pt idx="225">
                  <c:v>0.95860755809780329</c:v>
                </c:pt>
                <c:pt idx="226">
                  <c:v>0.97738077992720396</c:v>
                </c:pt>
                <c:pt idx="227">
                  <c:v>0.98794694340801281</c:v>
                </c:pt>
                <c:pt idx="228">
                  <c:v>0.98248920175416843</c:v>
                </c:pt>
                <c:pt idx="229">
                  <c:v>0.98652051786338057</c:v>
                </c:pt>
                <c:pt idx="230">
                  <c:v>0.97558763381711744</c:v>
                </c:pt>
                <c:pt idx="231">
                  <c:v>1.0248447745364551</c:v>
                </c:pt>
                <c:pt idx="232">
                  <c:v>1.0295581995977818</c:v>
                </c:pt>
                <c:pt idx="233">
                  <c:v>1.0301759258171712</c:v>
                </c:pt>
                <c:pt idx="234">
                  <c:v>1.0314761960071395</c:v>
                </c:pt>
                <c:pt idx="235">
                  <c:v>1.0374389940981044</c:v>
                </c:pt>
                <c:pt idx="236">
                  <c:v>1.0318646674958118</c:v>
                </c:pt>
                <c:pt idx="237">
                  <c:v>1.0358733626448775</c:v>
                </c:pt>
                <c:pt idx="238">
                  <c:v>1.0650970330435674</c:v>
                </c:pt>
                <c:pt idx="239">
                  <c:v>1.0691096433588123</c:v>
                </c:pt>
                <c:pt idx="240">
                  <c:v>1.0634435278605401</c:v>
                </c:pt>
                <c:pt idx="241">
                  <c:v>1.0788671075143783</c:v>
                </c:pt>
                <c:pt idx="242">
                  <c:v>1.0975307046907605</c:v>
                </c:pt>
                <c:pt idx="243">
                  <c:v>1.0981645265933313</c:v>
                </c:pt>
                <c:pt idx="244">
                  <c:v>1.1032003003367479</c:v>
                </c:pt>
                <c:pt idx="245">
                  <c:v>1.0985651785990056</c:v>
                </c:pt>
                <c:pt idx="246">
                  <c:v>1.0989114532966351</c:v>
                </c:pt>
                <c:pt idx="247">
                  <c:v>1.1008442403337808</c:v>
                </c:pt>
                <c:pt idx="248">
                  <c:v>1.0802509012495034</c:v>
                </c:pt>
                <c:pt idx="249">
                  <c:v>1.1213579710390806</c:v>
                </c:pt>
                <c:pt idx="250">
                  <c:v>1.1292452908163688</c:v>
                </c:pt>
                <c:pt idx="251">
                  <c:v>1.1210826043511417</c:v>
                </c:pt>
                <c:pt idx="252">
                  <c:v>1.1104968650394365</c:v>
                </c:pt>
                <c:pt idx="253">
                  <c:v>1.129063888116731</c:v>
                </c:pt>
                <c:pt idx="254">
                  <c:v>1.1357888385572525</c:v>
                </c:pt>
                <c:pt idx="255">
                  <c:v>1.1296985800562305</c:v>
                </c:pt>
                <c:pt idx="256">
                  <c:v>1.1342915050029299</c:v>
                </c:pt>
                <c:pt idx="257">
                  <c:v>1.1235461139148051</c:v>
                </c:pt>
                <c:pt idx="258">
                  <c:v>1.1187256743112461</c:v>
                </c:pt>
                <c:pt idx="259">
                  <c:v>1.1536093699497074</c:v>
                </c:pt>
                <c:pt idx="260">
                  <c:v>1.1640511181497097</c:v>
                </c:pt>
                <c:pt idx="261">
                  <c:v>1.1696389303243975</c:v>
                </c:pt>
                <c:pt idx="262">
                  <c:v>1.1688432815530854</c:v>
                </c:pt>
                <c:pt idx="263">
                  <c:v>1.1933965937184203</c:v>
                </c:pt>
                <c:pt idx="264">
                  <c:v>1.1954429205747636</c:v>
                </c:pt>
                <c:pt idx="265">
                  <c:v>1.2057298022014544</c:v>
                </c:pt>
                <c:pt idx="266">
                  <c:v>1.2075433941793658</c:v>
                </c:pt>
                <c:pt idx="267">
                  <c:v>1.2005944092296996</c:v>
                </c:pt>
                <c:pt idx="268">
                  <c:v>1.2057515531246723</c:v>
                </c:pt>
                <c:pt idx="269">
                  <c:v>1.1908504306465286</c:v>
                </c:pt>
                <c:pt idx="270">
                  <c:v>1.1682881979925639</c:v>
                </c:pt>
                <c:pt idx="271">
                  <c:v>1.1756961274221285</c:v>
                </c:pt>
                <c:pt idx="272">
                  <c:v>1.1356370171131913</c:v>
                </c:pt>
                <c:pt idx="273">
                  <c:v>1.1295706846277089</c:v>
                </c:pt>
                <c:pt idx="274">
                  <c:v>1.1332056989158905</c:v>
                </c:pt>
                <c:pt idx="275">
                  <c:v>1.1169512339951269</c:v>
                </c:pt>
                <c:pt idx="276">
                  <c:v>1.1287324040468898</c:v>
                </c:pt>
                <c:pt idx="277">
                  <c:v>1.1629466062687031</c:v>
                </c:pt>
                <c:pt idx="278">
                  <c:v>1.160992938345268</c:v>
                </c:pt>
                <c:pt idx="279">
                  <c:v>1.1074330299949582</c:v>
                </c:pt>
                <c:pt idx="280">
                  <c:v>1.1409694734493003</c:v>
                </c:pt>
                <c:pt idx="281">
                  <c:v>1.1528868042804077</c:v>
                </c:pt>
                <c:pt idx="282">
                  <c:v>1.1395217319999147</c:v>
                </c:pt>
                <c:pt idx="283">
                  <c:v>1.1340613802352841</c:v>
                </c:pt>
                <c:pt idx="284">
                  <c:v>1.1277296864865427</c:v>
                </c:pt>
                <c:pt idx="285">
                  <c:v>1.1117397127921094</c:v>
                </c:pt>
                <c:pt idx="286">
                  <c:v>1.099503078408163</c:v>
                </c:pt>
                <c:pt idx="287">
                  <c:v>1.1024555487257657</c:v>
                </c:pt>
                <c:pt idx="288">
                  <c:v>1.1048916521261745</c:v>
                </c:pt>
                <c:pt idx="289">
                  <c:v>1.0886306619284454</c:v>
                </c:pt>
                <c:pt idx="290">
                  <c:v>1.0984638192968101</c:v>
                </c:pt>
                <c:pt idx="291">
                  <c:v>1.1354738851890567</c:v>
                </c:pt>
                <c:pt idx="292">
                  <c:v>1.1375680640764796</c:v>
                </c:pt>
                <c:pt idx="293">
                  <c:v>1.1390123253781506</c:v>
                </c:pt>
                <c:pt idx="294">
                  <c:v>1.1367454441603775</c:v>
                </c:pt>
                <c:pt idx="295">
                  <c:v>1.1201942966469212</c:v>
                </c:pt>
                <c:pt idx="296">
                  <c:v>1.1238832532246832</c:v>
                </c:pt>
                <c:pt idx="297">
                  <c:v>1.0872425180086769</c:v>
                </c:pt>
                <c:pt idx="298">
                  <c:v>1.0854071751075474</c:v>
                </c:pt>
                <c:pt idx="299">
                  <c:v>1.0845823800991232</c:v>
                </c:pt>
                <c:pt idx="300">
                  <c:v>1.0816259946153415</c:v>
                </c:pt>
                <c:pt idx="301">
                  <c:v>1.0803888021027053</c:v>
                </c:pt>
                <c:pt idx="302">
                  <c:v>1.0754957144155983</c:v>
                </c:pt>
                <c:pt idx="303">
                  <c:v>1.0829480157285274</c:v>
                </c:pt>
                <c:pt idx="304">
                  <c:v>1.0811553046369053</c:v>
                </c:pt>
                <c:pt idx="305">
                  <c:v>1.077921812391327</c:v>
                </c:pt>
                <c:pt idx="306">
                  <c:v>1.0710641813191761</c:v>
                </c:pt>
                <c:pt idx="307">
                  <c:v>1.0600608242816867</c:v>
                </c:pt>
                <c:pt idx="308">
                  <c:v>1.0699679347889921</c:v>
                </c:pt>
                <c:pt idx="309">
                  <c:v>1.0694811491273746</c:v>
                </c:pt>
                <c:pt idx="310">
                  <c:v>1.0722556968930546</c:v>
                </c:pt>
                <c:pt idx="311">
                  <c:v>1.1022615304906618</c:v>
                </c:pt>
                <c:pt idx="312">
                  <c:v>1.1008881771986812</c:v>
                </c:pt>
                <c:pt idx="313">
                  <c:v>1.0655651129112174</c:v>
                </c:pt>
                <c:pt idx="314">
                  <c:v>1.0856229442658694</c:v>
                </c:pt>
                <c:pt idx="315">
                  <c:v>1.0735711927292753</c:v>
                </c:pt>
                <c:pt idx="316">
                  <c:v>1.0646232979358807</c:v>
                </c:pt>
                <c:pt idx="317">
                  <c:v>1.0656381960132297</c:v>
                </c:pt>
                <c:pt idx="318">
                  <c:v>1.0844627500214246</c:v>
                </c:pt>
                <c:pt idx="319">
                  <c:v>1.098849245656232</c:v>
                </c:pt>
                <c:pt idx="320">
                  <c:v>1.1005697436827706</c:v>
                </c:pt>
                <c:pt idx="321">
                  <c:v>1.1061640811344235</c:v>
                </c:pt>
                <c:pt idx="322">
                  <c:v>1.0996370640951854</c:v>
                </c:pt>
                <c:pt idx="323">
                  <c:v>1.1053105749073517</c:v>
                </c:pt>
                <c:pt idx="324">
                  <c:v>1.1009308090081882</c:v>
                </c:pt>
                <c:pt idx="325">
                  <c:v>1.0846480678872414</c:v>
                </c:pt>
                <c:pt idx="326">
                  <c:v>1.0905586637624833</c:v>
                </c:pt>
                <c:pt idx="327">
                  <c:v>1.1104755491346829</c:v>
                </c:pt>
                <c:pt idx="328">
                  <c:v>1.1275887405040905</c:v>
                </c:pt>
                <c:pt idx="329">
                  <c:v>1.1352272297197654</c:v>
                </c:pt>
                <c:pt idx="330">
                  <c:v>1.1375093365837912</c:v>
                </c:pt>
                <c:pt idx="331">
                  <c:v>1.1388931303189163</c:v>
                </c:pt>
                <c:pt idx="332">
                  <c:v>1.1235870056504549</c:v>
                </c:pt>
                <c:pt idx="333">
                  <c:v>1.1298421361494688</c:v>
                </c:pt>
                <c:pt idx="334">
                  <c:v>1.130868344706891</c:v>
                </c:pt>
                <c:pt idx="335">
                  <c:v>1.1503449913931596</c:v>
                </c:pt>
                <c:pt idx="336">
                  <c:v>1.1495628281942427</c:v>
                </c:pt>
                <c:pt idx="337">
                  <c:v>1.1459791460848554</c:v>
                </c:pt>
                <c:pt idx="338">
                  <c:v>1.1338434359846403</c:v>
                </c:pt>
                <c:pt idx="339">
                  <c:v>1.1321890607646841</c:v>
                </c:pt>
                <c:pt idx="340">
                  <c:v>1.116112083377379</c:v>
                </c:pt>
                <c:pt idx="341">
                  <c:v>1.1138817437106119</c:v>
                </c:pt>
                <c:pt idx="342">
                  <c:v>1.0996592500368676</c:v>
                </c:pt>
                <c:pt idx="343">
                  <c:v>1.080655468421357</c:v>
                </c:pt>
                <c:pt idx="344">
                  <c:v>1.0440169082976727</c:v>
                </c:pt>
                <c:pt idx="345">
                  <c:v>1.0513400091266873</c:v>
                </c:pt>
                <c:pt idx="346">
                  <c:v>1.0457143503456003</c:v>
                </c:pt>
                <c:pt idx="347">
                  <c:v>1.0521987355753313</c:v>
                </c:pt>
                <c:pt idx="348">
                  <c:v>1.0443771035861615</c:v>
                </c:pt>
                <c:pt idx="349">
                  <c:v>1.0098805743809796</c:v>
                </c:pt>
                <c:pt idx="350">
                  <c:v>1.0081091791941108</c:v>
                </c:pt>
                <c:pt idx="351">
                  <c:v>0.94451644000029578</c:v>
                </c:pt>
                <c:pt idx="352">
                  <c:v>0.94199811811012302</c:v>
                </c:pt>
                <c:pt idx="353">
                  <c:v>0.94324923121361881</c:v>
                </c:pt>
                <c:pt idx="354">
                  <c:v>0.93995962158613822</c:v>
                </c:pt>
                <c:pt idx="355">
                  <c:v>0.95731859838790856</c:v>
                </c:pt>
                <c:pt idx="356">
                  <c:v>0.96283376247904839</c:v>
                </c:pt>
                <c:pt idx="357">
                  <c:v>0.96660406750964534</c:v>
                </c:pt>
                <c:pt idx="358">
                  <c:v>0.95870587227074844</c:v>
                </c:pt>
                <c:pt idx="359">
                  <c:v>0.96660189241732353</c:v>
                </c:pt>
                <c:pt idx="360">
                  <c:v>0.9687204323387506</c:v>
                </c:pt>
                <c:pt idx="361">
                  <c:v>0.94121421483734879</c:v>
                </c:pt>
                <c:pt idx="362">
                  <c:v>0.94080094729620789</c:v>
                </c:pt>
                <c:pt idx="363">
                  <c:v>0.96750934093397589</c:v>
                </c:pt>
                <c:pt idx="364">
                  <c:v>1.0121522408018608</c:v>
                </c:pt>
                <c:pt idx="365">
                  <c:v>0.9898292683032931</c:v>
                </c:pt>
                <c:pt idx="366">
                  <c:v>1.0037167977594807</c:v>
                </c:pt>
                <c:pt idx="367">
                  <c:v>1.0083066775769296</c:v>
                </c:pt>
                <c:pt idx="368">
                  <c:v>0.99307581110280208</c:v>
                </c:pt>
                <c:pt idx="369">
                  <c:v>0.97675913854163532</c:v>
                </c:pt>
                <c:pt idx="370">
                  <c:v>0.95289837577155956</c:v>
                </c:pt>
                <c:pt idx="371">
                  <c:v>0.95799287700766445</c:v>
                </c:pt>
                <c:pt idx="372">
                  <c:v>0.98568441237488313</c:v>
                </c:pt>
                <c:pt idx="373">
                  <c:v>0.9784222141308786</c:v>
                </c:pt>
                <c:pt idx="374">
                  <c:v>0.9734334223816129</c:v>
                </c:pt>
                <c:pt idx="375">
                  <c:v>0.96748454488150737</c:v>
                </c:pt>
                <c:pt idx="376">
                  <c:v>0.94658712789064314</c:v>
                </c:pt>
                <c:pt idx="377">
                  <c:v>0.95242420564540853</c:v>
                </c:pt>
                <c:pt idx="378">
                  <c:v>0.95400462772642391</c:v>
                </c:pt>
                <c:pt idx="379">
                  <c:v>0.97677479920635224</c:v>
                </c:pt>
                <c:pt idx="380">
                  <c:v>0.97760089927016947</c:v>
                </c:pt>
                <c:pt idx="381">
                  <c:v>0.99111518288393752</c:v>
                </c:pt>
                <c:pt idx="382">
                  <c:v>0.99777618561019821</c:v>
                </c:pt>
                <c:pt idx="383">
                  <c:v>0.9921131152411764</c:v>
                </c:pt>
                <c:pt idx="384">
                  <c:v>0.99044220931957461</c:v>
                </c:pt>
                <c:pt idx="385">
                  <c:v>0.99445655970867686</c:v>
                </c:pt>
                <c:pt idx="386">
                  <c:v>1.0235088328324093</c:v>
                </c:pt>
                <c:pt idx="387">
                  <c:v>1.0262381386777961</c:v>
                </c:pt>
                <c:pt idx="388">
                  <c:v>1.0218931742557811</c:v>
                </c:pt>
                <c:pt idx="389">
                  <c:v>1.0099284264120589</c:v>
                </c:pt>
                <c:pt idx="390">
                  <c:v>1.0023451845413578</c:v>
                </c:pt>
                <c:pt idx="391">
                  <c:v>1.0142150983598497</c:v>
                </c:pt>
                <c:pt idx="392">
                  <c:v>1.0059649731832867</c:v>
                </c:pt>
                <c:pt idx="393">
                  <c:v>1.0042788416154322</c:v>
                </c:pt>
                <c:pt idx="394">
                  <c:v>1.0022529606269137</c:v>
                </c:pt>
                <c:pt idx="395">
                  <c:v>0.99485634167742243</c:v>
                </c:pt>
                <c:pt idx="396">
                  <c:v>1.0160360856516555</c:v>
                </c:pt>
                <c:pt idx="397">
                  <c:v>1.0183264578665041</c:v>
                </c:pt>
                <c:pt idx="398">
                  <c:v>1.0127473460611036</c:v>
                </c:pt>
                <c:pt idx="399">
                  <c:v>1.0085080911259279</c:v>
                </c:pt>
                <c:pt idx="400">
                  <c:v>1.0065935748642849</c:v>
                </c:pt>
                <c:pt idx="401">
                  <c:v>1.0093924836639692</c:v>
                </c:pt>
                <c:pt idx="402">
                  <c:v>1.0242518443695341</c:v>
                </c:pt>
                <c:pt idx="403">
                  <c:v>1.0225974691495781</c:v>
                </c:pt>
                <c:pt idx="404">
                  <c:v>1.0186979636350664</c:v>
                </c:pt>
                <c:pt idx="405">
                  <c:v>1.0256787049326308</c:v>
                </c:pt>
                <c:pt idx="406">
                  <c:v>1.0617099792800704</c:v>
                </c:pt>
                <c:pt idx="407">
                  <c:v>1.0766245873306091</c:v>
                </c:pt>
                <c:pt idx="408">
                  <c:v>1.0801025599531573</c:v>
                </c:pt>
                <c:pt idx="409">
                  <c:v>1.0907892235485934</c:v>
                </c:pt>
                <c:pt idx="410">
                  <c:v>1.082718325979346</c:v>
                </c:pt>
                <c:pt idx="411">
                  <c:v>1.0781454118820073</c:v>
                </c:pt>
                <c:pt idx="412">
                  <c:v>1.0559298889441362</c:v>
                </c:pt>
                <c:pt idx="413">
                  <c:v>1.0581867647372294</c:v>
                </c:pt>
                <c:pt idx="414">
                  <c:v>1.0754909292124903</c:v>
                </c:pt>
                <c:pt idx="415">
                  <c:v>1.0631350997693096</c:v>
                </c:pt>
                <c:pt idx="416">
                  <c:v>1.0566729004812609</c:v>
                </c:pt>
                <c:pt idx="417">
                  <c:v>1.0372767322108987</c:v>
                </c:pt>
                <c:pt idx="418">
                  <c:v>1.0418566066036672</c:v>
                </c:pt>
                <c:pt idx="419">
                  <c:v>1.0479755763233369</c:v>
                </c:pt>
                <c:pt idx="420">
                  <c:v>1.0622328714742297</c:v>
                </c:pt>
                <c:pt idx="421">
                  <c:v>1.0673539088366606</c:v>
                </c:pt>
                <c:pt idx="422">
                  <c:v>1.0567977507805317</c:v>
                </c:pt>
                <c:pt idx="423">
                  <c:v>1.0738465594172144</c:v>
                </c:pt>
                <c:pt idx="424">
                  <c:v>1.0756014239024374</c:v>
                </c:pt>
                <c:pt idx="425">
                  <c:v>1.0734154561190348</c:v>
                </c:pt>
                <c:pt idx="426">
                  <c:v>1.0533410940627375</c:v>
                </c:pt>
                <c:pt idx="427">
                  <c:v>1.049843110590829</c:v>
                </c:pt>
                <c:pt idx="428">
                  <c:v>1.0553782855313294</c:v>
                </c:pt>
                <c:pt idx="429">
                  <c:v>1.07507070137592</c:v>
                </c:pt>
                <c:pt idx="430">
                  <c:v>1.0640077468088132</c:v>
                </c:pt>
                <c:pt idx="431">
                  <c:v>1.0520882408853842</c:v>
                </c:pt>
                <c:pt idx="432">
                  <c:v>1.0442666088962145</c:v>
                </c:pt>
                <c:pt idx="433">
                  <c:v>1.0303668989230248</c:v>
                </c:pt>
                <c:pt idx="434">
                  <c:v>1.0292336758233702</c:v>
                </c:pt>
                <c:pt idx="435">
                  <c:v>1.0318868534374941</c:v>
                </c:pt>
                <c:pt idx="436">
                  <c:v>1.0472943374081511</c:v>
                </c:pt>
                <c:pt idx="437">
                  <c:v>1.0326111591806513</c:v>
                </c:pt>
                <c:pt idx="438">
                  <c:v>1.037501636756972</c:v>
                </c:pt>
                <c:pt idx="439">
                  <c:v>1.0355414435565717</c:v>
                </c:pt>
                <c:pt idx="440">
                  <c:v>1.0369835297659207</c:v>
                </c:pt>
                <c:pt idx="441">
                  <c:v>1.0238455371238233</c:v>
                </c:pt>
                <c:pt idx="442">
                  <c:v>1.0181833367917301</c:v>
                </c:pt>
                <c:pt idx="443">
                  <c:v>1.0039986897243853</c:v>
                </c:pt>
                <c:pt idx="444">
                  <c:v>1.0074544764052511</c:v>
                </c:pt>
                <c:pt idx="445">
                  <c:v>1.0179432065994041</c:v>
                </c:pt>
                <c:pt idx="446">
                  <c:v>0.99537270859461624</c:v>
                </c:pt>
                <c:pt idx="447">
                  <c:v>1.0025004861331339</c:v>
                </c:pt>
                <c:pt idx="448">
                  <c:v>1.0226126947958305</c:v>
                </c:pt>
                <c:pt idx="449">
                  <c:v>1.0566176531362872</c:v>
                </c:pt>
                <c:pt idx="450">
                  <c:v>1.0493354440429223</c:v>
                </c:pt>
                <c:pt idx="451">
                  <c:v>1.0548545233002413</c:v>
                </c:pt>
                <c:pt idx="452">
                  <c:v>1.0483897139014065</c:v>
                </c:pt>
                <c:pt idx="453">
                  <c:v>1.0431577468305642</c:v>
                </c:pt>
                <c:pt idx="454">
                  <c:v>1.0390977195027042</c:v>
                </c:pt>
                <c:pt idx="455">
                  <c:v>1.0385700421054371</c:v>
                </c:pt>
                <c:pt idx="456">
                  <c:v>1.0503438168433059</c:v>
                </c:pt>
                <c:pt idx="457">
                  <c:v>1.0612405943570276</c:v>
                </c:pt>
                <c:pt idx="458">
                  <c:v>1.0609856735369132</c:v>
                </c:pt>
                <c:pt idx="459">
                  <c:v>1.0522174413692988</c:v>
                </c:pt>
                <c:pt idx="460">
                  <c:v>1.0626561444400506</c:v>
                </c:pt>
                <c:pt idx="461">
                  <c:v>1.0767294267805196</c:v>
                </c:pt>
                <c:pt idx="462">
                  <c:v>1.0737112686747989</c:v>
                </c:pt>
                <c:pt idx="463">
                  <c:v>1.0667901249068514</c:v>
                </c:pt>
                <c:pt idx="464">
                  <c:v>1.0661745737797839</c:v>
                </c:pt>
                <c:pt idx="465">
                  <c:v>1.067240369017463</c:v>
                </c:pt>
                <c:pt idx="466">
                  <c:v>1.0495964551215375</c:v>
                </c:pt>
                <c:pt idx="467">
                  <c:v>1.0484010243814796</c:v>
                </c:pt>
                <c:pt idx="468">
                  <c:v>1.0469324020458048</c:v>
                </c:pt>
                <c:pt idx="469">
                  <c:v>1.0300902271796926</c:v>
                </c:pt>
                <c:pt idx="470">
                  <c:v>1.0250670689717425</c:v>
                </c:pt>
                <c:pt idx="471">
                  <c:v>1.0254368346664473</c:v>
                </c:pt>
                <c:pt idx="472">
                  <c:v>1.0146414164549213</c:v>
                </c:pt>
                <c:pt idx="473">
                  <c:v>0.99103122432031621</c:v>
                </c:pt>
                <c:pt idx="474">
                  <c:v>0.9938440537108596</c:v>
                </c:pt>
                <c:pt idx="475">
                  <c:v>0.99543013103191158</c:v>
                </c:pt>
                <c:pt idx="476">
                  <c:v>1.0027654123779284</c:v>
                </c:pt>
                <c:pt idx="477">
                  <c:v>0.98546211793959582</c:v>
                </c:pt>
                <c:pt idx="478">
                  <c:v>1.0020554622440949</c:v>
                </c:pt>
                <c:pt idx="479">
                  <c:v>1.0003066880173728</c:v>
                </c:pt>
                <c:pt idx="480">
                  <c:v>1.0136043324358901</c:v>
                </c:pt>
                <c:pt idx="481">
                  <c:v>1.0101033038347311</c:v>
                </c:pt>
                <c:pt idx="482">
                  <c:v>0.99653116276520348</c:v>
                </c:pt>
                <c:pt idx="483">
                  <c:v>0.97384842999661125</c:v>
                </c:pt>
                <c:pt idx="484">
                  <c:v>0.97357175825327913</c:v>
                </c:pt>
                <c:pt idx="485">
                  <c:v>0.97527268044892157</c:v>
                </c:pt>
                <c:pt idx="486">
                  <c:v>0.96670716688569835</c:v>
                </c:pt>
                <c:pt idx="487">
                  <c:v>0.95915089615978744</c:v>
                </c:pt>
                <c:pt idx="488">
                  <c:v>0.95429086987597189</c:v>
                </c:pt>
                <c:pt idx="489">
                  <c:v>0.96262886878233545</c:v>
                </c:pt>
                <c:pt idx="490">
                  <c:v>0.96093012167901448</c:v>
                </c:pt>
                <c:pt idx="491">
                  <c:v>0.96219298028104794</c:v>
                </c:pt>
                <c:pt idx="492">
                  <c:v>0.94768250438389845</c:v>
                </c:pt>
                <c:pt idx="493">
                  <c:v>0.94224694867173631</c:v>
                </c:pt>
                <c:pt idx="494">
                  <c:v>0.95156373912290693</c:v>
                </c:pt>
                <c:pt idx="495">
                  <c:v>0.97609269025423773</c:v>
                </c:pt>
                <c:pt idx="496">
                  <c:v>0.97091292539911855</c:v>
                </c:pt>
                <c:pt idx="497">
                  <c:v>0.9769113950041608</c:v>
                </c:pt>
                <c:pt idx="498">
                  <c:v>0.96396568052330966</c:v>
                </c:pt>
                <c:pt idx="499">
                  <c:v>0.96567791319902563</c:v>
                </c:pt>
                <c:pt idx="500">
                  <c:v>0.96912586954753288</c:v>
                </c:pt>
                <c:pt idx="501">
                  <c:v>0.95810641682686204</c:v>
                </c:pt>
                <c:pt idx="502">
                  <c:v>0.96247095707977326</c:v>
                </c:pt>
                <c:pt idx="503">
                  <c:v>0.98641915856118512</c:v>
                </c:pt>
                <c:pt idx="504">
                  <c:v>0.99426167143664401</c:v>
                </c:pt>
                <c:pt idx="505">
                  <c:v>0.99673431638805909</c:v>
                </c:pt>
                <c:pt idx="506">
                  <c:v>0.99164808050277686</c:v>
                </c:pt>
                <c:pt idx="507">
                  <c:v>0.99861751132026788</c:v>
                </c:pt>
                <c:pt idx="508">
                  <c:v>1.0056091280794413</c:v>
                </c:pt>
                <c:pt idx="509">
                  <c:v>0.99290441382784489</c:v>
                </c:pt>
                <c:pt idx="510">
                  <c:v>1.0043079878525443</c:v>
                </c:pt>
                <c:pt idx="511">
                  <c:v>0.99507689603885241</c:v>
                </c:pt>
                <c:pt idx="512">
                  <c:v>0.98500969873666278</c:v>
                </c:pt>
                <c:pt idx="513">
                  <c:v>0.9633523044885639</c:v>
                </c:pt>
                <c:pt idx="514">
                  <c:v>0.93873025940586041</c:v>
                </c:pt>
                <c:pt idx="515">
                  <c:v>0.94112112088597599</c:v>
                </c:pt>
                <c:pt idx="516">
                  <c:v>0.93707675422283299</c:v>
                </c:pt>
                <c:pt idx="517">
                  <c:v>0.94789261830218374</c:v>
                </c:pt>
                <c:pt idx="518">
                  <c:v>0.95285139377740879</c:v>
                </c:pt>
                <c:pt idx="519">
                  <c:v>0.95019908620021376</c:v>
                </c:pt>
                <c:pt idx="520">
                  <c:v>0.94136951642912481</c:v>
                </c:pt>
                <c:pt idx="521">
                  <c:v>0.94557092475790128</c:v>
                </c:pt>
                <c:pt idx="522">
                  <c:v>0.94327576733994478</c:v>
                </c:pt>
                <c:pt idx="523">
                  <c:v>0.91257607929168538</c:v>
                </c:pt>
                <c:pt idx="524">
                  <c:v>0.91730647007312227</c:v>
                </c:pt>
                <c:pt idx="525">
                  <c:v>0.91968732612855753</c:v>
                </c:pt>
                <c:pt idx="526">
                  <c:v>0.93108437487629159</c:v>
                </c:pt>
                <c:pt idx="527">
                  <c:v>0.92347285680540692</c:v>
                </c:pt>
                <c:pt idx="528">
                  <c:v>0.93226109982238192</c:v>
                </c:pt>
                <c:pt idx="529">
                  <c:v>0.93012733425470229</c:v>
                </c:pt>
                <c:pt idx="530">
                  <c:v>0.92261761050447777</c:v>
                </c:pt>
                <c:pt idx="531">
                  <c:v>0.90786917950732415</c:v>
                </c:pt>
                <c:pt idx="532">
                  <c:v>0.93911699082067523</c:v>
                </c:pt>
                <c:pt idx="533">
                  <c:v>0.94684117867382878</c:v>
                </c:pt>
                <c:pt idx="534">
                  <c:v>0.94592154964017439</c:v>
                </c:pt>
                <c:pt idx="535">
                  <c:v>0.94444553199060532</c:v>
                </c:pt>
                <c:pt idx="536">
                  <c:v>0.9377723487473425</c:v>
                </c:pt>
                <c:pt idx="537">
                  <c:v>0.93614450965371221</c:v>
                </c:pt>
                <c:pt idx="538">
                  <c:v>0.93368230514544182</c:v>
                </c:pt>
                <c:pt idx="539">
                  <c:v>0.94099496553131179</c:v>
                </c:pt>
                <c:pt idx="540">
                  <c:v>0.94865651072559765</c:v>
                </c:pt>
                <c:pt idx="541">
                  <c:v>0.94181845548434284</c:v>
                </c:pt>
                <c:pt idx="542">
                  <c:v>0.95072067333897992</c:v>
                </c:pt>
                <c:pt idx="543">
                  <c:v>0.97327377060519316</c:v>
                </c:pt>
                <c:pt idx="544">
                  <c:v>0.97384103468271699</c:v>
                </c:pt>
                <c:pt idx="545">
                  <c:v>0.98912801853874677</c:v>
                </c:pt>
                <c:pt idx="546">
                  <c:v>0.98778163639155669</c:v>
                </c:pt>
                <c:pt idx="547">
                  <c:v>0.98688854348422805</c:v>
                </c:pt>
                <c:pt idx="548">
                  <c:v>0.96985757060458433</c:v>
                </c:pt>
                <c:pt idx="549">
                  <c:v>0.97119003216091493</c:v>
                </c:pt>
                <c:pt idx="550">
                  <c:v>0.96783038456067261</c:v>
                </c:pt>
                <c:pt idx="551">
                  <c:v>0.96768943857822032</c:v>
                </c:pt>
                <c:pt idx="552">
                  <c:v>0.95149326613168095</c:v>
                </c:pt>
                <c:pt idx="553">
                  <c:v>0.95564638741091368</c:v>
                </c:pt>
                <c:pt idx="554">
                  <c:v>0.95472110313722269</c:v>
                </c:pt>
                <c:pt idx="555">
                  <c:v>0.95289663569770222</c:v>
                </c:pt>
                <c:pt idx="556">
                  <c:v>0.94304433751690586</c:v>
                </c:pt>
                <c:pt idx="557">
                  <c:v>0.92875093583347146</c:v>
                </c:pt>
                <c:pt idx="558">
                  <c:v>0.93897430476436561</c:v>
                </c:pt>
                <c:pt idx="559">
                  <c:v>0.93905652325412947</c:v>
                </c:pt>
                <c:pt idx="560">
                  <c:v>0.93810426783564815</c:v>
                </c:pt>
                <c:pt idx="561">
                  <c:v>0.93847751367806798</c:v>
                </c:pt>
                <c:pt idx="562">
                  <c:v>0.9297719241693212</c:v>
                </c:pt>
                <c:pt idx="563">
                  <c:v>0.92898019056418846</c:v>
                </c:pt>
                <c:pt idx="564">
                  <c:v>0.9282906862981799</c:v>
                </c:pt>
                <c:pt idx="565">
                  <c:v>0.94836374329908435</c:v>
                </c:pt>
                <c:pt idx="566">
                  <c:v>0.9461007772474902</c:v>
                </c:pt>
                <c:pt idx="567">
                  <c:v>0.94502193145588054</c:v>
                </c:pt>
                <c:pt idx="568">
                  <c:v>0.93271612913610102</c:v>
                </c:pt>
                <c:pt idx="569">
                  <c:v>0.93352874362752325</c:v>
                </c:pt>
                <c:pt idx="570">
                  <c:v>0.92012625975909546</c:v>
                </c:pt>
                <c:pt idx="571">
                  <c:v>0.92039945135471279</c:v>
                </c:pt>
                <c:pt idx="572">
                  <c:v>0.92915811311611118</c:v>
                </c:pt>
                <c:pt idx="573">
                  <c:v>0.92696692511113621</c:v>
                </c:pt>
                <c:pt idx="574">
                  <c:v>0.93459975908677451</c:v>
                </c:pt>
                <c:pt idx="575">
                  <c:v>0.9378893687142551</c:v>
                </c:pt>
                <c:pt idx="576">
                  <c:v>0.93410644814819166</c:v>
                </c:pt>
                <c:pt idx="577">
                  <c:v>0.94370817569351717</c:v>
                </c:pt>
                <c:pt idx="578">
                  <c:v>0.93753613372119582</c:v>
                </c:pt>
                <c:pt idx="579">
                  <c:v>0.93810165772486209</c:v>
                </c:pt>
                <c:pt idx="580">
                  <c:v>0.93525402685716996</c:v>
                </c:pt>
                <c:pt idx="581">
                  <c:v>0.92583848721458972</c:v>
                </c:pt>
                <c:pt idx="582">
                  <c:v>0.93555157948679124</c:v>
                </c:pt>
                <c:pt idx="583">
                  <c:v>0.92864087616198854</c:v>
                </c:pt>
                <c:pt idx="584">
                  <c:v>0.92845164312999262</c:v>
                </c:pt>
                <c:pt idx="585">
                  <c:v>0.94019148642764139</c:v>
                </c:pt>
                <c:pt idx="586">
                  <c:v>0.93997310715853333</c:v>
                </c:pt>
                <c:pt idx="587">
                  <c:v>0.93677311133471053</c:v>
                </c:pt>
                <c:pt idx="588">
                  <c:v>0.94670545291294894</c:v>
                </c:pt>
                <c:pt idx="589">
                  <c:v>0.95349739619698148</c:v>
                </c:pt>
                <c:pt idx="590">
                  <c:v>0.94384825163904074</c:v>
                </c:pt>
                <c:pt idx="591">
                  <c:v>0.93974385242781622</c:v>
                </c:pt>
                <c:pt idx="592">
                  <c:v>0.92524381697381142</c:v>
                </c:pt>
                <c:pt idx="593">
                  <c:v>0.9295165683307427</c:v>
                </c:pt>
                <c:pt idx="594">
                  <c:v>0.92837725497258727</c:v>
                </c:pt>
                <c:pt idx="595">
                  <c:v>0.93303673774433349</c:v>
                </c:pt>
                <c:pt idx="596">
                  <c:v>0.9280557763274262</c:v>
                </c:pt>
                <c:pt idx="597">
                  <c:v>0.93488774131017982</c:v>
                </c:pt>
                <c:pt idx="598">
                  <c:v>0.93540193313505182</c:v>
                </c:pt>
                <c:pt idx="599">
                  <c:v>0.94186630751542244</c:v>
                </c:pt>
                <c:pt idx="600">
                  <c:v>0.94162313219384597</c:v>
                </c:pt>
                <c:pt idx="601">
                  <c:v>0.94436722866702083</c:v>
                </c:pt>
                <c:pt idx="602">
                  <c:v>0.94842377584716575</c:v>
                </c:pt>
                <c:pt idx="603">
                  <c:v>0.94777255320602083</c:v>
                </c:pt>
                <c:pt idx="604">
                  <c:v>0.94672589878077373</c:v>
                </c:pt>
                <c:pt idx="605">
                  <c:v>0.94854601603565059</c:v>
                </c:pt>
                <c:pt idx="606">
                  <c:v>0.93472852455222455</c:v>
                </c:pt>
                <c:pt idx="607">
                  <c:v>0.93217801129568945</c:v>
                </c:pt>
                <c:pt idx="608">
                  <c:v>0.93442357660870912</c:v>
                </c:pt>
                <c:pt idx="609">
                  <c:v>0.94475483011876427</c:v>
                </c:pt>
                <c:pt idx="610">
                  <c:v>0.94615471953707075</c:v>
                </c:pt>
                <c:pt idx="611">
                  <c:v>0.94436766368548508</c:v>
                </c:pt>
                <c:pt idx="612">
                  <c:v>0.93836440887733485</c:v>
                </c:pt>
                <c:pt idx="613">
                  <c:v>0.94144259953113696</c:v>
                </c:pt>
                <c:pt idx="614">
                  <c:v>0.94237832424797263</c:v>
                </c:pt>
                <c:pt idx="615">
                  <c:v>0.95386411676243588</c:v>
                </c:pt>
                <c:pt idx="616">
                  <c:v>0.95609793657691799</c:v>
                </c:pt>
                <c:pt idx="617">
                  <c:v>0.97314283004742119</c:v>
                </c:pt>
                <c:pt idx="618">
                  <c:v>0.98333922783352545</c:v>
                </c:pt>
                <c:pt idx="619">
                  <c:v>1.0109381042678356</c:v>
                </c:pt>
                <c:pt idx="620">
                  <c:v>1.014188562233524</c:v>
                </c:pt>
                <c:pt idx="621">
                  <c:v>1.0101176594440551</c:v>
                </c:pt>
                <c:pt idx="622">
                  <c:v>1.0224025808775454</c:v>
                </c:pt>
                <c:pt idx="623">
                  <c:v>1.0133328809141304</c:v>
                </c:pt>
                <c:pt idx="624">
                  <c:v>1.0334385642998616</c:v>
                </c:pt>
                <c:pt idx="625">
                  <c:v>1.0307123035837256</c:v>
                </c:pt>
                <c:pt idx="626">
                  <c:v>1.028044770360278</c:v>
                </c:pt>
                <c:pt idx="627">
                  <c:v>1.0124867700009526</c:v>
                </c:pt>
                <c:pt idx="628">
                  <c:v>1.0140863328943996</c:v>
                </c:pt>
                <c:pt idx="629">
                  <c:v>1.0289704896524332</c:v>
                </c:pt>
                <c:pt idx="630">
                  <c:v>1.025361141453649</c:v>
                </c:pt>
                <c:pt idx="631">
                  <c:v>1.0261654905942481</c:v>
                </c:pt>
                <c:pt idx="632">
                  <c:v>1.0161792067264295</c:v>
                </c:pt>
                <c:pt idx="633">
                  <c:v>1.0269198126114463</c:v>
                </c:pt>
                <c:pt idx="634">
                  <c:v>1.0329783147645701</c:v>
                </c:pt>
                <c:pt idx="635">
                  <c:v>1.033067928568228</c:v>
                </c:pt>
                <c:pt idx="636">
                  <c:v>1.0293145892577409</c:v>
                </c:pt>
                <c:pt idx="637">
                  <c:v>1.0241396096057298</c:v>
                </c:pt>
                <c:pt idx="638">
                  <c:v>1.0289770149293986</c:v>
                </c:pt>
                <c:pt idx="639">
                  <c:v>1.0191886644628629</c:v>
                </c:pt>
                <c:pt idx="640">
                  <c:v>1.0110229328683855</c:v>
                </c:pt>
                <c:pt idx="641">
                  <c:v>1.0125468025490341</c:v>
                </c:pt>
                <c:pt idx="642">
                  <c:v>1.0054486062660928</c:v>
                </c:pt>
                <c:pt idx="643">
                  <c:v>1.0171980199699575</c:v>
                </c:pt>
                <c:pt idx="644">
                  <c:v>1.0246063844179865</c:v>
                </c:pt>
                <c:pt idx="645">
                  <c:v>1.0381541644535102</c:v>
                </c:pt>
                <c:pt idx="646">
                  <c:v>1.0478890076489298</c:v>
                </c:pt>
                <c:pt idx="647">
                  <c:v>1.0554522386702703</c:v>
                </c:pt>
                <c:pt idx="648">
                  <c:v>1.0654728889967735</c:v>
                </c:pt>
                <c:pt idx="649">
                  <c:v>1.0637175894930859</c:v>
                </c:pt>
                <c:pt idx="650">
                  <c:v>1.0581532683154735</c:v>
                </c:pt>
                <c:pt idx="651">
                  <c:v>1.0542472375239966</c:v>
                </c:pt>
                <c:pt idx="652">
                  <c:v>1.0607307527167991</c:v>
                </c:pt>
                <c:pt idx="653">
                  <c:v>1.0602222161319637</c:v>
                </c:pt>
                <c:pt idx="654">
                  <c:v>1.039156882013857</c:v>
                </c:pt>
                <c:pt idx="655">
                  <c:v>1.0446211489446668</c:v>
                </c:pt>
                <c:pt idx="656">
                  <c:v>1.0478133144361312</c:v>
                </c:pt>
                <c:pt idx="657">
                  <c:v>1.0550115649658749</c:v>
                </c:pt>
                <c:pt idx="658">
                  <c:v>1.0348741252322455</c:v>
                </c:pt>
                <c:pt idx="659">
                  <c:v>1.0438102745271023</c:v>
                </c:pt>
                <c:pt idx="660">
                  <c:v>1.0622559274528407</c:v>
                </c:pt>
                <c:pt idx="661">
                  <c:v>1.0601247719959475</c:v>
                </c:pt>
                <c:pt idx="662">
                  <c:v>1.060227436353536</c:v>
                </c:pt>
                <c:pt idx="663">
                  <c:v>1.0648377620388096</c:v>
                </c:pt>
                <c:pt idx="664">
                  <c:v>1.0662250359216496</c:v>
                </c:pt>
                <c:pt idx="665">
                  <c:v>1.0781423667527568</c:v>
                </c:pt>
                <c:pt idx="666">
                  <c:v>1.0796962527074461</c:v>
                </c:pt>
                <c:pt idx="667">
                  <c:v>1.0730987626769819</c:v>
                </c:pt>
                <c:pt idx="668">
                  <c:v>1.0679468390035813</c:v>
                </c:pt>
                <c:pt idx="669">
                  <c:v>1.0642996441983978</c:v>
                </c:pt>
                <c:pt idx="670">
                  <c:v>1.071830683853376</c:v>
                </c:pt>
                <c:pt idx="671">
                  <c:v>1.0633569591861325</c:v>
                </c:pt>
                <c:pt idx="672">
                  <c:v>1.0621985050155454</c:v>
                </c:pt>
                <c:pt idx="673">
                  <c:v>1.0678446096644569</c:v>
                </c:pt>
                <c:pt idx="674">
                  <c:v>1.0585700160043292</c:v>
                </c:pt>
                <c:pt idx="675">
                  <c:v>1.0521534936550381</c:v>
                </c:pt>
                <c:pt idx="676">
                  <c:v>1.0422763994217734</c:v>
                </c:pt>
                <c:pt idx="677">
                  <c:v>1.0400012528531772</c:v>
                </c:pt>
                <c:pt idx="678">
                  <c:v>1.0304856589637945</c:v>
                </c:pt>
                <c:pt idx="679">
                  <c:v>1.0512886769478929</c:v>
                </c:pt>
                <c:pt idx="680">
                  <c:v>1.0663973032335357</c:v>
                </c:pt>
                <c:pt idx="681">
                  <c:v>1.074027962116852</c:v>
                </c:pt>
                <c:pt idx="682">
                  <c:v>1.0911676896125855</c:v>
                </c:pt>
                <c:pt idx="683">
                  <c:v>1.0930047725875722</c:v>
                </c:pt>
                <c:pt idx="684">
                  <c:v>1.0932762241093323</c:v>
                </c:pt>
                <c:pt idx="685">
                  <c:v>1.089046104561908</c:v>
                </c:pt>
                <c:pt idx="686">
                  <c:v>1.0901854179200636</c:v>
                </c:pt>
                <c:pt idx="687">
                  <c:v>1.0884827556505634</c:v>
                </c:pt>
                <c:pt idx="688">
                  <c:v>1.1161399245590979</c:v>
                </c:pt>
                <c:pt idx="689">
                  <c:v>1.1130434631297925</c:v>
                </c:pt>
                <c:pt idx="690">
                  <c:v>1.1285762324181849</c:v>
                </c:pt>
                <c:pt idx="691">
                  <c:v>1.122238883429407</c:v>
                </c:pt>
                <c:pt idx="692">
                  <c:v>1.1228231132270408</c:v>
                </c:pt>
                <c:pt idx="693">
                  <c:v>1.1167363348737336</c:v>
                </c:pt>
                <c:pt idx="694">
                  <c:v>1.1055628856166799</c:v>
                </c:pt>
                <c:pt idx="695">
                  <c:v>1.1037388531956238</c:v>
                </c:pt>
                <c:pt idx="696">
                  <c:v>1.1036849109060434</c:v>
                </c:pt>
                <c:pt idx="697">
                  <c:v>1.123850626839856</c:v>
                </c:pt>
                <c:pt idx="698">
                  <c:v>1.1524761468500528</c:v>
                </c:pt>
                <c:pt idx="699">
                  <c:v>1.1682686221616676</c:v>
                </c:pt>
                <c:pt idx="700">
                  <c:v>1.1845631087811521</c:v>
                </c:pt>
                <c:pt idx="701">
                  <c:v>1.1982540098914496</c:v>
                </c:pt>
                <c:pt idx="702">
                  <c:v>1.2218881280415945</c:v>
                </c:pt>
                <c:pt idx="703">
                  <c:v>1.22667028602029</c:v>
                </c:pt>
                <c:pt idx="704">
                  <c:v>1.2719678886770349</c:v>
                </c:pt>
                <c:pt idx="705">
                  <c:v>1.2909386088892543</c:v>
                </c:pt>
                <c:pt idx="706">
                  <c:v>1.3504500048504557</c:v>
                </c:pt>
                <c:pt idx="707">
                  <c:v>1.3593826739975978</c:v>
                </c:pt>
                <c:pt idx="708">
                  <c:v>1.4150632973616564</c:v>
                </c:pt>
                <c:pt idx="709">
                  <c:v>1.3515645221561428</c:v>
                </c:pt>
                <c:pt idx="710">
                  <c:v>1.4014319937809758</c:v>
                </c:pt>
                <c:pt idx="711">
                  <c:v>1.3846689922753772</c:v>
                </c:pt>
                <c:pt idx="712">
                  <c:v>1.3891127058888013</c:v>
                </c:pt>
                <c:pt idx="713">
                  <c:v>1.3995535840518749</c:v>
                </c:pt>
                <c:pt idx="714">
                  <c:v>1.4370408651995232</c:v>
                </c:pt>
                <c:pt idx="715">
                  <c:v>1.4619221812869847</c:v>
                </c:pt>
                <c:pt idx="716">
                  <c:v>1.4555400253963779</c:v>
                </c:pt>
                <c:pt idx="717">
                  <c:v>1.4717401130090966</c:v>
                </c:pt>
                <c:pt idx="718">
                  <c:v>1.4766619119148512</c:v>
                </c:pt>
                <c:pt idx="719">
                  <c:v>1.4464033325894516</c:v>
                </c:pt>
                <c:pt idx="720">
                  <c:v>1.4052771219874427</c:v>
                </c:pt>
                <c:pt idx="721">
                  <c:v>1.4509688513728964</c:v>
                </c:pt>
                <c:pt idx="722">
                  <c:v>1.4990035902073862</c:v>
                </c:pt>
                <c:pt idx="723">
                  <c:v>1.5031867277606596</c:v>
                </c:pt>
                <c:pt idx="724">
                  <c:v>1.5040998315173486</c:v>
                </c:pt>
                <c:pt idx="725">
                  <c:v>1.5372269225967294</c:v>
                </c:pt>
                <c:pt idx="726">
                  <c:v>1.5841375737193164</c:v>
                </c:pt>
                <c:pt idx="727">
                  <c:v>1.5839278948194957</c:v>
                </c:pt>
                <c:pt idx="728">
                  <c:v>1.5851159302456592</c:v>
                </c:pt>
                <c:pt idx="729">
                  <c:v>1.5483433844349523</c:v>
                </c:pt>
                <c:pt idx="730">
                  <c:v>1.5428899929657514</c:v>
                </c:pt>
                <c:pt idx="731">
                  <c:v>1.5284704359276529</c:v>
                </c:pt>
                <c:pt idx="732">
                  <c:v>1.5286722844951153</c:v>
                </c:pt>
                <c:pt idx="733">
                  <c:v>1.5236186749946599</c:v>
                </c:pt>
                <c:pt idx="734">
                  <c:v>1.5678591827830131</c:v>
                </c:pt>
                <c:pt idx="735">
                  <c:v>1.5813556306397425</c:v>
                </c:pt>
                <c:pt idx="736">
                  <c:v>1.4595543757854803</c:v>
                </c:pt>
                <c:pt idx="737">
                  <c:v>1.4774192790612997</c:v>
                </c:pt>
                <c:pt idx="738">
                  <c:v>1.5438305028856949</c:v>
                </c:pt>
                <c:pt idx="739">
                  <c:v>1.551977528686205</c:v>
                </c:pt>
                <c:pt idx="740">
                  <c:v>1.5537693697408985</c:v>
                </c:pt>
                <c:pt idx="741">
                  <c:v>1.5695400941292952</c:v>
                </c:pt>
                <c:pt idx="742">
                  <c:v>1.5551609938083821</c:v>
                </c:pt>
                <c:pt idx="743">
                  <c:v>1.5335805978284747</c:v>
                </c:pt>
                <c:pt idx="744">
                  <c:v>1.5146464191672613</c:v>
                </c:pt>
                <c:pt idx="745">
                  <c:v>1.4940230638089431</c:v>
                </c:pt>
                <c:pt idx="746">
                  <c:v>1.4590345287205715</c:v>
                </c:pt>
                <c:pt idx="747">
                  <c:v>1.4953520452175593</c:v>
                </c:pt>
                <c:pt idx="748">
                  <c:v>1.4798318914646331</c:v>
                </c:pt>
                <c:pt idx="749">
                  <c:v>1.4646836784987338</c:v>
                </c:pt>
                <c:pt idx="750">
                  <c:v>1.4409638617111102</c:v>
                </c:pt>
                <c:pt idx="751">
                  <c:v>1.4555374152855916</c:v>
                </c:pt>
                <c:pt idx="752">
                  <c:v>1.4820831120176896</c:v>
                </c:pt>
                <c:pt idx="753">
                  <c:v>1.4939073488974237</c:v>
                </c:pt>
                <c:pt idx="754">
                  <c:v>1.4977137604605626</c:v>
                </c:pt>
                <c:pt idx="755">
                  <c:v>1.5094392481488876</c:v>
                </c:pt>
                <c:pt idx="756">
                  <c:v>1.5223397207094456</c:v>
                </c:pt>
                <c:pt idx="757">
                  <c:v>1.5322751074169343</c:v>
                </c:pt>
                <c:pt idx="758">
                  <c:v>1.5133113475001445</c:v>
                </c:pt>
                <c:pt idx="759">
                  <c:v>1.5514041743501803</c:v>
                </c:pt>
                <c:pt idx="760">
                  <c:v>1.5542526752548009</c:v>
                </c:pt>
                <c:pt idx="761">
                  <c:v>1.5666167700488045</c:v>
                </c:pt>
                <c:pt idx="762">
                  <c:v>1.5260012711239528</c:v>
                </c:pt>
                <c:pt idx="763">
                  <c:v>1.5359727643639833</c:v>
                </c:pt>
                <c:pt idx="764">
                  <c:v>1.5209741977498235</c:v>
                </c:pt>
                <c:pt idx="765">
                  <c:v>1.5132204286410935</c:v>
                </c:pt>
                <c:pt idx="766">
                  <c:v>1.5389865722850606</c:v>
                </c:pt>
                <c:pt idx="767">
                  <c:v>1.5315307908244165</c:v>
                </c:pt>
                <c:pt idx="768">
                  <c:v>1.5332891354573543</c:v>
                </c:pt>
                <c:pt idx="769">
                  <c:v>1.5629534795604398</c:v>
                </c:pt>
                <c:pt idx="770">
                  <c:v>1.5737475927165727</c:v>
                </c:pt>
                <c:pt idx="771">
                  <c:v>1.6120353078386411</c:v>
                </c:pt>
                <c:pt idx="772">
                  <c:v>1.6344174428483615</c:v>
                </c:pt>
                <c:pt idx="773">
                  <c:v>1.6731049399391755</c:v>
                </c:pt>
                <c:pt idx="774">
                  <c:v>1.670357363318286</c:v>
                </c:pt>
                <c:pt idx="775">
                  <c:v>1.693341563882679</c:v>
                </c:pt>
                <c:pt idx="776">
                  <c:v>1.7279198765591606</c:v>
                </c:pt>
                <c:pt idx="777">
                  <c:v>1.7283483697465536</c:v>
                </c:pt>
                <c:pt idx="778">
                  <c:v>1.7141519771806712</c:v>
                </c:pt>
                <c:pt idx="779">
                  <c:v>1.7183224991984782</c:v>
                </c:pt>
                <c:pt idx="780">
                  <c:v>1.7277615298381339</c:v>
                </c:pt>
                <c:pt idx="781">
                  <c:v>1.7784329155851017</c:v>
                </c:pt>
                <c:pt idx="782">
                  <c:v>1.7623485428839027</c:v>
                </c:pt>
                <c:pt idx="783">
                  <c:v>1.7939704700766024</c:v>
                </c:pt>
                <c:pt idx="784">
                  <c:v>1.7943537213437022</c:v>
                </c:pt>
                <c:pt idx="785">
                  <c:v>1.8142610363096858</c:v>
                </c:pt>
                <c:pt idx="786">
                  <c:v>1.8531977989805775</c:v>
                </c:pt>
                <c:pt idx="787">
                  <c:v>1.8687536242475811</c:v>
                </c:pt>
                <c:pt idx="788">
                  <c:v>1.8541087276449448</c:v>
                </c:pt>
                <c:pt idx="789">
                  <c:v>1.8899011768554517</c:v>
                </c:pt>
                <c:pt idx="790">
                  <c:v>1.9232483872777981</c:v>
                </c:pt>
                <c:pt idx="791">
                  <c:v>1.9306919882214399</c:v>
                </c:pt>
                <c:pt idx="792">
                  <c:v>1.9056040383634081</c:v>
                </c:pt>
                <c:pt idx="793">
                  <c:v>1.9634758497324418</c:v>
                </c:pt>
                <c:pt idx="794">
                  <c:v>1.9994040247038285</c:v>
                </c:pt>
                <c:pt idx="795">
                  <c:v>1.9671182593345173</c:v>
                </c:pt>
                <c:pt idx="796">
                  <c:v>2.0094216299010808</c:v>
                </c:pt>
                <c:pt idx="797">
                  <c:v>2.0619066076259607</c:v>
                </c:pt>
                <c:pt idx="798">
                  <c:v>2.0623755575305394</c:v>
                </c:pt>
                <c:pt idx="799">
                  <c:v>2.0457356662503536</c:v>
                </c:pt>
                <c:pt idx="800">
                  <c:v>2.0913912891032655</c:v>
                </c:pt>
                <c:pt idx="801">
                  <c:v>2.0627970904225026</c:v>
                </c:pt>
                <c:pt idx="802">
                  <c:v>2.0769199648679089</c:v>
                </c:pt>
                <c:pt idx="803">
                  <c:v>2.0662881135989819</c:v>
                </c:pt>
                <c:pt idx="804">
                  <c:v>2.0827557375672807</c:v>
                </c:pt>
                <c:pt idx="805">
                  <c:v>1.999708972647344</c:v>
                </c:pt>
                <c:pt idx="806">
                  <c:v>1.9807813192630961</c:v>
                </c:pt>
                <c:pt idx="807">
                  <c:v>1.9445712523268048</c:v>
                </c:pt>
                <c:pt idx="808">
                  <c:v>1.9829899080066453</c:v>
                </c:pt>
                <c:pt idx="809">
                  <c:v>2.0404680276654341</c:v>
                </c:pt>
                <c:pt idx="810">
                  <c:v>2.0652157930843376</c:v>
                </c:pt>
                <c:pt idx="811">
                  <c:v>2.0526067828948995</c:v>
                </c:pt>
                <c:pt idx="812">
                  <c:v>2.0449252268512539</c:v>
                </c:pt>
                <c:pt idx="813">
                  <c:v>2.0086847086224573</c:v>
                </c:pt>
                <c:pt idx="814">
                  <c:v>1.9902703770261529</c:v>
                </c:pt>
                <c:pt idx="815">
                  <c:v>2.0581689289801903</c:v>
                </c:pt>
                <c:pt idx="816">
                  <c:v>2.068477561530099</c:v>
                </c:pt>
                <c:pt idx="817">
                  <c:v>2.1059139455174174</c:v>
                </c:pt>
                <c:pt idx="818">
                  <c:v>2.1539221482255813</c:v>
                </c:pt>
                <c:pt idx="819">
                  <c:v>2.2183744839049693</c:v>
                </c:pt>
                <c:pt idx="820">
                  <c:v>2.2616253246869062</c:v>
                </c:pt>
                <c:pt idx="821">
                  <c:v>2.2540194618560583</c:v>
                </c:pt>
                <c:pt idx="822">
                  <c:v>2.1028823018393012</c:v>
                </c:pt>
                <c:pt idx="823">
                  <c:v>2.1058499978031566</c:v>
                </c:pt>
                <c:pt idx="824">
                  <c:v>2.2082315933899812</c:v>
                </c:pt>
                <c:pt idx="825">
                  <c:v>2.2455087606193445</c:v>
                </c:pt>
                <c:pt idx="826">
                  <c:v>2.237556623090867</c:v>
                </c:pt>
                <c:pt idx="827">
                  <c:v>2.2540116315236998</c:v>
                </c:pt>
                <c:pt idx="828">
                  <c:v>2.2753866987884299</c:v>
                </c:pt>
                <c:pt idx="829">
                  <c:v>2.3289805385789597</c:v>
                </c:pt>
                <c:pt idx="830">
                  <c:v>2.3131937185073821</c:v>
                </c:pt>
                <c:pt idx="831">
                  <c:v>2.3095617493484508</c:v>
                </c:pt>
                <c:pt idx="832">
                  <c:v>2.3084646327813383</c:v>
                </c:pt>
                <c:pt idx="833">
                  <c:v>2.3208735344771707</c:v>
                </c:pt>
                <c:pt idx="834">
                  <c:v>2.2713040505004236</c:v>
                </c:pt>
                <c:pt idx="835">
                  <c:v>2.2032906536717949</c:v>
                </c:pt>
                <c:pt idx="836">
                  <c:v>2.2354863702189838</c:v>
                </c:pt>
                <c:pt idx="837">
                  <c:v>2.1448798544254211</c:v>
                </c:pt>
                <c:pt idx="838">
                  <c:v>2.0172032401915296</c:v>
                </c:pt>
                <c:pt idx="839">
                  <c:v>2.0820379571010892</c:v>
                </c:pt>
                <c:pt idx="840">
                  <c:v>2.1229449183970615</c:v>
                </c:pt>
                <c:pt idx="841">
                  <c:v>2.0474213627997435</c:v>
                </c:pt>
                <c:pt idx="842">
                  <c:v>1.8863248900599583</c:v>
                </c:pt>
                <c:pt idx="843">
                  <c:v>1.823401209264327</c:v>
                </c:pt>
                <c:pt idx="844">
                  <c:v>1.9458367210396241</c:v>
                </c:pt>
                <c:pt idx="845">
                  <c:v>1.8501426643053862</c:v>
                </c:pt>
                <c:pt idx="846">
                  <c:v>1.7870541115117631</c:v>
                </c:pt>
                <c:pt idx="847">
                  <c:v>1.6904456459654429</c:v>
                </c:pt>
                <c:pt idx="848">
                  <c:v>1.7394374254215219</c:v>
                </c:pt>
                <c:pt idx="849">
                  <c:v>1.708753833056444</c:v>
                </c:pt>
                <c:pt idx="850">
                  <c:v>1.5934891656476358</c:v>
                </c:pt>
                <c:pt idx="851">
                  <c:v>1.6955392771646192</c:v>
                </c:pt>
                <c:pt idx="852">
                  <c:v>1.7864276849230862</c:v>
                </c:pt>
                <c:pt idx="853">
                  <c:v>1.8322159884076279</c:v>
                </c:pt>
                <c:pt idx="854">
                  <c:v>1.7888607431942449</c:v>
                </c:pt>
                <c:pt idx="855">
                  <c:v>1.7256134086611306</c:v>
                </c:pt>
                <c:pt idx="856">
                  <c:v>1.7389236686151144</c:v>
                </c:pt>
                <c:pt idx="857">
                  <c:v>1.8059774147113674</c:v>
                </c:pt>
                <c:pt idx="858">
                  <c:v>1.8099430430324615</c:v>
                </c:pt>
                <c:pt idx="859">
                  <c:v>1.8122895326292126</c:v>
                </c:pt>
                <c:pt idx="860">
                  <c:v>1.8084413592934949</c:v>
                </c:pt>
                <c:pt idx="861">
                  <c:v>1.8491786633883676</c:v>
                </c:pt>
                <c:pt idx="862">
                  <c:v>1.8167584773135697</c:v>
                </c:pt>
                <c:pt idx="863">
                  <c:v>1.6612184954190381</c:v>
                </c:pt>
                <c:pt idx="864">
                  <c:v>1.657895824388266</c:v>
                </c:pt>
                <c:pt idx="865">
                  <c:v>1.7097874369277601</c:v>
                </c:pt>
                <c:pt idx="866">
                  <c:v>1.6597746691358313</c:v>
                </c:pt>
                <c:pt idx="867">
                  <c:v>1.6603345378994609</c:v>
                </c:pt>
                <c:pt idx="868">
                  <c:v>1.6657879293686619</c:v>
                </c:pt>
                <c:pt idx="869">
                  <c:v>1.7175203251502009</c:v>
                </c:pt>
                <c:pt idx="870">
                  <c:v>1.6821728998287331</c:v>
                </c:pt>
                <c:pt idx="871">
                  <c:v>1.6669263726898886</c:v>
                </c:pt>
                <c:pt idx="872">
                  <c:v>1.699593214233978</c:v>
                </c:pt>
                <c:pt idx="873">
                  <c:v>1.7767741901805021</c:v>
                </c:pt>
                <c:pt idx="874">
                  <c:v>1.76907610343521</c:v>
                </c:pt>
                <c:pt idx="875">
                  <c:v>1.7470889651911274</c:v>
                </c:pt>
                <c:pt idx="876">
                  <c:v>1.7729016558107809</c:v>
                </c:pt>
                <c:pt idx="877">
                  <c:v>1.7720651153038189</c:v>
                </c:pt>
                <c:pt idx="878">
                  <c:v>1.7739496152914209</c:v>
                </c:pt>
                <c:pt idx="879">
                  <c:v>1.6641248537794184</c:v>
                </c:pt>
                <c:pt idx="880">
                  <c:v>1.6905409150091375</c:v>
                </c:pt>
                <c:pt idx="881">
                  <c:v>1.6363019428359635</c:v>
                </c:pt>
                <c:pt idx="882">
                  <c:v>1.5615144384803412</c:v>
                </c:pt>
                <c:pt idx="883">
                  <c:v>1.4249177706347746</c:v>
                </c:pt>
                <c:pt idx="884">
                  <c:v>1.3237294306956859</c:v>
                </c:pt>
                <c:pt idx="885">
                  <c:v>1.3162318874624632</c:v>
                </c:pt>
                <c:pt idx="886">
                  <c:v>1.3945117200499575</c:v>
                </c:pt>
                <c:pt idx="887">
                  <c:v>1.4539561231676479</c:v>
                </c:pt>
                <c:pt idx="888">
                  <c:v>1.4645053209283467</c:v>
                </c:pt>
                <c:pt idx="889">
                  <c:v>1.4625681837065574</c:v>
                </c:pt>
                <c:pt idx="890">
                  <c:v>1.4641990679294381</c:v>
                </c:pt>
                <c:pt idx="891">
                  <c:v>1.414020993121053</c:v>
                </c:pt>
                <c:pt idx="892">
                  <c:v>1.4503615655966517</c:v>
                </c:pt>
                <c:pt idx="893">
                  <c:v>1.4787604409869175</c:v>
                </c:pt>
                <c:pt idx="894">
                  <c:v>1.4606010302107273</c:v>
                </c:pt>
                <c:pt idx="895">
                  <c:v>1.4560885836799342</c:v>
                </c:pt>
                <c:pt idx="896">
                  <c:v>1.4273530039982547</c:v>
                </c:pt>
                <c:pt idx="897">
                  <c:v>1.3712791239424156</c:v>
                </c:pt>
                <c:pt idx="898">
                  <c:v>1.4395839831421644</c:v>
                </c:pt>
                <c:pt idx="899">
                  <c:v>1.4081543341107112</c:v>
                </c:pt>
                <c:pt idx="900">
                  <c:v>1.4143637876709676</c:v>
                </c:pt>
                <c:pt idx="901">
                  <c:v>1.4391485296593411</c:v>
                </c:pt>
                <c:pt idx="902">
                  <c:v>1.4525397030476959</c:v>
                </c:pt>
                <c:pt idx="903">
                  <c:v>1.4194774297195043</c:v>
                </c:pt>
                <c:pt idx="904">
                  <c:v>1.4290352203999297</c:v>
                </c:pt>
                <c:pt idx="905">
                  <c:v>1.4059583609026285</c:v>
                </c:pt>
                <c:pt idx="906">
                  <c:v>1.410656995336167</c:v>
                </c:pt>
                <c:pt idx="907">
                  <c:v>1.3828601855005733</c:v>
                </c:pt>
                <c:pt idx="908">
                  <c:v>1.3933415203808324</c:v>
                </c:pt>
                <c:pt idx="909">
                  <c:v>1.434030537426161</c:v>
                </c:pt>
                <c:pt idx="910">
                  <c:v>1.4530120895981429</c:v>
                </c:pt>
                <c:pt idx="911">
                  <c:v>1.4998102884476932</c:v>
                </c:pt>
                <c:pt idx="912">
                  <c:v>1.498657359011603</c:v>
                </c:pt>
                <c:pt idx="913">
                  <c:v>1.4817214376664218</c:v>
                </c:pt>
                <c:pt idx="914">
                  <c:v>1.5168289068029492</c:v>
                </c:pt>
                <c:pt idx="915">
                  <c:v>1.5373836597494381</c:v>
                </c:pt>
                <c:pt idx="916">
                  <c:v>1.5374344699060751</c:v>
                </c:pt>
                <c:pt idx="917">
                  <c:v>1.556366734486045</c:v>
                </c:pt>
                <c:pt idx="918">
                  <c:v>1.5109297954151661</c:v>
                </c:pt>
                <c:pt idx="919">
                  <c:v>1.5332373247582491</c:v>
                </c:pt>
                <c:pt idx="920">
                  <c:v>1.5535558191767449</c:v>
                </c:pt>
                <c:pt idx="921">
                  <c:v>1.5613948519044891</c:v>
                </c:pt>
                <c:pt idx="922">
                  <c:v>1.5629688792140781</c:v>
                </c:pt>
                <c:pt idx="923">
                  <c:v>1.5334052418854918</c:v>
                </c:pt>
                <c:pt idx="924">
                  <c:v>1.5370535677386827</c:v>
                </c:pt>
                <c:pt idx="925">
                  <c:v>1.5373895324987068</c:v>
                </c:pt>
                <c:pt idx="926">
                  <c:v>1.5121077819148034</c:v>
                </c:pt>
                <c:pt idx="927">
                  <c:v>1.5075533126003531</c:v>
                </c:pt>
                <c:pt idx="928">
                  <c:v>1.5784808981217207</c:v>
                </c:pt>
                <c:pt idx="929">
                  <c:v>1.612165247853945</c:v>
                </c:pt>
                <c:pt idx="930">
                  <c:v>1.6501876887164475</c:v>
                </c:pt>
                <c:pt idx="931">
                  <c:v>1.6706252041867915</c:v>
                </c:pt>
                <c:pt idx="932">
                  <c:v>1.6675292647796436</c:v>
                </c:pt>
                <c:pt idx="933">
                  <c:v>1.667706665309409</c:v>
                </c:pt>
                <c:pt idx="934">
                  <c:v>1.6510360617256397</c:v>
                </c:pt>
                <c:pt idx="935">
                  <c:v>1.6296845289598316</c:v>
                </c:pt>
                <c:pt idx="936">
                  <c:v>1.6374643991764231</c:v>
                </c:pt>
                <c:pt idx="937">
                  <c:v>1.6349676977039289</c:v>
                </c:pt>
                <c:pt idx="938">
                  <c:v>1.616345731794586</c:v>
                </c:pt>
                <c:pt idx="939">
                  <c:v>1.6421813043854645</c:v>
                </c:pt>
                <c:pt idx="940">
                  <c:v>1.6419264270671967</c:v>
                </c:pt>
                <c:pt idx="941">
                  <c:v>1.6327700714256814</c:v>
                </c:pt>
                <c:pt idx="942">
                  <c:v>1.6330108976475506</c:v>
                </c:pt>
                <c:pt idx="943">
                  <c:v>1.6450688264463385</c:v>
                </c:pt>
                <c:pt idx="944">
                  <c:v>1.6354208564382515</c:v>
                </c:pt>
                <c:pt idx="945">
                  <c:v>1.5473573715836368</c:v>
                </c:pt>
                <c:pt idx="946">
                  <c:v>1.5514551585142031</c:v>
                </c:pt>
                <c:pt idx="947">
                  <c:v>1.562454078363356</c:v>
                </c:pt>
                <c:pt idx="948">
                  <c:v>1.6191189310030263</c:v>
                </c:pt>
                <c:pt idx="949">
                  <c:v>1.6310140758924512</c:v>
                </c:pt>
                <c:pt idx="950">
                  <c:v>1.5998205113816055</c:v>
                </c:pt>
                <c:pt idx="951">
                  <c:v>1.6041772648040045</c:v>
                </c:pt>
                <c:pt idx="952">
                  <c:v>1.5760806837446215</c:v>
                </c:pt>
                <c:pt idx="953">
                  <c:v>1.5817002522672075</c:v>
                </c:pt>
                <c:pt idx="954">
                  <c:v>1.5761085249263402</c:v>
                </c:pt>
                <c:pt idx="955">
                  <c:v>1.5695721549901185</c:v>
                </c:pt>
                <c:pt idx="956">
                  <c:v>1.6144935971807324</c:v>
                </c:pt>
                <c:pt idx="957">
                  <c:v>1.6071272120145139</c:v>
                </c:pt>
                <c:pt idx="958">
                  <c:v>1.6032343622825069</c:v>
                </c:pt>
                <c:pt idx="959">
                  <c:v>1.6338806735651894</c:v>
                </c:pt>
                <c:pt idx="960">
                  <c:v>1.6391116400935637</c:v>
                </c:pt>
                <c:pt idx="961">
                  <c:v>1.6817659835571719</c:v>
                </c:pt>
                <c:pt idx="962">
                  <c:v>1.6864502188795403</c:v>
                </c:pt>
                <c:pt idx="963">
                  <c:v>1.6819472992531168</c:v>
                </c:pt>
                <c:pt idx="964">
                  <c:v>1.6658606644559026</c:v>
                </c:pt>
                <c:pt idx="965">
                  <c:v>1.6696883049201023</c:v>
                </c:pt>
                <c:pt idx="966">
                  <c:v>1.6215885743270373</c:v>
                </c:pt>
                <c:pt idx="967">
                  <c:v>1.6364848681002264</c:v>
                </c:pt>
                <c:pt idx="968">
                  <c:v>1.6379207335455352</c:v>
                </c:pt>
                <c:pt idx="969">
                  <c:v>1.6230559351091656</c:v>
                </c:pt>
                <c:pt idx="970">
                  <c:v>1.5091078510827391</c:v>
                </c:pt>
                <c:pt idx="971">
                  <c:v>1.5133334029362875</c:v>
                </c:pt>
                <c:pt idx="972">
                  <c:v>1.5398819272884037</c:v>
                </c:pt>
                <c:pt idx="973">
                  <c:v>1.4331178251860899</c:v>
                </c:pt>
                <c:pt idx="974">
                  <c:v>1.4623420611087836</c:v>
                </c:pt>
                <c:pt idx="975">
                  <c:v>1.3887746530401481</c:v>
                </c:pt>
                <c:pt idx="976">
                  <c:v>1.3988931825211319</c:v>
                </c:pt>
                <c:pt idx="977">
                  <c:v>1.3728656362819318</c:v>
                </c:pt>
                <c:pt idx="978">
                  <c:v>1.4014430432499705</c:v>
                </c:pt>
                <c:pt idx="979">
                  <c:v>1.3567051788513163</c:v>
                </c:pt>
                <c:pt idx="980">
                  <c:v>1.3619248784014637</c:v>
                </c:pt>
                <c:pt idx="981">
                  <c:v>1.4021189314380449</c:v>
                </c:pt>
                <c:pt idx="982">
                  <c:v>1.3809130863559502</c:v>
                </c:pt>
                <c:pt idx="983">
                  <c:v>1.3404421440668048</c:v>
                </c:pt>
                <c:pt idx="984">
                  <c:v>1.3544137190903067</c:v>
                </c:pt>
                <c:pt idx="985">
                  <c:v>1.3611231828734969</c:v>
                </c:pt>
                <c:pt idx="986">
                  <c:v>1.2791754921037621</c:v>
                </c:pt>
                <c:pt idx="987">
                  <c:v>1.2747571835686566</c:v>
                </c:pt>
                <c:pt idx="988">
                  <c:v>1.2414366397781753</c:v>
                </c:pt>
                <c:pt idx="989">
                  <c:v>1.2816036346662734</c:v>
                </c:pt>
                <c:pt idx="990">
                  <c:v>1.2620093154853957</c:v>
                </c:pt>
                <c:pt idx="991">
                  <c:v>1.2882348386277256</c:v>
                </c:pt>
                <c:pt idx="992">
                  <c:v>1.2827122357208451</c:v>
                </c:pt>
                <c:pt idx="993">
                  <c:v>1.2984256246756392</c:v>
                </c:pt>
                <c:pt idx="994">
                  <c:v>1.2893031134706512</c:v>
                </c:pt>
                <c:pt idx="995">
                  <c:v>1.281871780047704</c:v>
                </c:pt>
                <c:pt idx="996">
                  <c:v>1.3211664324092236</c:v>
                </c:pt>
                <c:pt idx="997">
                  <c:v>1.3326007187375066</c:v>
                </c:pt>
                <c:pt idx="998">
                  <c:v>1.3284152320845257</c:v>
                </c:pt>
                <c:pt idx="999">
                  <c:v>1.3274958205601035</c:v>
                </c:pt>
                <c:pt idx="1000">
                  <c:v>1.356764950388319</c:v>
                </c:pt>
                <c:pt idx="1001">
                  <c:v>1.34393003511034</c:v>
                </c:pt>
                <c:pt idx="1002">
                  <c:v>1.3527096647617207</c:v>
                </c:pt>
                <c:pt idx="1003">
                  <c:v>1.2697101863488596</c:v>
                </c:pt>
                <c:pt idx="1004">
                  <c:v>1.282447744494515</c:v>
                </c:pt>
                <c:pt idx="1005">
                  <c:v>1.2517511015755063</c:v>
                </c:pt>
                <c:pt idx="1006">
                  <c:v>1.2749058728797742</c:v>
                </c:pt>
                <c:pt idx="1007">
                  <c:v>1.3273860654015459</c:v>
                </c:pt>
                <c:pt idx="1008">
                  <c:v>1.3304699982990775</c:v>
                </c:pt>
                <c:pt idx="1009">
                  <c:v>1.3458990591855671</c:v>
                </c:pt>
                <c:pt idx="1010">
                  <c:v>1.3506625983739879</c:v>
                </c:pt>
                <c:pt idx="1011">
                  <c:v>1.3518950056835162</c:v>
                </c:pt>
                <c:pt idx="1012">
                  <c:v>1.3363362657928015</c:v>
                </c:pt>
                <c:pt idx="1013">
                  <c:v>1.3107740153030794</c:v>
                </c:pt>
                <c:pt idx="1014">
                  <c:v>1.3130094446858795</c:v>
                </c:pt>
                <c:pt idx="1015">
                  <c:v>1.333631930007269</c:v>
                </c:pt>
                <c:pt idx="1016">
                  <c:v>1.3375858998335182</c:v>
                </c:pt>
                <c:pt idx="1017">
                  <c:v>1.3442213234740747</c:v>
                </c:pt>
                <c:pt idx="1018">
                  <c:v>1.359086382921523</c:v>
                </c:pt>
                <c:pt idx="1019">
                  <c:v>1.3798624732626776</c:v>
                </c:pt>
                <c:pt idx="1020">
                  <c:v>1.4135651807740979</c:v>
                </c:pt>
                <c:pt idx="1021">
                  <c:v>1.4032783426492537</c:v>
                </c:pt>
                <c:pt idx="1022">
                  <c:v>1.4077599463709236</c:v>
                </c:pt>
                <c:pt idx="1023">
                  <c:v>1.3841638053327172</c:v>
                </c:pt>
                <c:pt idx="1024">
                  <c:v>1.3911093971383615</c:v>
                </c:pt>
                <c:pt idx="1025">
                  <c:v>1.3788903375003752</c:v>
                </c:pt>
                <c:pt idx="1026">
                  <c:v>1.3639611563312803</c:v>
                </c:pt>
                <c:pt idx="1027">
                  <c:v>1.3991391419608803</c:v>
                </c:pt>
                <c:pt idx="1028">
                  <c:v>1.399927656429377</c:v>
                </c:pt>
                <c:pt idx="1029">
                  <c:v>1.4015837282213444</c:v>
                </c:pt>
                <c:pt idx="1030">
                  <c:v>1.4201115996368465</c:v>
                </c:pt>
                <c:pt idx="1031">
                  <c:v>1.4170846541581457</c:v>
                </c:pt>
                <c:pt idx="1032">
                  <c:v>1.3961004944854882</c:v>
                </c:pt>
                <c:pt idx="1033">
                  <c:v>1.3858495453839539</c:v>
                </c:pt>
                <c:pt idx="1034">
                  <c:v>1.4051512711457037</c:v>
                </c:pt>
                <c:pt idx="1035">
                  <c:v>1.400085046109782</c:v>
                </c:pt>
                <c:pt idx="1036">
                  <c:v>1.4187618678474807</c:v>
                </c:pt>
                <c:pt idx="1037">
                  <c:v>1.4250474496389998</c:v>
                </c:pt>
                <c:pt idx="1038">
                  <c:v>1.4234697246724637</c:v>
                </c:pt>
                <c:pt idx="1039">
                  <c:v>1.4044367098161481</c:v>
                </c:pt>
                <c:pt idx="1040">
                  <c:v>1.4087215546863887</c:v>
                </c:pt>
                <c:pt idx="1041">
                  <c:v>1.3838052196125465</c:v>
                </c:pt>
                <c:pt idx="1042">
                  <c:v>1.3749207940131019</c:v>
                </c:pt>
                <c:pt idx="1043">
                  <c:v>1.3811406445146563</c:v>
                </c:pt>
                <c:pt idx="1044">
                  <c:v>1.3755427834134419</c:v>
                </c:pt>
                <c:pt idx="1045">
                  <c:v>1.3829935186598994</c:v>
                </c:pt>
                <c:pt idx="1046">
                  <c:v>1.3772317426013145</c:v>
                </c:pt>
                <c:pt idx="1047">
                  <c:v>1.3749110495995001</c:v>
                </c:pt>
                <c:pt idx="1048">
                  <c:v>1.373242405773913</c:v>
                </c:pt>
                <c:pt idx="1049">
                  <c:v>1.3979491054497806</c:v>
                </c:pt>
                <c:pt idx="1050">
                  <c:v>1.3961749696465866</c:v>
                </c:pt>
                <c:pt idx="1051">
                  <c:v>1.3981144994699299</c:v>
                </c:pt>
                <c:pt idx="1052">
                  <c:v>1.3617619639865615</c:v>
                </c:pt>
                <c:pt idx="1053">
                  <c:v>1.3335993036224423</c:v>
                </c:pt>
                <c:pt idx="1054">
                  <c:v>1.3351205631923047</c:v>
                </c:pt>
                <c:pt idx="1055">
                  <c:v>1.3410786630838545</c:v>
                </c:pt>
                <c:pt idx="1056">
                  <c:v>1.3442667394017538</c:v>
                </c:pt>
                <c:pt idx="1057">
                  <c:v>1.3376535452047262</c:v>
                </c:pt>
                <c:pt idx="1058">
                  <c:v>1.3465163503864921</c:v>
                </c:pt>
                <c:pt idx="1059">
                  <c:v>1.3424778129707715</c:v>
                </c:pt>
                <c:pt idx="1060">
                  <c:v>1.3346522223135762</c:v>
                </c:pt>
                <c:pt idx="1061">
                  <c:v>1.3322441341022719</c:v>
                </c:pt>
                <c:pt idx="1062">
                  <c:v>1.3390817978269087</c:v>
                </c:pt>
                <c:pt idx="1063">
                  <c:v>1.3429987910836874</c:v>
                </c:pt>
                <c:pt idx="1064">
                  <c:v>1.3327032525895561</c:v>
                </c:pt>
                <c:pt idx="1065">
                  <c:v>1.3308197531444221</c:v>
                </c:pt>
                <c:pt idx="1066">
                  <c:v>1.3329884071929432</c:v>
                </c:pt>
                <c:pt idx="1067">
                  <c:v>1.3322437425856539</c:v>
                </c:pt>
                <c:pt idx="1068">
                  <c:v>1.3340752573242971</c:v>
                </c:pt>
                <c:pt idx="1069">
                  <c:v>1.3788170368891306</c:v>
                </c:pt>
                <c:pt idx="1070">
                  <c:v>1.3748963024735583</c:v>
                </c:pt>
                <c:pt idx="1071">
                  <c:v>1.3777468479649619</c:v>
                </c:pt>
                <c:pt idx="1072">
                  <c:v>1.3874154813501058</c:v>
                </c:pt>
                <c:pt idx="1073">
                  <c:v>1.3828316047874651</c:v>
                </c:pt>
                <c:pt idx="1074">
                  <c:v>1.3820769782573421</c:v>
                </c:pt>
                <c:pt idx="1075">
                  <c:v>1.3763925049798738</c:v>
                </c:pt>
                <c:pt idx="1076">
                  <c:v>1.3339150835257201</c:v>
                </c:pt>
                <c:pt idx="1077">
                  <c:v>1.3381095750609133</c:v>
                </c:pt>
                <c:pt idx="1078">
                  <c:v>1.3556777087403473</c:v>
                </c:pt>
                <c:pt idx="1079">
                  <c:v>1.3462406791856278</c:v>
                </c:pt>
                <c:pt idx="1080">
                  <c:v>1.3530628127510871</c:v>
                </c:pt>
                <c:pt idx="1081">
                  <c:v>1.354070837536699</c:v>
                </c:pt>
                <c:pt idx="1082">
                  <c:v>1.3513054686606172</c:v>
                </c:pt>
                <c:pt idx="1083">
                  <c:v>1.363330945081964</c:v>
                </c:pt>
                <c:pt idx="1084">
                  <c:v>1.3560903672556381</c:v>
                </c:pt>
                <c:pt idx="1085">
                  <c:v>1.3386194167011418</c:v>
                </c:pt>
                <c:pt idx="1086">
                  <c:v>1.3574943893493558</c:v>
                </c:pt>
                <c:pt idx="1087">
                  <c:v>1.3643924771386922</c:v>
                </c:pt>
                <c:pt idx="1088">
                  <c:v>1.3709127513917327</c:v>
                </c:pt>
                <c:pt idx="1089">
                  <c:v>1.3720138701287174</c:v>
                </c:pt>
                <c:pt idx="1090">
                  <c:v>1.3721353707858128</c:v>
                </c:pt>
                <c:pt idx="1091">
                  <c:v>1.3941020196602243</c:v>
                </c:pt>
                <c:pt idx="1092">
                  <c:v>1.3952706967647241</c:v>
                </c:pt>
                <c:pt idx="1093">
                  <c:v>1.3993689187137548</c:v>
                </c:pt>
                <c:pt idx="1094">
                  <c:v>1.3963893467458226</c:v>
                </c:pt>
                <c:pt idx="1095">
                  <c:v>1.3887009174104394</c:v>
                </c:pt>
                <c:pt idx="1096">
                  <c:v>1.3935076104305246</c:v>
                </c:pt>
                <c:pt idx="1097">
                  <c:v>1.423894737712142</c:v>
                </c:pt>
                <c:pt idx="1098">
                  <c:v>1.4281082395542279</c:v>
                </c:pt>
                <c:pt idx="1099">
                  <c:v>1.4254527128403964</c:v>
                </c:pt>
                <c:pt idx="1100">
                  <c:v>1.4252412068630254</c:v>
                </c:pt>
                <c:pt idx="1101">
                  <c:v>1.4190398881480524</c:v>
                </c:pt>
                <c:pt idx="1102">
                  <c:v>1.413041810059628</c:v>
                </c:pt>
                <c:pt idx="1103">
                  <c:v>1.4084179988019592</c:v>
                </c:pt>
                <c:pt idx="1104">
                  <c:v>1.4149074302458766</c:v>
                </c:pt>
                <c:pt idx="1105">
                  <c:v>1.4030050640499434</c:v>
                </c:pt>
                <c:pt idx="1106">
                  <c:v>1.4054946312196221</c:v>
                </c:pt>
                <c:pt idx="1107">
                  <c:v>1.4223312378493904</c:v>
                </c:pt>
                <c:pt idx="1108">
                  <c:v>1.399995127793199</c:v>
                </c:pt>
                <c:pt idx="1109">
                  <c:v>1.4012538537198211</c:v>
                </c:pt>
                <c:pt idx="1110">
                  <c:v>1.3937688825202186</c:v>
                </c:pt>
                <c:pt idx="1111">
                  <c:v>1.3819706162428063</c:v>
                </c:pt>
                <c:pt idx="1112">
                  <c:v>1.3872968953167217</c:v>
                </c:pt>
                <c:pt idx="1113">
                  <c:v>1.3892346415643613</c:v>
                </c:pt>
                <c:pt idx="1114">
                  <c:v>1.3926197377447684</c:v>
                </c:pt>
                <c:pt idx="1115">
                  <c:v>1.3942820738026225</c:v>
                </c:pt>
                <c:pt idx="1116">
                  <c:v>1.4069294526206164</c:v>
                </c:pt>
                <c:pt idx="1117">
                  <c:v>1.4168470035710665</c:v>
                </c:pt>
                <c:pt idx="1118">
                  <c:v>1.4109131777098278</c:v>
                </c:pt>
                <c:pt idx="1119">
                  <c:v>1.4065714759262955</c:v>
                </c:pt>
                <c:pt idx="1120">
                  <c:v>1.4330524854127433</c:v>
                </c:pt>
                <c:pt idx="1121">
                  <c:v>1.4762020538961775</c:v>
                </c:pt>
                <c:pt idx="1122">
                  <c:v>1.4695989956293694</c:v>
                </c:pt>
                <c:pt idx="1123">
                  <c:v>1.4673379871608649</c:v>
                </c:pt>
                <c:pt idx="1124">
                  <c:v>1.4636131415597933</c:v>
                </c:pt>
                <c:pt idx="1125">
                  <c:v>1.4638457024308396</c:v>
                </c:pt>
                <c:pt idx="1126">
                  <c:v>1.4515673932780075</c:v>
                </c:pt>
                <c:pt idx="1127">
                  <c:v>1.4537576677442072</c:v>
                </c:pt>
                <c:pt idx="1128">
                  <c:v>1.4485519322867659</c:v>
                </c:pt>
                <c:pt idx="1129">
                  <c:v>1.4394639615478477</c:v>
                </c:pt>
                <c:pt idx="1130">
                  <c:v>1.4386453002997712</c:v>
                </c:pt>
                <c:pt idx="1131">
                  <c:v>1.4389458980586429</c:v>
                </c:pt>
                <c:pt idx="1132">
                  <c:v>1.4407755857197357</c:v>
                </c:pt>
                <c:pt idx="1133">
                  <c:v>1.4476517485784683</c:v>
                </c:pt>
                <c:pt idx="1134">
                  <c:v>1.4362468259965293</c:v>
                </c:pt>
                <c:pt idx="1135">
                  <c:v>1.4417008699934268</c:v>
                </c:pt>
                <c:pt idx="1136">
                  <c:v>1.4441222262678939</c:v>
                </c:pt>
                <c:pt idx="1137">
                  <c:v>1.4541039859436833</c:v>
                </c:pt>
                <c:pt idx="1138">
                  <c:v>1.4533171680471977</c:v>
                </c:pt>
                <c:pt idx="1139">
                  <c:v>1.4527720029076632</c:v>
                </c:pt>
                <c:pt idx="1140">
                  <c:v>1.4434104055546637</c:v>
                </c:pt>
                <c:pt idx="1141">
                  <c:v>1.4192931123961556</c:v>
                </c:pt>
                <c:pt idx="1142">
                  <c:v>1.4183050549580576</c:v>
                </c:pt>
                <c:pt idx="1143">
                  <c:v>1.4089073075706697</c:v>
                </c:pt>
                <c:pt idx="1144">
                  <c:v>1.4195192784957757</c:v>
                </c:pt>
                <c:pt idx="1145">
                  <c:v>1.4170306248648723</c:v>
                </c:pt>
                <c:pt idx="1146">
                  <c:v>1.4210471068444499</c:v>
                </c:pt>
                <c:pt idx="1147">
                  <c:v>1.4316984469405802</c:v>
                </c:pt>
                <c:pt idx="1148">
                  <c:v>1.4249754105813019</c:v>
                </c:pt>
                <c:pt idx="1149">
                  <c:v>1.4008829134752625</c:v>
                </c:pt>
                <c:pt idx="1150">
                  <c:v>1.4097880894554569</c:v>
                </c:pt>
                <c:pt idx="1151">
                  <c:v>1.4054969803193296</c:v>
                </c:pt>
                <c:pt idx="1152">
                  <c:v>1.4113684245327793</c:v>
                </c:pt>
                <c:pt idx="1153">
                  <c:v>1.4152389578175644</c:v>
                </c:pt>
                <c:pt idx="1154">
                  <c:v>1.4328937906769452</c:v>
                </c:pt>
                <c:pt idx="1155">
                  <c:v>1.4384134789601144</c:v>
                </c:pt>
                <c:pt idx="1156">
                  <c:v>1.4355652390665721</c:v>
                </c:pt>
                <c:pt idx="1157">
                  <c:v>1.436711773731236</c:v>
                </c:pt>
                <c:pt idx="1158">
                  <c:v>1.4381049638651913</c:v>
                </c:pt>
                <c:pt idx="1159">
                  <c:v>1.4259377584281565</c:v>
                </c:pt>
                <c:pt idx="1160">
                  <c:v>1.4448409202728607</c:v>
                </c:pt>
                <c:pt idx="1161">
                  <c:v>1.4426259367578855</c:v>
                </c:pt>
                <c:pt idx="1162">
                  <c:v>1.4436541899020903</c:v>
                </c:pt>
                <c:pt idx="1163">
                  <c:v>1.4476283445850857</c:v>
                </c:pt>
                <c:pt idx="1164">
                  <c:v>1.4649585231645157</c:v>
                </c:pt>
                <c:pt idx="1165">
                  <c:v>1.464904972391553</c:v>
                </c:pt>
                <c:pt idx="1166">
                  <c:v>1.4594000747361719</c:v>
                </c:pt>
                <c:pt idx="1167">
                  <c:v>1.4554391011126466</c:v>
                </c:pt>
                <c:pt idx="1168">
                  <c:v>1.4530165702883258</c:v>
                </c:pt>
                <c:pt idx="1169">
                  <c:v>1.4513424452300876</c:v>
                </c:pt>
                <c:pt idx="1170">
                  <c:v>1.461249425231854</c:v>
                </c:pt>
                <c:pt idx="1171">
                  <c:v>1.4500698422144529</c:v>
                </c:pt>
                <c:pt idx="1172">
                  <c:v>1.4638741091365621</c:v>
                </c:pt>
                <c:pt idx="1173">
                  <c:v>1.4591280141885621</c:v>
                </c:pt>
                <c:pt idx="1174">
                  <c:v>1.460179323311378</c:v>
                </c:pt>
                <c:pt idx="1175">
                  <c:v>1.4664984450264991</c:v>
                </c:pt>
                <c:pt idx="1176">
                  <c:v>1.4586407065047875</c:v>
                </c:pt>
                <c:pt idx="1177">
                  <c:v>1.4749787819744007</c:v>
                </c:pt>
                <c:pt idx="1178">
                  <c:v>1.4865542752962149</c:v>
                </c:pt>
                <c:pt idx="1179">
                  <c:v>1.4922213043332624</c:v>
                </c:pt>
                <c:pt idx="1180">
                  <c:v>1.4920566498445027</c:v>
                </c:pt>
                <c:pt idx="1181">
                  <c:v>1.4919358887187966</c:v>
                </c:pt>
                <c:pt idx="1182">
                  <c:v>1.4949561784149927</c:v>
                </c:pt>
                <c:pt idx="1183">
                  <c:v>1.486656200122414</c:v>
                </c:pt>
                <c:pt idx="1184">
                  <c:v>1.4969466489005125</c:v>
                </c:pt>
                <c:pt idx="1185">
                  <c:v>1.5088022506115271</c:v>
                </c:pt>
                <c:pt idx="1186">
                  <c:v>1.5115712301408633</c:v>
                </c:pt>
                <c:pt idx="1187">
                  <c:v>1.5176664043505326</c:v>
                </c:pt>
                <c:pt idx="1188">
                  <c:v>1.5318298225168168</c:v>
                </c:pt>
                <c:pt idx="1189">
                  <c:v>1.5378253774981478</c:v>
                </c:pt>
                <c:pt idx="1190">
                  <c:v>1.5504233817204369</c:v>
                </c:pt>
                <c:pt idx="1191">
                  <c:v>1.5390957619196146</c:v>
                </c:pt>
                <c:pt idx="1192">
                  <c:v>1.5508564861035525</c:v>
                </c:pt>
                <c:pt idx="1193">
                  <c:v>1.5351604543854862</c:v>
                </c:pt>
                <c:pt idx="1194">
                  <c:v>1.5092562358809318</c:v>
                </c:pt>
                <c:pt idx="1195">
                  <c:v>1.5047955565473976</c:v>
                </c:pt>
                <c:pt idx="1196">
                  <c:v>1.5120142529449661</c:v>
                </c:pt>
                <c:pt idx="1197">
                  <c:v>1.5095761049577749</c:v>
                </c:pt>
                <c:pt idx="1198">
                  <c:v>1.5198241829374448</c:v>
                </c:pt>
                <c:pt idx="1199">
                  <c:v>1.4830559873113813</c:v>
                </c:pt>
                <c:pt idx="1200">
                  <c:v>1.4812533142969253</c:v>
                </c:pt>
                <c:pt idx="1201">
                  <c:v>1.4699035955581132</c:v>
                </c:pt>
                <c:pt idx="1202">
                  <c:v>1.4531503819679625</c:v>
                </c:pt>
                <c:pt idx="1203">
                  <c:v>1.455585049807439</c:v>
                </c:pt>
                <c:pt idx="1204">
                  <c:v>1.4481689420307444</c:v>
                </c:pt>
                <c:pt idx="1205">
                  <c:v>1.4395039832465688</c:v>
                </c:pt>
                <c:pt idx="1206">
                  <c:v>1.4523248039263026</c:v>
                </c:pt>
                <c:pt idx="1207">
                  <c:v>1.4510789110443791</c:v>
                </c:pt>
                <c:pt idx="1208">
                  <c:v>1.4388666811962831</c:v>
                </c:pt>
                <c:pt idx="1209">
                  <c:v>1.4453056069964889</c:v>
                </c:pt>
                <c:pt idx="1210">
                  <c:v>1.4426887969259854</c:v>
                </c:pt>
                <c:pt idx="1211">
                  <c:v>1.4363825517574091</c:v>
                </c:pt>
                <c:pt idx="1212">
                  <c:v>1.4345885791122404</c:v>
                </c:pt>
                <c:pt idx="1213">
                  <c:v>1.4399462665192824</c:v>
                </c:pt>
                <c:pt idx="1214">
                  <c:v>1.4539305440819434</c:v>
                </c:pt>
                <c:pt idx="1215">
                  <c:v>1.4652777832155086</c:v>
                </c:pt>
                <c:pt idx="1216">
                  <c:v>1.465050486067881</c:v>
                </c:pt>
                <c:pt idx="1217">
                  <c:v>1.4562967400151297</c:v>
                </c:pt>
                <c:pt idx="1218">
                  <c:v>1.4633592212821473</c:v>
                </c:pt>
                <c:pt idx="1219">
                  <c:v>1.4609101543315006</c:v>
                </c:pt>
                <c:pt idx="1220">
                  <c:v>1.4505670683192147</c:v>
                </c:pt>
                <c:pt idx="1221">
                  <c:v>1.4432277413014793</c:v>
                </c:pt>
                <c:pt idx="1222">
                  <c:v>1.4442231070497786</c:v>
                </c:pt>
                <c:pt idx="1223">
                  <c:v>1.4440200839324624</c:v>
                </c:pt>
                <c:pt idx="1224">
                  <c:v>1.4470264095359526</c:v>
                </c:pt>
                <c:pt idx="1225">
                  <c:v>1.4526855647387953</c:v>
                </c:pt>
                <c:pt idx="1226">
                  <c:v>1.4483022316882239</c:v>
                </c:pt>
                <c:pt idx="1227">
                  <c:v>1.459438704375807</c:v>
                </c:pt>
                <c:pt idx="1228">
                  <c:v>1.4634372635946533</c:v>
                </c:pt>
                <c:pt idx="1229">
                  <c:v>1.4635982639283123</c:v>
                </c:pt>
                <c:pt idx="1230">
                  <c:v>1.468580660906152</c:v>
                </c:pt>
                <c:pt idx="1231">
                  <c:v>1.4738254175198464</c:v>
                </c:pt>
                <c:pt idx="1232">
                  <c:v>1.4636162736927367</c:v>
                </c:pt>
                <c:pt idx="1233">
                  <c:v>1.4674065025690015</c:v>
                </c:pt>
                <c:pt idx="1234">
                  <c:v>1.464135076713331</c:v>
                </c:pt>
                <c:pt idx="1235">
                  <c:v>1.4717926632395912</c:v>
                </c:pt>
                <c:pt idx="1236">
                  <c:v>1.4774499043611904</c:v>
                </c:pt>
                <c:pt idx="1237">
                  <c:v>1.4849297858447601</c:v>
                </c:pt>
                <c:pt idx="1238">
                  <c:v>1.4948430736142595</c:v>
                </c:pt>
                <c:pt idx="1239">
                  <c:v>1.4946382669212395</c:v>
                </c:pt>
                <c:pt idx="1240">
                  <c:v>1.4885083782381141</c:v>
                </c:pt>
                <c:pt idx="1241">
                  <c:v>1.496869433123089</c:v>
                </c:pt>
                <c:pt idx="1242">
                  <c:v>1.48839040123058</c:v>
                </c:pt>
                <c:pt idx="1243">
                  <c:v>1.5101198780382232</c:v>
                </c:pt>
                <c:pt idx="1244">
                  <c:v>1.515092313093229</c:v>
                </c:pt>
                <c:pt idx="1245">
                  <c:v>1.5181086006195532</c:v>
                </c:pt>
                <c:pt idx="1246">
                  <c:v>1.5109598986929</c:v>
                </c:pt>
                <c:pt idx="1247">
                  <c:v>1.5111896319439277</c:v>
                </c:pt>
                <c:pt idx="1248">
                  <c:v>1.4991705502940071</c:v>
                </c:pt>
                <c:pt idx="1249">
                  <c:v>1.5020362344279703</c:v>
                </c:pt>
                <c:pt idx="1250">
                  <c:v>1.5044842138324561</c:v>
                </c:pt>
                <c:pt idx="1251">
                  <c:v>1.49433031735032</c:v>
                </c:pt>
                <c:pt idx="1252">
                  <c:v>1.491183611288381</c:v>
                </c:pt>
                <c:pt idx="1253">
                  <c:v>1.4992841771168977</c:v>
                </c:pt>
                <c:pt idx="1254">
                  <c:v>1.5025348525918181</c:v>
                </c:pt>
                <c:pt idx="1255">
                  <c:v>1.500261794111851</c:v>
                </c:pt>
                <c:pt idx="1256">
                  <c:v>1.4907838293196354</c:v>
                </c:pt>
                <c:pt idx="1257">
                  <c:v>1.4911961398201545</c:v>
                </c:pt>
                <c:pt idx="1258">
                  <c:v>1.5043364815619598</c:v>
                </c:pt>
                <c:pt idx="1259">
                  <c:v>1.5037254546269216</c:v>
                </c:pt>
                <c:pt idx="1260">
                  <c:v>1.5067489199579074</c:v>
                </c:pt>
                <c:pt idx="1261">
                  <c:v>1.5145196547867474</c:v>
                </c:pt>
                <c:pt idx="1262">
                  <c:v>1.4989888430814444</c:v>
                </c:pt>
                <c:pt idx="1263">
                  <c:v>1.5006451758844903</c:v>
                </c:pt>
                <c:pt idx="1264">
                  <c:v>1.5079248618707619</c:v>
                </c:pt>
                <c:pt idx="1265">
                  <c:v>1.5008355399644937</c:v>
                </c:pt>
                <c:pt idx="1266">
                  <c:v>1.5060244402073646</c:v>
                </c:pt>
                <c:pt idx="1267">
                  <c:v>1.518040302720649</c:v>
                </c:pt>
                <c:pt idx="1268">
                  <c:v>1.513010967250505</c:v>
                </c:pt>
                <c:pt idx="1269">
                  <c:v>1.509431113303604</c:v>
                </c:pt>
                <c:pt idx="1270">
                  <c:v>1.5074230680721241</c:v>
                </c:pt>
                <c:pt idx="1271">
                  <c:v>1.4950531875325446</c:v>
                </c:pt>
                <c:pt idx="1272">
                  <c:v>1.5034436061638636</c:v>
                </c:pt>
                <c:pt idx="1273">
                  <c:v>1.5242582391409603</c:v>
                </c:pt>
                <c:pt idx="1274">
                  <c:v>1.5286752861225192</c:v>
                </c:pt>
                <c:pt idx="1275">
                  <c:v>1.5301615267060009</c:v>
                </c:pt>
                <c:pt idx="1276">
                  <c:v>1.5248002721475513</c:v>
                </c:pt>
                <c:pt idx="1277">
                  <c:v>1.5301026252059267</c:v>
                </c:pt>
                <c:pt idx="1278">
                  <c:v>1.5266706340350615</c:v>
                </c:pt>
                <c:pt idx="1279">
                  <c:v>1.5289011912110611</c:v>
                </c:pt>
                <c:pt idx="1280">
                  <c:v>1.5166938335697657</c:v>
                </c:pt>
                <c:pt idx="1281">
                  <c:v>1.5138388943918724</c:v>
                </c:pt>
                <c:pt idx="1282">
                  <c:v>1.5063570988270596</c:v>
                </c:pt>
                <c:pt idx="1283">
                  <c:v>1.4990197293924139</c:v>
                </c:pt>
                <c:pt idx="1284">
                  <c:v>1.5058373387658439</c:v>
                </c:pt>
                <c:pt idx="1285">
                  <c:v>1.5081161394895406</c:v>
                </c:pt>
                <c:pt idx="1286">
                  <c:v>1.4926608904914969</c:v>
                </c:pt>
                <c:pt idx="1287">
                  <c:v>1.4968873558838203</c:v>
                </c:pt>
                <c:pt idx="1288">
                  <c:v>1.4987183050984598</c:v>
                </c:pt>
                <c:pt idx="1289">
                  <c:v>1.4993869284781793</c:v>
                </c:pt>
                <c:pt idx="1290">
                  <c:v>1.4963560678332992</c:v>
                </c:pt>
                <c:pt idx="1291">
                  <c:v>1.4906240905395227</c:v>
                </c:pt>
                <c:pt idx="1292">
                  <c:v>1.4847737882234411</c:v>
                </c:pt>
                <c:pt idx="1293">
                  <c:v>1.48097094381171</c:v>
                </c:pt>
                <c:pt idx="1294">
                  <c:v>1.4714717936202801</c:v>
                </c:pt>
                <c:pt idx="1295">
                  <c:v>1.4611454558188721</c:v>
                </c:pt>
                <c:pt idx="1296">
                  <c:v>1.458413496360853</c:v>
                </c:pt>
                <c:pt idx="1297">
                  <c:v>1.4519614330030237</c:v>
                </c:pt>
                <c:pt idx="1298">
                  <c:v>1.4602029448139926</c:v>
                </c:pt>
                <c:pt idx="1299">
                  <c:v>1.4727022433467187</c:v>
                </c:pt>
                <c:pt idx="1300">
                  <c:v>1.4787120234318343</c:v>
                </c:pt>
                <c:pt idx="1301">
                  <c:v>1.4915256663069063</c:v>
                </c:pt>
                <c:pt idx="1302">
                  <c:v>1.4833979988280601</c:v>
                </c:pt>
                <c:pt idx="1303">
                  <c:v>1.4782417684718627</c:v>
                </c:pt>
                <c:pt idx="1304">
                  <c:v>1.4807372518926565</c:v>
                </c:pt>
                <c:pt idx="1305">
                  <c:v>1.4839518208350353</c:v>
                </c:pt>
                <c:pt idx="1306">
                  <c:v>1.4895876155463417</c:v>
                </c:pt>
                <c:pt idx="1307">
                  <c:v>1.4895758265459578</c:v>
                </c:pt>
                <c:pt idx="1308">
                  <c:v>1.5163256339415325</c:v>
                </c:pt>
                <c:pt idx="1309">
                  <c:v>1.5140532714911084</c:v>
                </c:pt>
                <c:pt idx="1310">
                  <c:v>1.5194692513723744</c:v>
                </c:pt>
                <c:pt idx="1311">
                  <c:v>1.5215807004928321</c:v>
                </c:pt>
                <c:pt idx="1312">
                  <c:v>1.5166950951233125</c:v>
                </c:pt>
                <c:pt idx="1313">
                  <c:v>1.5089719513144735</c:v>
                </c:pt>
                <c:pt idx="1314">
                  <c:v>1.5194679898188279</c:v>
                </c:pt>
                <c:pt idx="1315">
                  <c:v>1.5372994836765845</c:v>
                </c:pt>
                <c:pt idx="1316">
                  <c:v>1.5490914421862634</c:v>
                </c:pt>
                <c:pt idx="1317">
                  <c:v>1.5557001121912619</c:v>
                </c:pt>
                <c:pt idx="1318">
                  <c:v>1.5549253878080853</c:v>
                </c:pt>
                <c:pt idx="1319">
                  <c:v>1.5583524632703034</c:v>
                </c:pt>
                <c:pt idx="1320">
                  <c:v>1.5379202115233779</c:v>
                </c:pt>
                <c:pt idx="1321">
                  <c:v>1.5350899378924139</c:v>
                </c:pt>
                <c:pt idx="1322">
                  <c:v>1.5307260501671993</c:v>
                </c:pt>
                <c:pt idx="1323">
                  <c:v>1.545910021650869</c:v>
                </c:pt>
                <c:pt idx="1324">
                  <c:v>1.5427903737374133</c:v>
                </c:pt>
                <c:pt idx="1325">
                  <c:v>1.56082667428819</c:v>
                </c:pt>
                <c:pt idx="1326">
                  <c:v>1.5618652808718465</c:v>
                </c:pt>
                <c:pt idx="1327">
                  <c:v>1.5760210427131578</c:v>
                </c:pt>
                <c:pt idx="1328">
                  <c:v>1.5956877054646583</c:v>
                </c:pt>
                <c:pt idx="1329">
                  <c:v>1.5985689632596456</c:v>
                </c:pt>
                <c:pt idx="1330">
                  <c:v>1.5861497951280541</c:v>
                </c:pt>
                <c:pt idx="1331">
                  <c:v>1.5960078790544265</c:v>
                </c:pt>
                <c:pt idx="1332">
                  <c:v>1.5951247045680854</c:v>
                </c:pt>
                <c:pt idx="1333">
                  <c:v>1.5881855510357137</c:v>
                </c:pt>
                <c:pt idx="1334">
                  <c:v>1.5747599241849819</c:v>
                </c:pt>
                <c:pt idx="1335">
                  <c:v>1.5920281561350871</c:v>
                </c:pt>
                <c:pt idx="1336">
                  <c:v>1.5922096458384176</c:v>
                </c:pt>
                <c:pt idx="1337">
                  <c:v>1.5903967498900489</c:v>
                </c:pt>
                <c:pt idx="1338">
                  <c:v>1.5894212209837246</c:v>
                </c:pt>
                <c:pt idx="1339">
                  <c:v>1.5968695201267815</c:v>
                </c:pt>
                <c:pt idx="1340">
                  <c:v>1.5916558238314424</c:v>
                </c:pt>
                <c:pt idx="1341">
                  <c:v>1.6038784941226829</c:v>
                </c:pt>
                <c:pt idx="1342">
                  <c:v>1.6109142652559887</c:v>
                </c:pt>
                <c:pt idx="1343">
                  <c:v>1.59371515773987</c:v>
                </c:pt>
                <c:pt idx="1344">
                  <c:v>1.5952913166399347</c:v>
                </c:pt>
                <c:pt idx="1345">
                  <c:v>1.6225086383791558</c:v>
                </c:pt>
                <c:pt idx="1346">
                  <c:v>1.6303988727801551</c:v>
                </c:pt>
                <c:pt idx="1347">
                  <c:v>1.6220088021636077</c:v>
                </c:pt>
                <c:pt idx="1348">
                  <c:v>1.6284779617470864</c:v>
                </c:pt>
                <c:pt idx="1349">
                  <c:v>1.6180768442716551</c:v>
                </c:pt>
                <c:pt idx="1350">
                  <c:v>1.6119123716206132</c:v>
                </c:pt>
                <c:pt idx="1351">
                  <c:v>1.614873237794578</c:v>
                </c:pt>
                <c:pt idx="1352">
                  <c:v>1.6190914813379254</c:v>
                </c:pt>
                <c:pt idx="1353">
                  <c:v>1.6260438594316136</c:v>
                </c:pt>
                <c:pt idx="1354">
                  <c:v>1.6401861357005296</c:v>
                </c:pt>
                <c:pt idx="1355">
                  <c:v>1.6360402792296518</c:v>
                </c:pt>
                <c:pt idx="1356">
                  <c:v>1.6216733159238943</c:v>
                </c:pt>
                <c:pt idx="1357">
                  <c:v>1.6128655840797161</c:v>
                </c:pt>
                <c:pt idx="1358">
                  <c:v>1.6212245508760619</c:v>
                </c:pt>
                <c:pt idx="1359">
                  <c:v>1.6235815244178038</c:v>
                </c:pt>
                <c:pt idx="1360">
                  <c:v>1.6230730313348147</c:v>
                </c:pt>
                <c:pt idx="1361">
                  <c:v>1.616494160094625</c:v>
                </c:pt>
                <c:pt idx="1362">
                  <c:v>1.5866647264843154</c:v>
                </c:pt>
                <c:pt idx="1363">
                  <c:v>1.607255368454114</c:v>
                </c:pt>
                <c:pt idx="1364">
                  <c:v>1.6122030509584977</c:v>
                </c:pt>
                <c:pt idx="1365">
                  <c:v>1.6101863488595773</c:v>
                </c:pt>
                <c:pt idx="1366">
                  <c:v>1.6188242059934232</c:v>
                </c:pt>
                <c:pt idx="1367">
                  <c:v>1.6203023117316213</c:v>
                </c:pt>
                <c:pt idx="1368">
                  <c:v>1.6274015085570306</c:v>
                </c:pt>
                <c:pt idx="1369">
                  <c:v>1.632318913776295</c:v>
                </c:pt>
                <c:pt idx="1370">
                  <c:v>1.6339678077636004</c:v>
                </c:pt>
                <c:pt idx="1371">
                  <c:v>1.624639880839742</c:v>
                </c:pt>
                <c:pt idx="1372">
                  <c:v>1.6512232501708533</c:v>
                </c:pt>
                <c:pt idx="1373">
                  <c:v>1.6716506297109779</c:v>
                </c:pt>
                <c:pt idx="1374">
                  <c:v>1.6680946582777705</c:v>
                </c:pt>
                <c:pt idx="1375">
                  <c:v>1.667991515399871</c:v>
                </c:pt>
                <c:pt idx="1376">
                  <c:v>1.6626809404925191</c:v>
                </c:pt>
                <c:pt idx="1377">
                  <c:v>1.6663548889332607</c:v>
                </c:pt>
                <c:pt idx="1378">
                  <c:v>1.6729140973388614</c:v>
                </c:pt>
                <c:pt idx="1379">
                  <c:v>1.6778864018883282</c:v>
                </c:pt>
                <c:pt idx="1380">
                  <c:v>1.6745817841238271</c:v>
                </c:pt>
                <c:pt idx="1381">
                  <c:v>1.6660647316175332</c:v>
                </c:pt>
                <c:pt idx="1382">
                  <c:v>1.6643760769425857</c:v>
                </c:pt>
                <c:pt idx="1383">
                  <c:v>1.6642263435871536</c:v>
                </c:pt>
                <c:pt idx="1384">
                  <c:v>1.6695721984919649</c:v>
                </c:pt>
                <c:pt idx="1385">
                  <c:v>1.6716046047574489</c:v>
                </c:pt>
                <c:pt idx="1386">
                  <c:v>1.666101316670386</c:v>
                </c:pt>
                <c:pt idx="1387">
                  <c:v>1.6666847199329373</c:v>
                </c:pt>
                <c:pt idx="1388">
                  <c:v>1.6718380791672702</c:v>
                </c:pt>
                <c:pt idx="1389">
                  <c:v>1.6670412610663259</c:v>
                </c:pt>
                <c:pt idx="1390">
                  <c:v>1.6715303036037363</c:v>
                </c:pt>
                <c:pt idx="1391">
                  <c:v>1.669521518840867</c:v>
                </c:pt>
                <c:pt idx="1392">
                  <c:v>1.669483585230775</c:v>
                </c:pt>
                <c:pt idx="1393">
                  <c:v>1.6608097955717729</c:v>
                </c:pt>
                <c:pt idx="1394">
                  <c:v>1.6621105442820518</c:v>
                </c:pt>
                <c:pt idx="1395">
                  <c:v>1.6622925560075394</c:v>
                </c:pt>
                <c:pt idx="1396">
                  <c:v>1.6628748717239301</c:v>
                </c:pt>
                <c:pt idx="1397">
                  <c:v>1.6689489040362318</c:v>
                </c:pt>
                <c:pt idx="1398">
                  <c:v>1.6888319884737508</c:v>
                </c:pt>
                <c:pt idx="1399">
                  <c:v>1.6921625333387273</c:v>
                </c:pt>
                <c:pt idx="1400">
                  <c:v>1.6977408186090457</c:v>
                </c:pt>
                <c:pt idx="1401">
                  <c:v>1.7022070661789237</c:v>
                </c:pt>
                <c:pt idx="1402">
                  <c:v>1.7057081382819292</c:v>
                </c:pt>
                <c:pt idx="1403">
                  <c:v>1.702421356274467</c:v>
                </c:pt>
                <c:pt idx="1404">
                  <c:v>1.702257180306018</c:v>
                </c:pt>
                <c:pt idx="1405">
                  <c:v>1.7157835574330951</c:v>
                </c:pt>
                <c:pt idx="1406">
                  <c:v>1.7101661205009846</c:v>
                </c:pt>
                <c:pt idx="1407">
                  <c:v>1.7082531268039671</c:v>
                </c:pt>
                <c:pt idx="1408">
                  <c:v>1.7099697531661731</c:v>
                </c:pt>
                <c:pt idx="1409">
                  <c:v>1.7224100631951322</c:v>
                </c:pt>
                <c:pt idx="1410">
                  <c:v>1.7300462468129458</c:v>
                </c:pt>
                <c:pt idx="1411">
                  <c:v>1.737278950805067</c:v>
                </c:pt>
                <c:pt idx="1412">
                  <c:v>1.7496301690525253</c:v>
                </c:pt>
                <c:pt idx="1413">
                  <c:v>1.7443030199416811</c:v>
                </c:pt>
                <c:pt idx="1414">
                  <c:v>1.7429962679765942</c:v>
                </c:pt>
                <c:pt idx="1415">
                  <c:v>1.7386044085641215</c:v>
                </c:pt>
                <c:pt idx="1416">
                  <c:v>1.7388272250215659</c:v>
                </c:pt>
                <c:pt idx="1417">
                  <c:v>1.7368973091062849</c:v>
                </c:pt>
                <c:pt idx="1418">
                  <c:v>1.7491612191479466</c:v>
                </c:pt>
                <c:pt idx="1419">
                  <c:v>1.7636720865617141</c:v>
                </c:pt>
                <c:pt idx="1420">
                  <c:v>1.7609572233293442</c:v>
                </c:pt>
                <c:pt idx="1421">
                  <c:v>1.7730916718760128</c:v>
                </c:pt>
                <c:pt idx="1422">
                  <c:v>1.7887572958034201</c:v>
                </c:pt>
                <c:pt idx="1423">
                  <c:v>1.7957881077262323</c:v>
                </c:pt>
                <c:pt idx="1424">
                  <c:v>1.7832933768873818</c:v>
                </c:pt>
                <c:pt idx="1425">
                  <c:v>1.7721214936967999</c:v>
                </c:pt>
                <c:pt idx="1426">
                  <c:v>1.7857561034178095</c:v>
                </c:pt>
                <c:pt idx="1427">
                  <c:v>1.7926461868674015</c:v>
                </c:pt>
                <c:pt idx="1428">
                  <c:v>1.8026440422263723</c:v>
                </c:pt>
                <c:pt idx="1429">
                  <c:v>1.8347780296534686</c:v>
                </c:pt>
                <c:pt idx="1430">
                  <c:v>1.8390695303062137</c:v>
                </c:pt>
                <c:pt idx="1431">
                  <c:v>1.7846182691224328</c:v>
                </c:pt>
                <c:pt idx="1432">
                  <c:v>1.7854042604838363</c:v>
                </c:pt>
                <c:pt idx="1433">
                  <c:v>1.7618019421834359</c:v>
                </c:pt>
                <c:pt idx="1434">
                  <c:v>1.7643581106800077</c:v>
                </c:pt>
                <c:pt idx="1435">
                  <c:v>1.7634573614477065</c:v>
                </c:pt>
                <c:pt idx="1436">
                  <c:v>1.7427271655545418</c:v>
                </c:pt>
                <c:pt idx="1437">
                  <c:v>1.7392632005265463</c:v>
                </c:pt>
                <c:pt idx="1438">
                  <c:v>1.7482770441191375</c:v>
                </c:pt>
                <c:pt idx="1439">
                  <c:v>1.7575487231555542</c:v>
                </c:pt>
                <c:pt idx="1440">
                  <c:v>1.7469563280613445</c:v>
                </c:pt>
                <c:pt idx="1441">
                  <c:v>1.7274830745190979</c:v>
                </c:pt>
                <c:pt idx="1442">
                  <c:v>1.7415438718296397</c:v>
                </c:pt>
                <c:pt idx="1443">
                  <c:v>1.7703075102022703</c:v>
                </c:pt>
                <c:pt idx="1444">
                  <c:v>1.7470412436655871</c:v>
                </c:pt>
                <c:pt idx="1445">
                  <c:v>1.7618651068644609</c:v>
                </c:pt>
                <c:pt idx="1446">
                  <c:v>1.7514502863074022</c:v>
                </c:pt>
                <c:pt idx="1447">
                  <c:v>1.7317457769495024</c:v>
                </c:pt>
                <c:pt idx="1448">
                  <c:v>1.7336753448500122</c:v>
                </c:pt>
                <c:pt idx="1449">
                  <c:v>1.7554427987695937</c:v>
                </c:pt>
                <c:pt idx="1450">
                  <c:v>1.753337483409483</c:v>
                </c:pt>
                <c:pt idx="1451">
                  <c:v>1.7695892077139213</c:v>
                </c:pt>
                <c:pt idx="1452">
                  <c:v>1.7638251695593217</c:v>
                </c:pt>
                <c:pt idx="1453">
                  <c:v>1.7581445679461865</c:v>
                </c:pt>
                <c:pt idx="1454">
                  <c:v>1.7634005915381079</c:v>
                </c:pt>
                <c:pt idx="1455">
                  <c:v>1.7362489575870046</c:v>
                </c:pt>
                <c:pt idx="1456">
                  <c:v>1.7482945753632511</c:v>
                </c:pt>
                <c:pt idx="1457">
                  <c:v>1.7534963086508204</c:v>
                </c:pt>
                <c:pt idx="1458">
                  <c:v>1.7780949932419881</c:v>
                </c:pt>
                <c:pt idx="1459">
                  <c:v>1.7885316517259573</c:v>
                </c:pt>
                <c:pt idx="1460">
                  <c:v>1.7961094123640076</c:v>
                </c:pt>
                <c:pt idx="1461">
                  <c:v>1.8004328868738833</c:v>
                </c:pt>
                <c:pt idx="1462">
                  <c:v>1.809746197177339</c:v>
                </c:pt>
                <c:pt idx="1463">
                  <c:v>1.8224218521955164</c:v>
                </c:pt>
                <c:pt idx="1464">
                  <c:v>1.83047643657235</c:v>
                </c:pt>
                <c:pt idx="1465">
                  <c:v>1.8295076939540698</c:v>
                </c:pt>
                <c:pt idx="1466">
                  <c:v>1.837953446934055</c:v>
                </c:pt>
                <c:pt idx="1467">
                  <c:v>1.8380571118341118</c:v>
                </c:pt>
                <c:pt idx="1468">
                  <c:v>1.8525143849730701</c:v>
                </c:pt>
                <c:pt idx="1469">
                  <c:v>1.8480090727450924</c:v>
                </c:pt>
                <c:pt idx="1470">
                  <c:v>1.8581451769720365</c:v>
                </c:pt>
                <c:pt idx="1471">
                  <c:v>1.8642259520705358</c:v>
                </c:pt>
                <c:pt idx="1472">
                  <c:v>1.8864999414900163</c:v>
                </c:pt>
                <c:pt idx="1473">
                  <c:v>1.9065175336367151</c:v>
                </c:pt>
                <c:pt idx="1474">
                  <c:v>1.9096811619169174</c:v>
                </c:pt>
                <c:pt idx="1475">
                  <c:v>1.8988901373918814</c:v>
                </c:pt>
                <c:pt idx="1476">
                  <c:v>1.9059462238874729</c:v>
                </c:pt>
                <c:pt idx="1477">
                  <c:v>1.8714573075054171</c:v>
                </c:pt>
                <c:pt idx="1478">
                  <c:v>1.8514829996959219</c:v>
                </c:pt>
                <c:pt idx="1479">
                  <c:v>1.8600948427255997</c:v>
                </c:pt>
                <c:pt idx="1480">
                  <c:v>1.8470439407800661</c:v>
                </c:pt>
                <c:pt idx="1481">
                  <c:v>1.8580650465709017</c:v>
                </c:pt>
                <c:pt idx="1482">
                  <c:v>1.8593326033723498</c:v>
                </c:pt>
                <c:pt idx="1483">
                  <c:v>1.8048418425120052</c:v>
                </c:pt>
                <c:pt idx="1484">
                  <c:v>1.7620410718332937</c:v>
                </c:pt>
                <c:pt idx="1485">
                  <c:v>1.7453146118787011</c:v>
                </c:pt>
                <c:pt idx="1486">
                  <c:v>1.6707548396891705</c:v>
                </c:pt>
                <c:pt idx="1487">
                  <c:v>1.6922673292867916</c:v>
                </c:pt>
                <c:pt idx="1488">
                  <c:v>1.7120727629284223</c:v>
                </c:pt>
                <c:pt idx="1489">
                  <c:v>1.7257014563983168</c:v>
                </c:pt>
                <c:pt idx="1490">
                  <c:v>1.7630137731196001</c:v>
                </c:pt>
                <c:pt idx="1491">
                  <c:v>1.7709988415458293</c:v>
                </c:pt>
                <c:pt idx="1492">
                  <c:v>1.7915881349583882</c:v>
                </c:pt>
                <c:pt idx="1493">
                  <c:v>1.7657315074738344</c:v>
                </c:pt>
                <c:pt idx="1494">
                  <c:v>1.7503583464600154</c:v>
                </c:pt>
                <c:pt idx="1495">
                  <c:v>1.7614273042819302</c:v>
                </c:pt>
                <c:pt idx="1496">
                  <c:v>1.7472346963766876</c:v>
                </c:pt>
                <c:pt idx="1497">
                  <c:v>1.7479463865843785</c:v>
                </c:pt>
                <c:pt idx="1498">
                  <c:v>1.7690307310093776</c:v>
                </c:pt>
                <c:pt idx="1499">
                  <c:v>1.7560188502200975</c:v>
                </c:pt>
                <c:pt idx="1500">
                  <c:v>1.7738313337709619</c:v>
                </c:pt>
                <c:pt idx="1501">
                  <c:v>1.7874322295609837</c:v>
                </c:pt>
                <c:pt idx="1502">
                  <c:v>1.7956110117093917</c:v>
                </c:pt>
                <c:pt idx="1503">
                  <c:v>1.7797707278685442</c:v>
                </c:pt>
                <c:pt idx="1504">
                  <c:v>1.7719801561977297</c:v>
                </c:pt>
                <c:pt idx="1505">
                  <c:v>1.7819064075174669</c:v>
                </c:pt>
                <c:pt idx="1506">
                  <c:v>1.7646187302420049</c:v>
                </c:pt>
                <c:pt idx="1507">
                  <c:v>1.7723730648747384</c:v>
                </c:pt>
                <c:pt idx="1508">
                  <c:v>1.7738765756912551</c:v>
                </c:pt>
                <c:pt idx="1509">
                  <c:v>1.7666318216876715</c:v>
                </c:pt>
                <c:pt idx="1510">
                  <c:v>1.7489260481661144</c:v>
                </c:pt>
                <c:pt idx="1511">
                  <c:v>1.6987190446298492</c:v>
                </c:pt>
                <c:pt idx="1512">
                  <c:v>1.6878250947361459</c:v>
                </c:pt>
                <c:pt idx="1513">
                  <c:v>1.7023442275007361</c:v>
                </c:pt>
                <c:pt idx="1514">
                  <c:v>1.6716521957774495</c:v>
                </c:pt>
                <c:pt idx="1515">
                  <c:v>1.6939835641323795</c:v>
                </c:pt>
                <c:pt idx="1516">
                  <c:v>1.6959184827600007</c:v>
                </c:pt>
                <c:pt idx="1517">
                  <c:v>1.6908814909648839</c:v>
                </c:pt>
                <c:pt idx="1518">
                  <c:v>1.6802499442088819</c:v>
                </c:pt>
                <c:pt idx="1519">
                  <c:v>1.676936365064015</c:v>
                </c:pt>
                <c:pt idx="1520">
                  <c:v>1.6760953438668704</c:v>
                </c:pt>
                <c:pt idx="1521">
                  <c:v>1.7083927242291799</c:v>
                </c:pt>
                <c:pt idx="1522">
                  <c:v>1.713252097985299</c:v>
                </c:pt>
                <c:pt idx="1523">
                  <c:v>1.6959783848025429</c:v>
                </c:pt>
                <c:pt idx="1524">
                  <c:v>1.6840192486970107</c:v>
                </c:pt>
                <c:pt idx="1525">
                  <c:v>1.6569257332127461</c:v>
                </c:pt>
                <c:pt idx="1526">
                  <c:v>1.6307281382558281</c:v>
                </c:pt>
                <c:pt idx="1527">
                  <c:v>1.6384022119818875</c:v>
                </c:pt>
                <c:pt idx="1528">
                  <c:v>1.6582220882365351</c:v>
                </c:pt>
                <c:pt idx="1529">
                  <c:v>1.6360410622628876</c:v>
                </c:pt>
                <c:pt idx="1530">
                  <c:v>1.63842122228878</c:v>
                </c:pt>
                <c:pt idx="1531">
                  <c:v>1.6719885085522455</c:v>
                </c:pt>
                <c:pt idx="1532">
                  <c:v>1.6655558470179266</c:v>
                </c:pt>
                <c:pt idx="1533">
                  <c:v>1.6337092762902319</c:v>
                </c:pt>
                <c:pt idx="1534">
                  <c:v>1.6343106458153616</c:v>
                </c:pt>
                <c:pt idx="1535">
                  <c:v>1.6372555468116843</c:v>
                </c:pt>
                <c:pt idx="1536">
                  <c:v>1.6500250788144704</c:v>
                </c:pt>
                <c:pt idx="1537">
                  <c:v>1.6420198690333412</c:v>
                </c:pt>
                <c:pt idx="1538">
                  <c:v>1.6679424453170912</c:v>
                </c:pt>
                <c:pt idx="1539">
                  <c:v>1.6872959817779465</c:v>
                </c:pt>
                <c:pt idx="1540">
                  <c:v>1.6842240988918775</c:v>
                </c:pt>
                <c:pt idx="1541">
                  <c:v>1.6935514602917321</c:v>
                </c:pt>
                <c:pt idx="1542">
                  <c:v>1.6847561699756344</c:v>
                </c:pt>
                <c:pt idx="1543">
                  <c:v>1.7006147680938315</c:v>
                </c:pt>
                <c:pt idx="1544">
                  <c:v>1.7070548684438909</c:v>
                </c:pt>
                <c:pt idx="1545">
                  <c:v>1.6934591058717485</c:v>
                </c:pt>
                <c:pt idx="1546">
                  <c:v>1.6809334017182358</c:v>
                </c:pt>
                <c:pt idx="1547">
                  <c:v>1.6979047770682627</c:v>
                </c:pt>
                <c:pt idx="1548">
                  <c:v>1.7058127167207611</c:v>
                </c:pt>
                <c:pt idx="1549">
                  <c:v>1.699272649127592</c:v>
                </c:pt>
                <c:pt idx="1550">
                  <c:v>1.6768145598939945</c:v>
                </c:pt>
                <c:pt idx="1551">
                  <c:v>1.6649100621075861</c:v>
                </c:pt>
                <c:pt idx="1552">
                  <c:v>1.6602470991881249</c:v>
                </c:pt>
                <c:pt idx="1553">
                  <c:v>1.6675388351858593</c:v>
                </c:pt>
                <c:pt idx="1554">
                  <c:v>1.6548142840922884</c:v>
                </c:pt>
                <c:pt idx="1555">
                  <c:v>1.6197357436836406</c:v>
                </c:pt>
                <c:pt idx="1556">
                  <c:v>1.6541037249326047</c:v>
                </c:pt>
                <c:pt idx="1557">
                  <c:v>1.640275880009727</c:v>
                </c:pt>
                <c:pt idx="1558">
                  <c:v>1.6563667779878917</c:v>
                </c:pt>
                <c:pt idx="1559">
                  <c:v>1.6727836353014003</c:v>
                </c:pt>
                <c:pt idx="1560">
                  <c:v>1.6693185827272436</c:v>
                </c:pt>
                <c:pt idx="1561">
                  <c:v>1.6665613051945989</c:v>
                </c:pt>
                <c:pt idx="1562">
                  <c:v>1.6442027046838001</c:v>
                </c:pt>
                <c:pt idx="1563">
                  <c:v>1.644361877939909</c:v>
                </c:pt>
                <c:pt idx="1564">
                  <c:v>1.6643603727760223</c:v>
                </c:pt>
                <c:pt idx="1565">
                  <c:v>1.6479974577520942</c:v>
                </c:pt>
                <c:pt idx="1566">
                  <c:v>1.6414836652741724</c:v>
                </c:pt>
                <c:pt idx="1567">
                  <c:v>1.6328130077481138</c:v>
                </c:pt>
                <c:pt idx="1568">
                  <c:v>1.5752525825958681</c:v>
                </c:pt>
                <c:pt idx="1569">
                  <c:v>1.5814850921347356</c:v>
                </c:pt>
                <c:pt idx="1570">
                  <c:v>1.5630061167946272</c:v>
                </c:pt>
                <c:pt idx="1571">
                  <c:v>1.5699401371091195</c:v>
                </c:pt>
                <c:pt idx="1572">
                  <c:v>1.5488735414374661</c:v>
                </c:pt>
                <c:pt idx="1573">
                  <c:v>1.5360985717038758</c:v>
                </c:pt>
                <c:pt idx="1574">
                  <c:v>1.5048428865563197</c:v>
                </c:pt>
                <c:pt idx="1575">
                  <c:v>1.4892968057029181</c:v>
                </c:pt>
                <c:pt idx="1576">
                  <c:v>1.5273430855772672</c:v>
                </c:pt>
                <c:pt idx="1577">
                  <c:v>1.482527178866107</c:v>
                </c:pt>
                <c:pt idx="1578">
                  <c:v>1.4830997936707422</c:v>
                </c:pt>
                <c:pt idx="1579">
                  <c:v>1.4632921849367895</c:v>
                </c:pt>
                <c:pt idx="1580">
                  <c:v>1.4540222024723839</c:v>
                </c:pt>
                <c:pt idx="1581">
                  <c:v>1.4638905093326684</c:v>
                </c:pt>
                <c:pt idx="1582">
                  <c:v>1.5048087811087141</c:v>
                </c:pt>
                <c:pt idx="1583">
                  <c:v>1.5084332679500581</c:v>
                </c:pt>
                <c:pt idx="1584">
                  <c:v>1.4823383373507288</c:v>
                </c:pt>
                <c:pt idx="1585">
                  <c:v>1.5143235919648608</c:v>
                </c:pt>
                <c:pt idx="1586">
                  <c:v>1.5193845097755172</c:v>
                </c:pt>
                <c:pt idx="1587">
                  <c:v>1.5104214763395631</c:v>
                </c:pt>
                <c:pt idx="1588">
                  <c:v>1.5005428160398266</c:v>
                </c:pt>
                <c:pt idx="1589">
                  <c:v>1.4926887316732158</c:v>
                </c:pt>
                <c:pt idx="1590">
                  <c:v>1.4913925071549661</c:v>
                </c:pt>
                <c:pt idx="1591">
                  <c:v>1.519473297044093</c:v>
                </c:pt>
                <c:pt idx="1592">
                  <c:v>1.5337664812182952</c:v>
                </c:pt>
                <c:pt idx="1593">
                  <c:v>1.558108113398873</c:v>
                </c:pt>
                <c:pt idx="1594">
                  <c:v>1.5563882679000309</c:v>
                </c:pt>
                <c:pt idx="1595">
                  <c:v>1.5383321305072795</c:v>
                </c:pt>
                <c:pt idx="1596">
                  <c:v>1.5317987186966151</c:v>
                </c:pt>
                <c:pt idx="1597">
                  <c:v>1.5291244426869697</c:v>
                </c:pt>
                <c:pt idx="1598">
                  <c:v>1.530245659277008</c:v>
                </c:pt>
                <c:pt idx="1599">
                  <c:v>1.4996775208123707</c:v>
                </c:pt>
                <c:pt idx="1600">
                  <c:v>1.4664289290758945</c:v>
                </c:pt>
                <c:pt idx="1601">
                  <c:v>1.4422097110911871</c:v>
                </c:pt>
                <c:pt idx="1602">
                  <c:v>1.4239341068831666</c:v>
                </c:pt>
                <c:pt idx="1603">
                  <c:v>1.4655204365149277</c:v>
                </c:pt>
                <c:pt idx="1604">
                  <c:v>1.441871962755459</c:v>
                </c:pt>
                <c:pt idx="1605">
                  <c:v>1.4779881962089878</c:v>
                </c:pt>
                <c:pt idx="1606">
                  <c:v>1.4812461799941097</c:v>
                </c:pt>
                <c:pt idx="1607">
                  <c:v>1.4748622840296455</c:v>
                </c:pt>
                <c:pt idx="1608">
                  <c:v>1.4672797381884874</c:v>
                </c:pt>
                <c:pt idx="1609">
                  <c:v>1.4320703442257605</c:v>
                </c:pt>
                <c:pt idx="1610">
                  <c:v>1.4254370086738331</c:v>
                </c:pt>
                <c:pt idx="1611">
                  <c:v>1.4049442458585153</c:v>
                </c:pt>
                <c:pt idx="1612">
                  <c:v>1.421313990672334</c:v>
                </c:pt>
                <c:pt idx="1613">
                  <c:v>1.447153695938624</c:v>
                </c:pt>
                <c:pt idx="1614">
                  <c:v>1.4390212867585164</c:v>
                </c:pt>
                <c:pt idx="1615">
                  <c:v>1.4442724816454835</c:v>
                </c:pt>
                <c:pt idx="1616">
                  <c:v>1.4465819946727638</c:v>
                </c:pt>
                <c:pt idx="1617">
                  <c:v>1.481922372695109</c:v>
                </c:pt>
                <c:pt idx="1618">
                  <c:v>1.4791369494678202</c:v>
                </c:pt>
                <c:pt idx="1619">
                  <c:v>1.473222046909781</c:v>
                </c:pt>
                <c:pt idx="1620">
                  <c:v>1.4577878528054122</c:v>
                </c:pt>
                <c:pt idx="1621">
                  <c:v>1.4505706354706225</c:v>
                </c:pt>
                <c:pt idx="1622">
                  <c:v>1.4450551233647111</c:v>
                </c:pt>
                <c:pt idx="1623">
                  <c:v>1.4633579162267543</c:v>
                </c:pt>
                <c:pt idx="1624">
                  <c:v>1.434752320062225</c:v>
                </c:pt>
                <c:pt idx="1625">
                  <c:v>1.4194133950015506</c:v>
                </c:pt>
                <c:pt idx="1626">
                  <c:v>1.4258355725908785</c:v>
                </c:pt>
                <c:pt idx="1627">
                  <c:v>1.4051392646360874</c:v>
                </c:pt>
                <c:pt idx="1628">
                  <c:v>1.4025915789995707</c:v>
                </c:pt>
                <c:pt idx="1629">
                  <c:v>1.3929399113345367</c:v>
                </c:pt>
                <c:pt idx="1630">
                  <c:v>1.4079660581193369</c:v>
                </c:pt>
                <c:pt idx="1631">
                  <c:v>1.4103691001164544</c:v>
                </c:pt>
                <c:pt idx="1632">
                  <c:v>1.3942004208368624</c:v>
                </c:pt>
                <c:pt idx="1633">
                  <c:v>1.4222632444634111</c:v>
                </c:pt>
                <c:pt idx="1634">
                  <c:v>1.4409909633614397</c:v>
                </c:pt>
                <c:pt idx="1635">
                  <c:v>1.4399658423501784</c:v>
                </c:pt>
                <c:pt idx="1636">
                  <c:v>1.4836242084295266</c:v>
                </c:pt>
                <c:pt idx="1637">
                  <c:v>1.4702772764189973</c:v>
                </c:pt>
                <c:pt idx="1638">
                  <c:v>1.486563062669195</c:v>
                </c:pt>
                <c:pt idx="1639">
                  <c:v>1.4806245821103876</c:v>
                </c:pt>
                <c:pt idx="1640">
                  <c:v>1.4959697279351021</c:v>
                </c:pt>
                <c:pt idx="1641">
                  <c:v>1.4316017423359533</c:v>
                </c:pt>
                <c:pt idx="1642">
                  <c:v>1.4306411345629564</c:v>
                </c:pt>
                <c:pt idx="1643">
                  <c:v>1.4275556355989529</c:v>
                </c:pt>
                <c:pt idx="1644">
                  <c:v>1.3590472312597306</c:v>
                </c:pt>
                <c:pt idx="1645">
                  <c:v>1.3793244424259588</c:v>
                </c:pt>
                <c:pt idx="1646">
                  <c:v>1.3600641739238621</c:v>
                </c:pt>
                <c:pt idx="1647">
                  <c:v>1.3489808604926237</c:v>
                </c:pt>
                <c:pt idx="1648">
                  <c:v>1.3564947169182595</c:v>
                </c:pt>
                <c:pt idx="1649">
                  <c:v>1.3243666457422785</c:v>
                </c:pt>
                <c:pt idx="1650">
                  <c:v>1.3637591772582784</c:v>
                </c:pt>
                <c:pt idx="1651">
                  <c:v>1.4226292254974762</c:v>
                </c:pt>
                <c:pt idx="1652">
                  <c:v>1.384848959414082</c:v>
                </c:pt>
                <c:pt idx="1653">
                  <c:v>1.3869266511017058</c:v>
                </c:pt>
                <c:pt idx="1654">
                  <c:v>1.3895831348561589</c:v>
                </c:pt>
                <c:pt idx="1655">
                  <c:v>1.3805898241350854</c:v>
                </c:pt>
                <c:pt idx="1656">
                  <c:v>1.3385034842803902</c:v>
                </c:pt>
                <c:pt idx="1657">
                  <c:v>1.3530207464655837</c:v>
                </c:pt>
                <c:pt idx="1658">
                  <c:v>1.3719714123265963</c:v>
                </c:pt>
                <c:pt idx="1659">
                  <c:v>1.3820683648917478</c:v>
                </c:pt>
                <c:pt idx="1660">
                  <c:v>1.4313175447731878</c:v>
                </c:pt>
                <c:pt idx="1661">
                  <c:v>1.4193935146577294</c:v>
                </c:pt>
                <c:pt idx="1662">
                  <c:v>1.4108303066923675</c:v>
                </c:pt>
                <c:pt idx="1663">
                  <c:v>1.4015903840038491</c:v>
                </c:pt>
                <c:pt idx="1664">
                  <c:v>1.3976158813060819</c:v>
                </c:pt>
                <c:pt idx="1665">
                  <c:v>1.3778967118259333</c:v>
                </c:pt>
                <c:pt idx="1666">
                  <c:v>1.3942953853676319</c:v>
                </c:pt>
                <c:pt idx="1667">
                  <c:v>1.4083210766881</c:v>
                </c:pt>
                <c:pt idx="1668">
                  <c:v>1.3942092517116889</c:v>
                </c:pt>
                <c:pt idx="1669">
                  <c:v>1.4104914708104785</c:v>
                </c:pt>
                <c:pt idx="1670">
                  <c:v>1.4171481233520955</c:v>
                </c:pt>
                <c:pt idx="1671">
                  <c:v>1.4332131812334772</c:v>
                </c:pt>
                <c:pt idx="1672">
                  <c:v>1.4000667318324325</c:v>
                </c:pt>
                <c:pt idx="1673">
                  <c:v>1.4035835081020012</c:v>
                </c:pt>
                <c:pt idx="1674">
                  <c:v>1.3983352278387455</c:v>
                </c:pt>
                <c:pt idx="1675">
                  <c:v>1.3674697542537191</c:v>
                </c:pt>
                <c:pt idx="1676">
                  <c:v>1.3664988800449633</c:v>
                </c:pt>
                <c:pt idx="1677">
                  <c:v>1.3647578926487534</c:v>
                </c:pt>
                <c:pt idx="1678">
                  <c:v>1.3828943779518721</c:v>
                </c:pt>
                <c:pt idx="1679">
                  <c:v>1.3649375117726872</c:v>
                </c:pt>
                <c:pt idx="1680">
                  <c:v>1.3801787316862664</c:v>
                </c:pt>
                <c:pt idx="1681">
                  <c:v>1.4185735483542599</c:v>
                </c:pt>
                <c:pt idx="1682">
                  <c:v>1.4215139686603997</c:v>
                </c:pt>
                <c:pt idx="1683">
                  <c:v>1.4146818296702603</c:v>
                </c:pt>
                <c:pt idx="1684">
                  <c:v>1.3840865025516007</c:v>
                </c:pt>
                <c:pt idx="1685">
                  <c:v>1.3840393465500642</c:v>
                </c:pt>
                <c:pt idx="1686">
                  <c:v>1.3680300145339668</c:v>
                </c:pt>
                <c:pt idx="1687">
                  <c:v>1.3745782169724192</c:v>
                </c:pt>
                <c:pt idx="1688">
                  <c:v>1.3792735452656286</c:v>
                </c:pt>
                <c:pt idx="1689">
                  <c:v>1.4006256435554405</c:v>
                </c:pt>
                <c:pt idx="1690">
                  <c:v>1.377229698014532</c:v>
                </c:pt>
                <c:pt idx="1691">
                  <c:v>1.375178890468006</c:v>
                </c:pt>
                <c:pt idx="1692">
                  <c:v>1.3609232918891241</c:v>
                </c:pt>
                <c:pt idx="1693">
                  <c:v>1.3446966681500796</c:v>
                </c:pt>
                <c:pt idx="1694">
                  <c:v>1.3343829893859844</c:v>
                </c:pt>
                <c:pt idx="1695">
                  <c:v>1.3178428043378301</c:v>
                </c:pt>
                <c:pt idx="1696">
                  <c:v>1.3216722718795799</c:v>
                </c:pt>
                <c:pt idx="1697">
                  <c:v>1.3125731646679744</c:v>
                </c:pt>
                <c:pt idx="1698">
                  <c:v>1.3059396551086611</c:v>
                </c:pt>
                <c:pt idx="1699">
                  <c:v>1.300925197269998</c:v>
                </c:pt>
                <c:pt idx="1700">
                  <c:v>1.3096899057880511</c:v>
                </c:pt>
                <c:pt idx="1701">
                  <c:v>1.29180268606501</c:v>
                </c:pt>
                <c:pt idx="1702">
                  <c:v>1.2897610574080816</c:v>
                </c:pt>
                <c:pt idx="1703">
                  <c:v>1.3206612889684102</c:v>
                </c:pt>
                <c:pt idx="1704">
                  <c:v>1.3286782007462306</c:v>
                </c:pt>
                <c:pt idx="1705">
                  <c:v>1.3258072963906953</c:v>
                </c:pt>
                <c:pt idx="1706">
                  <c:v>1.3391938585833274</c:v>
                </c:pt>
                <c:pt idx="1707">
                  <c:v>1.3366753191839227</c:v>
                </c:pt>
                <c:pt idx="1708">
                  <c:v>1.3462856600948427</c:v>
                </c:pt>
                <c:pt idx="1709">
                  <c:v>1.3345429021734827</c:v>
                </c:pt>
                <c:pt idx="1710">
                  <c:v>1.3607335803368175</c:v>
                </c:pt>
                <c:pt idx="1711">
                  <c:v>1.3610212580472978</c:v>
                </c:pt>
                <c:pt idx="1712">
                  <c:v>1.3535237583159216</c:v>
                </c:pt>
                <c:pt idx="1713">
                  <c:v>1.3782141447993759</c:v>
                </c:pt>
                <c:pt idx="1714">
                  <c:v>1.3858106547332401</c:v>
                </c:pt>
                <c:pt idx="1715">
                  <c:v>1.3674009778345042</c:v>
                </c:pt>
                <c:pt idx="1716">
                  <c:v>1.3664161395330423</c:v>
                </c:pt>
                <c:pt idx="1717">
                  <c:v>1.3741283643784259</c:v>
                </c:pt>
                <c:pt idx="1718">
                  <c:v>1.3853030751890263</c:v>
                </c:pt>
                <c:pt idx="1719">
                  <c:v>1.3850020859135366</c:v>
                </c:pt>
                <c:pt idx="1720">
                  <c:v>1.3894358376041269</c:v>
                </c:pt>
                <c:pt idx="1721">
                  <c:v>1.3783485655048628</c:v>
                </c:pt>
                <c:pt idx="1722">
                  <c:v>1.3927695146020471</c:v>
                </c:pt>
                <c:pt idx="1723">
                  <c:v>1.4126776996049597</c:v>
                </c:pt>
                <c:pt idx="1724">
                  <c:v>1.4383765893943368</c:v>
                </c:pt>
                <c:pt idx="1725">
                  <c:v>1.4487573480056362</c:v>
                </c:pt>
                <c:pt idx="1726">
                  <c:v>1.4777697299361869</c:v>
                </c:pt>
                <c:pt idx="1727">
                  <c:v>1.4799938488389139</c:v>
                </c:pt>
                <c:pt idx="1728">
                  <c:v>1.4523981915412398</c:v>
                </c:pt>
                <c:pt idx="1729">
                  <c:v>1.4989626114680437</c:v>
                </c:pt>
                <c:pt idx="1730">
                  <c:v>1.4962929031522743</c:v>
                </c:pt>
                <c:pt idx="1731">
                  <c:v>1.5016521131239413</c:v>
                </c:pt>
                <c:pt idx="1732">
                  <c:v>1.4976405033511646</c:v>
                </c:pt>
                <c:pt idx="1733">
                  <c:v>1.5313164137251805</c:v>
                </c:pt>
                <c:pt idx="1734">
                  <c:v>1.6223940110137973</c:v>
                </c:pt>
                <c:pt idx="1735">
                  <c:v>1.6029097080025561</c:v>
                </c:pt>
                <c:pt idx="1736">
                  <c:v>1.6001684826512461</c:v>
                </c:pt>
                <c:pt idx="1737">
                  <c:v>1.5962438330694946</c:v>
                </c:pt>
                <c:pt idx="1738">
                  <c:v>1.6311949565699315</c:v>
                </c:pt>
                <c:pt idx="1739">
                  <c:v>1.6505052956972757</c:v>
                </c:pt>
                <c:pt idx="1740">
                  <c:v>1.6600362022366038</c:v>
                </c:pt>
                <c:pt idx="1741">
                  <c:v>1.6739903330196848</c:v>
                </c:pt>
                <c:pt idx="1742">
                  <c:v>1.6569199474671703</c:v>
                </c:pt>
                <c:pt idx="1743">
                  <c:v>1.5911143998507016</c:v>
                </c:pt>
                <c:pt idx="1744">
                  <c:v>1.6225991222197425</c:v>
                </c:pt>
                <c:pt idx="1745">
                  <c:v>1.6336474166646002</c:v>
                </c:pt>
                <c:pt idx="1746">
                  <c:v>1.6200931983558042</c:v>
                </c:pt>
                <c:pt idx="1747">
                  <c:v>1.6089096131685308</c:v>
                </c:pt>
                <c:pt idx="1748">
                  <c:v>1.6291463241157271</c:v>
                </c:pt>
                <c:pt idx="1749">
                  <c:v>1.6755814565549232</c:v>
                </c:pt>
                <c:pt idx="1750">
                  <c:v>1.6678445226607641</c:v>
                </c:pt>
                <c:pt idx="1751">
                  <c:v>1.6684870884344685</c:v>
                </c:pt>
                <c:pt idx="1752">
                  <c:v>1.6691185612373316</c:v>
                </c:pt>
                <c:pt idx="1753">
                  <c:v>1.6677743541824632</c:v>
                </c:pt>
                <c:pt idx="1754">
                  <c:v>1.628198070867118</c:v>
                </c:pt>
                <c:pt idx="1755">
                  <c:v>1.6097592042294233</c:v>
                </c:pt>
                <c:pt idx="1756">
                  <c:v>1.628442812255166</c:v>
                </c:pt>
                <c:pt idx="1757">
                  <c:v>1.6219207979282679</c:v>
                </c:pt>
                <c:pt idx="1758">
                  <c:v>1.6845399222970017</c:v>
                </c:pt>
                <c:pt idx="1759">
                  <c:v>1.7287320560321182</c:v>
                </c:pt>
                <c:pt idx="1760">
                  <c:v>1.7275823892345108</c:v>
                </c:pt>
                <c:pt idx="1761">
                  <c:v>1.7497123875422891</c:v>
                </c:pt>
                <c:pt idx="1762">
                  <c:v>1.7671454479885398</c:v>
                </c:pt>
                <c:pt idx="1763">
                  <c:v>1.764969355124278</c:v>
                </c:pt>
                <c:pt idx="1764">
                  <c:v>1.7728873437033035</c:v>
                </c:pt>
                <c:pt idx="1765">
                  <c:v>1.7774188875446819</c:v>
                </c:pt>
                <c:pt idx="1766">
                  <c:v>1.7390201557105089</c:v>
                </c:pt>
                <c:pt idx="1767">
                  <c:v>1.7351219552513903</c:v>
                </c:pt>
                <c:pt idx="1768">
                  <c:v>1.7294265195086203</c:v>
                </c:pt>
                <c:pt idx="1769">
                  <c:v>1.7773936999755953</c:v>
                </c:pt>
                <c:pt idx="1770">
                  <c:v>1.7780247812618404</c:v>
                </c:pt>
                <c:pt idx="1771">
                  <c:v>1.7714279437590728</c:v>
                </c:pt>
                <c:pt idx="1772">
                  <c:v>1.7925404773805622</c:v>
                </c:pt>
                <c:pt idx="1773">
                  <c:v>1.7512150718237236</c:v>
                </c:pt>
                <c:pt idx="1774">
                  <c:v>1.7483415138555554</c:v>
                </c:pt>
                <c:pt idx="1775">
                  <c:v>1.7531629975034289</c:v>
                </c:pt>
                <c:pt idx="1776">
                  <c:v>1.7147627431046308</c:v>
                </c:pt>
                <c:pt idx="1777">
                  <c:v>1.6919063509650667</c:v>
                </c:pt>
                <c:pt idx="1778">
                  <c:v>1.6967172636642562</c:v>
                </c:pt>
                <c:pt idx="1779">
                  <c:v>1.7023190399316497</c:v>
                </c:pt>
                <c:pt idx="1780">
                  <c:v>1.6028763420863397</c:v>
                </c:pt>
                <c:pt idx="1781">
                  <c:v>1.6185594537560146</c:v>
                </c:pt>
                <c:pt idx="1782">
                  <c:v>1.5954116862490226</c:v>
                </c:pt>
                <c:pt idx="1783">
                  <c:v>1.5659360096539297</c:v>
                </c:pt>
                <c:pt idx="1784">
                  <c:v>1.6228151958909895</c:v>
                </c:pt>
                <c:pt idx="1785">
                  <c:v>1.595963333163676</c:v>
                </c:pt>
                <c:pt idx="1786">
                  <c:v>1.5857076858627261</c:v>
                </c:pt>
                <c:pt idx="1787">
                  <c:v>1.6213539688692085</c:v>
                </c:pt>
                <c:pt idx="1788">
                  <c:v>1.6286932523850972</c:v>
                </c:pt>
                <c:pt idx="1789">
                  <c:v>1.58727836353014</c:v>
                </c:pt>
                <c:pt idx="1790">
                  <c:v>1.5738064942166468</c:v>
                </c:pt>
                <c:pt idx="1791">
                  <c:v>1.5951153516711014</c:v>
                </c:pt>
                <c:pt idx="1792">
                  <c:v>1.5875475094540388</c:v>
                </c:pt>
                <c:pt idx="1793">
                  <c:v>1.5590907766080129</c:v>
                </c:pt>
                <c:pt idx="1794">
                  <c:v>1.5634189058154573</c:v>
                </c:pt>
                <c:pt idx="1795">
                  <c:v>1.5822478970119884</c:v>
                </c:pt>
                <c:pt idx="1796">
                  <c:v>1.5975011234351841</c:v>
                </c:pt>
                <c:pt idx="1797">
                  <c:v>1.5938680667300924</c:v>
                </c:pt>
                <c:pt idx="1798">
                  <c:v>1.5839819676146154</c:v>
                </c:pt>
                <c:pt idx="1799">
                  <c:v>1.5790253672317121</c:v>
                </c:pt>
                <c:pt idx="1800">
                  <c:v>1.5799925872853673</c:v>
                </c:pt>
                <c:pt idx="1801">
                  <c:v>1.5653994143781433</c:v>
                </c:pt>
                <c:pt idx="1802">
                  <c:v>1.5648070932370723</c:v>
                </c:pt>
                <c:pt idx="1803">
                  <c:v>1.5507006624896191</c:v>
                </c:pt>
                <c:pt idx="1804">
                  <c:v>1.5707400925632287</c:v>
                </c:pt>
                <c:pt idx="1805">
                  <c:v>1.6179536905443952</c:v>
                </c:pt>
                <c:pt idx="1806">
                  <c:v>1.6056947832150734</c:v>
                </c:pt>
                <c:pt idx="1807">
                  <c:v>1.6032141339239143</c:v>
                </c:pt>
                <c:pt idx="1808">
                  <c:v>1.5899402415135508</c:v>
                </c:pt>
                <c:pt idx="1809">
                  <c:v>1.5899162719961648</c:v>
                </c:pt>
                <c:pt idx="1810">
                  <c:v>1.595481767723631</c:v>
                </c:pt>
                <c:pt idx="1811">
                  <c:v>1.6165016859140584</c:v>
                </c:pt>
                <c:pt idx="1812">
                  <c:v>1.6654761516352561</c:v>
                </c:pt>
                <c:pt idx="1813">
                  <c:v>1.6678339517120802</c:v>
                </c:pt>
                <c:pt idx="1814">
                  <c:v>1.6710215930115153</c:v>
                </c:pt>
                <c:pt idx="1815">
                  <c:v>1.6536399517477518</c:v>
                </c:pt>
                <c:pt idx="1816">
                  <c:v>1.6506040448886852</c:v>
                </c:pt>
                <c:pt idx="1817">
                  <c:v>1.6682162894404051</c:v>
                </c:pt>
                <c:pt idx="1818">
                  <c:v>1.6642011125162206</c:v>
                </c:pt>
                <c:pt idx="1819">
                  <c:v>1.7121507182372355</c:v>
                </c:pt>
                <c:pt idx="1820">
                  <c:v>1.7127412558026025</c:v>
                </c:pt>
                <c:pt idx="1821">
                  <c:v>1.6937592251103095</c:v>
                </c:pt>
                <c:pt idx="1822">
                  <c:v>1.6848708408428394</c:v>
                </c:pt>
                <c:pt idx="1823">
                  <c:v>1.6936149729875283</c:v>
                </c:pt>
                <c:pt idx="1824">
                  <c:v>1.6542837355731561</c:v>
                </c:pt>
                <c:pt idx="1825">
                  <c:v>1.6500814572074511</c:v>
                </c:pt>
                <c:pt idx="1826">
                  <c:v>1.6473013847072737</c:v>
                </c:pt>
                <c:pt idx="1827">
                  <c:v>1.6466410266783773</c:v>
                </c:pt>
                <c:pt idx="1828">
                  <c:v>1.6568683542772973</c:v>
                </c:pt>
                <c:pt idx="1829">
                  <c:v>1.6635923041753506</c:v>
                </c:pt>
                <c:pt idx="1830">
                  <c:v>1.6560478224498238</c:v>
                </c:pt>
                <c:pt idx="1831">
                  <c:v>1.6550879542082162</c:v>
                </c:pt>
                <c:pt idx="1832">
                  <c:v>1.6393244076244815</c:v>
                </c:pt>
                <c:pt idx="1833">
                  <c:v>1.6565307799489548</c:v>
                </c:pt>
                <c:pt idx="1834">
                  <c:v>1.645102018355169</c:v>
                </c:pt>
                <c:pt idx="1835">
                  <c:v>1.6486823508223807</c:v>
                </c:pt>
                <c:pt idx="1836">
                  <c:v>1.6616976682575291</c:v>
                </c:pt>
                <c:pt idx="1837">
                  <c:v>1.6752850349733093</c:v>
                </c:pt>
                <c:pt idx="1838">
                  <c:v>1.6785486739984679</c:v>
                </c:pt>
                <c:pt idx="1839">
                  <c:v>1.6766787906312681</c:v>
                </c:pt>
                <c:pt idx="1840">
                  <c:v>1.6836596189325255</c:v>
                </c:pt>
                <c:pt idx="1841">
                  <c:v>1.6684519389425483</c:v>
                </c:pt>
                <c:pt idx="1842">
                  <c:v>1.6545794176233808</c:v>
                </c:pt>
                <c:pt idx="1843">
                  <c:v>1.6302046805376653</c:v>
                </c:pt>
                <c:pt idx="1844">
                  <c:v>1.5989923232291594</c:v>
                </c:pt>
                <c:pt idx="1845">
                  <c:v>1.5818702139812324</c:v>
                </c:pt>
                <c:pt idx="1846">
                  <c:v>1.5753893524010625</c:v>
                </c:pt>
                <c:pt idx="1847">
                  <c:v>1.5962104671532782</c:v>
                </c:pt>
                <c:pt idx="1848">
                  <c:v>1.580652466793953</c:v>
                </c:pt>
                <c:pt idx="1849">
                  <c:v>1.6091788460961223</c:v>
                </c:pt>
                <c:pt idx="1850">
                  <c:v>1.5946695882506732</c:v>
                </c:pt>
                <c:pt idx="1851">
                  <c:v>1.6019126456822459</c:v>
                </c:pt>
                <c:pt idx="1852">
                  <c:v>1.6069584683521891</c:v>
                </c:pt>
                <c:pt idx="1853">
                  <c:v>1.6141528037157535</c:v>
                </c:pt>
                <c:pt idx="1854">
                  <c:v>1.6491961511306346</c:v>
                </c:pt>
                <c:pt idx="1855">
                  <c:v>1.6477335320497677</c:v>
                </c:pt>
                <c:pt idx="1856">
                  <c:v>1.6451345142344567</c:v>
                </c:pt>
                <c:pt idx="1857">
                  <c:v>1.6502451981574358</c:v>
                </c:pt>
                <c:pt idx="1858">
                  <c:v>1.6621463027998222</c:v>
                </c:pt>
                <c:pt idx="1859">
                  <c:v>1.6382406026223781</c:v>
                </c:pt>
                <c:pt idx="1860">
                  <c:v>1.6604419439583114</c:v>
                </c:pt>
                <c:pt idx="1861">
                  <c:v>1.6541944262824235</c:v>
                </c:pt>
                <c:pt idx="1862">
                  <c:v>1.6488011978668435</c:v>
                </c:pt>
                <c:pt idx="1863">
                  <c:v>1.6528901974244294</c:v>
                </c:pt>
                <c:pt idx="1864">
                  <c:v>1.6740901697572552</c:v>
                </c:pt>
                <c:pt idx="1865">
                  <c:v>1.6763917654484843</c:v>
                </c:pt>
                <c:pt idx="1866">
                  <c:v>1.690482274520142</c:v>
                </c:pt>
                <c:pt idx="1867">
                  <c:v>1.7075879835719625</c:v>
                </c:pt>
                <c:pt idx="1868">
                  <c:v>1.7176736691588874</c:v>
                </c:pt>
                <c:pt idx="1869">
                  <c:v>1.7283059119444324</c:v>
                </c:pt>
                <c:pt idx="1870">
                  <c:v>1.7223533802892261</c:v>
                </c:pt>
                <c:pt idx="1871">
                  <c:v>1.7096660232743579</c:v>
                </c:pt>
                <c:pt idx="1872">
                  <c:v>1.7280586039474444</c:v>
                </c:pt>
                <c:pt idx="1873">
                  <c:v>1.721679275676856</c:v>
                </c:pt>
                <c:pt idx="1874">
                  <c:v>1.6927528968967087</c:v>
                </c:pt>
                <c:pt idx="1875">
                  <c:v>1.7009586066880609</c:v>
                </c:pt>
                <c:pt idx="1876">
                  <c:v>1.7071787617025405</c:v>
                </c:pt>
                <c:pt idx="1877">
                  <c:v>1.7120808977737059</c:v>
                </c:pt>
                <c:pt idx="1878">
                  <c:v>1.6925096345714392</c:v>
                </c:pt>
                <c:pt idx="1879">
                  <c:v>1.6970400038629638</c:v>
                </c:pt>
                <c:pt idx="1880">
                  <c:v>1.6839493847316349</c:v>
                </c:pt>
                <c:pt idx="1881">
                  <c:v>1.6709663021646954</c:v>
                </c:pt>
                <c:pt idx="1882">
                  <c:v>1.6759753657744003</c:v>
                </c:pt>
                <c:pt idx="1883">
                  <c:v>1.6593901998170313</c:v>
                </c:pt>
                <c:pt idx="1884">
                  <c:v>1.6694612687835533</c:v>
                </c:pt>
                <c:pt idx="1885">
                  <c:v>1.6718800149472344</c:v>
                </c:pt>
                <c:pt idx="1886">
                  <c:v>1.6855395512262517</c:v>
                </c:pt>
                <c:pt idx="1887">
                  <c:v>1.7016727329991521</c:v>
                </c:pt>
                <c:pt idx="1888">
                  <c:v>1.7197328725617758</c:v>
                </c:pt>
                <c:pt idx="1889">
                  <c:v>1.7123413433283174</c:v>
                </c:pt>
                <c:pt idx="1890">
                  <c:v>1.70644057887037</c:v>
                </c:pt>
                <c:pt idx="1891">
                  <c:v>1.7075438726996766</c:v>
                </c:pt>
                <c:pt idx="1892">
                  <c:v>1.6832507450778746</c:v>
                </c:pt>
                <c:pt idx="1893">
                  <c:v>1.688236970218201</c:v>
                </c:pt>
                <c:pt idx="1894">
                  <c:v>1.6947801264424669</c:v>
                </c:pt>
                <c:pt idx="1895">
                  <c:v>1.6839933650983816</c:v>
                </c:pt>
                <c:pt idx="1896">
                  <c:v>1.683811962398744</c:v>
                </c:pt>
                <c:pt idx="1897">
                  <c:v>1.6951766022708834</c:v>
                </c:pt>
                <c:pt idx="1898">
                  <c:v>1.7081369768739834</c:v>
                </c:pt>
                <c:pt idx="1899">
                  <c:v>1.7010205098155391</c:v>
                </c:pt>
                <c:pt idx="1900">
                  <c:v>1.6927549414834913</c:v>
                </c:pt>
                <c:pt idx="1901">
                  <c:v>1.6908088428813361</c:v>
                </c:pt>
                <c:pt idx="1902">
                  <c:v>1.7193614102950598</c:v>
                </c:pt>
                <c:pt idx="1903">
                  <c:v>1.7305563494642529</c:v>
                </c:pt>
                <c:pt idx="1904">
                  <c:v>1.7412974773714269</c:v>
                </c:pt>
                <c:pt idx="1905">
                  <c:v>1.733497074283318</c:v>
                </c:pt>
                <c:pt idx="1906">
                  <c:v>1.7365392889101177</c:v>
                </c:pt>
                <c:pt idx="1907">
                  <c:v>1.7283330135947619</c:v>
                </c:pt>
                <c:pt idx="1908">
                  <c:v>1.6978676264914063</c:v>
                </c:pt>
                <c:pt idx="1909">
                  <c:v>1.6981767071103331</c:v>
                </c:pt>
                <c:pt idx="1910">
                  <c:v>1.6965639631574161</c:v>
                </c:pt>
                <c:pt idx="1911">
                  <c:v>1.6991199141447557</c:v>
                </c:pt>
                <c:pt idx="1912">
                  <c:v>1.6866053899657769</c:v>
                </c:pt>
                <c:pt idx="1913">
                  <c:v>1.7000213159047535</c:v>
                </c:pt>
                <c:pt idx="1914">
                  <c:v>1.7170349315476694</c:v>
                </c:pt>
                <c:pt idx="1915">
                  <c:v>1.6999930397045699</c:v>
                </c:pt>
                <c:pt idx="1916">
                  <c:v>1.6920469489327472</c:v>
                </c:pt>
                <c:pt idx="1917">
                  <c:v>1.674818825685056</c:v>
                </c:pt>
                <c:pt idx="1918">
                  <c:v>1.6870912620886191</c:v>
                </c:pt>
                <c:pt idx="1919">
                  <c:v>1.6929410423825437</c:v>
                </c:pt>
                <c:pt idx="1920">
                  <c:v>1.6859656518120909</c:v>
                </c:pt>
                <c:pt idx="1921">
                  <c:v>1.6801730764462297</c:v>
                </c:pt>
                <c:pt idx="1922">
                  <c:v>1.6655424049473779</c:v>
                </c:pt>
                <c:pt idx="1923">
                  <c:v>1.6687564518675995</c:v>
                </c:pt>
                <c:pt idx="1924">
                  <c:v>1.675294083357368</c:v>
                </c:pt>
                <c:pt idx="1925">
                  <c:v>1.6747423494390219</c:v>
                </c:pt>
                <c:pt idx="1926">
                  <c:v>1.6875948829648073</c:v>
                </c:pt>
                <c:pt idx="1927">
                  <c:v>1.6976096605420417</c:v>
                </c:pt>
                <c:pt idx="1928">
                  <c:v>1.6945912849270888</c:v>
                </c:pt>
                <c:pt idx="1929">
                  <c:v>1.6967391885948599</c:v>
                </c:pt>
                <c:pt idx="1930">
                  <c:v>1.6977679637612217</c:v>
                </c:pt>
                <c:pt idx="1931">
                  <c:v>1.6926673722666157</c:v>
                </c:pt>
                <c:pt idx="1932">
                  <c:v>1.7262494491578695</c:v>
                </c:pt>
                <c:pt idx="1933">
                  <c:v>1.7346563114871409</c:v>
                </c:pt>
                <c:pt idx="1934">
                  <c:v>1.7582574552376873</c:v>
                </c:pt>
                <c:pt idx="1935">
                  <c:v>1.7543348937445649</c:v>
                </c:pt>
                <c:pt idx="1936">
                  <c:v>1.7518843912329858</c:v>
                </c:pt>
                <c:pt idx="1937">
                  <c:v>1.7475791004949204</c:v>
                </c:pt>
                <c:pt idx="1938">
                  <c:v>1.7257600968873121</c:v>
                </c:pt>
                <c:pt idx="1939">
                  <c:v>1.7370105009107109</c:v>
                </c:pt>
                <c:pt idx="1940">
                  <c:v>1.736100877301737</c:v>
                </c:pt>
                <c:pt idx="1941">
                  <c:v>1.7513790737847867</c:v>
                </c:pt>
                <c:pt idx="1942">
                  <c:v>1.7496563571640797</c:v>
                </c:pt>
                <c:pt idx="1943">
                  <c:v>1.7755858937432598</c:v>
                </c:pt>
                <c:pt idx="1944">
                  <c:v>1.7820888542614188</c:v>
                </c:pt>
                <c:pt idx="1945">
                  <c:v>1.8063014164636215</c:v>
                </c:pt>
                <c:pt idx="1946">
                  <c:v>1.8031362656187941</c:v>
                </c:pt>
                <c:pt idx="1947">
                  <c:v>1.796319743791525</c:v>
                </c:pt>
                <c:pt idx="1948">
                  <c:v>1.809775734931069</c:v>
                </c:pt>
                <c:pt idx="1949">
                  <c:v>1.78893391329995</c:v>
                </c:pt>
                <c:pt idx="1950">
                  <c:v>1.8115777119159822</c:v>
                </c:pt>
                <c:pt idx="1951">
                  <c:v>1.8110623020394101</c:v>
                </c:pt>
                <c:pt idx="1952">
                  <c:v>1.8288125344480246</c:v>
                </c:pt>
                <c:pt idx="1953">
                  <c:v>1.8226778605617915</c:v>
                </c:pt>
                <c:pt idx="1954">
                  <c:v>1.8126064000786513</c:v>
                </c:pt>
                <c:pt idx="1955">
                  <c:v>1.804910488425681</c:v>
                </c:pt>
                <c:pt idx="1956">
                  <c:v>1.8074377716962196</c:v>
                </c:pt>
                <c:pt idx="1957">
                  <c:v>1.8209135126740452</c:v>
                </c:pt>
                <c:pt idx="1958">
                  <c:v>1.7898001655680273</c:v>
                </c:pt>
                <c:pt idx="1959">
                  <c:v>1.7974663219580354</c:v>
                </c:pt>
                <c:pt idx="1960">
                  <c:v>1.7417709949698814</c:v>
                </c:pt>
                <c:pt idx="1961">
                  <c:v>1.6045037461615057</c:v>
                </c:pt>
                <c:pt idx="1962">
                  <c:v>1.6468222553706291</c:v>
                </c:pt>
                <c:pt idx="1963">
                  <c:v>1.6654800232995888</c:v>
                </c:pt>
                <c:pt idx="1964">
                  <c:v>1.6964741753463723</c:v>
                </c:pt>
                <c:pt idx="1965">
                  <c:v>1.6965151540857151</c:v>
                </c:pt>
                <c:pt idx="1966">
                  <c:v>1.7035345685247609</c:v>
                </c:pt>
                <c:pt idx="1967">
                  <c:v>1.7193949502186618</c:v>
                </c:pt>
                <c:pt idx="1968">
                  <c:v>1.7333017074909742</c:v>
                </c:pt>
                <c:pt idx="1969">
                  <c:v>1.722637795361224</c:v>
                </c:pt>
                <c:pt idx="1970">
                  <c:v>1.7347380079547474</c:v>
                </c:pt>
                <c:pt idx="1971">
                  <c:v>1.7737547705212346</c:v>
                </c:pt>
                <c:pt idx="1972">
                  <c:v>1.7650921173349201</c:v>
                </c:pt>
                <c:pt idx="1973">
                  <c:v>1.7623949593540496</c:v>
                </c:pt>
                <c:pt idx="1974">
                  <c:v>1.8030019319170001</c:v>
                </c:pt>
                <c:pt idx="1975">
                  <c:v>1.8051048981774032</c:v>
                </c:pt>
                <c:pt idx="1976">
                  <c:v>1.7978611882181339</c:v>
                </c:pt>
                <c:pt idx="1977">
                  <c:v>1.7939527648251028</c:v>
                </c:pt>
                <c:pt idx="1978">
                  <c:v>1.7718368176137234</c:v>
                </c:pt>
                <c:pt idx="1979">
                  <c:v>1.7769964411139429</c:v>
                </c:pt>
                <c:pt idx="1980">
                  <c:v>1.7139939784744163</c:v>
                </c:pt>
                <c:pt idx="1981">
                  <c:v>1.7703799407765861</c:v>
                </c:pt>
                <c:pt idx="1982">
                  <c:v>1.779817796866388</c:v>
                </c:pt>
                <c:pt idx="1983">
                  <c:v>1.7901237758036637</c:v>
                </c:pt>
                <c:pt idx="1984">
                  <c:v>1.8300030929812814</c:v>
                </c:pt>
                <c:pt idx="1985">
                  <c:v>1.8003270468815047</c:v>
                </c:pt>
                <c:pt idx="1986">
                  <c:v>1.7388264419883301</c:v>
                </c:pt>
                <c:pt idx="1987">
                  <c:v>1.7760635875189721</c:v>
                </c:pt>
                <c:pt idx="1988">
                  <c:v>1.7524409538562862</c:v>
                </c:pt>
                <c:pt idx="1989">
                  <c:v>1.7187192795398198</c:v>
                </c:pt>
                <c:pt idx="1990">
                  <c:v>1.6945329924528647</c:v>
                </c:pt>
                <c:pt idx="1991">
                  <c:v>1.6216791451713168</c:v>
                </c:pt>
                <c:pt idx="1992">
                  <c:v>1.6137802539028769</c:v>
                </c:pt>
                <c:pt idx="1993">
                  <c:v>1.5818387186444127</c:v>
                </c:pt>
                <c:pt idx="1994">
                  <c:v>1.5613215512932446</c:v>
                </c:pt>
                <c:pt idx="1995">
                  <c:v>1.5892198509365729</c:v>
                </c:pt>
                <c:pt idx="1996">
                  <c:v>1.5357482078326814</c:v>
                </c:pt>
                <c:pt idx="1997">
                  <c:v>1.5769917864163743</c:v>
                </c:pt>
                <c:pt idx="1998">
                  <c:v>1.6193641074095388</c:v>
                </c:pt>
                <c:pt idx="1999">
                  <c:v>1.608718814070063</c:v>
                </c:pt>
                <c:pt idx="2000">
                  <c:v>1.6139448213879437</c:v>
                </c:pt>
                <c:pt idx="2001">
                  <c:v>1.5983060380997871</c:v>
                </c:pt>
                <c:pt idx="2002">
                  <c:v>1.6035455309900628</c:v>
                </c:pt>
                <c:pt idx="2003">
                  <c:v>1.5987258309178933</c:v>
                </c:pt>
                <c:pt idx="2004">
                  <c:v>1.6245897667126481</c:v>
                </c:pt>
                <c:pt idx="2005">
                  <c:v>1.6153185226946956</c:v>
                </c:pt>
                <c:pt idx="2006">
                  <c:v>1.6522094370295546</c:v>
                </c:pt>
                <c:pt idx="2007">
                  <c:v>1.644519659136932</c:v>
                </c:pt>
                <c:pt idx="2008">
                  <c:v>1.6499425993136279</c:v>
                </c:pt>
                <c:pt idx="2009">
                  <c:v>1.639662112458363</c:v>
                </c:pt>
                <c:pt idx="2010">
                  <c:v>1.6327359224762295</c:v>
                </c:pt>
                <c:pt idx="2011">
                  <c:v>1.6642497475805358</c:v>
                </c:pt>
                <c:pt idx="2012">
                  <c:v>1.6519227163596957</c:v>
                </c:pt>
                <c:pt idx="2013">
                  <c:v>1.654105769519387</c:v>
                </c:pt>
                <c:pt idx="2014">
                  <c:v>1.670247782167114</c:v>
                </c:pt>
                <c:pt idx="2015">
                  <c:v>1.6763241200772767</c:v>
                </c:pt>
                <c:pt idx="2016">
                  <c:v>1.6565709321532152</c:v>
                </c:pt>
                <c:pt idx="2017">
                  <c:v>1.6702026707523601</c:v>
                </c:pt>
                <c:pt idx="2018">
                  <c:v>1.6660130514239675</c:v>
                </c:pt>
                <c:pt idx="2019">
                  <c:v>1.6517529721549029</c:v>
                </c:pt>
                <c:pt idx="2020">
                  <c:v>1.6629750999781183</c:v>
                </c:pt>
                <c:pt idx="2021">
                  <c:v>1.6744497995217404</c:v>
                </c:pt>
                <c:pt idx="2022">
                  <c:v>1.6822303222660286</c:v>
                </c:pt>
                <c:pt idx="2023">
                  <c:v>1.7020433252289393</c:v>
                </c:pt>
                <c:pt idx="2024">
                  <c:v>1.7123431269040215</c:v>
                </c:pt>
                <c:pt idx="2025">
                  <c:v>1.7074016216618313</c:v>
                </c:pt>
                <c:pt idx="2026">
                  <c:v>1.7242486252328979</c:v>
                </c:pt>
                <c:pt idx="2027">
                  <c:v>1.7227515526896537</c:v>
                </c:pt>
                <c:pt idx="2028">
                  <c:v>1.7227765662513543</c:v>
                </c:pt>
                <c:pt idx="2029">
                  <c:v>1.7262632827450359</c:v>
                </c:pt>
                <c:pt idx="2030">
                  <c:v>1.7075421761276657</c:v>
                </c:pt>
                <c:pt idx="2031">
                  <c:v>1.7021471641363817</c:v>
                </c:pt>
                <c:pt idx="2032">
                  <c:v>1.7065390235488545</c:v>
                </c:pt>
                <c:pt idx="2033">
                  <c:v>1.7210415821099525</c:v>
                </c:pt>
                <c:pt idx="2034">
                  <c:v>1.7118942313506496</c:v>
                </c:pt>
                <c:pt idx="2035">
                  <c:v>1.7025730472129887</c:v>
                </c:pt>
                <c:pt idx="2036">
                  <c:v>1.6635384488894629</c:v>
                </c:pt>
                <c:pt idx="2037">
                  <c:v>1.6658268635212221</c:v>
                </c:pt>
                <c:pt idx="2038">
                  <c:v>1.6847265017163653</c:v>
                </c:pt>
                <c:pt idx="2039">
                  <c:v>1.6729128792871613</c:v>
                </c:pt>
                <c:pt idx="2040">
                  <c:v>1.6777063042440834</c:v>
                </c:pt>
                <c:pt idx="2041">
                  <c:v>1.6822264941035421</c:v>
                </c:pt>
                <c:pt idx="2042">
                  <c:v>1.7276063152500507</c:v>
                </c:pt>
                <c:pt idx="2043">
                  <c:v>1.7329255035229969</c:v>
                </c:pt>
                <c:pt idx="2044">
                  <c:v>1.7329603050001456</c:v>
                </c:pt>
                <c:pt idx="2045">
                  <c:v>1.7323240469941745</c:v>
                </c:pt>
                <c:pt idx="2046">
                  <c:v>1.7406180220319449</c:v>
                </c:pt>
                <c:pt idx="2047">
                  <c:v>1.7496246443180281</c:v>
                </c:pt>
                <c:pt idx="2048">
                  <c:v>1.7605324713007442</c:v>
                </c:pt>
                <c:pt idx="2049">
                  <c:v>1.7573463090640882</c:v>
                </c:pt>
                <c:pt idx="2050">
                  <c:v>1.7382835824466567</c:v>
                </c:pt>
                <c:pt idx="2051">
                  <c:v>1.7414149758586501</c:v>
                </c:pt>
                <c:pt idx="2052">
                  <c:v>1.7204929368227033</c:v>
                </c:pt>
                <c:pt idx="2053">
                  <c:v>1.7464121634642782</c:v>
                </c:pt>
                <c:pt idx="2054">
                  <c:v>1.7477276157986523</c:v>
                </c:pt>
                <c:pt idx="2055">
                  <c:v>1.759381803960669</c:v>
                </c:pt>
                <c:pt idx="2056">
                  <c:v>1.7830143125424958</c:v>
                </c:pt>
                <c:pt idx="2057">
                  <c:v>1.7844657081469821</c:v>
                </c:pt>
                <c:pt idx="2058">
                  <c:v>1.7930566702903703</c:v>
                </c:pt>
                <c:pt idx="2059">
                  <c:v>1.8005368562868649</c:v>
                </c:pt>
                <c:pt idx="2060">
                  <c:v>1.7878025172778458</c:v>
                </c:pt>
                <c:pt idx="2061">
                  <c:v>1.8114010944194525</c:v>
                </c:pt>
                <c:pt idx="2062">
                  <c:v>1.8478642550983073</c:v>
                </c:pt>
                <c:pt idx="2063">
                  <c:v>1.8861724160882007</c:v>
                </c:pt>
                <c:pt idx="2064">
                  <c:v>1.9226056474967079</c:v>
                </c:pt>
                <c:pt idx="2065">
                  <c:v>2.0315775118074884</c:v>
                </c:pt>
                <c:pt idx="2066">
                  <c:v>2.0437717318911601</c:v>
                </c:pt>
                <c:pt idx="2067">
                  <c:v>2.0767799759260783</c:v>
                </c:pt>
                <c:pt idx="2068">
                  <c:v>2.1058248537359168</c:v>
                </c:pt>
                <c:pt idx="2069">
                  <c:v>2.0677007490582939</c:v>
                </c:pt>
                <c:pt idx="2070">
                  <c:v>2.1111277288164492</c:v>
                </c:pt>
                <c:pt idx="2071">
                  <c:v>2.0909989894521073</c:v>
                </c:pt>
                <c:pt idx="2072">
                  <c:v>2.0639314880720114</c:v>
                </c:pt>
                <c:pt idx="2073">
                  <c:v>1.9646535317191538</c:v>
                </c:pt>
                <c:pt idx="2074">
                  <c:v>1.9770287194839986</c:v>
                </c:pt>
                <c:pt idx="2075">
                  <c:v>2.0360189198230518</c:v>
                </c:pt>
                <c:pt idx="2076">
                  <c:v>2.0406901045914889</c:v>
                </c:pt>
                <c:pt idx="2077">
                  <c:v>2.0508707982110299</c:v>
                </c:pt>
                <c:pt idx="2078">
                  <c:v>2.0499965416032082</c:v>
                </c:pt>
                <c:pt idx="2079">
                  <c:v>1.9600151038410827</c:v>
                </c:pt>
                <c:pt idx="2080">
                  <c:v>1.969959364925244</c:v>
                </c:pt>
                <c:pt idx="2081">
                  <c:v>1.9872764059470502</c:v>
                </c:pt>
                <c:pt idx="2082">
                  <c:v>2.0354548748821641</c:v>
                </c:pt>
                <c:pt idx="2083">
                  <c:v>2.0255114838349311</c:v>
                </c:pt>
                <c:pt idx="2084">
                  <c:v>2.0424317880172422</c:v>
                </c:pt>
                <c:pt idx="2085">
                  <c:v>2.0756082971941745</c:v>
                </c:pt>
                <c:pt idx="2086">
                  <c:v>2.0775622261286877</c:v>
                </c:pt>
                <c:pt idx="2087">
                  <c:v>2.0781305777523724</c:v>
                </c:pt>
                <c:pt idx="2088">
                  <c:v>2.0718903683866858</c:v>
                </c:pt>
                <c:pt idx="2089">
                  <c:v>2.0480348258381826</c:v>
                </c:pt>
                <c:pt idx="2090">
                  <c:v>2.0554055611890445</c:v>
                </c:pt>
                <c:pt idx="2091">
                  <c:v>2.0366623556336849</c:v>
                </c:pt>
                <c:pt idx="2092">
                  <c:v>2.0218112167770959</c:v>
                </c:pt>
                <c:pt idx="2093">
                  <c:v>2.0166205764603675</c:v>
                </c:pt>
                <c:pt idx="2094">
                  <c:v>2.0466003959538064</c:v>
                </c:pt>
                <c:pt idx="2095">
                  <c:v>2.0947122635620268</c:v>
                </c:pt>
                <c:pt idx="2096">
                  <c:v>2.0936378984605999</c:v>
                </c:pt>
                <c:pt idx="2097">
                  <c:v>2.0622826375865522</c:v>
                </c:pt>
                <c:pt idx="2098">
                  <c:v>2.0355185615853464</c:v>
                </c:pt>
                <c:pt idx="2099">
                  <c:v>2.0527838789117401</c:v>
                </c:pt>
                <c:pt idx="2100">
                  <c:v>2.0688821722037991</c:v>
                </c:pt>
                <c:pt idx="2101">
                  <c:v>2.0715364808659302</c:v>
                </c:pt>
                <c:pt idx="2102">
                  <c:v>2.0472535326761943</c:v>
                </c:pt>
                <c:pt idx="2103">
                  <c:v>2.058222479753153</c:v>
                </c:pt>
                <c:pt idx="2104">
                  <c:v>2.1073448082503861</c:v>
                </c:pt>
                <c:pt idx="2105">
                  <c:v>2.0951425838269704</c:v>
                </c:pt>
                <c:pt idx="2106">
                  <c:v>2.106412607183112</c:v>
                </c:pt>
                <c:pt idx="2107">
                  <c:v>2.1071802842671654</c:v>
                </c:pt>
                <c:pt idx="2108">
                  <c:v>2.0955253565737597</c:v>
                </c:pt>
                <c:pt idx="2109">
                  <c:v>2.0751333440347874</c:v>
                </c:pt>
                <c:pt idx="2110">
                  <c:v>2.0312611663802067</c:v>
                </c:pt>
                <c:pt idx="2111">
                  <c:v>2.0421460678898513</c:v>
                </c:pt>
                <c:pt idx="2112">
                  <c:v>1.9943807359903392</c:v>
                </c:pt>
                <c:pt idx="2113">
                  <c:v>1.9932448157762055</c:v>
                </c:pt>
                <c:pt idx="2114">
                  <c:v>2.0129533708058234</c:v>
                </c:pt>
                <c:pt idx="2115">
                  <c:v>2.0232929331685483</c:v>
                </c:pt>
                <c:pt idx="2116">
                  <c:v>2.0395765008245776</c:v>
                </c:pt>
                <c:pt idx="2117">
                  <c:v>2.0260368991361837</c:v>
                </c:pt>
                <c:pt idx="2118">
                  <c:v>2.0153162170968346</c:v>
                </c:pt>
                <c:pt idx="2119">
                  <c:v>2.0607210518050438</c:v>
                </c:pt>
                <c:pt idx="2120">
                  <c:v>2.0408578477113459</c:v>
                </c:pt>
                <c:pt idx="2121">
                  <c:v>2.01664154435035</c:v>
                </c:pt>
                <c:pt idx="2122">
                  <c:v>2.0238482777401483</c:v>
                </c:pt>
                <c:pt idx="2123">
                  <c:v>1.9850178335819464</c:v>
                </c:pt>
                <c:pt idx="2124">
                  <c:v>1.988043778518179</c:v>
                </c:pt>
                <c:pt idx="2125">
                  <c:v>1.9932147995021645</c:v>
                </c:pt>
                <c:pt idx="2126">
                  <c:v>1.9975174801294437</c:v>
                </c:pt>
                <c:pt idx="2127">
                  <c:v>1.9956016588124081</c:v>
                </c:pt>
                <c:pt idx="2128">
                  <c:v>2.0363828562703343</c:v>
                </c:pt>
                <c:pt idx="2129">
                  <c:v>2.0981626995157807</c:v>
                </c:pt>
                <c:pt idx="2130">
                  <c:v>2.1051417877431806</c:v>
                </c:pt>
                <c:pt idx="2131">
                  <c:v>2.0911781735575765</c:v>
                </c:pt>
                <c:pt idx="2132">
                  <c:v>2.0875388090847515</c:v>
                </c:pt>
                <c:pt idx="2133">
                  <c:v>2.0844675352245328</c:v>
                </c:pt>
                <c:pt idx="2134">
                  <c:v>2.0687250435344726</c:v>
                </c:pt>
                <c:pt idx="2135">
                  <c:v>2.085246740297892</c:v>
                </c:pt>
                <c:pt idx="2136">
                  <c:v>2.0849688505028596</c:v>
                </c:pt>
                <c:pt idx="2137">
                  <c:v>2.078511479919765</c:v>
                </c:pt>
                <c:pt idx="2138">
                  <c:v>2.0526294473568929</c:v>
                </c:pt>
                <c:pt idx="2139">
                  <c:v>2.0407742371624962</c:v>
                </c:pt>
                <c:pt idx="2140">
                  <c:v>2.0442732211768728</c:v>
                </c:pt>
                <c:pt idx="2141">
                  <c:v>2.0608007036858682</c:v>
                </c:pt>
                <c:pt idx="2142">
                  <c:v>2.0763082419033272</c:v>
                </c:pt>
                <c:pt idx="2143">
                  <c:v>2.0425568993275918</c:v>
                </c:pt>
                <c:pt idx="2144">
                  <c:v>2.0536487826225782</c:v>
                </c:pt>
                <c:pt idx="2145">
                  <c:v>2.0783271625964161</c:v>
                </c:pt>
                <c:pt idx="2146">
                  <c:v>2.0940294150785226</c:v>
                </c:pt>
                <c:pt idx="2147">
                  <c:v>2.1251138334566608</c:v>
                </c:pt>
                <c:pt idx="2148">
                  <c:v>2.1253774546460624</c:v>
                </c:pt>
                <c:pt idx="2149">
                  <c:v>2.1669790969277689</c:v>
                </c:pt>
                <c:pt idx="2150">
                  <c:v>2.1550273561361313</c:v>
                </c:pt>
                <c:pt idx="2151">
                  <c:v>2.1337212392980018</c:v>
                </c:pt>
                <c:pt idx="2152">
                  <c:v>2.1352720366215943</c:v>
                </c:pt>
                <c:pt idx="2153">
                  <c:v>2.1128199941446515</c:v>
                </c:pt>
                <c:pt idx="2154">
                  <c:v>2.1334051983836453</c:v>
                </c:pt>
                <c:pt idx="2155">
                  <c:v>2.12932228908456</c:v>
                </c:pt>
                <c:pt idx="2156">
                  <c:v>2.1279674675791611</c:v>
                </c:pt>
                <c:pt idx="2157">
                  <c:v>2.1437662506585089</c:v>
                </c:pt>
                <c:pt idx="2158">
                  <c:v>2.1504216416465796</c:v>
                </c:pt>
                <c:pt idx="2159">
                  <c:v>2.1772792901194689</c:v>
                </c:pt>
                <c:pt idx="2160">
                  <c:v>2.1639060394918461</c:v>
                </c:pt>
                <c:pt idx="2161">
                  <c:v>2.1362451729263645</c:v>
                </c:pt>
                <c:pt idx="2162">
                  <c:v>2.1401130090966709</c:v>
                </c:pt>
                <c:pt idx="2163">
                  <c:v>2.1667247416316586</c:v>
                </c:pt>
                <c:pt idx="2164">
                  <c:v>2.1578011643704218</c:v>
                </c:pt>
                <c:pt idx="2165">
                  <c:v>2.2042813212206789</c:v>
                </c:pt>
                <c:pt idx="2166">
                  <c:v>2.2043015060774254</c:v>
                </c:pt>
                <c:pt idx="2167">
                  <c:v>2.1999146058754464</c:v>
                </c:pt>
                <c:pt idx="2168">
                  <c:v>2.203767129395807</c:v>
                </c:pt>
                <c:pt idx="2169">
                  <c:v>2.1847650008504611</c:v>
                </c:pt>
                <c:pt idx="2170">
                  <c:v>2.1793896951956127</c:v>
                </c:pt>
                <c:pt idx="2171">
                  <c:v>2.1501651547599936</c:v>
                </c:pt>
                <c:pt idx="2172">
                  <c:v>2.1492195551240174</c:v>
                </c:pt>
                <c:pt idx="2173">
                  <c:v>2.1270789858675552</c:v>
                </c:pt>
                <c:pt idx="2174">
                  <c:v>2.1467444305673555</c:v>
                </c:pt>
                <c:pt idx="2175">
                  <c:v>2.151209808100305</c:v>
                </c:pt>
                <c:pt idx="2176">
                  <c:v>2.1550236149773379</c:v>
                </c:pt>
                <c:pt idx="2177">
                  <c:v>2.1826957485210459</c:v>
                </c:pt>
                <c:pt idx="2178">
                  <c:v>2.1750783141990464</c:v>
                </c:pt>
                <c:pt idx="2179">
                  <c:v>2.1954684126567754</c:v>
                </c:pt>
                <c:pt idx="2180">
                  <c:v>2.1597677958440946</c:v>
                </c:pt>
                <c:pt idx="2181">
                  <c:v>2.1781911758244576</c:v>
                </c:pt>
                <c:pt idx="2182">
                  <c:v>2.1750990210779495</c:v>
                </c:pt>
                <c:pt idx="2183">
                  <c:v>2.1933690570496265</c:v>
                </c:pt>
                <c:pt idx="2184">
                  <c:v>2.203113905669726</c:v>
                </c:pt>
                <c:pt idx="2185">
                  <c:v>2.193770318081151</c:v>
                </c:pt>
                <c:pt idx="2186">
                  <c:v>2.2245584888850605</c:v>
                </c:pt>
                <c:pt idx="2187">
                  <c:v>2.2670067206002558</c:v>
                </c:pt>
                <c:pt idx="2188">
                  <c:v>2.2915546385366325</c:v>
                </c:pt>
                <c:pt idx="2189">
                  <c:v>2.3353987575002617</c:v>
                </c:pt>
                <c:pt idx="2190">
                  <c:v>2.3567854832598369</c:v>
                </c:pt>
                <c:pt idx="2191">
                  <c:v>2.3985425141370125</c:v>
                </c:pt>
                <c:pt idx="2192">
                  <c:v>2.3906137806019174</c:v>
                </c:pt>
                <c:pt idx="2193">
                  <c:v>2.3670043279987016</c:v>
                </c:pt>
                <c:pt idx="2194">
                  <c:v>2.4345166705600816</c:v>
                </c:pt>
                <c:pt idx="2195">
                  <c:v>2.4265204221593182</c:v>
                </c:pt>
                <c:pt idx="2196">
                  <c:v>2.3797494989674832</c:v>
                </c:pt>
                <c:pt idx="2197">
                  <c:v>2.3743661019691977</c:v>
                </c:pt>
                <c:pt idx="2198">
                  <c:v>2.4006583134421136</c:v>
                </c:pt>
                <c:pt idx="2199">
                  <c:v>2.3654230793826043</c:v>
                </c:pt>
                <c:pt idx="2200">
                  <c:v>2.3823497348344951</c:v>
                </c:pt>
                <c:pt idx="2201">
                  <c:v>2.4208643990894192</c:v>
                </c:pt>
                <c:pt idx="2202">
                  <c:v>2.4229554023420521</c:v>
                </c:pt>
                <c:pt idx="2203">
                  <c:v>2.4473804710640943</c:v>
                </c:pt>
                <c:pt idx="2204">
                  <c:v>2.3982427864150693</c:v>
                </c:pt>
                <c:pt idx="2205">
                  <c:v>2.4047835500377812</c:v>
                </c:pt>
                <c:pt idx="2206">
                  <c:v>2.3391563599917</c:v>
                </c:pt>
                <c:pt idx="2207">
                  <c:v>2.3282034215942295</c:v>
                </c:pt>
                <c:pt idx="2208">
                  <c:v>2.3567770874034748</c:v>
                </c:pt>
                <c:pt idx="2209">
                  <c:v>2.3930763766268059</c:v>
                </c:pt>
                <c:pt idx="2210">
                  <c:v>2.3861636287152206</c:v>
                </c:pt>
                <c:pt idx="2211">
                  <c:v>2.3812682354302526</c:v>
                </c:pt>
                <c:pt idx="2212">
                  <c:v>2.3853863377231046</c:v>
                </c:pt>
                <c:pt idx="2213">
                  <c:v>2.4206871290651932</c:v>
                </c:pt>
                <c:pt idx="2214">
                  <c:v>2.4736238299634628</c:v>
                </c:pt>
                <c:pt idx="2215">
                  <c:v>2.5264650443088055</c:v>
                </c:pt>
                <c:pt idx="2216">
                  <c:v>2.5093524184634015</c:v>
                </c:pt>
                <c:pt idx="2217">
                  <c:v>2.5139029726116724</c:v>
                </c:pt>
                <c:pt idx="2218">
                  <c:v>2.4349430756588459</c:v>
                </c:pt>
                <c:pt idx="2219">
                  <c:v>2.4272586484933352</c:v>
                </c:pt>
                <c:pt idx="2220">
                  <c:v>2.365442611711654</c:v>
                </c:pt>
                <c:pt idx="2221">
                  <c:v>2.3793588958883358</c:v>
                </c:pt>
                <c:pt idx="2222">
                  <c:v>2.3215895313676587</c:v>
                </c:pt>
                <c:pt idx="2223">
                  <c:v>2.3572709638660609</c:v>
                </c:pt>
                <c:pt idx="2224">
                  <c:v>2.3271878709891842</c:v>
                </c:pt>
                <c:pt idx="2225">
                  <c:v>2.3718131091074159</c:v>
                </c:pt>
                <c:pt idx="2226">
                  <c:v>2.2972045278461843</c:v>
                </c:pt>
                <c:pt idx="2227">
                  <c:v>2.2894133471495195</c:v>
                </c:pt>
                <c:pt idx="2228">
                  <c:v>2.2099045003965192</c:v>
                </c:pt>
                <c:pt idx="2229">
                  <c:v>2.1624765253161167</c:v>
                </c:pt>
                <c:pt idx="2230">
                  <c:v>2.1766636519887088</c:v>
                </c:pt>
                <c:pt idx="2231">
                  <c:v>2.2308684752124304</c:v>
                </c:pt>
                <c:pt idx="2232">
                  <c:v>2.2387697155805775</c:v>
                </c:pt>
                <c:pt idx="2233">
                  <c:v>2.190554661592611</c:v>
                </c:pt>
                <c:pt idx="2234">
                  <c:v>2.2096164311694206</c:v>
                </c:pt>
                <c:pt idx="2235">
                  <c:v>2.2189674575737368</c:v>
                </c:pt>
                <c:pt idx="2236">
                  <c:v>2.2367640629506518</c:v>
                </c:pt>
                <c:pt idx="2237">
                  <c:v>2.1781769072188268</c:v>
                </c:pt>
                <c:pt idx="2238">
                  <c:v>2.199954497068628</c:v>
                </c:pt>
                <c:pt idx="2239">
                  <c:v>2.1791144590132125</c:v>
                </c:pt>
                <c:pt idx="2240">
                  <c:v>2.1440691105133958</c:v>
                </c:pt>
                <c:pt idx="2241">
                  <c:v>2.1430518633363391</c:v>
                </c:pt>
                <c:pt idx="2242">
                  <c:v>2.1916186297527394</c:v>
                </c:pt>
                <c:pt idx="2243">
                  <c:v>2.1954848128528814</c:v>
                </c:pt>
                <c:pt idx="2244">
                  <c:v>2.2163012294056816</c:v>
                </c:pt>
                <c:pt idx="2245">
                  <c:v>2.1961301192429112</c:v>
                </c:pt>
                <c:pt idx="2246">
                  <c:v>2.2232822752161714</c:v>
                </c:pt>
                <c:pt idx="2247">
                  <c:v>2.2453725563381535</c:v>
                </c:pt>
                <c:pt idx="2248">
                  <c:v>2.2361435961149372</c:v>
                </c:pt>
                <c:pt idx="2249">
                  <c:v>2.2202223553378722</c:v>
                </c:pt>
                <c:pt idx="2250">
                  <c:v>2.2239051346534402</c:v>
                </c:pt>
                <c:pt idx="2251">
                  <c:v>2.1904647432760282</c:v>
                </c:pt>
                <c:pt idx="2252">
                  <c:v>2.1523608234551515</c:v>
                </c:pt>
                <c:pt idx="2253">
                  <c:v>2.1488362603550706</c:v>
                </c:pt>
                <c:pt idx="2254">
                  <c:v>2.1666651006001949</c:v>
                </c:pt>
                <c:pt idx="2255">
                  <c:v>2.1528951131330771</c:v>
                </c:pt>
                <c:pt idx="2256">
                  <c:v>2.1603804758492973</c:v>
                </c:pt>
                <c:pt idx="2257">
                  <c:v>2.2129461059974687</c:v>
                </c:pt>
                <c:pt idx="2258">
                  <c:v>2.2113578100822489</c:v>
                </c:pt>
                <c:pt idx="2259">
                  <c:v>2.2180481765548534</c:v>
                </c:pt>
                <c:pt idx="2260">
                  <c:v>2.2139148921175957</c:v>
                </c:pt>
                <c:pt idx="2261">
                  <c:v>2.2340170518537659</c:v>
                </c:pt>
                <c:pt idx="2262">
                  <c:v>2.2086919299289653</c:v>
                </c:pt>
                <c:pt idx="2263">
                  <c:v>2.2144699756781177</c:v>
                </c:pt>
                <c:pt idx="2264">
                  <c:v>2.2269648370225075</c:v>
                </c:pt>
                <c:pt idx="2265">
                  <c:v>2.2465089550725978</c:v>
                </c:pt>
                <c:pt idx="2266">
                  <c:v>2.2288123169387921</c:v>
                </c:pt>
                <c:pt idx="2267">
                  <c:v>2.2016825644164464</c:v>
                </c:pt>
                <c:pt idx="2268">
                  <c:v>2.1733751734092355</c:v>
                </c:pt>
                <c:pt idx="2269">
                  <c:v>2.1717957518706879</c:v>
                </c:pt>
                <c:pt idx="2270">
                  <c:v>2.1851236300724786</c:v>
                </c:pt>
                <c:pt idx="2271">
                  <c:v>2.1944715678456972</c:v>
                </c:pt>
                <c:pt idx="2272">
                  <c:v>2.1720357950593212</c:v>
                </c:pt>
                <c:pt idx="2273">
                  <c:v>2.2232010572688758</c:v>
                </c:pt>
                <c:pt idx="2274">
                  <c:v>2.2555643429285355</c:v>
                </c:pt>
                <c:pt idx="2275">
                  <c:v>2.256702351231298</c:v>
                </c:pt>
                <c:pt idx="2276">
                  <c:v>2.2500338226856038</c:v>
                </c:pt>
                <c:pt idx="2277">
                  <c:v>2.2561849837716363</c:v>
                </c:pt>
                <c:pt idx="2278">
                  <c:v>2.2334493092559313</c:v>
                </c:pt>
                <c:pt idx="2279">
                  <c:v>2.2427757571170104</c:v>
                </c:pt>
                <c:pt idx="2280">
                  <c:v>2.3136361322856347</c:v>
                </c:pt>
                <c:pt idx="2281">
                  <c:v>2.314556065832214</c:v>
                </c:pt>
                <c:pt idx="2282">
                  <c:v>2.3222298785471946</c:v>
                </c:pt>
                <c:pt idx="2283">
                  <c:v>2.3147717914886896</c:v>
                </c:pt>
                <c:pt idx="2284">
                  <c:v>2.3193312200136331</c:v>
                </c:pt>
                <c:pt idx="2285">
                  <c:v>2.3237293436919928</c:v>
                </c:pt>
                <c:pt idx="2286">
                  <c:v>2.301236191970168</c:v>
                </c:pt>
                <c:pt idx="2287">
                  <c:v>2.2861462279766465</c:v>
                </c:pt>
                <c:pt idx="2288">
                  <c:v>2.2978881158610776</c:v>
                </c:pt>
                <c:pt idx="2289">
                  <c:v>2.2958652364999628</c:v>
                </c:pt>
                <c:pt idx="2290">
                  <c:v>2.2760672851759192</c:v>
                </c:pt>
                <c:pt idx="2291">
                  <c:v>2.2779521331782928</c:v>
                </c:pt>
                <c:pt idx="2292">
                  <c:v>2.2931850877410489</c:v>
                </c:pt>
                <c:pt idx="2293">
                  <c:v>2.2728422757903961</c:v>
                </c:pt>
                <c:pt idx="2294">
                  <c:v>2.2475488667116474</c:v>
                </c:pt>
                <c:pt idx="2295">
                  <c:v>2.2101073495064494</c:v>
                </c:pt>
                <c:pt idx="2296">
                  <c:v>2.2194173971714228</c:v>
                </c:pt>
                <c:pt idx="2297">
                  <c:v>2.2196667932570397</c:v>
                </c:pt>
                <c:pt idx="2298">
                  <c:v>2.214411639702047</c:v>
                </c:pt>
                <c:pt idx="2299">
                  <c:v>2.22823343786827</c:v>
                </c:pt>
                <c:pt idx="2300">
                  <c:v>2.2392113463255945</c:v>
                </c:pt>
                <c:pt idx="2301">
                  <c:v>2.2429438047497925</c:v>
                </c:pt>
                <c:pt idx="2302">
                  <c:v>2.2794830066562173</c:v>
                </c:pt>
                <c:pt idx="2303">
                  <c:v>2.2846127443879354</c:v>
                </c:pt>
                <c:pt idx="2304">
                  <c:v>2.2579826975755983</c:v>
                </c:pt>
                <c:pt idx="2305">
                  <c:v>2.2725542935669902</c:v>
                </c:pt>
                <c:pt idx="2306">
                  <c:v>2.2750004893957723</c:v>
                </c:pt>
                <c:pt idx="2307">
                  <c:v>2.2103798015706775</c:v>
                </c:pt>
                <c:pt idx="2308">
                  <c:v>2.2124135998952474</c:v>
                </c:pt>
                <c:pt idx="2309">
                  <c:v>2.2112442267612047</c:v>
                </c:pt>
                <c:pt idx="2310">
                  <c:v>2.2362080223495084</c:v>
                </c:pt>
                <c:pt idx="2311">
                  <c:v>2.2134855723951201</c:v>
                </c:pt>
                <c:pt idx="2312">
                  <c:v>2.205298307386657</c:v>
                </c:pt>
                <c:pt idx="2313">
                  <c:v>2.2328231001764869</c:v>
                </c:pt>
                <c:pt idx="2314">
                  <c:v>2.2369080540623547</c:v>
                </c:pt>
                <c:pt idx="2315">
                  <c:v>2.211235787402996</c:v>
                </c:pt>
                <c:pt idx="2316">
                  <c:v>2.2409813494533775</c:v>
                </c:pt>
                <c:pt idx="2317">
                  <c:v>2.2163201962107282</c:v>
                </c:pt>
                <c:pt idx="2318">
                  <c:v>2.2244645248967592</c:v>
                </c:pt>
                <c:pt idx="2319">
                  <c:v>2.222506767799759</c:v>
                </c:pt>
                <c:pt idx="2320">
                  <c:v>2.2377535994515285</c:v>
                </c:pt>
                <c:pt idx="2321">
                  <c:v>2.2411071132914233</c:v>
                </c:pt>
                <c:pt idx="2322">
                  <c:v>2.213908236335091</c:v>
                </c:pt>
                <c:pt idx="2323">
                  <c:v>2.1425960074875379</c:v>
                </c:pt>
                <c:pt idx="2324">
                  <c:v>2.0669088849476216</c:v>
                </c:pt>
                <c:pt idx="2325">
                  <c:v>2.0708978302584051</c:v>
                </c:pt>
                <c:pt idx="2326">
                  <c:v>2.1099590082101032</c:v>
                </c:pt>
                <c:pt idx="2327">
                  <c:v>2.0929475676595093</c:v>
                </c:pt>
                <c:pt idx="2328">
                  <c:v>2.1462662582713321</c:v>
                </c:pt>
                <c:pt idx="2329">
                  <c:v>2.1465804721081385</c:v>
                </c:pt>
                <c:pt idx="2330">
                  <c:v>2.1658907677336363</c:v>
                </c:pt>
                <c:pt idx="2331">
                  <c:v>2.1527629545236047</c:v>
                </c:pt>
                <c:pt idx="2332">
                  <c:v>2.1409715180360829</c:v>
                </c:pt>
                <c:pt idx="2333">
                  <c:v>2.1688118297181123</c:v>
                </c:pt>
                <c:pt idx="2334">
                  <c:v>2.1938624984937483</c:v>
                </c:pt>
                <c:pt idx="2335">
                  <c:v>2.1817657660479401</c:v>
                </c:pt>
                <c:pt idx="2336">
                  <c:v>2.1634994712350566</c:v>
                </c:pt>
                <c:pt idx="2337">
                  <c:v>2.151593885902487</c:v>
                </c:pt>
                <c:pt idx="2338">
                  <c:v>2.1494556396446245</c:v>
                </c:pt>
                <c:pt idx="2339">
                  <c:v>2.1043597985516493</c:v>
                </c:pt>
                <c:pt idx="2340">
                  <c:v>2.1290840729734772</c:v>
                </c:pt>
                <c:pt idx="2341">
                  <c:v>2.1151204152860266</c:v>
                </c:pt>
                <c:pt idx="2342">
                  <c:v>2.0747195544714891</c:v>
                </c:pt>
                <c:pt idx="2343">
                  <c:v>2.1036963083898095</c:v>
                </c:pt>
                <c:pt idx="2344">
                  <c:v>2.1265399979902146</c:v>
                </c:pt>
                <c:pt idx="2345">
                  <c:v>2.1307888233316059</c:v>
                </c:pt>
                <c:pt idx="2346">
                  <c:v>2.0887887476383935</c:v>
                </c:pt>
                <c:pt idx="2347">
                  <c:v>2.0998529637590466</c:v>
                </c:pt>
                <c:pt idx="2348">
                  <c:v>2.0938614544494341</c:v>
                </c:pt>
                <c:pt idx="2349">
                  <c:v>2.0905290390050606</c:v>
                </c:pt>
                <c:pt idx="2350">
                  <c:v>2.1183044459322073</c:v>
                </c:pt>
                <c:pt idx="2351">
                  <c:v>2.1182838260569969</c:v>
                </c:pt>
                <c:pt idx="2352">
                  <c:v>2.1068215680414553</c:v>
                </c:pt>
                <c:pt idx="2353">
                  <c:v>2.1462619950903816</c:v>
                </c:pt>
                <c:pt idx="2354">
                  <c:v>2.1719729783930677</c:v>
                </c:pt>
                <c:pt idx="2355">
                  <c:v>2.1629694012362357</c:v>
                </c:pt>
                <c:pt idx="2356">
                  <c:v>2.1620475536084127</c:v>
                </c:pt>
                <c:pt idx="2357">
                  <c:v>2.1809745979668103</c:v>
                </c:pt>
                <c:pt idx="2358">
                  <c:v>2.171464180797154</c:v>
                </c:pt>
                <c:pt idx="2359">
                  <c:v>2.1390561317375112</c:v>
                </c:pt>
                <c:pt idx="2360">
                  <c:v>2.1173735064184798</c:v>
                </c:pt>
                <c:pt idx="2361">
                  <c:v>2.0914373140567948</c:v>
                </c:pt>
                <c:pt idx="2362">
                  <c:v>2.1124236488217742</c:v>
                </c:pt>
                <c:pt idx="2363">
                  <c:v>2.0975578933447827</c:v>
                </c:pt>
                <c:pt idx="2364">
                  <c:v>2.1112297406463418</c:v>
                </c:pt>
                <c:pt idx="2365">
                  <c:v>2.1095905910726378</c:v>
                </c:pt>
                <c:pt idx="2366">
                  <c:v>2.121745920505596</c:v>
                </c:pt>
                <c:pt idx="2367">
                  <c:v>2.1245553567521176</c:v>
                </c:pt>
                <c:pt idx="2368">
                  <c:v>2.1028479788824637</c:v>
                </c:pt>
                <c:pt idx="2369">
                  <c:v>2.1169662856339935</c:v>
                </c:pt>
                <c:pt idx="2370">
                  <c:v>2.1446153196972442</c:v>
                </c:pt>
                <c:pt idx="2371">
                  <c:v>2.1473345766161041</c:v>
                </c:pt>
                <c:pt idx="2372">
                  <c:v>2.1245592284164503</c:v>
                </c:pt>
                <c:pt idx="2373">
                  <c:v>2.1490385874428442</c:v>
                </c:pt>
                <c:pt idx="2374">
                  <c:v>2.1375120772001166</c:v>
                </c:pt>
                <c:pt idx="2375">
                  <c:v>2.1455582222187419</c:v>
                </c:pt>
                <c:pt idx="2376">
                  <c:v>2.120617265099817</c:v>
                </c:pt>
                <c:pt idx="2377">
                  <c:v>2.1414754869270425</c:v>
                </c:pt>
                <c:pt idx="2378">
                  <c:v>2.136020964409834</c:v>
                </c:pt>
                <c:pt idx="2379">
                  <c:v>2.1437777786478143</c:v>
                </c:pt>
                <c:pt idx="2380">
                  <c:v>2.1575721271489368</c:v>
                </c:pt>
                <c:pt idx="2381">
                  <c:v>2.166184666208157</c:v>
                </c:pt>
                <c:pt idx="2382">
                  <c:v>2.1590394444292187</c:v>
                </c:pt>
                <c:pt idx="2383">
                  <c:v>2.1307919554645496</c:v>
                </c:pt>
                <c:pt idx="2384">
                  <c:v>2.1159898431888942</c:v>
                </c:pt>
                <c:pt idx="2385">
                  <c:v>2.1354056307919986</c:v>
                </c:pt>
                <c:pt idx="2386">
                  <c:v>2.1275383218640713</c:v>
                </c:pt>
                <c:pt idx="2387">
                  <c:v>2.1054222441471526</c:v>
                </c:pt>
                <c:pt idx="2388">
                  <c:v>2.0972726952395493</c:v>
                </c:pt>
                <c:pt idx="2389">
                  <c:v>2.1179926246969552</c:v>
                </c:pt>
                <c:pt idx="2390">
                  <c:v>2.1065098338098958</c:v>
                </c:pt>
                <c:pt idx="2391">
                  <c:v>2.1090476010254253</c:v>
                </c:pt>
                <c:pt idx="2392">
                  <c:v>2.1084233060272242</c:v>
                </c:pt>
                <c:pt idx="2393">
                  <c:v>2.0973077577277768</c:v>
                </c:pt>
                <c:pt idx="2394">
                  <c:v>2.1310044619843889</c:v>
                </c:pt>
                <c:pt idx="2395">
                  <c:v>2.12653334220771</c:v>
                </c:pt>
                <c:pt idx="2396">
                  <c:v>2.1239244494732579</c:v>
                </c:pt>
                <c:pt idx="2397">
                  <c:v>2.1243346283833016</c:v>
                </c:pt>
                <c:pt idx="2398">
                  <c:v>2.1253933763218575</c:v>
                </c:pt>
                <c:pt idx="2399">
                  <c:v>2.1044533710233329</c:v>
                </c:pt>
                <c:pt idx="2400">
                  <c:v>2.1272653042758396</c:v>
                </c:pt>
                <c:pt idx="2401">
                  <c:v>2.1369842692973102</c:v>
                </c:pt>
                <c:pt idx="2402">
                  <c:v>2.1373961012775187</c:v>
                </c:pt>
                <c:pt idx="2403">
                  <c:v>2.1388369694351677</c:v>
                </c:pt>
                <c:pt idx="2404">
                  <c:v>2.1300425056541523</c:v>
                </c:pt>
                <c:pt idx="2405">
                  <c:v>2.1142447666191191</c:v>
                </c:pt>
                <c:pt idx="2406">
                  <c:v>2.1104585834145726</c:v>
                </c:pt>
                <c:pt idx="2407">
                  <c:v>2.1020205302614068</c:v>
                </c:pt>
                <c:pt idx="2408">
                  <c:v>2.1071646236024484</c:v>
                </c:pt>
                <c:pt idx="2409">
                  <c:v>2.1125205709356329</c:v>
                </c:pt>
                <c:pt idx="2410">
                  <c:v>2.1320331066452112</c:v>
                </c:pt>
                <c:pt idx="2411">
                  <c:v>2.1283804306073768</c:v>
                </c:pt>
                <c:pt idx="2412">
                  <c:v>2.1412050359477504</c:v>
                </c:pt>
                <c:pt idx="2413">
                  <c:v>2.1733217096399655</c:v>
                </c:pt>
                <c:pt idx="2414">
                  <c:v>2.2093239682558323</c:v>
                </c:pt>
                <c:pt idx="2415">
                  <c:v>2.1990693214973507</c:v>
                </c:pt>
                <c:pt idx="2416">
                  <c:v>2.2115471736197843</c:v>
                </c:pt>
                <c:pt idx="2417">
                  <c:v>2.1967106948854442</c:v>
                </c:pt>
                <c:pt idx="2418">
                  <c:v>2.1776585392166967</c:v>
                </c:pt>
                <c:pt idx="2419">
                  <c:v>2.1902014265995517</c:v>
                </c:pt>
                <c:pt idx="2420">
                  <c:v>2.1554120429641634</c:v>
                </c:pt>
                <c:pt idx="2421">
                  <c:v>2.1230718567849611</c:v>
                </c:pt>
                <c:pt idx="2422">
                  <c:v>2.1374568298551431</c:v>
                </c:pt>
                <c:pt idx="2423">
                  <c:v>2.1378784062489529</c:v>
                </c:pt>
                <c:pt idx="2424">
                  <c:v>2.1527927967902598</c:v>
                </c:pt>
                <c:pt idx="2425">
                  <c:v>2.1408759009776168</c:v>
                </c:pt>
                <c:pt idx="2426">
                  <c:v>2.1399966851593013</c:v>
                </c:pt>
                <c:pt idx="2427">
                  <c:v>2.1559360227044833</c:v>
                </c:pt>
                <c:pt idx="2428">
                  <c:v>2.1244041443339063</c:v>
                </c:pt>
                <c:pt idx="2429">
                  <c:v>2.1409481140427005</c:v>
                </c:pt>
                <c:pt idx="2430">
                  <c:v>2.1491536063248202</c:v>
                </c:pt>
                <c:pt idx="2431">
                  <c:v>2.1393187088825982</c:v>
                </c:pt>
                <c:pt idx="2432">
                  <c:v>2.1177221737176635</c:v>
                </c:pt>
                <c:pt idx="2433">
                  <c:v>2.0960197985603495</c:v>
                </c:pt>
                <c:pt idx="2434">
                  <c:v>2.0978195134492483</c:v>
                </c:pt>
                <c:pt idx="2435">
                  <c:v>2.1072490606863807</c:v>
                </c:pt>
                <c:pt idx="2436">
                  <c:v>2.0871200603109599</c:v>
                </c:pt>
                <c:pt idx="2437">
                  <c:v>2.1079162050033213</c:v>
                </c:pt>
                <c:pt idx="2438">
                  <c:v>2.0732628081398912</c:v>
                </c:pt>
                <c:pt idx="2439">
                  <c:v>2.0562155655696808</c:v>
                </c:pt>
                <c:pt idx="2440">
                  <c:v>2.0738531716978725</c:v>
                </c:pt>
                <c:pt idx="2441">
                  <c:v>2.0938949073693434</c:v>
                </c:pt>
                <c:pt idx="2442">
                  <c:v>2.0795528706215931</c:v>
                </c:pt>
                <c:pt idx="2443">
                  <c:v>2.0983155215023102</c:v>
                </c:pt>
                <c:pt idx="2444">
                  <c:v>2.0790899239718228</c:v>
                </c:pt>
                <c:pt idx="2445">
                  <c:v>2.0823192835419895</c:v>
                </c:pt>
                <c:pt idx="2446">
                  <c:v>2.0352126130993629</c:v>
                </c:pt>
                <c:pt idx="2447">
                  <c:v>2.0499422512988565</c:v>
                </c:pt>
                <c:pt idx="2448">
                  <c:v>2.0097315805569367</c:v>
                </c:pt>
                <c:pt idx="2449">
                  <c:v>1.9853250871233228</c:v>
                </c:pt>
                <c:pt idx="2450">
                  <c:v>2.0159146719982526</c:v>
                </c:pt>
                <c:pt idx="2451">
                  <c:v>2.0049013095360833</c:v>
                </c:pt>
                <c:pt idx="2452">
                  <c:v>2.0237323888212435</c:v>
                </c:pt>
                <c:pt idx="2453">
                  <c:v>2.0184258595856099</c:v>
                </c:pt>
                <c:pt idx="2454">
                  <c:v>2.0016919173134302</c:v>
                </c:pt>
                <c:pt idx="2455">
                  <c:v>1.980068236996319</c:v>
                </c:pt>
                <c:pt idx="2456">
                  <c:v>2.0011295254427073</c:v>
                </c:pt>
                <c:pt idx="2457">
                  <c:v>2.0089106137109991</c:v>
                </c:pt>
                <c:pt idx="2458">
                  <c:v>2.0137722060612862</c:v>
                </c:pt>
                <c:pt idx="2459">
                  <c:v>2.023373455086301</c:v>
                </c:pt>
                <c:pt idx="2460">
                  <c:v>2.0160122031379619</c:v>
                </c:pt>
                <c:pt idx="2461">
                  <c:v>1.9898408832962913</c:v>
                </c:pt>
                <c:pt idx="2462">
                  <c:v>2.011110589088954</c:v>
                </c:pt>
                <c:pt idx="2463">
                  <c:v>1.9703373524689256</c:v>
                </c:pt>
                <c:pt idx="2464">
                  <c:v>1.989524189854238</c:v>
                </c:pt>
                <c:pt idx="2465">
                  <c:v>1.9931005636534243</c:v>
                </c:pt>
                <c:pt idx="2466">
                  <c:v>2.0096487965431691</c:v>
                </c:pt>
                <c:pt idx="2467">
                  <c:v>1.991775845425759</c:v>
                </c:pt>
                <c:pt idx="2468">
                  <c:v>1.9800423533976899</c:v>
                </c:pt>
                <c:pt idx="2469">
                  <c:v>1.9560301171983241</c:v>
                </c:pt>
                <c:pt idx="2470">
                  <c:v>1.893538583745187</c:v>
                </c:pt>
                <c:pt idx="2471">
                  <c:v>1.8555238427095035</c:v>
                </c:pt>
                <c:pt idx="2472">
                  <c:v>1.8385386772741568</c:v>
                </c:pt>
                <c:pt idx="2473">
                  <c:v>1.867463533489679</c:v>
                </c:pt>
                <c:pt idx="2474">
                  <c:v>1.873416456661503</c:v>
                </c:pt>
                <c:pt idx="2475">
                  <c:v>1.8160966837237407</c:v>
                </c:pt>
                <c:pt idx="2476">
                  <c:v>1.7330317785338396</c:v>
                </c:pt>
                <c:pt idx="2477">
                  <c:v>1.8079719743704521</c:v>
                </c:pt>
                <c:pt idx="2478">
                  <c:v>1.8434758323317031</c:v>
                </c:pt>
                <c:pt idx="2479">
                  <c:v>1.8557460066392519</c:v>
                </c:pt>
                <c:pt idx="2480">
                  <c:v>1.8526331015119935</c:v>
                </c:pt>
                <c:pt idx="2481">
                  <c:v>1.8511318962933381</c:v>
                </c:pt>
                <c:pt idx="2482">
                  <c:v>1.8603640321513444</c:v>
                </c:pt>
                <c:pt idx="2483">
                  <c:v>1.8493966511408575</c:v>
                </c:pt>
                <c:pt idx="2484">
                  <c:v>1.8160168578355307</c:v>
                </c:pt>
                <c:pt idx="2485">
                  <c:v>1.8046594392698998</c:v>
                </c:pt>
                <c:pt idx="2486">
                  <c:v>1.7984290178196614</c:v>
                </c:pt>
                <c:pt idx="2487">
                  <c:v>1.8506115707081185</c:v>
                </c:pt>
                <c:pt idx="2488">
                  <c:v>1.8369075755420439</c:v>
                </c:pt>
                <c:pt idx="2489">
                  <c:v>1.8602076865152541</c:v>
                </c:pt>
                <c:pt idx="2490">
                  <c:v>1.8548496075915939</c:v>
                </c:pt>
                <c:pt idx="2491">
                  <c:v>1.8310361313285941</c:v>
                </c:pt>
                <c:pt idx="2492">
                  <c:v>1.8404617198977007</c:v>
                </c:pt>
                <c:pt idx="2493">
                  <c:v>1.7836062856687953</c:v>
                </c:pt>
                <c:pt idx="2494">
                  <c:v>1.8183653050153714</c:v>
                </c:pt>
                <c:pt idx="2495">
                  <c:v>1.8008620325889733</c:v>
                </c:pt>
                <c:pt idx="2496">
                  <c:v>1.8234096486225357</c:v>
                </c:pt>
                <c:pt idx="2497">
                  <c:v>1.8221823745308867</c:v>
                </c:pt>
                <c:pt idx="2498">
                  <c:v>1.8124541436161257</c:v>
                </c:pt>
                <c:pt idx="2499">
                  <c:v>1.7987585878082595</c:v>
                </c:pt>
                <c:pt idx="2500">
                  <c:v>1.7708683360065216</c:v>
                </c:pt>
                <c:pt idx="2501">
                  <c:v>1.7382598304385029</c:v>
                </c:pt>
                <c:pt idx="2502">
                  <c:v>1.745837765083939</c:v>
                </c:pt>
                <c:pt idx="2503">
                  <c:v>1.6595574644165769</c:v>
                </c:pt>
                <c:pt idx="2504">
                  <c:v>1.6461619843454254</c:v>
                </c:pt>
                <c:pt idx="2505">
                  <c:v>1.6946301320759558</c:v>
                </c:pt>
                <c:pt idx="2506">
                  <c:v>1.7057540762317656</c:v>
                </c:pt>
                <c:pt idx="2507">
                  <c:v>1.7471389923145286</c:v>
                </c:pt>
                <c:pt idx="2508">
                  <c:v>1.7445154829596741</c:v>
                </c:pt>
                <c:pt idx="2509">
                  <c:v>1.700406698762329</c:v>
                </c:pt>
                <c:pt idx="2510">
                  <c:v>1.6867564283766023</c:v>
                </c:pt>
                <c:pt idx="2511">
                  <c:v>1.7052151318562714</c:v>
                </c:pt>
                <c:pt idx="2512">
                  <c:v>1.7298174706025395</c:v>
                </c:pt>
                <c:pt idx="2513">
                  <c:v>1.7221249955954379</c:v>
                </c:pt>
                <c:pt idx="2514">
                  <c:v>1.735114733944882</c:v>
                </c:pt>
                <c:pt idx="2515">
                  <c:v>1.7211669979332271</c:v>
                </c:pt>
                <c:pt idx="2516">
                  <c:v>1.7426375952527304</c:v>
                </c:pt>
                <c:pt idx="2517">
                  <c:v>1.736553209500977</c:v>
                </c:pt>
                <c:pt idx="2518">
                  <c:v>1.7398991540195923</c:v>
                </c:pt>
                <c:pt idx="2519">
                  <c:v>1.7738312032654224</c:v>
                </c:pt>
                <c:pt idx="2520">
                  <c:v>1.7635571546834306</c:v>
                </c:pt>
                <c:pt idx="2521">
                  <c:v>1.722305136741529</c:v>
                </c:pt>
                <c:pt idx="2522">
                  <c:v>1.7327561508348219</c:v>
                </c:pt>
                <c:pt idx="2523">
                  <c:v>1.7370481300078782</c:v>
                </c:pt>
                <c:pt idx="2524">
                  <c:v>1.7406388594163877</c:v>
                </c:pt>
                <c:pt idx="2525">
                  <c:v>1.7526971797317936</c:v>
                </c:pt>
                <c:pt idx="2526">
                  <c:v>1.7798857032486743</c:v>
                </c:pt>
                <c:pt idx="2527">
                  <c:v>1.7762574752485369</c:v>
                </c:pt>
                <c:pt idx="2528">
                  <c:v>1.7790376782542534</c:v>
                </c:pt>
                <c:pt idx="2529">
                  <c:v>1.8123238990878967</c:v>
                </c:pt>
                <c:pt idx="2530">
                  <c:v>1.8179980624277596</c:v>
                </c:pt>
                <c:pt idx="2531">
                  <c:v>1.8356962231261906</c:v>
                </c:pt>
                <c:pt idx="2532">
                  <c:v>1.8164955956555573</c:v>
                </c:pt>
                <c:pt idx="2533">
                  <c:v>1.8440404862984408</c:v>
                </c:pt>
                <c:pt idx="2534">
                  <c:v>1.8224457782110561</c:v>
                </c:pt>
                <c:pt idx="2535">
                  <c:v>1.8367834212723155</c:v>
                </c:pt>
                <c:pt idx="2536">
                  <c:v>1.8611037375481403</c:v>
                </c:pt>
                <c:pt idx="2537">
                  <c:v>1.8488551836582701</c:v>
                </c:pt>
                <c:pt idx="2538">
                  <c:v>1.8745138777415404</c:v>
                </c:pt>
                <c:pt idx="2539">
                  <c:v>1.8838182266646304</c:v>
                </c:pt>
                <c:pt idx="2540">
                  <c:v>1.8817009482967504</c:v>
                </c:pt>
                <c:pt idx="2541">
                  <c:v>1.8577997288094892</c:v>
                </c:pt>
                <c:pt idx="2542">
                  <c:v>1.8896671804234728</c:v>
                </c:pt>
                <c:pt idx="2543">
                  <c:v>1.9118070971522383</c:v>
                </c:pt>
                <c:pt idx="2544">
                  <c:v>1.9333368569828944</c:v>
                </c:pt>
                <c:pt idx="2545">
                  <c:v>1.9534576355093389</c:v>
                </c:pt>
                <c:pt idx="2546">
                  <c:v>1.9233719325216758</c:v>
                </c:pt>
                <c:pt idx="2547">
                  <c:v>1.9510625108482729</c:v>
                </c:pt>
                <c:pt idx="2548">
                  <c:v>1.9431047615816051</c:v>
                </c:pt>
                <c:pt idx="2549">
                  <c:v>1.955856196816274</c:v>
                </c:pt>
                <c:pt idx="2550">
                  <c:v>1.953032056945657</c:v>
                </c:pt>
                <c:pt idx="2551">
                  <c:v>1.9245085487653522</c:v>
                </c:pt>
                <c:pt idx="2552">
                  <c:v>1.932993061890512</c:v>
                </c:pt>
                <c:pt idx="2553">
                  <c:v>1.9266015096010749</c:v>
                </c:pt>
                <c:pt idx="2554">
                  <c:v>1.8943386697048352</c:v>
                </c:pt>
                <c:pt idx="2555">
                  <c:v>1.8765036521975176</c:v>
                </c:pt>
                <c:pt idx="2556">
                  <c:v>1.8799156325190221</c:v>
                </c:pt>
                <c:pt idx="2557">
                  <c:v>1.8801820813284418</c:v>
                </c:pt>
                <c:pt idx="2558">
                  <c:v>1.8481878218320975</c:v>
                </c:pt>
                <c:pt idx="2559">
                  <c:v>1.867354082844046</c:v>
                </c:pt>
                <c:pt idx="2560">
                  <c:v>1.8572417741271028</c:v>
                </c:pt>
                <c:pt idx="2561">
                  <c:v>1.8635332721697373</c:v>
                </c:pt>
                <c:pt idx="2562">
                  <c:v>1.8427633590907764</c:v>
                </c:pt>
                <c:pt idx="2563">
                  <c:v>1.8437100897747603</c:v>
                </c:pt>
                <c:pt idx="2564">
                  <c:v>1.832577967271821</c:v>
                </c:pt>
                <c:pt idx="2565">
                  <c:v>1.8470778722202863</c:v>
                </c:pt>
                <c:pt idx="2566">
                  <c:v>1.8379685420747685</c:v>
                </c:pt>
                <c:pt idx="2567">
                  <c:v>1.8382459098476436</c:v>
                </c:pt>
                <c:pt idx="2568">
                  <c:v>1.814071324757379</c:v>
                </c:pt>
                <c:pt idx="2569">
                  <c:v>1.8221524452605389</c:v>
                </c:pt>
                <c:pt idx="2570">
                  <c:v>1.7866312735644065</c:v>
                </c:pt>
                <c:pt idx="2571">
                  <c:v>1.7692093930926895</c:v>
                </c:pt>
                <c:pt idx="2572">
                  <c:v>1.7842441967449305</c:v>
                </c:pt>
                <c:pt idx="2573">
                  <c:v>1.8083330831977162</c:v>
                </c:pt>
                <c:pt idx="2574">
                  <c:v>1.8044890425374103</c:v>
                </c:pt>
                <c:pt idx="2575">
                  <c:v>1.808063197742428</c:v>
                </c:pt>
                <c:pt idx="2576">
                  <c:v>1.7878116091637508</c:v>
                </c:pt>
                <c:pt idx="2577">
                  <c:v>1.8242685490785655</c:v>
                </c:pt>
                <c:pt idx="2578">
                  <c:v>1.8232285069339766</c:v>
                </c:pt>
                <c:pt idx="2579">
                  <c:v>1.8208478248859272</c:v>
                </c:pt>
                <c:pt idx="2580">
                  <c:v>1.8174362360810405</c:v>
                </c:pt>
                <c:pt idx="2581">
                  <c:v>1.8344548544362964</c:v>
                </c:pt>
                <c:pt idx="2582">
                  <c:v>1.8184205088584982</c:v>
                </c:pt>
                <c:pt idx="2583">
                  <c:v>1.8057937499157151</c:v>
                </c:pt>
                <c:pt idx="2584">
                  <c:v>1.8189846843049251</c:v>
                </c:pt>
                <c:pt idx="2585">
                  <c:v>1.8101476322162493</c:v>
                </c:pt>
                <c:pt idx="2586">
                  <c:v>1.7759278617580923</c:v>
                </c:pt>
                <c:pt idx="2587">
                  <c:v>1.7906402297245505</c:v>
                </c:pt>
                <c:pt idx="2588">
                  <c:v>1.7868581356935695</c:v>
                </c:pt>
                <c:pt idx="2589">
                  <c:v>1.7790169278735035</c:v>
                </c:pt>
                <c:pt idx="2590">
                  <c:v>1.7730455164169443</c:v>
                </c:pt>
                <c:pt idx="2591">
                  <c:v>1.7743708001686131</c:v>
                </c:pt>
                <c:pt idx="2592">
                  <c:v>1.759101347556697</c:v>
                </c:pt>
                <c:pt idx="2593">
                  <c:v>1.7503459919356277</c:v>
                </c:pt>
                <c:pt idx="2594">
                  <c:v>1.7467846262734621</c:v>
                </c:pt>
                <c:pt idx="2595">
                  <c:v>1.7628167097552454</c:v>
                </c:pt>
                <c:pt idx="2596">
                  <c:v>1.7639924776607143</c:v>
                </c:pt>
                <c:pt idx="2597">
                  <c:v>1.7564670497439263</c:v>
                </c:pt>
                <c:pt idx="2598">
                  <c:v>1.7808731081590758</c:v>
                </c:pt>
                <c:pt idx="2599">
                  <c:v>1.7884107165928655</c:v>
                </c:pt>
                <c:pt idx="2600">
                  <c:v>1.7685062292469003</c:v>
                </c:pt>
                <c:pt idx="2601">
                  <c:v>1.7518709491624369</c:v>
                </c:pt>
                <c:pt idx="2602">
                  <c:v>1.710789545462257</c:v>
                </c:pt>
                <c:pt idx="2603">
                  <c:v>1.7087525715028975</c:v>
                </c:pt>
                <c:pt idx="2604">
                  <c:v>1.7108563207965362</c:v>
                </c:pt>
                <c:pt idx="2605">
                  <c:v>1.6981967179596937</c:v>
                </c:pt>
                <c:pt idx="2606">
                  <c:v>1.6832360849556258</c:v>
                </c:pt>
                <c:pt idx="2607">
                  <c:v>1.6774404209586675</c:v>
                </c:pt>
                <c:pt idx="2608">
                  <c:v>1.6690254672859588</c:v>
                </c:pt>
                <c:pt idx="2609">
                  <c:v>1.6932201937311229</c:v>
                </c:pt>
                <c:pt idx="2610">
                  <c:v>1.6655594576711807</c:v>
                </c:pt>
                <c:pt idx="2611">
                  <c:v>1.6648780447486091</c:v>
                </c:pt>
                <c:pt idx="2612">
                  <c:v>1.6551953602670664</c:v>
                </c:pt>
                <c:pt idx="2613">
                  <c:v>1.6186760822063091</c:v>
                </c:pt>
                <c:pt idx="2614">
                  <c:v>1.6216125438444235</c:v>
                </c:pt>
                <c:pt idx="2615">
                  <c:v>1.6462431587908748</c:v>
                </c:pt>
                <c:pt idx="2616">
                  <c:v>1.6324820021985833</c:v>
                </c:pt>
                <c:pt idx="2617">
                  <c:v>1.6715453117407566</c:v>
                </c:pt>
                <c:pt idx="2618">
                  <c:v>1.6732601980291053</c:v>
                </c:pt>
                <c:pt idx="2619">
                  <c:v>1.6697168856332107</c:v>
                </c:pt>
                <c:pt idx="2620">
                  <c:v>1.6428618037692608</c:v>
                </c:pt>
                <c:pt idx="2621">
                  <c:v>1.6334625338172477</c:v>
                </c:pt>
                <c:pt idx="2622">
                  <c:v>1.6282275216171549</c:v>
                </c:pt>
                <c:pt idx="2623">
                  <c:v>1.5805844734079737</c:v>
                </c:pt>
                <c:pt idx="2624">
                  <c:v>1.578009555615588</c:v>
                </c:pt>
                <c:pt idx="2625">
                  <c:v>1.5908201968632558</c:v>
                </c:pt>
                <c:pt idx="2626">
                  <c:v>1.5796150347601503</c:v>
                </c:pt>
                <c:pt idx="2627">
                  <c:v>1.5405437208782324</c:v>
                </c:pt>
                <c:pt idx="2628">
                  <c:v>1.5263507649582184</c:v>
                </c:pt>
                <c:pt idx="2629">
                  <c:v>1.5809324446776143</c:v>
                </c:pt>
                <c:pt idx="2630">
                  <c:v>1.5999131268126674</c:v>
                </c:pt>
                <c:pt idx="2631">
                  <c:v>1.5869023770713948</c:v>
                </c:pt>
                <c:pt idx="2632">
                  <c:v>1.6387905094631741</c:v>
                </c:pt>
                <c:pt idx="2633">
                  <c:v>1.6423239469399276</c:v>
                </c:pt>
                <c:pt idx="2634">
                  <c:v>1.6310256473836031</c:v>
                </c:pt>
                <c:pt idx="2635">
                  <c:v>1.6157762056210474</c:v>
                </c:pt>
                <c:pt idx="2636">
                  <c:v>1.6033425513745931</c:v>
                </c:pt>
                <c:pt idx="2637">
                  <c:v>1.6480407855911443</c:v>
                </c:pt>
                <c:pt idx="2638">
                  <c:v>1.650467492592723</c:v>
                </c:pt>
                <c:pt idx="2639">
                  <c:v>1.6817694637048868</c:v>
                </c:pt>
                <c:pt idx="2640">
                  <c:v>1.6680304060505848</c:v>
                </c:pt>
                <c:pt idx="2641">
                  <c:v>1.6611893491819261</c:v>
                </c:pt>
                <c:pt idx="2642">
                  <c:v>1.653752534526328</c:v>
                </c:pt>
                <c:pt idx="2643">
                  <c:v>1.6396397960111417</c:v>
                </c:pt>
                <c:pt idx="2644">
                  <c:v>1.6398337272425527</c:v>
                </c:pt>
                <c:pt idx="2645">
                  <c:v>1.6415546602875557</c:v>
                </c:pt>
                <c:pt idx="2646">
                  <c:v>1.6342809340542459</c:v>
                </c:pt>
                <c:pt idx="2647">
                  <c:v>1.6425324512898949</c:v>
                </c:pt>
                <c:pt idx="2648">
                  <c:v>1.6240293759268611</c:v>
                </c:pt>
                <c:pt idx="2649">
                  <c:v>1.6741348026516985</c:v>
                </c:pt>
                <c:pt idx="2650">
                  <c:v>1.676142021348096</c:v>
                </c:pt>
                <c:pt idx="2651">
                  <c:v>1.694296298906407</c:v>
                </c:pt>
                <c:pt idx="2652">
                  <c:v>1.6839337675687642</c:v>
                </c:pt>
                <c:pt idx="2653">
                  <c:v>1.7169638930324396</c:v>
                </c:pt>
                <c:pt idx="2654">
                  <c:v>1.7262393567294962</c:v>
                </c:pt>
                <c:pt idx="2655">
                  <c:v>1.7219948815727482</c:v>
                </c:pt>
                <c:pt idx="2656">
                  <c:v>1.7223163167160629</c:v>
                </c:pt>
                <c:pt idx="2657">
                  <c:v>1.7393100520151576</c:v>
                </c:pt>
                <c:pt idx="2658">
                  <c:v>1.7198208332952691</c:v>
                </c:pt>
                <c:pt idx="2659">
                  <c:v>1.7164442199749168</c:v>
                </c:pt>
                <c:pt idx="2660">
                  <c:v>1.7204483039282601</c:v>
                </c:pt>
                <c:pt idx="2661">
                  <c:v>1.71918796843332</c:v>
                </c:pt>
                <c:pt idx="2662">
                  <c:v>1.720161757265787</c:v>
                </c:pt>
                <c:pt idx="2663">
                  <c:v>1.6936228903235797</c:v>
                </c:pt>
                <c:pt idx="2664">
                  <c:v>1.6656932258489709</c:v>
                </c:pt>
                <c:pt idx="2665">
                  <c:v>1.666354932435107</c:v>
                </c:pt>
                <c:pt idx="2666">
                  <c:v>1.6687430097970506</c:v>
                </c:pt>
                <c:pt idx="2667">
                  <c:v>1.6653458636051806</c:v>
                </c:pt>
                <c:pt idx="2668">
                  <c:v>1.6719885520540918</c:v>
                </c:pt>
                <c:pt idx="2669">
                  <c:v>1.6912882767309056</c:v>
                </c:pt>
                <c:pt idx="2670">
                  <c:v>1.6840714944145803</c:v>
                </c:pt>
                <c:pt idx="2671">
                  <c:v>1.6777360160051991</c:v>
                </c:pt>
                <c:pt idx="2672">
                  <c:v>1.6842321902353143</c:v>
                </c:pt>
                <c:pt idx="2673">
                  <c:v>1.6913079395654946</c:v>
                </c:pt>
                <c:pt idx="2674">
                  <c:v>1.6935041302828098</c:v>
                </c:pt>
                <c:pt idx="2675">
                  <c:v>1.726404794251492</c:v>
                </c:pt>
                <c:pt idx="2676">
                  <c:v>1.7317601325588263</c:v>
                </c:pt>
                <c:pt idx="2677">
                  <c:v>1.7457811256798794</c:v>
                </c:pt>
                <c:pt idx="2678">
                  <c:v>1.7476752395755437</c:v>
                </c:pt>
                <c:pt idx="2679">
                  <c:v>1.7444374841490147</c:v>
                </c:pt>
                <c:pt idx="2680">
                  <c:v>1.7478472893781976</c:v>
                </c:pt>
                <c:pt idx="2681">
                  <c:v>1.77242931276218</c:v>
                </c:pt>
                <c:pt idx="2682">
                  <c:v>1.8000908753572042</c:v>
                </c:pt>
                <c:pt idx="2683">
                  <c:v>1.7997767485240908</c:v>
                </c:pt>
                <c:pt idx="2684">
                  <c:v>1.7967629841048602</c:v>
                </c:pt>
                <c:pt idx="2685">
                  <c:v>1.8079400875170146</c:v>
                </c:pt>
                <c:pt idx="2686">
                  <c:v>1.8190413237089849</c:v>
                </c:pt>
                <c:pt idx="2687">
                  <c:v>1.8276626501411852</c:v>
                </c:pt>
                <c:pt idx="2688">
                  <c:v>1.8083098967135658</c:v>
                </c:pt>
                <c:pt idx="2689">
                  <c:v>1.8253084172157688</c:v>
                </c:pt>
                <c:pt idx="2690">
                  <c:v>1.8188771477405357</c:v>
                </c:pt>
                <c:pt idx="2691">
                  <c:v>1.8016863490770867</c:v>
                </c:pt>
                <c:pt idx="2692">
                  <c:v>1.777867348079589</c:v>
                </c:pt>
                <c:pt idx="2693">
                  <c:v>1.7810671698960261</c:v>
                </c:pt>
                <c:pt idx="2694">
                  <c:v>1.7731966418314624</c:v>
                </c:pt>
                <c:pt idx="2695">
                  <c:v>1.7969988511162354</c:v>
                </c:pt>
                <c:pt idx="2696">
                  <c:v>1.7863205398753148</c:v>
                </c:pt>
                <c:pt idx="2697">
                  <c:v>1.8025311984367174</c:v>
                </c:pt>
                <c:pt idx="2698">
                  <c:v>1.8032777771252502</c:v>
                </c:pt>
                <c:pt idx="2699">
                  <c:v>1.7938809867784837</c:v>
                </c:pt>
                <c:pt idx="2700">
                  <c:v>1.7807426896234608</c:v>
                </c:pt>
                <c:pt idx="2701">
                  <c:v>1.755085039584505</c:v>
                </c:pt>
                <c:pt idx="2702">
                  <c:v>1.7981442982347384</c:v>
                </c:pt>
                <c:pt idx="2703">
                  <c:v>1.8028703388315317</c:v>
                </c:pt>
                <c:pt idx="2704">
                  <c:v>1.7865993432091225</c:v>
                </c:pt>
                <c:pt idx="2705">
                  <c:v>1.7851619116973421</c:v>
                </c:pt>
                <c:pt idx="2706">
                  <c:v>1.7666298641045819</c:v>
                </c:pt>
                <c:pt idx="2707">
                  <c:v>1.7591469809936082</c:v>
                </c:pt>
                <c:pt idx="2708">
                  <c:v>1.7702896744452317</c:v>
                </c:pt>
                <c:pt idx="2709">
                  <c:v>1.795295753828271</c:v>
                </c:pt>
                <c:pt idx="2710">
                  <c:v>1.7912919308860062</c:v>
                </c:pt>
                <c:pt idx="2711">
                  <c:v>1.7968660834809134</c:v>
                </c:pt>
                <c:pt idx="2712">
                  <c:v>1.7874953072383155</c:v>
                </c:pt>
                <c:pt idx="2713">
                  <c:v>1.7613253359538845</c:v>
                </c:pt>
                <c:pt idx="2714">
                  <c:v>1.7549113367116866</c:v>
                </c:pt>
                <c:pt idx="2715">
                  <c:v>1.7487091914616315</c:v>
                </c:pt>
                <c:pt idx="2716">
                  <c:v>1.7257770626074223</c:v>
                </c:pt>
                <c:pt idx="2717">
                  <c:v>1.7438524278162986</c:v>
                </c:pt>
                <c:pt idx="2718">
                  <c:v>1.7334161608489471</c:v>
                </c:pt>
                <c:pt idx="2719">
                  <c:v>1.7343759855887082</c:v>
                </c:pt>
                <c:pt idx="2720">
                  <c:v>1.7136032013878828</c:v>
                </c:pt>
                <c:pt idx="2721">
                  <c:v>1.7221595360615078</c:v>
                </c:pt>
                <c:pt idx="2722">
                  <c:v>1.7135712275307524</c:v>
                </c:pt>
                <c:pt idx="2723">
                  <c:v>1.7324080490596423</c:v>
                </c:pt>
                <c:pt idx="2724">
                  <c:v>1.7398314216446915</c:v>
                </c:pt>
                <c:pt idx="2725">
                  <c:v>1.7570785116974288</c:v>
                </c:pt>
                <c:pt idx="2726">
                  <c:v>1.7518392363163853</c:v>
                </c:pt>
                <c:pt idx="2727">
                  <c:v>1.7455016263165288</c:v>
                </c:pt>
                <c:pt idx="2728">
                  <c:v>1.7398627429741256</c:v>
                </c:pt>
                <c:pt idx="2729">
                  <c:v>1.7427466108798986</c:v>
                </c:pt>
                <c:pt idx="2730">
                  <c:v>1.7568332482872235</c:v>
                </c:pt>
                <c:pt idx="2731">
                  <c:v>1.7622274772452715</c:v>
                </c:pt>
                <c:pt idx="2732">
                  <c:v>1.7794724357075333</c:v>
                </c:pt>
                <c:pt idx="2733">
                  <c:v>1.7849265232062774</c:v>
                </c:pt>
                <c:pt idx="2734">
                  <c:v>1.7821140418305055</c:v>
                </c:pt>
                <c:pt idx="2735">
                  <c:v>1.7937028902191754</c:v>
                </c:pt>
                <c:pt idx="2736">
                  <c:v>1.7856689257175522</c:v>
                </c:pt>
                <c:pt idx="2737">
                  <c:v>1.7836400431016293</c:v>
                </c:pt>
                <c:pt idx="2738">
                  <c:v>1.782395759788024</c:v>
                </c:pt>
                <c:pt idx="2739">
                  <c:v>1.7700808220804931</c:v>
                </c:pt>
                <c:pt idx="2740">
                  <c:v>1.7800950341337236</c:v>
                </c:pt>
                <c:pt idx="2741">
                  <c:v>1.8050584817072559</c:v>
                </c:pt>
                <c:pt idx="2742">
                  <c:v>1.8105607692518508</c:v>
                </c:pt>
                <c:pt idx="2743">
                  <c:v>1.79425927883509</c:v>
                </c:pt>
                <c:pt idx="2744">
                  <c:v>1.7892392962619297</c:v>
                </c:pt>
                <c:pt idx="2745">
                  <c:v>1.7542411907673421</c:v>
                </c:pt>
                <c:pt idx="2746">
                  <c:v>1.7325231984471579</c:v>
                </c:pt>
                <c:pt idx="2747">
                  <c:v>1.7238327910828175</c:v>
                </c:pt>
                <c:pt idx="2748">
                  <c:v>1.7223391551854417</c:v>
                </c:pt>
                <c:pt idx="2749">
                  <c:v>1.7350356910899083</c:v>
                </c:pt>
                <c:pt idx="2750">
                  <c:v>1.7527267174855234</c:v>
                </c:pt>
                <c:pt idx="2751">
                  <c:v>1.7532319044281834</c:v>
                </c:pt>
                <c:pt idx="2752">
                  <c:v>1.7474158380652465</c:v>
                </c:pt>
                <c:pt idx="2753">
                  <c:v>1.7673331584559107</c:v>
                </c:pt>
                <c:pt idx="2754">
                  <c:v>1.7522001711362638</c:v>
                </c:pt>
                <c:pt idx="2755">
                  <c:v>1.7387120321322036</c:v>
                </c:pt>
                <c:pt idx="2756">
                  <c:v>1.7360123945460864</c:v>
                </c:pt>
                <c:pt idx="2757">
                  <c:v>1.7129992652538137</c:v>
                </c:pt>
                <c:pt idx="2758">
                  <c:v>1.7395897688877404</c:v>
                </c:pt>
                <c:pt idx="2759">
                  <c:v>1.7305928040115661</c:v>
                </c:pt>
                <c:pt idx="2760">
                  <c:v>1.722744896907149</c:v>
                </c:pt>
                <c:pt idx="2761">
                  <c:v>1.7209635397974465</c:v>
                </c:pt>
                <c:pt idx="2762">
                  <c:v>1.7159478639070835</c:v>
                </c:pt>
                <c:pt idx="2763">
                  <c:v>1.7267308405905286</c:v>
                </c:pt>
                <c:pt idx="2764">
                  <c:v>1.7023091215106625</c:v>
                </c:pt>
                <c:pt idx="2765">
                  <c:v>1.6787769281867166</c:v>
                </c:pt>
                <c:pt idx="2766">
                  <c:v>1.6750384230058644</c:v>
                </c:pt>
                <c:pt idx="2767">
                  <c:v>1.6752348338425225</c:v>
                </c:pt>
                <c:pt idx="2768">
                  <c:v>1.6678353872730127</c:v>
                </c:pt>
                <c:pt idx="2769">
                  <c:v>1.6694934601499158</c:v>
                </c:pt>
                <c:pt idx="2770">
                  <c:v>1.6524365166679498</c:v>
                </c:pt>
                <c:pt idx="2771">
                  <c:v>1.6560578278745042</c:v>
                </c:pt>
                <c:pt idx="2772">
                  <c:v>1.6799689657827526</c:v>
                </c:pt>
                <c:pt idx="2773">
                  <c:v>1.6723193835962367</c:v>
                </c:pt>
                <c:pt idx="2774">
                  <c:v>1.6566211767858485</c:v>
                </c:pt>
                <c:pt idx="2775">
                  <c:v>1.6484336507663067</c:v>
                </c:pt>
                <c:pt idx="2776">
                  <c:v>1.661851751797605</c:v>
                </c:pt>
                <c:pt idx="2777">
                  <c:v>1.6690364732531071</c:v>
                </c:pt>
                <c:pt idx="2778">
                  <c:v>1.6723990789789072</c:v>
                </c:pt>
                <c:pt idx="2779">
                  <c:v>1.6813060820366519</c:v>
                </c:pt>
                <c:pt idx="2780">
                  <c:v>1.6809220912381624</c:v>
                </c:pt>
                <c:pt idx="2781">
                  <c:v>1.7076647208290756</c:v>
                </c:pt>
                <c:pt idx="2782">
                  <c:v>1.7241308222327496</c:v>
                </c:pt>
                <c:pt idx="2783">
                  <c:v>1.7100175181935597</c:v>
                </c:pt>
                <c:pt idx="2784">
                  <c:v>1.707115858032594</c:v>
                </c:pt>
                <c:pt idx="2785">
                  <c:v>1.6809253973784914</c:v>
                </c:pt>
                <c:pt idx="2786">
                  <c:v>1.6572881905972496</c:v>
                </c:pt>
                <c:pt idx="2787">
                  <c:v>1.6728345324617302</c:v>
                </c:pt>
                <c:pt idx="2788">
                  <c:v>1.6708183088831206</c:v>
                </c:pt>
                <c:pt idx="2789">
                  <c:v>1.6625724903893544</c:v>
                </c:pt>
                <c:pt idx="2790">
                  <c:v>1.6715373944047054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BC-4CFE-8C2F-8C3AEC8E92A5}"/>
            </c:ext>
          </c:extLst>
        </c:ser>
        <c:ser>
          <c:idx val="1"/>
          <c:order val="1"/>
          <c:tx>
            <c:strRef>
              <c:f>Rebalance!$X$1</c:f>
              <c:strCache>
                <c:ptCount val="1"/>
                <c:pt idx="0">
                  <c:v>zzqz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Rebalance!$V$2:$V$2792</c:f>
              <c:numCache>
                <c:formatCode>yyyy\-mm\-dd</c:formatCode>
                <c:ptCount val="2791"/>
                <c:pt idx="0">
                  <c:v>40912</c:v>
                </c:pt>
                <c:pt idx="1">
                  <c:v>40913</c:v>
                </c:pt>
                <c:pt idx="2">
                  <c:v>40914</c:v>
                </c:pt>
                <c:pt idx="3">
                  <c:v>40917</c:v>
                </c:pt>
                <c:pt idx="4">
                  <c:v>40918</c:v>
                </c:pt>
                <c:pt idx="5">
                  <c:v>40919</c:v>
                </c:pt>
                <c:pt idx="6">
                  <c:v>40920</c:v>
                </c:pt>
                <c:pt idx="7">
                  <c:v>40921</c:v>
                </c:pt>
                <c:pt idx="8">
                  <c:v>40924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40938</c:v>
                </c:pt>
                <c:pt idx="14">
                  <c:v>40939</c:v>
                </c:pt>
                <c:pt idx="15">
                  <c:v>40940</c:v>
                </c:pt>
                <c:pt idx="16">
                  <c:v>40941</c:v>
                </c:pt>
                <c:pt idx="17">
                  <c:v>40942</c:v>
                </c:pt>
                <c:pt idx="18">
                  <c:v>40945</c:v>
                </c:pt>
                <c:pt idx="19">
                  <c:v>40946</c:v>
                </c:pt>
                <c:pt idx="20">
                  <c:v>40947</c:v>
                </c:pt>
                <c:pt idx="21">
                  <c:v>40948</c:v>
                </c:pt>
                <c:pt idx="22">
                  <c:v>40949</c:v>
                </c:pt>
                <c:pt idx="23">
                  <c:v>40952</c:v>
                </c:pt>
                <c:pt idx="24">
                  <c:v>40953</c:v>
                </c:pt>
                <c:pt idx="25">
                  <c:v>40954</c:v>
                </c:pt>
                <c:pt idx="26">
                  <c:v>40955</c:v>
                </c:pt>
                <c:pt idx="27">
                  <c:v>40956</c:v>
                </c:pt>
                <c:pt idx="28">
                  <c:v>40959</c:v>
                </c:pt>
                <c:pt idx="29">
                  <c:v>40960</c:v>
                </c:pt>
                <c:pt idx="30">
                  <c:v>40961</c:v>
                </c:pt>
                <c:pt idx="31">
                  <c:v>40962</c:v>
                </c:pt>
                <c:pt idx="32">
                  <c:v>40963</c:v>
                </c:pt>
                <c:pt idx="33">
                  <c:v>40966</c:v>
                </c:pt>
                <c:pt idx="34">
                  <c:v>40967</c:v>
                </c:pt>
                <c:pt idx="35">
                  <c:v>40968</c:v>
                </c:pt>
                <c:pt idx="36">
                  <c:v>40969</c:v>
                </c:pt>
                <c:pt idx="37">
                  <c:v>40970</c:v>
                </c:pt>
                <c:pt idx="38">
                  <c:v>40973</c:v>
                </c:pt>
                <c:pt idx="39">
                  <c:v>40974</c:v>
                </c:pt>
                <c:pt idx="40">
                  <c:v>40975</c:v>
                </c:pt>
                <c:pt idx="41">
                  <c:v>40976</c:v>
                </c:pt>
                <c:pt idx="42">
                  <c:v>40977</c:v>
                </c:pt>
                <c:pt idx="43">
                  <c:v>40980</c:v>
                </c:pt>
                <c:pt idx="44">
                  <c:v>40981</c:v>
                </c:pt>
                <c:pt idx="45">
                  <c:v>40982</c:v>
                </c:pt>
                <c:pt idx="46">
                  <c:v>40983</c:v>
                </c:pt>
                <c:pt idx="47">
                  <c:v>40984</c:v>
                </c:pt>
                <c:pt idx="48">
                  <c:v>40987</c:v>
                </c:pt>
                <c:pt idx="49">
                  <c:v>40988</c:v>
                </c:pt>
                <c:pt idx="50">
                  <c:v>40989</c:v>
                </c:pt>
                <c:pt idx="51">
                  <c:v>40990</c:v>
                </c:pt>
                <c:pt idx="52">
                  <c:v>40991</c:v>
                </c:pt>
                <c:pt idx="53">
                  <c:v>40994</c:v>
                </c:pt>
                <c:pt idx="54">
                  <c:v>40995</c:v>
                </c:pt>
                <c:pt idx="55">
                  <c:v>40996</c:v>
                </c:pt>
                <c:pt idx="56">
                  <c:v>40997</c:v>
                </c:pt>
                <c:pt idx="57">
                  <c:v>40998</c:v>
                </c:pt>
                <c:pt idx="58">
                  <c:v>41004</c:v>
                </c:pt>
                <c:pt idx="59">
                  <c:v>41005</c:v>
                </c:pt>
                <c:pt idx="60">
                  <c:v>41008</c:v>
                </c:pt>
                <c:pt idx="61">
                  <c:v>41009</c:v>
                </c:pt>
                <c:pt idx="62">
                  <c:v>41010</c:v>
                </c:pt>
                <c:pt idx="63">
                  <c:v>41011</c:v>
                </c:pt>
                <c:pt idx="64">
                  <c:v>41012</c:v>
                </c:pt>
                <c:pt idx="65">
                  <c:v>41015</c:v>
                </c:pt>
                <c:pt idx="66">
                  <c:v>41016</c:v>
                </c:pt>
                <c:pt idx="67">
                  <c:v>41017</c:v>
                </c:pt>
                <c:pt idx="68">
                  <c:v>41018</c:v>
                </c:pt>
                <c:pt idx="69">
                  <c:v>41019</c:v>
                </c:pt>
                <c:pt idx="70">
                  <c:v>41022</c:v>
                </c:pt>
                <c:pt idx="71">
                  <c:v>41023</c:v>
                </c:pt>
                <c:pt idx="72">
                  <c:v>41024</c:v>
                </c:pt>
                <c:pt idx="73">
                  <c:v>41025</c:v>
                </c:pt>
                <c:pt idx="74">
                  <c:v>41026</c:v>
                </c:pt>
                <c:pt idx="75">
                  <c:v>41031</c:v>
                </c:pt>
                <c:pt idx="76">
                  <c:v>41032</c:v>
                </c:pt>
                <c:pt idx="77">
                  <c:v>41033</c:v>
                </c:pt>
                <c:pt idx="78">
                  <c:v>41036</c:v>
                </c:pt>
                <c:pt idx="79">
                  <c:v>41037</c:v>
                </c:pt>
                <c:pt idx="80">
                  <c:v>41038</c:v>
                </c:pt>
                <c:pt idx="81">
                  <c:v>41039</c:v>
                </c:pt>
                <c:pt idx="82">
                  <c:v>41040</c:v>
                </c:pt>
                <c:pt idx="83">
                  <c:v>41043</c:v>
                </c:pt>
                <c:pt idx="84">
                  <c:v>41044</c:v>
                </c:pt>
                <c:pt idx="85">
                  <c:v>41045</c:v>
                </c:pt>
                <c:pt idx="86">
                  <c:v>41046</c:v>
                </c:pt>
                <c:pt idx="87">
                  <c:v>41047</c:v>
                </c:pt>
                <c:pt idx="88">
                  <c:v>41050</c:v>
                </c:pt>
                <c:pt idx="89">
                  <c:v>41051</c:v>
                </c:pt>
                <c:pt idx="90">
                  <c:v>41052</c:v>
                </c:pt>
                <c:pt idx="91">
                  <c:v>41053</c:v>
                </c:pt>
                <c:pt idx="92">
                  <c:v>41054</c:v>
                </c:pt>
                <c:pt idx="93">
                  <c:v>41057</c:v>
                </c:pt>
                <c:pt idx="94">
                  <c:v>41058</c:v>
                </c:pt>
                <c:pt idx="95">
                  <c:v>41059</c:v>
                </c:pt>
                <c:pt idx="96">
                  <c:v>41060</c:v>
                </c:pt>
                <c:pt idx="97">
                  <c:v>41061</c:v>
                </c:pt>
                <c:pt idx="98">
                  <c:v>41064</c:v>
                </c:pt>
                <c:pt idx="99">
                  <c:v>41065</c:v>
                </c:pt>
                <c:pt idx="100">
                  <c:v>41066</c:v>
                </c:pt>
                <c:pt idx="101">
                  <c:v>41067</c:v>
                </c:pt>
                <c:pt idx="102">
                  <c:v>41068</c:v>
                </c:pt>
                <c:pt idx="103">
                  <c:v>41071</c:v>
                </c:pt>
                <c:pt idx="104">
                  <c:v>41072</c:v>
                </c:pt>
                <c:pt idx="105">
                  <c:v>41073</c:v>
                </c:pt>
                <c:pt idx="106">
                  <c:v>41074</c:v>
                </c:pt>
                <c:pt idx="107">
                  <c:v>41075</c:v>
                </c:pt>
                <c:pt idx="108">
                  <c:v>41078</c:v>
                </c:pt>
                <c:pt idx="109">
                  <c:v>41079</c:v>
                </c:pt>
                <c:pt idx="110">
                  <c:v>41080</c:v>
                </c:pt>
                <c:pt idx="111">
                  <c:v>41081</c:v>
                </c:pt>
                <c:pt idx="112">
                  <c:v>41085</c:v>
                </c:pt>
                <c:pt idx="113">
                  <c:v>41086</c:v>
                </c:pt>
                <c:pt idx="114">
                  <c:v>41087</c:v>
                </c:pt>
                <c:pt idx="115">
                  <c:v>41088</c:v>
                </c:pt>
                <c:pt idx="116">
                  <c:v>41089</c:v>
                </c:pt>
                <c:pt idx="117">
                  <c:v>41092</c:v>
                </c:pt>
                <c:pt idx="118">
                  <c:v>41093</c:v>
                </c:pt>
                <c:pt idx="119">
                  <c:v>41094</c:v>
                </c:pt>
                <c:pt idx="120">
                  <c:v>41095</c:v>
                </c:pt>
                <c:pt idx="121">
                  <c:v>41096</c:v>
                </c:pt>
                <c:pt idx="122">
                  <c:v>41099</c:v>
                </c:pt>
                <c:pt idx="123">
                  <c:v>41100</c:v>
                </c:pt>
                <c:pt idx="124">
                  <c:v>41101</c:v>
                </c:pt>
                <c:pt idx="125">
                  <c:v>41102</c:v>
                </c:pt>
                <c:pt idx="126">
                  <c:v>41103</c:v>
                </c:pt>
                <c:pt idx="127">
                  <c:v>41106</c:v>
                </c:pt>
                <c:pt idx="128">
                  <c:v>41107</c:v>
                </c:pt>
                <c:pt idx="129">
                  <c:v>41108</c:v>
                </c:pt>
                <c:pt idx="130">
                  <c:v>41109</c:v>
                </c:pt>
                <c:pt idx="131">
                  <c:v>41110</c:v>
                </c:pt>
                <c:pt idx="132">
                  <c:v>41113</c:v>
                </c:pt>
                <c:pt idx="133">
                  <c:v>41114</c:v>
                </c:pt>
                <c:pt idx="134">
                  <c:v>41115</c:v>
                </c:pt>
                <c:pt idx="135">
                  <c:v>41116</c:v>
                </c:pt>
                <c:pt idx="136">
                  <c:v>41117</c:v>
                </c:pt>
                <c:pt idx="137">
                  <c:v>41120</c:v>
                </c:pt>
                <c:pt idx="138">
                  <c:v>41121</c:v>
                </c:pt>
                <c:pt idx="139">
                  <c:v>41122</c:v>
                </c:pt>
                <c:pt idx="140">
                  <c:v>41123</c:v>
                </c:pt>
                <c:pt idx="141">
                  <c:v>41124</c:v>
                </c:pt>
                <c:pt idx="142">
                  <c:v>41127</c:v>
                </c:pt>
                <c:pt idx="143">
                  <c:v>41128</c:v>
                </c:pt>
                <c:pt idx="144">
                  <c:v>41129</c:v>
                </c:pt>
                <c:pt idx="145">
                  <c:v>41130</c:v>
                </c:pt>
                <c:pt idx="146">
                  <c:v>41131</c:v>
                </c:pt>
                <c:pt idx="147">
                  <c:v>41134</c:v>
                </c:pt>
                <c:pt idx="148">
                  <c:v>41135</c:v>
                </c:pt>
                <c:pt idx="149">
                  <c:v>41136</c:v>
                </c:pt>
                <c:pt idx="150">
                  <c:v>41137</c:v>
                </c:pt>
                <c:pt idx="151">
                  <c:v>41138</c:v>
                </c:pt>
                <c:pt idx="152">
                  <c:v>41141</c:v>
                </c:pt>
                <c:pt idx="153">
                  <c:v>41142</c:v>
                </c:pt>
                <c:pt idx="154">
                  <c:v>41143</c:v>
                </c:pt>
                <c:pt idx="155">
                  <c:v>41144</c:v>
                </c:pt>
                <c:pt idx="156">
                  <c:v>41145</c:v>
                </c:pt>
                <c:pt idx="157">
                  <c:v>41148</c:v>
                </c:pt>
                <c:pt idx="158">
                  <c:v>41149</c:v>
                </c:pt>
                <c:pt idx="159">
                  <c:v>41150</c:v>
                </c:pt>
                <c:pt idx="160">
                  <c:v>41151</c:v>
                </c:pt>
                <c:pt idx="161">
                  <c:v>41152</c:v>
                </c:pt>
                <c:pt idx="162">
                  <c:v>41155</c:v>
                </c:pt>
                <c:pt idx="163">
                  <c:v>41156</c:v>
                </c:pt>
                <c:pt idx="164">
                  <c:v>41157</c:v>
                </c:pt>
                <c:pt idx="165">
                  <c:v>41158</c:v>
                </c:pt>
                <c:pt idx="166">
                  <c:v>41159</c:v>
                </c:pt>
                <c:pt idx="167">
                  <c:v>41162</c:v>
                </c:pt>
                <c:pt idx="168">
                  <c:v>41163</c:v>
                </c:pt>
                <c:pt idx="169">
                  <c:v>41164</c:v>
                </c:pt>
                <c:pt idx="170">
                  <c:v>41165</c:v>
                </c:pt>
                <c:pt idx="171">
                  <c:v>41166</c:v>
                </c:pt>
                <c:pt idx="172">
                  <c:v>41169</c:v>
                </c:pt>
                <c:pt idx="173">
                  <c:v>41170</c:v>
                </c:pt>
                <c:pt idx="174">
                  <c:v>41171</c:v>
                </c:pt>
                <c:pt idx="175">
                  <c:v>41172</c:v>
                </c:pt>
                <c:pt idx="176">
                  <c:v>41173</c:v>
                </c:pt>
                <c:pt idx="177">
                  <c:v>41176</c:v>
                </c:pt>
                <c:pt idx="178">
                  <c:v>41177</c:v>
                </c:pt>
                <c:pt idx="179">
                  <c:v>41178</c:v>
                </c:pt>
                <c:pt idx="180">
                  <c:v>41179</c:v>
                </c:pt>
                <c:pt idx="181">
                  <c:v>41180</c:v>
                </c:pt>
                <c:pt idx="182">
                  <c:v>41190</c:v>
                </c:pt>
                <c:pt idx="183">
                  <c:v>41191</c:v>
                </c:pt>
                <c:pt idx="184">
                  <c:v>41192</c:v>
                </c:pt>
                <c:pt idx="185">
                  <c:v>41193</c:v>
                </c:pt>
                <c:pt idx="186">
                  <c:v>41194</c:v>
                </c:pt>
                <c:pt idx="187">
                  <c:v>41197</c:v>
                </c:pt>
                <c:pt idx="188">
                  <c:v>41198</c:v>
                </c:pt>
                <c:pt idx="189">
                  <c:v>41199</c:v>
                </c:pt>
                <c:pt idx="190">
                  <c:v>41200</c:v>
                </c:pt>
                <c:pt idx="191">
                  <c:v>41201</c:v>
                </c:pt>
                <c:pt idx="192">
                  <c:v>41204</c:v>
                </c:pt>
                <c:pt idx="193">
                  <c:v>41205</c:v>
                </c:pt>
                <c:pt idx="194">
                  <c:v>41206</c:v>
                </c:pt>
                <c:pt idx="195">
                  <c:v>41207</c:v>
                </c:pt>
                <c:pt idx="196">
                  <c:v>41208</c:v>
                </c:pt>
                <c:pt idx="197">
                  <c:v>41211</c:v>
                </c:pt>
                <c:pt idx="198">
                  <c:v>41212</c:v>
                </c:pt>
                <c:pt idx="199">
                  <c:v>41213</c:v>
                </c:pt>
                <c:pt idx="200">
                  <c:v>41214</c:v>
                </c:pt>
                <c:pt idx="201">
                  <c:v>41215</c:v>
                </c:pt>
                <c:pt idx="202">
                  <c:v>41218</c:v>
                </c:pt>
                <c:pt idx="203">
                  <c:v>41219</c:v>
                </c:pt>
                <c:pt idx="204">
                  <c:v>41220</c:v>
                </c:pt>
                <c:pt idx="205">
                  <c:v>41221</c:v>
                </c:pt>
                <c:pt idx="206">
                  <c:v>41222</c:v>
                </c:pt>
                <c:pt idx="207">
                  <c:v>41225</c:v>
                </c:pt>
                <c:pt idx="208">
                  <c:v>41226</c:v>
                </c:pt>
                <c:pt idx="209">
                  <c:v>41227</c:v>
                </c:pt>
                <c:pt idx="210">
                  <c:v>41228</c:v>
                </c:pt>
                <c:pt idx="211">
                  <c:v>41229</c:v>
                </c:pt>
                <c:pt idx="212">
                  <c:v>41232</c:v>
                </c:pt>
                <c:pt idx="213">
                  <c:v>41233</c:v>
                </c:pt>
                <c:pt idx="214">
                  <c:v>41234</c:v>
                </c:pt>
                <c:pt idx="215">
                  <c:v>41235</c:v>
                </c:pt>
                <c:pt idx="216">
                  <c:v>41236</c:v>
                </c:pt>
                <c:pt idx="217">
                  <c:v>41239</c:v>
                </c:pt>
                <c:pt idx="218">
                  <c:v>41240</c:v>
                </c:pt>
                <c:pt idx="219">
                  <c:v>41241</c:v>
                </c:pt>
                <c:pt idx="220">
                  <c:v>41242</c:v>
                </c:pt>
                <c:pt idx="221">
                  <c:v>41243</c:v>
                </c:pt>
                <c:pt idx="222">
                  <c:v>41246</c:v>
                </c:pt>
                <c:pt idx="223">
                  <c:v>41247</c:v>
                </c:pt>
                <c:pt idx="224">
                  <c:v>41248</c:v>
                </c:pt>
                <c:pt idx="225">
                  <c:v>41249</c:v>
                </c:pt>
                <c:pt idx="226">
                  <c:v>41250</c:v>
                </c:pt>
                <c:pt idx="227">
                  <c:v>41253</c:v>
                </c:pt>
                <c:pt idx="228">
                  <c:v>41254</c:v>
                </c:pt>
                <c:pt idx="229">
                  <c:v>41255</c:v>
                </c:pt>
                <c:pt idx="230">
                  <c:v>41256</c:v>
                </c:pt>
                <c:pt idx="231">
                  <c:v>41257</c:v>
                </c:pt>
                <c:pt idx="232">
                  <c:v>41260</c:v>
                </c:pt>
                <c:pt idx="233">
                  <c:v>41261</c:v>
                </c:pt>
                <c:pt idx="234">
                  <c:v>41262</c:v>
                </c:pt>
                <c:pt idx="235">
                  <c:v>41263</c:v>
                </c:pt>
                <c:pt idx="236">
                  <c:v>41264</c:v>
                </c:pt>
                <c:pt idx="237">
                  <c:v>41267</c:v>
                </c:pt>
                <c:pt idx="238">
                  <c:v>41268</c:v>
                </c:pt>
                <c:pt idx="239">
                  <c:v>41269</c:v>
                </c:pt>
                <c:pt idx="240">
                  <c:v>41270</c:v>
                </c:pt>
                <c:pt idx="241">
                  <c:v>41271</c:v>
                </c:pt>
                <c:pt idx="242">
                  <c:v>41274</c:v>
                </c:pt>
                <c:pt idx="243">
                  <c:v>41278</c:v>
                </c:pt>
                <c:pt idx="244">
                  <c:v>41281</c:v>
                </c:pt>
                <c:pt idx="245">
                  <c:v>41282</c:v>
                </c:pt>
                <c:pt idx="246">
                  <c:v>41283</c:v>
                </c:pt>
                <c:pt idx="247">
                  <c:v>41284</c:v>
                </c:pt>
                <c:pt idx="248">
                  <c:v>41285</c:v>
                </c:pt>
                <c:pt idx="249">
                  <c:v>41288</c:v>
                </c:pt>
                <c:pt idx="250">
                  <c:v>41289</c:v>
                </c:pt>
                <c:pt idx="251">
                  <c:v>41290</c:v>
                </c:pt>
                <c:pt idx="252">
                  <c:v>41291</c:v>
                </c:pt>
                <c:pt idx="253">
                  <c:v>41292</c:v>
                </c:pt>
                <c:pt idx="254">
                  <c:v>41295</c:v>
                </c:pt>
                <c:pt idx="255">
                  <c:v>41296</c:v>
                </c:pt>
                <c:pt idx="256">
                  <c:v>41297</c:v>
                </c:pt>
                <c:pt idx="257">
                  <c:v>41298</c:v>
                </c:pt>
                <c:pt idx="258">
                  <c:v>41299</c:v>
                </c:pt>
                <c:pt idx="259">
                  <c:v>41302</c:v>
                </c:pt>
                <c:pt idx="260">
                  <c:v>41303</c:v>
                </c:pt>
                <c:pt idx="261">
                  <c:v>41304</c:v>
                </c:pt>
                <c:pt idx="262">
                  <c:v>41305</c:v>
                </c:pt>
                <c:pt idx="263">
                  <c:v>41306</c:v>
                </c:pt>
                <c:pt idx="264">
                  <c:v>41309</c:v>
                </c:pt>
                <c:pt idx="265">
                  <c:v>41310</c:v>
                </c:pt>
                <c:pt idx="266">
                  <c:v>41311</c:v>
                </c:pt>
                <c:pt idx="267">
                  <c:v>41312</c:v>
                </c:pt>
                <c:pt idx="268">
                  <c:v>41313</c:v>
                </c:pt>
                <c:pt idx="269">
                  <c:v>41323</c:v>
                </c:pt>
                <c:pt idx="270">
                  <c:v>41324</c:v>
                </c:pt>
                <c:pt idx="271">
                  <c:v>41325</c:v>
                </c:pt>
                <c:pt idx="272">
                  <c:v>41326</c:v>
                </c:pt>
                <c:pt idx="273">
                  <c:v>41327</c:v>
                </c:pt>
                <c:pt idx="274">
                  <c:v>41330</c:v>
                </c:pt>
                <c:pt idx="275">
                  <c:v>41331</c:v>
                </c:pt>
                <c:pt idx="276">
                  <c:v>41332</c:v>
                </c:pt>
                <c:pt idx="277">
                  <c:v>41333</c:v>
                </c:pt>
                <c:pt idx="278">
                  <c:v>41334</c:v>
                </c:pt>
                <c:pt idx="279">
                  <c:v>41337</c:v>
                </c:pt>
                <c:pt idx="280">
                  <c:v>41338</c:v>
                </c:pt>
                <c:pt idx="281">
                  <c:v>41339</c:v>
                </c:pt>
                <c:pt idx="282">
                  <c:v>41340</c:v>
                </c:pt>
                <c:pt idx="283">
                  <c:v>41341</c:v>
                </c:pt>
                <c:pt idx="284">
                  <c:v>41344</c:v>
                </c:pt>
                <c:pt idx="285">
                  <c:v>41345</c:v>
                </c:pt>
                <c:pt idx="286">
                  <c:v>41346</c:v>
                </c:pt>
                <c:pt idx="287">
                  <c:v>41347</c:v>
                </c:pt>
                <c:pt idx="288">
                  <c:v>41348</c:v>
                </c:pt>
                <c:pt idx="289">
                  <c:v>41351</c:v>
                </c:pt>
                <c:pt idx="290">
                  <c:v>41352</c:v>
                </c:pt>
                <c:pt idx="291">
                  <c:v>41353</c:v>
                </c:pt>
                <c:pt idx="292">
                  <c:v>41354</c:v>
                </c:pt>
                <c:pt idx="293">
                  <c:v>41355</c:v>
                </c:pt>
                <c:pt idx="294">
                  <c:v>41358</c:v>
                </c:pt>
                <c:pt idx="295">
                  <c:v>41359</c:v>
                </c:pt>
                <c:pt idx="296">
                  <c:v>41360</c:v>
                </c:pt>
                <c:pt idx="297">
                  <c:v>41361</c:v>
                </c:pt>
                <c:pt idx="298">
                  <c:v>41362</c:v>
                </c:pt>
                <c:pt idx="299">
                  <c:v>41365</c:v>
                </c:pt>
                <c:pt idx="300">
                  <c:v>41366</c:v>
                </c:pt>
                <c:pt idx="301">
                  <c:v>41367</c:v>
                </c:pt>
                <c:pt idx="302">
                  <c:v>41372</c:v>
                </c:pt>
                <c:pt idx="303">
                  <c:v>41373</c:v>
                </c:pt>
                <c:pt idx="304">
                  <c:v>41374</c:v>
                </c:pt>
                <c:pt idx="305">
                  <c:v>41375</c:v>
                </c:pt>
                <c:pt idx="306">
                  <c:v>41376</c:v>
                </c:pt>
                <c:pt idx="307">
                  <c:v>41379</c:v>
                </c:pt>
                <c:pt idx="308">
                  <c:v>41380</c:v>
                </c:pt>
                <c:pt idx="309">
                  <c:v>41381</c:v>
                </c:pt>
                <c:pt idx="310">
                  <c:v>41382</c:v>
                </c:pt>
                <c:pt idx="311">
                  <c:v>41383</c:v>
                </c:pt>
                <c:pt idx="312">
                  <c:v>41386</c:v>
                </c:pt>
                <c:pt idx="313">
                  <c:v>41387</c:v>
                </c:pt>
                <c:pt idx="314">
                  <c:v>41388</c:v>
                </c:pt>
                <c:pt idx="315">
                  <c:v>41389</c:v>
                </c:pt>
                <c:pt idx="316">
                  <c:v>41390</c:v>
                </c:pt>
                <c:pt idx="317">
                  <c:v>41396</c:v>
                </c:pt>
                <c:pt idx="318">
                  <c:v>41397</c:v>
                </c:pt>
                <c:pt idx="319">
                  <c:v>41400</c:v>
                </c:pt>
                <c:pt idx="320">
                  <c:v>41401</c:v>
                </c:pt>
                <c:pt idx="321">
                  <c:v>41402</c:v>
                </c:pt>
                <c:pt idx="322">
                  <c:v>41403</c:v>
                </c:pt>
                <c:pt idx="323">
                  <c:v>41404</c:v>
                </c:pt>
                <c:pt idx="324">
                  <c:v>41407</c:v>
                </c:pt>
                <c:pt idx="325">
                  <c:v>41408</c:v>
                </c:pt>
                <c:pt idx="326">
                  <c:v>41409</c:v>
                </c:pt>
                <c:pt idx="327">
                  <c:v>41410</c:v>
                </c:pt>
                <c:pt idx="328">
                  <c:v>41411</c:v>
                </c:pt>
                <c:pt idx="329">
                  <c:v>41414</c:v>
                </c:pt>
                <c:pt idx="330">
                  <c:v>41415</c:v>
                </c:pt>
                <c:pt idx="331">
                  <c:v>41416</c:v>
                </c:pt>
                <c:pt idx="332">
                  <c:v>41417</c:v>
                </c:pt>
                <c:pt idx="333">
                  <c:v>41418</c:v>
                </c:pt>
                <c:pt idx="334">
                  <c:v>41421</c:v>
                </c:pt>
                <c:pt idx="335">
                  <c:v>41422</c:v>
                </c:pt>
                <c:pt idx="336">
                  <c:v>41423</c:v>
                </c:pt>
                <c:pt idx="337">
                  <c:v>41424</c:v>
                </c:pt>
                <c:pt idx="338">
                  <c:v>41425</c:v>
                </c:pt>
                <c:pt idx="339">
                  <c:v>41428</c:v>
                </c:pt>
                <c:pt idx="340">
                  <c:v>41429</c:v>
                </c:pt>
                <c:pt idx="341">
                  <c:v>41430</c:v>
                </c:pt>
                <c:pt idx="342">
                  <c:v>41431</c:v>
                </c:pt>
                <c:pt idx="343">
                  <c:v>41432</c:v>
                </c:pt>
                <c:pt idx="344">
                  <c:v>41438</c:v>
                </c:pt>
                <c:pt idx="345">
                  <c:v>41439</c:v>
                </c:pt>
                <c:pt idx="346">
                  <c:v>41442</c:v>
                </c:pt>
                <c:pt idx="347">
                  <c:v>41443</c:v>
                </c:pt>
                <c:pt idx="348">
                  <c:v>41444</c:v>
                </c:pt>
                <c:pt idx="349">
                  <c:v>41445</c:v>
                </c:pt>
                <c:pt idx="350">
                  <c:v>41446</c:v>
                </c:pt>
                <c:pt idx="351">
                  <c:v>41449</c:v>
                </c:pt>
                <c:pt idx="352">
                  <c:v>41450</c:v>
                </c:pt>
                <c:pt idx="353">
                  <c:v>41451</c:v>
                </c:pt>
                <c:pt idx="354">
                  <c:v>41452</c:v>
                </c:pt>
                <c:pt idx="355">
                  <c:v>41453</c:v>
                </c:pt>
                <c:pt idx="356">
                  <c:v>41456</c:v>
                </c:pt>
                <c:pt idx="357">
                  <c:v>41457</c:v>
                </c:pt>
                <c:pt idx="358">
                  <c:v>41458</c:v>
                </c:pt>
                <c:pt idx="359">
                  <c:v>41459</c:v>
                </c:pt>
                <c:pt idx="360">
                  <c:v>41460</c:v>
                </c:pt>
                <c:pt idx="361">
                  <c:v>41463</c:v>
                </c:pt>
                <c:pt idx="362">
                  <c:v>41464</c:v>
                </c:pt>
                <c:pt idx="363">
                  <c:v>41465</c:v>
                </c:pt>
                <c:pt idx="364">
                  <c:v>41466</c:v>
                </c:pt>
                <c:pt idx="365">
                  <c:v>41467</c:v>
                </c:pt>
                <c:pt idx="366">
                  <c:v>41470</c:v>
                </c:pt>
                <c:pt idx="367">
                  <c:v>41471</c:v>
                </c:pt>
                <c:pt idx="368">
                  <c:v>41472</c:v>
                </c:pt>
                <c:pt idx="369">
                  <c:v>41473</c:v>
                </c:pt>
                <c:pt idx="370">
                  <c:v>41474</c:v>
                </c:pt>
                <c:pt idx="371">
                  <c:v>41477</c:v>
                </c:pt>
                <c:pt idx="372">
                  <c:v>41478</c:v>
                </c:pt>
                <c:pt idx="373">
                  <c:v>41479</c:v>
                </c:pt>
                <c:pt idx="374">
                  <c:v>41480</c:v>
                </c:pt>
                <c:pt idx="375">
                  <c:v>41481</c:v>
                </c:pt>
                <c:pt idx="376">
                  <c:v>41484</c:v>
                </c:pt>
                <c:pt idx="377">
                  <c:v>41485</c:v>
                </c:pt>
                <c:pt idx="378">
                  <c:v>41486</c:v>
                </c:pt>
                <c:pt idx="379">
                  <c:v>41487</c:v>
                </c:pt>
                <c:pt idx="380">
                  <c:v>41488</c:v>
                </c:pt>
                <c:pt idx="381">
                  <c:v>41491</c:v>
                </c:pt>
                <c:pt idx="382">
                  <c:v>41492</c:v>
                </c:pt>
                <c:pt idx="383">
                  <c:v>41493</c:v>
                </c:pt>
                <c:pt idx="384">
                  <c:v>41494</c:v>
                </c:pt>
                <c:pt idx="385">
                  <c:v>41495</c:v>
                </c:pt>
                <c:pt idx="386">
                  <c:v>41498</c:v>
                </c:pt>
                <c:pt idx="387">
                  <c:v>41499</c:v>
                </c:pt>
                <c:pt idx="388">
                  <c:v>41500</c:v>
                </c:pt>
                <c:pt idx="389">
                  <c:v>41501</c:v>
                </c:pt>
                <c:pt idx="390">
                  <c:v>41502</c:v>
                </c:pt>
                <c:pt idx="391">
                  <c:v>41505</c:v>
                </c:pt>
                <c:pt idx="392">
                  <c:v>41506</c:v>
                </c:pt>
                <c:pt idx="393">
                  <c:v>41507</c:v>
                </c:pt>
                <c:pt idx="394">
                  <c:v>41508</c:v>
                </c:pt>
                <c:pt idx="395">
                  <c:v>41509</c:v>
                </c:pt>
                <c:pt idx="396">
                  <c:v>41512</c:v>
                </c:pt>
                <c:pt idx="397">
                  <c:v>41513</c:v>
                </c:pt>
                <c:pt idx="398">
                  <c:v>41514</c:v>
                </c:pt>
                <c:pt idx="399">
                  <c:v>41515</c:v>
                </c:pt>
                <c:pt idx="400">
                  <c:v>41516</c:v>
                </c:pt>
                <c:pt idx="401">
                  <c:v>41519</c:v>
                </c:pt>
                <c:pt idx="402">
                  <c:v>41520</c:v>
                </c:pt>
                <c:pt idx="403">
                  <c:v>41521</c:v>
                </c:pt>
                <c:pt idx="404">
                  <c:v>41522</c:v>
                </c:pt>
                <c:pt idx="405">
                  <c:v>41523</c:v>
                </c:pt>
                <c:pt idx="406">
                  <c:v>41526</c:v>
                </c:pt>
                <c:pt idx="407">
                  <c:v>41527</c:v>
                </c:pt>
                <c:pt idx="408">
                  <c:v>41528</c:v>
                </c:pt>
                <c:pt idx="409">
                  <c:v>41529</c:v>
                </c:pt>
                <c:pt idx="410">
                  <c:v>41530</c:v>
                </c:pt>
                <c:pt idx="411">
                  <c:v>41533</c:v>
                </c:pt>
                <c:pt idx="412">
                  <c:v>41534</c:v>
                </c:pt>
                <c:pt idx="413">
                  <c:v>41535</c:v>
                </c:pt>
                <c:pt idx="414">
                  <c:v>41540</c:v>
                </c:pt>
                <c:pt idx="415">
                  <c:v>41541</c:v>
                </c:pt>
                <c:pt idx="416">
                  <c:v>41542</c:v>
                </c:pt>
                <c:pt idx="417">
                  <c:v>41543</c:v>
                </c:pt>
                <c:pt idx="418">
                  <c:v>41544</c:v>
                </c:pt>
                <c:pt idx="419">
                  <c:v>41547</c:v>
                </c:pt>
                <c:pt idx="420">
                  <c:v>41555</c:v>
                </c:pt>
                <c:pt idx="421">
                  <c:v>41556</c:v>
                </c:pt>
                <c:pt idx="422">
                  <c:v>41557</c:v>
                </c:pt>
                <c:pt idx="423">
                  <c:v>41558</c:v>
                </c:pt>
                <c:pt idx="424">
                  <c:v>41561</c:v>
                </c:pt>
                <c:pt idx="425">
                  <c:v>41562</c:v>
                </c:pt>
                <c:pt idx="426">
                  <c:v>41563</c:v>
                </c:pt>
                <c:pt idx="427">
                  <c:v>41564</c:v>
                </c:pt>
                <c:pt idx="428">
                  <c:v>41565</c:v>
                </c:pt>
                <c:pt idx="429">
                  <c:v>41568</c:v>
                </c:pt>
                <c:pt idx="430">
                  <c:v>41569</c:v>
                </c:pt>
                <c:pt idx="431">
                  <c:v>41570</c:v>
                </c:pt>
                <c:pt idx="432">
                  <c:v>41571</c:v>
                </c:pt>
                <c:pt idx="433">
                  <c:v>41572</c:v>
                </c:pt>
                <c:pt idx="434">
                  <c:v>41575</c:v>
                </c:pt>
                <c:pt idx="435">
                  <c:v>41576</c:v>
                </c:pt>
                <c:pt idx="436">
                  <c:v>41577</c:v>
                </c:pt>
                <c:pt idx="437">
                  <c:v>41578</c:v>
                </c:pt>
                <c:pt idx="438">
                  <c:v>41579</c:v>
                </c:pt>
                <c:pt idx="439">
                  <c:v>41582</c:v>
                </c:pt>
                <c:pt idx="440">
                  <c:v>41583</c:v>
                </c:pt>
                <c:pt idx="441">
                  <c:v>41584</c:v>
                </c:pt>
                <c:pt idx="442">
                  <c:v>41585</c:v>
                </c:pt>
                <c:pt idx="443">
                  <c:v>41586</c:v>
                </c:pt>
                <c:pt idx="444">
                  <c:v>41589</c:v>
                </c:pt>
                <c:pt idx="445">
                  <c:v>41590</c:v>
                </c:pt>
                <c:pt idx="446">
                  <c:v>41591</c:v>
                </c:pt>
                <c:pt idx="447">
                  <c:v>41592</c:v>
                </c:pt>
                <c:pt idx="448">
                  <c:v>41593</c:v>
                </c:pt>
                <c:pt idx="449">
                  <c:v>41596</c:v>
                </c:pt>
                <c:pt idx="450">
                  <c:v>41597</c:v>
                </c:pt>
                <c:pt idx="451">
                  <c:v>41598</c:v>
                </c:pt>
                <c:pt idx="452">
                  <c:v>41599</c:v>
                </c:pt>
                <c:pt idx="453">
                  <c:v>41600</c:v>
                </c:pt>
                <c:pt idx="454">
                  <c:v>41603</c:v>
                </c:pt>
                <c:pt idx="455">
                  <c:v>41604</c:v>
                </c:pt>
                <c:pt idx="456">
                  <c:v>41605</c:v>
                </c:pt>
                <c:pt idx="457">
                  <c:v>41606</c:v>
                </c:pt>
                <c:pt idx="458">
                  <c:v>41607</c:v>
                </c:pt>
                <c:pt idx="459">
                  <c:v>41610</c:v>
                </c:pt>
                <c:pt idx="460">
                  <c:v>41611</c:v>
                </c:pt>
                <c:pt idx="461">
                  <c:v>41612</c:v>
                </c:pt>
                <c:pt idx="462">
                  <c:v>41613</c:v>
                </c:pt>
                <c:pt idx="463">
                  <c:v>41614</c:v>
                </c:pt>
                <c:pt idx="464">
                  <c:v>41617</c:v>
                </c:pt>
                <c:pt idx="465">
                  <c:v>41618</c:v>
                </c:pt>
                <c:pt idx="466">
                  <c:v>41619</c:v>
                </c:pt>
                <c:pt idx="467">
                  <c:v>41620</c:v>
                </c:pt>
                <c:pt idx="468">
                  <c:v>41621</c:v>
                </c:pt>
                <c:pt idx="469">
                  <c:v>41624</c:v>
                </c:pt>
                <c:pt idx="470">
                  <c:v>41625</c:v>
                </c:pt>
                <c:pt idx="471">
                  <c:v>41626</c:v>
                </c:pt>
                <c:pt idx="472">
                  <c:v>41627</c:v>
                </c:pt>
                <c:pt idx="473">
                  <c:v>41628</c:v>
                </c:pt>
                <c:pt idx="474">
                  <c:v>41631</c:v>
                </c:pt>
                <c:pt idx="475">
                  <c:v>41632</c:v>
                </c:pt>
                <c:pt idx="476">
                  <c:v>41633</c:v>
                </c:pt>
                <c:pt idx="477">
                  <c:v>41634</c:v>
                </c:pt>
                <c:pt idx="478">
                  <c:v>41635</c:v>
                </c:pt>
                <c:pt idx="479">
                  <c:v>41638</c:v>
                </c:pt>
                <c:pt idx="480">
                  <c:v>41639</c:v>
                </c:pt>
                <c:pt idx="481">
                  <c:v>41641</c:v>
                </c:pt>
                <c:pt idx="482">
                  <c:v>41642</c:v>
                </c:pt>
                <c:pt idx="483">
                  <c:v>41645</c:v>
                </c:pt>
                <c:pt idx="484">
                  <c:v>41646</c:v>
                </c:pt>
                <c:pt idx="485">
                  <c:v>41647</c:v>
                </c:pt>
                <c:pt idx="486">
                  <c:v>41648</c:v>
                </c:pt>
                <c:pt idx="487">
                  <c:v>41649</c:v>
                </c:pt>
                <c:pt idx="488">
                  <c:v>41652</c:v>
                </c:pt>
                <c:pt idx="489">
                  <c:v>41653</c:v>
                </c:pt>
                <c:pt idx="490">
                  <c:v>41654</c:v>
                </c:pt>
                <c:pt idx="491">
                  <c:v>41655</c:v>
                </c:pt>
                <c:pt idx="492">
                  <c:v>41656</c:v>
                </c:pt>
                <c:pt idx="493">
                  <c:v>41659</c:v>
                </c:pt>
                <c:pt idx="494">
                  <c:v>41660</c:v>
                </c:pt>
                <c:pt idx="495">
                  <c:v>41661</c:v>
                </c:pt>
                <c:pt idx="496">
                  <c:v>41662</c:v>
                </c:pt>
                <c:pt idx="497">
                  <c:v>41663</c:v>
                </c:pt>
                <c:pt idx="498">
                  <c:v>41666</c:v>
                </c:pt>
                <c:pt idx="499">
                  <c:v>41667</c:v>
                </c:pt>
                <c:pt idx="500">
                  <c:v>41668</c:v>
                </c:pt>
                <c:pt idx="501">
                  <c:v>41669</c:v>
                </c:pt>
                <c:pt idx="502">
                  <c:v>41677</c:v>
                </c:pt>
                <c:pt idx="503">
                  <c:v>41680</c:v>
                </c:pt>
                <c:pt idx="504">
                  <c:v>41681</c:v>
                </c:pt>
                <c:pt idx="505">
                  <c:v>41682</c:v>
                </c:pt>
                <c:pt idx="506">
                  <c:v>41683</c:v>
                </c:pt>
                <c:pt idx="507">
                  <c:v>41684</c:v>
                </c:pt>
                <c:pt idx="508">
                  <c:v>41687</c:v>
                </c:pt>
                <c:pt idx="509">
                  <c:v>41688</c:v>
                </c:pt>
                <c:pt idx="510">
                  <c:v>41689</c:v>
                </c:pt>
                <c:pt idx="511">
                  <c:v>41690</c:v>
                </c:pt>
                <c:pt idx="512">
                  <c:v>41691</c:v>
                </c:pt>
                <c:pt idx="513">
                  <c:v>41694</c:v>
                </c:pt>
                <c:pt idx="514">
                  <c:v>41695</c:v>
                </c:pt>
                <c:pt idx="515">
                  <c:v>41696</c:v>
                </c:pt>
                <c:pt idx="516">
                  <c:v>41697</c:v>
                </c:pt>
                <c:pt idx="517">
                  <c:v>41698</c:v>
                </c:pt>
                <c:pt idx="518">
                  <c:v>41701</c:v>
                </c:pt>
                <c:pt idx="519">
                  <c:v>41702</c:v>
                </c:pt>
                <c:pt idx="520">
                  <c:v>41703</c:v>
                </c:pt>
                <c:pt idx="521">
                  <c:v>41704</c:v>
                </c:pt>
                <c:pt idx="522">
                  <c:v>41705</c:v>
                </c:pt>
                <c:pt idx="523">
                  <c:v>41708</c:v>
                </c:pt>
                <c:pt idx="524">
                  <c:v>41709</c:v>
                </c:pt>
                <c:pt idx="525">
                  <c:v>41710</c:v>
                </c:pt>
                <c:pt idx="526">
                  <c:v>41711</c:v>
                </c:pt>
                <c:pt idx="527">
                  <c:v>41712</c:v>
                </c:pt>
                <c:pt idx="528">
                  <c:v>41715</c:v>
                </c:pt>
                <c:pt idx="529">
                  <c:v>41716</c:v>
                </c:pt>
                <c:pt idx="530">
                  <c:v>41717</c:v>
                </c:pt>
                <c:pt idx="531">
                  <c:v>41718</c:v>
                </c:pt>
                <c:pt idx="532">
                  <c:v>41719</c:v>
                </c:pt>
                <c:pt idx="533">
                  <c:v>41722</c:v>
                </c:pt>
                <c:pt idx="534">
                  <c:v>41723</c:v>
                </c:pt>
                <c:pt idx="535">
                  <c:v>41724</c:v>
                </c:pt>
                <c:pt idx="536">
                  <c:v>41725</c:v>
                </c:pt>
                <c:pt idx="537">
                  <c:v>41726</c:v>
                </c:pt>
                <c:pt idx="538">
                  <c:v>41729</c:v>
                </c:pt>
                <c:pt idx="539">
                  <c:v>41730</c:v>
                </c:pt>
                <c:pt idx="540">
                  <c:v>41731</c:v>
                </c:pt>
                <c:pt idx="541">
                  <c:v>41732</c:v>
                </c:pt>
                <c:pt idx="542">
                  <c:v>41733</c:v>
                </c:pt>
                <c:pt idx="543">
                  <c:v>41737</c:v>
                </c:pt>
                <c:pt idx="544">
                  <c:v>41738</c:v>
                </c:pt>
                <c:pt idx="545">
                  <c:v>41739</c:v>
                </c:pt>
                <c:pt idx="546">
                  <c:v>41740</c:v>
                </c:pt>
                <c:pt idx="547">
                  <c:v>41743</c:v>
                </c:pt>
                <c:pt idx="548">
                  <c:v>41744</c:v>
                </c:pt>
                <c:pt idx="549">
                  <c:v>41745</c:v>
                </c:pt>
                <c:pt idx="550">
                  <c:v>41746</c:v>
                </c:pt>
                <c:pt idx="551">
                  <c:v>41747</c:v>
                </c:pt>
                <c:pt idx="552">
                  <c:v>41750</c:v>
                </c:pt>
                <c:pt idx="553">
                  <c:v>41751</c:v>
                </c:pt>
                <c:pt idx="554">
                  <c:v>41752</c:v>
                </c:pt>
                <c:pt idx="555">
                  <c:v>41753</c:v>
                </c:pt>
                <c:pt idx="556">
                  <c:v>41754</c:v>
                </c:pt>
                <c:pt idx="557">
                  <c:v>41757</c:v>
                </c:pt>
                <c:pt idx="558">
                  <c:v>41758</c:v>
                </c:pt>
                <c:pt idx="559">
                  <c:v>41759</c:v>
                </c:pt>
                <c:pt idx="560">
                  <c:v>41764</c:v>
                </c:pt>
                <c:pt idx="561">
                  <c:v>41765</c:v>
                </c:pt>
                <c:pt idx="562">
                  <c:v>41766</c:v>
                </c:pt>
                <c:pt idx="563">
                  <c:v>41767</c:v>
                </c:pt>
                <c:pt idx="564">
                  <c:v>41768</c:v>
                </c:pt>
                <c:pt idx="565">
                  <c:v>41771</c:v>
                </c:pt>
                <c:pt idx="566">
                  <c:v>41772</c:v>
                </c:pt>
                <c:pt idx="567">
                  <c:v>41773</c:v>
                </c:pt>
                <c:pt idx="568">
                  <c:v>41774</c:v>
                </c:pt>
                <c:pt idx="569">
                  <c:v>41775</c:v>
                </c:pt>
                <c:pt idx="570">
                  <c:v>41778</c:v>
                </c:pt>
                <c:pt idx="571">
                  <c:v>41779</c:v>
                </c:pt>
                <c:pt idx="572">
                  <c:v>41780</c:v>
                </c:pt>
                <c:pt idx="573">
                  <c:v>41781</c:v>
                </c:pt>
                <c:pt idx="574">
                  <c:v>41782</c:v>
                </c:pt>
                <c:pt idx="575">
                  <c:v>41785</c:v>
                </c:pt>
                <c:pt idx="576">
                  <c:v>41786</c:v>
                </c:pt>
                <c:pt idx="577">
                  <c:v>41787</c:v>
                </c:pt>
                <c:pt idx="578">
                  <c:v>41788</c:v>
                </c:pt>
                <c:pt idx="579">
                  <c:v>41789</c:v>
                </c:pt>
                <c:pt idx="580">
                  <c:v>41793</c:v>
                </c:pt>
                <c:pt idx="581">
                  <c:v>41794</c:v>
                </c:pt>
                <c:pt idx="582">
                  <c:v>41795</c:v>
                </c:pt>
                <c:pt idx="583">
                  <c:v>41796</c:v>
                </c:pt>
                <c:pt idx="584">
                  <c:v>41799</c:v>
                </c:pt>
                <c:pt idx="585">
                  <c:v>41800</c:v>
                </c:pt>
                <c:pt idx="586">
                  <c:v>41801</c:v>
                </c:pt>
                <c:pt idx="587">
                  <c:v>41802</c:v>
                </c:pt>
                <c:pt idx="588">
                  <c:v>41803</c:v>
                </c:pt>
                <c:pt idx="589">
                  <c:v>41806</c:v>
                </c:pt>
                <c:pt idx="590">
                  <c:v>41807</c:v>
                </c:pt>
                <c:pt idx="591">
                  <c:v>41808</c:v>
                </c:pt>
                <c:pt idx="592">
                  <c:v>41809</c:v>
                </c:pt>
                <c:pt idx="593">
                  <c:v>41810</c:v>
                </c:pt>
                <c:pt idx="594">
                  <c:v>41813</c:v>
                </c:pt>
                <c:pt idx="595">
                  <c:v>41814</c:v>
                </c:pt>
                <c:pt idx="596">
                  <c:v>41815</c:v>
                </c:pt>
                <c:pt idx="597">
                  <c:v>41816</c:v>
                </c:pt>
                <c:pt idx="598">
                  <c:v>41817</c:v>
                </c:pt>
                <c:pt idx="599">
                  <c:v>41820</c:v>
                </c:pt>
                <c:pt idx="600">
                  <c:v>41821</c:v>
                </c:pt>
                <c:pt idx="601">
                  <c:v>41822</c:v>
                </c:pt>
                <c:pt idx="602">
                  <c:v>41823</c:v>
                </c:pt>
                <c:pt idx="603">
                  <c:v>41824</c:v>
                </c:pt>
                <c:pt idx="604">
                  <c:v>41827</c:v>
                </c:pt>
                <c:pt idx="605">
                  <c:v>41828</c:v>
                </c:pt>
                <c:pt idx="606">
                  <c:v>41829</c:v>
                </c:pt>
                <c:pt idx="607">
                  <c:v>41830</c:v>
                </c:pt>
                <c:pt idx="608">
                  <c:v>41831</c:v>
                </c:pt>
                <c:pt idx="609">
                  <c:v>41834</c:v>
                </c:pt>
                <c:pt idx="610">
                  <c:v>41835</c:v>
                </c:pt>
                <c:pt idx="611">
                  <c:v>41836</c:v>
                </c:pt>
                <c:pt idx="612">
                  <c:v>41837</c:v>
                </c:pt>
                <c:pt idx="613">
                  <c:v>41838</c:v>
                </c:pt>
                <c:pt idx="614">
                  <c:v>41841</c:v>
                </c:pt>
                <c:pt idx="615">
                  <c:v>41842</c:v>
                </c:pt>
                <c:pt idx="616">
                  <c:v>41843</c:v>
                </c:pt>
                <c:pt idx="617">
                  <c:v>41844</c:v>
                </c:pt>
                <c:pt idx="618">
                  <c:v>41845</c:v>
                </c:pt>
                <c:pt idx="619">
                  <c:v>41848</c:v>
                </c:pt>
                <c:pt idx="620">
                  <c:v>41849</c:v>
                </c:pt>
                <c:pt idx="621">
                  <c:v>41850</c:v>
                </c:pt>
                <c:pt idx="622">
                  <c:v>41851</c:v>
                </c:pt>
                <c:pt idx="623">
                  <c:v>41852</c:v>
                </c:pt>
                <c:pt idx="624">
                  <c:v>41855</c:v>
                </c:pt>
                <c:pt idx="625">
                  <c:v>41856</c:v>
                </c:pt>
                <c:pt idx="626">
                  <c:v>41857</c:v>
                </c:pt>
                <c:pt idx="627">
                  <c:v>41858</c:v>
                </c:pt>
                <c:pt idx="628">
                  <c:v>41859</c:v>
                </c:pt>
                <c:pt idx="629">
                  <c:v>41862</c:v>
                </c:pt>
                <c:pt idx="630">
                  <c:v>41863</c:v>
                </c:pt>
                <c:pt idx="631">
                  <c:v>41864</c:v>
                </c:pt>
                <c:pt idx="632">
                  <c:v>41865</c:v>
                </c:pt>
                <c:pt idx="633">
                  <c:v>41866</c:v>
                </c:pt>
                <c:pt idx="634">
                  <c:v>41869</c:v>
                </c:pt>
                <c:pt idx="635">
                  <c:v>41870</c:v>
                </c:pt>
                <c:pt idx="636">
                  <c:v>41871</c:v>
                </c:pt>
                <c:pt idx="637">
                  <c:v>41872</c:v>
                </c:pt>
                <c:pt idx="638">
                  <c:v>41873</c:v>
                </c:pt>
                <c:pt idx="639">
                  <c:v>41876</c:v>
                </c:pt>
                <c:pt idx="640">
                  <c:v>41877</c:v>
                </c:pt>
                <c:pt idx="641">
                  <c:v>41878</c:v>
                </c:pt>
                <c:pt idx="642">
                  <c:v>41879</c:v>
                </c:pt>
                <c:pt idx="643">
                  <c:v>41880</c:v>
                </c:pt>
                <c:pt idx="644">
                  <c:v>41883</c:v>
                </c:pt>
                <c:pt idx="645">
                  <c:v>41884</c:v>
                </c:pt>
                <c:pt idx="646">
                  <c:v>41885</c:v>
                </c:pt>
                <c:pt idx="647">
                  <c:v>41886</c:v>
                </c:pt>
                <c:pt idx="648">
                  <c:v>41887</c:v>
                </c:pt>
                <c:pt idx="649">
                  <c:v>41891</c:v>
                </c:pt>
                <c:pt idx="650">
                  <c:v>41892</c:v>
                </c:pt>
                <c:pt idx="651">
                  <c:v>41893</c:v>
                </c:pt>
                <c:pt idx="652">
                  <c:v>41894</c:v>
                </c:pt>
                <c:pt idx="653">
                  <c:v>41897</c:v>
                </c:pt>
                <c:pt idx="654">
                  <c:v>41898</c:v>
                </c:pt>
                <c:pt idx="655">
                  <c:v>41899</c:v>
                </c:pt>
                <c:pt idx="656">
                  <c:v>41900</c:v>
                </c:pt>
                <c:pt idx="657">
                  <c:v>41901</c:v>
                </c:pt>
                <c:pt idx="658">
                  <c:v>41904</c:v>
                </c:pt>
                <c:pt idx="659">
                  <c:v>41905</c:v>
                </c:pt>
                <c:pt idx="660">
                  <c:v>41906</c:v>
                </c:pt>
                <c:pt idx="661">
                  <c:v>41907</c:v>
                </c:pt>
                <c:pt idx="662">
                  <c:v>41908</c:v>
                </c:pt>
                <c:pt idx="663">
                  <c:v>41911</c:v>
                </c:pt>
                <c:pt idx="664">
                  <c:v>41912</c:v>
                </c:pt>
                <c:pt idx="665">
                  <c:v>41920</c:v>
                </c:pt>
                <c:pt idx="666">
                  <c:v>41921</c:v>
                </c:pt>
                <c:pt idx="667">
                  <c:v>41922</c:v>
                </c:pt>
                <c:pt idx="668">
                  <c:v>41925</c:v>
                </c:pt>
                <c:pt idx="669">
                  <c:v>41926</c:v>
                </c:pt>
                <c:pt idx="670">
                  <c:v>41927</c:v>
                </c:pt>
                <c:pt idx="671">
                  <c:v>41928</c:v>
                </c:pt>
                <c:pt idx="672">
                  <c:v>41929</c:v>
                </c:pt>
                <c:pt idx="673">
                  <c:v>41932</c:v>
                </c:pt>
                <c:pt idx="674">
                  <c:v>41933</c:v>
                </c:pt>
                <c:pt idx="675">
                  <c:v>41934</c:v>
                </c:pt>
                <c:pt idx="676">
                  <c:v>41935</c:v>
                </c:pt>
                <c:pt idx="677">
                  <c:v>41936</c:v>
                </c:pt>
                <c:pt idx="678">
                  <c:v>41939</c:v>
                </c:pt>
                <c:pt idx="679">
                  <c:v>41940</c:v>
                </c:pt>
                <c:pt idx="680">
                  <c:v>41941</c:v>
                </c:pt>
                <c:pt idx="681">
                  <c:v>41942</c:v>
                </c:pt>
                <c:pt idx="682">
                  <c:v>41943</c:v>
                </c:pt>
                <c:pt idx="683">
                  <c:v>41946</c:v>
                </c:pt>
                <c:pt idx="684">
                  <c:v>41947</c:v>
                </c:pt>
                <c:pt idx="685">
                  <c:v>41948</c:v>
                </c:pt>
                <c:pt idx="686">
                  <c:v>41949</c:v>
                </c:pt>
                <c:pt idx="687">
                  <c:v>41950</c:v>
                </c:pt>
                <c:pt idx="688">
                  <c:v>41953</c:v>
                </c:pt>
                <c:pt idx="689">
                  <c:v>41954</c:v>
                </c:pt>
                <c:pt idx="690">
                  <c:v>41955</c:v>
                </c:pt>
                <c:pt idx="691">
                  <c:v>41956</c:v>
                </c:pt>
                <c:pt idx="692">
                  <c:v>41957</c:v>
                </c:pt>
                <c:pt idx="693">
                  <c:v>41960</c:v>
                </c:pt>
                <c:pt idx="694">
                  <c:v>41961</c:v>
                </c:pt>
                <c:pt idx="695">
                  <c:v>41962</c:v>
                </c:pt>
                <c:pt idx="696">
                  <c:v>41963</c:v>
                </c:pt>
                <c:pt idx="697">
                  <c:v>41964</c:v>
                </c:pt>
                <c:pt idx="698">
                  <c:v>41967</c:v>
                </c:pt>
                <c:pt idx="699">
                  <c:v>41968</c:v>
                </c:pt>
                <c:pt idx="700">
                  <c:v>41969</c:v>
                </c:pt>
                <c:pt idx="701">
                  <c:v>41970</c:v>
                </c:pt>
                <c:pt idx="702">
                  <c:v>41971</c:v>
                </c:pt>
                <c:pt idx="703">
                  <c:v>41974</c:v>
                </c:pt>
                <c:pt idx="704">
                  <c:v>41975</c:v>
                </c:pt>
                <c:pt idx="705">
                  <c:v>41976</c:v>
                </c:pt>
                <c:pt idx="706">
                  <c:v>41977</c:v>
                </c:pt>
                <c:pt idx="707">
                  <c:v>41978</c:v>
                </c:pt>
                <c:pt idx="708">
                  <c:v>41981</c:v>
                </c:pt>
                <c:pt idx="709">
                  <c:v>41982</c:v>
                </c:pt>
                <c:pt idx="710">
                  <c:v>41983</c:v>
                </c:pt>
                <c:pt idx="711">
                  <c:v>41984</c:v>
                </c:pt>
                <c:pt idx="712">
                  <c:v>41985</c:v>
                </c:pt>
                <c:pt idx="713">
                  <c:v>41988</c:v>
                </c:pt>
                <c:pt idx="714">
                  <c:v>41989</c:v>
                </c:pt>
                <c:pt idx="715">
                  <c:v>41990</c:v>
                </c:pt>
                <c:pt idx="716">
                  <c:v>41991</c:v>
                </c:pt>
                <c:pt idx="717">
                  <c:v>41992</c:v>
                </c:pt>
                <c:pt idx="718">
                  <c:v>41995</c:v>
                </c:pt>
                <c:pt idx="719">
                  <c:v>41996</c:v>
                </c:pt>
                <c:pt idx="720">
                  <c:v>41997</c:v>
                </c:pt>
                <c:pt idx="721">
                  <c:v>41998</c:v>
                </c:pt>
                <c:pt idx="722">
                  <c:v>41999</c:v>
                </c:pt>
                <c:pt idx="723">
                  <c:v>42002</c:v>
                </c:pt>
                <c:pt idx="724">
                  <c:v>42003</c:v>
                </c:pt>
                <c:pt idx="725">
                  <c:v>42004</c:v>
                </c:pt>
                <c:pt idx="726">
                  <c:v>42009</c:v>
                </c:pt>
                <c:pt idx="727">
                  <c:v>42010</c:v>
                </c:pt>
                <c:pt idx="728">
                  <c:v>42011</c:v>
                </c:pt>
                <c:pt idx="729">
                  <c:v>42012</c:v>
                </c:pt>
                <c:pt idx="730">
                  <c:v>42013</c:v>
                </c:pt>
                <c:pt idx="731">
                  <c:v>42016</c:v>
                </c:pt>
                <c:pt idx="732">
                  <c:v>42017</c:v>
                </c:pt>
                <c:pt idx="733">
                  <c:v>42018</c:v>
                </c:pt>
                <c:pt idx="734">
                  <c:v>42019</c:v>
                </c:pt>
                <c:pt idx="735">
                  <c:v>42020</c:v>
                </c:pt>
                <c:pt idx="736">
                  <c:v>42023</c:v>
                </c:pt>
                <c:pt idx="737">
                  <c:v>42024</c:v>
                </c:pt>
                <c:pt idx="738">
                  <c:v>42025</c:v>
                </c:pt>
                <c:pt idx="739">
                  <c:v>42026</c:v>
                </c:pt>
                <c:pt idx="740">
                  <c:v>42027</c:v>
                </c:pt>
                <c:pt idx="741">
                  <c:v>42030</c:v>
                </c:pt>
                <c:pt idx="742">
                  <c:v>42031</c:v>
                </c:pt>
                <c:pt idx="743">
                  <c:v>42032</c:v>
                </c:pt>
                <c:pt idx="744">
                  <c:v>42033</c:v>
                </c:pt>
                <c:pt idx="745">
                  <c:v>42034</c:v>
                </c:pt>
                <c:pt idx="746">
                  <c:v>42037</c:v>
                </c:pt>
                <c:pt idx="747">
                  <c:v>42038</c:v>
                </c:pt>
                <c:pt idx="748">
                  <c:v>42039</c:v>
                </c:pt>
                <c:pt idx="749">
                  <c:v>42040</c:v>
                </c:pt>
                <c:pt idx="750">
                  <c:v>42041</c:v>
                </c:pt>
                <c:pt idx="751">
                  <c:v>42044</c:v>
                </c:pt>
                <c:pt idx="752">
                  <c:v>42045</c:v>
                </c:pt>
                <c:pt idx="753">
                  <c:v>42046</c:v>
                </c:pt>
                <c:pt idx="754">
                  <c:v>42047</c:v>
                </c:pt>
                <c:pt idx="755">
                  <c:v>42048</c:v>
                </c:pt>
                <c:pt idx="756">
                  <c:v>42051</c:v>
                </c:pt>
                <c:pt idx="757">
                  <c:v>42052</c:v>
                </c:pt>
                <c:pt idx="758">
                  <c:v>42060</c:v>
                </c:pt>
                <c:pt idx="759">
                  <c:v>42061</c:v>
                </c:pt>
                <c:pt idx="760">
                  <c:v>42062</c:v>
                </c:pt>
                <c:pt idx="761">
                  <c:v>42065</c:v>
                </c:pt>
                <c:pt idx="762">
                  <c:v>42066</c:v>
                </c:pt>
                <c:pt idx="763">
                  <c:v>42067</c:v>
                </c:pt>
                <c:pt idx="764">
                  <c:v>42068</c:v>
                </c:pt>
                <c:pt idx="765">
                  <c:v>42069</c:v>
                </c:pt>
                <c:pt idx="766">
                  <c:v>42072</c:v>
                </c:pt>
                <c:pt idx="767">
                  <c:v>42073</c:v>
                </c:pt>
                <c:pt idx="768">
                  <c:v>42074</c:v>
                </c:pt>
                <c:pt idx="769">
                  <c:v>42075</c:v>
                </c:pt>
                <c:pt idx="770">
                  <c:v>42076</c:v>
                </c:pt>
                <c:pt idx="771">
                  <c:v>42079</c:v>
                </c:pt>
                <c:pt idx="772">
                  <c:v>42080</c:v>
                </c:pt>
                <c:pt idx="773">
                  <c:v>42081</c:v>
                </c:pt>
                <c:pt idx="774">
                  <c:v>42082</c:v>
                </c:pt>
                <c:pt idx="775">
                  <c:v>42083</c:v>
                </c:pt>
                <c:pt idx="776">
                  <c:v>42086</c:v>
                </c:pt>
                <c:pt idx="777">
                  <c:v>42087</c:v>
                </c:pt>
                <c:pt idx="778">
                  <c:v>42088</c:v>
                </c:pt>
                <c:pt idx="779">
                  <c:v>42089</c:v>
                </c:pt>
                <c:pt idx="780">
                  <c:v>42090</c:v>
                </c:pt>
                <c:pt idx="781">
                  <c:v>42093</c:v>
                </c:pt>
                <c:pt idx="782">
                  <c:v>42094</c:v>
                </c:pt>
                <c:pt idx="783">
                  <c:v>42095</c:v>
                </c:pt>
                <c:pt idx="784">
                  <c:v>42096</c:v>
                </c:pt>
                <c:pt idx="785">
                  <c:v>42097</c:v>
                </c:pt>
                <c:pt idx="786">
                  <c:v>42101</c:v>
                </c:pt>
                <c:pt idx="787">
                  <c:v>42102</c:v>
                </c:pt>
                <c:pt idx="788">
                  <c:v>42103</c:v>
                </c:pt>
                <c:pt idx="789">
                  <c:v>42104</c:v>
                </c:pt>
                <c:pt idx="790">
                  <c:v>42107</c:v>
                </c:pt>
                <c:pt idx="791">
                  <c:v>42108</c:v>
                </c:pt>
                <c:pt idx="792">
                  <c:v>42109</c:v>
                </c:pt>
                <c:pt idx="793">
                  <c:v>42110</c:v>
                </c:pt>
                <c:pt idx="794">
                  <c:v>42111</c:v>
                </c:pt>
                <c:pt idx="795">
                  <c:v>42114</c:v>
                </c:pt>
                <c:pt idx="796">
                  <c:v>42115</c:v>
                </c:pt>
                <c:pt idx="797">
                  <c:v>42116</c:v>
                </c:pt>
                <c:pt idx="798">
                  <c:v>42117</c:v>
                </c:pt>
                <c:pt idx="799">
                  <c:v>42118</c:v>
                </c:pt>
                <c:pt idx="800">
                  <c:v>42121</c:v>
                </c:pt>
                <c:pt idx="801">
                  <c:v>42122</c:v>
                </c:pt>
                <c:pt idx="802">
                  <c:v>42123</c:v>
                </c:pt>
                <c:pt idx="803">
                  <c:v>42124</c:v>
                </c:pt>
                <c:pt idx="804">
                  <c:v>42128</c:v>
                </c:pt>
                <c:pt idx="805">
                  <c:v>42129</c:v>
                </c:pt>
                <c:pt idx="806">
                  <c:v>42130</c:v>
                </c:pt>
                <c:pt idx="807">
                  <c:v>42131</c:v>
                </c:pt>
                <c:pt idx="808">
                  <c:v>42132</c:v>
                </c:pt>
                <c:pt idx="809">
                  <c:v>42135</c:v>
                </c:pt>
                <c:pt idx="810">
                  <c:v>42136</c:v>
                </c:pt>
                <c:pt idx="811">
                  <c:v>42137</c:v>
                </c:pt>
                <c:pt idx="812">
                  <c:v>42138</c:v>
                </c:pt>
                <c:pt idx="813">
                  <c:v>42139</c:v>
                </c:pt>
                <c:pt idx="814">
                  <c:v>42142</c:v>
                </c:pt>
                <c:pt idx="815">
                  <c:v>42143</c:v>
                </c:pt>
                <c:pt idx="816">
                  <c:v>42144</c:v>
                </c:pt>
                <c:pt idx="817">
                  <c:v>42145</c:v>
                </c:pt>
                <c:pt idx="818">
                  <c:v>42146</c:v>
                </c:pt>
                <c:pt idx="819">
                  <c:v>42149</c:v>
                </c:pt>
                <c:pt idx="820">
                  <c:v>42150</c:v>
                </c:pt>
                <c:pt idx="821">
                  <c:v>42151</c:v>
                </c:pt>
                <c:pt idx="822">
                  <c:v>42152</c:v>
                </c:pt>
                <c:pt idx="823">
                  <c:v>42153</c:v>
                </c:pt>
                <c:pt idx="824">
                  <c:v>42156</c:v>
                </c:pt>
                <c:pt idx="825">
                  <c:v>42157</c:v>
                </c:pt>
                <c:pt idx="826">
                  <c:v>42158</c:v>
                </c:pt>
                <c:pt idx="827">
                  <c:v>42159</c:v>
                </c:pt>
                <c:pt idx="828">
                  <c:v>42160</c:v>
                </c:pt>
                <c:pt idx="829">
                  <c:v>42163</c:v>
                </c:pt>
                <c:pt idx="830">
                  <c:v>42164</c:v>
                </c:pt>
                <c:pt idx="831">
                  <c:v>42165</c:v>
                </c:pt>
                <c:pt idx="832">
                  <c:v>42166</c:v>
                </c:pt>
                <c:pt idx="833">
                  <c:v>42167</c:v>
                </c:pt>
                <c:pt idx="834">
                  <c:v>42170</c:v>
                </c:pt>
                <c:pt idx="835">
                  <c:v>42171</c:v>
                </c:pt>
                <c:pt idx="836">
                  <c:v>42172</c:v>
                </c:pt>
                <c:pt idx="837">
                  <c:v>42173</c:v>
                </c:pt>
                <c:pt idx="838">
                  <c:v>42174</c:v>
                </c:pt>
                <c:pt idx="839">
                  <c:v>42178</c:v>
                </c:pt>
                <c:pt idx="840">
                  <c:v>42179</c:v>
                </c:pt>
                <c:pt idx="841">
                  <c:v>42180</c:v>
                </c:pt>
                <c:pt idx="842">
                  <c:v>42181</c:v>
                </c:pt>
                <c:pt idx="843">
                  <c:v>42184</c:v>
                </c:pt>
                <c:pt idx="844">
                  <c:v>42185</c:v>
                </c:pt>
                <c:pt idx="845">
                  <c:v>42186</c:v>
                </c:pt>
                <c:pt idx="846">
                  <c:v>42187</c:v>
                </c:pt>
                <c:pt idx="847">
                  <c:v>42188</c:v>
                </c:pt>
                <c:pt idx="848">
                  <c:v>42191</c:v>
                </c:pt>
                <c:pt idx="849">
                  <c:v>42192</c:v>
                </c:pt>
                <c:pt idx="850">
                  <c:v>42193</c:v>
                </c:pt>
                <c:pt idx="851">
                  <c:v>42194</c:v>
                </c:pt>
                <c:pt idx="852">
                  <c:v>42195</c:v>
                </c:pt>
                <c:pt idx="853">
                  <c:v>42198</c:v>
                </c:pt>
                <c:pt idx="854">
                  <c:v>42199</c:v>
                </c:pt>
                <c:pt idx="855">
                  <c:v>42200</c:v>
                </c:pt>
                <c:pt idx="856">
                  <c:v>42201</c:v>
                </c:pt>
                <c:pt idx="857">
                  <c:v>42202</c:v>
                </c:pt>
                <c:pt idx="858">
                  <c:v>42205</c:v>
                </c:pt>
                <c:pt idx="859">
                  <c:v>42206</c:v>
                </c:pt>
                <c:pt idx="860">
                  <c:v>42207</c:v>
                </c:pt>
                <c:pt idx="861">
                  <c:v>42208</c:v>
                </c:pt>
                <c:pt idx="862">
                  <c:v>42209</c:v>
                </c:pt>
                <c:pt idx="863">
                  <c:v>42212</c:v>
                </c:pt>
                <c:pt idx="864">
                  <c:v>42213</c:v>
                </c:pt>
                <c:pt idx="865">
                  <c:v>42214</c:v>
                </c:pt>
                <c:pt idx="866">
                  <c:v>42215</c:v>
                </c:pt>
                <c:pt idx="867">
                  <c:v>42216</c:v>
                </c:pt>
                <c:pt idx="868">
                  <c:v>42219</c:v>
                </c:pt>
                <c:pt idx="869">
                  <c:v>42220</c:v>
                </c:pt>
                <c:pt idx="870">
                  <c:v>42221</c:v>
                </c:pt>
                <c:pt idx="871">
                  <c:v>42222</c:v>
                </c:pt>
                <c:pt idx="872">
                  <c:v>42223</c:v>
                </c:pt>
                <c:pt idx="873">
                  <c:v>42226</c:v>
                </c:pt>
                <c:pt idx="874">
                  <c:v>42227</c:v>
                </c:pt>
                <c:pt idx="875">
                  <c:v>42228</c:v>
                </c:pt>
                <c:pt idx="876">
                  <c:v>42229</c:v>
                </c:pt>
                <c:pt idx="877">
                  <c:v>42230</c:v>
                </c:pt>
                <c:pt idx="878">
                  <c:v>42233</c:v>
                </c:pt>
                <c:pt idx="879">
                  <c:v>42234</c:v>
                </c:pt>
                <c:pt idx="880">
                  <c:v>42235</c:v>
                </c:pt>
                <c:pt idx="881">
                  <c:v>42236</c:v>
                </c:pt>
                <c:pt idx="882">
                  <c:v>42237</c:v>
                </c:pt>
                <c:pt idx="883">
                  <c:v>42240</c:v>
                </c:pt>
                <c:pt idx="884">
                  <c:v>42241</c:v>
                </c:pt>
                <c:pt idx="885">
                  <c:v>42242</c:v>
                </c:pt>
                <c:pt idx="886">
                  <c:v>42243</c:v>
                </c:pt>
                <c:pt idx="887">
                  <c:v>42244</c:v>
                </c:pt>
                <c:pt idx="888">
                  <c:v>42247</c:v>
                </c:pt>
                <c:pt idx="889">
                  <c:v>42248</c:v>
                </c:pt>
                <c:pt idx="890">
                  <c:v>42249</c:v>
                </c:pt>
                <c:pt idx="891">
                  <c:v>42254</c:v>
                </c:pt>
                <c:pt idx="892">
                  <c:v>42255</c:v>
                </c:pt>
                <c:pt idx="893">
                  <c:v>42256</c:v>
                </c:pt>
                <c:pt idx="894">
                  <c:v>42257</c:v>
                </c:pt>
                <c:pt idx="895">
                  <c:v>42258</c:v>
                </c:pt>
                <c:pt idx="896">
                  <c:v>42261</c:v>
                </c:pt>
                <c:pt idx="897">
                  <c:v>42262</c:v>
                </c:pt>
                <c:pt idx="898">
                  <c:v>42263</c:v>
                </c:pt>
                <c:pt idx="899">
                  <c:v>42264</c:v>
                </c:pt>
                <c:pt idx="900">
                  <c:v>42265</c:v>
                </c:pt>
                <c:pt idx="901">
                  <c:v>42268</c:v>
                </c:pt>
                <c:pt idx="902">
                  <c:v>42269</c:v>
                </c:pt>
                <c:pt idx="903">
                  <c:v>42270</c:v>
                </c:pt>
                <c:pt idx="904">
                  <c:v>42271</c:v>
                </c:pt>
                <c:pt idx="905">
                  <c:v>42272</c:v>
                </c:pt>
                <c:pt idx="906">
                  <c:v>42275</c:v>
                </c:pt>
                <c:pt idx="907">
                  <c:v>42276</c:v>
                </c:pt>
                <c:pt idx="908">
                  <c:v>42277</c:v>
                </c:pt>
                <c:pt idx="909">
                  <c:v>42285</c:v>
                </c:pt>
                <c:pt idx="910">
                  <c:v>42286</c:v>
                </c:pt>
                <c:pt idx="911">
                  <c:v>42289</c:v>
                </c:pt>
                <c:pt idx="912">
                  <c:v>42290</c:v>
                </c:pt>
                <c:pt idx="913">
                  <c:v>42291</c:v>
                </c:pt>
                <c:pt idx="914">
                  <c:v>42292</c:v>
                </c:pt>
                <c:pt idx="915">
                  <c:v>42293</c:v>
                </c:pt>
                <c:pt idx="916">
                  <c:v>42296</c:v>
                </c:pt>
                <c:pt idx="917">
                  <c:v>42297</c:v>
                </c:pt>
                <c:pt idx="918">
                  <c:v>42298</c:v>
                </c:pt>
                <c:pt idx="919">
                  <c:v>42299</c:v>
                </c:pt>
                <c:pt idx="920">
                  <c:v>42300</c:v>
                </c:pt>
                <c:pt idx="921">
                  <c:v>42303</c:v>
                </c:pt>
                <c:pt idx="922">
                  <c:v>42304</c:v>
                </c:pt>
                <c:pt idx="923">
                  <c:v>42305</c:v>
                </c:pt>
                <c:pt idx="924">
                  <c:v>42306</c:v>
                </c:pt>
                <c:pt idx="925">
                  <c:v>42307</c:v>
                </c:pt>
                <c:pt idx="926">
                  <c:v>42310</c:v>
                </c:pt>
                <c:pt idx="927">
                  <c:v>42311</c:v>
                </c:pt>
                <c:pt idx="928">
                  <c:v>42312</c:v>
                </c:pt>
                <c:pt idx="929">
                  <c:v>42313</c:v>
                </c:pt>
                <c:pt idx="930">
                  <c:v>42314</c:v>
                </c:pt>
                <c:pt idx="931">
                  <c:v>42317</c:v>
                </c:pt>
                <c:pt idx="932">
                  <c:v>42318</c:v>
                </c:pt>
                <c:pt idx="933">
                  <c:v>42319</c:v>
                </c:pt>
                <c:pt idx="934">
                  <c:v>42320</c:v>
                </c:pt>
                <c:pt idx="935">
                  <c:v>42321</c:v>
                </c:pt>
                <c:pt idx="936">
                  <c:v>42324</c:v>
                </c:pt>
                <c:pt idx="937">
                  <c:v>42325</c:v>
                </c:pt>
                <c:pt idx="938">
                  <c:v>42326</c:v>
                </c:pt>
                <c:pt idx="939">
                  <c:v>42327</c:v>
                </c:pt>
                <c:pt idx="940">
                  <c:v>42328</c:v>
                </c:pt>
                <c:pt idx="941">
                  <c:v>42331</c:v>
                </c:pt>
                <c:pt idx="942">
                  <c:v>42332</c:v>
                </c:pt>
                <c:pt idx="943">
                  <c:v>42333</c:v>
                </c:pt>
                <c:pt idx="944">
                  <c:v>42334</c:v>
                </c:pt>
                <c:pt idx="945">
                  <c:v>42335</c:v>
                </c:pt>
                <c:pt idx="946">
                  <c:v>42338</c:v>
                </c:pt>
                <c:pt idx="947">
                  <c:v>42339</c:v>
                </c:pt>
                <c:pt idx="948">
                  <c:v>42340</c:v>
                </c:pt>
                <c:pt idx="949">
                  <c:v>42341</c:v>
                </c:pt>
                <c:pt idx="950">
                  <c:v>42342</c:v>
                </c:pt>
                <c:pt idx="951">
                  <c:v>42345</c:v>
                </c:pt>
                <c:pt idx="952">
                  <c:v>42346</c:v>
                </c:pt>
                <c:pt idx="953">
                  <c:v>42347</c:v>
                </c:pt>
                <c:pt idx="954">
                  <c:v>42348</c:v>
                </c:pt>
                <c:pt idx="955">
                  <c:v>42349</c:v>
                </c:pt>
                <c:pt idx="956">
                  <c:v>42352</c:v>
                </c:pt>
                <c:pt idx="957">
                  <c:v>42353</c:v>
                </c:pt>
                <c:pt idx="958">
                  <c:v>42354</c:v>
                </c:pt>
                <c:pt idx="959">
                  <c:v>42355</c:v>
                </c:pt>
                <c:pt idx="960">
                  <c:v>42356</c:v>
                </c:pt>
                <c:pt idx="961">
                  <c:v>42359</c:v>
                </c:pt>
                <c:pt idx="962">
                  <c:v>42360</c:v>
                </c:pt>
                <c:pt idx="963">
                  <c:v>42361</c:v>
                </c:pt>
                <c:pt idx="964">
                  <c:v>42362</c:v>
                </c:pt>
                <c:pt idx="965">
                  <c:v>42363</c:v>
                </c:pt>
                <c:pt idx="966">
                  <c:v>42366</c:v>
                </c:pt>
                <c:pt idx="967">
                  <c:v>42367</c:v>
                </c:pt>
                <c:pt idx="968">
                  <c:v>42368</c:v>
                </c:pt>
                <c:pt idx="969">
                  <c:v>42369</c:v>
                </c:pt>
                <c:pt idx="970">
                  <c:v>42373</c:v>
                </c:pt>
                <c:pt idx="971">
                  <c:v>42374</c:v>
                </c:pt>
                <c:pt idx="972">
                  <c:v>42375</c:v>
                </c:pt>
                <c:pt idx="973">
                  <c:v>42376</c:v>
                </c:pt>
                <c:pt idx="974">
                  <c:v>42377</c:v>
                </c:pt>
                <c:pt idx="975">
                  <c:v>42380</c:v>
                </c:pt>
                <c:pt idx="976">
                  <c:v>42381</c:v>
                </c:pt>
                <c:pt idx="977">
                  <c:v>42382</c:v>
                </c:pt>
                <c:pt idx="978">
                  <c:v>42383</c:v>
                </c:pt>
                <c:pt idx="979">
                  <c:v>42384</c:v>
                </c:pt>
                <c:pt idx="980">
                  <c:v>42387</c:v>
                </c:pt>
                <c:pt idx="981">
                  <c:v>42388</c:v>
                </c:pt>
                <c:pt idx="982">
                  <c:v>42389</c:v>
                </c:pt>
                <c:pt idx="983">
                  <c:v>42390</c:v>
                </c:pt>
                <c:pt idx="984">
                  <c:v>42391</c:v>
                </c:pt>
                <c:pt idx="985">
                  <c:v>42394</c:v>
                </c:pt>
                <c:pt idx="986">
                  <c:v>42395</c:v>
                </c:pt>
                <c:pt idx="987">
                  <c:v>42396</c:v>
                </c:pt>
                <c:pt idx="988">
                  <c:v>42397</c:v>
                </c:pt>
                <c:pt idx="989">
                  <c:v>42398</c:v>
                </c:pt>
                <c:pt idx="990">
                  <c:v>42401</c:v>
                </c:pt>
                <c:pt idx="991">
                  <c:v>42402</c:v>
                </c:pt>
                <c:pt idx="992">
                  <c:v>42403</c:v>
                </c:pt>
                <c:pt idx="993">
                  <c:v>42404</c:v>
                </c:pt>
                <c:pt idx="994">
                  <c:v>42405</c:v>
                </c:pt>
                <c:pt idx="995">
                  <c:v>42415</c:v>
                </c:pt>
                <c:pt idx="996">
                  <c:v>42416</c:v>
                </c:pt>
                <c:pt idx="997">
                  <c:v>42417</c:v>
                </c:pt>
                <c:pt idx="998">
                  <c:v>42418</c:v>
                </c:pt>
                <c:pt idx="999">
                  <c:v>42419</c:v>
                </c:pt>
                <c:pt idx="1000">
                  <c:v>42422</c:v>
                </c:pt>
                <c:pt idx="1001">
                  <c:v>42423</c:v>
                </c:pt>
                <c:pt idx="1002">
                  <c:v>42424</c:v>
                </c:pt>
                <c:pt idx="1003">
                  <c:v>42425</c:v>
                </c:pt>
                <c:pt idx="1004">
                  <c:v>42426</c:v>
                </c:pt>
                <c:pt idx="1005">
                  <c:v>42429</c:v>
                </c:pt>
                <c:pt idx="1006">
                  <c:v>42430</c:v>
                </c:pt>
                <c:pt idx="1007">
                  <c:v>42431</c:v>
                </c:pt>
                <c:pt idx="1008">
                  <c:v>42432</c:v>
                </c:pt>
                <c:pt idx="1009">
                  <c:v>42433</c:v>
                </c:pt>
                <c:pt idx="1010">
                  <c:v>42436</c:v>
                </c:pt>
                <c:pt idx="1011">
                  <c:v>42437</c:v>
                </c:pt>
                <c:pt idx="1012">
                  <c:v>42438</c:v>
                </c:pt>
                <c:pt idx="1013">
                  <c:v>42439</c:v>
                </c:pt>
                <c:pt idx="1014">
                  <c:v>42440</c:v>
                </c:pt>
                <c:pt idx="1015">
                  <c:v>42443</c:v>
                </c:pt>
                <c:pt idx="1016">
                  <c:v>42444</c:v>
                </c:pt>
                <c:pt idx="1017">
                  <c:v>42445</c:v>
                </c:pt>
                <c:pt idx="1018">
                  <c:v>42446</c:v>
                </c:pt>
                <c:pt idx="1019">
                  <c:v>42447</c:v>
                </c:pt>
                <c:pt idx="1020">
                  <c:v>42450</c:v>
                </c:pt>
                <c:pt idx="1021">
                  <c:v>42451</c:v>
                </c:pt>
                <c:pt idx="1022">
                  <c:v>42452</c:v>
                </c:pt>
                <c:pt idx="1023">
                  <c:v>42453</c:v>
                </c:pt>
                <c:pt idx="1024">
                  <c:v>42454</c:v>
                </c:pt>
                <c:pt idx="1025">
                  <c:v>42457</c:v>
                </c:pt>
                <c:pt idx="1026">
                  <c:v>42458</c:v>
                </c:pt>
                <c:pt idx="1027">
                  <c:v>42459</c:v>
                </c:pt>
                <c:pt idx="1028">
                  <c:v>42460</c:v>
                </c:pt>
                <c:pt idx="1029">
                  <c:v>42461</c:v>
                </c:pt>
                <c:pt idx="1030">
                  <c:v>42465</c:v>
                </c:pt>
                <c:pt idx="1031">
                  <c:v>42466</c:v>
                </c:pt>
                <c:pt idx="1032">
                  <c:v>42467</c:v>
                </c:pt>
                <c:pt idx="1033">
                  <c:v>42468</c:v>
                </c:pt>
                <c:pt idx="1034">
                  <c:v>42471</c:v>
                </c:pt>
                <c:pt idx="1035">
                  <c:v>42472</c:v>
                </c:pt>
                <c:pt idx="1036">
                  <c:v>42473</c:v>
                </c:pt>
                <c:pt idx="1037">
                  <c:v>42474</c:v>
                </c:pt>
                <c:pt idx="1038">
                  <c:v>42475</c:v>
                </c:pt>
                <c:pt idx="1039">
                  <c:v>42478</c:v>
                </c:pt>
                <c:pt idx="1040">
                  <c:v>42479</c:v>
                </c:pt>
                <c:pt idx="1041">
                  <c:v>42480</c:v>
                </c:pt>
                <c:pt idx="1042">
                  <c:v>42481</c:v>
                </c:pt>
                <c:pt idx="1043">
                  <c:v>42482</c:v>
                </c:pt>
                <c:pt idx="1044">
                  <c:v>42485</c:v>
                </c:pt>
                <c:pt idx="1045">
                  <c:v>42486</c:v>
                </c:pt>
                <c:pt idx="1046">
                  <c:v>42487</c:v>
                </c:pt>
                <c:pt idx="1047">
                  <c:v>42488</c:v>
                </c:pt>
                <c:pt idx="1048">
                  <c:v>42489</c:v>
                </c:pt>
                <c:pt idx="1049">
                  <c:v>42493</c:v>
                </c:pt>
                <c:pt idx="1050">
                  <c:v>42494</c:v>
                </c:pt>
                <c:pt idx="1051">
                  <c:v>42495</c:v>
                </c:pt>
                <c:pt idx="1052">
                  <c:v>42496</c:v>
                </c:pt>
                <c:pt idx="1053">
                  <c:v>42499</c:v>
                </c:pt>
                <c:pt idx="1054">
                  <c:v>42500</c:v>
                </c:pt>
                <c:pt idx="1055">
                  <c:v>42501</c:v>
                </c:pt>
                <c:pt idx="1056">
                  <c:v>42502</c:v>
                </c:pt>
                <c:pt idx="1057">
                  <c:v>42503</c:v>
                </c:pt>
                <c:pt idx="1058">
                  <c:v>42506</c:v>
                </c:pt>
                <c:pt idx="1059">
                  <c:v>42507</c:v>
                </c:pt>
                <c:pt idx="1060">
                  <c:v>42508</c:v>
                </c:pt>
                <c:pt idx="1061">
                  <c:v>42509</c:v>
                </c:pt>
                <c:pt idx="1062">
                  <c:v>42510</c:v>
                </c:pt>
                <c:pt idx="1063">
                  <c:v>42513</c:v>
                </c:pt>
                <c:pt idx="1064">
                  <c:v>42514</c:v>
                </c:pt>
                <c:pt idx="1065">
                  <c:v>42515</c:v>
                </c:pt>
                <c:pt idx="1066">
                  <c:v>42516</c:v>
                </c:pt>
                <c:pt idx="1067">
                  <c:v>42517</c:v>
                </c:pt>
                <c:pt idx="1068">
                  <c:v>42520</c:v>
                </c:pt>
                <c:pt idx="1069">
                  <c:v>42521</c:v>
                </c:pt>
                <c:pt idx="1070">
                  <c:v>42522</c:v>
                </c:pt>
                <c:pt idx="1071">
                  <c:v>42523</c:v>
                </c:pt>
                <c:pt idx="1072">
                  <c:v>42524</c:v>
                </c:pt>
                <c:pt idx="1073">
                  <c:v>42527</c:v>
                </c:pt>
                <c:pt idx="1074">
                  <c:v>42528</c:v>
                </c:pt>
                <c:pt idx="1075">
                  <c:v>42529</c:v>
                </c:pt>
                <c:pt idx="1076">
                  <c:v>42534</c:v>
                </c:pt>
                <c:pt idx="1077">
                  <c:v>42535</c:v>
                </c:pt>
                <c:pt idx="1078">
                  <c:v>42536</c:v>
                </c:pt>
                <c:pt idx="1079">
                  <c:v>42537</c:v>
                </c:pt>
                <c:pt idx="1080">
                  <c:v>42538</c:v>
                </c:pt>
                <c:pt idx="1081">
                  <c:v>42541</c:v>
                </c:pt>
                <c:pt idx="1082">
                  <c:v>42542</c:v>
                </c:pt>
                <c:pt idx="1083">
                  <c:v>42543</c:v>
                </c:pt>
                <c:pt idx="1084">
                  <c:v>42544</c:v>
                </c:pt>
                <c:pt idx="1085">
                  <c:v>42545</c:v>
                </c:pt>
                <c:pt idx="1086">
                  <c:v>42548</c:v>
                </c:pt>
                <c:pt idx="1087">
                  <c:v>42549</c:v>
                </c:pt>
                <c:pt idx="1088">
                  <c:v>42550</c:v>
                </c:pt>
                <c:pt idx="1089">
                  <c:v>42551</c:v>
                </c:pt>
                <c:pt idx="1090">
                  <c:v>42552</c:v>
                </c:pt>
                <c:pt idx="1091">
                  <c:v>42555</c:v>
                </c:pt>
                <c:pt idx="1092">
                  <c:v>42556</c:v>
                </c:pt>
                <c:pt idx="1093">
                  <c:v>42557</c:v>
                </c:pt>
                <c:pt idx="1094">
                  <c:v>42558</c:v>
                </c:pt>
                <c:pt idx="1095">
                  <c:v>42559</c:v>
                </c:pt>
                <c:pt idx="1096">
                  <c:v>42562</c:v>
                </c:pt>
                <c:pt idx="1097">
                  <c:v>42563</c:v>
                </c:pt>
                <c:pt idx="1098">
                  <c:v>42564</c:v>
                </c:pt>
                <c:pt idx="1099">
                  <c:v>42565</c:v>
                </c:pt>
                <c:pt idx="1100">
                  <c:v>42566</c:v>
                </c:pt>
                <c:pt idx="1101">
                  <c:v>42569</c:v>
                </c:pt>
                <c:pt idx="1102">
                  <c:v>42570</c:v>
                </c:pt>
                <c:pt idx="1103">
                  <c:v>42571</c:v>
                </c:pt>
                <c:pt idx="1104">
                  <c:v>42572</c:v>
                </c:pt>
                <c:pt idx="1105">
                  <c:v>42573</c:v>
                </c:pt>
                <c:pt idx="1106">
                  <c:v>42576</c:v>
                </c:pt>
                <c:pt idx="1107">
                  <c:v>42577</c:v>
                </c:pt>
                <c:pt idx="1108">
                  <c:v>42578</c:v>
                </c:pt>
                <c:pt idx="1109">
                  <c:v>42579</c:v>
                </c:pt>
                <c:pt idx="1110">
                  <c:v>42580</c:v>
                </c:pt>
                <c:pt idx="1111">
                  <c:v>42583</c:v>
                </c:pt>
                <c:pt idx="1112">
                  <c:v>42584</c:v>
                </c:pt>
                <c:pt idx="1113">
                  <c:v>42585</c:v>
                </c:pt>
                <c:pt idx="1114">
                  <c:v>42586</c:v>
                </c:pt>
                <c:pt idx="1115">
                  <c:v>42587</c:v>
                </c:pt>
                <c:pt idx="1116">
                  <c:v>42590</c:v>
                </c:pt>
                <c:pt idx="1117">
                  <c:v>42591</c:v>
                </c:pt>
                <c:pt idx="1118">
                  <c:v>42592</c:v>
                </c:pt>
                <c:pt idx="1119">
                  <c:v>42593</c:v>
                </c:pt>
                <c:pt idx="1120">
                  <c:v>42594</c:v>
                </c:pt>
                <c:pt idx="1121">
                  <c:v>42597</c:v>
                </c:pt>
                <c:pt idx="1122">
                  <c:v>42598</c:v>
                </c:pt>
                <c:pt idx="1123">
                  <c:v>42599</c:v>
                </c:pt>
                <c:pt idx="1124">
                  <c:v>42600</c:v>
                </c:pt>
                <c:pt idx="1125">
                  <c:v>42601</c:v>
                </c:pt>
                <c:pt idx="1126">
                  <c:v>42604</c:v>
                </c:pt>
                <c:pt idx="1127">
                  <c:v>42605</c:v>
                </c:pt>
                <c:pt idx="1128">
                  <c:v>42606</c:v>
                </c:pt>
                <c:pt idx="1129">
                  <c:v>42607</c:v>
                </c:pt>
                <c:pt idx="1130">
                  <c:v>42608</c:v>
                </c:pt>
                <c:pt idx="1131">
                  <c:v>42611</c:v>
                </c:pt>
                <c:pt idx="1132">
                  <c:v>42612</c:v>
                </c:pt>
                <c:pt idx="1133">
                  <c:v>42613</c:v>
                </c:pt>
                <c:pt idx="1134">
                  <c:v>42614</c:v>
                </c:pt>
                <c:pt idx="1135">
                  <c:v>42615</c:v>
                </c:pt>
                <c:pt idx="1136">
                  <c:v>42618</c:v>
                </c:pt>
                <c:pt idx="1137">
                  <c:v>42619</c:v>
                </c:pt>
                <c:pt idx="1138">
                  <c:v>42620</c:v>
                </c:pt>
                <c:pt idx="1139">
                  <c:v>42621</c:v>
                </c:pt>
                <c:pt idx="1140">
                  <c:v>42622</c:v>
                </c:pt>
                <c:pt idx="1141">
                  <c:v>42625</c:v>
                </c:pt>
                <c:pt idx="1142">
                  <c:v>42626</c:v>
                </c:pt>
                <c:pt idx="1143">
                  <c:v>42627</c:v>
                </c:pt>
                <c:pt idx="1144">
                  <c:v>42632</c:v>
                </c:pt>
                <c:pt idx="1145">
                  <c:v>42633</c:v>
                </c:pt>
                <c:pt idx="1146">
                  <c:v>42634</c:v>
                </c:pt>
                <c:pt idx="1147">
                  <c:v>42635</c:v>
                </c:pt>
                <c:pt idx="1148">
                  <c:v>42636</c:v>
                </c:pt>
                <c:pt idx="1149">
                  <c:v>42639</c:v>
                </c:pt>
                <c:pt idx="1150">
                  <c:v>42640</c:v>
                </c:pt>
                <c:pt idx="1151">
                  <c:v>42641</c:v>
                </c:pt>
                <c:pt idx="1152">
                  <c:v>42642</c:v>
                </c:pt>
                <c:pt idx="1153">
                  <c:v>42643</c:v>
                </c:pt>
                <c:pt idx="1154">
                  <c:v>42653</c:v>
                </c:pt>
                <c:pt idx="1155">
                  <c:v>42654</c:v>
                </c:pt>
                <c:pt idx="1156">
                  <c:v>42655</c:v>
                </c:pt>
                <c:pt idx="1157">
                  <c:v>42656</c:v>
                </c:pt>
                <c:pt idx="1158">
                  <c:v>42657</c:v>
                </c:pt>
                <c:pt idx="1159">
                  <c:v>42660</c:v>
                </c:pt>
                <c:pt idx="1160">
                  <c:v>42661</c:v>
                </c:pt>
                <c:pt idx="1161">
                  <c:v>42662</c:v>
                </c:pt>
                <c:pt idx="1162">
                  <c:v>42663</c:v>
                </c:pt>
                <c:pt idx="1163">
                  <c:v>42664</c:v>
                </c:pt>
                <c:pt idx="1164">
                  <c:v>42667</c:v>
                </c:pt>
                <c:pt idx="1165">
                  <c:v>42668</c:v>
                </c:pt>
                <c:pt idx="1166">
                  <c:v>42669</c:v>
                </c:pt>
                <c:pt idx="1167">
                  <c:v>42670</c:v>
                </c:pt>
                <c:pt idx="1168">
                  <c:v>42671</c:v>
                </c:pt>
                <c:pt idx="1169">
                  <c:v>42674</c:v>
                </c:pt>
                <c:pt idx="1170">
                  <c:v>42675</c:v>
                </c:pt>
                <c:pt idx="1171">
                  <c:v>42676</c:v>
                </c:pt>
                <c:pt idx="1172">
                  <c:v>42677</c:v>
                </c:pt>
                <c:pt idx="1173">
                  <c:v>42678</c:v>
                </c:pt>
                <c:pt idx="1174">
                  <c:v>42681</c:v>
                </c:pt>
                <c:pt idx="1175">
                  <c:v>42682</c:v>
                </c:pt>
                <c:pt idx="1176">
                  <c:v>42683</c:v>
                </c:pt>
                <c:pt idx="1177">
                  <c:v>42684</c:v>
                </c:pt>
                <c:pt idx="1178">
                  <c:v>42685</c:v>
                </c:pt>
                <c:pt idx="1179">
                  <c:v>42688</c:v>
                </c:pt>
                <c:pt idx="1180">
                  <c:v>42689</c:v>
                </c:pt>
                <c:pt idx="1181">
                  <c:v>42690</c:v>
                </c:pt>
                <c:pt idx="1182">
                  <c:v>42691</c:v>
                </c:pt>
                <c:pt idx="1183">
                  <c:v>42692</c:v>
                </c:pt>
                <c:pt idx="1184">
                  <c:v>42695</c:v>
                </c:pt>
                <c:pt idx="1185">
                  <c:v>42696</c:v>
                </c:pt>
                <c:pt idx="1186">
                  <c:v>42697</c:v>
                </c:pt>
                <c:pt idx="1187">
                  <c:v>42698</c:v>
                </c:pt>
                <c:pt idx="1188">
                  <c:v>42699</c:v>
                </c:pt>
                <c:pt idx="1189">
                  <c:v>42702</c:v>
                </c:pt>
                <c:pt idx="1190">
                  <c:v>42703</c:v>
                </c:pt>
                <c:pt idx="1191">
                  <c:v>42704</c:v>
                </c:pt>
                <c:pt idx="1192">
                  <c:v>42705</c:v>
                </c:pt>
                <c:pt idx="1193">
                  <c:v>42706</c:v>
                </c:pt>
                <c:pt idx="1194">
                  <c:v>42709</c:v>
                </c:pt>
                <c:pt idx="1195">
                  <c:v>42710</c:v>
                </c:pt>
                <c:pt idx="1196">
                  <c:v>42711</c:v>
                </c:pt>
                <c:pt idx="1197">
                  <c:v>42712</c:v>
                </c:pt>
                <c:pt idx="1198">
                  <c:v>42713</c:v>
                </c:pt>
                <c:pt idx="1199">
                  <c:v>42716</c:v>
                </c:pt>
                <c:pt idx="1200">
                  <c:v>42717</c:v>
                </c:pt>
                <c:pt idx="1201">
                  <c:v>42718</c:v>
                </c:pt>
                <c:pt idx="1202">
                  <c:v>42719</c:v>
                </c:pt>
                <c:pt idx="1203">
                  <c:v>42720</c:v>
                </c:pt>
                <c:pt idx="1204">
                  <c:v>42723</c:v>
                </c:pt>
                <c:pt idx="1205">
                  <c:v>42724</c:v>
                </c:pt>
                <c:pt idx="1206">
                  <c:v>42725</c:v>
                </c:pt>
                <c:pt idx="1207">
                  <c:v>42726</c:v>
                </c:pt>
                <c:pt idx="1208">
                  <c:v>42727</c:v>
                </c:pt>
                <c:pt idx="1209">
                  <c:v>42730</c:v>
                </c:pt>
                <c:pt idx="1210">
                  <c:v>42731</c:v>
                </c:pt>
                <c:pt idx="1211">
                  <c:v>42732</c:v>
                </c:pt>
                <c:pt idx="1212">
                  <c:v>42733</c:v>
                </c:pt>
                <c:pt idx="1213">
                  <c:v>42734</c:v>
                </c:pt>
                <c:pt idx="1214">
                  <c:v>42738</c:v>
                </c:pt>
                <c:pt idx="1215">
                  <c:v>42739</c:v>
                </c:pt>
                <c:pt idx="1216">
                  <c:v>42740</c:v>
                </c:pt>
                <c:pt idx="1217">
                  <c:v>42741</c:v>
                </c:pt>
                <c:pt idx="1218">
                  <c:v>42744</c:v>
                </c:pt>
                <c:pt idx="1219">
                  <c:v>42745</c:v>
                </c:pt>
                <c:pt idx="1220">
                  <c:v>42746</c:v>
                </c:pt>
                <c:pt idx="1221">
                  <c:v>42747</c:v>
                </c:pt>
                <c:pt idx="1222">
                  <c:v>42748</c:v>
                </c:pt>
                <c:pt idx="1223">
                  <c:v>42751</c:v>
                </c:pt>
                <c:pt idx="1224">
                  <c:v>42752</c:v>
                </c:pt>
                <c:pt idx="1225">
                  <c:v>42753</c:v>
                </c:pt>
                <c:pt idx="1226">
                  <c:v>42754</c:v>
                </c:pt>
                <c:pt idx="1227">
                  <c:v>42755</c:v>
                </c:pt>
                <c:pt idx="1228">
                  <c:v>42758</c:v>
                </c:pt>
                <c:pt idx="1229">
                  <c:v>42759</c:v>
                </c:pt>
                <c:pt idx="1230">
                  <c:v>42760</c:v>
                </c:pt>
                <c:pt idx="1231">
                  <c:v>42761</c:v>
                </c:pt>
                <c:pt idx="1232">
                  <c:v>42769</c:v>
                </c:pt>
                <c:pt idx="1233">
                  <c:v>42772</c:v>
                </c:pt>
                <c:pt idx="1234">
                  <c:v>42773</c:v>
                </c:pt>
                <c:pt idx="1235">
                  <c:v>42774</c:v>
                </c:pt>
                <c:pt idx="1236">
                  <c:v>42775</c:v>
                </c:pt>
                <c:pt idx="1237">
                  <c:v>42776</c:v>
                </c:pt>
                <c:pt idx="1238">
                  <c:v>42779</c:v>
                </c:pt>
                <c:pt idx="1239">
                  <c:v>42780</c:v>
                </c:pt>
                <c:pt idx="1240">
                  <c:v>42781</c:v>
                </c:pt>
                <c:pt idx="1241">
                  <c:v>42782</c:v>
                </c:pt>
                <c:pt idx="1242">
                  <c:v>42783</c:v>
                </c:pt>
                <c:pt idx="1243">
                  <c:v>42786</c:v>
                </c:pt>
                <c:pt idx="1244">
                  <c:v>42787</c:v>
                </c:pt>
                <c:pt idx="1245">
                  <c:v>42788</c:v>
                </c:pt>
                <c:pt idx="1246">
                  <c:v>42789</c:v>
                </c:pt>
                <c:pt idx="1247">
                  <c:v>42790</c:v>
                </c:pt>
                <c:pt idx="1248">
                  <c:v>42793</c:v>
                </c:pt>
                <c:pt idx="1249">
                  <c:v>42794</c:v>
                </c:pt>
                <c:pt idx="1250">
                  <c:v>42795</c:v>
                </c:pt>
                <c:pt idx="1251">
                  <c:v>42796</c:v>
                </c:pt>
                <c:pt idx="1252">
                  <c:v>42797</c:v>
                </c:pt>
                <c:pt idx="1253">
                  <c:v>42800</c:v>
                </c:pt>
                <c:pt idx="1254">
                  <c:v>42801</c:v>
                </c:pt>
                <c:pt idx="1255">
                  <c:v>42802</c:v>
                </c:pt>
                <c:pt idx="1256">
                  <c:v>42803</c:v>
                </c:pt>
                <c:pt idx="1257">
                  <c:v>42804</c:v>
                </c:pt>
                <c:pt idx="1258">
                  <c:v>42807</c:v>
                </c:pt>
                <c:pt idx="1259">
                  <c:v>42808</c:v>
                </c:pt>
                <c:pt idx="1260">
                  <c:v>42809</c:v>
                </c:pt>
                <c:pt idx="1261">
                  <c:v>42810</c:v>
                </c:pt>
                <c:pt idx="1262">
                  <c:v>42811</c:v>
                </c:pt>
                <c:pt idx="1263">
                  <c:v>42814</c:v>
                </c:pt>
                <c:pt idx="1264">
                  <c:v>42815</c:v>
                </c:pt>
                <c:pt idx="1265">
                  <c:v>42816</c:v>
                </c:pt>
                <c:pt idx="1266">
                  <c:v>42817</c:v>
                </c:pt>
                <c:pt idx="1267">
                  <c:v>42818</c:v>
                </c:pt>
                <c:pt idx="1268">
                  <c:v>42821</c:v>
                </c:pt>
                <c:pt idx="1269">
                  <c:v>42822</c:v>
                </c:pt>
                <c:pt idx="1270">
                  <c:v>42823</c:v>
                </c:pt>
                <c:pt idx="1271">
                  <c:v>42824</c:v>
                </c:pt>
                <c:pt idx="1272">
                  <c:v>42825</c:v>
                </c:pt>
                <c:pt idx="1273">
                  <c:v>42830</c:v>
                </c:pt>
                <c:pt idx="1274">
                  <c:v>42831</c:v>
                </c:pt>
                <c:pt idx="1275">
                  <c:v>42832</c:v>
                </c:pt>
                <c:pt idx="1276">
                  <c:v>42835</c:v>
                </c:pt>
                <c:pt idx="1277">
                  <c:v>42836</c:v>
                </c:pt>
                <c:pt idx="1278">
                  <c:v>42837</c:v>
                </c:pt>
                <c:pt idx="1279">
                  <c:v>42838</c:v>
                </c:pt>
                <c:pt idx="1280">
                  <c:v>42839</c:v>
                </c:pt>
                <c:pt idx="1281">
                  <c:v>42842</c:v>
                </c:pt>
                <c:pt idx="1282">
                  <c:v>42843</c:v>
                </c:pt>
                <c:pt idx="1283">
                  <c:v>42844</c:v>
                </c:pt>
                <c:pt idx="1284">
                  <c:v>42845</c:v>
                </c:pt>
                <c:pt idx="1285">
                  <c:v>42846</c:v>
                </c:pt>
                <c:pt idx="1286">
                  <c:v>42849</c:v>
                </c:pt>
                <c:pt idx="1287">
                  <c:v>42850</c:v>
                </c:pt>
                <c:pt idx="1288">
                  <c:v>42851</c:v>
                </c:pt>
                <c:pt idx="1289">
                  <c:v>42852</c:v>
                </c:pt>
                <c:pt idx="1290">
                  <c:v>42853</c:v>
                </c:pt>
                <c:pt idx="1291">
                  <c:v>42857</c:v>
                </c:pt>
                <c:pt idx="1292">
                  <c:v>42858</c:v>
                </c:pt>
                <c:pt idx="1293">
                  <c:v>42859</c:v>
                </c:pt>
                <c:pt idx="1294">
                  <c:v>42860</c:v>
                </c:pt>
                <c:pt idx="1295">
                  <c:v>42863</c:v>
                </c:pt>
                <c:pt idx="1296">
                  <c:v>42864</c:v>
                </c:pt>
                <c:pt idx="1297">
                  <c:v>42865</c:v>
                </c:pt>
                <c:pt idx="1298">
                  <c:v>42866</c:v>
                </c:pt>
                <c:pt idx="1299">
                  <c:v>42867</c:v>
                </c:pt>
                <c:pt idx="1300">
                  <c:v>42870</c:v>
                </c:pt>
                <c:pt idx="1301">
                  <c:v>42871</c:v>
                </c:pt>
                <c:pt idx="1302">
                  <c:v>42872</c:v>
                </c:pt>
                <c:pt idx="1303">
                  <c:v>42873</c:v>
                </c:pt>
                <c:pt idx="1304">
                  <c:v>42874</c:v>
                </c:pt>
                <c:pt idx="1305">
                  <c:v>42877</c:v>
                </c:pt>
                <c:pt idx="1306">
                  <c:v>42878</c:v>
                </c:pt>
                <c:pt idx="1307">
                  <c:v>42879</c:v>
                </c:pt>
                <c:pt idx="1308">
                  <c:v>42880</c:v>
                </c:pt>
                <c:pt idx="1309">
                  <c:v>42881</c:v>
                </c:pt>
                <c:pt idx="1310">
                  <c:v>42886</c:v>
                </c:pt>
                <c:pt idx="1311">
                  <c:v>42887</c:v>
                </c:pt>
                <c:pt idx="1312">
                  <c:v>42888</c:v>
                </c:pt>
                <c:pt idx="1313">
                  <c:v>42891</c:v>
                </c:pt>
                <c:pt idx="1314">
                  <c:v>42892</c:v>
                </c:pt>
                <c:pt idx="1315">
                  <c:v>42893</c:v>
                </c:pt>
                <c:pt idx="1316">
                  <c:v>42894</c:v>
                </c:pt>
                <c:pt idx="1317">
                  <c:v>42895</c:v>
                </c:pt>
                <c:pt idx="1318">
                  <c:v>42898</c:v>
                </c:pt>
                <c:pt idx="1319">
                  <c:v>42899</c:v>
                </c:pt>
                <c:pt idx="1320">
                  <c:v>42900</c:v>
                </c:pt>
                <c:pt idx="1321">
                  <c:v>42901</c:v>
                </c:pt>
                <c:pt idx="1322">
                  <c:v>42902</c:v>
                </c:pt>
                <c:pt idx="1323">
                  <c:v>42905</c:v>
                </c:pt>
                <c:pt idx="1324">
                  <c:v>42906</c:v>
                </c:pt>
                <c:pt idx="1325">
                  <c:v>42907</c:v>
                </c:pt>
                <c:pt idx="1326">
                  <c:v>42908</c:v>
                </c:pt>
                <c:pt idx="1327">
                  <c:v>42909</c:v>
                </c:pt>
                <c:pt idx="1328">
                  <c:v>42912</c:v>
                </c:pt>
                <c:pt idx="1329">
                  <c:v>42913</c:v>
                </c:pt>
                <c:pt idx="1330">
                  <c:v>42914</c:v>
                </c:pt>
                <c:pt idx="1331">
                  <c:v>42915</c:v>
                </c:pt>
                <c:pt idx="1332">
                  <c:v>42916</c:v>
                </c:pt>
                <c:pt idx="1333">
                  <c:v>42919</c:v>
                </c:pt>
                <c:pt idx="1334">
                  <c:v>42920</c:v>
                </c:pt>
                <c:pt idx="1335">
                  <c:v>42921</c:v>
                </c:pt>
                <c:pt idx="1336">
                  <c:v>42922</c:v>
                </c:pt>
                <c:pt idx="1337">
                  <c:v>42923</c:v>
                </c:pt>
                <c:pt idx="1338">
                  <c:v>42926</c:v>
                </c:pt>
                <c:pt idx="1339">
                  <c:v>42927</c:v>
                </c:pt>
                <c:pt idx="1340">
                  <c:v>42928</c:v>
                </c:pt>
                <c:pt idx="1341">
                  <c:v>42929</c:v>
                </c:pt>
                <c:pt idx="1342">
                  <c:v>42930</c:v>
                </c:pt>
                <c:pt idx="1343">
                  <c:v>42933</c:v>
                </c:pt>
                <c:pt idx="1344">
                  <c:v>42934</c:v>
                </c:pt>
                <c:pt idx="1345">
                  <c:v>42935</c:v>
                </c:pt>
                <c:pt idx="1346">
                  <c:v>42936</c:v>
                </c:pt>
                <c:pt idx="1347">
                  <c:v>42937</c:v>
                </c:pt>
                <c:pt idx="1348">
                  <c:v>42940</c:v>
                </c:pt>
                <c:pt idx="1349">
                  <c:v>42941</c:v>
                </c:pt>
                <c:pt idx="1350">
                  <c:v>42942</c:v>
                </c:pt>
                <c:pt idx="1351">
                  <c:v>42943</c:v>
                </c:pt>
                <c:pt idx="1352">
                  <c:v>42944</c:v>
                </c:pt>
                <c:pt idx="1353">
                  <c:v>42947</c:v>
                </c:pt>
                <c:pt idx="1354">
                  <c:v>42948</c:v>
                </c:pt>
                <c:pt idx="1355">
                  <c:v>42949</c:v>
                </c:pt>
                <c:pt idx="1356">
                  <c:v>42950</c:v>
                </c:pt>
                <c:pt idx="1357">
                  <c:v>42951</c:v>
                </c:pt>
                <c:pt idx="1358">
                  <c:v>42954</c:v>
                </c:pt>
                <c:pt idx="1359">
                  <c:v>42955</c:v>
                </c:pt>
                <c:pt idx="1360">
                  <c:v>42956</c:v>
                </c:pt>
                <c:pt idx="1361">
                  <c:v>42957</c:v>
                </c:pt>
                <c:pt idx="1362">
                  <c:v>42958</c:v>
                </c:pt>
                <c:pt idx="1363">
                  <c:v>42961</c:v>
                </c:pt>
                <c:pt idx="1364">
                  <c:v>42962</c:v>
                </c:pt>
                <c:pt idx="1365">
                  <c:v>42963</c:v>
                </c:pt>
                <c:pt idx="1366">
                  <c:v>42964</c:v>
                </c:pt>
                <c:pt idx="1367">
                  <c:v>42965</c:v>
                </c:pt>
                <c:pt idx="1368">
                  <c:v>42968</c:v>
                </c:pt>
                <c:pt idx="1369">
                  <c:v>42969</c:v>
                </c:pt>
                <c:pt idx="1370">
                  <c:v>42970</c:v>
                </c:pt>
                <c:pt idx="1371">
                  <c:v>42971</c:v>
                </c:pt>
                <c:pt idx="1372">
                  <c:v>42972</c:v>
                </c:pt>
                <c:pt idx="1373">
                  <c:v>42975</c:v>
                </c:pt>
                <c:pt idx="1374">
                  <c:v>42976</c:v>
                </c:pt>
                <c:pt idx="1375">
                  <c:v>42977</c:v>
                </c:pt>
                <c:pt idx="1376">
                  <c:v>42978</c:v>
                </c:pt>
                <c:pt idx="1377">
                  <c:v>42979</c:v>
                </c:pt>
                <c:pt idx="1378">
                  <c:v>42982</c:v>
                </c:pt>
                <c:pt idx="1379">
                  <c:v>42983</c:v>
                </c:pt>
                <c:pt idx="1380">
                  <c:v>42984</c:v>
                </c:pt>
                <c:pt idx="1381">
                  <c:v>42985</c:v>
                </c:pt>
                <c:pt idx="1382">
                  <c:v>42986</c:v>
                </c:pt>
                <c:pt idx="1383">
                  <c:v>42989</c:v>
                </c:pt>
                <c:pt idx="1384">
                  <c:v>42990</c:v>
                </c:pt>
                <c:pt idx="1385">
                  <c:v>42991</c:v>
                </c:pt>
                <c:pt idx="1386">
                  <c:v>42992</c:v>
                </c:pt>
                <c:pt idx="1387">
                  <c:v>42993</c:v>
                </c:pt>
                <c:pt idx="1388">
                  <c:v>42996</c:v>
                </c:pt>
                <c:pt idx="1389">
                  <c:v>42997</c:v>
                </c:pt>
                <c:pt idx="1390">
                  <c:v>42998</c:v>
                </c:pt>
                <c:pt idx="1391">
                  <c:v>42999</c:v>
                </c:pt>
                <c:pt idx="1392">
                  <c:v>43000</c:v>
                </c:pt>
                <c:pt idx="1393">
                  <c:v>43003</c:v>
                </c:pt>
                <c:pt idx="1394">
                  <c:v>43004</c:v>
                </c:pt>
                <c:pt idx="1395">
                  <c:v>43005</c:v>
                </c:pt>
                <c:pt idx="1396">
                  <c:v>43006</c:v>
                </c:pt>
                <c:pt idx="1397">
                  <c:v>43007</c:v>
                </c:pt>
                <c:pt idx="1398">
                  <c:v>43017</c:v>
                </c:pt>
                <c:pt idx="1399">
                  <c:v>43018</c:v>
                </c:pt>
                <c:pt idx="1400">
                  <c:v>43019</c:v>
                </c:pt>
                <c:pt idx="1401">
                  <c:v>43020</c:v>
                </c:pt>
                <c:pt idx="1402">
                  <c:v>43021</c:v>
                </c:pt>
                <c:pt idx="1403">
                  <c:v>43024</c:v>
                </c:pt>
                <c:pt idx="1404">
                  <c:v>43025</c:v>
                </c:pt>
                <c:pt idx="1405">
                  <c:v>43026</c:v>
                </c:pt>
                <c:pt idx="1406">
                  <c:v>43027</c:v>
                </c:pt>
                <c:pt idx="1407">
                  <c:v>43028</c:v>
                </c:pt>
                <c:pt idx="1408">
                  <c:v>43031</c:v>
                </c:pt>
                <c:pt idx="1409">
                  <c:v>43032</c:v>
                </c:pt>
                <c:pt idx="1410">
                  <c:v>43033</c:v>
                </c:pt>
                <c:pt idx="1411">
                  <c:v>43034</c:v>
                </c:pt>
                <c:pt idx="1412">
                  <c:v>43035</c:v>
                </c:pt>
                <c:pt idx="1413">
                  <c:v>43038</c:v>
                </c:pt>
                <c:pt idx="1414">
                  <c:v>43039</c:v>
                </c:pt>
                <c:pt idx="1415">
                  <c:v>43040</c:v>
                </c:pt>
                <c:pt idx="1416">
                  <c:v>43041</c:v>
                </c:pt>
                <c:pt idx="1417">
                  <c:v>43042</c:v>
                </c:pt>
                <c:pt idx="1418">
                  <c:v>43045</c:v>
                </c:pt>
                <c:pt idx="1419">
                  <c:v>43046</c:v>
                </c:pt>
                <c:pt idx="1420">
                  <c:v>43047</c:v>
                </c:pt>
                <c:pt idx="1421">
                  <c:v>43048</c:v>
                </c:pt>
                <c:pt idx="1422">
                  <c:v>43049</c:v>
                </c:pt>
                <c:pt idx="1423">
                  <c:v>43052</c:v>
                </c:pt>
                <c:pt idx="1424">
                  <c:v>43053</c:v>
                </c:pt>
                <c:pt idx="1425">
                  <c:v>43054</c:v>
                </c:pt>
                <c:pt idx="1426">
                  <c:v>43055</c:v>
                </c:pt>
                <c:pt idx="1427">
                  <c:v>43056</c:v>
                </c:pt>
                <c:pt idx="1428">
                  <c:v>43059</c:v>
                </c:pt>
                <c:pt idx="1429">
                  <c:v>43060</c:v>
                </c:pt>
                <c:pt idx="1430">
                  <c:v>43061</c:v>
                </c:pt>
                <c:pt idx="1431">
                  <c:v>43062</c:v>
                </c:pt>
                <c:pt idx="1432">
                  <c:v>43063</c:v>
                </c:pt>
                <c:pt idx="1433">
                  <c:v>43066</c:v>
                </c:pt>
                <c:pt idx="1434">
                  <c:v>43067</c:v>
                </c:pt>
                <c:pt idx="1435">
                  <c:v>43068</c:v>
                </c:pt>
                <c:pt idx="1436">
                  <c:v>43069</c:v>
                </c:pt>
                <c:pt idx="1437">
                  <c:v>43070</c:v>
                </c:pt>
                <c:pt idx="1438">
                  <c:v>43073</c:v>
                </c:pt>
                <c:pt idx="1439">
                  <c:v>43074</c:v>
                </c:pt>
                <c:pt idx="1440">
                  <c:v>43075</c:v>
                </c:pt>
                <c:pt idx="1441">
                  <c:v>43076</c:v>
                </c:pt>
                <c:pt idx="1442">
                  <c:v>43077</c:v>
                </c:pt>
                <c:pt idx="1443">
                  <c:v>43080</c:v>
                </c:pt>
                <c:pt idx="1444">
                  <c:v>43081</c:v>
                </c:pt>
                <c:pt idx="1445">
                  <c:v>43082</c:v>
                </c:pt>
                <c:pt idx="1446">
                  <c:v>43083</c:v>
                </c:pt>
                <c:pt idx="1447">
                  <c:v>43084</c:v>
                </c:pt>
                <c:pt idx="1448">
                  <c:v>43087</c:v>
                </c:pt>
                <c:pt idx="1449">
                  <c:v>43088</c:v>
                </c:pt>
                <c:pt idx="1450">
                  <c:v>43089</c:v>
                </c:pt>
                <c:pt idx="1451">
                  <c:v>43090</c:v>
                </c:pt>
                <c:pt idx="1452">
                  <c:v>43091</c:v>
                </c:pt>
                <c:pt idx="1453">
                  <c:v>43094</c:v>
                </c:pt>
                <c:pt idx="1454">
                  <c:v>43095</c:v>
                </c:pt>
                <c:pt idx="1455">
                  <c:v>43096</c:v>
                </c:pt>
                <c:pt idx="1456">
                  <c:v>43097</c:v>
                </c:pt>
                <c:pt idx="1457">
                  <c:v>43098</c:v>
                </c:pt>
                <c:pt idx="1458">
                  <c:v>43102</c:v>
                </c:pt>
                <c:pt idx="1459">
                  <c:v>43103</c:v>
                </c:pt>
                <c:pt idx="1460">
                  <c:v>43104</c:v>
                </c:pt>
                <c:pt idx="1461">
                  <c:v>43105</c:v>
                </c:pt>
                <c:pt idx="1462">
                  <c:v>43108</c:v>
                </c:pt>
                <c:pt idx="1463">
                  <c:v>43109</c:v>
                </c:pt>
                <c:pt idx="1464">
                  <c:v>43110</c:v>
                </c:pt>
                <c:pt idx="1465">
                  <c:v>43111</c:v>
                </c:pt>
                <c:pt idx="1466">
                  <c:v>43112</c:v>
                </c:pt>
                <c:pt idx="1467">
                  <c:v>43115</c:v>
                </c:pt>
                <c:pt idx="1468">
                  <c:v>43116</c:v>
                </c:pt>
                <c:pt idx="1469">
                  <c:v>43117</c:v>
                </c:pt>
                <c:pt idx="1470">
                  <c:v>43118</c:v>
                </c:pt>
                <c:pt idx="1471">
                  <c:v>43119</c:v>
                </c:pt>
                <c:pt idx="1472">
                  <c:v>43122</c:v>
                </c:pt>
                <c:pt idx="1473">
                  <c:v>43123</c:v>
                </c:pt>
                <c:pt idx="1474">
                  <c:v>43124</c:v>
                </c:pt>
                <c:pt idx="1475">
                  <c:v>43125</c:v>
                </c:pt>
                <c:pt idx="1476">
                  <c:v>43126</c:v>
                </c:pt>
                <c:pt idx="1477">
                  <c:v>43129</c:v>
                </c:pt>
                <c:pt idx="1478">
                  <c:v>43130</c:v>
                </c:pt>
                <c:pt idx="1479">
                  <c:v>43131</c:v>
                </c:pt>
                <c:pt idx="1480">
                  <c:v>43132</c:v>
                </c:pt>
                <c:pt idx="1481">
                  <c:v>43133</c:v>
                </c:pt>
                <c:pt idx="1482">
                  <c:v>43136</c:v>
                </c:pt>
                <c:pt idx="1483">
                  <c:v>43137</c:v>
                </c:pt>
                <c:pt idx="1484">
                  <c:v>43138</c:v>
                </c:pt>
                <c:pt idx="1485">
                  <c:v>43139</c:v>
                </c:pt>
                <c:pt idx="1486">
                  <c:v>43140</c:v>
                </c:pt>
                <c:pt idx="1487">
                  <c:v>43143</c:v>
                </c:pt>
                <c:pt idx="1488">
                  <c:v>43144</c:v>
                </c:pt>
                <c:pt idx="1489">
                  <c:v>43145</c:v>
                </c:pt>
                <c:pt idx="1490">
                  <c:v>43153</c:v>
                </c:pt>
                <c:pt idx="1491">
                  <c:v>43154</c:v>
                </c:pt>
                <c:pt idx="1492">
                  <c:v>43157</c:v>
                </c:pt>
                <c:pt idx="1493">
                  <c:v>43158</c:v>
                </c:pt>
                <c:pt idx="1494">
                  <c:v>43159</c:v>
                </c:pt>
                <c:pt idx="1495">
                  <c:v>43160</c:v>
                </c:pt>
                <c:pt idx="1496">
                  <c:v>43161</c:v>
                </c:pt>
                <c:pt idx="1497">
                  <c:v>43164</c:v>
                </c:pt>
                <c:pt idx="1498">
                  <c:v>43165</c:v>
                </c:pt>
                <c:pt idx="1499">
                  <c:v>43166</c:v>
                </c:pt>
                <c:pt idx="1500">
                  <c:v>43167</c:v>
                </c:pt>
                <c:pt idx="1501">
                  <c:v>43168</c:v>
                </c:pt>
                <c:pt idx="1502">
                  <c:v>43171</c:v>
                </c:pt>
                <c:pt idx="1503">
                  <c:v>43172</c:v>
                </c:pt>
                <c:pt idx="1504">
                  <c:v>43173</c:v>
                </c:pt>
                <c:pt idx="1505">
                  <c:v>43174</c:v>
                </c:pt>
                <c:pt idx="1506">
                  <c:v>43175</c:v>
                </c:pt>
                <c:pt idx="1507">
                  <c:v>43178</c:v>
                </c:pt>
                <c:pt idx="1508">
                  <c:v>43179</c:v>
                </c:pt>
                <c:pt idx="1509">
                  <c:v>43180</c:v>
                </c:pt>
                <c:pt idx="1510">
                  <c:v>43181</c:v>
                </c:pt>
                <c:pt idx="1511">
                  <c:v>43182</c:v>
                </c:pt>
                <c:pt idx="1512">
                  <c:v>43185</c:v>
                </c:pt>
                <c:pt idx="1513">
                  <c:v>43186</c:v>
                </c:pt>
                <c:pt idx="1514">
                  <c:v>43187</c:v>
                </c:pt>
                <c:pt idx="1515">
                  <c:v>43188</c:v>
                </c:pt>
                <c:pt idx="1516">
                  <c:v>43189</c:v>
                </c:pt>
                <c:pt idx="1517">
                  <c:v>43192</c:v>
                </c:pt>
                <c:pt idx="1518">
                  <c:v>43193</c:v>
                </c:pt>
                <c:pt idx="1519">
                  <c:v>43194</c:v>
                </c:pt>
                <c:pt idx="1520">
                  <c:v>43199</c:v>
                </c:pt>
                <c:pt idx="1521">
                  <c:v>43200</c:v>
                </c:pt>
                <c:pt idx="1522">
                  <c:v>43201</c:v>
                </c:pt>
                <c:pt idx="1523">
                  <c:v>43202</c:v>
                </c:pt>
                <c:pt idx="1524">
                  <c:v>43203</c:v>
                </c:pt>
                <c:pt idx="1525">
                  <c:v>43206</c:v>
                </c:pt>
                <c:pt idx="1526">
                  <c:v>43207</c:v>
                </c:pt>
                <c:pt idx="1527">
                  <c:v>43208</c:v>
                </c:pt>
                <c:pt idx="1528">
                  <c:v>43209</c:v>
                </c:pt>
                <c:pt idx="1529">
                  <c:v>43210</c:v>
                </c:pt>
                <c:pt idx="1530">
                  <c:v>43213</c:v>
                </c:pt>
                <c:pt idx="1531">
                  <c:v>43214</c:v>
                </c:pt>
                <c:pt idx="1532">
                  <c:v>43215</c:v>
                </c:pt>
                <c:pt idx="1533">
                  <c:v>43216</c:v>
                </c:pt>
                <c:pt idx="1534">
                  <c:v>43217</c:v>
                </c:pt>
                <c:pt idx="1535">
                  <c:v>43222</c:v>
                </c:pt>
                <c:pt idx="1536">
                  <c:v>43223</c:v>
                </c:pt>
                <c:pt idx="1537">
                  <c:v>43224</c:v>
                </c:pt>
                <c:pt idx="1538">
                  <c:v>43227</c:v>
                </c:pt>
                <c:pt idx="1539">
                  <c:v>43228</c:v>
                </c:pt>
                <c:pt idx="1540">
                  <c:v>43229</c:v>
                </c:pt>
                <c:pt idx="1541">
                  <c:v>43230</c:v>
                </c:pt>
                <c:pt idx="1542">
                  <c:v>43231</c:v>
                </c:pt>
                <c:pt idx="1543">
                  <c:v>43234</c:v>
                </c:pt>
                <c:pt idx="1544">
                  <c:v>43235</c:v>
                </c:pt>
                <c:pt idx="1545">
                  <c:v>43236</c:v>
                </c:pt>
                <c:pt idx="1546">
                  <c:v>43237</c:v>
                </c:pt>
                <c:pt idx="1547">
                  <c:v>43238</c:v>
                </c:pt>
                <c:pt idx="1548">
                  <c:v>43241</c:v>
                </c:pt>
                <c:pt idx="1549">
                  <c:v>43242</c:v>
                </c:pt>
                <c:pt idx="1550">
                  <c:v>43243</c:v>
                </c:pt>
                <c:pt idx="1551">
                  <c:v>43244</c:v>
                </c:pt>
                <c:pt idx="1552">
                  <c:v>43245</c:v>
                </c:pt>
                <c:pt idx="1553">
                  <c:v>43248</c:v>
                </c:pt>
                <c:pt idx="1554">
                  <c:v>43249</c:v>
                </c:pt>
                <c:pt idx="1555">
                  <c:v>43250</c:v>
                </c:pt>
                <c:pt idx="1556">
                  <c:v>43251</c:v>
                </c:pt>
                <c:pt idx="1557">
                  <c:v>43252</c:v>
                </c:pt>
                <c:pt idx="1558">
                  <c:v>43255</c:v>
                </c:pt>
                <c:pt idx="1559">
                  <c:v>43256</c:v>
                </c:pt>
                <c:pt idx="1560">
                  <c:v>43257</c:v>
                </c:pt>
                <c:pt idx="1561">
                  <c:v>43258</c:v>
                </c:pt>
                <c:pt idx="1562">
                  <c:v>43259</c:v>
                </c:pt>
                <c:pt idx="1563">
                  <c:v>43262</c:v>
                </c:pt>
                <c:pt idx="1564">
                  <c:v>43263</c:v>
                </c:pt>
                <c:pt idx="1565">
                  <c:v>43264</c:v>
                </c:pt>
                <c:pt idx="1566">
                  <c:v>43265</c:v>
                </c:pt>
                <c:pt idx="1567">
                  <c:v>43266</c:v>
                </c:pt>
                <c:pt idx="1568">
                  <c:v>43270</c:v>
                </c:pt>
                <c:pt idx="1569">
                  <c:v>43271</c:v>
                </c:pt>
                <c:pt idx="1570">
                  <c:v>43272</c:v>
                </c:pt>
                <c:pt idx="1571">
                  <c:v>43273</c:v>
                </c:pt>
                <c:pt idx="1572">
                  <c:v>43276</c:v>
                </c:pt>
                <c:pt idx="1573">
                  <c:v>43277</c:v>
                </c:pt>
                <c:pt idx="1574">
                  <c:v>43278</c:v>
                </c:pt>
                <c:pt idx="1575">
                  <c:v>43279</c:v>
                </c:pt>
                <c:pt idx="1576">
                  <c:v>43280</c:v>
                </c:pt>
                <c:pt idx="1577">
                  <c:v>43283</c:v>
                </c:pt>
                <c:pt idx="1578">
                  <c:v>43284</c:v>
                </c:pt>
                <c:pt idx="1579">
                  <c:v>43285</c:v>
                </c:pt>
                <c:pt idx="1580">
                  <c:v>43286</c:v>
                </c:pt>
                <c:pt idx="1581">
                  <c:v>43287</c:v>
                </c:pt>
                <c:pt idx="1582">
                  <c:v>43290</c:v>
                </c:pt>
                <c:pt idx="1583">
                  <c:v>43291</c:v>
                </c:pt>
                <c:pt idx="1584">
                  <c:v>43292</c:v>
                </c:pt>
                <c:pt idx="1585">
                  <c:v>43293</c:v>
                </c:pt>
                <c:pt idx="1586">
                  <c:v>43294</c:v>
                </c:pt>
                <c:pt idx="1587">
                  <c:v>43297</c:v>
                </c:pt>
                <c:pt idx="1588">
                  <c:v>43298</c:v>
                </c:pt>
                <c:pt idx="1589">
                  <c:v>43299</c:v>
                </c:pt>
                <c:pt idx="1590">
                  <c:v>43300</c:v>
                </c:pt>
                <c:pt idx="1591">
                  <c:v>43301</c:v>
                </c:pt>
                <c:pt idx="1592">
                  <c:v>43304</c:v>
                </c:pt>
                <c:pt idx="1593">
                  <c:v>43305</c:v>
                </c:pt>
                <c:pt idx="1594">
                  <c:v>43306</c:v>
                </c:pt>
                <c:pt idx="1595">
                  <c:v>43307</c:v>
                </c:pt>
                <c:pt idx="1596">
                  <c:v>43308</c:v>
                </c:pt>
                <c:pt idx="1597">
                  <c:v>43311</c:v>
                </c:pt>
                <c:pt idx="1598">
                  <c:v>43312</c:v>
                </c:pt>
                <c:pt idx="1599">
                  <c:v>43313</c:v>
                </c:pt>
                <c:pt idx="1600">
                  <c:v>43314</c:v>
                </c:pt>
                <c:pt idx="1601">
                  <c:v>43315</c:v>
                </c:pt>
                <c:pt idx="1602">
                  <c:v>43318</c:v>
                </c:pt>
                <c:pt idx="1603">
                  <c:v>43319</c:v>
                </c:pt>
                <c:pt idx="1604">
                  <c:v>43320</c:v>
                </c:pt>
                <c:pt idx="1605">
                  <c:v>43321</c:v>
                </c:pt>
                <c:pt idx="1606">
                  <c:v>43322</c:v>
                </c:pt>
                <c:pt idx="1607">
                  <c:v>43325</c:v>
                </c:pt>
                <c:pt idx="1608">
                  <c:v>43326</c:v>
                </c:pt>
                <c:pt idx="1609">
                  <c:v>43327</c:v>
                </c:pt>
                <c:pt idx="1610">
                  <c:v>43328</c:v>
                </c:pt>
                <c:pt idx="1611">
                  <c:v>43329</c:v>
                </c:pt>
                <c:pt idx="1612">
                  <c:v>43332</c:v>
                </c:pt>
                <c:pt idx="1613">
                  <c:v>43333</c:v>
                </c:pt>
                <c:pt idx="1614">
                  <c:v>43334</c:v>
                </c:pt>
                <c:pt idx="1615">
                  <c:v>43335</c:v>
                </c:pt>
                <c:pt idx="1616">
                  <c:v>43336</c:v>
                </c:pt>
                <c:pt idx="1617">
                  <c:v>43339</c:v>
                </c:pt>
                <c:pt idx="1618">
                  <c:v>43340</c:v>
                </c:pt>
                <c:pt idx="1619">
                  <c:v>43341</c:v>
                </c:pt>
                <c:pt idx="1620">
                  <c:v>43342</c:v>
                </c:pt>
                <c:pt idx="1621">
                  <c:v>43343</c:v>
                </c:pt>
                <c:pt idx="1622">
                  <c:v>43346</c:v>
                </c:pt>
                <c:pt idx="1623">
                  <c:v>43347</c:v>
                </c:pt>
                <c:pt idx="1624">
                  <c:v>43348</c:v>
                </c:pt>
                <c:pt idx="1625">
                  <c:v>43349</c:v>
                </c:pt>
                <c:pt idx="1626">
                  <c:v>43350</c:v>
                </c:pt>
                <c:pt idx="1627">
                  <c:v>43353</c:v>
                </c:pt>
                <c:pt idx="1628">
                  <c:v>43354</c:v>
                </c:pt>
                <c:pt idx="1629">
                  <c:v>43355</c:v>
                </c:pt>
                <c:pt idx="1630">
                  <c:v>43356</c:v>
                </c:pt>
                <c:pt idx="1631">
                  <c:v>43357</c:v>
                </c:pt>
                <c:pt idx="1632">
                  <c:v>43360</c:v>
                </c:pt>
                <c:pt idx="1633">
                  <c:v>43361</c:v>
                </c:pt>
                <c:pt idx="1634">
                  <c:v>43362</c:v>
                </c:pt>
                <c:pt idx="1635">
                  <c:v>43363</c:v>
                </c:pt>
                <c:pt idx="1636">
                  <c:v>43364</c:v>
                </c:pt>
                <c:pt idx="1637">
                  <c:v>43368</c:v>
                </c:pt>
                <c:pt idx="1638">
                  <c:v>43369</c:v>
                </c:pt>
                <c:pt idx="1639">
                  <c:v>43370</c:v>
                </c:pt>
                <c:pt idx="1640">
                  <c:v>43371</c:v>
                </c:pt>
                <c:pt idx="1641">
                  <c:v>43381</c:v>
                </c:pt>
                <c:pt idx="1642">
                  <c:v>43382</c:v>
                </c:pt>
                <c:pt idx="1643">
                  <c:v>43383</c:v>
                </c:pt>
                <c:pt idx="1644">
                  <c:v>43384</c:v>
                </c:pt>
                <c:pt idx="1645">
                  <c:v>43385</c:v>
                </c:pt>
                <c:pt idx="1646">
                  <c:v>43388</c:v>
                </c:pt>
                <c:pt idx="1647">
                  <c:v>43389</c:v>
                </c:pt>
                <c:pt idx="1648">
                  <c:v>43390</c:v>
                </c:pt>
                <c:pt idx="1649">
                  <c:v>43391</c:v>
                </c:pt>
                <c:pt idx="1650">
                  <c:v>43392</c:v>
                </c:pt>
                <c:pt idx="1651">
                  <c:v>43395</c:v>
                </c:pt>
                <c:pt idx="1652">
                  <c:v>43396</c:v>
                </c:pt>
                <c:pt idx="1653">
                  <c:v>43397</c:v>
                </c:pt>
                <c:pt idx="1654">
                  <c:v>43398</c:v>
                </c:pt>
                <c:pt idx="1655">
                  <c:v>43399</c:v>
                </c:pt>
                <c:pt idx="1656">
                  <c:v>43402</c:v>
                </c:pt>
                <c:pt idx="1657">
                  <c:v>43403</c:v>
                </c:pt>
                <c:pt idx="1658">
                  <c:v>43404</c:v>
                </c:pt>
                <c:pt idx="1659">
                  <c:v>43405</c:v>
                </c:pt>
                <c:pt idx="1660">
                  <c:v>43406</c:v>
                </c:pt>
                <c:pt idx="1661">
                  <c:v>43409</c:v>
                </c:pt>
                <c:pt idx="1662">
                  <c:v>43410</c:v>
                </c:pt>
                <c:pt idx="1663">
                  <c:v>43411</c:v>
                </c:pt>
                <c:pt idx="1664">
                  <c:v>43412</c:v>
                </c:pt>
                <c:pt idx="1665">
                  <c:v>43413</c:v>
                </c:pt>
                <c:pt idx="1666">
                  <c:v>43416</c:v>
                </c:pt>
                <c:pt idx="1667">
                  <c:v>43417</c:v>
                </c:pt>
                <c:pt idx="1668">
                  <c:v>43418</c:v>
                </c:pt>
                <c:pt idx="1669">
                  <c:v>43419</c:v>
                </c:pt>
                <c:pt idx="1670">
                  <c:v>43420</c:v>
                </c:pt>
                <c:pt idx="1671">
                  <c:v>43423</c:v>
                </c:pt>
                <c:pt idx="1672">
                  <c:v>43424</c:v>
                </c:pt>
                <c:pt idx="1673">
                  <c:v>43425</c:v>
                </c:pt>
                <c:pt idx="1674">
                  <c:v>43426</c:v>
                </c:pt>
                <c:pt idx="1675">
                  <c:v>43427</c:v>
                </c:pt>
                <c:pt idx="1676">
                  <c:v>43430</c:v>
                </c:pt>
                <c:pt idx="1677">
                  <c:v>43431</c:v>
                </c:pt>
                <c:pt idx="1678">
                  <c:v>43432</c:v>
                </c:pt>
                <c:pt idx="1679">
                  <c:v>43433</c:v>
                </c:pt>
                <c:pt idx="1680">
                  <c:v>43434</c:v>
                </c:pt>
                <c:pt idx="1681">
                  <c:v>43437</c:v>
                </c:pt>
                <c:pt idx="1682">
                  <c:v>43438</c:v>
                </c:pt>
                <c:pt idx="1683">
                  <c:v>43439</c:v>
                </c:pt>
                <c:pt idx="1684">
                  <c:v>43440</c:v>
                </c:pt>
                <c:pt idx="1685">
                  <c:v>43441</c:v>
                </c:pt>
                <c:pt idx="1686">
                  <c:v>43444</c:v>
                </c:pt>
                <c:pt idx="1687">
                  <c:v>43445</c:v>
                </c:pt>
                <c:pt idx="1688">
                  <c:v>43446</c:v>
                </c:pt>
                <c:pt idx="1689">
                  <c:v>43447</c:v>
                </c:pt>
                <c:pt idx="1690">
                  <c:v>43448</c:v>
                </c:pt>
                <c:pt idx="1691">
                  <c:v>43451</c:v>
                </c:pt>
                <c:pt idx="1692">
                  <c:v>43452</c:v>
                </c:pt>
                <c:pt idx="1693">
                  <c:v>43453</c:v>
                </c:pt>
                <c:pt idx="1694">
                  <c:v>43454</c:v>
                </c:pt>
                <c:pt idx="1695">
                  <c:v>43455</c:v>
                </c:pt>
                <c:pt idx="1696">
                  <c:v>43458</c:v>
                </c:pt>
                <c:pt idx="1697">
                  <c:v>43459</c:v>
                </c:pt>
                <c:pt idx="1698">
                  <c:v>43460</c:v>
                </c:pt>
                <c:pt idx="1699">
                  <c:v>43461</c:v>
                </c:pt>
                <c:pt idx="1700">
                  <c:v>43462</c:v>
                </c:pt>
                <c:pt idx="1701">
                  <c:v>43467</c:v>
                </c:pt>
                <c:pt idx="1702">
                  <c:v>43468</c:v>
                </c:pt>
                <c:pt idx="1703">
                  <c:v>43469</c:v>
                </c:pt>
                <c:pt idx="1704">
                  <c:v>43472</c:v>
                </c:pt>
                <c:pt idx="1705">
                  <c:v>43473</c:v>
                </c:pt>
                <c:pt idx="1706">
                  <c:v>43474</c:v>
                </c:pt>
                <c:pt idx="1707">
                  <c:v>43475</c:v>
                </c:pt>
                <c:pt idx="1708">
                  <c:v>43476</c:v>
                </c:pt>
                <c:pt idx="1709">
                  <c:v>43479</c:v>
                </c:pt>
                <c:pt idx="1710">
                  <c:v>43480</c:v>
                </c:pt>
                <c:pt idx="1711">
                  <c:v>43481</c:v>
                </c:pt>
                <c:pt idx="1712">
                  <c:v>43482</c:v>
                </c:pt>
                <c:pt idx="1713">
                  <c:v>43483</c:v>
                </c:pt>
                <c:pt idx="1714">
                  <c:v>43486</c:v>
                </c:pt>
                <c:pt idx="1715">
                  <c:v>43487</c:v>
                </c:pt>
                <c:pt idx="1716">
                  <c:v>43488</c:v>
                </c:pt>
                <c:pt idx="1717">
                  <c:v>43489</c:v>
                </c:pt>
                <c:pt idx="1718">
                  <c:v>43490</c:v>
                </c:pt>
                <c:pt idx="1719">
                  <c:v>43493</c:v>
                </c:pt>
                <c:pt idx="1720">
                  <c:v>43494</c:v>
                </c:pt>
                <c:pt idx="1721">
                  <c:v>43495</c:v>
                </c:pt>
                <c:pt idx="1722">
                  <c:v>43496</c:v>
                </c:pt>
                <c:pt idx="1723">
                  <c:v>43497</c:v>
                </c:pt>
                <c:pt idx="1724">
                  <c:v>43507</c:v>
                </c:pt>
                <c:pt idx="1725">
                  <c:v>43508</c:v>
                </c:pt>
                <c:pt idx="1726">
                  <c:v>43509</c:v>
                </c:pt>
                <c:pt idx="1727">
                  <c:v>43510</c:v>
                </c:pt>
                <c:pt idx="1728">
                  <c:v>43511</c:v>
                </c:pt>
                <c:pt idx="1729">
                  <c:v>43514</c:v>
                </c:pt>
                <c:pt idx="1730">
                  <c:v>43515</c:v>
                </c:pt>
                <c:pt idx="1731">
                  <c:v>43516</c:v>
                </c:pt>
                <c:pt idx="1732">
                  <c:v>43517</c:v>
                </c:pt>
                <c:pt idx="1733">
                  <c:v>43518</c:v>
                </c:pt>
                <c:pt idx="1734">
                  <c:v>43521</c:v>
                </c:pt>
                <c:pt idx="1735">
                  <c:v>43522</c:v>
                </c:pt>
                <c:pt idx="1736">
                  <c:v>43523</c:v>
                </c:pt>
                <c:pt idx="1737">
                  <c:v>43524</c:v>
                </c:pt>
                <c:pt idx="1738">
                  <c:v>43525</c:v>
                </c:pt>
                <c:pt idx="1739">
                  <c:v>43528</c:v>
                </c:pt>
                <c:pt idx="1740">
                  <c:v>43529</c:v>
                </c:pt>
                <c:pt idx="1741">
                  <c:v>43530</c:v>
                </c:pt>
                <c:pt idx="1742">
                  <c:v>43531</c:v>
                </c:pt>
                <c:pt idx="1743">
                  <c:v>43532</c:v>
                </c:pt>
                <c:pt idx="1744">
                  <c:v>43535</c:v>
                </c:pt>
                <c:pt idx="1745">
                  <c:v>43536</c:v>
                </c:pt>
                <c:pt idx="1746">
                  <c:v>43537</c:v>
                </c:pt>
                <c:pt idx="1747">
                  <c:v>43538</c:v>
                </c:pt>
                <c:pt idx="1748">
                  <c:v>43539</c:v>
                </c:pt>
                <c:pt idx="1749">
                  <c:v>43542</c:v>
                </c:pt>
                <c:pt idx="1750">
                  <c:v>43543</c:v>
                </c:pt>
                <c:pt idx="1751">
                  <c:v>43544</c:v>
                </c:pt>
                <c:pt idx="1752">
                  <c:v>43545</c:v>
                </c:pt>
                <c:pt idx="1753">
                  <c:v>43546</c:v>
                </c:pt>
                <c:pt idx="1754">
                  <c:v>43549</c:v>
                </c:pt>
                <c:pt idx="1755">
                  <c:v>43550</c:v>
                </c:pt>
                <c:pt idx="1756">
                  <c:v>43551</c:v>
                </c:pt>
                <c:pt idx="1757">
                  <c:v>43552</c:v>
                </c:pt>
                <c:pt idx="1758">
                  <c:v>43553</c:v>
                </c:pt>
                <c:pt idx="1759">
                  <c:v>43556</c:v>
                </c:pt>
                <c:pt idx="1760">
                  <c:v>43557</c:v>
                </c:pt>
                <c:pt idx="1761">
                  <c:v>43558</c:v>
                </c:pt>
                <c:pt idx="1762">
                  <c:v>43559</c:v>
                </c:pt>
                <c:pt idx="1763">
                  <c:v>43563</c:v>
                </c:pt>
                <c:pt idx="1764">
                  <c:v>43564</c:v>
                </c:pt>
                <c:pt idx="1765">
                  <c:v>43565</c:v>
                </c:pt>
                <c:pt idx="1766">
                  <c:v>43566</c:v>
                </c:pt>
                <c:pt idx="1767">
                  <c:v>43567</c:v>
                </c:pt>
                <c:pt idx="1768">
                  <c:v>43570</c:v>
                </c:pt>
                <c:pt idx="1769">
                  <c:v>43571</c:v>
                </c:pt>
                <c:pt idx="1770">
                  <c:v>43572</c:v>
                </c:pt>
                <c:pt idx="1771">
                  <c:v>43573</c:v>
                </c:pt>
                <c:pt idx="1772">
                  <c:v>43574</c:v>
                </c:pt>
                <c:pt idx="1773">
                  <c:v>43577</c:v>
                </c:pt>
                <c:pt idx="1774">
                  <c:v>43578</c:v>
                </c:pt>
                <c:pt idx="1775">
                  <c:v>43579</c:v>
                </c:pt>
                <c:pt idx="1776">
                  <c:v>43580</c:v>
                </c:pt>
                <c:pt idx="1777">
                  <c:v>43581</c:v>
                </c:pt>
                <c:pt idx="1778">
                  <c:v>43584</c:v>
                </c:pt>
                <c:pt idx="1779">
                  <c:v>43585</c:v>
                </c:pt>
                <c:pt idx="1780">
                  <c:v>43591</c:v>
                </c:pt>
                <c:pt idx="1781">
                  <c:v>43592</c:v>
                </c:pt>
                <c:pt idx="1782">
                  <c:v>43593</c:v>
                </c:pt>
                <c:pt idx="1783">
                  <c:v>43594</c:v>
                </c:pt>
                <c:pt idx="1784">
                  <c:v>43595</c:v>
                </c:pt>
                <c:pt idx="1785">
                  <c:v>43598</c:v>
                </c:pt>
                <c:pt idx="1786">
                  <c:v>43599</c:v>
                </c:pt>
                <c:pt idx="1787">
                  <c:v>43600</c:v>
                </c:pt>
                <c:pt idx="1788">
                  <c:v>43601</c:v>
                </c:pt>
                <c:pt idx="1789">
                  <c:v>43602</c:v>
                </c:pt>
                <c:pt idx="1790">
                  <c:v>43605</c:v>
                </c:pt>
                <c:pt idx="1791">
                  <c:v>43606</c:v>
                </c:pt>
                <c:pt idx="1792">
                  <c:v>43607</c:v>
                </c:pt>
                <c:pt idx="1793">
                  <c:v>43608</c:v>
                </c:pt>
                <c:pt idx="1794">
                  <c:v>43609</c:v>
                </c:pt>
                <c:pt idx="1795">
                  <c:v>43612</c:v>
                </c:pt>
                <c:pt idx="1796">
                  <c:v>43613</c:v>
                </c:pt>
                <c:pt idx="1797">
                  <c:v>43614</c:v>
                </c:pt>
                <c:pt idx="1798">
                  <c:v>43615</c:v>
                </c:pt>
                <c:pt idx="1799">
                  <c:v>43616</c:v>
                </c:pt>
                <c:pt idx="1800">
                  <c:v>43619</c:v>
                </c:pt>
                <c:pt idx="1801">
                  <c:v>43620</c:v>
                </c:pt>
                <c:pt idx="1802">
                  <c:v>43621</c:v>
                </c:pt>
                <c:pt idx="1803">
                  <c:v>43622</c:v>
                </c:pt>
                <c:pt idx="1804">
                  <c:v>43626</c:v>
                </c:pt>
                <c:pt idx="1805">
                  <c:v>43627</c:v>
                </c:pt>
                <c:pt idx="1806">
                  <c:v>43628</c:v>
                </c:pt>
                <c:pt idx="1807">
                  <c:v>43629</c:v>
                </c:pt>
                <c:pt idx="1808">
                  <c:v>43630</c:v>
                </c:pt>
                <c:pt idx="1809">
                  <c:v>43633</c:v>
                </c:pt>
                <c:pt idx="1810">
                  <c:v>43634</c:v>
                </c:pt>
                <c:pt idx="1811">
                  <c:v>43635</c:v>
                </c:pt>
                <c:pt idx="1812">
                  <c:v>43636</c:v>
                </c:pt>
                <c:pt idx="1813">
                  <c:v>43637</c:v>
                </c:pt>
                <c:pt idx="1814">
                  <c:v>43640</c:v>
                </c:pt>
                <c:pt idx="1815">
                  <c:v>43641</c:v>
                </c:pt>
                <c:pt idx="1816">
                  <c:v>43642</c:v>
                </c:pt>
                <c:pt idx="1817">
                  <c:v>43643</c:v>
                </c:pt>
                <c:pt idx="1818">
                  <c:v>43644</c:v>
                </c:pt>
                <c:pt idx="1819">
                  <c:v>43647</c:v>
                </c:pt>
                <c:pt idx="1820">
                  <c:v>43648</c:v>
                </c:pt>
                <c:pt idx="1821">
                  <c:v>43649</c:v>
                </c:pt>
                <c:pt idx="1822">
                  <c:v>43650</c:v>
                </c:pt>
                <c:pt idx="1823">
                  <c:v>43651</c:v>
                </c:pt>
                <c:pt idx="1824">
                  <c:v>43654</c:v>
                </c:pt>
                <c:pt idx="1825">
                  <c:v>43655</c:v>
                </c:pt>
                <c:pt idx="1826">
                  <c:v>43656</c:v>
                </c:pt>
                <c:pt idx="1827">
                  <c:v>43657</c:v>
                </c:pt>
                <c:pt idx="1828">
                  <c:v>43658</c:v>
                </c:pt>
                <c:pt idx="1829">
                  <c:v>43661</c:v>
                </c:pt>
                <c:pt idx="1830">
                  <c:v>43662</c:v>
                </c:pt>
                <c:pt idx="1831">
                  <c:v>43663</c:v>
                </c:pt>
                <c:pt idx="1832">
                  <c:v>43664</c:v>
                </c:pt>
                <c:pt idx="1833">
                  <c:v>43665</c:v>
                </c:pt>
                <c:pt idx="1834">
                  <c:v>43668</c:v>
                </c:pt>
                <c:pt idx="1835">
                  <c:v>43669</c:v>
                </c:pt>
                <c:pt idx="1836">
                  <c:v>43670</c:v>
                </c:pt>
                <c:pt idx="1837">
                  <c:v>43671</c:v>
                </c:pt>
                <c:pt idx="1838">
                  <c:v>43672</c:v>
                </c:pt>
                <c:pt idx="1839">
                  <c:v>43675</c:v>
                </c:pt>
                <c:pt idx="1840">
                  <c:v>43676</c:v>
                </c:pt>
                <c:pt idx="1841">
                  <c:v>43677</c:v>
                </c:pt>
                <c:pt idx="1842">
                  <c:v>43678</c:v>
                </c:pt>
                <c:pt idx="1843">
                  <c:v>43679</c:v>
                </c:pt>
                <c:pt idx="1844">
                  <c:v>43682</c:v>
                </c:pt>
                <c:pt idx="1845">
                  <c:v>43683</c:v>
                </c:pt>
                <c:pt idx="1846">
                  <c:v>43684</c:v>
                </c:pt>
                <c:pt idx="1847">
                  <c:v>43685</c:v>
                </c:pt>
                <c:pt idx="1848">
                  <c:v>43686</c:v>
                </c:pt>
                <c:pt idx="1849">
                  <c:v>43689</c:v>
                </c:pt>
                <c:pt idx="1850">
                  <c:v>43690</c:v>
                </c:pt>
                <c:pt idx="1851">
                  <c:v>43691</c:v>
                </c:pt>
                <c:pt idx="1852">
                  <c:v>43692</c:v>
                </c:pt>
                <c:pt idx="1853">
                  <c:v>43693</c:v>
                </c:pt>
                <c:pt idx="1854">
                  <c:v>43696</c:v>
                </c:pt>
                <c:pt idx="1855">
                  <c:v>43697</c:v>
                </c:pt>
                <c:pt idx="1856">
                  <c:v>43698</c:v>
                </c:pt>
                <c:pt idx="1857">
                  <c:v>43699</c:v>
                </c:pt>
                <c:pt idx="1858">
                  <c:v>43700</c:v>
                </c:pt>
                <c:pt idx="1859">
                  <c:v>43703</c:v>
                </c:pt>
                <c:pt idx="1860">
                  <c:v>43704</c:v>
                </c:pt>
                <c:pt idx="1861">
                  <c:v>43705</c:v>
                </c:pt>
                <c:pt idx="1862">
                  <c:v>43706</c:v>
                </c:pt>
                <c:pt idx="1863">
                  <c:v>43707</c:v>
                </c:pt>
                <c:pt idx="1864">
                  <c:v>43710</c:v>
                </c:pt>
                <c:pt idx="1865">
                  <c:v>43711</c:v>
                </c:pt>
                <c:pt idx="1866">
                  <c:v>43712</c:v>
                </c:pt>
                <c:pt idx="1867">
                  <c:v>43713</c:v>
                </c:pt>
                <c:pt idx="1868">
                  <c:v>43714</c:v>
                </c:pt>
                <c:pt idx="1869">
                  <c:v>43717</c:v>
                </c:pt>
                <c:pt idx="1870">
                  <c:v>43718</c:v>
                </c:pt>
                <c:pt idx="1871">
                  <c:v>43719</c:v>
                </c:pt>
                <c:pt idx="1872">
                  <c:v>43720</c:v>
                </c:pt>
                <c:pt idx="1873">
                  <c:v>43724</c:v>
                </c:pt>
                <c:pt idx="1874">
                  <c:v>43725</c:v>
                </c:pt>
                <c:pt idx="1875">
                  <c:v>43726</c:v>
                </c:pt>
                <c:pt idx="1876">
                  <c:v>43727</c:v>
                </c:pt>
                <c:pt idx="1877">
                  <c:v>43728</c:v>
                </c:pt>
                <c:pt idx="1878">
                  <c:v>43731</c:v>
                </c:pt>
                <c:pt idx="1879">
                  <c:v>43732</c:v>
                </c:pt>
                <c:pt idx="1880">
                  <c:v>43733</c:v>
                </c:pt>
                <c:pt idx="1881">
                  <c:v>43734</c:v>
                </c:pt>
                <c:pt idx="1882">
                  <c:v>43735</c:v>
                </c:pt>
                <c:pt idx="1883">
                  <c:v>43738</c:v>
                </c:pt>
                <c:pt idx="1884">
                  <c:v>43746</c:v>
                </c:pt>
                <c:pt idx="1885">
                  <c:v>43747</c:v>
                </c:pt>
                <c:pt idx="1886">
                  <c:v>43748</c:v>
                </c:pt>
                <c:pt idx="1887">
                  <c:v>43749</c:v>
                </c:pt>
                <c:pt idx="1888">
                  <c:v>43752</c:v>
                </c:pt>
                <c:pt idx="1889">
                  <c:v>43753</c:v>
                </c:pt>
                <c:pt idx="1890">
                  <c:v>43754</c:v>
                </c:pt>
                <c:pt idx="1891">
                  <c:v>43755</c:v>
                </c:pt>
                <c:pt idx="1892">
                  <c:v>43756</c:v>
                </c:pt>
                <c:pt idx="1893">
                  <c:v>43759</c:v>
                </c:pt>
                <c:pt idx="1894">
                  <c:v>43760</c:v>
                </c:pt>
                <c:pt idx="1895">
                  <c:v>43761</c:v>
                </c:pt>
                <c:pt idx="1896">
                  <c:v>43762</c:v>
                </c:pt>
                <c:pt idx="1897">
                  <c:v>43763</c:v>
                </c:pt>
                <c:pt idx="1898">
                  <c:v>43766</c:v>
                </c:pt>
                <c:pt idx="1899">
                  <c:v>43767</c:v>
                </c:pt>
                <c:pt idx="1900">
                  <c:v>43768</c:v>
                </c:pt>
                <c:pt idx="1901">
                  <c:v>43769</c:v>
                </c:pt>
                <c:pt idx="1902">
                  <c:v>43770</c:v>
                </c:pt>
                <c:pt idx="1903">
                  <c:v>43773</c:v>
                </c:pt>
                <c:pt idx="1904">
                  <c:v>43774</c:v>
                </c:pt>
                <c:pt idx="1905">
                  <c:v>43775</c:v>
                </c:pt>
                <c:pt idx="1906">
                  <c:v>43776</c:v>
                </c:pt>
                <c:pt idx="1907">
                  <c:v>43777</c:v>
                </c:pt>
                <c:pt idx="1908">
                  <c:v>43780</c:v>
                </c:pt>
                <c:pt idx="1909">
                  <c:v>43781</c:v>
                </c:pt>
                <c:pt idx="1910">
                  <c:v>43782</c:v>
                </c:pt>
                <c:pt idx="1911">
                  <c:v>43783</c:v>
                </c:pt>
                <c:pt idx="1912">
                  <c:v>43784</c:v>
                </c:pt>
                <c:pt idx="1913">
                  <c:v>43787</c:v>
                </c:pt>
                <c:pt idx="1914">
                  <c:v>43788</c:v>
                </c:pt>
                <c:pt idx="1915">
                  <c:v>43789</c:v>
                </c:pt>
                <c:pt idx="1916">
                  <c:v>43790</c:v>
                </c:pt>
                <c:pt idx="1917">
                  <c:v>43791</c:v>
                </c:pt>
                <c:pt idx="1918">
                  <c:v>43794</c:v>
                </c:pt>
                <c:pt idx="1919">
                  <c:v>43795</c:v>
                </c:pt>
                <c:pt idx="1920">
                  <c:v>43796</c:v>
                </c:pt>
                <c:pt idx="1921">
                  <c:v>43797</c:v>
                </c:pt>
                <c:pt idx="1922">
                  <c:v>43798</c:v>
                </c:pt>
                <c:pt idx="1923">
                  <c:v>43801</c:v>
                </c:pt>
                <c:pt idx="1924">
                  <c:v>43802</c:v>
                </c:pt>
                <c:pt idx="1925">
                  <c:v>43803</c:v>
                </c:pt>
                <c:pt idx="1926">
                  <c:v>43804</c:v>
                </c:pt>
                <c:pt idx="1927">
                  <c:v>43805</c:v>
                </c:pt>
                <c:pt idx="1928">
                  <c:v>43808</c:v>
                </c:pt>
                <c:pt idx="1929">
                  <c:v>43809</c:v>
                </c:pt>
                <c:pt idx="1930">
                  <c:v>43810</c:v>
                </c:pt>
                <c:pt idx="1931">
                  <c:v>43811</c:v>
                </c:pt>
                <c:pt idx="1932">
                  <c:v>43812</c:v>
                </c:pt>
                <c:pt idx="1933">
                  <c:v>43815</c:v>
                </c:pt>
                <c:pt idx="1934">
                  <c:v>43816</c:v>
                </c:pt>
                <c:pt idx="1935">
                  <c:v>43817</c:v>
                </c:pt>
                <c:pt idx="1936">
                  <c:v>43818</c:v>
                </c:pt>
                <c:pt idx="1937">
                  <c:v>43819</c:v>
                </c:pt>
                <c:pt idx="1938">
                  <c:v>43822</c:v>
                </c:pt>
                <c:pt idx="1939">
                  <c:v>43823</c:v>
                </c:pt>
                <c:pt idx="1940">
                  <c:v>43824</c:v>
                </c:pt>
                <c:pt idx="1941">
                  <c:v>43825</c:v>
                </c:pt>
                <c:pt idx="1942">
                  <c:v>43826</c:v>
                </c:pt>
                <c:pt idx="1943">
                  <c:v>43829</c:v>
                </c:pt>
                <c:pt idx="1944">
                  <c:v>43830</c:v>
                </c:pt>
                <c:pt idx="1945">
                  <c:v>43832</c:v>
                </c:pt>
                <c:pt idx="1946">
                  <c:v>43833</c:v>
                </c:pt>
                <c:pt idx="1947">
                  <c:v>43836</c:v>
                </c:pt>
                <c:pt idx="1948">
                  <c:v>43837</c:v>
                </c:pt>
                <c:pt idx="1949">
                  <c:v>43838</c:v>
                </c:pt>
                <c:pt idx="1950">
                  <c:v>43839</c:v>
                </c:pt>
                <c:pt idx="1951">
                  <c:v>43840</c:v>
                </c:pt>
                <c:pt idx="1952">
                  <c:v>43843</c:v>
                </c:pt>
                <c:pt idx="1953">
                  <c:v>43844</c:v>
                </c:pt>
                <c:pt idx="1954">
                  <c:v>43845</c:v>
                </c:pt>
                <c:pt idx="1955">
                  <c:v>43846</c:v>
                </c:pt>
                <c:pt idx="1956">
                  <c:v>43847</c:v>
                </c:pt>
                <c:pt idx="1957">
                  <c:v>43850</c:v>
                </c:pt>
                <c:pt idx="1958">
                  <c:v>43851</c:v>
                </c:pt>
                <c:pt idx="1959">
                  <c:v>43852</c:v>
                </c:pt>
                <c:pt idx="1960">
                  <c:v>43853</c:v>
                </c:pt>
                <c:pt idx="1961">
                  <c:v>43864</c:v>
                </c:pt>
                <c:pt idx="1962">
                  <c:v>43865</c:v>
                </c:pt>
                <c:pt idx="1963">
                  <c:v>43866</c:v>
                </c:pt>
                <c:pt idx="1964">
                  <c:v>43867</c:v>
                </c:pt>
                <c:pt idx="1965">
                  <c:v>43868</c:v>
                </c:pt>
                <c:pt idx="1966">
                  <c:v>43871</c:v>
                </c:pt>
                <c:pt idx="1967">
                  <c:v>43872</c:v>
                </c:pt>
                <c:pt idx="1968">
                  <c:v>43873</c:v>
                </c:pt>
                <c:pt idx="1969">
                  <c:v>43874</c:v>
                </c:pt>
                <c:pt idx="1970">
                  <c:v>43875</c:v>
                </c:pt>
                <c:pt idx="1971">
                  <c:v>43878</c:v>
                </c:pt>
                <c:pt idx="1972">
                  <c:v>43879</c:v>
                </c:pt>
                <c:pt idx="1973">
                  <c:v>43880</c:v>
                </c:pt>
                <c:pt idx="1974">
                  <c:v>43881</c:v>
                </c:pt>
                <c:pt idx="1975">
                  <c:v>43882</c:v>
                </c:pt>
                <c:pt idx="1976">
                  <c:v>43885</c:v>
                </c:pt>
                <c:pt idx="1977">
                  <c:v>43886</c:v>
                </c:pt>
                <c:pt idx="1978">
                  <c:v>43887</c:v>
                </c:pt>
                <c:pt idx="1979">
                  <c:v>43888</c:v>
                </c:pt>
                <c:pt idx="1980">
                  <c:v>43889</c:v>
                </c:pt>
                <c:pt idx="1981">
                  <c:v>43892</c:v>
                </c:pt>
                <c:pt idx="1982">
                  <c:v>43893</c:v>
                </c:pt>
                <c:pt idx="1983">
                  <c:v>43894</c:v>
                </c:pt>
                <c:pt idx="1984">
                  <c:v>43895</c:v>
                </c:pt>
                <c:pt idx="1985">
                  <c:v>43896</c:v>
                </c:pt>
                <c:pt idx="1986">
                  <c:v>43899</c:v>
                </c:pt>
                <c:pt idx="1987">
                  <c:v>43900</c:v>
                </c:pt>
                <c:pt idx="1988">
                  <c:v>43901</c:v>
                </c:pt>
                <c:pt idx="1989">
                  <c:v>43902</c:v>
                </c:pt>
                <c:pt idx="1990">
                  <c:v>43903</c:v>
                </c:pt>
                <c:pt idx="1991">
                  <c:v>43906</c:v>
                </c:pt>
                <c:pt idx="1992">
                  <c:v>43907</c:v>
                </c:pt>
                <c:pt idx="1993">
                  <c:v>43908</c:v>
                </c:pt>
                <c:pt idx="1994">
                  <c:v>43909</c:v>
                </c:pt>
                <c:pt idx="1995">
                  <c:v>43910</c:v>
                </c:pt>
                <c:pt idx="1996">
                  <c:v>43913</c:v>
                </c:pt>
                <c:pt idx="1997">
                  <c:v>43914</c:v>
                </c:pt>
                <c:pt idx="1998">
                  <c:v>43915</c:v>
                </c:pt>
                <c:pt idx="1999">
                  <c:v>43916</c:v>
                </c:pt>
                <c:pt idx="2000">
                  <c:v>43917</c:v>
                </c:pt>
                <c:pt idx="2001">
                  <c:v>43920</c:v>
                </c:pt>
                <c:pt idx="2002">
                  <c:v>43921</c:v>
                </c:pt>
                <c:pt idx="2003">
                  <c:v>43922</c:v>
                </c:pt>
                <c:pt idx="2004">
                  <c:v>43923</c:v>
                </c:pt>
                <c:pt idx="2005">
                  <c:v>43924</c:v>
                </c:pt>
                <c:pt idx="2006">
                  <c:v>43928</c:v>
                </c:pt>
                <c:pt idx="2007">
                  <c:v>43929</c:v>
                </c:pt>
                <c:pt idx="2008">
                  <c:v>43930</c:v>
                </c:pt>
                <c:pt idx="2009">
                  <c:v>43931</c:v>
                </c:pt>
                <c:pt idx="2010">
                  <c:v>43934</c:v>
                </c:pt>
                <c:pt idx="2011">
                  <c:v>43935</c:v>
                </c:pt>
                <c:pt idx="2012">
                  <c:v>43936</c:v>
                </c:pt>
                <c:pt idx="2013">
                  <c:v>43937</c:v>
                </c:pt>
                <c:pt idx="2014">
                  <c:v>43938</c:v>
                </c:pt>
                <c:pt idx="2015">
                  <c:v>43941</c:v>
                </c:pt>
                <c:pt idx="2016">
                  <c:v>43942</c:v>
                </c:pt>
                <c:pt idx="2017">
                  <c:v>43943</c:v>
                </c:pt>
                <c:pt idx="2018">
                  <c:v>43944</c:v>
                </c:pt>
                <c:pt idx="2019">
                  <c:v>43945</c:v>
                </c:pt>
                <c:pt idx="2020">
                  <c:v>43948</c:v>
                </c:pt>
                <c:pt idx="2021">
                  <c:v>43949</c:v>
                </c:pt>
                <c:pt idx="2022">
                  <c:v>43950</c:v>
                </c:pt>
                <c:pt idx="2023">
                  <c:v>43951</c:v>
                </c:pt>
                <c:pt idx="2024">
                  <c:v>43957</c:v>
                </c:pt>
                <c:pt idx="2025">
                  <c:v>43958</c:v>
                </c:pt>
                <c:pt idx="2026">
                  <c:v>43959</c:v>
                </c:pt>
                <c:pt idx="2027">
                  <c:v>43962</c:v>
                </c:pt>
                <c:pt idx="2028">
                  <c:v>43963</c:v>
                </c:pt>
                <c:pt idx="2029">
                  <c:v>43964</c:v>
                </c:pt>
                <c:pt idx="2030">
                  <c:v>43965</c:v>
                </c:pt>
                <c:pt idx="2031">
                  <c:v>43966</c:v>
                </c:pt>
                <c:pt idx="2032">
                  <c:v>43969</c:v>
                </c:pt>
                <c:pt idx="2033">
                  <c:v>43970</c:v>
                </c:pt>
                <c:pt idx="2034">
                  <c:v>43971</c:v>
                </c:pt>
                <c:pt idx="2035">
                  <c:v>43972</c:v>
                </c:pt>
                <c:pt idx="2036">
                  <c:v>43973</c:v>
                </c:pt>
                <c:pt idx="2037">
                  <c:v>43976</c:v>
                </c:pt>
                <c:pt idx="2038">
                  <c:v>43977</c:v>
                </c:pt>
                <c:pt idx="2039">
                  <c:v>43978</c:v>
                </c:pt>
                <c:pt idx="2040">
                  <c:v>43979</c:v>
                </c:pt>
                <c:pt idx="2041">
                  <c:v>43980</c:v>
                </c:pt>
                <c:pt idx="2042">
                  <c:v>43983</c:v>
                </c:pt>
                <c:pt idx="2043">
                  <c:v>43984</c:v>
                </c:pt>
                <c:pt idx="2044">
                  <c:v>43985</c:v>
                </c:pt>
                <c:pt idx="2045">
                  <c:v>43986</c:v>
                </c:pt>
                <c:pt idx="2046">
                  <c:v>43987</c:v>
                </c:pt>
                <c:pt idx="2047">
                  <c:v>43990</c:v>
                </c:pt>
                <c:pt idx="2048">
                  <c:v>43991</c:v>
                </c:pt>
                <c:pt idx="2049">
                  <c:v>43992</c:v>
                </c:pt>
                <c:pt idx="2050">
                  <c:v>43993</c:v>
                </c:pt>
                <c:pt idx="2051">
                  <c:v>43994</c:v>
                </c:pt>
                <c:pt idx="2052">
                  <c:v>43997</c:v>
                </c:pt>
                <c:pt idx="2053">
                  <c:v>43998</c:v>
                </c:pt>
                <c:pt idx="2054">
                  <c:v>43999</c:v>
                </c:pt>
                <c:pt idx="2055">
                  <c:v>44000</c:v>
                </c:pt>
                <c:pt idx="2056">
                  <c:v>44001</c:v>
                </c:pt>
                <c:pt idx="2057">
                  <c:v>44004</c:v>
                </c:pt>
                <c:pt idx="2058">
                  <c:v>44005</c:v>
                </c:pt>
                <c:pt idx="2059">
                  <c:v>44006</c:v>
                </c:pt>
                <c:pt idx="2060">
                  <c:v>44011</c:v>
                </c:pt>
                <c:pt idx="2061">
                  <c:v>44012</c:v>
                </c:pt>
                <c:pt idx="2062">
                  <c:v>44013</c:v>
                </c:pt>
                <c:pt idx="2063">
                  <c:v>44014</c:v>
                </c:pt>
                <c:pt idx="2064">
                  <c:v>44015</c:v>
                </c:pt>
                <c:pt idx="2065">
                  <c:v>44018</c:v>
                </c:pt>
                <c:pt idx="2066">
                  <c:v>44019</c:v>
                </c:pt>
                <c:pt idx="2067">
                  <c:v>44020</c:v>
                </c:pt>
                <c:pt idx="2068">
                  <c:v>44021</c:v>
                </c:pt>
                <c:pt idx="2069">
                  <c:v>44022</c:v>
                </c:pt>
                <c:pt idx="2070">
                  <c:v>44025</c:v>
                </c:pt>
                <c:pt idx="2071">
                  <c:v>44026</c:v>
                </c:pt>
                <c:pt idx="2072">
                  <c:v>44027</c:v>
                </c:pt>
                <c:pt idx="2073">
                  <c:v>44028</c:v>
                </c:pt>
                <c:pt idx="2074">
                  <c:v>44029</c:v>
                </c:pt>
                <c:pt idx="2075">
                  <c:v>44032</c:v>
                </c:pt>
                <c:pt idx="2076">
                  <c:v>44033</c:v>
                </c:pt>
                <c:pt idx="2077">
                  <c:v>44034</c:v>
                </c:pt>
                <c:pt idx="2078">
                  <c:v>44035</c:v>
                </c:pt>
                <c:pt idx="2079">
                  <c:v>44036</c:v>
                </c:pt>
                <c:pt idx="2080">
                  <c:v>44039</c:v>
                </c:pt>
                <c:pt idx="2081">
                  <c:v>44040</c:v>
                </c:pt>
                <c:pt idx="2082">
                  <c:v>44041</c:v>
                </c:pt>
                <c:pt idx="2083">
                  <c:v>44042</c:v>
                </c:pt>
                <c:pt idx="2084">
                  <c:v>44043</c:v>
                </c:pt>
                <c:pt idx="2085">
                  <c:v>44046</c:v>
                </c:pt>
                <c:pt idx="2086">
                  <c:v>44047</c:v>
                </c:pt>
                <c:pt idx="2087">
                  <c:v>44048</c:v>
                </c:pt>
                <c:pt idx="2088">
                  <c:v>44049</c:v>
                </c:pt>
                <c:pt idx="2089">
                  <c:v>44050</c:v>
                </c:pt>
                <c:pt idx="2090">
                  <c:v>44053</c:v>
                </c:pt>
                <c:pt idx="2091">
                  <c:v>44054</c:v>
                </c:pt>
                <c:pt idx="2092">
                  <c:v>44055</c:v>
                </c:pt>
                <c:pt idx="2093">
                  <c:v>44056</c:v>
                </c:pt>
                <c:pt idx="2094">
                  <c:v>44057</c:v>
                </c:pt>
                <c:pt idx="2095">
                  <c:v>44060</c:v>
                </c:pt>
                <c:pt idx="2096">
                  <c:v>44061</c:v>
                </c:pt>
                <c:pt idx="2097">
                  <c:v>44062</c:v>
                </c:pt>
                <c:pt idx="2098">
                  <c:v>44063</c:v>
                </c:pt>
                <c:pt idx="2099">
                  <c:v>44064</c:v>
                </c:pt>
                <c:pt idx="2100">
                  <c:v>44067</c:v>
                </c:pt>
                <c:pt idx="2101">
                  <c:v>44068</c:v>
                </c:pt>
                <c:pt idx="2102">
                  <c:v>44069</c:v>
                </c:pt>
                <c:pt idx="2103">
                  <c:v>44070</c:v>
                </c:pt>
                <c:pt idx="2104">
                  <c:v>44071</c:v>
                </c:pt>
                <c:pt idx="2105">
                  <c:v>44074</c:v>
                </c:pt>
                <c:pt idx="2106">
                  <c:v>44075</c:v>
                </c:pt>
                <c:pt idx="2107">
                  <c:v>44076</c:v>
                </c:pt>
                <c:pt idx="2108">
                  <c:v>44077</c:v>
                </c:pt>
                <c:pt idx="2109">
                  <c:v>44078</c:v>
                </c:pt>
                <c:pt idx="2110">
                  <c:v>44081</c:v>
                </c:pt>
                <c:pt idx="2111">
                  <c:v>44082</c:v>
                </c:pt>
                <c:pt idx="2112">
                  <c:v>44083</c:v>
                </c:pt>
                <c:pt idx="2113">
                  <c:v>44084</c:v>
                </c:pt>
                <c:pt idx="2114">
                  <c:v>44085</c:v>
                </c:pt>
                <c:pt idx="2115">
                  <c:v>44088</c:v>
                </c:pt>
                <c:pt idx="2116">
                  <c:v>44089</c:v>
                </c:pt>
                <c:pt idx="2117">
                  <c:v>44090</c:v>
                </c:pt>
                <c:pt idx="2118">
                  <c:v>44091</c:v>
                </c:pt>
                <c:pt idx="2119">
                  <c:v>44092</c:v>
                </c:pt>
                <c:pt idx="2120">
                  <c:v>44095</c:v>
                </c:pt>
                <c:pt idx="2121">
                  <c:v>44096</c:v>
                </c:pt>
                <c:pt idx="2122">
                  <c:v>44097</c:v>
                </c:pt>
                <c:pt idx="2123">
                  <c:v>44098</c:v>
                </c:pt>
                <c:pt idx="2124">
                  <c:v>44099</c:v>
                </c:pt>
                <c:pt idx="2125">
                  <c:v>44102</c:v>
                </c:pt>
                <c:pt idx="2126">
                  <c:v>44103</c:v>
                </c:pt>
                <c:pt idx="2127">
                  <c:v>44104</c:v>
                </c:pt>
                <c:pt idx="2128">
                  <c:v>44113</c:v>
                </c:pt>
                <c:pt idx="2129">
                  <c:v>44116</c:v>
                </c:pt>
                <c:pt idx="2130">
                  <c:v>44117</c:v>
                </c:pt>
                <c:pt idx="2131">
                  <c:v>44118</c:v>
                </c:pt>
                <c:pt idx="2132">
                  <c:v>44119</c:v>
                </c:pt>
                <c:pt idx="2133">
                  <c:v>44120</c:v>
                </c:pt>
                <c:pt idx="2134">
                  <c:v>44123</c:v>
                </c:pt>
                <c:pt idx="2135">
                  <c:v>44124</c:v>
                </c:pt>
                <c:pt idx="2136">
                  <c:v>44125</c:v>
                </c:pt>
                <c:pt idx="2137">
                  <c:v>44126</c:v>
                </c:pt>
                <c:pt idx="2138">
                  <c:v>44127</c:v>
                </c:pt>
                <c:pt idx="2139">
                  <c:v>44130</c:v>
                </c:pt>
                <c:pt idx="2140">
                  <c:v>44131</c:v>
                </c:pt>
                <c:pt idx="2141">
                  <c:v>44132</c:v>
                </c:pt>
                <c:pt idx="2142">
                  <c:v>44133</c:v>
                </c:pt>
                <c:pt idx="2143">
                  <c:v>44134</c:v>
                </c:pt>
                <c:pt idx="2144">
                  <c:v>44137</c:v>
                </c:pt>
                <c:pt idx="2145">
                  <c:v>44138</c:v>
                </c:pt>
                <c:pt idx="2146">
                  <c:v>44139</c:v>
                </c:pt>
                <c:pt idx="2147">
                  <c:v>44140</c:v>
                </c:pt>
                <c:pt idx="2148">
                  <c:v>44141</c:v>
                </c:pt>
                <c:pt idx="2149">
                  <c:v>44144</c:v>
                </c:pt>
                <c:pt idx="2150">
                  <c:v>44145</c:v>
                </c:pt>
                <c:pt idx="2151">
                  <c:v>44146</c:v>
                </c:pt>
                <c:pt idx="2152">
                  <c:v>44147</c:v>
                </c:pt>
                <c:pt idx="2153">
                  <c:v>44148</c:v>
                </c:pt>
                <c:pt idx="2154">
                  <c:v>44151</c:v>
                </c:pt>
                <c:pt idx="2155">
                  <c:v>44152</c:v>
                </c:pt>
                <c:pt idx="2156">
                  <c:v>44153</c:v>
                </c:pt>
                <c:pt idx="2157">
                  <c:v>44154</c:v>
                </c:pt>
                <c:pt idx="2158">
                  <c:v>44155</c:v>
                </c:pt>
                <c:pt idx="2159">
                  <c:v>44158</c:v>
                </c:pt>
                <c:pt idx="2160">
                  <c:v>44159</c:v>
                </c:pt>
                <c:pt idx="2161">
                  <c:v>44160</c:v>
                </c:pt>
                <c:pt idx="2162">
                  <c:v>44161</c:v>
                </c:pt>
                <c:pt idx="2163">
                  <c:v>44162</c:v>
                </c:pt>
                <c:pt idx="2164">
                  <c:v>44165</c:v>
                </c:pt>
                <c:pt idx="2165">
                  <c:v>44166</c:v>
                </c:pt>
                <c:pt idx="2166">
                  <c:v>44167</c:v>
                </c:pt>
                <c:pt idx="2167">
                  <c:v>44168</c:v>
                </c:pt>
                <c:pt idx="2168">
                  <c:v>44169</c:v>
                </c:pt>
                <c:pt idx="2169">
                  <c:v>44172</c:v>
                </c:pt>
                <c:pt idx="2170">
                  <c:v>44173</c:v>
                </c:pt>
                <c:pt idx="2171">
                  <c:v>44174</c:v>
                </c:pt>
                <c:pt idx="2172">
                  <c:v>44175</c:v>
                </c:pt>
                <c:pt idx="2173">
                  <c:v>44176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44186</c:v>
                </c:pt>
                <c:pt idx="2180">
                  <c:v>44187</c:v>
                </c:pt>
                <c:pt idx="2181">
                  <c:v>44188</c:v>
                </c:pt>
                <c:pt idx="2182">
                  <c:v>44189</c:v>
                </c:pt>
                <c:pt idx="2183">
                  <c:v>44190</c:v>
                </c:pt>
                <c:pt idx="2184">
                  <c:v>44193</c:v>
                </c:pt>
                <c:pt idx="2185">
                  <c:v>44194</c:v>
                </c:pt>
                <c:pt idx="2186">
                  <c:v>44195</c:v>
                </c:pt>
                <c:pt idx="2187">
                  <c:v>44196</c:v>
                </c:pt>
                <c:pt idx="2188">
                  <c:v>44200</c:v>
                </c:pt>
                <c:pt idx="2189">
                  <c:v>44201</c:v>
                </c:pt>
                <c:pt idx="2190">
                  <c:v>44202</c:v>
                </c:pt>
                <c:pt idx="2191">
                  <c:v>44203</c:v>
                </c:pt>
                <c:pt idx="2192">
                  <c:v>44204</c:v>
                </c:pt>
                <c:pt idx="2193">
                  <c:v>44207</c:v>
                </c:pt>
                <c:pt idx="2194">
                  <c:v>44208</c:v>
                </c:pt>
                <c:pt idx="2195">
                  <c:v>44209</c:v>
                </c:pt>
                <c:pt idx="2196">
                  <c:v>44210</c:v>
                </c:pt>
                <c:pt idx="2197">
                  <c:v>44211</c:v>
                </c:pt>
                <c:pt idx="2198">
                  <c:v>44214</c:v>
                </c:pt>
                <c:pt idx="2199">
                  <c:v>44215</c:v>
                </c:pt>
                <c:pt idx="2200">
                  <c:v>44216</c:v>
                </c:pt>
                <c:pt idx="2201">
                  <c:v>44217</c:v>
                </c:pt>
                <c:pt idx="2202">
                  <c:v>44218</c:v>
                </c:pt>
                <c:pt idx="2203">
                  <c:v>44221</c:v>
                </c:pt>
                <c:pt idx="2204">
                  <c:v>44222</c:v>
                </c:pt>
                <c:pt idx="2205">
                  <c:v>44223</c:v>
                </c:pt>
                <c:pt idx="2206">
                  <c:v>44224</c:v>
                </c:pt>
                <c:pt idx="2207">
                  <c:v>44225</c:v>
                </c:pt>
                <c:pt idx="2208">
                  <c:v>44228</c:v>
                </c:pt>
                <c:pt idx="2209">
                  <c:v>44229</c:v>
                </c:pt>
                <c:pt idx="2210">
                  <c:v>44230</c:v>
                </c:pt>
                <c:pt idx="2211">
                  <c:v>44231</c:v>
                </c:pt>
                <c:pt idx="2212">
                  <c:v>44232</c:v>
                </c:pt>
                <c:pt idx="2213">
                  <c:v>44235</c:v>
                </c:pt>
                <c:pt idx="2214">
                  <c:v>44236</c:v>
                </c:pt>
                <c:pt idx="2215">
                  <c:v>44237</c:v>
                </c:pt>
                <c:pt idx="2216">
                  <c:v>44245</c:v>
                </c:pt>
                <c:pt idx="2217">
                  <c:v>44246</c:v>
                </c:pt>
                <c:pt idx="2218">
                  <c:v>44249</c:v>
                </c:pt>
                <c:pt idx="2219">
                  <c:v>44250</c:v>
                </c:pt>
                <c:pt idx="2220">
                  <c:v>44251</c:v>
                </c:pt>
                <c:pt idx="2221">
                  <c:v>44252</c:v>
                </c:pt>
                <c:pt idx="2222">
                  <c:v>44253</c:v>
                </c:pt>
                <c:pt idx="2223">
                  <c:v>44256</c:v>
                </c:pt>
                <c:pt idx="2224">
                  <c:v>44257</c:v>
                </c:pt>
                <c:pt idx="2225">
                  <c:v>44258</c:v>
                </c:pt>
                <c:pt idx="2226">
                  <c:v>44259</c:v>
                </c:pt>
                <c:pt idx="2227">
                  <c:v>44260</c:v>
                </c:pt>
                <c:pt idx="2228">
                  <c:v>44263</c:v>
                </c:pt>
                <c:pt idx="2229">
                  <c:v>44264</c:v>
                </c:pt>
                <c:pt idx="2230">
                  <c:v>44265</c:v>
                </c:pt>
                <c:pt idx="2231">
                  <c:v>44266</c:v>
                </c:pt>
                <c:pt idx="2232">
                  <c:v>44267</c:v>
                </c:pt>
                <c:pt idx="2233">
                  <c:v>44270</c:v>
                </c:pt>
                <c:pt idx="2234">
                  <c:v>44271</c:v>
                </c:pt>
                <c:pt idx="2235">
                  <c:v>44272</c:v>
                </c:pt>
                <c:pt idx="2236">
                  <c:v>44273</c:v>
                </c:pt>
                <c:pt idx="2237">
                  <c:v>44274</c:v>
                </c:pt>
                <c:pt idx="2238">
                  <c:v>44277</c:v>
                </c:pt>
                <c:pt idx="2239">
                  <c:v>44278</c:v>
                </c:pt>
                <c:pt idx="2240">
                  <c:v>44279</c:v>
                </c:pt>
                <c:pt idx="2241">
                  <c:v>44280</c:v>
                </c:pt>
                <c:pt idx="2242">
                  <c:v>44281</c:v>
                </c:pt>
                <c:pt idx="2243">
                  <c:v>44284</c:v>
                </c:pt>
                <c:pt idx="2244">
                  <c:v>44285</c:v>
                </c:pt>
                <c:pt idx="2245">
                  <c:v>44286</c:v>
                </c:pt>
                <c:pt idx="2246">
                  <c:v>44287</c:v>
                </c:pt>
                <c:pt idx="2247">
                  <c:v>44288</c:v>
                </c:pt>
                <c:pt idx="2248">
                  <c:v>44292</c:v>
                </c:pt>
                <c:pt idx="2249">
                  <c:v>44293</c:v>
                </c:pt>
                <c:pt idx="2250">
                  <c:v>44294</c:v>
                </c:pt>
                <c:pt idx="2251">
                  <c:v>44295</c:v>
                </c:pt>
                <c:pt idx="2252">
                  <c:v>44298</c:v>
                </c:pt>
                <c:pt idx="2253">
                  <c:v>44299</c:v>
                </c:pt>
                <c:pt idx="2254">
                  <c:v>44300</c:v>
                </c:pt>
                <c:pt idx="2255">
                  <c:v>44301</c:v>
                </c:pt>
                <c:pt idx="2256">
                  <c:v>44302</c:v>
                </c:pt>
                <c:pt idx="2257">
                  <c:v>44305</c:v>
                </c:pt>
                <c:pt idx="2258">
                  <c:v>44306</c:v>
                </c:pt>
                <c:pt idx="2259">
                  <c:v>44307</c:v>
                </c:pt>
                <c:pt idx="2260">
                  <c:v>44308</c:v>
                </c:pt>
                <c:pt idx="2261">
                  <c:v>44309</c:v>
                </c:pt>
                <c:pt idx="2262">
                  <c:v>44312</c:v>
                </c:pt>
                <c:pt idx="2263">
                  <c:v>44313</c:v>
                </c:pt>
                <c:pt idx="2264">
                  <c:v>44314</c:v>
                </c:pt>
                <c:pt idx="2265">
                  <c:v>44315</c:v>
                </c:pt>
                <c:pt idx="2266">
                  <c:v>44316</c:v>
                </c:pt>
                <c:pt idx="2267">
                  <c:v>44322</c:v>
                </c:pt>
                <c:pt idx="2268">
                  <c:v>44323</c:v>
                </c:pt>
                <c:pt idx="2269">
                  <c:v>44326</c:v>
                </c:pt>
                <c:pt idx="2270">
                  <c:v>44327</c:v>
                </c:pt>
                <c:pt idx="2271">
                  <c:v>44328</c:v>
                </c:pt>
                <c:pt idx="2272">
                  <c:v>44329</c:v>
                </c:pt>
                <c:pt idx="2273">
                  <c:v>44330</c:v>
                </c:pt>
                <c:pt idx="2274">
                  <c:v>44333</c:v>
                </c:pt>
                <c:pt idx="2275">
                  <c:v>44334</c:v>
                </c:pt>
                <c:pt idx="2276">
                  <c:v>44335</c:v>
                </c:pt>
                <c:pt idx="2277">
                  <c:v>44336</c:v>
                </c:pt>
                <c:pt idx="2278">
                  <c:v>44337</c:v>
                </c:pt>
                <c:pt idx="2279">
                  <c:v>44340</c:v>
                </c:pt>
                <c:pt idx="2280">
                  <c:v>44341</c:v>
                </c:pt>
                <c:pt idx="2281">
                  <c:v>44342</c:v>
                </c:pt>
                <c:pt idx="2282">
                  <c:v>44343</c:v>
                </c:pt>
                <c:pt idx="2283">
                  <c:v>44344</c:v>
                </c:pt>
                <c:pt idx="2284">
                  <c:v>44347</c:v>
                </c:pt>
                <c:pt idx="2285">
                  <c:v>44348</c:v>
                </c:pt>
                <c:pt idx="2286">
                  <c:v>44349</c:v>
                </c:pt>
                <c:pt idx="2287">
                  <c:v>44350</c:v>
                </c:pt>
                <c:pt idx="2288">
                  <c:v>44351</c:v>
                </c:pt>
                <c:pt idx="2289">
                  <c:v>44354</c:v>
                </c:pt>
                <c:pt idx="2290">
                  <c:v>44355</c:v>
                </c:pt>
                <c:pt idx="2291">
                  <c:v>44356</c:v>
                </c:pt>
                <c:pt idx="2292">
                  <c:v>44357</c:v>
                </c:pt>
                <c:pt idx="2293">
                  <c:v>44358</c:v>
                </c:pt>
                <c:pt idx="2294">
                  <c:v>44362</c:v>
                </c:pt>
                <c:pt idx="2295">
                  <c:v>44363</c:v>
                </c:pt>
                <c:pt idx="2296">
                  <c:v>44364</c:v>
                </c:pt>
                <c:pt idx="2297">
                  <c:v>44365</c:v>
                </c:pt>
                <c:pt idx="2298">
                  <c:v>44368</c:v>
                </c:pt>
                <c:pt idx="2299">
                  <c:v>44369</c:v>
                </c:pt>
                <c:pt idx="2300">
                  <c:v>44370</c:v>
                </c:pt>
                <c:pt idx="2301">
                  <c:v>44371</c:v>
                </c:pt>
                <c:pt idx="2302">
                  <c:v>44372</c:v>
                </c:pt>
                <c:pt idx="2303">
                  <c:v>44375</c:v>
                </c:pt>
                <c:pt idx="2304">
                  <c:v>44376</c:v>
                </c:pt>
                <c:pt idx="2305">
                  <c:v>44377</c:v>
                </c:pt>
                <c:pt idx="2306">
                  <c:v>44378</c:v>
                </c:pt>
                <c:pt idx="2307">
                  <c:v>44379</c:v>
                </c:pt>
                <c:pt idx="2308">
                  <c:v>44382</c:v>
                </c:pt>
                <c:pt idx="2309">
                  <c:v>44383</c:v>
                </c:pt>
                <c:pt idx="2310">
                  <c:v>44384</c:v>
                </c:pt>
                <c:pt idx="2311">
                  <c:v>44385</c:v>
                </c:pt>
                <c:pt idx="2312">
                  <c:v>44386</c:v>
                </c:pt>
                <c:pt idx="2313">
                  <c:v>44389</c:v>
                </c:pt>
                <c:pt idx="2314">
                  <c:v>44390</c:v>
                </c:pt>
                <c:pt idx="2315">
                  <c:v>44391</c:v>
                </c:pt>
                <c:pt idx="2316">
                  <c:v>44392</c:v>
                </c:pt>
                <c:pt idx="2317">
                  <c:v>44393</c:v>
                </c:pt>
                <c:pt idx="2318">
                  <c:v>44396</c:v>
                </c:pt>
                <c:pt idx="2319">
                  <c:v>44397</c:v>
                </c:pt>
                <c:pt idx="2320">
                  <c:v>44398</c:v>
                </c:pt>
                <c:pt idx="2321">
                  <c:v>44399</c:v>
                </c:pt>
                <c:pt idx="2322">
                  <c:v>44400</c:v>
                </c:pt>
                <c:pt idx="2323">
                  <c:v>44403</c:v>
                </c:pt>
                <c:pt idx="2324">
                  <c:v>44404</c:v>
                </c:pt>
                <c:pt idx="2325">
                  <c:v>44405</c:v>
                </c:pt>
                <c:pt idx="2326">
                  <c:v>44406</c:v>
                </c:pt>
                <c:pt idx="2327">
                  <c:v>44407</c:v>
                </c:pt>
                <c:pt idx="2328">
                  <c:v>44410</c:v>
                </c:pt>
                <c:pt idx="2329">
                  <c:v>44411</c:v>
                </c:pt>
                <c:pt idx="2330">
                  <c:v>44412</c:v>
                </c:pt>
                <c:pt idx="2331">
                  <c:v>44413</c:v>
                </c:pt>
                <c:pt idx="2332">
                  <c:v>44414</c:v>
                </c:pt>
                <c:pt idx="2333">
                  <c:v>44417</c:v>
                </c:pt>
                <c:pt idx="2334">
                  <c:v>44418</c:v>
                </c:pt>
                <c:pt idx="2335">
                  <c:v>44419</c:v>
                </c:pt>
                <c:pt idx="2336">
                  <c:v>44420</c:v>
                </c:pt>
                <c:pt idx="2337">
                  <c:v>44421</c:v>
                </c:pt>
                <c:pt idx="2338">
                  <c:v>44424</c:v>
                </c:pt>
                <c:pt idx="2339">
                  <c:v>44425</c:v>
                </c:pt>
                <c:pt idx="2340">
                  <c:v>44426</c:v>
                </c:pt>
                <c:pt idx="2341">
                  <c:v>44427</c:v>
                </c:pt>
                <c:pt idx="2342">
                  <c:v>44428</c:v>
                </c:pt>
                <c:pt idx="2343">
                  <c:v>44431</c:v>
                </c:pt>
                <c:pt idx="2344">
                  <c:v>44432</c:v>
                </c:pt>
                <c:pt idx="2345">
                  <c:v>44433</c:v>
                </c:pt>
                <c:pt idx="2346">
                  <c:v>44434</c:v>
                </c:pt>
                <c:pt idx="2347">
                  <c:v>44435</c:v>
                </c:pt>
                <c:pt idx="2348">
                  <c:v>44438</c:v>
                </c:pt>
                <c:pt idx="2349">
                  <c:v>44439</c:v>
                </c:pt>
                <c:pt idx="2350">
                  <c:v>44440</c:v>
                </c:pt>
                <c:pt idx="2351">
                  <c:v>44441</c:v>
                </c:pt>
                <c:pt idx="2352">
                  <c:v>44442</c:v>
                </c:pt>
                <c:pt idx="2353">
                  <c:v>44445</c:v>
                </c:pt>
                <c:pt idx="2354">
                  <c:v>44446</c:v>
                </c:pt>
                <c:pt idx="2355">
                  <c:v>44447</c:v>
                </c:pt>
                <c:pt idx="2356">
                  <c:v>44448</c:v>
                </c:pt>
                <c:pt idx="2357">
                  <c:v>44449</c:v>
                </c:pt>
                <c:pt idx="2358">
                  <c:v>44452</c:v>
                </c:pt>
                <c:pt idx="2359">
                  <c:v>44453</c:v>
                </c:pt>
                <c:pt idx="2360">
                  <c:v>44454</c:v>
                </c:pt>
                <c:pt idx="2361">
                  <c:v>44455</c:v>
                </c:pt>
                <c:pt idx="2362">
                  <c:v>44456</c:v>
                </c:pt>
                <c:pt idx="2363">
                  <c:v>44461</c:v>
                </c:pt>
                <c:pt idx="2364">
                  <c:v>44462</c:v>
                </c:pt>
                <c:pt idx="2365">
                  <c:v>44463</c:v>
                </c:pt>
                <c:pt idx="2366">
                  <c:v>44466</c:v>
                </c:pt>
                <c:pt idx="2367">
                  <c:v>44467</c:v>
                </c:pt>
                <c:pt idx="2368">
                  <c:v>44468</c:v>
                </c:pt>
                <c:pt idx="2369">
                  <c:v>44469</c:v>
                </c:pt>
                <c:pt idx="2370">
                  <c:v>44477</c:v>
                </c:pt>
                <c:pt idx="2371">
                  <c:v>44480</c:v>
                </c:pt>
                <c:pt idx="2372">
                  <c:v>44481</c:v>
                </c:pt>
                <c:pt idx="2373">
                  <c:v>44482</c:v>
                </c:pt>
                <c:pt idx="2374">
                  <c:v>44483</c:v>
                </c:pt>
                <c:pt idx="2375">
                  <c:v>44484</c:v>
                </c:pt>
                <c:pt idx="2376">
                  <c:v>44487</c:v>
                </c:pt>
                <c:pt idx="2377">
                  <c:v>44488</c:v>
                </c:pt>
                <c:pt idx="2378">
                  <c:v>44489</c:v>
                </c:pt>
                <c:pt idx="2379">
                  <c:v>44490</c:v>
                </c:pt>
                <c:pt idx="2380">
                  <c:v>44491</c:v>
                </c:pt>
                <c:pt idx="2381">
                  <c:v>44494</c:v>
                </c:pt>
                <c:pt idx="2382">
                  <c:v>44495</c:v>
                </c:pt>
                <c:pt idx="2383">
                  <c:v>44496</c:v>
                </c:pt>
                <c:pt idx="2384">
                  <c:v>44497</c:v>
                </c:pt>
                <c:pt idx="2385">
                  <c:v>44498</c:v>
                </c:pt>
                <c:pt idx="2386">
                  <c:v>44501</c:v>
                </c:pt>
                <c:pt idx="2387">
                  <c:v>44502</c:v>
                </c:pt>
                <c:pt idx="2388">
                  <c:v>44503</c:v>
                </c:pt>
                <c:pt idx="2389">
                  <c:v>44504</c:v>
                </c:pt>
                <c:pt idx="2390">
                  <c:v>44505</c:v>
                </c:pt>
                <c:pt idx="2391">
                  <c:v>44508</c:v>
                </c:pt>
                <c:pt idx="2392">
                  <c:v>44509</c:v>
                </c:pt>
                <c:pt idx="2393">
                  <c:v>44510</c:v>
                </c:pt>
                <c:pt idx="2394">
                  <c:v>44511</c:v>
                </c:pt>
                <c:pt idx="2395">
                  <c:v>44512</c:v>
                </c:pt>
                <c:pt idx="2396">
                  <c:v>44515</c:v>
                </c:pt>
                <c:pt idx="2397">
                  <c:v>44516</c:v>
                </c:pt>
                <c:pt idx="2398">
                  <c:v>44517</c:v>
                </c:pt>
                <c:pt idx="2399">
                  <c:v>44518</c:v>
                </c:pt>
                <c:pt idx="2400">
                  <c:v>44519</c:v>
                </c:pt>
                <c:pt idx="2401">
                  <c:v>44522</c:v>
                </c:pt>
                <c:pt idx="2402">
                  <c:v>44523</c:v>
                </c:pt>
                <c:pt idx="2403">
                  <c:v>44524</c:v>
                </c:pt>
                <c:pt idx="2404">
                  <c:v>44525</c:v>
                </c:pt>
                <c:pt idx="2405">
                  <c:v>44526</c:v>
                </c:pt>
                <c:pt idx="2406">
                  <c:v>44529</c:v>
                </c:pt>
                <c:pt idx="2407">
                  <c:v>44530</c:v>
                </c:pt>
                <c:pt idx="2408">
                  <c:v>44531</c:v>
                </c:pt>
                <c:pt idx="2409">
                  <c:v>44532</c:v>
                </c:pt>
                <c:pt idx="2410">
                  <c:v>44533</c:v>
                </c:pt>
                <c:pt idx="2411">
                  <c:v>44536</c:v>
                </c:pt>
                <c:pt idx="2412">
                  <c:v>44537</c:v>
                </c:pt>
                <c:pt idx="2413">
                  <c:v>44538</c:v>
                </c:pt>
                <c:pt idx="2414">
                  <c:v>44539</c:v>
                </c:pt>
                <c:pt idx="2415">
                  <c:v>44540</c:v>
                </c:pt>
                <c:pt idx="2416">
                  <c:v>44543</c:v>
                </c:pt>
                <c:pt idx="2417">
                  <c:v>44544</c:v>
                </c:pt>
                <c:pt idx="2418">
                  <c:v>44545</c:v>
                </c:pt>
                <c:pt idx="2419">
                  <c:v>44546</c:v>
                </c:pt>
                <c:pt idx="2420">
                  <c:v>44547</c:v>
                </c:pt>
                <c:pt idx="2421">
                  <c:v>44550</c:v>
                </c:pt>
                <c:pt idx="2422">
                  <c:v>44551</c:v>
                </c:pt>
                <c:pt idx="2423">
                  <c:v>44552</c:v>
                </c:pt>
                <c:pt idx="2424">
                  <c:v>44553</c:v>
                </c:pt>
                <c:pt idx="2425">
                  <c:v>44554</c:v>
                </c:pt>
                <c:pt idx="2426">
                  <c:v>44557</c:v>
                </c:pt>
                <c:pt idx="2427">
                  <c:v>44558</c:v>
                </c:pt>
                <c:pt idx="2428">
                  <c:v>44559</c:v>
                </c:pt>
                <c:pt idx="2429">
                  <c:v>44560</c:v>
                </c:pt>
                <c:pt idx="2430">
                  <c:v>44561</c:v>
                </c:pt>
                <c:pt idx="2431">
                  <c:v>44565</c:v>
                </c:pt>
                <c:pt idx="2432">
                  <c:v>44566</c:v>
                </c:pt>
                <c:pt idx="2433">
                  <c:v>44567</c:v>
                </c:pt>
                <c:pt idx="2434">
                  <c:v>44568</c:v>
                </c:pt>
                <c:pt idx="2435">
                  <c:v>44571</c:v>
                </c:pt>
                <c:pt idx="2436">
                  <c:v>44572</c:v>
                </c:pt>
                <c:pt idx="2437">
                  <c:v>44573</c:v>
                </c:pt>
                <c:pt idx="2438">
                  <c:v>44574</c:v>
                </c:pt>
                <c:pt idx="2439">
                  <c:v>44575</c:v>
                </c:pt>
                <c:pt idx="2440">
                  <c:v>44578</c:v>
                </c:pt>
                <c:pt idx="2441">
                  <c:v>44579</c:v>
                </c:pt>
                <c:pt idx="2442">
                  <c:v>44580</c:v>
                </c:pt>
                <c:pt idx="2443">
                  <c:v>44581</c:v>
                </c:pt>
                <c:pt idx="2444">
                  <c:v>44582</c:v>
                </c:pt>
                <c:pt idx="2445">
                  <c:v>44585</c:v>
                </c:pt>
                <c:pt idx="2446">
                  <c:v>44586</c:v>
                </c:pt>
                <c:pt idx="2447">
                  <c:v>44587</c:v>
                </c:pt>
                <c:pt idx="2448">
                  <c:v>44588</c:v>
                </c:pt>
                <c:pt idx="2449">
                  <c:v>44589</c:v>
                </c:pt>
                <c:pt idx="2450">
                  <c:v>44599</c:v>
                </c:pt>
                <c:pt idx="2451">
                  <c:v>44600</c:v>
                </c:pt>
                <c:pt idx="2452">
                  <c:v>44601</c:v>
                </c:pt>
                <c:pt idx="2453">
                  <c:v>44602</c:v>
                </c:pt>
                <c:pt idx="2454">
                  <c:v>44603</c:v>
                </c:pt>
                <c:pt idx="2455">
                  <c:v>44606</c:v>
                </c:pt>
                <c:pt idx="2456">
                  <c:v>44607</c:v>
                </c:pt>
                <c:pt idx="2457">
                  <c:v>44608</c:v>
                </c:pt>
                <c:pt idx="2458">
                  <c:v>44609</c:v>
                </c:pt>
                <c:pt idx="2459">
                  <c:v>44610</c:v>
                </c:pt>
                <c:pt idx="2460">
                  <c:v>44613</c:v>
                </c:pt>
                <c:pt idx="2461">
                  <c:v>44614</c:v>
                </c:pt>
                <c:pt idx="2462">
                  <c:v>44615</c:v>
                </c:pt>
                <c:pt idx="2463">
                  <c:v>44616</c:v>
                </c:pt>
                <c:pt idx="2464">
                  <c:v>44617</c:v>
                </c:pt>
                <c:pt idx="2465">
                  <c:v>44620</c:v>
                </c:pt>
                <c:pt idx="2466">
                  <c:v>44621</c:v>
                </c:pt>
                <c:pt idx="2467">
                  <c:v>44622</c:v>
                </c:pt>
                <c:pt idx="2468">
                  <c:v>44623</c:v>
                </c:pt>
                <c:pt idx="2469">
                  <c:v>44624</c:v>
                </c:pt>
                <c:pt idx="2470">
                  <c:v>44627</c:v>
                </c:pt>
                <c:pt idx="2471">
                  <c:v>44628</c:v>
                </c:pt>
                <c:pt idx="2472">
                  <c:v>44629</c:v>
                </c:pt>
                <c:pt idx="2473">
                  <c:v>44630</c:v>
                </c:pt>
                <c:pt idx="2474">
                  <c:v>44631</c:v>
                </c:pt>
                <c:pt idx="2475">
                  <c:v>44634</c:v>
                </c:pt>
                <c:pt idx="2476">
                  <c:v>44635</c:v>
                </c:pt>
                <c:pt idx="2477">
                  <c:v>44636</c:v>
                </c:pt>
                <c:pt idx="2478">
                  <c:v>44637</c:v>
                </c:pt>
                <c:pt idx="2479">
                  <c:v>44638</c:v>
                </c:pt>
                <c:pt idx="2480">
                  <c:v>44641</c:v>
                </c:pt>
                <c:pt idx="2481">
                  <c:v>44642</c:v>
                </c:pt>
                <c:pt idx="2482">
                  <c:v>44643</c:v>
                </c:pt>
                <c:pt idx="2483">
                  <c:v>44644</c:v>
                </c:pt>
                <c:pt idx="2484">
                  <c:v>44645</c:v>
                </c:pt>
                <c:pt idx="2485">
                  <c:v>44648</c:v>
                </c:pt>
                <c:pt idx="2486">
                  <c:v>44649</c:v>
                </c:pt>
                <c:pt idx="2487">
                  <c:v>44650</c:v>
                </c:pt>
                <c:pt idx="2488">
                  <c:v>44651</c:v>
                </c:pt>
                <c:pt idx="2489">
                  <c:v>44652</c:v>
                </c:pt>
                <c:pt idx="2490">
                  <c:v>44657</c:v>
                </c:pt>
                <c:pt idx="2491">
                  <c:v>44658</c:v>
                </c:pt>
                <c:pt idx="2492">
                  <c:v>44659</c:v>
                </c:pt>
                <c:pt idx="2493">
                  <c:v>44662</c:v>
                </c:pt>
                <c:pt idx="2494">
                  <c:v>44663</c:v>
                </c:pt>
                <c:pt idx="2495">
                  <c:v>44664</c:v>
                </c:pt>
                <c:pt idx="2496">
                  <c:v>44665</c:v>
                </c:pt>
                <c:pt idx="2497">
                  <c:v>44666</c:v>
                </c:pt>
                <c:pt idx="2498">
                  <c:v>44669</c:v>
                </c:pt>
                <c:pt idx="2499">
                  <c:v>44670</c:v>
                </c:pt>
                <c:pt idx="2500">
                  <c:v>44671</c:v>
                </c:pt>
                <c:pt idx="2501">
                  <c:v>44672</c:v>
                </c:pt>
                <c:pt idx="2502">
                  <c:v>44673</c:v>
                </c:pt>
                <c:pt idx="2503">
                  <c:v>44676</c:v>
                </c:pt>
                <c:pt idx="2504">
                  <c:v>44677</c:v>
                </c:pt>
                <c:pt idx="2505">
                  <c:v>44678</c:v>
                </c:pt>
                <c:pt idx="2506">
                  <c:v>44679</c:v>
                </c:pt>
                <c:pt idx="2507">
                  <c:v>44680</c:v>
                </c:pt>
                <c:pt idx="2508">
                  <c:v>44686</c:v>
                </c:pt>
                <c:pt idx="2509">
                  <c:v>44687</c:v>
                </c:pt>
                <c:pt idx="2510">
                  <c:v>44690</c:v>
                </c:pt>
                <c:pt idx="2511">
                  <c:v>44691</c:v>
                </c:pt>
                <c:pt idx="2512">
                  <c:v>44692</c:v>
                </c:pt>
                <c:pt idx="2513">
                  <c:v>44693</c:v>
                </c:pt>
                <c:pt idx="2514">
                  <c:v>44694</c:v>
                </c:pt>
                <c:pt idx="2515">
                  <c:v>44697</c:v>
                </c:pt>
                <c:pt idx="2516">
                  <c:v>44698</c:v>
                </c:pt>
                <c:pt idx="2517">
                  <c:v>44699</c:v>
                </c:pt>
                <c:pt idx="2518">
                  <c:v>44700</c:v>
                </c:pt>
                <c:pt idx="2519">
                  <c:v>44701</c:v>
                </c:pt>
                <c:pt idx="2520">
                  <c:v>44704</c:v>
                </c:pt>
                <c:pt idx="2521">
                  <c:v>44705</c:v>
                </c:pt>
                <c:pt idx="2522">
                  <c:v>44706</c:v>
                </c:pt>
                <c:pt idx="2523">
                  <c:v>44707</c:v>
                </c:pt>
                <c:pt idx="2524">
                  <c:v>44708</c:v>
                </c:pt>
                <c:pt idx="2525">
                  <c:v>44711</c:v>
                </c:pt>
                <c:pt idx="2526">
                  <c:v>44712</c:v>
                </c:pt>
                <c:pt idx="2527">
                  <c:v>44713</c:v>
                </c:pt>
                <c:pt idx="2528">
                  <c:v>44714</c:v>
                </c:pt>
                <c:pt idx="2529">
                  <c:v>44718</c:v>
                </c:pt>
                <c:pt idx="2530">
                  <c:v>44719</c:v>
                </c:pt>
                <c:pt idx="2531">
                  <c:v>44720</c:v>
                </c:pt>
                <c:pt idx="2532">
                  <c:v>44721</c:v>
                </c:pt>
                <c:pt idx="2533">
                  <c:v>44722</c:v>
                </c:pt>
                <c:pt idx="2534">
                  <c:v>44725</c:v>
                </c:pt>
                <c:pt idx="2535">
                  <c:v>44726</c:v>
                </c:pt>
                <c:pt idx="2536">
                  <c:v>44727</c:v>
                </c:pt>
                <c:pt idx="2537">
                  <c:v>44728</c:v>
                </c:pt>
                <c:pt idx="2538">
                  <c:v>44729</c:v>
                </c:pt>
                <c:pt idx="2539">
                  <c:v>44732</c:v>
                </c:pt>
                <c:pt idx="2540">
                  <c:v>44733</c:v>
                </c:pt>
                <c:pt idx="2541">
                  <c:v>44734</c:v>
                </c:pt>
                <c:pt idx="2542">
                  <c:v>44735</c:v>
                </c:pt>
                <c:pt idx="2543">
                  <c:v>44736</c:v>
                </c:pt>
                <c:pt idx="2544">
                  <c:v>44739</c:v>
                </c:pt>
                <c:pt idx="2545">
                  <c:v>44740</c:v>
                </c:pt>
                <c:pt idx="2546">
                  <c:v>44741</c:v>
                </c:pt>
                <c:pt idx="2547">
                  <c:v>44742</c:v>
                </c:pt>
                <c:pt idx="2548">
                  <c:v>44743</c:v>
                </c:pt>
                <c:pt idx="2549">
                  <c:v>44746</c:v>
                </c:pt>
                <c:pt idx="2550">
                  <c:v>44747</c:v>
                </c:pt>
                <c:pt idx="2551">
                  <c:v>44748</c:v>
                </c:pt>
                <c:pt idx="2552">
                  <c:v>44749</c:v>
                </c:pt>
                <c:pt idx="2553">
                  <c:v>44750</c:v>
                </c:pt>
                <c:pt idx="2554">
                  <c:v>44753</c:v>
                </c:pt>
                <c:pt idx="2555">
                  <c:v>44754</c:v>
                </c:pt>
                <c:pt idx="2556">
                  <c:v>44755</c:v>
                </c:pt>
                <c:pt idx="2557">
                  <c:v>44756</c:v>
                </c:pt>
                <c:pt idx="2558">
                  <c:v>44757</c:v>
                </c:pt>
                <c:pt idx="2559">
                  <c:v>44760</c:v>
                </c:pt>
                <c:pt idx="2560">
                  <c:v>44761</c:v>
                </c:pt>
                <c:pt idx="2561">
                  <c:v>44762</c:v>
                </c:pt>
                <c:pt idx="2562">
                  <c:v>44763</c:v>
                </c:pt>
                <c:pt idx="2563">
                  <c:v>44764</c:v>
                </c:pt>
                <c:pt idx="2564">
                  <c:v>44767</c:v>
                </c:pt>
                <c:pt idx="2565">
                  <c:v>44768</c:v>
                </c:pt>
                <c:pt idx="2566">
                  <c:v>44769</c:v>
                </c:pt>
                <c:pt idx="2567">
                  <c:v>44770</c:v>
                </c:pt>
                <c:pt idx="2568">
                  <c:v>44771</c:v>
                </c:pt>
                <c:pt idx="2569">
                  <c:v>44774</c:v>
                </c:pt>
                <c:pt idx="2570">
                  <c:v>44775</c:v>
                </c:pt>
                <c:pt idx="2571">
                  <c:v>44776</c:v>
                </c:pt>
                <c:pt idx="2572">
                  <c:v>44777</c:v>
                </c:pt>
                <c:pt idx="2573">
                  <c:v>44778</c:v>
                </c:pt>
                <c:pt idx="2574">
                  <c:v>44781</c:v>
                </c:pt>
                <c:pt idx="2575">
                  <c:v>44782</c:v>
                </c:pt>
                <c:pt idx="2576">
                  <c:v>44783</c:v>
                </c:pt>
                <c:pt idx="2577">
                  <c:v>44784</c:v>
                </c:pt>
                <c:pt idx="2578">
                  <c:v>44785</c:v>
                </c:pt>
                <c:pt idx="2579">
                  <c:v>44788</c:v>
                </c:pt>
                <c:pt idx="2580">
                  <c:v>44789</c:v>
                </c:pt>
                <c:pt idx="2581">
                  <c:v>44790</c:v>
                </c:pt>
                <c:pt idx="2582">
                  <c:v>44791</c:v>
                </c:pt>
                <c:pt idx="2583">
                  <c:v>44792</c:v>
                </c:pt>
                <c:pt idx="2584">
                  <c:v>44795</c:v>
                </c:pt>
                <c:pt idx="2585">
                  <c:v>44796</c:v>
                </c:pt>
                <c:pt idx="2586">
                  <c:v>44797</c:v>
                </c:pt>
                <c:pt idx="2587">
                  <c:v>44798</c:v>
                </c:pt>
                <c:pt idx="2588">
                  <c:v>44799</c:v>
                </c:pt>
                <c:pt idx="2589">
                  <c:v>44802</c:v>
                </c:pt>
                <c:pt idx="2590">
                  <c:v>44803</c:v>
                </c:pt>
                <c:pt idx="2591">
                  <c:v>44804</c:v>
                </c:pt>
                <c:pt idx="2592">
                  <c:v>44805</c:v>
                </c:pt>
                <c:pt idx="2593">
                  <c:v>44806</c:v>
                </c:pt>
                <c:pt idx="2594">
                  <c:v>44809</c:v>
                </c:pt>
                <c:pt idx="2595">
                  <c:v>44810</c:v>
                </c:pt>
                <c:pt idx="2596">
                  <c:v>44811</c:v>
                </c:pt>
                <c:pt idx="2597">
                  <c:v>44812</c:v>
                </c:pt>
                <c:pt idx="2598">
                  <c:v>44813</c:v>
                </c:pt>
                <c:pt idx="2599">
                  <c:v>44817</c:v>
                </c:pt>
                <c:pt idx="2600">
                  <c:v>44818</c:v>
                </c:pt>
                <c:pt idx="2601">
                  <c:v>44819</c:v>
                </c:pt>
                <c:pt idx="2602">
                  <c:v>44820</c:v>
                </c:pt>
                <c:pt idx="2603">
                  <c:v>44823</c:v>
                </c:pt>
                <c:pt idx="2604">
                  <c:v>44824</c:v>
                </c:pt>
                <c:pt idx="2605">
                  <c:v>44825</c:v>
                </c:pt>
                <c:pt idx="2606">
                  <c:v>44826</c:v>
                </c:pt>
                <c:pt idx="2607">
                  <c:v>44827</c:v>
                </c:pt>
                <c:pt idx="2608">
                  <c:v>44830</c:v>
                </c:pt>
                <c:pt idx="2609">
                  <c:v>44831</c:v>
                </c:pt>
                <c:pt idx="2610">
                  <c:v>44832</c:v>
                </c:pt>
                <c:pt idx="2611">
                  <c:v>44833</c:v>
                </c:pt>
                <c:pt idx="2612">
                  <c:v>44834</c:v>
                </c:pt>
                <c:pt idx="2613">
                  <c:v>44844</c:v>
                </c:pt>
                <c:pt idx="2614">
                  <c:v>44845</c:v>
                </c:pt>
                <c:pt idx="2615">
                  <c:v>44846</c:v>
                </c:pt>
                <c:pt idx="2616">
                  <c:v>44847</c:v>
                </c:pt>
                <c:pt idx="2617">
                  <c:v>44848</c:v>
                </c:pt>
                <c:pt idx="2618">
                  <c:v>44851</c:v>
                </c:pt>
                <c:pt idx="2619">
                  <c:v>44852</c:v>
                </c:pt>
                <c:pt idx="2620">
                  <c:v>44853</c:v>
                </c:pt>
                <c:pt idx="2621">
                  <c:v>44854</c:v>
                </c:pt>
                <c:pt idx="2622">
                  <c:v>44855</c:v>
                </c:pt>
                <c:pt idx="2623">
                  <c:v>44858</c:v>
                </c:pt>
                <c:pt idx="2624">
                  <c:v>44859</c:v>
                </c:pt>
                <c:pt idx="2625">
                  <c:v>44860</c:v>
                </c:pt>
                <c:pt idx="2626">
                  <c:v>44861</c:v>
                </c:pt>
                <c:pt idx="2627">
                  <c:v>44862</c:v>
                </c:pt>
                <c:pt idx="2628">
                  <c:v>44865</c:v>
                </c:pt>
                <c:pt idx="2629">
                  <c:v>44866</c:v>
                </c:pt>
                <c:pt idx="2630">
                  <c:v>44867</c:v>
                </c:pt>
                <c:pt idx="2631">
                  <c:v>44868</c:v>
                </c:pt>
                <c:pt idx="2632">
                  <c:v>44869</c:v>
                </c:pt>
                <c:pt idx="2633">
                  <c:v>44872</c:v>
                </c:pt>
                <c:pt idx="2634">
                  <c:v>44873</c:v>
                </c:pt>
                <c:pt idx="2635">
                  <c:v>44874</c:v>
                </c:pt>
                <c:pt idx="2636">
                  <c:v>44875</c:v>
                </c:pt>
                <c:pt idx="2637">
                  <c:v>44876</c:v>
                </c:pt>
                <c:pt idx="2638">
                  <c:v>44879</c:v>
                </c:pt>
                <c:pt idx="2639">
                  <c:v>44880</c:v>
                </c:pt>
                <c:pt idx="2640">
                  <c:v>44881</c:v>
                </c:pt>
                <c:pt idx="2641">
                  <c:v>44882</c:v>
                </c:pt>
                <c:pt idx="2642">
                  <c:v>44883</c:v>
                </c:pt>
                <c:pt idx="2643">
                  <c:v>44886</c:v>
                </c:pt>
                <c:pt idx="2644">
                  <c:v>44887</c:v>
                </c:pt>
                <c:pt idx="2645">
                  <c:v>44888</c:v>
                </c:pt>
                <c:pt idx="2646">
                  <c:v>44889</c:v>
                </c:pt>
                <c:pt idx="2647">
                  <c:v>44890</c:v>
                </c:pt>
                <c:pt idx="2648">
                  <c:v>44893</c:v>
                </c:pt>
                <c:pt idx="2649">
                  <c:v>44894</c:v>
                </c:pt>
                <c:pt idx="2650">
                  <c:v>44895</c:v>
                </c:pt>
                <c:pt idx="2651">
                  <c:v>44896</c:v>
                </c:pt>
                <c:pt idx="2652">
                  <c:v>44897</c:v>
                </c:pt>
                <c:pt idx="2653">
                  <c:v>44900</c:v>
                </c:pt>
                <c:pt idx="2654">
                  <c:v>44901</c:v>
                </c:pt>
                <c:pt idx="2655">
                  <c:v>44902</c:v>
                </c:pt>
                <c:pt idx="2656">
                  <c:v>44903</c:v>
                </c:pt>
                <c:pt idx="2657">
                  <c:v>44904</c:v>
                </c:pt>
                <c:pt idx="2658">
                  <c:v>44907</c:v>
                </c:pt>
                <c:pt idx="2659">
                  <c:v>44908</c:v>
                </c:pt>
                <c:pt idx="2660">
                  <c:v>44909</c:v>
                </c:pt>
                <c:pt idx="2661">
                  <c:v>44910</c:v>
                </c:pt>
                <c:pt idx="2662">
                  <c:v>44911</c:v>
                </c:pt>
                <c:pt idx="2663">
                  <c:v>44914</c:v>
                </c:pt>
                <c:pt idx="2664">
                  <c:v>44915</c:v>
                </c:pt>
                <c:pt idx="2665">
                  <c:v>44916</c:v>
                </c:pt>
                <c:pt idx="2666">
                  <c:v>44917</c:v>
                </c:pt>
                <c:pt idx="2667">
                  <c:v>44918</c:v>
                </c:pt>
                <c:pt idx="2668">
                  <c:v>44921</c:v>
                </c:pt>
                <c:pt idx="2669">
                  <c:v>44922</c:v>
                </c:pt>
                <c:pt idx="2670">
                  <c:v>44923</c:v>
                </c:pt>
                <c:pt idx="2671">
                  <c:v>44924</c:v>
                </c:pt>
                <c:pt idx="2672">
                  <c:v>44925</c:v>
                </c:pt>
                <c:pt idx="2673">
                  <c:v>44929</c:v>
                </c:pt>
                <c:pt idx="2674">
                  <c:v>44930</c:v>
                </c:pt>
                <c:pt idx="2675">
                  <c:v>44931</c:v>
                </c:pt>
                <c:pt idx="2676">
                  <c:v>44932</c:v>
                </c:pt>
                <c:pt idx="2677">
                  <c:v>44935</c:v>
                </c:pt>
                <c:pt idx="2678">
                  <c:v>44936</c:v>
                </c:pt>
                <c:pt idx="2679">
                  <c:v>44937</c:v>
                </c:pt>
                <c:pt idx="2680">
                  <c:v>44938</c:v>
                </c:pt>
                <c:pt idx="2681">
                  <c:v>44939</c:v>
                </c:pt>
                <c:pt idx="2682">
                  <c:v>44942</c:v>
                </c:pt>
                <c:pt idx="2683">
                  <c:v>44943</c:v>
                </c:pt>
                <c:pt idx="2684">
                  <c:v>44944</c:v>
                </c:pt>
                <c:pt idx="2685">
                  <c:v>44945</c:v>
                </c:pt>
                <c:pt idx="2686">
                  <c:v>44946</c:v>
                </c:pt>
                <c:pt idx="2687">
                  <c:v>44956</c:v>
                </c:pt>
                <c:pt idx="2688">
                  <c:v>44957</c:v>
                </c:pt>
                <c:pt idx="2689">
                  <c:v>44958</c:v>
                </c:pt>
                <c:pt idx="2690">
                  <c:v>44959</c:v>
                </c:pt>
                <c:pt idx="2691">
                  <c:v>44960</c:v>
                </c:pt>
                <c:pt idx="2692">
                  <c:v>44963</c:v>
                </c:pt>
                <c:pt idx="2693">
                  <c:v>44964</c:v>
                </c:pt>
                <c:pt idx="2694">
                  <c:v>44965</c:v>
                </c:pt>
                <c:pt idx="2695">
                  <c:v>44966</c:v>
                </c:pt>
                <c:pt idx="2696">
                  <c:v>44967</c:v>
                </c:pt>
                <c:pt idx="2697">
                  <c:v>44970</c:v>
                </c:pt>
                <c:pt idx="2698">
                  <c:v>44971</c:v>
                </c:pt>
                <c:pt idx="2699">
                  <c:v>44972</c:v>
                </c:pt>
                <c:pt idx="2700">
                  <c:v>44973</c:v>
                </c:pt>
                <c:pt idx="2701">
                  <c:v>44974</c:v>
                </c:pt>
                <c:pt idx="2702">
                  <c:v>44977</c:v>
                </c:pt>
                <c:pt idx="2703">
                  <c:v>44978</c:v>
                </c:pt>
                <c:pt idx="2704">
                  <c:v>44979</c:v>
                </c:pt>
                <c:pt idx="2705">
                  <c:v>44980</c:v>
                </c:pt>
                <c:pt idx="2706">
                  <c:v>44981</c:v>
                </c:pt>
                <c:pt idx="2707">
                  <c:v>44984</c:v>
                </c:pt>
                <c:pt idx="2708">
                  <c:v>44985</c:v>
                </c:pt>
                <c:pt idx="2709">
                  <c:v>44986</c:v>
                </c:pt>
                <c:pt idx="2710">
                  <c:v>44987</c:v>
                </c:pt>
                <c:pt idx="2711">
                  <c:v>44988</c:v>
                </c:pt>
                <c:pt idx="2712">
                  <c:v>44991</c:v>
                </c:pt>
                <c:pt idx="2713">
                  <c:v>44992</c:v>
                </c:pt>
                <c:pt idx="2714">
                  <c:v>44993</c:v>
                </c:pt>
                <c:pt idx="2715">
                  <c:v>44994</c:v>
                </c:pt>
                <c:pt idx="2716">
                  <c:v>44995</c:v>
                </c:pt>
                <c:pt idx="2717">
                  <c:v>44998</c:v>
                </c:pt>
                <c:pt idx="2718">
                  <c:v>44999</c:v>
                </c:pt>
                <c:pt idx="2719">
                  <c:v>45000</c:v>
                </c:pt>
                <c:pt idx="2720">
                  <c:v>45001</c:v>
                </c:pt>
                <c:pt idx="2721">
                  <c:v>45002</c:v>
                </c:pt>
                <c:pt idx="2722">
                  <c:v>45005</c:v>
                </c:pt>
                <c:pt idx="2723">
                  <c:v>45006</c:v>
                </c:pt>
                <c:pt idx="2724">
                  <c:v>45007</c:v>
                </c:pt>
                <c:pt idx="2725">
                  <c:v>45008</c:v>
                </c:pt>
                <c:pt idx="2726">
                  <c:v>45009</c:v>
                </c:pt>
                <c:pt idx="2727">
                  <c:v>45012</c:v>
                </c:pt>
                <c:pt idx="2728">
                  <c:v>45013</c:v>
                </c:pt>
                <c:pt idx="2729">
                  <c:v>45014</c:v>
                </c:pt>
                <c:pt idx="2730">
                  <c:v>45015</c:v>
                </c:pt>
                <c:pt idx="2731">
                  <c:v>45016</c:v>
                </c:pt>
                <c:pt idx="2732">
                  <c:v>45019</c:v>
                </c:pt>
                <c:pt idx="2733">
                  <c:v>45020</c:v>
                </c:pt>
                <c:pt idx="2734">
                  <c:v>45022</c:v>
                </c:pt>
                <c:pt idx="2735">
                  <c:v>45023</c:v>
                </c:pt>
                <c:pt idx="2736">
                  <c:v>45026</c:v>
                </c:pt>
                <c:pt idx="2737">
                  <c:v>45027</c:v>
                </c:pt>
                <c:pt idx="2738">
                  <c:v>45028</c:v>
                </c:pt>
                <c:pt idx="2739">
                  <c:v>45029</c:v>
                </c:pt>
                <c:pt idx="2740">
                  <c:v>45030</c:v>
                </c:pt>
                <c:pt idx="2741">
                  <c:v>45033</c:v>
                </c:pt>
                <c:pt idx="2742">
                  <c:v>45034</c:v>
                </c:pt>
                <c:pt idx="2743">
                  <c:v>45035</c:v>
                </c:pt>
                <c:pt idx="2744">
                  <c:v>45036</c:v>
                </c:pt>
                <c:pt idx="2745">
                  <c:v>45037</c:v>
                </c:pt>
                <c:pt idx="2746">
                  <c:v>45040</c:v>
                </c:pt>
                <c:pt idx="2747">
                  <c:v>45041</c:v>
                </c:pt>
                <c:pt idx="2748">
                  <c:v>45042</c:v>
                </c:pt>
                <c:pt idx="2749">
                  <c:v>45043</c:v>
                </c:pt>
                <c:pt idx="2750">
                  <c:v>45044</c:v>
                </c:pt>
                <c:pt idx="2751">
                  <c:v>45050</c:v>
                </c:pt>
                <c:pt idx="2752">
                  <c:v>45051</c:v>
                </c:pt>
                <c:pt idx="2753">
                  <c:v>45054</c:v>
                </c:pt>
                <c:pt idx="2754">
                  <c:v>45055</c:v>
                </c:pt>
                <c:pt idx="2755">
                  <c:v>45056</c:v>
                </c:pt>
                <c:pt idx="2756">
                  <c:v>45057</c:v>
                </c:pt>
                <c:pt idx="2757">
                  <c:v>45058</c:v>
                </c:pt>
                <c:pt idx="2758">
                  <c:v>45061</c:v>
                </c:pt>
                <c:pt idx="2759">
                  <c:v>45062</c:v>
                </c:pt>
                <c:pt idx="2760">
                  <c:v>45063</c:v>
                </c:pt>
                <c:pt idx="2761">
                  <c:v>45064</c:v>
                </c:pt>
                <c:pt idx="2762">
                  <c:v>45065</c:v>
                </c:pt>
                <c:pt idx="2763">
                  <c:v>45068</c:v>
                </c:pt>
                <c:pt idx="2764">
                  <c:v>45069</c:v>
                </c:pt>
                <c:pt idx="2765">
                  <c:v>45070</c:v>
                </c:pt>
                <c:pt idx="2766">
                  <c:v>45071</c:v>
                </c:pt>
                <c:pt idx="2767">
                  <c:v>45072</c:v>
                </c:pt>
                <c:pt idx="2768">
                  <c:v>45075</c:v>
                </c:pt>
                <c:pt idx="2769">
                  <c:v>45076</c:v>
                </c:pt>
                <c:pt idx="2770">
                  <c:v>45077</c:v>
                </c:pt>
                <c:pt idx="2771">
                  <c:v>45078</c:v>
                </c:pt>
                <c:pt idx="2772">
                  <c:v>45079</c:v>
                </c:pt>
                <c:pt idx="2773">
                  <c:v>45082</c:v>
                </c:pt>
                <c:pt idx="2774">
                  <c:v>45083</c:v>
                </c:pt>
                <c:pt idx="2775">
                  <c:v>45084</c:v>
                </c:pt>
                <c:pt idx="2776">
                  <c:v>45085</c:v>
                </c:pt>
                <c:pt idx="2777">
                  <c:v>45086</c:v>
                </c:pt>
                <c:pt idx="2778">
                  <c:v>45089</c:v>
                </c:pt>
                <c:pt idx="2779">
                  <c:v>45090</c:v>
                </c:pt>
                <c:pt idx="2780">
                  <c:v>45091</c:v>
                </c:pt>
                <c:pt idx="2781">
                  <c:v>45092</c:v>
                </c:pt>
                <c:pt idx="2782">
                  <c:v>45093</c:v>
                </c:pt>
                <c:pt idx="2783">
                  <c:v>45096</c:v>
                </c:pt>
                <c:pt idx="2784">
                  <c:v>45097</c:v>
                </c:pt>
                <c:pt idx="2785">
                  <c:v>45098</c:v>
                </c:pt>
                <c:pt idx="2786">
                  <c:v>45103</c:v>
                </c:pt>
                <c:pt idx="2787">
                  <c:v>45104</c:v>
                </c:pt>
                <c:pt idx="2788">
                  <c:v>45105</c:v>
                </c:pt>
                <c:pt idx="2789">
                  <c:v>45106</c:v>
                </c:pt>
                <c:pt idx="2790">
                  <c:v>45107</c:v>
                </c:pt>
              </c:numCache>
            </c:numRef>
          </c:cat>
          <c:val>
            <c:numRef>
              <c:f>Rebalance!$X$2:$X$2792</c:f>
              <c:numCache>
                <c:formatCode>General</c:formatCode>
                <c:ptCount val="2791"/>
                <c:pt idx="0">
                  <c:v>1</c:v>
                </c:pt>
                <c:pt idx="1">
                  <c:v>0.99964170548190601</c:v>
                </c:pt>
                <c:pt idx="2">
                  <c:v>1.0012898602651379</c:v>
                </c:pt>
                <c:pt idx="3">
                  <c:v>1.0025080616266571</c:v>
                </c:pt>
                <c:pt idx="4">
                  <c:v>1.0033679684700825</c:v>
                </c:pt>
                <c:pt idx="5">
                  <c:v>1.003797921891795</c:v>
                </c:pt>
                <c:pt idx="6">
                  <c:v>1.0045145109279827</c:v>
                </c:pt>
                <c:pt idx="7">
                  <c:v>1.00408455750627</c:v>
                </c:pt>
                <c:pt idx="8">
                  <c:v>1.00408455750627</c:v>
                </c:pt>
                <c:pt idx="9">
                  <c:v>1.0041562164098887</c:v>
                </c:pt>
                <c:pt idx="10">
                  <c:v>1.0044428520243638</c:v>
                </c:pt>
                <c:pt idx="11">
                  <c:v>1.0048011465424578</c:v>
                </c:pt>
                <c:pt idx="12">
                  <c:v>1.0053744177714081</c:v>
                </c:pt>
                <c:pt idx="13">
                  <c:v>1.0068792547474021</c:v>
                </c:pt>
                <c:pt idx="14">
                  <c:v>1.0070942314582585</c:v>
                </c:pt>
                <c:pt idx="15">
                  <c:v>1.0059476890003582</c:v>
                </c:pt>
                <c:pt idx="16">
                  <c:v>1.0054460766750268</c:v>
                </c:pt>
                <c:pt idx="17">
                  <c:v>1.0055177355786455</c:v>
                </c:pt>
                <c:pt idx="18">
                  <c:v>1.0047294876388391</c:v>
                </c:pt>
                <c:pt idx="19">
                  <c:v>1.0045861698316014</c:v>
                </c:pt>
                <c:pt idx="20">
                  <c:v>1.0030813328556072</c:v>
                </c:pt>
                <c:pt idx="21">
                  <c:v>1.0011465424579005</c:v>
                </c:pt>
                <c:pt idx="22">
                  <c:v>1.0020064493013257</c:v>
                </c:pt>
                <c:pt idx="23">
                  <c:v>1.0035112862773199</c:v>
                </c:pt>
                <c:pt idx="24">
                  <c:v>1.0035829451809388</c:v>
                </c:pt>
                <c:pt idx="25">
                  <c:v>1.0031529917592261</c:v>
                </c:pt>
                <c:pt idx="26">
                  <c:v>1.0025080616266571</c:v>
                </c:pt>
                <c:pt idx="27">
                  <c:v>1.0020064493013257</c:v>
                </c:pt>
                <c:pt idx="28">
                  <c:v>1.0037262629881762</c:v>
                </c:pt>
                <c:pt idx="29">
                  <c:v>1.0034396273737012</c:v>
                </c:pt>
                <c:pt idx="30">
                  <c:v>1.0029380150483698</c:v>
                </c:pt>
                <c:pt idx="31">
                  <c:v>1.0029380150483698</c:v>
                </c:pt>
                <c:pt idx="32">
                  <c:v>1.0031529917592261</c:v>
                </c:pt>
                <c:pt idx="33">
                  <c:v>1.0022930849158007</c:v>
                </c:pt>
                <c:pt idx="34">
                  <c:v>1.0020781082049444</c:v>
                </c:pt>
                <c:pt idx="35">
                  <c:v>1.0023647438194194</c:v>
                </c:pt>
                <c:pt idx="36">
                  <c:v>1.0022930849158007</c:v>
                </c:pt>
                <c:pt idx="37">
                  <c:v>1.0020781082049444</c:v>
                </c:pt>
                <c:pt idx="38">
                  <c:v>1.0021497671085631</c:v>
                </c:pt>
                <c:pt idx="39">
                  <c:v>1.0022930849158007</c:v>
                </c:pt>
                <c:pt idx="40">
                  <c:v>1.0030813328556072</c:v>
                </c:pt>
                <c:pt idx="41">
                  <c:v>1.0035829451809388</c:v>
                </c:pt>
                <c:pt idx="42">
                  <c:v>1.0040128986026513</c:v>
                </c:pt>
                <c:pt idx="43">
                  <c:v>1.0048011465424578</c:v>
                </c:pt>
                <c:pt idx="44">
                  <c:v>1.0047294876388391</c:v>
                </c:pt>
                <c:pt idx="45">
                  <c:v>1.0045861698316014</c:v>
                </c:pt>
                <c:pt idx="46">
                  <c:v>1.0042278753135074</c:v>
                </c:pt>
                <c:pt idx="47">
                  <c:v>1.00408455750627</c:v>
                </c:pt>
                <c:pt idx="48">
                  <c:v>1.0045861698316014</c:v>
                </c:pt>
                <c:pt idx="49">
                  <c:v>1.0042278753135074</c:v>
                </c:pt>
                <c:pt idx="50">
                  <c:v>1.003797921891795</c:v>
                </c:pt>
                <c:pt idx="51">
                  <c:v>1.0038695807954137</c:v>
                </c:pt>
                <c:pt idx="52">
                  <c:v>1.0042278753135074</c:v>
                </c:pt>
                <c:pt idx="53">
                  <c:v>1.0045145109279827</c:v>
                </c:pt>
                <c:pt idx="54">
                  <c:v>1.0045145109279827</c:v>
                </c:pt>
                <c:pt idx="55">
                  <c:v>1.0049444643496954</c:v>
                </c:pt>
                <c:pt idx="56">
                  <c:v>1.0058043711931208</c:v>
                </c:pt>
                <c:pt idx="57">
                  <c:v>1.0063059835184522</c:v>
                </c:pt>
                <c:pt idx="58">
                  <c:v>1.006377642422071</c:v>
                </c:pt>
                <c:pt idx="59">
                  <c:v>1.0064493013256897</c:v>
                </c:pt>
                <c:pt idx="60">
                  <c:v>1.0065209602293084</c:v>
                </c:pt>
                <c:pt idx="61">
                  <c:v>1.006019347903977</c:v>
                </c:pt>
                <c:pt idx="62">
                  <c:v>1.0061626657112146</c:v>
                </c:pt>
                <c:pt idx="63">
                  <c:v>1.006019347903977</c:v>
                </c:pt>
                <c:pt idx="64">
                  <c:v>1.006019347903977</c:v>
                </c:pt>
                <c:pt idx="65">
                  <c:v>1.0060910068075959</c:v>
                </c:pt>
                <c:pt idx="66">
                  <c:v>1.0059476890003582</c:v>
                </c:pt>
                <c:pt idx="67">
                  <c:v>1.0057327122895019</c:v>
                </c:pt>
                <c:pt idx="68">
                  <c:v>1.0057327122895019</c:v>
                </c:pt>
                <c:pt idx="69">
                  <c:v>1.0058760300967395</c:v>
                </c:pt>
                <c:pt idx="70">
                  <c:v>1.006377642422071</c:v>
                </c:pt>
                <c:pt idx="71">
                  <c:v>1.0069509136510211</c:v>
                </c:pt>
                <c:pt idx="72">
                  <c:v>1.0069509136510211</c:v>
                </c:pt>
                <c:pt idx="73">
                  <c:v>1.0071658903618774</c:v>
                </c:pt>
                <c:pt idx="74">
                  <c:v>1.0072375492654961</c:v>
                </c:pt>
                <c:pt idx="75">
                  <c:v>1.0078824793980652</c:v>
                </c:pt>
                <c:pt idx="76">
                  <c:v>1.0078108204944463</c:v>
                </c:pt>
                <c:pt idx="77">
                  <c:v>1.0078824793980652</c:v>
                </c:pt>
                <c:pt idx="78">
                  <c:v>1.0083124328197779</c:v>
                </c:pt>
                <c:pt idx="79">
                  <c:v>1.0083124328197779</c:v>
                </c:pt>
                <c:pt idx="80">
                  <c:v>1.0089573629523467</c:v>
                </c:pt>
                <c:pt idx="81">
                  <c:v>1.0098172697957719</c:v>
                </c:pt>
                <c:pt idx="82">
                  <c:v>1.0115370834826225</c:v>
                </c:pt>
                <c:pt idx="83">
                  <c:v>1.0148333930490863</c:v>
                </c:pt>
                <c:pt idx="84">
                  <c:v>1.0182013615191687</c:v>
                </c:pt>
                <c:pt idx="85">
                  <c:v>1.0207094231458258</c:v>
                </c:pt>
                <c:pt idx="86">
                  <c:v>1.019706198495163</c:v>
                </c:pt>
                <c:pt idx="87">
                  <c:v>1.0211393765675385</c:v>
                </c:pt>
                <c:pt idx="88">
                  <c:v>1.0210677176639198</c:v>
                </c:pt>
                <c:pt idx="89">
                  <c:v>1.0214976710856325</c:v>
                </c:pt>
                <c:pt idx="90">
                  <c:v>1.0215693299892512</c:v>
                </c:pt>
                <c:pt idx="91">
                  <c:v>1.0241368685059118</c:v>
                </c:pt>
                <c:pt idx="92">
                  <c:v>1.0266993908993192</c:v>
                </c:pt>
                <c:pt idx="93">
                  <c:v>1.0260888570404871</c:v>
                </c:pt>
                <c:pt idx="94">
                  <c:v>1.0256847008240773</c:v>
                </c:pt>
                <c:pt idx="95">
                  <c:v>1.0250025080616265</c:v>
                </c:pt>
                <c:pt idx="96">
                  <c:v>1.0260315299175922</c:v>
                </c:pt>
                <c:pt idx="97">
                  <c:v>1.0259992834109637</c:v>
                </c:pt>
                <c:pt idx="98">
                  <c:v>1.0265188104621998</c:v>
                </c:pt>
                <c:pt idx="99">
                  <c:v>1.0260300967395197</c:v>
                </c:pt>
                <c:pt idx="100">
                  <c:v>1.0262859190254388</c:v>
                </c:pt>
                <c:pt idx="101">
                  <c:v>1.0269136510211394</c:v>
                </c:pt>
                <c:pt idx="102">
                  <c:v>1.0298523826585453</c:v>
                </c:pt>
                <c:pt idx="103">
                  <c:v>1.0290555356503046</c:v>
                </c:pt>
                <c:pt idx="104">
                  <c:v>1.0286191329272663</c:v>
                </c:pt>
                <c:pt idx="105">
                  <c:v>1.0278273020422788</c:v>
                </c:pt>
                <c:pt idx="106">
                  <c:v>1.027332139018273</c:v>
                </c:pt>
                <c:pt idx="107">
                  <c:v>1.0277434611250449</c:v>
                </c:pt>
                <c:pt idx="108">
                  <c:v>1.0271228950197062</c:v>
                </c:pt>
                <c:pt idx="109">
                  <c:v>1.0269279828018629</c:v>
                </c:pt>
                <c:pt idx="110">
                  <c:v>1.0267173056252239</c:v>
                </c:pt>
                <c:pt idx="111">
                  <c:v>1.0270240057327122</c:v>
                </c:pt>
                <c:pt idx="112">
                  <c:v>1.0279914009315656</c:v>
                </c:pt>
                <c:pt idx="113">
                  <c:v>1.0285352920100324</c:v>
                </c:pt>
                <c:pt idx="114">
                  <c:v>1.0298788964528842</c:v>
                </c:pt>
                <c:pt idx="115">
                  <c:v>1.0307158724471515</c:v>
                </c:pt>
                <c:pt idx="116">
                  <c:v>1.0306012182013615</c:v>
                </c:pt>
                <c:pt idx="117">
                  <c:v>1.0306377642422071</c:v>
                </c:pt>
                <c:pt idx="118">
                  <c:v>1.0313163740594768</c:v>
                </c:pt>
                <c:pt idx="119">
                  <c:v>1.0316710856323896</c:v>
                </c:pt>
                <c:pt idx="120">
                  <c:v>1.031896811178789</c:v>
                </c:pt>
                <c:pt idx="121">
                  <c:v>1.0337305625223934</c:v>
                </c:pt>
                <c:pt idx="122">
                  <c:v>1.0350970978144034</c:v>
                </c:pt>
                <c:pt idx="123">
                  <c:v>1.0358129702615548</c:v>
                </c:pt>
                <c:pt idx="124">
                  <c:v>1.0361669652454317</c:v>
                </c:pt>
                <c:pt idx="125">
                  <c:v>1.0364865639555714</c:v>
                </c:pt>
                <c:pt idx="126">
                  <c:v>1.0360308133285561</c:v>
                </c:pt>
                <c:pt idx="127">
                  <c:v>1.0358445001791472</c:v>
                </c:pt>
                <c:pt idx="128">
                  <c:v>1.0358681476173413</c:v>
                </c:pt>
                <c:pt idx="129">
                  <c:v>1.0361977785739878</c:v>
                </c:pt>
                <c:pt idx="130">
                  <c:v>1.0356309566463633</c:v>
                </c:pt>
                <c:pt idx="131">
                  <c:v>1.0358767466857757</c:v>
                </c:pt>
                <c:pt idx="132">
                  <c:v>1.0361590827660336</c:v>
                </c:pt>
                <c:pt idx="133">
                  <c:v>1.0364084557506268</c:v>
                </c:pt>
                <c:pt idx="134">
                  <c:v>1.0362049444643495</c:v>
                </c:pt>
                <c:pt idx="135">
                  <c:v>1.0359957004657829</c:v>
                </c:pt>
                <c:pt idx="136">
                  <c:v>1.0358688642063776</c:v>
                </c:pt>
                <c:pt idx="137">
                  <c:v>1.0361784306700108</c:v>
                </c:pt>
                <c:pt idx="138">
                  <c:v>1.0353070584020063</c:v>
                </c:pt>
                <c:pt idx="139">
                  <c:v>1.0354439269079181</c:v>
                </c:pt>
                <c:pt idx="140">
                  <c:v>1.0352368326764598</c:v>
                </c:pt>
                <c:pt idx="141">
                  <c:v>1.0350254389107847</c:v>
                </c:pt>
                <c:pt idx="142">
                  <c:v>1.0344793980652096</c:v>
                </c:pt>
                <c:pt idx="143">
                  <c:v>1.0333951988534573</c:v>
                </c:pt>
                <c:pt idx="144">
                  <c:v>1.0326320315299176</c:v>
                </c:pt>
                <c:pt idx="145">
                  <c:v>1.0335994267287709</c:v>
                </c:pt>
                <c:pt idx="146">
                  <c:v>1.0341490505195268</c:v>
                </c:pt>
                <c:pt idx="147">
                  <c:v>1.0333923324973127</c:v>
                </c:pt>
                <c:pt idx="148">
                  <c:v>1.0330111071300607</c:v>
                </c:pt>
                <c:pt idx="149">
                  <c:v>1.0322414905051951</c:v>
                </c:pt>
                <c:pt idx="150">
                  <c:v>1.0319175922608383</c:v>
                </c:pt>
                <c:pt idx="151">
                  <c:v>1.0324199211752059</c:v>
                </c:pt>
                <c:pt idx="152">
                  <c:v>1.0313421712647797</c:v>
                </c:pt>
                <c:pt idx="153">
                  <c:v>1.0308011465424578</c:v>
                </c:pt>
                <c:pt idx="154">
                  <c:v>1.0291995700465781</c:v>
                </c:pt>
                <c:pt idx="155">
                  <c:v>1.0295442493729845</c:v>
                </c:pt>
                <c:pt idx="156">
                  <c:v>1.0303453959154423</c:v>
                </c:pt>
                <c:pt idx="157">
                  <c:v>1.0306219992834107</c:v>
                </c:pt>
                <c:pt idx="158">
                  <c:v>1.0300838409172339</c:v>
                </c:pt>
                <c:pt idx="159">
                  <c:v>1.0295901110713006</c:v>
                </c:pt>
                <c:pt idx="160">
                  <c:v>1.0300365460408456</c:v>
                </c:pt>
                <c:pt idx="161">
                  <c:v>1.0296753851666069</c:v>
                </c:pt>
                <c:pt idx="162">
                  <c:v>1.0303941239699033</c:v>
                </c:pt>
                <c:pt idx="163">
                  <c:v>1.0308835542816195</c:v>
                </c:pt>
                <c:pt idx="164">
                  <c:v>1.0307309208169115</c:v>
                </c:pt>
                <c:pt idx="165">
                  <c:v>1.0306986743102831</c:v>
                </c:pt>
                <c:pt idx="166">
                  <c:v>1.0298502328914367</c:v>
                </c:pt>
                <c:pt idx="167">
                  <c:v>1.0286506628448584</c:v>
                </c:pt>
                <c:pt idx="168">
                  <c:v>1.0284227875313507</c:v>
                </c:pt>
                <c:pt idx="169">
                  <c:v>1.0271429595127193</c:v>
                </c:pt>
                <c:pt idx="170">
                  <c:v>1.0265145109279827</c:v>
                </c:pt>
                <c:pt idx="171">
                  <c:v>1.0250103905410246</c:v>
                </c:pt>
                <c:pt idx="172">
                  <c:v>1.0238774632748118</c:v>
                </c:pt>
                <c:pt idx="173">
                  <c:v>1.0255327839484056</c:v>
                </c:pt>
                <c:pt idx="174">
                  <c:v>1.0253529201003224</c:v>
                </c:pt>
                <c:pt idx="175">
                  <c:v>1.0255270512361161</c:v>
                </c:pt>
                <c:pt idx="176">
                  <c:v>1.0255542816194911</c:v>
                </c:pt>
                <c:pt idx="177">
                  <c:v>1.0264292368326764</c:v>
                </c:pt>
                <c:pt idx="178">
                  <c:v>1.0276280902902184</c:v>
                </c:pt>
                <c:pt idx="179">
                  <c:v>1.029270512361161</c:v>
                </c:pt>
                <c:pt idx="180">
                  <c:v>1.0297950555356501</c:v>
                </c:pt>
                <c:pt idx="181">
                  <c:v>1.0288720888570404</c:v>
                </c:pt>
                <c:pt idx="182">
                  <c:v>1.0288763883912575</c:v>
                </c:pt>
                <c:pt idx="183">
                  <c:v>1.0284457183805087</c:v>
                </c:pt>
                <c:pt idx="184">
                  <c:v>1.0284980293801504</c:v>
                </c:pt>
                <c:pt idx="185">
                  <c:v>1.0291974202794698</c:v>
                </c:pt>
                <c:pt idx="186">
                  <c:v>1.0299111429595127</c:v>
                </c:pt>
                <c:pt idx="187">
                  <c:v>1.0309136510211394</c:v>
                </c:pt>
                <c:pt idx="188">
                  <c:v>1.0310376209243999</c:v>
                </c:pt>
                <c:pt idx="189">
                  <c:v>1.0306176997491938</c:v>
                </c:pt>
                <c:pt idx="190">
                  <c:v>1.0303432461483339</c:v>
                </c:pt>
                <c:pt idx="191">
                  <c:v>1.0305603726262986</c:v>
                </c:pt>
                <c:pt idx="192">
                  <c:v>1.0303124328197779</c:v>
                </c:pt>
                <c:pt idx="193">
                  <c:v>1.0302715872447152</c:v>
                </c:pt>
                <c:pt idx="194">
                  <c:v>1.030282336080258</c:v>
                </c:pt>
                <c:pt idx="195">
                  <c:v>1.029771408097456</c:v>
                </c:pt>
                <c:pt idx="196">
                  <c:v>1.0295721963453957</c:v>
                </c:pt>
                <c:pt idx="197">
                  <c:v>1.030053744177714</c:v>
                </c:pt>
                <c:pt idx="198">
                  <c:v>1.0301791472590469</c:v>
                </c:pt>
                <c:pt idx="199">
                  <c:v>1.030420637764242</c:v>
                </c:pt>
                <c:pt idx="200">
                  <c:v>1.0298351845216769</c:v>
                </c:pt>
                <c:pt idx="201">
                  <c:v>1.0298129702615548</c:v>
                </c:pt>
                <c:pt idx="202">
                  <c:v>1.0300415621640988</c:v>
                </c:pt>
                <c:pt idx="203">
                  <c:v>1.0299039770691507</c:v>
                </c:pt>
                <c:pt idx="204">
                  <c:v>1.0298910784664994</c:v>
                </c:pt>
                <c:pt idx="205">
                  <c:v>1.0297807237549266</c:v>
                </c:pt>
                <c:pt idx="206">
                  <c:v>1.03</c:v>
                </c:pt>
                <c:pt idx="207">
                  <c:v>1.0302715872447152</c:v>
                </c:pt>
                <c:pt idx="208">
                  <c:v>1.0305596560372627</c:v>
                </c:pt>
                <c:pt idx="209">
                  <c:v>1.0309817269795771</c:v>
                </c:pt>
                <c:pt idx="210">
                  <c:v>1.0308011465424578</c:v>
                </c:pt>
                <c:pt idx="211">
                  <c:v>1.0319727696166248</c:v>
                </c:pt>
                <c:pt idx="212">
                  <c:v>1.0330060910068075</c:v>
                </c:pt>
                <c:pt idx="213">
                  <c:v>1.0330920816911502</c:v>
                </c:pt>
                <c:pt idx="214">
                  <c:v>1.0329107846649945</c:v>
                </c:pt>
                <c:pt idx="215">
                  <c:v>1.0324614833393049</c:v>
                </c:pt>
                <c:pt idx="216">
                  <c:v>1.0325245431744894</c:v>
                </c:pt>
                <c:pt idx="217">
                  <c:v>1.0325152275170189</c:v>
                </c:pt>
                <c:pt idx="218">
                  <c:v>1.0323733428878537</c:v>
                </c:pt>
                <c:pt idx="219">
                  <c:v>1.0324643496954495</c:v>
                </c:pt>
                <c:pt idx="220">
                  <c:v>1.0325016123253314</c:v>
                </c:pt>
                <c:pt idx="221">
                  <c:v>1.0324937298459331</c:v>
                </c:pt>
                <c:pt idx="222">
                  <c:v>1.0326592619132926</c:v>
                </c:pt>
                <c:pt idx="223">
                  <c:v>1.032251522751702</c:v>
                </c:pt>
                <c:pt idx="224">
                  <c:v>1.0321640988892868</c:v>
                </c:pt>
                <c:pt idx="225">
                  <c:v>1.0317907560014332</c:v>
                </c:pt>
                <c:pt idx="226">
                  <c:v>1.0318151200286636</c:v>
                </c:pt>
                <c:pt idx="227">
                  <c:v>1.0320852740953064</c:v>
                </c:pt>
                <c:pt idx="228">
                  <c:v>1.0322923683267644</c:v>
                </c:pt>
                <c:pt idx="229">
                  <c:v>1.0325008957362951</c:v>
                </c:pt>
                <c:pt idx="230">
                  <c:v>1.0326778932282334</c:v>
                </c:pt>
                <c:pt idx="231">
                  <c:v>1.032465782873522</c:v>
                </c:pt>
                <c:pt idx="232">
                  <c:v>1.0327423862414904</c:v>
                </c:pt>
                <c:pt idx="233">
                  <c:v>1.032820494446435</c:v>
                </c:pt>
                <c:pt idx="234">
                  <c:v>1.0325410247223217</c:v>
                </c:pt>
                <c:pt idx="235">
                  <c:v>1.0323790756001432</c:v>
                </c:pt>
                <c:pt idx="236">
                  <c:v>1.0324629165173771</c:v>
                </c:pt>
                <c:pt idx="237">
                  <c:v>1.0325087782156932</c:v>
                </c:pt>
                <c:pt idx="238">
                  <c:v>1.0327767825152274</c:v>
                </c:pt>
                <c:pt idx="239">
                  <c:v>1.0330125403081332</c:v>
                </c:pt>
                <c:pt idx="240">
                  <c:v>1.0335005374417769</c:v>
                </c:pt>
                <c:pt idx="241">
                  <c:v>1.0341203869580795</c:v>
                </c:pt>
                <c:pt idx="242">
                  <c:v>1.0348269437477606</c:v>
                </c:pt>
                <c:pt idx="243">
                  <c:v>1.0344507345037619</c:v>
                </c:pt>
                <c:pt idx="244">
                  <c:v>1.0350992475815119</c:v>
                </c:pt>
                <c:pt idx="245">
                  <c:v>1.0357556431386599</c:v>
                </c:pt>
                <c:pt idx="246">
                  <c:v>1.0362264421354352</c:v>
                </c:pt>
                <c:pt idx="247">
                  <c:v>1.0363883912576135</c:v>
                </c:pt>
                <c:pt idx="248">
                  <c:v>1.0361497671085631</c:v>
                </c:pt>
                <c:pt idx="249">
                  <c:v>1.0364306700107488</c:v>
                </c:pt>
                <c:pt idx="250">
                  <c:v>1.0365403081332856</c:v>
                </c:pt>
                <c:pt idx="251">
                  <c:v>1.0364951630240056</c:v>
                </c:pt>
                <c:pt idx="252">
                  <c:v>1.0368369759942671</c:v>
                </c:pt>
                <c:pt idx="253">
                  <c:v>1.0377771408097456</c:v>
                </c:pt>
                <c:pt idx="254">
                  <c:v>1.0382171264779647</c:v>
                </c:pt>
                <c:pt idx="255">
                  <c:v>1.0388448584736651</c:v>
                </c:pt>
                <c:pt idx="256">
                  <c:v>1.0391752060193478</c:v>
                </c:pt>
                <c:pt idx="257">
                  <c:v>1.0392239340738085</c:v>
                </c:pt>
                <c:pt idx="258">
                  <c:v>1.0395449659620206</c:v>
                </c:pt>
                <c:pt idx="259">
                  <c:v>1.0398566821927624</c:v>
                </c:pt>
                <c:pt idx="260">
                  <c:v>1.0398222859190254</c:v>
                </c:pt>
                <c:pt idx="261">
                  <c:v>1.0398387674668577</c:v>
                </c:pt>
                <c:pt idx="262">
                  <c:v>1.0400723754926549</c:v>
                </c:pt>
                <c:pt idx="263">
                  <c:v>1.0403797921891795</c:v>
                </c:pt>
                <c:pt idx="264">
                  <c:v>1.0411293443210319</c:v>
                </c:pt>
                <c:pt idx="265">
                  <c:v>1.0417205302758865</c:v>
                </c:pt>
                <c:pt idx="266">
                  <c:v>1.0414525259763525</c:v>
                </c:pt>
                <c:pt idx="267">
                  <c:v>1.0423009673951988</c:v>
                </c:pt>
                <c:pt idx="268">
                  <c:v>1.042778932282336</c:v>
                </c:pt>
                <c:pt idx="269">
                  <c:v>1.0440358294518093</c:v>
                </c:pt>
                <c:pt idx="270">
                  <c:v>1.0441669652454317</c:v>
                </c:pt>
                <c:pt idx="271">
                  <c:v>1.0447466857757075</c:v>
                </c:pt>
                <c:pt idx="272">
                  <c:v>1.0455077033321389</c:v>
                </c:pt>
                <c:pt idx="273">
                  <c:v>1.0454969544965962</c:v>
                </c:pt>
                <c:pt idx="274">
                  <c:v>1.0455048369759943</c:v>
                </c:pt>
                <c:pt idx="275">
                  <c:v>1.0454876388391257</c:v>
                </c:pt>
                <c:pt idx="276">
                  <c:v>1.0452339663203152</c:v>
                </c:pt>
                <c:pt idx="277">
                  <c:v>1.0454639914009314</c:v>
                </c:pt>
                <c:pt idx="278">
                  <c:v>1.0454410605517734</c:v>
                </c:pt>
                <c:pt idx="279">
                  <c:v>1.0461898960945897</c:v>
                </c:pt>
                <c:pt idx="280">
                  <c:v>1.0465223934073808</c:v>
                </c:pt>
                <c:pt idx="281">
                  <c:v>1.0468118953780008</c:v>
                </c:pt>
                <c:pt idx="282">
                  <c:v>1.046806162665711</c:v>
                </c:pt>
                <c:pt idx="283">
                  <c:v>1.0469681117878895</c:v>
                </c:pt>
                <c:pt idx="284">
                  <c:v>1.0470870655678968</c:v>
                </c:pt>
                <c:pt idx="285">
                  <c:v>1.0471931207452525</c:v>
                </c:pt>
                <c:pt idx="286">
                  <c:v>1.0473335721963453</c:v>
                </c:pt>
                <c:pt idx="287">
                  <c:v>1.0474389107846649</c:v>
                </c:pt>
                <c:pt idx="288">
                  <c:v>1.0471795055535651</c:v>
                </c:pt>
                <c:pt idx="289">
                  <c:v>1.0474632748118953</c:v>
                </c:pt>
                <c:pt idx="290">
                  <c:v>1.0474159799355069</c:v>
                </c:pt>
                <c:pt idx="291">
                  <c:v>1.0473894661411678</c:v>
                </c:pt>
                <c:pt idx="292">
                  <c:v>1.0473385883195987</c:v>
                </c:pt>
                <c:pt idx="293">
                  <c:v>1.047569329989251</c:v>
                </c:pt>
                <c:pt idx="294">
                  <c:v>1.0478230025080617</c:v>
                </c:pt>
                <c:pt idx="295">
                  <c:v>1.0481583661769973</c:v>
                </c:pt>
                <c:pt idx="296">
                  <c:v>1.0484536008599068</c:v>
                </c:pt>
                <c:pt idx="297">
                  <c:v>1.0489107846649945</c:v>
                </c:pt>
                <c:pt idx="298">
                  <c:v>1.0495327839484054</c:v>
                </c:pt>
                <c:pt idx="299">
                  <c:v>1.0503575779290577</c:v>
                </c:pt>
                <c:pt idx="300">
                  <c:v>1.0513966320315298</c:v>
                </c:pt>
                <c:pt idx="301">
                  <c:v>1.0526485130777499</c:v>
                </c:pt>
                <c:pt idx="302">
                  <c:v>1.0543590111071299</c:v>
                </c:pt>
                <c:pt idx="303">
                  <c:v>1.0551522751701898</c:v>
                </c:pt>
                <c:pt idx="304">
                  <c:v>1.0552533142242924</c:v>
                </c:pt>
                <c:pt idx="305">
                  <c:v>1.0554905051952705</c:v>
                </c:pt>
                <c:pt idx="306">
                  <c:v>1.0558702973844498</c:v>
                </c:pt>
                <c:pt idx="307">
                  <c:v>1.0568677893228231</c:v>
                </c:pt>
                <c:pt idx="308">
                  <c:v>1.0578036546040845</c:v>
                </c:pt>
                <c:pt idx="309">
                  <c:v>1.0583238982443568</c:v>
                </c:pt>
                <c:pt idx="310">
                  <c:v>1.0575249014690074</c:v>
                </c:pt>
                <c:pt idx="311">
                  <c:v>1.0562938015048369</c:v>
                </c:pt>
                <c:pt idx="312">
                  <c:v>1.0560272303833749</c:v>
                </c:pt>
                <c:pt idx="313">
                  <c:v>1.0560136151916875</c:v>
                </c:pt>
                <c:pt idx="314">
                  <c:v>1.0565223934073809</c:v>
                </c:pt>
                <c:pt idx="315">
                  <c:v>1.0572869939089931</c:v>
                </c:pt>
                <c:pt idx="316">
                  <c:v>1.057950555356503</c:v>
                </c:pt>
                <c:pt idx="317">
                  <c:v>1.0591666069509136</c:v>
                </c:pt>
                <c:pt idx="318">
                  <c:v>1.0600902902185596</c:v>
                </c:pt>
                <c:pt idx="319">
                  <c:v>1.0600365460408454</c:v>
                </c:pt>
                <c:pt idx="320">
                  <c:v>1.0608971694733069</c:v>
                </c:pt>
                <c:pt idx="321">
                  <c:v>1.060680042995342</c:v>
                </c:pt>
                <c:pt idx="322">
                  <c:v>1.0611365102113937</c:v>
                </c:pt>
                <c:pt idx="323">
                  <c:v>1.0614654245790038</c:v>
                </c:pt>
                <c:pt idx="324">
                  <c:v>1.0618760300967394</c:v>
                </c:pt>
                <c:pt idx="325">
                  <c:v>1.0623905410247221</c:v>
                </c:pt>
                <c:pt idx="326">
                  <c:v>1.0625073450376208</c:v>
                </c:pt>
                <c:pt idx="327">
                  <c:v>1.062642063776424</c:v>
                </c:pt>
                <c:pt idx="328">
                  <c:v>1.0626678609817268</c:v>
                </c:pt>
                <c:pt idx="329">
                  <c:v>1.0628498745969186</c:v>
                </c:pt>
                <c:pt idx="330">
                  <c:v>1.0628498745969186</c:v>
                </c:pt>
                <c:pt idx="331">
                  <c:v>1.0629716947330705</c:v>
                </c:pt>
                <c:pt idx="332">
                  <c:v>1.0634152633464706</c:v>
                </c:pt>
                <c:pt idx="333">
                  <c:v>1.0635786456467216</c:v>
                </c:pt>
                <c:pt idx="334">
                  <c:v>1.0640042995342169</c:v>
                </c:pt>
                <c:pt idx="335">
                  <c:v>1.0643181655320673</c:v>
                </c:pt>
                <c:pt idx="336">
                  <c:v>1.0639749193837333</c:v>
                </c:pt>
                <c:pt idx="337">
                  <c:v>1.0640358294518093</c:v>
                </c:pt>
                <c:pt idx="338">
                  <c:v>1.0638939448226441</c:v>
                </c:pt>
                <c:pt idx="339">
                  <c:v>1.0639247581512001</c:v>
                </c:pt>
                <c:pt idx="340">
                  <c:v>1.063542099605876</c:v>
                </c:pt>
                <c:pt idx="341">
                  <c:v>1.0633178072375491</c:v>
                </c:pt>
                <c:pt idx="342">
                  <c:v>1.0628599068434252</c:v>
                </c:pt>
                <c:pt idx="343">
                  <c:v>1.0623733428878537</c:v>
                </c:pt>
                <c:pt idx="344">
                  <c:v>1.0630197061984952</c:v>
                </c:pt>
                <c:pt idx="345">
                  <c:v>1.0623676101755641</c:v>
                </c:pt>
                <c:pt idx="346">
                  <c:v>1.062050161232533</c:v>
                </c:pt>
                <c:pt idx="347">
                  <c:v>1.0610655678968111</c:v>
                </c:pt>
                <c:pt idx="348">
                  <c:v>1.0594381941956288</c:v>
                </c:pt>
                <c:pt idx="349">
                  <c:v>1.0543074166965245</c:v>
                </c:pt>
                <c:pt idx="350">
                  <c:v>1.0528649229666784</c:v>
                </c:pt>
                <c:pt idx="351">
                  <c:v>1.0524679326406305</c:v>
                </c:pt>
                <c:pt idx="352">
                  <c:v>1.053133643855249</c:v>
                </c:pt>
                <c:pt idx="353">
                  <c:v>1.0555542816194912</c:v>
                </c:pt>
                <c:pt idx="354">
                  <c:v>1.0583676101755641</c:v>
                </c:pt>
                <c:pt idx="355">
                  <c:v>1.0598487997133643</c:v>
                </c:pt>
                <c:pt idx="356">
                  <c:v>1.0610935148692224</c:v>
                </c:pt>
                <c:pt idx="357">
                  <c:v>1.0612511644571838</c:v>
                </c:pt>
                <c:pt idx="358">
                  <c:v>1.0618101039054102</c:v>
                </c:pt>
                <c:pt idx="359">
                  <c:v>1.0629344321031888</c:v>
                </c:pt>
                <c:pt idx="360">
                  <c:v>1.0637470440702257</c:v>
                </c:pt>
                <c:pt idx="361">
                  <c:v>1.0635428161949121</c:v>
                </c:pt>
                <c:pt idx="362">
                  <c:v>1.0631293443210319</c:v>
                </c:pt>
                <c:pt idx="363">
                  <c:v>1.061706198495163</c:v>
                </c:pt>
                <c:pt idx="364">
                  <c:v>1.060863489788606</c:v>
                </c:pt>
                <c:pt idx="365">
                  <c:v>1.0597076316732355</c:v>
                </c:pt>
                <c:pt idx="366">
                  <c:v>1.0595012540308133</c:v>
                </c:pt>
                <c:pt idx="367">
                  <c:v>1.0590404872805446</c:v>
                </c:pt>
                <c:pt idx="368">
                  <c:v>1.0580078824793981</c:v>
                </c:pt>
                <c:pt idx="369">
                  <c:v>1.0572439985668218</c:v>
                </c:pt>
                <c:pt idx="370">
                  <c:v>1.0561554998208527</c:v>
                </c:pt>
                <c:pt idx="371">
                  <c:v>1.0552475815120028</c:v>
                </c:pt>
                <c:pt idx="372">
                  <c:v>1.0535979935506985</c:v>
                </c:pt>
                <c:pt idx="373">
                  <c:v>1.051763525618058</c:v>
                </c:pt>
                <c:pt idx="374">
                  <c:v>1.0528857040487281</c:v>
                </c:pt>
                <c:pt idx="375">
                  <c:v>1.0539921175206017</c:v>
                </c:pt>
                <c:pt idx="376">
                  <c:v>1.0538445001791472</c:v>
                </c:pt>
                <c:pt idx="377">
                  <c:v>1.0543081332855606</c:v>
                </c:pt>
                <c:pt idx="378">
                  <c:v>1.0547294876388391</c:v>
                </c:pt>
                <c:pt idx="379">
                  <c:v>1.0557484772482981</c:v>
                </c:pt>
                <c:pt idx="380">
                  <c:v>1.0571379433894659</c:v>
                </c:pt>
                <c:pt idx="381">
                  <c:v>1.0570010748835543</c:v>
                </c:pt>
                <c:pt idx="382">
                  <c:v>1.0566219992834109</c:v>
                </c:pt>
                <c:pt idx="383">
                  <c:v>1.0555399498387674</c:v>
                </c:pt>
                <c:pt idx="384">
                  <c:v>1.0535327839484054</c:v>
                </c:pt>
                <c:pt idx="385">
                  <c:v>1.0529372984593335</c:v>
                </c:pt>
                <c:pt idx="386">
                  <c:v>1.052111071300609</c:v>
                </c:pt>
                <c:pt idx="387">
                  <c:v>1.0498437835901109</c:v>
                </c:pt>
                <c:pt idx="388">
                  <c:v>1.0478982443568612</c:v>
                </c:pt>
                <c:pt idx="389">
                  <c:v>1.0468978860623432</c:v>
                </c:pt>
                <c:pt idx="390">
                  <c:v>1.0463697599426729</c:v>
                </c:pt>
                <c:pt idx="391">
                  <c:v>1.0456875671802222</c:v>
                </c:pt>
                <c:pt idx="392">
                  <c:v>1.0435048369759943</c:v>
                </c:pt>
                <c:pt idx="393">
                  <c:v>1.0437914725904693</c:v>
                </c:pt>
                <c:pt idx="394">
                  <c:v>1.0442113937656752</c:v>
                </c:pt>
                <c:pt idx="395">
                  <c:v>1.0454023647438193</c:v>
                </c:pt>
                <c:pt idx="396">
                  <c:v>1.0468857040487278</c:v>
                </c:pt>
                <c:pt idx="397">
                  <c:v>1.0473529201003222</c:v>
                </c:pt>
                <c:pt idx="398">
                  <c:v>1.0465718380508777</c:v>
                </c:pt>
                <c:pt idx="399">
                  <c:v>1.0460852740953062</c:v>
                </c:pt>
                <c:pt idx="400">
                  <c:v>1.0461160874238624</c:v>
                </c:pt>
                <c:pt idx="401">
                  <c:v>1.0460401289860264</c:v>
                </c:pt>
                <c:pt idx="402">
                  <c:v>1.0458853457542099</c:v>
                </c:pt>
                <c:pt idx="403">
                  <c:v>1.0449709781440344</c:v>
                </c:pt>
                <c:pt idx="404">
                  <c:v>1.0446341812970259</c:v>
                </c:pt>
                <c:pt idx="405">
                  <c:v>1.044611250447868</c:v>
                </c:pt>
                <c:pt idx="406">
                  <c:v>1.0447452525976351</c:v>
                </c:pt>
                <c:pt idx="407">
                  <c:v>1.044176280902902</c:v>
                </c:pt>
                <c:pt idx="408">
                  <c:v>1.0429874596918667</c:v>
                </c:pt>
                <c:pt idx="409">
                  <c:v>1.0426219992834107</c:v>
                </c:pt>
                <c:pt idx="410">
                  <c:v>1.0426936581870296</c:v>
                </c:pt>
                <c:pt idx="411">
                  <c:v>1.0432998925116446</c:v>
                </c:pt>
                <c:pt idx="412">
                  <c:v>1.0443303475456824</c:v>
                </c:pt>
                <c:pt idx="413">
                  <c:v>1.0448692225008955</c:v>
                </c:pt>
                <c:pt idx="414">
                  <c:v>1.0470963812253671</c:v>
                </c:pt>
                <c:pt idx="415">
                  <c:v>1.046714439269079</c:v>
                </c:pt>
                <c:pt idx="416">
                  <c:v>1.0466843425295591</c:v>
                </c:pt>
                <c:pt idx="417">
                  <c:v>1.0477620924399857</c:v>
                </c:pt>
                <c:pt idx="418">
                  <c:v>1.0477964887137226</c:v>
                </c:pt>
                <c:pt idx="419">
                  <c:v>1.047920458616983</c:v>
                </c:pt>
                <c:pt idx="420">
                  <c:v>1.0492482981010389</c:v>
                </c:pt>
                <c:pt idx="421">
                  <c:v>1.049095664636331</c:v>
                </c:pt>
                <c:pt idx="422">
                  <c:v>1.0490168398423503</c:v>
                </c:pt>
                <c:pt idx="423">
                  <c:v>1.0492131852382658</c:v>
                </c:pt>
                <c:pt idx="424">
                  <c:v>1.0487832318165531</c:v>
                </c:pt>
                <c:pt idx="425">
                  <c:v>1.0479319240415621</c:v>
                </c:pt>
                <c:pt idx="426">
                  <c:v>1.0473851666069509</c:v>
                </c:pt>
                <c:pt idx="427">
                  <c:v>1.046901469007524</c:v>
                </c:pt>
                <c:pt idx="428">
                  <c:v>1.0468126119670367</c:v>
                </c:pt>
                <c:pt idx="429">
                  <c:v>1.0467774991042635</c:v>
                </c:pt>
                <c:pt idx="430">
                  <c:v>1.0460687925474741</c:v>
                </c:pt>
                <c:pt idx="431">
                  <c:v>1.0459269079183089</c:v>
                </c:pt>
                <c:pt idx="432">
                  <c:v>1.0441411680401289</c:v>
                </c:pt>
                <c:pt idx="433">
                  <c:v>1.041801504836976</c:v>
                </c:pt>
                <c:pt idx="434">
                  <c:v>1.0417692583303473</c:v>
                </c:pt>
                <c:pt idx="435">
                  <c:v>1.0409838767466857</c:v>
                </c:pt>
                <c:pt idx="436">
                  <c:v>1.0400867072733786</c:v>
                </c:pt>
                <c:pt idx="437">
                  <c:v>1.0409716947330705</c:v>
                </c:pt>
                <c:pt idx="438">
                  <c:v>1.04224435686134</c:v>
                </c:pt>
                <c:pt idx="439">
                  <c:v>1.0422142601218201</c:v>
                </c:pt>
                <c:pt idx="440">
                  <c:v>1.0413923324973127</c:v>
                </c:pt>
                <c:pt idx="441">
                  <c:v>1.0401332855607308</c:v>
                </c:pt>
                <c:pt idx="442">
                  <c:v>1.037920458616983</c:v>
                </c:pt>
                <c:pt idx="443">
                  <c:v>1.0353500537441778</c:v>
                </c:pt>
                <c:pt idx="444">
                  <c:v>1.0322264421354352</c:v>
                </c:pt>
                <c:pt idx="445">
                  <c:v>1.030019347903977</c:v>
                </c:pt>
                <c:pt idx="446">
                  <c:v>1.0286162665711214</c:v>
                </c:pt>
                <c:pt idx="447">
                  <c:v>1.0269172339663202</c:v>
                </c:pt>
                <c:pt idx="448">
                  <c:v>1.0230204227875312</c:v>
                </c:pt>
                <c:pt idx="449">
                  <c:v>1.022190612683626</c:v>
                </c:pt>
                <c:pt idx="450">
                  <c:v>1.0206864922966679</c:v>
                </c:pt>
                <c:pt idx="451">
                  <c:v>1.0190032246506626</c:v>
                </c:pt>
                <c:pt idx="452">
                  <c:v>1.0188118953780005</c:v>
                </c:pt>
                <c:pt idx="453">
                  <c:v>1.0209931924041562</c:v>
                </c:pt>
                <c:pt idx="454">
                  <c:v>1.0212934432103189</c:v>
                </c:pt>
                <c:pt idx="455">
                  <c:v>1.0217807237549263</c:v>
                </c:pt>
                <c:pt idx="456">
                  <c:v>1.0229939089931923</c:v>
                </c:pt>
                <c:pt idx="457">
                  <c:v>1.0247015406664277</c:v>
                </c:pt>
                <c:pt idx="458">
                  <c:v>1.0265632389824435</c:v>
                </c:pt>
                <c:pt idx="459">
                  <c:v>1.025992834109638</c:v>
                </c:pt>
                <c:pt idx="460">
                  <c:v>1.0265625223934074</c:v>
                </c:pt>
                <c:pt idx="461">
                  <c:v>1.0274145467574345</c:v>
                </c:pt>
                <c:pt idx="462">
                  <c:v>1.0263697599426727</c:v>
                </c:pt>
                <c:pt idx="463">
                  <c:v>1.0254854890720171</c:v>
                </c:pt>
                <c:pt idx="464">
                  <c:v>1.0252568971694733</c:v>
                </c:pt>
                <c:pt idx="465">
                  <c:v>1.0238387674668576</c:v>
                </c:pt>
                <c:pt idx="466">
                  <c:v>1.0227438194195626</c:v>
                </c:pt>
                <c:pt idx="467">
                  <c:v>1.0242400573271229</c:v>
                </c:pt>
                <c:pt idx="468">
                  <c:v>1.025603726262988</c:v>
                </c:pt>
                <c:pt idx="469">
                  <c:v>1.0256524543174488</c:v>
                </c:pt>
                <c:pt idx="470">
                  <c:v>1.0246635614475099</c:v>
                </c:pt>
                <c:pt idx="471">
                  <c:v>1.0243375134360444</c:v>
                </c:pt>
                <c:pt idx="472">
                  <c:v>1.0231565747044069</c:v>
                </c:pt>
                <c:pt idx="473">
                  <c:v>1.0224407022572555</c:v>
                </c:pt>
                <c:pt idx="474">
                  <c:v>1.0227294876388391</c:v>
                </c:pt>
                <c:pt idx="475">
                  <c:v>1.0230175564313866</c:v>
                </c:pt>
                <c:pt idx="476">
                  <c:v>1.0230548190612683</c:v>
                </c:pt>
                <c:pt idx="477">
                  <c:v>1.0232755284844142</c:v>
                </c:pt>
                <c:pt idx="478">
                  <c:v>1.0234037979218917</c:v>
                </c:pt>
                <c:pt idx="479">
                  <c:v>1.0236008599068434</c:v>
                </c:pt>
                <c:pt idx="480">
                  <c:v>1.023737011823719</c:v>
                </c:pt>
                <c:pt idx="481">
                  <c:v>1.0234496596202076</c:v>
                </c:pt>
                <c:pt idx="482">
                  <c:v>1.0220523109996416</c:v>
                </c:pt>
                <c:pt idx="483">
                  <c:v>1.0219018273020422</c:v>
                </c:pt>
                <c:pt idx="484">
                  <c:v>1.0224614833393049</c:v>
                </c:pt>
                <c:pt idx="485">
                  <c:v>1.023332139018273</c:v>
                </c:pt>
                <c:pt idx="486">
                  <c:v>1.0241003224650662</c:v>
                </c:pt>
                <c:pt idx="487">
                  <c:v>1.0241949122178431</c:v>
                </c:pt>
                <c:pt idx="488">
                  <c:v>1.0244478681476172</c:v>
                </c:pt>
                <c:pt idx="489">
                  <c:v>1.0248226442135435</c:v>
                </c:pt>
                <c:pt idx="490">
                  <c:v>1.0251322106771765</c:v>
                </c:pt>
                <c:pt idx="491">
                  <c:v>1.0254869222500893</c:v>
                </c:pt>
                <c:pt idx="492">
                  <c:v>1.0256997491938373</c:v>
                </c:pt>
                <c:pt idx="493">
                  <c:v>1.0270763167323538</c:v>
                </c:pt>
                <c:pt idx="494">
                  <c:v>1.0280429953421713</c:v>
                </c:pt>
                <c:pt idx="495">
                  <c:v>1.0288792547474022</c:v>
                </c:pt>
                <c:pt idx="496">
                  <c:v>1.0294424937298459</c:v>
                </c:pt>
                <c:pt idx="497">
                  <c:v>1.029778573987818</c:v>
                </c:pt>
                <c:pt idx="498">
                  <c:v>1.0311587244715155</c:v>
                </c:pt>
                <c:pt idx="499">
                  <c:v>1.0326248656395556</c:v>
                </c:pt>
                <c:pt idx="500">
                  <c:v>1.032707273378717</c:v>
                </c:pt>
                <c:pt idx="501">
                  <c:v>1.0328290935148692</c:v>
                </c:pt>
                <c:pt idx="502">
                  <c:v>1.0353522035112861</c:v>
                </c:pt>
                <c:pt idx="503">
                  <c:v>1.0359269079183089</c:v>
                </c:pt>
                <c:pt idx="504">
                  <c:v>1.0363210318882119</c:v>
                </c:pt>
                <c:pt idx="505">
                  <c:v>1.0364987459691868</c:v>
                </c:pt>
                <c:pt idx="506">
                  <c:v>1.0368534575420996</c:v>
                </c:pt>
                <c:pt idx="507">
                  <c:v>1.0375241848799712</c:v>
                </c:pt>
                <c:pt idx="508">
                  <c:v>1.0383109996417055</c:v>
                </c:pt>
                <c:pt idx="509">
                  <c:v>1.0383353636689356</c:v>
                </c:pt>
                <c:pt idx="510">
                  <c:v>1.0384127552848441</c:v>
                </c:pt>
                <c:pt idx="511">
                  <c:v>1.0398394840558938</c:v>
                </c:pt>
                <c:pt idx="512">
                  <c:v>1.041805087782157</c:v>
                </c:pt>
                <c:pt idx="513">
                  <c:v>1.0427875313507702</c:v>
                </c:pt>
                <c:pt idx="514">
                  <c:v>1.0453565030455034</c:v>
                </c:pt>
                <c:pt idx="515">
                  <c:v>1.046943031171623</c:v>
                </c:pt>
                <c:pt idx="516">
                  <c:v>1.0480422787531349</c:v>
                </c:pt>
                <c:pt idx="517">
                  <c:v>1.0500616266571121</c:v>
                </c:pt>
                <c:pt idx="518">
                  <c:v>1.0504242207094232</c:v>
                </c:pt>
                <c:pt idx="519">
                  <c:v>1.0495786456467215</c:v>
                </c:pt>
                <c:pt idx="520">
                  <c:v>1.0491451092798278</c:v>
                </c:pt>
                <c:pt idx="521">
                  <c:v>1.0485173772841276</c:v>
                </c:pt>
                <c:pt idx="522">
                  <c:v>1.0485804371193119</c:v>
                </c:pt>
                <c:pt idx="523">
                  <c:v>1.0492303833751342</c:v>
                </c:pt>
                <c:pt idx="524">
                  <c:v>1.0495127194553922</c:v>
                </c:pt>
                <c:pt idx="525">
                  <c:v>1.0497893228233606</c:v>
                </c:pt>
                <c:pt idx="526">
                  <c:v>1.050183446793264</c:v>
                </c:pt>
                <c:pt idx="527">
                  <c:v>1.0508212110354711</c:v>
                </c:pt>
                <c:pt idx="528">
                  <c:v>1.0512934432103187</c:v>
                </c:pt>
                <c:pt idx="529">
                  <c:v>1.0514482264421354</c:v>
                </c:pt>
                <c:pt idx="530">
                  <c:v>1.051038337513436</c:v>
                </c:pt>
                <c:pt idx="531">
                  <c:v>1.049515585811537</c:v>
                </c:pt>
                <c:pt idx="532">
                  <c:v>1.0496911501254029</c:v>
                </c:pt>
                <c:pt idx="533">
                  <c:v>1.0503382300250805</c:v>
                </c:pt>
                <c:pt idx="534">
                  <c:v>1.0502579720530276</c:v>
                </c:pt>
                <c:pt idx="535">
                  <c:v>1.0503446793264062</c:v>
                </c:pt>
                <c:pt idx="536">
                  <c:v>1.050534575420996</c:v>
                </c:pt>
                <c:pt idx="537">
                  <c:v>1.0505804371193119</c:v>
                </c:pt>
                <c:pt idx="538">
                  <c:v>1.0510046578287351</c:v>
                </c:pt>
                <c:pt idx="539">
                  <c:v>1.0510447868147617</c:v>
                </c:pt>
                <c:pt idx="540">
                  <c:v>1.050924399856682</c:v>
                </c:pt>
                <c:pt idx="541">
                  <c:v>1.0506506628448584</c:v>
                </c:pt>
                <c:pt idx="542">
                  <c:v>1.0505130777499103</c:v>
                </c:pt>
                <c:pt idx="543">
                  <c:v>1.051110713006091</c:v>
                </c:pt>
                <c:pt idx="544">
                  <c:v>1.0513027588677892</c:v>
                </c:pt>
                <c:pt idx="545">
                  <c:v>1.0512174847724829</c:v>
                </c:pt>
                <c:pt idx="546">
                  <c:v>1.0515514152633463</c:v>
                </c:pt>
                <c:pt idx="547">
                  <c:v>1.0525962020781081</c:v>
                </c:pt>
                <c:pt idx="548">
                  <c:v>1.0531752060193478</c:v>
                </c:pt>
                <c:pt idx="549">
                  <c:v>1.0535908276603367</c:v>
                </c:pt>
                <c:pt idx="550">
                  <c:v>1.0561848799713365</c:v>
                </c:pt>
                <c:pt idx="551">
                  <c:v>1.0571415263346471</c:v>
                </c:pt>
                <c:pt idx="552">
                  <c:v>1.057794338946614</c:v>
                </c:pt>
                <c:pt idx="553">
                  <c:v>1.0579935506986742</c:v>
                </c:pt>
                <c:pt idx="554">
                  <c:v>1.058202794697241</c:v>
                </c:pt>
                <c:pt idx="555">
                  <c:v>1.0583697599426729</c:v>
                </c:pt>
                <c:pt idx="556">
                  <c:v>1.0585309924758151</c:v>
                </c:pt>
                <c:pt idx="557">
                  <c:v>1.0599548548907201</c:v>
                </c:pt>
                <c:pt idx="558">
                  <c:v>1.0601590827660337</c:v>
                </c:pt>
                <c:pt idx="559">
                  <c:v>1.0605137943389464</c:v>
                </c:pt>
                <c:pt idx="560">
                  <c:v>1.0618337513436042</c:v>
                </c:pt>
                <c:pt idx="561">
                  <c:v>1.0624729487638838</c:v>
                </c:pt>
                <c:pt idx="562">
                  <c:v>1.0632153350053744</c:v>
                </c:pt>
                <c:pt idx="563">
                  <c:v>1.064118237190971</c:v>
                </c:pt>
                <c:pt idx="564">
                  <c:v>1.0662859190254388</c:v>
                </c:pt>
                <c:pt idx="565">
                  <c:v>1.0672225008957363</c:v>
                </c:pt>
                <c:pt idx="566">
                  <c:v>1.0674740236474383</c:v>
                </c:pt>
                <c:pt idx="567">
                  <c:v>1.067534933715514</c:v>
                </c:pt>
                <c:pt idx="568">
                  <c:v>1.0674381941956288</c:v>
                </c:pt>
                <c:pt idx="569">
                  <c:v>1.0673127911142959</c:v>
                </c:pt>
                <c:pt idx="570">
                  <c:v>1.06785524901469</c:v>
                </c:pt>
                <c:pt idx="571">
                  <c:v>1.0680343962737369</c:v>
                </c:pt>
                <c:pt idx="572">
                  <c:v>1.0682809029021856</c:v>
                </c:pt>
                <c:pt idx="573">
                  <c:v>1.0686176997491936</c:v>
                </c:pt>
                <c:pt idx="574">
                  <c:v>1.0691658903618775</c:v>
                </c:pt>
                <c:pt idx="575">
                  <c:v>1.0710426370476531</c:v>
                </c:pt>
                <c:pt idx="576">
                  <c:v>1.0713966320315298</c:v>
                </c:pt>
                <c:pt idx="577">
                  <c:v>1.072080257972053</c:v>
                </c:pt>
                <c:pt idx="578">
                  <c:v>1.072863489788606</c:v>
                </c:pt>
                <c:pt idx="579">
                  <c:v>1.0734568255105696</c:v>
                </c:pt>
                <c:pt idx="580">
                  <c:v>1.0757706915084198</c:v>
                </c:pt>
                <c:pt idx="581">
                  <c:v>1.0772210677176639</c:v>
                </c:pt>
                <c:pt idx="582">
                  <c:v>1.0774188462916516</c:v>
                </c:pt>
                <c:pt idx="583">
                  <c:v>1.0776968828376925</c:v>
                </c:pt>
                <c:pt idx="584">
                  <c:v>1.0779326406305982</c:v>
                </c:pt>
                <c:pt idx="585">
                  <c:v>1.0782257255463989</c:v>
                </c:pt>
                <c:pt idx="586">
                  <c:v>1.0788319598710139</c:v>
                </c:pt>
                <c:pt idx="587">
                  <c:v>1.0790548190612683</c:v>
                </c:pt>
                <c:pt idx="588">
                  <c:v>1.0790211393765676</c:v>
                </c:pt>
                <c:pt idx="589">
                  <c:v>1.0796632031529916</c:v>
                </c:pt>
                <c:pt idx="590">
                  <c:v>1.079943389466141</c:v>
                </c:pt>
                <c:pt idx="591">
                  <c:v>1.0799218917950555</c:v>
                </c:pt>
                <c:pt idx="592">
                  <c:v>1.0800107488355426</c:v>
                </c:pt>
                <c:pt idx="593">
                  <c:v>1.0802250089573628</c:v>
                </c:pt>
                <c:pt idx="594">
                  <c:v>1.0809559297742743</c:v>
                </c:pt>
                <c:pt idx="595">
                  <c:v>1.0811737728412756</c:v>
                </c:pt>
                <c:pt idx="596">
                  <c:v>1.0813471873880327</c:v>
                </c:pt>
                <c:pt idx="597">
                  <c:v>1.0814059476890003</c:v>
                </c:pt>
                <c:pt idx="598">
                  <c:v>1.08159584378359</c:v>
                </c:pt>
                <c:pt idx="599">
                  <c:v>1.0818989609458975</c:v>
                </c:pt>
                <c:pt idx="600">
                  <c:v>1.0818058043711931</c:v>
                </c:pt>
                <c:pt idx="601">
                  <c:v>1.0810275886778933</c:v>
                </c:pt>
                <c:pt idx="602">
                  <c:v>1.0806005016123252</c:v>
                </c:pt>
                <c:pt idx="603">
                  <c:v>1.0802522393407381</c:v>
                </c:pt>
                <c:pt idx="604">
                  <c:v>1.0807216051594408</c:v>
                </c:pt>
                <c:pt idx="605">
                  <c:v>1.080863489788606</c:v>
                </c:pt>
                <c:pt idx="606">
                  <c:v>1.080993192404156</c:v>
                </c:pt>
                <c:pt idx="607">
                  <c:v>1.0810283052669292</c:v>
                </c:pt>
                <c:pt idx="608">
                  <c:v>1.0811429595127193</c:v>
                </c:pt>
                <c:pt idx="609">
                  <c:v>1.0812848441418845</c:v>
                </c:pt>
                <c:pt idx="610">
                  <c:v>1.0810189896094589</c:v>
                </c:pt>
                <c:pt idx="611">
                  <c:v>1.0804034396273736</c:v>
                </c:pt>
                <c:pt idx="612">
                  <c:v>1.0789745610892152</c:v>
                </c:pt>
                <c:pt idx="613">
                  <c:v>1.0771522751701899</c:v>
                </c:pt>
                <c:pt idx="614">
                  <c:v>1.0774030813328555</c:v>
                </c:pt>
                <c:pt idx="615">
                  <c:v>1.0778251522751703</c:v>
                </c:pt>
                <c:pt idx="616">
                  <c:v>1.0780716589036186</c:v>
                </c:pt>
                <c:pt idx="617">
                  <c:v>1.0783188821211034</c:v>
                </c:pt>
                <c:pt idx="618">
                  <c:v>1.0786262988176281</c:v>
                </c:pt>
                <c:pt idx="619">
                  <c:v>1.0791623074166965</c:v>
                </c:pt>
                <c:pt idx="620">
                  <c:v>1.079367251881046</c:v>
                </c:pt>
                <c:pt idx="621">
                  <c:v>1.0794131135793623</c:v>
                </c:pt>
                <c:pt idx="622">
                  <c:v>1.0795664636331064</c:v>
                </c:pt>
                <c:pt idx="623">
                  <c:v>1.0799591544249372</c:v>
                </c:pt>
                <c:pt idx="624">
                  <c:v>1.0806091006807594</c:v>
                </c:pt>
                <c:pt idx="625">
                  <c:v>1.0809236832676459</c:v>
                </c:pt>
                <c:pt idx="626">
                  <c:v>1.0812060193479038</c:v>
                </c:pt>
                <c:pt idx="627">
                  <c:v>1.0814704407022571</c:v>
                </c:pt>
                <c:pt idx="628">
                  <c:v>1.081603009673952</c:v>
                </c:pt>
                <c:pt idx="629">
                  <c:v>1.0820243640272302</c:v>
                </c:pt>
                <c:pt idx="630">
                  <c:v>1.0821476173414546</c:v>
                </c:pt>
                <c:pt idx="631">
                  <c:v>1.082420637764242</c:v>
                </c:pt>
                <c:pt idx="632">
                  <c:v>1.0850096739519883</c:v>
                </c:pt>
                <c:pt idx="633">
                  <c:v>1.0854245790039412</c:v>
                </c:pt>
                <c:pt idx="634">
                  <c:v>1.0859211752060194</c:v>
                </c:pt>
                <c:pt idx="635">
                  <c:v>1.0860451451092799</c:v>
                </c:pt>
                <c:pt idx="636">
                  <c:v>1.0860444285202435</c:v>
                </c:pt>
                <c:pt idx="637">
                  <c:v>1.0860953063418131</c:v>
                </c:pt>
                <c:pt idx="638">
                  <c:v>1.0862529559297742</c:v>
                </c:pt>
                <c:pt idx="639">
                  <c:v>1.0867072733787173</c:v>
                </c:pt>
                <c:pt idx="640">
                  <c:v>1.086946614116804</c:v>
                </c:pt>
                <c:pt idx="641">
                  <c:v>1.0873873163740595</c:v>
                </c:pt>
                <c:pt idx="642">
                  <c:v>1.0879140093156574</c:v>
                </c:pt>
                <c:pt idx="643">
                  <c:v>1.0883267646005015</c:v>
                </c:pt>
                <c:pt idx="644">
                  <c:v>1.0889372984593335</c:v>
                </c:pt>
                <c:pt idx="645">
                  <c:v>1.0891988534575421</c:v>
                </c:pt>
                <c:pt idx="646">
                  <c:v>1.0893378717305624</c:v>
                </c:pt>
                <c:pt idx="647">
                  <c:v>1.0893873163740595</c:v>
                </c:pt>
                <c:pt idx="648">
                  <c:v>1.0894955213185236</c:v>
                </c:pt>
                <c:pt idx="649">
                  <c:v>1.0900637764242207</c:v>
                </c:pt>
                <c:pt idx="650">
                  <c:v>1.0900888570404872</c:v>
                </c:pt>
                <c:pt idx="651">
                  <c:v>1.0901712647796487</c:v>
                </c:pt>
                <c:pt idx="652">
                  <c:v>1.0901726979577211</c:v>
                </c:pt>
                <c:pt idx="653">
                  <c:v>1.0908513077749908</c:v>
                </c:pt>
                <c:pt idx="654">
                  <c:v>1.0910806162665709</c:v>
                </c:pt>
                <c:pt idx="655">
                  <c:v>1.0919999999999999</c:v>
                </c:pt>
                <c:pt idx="656">
                  <c:v>1.0927860981726978</c:v>
                </c:pt>
                <c:pt idx="657">
                  <c:v>1.0951551415263345</c:v>
                </c:pt>
                <c:pt idx="658">
                  <c:v>1.0964980293801505</c:v>
                </c:pt>
                <c:pt idx="659">
                  <c:v>1.097099247581512</c:v>
                </c:pt>
                <c:pt idx="660">
                  <c:v>1.0970834826227158</c:v>
                </c:pt>
                <c:pt idx="661">
                  <c:v>1.0971171623074165</c:v>
                </c:pt>
                <c:pt idx="662">
                  <c:v>1.0975077033321388</c:v>
                </c:pt>
                <c:pt idx="663">
                  <c:v>1.0982830526692942</c:v>
                </c:pt>
                <c:pt idx="664">
                  <c:v>1.098751701898961</c:v>
                </c:pt>
                <c:pt idx="665">
                  <c:v>1.0999075600143315</c:v>
                </c:pt>
                <c:pt idx="666">
                  <c:v>1.1000630598351844</c:v>
                </c:pt>
                <c:pt idx="667">
                  <c:v>1.1002192762450733</c:v>
                </c:pt>
                <c:pt idx="668">
                  <c:v>1.1008871372268005</c:v>
                </c:pt>
                <c:pt idx="669">
                  <c:v>1.1020336796847008</c:v>
                </c:pt>
                <c:pt idx="670">
                  <c:v>1.10435901110713</c:v>
                </c:pt>
                <c:pt idx="671">
                  <c:v>1.1062207094231458</c:v>
                </c:pt>
                <c:pt idx="672">
                  <c:v>1.1076331064134717</c:v>
                </c:pt>
                <c:pt idx="673">
                  <c:v>1.1096424220709422</c:v>
                </c:pt>
                <c:pt idx="674">
                  <c:v>1.1126112504478682</c:v>
                </c:pt>
                <c:pt idx="675">
                  <c:v>1.1130555356503045</c:v>
                </c:pt>
                <c:pt idx="676">
                  <c:v>1.1129716947330706</c:v>
                </c:pt>
                <c:pt idx="677">
                  <c:v>1.1131988534575421</c:v>
                </c:pt>
                <c:pt idx="678">
                  <c:v>1.1137456108921533</c:v>
                </c:pt>
                <c:pt idx="679">
                  <c:v>1.1147395198853458</c:v>
                </c:pt>
                <c:pt idx="680">
                  <c:v>1.1157176639197419</c:v>
                </c:pt>
                <c:pt idx="681">
                  <c:v>1.1166893586528126</c:v>
                </c:pt>
                <c:pt idx="682">
                  <c:v>1.1172705123611608</c:v>
                </c:pt>
                <c:pt idx="683">
                  <c:v>1.1189079183088497</c:v>
                </c:pt>
                <c:pt idx="684">
                  <c:v>1.1215263346470796</c:v>
                </c:pt>
                <c:pt idx="685">
                  <c:v>1.1252396990326046</c:v>
                </c:pt>
                <c:pt idx="686">
                  <c:v>1.1264149050519527</c:v>
                </c:pt>
                <c:pt idx="687">
                  <c:v>1.1282006449301325</c:v>
                </c:pt>
                <c:pt idx="688">
                  <c:v>1.1304765317090648</c:v>
                </c:pt>
                <c:pt idx="689">
                  <c:v>1.133871013973486</c:v>
                </c:pt>
                <c:pt idx="690">
                  <c:v>1.1341597993550696</c:v>
                </c:pt>
                <c:pt idx="691">
                  <c:v>1.133622357577929</c:v>
                </c:pt>
                <c:pt idx="692">
                  <c:v>1.1320365460408455</c:v>
                </c:pt>
                <c:pt idx="693">
                  <c:v>1.1315872447151558</c:v>
                </c:pt>
                <c:pt idx="694">
                  <c:v>1.1309179505553564</c:v>
                </c:pt>
                <c:pt idx="695">
                  <c:v>1.1313758509494805</c:v>
                </c:pt>
                <c:pt idx="696">
                  <c:v>1.1313579362235757</c:v>
                </c:pt>
                <c:pt idx="697">
                  <c:v>1.1297893228233609</c:v>
                </c:pt>
                <c:pt idx="698">
                  <c:v>1.1354439269079182</c:v>
                </c:pt>
                <c:pt idx="699">
                  <c:v>1.1361246864922965</c:v>
                </c:pt>
                <c:pt idx="700">
                  <c:v>1.1360752418487996</c:v>
                </c:pt>
                <c:pt idx="701">
                  <c:v>1.1364994625582228</c:v>
                </c:pt>
                <c:pt idx="702">
                  <c:v>1.1367789322823358</c:v>
                </c:pt>
                <c:pt idx="703">
                  <c:v>1.1373099247581511</c:v>
                </c:pt>
                <c:pt idx="704">
                  <c:v>1.1369738445001791</c:v>
                </c:pt>
                <c:pt idx="705">
                  <c:v>1.1354116804012897</c:v>
                </c:pt>
                <c:pt idx="706">
                  <c:v>1.1337198136868505</c:v>
                </c:pt>
                <c:pt idx="707">
                  <c:v>1.1294274453600859</c:v>
                </c:pt>
                <c:pt idx="708">
                  <c:v>1.1279871013973484</c:v>
                </c:pt>
                <c:pt idx="709">
                  <c:v>1.1217692583303476</c:v>
                </c:pt>
                <c:pt idx="710">
                  <c:v>1.121790039412397</c:v>
                </c:pt>
                <c:pt idx="711">
                  <c:v>1.1237678251522751</c:v>
                </c:pt>
                <c:pt idx="712">
                  <c:v>1.1248527409530633</c:v>
                </c:pt>
                <c:pt idx="713">
                  <c:v>1.1251271945539234</c:v>
                </c:pt>
                <c:pt idx="714">
                  <c:v>1.1242013615191686</c:v>
                </c:pt>
                <c:pt idx="715">
                  <c:v>1.1245653887495519</c:v>
                </c:pt>
                <c:pt idx="716">
                  <c:v>1.1257054819061267</c:v>
                </c:pt>
                <c:pt idx="717">
                  <c:v>1.126538874955213</c:v>
                </c:pt>
                <c:pt idx="718">
                  <c:v>1.1279484055893945</c:v>
                </c:pt>
                <c:pt idx="719">
                  <c:v>1.1291816553206735</c:v>
                </c:pt>
                <c:pt idx="720">
                  <c:v>1.1309767108563238</c:v>
                </c:pt>
                <c:pt idx="721">
                  <c:v>1.1329681117878896</c:v>
                </c:pt>
                <c:pt idx="722">
                  <c:v>1.1330727337871729</c:v>
                </c:pt>
                <c:pt idx="723">
                  <c:v>1.1338996775349337</c:v>
                </c:pt>
                <c:pt idx="724">
                  <c:v>1.1343618774632747</c:v>
                </c:pt>
                <c:pt idx="725">
                  <c:v>1.1345037620924399</c:v>
                </c:pt>
                <c:pt idx="726">
                  <c:v>1.1342321748477249</c:v>
                </c:pt>
                <c:pt idx="727">
                  <c:v>1.1350741669652453</c:v>
                </c:pt>
                <c:pt idx="728">
                  <c:v>1.1349860265137943</c:v>
                </c:pt>
                <c:pt idx="729">
                  <c:v>1.1356574704407021</c:v>
                </c:pt>
                <c:pt idx="730">
                  <c:v>1.1362558222859189</c:v>
                </c:pt>
                <c:pt idx="731">
                  <c:v>1.1370935148692223</c:v>
                </c:pt>
                <c:pt idx="732">
                  <c:v>1.1383633106413471</c:v>
                </c:pt>
                <c:pt idx="733">
                  <c:v>1.1395664636331062</c:v>
                </c:pt>
                <c:pt idx="734">
                  <c:v>1.1418767466857755</c:v>
                </c:pt>
                <c:pt idx="735">
                  <c:v>1.1437685417413113</c:v>
                </c:pt>
                <c:pt idx="736">
                  <c:v>1.1455062701540666</c:v>
                </c:pt>
                <c:pt idx="737">
                  <c:v>1.145881762809029</c:v>
                </c:pt>
                <c:pt idx="738">
                  <c:v>1.1467423862414903</c:v>
                </c:pt>
                <c:pt idx="739">
                  <c:v>1.1480544607667502</c:v>
                </c:pt>
                <c:pt idx="740">
                  <c:v>1.1485145109279828</c:v>
                </c:pt>
                <c:pt idx="741">
                  <c:v>1.1497198136868505</c:v>
                </c:pt>
                <c:pt idx="742">
                  <c:v>1.1494912217843065</c:v>
                </c:pt>
                <c:pt idx="743">
                  <c:v>1.1483683267646003</c:v>
                </c:pt>
                <c:pt idx="744">
                  <c:v>1.1476868505911857</c:v>
                </c:pt>
                <c:pt idx="745">
                  <c:v>1.1469286993908991</c:v>
                </c:pt>
                <c:pt idx="746">
                  <c:v>1.1467660336796848</c:v>
                </c:pt>
                <c:pt idx="747">
                  <c:v>1.1470161232533143</c:v>
                </c:pt>
                <c:pt idx="748">
                  <c:v>1.1474589752776783</c:v>
                </c:pt>
                <c:pt idx="749">
                  <c:v>1.1497477606592619</c:v>
                </c:pt>
                <c:pt idx="750">
                  <c:v>1.1484242207094231</c:v>
                </c:pt>
                <c:pt idx="751">
                  <c:v>1.1487832318165532</c:v>
                </c:pt>
                <c:pt idx="752">
                  <c:v>1.1485403081332854</c:v>
                </c:pt>
                <c:pt idx="753">
                  <c:v>1.1485238265854532</c:v>
                </c:pt>
                <c:pt idx="754">
                  <c:v>1.1500580437119312</c:v>
                </c:pt>
                <c:pt idx="755">
                  <c:v>1.1513959154424938</c:v>
                </c:pt>
                <c:pt idx="756">
                  <c:v>1.1534933715514151</c:v>
                </c:pt>
                <c:pt idx="757">
                  <c:v>1.1545954854890719</c:v>
                </c:pt>
                <c:pt idx="758">
                  <c:v>1.1562285919025437</c:v>
                </c:pt>
                <c:pt idx="759">
                  <c:v>1.1559548548907201</c:v>
                </c:pt>
                <c:pt idx="760">
                  <c:v>1.1557886062343246</c:v>
                </c:pt>
                <c:pt idx="761">
                  <c:v>1.1560300967395198</c:v>
                </c:pt>
                <c:pt idx="762">
                  <c:v>1.1548720888570403</c:v>
                </c:pt>
                <c:pt idx="763">
                  <c:v>1.1543711931207452</c:v>
                </c:pt>
                <c:pt idx="764">
                  <c:v>1.1533694016481546</c:v>
                </c:pt>
                <c:pt idx="765">
                  <c:v>1.1522737370118237</c:v>
                </c:pt>
                <c:pt idx="766">
                  <c:v>1.1516051594410606</c:v>
                </c:pt>
                <c:pt idx="767">
                  <c:v>1.1515936940164815</c:v>
                </c:pt>
                <c:pt idx="768">
                  <c:v>1.1521203869580794</c:v>
                </c:pt>
                <c:pt idx="769">
                  <c:v>1.1537047653170907</c:v>
                </c:pt>
                <c:pt idx="770">
                  <c:v>1.1534668577570761</c:v>
                </c:pt>
                <c:pt idx="771">
                  <c:v>1.1526384808312431</c:v>
                </c:pt>
                <c:pt idx="772">
                  <c:v>1.1513658187029738</c:v>
                </c:pt>
                <c:pt idx="773">
                  <c:v>1.1520429953421711</c:v>
                </c:pt>
                <c:pt idx="774">
                  <c:v>1.1511551415263346</c:v>
                </c:pt>
                <c:pt idx="775">
                  <c:v>1.1523031171623073</c:v>
                </c:pt>
                <c:pt idx="776">
                  <c:v>1.1527567180222142</c:v>
                </c:pt>
                <c:pt idx="777">
                  <c:v>1.1524801146542456</c:v>
                </c:pt>
                <c:pt idx="778">
                  <c:v>1.1518452167681834</c:v>
                </c:pt>
                <c:pt idx="779">
                  <c:v>1.1507058402006447</c:v>
                </c:pt>
                <c:pt idx="780">
                  <c:v>1.148328197778574</c:v>
                </c:pt>
                <c:pt idx="781">
                  <c:v>1.147977069150842</c:v>
                </c:pt>
                <c:pt idx="782">
                  <c:v>1.1451787889645286</c:v>
                </c:pt>
                <c:pt idx="783">
                  <c:v>1.1446628448584735</c:v>
                </c:pt>
                <c:pt idx="784">
                  <c:v>1.1471773557864564</c:v>
                </c:pt>
                <c:pt idx="785">
                  <c:v>1.1479462558222857</c:v>
                </c:pt>
                <c:pt idx="786">
                  <c:v>1.1472353994983875</c:v>
                </c:pt>
                <c:pt idx="787">
                  <c:v>1.1458702973844501</c:v>
                </c:pt>
                <c:pt idx="788">
                  <c:v>1.1444528842708706</c:v>
                </c:pt>
                <c:pt idx="789">
                  <c:v>1.1451952705123611</c:v>
                </c:pt>
                <c:pt idx="790">
                  <c:v>1.1459828018631313</c:v>
                </c:pt>
                <c:pt idx="791">
                  <c:v>1.1475478323181654</c:v>
                </c:pt>
                <c:pt idx="792">
                  <c:v>1.1489258330347545</c:v>
                </c:pt>
                <c:pt idx="793">
                  <c:v>1.1505811537083481</c:v>
                </c:pt>
                <c:pt idx="794">
                  <c:v>1.15081762809029</c:v>
                </c:pt>
                <c:pt idx="795">
                  <c:v>1.1547359369401649</c:v>
                </c:pt>
                <c:pt idx="796">
                  <c:v>1.1583109996417054</c:v>
                </c:pt>
                <c:pt idx="797">
                  <c:v>1.1587115729129345</c:v>
                </c:pt>
                <c:pt idx="798">
                  <c:v>1.1585919025438909</c:v>
                </c:pt>
                <c:pt idx="799">
                  <c:v>1.1579140093156575</c:v>
                </c:pt>
                <c:pt idx="800">
                  <c:v>1.1587165890361877</c:v>
                </c:pt>
                <c:pt idx="801">
                  <c:v>1.1594002149767106</c:v>
                </c:pt>
                <c:pt idx="802">
                  <c:v>1.1596632031529917</c:v>
                </c:pt>
                <c:pt idx="803">
                  <c:v>1.1606872088857039</c:v>
                </c:pt>
                <c:pt idx="804">
                  <c:v>1.1616302400573271</c:v>
                </c:pt>
                <c:pt idx="805">
                  <c:v>1.1611744894303115</c:v>
                </c:pt>
                <c:pt idx="806">
                  <c:v>1.1608269437477605</c:v>
                </c:pt>
                <c:pt idx="807">
                  <c:v>1.1604270870655677</c:v>
                </c:pt>
                <c:pt idx="808">
                  <c:v>1.1608348262271586</c:v>
                </c:pt>
                <c:pt idx="809">
                  <c:v>1.1628713722680042</c:v>
                </c:pt>
                <c:pt idx="810">
                  <c:v>1.1637685417413113</c:v>
                </c:pt>
                <c:pt idx="811">
                  <c:v>1.1652991759226083</c:v>
                </c:pt>
                <c:pt idx="812">
                  <c:v>1.1674948047294875</c:v>
                </c:pt>
                <c:pt idx="813">
                  <c:v>1.1692418487997132</c:v>
                </c:pt>
                <c:pt idx="814">
                  <c:v>1.1700365460408455</c:v>
                </c:pt>
                <c:pt idx="815">
                  <c:v>1.168641347187388</c:v>
                </c:pt>
                <c:pt idx="816">
                  <c:v>1.1682056610533857</c:v>
                </c:pt>
                <c:pt idx="817">
                  <c:v>1.1684192045861697</c:v>
                </c:pt>
                <c:pt idx="818">
                  <c:v>1.1687495521318523</c:v>
                </c:pt>
                <c:pt idx="819">
                  <c:v>1.1689294159799355</c:v>
                </c:pt>
                <c:pt idx="820">
                  <c:v>1.1678452167681834</c:v>
                </c:pt>
                <c:pt idx="821">
                  <c:v>1.1667911142959513</c:v>
                </c:pt>
                <c:pt idx="822">
                  <c:v>1.165867431028305</c:v>
                </c:pt>
                <c:pt idx="823">
                  <c:v>1.1654991042637046</c:v>
                </c:pt>
                <c:pt idx="824">
                  <c:v>1.1649917592260837</c:v>
                </c:pt>
                <c:pt idx="825">
                  <c:v>1.1655420996058758</c:v>
                </c:pt>
                <c:pt idx="826">
                  <c:v>1.1660128986026512</c:v>
                </c:pt>
                <c:pt idx="827">
                  <c:v>1.1668728054460766</c:v>
                </c:pt>
                <c:pt idx="828">
                  <c:v>1.1670827660336796</c:v>
                </c:pt>
                <c:pt idx="829">
                  <c:v>1.1678423504120385</c:v>
                </c:pt>
                <c:pt idx="830">
                  <c:v>1.1684571838050877</c:v>
                </c:pt>
                <c:pt idx="831">
                  <c:v>1.1685603726262987</c:v>
                </c:pt>
                <c:pt idx="832">
                  <c:v>1.1677262629881762</c:v>
                </c:pt>
                <c:pt idx="833">
                  <c:v>1.1671730562522391</c:v>
                </c:pt>
                <c:pt idx="834">
                  <c:v>1.1676703690433534</c:v>
                </c:pt>
                <c:pt idx="835">
                  <c:v>1.1676051594410606</c:v>
                </c:pt>
                <c:pt idx="836">
                  <c:v>1.1678201361519167</c:v>
                </c:pt>
                <c:pt idx="837">
                  <c:v>1.1685145109279829</c:v>
                </c:pt>
                <c:pt idx="838">
                  <c:v>1.169179505553565</c:v>
                </c:pt>
                <c:pt idx="839">
                  <c:v>1.1689838767466856</c:v>
                </c:pt>
                <c:pt idx="840">
                  <c:v>1.1695399498387675</c:v>
                </c:pt>
                <c:pt idx="841">
                  <c:v>1.1693586528126119</c:v>
                </c:pt>
                <c:pt idx="842">
                  <c:v>1.1696338230025078</c:v>
                </c:pt>
                <c:pt idx="843">
                  <c:v>1.1705940523109997</c:v>
                </c:pt>
                <c:pt idx="844">
                  <c:v>1.1704965962020781</c:v>
                </c:pt>
                <c:pt idx="845">
                  <c:v>1.1706778932282336</c:v>
                </c:pt>
                <c:pt idx="846">
                  <c:v>1.1705911859548548</c:v>
                </c:pt>
                <c:pt idx="847">
                  <c:v>1.1707681834467931</c:v>
                </c:pt>
                <c:pt idx="848">
                  <c:v>1.1731608742386239</c:v>
                </c:pt>
                <c:pt idx="849">
                  <c:v>1.1754561089215334</c:v>
                </c:pt>
                <c:pt idx="850">
                  <c:v>1.1779190254389107</c:v>
                </c:pt>
                <c:pt idx="851">
                  <c:v>1.1769688283769257</c:v>
                </c:pt>
                <c:pt idx="852">
                  <c:v>1.1764364027230381</c:v>
                </c:pt>
                <c:pt idx="853">
                  <c:v>1.1765682551056968</c:v>
                </c:pt>
                <c:pt idx="854">
                  <c:v>1.1760730920816911</c:v>
                </c:pt>
                <c:pt idx="855">
                  <c:v>1.1760838409172338</c:v>
                </c:pt>
                <c:pt idx="856">
                  <c:v>1.1766850591185953</c:v>
                </c:pt>
                <c:pt idx="857">
                  <c:v>1.177141526334647</c:v>
                </c:pt>
                <c:pt idx="858">
                  <c:v>1.1781583661769974</c:v>
                </c:pt>
                <c:pt idx="859">
                  <c:v>1.178801863131494</c:v>
                </c:pt>
                <c:pt idx="860">
                  <c:v>1.1789903260480112</c:v>
                </c:pt>
                <c:pt idx="861">
                  <c:v>1.1799863848083123</c:v>
                </c:pt>
                <c:pt idx="862">
                  <c:v>1.1816890003582943</c:v>
                </c:pt>
                <c:pt idx="863">
                  <c:v>1.1822242923683266</c:v>
                </c:pt>
                <c:pt idx="864">
                  <c:v>1.1833278394840558</c:v>
                </c:pt>
                <c:pt idx="865">
                  <c:v>1.1839985668219275</c:v>
                </c:pt>
                <c:pt idx="866">
                  <c:v>1.1848405589394482</c:v>
                </c:pt>
                <c:pt idx="867">
                  <c:v>1.18473307058402</c:v>
                </c:pt>
                <c:pt idx="868">
                  <c:v>1.1846549623790756</c:v>
                </c:pt>
                <c:pt idx="869">
                  <c:v>1.1850705840200644</c:v>
                </c:pt>
                <c:pt idx="870">
                  <c:v>1.1861533500537442</c:v>
                </c:pt>
                <c:pt idx="871">
                  <c:v>1.1864399856682193</c:v>
                </c:pt>
                <c:pt idx="872">
                  <c:v>1.1874718738803296</c:v>
                </c:pt>
                <c:pt idx="873">
                  <c:v>1.1884664994625582</c:v>
                </c:pt>
                <c:pt idx="874">
                  <c:v>1.1873765675385166</c:v>
                </c:pt>
                <c:pt idx="875">
                  <c:v>1.1857441777140809</c:v>
                </c:pt>
                <c:pt idx="876">
                  <c:v>1.1863124328197778</c:v>
                </c:pt>
                <c:pt idx="877">
                  <c:v>1.1871723396632032</c:v>
                </c:pt>
                <c:pt idx="878">
                  <c:v>1.1879276245073449</c:v>
                </c:pt>
                <c:pt idx="879">
                  <c:v>1.1880222142601218</c:v>
                </c:pt>
                <c:pt idx="880">
                  <c:v>1.1879914009315657</c:v>
                </c:pt>
                <c:pt idx="881">
                  <c:v>1.1880974561089215</c:v>
                </c:pt>
                <c:pt idx="882">
                  <c:v>1.1890340379792188</c:v>
                </c:pt>
                <c:pt idx="883">
                  <c:v>1.189679684700824</c:v>
                </c:pt>
                <c:pt idx="884">
                  <c:v>1.19081762809029</c:v>
                </c:pt>
                <c:pt idx="885">
                  <c:v>1.1916517377284126</c:v>
                </c:pt>
                <c:pt idx="886">
                  <c:v>1.192080974561089</c:v>
                </c:pt>
                <c:pt idx="887">
                  <c:v>1.1929029021855966</c:v>
                </c:pt>
                <c:pt idx="888">
                  <c:v>1.1940222142601218</c:v>
                </c:pt>
                <c:pt idx="889">
                  <c:v>1.1956746685775708</c:v>
                </c:pt>
                <c:pt idx="890">
                  <c:v>1.1958065209602291</c:v>
                </c:pt>
                <c:pt idx="891">
                  <c:v>1.196927266212827</c:v>
                </c:pt>
                <c:pt idx="892">
                  <c:v>1.19596990326048</c:v>
                </c:pt>
                <c:pt idx="893">
                  <c:v>1.1962429236832675</c:v>
                </c:pt>
                <c:pt idx="894">
                  <c:v>1.1961067717663918</c:v>
                </c:pt>
                <c:pt idx="895">
                  <c:v>1.1964471515585811</c:v>
                </c:pt>
                <c:pt idx="896">
                  <c:v>1.1974503762092439</c:v>
                </c:pt>
                <c:pt idx="897">
                  <c:v>1.1976245073450376</c:v>
                </c:pt>
                <c:pt idx="898">
                  <c:v>1.1983833751343602</c:v>
                </c:pt>
                <c:pt idx="899">
                  <c:v>1.1983898244356861</c:v>
                </c:pt>
                <c:pt idx="900">
                  <c:v>1.1985016123253314</c:v>
                </c:pt>
                <c:pt idx="901">
                  <c:v>1.1987989967753492</c:v>
                </c:pt>
                <c:pt idx="902">
                  <c:v>1.198255822285919</c:v>
                </c:pt>
                <c:pt idx="903">
                  <c:v>1.198241490505195</c:v>
                </c:pt>
                <c:pt idx="904">
                  <c:v>1.1982909351486921</c:v>
                </c:pt>
                <c:pt idx="905">
                  <c:v>1.1985897527767826</c:v>
                </c:pt>
                <c:pt idx="906">
                  <c:v>1.1991737728412752</c:v>
                </c:pt>
                <c:pt idx="907">
                  <c:v>1.1998602651379431</c:v>
                </c:pt>
                <c:pt idx="908">
                  <c:v>1.2005395915442494</c:v>
                </c:pt>
                <c:pt idx="909">
                  <c:v>1.2016431386599784</c:v>
                </c:pt>
                <c:pt idx="910">
                  <c:v>1.2026664278036545</c:v>
                </c:pt>
                <c:pt idx="911">
                  <c:v>1.2043604442852023</c:v>
                </c:pt>
                <c:pt idx="912">
                  <c:v>1.2048713722680042</c:v>
                </c:pt>
                <c:pt idx="913">
                  <c:v>1.2068606234324613</c:v>
                </c:pt>
                <c:pt idx="914">
                  <c:v>1.2074252955929772</c:v>
                </c:pt>
                <c:pt idx="915">
                  <c:v>1.2069014690075242</c:v>
                </c:pt>
                <c:pt idx="916">
                  <c:v>1.2070268720888568</c:v>
                </c:pt>
                <c:pt idx="917">
                  <c:v>1.2079541383016839</c:v>
                </c:pt>
                <c:pt idx="918">
                  <c:v>1.2088928699390897</c:v>
                </c:pt>
                <c:pt idx="919">
                  <c:v>1.2092468649229666</c:v>
                </c:pt>
                <c:pt idx="920">
                  <c:v>1.2101984951630238</c:v>
                </c:pt>
                <c:pt idx="921">
                  <c:v>1.211595127194554</c:v>
                </c:pt>
                <c:pt idx="922">
                  <c:v>1.2135650304550341</c:v>
                </c:pt>
                <c:pt idx="923">
                  <c:v>1.2149566463633106</c:v>
                </c:pt>
                <c:pt idx="924">
                  <c:v>1.2145897527767824</c:v>
                </c:pt>
                <c:pt idx="925">
                  <c:v>1.2143575779290576</c:v>
                </c:pt>
                <c:pt idx="926">
                  <c:v>1.2144679326406307</c:v>
                </c:pt>
                <c:pt idx="927">
                  <c:v>1.2143941239699032</c:v>
                </c:pt>
                <c:pt idx="928">
                  <c:v>1.2135227517018989</c:v>
                </c:pt>
                <c:pt idx="929">
                  <c:v>1.2121139376567538</c:v>
                </c:pt>
                <c:pt idx="930">
                  <c:v>1.2123984235041203</c:v>
                </c:pt>
                <c:pt idx="931">
                  <c:v>1.2109387316374058</c:v>
                </c:pt>
                <c:pt idx="932">
                  <c:v>1.2082085274095307</c:v>
                </c:pt>
                <c:pt idx="933">
                  <c:v>1.2090920816911501</c:v>
                </c:pt>
                <c:pt idx="934">
                  <c:v>1.2096804012898601</c:v>
                </c:pt>
                <c:pt idx="935">
                  <c:v>1.210351128627732</c:v>
                </c:pt>
                <c:pt idx="936">
                  <c:v>1.2103790756001431</c:v>
                </c:pt>
                <c:pt idx="937">
                  <c:v>1.2105216768183447</c:v>
                </c:pt>
                <c:pt idx="938">
                  <c:v>1.2107137226800428</c:v>
                </c:pt>
                <c:pt idx="939">
                  <c:v>1.2100193479039771</c:v>
                </c:pt>
                <c:pt idx="940">
                  <c:v>1.2103582945180937</c:v>
                </c:pt>
                <c:pt idx="941">
                  <c:v>1.2110483697599426</c:v>
                </c:pt>
                <c:pt idx="942">
                  <c:v>1.2111257613758508</c:v>
                </c:pt>
                <c:pt idx="943">
                  <c:v>1.2122665711214617</c:v>
                </c:pt>
                <c:pt idx="944">
                  <c:v>1.2128620566105337</c:v>
                </c:pt>
                <c:pt idx="945">
                  <c:v>1.2133077749910426</c:v>
                </c:pt>
                <c:pt idx="946">
                  <c:v>1.2142328914367611</c:v>
                </c:pt>
                <c:pt idx="947">
                  <c:v>1.2151859548548904</c:v>
                </c:pt>
                <c:pt idx="948">
                  <c:v>1.2154998208527408</c:v>
                </c:pt>
                <c:pt idx="949">
                  <c:v>1.2161777140809744</c:v>
                </c:pt>
                <c:pt idx="950">
                  <c:v>1.2173908993192404</c:v>
                </c:pt>
                <c:pt idx="951">
                  <c:v>1.2183425295592976</c:v>
                </c:pt>
                <c:pt idx="952">
                  <c:v>1.219416696524543</c:v>
                </c:pt>
                <c:pt idx="953">
                  <c:v>1.2192934432103189</c:v>
                </c:pt>
                <c:pt idx="954">
                  <c:v>1.2205632389824435</c:v>
                </c:pt>
                <c:pt idx="955">
                  <c:v>1.2210684342529559</c:v>
                </c:pt>
                <c:pt idx="956">
                  <c:v>1.2211816553206734</c:v>
                </c:pt>
                <c:pt idx="957">
                  <c:v>1.2212081691150125</c:v>
                </c:pt>
                <c:pt idx="958">
                  <c:v>1.2219412396990323</c:v>
                </c:pt>
                <c:pt idx="959">
                  <c:v>1.2224464349695447</c:v>
                </c:pt>
                <c:pt idx="960">
                  <c:v>1.2235858115370832</c:v>
                </c:pt>
                <c:pt idx="961">
                  <c:v>1.2257427445360085</c:v>
                </c:pt>
                <c:pt idx="962">
                  <c:v>1.228145467574346</c:v>
                </c:pt>
                <c:pt idx="963">
                  <c:v>1.2285130777499103</c:v>
                </c:pt>
                <c:pt idx="964">
                  <c:v>1.2297047653170905</c:v>
                </c:pt>
                <c:pt idx="965">
                  <c:v>1.2317721246864921</c:v>
                </c:pt>
                <c:pt idx="966">
                  <c:v>1.2332998925116445</c:v>
                </c:pt>
                <c:pt idx="967">
                  <c:v>1.233855965603726</c:v>
                </c:pt>
                <c:pt idx="968">
                  <c:v>1.234245073450376</c:v>
                </c:pt>
                <c:pt idx="969">
                  <c:v>1.2336037262629882</c:v>
                </c:pt>
                <c:pt idx="970">
                  <c:v>1.2330096739519885</c:v>
                </c:pt>
                <c:pt idx="971">
                  <c:v>1.2316431386599784</c:v>
                </c:pt>
                <c:pt idx="972">
                  <c:v>1.2319247581512001</c:v>
                </c:pt>
                <c:pt idx="973">
                  <c:v>1.2335435327839483</c:v>
                </c:pt>
                <c:pt idx="974">
                  <c:v>1.2343604442852023</c:v>
                </c:pt>
                <c:pt idx="975">
                  <c:v>1.2352081691150125</c:v>
                </c:pt>
                <c:pt idx="976">
                  <c:v>1.2368219276245072</c:v>
                </c:pt>
                <c:pt idx="977">
                  <c:v>1.2390032246506626</c:v>
                </c:pt>
                <c:pt idx="978">
                  <c:v>1.2402744536008599</c:v>
                </c:pt>
                <c:pt idx="979">
                  <c:v>1.2397405947689</c:v>
                </c:pt>
                <c:pt idx="980">
                  <c:v>1.2394245790039411</c:v>
                </c:pt>
                <c:pt idx="981">
                  <c:v>1.2391830884987458</c:v>
                </c:pt>
                <c:pt idx="982">
                  <c:v>1.2382508061626656</c:v>
                </c:pt>
                <c:pt idx="983">
                  <c:v>1.2380931565747044</c:v>
                </c:pt>
                <c:pt idx="984">
                  <c:v>1.2392432819777857</c:v>
                </c:pt>
                <c:pt idx="985">
                  <c:v>1.2382207094231457</c:v>
                </c:pt>
                <c:pt idx="986">
                  <c:v>1.2372690791830885</c:v>
                </c:pt>
                <c:pt idx="987">
                  <c:v>1.2360659261913292</c:v>
                </c:pt>
                <c:pt idx="988">
                  <c:v>1.2351157291293442</c:v>
                </c:pt>
                <c:pt idx="989">
                  <c:v>1.2363532783948403</c:v>
                </c:pt>
                <c:pt idx="990">
                  <c:v>1.2367724829810103</c:v>
                </c:pt>
                <c:pt idx="991">
                  <c:v>1.236793980652096</c:v>
                </c:pt>
                <c:pt idx="992">
                  <c:v>1.2359046936581868</c:v>
                </c:pt>
                <c:pt idx="993">
                  <c:v>1.2363382300250805</c:v>
                </c:pt>
                <c:pt idx="994">
                  <c:v>1.2364872805446074</c:v>
                </c:pt>
                <c:pt idx="995">
                  <c:v>1.2390419204586169</c:v>
                </c:pt>
                <c:pt idx="996">
                  <c:v>1.2387488355428162</c:v>
                </c:pt>
                <c:pt idx="997">
                  <c:v>1.2386327481189536</c:v>
                </c:pt>
                <c:pt idx="998">
                  <c:v>1.2387237549265495</c:v>
                </c:pt>
                <c:pt idx="999">
                  <c:v>1.2395557147975633</c:v>
                </c:pt>
                <c:pt idx="1000">
                  <c:v>1.2399555714797563</c:v>
                </c:pt>
                <c:pt idx="1001">
                  <c:v>1.2401203869580795</c:v>
                </c:pt>
                <c:pt idx="1002">
                  <c:v>1.2402264421354352</c:v>
                </c:pt>
                <c:pt idx="1003">
                  <c:v>1.2401504836975992</c:v>
                </c:pt>
                <c:pt idx="1004">
                  <c:v>1.2399233249731276</c:v>
                </c:pt>
                <c:pt idx="1005">
                  <c:v>1.2405016123253312</c:v>
                </c:pt>
                <c:pt idx="1006">
                  <c:v>1.2412325331422429</c:v>
                </c:pt>
                <c:pt idx="1007">
                  <c:v>1.2412841275528483</c:v>
                </c:pt>
                <c:pt idx="1008">
                  <c:v>1.2417771408097455</c:v>
                </c:pt>
                <c:pt idx="1009">
                  <c:v>1.2420702257255465</c:v>
                </c:pt>
                <c:pt idx="1010">
                  <c:v>1.2423661769974919</c:v>
                </c:pt>
                <c:pt idx="1011">
                  <c:v>1.2416374059476889</c:v>
                </c:pt>
                <c:pt idx="1012">
                  <c:v>1.2425080616266571</c:v>
                </c:pt>
                <c:pt idx="1013">
                  <c:v>1.2438767466857756</c:v>
                </c:pt>
                <c:pt idx="1014">
                  <c:v>1.2447187388032963</c:v>
                </c:pt>
                <c:pt idx="1015">
                  <c:v>1.2454209960587601</c:v>
                </c:pt>
                <c:pt idx="1016">
                  <c:v>1.2458108204944465</c:v>
                </c:pt>
                <c:pt idx="1017">
                  <c:v>1.2468792547474024</c:v>
                </c:pt>
                <c:pt idx="1018">
                  <c:v>1.2474768900035829</c:v>
                </c:pt>
                <c:pt idx="1019">
                  <c:v>1.247764242207094</c:v>
                </c:pt>
                <c:pt idx="1020">
                  <c:v>1.247924041562164</c:v>
                </c:pt>
                <c:pt idx="1021">
                  <c:v>1.2477857398781798</c:v>
                </c:pt>
                <c:pt idx="1022">
                  <c:v>1.2482242923683267</c:v>
                </c:pt>
                <c:pt idx="1023">
                  <c:v>1.2486470798996776</c:v>
                </c:pt>
                <c:pt idx="1024">
                  <c:v>1.2487703332139017</c:v>
                </c:pt>
                <c:pt idx="1025">
                  <c:v>1.2483410963812251</c:v>
                </c:pt>
                <c:pt idx="1026">
                  <c:v>1.2484242207094232</c:v>
                </c:pt>
                <c:pt idx="1027">
                  <c:v>1.2489967753493372</c:v>
                </c:pt>
                <c:pt idx="1028">
                  <c:v>1.2490999641705482</c:v>
                </c:pt>
                <c:pt idx="1029">
                  <c:v>1.2490870655678967</c:v>
                </c:pt>
                <c:pt idx="1030">
                  <c:v>1.2498330347545681</c:v>
                </c:pt>
                <c:pt idx="1031">
                  <c:v>1.2492669294159797</c:v>
                </c:pt>
                <c:pt idx="1032">
                  <c:v>1.2489423145825866</c:v>
                </c:pt>
                <c:pt idx="1033">
                  <c:v>1.2484184879971336</c:v>
                </c:pt>
                <c:pt idx="1034">
                  <c:v>1.2487846649946255</c:v>
                </c:pt>
                <c:pt idx="1035">
                  <c:v>1.2481906126836257</c:v>
                </c:pt>
                <c:pt idx="1036">
                  <c:v>1.2472755284844141</c:v>
                </c:pt>
                <c:pt idx="1037">
                  <c:v>1.2450490863489787</c:v>
                </c:pt>
                <c:pt idx="1038">
                  <c:v>1.2444951630240055</c:v>
                </c:pt>
                <c:pt idx="1039">
                  <c:v>1.2452697957721246</c:v>
                </c:pt>
                <c:pt idx="1040">
                  <c:v>1.2452081691150125</c:v>
                </c:pt>
                <c:pt idx="1041">
                  <c:v>1.2439627373701181</c:v>
                </c:pt>
                <c:pt idx="1042">
                  <c:v>1.2425474740236473</c:v>
                </c:pt>
                <c:pt idx="1043">
                  <c:v>1.241614475098531</c:v>
                </c:pt>
                <c:pt idx="1044">
                  <c:v>1.2403160157649586</c:v>
                </c:pt>
                <c:pt idx="1045">
                  <c:v>1.2383998566821928</c:v>
                </c:pt>
                <c:pt idx="1046">
                  <c:v>1.2384478681476172</c:v>
                </c:pt>
                <c:pt idx="1047">
                  <c:v>1.2394589752776781</c:v>
                </c:pt>
                <c:pt idx="1048">
                  <c:v>1.2398065209602291</c:v>
                </c:pt>
                <c:pt idx="1049">
                  <c:v>1.2410942314582587</c:v>
                </c:pt>
                <c:pt idx="1050">
                  <c:v>1.2412382658545322</c:v>
                </c:pt>
                <c:pt idx="1051">
                  <c:v>1.241072733787173</c:v>
                </c:pt>
                <c:pt idx="1052">
                  <c:v>1.2412174847724831</c:v>
                </c:pt>
                <c:pt idx="1053">
                  <c:v>1.2419376567538516</c:v>
                </c:pt>
                <c:pt idx="1054">
                  <c:v>1.2433894661411677</c:v>
                </c:pt>
                <c:pt idx="1055">
                  <c:v>1.2437040487280544</c:v>
                </c:pt>
                <c:pt idx="1056">
                  <c:v>1.2444478681476172</c:v>
                </c:pt>
                <c:pt idx="1057">
                  <c:v>1.2451931207452525</c:v>
                </c:pt>
                <c:pt idx="1058">
                  <c:v>1.2452633464707989</c:v>
                </c:pt>
                <c:pt idx="1059">
                  <c:v>1.2449903260480115</c:v>
                </c:pt>
                <c:pt idx="1060">
                  <c:v>1.2443496954496596</c:v>
                </c:pt>
                <c:pt idx="1061">
                  <c:v>1.2438165532067358</c:v>
                </c:pt>
                <c:pt idx="1062">
                  <c:v>1.2439412396990326</c:v>
                </c:pt>
                <c:pt idx="1063">
                  <c:v>1.2442285919025438</c:v>
                </c:pt>
                <c:pt idx="1064">
                  <c:v>1.2444106055177355</c:v>
                </c:pt>
                <c:pt idx="1065">
                  <c:v>1.2445023289143675</c:v>
                </c:pt>
                <c:pt idx="1066">
                  <c:v>1.2445453242565387</c:v>
                </c:pt>
                <c:pt idx="1067">
                  <c:v>1.2446900752418486</c:v>
                </c:pt>
                <c:pt idx="1068">
                  <c:v>1.2449072017198135</c:v>
                </c:pt>
                <c:pt idx="1069">
                  <c:v>1.2446979577212467</c:v>
                </c:pt>
                <c:pt idx="1070">
                  <c:v>1.2448498745969185</c:v>
                </c:pt>
                <c:pt idx="1071">
                  <c:v>1.2445868864206375</c:v>
                </c:pt>
                <c:pt idx="1072">
                  <c:v>1.2444822644213542</c:v>
                </c:pt>
                <c:pt idx="1073">
                  <c:v>1.2451451092798278</c:v>
                </c:pt>
                <c:pt idx="1074">
                  <c:v>1.2454711572912933</c:v>
                </c:pt>
                <c:pt idx="1075">
                  <c:v>1.2456331064134718</c:v>
                </c:pt>
                <c:pt idx="1076">
                  <c:v>1.2463590111071299</c:v>
                </c:pt>
                <c:pt idx="1077">
                  <c:v>1.2472862773199569</c:v>
                </c:pt>
                <c:pt idx="1078">
                  <c:v>1.2477155141526333</c:v>
                </c:pt>
                <c:pt idx="1079">
                  <c:v>1.2486012182013615</c:v>
                </c:pt>
                <c:pt idx="1080">
                  <c:v>1.2489917592260837</c:v>
                </c:pt>
                <c:pt idx="1081">
                  <c:v>1.2495779290576854</c:v>
                </c:pt>
                <c:pt idx="1082">
                  <c:v>1.2496080257972053</c:v>
                </c:pt>
                <c:pt idx="1083">
                  <c:v>1.250118953780007</c:v>
                </c:pt>
                <c:pt idx="1084">
                  <c:v>1.2504507345037621</c:v>
                </c:pt>
                <c:pt idx="1085">
                  <c:v>1.2512389824435686</c:v>
                </c:pt>
                <c:pt idx="1086">
                  <c:v>1.2536732353994982</c:v>
                </c:pt>
                <c:pt idx="1087">
                  <c:v>1.2541483339304909</c:v>
                </c:pt>
                <c:pt idx="1088">
                  <c:v>1.2535965603726262</c:v>
                </c:pt>
                <c:pt idx="1089">
                  <c:v>1.2536438552490146</c:v>
                </c:pt>
                <c:pt idx="1090">
                  <c:v>1.2546320315299175</c:v>
                </c:pt>
                <c:pt idx="1091">
                  <c:v>1.2557248298101038</c:v>
                </c:pt>
                <c:pt idx="1092">
                  <c:v>1.2556151916875671</c:v>
                </c:pt>
                <c:pt idx="1093">
                  <c:v>1.2558968111787889</c:v>
                </c:pt>
                <c:pt idx="1094">
                  <c:v>1.2567660336796846</c:v>
                </c:pt>
                <c:pt idx="1095">
                  <c:v>1.2579921175206017</c:v>
                </c:pt>
                <c:pt idx="1096">
                  <c:v>1.2587968470082407</c:v>
                </c:pt>
                <c:pt idx="1097">
                  <c:v>1.2589286993908992</c:v>
                </c:pt>
                <c:pt idx="1098">
                  <c:v>1.2588520243640271</c:v>
                </c:pt>
                <c:pt idx="1099">
                  <c:v>1.2589143676101755</c:v>
                </c:pt>
                <c:pt idx="1100">
                  <c:v>1.2593414546757433</c:v>
                </c:pt>
                <c:pt idx="1101">
                  <c:v>1.2598659978502329</c:v>
                </c:pt>
                <c:pt idx="1102">
                  <c:v>1.2604901469007523</c:v>
                </c:pt>
                <c:pt idx="1103">
                  <c:v>1.2614883554281617</c:v>
                </c:pt>
                <c:pt idx="1104">
                  <c:v>1.2632934432103187</c:v>
                </c:pt>
                <c:pt idx="1105">
                  <c:v>1.263889645288427</c:v>
                </c:pt>
                <c:pt idx="1106">
                  <c:v>1.2640437119312073</c:v>
                </c:pt>
                <c:pt idx="1107">
                  <c:v>1.2641311357936222</c:v>
                </c:pt>
                <c:pt idx="1108">
                  <c:v>1.2644005732712289</c:v>
                </c:pt>
                <c:pt idx="1109">
                  <c:v>1.2652690791830883</c:v>
                </c:pt>
                <c:pt idx="1110">
                  <c:v>1.2658982443568614</c:v>
                </c:pt>
                <c:pt idx="1111">
                  <c:v>1.2666929415979935</c:v>
                </c:pt>
                <c:pt idx="1112">
                  <c:v>1.2671157291293442</c:v>
                </c:pt>
                <c:pt idx="1113">
                  <c:v>1.2677448943031171</c:v>
                </c:pt>
                <c:pt idx="1114">
                  <c:v>1.2681999283410963</c:v>
                </c:pt>
                <c:pt idx="1115">
                  <c:v>1.2688835542816195</c:v>
                </c:pt>
                <c:pt idx="1116">
                  <c:v>1.2700723754926548</c:v>
                </c:pt>
                <c:pt idx="1117">
                  <c:v>1.2711737728412755</c:v>
                </c:pt>
                <c:pt idx="1118">
                  <c:v>1.272664278036546</c:v>
                </c:pt>
                <c:pt idx="1119">
                  <c:v>1.2734983876746684</c:v>
                </c:pt>
                <c:pt idx="1120">
                  <c:v>1.2741992117520602</c:v>
                </c:pt>
                <c:pt idx="1121">
                  <c:v>1.2762966678609817</c:v>
                </c:pt>
                <c:pt idx="1122">
                  <c:v>1.2768061626657112</c:v>
                </c:pt>
                <c:pt idx="1123">
                  <c:v>1.2758695807954137</c:v>
                </c:pt>
                <c:pt idx="1124">
                  <c:v>1.275797921891795</c:v>
                </c:pt>
                <c:pt idx="1125">
                  <c:v>1.2754324614833392</c:v>
                </c:pt>
                <c:pt idx="1126">
                  <c:v>1.2754303117162307</c:v>
                </c:pt>
                <c:pt idx="1127">
                  <c:v>1.2755335005374417</c:v>
                </c:pt>
                <c:pt idx="1128">
                  <c:v>1.2745331422429236</c:v>
                </c:pt>
                <c:pt idx="1129">
                  <c:v>1.2746463633106413</c:v>
                </c:pt>
                <c:pt idx="1130">
                  <c:v>1.2746520960229308</c:v>
                </c:pt>
                <c:pt idx="1131">
                  <c:v>1.2751859548548907</c:v>
                </c:pt>
                <c:pt idx="1132">
                  <c:v>1.2746356144750985</c:v>
                </c:pt>
                <c:pt idx="1133">
                  <c:v>1.2744199211752061</c:v>
                </c:pt>
                <c:pt idx="1134">
                  <c:v>1.2744700824077391</c:v>
                </c:pt>
                <c:pt idx="1135">
                  <c:v>1.2749451809387315</c:v>
                </c:pt>
                <c:pt idx="1136">
                  <c:v>1.2749372984593335</c:v>
                </c:pt>
                <c:pt idx="1137">
                  <c:v>1.274809745610892</c:v>
                </c:pt>
                <c:pt idx="1138">
                  <c:v>1.2746707273378717</c:v>
                </c:pt>
                <c:pt idx="1139">
                  <c:v>1.2749888928699391</c:v>
                </c:pt>
                <c:pt idx="1140">
                  <c:v>1.275470440702257</c:v>
                </c:pt>
                <c:pt idx="1141">
                  <c:v>1.2752812611967035</c:v>
                </c:pt>
                <c:pt idx="1142">
                  <c:v>1.2756481547832317</c:v>
                </c:pt>
                <c:pt idx="1143">
                  <c:v>1.2761669652454317</c:v>
                </c:pt>
                <c:pt idx="1144">
                  <c:v>1.2770970978144032</c:v>
                </c:pt>
                <c:pt idx="1145">
                  <c:v>1.2775886778932282</c:v>
                </c:pt>
                <c:pt idx="1146">
                  <c:v>1.277702615549982</c:v>
                </c:pt>
                <c:pt idx="1147">
                  <c:v>1.2782672877104979</c:v>
                </c:pt>
                <c:pt idx="1148">
                  <c:v>1.2790498029380148</c:v>
                </c:pt>
                <c:pt idx="1149">
                  <c:v>1.2802242923683267</c:v>
                </c:pt>
                <c:pt idx="1150">
                  <c:v>1.2805087782156932</c:v>
                </c:pt>
                <c:pt idx="1151">
                  <c:v>1.2805582228591901</c:v>
                </c:pt>
                <c:pt idx="1152">
                  <c:v>1.2808620566105338</c:v>
                </c:pt>
                <c:pt idx="1153">
                  <c:v>1.2812117520601936</c:v>
                </c:pt>
                <c:pt idx="1154">
                  <c:v>1.2840773916159083</c:v>
                </c:pt>
                <c:pt idx="1155">
                  <c:v>1.2846829093514869</c:v>
                </c:pt>
                <c:pt idx="1156">
                  <c:v>1.2845216768183445</c:v>
                </c:pt>
                <c:pt idx="1157">
                  <c:v>1.2847724829810103</c:v>
                </c:pt>
                <c:pt idx="1158">
                  <c:v>1.2856818344679326</c:v>
                </c:pt>
                <c:pt idx="1159">
                  <c:v>1.286534575420996</c:v>
                </c:pt>
                <c:pt idx="1160">
                  <c:v>1.2868384091723397</c:v>
                </c:pt>
                <c:pt idx="1161">
                  <c:v>1.287443210318882</c:v>
                </c:pt>
                <c:pt idx="1162">
                  <c:v>1.2889308491580076</c:v>
                </c:pt>
                <c:pt idx="1163">
                  <c:v>1.2895227517018988</c:v>
                </c:pt>
                <c:pt idx="1164">
                  <c:v>1.2896553206735935</c:v>
                </c:pt>
                <c:pt idx="1165">
                  <c:v>1.2892103188821211</c:v>
                </c:pt>
                <c:pt idx="1166">
                  <c:v>1.2880236474381941</c:v>
                </c:pt>
                <c:pt idx="1167">
                  <c:v>1.2877284127552846</c:v>
                </c:pt>
                <c:pt idx="1168">
                  <c:v>1.2882235757792906</c:v>
                </c:pt>
                <c:pt idx="1169">
                  <c:v>1.2879362235757792</c:v>
                </c:pt>
                <c:pt idx="1170">
                  <c:v>1.2874145467574345</c:v>
                </c:pt>
                <c:pt idx="1171">
                  <c:v>1.2876603367968469</c:v>
                </c:pt>
                <c:pt idx="1172">
                  <c:v>1.2879183088498747</c:v>
                </c:pt>
                <c:pt idx="1173">
                  <c:v>1.2879763525618058</c:v>
                </c:pt>
                <c:pt idx="1174">
                  <c:v>1.2879842350412039</c:v>
                </c:pt>
                <c:pt idx="1175">
                  <c:v>1.2874374776065924</c:v>
                </c:pt>
                <c:pt idx="1176">
                  <c:v>1.2872282336080256</c:v>
                </c:pt>
                <c:pt idx="1177">
                  <c:v>1.286599068434253</c:v>
                </c:pt>
                <c:pt idx="1178">
                  <c:v>1.2856223575779291</c:v>
                </c:pt>
                <c:pt idx="1179">
                  <c:v>1.2847431028305265</c:v>
                </c:pt>
                <c:pt idx="1180">
                  <c:v>1.2830677176639196</c:v>
                </c:pt>
                <c:pt idx="1181">
                  <c:v>1.2819871013973485</c:v>
                </c:pt>
                <c:pt idx="1182">
                  <c:v>1.2805496237907559</c:v>
                </c:pt>
                <c:pt idx="1183">
                  <c:v>1.2792411322106771</c:v>
                </c:pt>
                <c:pt idx="1184">
                  <c:v>1.2795019706198494</c:v>
                </c:pt>
                <c:pt idx="1185">
                  <c:v>1.2798265854532425</c:v>
                </c:pt>
                <c:pt idx="1186">
                  <c:v>1.2802371909709782</c:v>
                </c:pt>
                <c:pt idx="1187">
                  <c:v>1.2807474023647436</c:v>
                </c:pt>
                <c:pt idx="1188">
                  <c:v>1.2805324256538873</c:v>
                </c:pt>
                <c:pt idx="1189">
                  <c:v>1.2808448584736651</c:v>
                </c:pt>
                <c:pt idx="1190">
                  <c:v>1.2800336796847007</c:v>
                </c:pt>
                <c:pt idx="1191">
                  <c:v>1.2776116087423861</c:v>
                </c:pt>
                <c:pt idx="1192">
                  <c:v>1.2756968828376927</c:v>
                </c:pt>
                <c:pt idx="1193">
                  <c:v>1.2734374776065926</c:v>
                </c:pt>
                <c:pt idx="1194">
                  <c:v>1.2730584020064493</c:v>
                </c:pt>
                <c:pt idx="1195">
                  <c:v>1.2701992117520602</c:v>
                </c:pt>
                <c:pt idx="1196">
                  <c:v>1.2679641705481906</c:v>
                </c:pt>
                <c:pt idx="1197">
                  <c:v>1.2684879971336438</c:v>
                </c:pt>
                <c:pt idx="1198">
                  <c:v>1.2686019347903976</c:v>
                </c:pt>
                <c:pt idx="1199">
                  <c:v>1.2668935865281259</c:v>
                </c:pt>
                <c:pt idx="1200">
                  <c:v>1.2634647079899677</c:v>
                </c:pt>
                <c:pt idx="1201">
                  <c:v>1.260657112146184</c:v>
                </c:pt>
                <c:pt idx="1202">
                  <c:v>1.251461841633823</c:v>
                </c:pt>
                <c:pt idx="1203">
                  <c:v>1.25008455750627</c:v>
                </c:pt>
                <c:pt idx="1204">
                  <c:v>1.2473780007165889</c:v>
                </c:pt>
                <c:pt idx="1205">
                  <c:v>1.2441698316015763</c:v>
                </c:pt>
                <c:pt idx="1206">
                  <c:v>1.245832318165532</c:v>
                </c:pt>
                <c:pt idx="1207">
                  <c:v>1.2489243998566821</c:v>
                </c:pt>
                <c:pt idx="1208">
                  <c:v>1.2516030096739519</c:v>
                </c:pt>
                <c:pt idx="1209">
                  <c:v>1.2533830168398423</c:v>
                </c:pt>
                <c:pt idx="1210">
                  <c:v>1.2537341454675741</c:v>
                </c:pt>
                <c:pt idx="1211">
                  <c:v>1.2537900394123969</c:v>
                </c:pt>
                <c:pt idx="1212">
                  <c:v>1.2554768900035829</c:v>
                </c:pt>
                <c:pt idx="1213">
                  <c:v>1.2582916517377285</c:v>
                </c:pt>
                <c:pt idx="1214">
                  <c:v>1.2585360085990684</c:v>
                </c:pt>
                <c:pt idx="1215">
                  <c:v>1.2578917950555357</c:v>
                </c:pt>
                <c:pt idx="1216">
                  <c:v>1.2569645288427087</c:v>
                </c:pt>
                <c:pt idx="1217">
                  <c:v>1.2576718022214259</c:v>
                </c:pt>
                <c:pt idx="1218">
                  <c:v>1.2584557506270153</c:v>
                </c:pt>
                <c:pt idx="1219">
                  <c:v>1.2598308849874598</c:v>
                </c:pt>
                <c:pt idx="1220">
                  <c:v>1.2596266571121462</c:v>
                </c:pt>
                <c:pt idx="1221">
                  <c:v>1.2600279469724114</c:v>
                </c:pt>
                <c:pt idx="1222">
                  <c:v>1.2604700824077391</c:v>
                </c:pt>
                <c:pt idx="1223">
                  <c:v>1.2606735936940163</c:v>
                </c:pt>
                <c:pt idx="1224">
                  <c:v>1.2586563955571479</c:v>
                </c:pt>
                <c:pt idx="1225">
                  <c:v>1.2580064493013257</c:v>
                </c:pt>
                <c:pt idx="1226">
                  <c:v>1.2573292726621281</c:v>
                </c:pt>
                <c:pt idx="1227">
                  <c:v>1.257676101755643</c:v>
                </c:pt>
                <c:pt idx="1228">
                  <c:v>1.2584077391615909</c:v>
                </c:pt>
                <c:pt idx="1229">
                  <c:v>1.2584915800788248</c:v>
                </c:pt>
                <c:pt idx="1230">
                  <c:v>1.2561060551773557</c:v>
                </c:pt>
                <c:pt idx="1231">
                  <c:v>1.2554926549623791</c:v>
                </c:pt>
                <c:pt idx="1232">
                  <c:v>1.2544421354353277</c:v>
                </c:pt>
                <c:pt idx="1233">
                  <c:v>1.2515506986743101</c:v>
                </c:pt>
                <c:pt idx="1234">
                  <c:v>1.2488806879254746</c:v>
                </c:pt>
                <c:pt idx="1235">
                  <c:v>1.2476753851666069</c:v>
                </c:pt>
                <c:pt idx="1236">
                  <c:v>1.2480401289860263</c:v>
                </c:pt>
                <c:pt idx="1237">
                  <c:v>1.2482794697241131</c:v>
                </c:pt>
                <c:pt idx="1238">
                  <c:v>1.2485259763525616</c:v>
                </c:pt>
                <c:pt idx="1239">
                  <c:v>1.2484987459691865</c:v>
                </c:pt>
                <c:pt idx="1240">
                  <c:v>1.2481755643138659</c:v>
                </c:pt>
                <c:pt idx="1241">
                  <c:v>1.2487982801863131</c:v>
                </c:pt>
                <c:pt idx="1242">
                  <c:v>1.2502042278753134</c:v>
                </c:pt>
                <c:pt idx="1243">
                  <c:v>1.2516553206735936</c:v>
                </c:pt>
                <c:pt idx="1244">
                  <c:v>1.2516187746327481</c:v>
                </c:pt>
                <c:pt idx="1245">
                  <c:v>1.2514725904693658</c:v>
                </c:pt>
                <c:pt idx="1246">
                  <c:v>1.2524005732712289</c:v>
                </c:pt>
                <c:pt idx="1247">
                  <c:v>1.2527968470082407</c:v>
                </c:pt>
                <c:pt idx="1248">
                  <c:v>1.2534295951271945</c:v>
                </c:pt>
                <c:pt idx="1249">
                  <c:v>1.2532884270870654</c:v>
                </c:pt>
                <c:pt idx="1250">
                  <c:v>1.2527932640630597</c:v>
                </c:pt>
                <c:pt idx="1251">
                  <c:v>1.2519455392332497</c:v>
                </c:pt>
                <c:pt idx="1252">
                  <c:v>1.2521117878896453</c:v>
                </c:pt>
                <c:pt idx="1253">
                  <c:v>1.2520386958079541</c:v>
                </c:pt>
                <c:pt idx="1254">
                  <c:v>1.2519197420279469</c:v>
                </c:pt>
                <c:pt idx="1255">
                  <c:v>1.251168040128986</c:v>
                </c:pt>
                <c:pt idx="1256">
                  <c:v>1.2503124328197777</c:v>
                </c:pt>
                <c:pt idx="1257">
                  <c:v>1.2498122536725187</c:v>
                </c:pt>
                <c:pt idx="1258">
                  <c:v>1.2501117878896453</c:v>
                </c:pt>
                <c:pt idx="1259">
                  <c:v>1.2507552848441419</c:v>
                </c:pt>
                <c:pt idx="1260">
                  <c:v>1.250908634897886</c:v>
                </c:pt>
                <c:pt idx="1261">
                  <c:v>1.2528505911859547</c:v>
                </c:pt>
                <c:pt idx="1262">
                  <c:v>1.2529795772124686</c:v>
                </c:pt>
                <c:pt idx="1263">
                  <c:v>1.2527366535292008</c:v>
                </c:pt>
                <c:pt idx="1264">
                  <c:v>1.2518530992475814</c:v>
                </c:pt>
                <c:pt idx="1265">
                  <c:v>1.2521031888212109</c:v>
                </c:pt>
                <c:pt idx="1266">
                  <c:v>1.2519785023289143</c:v>
                </c:pt>
                <c:pt idx="1267">
                  <c:v>1.2529795772124686</c:v>
                </c:pt>
                <c:pt idx="1268">
                  <c:v>1.2540974561089213</c:v>
                </c:pt>
                <c:pt idx="1269">
                  <c:v>1.2546248656395556</c:v>
                </c:pt>
                <c:pt idx="1270">
                  <c:v>1.2544521676818343</c:v>
                </c:pt>
                <c:pt idx="1271">
                  <c:v>1.2541196703690434</c:v>
                </c:pt>
                <c:pt idx="1272">
                  <c:v>1.2541368685059118</c:v>
                </c:pt>
                <c:pt idx="1273">
                  <c:v>1.2547330705840201</c:v>
                </c:pt>
                <c:pt idx="1274">
                  <c:v>1.2544421354353277</c:v>
                </c:pt>
                <c:pt idx="1275">
                  <c:v>1.2552353994983876</c:v>
                </c:pt>
                <c:pt idx="1276">
                  <c:v>1.2557076316732354</c:v>
                </c:pt>
                <c:pt idx="1277">
                  <c:v>1.2556366893586526</c:v>
                </c:pt>
                <c:pt idx="1278">
                  <c:v>1.2558803296309566</c:v>
                </c:pt>
                <c:pt idx="1279">
                  <c:v>1.2559312074525257</c:v>
                </c:pt>
                <c:pt idx="1280">
                  <c:v>1.2555729129344322</c:v>
                </c:pt>
                <c:pt idx="1281">
                  <c:v>1.2537671085632389</c:v>
                </c:pt>
                <c:pt idx="1282">
                  <c:v>1.2524944464349694</c:v>
                </c:pt>
                <c:pt idx="1283">
                  <c:v>1.2524915800788248</c:v>
                </c:pt>
                <c:pt idx="1284">
                  <c:v>1.2516968828376924</c:v>
                </c:pt>
                <c:pt idx="1285">
                  <c:v>1.2508613400214976</c:v>
                </c:pt>
                <c:pt idx="1286">
                  <c:v>1.2493643855249015</c:v>
                </c:pt>
                <c:pt idx="1287">
                  <c:v>1.2488921533500537</c:v>
                </c:pt>
                <c:pt idx="1288">
                  <c:v>1.2488040128986027</c:v>
                </c:pt>
                <c:pt idx="1289">
                  <c:v>1.2487789322823359</c:v>
                </c:pt>
                <c:pt idx="1290">
                  <c:v>1.2490455034037979</c:v>
                </c:pt>
                <c:pt idx="1291">
                  <c:v>1.2490734503762091</c:v>
                </c:pt>
                <c:pt idx="1292">
                  <c:v>1.2477950555356501</c:v>
                </c:pt>
                <c:pt idx="1293">
                  <c:v>1.2465166606950913</c:v>
                </c:pt>
                <c:pt idx="1294">
                  <c:v>1.2454611250447867</c:v>
                </c:pt>
                <c:pt idx="1295">
                  <c:v>1.24447366535292</c:v>
                </c:pt>
                <c:pt idx="1296">
                  <c:v>1.2428842708706556</c:v>
                </c:pt>
                <c:pt idx="1297">
                  <c:v>1.2407366535292008</c:v>
                </c:pt>
                <c:pt idx="1298">
                  <c:v>1.2396352561805803</c:v>
                </c:pt>
                <c:pt idx="1299">
                  <c:v>1.2391558581153708</c:v>
                </c:pt>
                <c:pt idx="1300">
                  <c:v>1.2395958437835901</c:v>
                </c:pt>
                <c:pt idx="1301">
                  <c:v>1.2392841275528483</c:v>
                </c:pt>
                <c:pt idx="1302">
                  <c:v>1.2388584736653527</c:v>
                </c:pt>
                <c:pt idx="1303">
                  <c:v>1.2390978144034395</c:v>
                </c:pt>
                <c:pt idx="1304">
                  <c:v>1.2387646005016122</c:v>
                </c:pt>
                <c:pt idx="1305">
                  <c:v>1.2386778932282334</c:v>
                </c:pt>
                <c:pt idx="1306">
                  <c:v>1.2384922966678609</c:v>
                </c:pt>
                <c:pt idx="1307">
                  <c:v>1.2387839484055894</c:v>
                </c:pt>
                <c:pt idx="1308">
                  <c:v>1.2392533142242923</c:v>
                </c:pt>
                <c:pt idx="1309">
                  <c:v>1.2394424937298458</c:v>
                </c:pt>
                <c:pt idx="1310">
                  <c:v>1.2408606234324615</c:v>
                </c:pt>
                <c:pt idx="1311">
                  <c:v>1.2412447151558581</c:v>
                </c:pt>
                <c:pt idx="1312">
                  <c:v>1.2413328556073091</c:v>
                </c:pt>
                <c:pt idx="1313">
                  <c:v>1.2420458616983159</c:v>
                </c:pt>
                <c:pt idx="1314">
                  <c:v>1.2421941956288067</c:v>
                </c:pt>
                <c:pt idx="1315">
                  <c:v>1.2422192762450732</c:v>
                </c:pt>
                <c:pt idx="1316">
                  <c:v>1.2423733428878536</c:v>
                </c:pt>
                <c:pt idx="1317">
                  <c:v>1.2429014690075242</c:v>
                </c:pt>
                <c:pt idx="1318">
                  <c:v>1.2445381583661768</c:v>
                </c:pt>
                <c:pt idx="1319">
                  <c:v>1.2461870297384448</c:v>
                </c:pt>
                <c:pt idx="1320">
                  <c:v>1.2472432819777857</c:v>
                </c:pt>
                <c:pt idx="1321">
                  <c:v>1.2482586886420637</c:v>
                </c:pt>
                <c:pt idx="1322">
                  <c:v>1.2486377642422071</c:v>
                </c:pt>
                <c:pt idx="1323">
                  <c:v>1.2504887137226799</c:v>
                </c:pt>
                <c:pt idx="1324">
                  <c:v>1.2521669652454317</c:v>
                </c:pt>
                <c:pt idx="1325">
                  <c:v>1.2525768541741311</c:v>
                </c:pt>
                <c:pt idx="1326">
                  <c:v>1.25238910784665</c:v>
                </c:pt>
                <c:pt idx="1327">
                  <c:v>1.252</c:v>
                </c:pt>
                <c:pt idx="1328">
                  <c:v>1.2534088140451449</c:v>
                </c:pt>
                <c:pt idx="1329">
                  <c:v>1.2548269437477606</c:v>
                </c:pt>
                <c:pt idx="1330">
                  <c:v>1.2551802221426012</c:v>
                </c:pt>
                <c:pt idx="1331">
                  <c:v>1.2556804012898601</c:v>
                </c:pt>
                <c:pt idx="1332">
                  <c:v>1.2557864564672159</c:v>
                </c:pt>
                <c:pt idx="1333">
                  <c:v>1.2557205302758867</c:v>
                </c:pt>
                <c:pt idx="1334">
                  <c:v>1.2554410605517734</c:v>
                </c:pt>
                <c:pt idx="1335">
                  <c:v>1.2557800071658902</c:v>
                </c:pt>
                <c:pt idx="1336">
                  <c:v>1.2569251164457182</c:v>
                </c:pt>
                <c:pt idx="1337">
                  <c:v>1.257065567896811</c:v>
                </c:pt>
                <c:pt idx="1338">
                  <c:v>1.2575858115370835</c:v>
                </c:pt>
                <c:pt idx="1339">
                  <c:v>1.2578136868505909</c:v>
                </c:pt>
                <c:pt idx="1340">
                  <c:v>1.2583955571479757</c:v>
                </c:pt>
                <c:pt idx="1341">
                  <c:v>1.2589286993908992</c:v>
                </c:pt>
                <c:pt idx="1342">
                  <c:v>1.2591802221426012</c:v>
                </c:pt>
                <c:pt idx="1343">
                  <c:v>1.260149050519527</c:v>
                </c:pt>
                <c:pt idx="1344">
                  <c:v>1.2595506986743101</c:v>
                </c:pt>
                <c:pt idx="1345">
                  <c:v>1.2596194912217842</c:v>
                </c:pt>
                <c:pt idx="1346">
                  <c:v>1.26016911501254</c:v>
                </c:pt>
                <c:pt idx="1347">
                  <c:v>1.2602006449301324</c:v>
                </c:pt>
                <c:pt idx="1348">
                  <c:v>1.2604650662844856</c:v>
                </c:pt>
                <c:pt idx="1349">
                  <c:v>1.2600852740953061</c:v>
                </c:pt>
                <c:pt idx="1350">
                  <c:v>1.2595335005374417</c:v>
                </c:pt>
                <c:pt idx="1351">
                  <c:v>1.2594281619491221</c:v>
                </c:pt>
                <c:pt idx="1352">
                  <c:v>1.2596359727696165</c:v>
                </c:pt>
                <c:pt idx="1353">
                  <c:v>1.2596811178788963</c:v>
                </c:pt>
                <c:pt idx="1354">
                  <c:v>1.2591716230741667</c:v>
                </c:pt>
                <c:pt idx="1355">
                  <c:v>1.2592246506628446</c:v>
                </c:pt>
                <c:pt idx="1356">
                  <c:v>1.2594080974561088</c:v>
                </c:pt>
                <c:pt idx="1357">
                  <c:v>1.2597033321390181</c:v>
                </c:pt>
                <c:pt idx="1358">
                  <c:v>1.2591329272662126</c:v>
                </c:pt>
                <c:pt idx="1359">
                  <c:v>1.25845861698316</c:v>
                </c:pt>
                <c:pt idx="1360">
                  <c:v>1.2581103547115728</c:v>
                </c:pt>
                <c:pt idx="1361">
                  <c:v>1.2583181655320672</c:v>
                </c:pt>
                <c:pt idx="1362">
                  <c:v>1.2589716947330705</c:v>
                </c:pt>
                <c:pt idx="1363">
                  <c:v>1.260030813328556</c:v>
                </c:pt>
                <c:pt idx="1364">
                  <c:v>1.2604636331064132</c:v>
                </c:pt>
                <c:pt idx="1365">
                  <c:v>1.2602479398065209</c:v>
                </c:pt>
                <c:pt idx="1366">
                  <c:v>1.2599770691508418</c:v>
                </c:pt>
                <c:pt idx="1367">
                  <c:v>1.2598559656037263</c:v>
                </c:pt>
                <c:pt idx="1368">
                  <c:v>1.2594897886062342</c:v>
                </c:pt>
                <c:pt idx="1369">
                  <c:v>1.2589372984593334</c:v>
                </c:pt>
                <c:pt idx="1370">
                  <c:v>1.2589509136510211</c:v>
                </c:pt>
                <c:pt idx="1371">
                  <c:v>1.2583733428878536</c:v>
                </c:pt>
                <c:pt idx="1372">
                  <c:v>1.2577542099605874</c:v>
                </c:pt>
                <c:pt idx="1373">
                  <c:v>1.2574188462916518</c:v>
                </c:pt>
                <c:pt idx="1374">
                  <c:v>1.2572131852382658</c:v>
                </c:pt>
                <c:pt idx="1375">
                  <c:v>1.2570798996775348</c:v>
                </c:pt>
                <c:pt idx="1376">
                  <c:v>1.2571343604442851</c:v>
                </c:pt>
                <c:pt idx="1377">
                  <c:v>1.2572002866356142</c:v>
                </c:pt>
                <c:pt idx="1378">
                  <c:v>1.257347903977069</c:v>
                </c:pt>
                <c:pt idx="1379">
                  <c:v>1.2570182730204227</c:v>
                </c:pt>
                <c:pt idx="1380">
                  <c:v>1.2571888212110354</c:v>
                </c:pt>
                <c:pt idx="1381">
                  <c:v>1.2578853457542098</c:v>
                </c:pt>
                <c:pt idx="1382">
                  <c:v>1.2590139734862056</c:v>
                </c:pt>
                <c:pt idx="1383">
                  <c:v>1.2596983160157649</c:v>
                </c:pt>
                <c:pt idx="1384">
                  <c:v>1.2597499104263703</c:v>
                </c:pt>
                <c:pt idx="1385">
                  <c:v>1.2597190970978143</c:v>
                </c:pt>
                <c:pt idx="1386">
                  <c:v>1.2603790756001432</c:v>
                </c:pt>
                <c:pt idx="1387">
                  <c:v>1.2607746327481189</c:v>
                </c:pt>
                <c:pt idx="1388">
                  <c:v>1.2609544965962018</c:v>
                </c:pt>
                <c:pt idx="1389">
                  <c:v>1.2609752776782515</c:v>
                </c:pt>
                <c:pt idx="1390">
                  <c:v>1.2609781440343963</c:v>
                </c:pt>
                <c:pt idx="1391">
                  <c:v>1.2611615908276603</c:v>
                </c:pt>
                <c:pt idx="1392">
                  <c:v>1.261218201361519</c:v>
                </c:pt>
                <c:pt idx="1393">
                  <c:v>1.2623188821211033</c:v>
                </c:pt>
                <c:pt idx="1394">
                  <c:v>1.2624901469007523</c:v>
                </c:pt>
                <c:pt idx="1395">
                  <c:v>1.2622701540666428</c:v>
                </c:pt>
                <c:pt idx="1396">
                  <c:v>1.2624908634897885</c:v>
                </c:pt>
                <c:pt idx="1397">
                  <c:v>1.2628011465424578</c:v>
                </c:pt>
                <c:pt idx="1398">
                  <c:v>1.2639082766033678</c:v>
                </c:pt>
                <c:pt idx="1399">
                  <c:v>1.2637248298101038</c:v>
                </c:pt>
                <c:pt idx="1400">
                  <c:v>1.2638932282336077</c:v>
                </c:pt>
                <c:pt idx="1401">
                  <c:v>1.2637076316732354</c:v>
                </c:pt>
                <c:pt idx="1402">
                  <c:v>1.2636553206735934</c:v>
                </c:pt>
                <c:pt idx="1403">
                  <c:v>1.262844141884629</c:v>
                </c:pt>
                <c:pt idx="1404">
                  <c:v>1.2616940164815478</c:v>
                </c:pt>
                <c:pt idx="1405">
                  <c:v>1.2617033321390181</c:v>
                </c:pt>
                <c:pt idx="1406">
                  <c:v>1.26221426012182</c:v>
                </c:pt>
                <c:pt idx="1407">
                  <c:v>1.2625130777499103</c:v>
                </c:pt>
                <c:pt idx="1408">
                  <c:v>1.2628892869939088</c:v>
                </c:pt>
                <c:pt idx="1409">
                  <c:v>1.2630641347187388</c:v>
                </c:pt>
                <c:pt idx="1410">
                  <c:v>1.2622701540666428</c:v>
                </c:pt>
                <c:pt idx="1411">
                  <c:v>1.2616467216051594</c:v>
                </c:pt>
                <c:pt idx="1412">
                  <c:v>1.2608362594052311</c:v>
                </c:pt>
                <c:pt idx="1413">
                  <c:v>1.2585840200644929</c:v>
                </c:pt>
                <c:pt idx="1414">
                  <c:v>1.2577248298101038</c:v>
                </c:pt>
                <c:pt idx="1415">
                  <c:v>1.2582966678609817</c:v>
                </c:pt>
                <c:pt idx="1416">
                  <c:v>1.2584005732712289</c:v>
                </c:pt>
                <c:pt idx="1417">
                  <c:v>1.2582873522035112</c:v>
                </c:pt>
                <c:pt idx="1418">
                  <c:v>1.258809745610892</c:v>
                </c:pt>
                <c:pt idx="1419">
                  <c:v>1.2583267646005016</c:v>
                </c:pt>
                <c:pt idx="1420">
                  <c:v>1.2578509494804728</c:v>
                </c:pt>
                <c:pt idx="1421">
                  <c:v>1.2575779290576854</c:v>
                </c:pt>
                <c:pt idx="1422">
                  <c:v>1.2574224292368326</c:v>
                </c:pt>
                <c:pt idx="1423">
                  <c:v>1.2562773199570045</c:v>
                </c:pt>
                <c:pt idx="1424">
                  <c:v>1.2546592619132928</c:v>
                </c:pt>
                <c:pt idx="1425">
                  <c:v>1.2542493729845932</c:v>
                </c:pt>
                <c:pt idx="1426">
                  <c:v>1.2541117878896453</c:v>
                </c:pt>
                <c:pt idx="1427">
                  <c:v>1.2543296309566463</c:v>
                </c:pt>
                <c:pt idx="1428">
                  <c:v>1.2543468290935147</c:v>
                </c:pt>
                <c:pt idx="1429">
                  <c:v>1.2538273020422785</c:v>
                </c:pt>
                <c:pt idx="1430">
                  <c:v>1.252305983518452</c:v>
                </c:pt>
                <c:pt idx="1431">
                  <c:v>1.2503074166965245</c:v>
                </c:pt>
                <c:pt idx="1432">
                  <c:v>1.2503926907918308</c:v>
                </c:pt>
                <c:pt idx="1433">
                  <c:v>1.2507918308849875</c:v>
                </c:pt>
                <c:pt idx="1434">
                  <c:v>1.2503711931207451</c:v>
                </c:pt>
                <c:pt idx="1435">
                  <c:v>1.25045861698316</c:v>
                </c:pt>
                <c:pt idx="1436">
                  <c:v>1.2508584736653527</c:v>
                </c:pt>
                <c:pt idx="1437">
                  <c:v>1.2514245790039411</c:v>
                </c:pt>
                <c:pt idx="1438">
                  <c:v>1.2522916517377283</c:v>
                </c:pt>
                <c:pt idx="1439">
                  <c:v>1.2530992475815119</c:v>
                </c:pt>
                <c:pt idx="1440">
                  <c:v>1.2534761734145465</c:v>
                </c:pt>
                <c:pt idx="1441">
                  <c:v>1.2538043711931206</c:v>
                </c:pt>
                <c:pt idx="1442">
                  <c:v>1.2538373342887854</c:v>
                </c:pt>
                <c:pt idx="1443">
                  <c:v>1.2533873163740594</c:v>
                </c:pt>
                <c:pt idx="1444">
                  <c:v>1.2530340379792186</c:v>
                </c:pt>
                <c:pt idx="1445">
                  <c:v>1.2528570404872803</c:v>
                </c:pt>
                <c:pt idx="1446">
                  <c:v>1.2530720171981367</c:v>
                </c:pt>
                <c:pt idx="1447">
                  <c:v>1.2534045145109278</c:v>
                </c:pt>
                <c:pt idx="1448">
                  <c:v>1.2541726979577212</c:v>
                </c:pt>
                <c:pt idx="1449">
                  <c:v>1.2540687925474741</c:v>
                </c:pt>
                <c:pt idx="1450">
                  <c:v>1.253805804371193</c:v>
                </c:pt>
                <c:pt idx="1451">
                  <c:v>1.2538000716589035</c:v>
                </c:pt>
                <c:pt idx="1452">
                  <c:v>1.2541698316015764</c:v>
                </c:pt>
                <c:pt idx="1453">
                  <c:v>1.2542966678609817</c:v>
                </c:pt>
                <c:pt idx="1454">
                  <c:v>1.254138301683984</c:v>
                </c:pt>
                <c:pt idx="1455">
                  <c:v>1.2538710139734861</c:v>
                </c:pt>
                <c:pt idx="1456">
                  <c:v>1.2534668577570762</c:v>
                </c:pt>
                <c:pt idx="1457">
                  <c:v>1.2540372626298817</c:v>
                </c:pt>
                <c:pt idx="1458">
                  <c:v>1.2550333213901828</c:v>
                </c:pt>
                <c:pt idx="1459">
                  <c:v>1.2550404872805445</c:v>
                </c:pt>
                <c:pt idx="1460">
                  <c:v>1.2547803654604084</c:v>
                </c:pt>
                <c:pt idx="1461">
                  <c:v>1.255195270512361</c:v>
                </c:pt>
                <c:pt idx="1462">
                  <c:v>1.2559591544249373</c:v>
                </c:pt>
                <c:pt idx="1463">
                  <c:v>1.2563024005732712</c:v>
                </c:pt>
                <c:pt idx="1464">
                  <c:v>1.25616911501254</c:v>
                </c:pt>
                <c:pt idx="1465">
                  <c:v>1.2548670727337872</c:v>
                </c:pt>
                <c:pt idx="1466">
                  <c:v>1.2549136510211392</c:v>
                </c:pt>
                <c:pt idx="1467">
                  <c:v>1.2547194553923324</c:v>
                </c:pt>
                <c:pt idx="1468">
                  <c:v>1.2546270154066641</c:v>
                </c:pt>
                <c:pt idx="1469">
                  <c:v>1.2547158724471514</c:v>
                </c:pt>
                <c:pt idx="1470">
                  <c:v>1.2542443568613399</c:v>
                </c:pt>
                <c:pt idx="1471">
                  <c:v>1.2542250089573628</c:v>
                </c:pt>
                <c:pt idx="1472">
                  <c:v>1.254973844500179</c:v>
                </c:pt>
                <c:pt idx="1473">
                  <c:v>1.2552504478681474</c:v>
                </c:pt>
                <c:pt idx="1474">
                  <c:v>1.2554625582228591</c:v>
                </c:pt>
                <c:pt idx="1475">
                  <c:v>1.2556596202078107</c:v>
                </c:pt>
                <c:pt idx="1476">
                  <c:v>1.256217843067001</c:v>
                </c:pt>
                <c:pt idx="1477">
                  <c:v>1.2565933357219632</c:v>
                </c:pt>
                <c:pt idx="1478">
                  <c:v>1.2568032963095663</c:v>
                </c:pt>
                <c:pt idx="1479">
                  <c:v>1.2572418487997132</c:v>
                </c:pt>
                <c:pt idx="1480">
                  <c:v>1.257939089931924</c:v>
                </c:pt>
                <c:pt idx="1481">
                  <c:v>1.2583568613400213</c:v>
                </c:pt>
                <c:pt idx="1482">
                  <c:v>1.2587395198853457</c:v>
                </c:pt>
                <c:pt idx="1483">
                  <c:v>1.2596775349337155</c:v>
                </c:pt>
                <c:pt idx="1484">
                  <c:v>1.2603941239699032</c:v>
                </c:pt>
                <c:pt idx="1485">
                  <c:v>1.2609079183088499</c:v>
                </c:pt>
                <c:pt idx="1486">
                  <c:v>1.2610290218559654</c:v>
                </c:pt>
                <c:pt idx="1487">
                  <c:v>1.2623582945180938</c:v>
                </c:pt>
                <c:pt idx="1488">
                  <c:v>1.2624786814761733</c:v>
                </c:pt>
                <c:pt idx="1489">
                  <c:v>1.263099964170548</c:v>
                </c:pt>
                <c:pt idx="1490">
                  <c:v>1.2640702257255463</c:v>
                </c:pt>
                <c:pt idx="1491">
                  <c:v>1.2644235041203868</c:v>
                </c:pt>
                <c:pt idx="1492">
                  <c:v>1.2660515944106054</c:v>
                </c:pt>
                <c:pt idx="1493">
                  <c:v>1.2674962379075598</c:v>
                </c:pt>
                <c:pt idx="1494">
                  <c:v>1.2685317090648511</c:v>
                </c:pt>
                <c:pt idx="1495">
                  <c:v>1.2690017914725904</c:v>
                </c:pt>
                <c:pt idx="1496">
                  <c:v>1.2690813328556072</c:v>
                </c:pt>
                <c:pt idx="1497">
                  <c:v>1.2690598351845215</c:v>
                </c:pt>
                <c:pt idx="1498">
                  <c:v>1.2694482264421354</c:v>
                </c:pt>
                <c:pt idx="1499">
                  <c:v>1.2698144034396273</c:v>
                </c:pt>
                <c:pt idx="1500">
                  <c:v>1.270595485489072</c:v>
                </c:pt>
                <c:pt idx="1501">
                  <c:v>1.2708219276245072</c:v>
                </c:pt>
                <c:pt idx="1502">
                  <c:v>1.2715772124686491</c:v>
                </c:pt>
                <c:pt idx="1503">
                  <c:v>1.271645288427087</c:v>
                </c:pt>
                <c:pt idx="1504">
                  <c:v>1.2714811895378</c:v>
                </c:pt>
                <c:pt idx="1505">
                  <c:v>1.2717821569329988</c:v>
                </c:pt>
                <c:pt idx="1506">
                  <c:v>1.2719756359727694</c:v>
                </c:pt>
                <c:pt idx="1507">
                  <c:v>1.2725969186671444</c:v>
                </c:pt>
                <c:pt idx="1508">
                  <c:v>1.273286993908993</c:v>
                </c:pt>
                <c:pt idx="1509">
                  <c:v>1.2741476173414545</c:v>
                </c:pt>
                <c:pt idx="1510">
                  <c:v>1.2753622357577927</c:v>
                </c:pt>
                <c:pt idx="1511">
                  <c:v>1.2788778215693299</c:v>
                </c:pt>
                <c:pt idx="1512">
                  <c:v>1.2795592977427444</c:v>
                </c:pt>
                <c:pt idx="1513">
                  <c:v>1.2795743461125044</c:v>
                </c:pt>
                <c:pt idx="1514">
                  <c:v>1.280080974561089</c:v>
                </c:pt>
                <c:pt idx="1515">
                  <c:v>1.2803425295592976</c:v>
                </c:pt>
                <c:pt idx="1516">
                  <c:v>1.2809258330347544</c:v>
                </c:pt>
                <c:pt idx="1517">
                  <c:v>1.2817241132210675</c:v>
                </c:pt>
                <c:pt idx="1518">
                  <c:v>1.2825754209960585</c:v>
                </c:pt>
                <c:pt idx="1519">
                  <c:v>1.283702615549982</c:v>
                </c:pt>
                <c:pt idx="1520">
                  <c:v>1.2867631673235398</c:v>
                </c:pt>
                <c:pt idx="1521">
                  <c:v>1.2872346829093515</c:v>
                </c:pt>
                <c:pt idx="1522">
                  <c:v>1.2872203511286275</c:v>
                </c:pt>
                <c:pt idx="1523">
                  <c:v>1.2878416338230023</c:v>
                </c:pt>
                <c:pt idx="1524">
                  <c:v>1.2884292368326764</c:v>
                </c:pt>
                <c:pt idx="1525">
                  <c:v>1.2896653529201003</c:v>
                </c:pt>
                <c:pt idx="1526">
                  <c:v>1.2910605517735576</c:v>
                </c:pt>
                <c:pt idx="1527">
                  <c:v>1.2996997491938371</c:v>
                </c:pt>
                <c:pt idx="1528">
                  <c:v>1.3004098889286992</c:v>
                </c:pt>
                <c:pt idx="1529">
                  <c:v>1.3006664278036546</c:v>
                </c:pt>
                <c:pt idx="1530">
                  <c:v>1.3000150483697599</c:v>
                </c:pt>
                <c:pt idx="1531">
                  <c:v>1.2992497312791114</c:v>
                </c:pt>
                <c:pt idx="1532">
                  <c:v>1.2991350770333212</c:v>
                </c:pt>
                <c:pt idx="1533">
                  <c:v>1.2985173772841274</c:v>
                </c:pt>
                <c:pt idx="1534">
                  <c:v>1.2977835901110713</c:v>
                </c:pt>
                <c:pt idx="1535">
                  <c:v>1.2977950555356503</c:v>
                </c:pt>
                <c:pt idx="1536">
                  <c:v>1.2979512719455391</c:v>
                </c:pt>
                <c:pt idx="1537">
                  <c:v>1.2983238982443566</c:v>
                </c:pt>
                <c:pt idx="1538">
                  <c:v>1.2981132210677175</c:v>
                </c:pt>
                <c:pt idx="1539">
                  <c:v>1.2973572196345395</c:v>
                </c:pt>
                <c:pt idx="1540">
                  <c:v>1.2962823360802578</c:v>
                </c:pt>
                <c:pt idx="1541">
                  <c:v>1.2958831959871013</c:v>
                </c:pt>
                <c:pt idx="1542">
                  <c:v>1.2958179863848083</c:v>
                </c:pt>
                <c:pt idx="1543">
                  <c:v>1.2959390899319239</c:v>
                </c:pt>
                <c:pt idx="1544">
                  <c:v>1.295420279469724</c:v>
                </c:pt>
                <c:pt idx="1545">
                  <c:v>1.2949451809387316</c:v>
                </c:pt>
                <c:pt idx="1546">
                  <c:v>1.2948369759942673</c:v>
                </c:pt>
                <c:pt idx="1547">
                  <c:v>1.2948147617341452</c:v>
                </c:pt>
                <c:pt idx="1548">
                  <c:v>1.2954030813328556</c:v>
                </c:pt>
                <c:pt idx="1549">
                  <c:v>1.2961992117520602</c:v>
                </c:pt>
                <c:pt idx="1550">
                  <c:v>1.2969064851307774</c:v>
                </c:pt>
                <c:pt idx="1551">
                  <c:v>1.2975865281261196</c:v>
                </c:pt>
                <c:pt idx="1552">
                  <c:v>1.298496596202078</c:v>
                </c:pt>
                <c:pt idx="1553">
                  <c:v>1.2996524543174488</c:v>
                </c:pt>
                <c:pt idx="1554">
                  <c:v>1.299763525618058</c:v>
                </c:pt>
                <c:pt idx="1555">
                  <c:v>1.3000738086707271</c:v>
                </c:pt>
                <c:pt idx="1556">
                  <c:v>1.2999355069867431</c:v>
                </c:pt>
                <c:pt idx="1557">
                  <c:v>1.299678968111788</c:v>
                </c:pt>
                <c:pt idx="1558">
                  <c:v>1.2995005374417772</c:v>
                </c:pt>
                <c:pt idx="1559">
                  <c:v>1.2988792547474022</c:v>
                </c:pt>
                <c:pt idx="1560">
                  <c:v>1.2986098172697957</c:v>
                </c:pt>
                <c:pt idx="1561">
                  <c:v>1.2983819419562879</c:v>
                </c:pt>
                <c:pt idx="1562">
                  <c:v>1.2986843425295593</c:v>
                </c:pt>
                <c:pt idx="1563">
                  <c:v>1.2992418487997133</c:v>
                </c:pt>
                <c:pt idx="1564">
                  <c:v>1.2989150841992116</c:v>
                </c:pt>
                <c:pt idx="1565">
                  <c:v>1.2989516302400572</c:v>
                </c:pt>
                <c:pt idx="1566">
                  <c:v>1.2995807954138301</c:v>
                </c:pt>
                <c:pt idx="1567">
                  <c:v>1.3006234324614834</c:v>
                </c:pt>
                <c:pt idx="1568">
                  <c:v>1.3022465066284485</c:v>
                </c:pt>
                <c:pt idx="1569">
                  <c:v>1.3023805087782154</c:v>
                </c:pt>
                <c:pt idx="1570">
                  <c:v>1.3028427087065566</c:v>
                </c:pt>
                <c:pt idx="1571">
                  <c:v>1.3036058760300968</c:v>
                </c:pt>
                <c:pt idx="1572">
                  <c:v>1.3043468290935147</c:v>
                </c:pt>
                <c:pt idx="1573">
                  <c:v>1.3045173772841274</c:v>
                </c:pt>
                <c:pt idx="1574">
                  <c:v>1.3047853815836616</c:v>
                </c:pt>
                <c:pt idx="1575">
                  <c:v>1.3061597993550698</c:v>
                </c:pt>
                <c:pt idx="1576">
                  <c:v>1.3086313149408813</c:v>
                </c:pt>
                <c:pt idx="1577">
                  <c:v>1.3103783590111071</c:v>
                </c:pt>
                <c:pt idx="1578">
                  <c:v>1.3118208527409529</c:v>
                </c:pt>
                <c:pt idx="1579">
                  <c:v>1.3125424579003939</c:v>
                </c:pt>
                <c:pt idx="1580">
                  <c:v>1.3133156574704405</c:v>
                </c:pt>
                <c:pt idx="1581">
                  <c:v>1.3140007165890359</c:v>
                </c:pt>
                <c:pt idx="1582">
                  <c:v>1.3141676818344679</c:v>
                </c:pt>
                <c:pt idx="1583">
                  <c:v>1.3137069150841991</c:v>
                </c:pt>
                <c:pt idx="1584">
                  <c:v>1.3138495163024004</c:v>
                </c:pt>
                <c:pt idx="1585">
                  <c:v>1.3146026513794338</c:v>
                </c:pt>
                <c:pt idx="1586">
                  <c:v>1.3154453600859906</c:v>
                </c:pt>
                <c:pt idx="1587">
                  <c:v>1.316393407380867</c:v>
                </c:pt>
                <c:pt idx="1588">
                  <c:v>1.3169301325689717</c:v>
                </c:pt>
                <c:pt idx="1589">
                  <c:v>1.3174553923324972</c:v>
                </c:pt>
                <c:pt idx="1590">
                  <c:v>1.3184994625582227</c:v>
                </c:pt>
                <c:pt idx="1591">
                  <c:v>1.3194439269079181</c:v>
                </c:pt>
                <c:pt idx="1592">
                  <c:v>1.3201203869580795</c:v>
                </c:pt>
                <c:pt idx="1593">
                  <c:v>1.31935148692225</c:v>
                </c:pt>
                <c:pt idx="1594">
                  <c:v>1.3190713006091006</c:v>
                </c:pt>
                <c:pt idx="1595">
                  <c:v>1.3196202078108203</c:v>
                </c:pt>
                <c:pt idx="1596">
                  <c:v>1.3208986026513794</c:v>
                </c:pt>
                <c:pt idx="1597">
                  <c:v>1.3222343246148331</c:v>
                </c:pt>
                <c:pt idx="1598">
                  <c:v>1.3239462558222859</c:v>
                </c:pt>
                <c:pt idx="1599">
                  <c:v>1.3253959154424937</c:v>
                </c:pt>
                <c:pt idx="1600">
                  <c:v>1.3266005016123252</c:v>
                </c:pt>
                <c:pt idx="1601">
                  <c:v>1.328130419204586</c:v>
                </c:pt>
                <c:pt idx="1602">
                  <c:v>1.3295592977427444</c:v>
                </c:pt>
                <c:pt idx="1603">
                  <c:v>1.3309387316374057</c:v>
                </c:pt>
                <c:pt idx="1604">
                  <c:v>1.330931565747044</c:v>
                </c:pt>
                <c:pt idx="1605">
                  <c:v>1.3290068075958437</c:v>
                </c:pt>
                <c:pt idx="1606">
                  <c:v>1.3271128627731994</c:v>
                </c:pt>
                <c:pt idx="1607">
                  <c:v>1.3252382658545323</c:v>
                </c:pt>
                <c:pt idx="1608">
                  <c:v>1.3245381583661771</c:v>
                </c:pt>
                <c:pt idx="1609">
                  <c:v>1.3247488355428161</c:v>
                </c:pt>
                <c:pt idx="1610">
                  <c:v>1.3245711214618414</c:v>
                </c:pt>
                <c:pt idx="1611">
                  <c:v>1.3230756001433177</c:v>
                </c:pt>
                <c:pt idx="1612">
                  <c:v>1.3208183446793262</c:v>
                </c:pt>
                <c:pt idx="1613">
                  <c:v>1.3200852740953062</c:v>
                </c:pt>
                <c:pt idx="1614">
                  <c:v>1.3200007165890359</c:v>
                </c:pt>
                <c:pt idx="1615">
                  <c:v>1.3209043353636689</c:v>
                </c:pt>
                <c:pt idx="1616">
                  <c:v>1.3219462558222859</c:v>
                </c:pt>
                <c:pt idx="1617">
                  <c:v>1.3219441060551773</c:v>
                </c:pt>
                <c:pt idx="1618">
                  <c:v>1.3217484772482979</c:v>
                </c:pt>
                <c:pt idx="1619">
                  <c:v>1.3217047653170906</c:v>
                </c:pt>
                <c:pt idx="1620">
                  <c:v>1.3222880687925473</c:v>
                </c:pt>
                <c:pt idx="1621">
                  <c:v>1.3232225008957361</c:v>
                </c:pt>
                <c:pt idx="1622">
                  <c:v>1.323507703332139</c:v>
                </c:pt>
                <c:pt idx="1623">
                  <c:v>1.322839842350412</c:v>
                </c:pt>
                <c:pt idx="1624">
                  <c:v>1.3229294159799354</c:v>
                </c:pt>
                <c:pt idx="1625">
                  <c:v>1.3228720888570402</c:v>
                </c:pt>
                <c:pt idx="1626">
                  <c:v>1.3227581512002866</c:v>
                </c:pt>
                <c:pt idx="1627">
                  <c:v>1.3224471515585812</c:v>
                </c:pt>
                <c:pt idx="1628">
                  <c:v>1.3214618416338229</c:v>
                </c:pt>
                <c:pt idx="1629">
                  <c:v>1.3211744894303117</c:v>
                </c:pt>
                <c:pt idx="1630">
                  <c:v>1.3215678968111788</c:v>
                </c:pt>
                <c:pt idx="1631">
                  <c:v>1.3221934790397707</c:v>
                </c:pt>
                <c:pt idx="1632">
                  <c:v>1.3231243281977785</c:v>
                </c:pt>
                <c:pt idx="1633">
                  <c:v>1.3234897886062342</c:v>
                </c:pt>
                <c:pt idx="1634">
                  <c:v>1.3232848441418845</c:v>
                </c:pt>
                <c:pt idx="1635">
                  <c:v>1.3228233608025797</c:v>
                </c:pt>
                <c:pt idx="1636">
                  <c:v>1.3228348262271585</c:v>
                </c:pt>
                <c:pt idx="1637">
                  <c:v>1.3237721246864922</c:v>
                </c:pt>
                <c:pt idx="1638">
                  <c:v>1.3241633823002508</c:v>
                </c:pt>
                <c:pt idx="1639">
                  <c:v>1.3251415263346469</c:v>
                </c:pt>
                <c:pt idx="1640">
                  <c:v>1.3263246148333931</c:v>
                </c:pt>
                <c:pt idx="1641">
                  <c:v>1.3281712647796489</c:v>
                </c:pt>
                <c:pt idx="1642">
                  <c:v>1.3287767825152275</c:v>
                </c:pt>
                <c:pt idx="1643">
                  <c:v>1.3293450376209242</c:v>
                </c:pt>
                <c:pt idx="1644">
                  <c:v>1.3305696882837692</c:v>
                </c:pt>
                <c:pt idx="1645">
                  <c:v>1.3315671802221425</c:v>
                </c:pt>
                <c:pt idx="1646">
                  <c:v>1.3324493013256895</c:v>
                </c:pt>
                <c:pt idx="1647">
                  <c:v>1.3327416696524543</c:v>
                </c:pt>
                <c:pt idx="1648">
                  <c:v>1.3331307774991041</c:v>
                </c:pt>
                <c:pt idx="1649">
                  <c:v>1.3337742744536007</c:v>
                </c:pt>
                <c:pt idx="1650">
                  <c:v>1.3345431744894303</c:v>
                </c:pt>
                <c:pt idx="1651">
                  <c:v>1.3345818702973844</c:v>
                </c:pt>
                <c:pt idx="1652">
                  <c:v>1.334859906843425</c:v>
                </c:pt>
                <c:pt idx="1653">
                  <c:v>1.3355700465782874</c:v>
                </c:pt>
                <c:pt idx="1654">
                  <c:v>1.33661841633823</c:v>
                </c:pt>
                <c:pt idx="1655">
                  <c:v>1.3374367610175562</c:v>
                </c:pt>
                <c:pt idx="1656">
                  <c:v>1.3385632389824436</c:v>
                </c:pt>
                <c:pt idx="1657">
                  <c:v>1.3394976710856321</c:v>
                </c:pt>
                <c:pt idx="1658">
                  <c:v>1.3398717305625223</c:v>
                </c:pt>
                <c:pt idx="1659">
                  <c:v>1.3403704765317088</c:v>
                </c:pt>
                <c:pt idx="1660">
                  <c:v>1.3403238982443568</c:v>
                </c:pt>
                <c:pt idx="1661">
                  <c:v>1.3407896811178788</c:v>
                </c:pt>
                <c:pt idx="1662">
                  <c:v>1.3412669294159798</c:v>
                </c:pt>
                <c:pt idx="1663">
                  <c:v>1.3422400573271227</c:v>
                </c:pt>
                <c:pt idx="1664">
                  <c:v>1.3432776782515226</c:v>
                </c:pt>
                <c:pt idx="1665">
                  <c:v>1.3439340738086705</c:v>
                </c:pt>
                <c:pt idx="1666">
                  <c:v>1.3444801146542456</c:v>
                </c:pt>
                <c:pt idx="1667">
                  <c:v>1.344938731637406</c:v>
                </c:pt>
                <c:pt idx="1668">
                  <c:v>1.3475034037979217</c:v>
                </c:pt>
                <c:pt idx="1669">
                  <c:v>1.3486829093514867</c:v>
                </c:pt>
                <c:pt idx="1670">
                  <c:v>1.3508885704048728</c:v>
                </c:pt>
                <c:pt idx="1671">
                  <c:v>1.3525345754209959</c:v>
                </c:pt>
                <c:pt idx="1672">
                  <c:v>1.353111429595127</c:v>
                </c:pt>
                <c:pt idx="1673">
                  <c:v>1.3528692225008956</c:v>
                </c:pt>
                <c:pt idx="1674">
                  <c:v>1.3530297384450016</c:v>
                </c:pt>
                <c:pt idx="1675">
                  <c:v>1.3528620566105338</c:v>
                </c:pt>
                <c:pt idx="1676">
                  <c:v>1.3530383375134358</c:v>
                </c:pt>
                <c:pt idx="1677">
                  <c:v>1.3527194553923323</c:v>
                </c:pt>
                <c:pt idx="1678">
                  <c:v>1.3530354711572912</c:v>
                </c:pt>
                <c:pt idx="1679">
                  <c:v>1.3537929057685416</c:v>
                </c:pt>
                <c:pt idx="1680">
                  <c:v>1.354389824435686</c:v>
                </c:pt>
                <c:pt idx="1681">
                  <c:v>1.3549974919383732</c:v>
                </c:pt>
                <c:pt idx="1682">
                  <c:v>1.3563317807237549</c:v>
                </c:pt>
                <c:pt idx="1683">
                  <c:v>1.3580752418487996</c:v>
                </c:pt>
                <c:pt idx="1684">
                  <c:v>1.3591250447868146</c:v>
                </c:pt>
                <c:pt idx="1685">
                  <c:v>1.3598380508778214</c:v>
                </c:pt>
                <c:pt idx="1686">
                  <c:v>1.3615213185238266</c:v>
                </c:pt>
                <c:pt idx="1687">
                  <c:v>1.3622472232174847</c:v>
                </c:pt>
                <c:pt idx="1688">
                  <c:v>1.3625983518452167</c:v>
                </c:pt>
                <c:pt idx="1689">
                  <c:v>1.3617477606592618</c:v>
                </c:pt>
                <c:pt idx="1690">
                  <c:v>1.3603289143676101</c:v>
                </c:pt>
                <c:pt idx="1691">
                  <c:v>1.3597606592619134</c:v>
                </c:pt>
                <c:pt idx="1692">
                  <c:v>1.358847008240774</c:v>
                </c:pt>
                <c:pt idx="1693">
                  <c:v>1.359233966320315</c:v>
                </c:pt>
                <c:pt idx="1694">
                  <c:v>1.3604177714080974</c:v>
                </c:pt>
                <c:pt idx="1695">
                  <c:v>1.3612934432103188</c:v>
                </c:pt>
                <c:pt idx="1696">
                  <c:v>1.3614589752776782</c:v>
                </c:pt>
                <c:pt idx="1697">
                  <c:v>1.3620544607667502</c:v>
                </c:pt>
                <c:pt idx="1698">
                  <c:v>1.3623081332855604</c:v>
                </c:pt>
                <c:pt idx="1699">
                  <c:v>1.3628993192404155</c:v>
                </c:pt>
                <c:pt idx="1700">
                  <c:v>1.3649752776782516</c:v>
                </c:pt>
                <c:pt idx="1701">
                  <c:v>1.3683489788606233</c:v>
                </c:pt>
                <c:pt idx="1702">
                  <c:v>1.3708642063776424</c:v>
                </c:pt>
                <c:pt idx="1703">
                  <c:v>1.3721110713006091</c:v>
                </c:pt>
                <c:pt idx="1704">
                  <c:v>1.3729817269795772</c:v>
                </c:pt>
                <c:pt idx="1705">
                  <c:v>1.3746370476531709</c:v>
                </c:pt>
                <c:pt idx="1706">
                  <c:v>1.3755227517018986</c:v>
                </c:pt>
                <c:pt idx="1707">
                  <c:v>1.3761082049444642</c:v>
                </c:pt>
                <c:pt idx="1708">
                  <c:v>1.3758803296309565</c:v>
                </c:pt>
                <c:pt idx="1709">
                  <c:v>1.3759132927266211</c:v>
                </c:pt>
                <c:pt idx="1710">
                  <c:v>1.3752110354711571</c:v>
                </c:pt>
                <c:pt idx="1711">
                  <c:v>1.375973486205661</c:v>
                </c:pt>
                <c:pt idx="1712">
                  <c:v>1.3773350053744176</c:v>
                </c:pt>
                <c:pt idx="1713">
                  <c:v>1.3774611250447868</c:v>
                </c:pt>
                <c:pt idx="1714">
                  <c:v>1.3774969544965963</c:v>
                </c:pt>
                <c:pt idx="1715">
                  <c:v>1.3772597635256179</c:v>
                </c:pt>
                <c:pt idx="1716">
                  <c:v>1.3771924041562162</c:v>
                </c:pt>
                <c:pt idx="1717">
                  <c:v>1.3771451092798279</c:v>
                </c:pt>
                <c:pt idx="1718">
                  <c:v>1.3764063059835183</c:v>
                </c:pt>
                <c:pt idx="1719">
                  <c:v>1.3760014331780721</c:v>
                </c:pt>
                <c:pt idx="1720">
                  <c:v>1.3764894303117161</c:v>
                </c:pt>
                <c:pt idx="1721">
                  <c:v>1.3773178072375492</c:v>
                </c:pt>
                <c:pt idx="1722">
                  <c:v>1.3781999283410962</c:v>
                </c:pt>
                <c:pt idx="1723">
                  <c:v>1.3787603009673952</c:v>
                </c:pt>
                <c:pt idx="1724">
                  <c:v>1.3810548190612684</c:v>
                </c:pt>
                <c:pt idx="1725">
                  <c:v>1.381687567180222</c:v>
                </c:pt>
                <c:pt idx="1726">
                  <c:v>1.3820702257255462</c:v>
                </c:pt>
                <c:pt idx="1727">
                  <c:v>1.3822357577929056</c:v>
                </c:pt>
                <c:pt idx="1728">
                  <c:v>1.3825431744894301</c:v>
                </c:pt>
                <c:pt idx="1729">
                  <c:v>1.3822837692583301</c:v>
                </c:pt>
                <c:pt idx="1730">
                  <c:v>1.3816782515227515</c:v>
                </c:pt>
                <c:pt idx="1731">
                  <c:v>1.3819534217126477</c:v>
                </c:pt>
                <c:pt idx="1732">
                  <c:v>1.3819899677534933</c:v>
                </c:pt>
                <c:pt idx="1733">
                  <c:v>1.3818237190970977</c:v>
                </c:pt>
                <c:pt idx="1734">
                  <c:v>1.3811658903618773</c:v>
                </c:pt>
                <c:pt idx="1735">
                  <c:v>1.379554281619491</c:v>
                </c:pt>
                <c:pt idx="1736">
                  <c:v>1.3788763883912576</c:v>
                </c:pt>
                <c:pt idx="1737">
                  <c:v>1.3792504478681475</c:v>
                </c:pt>
                <c:pt idx="1738">
                  <c:v>1.3784442852024363</c:v>
                </c:pt>
                <c:pt idx="1739">
                  <c:v>1.3779512719455391</c:v>
                </c:pt>
                <c:pt idx="1740">
                  <c:v>1.3774295951271944</c:v>
                </c:pt>
                <c:pt idx="1741">
                  <c:v>1.3771107130060909</c:v>
                </c:pt>
                <c:pt idx="1742">
                  <c:v>1.3779326406305983</c:v>
                </c:pt>
                <c:pt idx="1743">
                  <c:v>1.3796589036187745</c:v>
                </c:pt>
                <c:pt idx="1744">
                  <c:v>1.3804020064493012</c:v>
                </c:pt>
                <c:pt idx="1745">
                  <c:v>1.3801583661769974</c:v>
                </c:pt>
                <c:pt idx="1746">
                  <c:v>1.3799269079183087</c:v>
                </c:pt>
                <c:pt idx="1747">
                  <c:v>1.3798101039054103</c:v>
                </c:pt>
                <c:pt idx="1748">
                  <c:v>1.3794159799355068</c:v>
                </c:pt>
                <c:pt idx="1749">
                  <c:v>1.3796653529201002</c:v>
                </c:pt>
                <c:pt idx="1750">
                  <c:v>1.3796123253314223</c:v>
                </c:pt>
                <c:pt idx="1751">
                  <c:v>1.3796381225367251</c:v>
                </c:pt>
                <c:pt idx="1752">
                  <c:v>1.3802336080257971</c:v>
                </c:pt>
                <c:pt idx="1753">
                  <c:v>1.3808269437477605</c:v>
                </c:pt>
                <c:pt idx="1754">
                  <c:v>1.3821017556431385</c:v>
                </c:pt>
                <c:pt idx="1755">
                  <c:v>1.3831092798280185</c:v>
                </c:pt>
                <c:pt idx="1756">
                  <c:v>1.38333643855249</c:v>
                </c:pt>
                <c:pt idx="1757">
                  <c:v>1.3839190254389107</c:v>
                </c:pt>
                <c:pt idx="1758">
                  <c:v>1.3844199211752057</c:v>
                </c:pt>
                <c:pt idx="1759">
                  <c:v>1.3835163024005732</c:v>
                </c:pt>
                <c:pt idx="1760">
                  <c:v>1.3825646721605158</c:v>
                </c:pt>
                <c:pt idx="1761">
                  <c:v>1.3808620566105336</c:v>
                </c:pt>
                <c:pt idx="1762">
                  <c:v>1.379370834826227</c:v>
                </c:pt>
                <c:pt idx="1763">
                  <c:v>1.3793235399498387</c:v>
                </c:pt>
                <c:pt idx="1764">
                  <c:v>1.3786542457900393</c:v>
                </c:pt>
                <c:pt idx="1765">
                  <c:v>1.3771780723754925</c:v>
                </c:pt>
                <c:pt idx="1766">
                  <c:v>1.377397348620566</c:v>
                </c:pt>
                <c:pt idx="1767">
                  <c:v>1.3777370118237191</c:v>
                </c:pt>
                <c:pt idx="1768">
                  <c:v>1.3755069867431027</c:v>
                </c:pt>
                <c:pt idx="1769">
                  <c:v>1.373302042278753</c:v>
                </c:pt>
                <c:pt idx="1770">
                  <c:v>1.3727165890361877</c:v>
                </c:pt>
                <c:pt idx="1771">
                  <c:v>1.3731744894303115</c:v>
                </c:pt>
                <c:pt idx="1772">
                  <c:v>1.3742357577929056</c:v>
                </c:pt>
                <c:pt idx="1773">
                  <c:v>1.3741325689716946</c:v>
                </c:pt>
                <c:pt idx="1774">
                  <c:v>1.3733772841275527</c:v>
                </c:pt>
                <c:pt idx="1775">
                  <c:v>1.3727610175564313</c:v>
                </c:pt>
                <c:pt idx="1776">
                  <c:v>1.3728978860623431</c:v>
                </c:pt>
                <c:pt idx="1777">
                  <c:v>1.373374417771408</c:v>
                </c:pt>
                <c:pt idx="1778">
                  <c:v>1.3732439985668219</c:v>
                </c:pt>
                <c:pt idx="1779">
                  <c:v>1.3741039054102471</c:v>
                </c:pt>
                <c:pt idx="1780">
                  <c:v>1.3771322106771764</c:v>
                </c:pt>
                <c:pt idx="1781">
                  <c:v>1.377973486205661</c:v>
                </c:pt>
                <c:pt idx="1782">
                  <c:v>1.3787703332139016</c:v>
                </c:pt>
                <c:pt idx="1783">
                  <c:v>1.3799620207810819</c:v>
                </c:pt>
                <c:pt idx="1784">
                  <c:v>1.3806391974202794</c:v>
                </c:pt>
                <c:pt idx="1785">
                  <c:v>1.3820150483697597</c:v>
                </c:pt>
                <c:pt idx="1786">
                  <c:v>1.3826735936940164</c:v>
                </c:pt>
                <c:pt idx="1787">
                  <c:v>1.3827044070225725</c:v>
                </c:pt>
                <c:pt idx="1788">
                  <c:v>1.3832497312791112</c:v>
                </c:pt>
                <c:pt idx="1789">
                  <c:v>1.3836696524543175</c:v>
                </c:pt>
                <c:pt idx="1790">
                  <c:v>1.384134002149767</c:v>
                </c:pt>
                <c:pt idx="1791">
                  <c:v>1.3837771408097455</c:v>
                </c:pt>
                <c:pt idx="1792">
                  <c:v>1.3830204227875311</c:v>
                </c:pt>
                <c:pt idx="1793">
                  <c:v>1.3833321390182729</c:v>
                </c:pt>
                <c:pt idx="1794">
                  <c:v>1.3837742744536008</c:v>
                </c:pt>
                <c:pt idx="1795">
                  <c:v>1.3832268004299533</c:v>
                </c:pt>
                <c:pt idx="1796">
                  <c:v>1.3826979577212468</c:v>
                </c:pt>
                <c:pt idx="1797">
                  <c:v>1.3839906843425294</c:v>
                </c:pt>
                <c:pt idx="1798">
                  <c:v>1.3847345037620924</c:v>
                </c:pt>
                <c:pt idx="1799">
                  <c:v>1.3853135077033321</c:v>
                </c:pt>
                <c:pt idx="1800">
                  <c:v>1.3860573271228949</c:v>
                </c:pt>
                <c:pt idx="1801">
                  <c:v>1.3870125403081333</c:v>
                </c:pt>
                <c:pt idx="1802">
                  <c:v>1.3878573987817986</c:v>
                </c:pt>
                <c:pt idx="1803">
                  <c:v>1.3883819419562879</c:v>
                </c:pt>
                <c:pt idx="1804">
                  <c:v>1.3887388032963093</c:v>
                </c:pt>
                <c:pt idx="1805">
                  <c:v>1.3877964887137226</c:v>
                </c:pt>
                <c:pt idx="1806">
                  <c:v>1.3878351845216768</c:v>
                </c:pt>
                <c:pt idx="1807">
                  <c:v>1.3881970619849515</c:v>
                </c:pt>
                <c:pt idx="1808">
                  <c:v>1.3887001074883554</c:v>
                </c:pt>
                <c:pt idx="1809">
                  <c:v>1.3897635256180578</c:v>
                </c:pt>
                <c:pt idx="1810">
                  <c:v>1.3899641705481907</c:v>
                </c:pt>
                <c:pt idx="1811">
                  <c:v>1.3902536725188102</c:v>
                </c:pt>
                <c:pt idx="1812">
                  <c:v>1.3908634897886061</c:v>
                </c:pt>
                <c:pt idx="1813">
                  <c:v>1.3913278394840558</c:v>
                </c:pt>
                <c:pt idx="1814">
                  <c:v>1.3917728412755284</c:v>
                </c:pt>
                <c:pt idx="1815">
                  <c:v>1.3920050161232531</c:v>
                </c:pt>
                <c:pt idx="1816">
                  <c:v>1.3922006449301325</c:v>
                </c:pt>
                <c:pt idx="1817">
                  <c:v>1.3924679326406306</c:v>
                </c:pt>
                <c:pt idx="1818">
                  <c:v>1.3931916875671801</c:v>
                </c:pt>
                <c:pt idx="1819">
                  <c:v>1.3938989609458974</c:v>
                </c:pt>
                <c:pt idx="1820">
                  <c:v>1.3953937656753852</c:v>
                </c:pt>
                <c:pt idx="1821">
                  <c:v>1.3970412038695807</c:v>
                </c:pt>
                <c:pt idx="1822">
                  <c:v>1.3980157649587959</c:v>
                </c:pt>
                <c:pt idx="1823">
                  <c:v>1.3982780365460408</c:v>
                </c:pt>
                <c:pt idx="1824">
                  <c:v>1.3981992117520601</c:v>
                </c:pt>
                <c:pt idx="1825">
                  <c:v>1.3980573271228949</c:v>
                </c:pt>
                <c:pt idx="1826">
                  <c:v>1.398447151558581</c:v>
                </c:pt>
                <c:pt idx="1827">
                  <c:v>1.3989057685417412</c:v>
                </c:pt>
                <c:pt idx="1828">
                  <c:v>1.3990720171981368</c:v>
                </c:pt>
                <c:pt idx="1829">
                  <c:v>1.3994847724829809</c:v>
                </c:pt>
                <c:pt idx="1830">
                  <c:v>1.3994983876746685</c:v>
                </c:pt>
                <c:pt idx="1831">
                  <c:v>1.3995592977427445</c:v>
                </c:pt>
                <c:pt idx="1832">
                  <c:v>1.3999362235757791</c:v>
                </c:pt>
                <c:pt idx="1833">
                  <c:v>1.4000795413830167</c:v>
                </c:pt>
                <c:pt idx="1834">
                  <c:v>1.4005754209960586</c:v>
                </c:pt>
                <c:pt idx="1835">
                  <c:v>1.4012891436761017</c:v>
                </c:pt>
                <c:pt idx="1836">
                  <c:v>1.4012210677176637</c:v>
                </c:pt>
                <c:pt idx="1837">
                  <c:v>1.4013185238265853</c:v>
                </c:pt>
                <c:pt idx="1838">
                  <c:v>1.4016058760300967</c:v>
                </c:pt>
                <c:pt idx="1839">
                  <c:v>1.4017549265496236</c:v>
                </c:pt>
                <c:pt idx="1840">
                  <c:v>1.4015929774274452</c:v>
                </c:pt>
                <c:pt idx="1841">
                  <c:v>1.4024156216409887</c:v>
                </c:pt>
                <c:pt idx="1842">
                  <c:v>1.4031587244715156</c:v>
                </c:pt>
                <c:pt idx="1843">
                  <c:v>1.4049931924041561</c:v>
                </c:pt>
                <c:pt idx="1844">
                  <c:v>1.4071365102113937</c:v>
                </c:pt>
                <c:pt idx="1845">
                  <c:v>1.4082687208885702</c:v>
                </c:pt>
                <c:pt idx="1846">
                  <c:v>1.408706556789681</c:v>
                </c:pt>
                <c:pt idx="1847">
                  <c:v>1.4091594410605517</c:v>
                </c:pt>
                <c:pt idx="1848">
                  <c:v>1.4101698316015763</c:v>
                </c:pt>
                <c:pt idx="1849">
                  <c:v>1.4106571121461842</c:v>
                </c:pt>
                <c:pt idx="1850">
                  <c:v>1.4114876388391255</c:v>
                </c:pt>
                <c:pt idx="1851">
                  <c:v>1.4122615549982083</c:v>
                </c:pt>
                <c:pt idx="1852">
                  <c:v>1.4129158007882479</c:v>
                </c:pt>
                <c:pt idx="1853">
                  <c:v>1.4130132568971694</c:v>
                </c:pt>
                <c:pt idx="1854">
                  <c:v>1.4134030813328555</c:v>
                </c:pt>
                <c:pt idx="1855">
                  <c:v>1.4134396273737011</c:v>
                </c:pt>
                <c:pt idx="1856">
                  <c:v>1.4131042637047653</c:v>
                </c:pt>
                <c:pt idx="1857">
                  <c:v>1.412661411680401</c:v>
                </c:pt>
                <c:pt idx="1858">
                  <c:v>1.4125639555714797</c:v>
                </c:pt>
                <c:pt idx="1859">
                  <c:v>1.4134059476890002</c:v>
                </c:pt>
                <c:pt idx="1860">
                  <c:v>1.4133378717305625</c:v>
                </c:pt>
                <c:pt idx="1861">
                  <c:v>1.4132110354711573</c:v>
                </c:pt>
                <c:pt idx="1862">
                  <c:v>1.4135299175922609</c:v>
                </c:pt>
                <c:pt idx="1863">
                  <c:v>1.4128169115012539</c:v>
                </c:pt>
                <c:pt idx="1864">
                  <c:v>1.4127108563238981</c:v>
                </c:pt>
                <c:pt idx="1865">
                  <c:v>1.4123117162307415</c:v>
                </c:pt>
                <c:pt idx="1866">
                  <c:v>1.4125775707631671</c:v>
                </c:pt>
                <c:pt idx="1867">
                  <c:v>1.4141390182730202</c:v>
                </c:pt>
                <c:pt idx="1868">
                  <c:v>1.4152626298817628</c:v>
                </c:pt>
                <c:pt idx="1869">
                  <c:v>1.4158387674668576</c:v>
                </c:pt>
                <c:pt idx="1870">
                  <c:v>1.4156409888928698</c:v>
                </c:pt>
                <c:pt idx="1871">
                  <c:v>1.4153643855249014</c:v>
                </c:pt>
                <c:pt idx="1872">
                  <c:v>1.414821211035471</c:v>
                </c:pt>
                <c:pt idx="1873">
                  <c:v>1.4148699390899317</c:v>
                </c:pt>
                <c:pt idx="1874">
                  <c:v>1.4150003582945181</c:v>
                </c:pt>
                <c:pt idx="1875">
                  <c:v>1.4145238265854532</c:v>
                </c:pt>
                <c:pt idx="1876">
                  <c:v>1.4143876746685775</c:v>
                </c:pt>
                <c:pt idx="1877">
                  <c:v>1.4142035112862772</c:v>
                </c:pt>
                <c:pt idx="1878">
                  <c:v>1.414531709064851</c:v>
                </c:pt>
                <c:pt idx="1879">
                  <c:v>1.4144349695449658</c:v>
                </c:pt>
                <c:pt idx="1880">
                  <c:v>1.4142615549982083</c:v>
                </c:pt>
                <c:pt idx="1881">
                  <c:v>1.4140322465066284</c:v>
                </c:pt>
                <c:pt idx="1882">
                  <c:v>1.4136130419204584</c:v>
                </c:pt>
                <c:pt idx="1883">
                  <c:v>1.414156932998925</c:v>
                </c:pt>
                <c:pt idx="1884">
                  <c:v>1.4156417054819059</c:v>
                </c:pt>
                <c:pt idx="1885">
                  <c:v>1.4161863131494088</c:v>
                </c:pt>
                <c:pt idx="1886">
                  <c:v>1.4160035829451807</c:v>
                </c:pt>
                <c:pt idx="1887">
                  <c:v>1.415565030455034</c:v>
                </c:pt>
                <c:pt idx="1888">
                  <c:v>1.4151357936223574</c:v>
                </c:pt>
                <c:pt idx="1889">
                  <c:v>1.4149702615549982</c:v>
                </c:pt>
                <c:pt idx="1890">
                  <c:v>1.4149896094589753</c:v>
                </c:pt>
                <c:pt idx="1891">
                  <c:v>1.4152468649229666</c:v>
                </c:pt>
                <c:pt idx="1892">
                  <c:v>1.4151049802938014</c:v>
                </c:pt>
                <c:pt idx="1893">
                  <c:v>1.4148118953780007</c:v>
                </c:pt>
                <c:pt idx="1894">
                  <c:v>1.4141110713006091</c:v>
                </c:pt>
                <c:pt idx="1895">
                  <c:v>1.4141103547115728</c:v>
                </c:pt>
                <c:pt idx="1896">
                  <c:v>1.4140723754926547</c:v>
                </c:pt>
                <c:pt idx="1897">
                  <c:v>1.4140300967395198</c:v>
                </c:pt>
                <c:pt idx="1898">
                  <c:v>1.4131372268004299</c:v>
                </c:pt>
                <c:pt idx="1899">
                  <c:v>1.412252239340738</c:v>
                </c:pt>
                <c:pt idx="1900">
                  <c:v>1.4109982085274093</c:v>
                </c:pt>
                <c:pt idx="1901">
                  <c:v>1.41057327122895</c:v>
                </c:pt>
                <c:pt idx="1902">
                  <c:v>1.4109258330347545</c:v>
                </c:pt>
                <c:pt idx="1903">
                  <c:v>1.4112382658545324</c:v>
                </c:pt>
                <c:pt idx="1904">
                  <c:v>1.4119082766033679</c:v>
                </c:pt>
                <c:pt idx="1905">
                  <c:v>1.4129774274453601</c:v>
                </c:pt>
                <c:pt idx="1906">
                  <c:v>1.4136015764958796</c:v>
                </c:pt>
                <c:pt idx="1907">
                  <c:v>1.4134589752776781</c:v>
                </c:pt>
                <c:pt idx="1908">
                  <c:v>1.4142766033679683</c:v>
                </c:pt>
                <c:pt idx="1909">
                  <c:v>1.4150705840200644</c:v>
                </c:pt>
                <c:pt idx="1910">
                  <c:v>1.4154482264421353</c:v>
                </c:pt>
                <c:pt idx="1911">
                  <c:v>1.4157843067001075</c:v>
                </c:pt>
                <c:pt idx="1912">
                  <c:v>1.4163482622715871</c:v>
                </c:pt>
                <c:pt idx="1913">
                  <c:v>1.4183160157649586</c:v>
                </c:pt>
                <c:pt idx="1914">
                  <c:v>1.4197384450017914</c:v>
                </c:pt>
                <c:pt idx="1915">
                  <c:v>1.4207631673235399</c:v>
                </c:pt>
                <c:pt idx="1916">
                  <c:v>1.4217534933715512</c:v>
                </c:pt>
                <c:pt idx="1917">
                  <c:v>1.4221261196703689</c:v>
                </c:pt>
                <c:pt idx="1918">
                  <c:v>1.4220945897527768</c:v>
                </c:pt>
                <c:pt idx="1919">
                  <c:v>1.4219333572196344</c:v>
                </c:pt>
                <c:pt idx="1920">
                  <c:v>1.422248656395557</c:v>
                </c:pt>
                <c:pt idx="1921">
                  <c:v>1.4226298817628089</c:v>
                </c:pt>
                <c:pt idx="1922">
                  <c:v>1.4230340379792188</c:v>
                </c:pt>
                <c:pt idx="1923">
                  <c:v>1.4229731279111428</c:v>
                </c:pt>
                <c:pt idx="1924">
                  <c:v>1.422886420637764</c:v>
                </c:pt>
                <c:pt idx="1925">
                  <c:v>1.4233815836617698</c:v>
                </c:pt>
                <c:pt idx="1926">
                  <c:v>1.4237850232891436</c:v>
                </c:pt>
                <c:pt idx="1927">
                  <c:v>1.4237706915084198</c:v>
                </c:pt>
                <c:pt idx="1928">
                  <c:v>1.4240981726979576</c:v>
                </c:pt>
                <c:pt idx="1929">
                  <c:v>1.4243805087782155</c:v>
                </c:pt>
                <c:pt idx="1930">
                  <c:v>1.4247438194195627</c:v>
                </c:pt>
                <c:pt idx="1931">
                  <c:v>1.4254303117162306</c:v>
                </c:pt>
                <c:pt idx="1932">
                  <c:v>1.4254503762092439</c:v>
                </c:pt>
                <c:pt idx="1933">
                  <c:v>1.4256689358652812</c:v>
                </c:pt>
                <c:pt idx="1934">
                  <c:v>1.4254933715514153</c:v>
                </c:pt>
                <c:pt idx="1935">
                  <c:v>1.4253142242923682</c:v>
                </c:pt>
                <c:pt idx="1936">
                  <c:v>1.4256847008240772</c:v>
                </c:pt>
                <c:pt idx="1937">
                  <c:v>1.4267753493371551</c:v>
                </c:pt>
                <c:pt idx="1938">
                  <c:v>1.4280967395198851</c:v>
                </c:pt>
                <c:pt idx="1939">
                  <c:v>1.4291967036904334</c:v>
                </c:pt>
                <c:pt idx="1940">
                  <c:v>1.4300666427803652</c:v>
                </c:pt>
                <c:pt idx="1941">
                  <c:v>1.4311193120745251</c:v>
                </c:pt>
                <c:pt idx="1942">
                  <c:v>1.4317434611250448</c:v>
                </c:pt>
                <c:pt idx="1943">
                  <c:v>1.4321540666427803</c:v>
                </c:pt>
                <c:pt idx="1944">
                  <c:v>1.4326176997491937</c:v>
                </c:pt>
                <c:pt idx="1945">
                  <c:v>1.4326649946255823</c:v>
                </c:pt>
                <c:pt idx="1946">
                  <c:v>1.4324722321748475</c:v>
                </c:pt>
                <c:pt idx="1947">
                  <c:v>1.4332834109638122</c:v>
                </c:pt>
                <c:pt idx="1948">
                  <c:v>1.433653170906485</c:v>
                </c:pt>
                <c:pt idx="1949">
                  <c:v>1.4341519168756716</c:v>
                </c:pt>
                <c:pt idx="1950">
                  <c:v>1.4345453242565387</c:v>
                </c:pt>
                <c:pt idx="1951">
                  <c:v>1.4353808670727337</c:v>
                </c:pt>
                <c:pt idx="1952">
                  <c:v>1.4365431744894304</c:v>
                </c:pt>
                <c:pt idx="1953">
                  <c:v>1.4366965245431744</c:v>
                </c:pt>
                <c:pt idx="1954">
                  <c:v>1.4366112504478679</c:v>
                </c:pt>
                <c:pt idx="1955">
                  <c:v>1.4368577570763166</c:v>
                </c:pt>
                <c:pt idx="1956">
                  <c:v>1.4372461483339305</c:v>
                </c:pt>
                <c:pt idx="1957">
                  <c:v>1.4387388032963095</c:v>
                </c:pt>
                <c:pt idx="1958">
                  <c:v>1.4398616983160157</c:v>
                </c:pt>
                <c:pt idx="1959">
                  <c:v>1.4409501970619849</c:v>
                </c:pt>
                <c:pt idx="1960">
                  <c:v>1.4422429236832675</c:v>
                </c:pt>
                <c:pt idx="1961">
                  <c:v>1.4527409530634179</c:v>
                </c:pt>
                <c:pt idx="1962">
                  <c:v>1.4527201719813687</c:v>
                </c:pt>
                <c:pt idx="1963">
                  <c:v>1.4527774991042635</c:v>
                </c:pt>
                <c:pt idx="1964">
                  <c:v>1.4530820494446435</c:v>
                </c:pt>
                <c:pt idx="1965">
                  <c:v>1.4543647438194196</c:v>
                </c:pt>
                <c:pt idx="1966">
                  <c:v>1.4559978502328914</c:v>
                </c:pt>
                <c:pt idx="1967">
                  <c:v>1.4563912576137583</c:v>
                </c:pt>
                <c:pt idx="1968">
                  <c:v>1.4562672877104981</c:v>
                </c:pt>
                <c:pt idx="1969">
                  <c:v>1.4566857757076315</c:v>
                </c:pt>
                <c:pt idx="1970">
                  <c:v>1.4566958079541383</c:v>
                </c:pt>
                <c:pt idx="1971">
                  <c:v>1.4564313865997849</c:v>
                </c:pt>
                <c:pt idx="1972">
                  <c:v>1.4565109279828017</c:v>
                </c:pt>
                <c:pt idx="1973">
                  <c:v>1.4566979577212467</c:v>
                </c:pt>
                <c:pt idx="1974">
                  <c:v>1.4565324256538874</c:v>
                </c:pt>
                <c:pt idx="1975">
                  <c:v>1.4570333213901827</c:v>
                </c:pt>
                <c:pt idx="1976">
                  <c:v>1.4585030455034036</c:v>
                </c:pt>
                <c:pt idx="1977">
                  <c:v>1.4593170906485129</c:v>
                </c:pt>
                <c:pt idx="1978">
                  <c:v>1.459767825152275</c:v>
                </c:pt>
                <c:pt idx="1979">
                  <c:v>1.4607416696524542</c:v>
                </c:pt>
                <c:pt idx="1980">
                  <c:v>1.4624829810103903</c:v>
                </c:pt>
                <c:pt idx="1981">
                  <c:v>1.4633213901827302</c:v>
                </c:pt>
                <c:pt idx="1982">
                  <c:v>1.4629064851307774</c:v>
                </c:pt>
                <c:pt idx="1983">
                  <c:v>1.464695091365102</c:v>
                </c:pt>
                <c:pt idx="1984">
                  <c:v>1.4649860265137942</c:v>
                </c:pt>
                <c:pt idx="1985">
                  <c:v>1.4660931565747042</c:v>
                </c:pt>
                <c:pt idx="1986">
                  <c:v>1.4717226800429952</c:v>
                </c:pt>
                <c:pt idx="1987">
                  <c:v>1.4706098172697957</c:v>
                </c:pt>
                <c:pt idx="1988">
                  <c:v>1.4701784306700105</c:v>
                </c:pt>
                <c:pt idx="1989">
                  <c:v>1.4698093873163738</c:v>
                </c:pt>
                <c:pt idx="1990">
                  <c:v>1.46897742744536</c:v>
                </c:pt>
                <c:pt idx="1991">
                  <c:v>1.4687481189537799</c:v>
                </c:pt>
                <c:pt idx="1992">
                  <c:v>1.467767825152275</c:v>
                </c:pt>
                <c:pt idx="1993">
                  <c:v>1.4670791830884986</c:v>
                </c:pt>
                <c:pt idx="1994">
                  <c:v>1.466626298817628</c:v>
                </c:pt>
                <c:pt idx="1995">
                  <c:v>1.4672268004299533</c:v>
                </c:pt>
                <c:pt idx="1996">
                  <c:v>1.4694116804012898</c:v>
                </c:pt>
                <c:pt idx="1997">
                  <c:v>1.470187029738445</c:v>
                </c:pt>
                <c:pt idx="1998">
                  <c:v>1.4705825868864204</c:v>
                </c:pt>
                <c:pt idx="1999">
                  <c:v>1.4719233249731278</c:v>
                </c:pt>
                <c:pt idx="2000">
                  <c:v>1.4729860265137944</c:v>
                </c:pt>
                <c:pt idx="2001">
                  <c:v>1.4735678968111787</c:v>
                </c:pt>
                <c:pt idx="2002">
                  <c:v>1.4744457183805086</c:v>
                </c:pt>
                <c:pt idx="2003">
                  <c:v>1.4760329630956646</c:v>
                </c:pt>
                <c:pt idx="2004">
                  <c:v>1.4766721605159441</c:v>
                </c:pt>
                <c:pt idx="2005">
                  <c:v>1.4766578287352201</c:v>
                </c:pt>
                <c:pt idx="2006">
                  <c:v>1.4840207810820494</c:v>
                </c:pt>
                <c:pt idx="2007">
                  <c:v>1.4873185238265854</c:v>
                </c:pt>
                <c:pt idx="2008">
                  <c:v>1.4891787889645287</c:v>
                </c:pt>
                <c:pt idx="2009">
                  <c:v>1.4892948763883911</c:v>
                </c:pt>
                <c:pt idx="2010">
                  <c:v>1.4892124686492296</c:v>
                </c:pt>
                <c:pt idx="2011">
                  <c:v>1.4896409888928699</c:v>
                </c:pt>
                <c:pt idx="2012">
                  <c:v>1.4906485130777498</c:v>
                </c:pt>
                <c:pt idx="2013">
                  <c:v>1.491924041562164</c:v>
                </c:pt>
                <c:pt idx="2014">
                  <c:v>1.4923525618058042</c:v>
                </c:pt>
                <c:pt idx="2015">
                  <c:v>1.4918380508778215</c:v>
                </c:pt>
                <c:pt idx="2016">
                  <c:v>1.4918530992475814</c:v>
                </c:pt>
                <c:pt idx="2017">
                  <c:v>1.4930770333213901</c:v>
                </c:pt>
                <c:pt idx="2018">
                  <c:v>1.4952053027588676</c:v>
                </c:pt>
                <c:pt idx="2019">
                  <c:v>1.496248656395557</c:v>
                </c:pt>
                <c:pt idx="2020">
                  <c:v>1.4966162665711213</c:v>
                </c:pt>
                <c:pt idx="2021">
                  <c:v>1.4968570404872805</c:v>
                </c:pt>
                <c:pt idx="2022">
                  <c:v>1.4975098530992474</c:v>
                </c:pt>
                <c:pt idx="2023">
                  <c:v>1.4978781798638479</c:v>
                </c:pt>
                <c:pt idx="2024">
                  <c:v>1.497259763525618</c:v>
                </c:pt>
                <c:pt idx="2025">
                  <c:v>1.495229666786098</c:v>
                </c:pt>
                <c:pt idx="2026">
                  <c:v>1.4939261913292725</c:v>
                </c:pt>
                <c:pt idx="2027">
                  <c:v>1.4912669294159799</c:v>
                </c:pt>
                <c:pt idx="2028">
                  <c:v>1.4895664636331063</c:v>
                </c:pt>
                <c:pt idx="2029">
                  <c:v>1.488916517377284</c:v>
                </c:pt>
                <c:pt idx="2030">
                  <c:v>1.4882794697241131</c:v>
                </c:pt>
                <c:pt idx="2031">
                  <c:v>1.4886098172697957</c:v>
                </c:pt>
                <c:pt idx="2032">
                  <c:v>1.4885059118595485</c:v>
                </c:pt>
                <c:pt idx="2033">
                  <c:v>1.487114295951272</c:v>
                </c:pt>
                <c:pt idx="2034">
                  <c:v>1.4871357936223575</c:v>
                </c:pt>
                <c:pt idx="2035">
                  <c:v>1.4867932640630597</c:v>
                </c:pt>
                <c:pt idx="2036">
                  <c:v>1.488748835542816</c:v>
                </c:pt>
                <c:pt idx="2037">
                  <c:v>1.4881719813686849</c:v>
                </c:pt>
                <c:pt idx="2038">
                  <c:v>1.4858645646721602</c:v>
                </c:pt>
                <c:pt idx="2039">
                  <c:v>1.4824579003941238</c:v>
                </c:pt>
                <c:pt idx="2040">
                  <c:v>1.4818645646721602</c:v>
                </c:pt>
                <c:pt idx="2041">
                  <c:v>1.4816051594410604</c:v>
                </c:pt>
                <c:pt idx="2042">
                  <c:v>1.481890361877463</c:v>
                </c:pt>
                <c:pt idx="2043">
                  <c:v>1.4781490505195269</c:v>
                </c:pt>
                <c:pt idx="2044">
                  <c:v>1.4738380508778215</c:v>
                </c:pt>
                <c:pt idx="2045">
                  <c:v>1.4717484772482978</c:v>
                </c:pt>
                <c:pt idx="2046">
                  <c:v>1.4686270154066641</c:v>
                </c:pt>
                <c:pt idx="2047">
                  <c:v>1.4680859906843424</c:v>
                </c:pt>
                <c:pt idx="2048">
                  <c:v>1.4685768541741311</c:v>
                </c:pt>
                <c:pt idx="2049">
                  <c:v>1.4684192045861697</c:v>
                </c:pt>
                <c:pt idx="2050">
                  <c:v>1.4696517377284126</c:v>
                </c:pt>
                <c:pt idx="2051">
                  <c:v>1.4710175564313863</c:v>
                </c:pt>
                <c:pt idx="2052">
                  <c:v>1.4724944464349694</c:v>
                </c:pt>
                <c:pt idx="2053">
                  <c:v>1.4692096022930847</c:v>
                </c:pt>
                <c:pt idx="2054">
                  <c:v>1.4674589752776781</c:v>
                </c:pt>
                <c:pt idx="2055">
                  <c:v>1.4671365102113936</c:v>
                </c:pt>
                <c:pt idx="2056">
                  <c:v>1.4672131852382657</c:v>
                </c:pt>
                <c:pt idx="2057">
                  <c:v>1.4666148333930489</c:v>
                </c:pt>
                <c:pt idx="2058">
                  <c:v>1.4647115729129343</c:v>
                </c:pt>
                <c:pt idx="2059">
                  <c:v>1.4657979218917949</c:v>
                </c:pt>
                <c:pt idx="2060">
                  <c:v>1.468080974561089</c:v>
                </c:pt>
                <c:pt idx="2061">
                  <c:v>1.4687173056252238</c:v>
                </c:pt>
                <c:pt idx="2062">
                  <c:v>1.469137943389466</c:v>
                </c:pt>
                <c:pt idx="2063">
                  <c:v>1.4700250806162665</c:v>
                </c:pt>
                <c:pt idx="2064">
                  <c:v>1.4691085632389824</c:v>
                </c:pt>
                <c:pt idx="2065">
                  <c:v>1.4655284844141883</c:v>
                </c:pt>
                <c:pt idx="2066">
                  <c:v>1.461782156932999</c:v>
                </c:pt>
                <c:pt idx="2067">
                  <c:v>1.4599720530275886</c:v>
                </c:pt>
                <c:pt idx="2068">
                  <c:v>1.4565510569688283</c:v>
                </c:pt>
                <c:pt idx="2069">
                  <c:v>1.456122536725188</c:v>
                </c:pt>
                <c:pt idx="2070">
                  <c:v>1.4552411322106771</c:v>
                </c:pt>
                <c:pt idx="2071">
                  <c:v>1.4551730562522391</c:v>
                </c:pt>
                <c:pt idx="2072">
                  <c:v>1.4564951630240055</c:v>
                </c:pt>
                <c:pt idx="2073">
                  <c:v>1.457966320315299</c:v>
                </c:pt>
                <c:pt idx="2074">
                  <c:v>1.4583188821211035</c:v>
                </c:pt>
                <c:pt idx="2075">
                  <c:v>1.4588599068434251</c:v>
                </c:pt>
                <c:pt idx="2076">
                  <c:v>1.4615585811537082</c:v>
                </c:pt>
                <c:pt idx="2077">
                  <c:v>1.4630161232533141</c:v>
                </c:pt>
                <c:pt idx="2078">
                  <c:v>1.4637334288785382</c:v>
                </c:pt>
                <c:pt idx="2079">
                  <c:v>1.4657606592619132</c:v>
                </c:pt>
                <c:pt idx="2080">
                  <c:v>1.4664600501612324</c:v>
                </c:pt>
                <c:pt idx="2081">
                  <c:v>1.4657577929057686</c:v>
                </c:pt>
                <c:pt idx="2082">
                  <c:v>1.4645804371193121</c:v>
                </c:pt>
                <c:pt idx="2083">
                  <c:v>1.4635858115370834</c:v>
                </c:pt>
                <c:pt idx="2084">
                  <c:v>1.4630060910068075</c:v>
                </c:pt>
                <c:pt idx="2085">
                  <c:v>1.4630404872805445</c:v>
                </c:pt>
                <c:pt idx="2086">
                  <c:v>1.4634052310999641</c:v>
                </c:pt>
                <c:pt idx="2087">
                  <c:v>1.4631049802938014</c:v>
                </c:pt>
                <c:pt idx="2088">
                  <c:v>1.4627982801863131</c:v>
                </c:pt>
                <c:pt idx="2089">
                  <c:v>1.4620673593694016</c:v>
                </c:pt>
                <c:pt idx="2090">
                  <c:v>1.4627044070225723</c:v>
                </c:pt>
                <c:pt idx="2091">
                  <c:v>1.4632310999641704</c:v>
                </c:pt>
                <c:pt idx="2092">
                  <c:v>1.4628097456108919</c:v>
                </c:pt>
                <c:pt idx="2093">
                  <c:v>1.4629143676101755</c:v>
                </c:pt>
                <c:pt idx="2094">
                  <c:v>1.4634482264421353</c:v>
                </c:pt>
                <c:pt idx="2095">
                  <c:v>1.4644758151200286</c:v>
                </c:pt>
                <c:pt idx="2096">
                  <c:v>1.4643962737370118</c:v>
                </c:pt>
                <c:pt idx="2097">
                  <c:v>1.4634116804012898</c:v>
                </c:pt>
                <c:pt idx="2098">
                  <c:v>1.4622350412038694</c:v>
                </c:pt>
                <c:pt idx="2099">
                  <c:v>1.4615320673593692</c:v>
                </c:pt>
                <c:pt idx="2100">
                  <c:v>1.4617599426728769</c:v>
                </c:pt>
                <c:pt idx="2101">
                  <c:v>1.4600716589036185</c:v>
                </c:pt>
                <c:pt idx="2102">
                  <c:v>1.4587452525976352</c:v>
                </c:pt>
                <c:pt idx="2103">
                  <c:v>1.4582386241490504</c:v>
                </c:pt>
                <c:pt idx="2104">
                  <c:v>1.456660695091365</c:v>
                </c:pt>
                <c:pt idx="2105">
                  <c:v>1.4576675026872088</c:v>
                </c:pt>
                <c:pt idx="2106">
                  <c:v>1.4579648871372266</c:v>
                </c:pt>
                <c:pt idx="2107">
                  <c:v>1.4566864922966676</c:v>
                </c:pt>
                <c:pt idx="2108">
                  <c:v>1.4559842350412038</c:v>
                </c:pt>
                <c:pt idx="2109">
                  <c:v>1.4553608025797204</c:v>
                </c:pt>
                <c:pt idx="2110">
                  <c:v>1.4545338588319596</c:v>
                </c:pt>
                <c:pt idx="2111">
                  <c:v>1.4548455750627014</c:v>
                </c:pt>
                <c:pt idx="2112">
                  <c:v>1.4559147259046936</c:v>
                </c:pt>
                <c:pt idx="2113">
                  <c:v>1.4570942314582587</c:v>
                </c:pt>
                <c:pt idx="2114">
                  <c:v>1.4564163382300248</c:v>
                </c:pt>
                <c:pt idx="2115">
                  <c:v>1.4555671802221426</c:v>
                </c:pt>
                <c:pt idx="2116">
                  <c:v>1.4565216768183444</c:v>
                </c:pt>
                <c:pt idx="2117">
                  <c:v>1.4566134002149767</c:v>
                </c:pt>
                <c:pt idx="2118">
                  <c:v>1.4566270154066641</c:v>
                </c:pt>
                <c:pt idx="2119">
                  <c:v>1.4567574346112504</c:v>
                </c:pt>
                <c:pt idx="2120">
                  <c:v>1.457499820852741</c:v>
                </c:pt>
                <c:pt idx="2121">
                  <c:v>1.4584450017914725</c:v>
                </c:pt>
                <c:pt idx="2122">
                  <c:v>1.4585983518452168</c:v>
                </c:pt>
                <c:pt idx="2123">
                  <c:v>1.4587015406664277</c:v>
                </c:pt>
                <c:pt idx="2124">
                  <c:v>1.4581368685059117</c:v>
                </c:pt>
                <c:pt idx="2125">
                  <c:v>1.4580451451092797</c:v>
                </c:pt>
                <c:pt idx="2126">
                  <c:v>1.4577491938373341</c:v>
                </c:pt>
                <c:pt idx="2127">
                  <c:v>1.4572669294159799</c:v>
                </c:pt>
                <c:pt idx="2128">
                  <c:v>1.4570268720888571</c:v>
                </c:pt>
                <c:pt idx="2129">
                  <c:v>1.4566628448584735</c:v>
                </c:pt>
                <c:pt idx="2130">
                  <c:v>1.4567724829810103</c:v>
                </c:pt>
                <c:pt idx="2131">
                  <c:v>1.4562558222859188</c:v>
                </c:pt>
                <c:pt idx="2132">
                  <c:v>1.4559949838767465</c:v>
                </c:pt>
                <c:pt idx="2133">
                  <c:v>1.4560515944106054</c:v>
                </c:pt>
                <c:pt idx="2134">
                  <c:v>1.4573242565388749</c:v>
                </c:pt>
                <c:pt idx="2135">
                  <c:v>1.4576495879613041</c:v>
                </c:pt>
                <c:pt idx="2136">
                  <c:v>1.4582916517377285</c:v>
                </c:pt>
                <c:pt idx="2137">
                  <c:v>1.4601504836975994</c:v>
                </c:pt>
                <c:pt idx="2138">
                  <c:v>1.4599742027946971</c:v>
                </c:pt>
                <c:pt idx="2139">
                  <c:v>1.460316732353995</c:v>
                </c:pt>
                <c:pt idx="2140">
                  <c:v>1.4607925474740235</c:v>
                </c:pt>
                <c:pt idx="2141">
                  <c:v>1.4611207452525976</c:v>
                </c:pt>
                <c:pt idx="2142">
                  <c:v>1.4614503762092439</c:v>
                </c:pt>
                <c:pt idx="2143">
                  <c:v>1.4618208527409529</c:v>
                </c:pt>
                <c:pt idx="2144">
                  <c:v>1.4625926191329273</c:v>
                </c:pt>
                <c:pt idx="2145">
                  <c:v>1.4632189179505553</c:v>
                </c:pt>
                <c:pt idx="2146">
                  <c:v>1.4636015764958794</c:v>
                </c:pt>
                <c:pt idx="2147">
                  <c:v>1.4641297026155498</c:v>
                </c:pt>
                <c:pt idx="2148">
                  <c:v>1.4637076316732354</c:v>
                </c:pt>
                <c:pt idx="2149">
                  <c:v>1.4637893228233607</c:v>
                </c:pt>
                <c:pt idx="2150">
                  <c:v>1.4635349337155141</c:v>
                </c:pt>
                <c:pt idx="2151">
                  <c:v>1.4631981368685059</c:v>
                </c:pt>
                <c:pt idx="2152">
                  <c:v>1.4631902543891078</c:v>
                </c:pt>
                <c:pt idx="2153">
                  <c:v>1.4618788964528842</c:v>
                </c:pt>
                <c:pt idx="2154">
                  <c:v>1.4622543891078466</c:v>
                </c:pt>
                <c:pt idx="2155">
                  <c:v>1.4615385166606949</c:v>
                </c:pt>
                <c:pt idx="2156">
                  <c:v>1.4602701540666427</c:v>
                </c:pt>
                <c:pt idx="2157">
                  <c:v>1.4593565030455034</c:v>
                </c:pt>
                <c:pt idx="2158">
                  <c:v>1.4589415979935507</c:v>
                </c:pt>
                <c:pt idx="2159">
                  <c:v>1.4605051952705124</c:v>
                </c:pt>
                <c:pt idx="2160">
                  <c:v>1.4603869580795412</c:v>
                </c:pt>
                <c:pt idx="2161">
                  <c:v>1.461568613400215</c:v>
                </c:pt>
                <c:pt idx="2162">
                  <c:v>1.4619175922608383</c:v>
                </c:pt>
                <c:pt idx="2163">
                  <c:v>1.4617033321390183</c:v>
                </c:pt>
                <c:pt idx="2164">
                  <c:v>1.4643518452167681</c:v>
                </c:pt>
                <c:pt idx="2165">
                  <c:v>1.4642035112862772</c:v>
                </c:pt>
                <c:pt idx="2166">
                  <c:v>1.4636395557147974</c:v>
                </c:pt>
                <c:pt idx="2167">
                  <c:v>1.463989251164457</c:v>
                </c:pt>
                <c:pt idx="2168">
                  <c:v>1.4648462916517375</c:v>
                </c:pt>
                <c:pt idx="2169">
                  <c:v>1.4648534575420995</c:v>
                </c:pt>
                <c:pt idx="2170">
                  <c:v>1.4659727696166249</c:v>
                </c:pt>
                <c:pt idx="2171">
                  <c:v>1.4662020781082048</c:v>
                </c:pt>
                <c:pt idx="2172">
                  <c:v>1.4669193837334287</c:v>
                </c:pt>
                <c:pt idx="2173">
                  <c:v>1.4659562880687924</c:v>
                </c:pt>
                <c:pt idx="2174">
                  <c:v>1.4661132210677177</c:v>
                </c:pt>
                <c:pt idx="2175">
                  <c:v>1.467290576854174</c:v>
                </c:pt>
                <c:pt idx="2176">
                  <c:v>1.4681590827660336</c:v>
                </c:pt>
                <c:pt idx="2177">
                  <c:v>1.4680859906843424</c:v>
                </c:pt>
                <c:pt idx="2178">
                  <c:v>1.4682257255463989</c:v>
                </c:pt>
                <c:pt idx="2179">
                  <c:v>1.470133285560731</c:v>
                </c:pt>
                <c:pt idx="2180">
                  <c:v>1.4720788247939804</c:v>
                </c:pt>
                <c:pt idx="2181">
                  <c:v>1.4726728771049802</c:v>
                </c:pt>
                <c:pt idx="2182">
                  <c:v>1.4720121820136149</c:v>
                </c:pt>
                <c:pt idx="2183">
                  <c:v>1.4731701898960945</c:v>
                </c:pt>
                <c:pt idx="2184">
                  <c:v>1.4744464349695448</c:v>
                </c:pt>
                <c:pt idx="2185">
                  <c:v>1.4752268004299531</c:v>
                </c:pt>
                <c:pt idx="2186">
                  <c:v>1.4761655320673592</c:v>
                </c:pt>
                <c:pt idx="2187">
                  <c:v>1.4762852024364026</c:v>
                </c:pt>
                <c:pt idx="2188">
                  <c:v>1.475691866714439</c:v>
                </c:pt>
                <c:pt idx="2189">
                  <c:v>1.4766700107488353</c:v>
                </c:pt>
                <c:pt idx="2190">
                  <c:v>1.4774589752776781</c:v>
                </c:pt>
                <c:pt idx="2191">
                  <c:v>1.4791064134718739</c:v>
                </c:pt>
                <c:pt idx="2192">
                  <c:v>1.4791150125403081</c:v>
                </c:pt>
                <c:pt idx="2193">
                  <c:v>1.4795471157291291</c:v>
                </c:pt>
                <c:pt idx="2194">
                  <c:v>1.4806771766391973</c:v>
                </c:pt>
                <c:pt idx="2195">
                  <c:v>1.4823260480114653</c:v>
                </c:pt>
                <c:pt idx="2196">
                  <c:v>1.4831565747044069</c:v>
                </c:pt>
                <c:pt idx="2197">
                  <c:v>1.4823461125044786</c:v>
                </c:pt>
                <c:pt idx="2198">
                  <c:v>1.4819906843425295</c:v>
                </c:pt>
                <c:pt idx="2199">
                  <c:v>1.4814432103188819</c:v>
                </c:pt>
                <c:pt idx="2200">
                  <c:v>1.4819527051236114</c:v>
                </c:pt>
                <c:pt idx="2201">
                  <c:v>1.4828986026513793</c:v>
                </c:pt>
                <c:pt idx="2202">
                  <c:v>1.4835148692225006</c:v>
                </c:pt>
                <c:pt idx="2203">
                  <c:v>1.4839025438910782</c:v>
                </c:pt>
                <c:pt idx="2204">
                  <c:v>1.482496596202078</c:v>
                </c:pt>
                <c:pt idx="2205">
                  <c:v>1.4822357577929057</c:v>
                </c:pt>
                <c:pt idx="2206">
                  <c:v>1.4811981368685059</c:v>
                </c:pt>
                <c:pt idx="2207">
                  <c:v>1.4805854532425653</c:v>
                </c:pt>
                <c:pt idx="2208">
                  <c:v>1.4814525259763525</c:v>
                </c:pt>
                <c:pt idx="2209">
                  <c:v>1.4818101039054101</c:v>
                </c:pt>
                <c:pt idx="2210">
                  <c:v>1.4807359369401647</c:v>
                </c:pt>
                <c:pt idx="2211">
                  <c:v>1.479737011823719</c:v>
                </c:pt>
                <c:pt idx="2212">
                  <c:v>1.4793529201003224</c:v>
                </c:pt>
                <c:pt idx="2213">
                  <c:v>1.4796338230025079</c:v>
                </c:pt>
                <c:pt idx="2214">
                  <c:v>1.4798036546040845</c:v>
                </c:pt>
                <c:pt idx="2215">
                  <c:v>1.4799261913292725</c:v>
                </c:pt>
                <c:pt idx="2216">
                  <c:v>1.4790670010748834</c:v>
                </c:pt>
                <c:pt idx="2217">
                  <c:v>1.4797083482622715</c:v>
                </c:pt>
                <c:pt idx="2218">
                  <c:v>1.4799742027946969</c:v>
                </c:pt>
                <c:pt idx="2219">
                  <c:v>1.4802780365460406</c:v>
                </c:pt>
                <c:pt idx="2220">
                  <c:v>1.4813464707989967</c:v>
                </c:pt>
                <c:pt idx="2221">
                  <c:v>1.4810655678968112</c:v>
                </c:pt>
                <c:pt idx="2222">
                  <c:v>1.4807638839125761</c:v>
                </c:pt>
                <c:pt idx="2223">
                  <c:v>1.4820207810820494</c:v>
                </c:pt>
                <c:pt idx="2224">
                  <c:v>1.4826384808312432</c:v>
                </c:pt>
                <c:pt idx="2225">
                  <c:v>1.4826384808312432</c:v>
                </c:pt>
                <c:pt idx="2226">
                  <c:v>1.4825589394482264</c:v>
                </c:pt>
                <c:pt idx="2227">
                  <c:v>1.4832654962379075</c:v>
                </c:pt>
                <c:pt idx="2228">
                  <c:v>1.4841519168756718</c:v>
                </c:pt>
                <c:pt idx="2229">
                  <c:v>1.4838674310283051</c:v>
                </c:pt>
                <c:pt idx="2230">
                  <c:v>1.4842966678609817</c:v>
                </c:pt>
                <c:pt idx="2231">
                  <c:v>1.4845711214618416</c:v>
                </c:pt>
                <c:pt idx="2232">
                  <c:v>1.484649946255822</c:v>
                </c:pt>
                <c:pt idx="2233">
                  <c:v>1.4845288427087064</c:v>
                </c:pt>
                <c:pt idx="2234">
                  <c:v>1.4851429595127192</c:v>
                </c:pt>
                <c:pt idx="2235">
                  <c:v>1.4855686134002148</c:v>
                </c:pt>
                <c:pt idx="2236">
                  <c:v>1.4857534933715515</c:v>
                </c:pt>
                <c:pt idx="2237">
                  <c:v>1.4866126836259403</c:v>
                </c:pt>
                <c:pt idx="2238">
                  <c:v>1.4874467932640631</c:v>
                </c:pt>
                <c:pt idx="2239">
                  <c:v>1.4879089931924041</c:v>
                </c:pt>
                <c:pt idx="2240">
                  <c:v>1.489557147975636</c:v>
                </c:pt>
                <c:pt idx="2241">
                  <c:v>1.4897757076316731</c:v>
                </c:pt>
                <c:pt idx="2242">
                  <c:v>1.4896467216051594</c:v>
                </c:pt>
                <c:pt idx="2243">
                  <c:v>1.4897778573987819</c:v>
                </c:pt>
                <c:pt idx="2244">
                  <c:v>1.4903461125044786</c:v>
                </c:pt>
                <c:pt idx="2245">
                  <c:v>1.4908032963095663</c:v>
                </c:pt>
                <c:pt idx="2246">
                  <c:v>1.4907968470082407</c:v>
                </c:pt>
                <c:pt idx="2247">
                  <c:v>1.4910892153350053</c:v>
                </c:pt>
                <c:pt idx="2248">
                  <c:v>1.4912812611967037</c:v>
                </c:pt>
                <c:pt idx="2249">
                  <c:v>1.4915872447151559</c:v>
                </c:pt>
                <c:pt idx="2250">
                  <c:v>1.4915965603726262</c:v>
                </c:pt>
                <c:pt idx="2251">
                  <c:v>1.4920910068075959</c:v>
                </c:pt>
                <c:pt idx="2252">
                  <c:v>1.4930784664994625</c:v>
                </c:pt>
                <c:pt idx="2253">
                  <c:v>1.4951107130060908</c:v>
                </c:pt>
                <c:pt idx="2254">
                  <c:v>1.4954080974561088</c:v>
                </c:pt>
                <c:pt idx="2255">
                  <c:v>1.4956768183446791</c:v>
                </c:pt>
                <c:pt idx="2256">
                  <c:v>1.496187029738445</c:v>
                </c:pt>
                <c:pt idx="2257">
                  <c:v>1.49710713006091</c:v>
                </c:pt>
                <c:pt idx="2258">
                  <c:v>1.498118953780007</c:v>
                </c:pt>
                <c:pt idx="2259">
                  <c:v>1.498622715872447</c:v>
                </c:pt>
                <c:pt idx="2260">
                  <c:v>1.4988957362952344</c:v>
                </c:pt>
                <c:pt idx="2261">
                  <c:v>1.4990584020064492</c:v>
                </c:pt>
                <c:pt idx="2262">
                  <c:v>1.4977800071658902</c:v>
                </c:pt>
                <c:pt idx="2263">
                  <c:v>1.4974080974561088</c:v>
                </c:pt>
                <c:pt idx="2264">
                  <c:v>1.4976051594410604</c:v>
                </c:pt>
                <c:pt idx="2265">
                  <c:v>1.4976703690433535</c:v>
                </c:pt>
                <c:pt idx="2266">
                  <c:v>1.4983518452167681</c:v>
                </c:pt>
                <c:pt idx="2267">
                  <c:v>1.4995098530992474</c:v>
                </c:pt>
                <c:pt idx="2268">
                  <c:v>1.4999849516302399</c:v>
                </c:pt>
                <c:pt idx="2269">
                  <c:v>1.5009559297742745</c:v>
                </c:pt>
                <c:pt idx="2270">
                  <c:v>1.5017018989609459</c:v>
                </c:pt>
                <c:pt idx="2271">
                  <c:v>1.5023926907918306</c:v>
                </c:pt>
                <c:pt idx="2272">
                  <c:v>1.5020673593694014</c:v>
                </c:pt>
                <c:pt idx="2273">
                  <c:v>1.5026005016123254</c:v>
                </c:pt>
                <c:pt idx="2274">
                  <c:v>1.5026506628448584</c:v>
                </c:pt>
                <c:pt idx="2275">
                  <c:v>1.5026735936940165</c:v>
                </c:pt>
                <c:pt idx="2276">
                  <c:v>1.5035643138659975</c:v>
                </c:pt>
                <c:pt idx="2277">
                  <c:v>1.5048642063776423</c:v>
                </c:pt>
                <c:pt idx="2278">
                  <c:v>1.5065202436402723</c:v>
                </c:pt>
                <c:pt idx="2279">
                  <c:v>1.5068728054460765</c:v>
                </c:pt>
                <c:pt idx="2280">
                  <c:v>1.5069530634181296</c:v>
                </c:pt>
                <c:pt idx="2281">
                  <c:v>1.5077800071658902</c:v>
                </c:pt>
                <c:pt idx="2282">
                  <c:v>1.5073830168398423</c:v>
                </c:pt>
                <c:pt idx="2283">
                  <c:v>1.5071881046219993</c:v>
                </c:pt>
                <c:pt idx="2284">
                  <c:v>1.5077133643855247</c:v>
                </c:pt>
                <c:pt idx="2285">
                  <c:v>1.5081297026155498</c:v>
                </c:pt>
                <c:pt idx="2286">
                  <c:v>1.5076918667144392</c:v>
                </c:pt>
                <c:pt idx="2287">
                  <c:v>1.5080300967395199</c:v>
                </c:pt>
                <c:pt idx="2288">
                  <c:v>1.5074303117162307</c:v>
                </c:pt>
                <c:pt idx="2289">
                  <c:v>1.5060286635614475</c:v>
                </c:pt>
                <c:pt idx="2290">
                  <c:v>1.5058774632748118</c:v>
                </c:pt>
                <c:pt idx="2291">
                  <c:v>1.5058896452884269</c:v>
                </c:pt>
                <c:pt idx="2292">
                  <c:v>1.5066449301325688</c:v>
                </c:pt>
                <c:pt idx="2293">
                  <c:v>1.5061053385883194</c:v>
                </c:pt>
                <c:pt idx="2294">
                  <c:v>1.5063604442852023</c:v>
                </c:pt>
                <c:pt idx="2295">
                  <c:v>1.506264421354353</c:v>
                </c:pt>
                <c:pt idx="2296">
                  <c:v>1.5057083482622715</c:v>
                </c:pt>
                <c:pt idx="2297">
                  <c:v>1.5056746685775706</c:v>
                </c:pt>
                <c:pt idx="2298">
                  <c:v>1.5067646005016122</c:v>
                </c:pt>
                <c:pt idx="2299">
                  <c:v>1.5070068075958436</c:v>
                </c:pt>
                <c:pt idx="2300">
                  <c:v>1.5075707631673234</c:v>
                </c:pt>
                <c:pt idx="2301">
                  <c:v>1.5082450734503761</c:v>
                </c:pt>
                <c:pt idx="2302">
                  <c:v>1.5087051236116087</c:v>
                </c:pt>
                <c:pt idx="2303">
                  <c:v>1.5090662844858473</c:v>
                </c:pt>
                <c:pt idx="2304">
                  <c:v>1.5095671802221424</c:v>
                </c:pt>
                <c:pt idx="2305">
                  <c:v>1.5104106055177355</c:v>
                </c:pt>
                <c:pt idx="2306">
                  <c:v>1.5107208885704047</c:v>
                </c:pt>
                <c:pt idx="2307">
                  <c:v>1.5111594410605516</c:v>
                </c:pt>
                <c:pt idx="2308">
                  <c:v>1.5119061268362592</c:v>
                </c:pt>
                <c:pt idx="2309">
                  <c:v>1.5122307416696523</c:v>
                </c:pt>
                <c:pt idx="2310">
                  <c:v>1.5134181297026155</c:v>
                </c:pt>
                <c:pt idx="2311">
                  <c:v>1.5174346112504478</c:v>
                </c:pt>
                <c:pt idx="2312">
                  <c:v>1.5176030096739519</c:v>
                </c:pt>
                <c:pt idx="2313">
                  <c:v>1.5204292368326764</c:v>
                </c:pt>
                <c:pt idx="2314">
                  <c:v>1.5219362235757792</c:v>
                </c:pt>
                <c:pt idx="2315">
                  <c:v>1.5233937656753849</c:v>
                </c:pt>
                <c:pt idx="2316">
                  <c:v>1.5221340021497671</c:v>
                </c:pt>
                <c:pt idx="2317">
                  <c:v>1.5231121461841632</c:v>
                </c:pt>
                <c:pt idx="2318">
                  <c:v>1.5237427445360083</c:v>
                </c:pt>
                <c:pt idx="2319">
                  <c:v>1.524591902543891</c:v>
                </c:pt>
                <c:pt idx="2320">
                  <c:v>1.525794338946614</c:v>
                </c:pt>
                <c:pt idx="2321">
                  <c:v>1.5264450017914724</c:v>
                </c:pt>
                <c:pt idx="2322">
                  <c:v>1.5275435327839484</c:v>
                </c:pt>
                <c:pt idx="2323">
                  <c:v>1.5298573987817985</c:v>
                </c:pt>
                <c:pt idx="2324">
                  <c:v>1.5287001074883553</c:v>
                </c:pt>
                <c:pt idx="2325">
                  <c:v>1.5290297384450018</c:v>
                </c:pt>
                <c:pt idx="2326">
                  <c:v>1.5299347903977067</c:v>
                </c:pt>
                <c:pt idx="2327">
                  <c:v>1.5321820136151916</c:v>
                </c:pt>
                <c:pt idx="2328">
                  <c:v>1.5345266929415979</c:v>
                </c:pt>
                <c:pt idx="2329">
                  <c:v>1.5343475456825511</c:v>
                </c:pt>
                <c:pt idx="2330">
                  <c:v>1.5341082049444643</c:v>
                </c:pt>
                <c:pt idx="2331">
                  <c:v>1.5358753135077032</c:v>
                </c:pt>
                <c:pt idx="2332">
                  <c:v>1.5354632748118953</c:v>
                </c:pt>
                <c:pt idx="2333">
                  <c:v>1.533893228233608</c:v>
                </c:pt>
                <c:pt idx="2334">
                  <c:v>1.5334854890720169</c:v>
                </c:pt>
                <c:pt idx="2335">
                  <c:v>1.5327975635972768</c:v>
                </c:pt>
                <c:pt idx="2336">
                  <c:v>1.5336818344679324</c:v>
                </c:pt>
                <c:pt idx="2337">
                  <c:v>1.5336932998925117</c:v>
                </c:pt>
                <c:pt idx="2338">
                  <c:v>1.5339111429595125</c:v>
                </c:pt>
                <c:pt idx="2339">
                  <c:v>1.5343067001074884</c:v>
                </c:pt>
                <c:pt idx="2340">
                  <c:v>1.5357040487280544</c:v>
                </c:pt>
                <c:pt idx="2341">
                  <c:v>1.5364758151200286</c:v>
                </c:pt>
                <c:pt idx="2342">
                  <c:v>1.5366628448584736</c:v>
                </c:pt>
                <c:pt idx="2343">
                  <c:v>1.5363640272303831</c:v>
                </c:pt>
                <c:pt idx="2344">
                  <c:v>1.5364485847366534</c:v>
                </c:pt>
                <c:pt idx="2345">
                  <c:v>1.5374618416338228</c:v>
                </c:pt>
                <c:pt idx="2346">
                  <c:v>1.5360895736295233</c:v>
                </c:pt>
                <c:pt idx="2347">
                  <c:v>1.536363310641347</c:v>
                </c:pt>
                <c:pt idx="2348">
                  <c:v>1.5371286277319955</c:v>
                </c:pt>
                <c:pt idx="2349">
                  <c:v>1.5371429595127193</c:v>
                </c:pt>
                <c:pt idx="2350">
                  <c:v>1.5385990684342528</c:v>
                </c:pt>
                <c:pt idx="2351">
                  <c:v>1.5387165890361876</c:v>
                </c:pt>
                <c:pt idx="2352">
                  <c:v>1.5387423862414904</c:v>
                </c:pt>
                <c:pt idx="2353">
                  <c:v>1.5388928699390898</c:v>
                </c:pt>
                <c:pt idx="2354">
                  <c:v>1.5384299534217125</c:v>
                </c:pt>
                <c:pt idx="2355">
                  <c:v>1.5381433178072375</c:v>
                </c:pt>
                <c:pt idx="2356">
                  <c:v>1.5380637764242204</c:v>
                </c:pt>
                <c:pt idx="2357">
                  <c:v>1.5377413113579361</c:v>
                </c:pt>
                <c:pt idx="2358">
                  <c:v>1.5377671085632389</c:v>
                </c:pt>
                <c:pt idx="2359">
                  <c:v>1.5370462199928339</c:v>
                </c:pt>
                <c:pt idx="2360">
                  <c:v>1.5371178788964526</c:v>
                </c:pt>
                <c:pt idx="2361">
                  <c:v>1.537034754568255</c:v>
                </c:pt>
                <c:pt idx="2362">
                  <c:v>1.5373780007165889</c:v>
                </c:pt>
                <c:pt idx="2363">
                  <c:v>1.5387903977069151</c:v>
                </c:pt>
                <c:pt idx="2364">
                  <c:v>1.5388319598710138</c:v>
                </c:pt>
                <c:pt idx="2365">
                  <c:v>1.5387416696524543</c:v>
                </c:pt>
                <c:pt idx="2366">
                  <c:v>1.5384686492296666</c:v>
                </c:pt>
                <c:pt idx="2367">
                  <c:v>1.5380336796847007</c:v>
                </c:pt>
                <c:pt idx="2368">
                  <c:v>1.5381132210677175</c:v>
                </c:pt>
                <c:pt idx="2369">
                  <c:v>1.5386005016123252</c:v>
                </c:pt>
                <c:pt idx="2370">
                  <c:v>1.5381855965603723</c:v>
                </c:pt>
                <c:pt idx="2371">
                  <c:v>1.5365718380508777</c:v>
                </c:pt>
                <c:pt idx="2372">
                  <c:v>1.5358953780007165</c:v>
                </c:pt>
                <c:pt idx="2373">
                  <c:v>1.5355227517018988</c:v>
                </c:pt>
                <c:pt idx="2374">
                  <c:v>1.5356065926191329</c:v>
                </c:pt>
                <c:pt idx="2375">
                  <c:v>1.5351680401289858</c:v>
                </c:pt>
                <c:pt idx="2376">
                  <c:v>1.5326284485847366</c:v>
                </c:pt>
                <c:pt idx="2377">
                  <c:v>1.5322020781082049</c:v>
                </c:pt>
                <c:pt idx="2378">
                  <c:v>1.532721605159441</c:v>
                </c:pt>
                <c:pt idx="2379">
                  <c:v>1.5340888570404871</c:v>
                </c:pt>
                <c:pt idx="2380">
                  <c:v>1.5343525618058043</c:v>
                </c:pt>
                <c:pt idx="2381">
                  <c:v>1.5347531350770331</c:v>
                </c:pt>
                <c:pt idx="2382">
                  <c:v>1.5351357936223573</c:v>
                </c:pt>
                <c:pt idx="2383">
                  <c:v>1.5359218917950554</c:v>
                </c:pt>
                <c:pt idx="2384">
                  <c:v>1.536427803654604</c:v>
                </c:pt>
                <c:pt idx="2385">
                  <c:v>1.5371494088140449</c:v>
                </c:pt>
                <c:pt idx="2386">
                  <c:v>1.5383869580795413</c:v>
                </c:pt>
                <c:pt idx="2387">
                  <c:v>1.5398165532067358</c:v>
                </c:pt>
                <c:pt idx="2388">
                  <c:v>1.5404779648871372</c:v>
                </c:pt>
                <c:pt idx="2389">
                  <c:v>1.5410311716230742</c:v>
                </c:pt>
                <c:pt idx="2390">
                  <c:v>1.5431680401289858</c:v>
                </c:pt>
                <c:pt idx="2391">
                  <c:v>1.5440666427803653</c:v>
                </c:pt>
                <c:pt idx="2392">
                  <c:v>1.5438187029738444</c:v>
                </c:pt>
                <c:pt idx="2393">
                  <c:v>1.5441039054102472</c:v>
                </c:pt>
                <c:pt idx="2394">
                  <c:v>1.5432912934432101</c:v>
                </c:pt>
                <c:pt idx="2395">
                  <c:v>1.5432246506628446</c:v>
                </c:pt>
                <c:pt idx="2396">
                  <c:v>1.5440401289860264</c:v>
                </c:pt>
                <c:pt idx="2397">
                  <c:v>1.5444693658187028</c:v>
                </c:pt>
                <c:pt idx="2398">
                  <c:v>1.5445367251881044</c:v>
                </c:pt>
                <c:pt idx="2399">
                  <c:v>1.5450404872805445</c:v>
                </c:pt>
                <c:pt idx="2400">
                  <c:v>1.5448871372268003</c:v>
                </c:pt>
                <c:pt idx="2401">
                  <c:v>1.5458445001791472</c:v>
                </c:pt>
                <c:pt idx="2402">
                  <c:v>1.5461476173414546</c:v>
                </c:pt>
                <c:pt idx="2403">
                  <c:v>1.5473600859906842</c:v>
                </c:pt>
                <c:pt idx="2404">
                  <c:v>1.5476718022214258</c:v>
                </c:pt>
                <c:pt idx="2405">
                  <c:v>1.5491859548548905</c:v>
                </c:pt>
                <c:pt idx="2406">
                  <c:v>1.549569329989251</c:v>
                </c:pt>
                <c:pt idx="2407">
                  <c:v>1.5492920100322463</c:v>
                </c:pt>
                <c:pt idx="2408">
                  <c:v>1.5496467216051593</c:v>
                </c:pt>
                <c:pt idx="2409">
                  <c:v>1.5493457542099605</c:v>
                </c:pt>
                <c:pt idx="2410">
                  <c:v>1.5489652454317446</c:v>
                </c:pt>
                <c:pt idx="2411">
                  <c:v>1.5518839125761374</c:v>
                </c:pt>
                <c:pt idx="2412">
                  <c:v>1.551583661769975</c:v>
                </c:pt>
                <c:pt idx="2413">
                  <c:v>1.5513887495521317</c:v>
                </c:pt>
                <c:pt idx="2414">
                  <c:v>1.5515499820852741</c:v>
                </c:pt>
                <c:pt idx="2415">
                  <c:v>1.5516553206735937</c:v>
                </c:pt>
                <c:pt idx="2416">
                  <c:v>1.5518874955213184</c:v>
                </c:pt>
                <c:pt idx="2417">
                  <c:v>1.5526169831601575</c:v>
                </c:pt>
                <c:pt idx="2418">
                  <c:v>1.5529867431028304</c:v>
                </c:pt>
                <c:pt idx="2419">
                  <c:v>1.55284772482981</c:v>
                </c:pt>
                <c:pt idx="2420">
                  <c:v>1.5534783231816554</c:v>
                </c:pt>
                <c:pt idx="2421">
                  <c:v>1.5531587244715155</c:v>
                </c:pt>
                <c:pt idx="2422">
                  <c:v>1.5530598351845215</c:v>
                </c:pt>
                <c:pt idx="2423">
                  <c:v>1.5538301683984233</c:v>
                </c:pt>
                <c:pt idx="2424">
                  <c:v>1.5542672877104979</c:v>
                </c:pt>
                <c:pt idx="2425">
                  <c:v>1.5546513794338945</c:v>
                </c:pt>
                <c:pt idx="2426">
                  <c:v>1.5557377284127551</c:v>
                </c:pt>
                <c:pt idx="2427">
                  <c:v>1.5564235041203869</c:v>
                </c:pt>
                <c:pt idx="2428">
                  <c:v>1.5574790397706915</c:v>
                </c:pt>
                <c:pt idx="2429">
                  <c:v>1.5587896811178787</c:v>
                </c:pt>
                <c:pt idx="2430">
                  <c:v>1.5596510211393766</c:v>
                </c:pt>
                <c:pt idx="2431">
                  <c:v>1.5601741311357935</c:v>
                </c:pt>
                <c:pt idx="2432">
                  <c:v>1.5602328914367609</c:v>
                </c:pt>
                <c:pt idx="2433">
                  <c:v>1.5600816911501252</c:v>
                </c:pt>
                <c:pt idx="2434">
                  <c:v>1.5601913292726621</c:v>
                </c:pt>
                <c:pt idx="2435">
                  <c:v>1.5612783948405586</c:v>
                </c:pt>
                <c:pt idx="2436">
                  <c:v>1.5620859906843425</c:v>
                </c:pt>
                <c:pt idx="2437">
                  <c:v>1.5628964528842708</c:v>
                </c:pt>
                <c:pt idx="2438">
                  <c:v>1.5636897169473305</c:v>
                </c:pt>
                <c:pt idx="2439">
                  <c:v>1.5641239699032605</c:v>
                </c:pt>
                <c:pt idx="2440">
                  <c:v>1.5654582586886419</c:v>
                </c:pt>
                <c:pt idx="2441">
                  <c:v>1.5680680759584378</c:v>
                </c:pt>
                <c:pt idx="2442">
                  <c:v>1.5707975635972768</c:v>
                </c:pt>
                <c:pt idx="2443">
                  <c:v>1.5718122536725185</c:v>
                </c:pt>
                <c:pt idx="2444">
                  <c:v>1.5728305266929414</c:v>
                </c:pt>
                <c:pt idx="2445">
                  <c:v>1.5754768900035827</c:v>
                </c:pt>
                <c:pt idx="2446">
                  <c:v>1.5758688642063774</c:v>
                </c:pt>
                <c:pt idx="2447">
                  <c:v>1.5745302758867787</c:v>
                </c:pt>
                <c:pt idx="2448">
                  <c:v>1.5740093156574702</c:v>
                </c:pt>
                <c:pt idx="2449">
                  <c:v>1.5745704048728053</c:v>
                </c:pt>
                <c:pt idx="2450">
                  <c:v>1.5760838409172337</c:v>
                </c:pt>
                <c:pt idx="2451">
                  <c:v>1.5762708706556789</c:v>
                </c:pt>
                <c:pt idx="2452">
                  <c:v>1.576107488355428</c:v>
                </c:pt>
                <c:pt idx="2453">
                  <c:v>1.5759261913292726</c:v>
                </c:pt>
                <c:pt idx="2454">
                  <c:v>1.5725023289143676</c:v>
                </c:pt>
                <c:pt idx="2455">
                  <c:v>1.5723977069150841</c:v>
                </c:pt>
                <c:pt idx="2456">
                  <c:v>1.5716560372626298</c:v>
                </c:pt>
                <c:pt idx="2457">
                  <c:v>1.5715091365102114</c:v>
                </c:pt>
                <c:pt idx="2458">
                  <c:v>1.5721633823002505</c:v>
                </c:pt>
                <c:pt idx="2459">
                  <c:v>1.5718480831243282</c:v>
                </c:pt>
                <c:pt idx="2460">
                  <c:v>1.5707237549265496</c:v>
                </c:pt>
                <c:pt idx="2461">
                  <c:v>1.5693908993192403</c:v>
                </c:pt>
                <c:pt idx="2462">
                  <c:v>1.5691558581153706</c:v>
                </c:pt>
                <c:pt idx="2463">
                  <c:v>1.5699190254389106</c:v>
                </c:pt>
                <c:pt idx="2464">
                  <c:v>1.5698581153708346</c:v>
                </c:pt>
                <c:pt idx="2465">
                  <c:v>1.5705446076675025</c:v>
                </c:pt>
                <c:pt idx="2466">
                  <c:v>1.5698667144392691</c:v>
                </c:pt>
                <c:pt idx="2467">
                  <c:v>1.5691250447868146</c:v>
                </c:pt>
                <c:pt idx="2468">
                  <c:v>1.5675392332497311</c:v>
                </c:pt>
                <c:pt idx="2469">
                  <c:v>1.5673894661411678</c:v>
                </c:pt>
                <c:pt idx="2470">
                  <c:v>1.5676460050161229</c:v>
                </c:pt>
                <c:pt idx="2471">
                  <c:v>1.5681354353278394</c:v>
                </c:pt>
                <c:pt idx="2472">
                  <c:v>1.5674654245790038</c:v>
                </c:pt>
                <c:pt idx="2473">
                  <c:v>1.5667259046936579</c:v>
                </c:pt>
                <c:pt idx="2474">
                  <c:v>1.5671594410605516</c:v>
                </c:pt>
                <c:pt idx="2475">
                  <c:v>1.5709193837334288</c:v>
                </c:pt>
                <c:pt idx="2476">
                  <c:v>1.5686248656395556</c:v>
                </c:pt>
                <c:pt idx="2477">
                  <c:v>1.5681605159441061</c:v>
                </c:pt>
                <c:pt idx="2478">
                  <c:v>1.5684392690791829</c:v>
                </c:pt>
                <c:pt idx="2479">
                  <c:v>1.5691931207452523</c:v>
                </c:pt>
                <c:pt idx="2480">
                  <c:v>1.5691171623074167</c:v>
                </c:pt>
                <c:pt idx="2481">
                  <c:v>1.5681311357936221</c:v>
                </c:pt>
                <c:pt idx="2482">
                  <c:v>1.5682214260121818</c:v>
                </c:pt>
                <c:pt idx="2483">
                  <c:v>1.5689444643496953</c:v>
                </c:pt>
                <c:pt idx="2484">
                  <c:v>1.5698079541383014</c:v>
                </c:pt>
                <c:pt idx="2485">
                  <c:v>1.5704500179147256</c:v>
                </c:pt>
                <c:pt idx="2486">
                  <c:v>1.5705345754209961</c:v>
                </c:pt>
                <c:pt idx="2487">
                  <c:v>1.5714804729487637</c:v>
                </c:pt>
                <c:pt idx="2488">
                  <c:v>1.5718595485489071</c:v>
                </c:pt>
                <c:pt idx="2489">
                  <c:v>1.5727774991042636</c:v>
                </c:pt>
                <c:pt idx="2490">
                  <c:v>1.5748907201719813</c:v>
                </c:pt>
                <c:pt idx="2491">
                  <c:v>1.576237190970978</c:v>
                </c:pt>
                <c:pt idx="2492">
                  <c:v>1.5768620566105336</c:v>
                </c:pt>
                <c:pt idx="2493">
                  <c:v>1.5772934432103187</c:v>
                </c:pt>
                <c:pt idx="2494">
                  <c:v>1.5770935148692224</c:v>
                </c:pt>
                <c:pt idx="2495">
                  <c:v>1.5772654962379076</c:v>
                </c:pt>
                <c:pt idx="2496">
                  <c:v>1.5785947689000357</c:v>
                </c:pt>
                <c:pt idx="2497">
                  <c:v>1.5791465424579003</c:v>
                </c:pt>
                <c:pt idx="2498">
                  <c:v>1.5775220351128627</c:v>
                </c:pt>
                <c:pt idx="2499">
                  <c:v>1.577744177714081</c:v>
                </c:pt>
                <c:pt idx="2500">
                  <c:v>1.5773178072375491</c:v>
                </c:pt>
                <c:pt idx="2501">
                  <c:v>1.5775736295234681</c:v>
                </c:pt>
                <c:pt idx="2502">
                  <c:v>1.5776847008240773</c:v>
                </c:pt>
                <c:pt idx="2503">
                  <c:v>1.5790476531709063</c:v>
                </c:pt>
                <c:pt idx="2504">
                  <c:v>1.5795492654962378</c:v>
                </c:pt>
                <c:pt idx="2505">
                  <c:v>1.579145825868864</c:v>
                </c:pt>
                <c:pt idx="2506">
                  <c:v>1.5788161949122177</c:v>
                </c:pt>
                <c:pt idx="2507">
                  <c:v>1.5793113579362235</c:v>
                </c:pt>
                <c:pt idx="2508">
                  <c:v>1.5806434969544965</c:v>
                </c:pt>
                <c:pt idx="2509">
                  <c:v>1.5811314940881402</c:v>
                </c:pt>
                <c:pt idx="2510">
                  <c:v>1.5819462558222859</c:v>
                </c:pt>
                <c:pt idx="2511">
                  <c:v>1.5834403439627371</c:v>
                </c:pt>
                <c:pt idx="2512">
                  <c:v>1.5836173414546755</c:v>
                </c:pt>
                <c:pt idx="2513">
                  <c:v>1.5837534933715514</c:v>
                </c:pt>
                <c:pt idx="2514">
                  <c:v>1.5841526334647078</c:v>
                </c:pt>
                <c:pt idx="2515">
                  <c:v>1.5847638839125759</c:v>
                </c:pt>
                <c:pt idx="2516">
                  <c:v>1.5854905051952703</c:v>
                </c:pt>
                <c:pt idx="2517">
                  <c:v>1.5866055177355785</c:v>
                </c:pt>
                <c:pt idx="2518">
                  <c:v>1.5874983876746684</c:v>
                </c:pt>
                <c:pt idx="2519">
                  <c:v>1.5871257613758507</c:v>
                </c:pt>
                <c:pt idx="2520">
                  <c:v>1.5881841633823002</c:v>
                </c:pt>
                <c:pt idx="2521">
                  <c:v>1.5887689000358294</c:v>
                </c:pt>
                <c:pt idx="2522">
                  <c:v>1.5891436761017554</c:v>
                </c:pt>
                <c:pt idx="2523">
                  <c:v>1.5916280902902185</c:v>
                </c:pt>
                <c:pt idx="2524">
                  <c:v>1.591775707631673</c:v>
                </c:pt>
                <c:pt idx="2525">
                  <c:v>1.5914948047294875</c:v>
                </c:pt>
                <c:pt idx="2526">
                  <c:v>1.5897226800429951</c:v>
                </c:pt>
                <c:pt idx="2527">
                  <c:v>1.5893572196345396</c:v>
                </c:pt>
                <c:pt idx="2528">
                  <c:v>1.5893715514152631</c:v>
                </c:pt>
                <c:pt idx="2529">
                  <c:v>1.588668577570763</c:v>
                </c:pt>
                <c:pt idx="2530">
                  <c:v>1.5882457900394122</c:v>
                </c:pt>
                <c:pt idx="2531">
                  <c:v>1.588202794697241</c:v>
                </c:pt>
                <c:pt idx="2532">
                  <c:v>1.5887803654604085</c:v>
                </c:pt>
                <c:pt idx="2533">
                  <c:v>1.5892010032246504</c:v>
                </c:pt>
                <c:pt idx="2534">
                  <c:v>1.5894553923324972</c:v>
                </c:pt>
                <c:pt idx="2535">
                  <c:v>1.5888369759942671</c:v>
                </c:pt>
                <c:pt idx="2536">
                  <c:v>1.5888814045145108</c:v>
                </c:pt>
                <c:pt idx="2537">
                  <c:v>1.5891178788964528</c:v>
                </c:pt>
                <c:pt idx="2538">
                  <c:v>1.5900236474381941</c:v>
                </c:pt>
                <c:pt idx="2539">
                  <c:v>1.5896954496596201</c:v>
                </c:pt>
                <c:pt idx="2540">
                  <c:v>1.5895736295234681</c:v>
                </c:pt>
                <c:pt idx="2541">
                  <c:v>1.5897384450017915</c:v>
                </c:pt>
                <c:pt idx="2542">
                  <c:v>1.5898559656037261</c:v>
                </c:pt>
                <c:pt idx="2543">
                  <c:v>1.5901426012182014</c:v>
                </c:pt>
                <c:pt idx="2544">
                  <c:v>1.5884263704765316</c:v>
                </c:pt>
                <c:pt idx="2545">
                  <c:v>1.5882422070942313</c:v>
                </c:pt>
                <c:pt idx="2546">
                  <c:v>1.5881512002866354</c:v>
                </c:pt>
                <c:pt idx="2547">
                  <c:v>1.5892869939089931</c:v>
                </c:pt>
                <c:pt idx="2548">
                  <c:v>1.5894102472232174</c:v>
                </c:pt>
                <c:pt idx="2549">
                  <c:v>1.5884729487638838</c:v>
                </c:pt>
                <c:pt idx="2550">
                  <c:v>1.5884908634897885</c:v>
                </c:pt>
                <c:pt idx="2551">
                  <c:v>1.5884865639555714</c:v>
                </c:pt>
                <c:pt idx="2552">
                  <c:v>1.588733787173056</c:v>
                </c:pt>
                <c:pt idx="2553">
                  <c:v>1.5891293443210317</c:v>
                </c:pt>
                <c:pt idx="2554">
                  <c:v>1.5903332139018274</c:v>
                </c:pt>
                <c:pt idx="2555">
                  <c:v>1.5915807954138299</c:v>
                </c:pt>
                <c:pt idx="2556">
                  <c:v>1.5927287710498028</c:v>
                </c:pt>
                <c:pt idx="2557">
                  <c:v>1.5933228233608023</c:v>
                </c:pt>
                <c:pt idx="2558">
                  <c:v>1.5942450734503761</c:v>
                </c:pt>
                <c:pt idx="2559">
                  <c:v>1.5952038695807953</c:v>
                </c:pt>
                <c:pt idx="2560">
                  <c:v>1.5952454317448941</c:v>
                </c:pt>
                <c:pt idx="2561">
                  <c:v>1.5962938015048369</c:v>
                </c:pt>
                <c:pt idx="2562">
                  <c:v>1.5977298459333571</c:v>
                </c:pt>
                <c:pt idx="2563">
                  <c:v>1.5973765675385165</c:v>
                </c:pt>
                <c:pt idx="2564">
                  <c:v>1.5984600501612325</c:v>
                </c:pt>
                <c:pt idx="2565">
                  <c:v>1.5995120028663561</c:v>
                </c:pt>
                <c:pt idx="2566">
                  <c:v>1.6001884629165173</c:v>
                </c:pt>
                <c:pt idx="2567">
                  <c:v>1.5999706198495163</c:v>
                </c:pt>
                <c:pt idx="2568">
                  <c:v>1.601419562880688</c:v>
                </c:pt>
                <c:pt idx="2569">
                  <c:v>1.6035055535650304</c:v>
                </c:pt>
                <c:pt idx="2570">
                  <c:v>1.6047388032963095</c:v>
                </c:pt>
                <c:pt idx="2571">
                  <c:v>1.6056223575779289</c:v>
                </c:pt>
                <c:pt idx="2572">
                  <c:v>1.6069616624865637</c:v>
                </c:pt>
                <c:pt idx="2573">
                  <c:v>1.6070877821569329</c:v>
                </c:pt>
                <c:pt idx="2574">
                  <c:v>1.6067832318165529</c:v>
                </c:pt>
                <c:pt idx="2575">
                  <c:v>1.6061390182730202</c:v>
                </c:pt>
                <c:pt idx="2576">
                  <c:v>1.6063740594768898</c:v>
                </c:pt>
                <c:pt idx="2577">
                  <c:v>1.6060838409172338</c:v>
                </c:pt>
                <c:pt idx="2578">
                  <c:v>1.6062049444643496</c:v>
                </c:pt>
                <c:pt idx="2579">
                  <c:v>1.6107617341454674</c:v>
                </c:pt>
                <c:pt idx="2580">
                  <c:v>1.6125797205302759</c:v>
                </c:pt>
                <c:pt idx="2581">
                  <c:v>1.6127316374059475</c:v>
                </c:pt>
                <c:pt idx="2582">
                  <c:v>1.6144120386958078</c:v>
                </c:pt>
                <c:pt idx="2583">
                  <c:v>1.6151744894303117</c:v>
                </c:pt>
                <c:pt idx="2584">
                  <c:v>1.6160186313149407</c:v>
                </c:pt>
                <c:pt idx="2585">
                  <c:v>1.615954138301684</c:v>
                </c:pt>
                <c:pt idx="2586">
                  <c:v>1.6162414905051952</c:v>
                </c:pt>
                <c:pt idx="2587">
                  <c:v>1.6146800429953421</c:v>
                </c:pt>
                <c:pt idx="2588">
                  <c:v>1.6137620924399856</c:v>
                </c:pt>
                <c:pt idx="2589">
                  <c:v>1.6148298101039054</c:v>
                </c:pt>
                <c:pt idx="2590">
                  <c:v>1.6159276245073448</c:v>
                </c:pt>
                <c:pt idx="2591">
                  <c:v>1.6161411680401288</c:v>
                </c:pt>
                <c:pt idx="2592">
                  <c:v>1.6168749552131849</c:v>
                </c:pt>
                <c:pt idx="2593">
                  <c:v>1.6174310283052669</c:v>
                </c:pt>
                <c:pt idx="2594">
                  <c:v>1.6183812253672518</c:v>
                </c:pt>
                <c:pt idx="2595">
                  <c:v>1.6191608742386241</c:v>
                </c:pt>
                <c:pt idx="2596">
                  <c:v>1.6191895378000716</c:v>
                </c:pt>
                <c:pt idx="2597">
                  <c:v>1.6191300609100681</c:v>
                </c:pt>
                <c:pt idx="2598">
                  <c:v>1.6183840917233965</c:v>
                </c:pt>
                <c:pt idx="2599">
                  <c:v>1.6193077749910425</c:v>
                </c:pt>
                <c:pt idx="2600">
                  <c:v>1.6181168040128984</c:v>
                </c:pt>
                <c:pt idx="2601">
                  <c:v>1.6186363310641345</c:v>
                </c:pt>
                <c:pt idx="2602">
                  <c:v>1.6185868864206376</c:v>
                </c:pt>
                <c:pt idx="2603">
                  <c:v>1.6188154783231814</c:v>
                </c:pt>
                <c:pt idx="2604">
                  <c:v>1.6194976710856324</c:v>
                </c:pt>
                <c:pt idx="2605">
                  <c:v>1.6202357577929056</c:v>
                </c:pt>
                <c:pt idx="2606">
                  <c:v>1.6205890361877462</c:v>
                </c:pt>
                <c:pt idx="2607">
                  <c:v>1.620236474381942</c:v>
                </c:pt>
                <c:pt idx="2608">
                  <c:v>1.6183375134360443</c:v>
                </c:pt>
                <c:pt idx="2609">
                  <c:v>1.6184557506270154</c:v>
                </c:pt>
                <c:pt idx="2610">
                  <c:v>1.617844500179147</c:v>
                </c:pt>
                <c:pt idx="2611">
                  <c:v>1.6165073450376206</c:v>
                </c:pt>
                <c:pt idx="2612">
                  <c:v>1.6162579720530275</c:v>
                </c:pt>
                <c:pt idx="2613">
                  <c:v>1.6186922250089573</c:v>
                </c:pt>
                <c:pt idx="2614">
                  <c:v>1.6184220709423145</c:v>
                </c:pt>
                <c:pt idx="2615">
                  <c:v>1.6188756718022212</c:v>
                </c:pt>
                <c:pt idx="2616">
                  <c:v>1.6196839842350412</c:v>
                </c:pt>
                <c:pt idx="2617">
                  <c:v>1.6211594410605517</c:v>
                </c:pt>
                <c:pt idx="2618">
                  <c:v>1.6212884270870653</c:v>
                </c:pt>
                <c:pt idx="2619">
                  <c:v>1.6218566821927622</c:v>
                </c:pt>
                <c:pt idx="2620">
                  <c:v>1.6222171264779648</c:v>
                </c:pt>
                <c:pt idx="2621">
                  <c:v>1.6222300250806163</c:v>
                </c:pt>
                <c:pt idx="2622">
                  <c:v>1.6223167323539947</c:v>
                </c:pt>
                <c:pt idx="2623">
                  <c:v>1.6227001074883554</c:v>
                </c:pt>
                <c:pt idx="2624">
                  <c:v>1.6223848083124326</c:v>
                </c:pt>
                <c:pt idx="2625">
                  <c:v>1.6226083840917234</c:v>
                </c:pt>
                <c:pt idx="2626">
                  <c:v>1.6237706915084198</c:v>
                </c:pt>
                <c:pt idx="2627">
                  <c:v>1.6246535292010031</c:v>
                </c:pt>
                <c:pt idx="2628">
                  <c:v>1.6257176639197419</c:v>
                </c:pt>
                <c:pt idx="2629">
                  <c:v>1.6251092798280184</c:v>
                </c:pt>
                <c:pt idx="2630">
                  <c:v>1.6245825868864205</c:v>
                </c:pt>
                <c:pt idx="2631">
                  <c:v>1.6245804371193118</c:v>
                </c:pt>
                <c:pt idx="2632">
                  <c:v>1.6241211035471155</c:v>
                </c:pt>
                <c:pt idx="2633">
                  <c:v>1.6241841633823002</c:v>
                </c:pt>
                <c:pt idx="2634">
                  <c:v>1.6239949838767467</c:v>
                </c:pt>
                <c:pt idx="2635">
                  <c:v>1.6237843067001072</c:v>
                </c:pt>
                <c:pt idx="2636">
                  <c:v>1.6232454317448941</c:v>
                </c:pt>
                <c:pt idx="2637">
                  <c:v>1.6211651737728412</c:v>
                </c:pt>
                <c:pt idx="2638">
                  <c:v>1.6145345754209959</c:v>
                </c:pt>
                <c:pt idx="2639">
                  <c:v>1.6140057327122894</c:v>
                </c:pt>
                <c:pt idx="2640">
                  <c:v>1.6113500537441776</c:v>
                </c:pt>
                <c:pt idx="2641">
                  <c:v>1.612045861698316</c:v>
                </c:pt>
                <c:pt idx="2642">
                  <c:v>1.6118409172339663</c:v>
                </c:pt>
                <c:pt idx="2643">
                  <c:v>1.6132998925116444</c:v>
                </c:pt>
                <c:pt idx="2644">
                  <c:v>1.6132547474023646</c:v>
                </c:pt>
                <c:pt idx="2645">
                  <c:v>1.6147717663919741</c:v>
                </c:pt>
                <c:pt idx="2646">
                  <c:v>1.6164729487638838</c:v>
                </c:pt>
                <c:pt idx="2647">
                  <c:v>1.6150906485130776</c:v>
                </c:pt>
                <c:pt idx="2648">
                  <c:v>1.6140236474381939</c:v>
                </c:pt>
                <c:pt idx="2649">
                  <c:v>1.6115944106055176</c:v>
                </c:pt>
                <c:pt idx="2650">
                  <c:v>1.611428161949122</c:v>
                </c:pt>
                <c:pt idx="2651">
                  <c:v>1.6114768900035827</c:v>
                </c:pt>
                <c:pt idx="2652">
                  <c:v>1.6118839125761375</c:v>
                </c:pt>
                <c:pt idx="2653">
                  <c:v>1.6113479039770691</c:v>
                </c:pt>
                <c:pt idx="2654">
                  <c:v>1.60942099605876</c:v>
                </c:pt>
                <c:pt idx="2655">
                  <c:v>1.6094467932640628</c:v>
                </c:pt>
                <c:pt idx="2656">
                  <c:v>1.6097549265496236</c:v>
                </c:pt>
                <c:pt idx="2657">
                  <c:v>1.6087560014331781</c:v>
                </c:pt>
                <c:pt idx="2658">
                  <c:v>1.6088147617341453</c:v>
                </c:pt>
                <c:pt idx="2659">
                  <c:v>1.6066291651737725</c:v>
                </c:pt>
                <c:pt idx="2660">
                  <c:v>1.6078839125761375</c:v>
                </c:pt>
                <c:pt idx="2661">
                  <c:v>1.6082300250806163</c:v>
                </c:pt>
                <c:pt idx="2662">
                  <c:v>1.6081569329989249</c:v>
                </c:pt>
                <c:pt idx="2663">
                  <c:v>1.6099949838767467</c:v>
                </c:pt>
                <c:pt idx="2664">
                  <c:v>1.6102816194912217</c:v>
                </c:pt>
                <c:pt idx="2665">
                  <c:v>1.6103618774632746</c:v>
                </c:pt>
                <c:pt idx="2666">
                  <c:v>1.6110175564313864</c:v>
                </c:pt>
                <c:pt idx="2667">
                  <c:v>1.6124170548190611</c:v>
                </c:pt>
                <c:pt idx="2668">
                  <c:v>1.6125646721605158</c:v>
                </c:pt>
                <c:pt idx="2669">
                  <c:v>1.6117692583303476</c:v>
                </c:pt>
                <c:pt idx="2670">
                  <c:v>1.6115227517018988</c:v>
                </c:pt>
                <c:pt idx="2671">
                  <c:v>1.6131271945539232</c:v>
                </c:pt>
                <c:pt idx="2672">
                  <c:v>1.6140487280544606</c:v>
                </c:pt>
                <c:pt idx="2673">
                  <c:v>1.6153049086348976</c:v>
                </c:pt>
                <c:pt idx="2674">
                  <c:v>1.6167760659261914</c:v>
                </c:pt>
                <c:pt idx="2675">
                  <c:v>1.6171451092798279</c:v>
                </c:pt>
                <c:pt idx="2676">
                  <c:v>1.6163962737370117</c:v>
                </c:pt>
                <c:pt idx="2677">
                  <c:v>1.6171666069509136</c:v>
                </c:pt>
                <c:pt idx="2678">
                  <c:v>1.6164428520243639</c:v>
                </c:pt>
                <c:pt idx="2679">
                  <c:v>1.6165560730920814</c:v>
                </c:pt>
                <c:pt idx="2680">
                  <c:v>1.6167595843783589</c:v>
                </c:pt>
                <c:pt idx="2681">
                  <c:v>1.6163740594768898</c:v>
                </c:pt>
                <c:pt idx="2682">
                  <c:v>1.6152017198136868</c:v>
                </c:pt>
                <c:pt idx="2683">
                  <c:v>1.6153149408814045</c:v>
                </c:pt>
                <c:pt idx="2684">
                  <c:v>1.6148333930490861</c:v>
                </c:pt>
                <c:pt idx="2685">
                  <c:v>1.6145761375850949</c:v>
                </c:pt>
                <c:pt idx="2686">
                  <c:v>1.6144428520243639</c:v>
                </c:pt>
                <c:pt idx="2687">
                  <c:v>1.6162988176280901</c:v>
                </c:pt>
                <c:pt idx="2688">
                  <c:v>1.6167058402006449</c:v>
                </c:pt>
                <c:pt idx="2689">
                  <c:v>1.616825510569688</c:v>
                </c:pt>
                <c:pt idx="2690">
                  <c:v>1.6170218559656035</c:v>
                </c:pt>
                <c:pt idx="2691">
                  <c:v>1.6173629523468289</c:v>
                </c:pt>
                <c:pt idx="2692">
                  <c:v>1.6177112146184163</c:v>
                </c:pt>
                <c:pt idx="2693">
                  <c:v>1.6178108204944464</c:v>
                </c:pt>
                <c:pt idx="2694">
                  <c:v>1.6181146542457898</c:v>
                </c:pt>
                <c:pt idx="2695">
                  <c:v>1.6183640272303832</c:v>
                </c:pt>
                <c:pt idx="2696">
                  <c:v>1.6187552848441418</c:v>
                </c:pt>
                <c:pt idx="2697">
                  <c:v>1.6193077749910425</c:v>
                </c:pt>
                <c:pt idx="2698">
                  <c:v>1.6196051594410603</c:v>
                </c:pt>
                <c:pt idx="2699">
                  <c:v>1.6199691866714439</c:v>
                </c:pt>
                <c:pt idx="2700">
                  <c:v>1.6203195987101395</c:v>
                </c:pt>
                <c:pt idx="2701">
                  <c:v>1.6204063059835183</c:v>
                </c:pt>
                <c:pt idx="2702">
                  <c:v>1.6195879613041919</c:v>
                </c:pt>
                <c:pt idx="2703">
                  <c:v>1.6191178788964529</c:v>
                </c:pt>
                <c:pt idx="2704">
                  <c:v>1.6196660695091365</c:v>
                </c:pt>
                <c:pt idx="2705">
                  <c:v>1.6196732353994983</c:v>
                </c:pt>
                <c:pt idx="2706">
                  <c:v>1.619523468290935</c:v>
                </c:pt>
                <c:pt idx="2707">
                  <c:v>1.6200293801504835</c:v>
                </c:pt>
                <c:pt idx="2708">
                  <c:v>1.6199899677534932</c:v>
                </c:pt>
                <c:pt idx="2709">
                  <c:v>1.6204034396273734</c:v>
                </c:pt>
                <c:pt idx="2710">
                  <c:v>1.6203303475456823</c:v>
                </c:pt>
                <c:pt idx="2711">
                  <c:v>1.61998495163024</c:v>
                </c:pt>
                <c:pt idx="2712">
                  <c:v>1.6218351845216767</c:v>
                </c:pt>
                <c:pt idx="2713">
                  <c:v>1.6224564672160515</c:v>
                </c:pt>
                <c:pt idx="2714">
                  <c:v>1.6229122178430668</c:v>
                </c:pt>
                <c:pt idx="2715">
                  <c:v>1.6233536366893584</c:v>
                </c:pt>
                <c:pt idx="2716">
                  <c:v>1.623871013973486</c:v>
                </c:pt>
                <c:pt idx="2717">
                  <c:v>1.6245489072017198</c:v>
                </c:pt>
                <c:pt idx="2718">
                  <c:v>1.6249946255822285</c:v>
                </c:pt>
                <c:pt idx="2719">
                  <c:v>1.6250390541024722</c:v>
                </c:pt>
                <c:pt idx="2720">
                  <c:v>1.6252332497312789</c:v>
                </c:pt>
                <c:pt idx="2721">
                  <c:v>1.6261332855607307</c:v>
                </c:pt>
                <c:pt idx="2722">
                  <c:v>1.6278925116445717</c:v>
                </c:pt>
                <c:pt idx="2723">
                  <c:v>1.6280279469724113</c:v>
                </c:pt>
                <c:pt idx="2724">
                  <c:v>1.6278960945897527</c:v>
                </c:pt>
                <c:pt idx="2725">
                  <c:v>1.6283181655320671</c:v>
                </c:pt>
                <c:pt idx="2726">
                  <c:v>1.6277563597276961</c:v>
                </c:pt>
                <c:pt idx="2727">
                  <c:v>1.6289451809387314</c:v>
                </c:pt>
                <c:pt idx="2728">
                  <c:v>1.6292139018273017</c:v>
                </c:pt>
                <c:pt idx="2729">
                  <c:v>1.6291479756359726</c:v>
                </c:pt>
                <c:pt idx="2730">
                  <c:v>1.6292088857040485</c:v>
                </c:pt>
                <c:pt idx="2731">
                  <c:v>1.6298043711931207</c:v>
                </c:pt>
                <c:pt idx="2732">
                  <c:v>1.6303647438194195</c:v>
                </c:pt>
                <c:pt idx="2733">
                  <c:v>1.6303697599426727</c:v>
                </c:pt>
                <c:pt idx="2734">
                  <c:v>1.6306255822285918</c:v>
                </c:pt>
                <c:pt idx="2735">
                  <c:v>1.6314897886062341</c:v>
                </c:pt>
                <c:pt idx="2736">
                  <c:v>1.6315987101397349</c:v>
                </c:pt>
                <c:pt idx="2737">
                  <c:v>1.6327731995700465</c:v>
                </c:pt>
                <c:pt idx="2738">
                  <c:v>1.6337613758509493</c:v>
                </c:pt>
                <c:pt idx="2739">
                  <c:v>1.6338545324256537</c:v>
                </c:pt>
                <c:pt idx="2740">
                  <c:v>1.6339777857398781</c:v>
                </c:pt>
                <c:pt idx="2741">
                  <c:v>1.6340494446434968</c:v>
                </c:pt>
                <c:pt idx="2742">
                  <c:v>1.6345367251881047</c:v>
                </c:pt>
                <c:pt idx="2743">
                  <c:v>1.6354446434969545</c:v>
                </c:pt>
                <c:pt idx="2744">
                  <c:v>1.6357893228233609</c:v>
                </c:pt>
                <c:pt idx="2745">
                  <c:v>1.6362135435327838</c:v>
                </c:pt>
                <c:pt idx="2746">
                  <c:v>1.637355786456467</c:v>
                </c:pt>
                <c:pt idx="2747">
                  <c:v>1.637565030455034</c:v>
                </c:pt>
                <c:pt idx="2748">
                  <c:v>1.6382056610533857</c:v>
                </c:pt>
                <c:pt idx="2749">
                  <c:v>1.6396051594410606</c:v>
                </c:pt>
                <c:pt idx="2750">
                  <c:v>1.6397692583303474</c:v>
                </c:pt>
                <c:pt idx="2751">
                  <c:v>1.6426334647079899</c:v>
                </c:pt>
                <c:pt idx="2752">
                  <c:v>1.6447574346112503</c:v>
                </c:pt>
                <c:pt idx="2753">
                  <c:v>1.6445596560372624</c:v>
                </c:pt>
                <c:pt idx="2754">
                  <c:v>1.6456245073450373</c:v>
                </c:pt>
                <c:pt idx="2755">
                  <c:v>1.6470870655678966</c:v>
                </c:pt>
                <c:pt idx="2756">
                  <c:v>1.6486929415979934</c:v>
                </c:pt>
                <c:pt idx="2757">
                  <c:v>1.6487022572554639</c:v>
                </c:pt>
                <c:pt idx="2758">
                  <c:v>1.6493694016481546</c:v>
                </c:pt>
                <c:pt idx="2759">
                  <c:v>1.6497642422070942</c:v>
                </c:pt>
                <c:pt idx="2760">
                  <c:v>1.64971049802938</c:v>
                </c:pt>
                <c:pt idx="2761">
                  <c:v>1.6493930490863489</c:v>
                </c:pt>
                <c:pt idx="2762">
                  <c:v>1.6498917950555356</c:v>
                </c:pt>
                <c:pt idx="2763">
                  <c:v>1.6508634897886061</c:v>
                </c:pt>
                <c:pt idx="2764">
                  <c:v>1.6524743819419561</c:v>
                </c:pt>
                <c:pt idx="2765">
                  <c:v>1.6522128269437477</c:v>
                </c:pt>
                <c:pt idx="2766">
                  <c:v>1.651775707631673</c:v>
                </c:pt>
                <c:pt idx="2767">
                  <c:v>1.651279111429595</c:v>
                </c:pt>
                <c:pt idx="2768">
                  <c:v>1.6517785739878177</c:v>
                </c:pt>
                <c:pt idx="2769">
                  <c:v>1.6524149050519525</c:v>
                </c:pt>
                <c:pt idx="2770">
                  <c:v>1.6529566463633105</c:v>
                </c:pt>
                <c:pt idx="2771">
                  <c:v>1.6542207094231456</c:v>
                </c:pt>
                <c:pt idx="2772">
                  <c:v>1.6534897886062341</c:v>
                </c:pt>
                <c:pt idx="2773">
                  <c:v>1.6540501612325329</c:v>
                </c:pt>
                <c:pt idx="2774">
                  <c:v>1.654852024364027</c:v>
                </c:pt>
                <c:pt idx="2775">
                  <c:v>1.6556660695091365</c:v>
                </c:pt>
                <c:pt idx="2776">
                  <c:v>1.6555041203869578</c:v>
                </c:pt>
                <c:pt idx="2777">
                  <c:v>1.6564571838050877</c:v>
                </c:pt>
                <c:pt idx="2778">
                  <c:v>1.6571866714439267</c:v>
                </c:pt>
                <c:pt idx="2779">
                  <c:v>1.6600845575062702</c:v>
                </c:pt>
                <c:pt idx="2780">
                  <c:v>1.6609595127194552</c:v>
                </c:pt>
                <c:pt idx="2781">
                  <c:v>1.6593278394840558</c:v>
                </c:pt>
                <c:pt idx="2782">
                  <c:v>1.6580515944106053</c:v>
                </c:pt>
                <c:pt idx="2783">
                  <c:v>1.6571823719097096</c:v>
                </c:pt>
                <c:pt idx="2784">
                  <c:v>1.6575678968111787</c:v>
                </c:pt>
                <c:pt idx="2785">
                  <c:v>1.6585130777499104</c:v>
                </c:pt>
                <c:pt idx="2786">
                  <c:v>1.6595671802221426</c:v>
                </c:pt>
                <c:pt idx="2787">
                  <c:v>1.6589931924041561</c:v>
                </c:pt>
                <c:pt idx="2788">
                  <c:v>1.6601884629165173</c:v>
                </c:pt>
                <c:pt idx="2789">
                  <c:v>1.660481547832318</c:v>
                </c:pt>
                <c:pt idx="2790">
                  <c:v>1.6620874238624148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BC-4CFE-8C2F-8C3AEC8E92A5}"/>
            </c:ext>
          </c:extLst>
        </c:ser>
        <c:ser>
          <c:idx val="2"/>
          <c:order val="2"/>
          <c:tx>
            <c:strRef>
              <c:f>Rebalance!$Y$1</c:f>
              <c:strCache>
                <c:ptCount val="1"/>
                <c:pt idx="0">
                  <c:v>stra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Rebalance!$V$2:$V$2792</c:f>
              <c:numCache>
                <c:formatCode>yyyy\-mm\-dd</c:formatCode>
                <c:ptCount val="2791"/>
                <c:pt idx="0">
                  <c:v>40912</c:v>
                </c:pt>
                <c:pt idx="1">
                  <c:v>40913</c:v>
                </c:pt>
                <c:pt idx="2">
                  <c:v>40914</c:v>
                </c:pt>
                <c:pt idx="3">
                  <c:v>40917</c:v>
                </c:pt>
                <c:pt idx="4">
                  <c:v>40918</c:v>
                </c:pt>
                <c:pt idx="5">
                  <c:v>40919</c:v>
                </c:pt>
                <c:pt idx="6">
                  <c:v>40920</c:v>
                </c:pt>
                <c:pt idx="7">
                  <c:v>40921</c:v>
                </c:pt>
                <c:pt idx="8">
                  <c:v>40924</c:v>
                </c:pt>
                <c:pt idx="9">
                  <c:v>40925</c:v>
                </c:pt>
                <c:pt idx="10">
                  <c:v>40926</c:v>
                </c:pt>
                <c:pt idx="11">
                  <c:v>40927</c:v>
                </c:pt>
                <c:pt idx="12">
                  <c:v>40928</c:v>
                </c:pt>
                <c:pt idx="13">
                  <c:v>40938</c:v>
                </c:pt>
                <c:pt idx="14">
                  <c:v>40939</c:v>
                </c:pt>
                <c:pt idx="15">
                  <c:v>40940</c:v>
                </c:pt>
                <c:pt idx="16">
                  <c:v>40941</c:v>
                </c:pt>
                <c:pt idx="17">
                  <c:v>40942</c:v>
                </c:pt>
                <c:pt idx="18">
                  <c:v>40945</c:v>
                </c:pt>
                <c:pt idx="19">
                  <c:v>40946</c:v>
                </c:pt>
                <c:pt idx="20">
                  <c:v>40947</c:v>
                </c:pt>
                <c:pt idx="21">
                  <c:v>40948</c:v>
                </c:pt>
                <c:pt idx="22">
                  <c:v>40949</c:v>
                </c:pt>
                <c:pt idx="23">
                  <c:v>40952</c:v>
                </c:pt>
                <c:pt idx="24">
                  <c:v>40953</c:v>
                </c:pt>
                <c:pt idx="25">
                  <c:v>40954</c:v>
                </c:pt>
                <c:pt idx="26">
                  <c:v>40955</c:v>
                </c:pt>
                <c:pt idx="27">
                  <c:v>40956</c:v>
                </c:pt>
                <c:pt idx="28">
                  <c:v>40959</c:v>
                </c:pt>
                <c:pt idx="29">
                  <c:v>40960</c:v>
                </c:pt>
                <c:pt idx="30">
                  <c:v>40961</c:v>
                </c:pt>
                <c:pt idx="31">
                  <c:v>40962</c:v>
                </c:pt>
                <c:pt idx="32">
                  <c:v>40963</c:v>
                </c:pt>
                <c:pt idx="33">
                  <c:v>40966</c:v>
                </c:pt>
                <c:pt idx="34">
                  <c:v>40967</c:v>
                </c:pt>
                <c:pt idx="35">
                  <c:v>40968</c:v>
                </c:pt>
                <c:pt idx="36">
                  <c:v>40969</c:v>
                </c:pt>
                <c:pt idx="37">
                  <c:v>40970</c:v>
                </c:pt>
                <c:pt idx="38">
                  <c:v>40973</c:v>
                </c:pt>
                <c:pt idx="39">
                  <c:v>40974</c:v>
                </c:pt>
                <c:pt idx="40">
                  <c:v>40975</c:v>
                </c:pt>
                <c:pt idx="41">
                  <c:v>40976</c:v>
                </c:pt>
                <c:pt idx="42">
                  <c:v>40977</c:v>
                </c:pt>
                <c:pt idx="43">
                  <c:v>40980</c:v>
                </c:pt>
                <c:pt idx="44">
                  <c:v>40981</c:v>
                </c:pt>
                <c:pt idx="45">
                  <c:v>40982</c:v>
                </c:pt>
                <c:pt idx="46">
                  <c:v>40983</c:v>
                </c:pt>
                <c:pt idx="47">
                  <c:v>40984</c:v>
                </c:pt>
                <c:pt idx="48">
                  <c:v>40987</c:v>
                </c:pt>
                <c:pt idx="49">
                  <c:v>40988</c:v>
                </c:pt>
                <c:pt idx="50">
                  <c:v>40989</c:v>
                </c:pt>
                <c:pt idx="51">
                  <c:v>40990</c:v>
                </c:pt>
                <c:pt idx="52">
                  <c:v>40991</c:v>
                </c:pt>
                <c:pt idx="53">
                  <c:v>40994</c:v>
                </c:pt>
                <c:pt idx="54">
                  <c:v>40995</c:v>
                </c:pt>
                <c:pt idx="55">
                  <c:v>40996</c:v>
                </c:pt>
                <c:pt idx="56">
                  <c:v>40997</c:v>
                </c:pt>
                <c:pt idx="57">
                  <c:v>40998</c:v>
                </c:pt>
                <c:pt idx="58">
                  <c:v>41004</c:v>
                </c:pt>
                <c:pt idx="59">
                  <c:v>41005</c:v>
                </c:pt>
                <c:pt idx="60">
                  <c:v>41008</c:v>
                </c:pt>
                <c:pt idx="61">
                  <c:v>41009</c:v>
                </c:pt>
                <c:pt idx="62">
                  <c:v>41010</c:v>
                </c:pt>
                <c:pt idx="63">
                  <c:v>41011</c:v>
                </c:pt>
                <c:pt idx="64">
                  <c:v>41012</c:v>
                </c:pt>
                <c:pt idx="65">
                  <c:v>41015</c:v>
                </c:pt>
                <c:pt idx="66">
                  <c:v>41016</c:v>
                </c:pt>
                <c:pt idx="67">
                  <c:v>41017</c:v>
                </c:pt>
                <c:pt idx="68">
                  <c:v>41018</c:v>
                </c:pt>
                <c:pt idx="69">
                  <c:v>41019</c:v>
                </c:pt>
                <c:pt idx="70">
                  <c:v>41022</c:v>
                </c:pt>
                <c:pt idx="71">
                  <c:v>41023</c:v>
                </c:pt>
                <c:pt idx="72">
                  <c:v>41024</c:v>
                </c:pt>
                <c:pt idx="73">
                  <c:v>41025</c:v>
                </c:pt>
                <c:pt idx="74">
                  <c:v>41026</c:v>
                </c:pt>
                <c:pt idx="75">
                  <c:v>41031</c:v>
                </c:pt>
                <c:pt idx="76">
                  <c:v>41032</c:v>
                </c:pt>
                <c:pt idx="77">
                  <c:v>41033</c:v>
                </c:pt>
                <c:pt idx="78">
                  <c:v>41036</c:v>
                </c:pt>
                <c:pt idx="79">
                  <c:v>41037</c:v>
                </c:pt>
                <c:pt idx="80">
                  <c:v>41038</c:v>
                </c:pt>
                <c:pt idx="81">
                  <c:v>41039</c:v>
                </c:pt>
                <c:pt idx="82">
                  <c:v>41040</c:v>
                </c:pt>
                <c:pt idx="83">
                  <c:v>41043</c:v>
                </c:pt>
                <c:pt idx="84">
                  <c:v>41044</c:v>
                </c:pt>
                <c:pt idx="85">
                  <c:v>41045</c:v>
                </c:pt>
                <c:pt idx="86">
                  <c:v>41046</c:v>
                </c:pt>
                <c:pt idx="87">
                  <c:v>41047</c:v>
                </c:pt>
                <c:pt idx="88">
                  <c:v>41050</c:v>
                </c:pt>
                <c:pt idx="89">
                  <c:v>41051</c:v>
                </c:pt>
                <c:pt idx="90">
                  <c:v>41052</c:v>
                </c:pt>
                <c:pt idx="91">
                  <c:v>41053</c:v>
                </c:pt>
                <c:pt idx="92">
                  <c:v>41054</c:v>
                </c:pt>
                <c:pt idx="93">
                  <c:v>41057</c:v>
                </c:pt>
                <c:pt idx="94">
                  <c:v>41058</c:v>
                </c:pt>
                <c:pt idx="95">
                  <c:v>41059</c:v>
                </c:pt>
                <c:pt idx="96">
                  <c:v>41060</c:v>
                </c:pt>
                <c:pt idx="97">
                  <c:v>41061</c:v>
                </c:pt>
                <c:pt idx="98">
                  <c:v>41064</c:v>
                </c:pt>
                <c:pt idx="99">
                  <c:v>41065</c:v>
                </c:pt>
                <c:pt idx="100">
                  <c:v>41066</c:v>
                </c:pt>
                <c:pt idx="101">
                  <c:v>41067</c:v>
                </c:pt>
                <c:pt idx="102">
                  <c:v>41068</c:v>
                </c:pt>
                <c:pt idx="103">
                  <c:v>41071</c:v>
                </c:pt>
                <c:pt idx="104">
                  <c:v>41072</c:v>
                </c:pt>
                <c:pt idx="105">
                  <c:v>41073</c:v>
                </c:pt>
                <c:pt idx="106">
                  <c:v>41074</c:v>
                </c:pt>
                <c:pt idx="107">
                  <c:v>41075</c:v>
                </c:pt>
                <c:pt idx="108">
                  <c:v>41078</c:v>
                </c:pt>
                <c:pt idx="109">
                  <c:v>41079</c:v>
                </c:pt>
                <c:pt idx="110">
                  <c:v>41080</c:v>
                </c:pt>
                <c:pt idx="111">
                  <c:v>41081</c:v>
                </c:pt>
                <c:pt idx="112">
                  <c:v>41085</c:v>
                </c:pt>
                <c:pt idx="113">
                  <c:v>41086</c:v>
                </c:pt>
                <c:pt idx="114">
                  <c:v>41087</c:v>
                </c:pt>
                <c:pt idx="115">
                  <c:v>41088</c:v>
                </c:pt>
                <c:pt idx="116">
                  <c:v>41089</c:v>
                </c:pt>
                <c:pt idx="117">
                  <c:v>41092</c:v>
                </c:pt>
                <c:pt idx="118">
                  <c:v>41093</c:v>
                </c:pt>
                <c:pt idx="119">
                  <c:v>41094</c:v>
                </c:pt>
                <c:pt idx="120">
                  <c:v>41095</c:v>
                </c:pt>
                <c:pt idx="121">
                  <c:v>41096</c:v>
                </c:pt>
                <c:pt idx="122">
                  <c:v>41099</c:v>
                </c:pt>
                <c:pt idx="123">
                  <c:v>41100</c:v>
                </c:pt>
                <c:pt idx="124">
                  <c:v>41101</c:v>
                </c:pt>
                <c:pt idx="125">
                  <c:v>41102</c:v>
                </c:pt>
                <c:pt idx="126">
                  <c:v>41103</c:v>
                </c:pt>
                <c:pt idx="127">
                  <c:v>41106</c:v>
                </c:pt>
                <c:pt idx="128">
                  <c:v>41107</c:v>
                </c:pt>
                <c:pt idx="129">
                  <c:v>41108</c:v>
                </c:pt>
                <c:pt idx="130">
                  <c:v>41109</c:v>
                </c:pt>
                <c:pt idx="131">
                  <c:v>41110</c:v>
                </c:pt>
                <c:pt idx="132">
                  <c:v>41113</c:v>
                </c:pt>
                <c:pt idx="133">
                  <c:v>41114</c:v>
                </c:pt>
                <c:pt idx="134">
                  <c:v>41115</c:v>
                </c:pt>
                <c:pt idx="135">
                  <c:v>41116</c:v>
                </c:pt>
                <c:pt idx="136">
                  <c:v>41117</c:v>
                </c:pt>
                <c:pt idx="137">
                  <c:v>41120</c:v>
                </c:pt>
                <c:pt idx="138">
                  <c:v>41121</c:v>
                </c:pt>
                <c:pt idx="139">
                  <c:v>41122</c:v>
                </c:pt>
                <c:pt idx="140">
                  <c:v>41123</c:v>
                </c:pt>
                <c:pt idx="141">
                  <c:v>41124</c:v>
                </c:pt>
                <c:pt idx="142">
                  <c:v>41127</c:v>
                </c:pt>
                <c:pt idx="143">
                  <c:v>41128</c:v>
                </c:pt>
                <c:pt idx="144">
                  <c:v>41129</c:v>
                </c:pt>
                <c:pt idx="145">
                  <c:v>41130</c:v>
                </c:pt>
                <c:pt idx="146">
                  <c:v>41131</c:v>
                </c:pt>
                <c:pt idx="147">
                  <c:v>41134</c:v>
                </c:pt>
                <c:pt idx="148">
                  <c:v>41135</c:v>
                </c:pt>
                <c:pt idx="149">
                  <c:v>41136</c:v>
                </c:pt>
                <c:pt idx="150">
                  <c:v>41137</c:v>
                </c:pt>
                <c:pt idx="151">
                  <c:v>41138</c:v>
                </c:pt>
                <c:pt idx="152">
                  <c:v>41141</c:v>
                </c:pt>
                <c:pt idx="153">
                  <c:v>41142</c:v>
                </c:pt>
                <c:pt idx="154">
                  <c:v>41143</c:v>
                </c:pt>
                <c:pt idx="155">
                  <c:v>41144</c:v>
                </c:pt>
                <c:pt idx="156">
                  <c:v>41145</c:v>
                </c:pt>
                <c:pt idx="157">
                  <c:v>41148</c:v>
                </c:pt>
                <c:pt idx="158">
                  <c:v>41149</c:v>
                </c:pt>
                <c:pt idx="159">
                  <c:v>41150</c:v>
                </c:pt>
                <c:pt idx="160">
                  <c:v>41151</c:v>
                </c:pt>
                <c:pt idx="161">
                  <c:v>41152</c:v>
                </c:pt>
                <c:pt idx="162">
                  <c:v>41155</c:v>
                </c:pt>
                <c:pt idx="163">
                  <c:v>41156</c:v>
                </c:pt>
                <c:pt idx="164">
                  <c:v>41157</c:v>
                </c:pt>
                <c:pt idx="165">
                  <c:v>41158</c:v>
                </c:pt>
                <c:pt idx="166">
                  <c:v>41159</c:v>
                </c:pt>
                <c:pt idx="167">
                  <c:v>41162</c:v>
                </c:pt>
                <c:pt idx="168">
                  <c:v>41163</c:v>
                </c:pt>
                <c:pt idx="169">
                  <c:v>41164</c:v>
                </c:pt>
                <c:pt idx="170">
                  <c:v>41165</c:v>
                </c:pt>
                <c:pt idx="171">
                  <c:v>41166</c:v>
                </c:pt>
                <c:pt idx="172">
                  <c:v>41169</c:v>
                </c:pt>
                <c:pt idx="173">
                  <c:v>41170</c:v>
                </c:pt>
                <c:pt idx="174">
                  <c:v>41171</c:v>
                </c:pt>
                <c:pt idx="175">
                  <c:v>41172</c:v>
                </c:pt>
                <c:pt idx="176">
                  <c:v>41173</c:v>
                </c:pt>
                <c:pt idx="177">
                  <c:v>41176</c:v>
                </c:pt>
                <c:pt idx="178">
                  <c:v>41177</c:v>
                </c:pt>
                <c:pt idx="179">
                  <c:v>41178</c:v>
                </c:pt>
                <c:pt idx="180">
                  <c:v>41179</c:v>
                </c:pt>
                <c:pt idx="181">
                  <c:v>41180</c:v>
                </c:pt>
                <c:pt idx="182">
                  <c:v>41190</c:v>
                </c:pt>
                <c:pt idx="183">
                  <c:v>41191</c:v>
                </c:pt>
                <c:pt idx="184">
                  <c:v>41192</c:v>
                </c:pt>
                <c:pt idx="185">
                  <c:v>41193</c:v>
                </c:pt>
                <c:pt idx="186">
                  <c:v>41194</c:v>
                </c:pt>
                <c:pt idx="187">
                  <c:v>41197</c:v>
                </c:pt>
                <c:pt idx="188">
                  <c:v>41198</c:v>
                </c:pt>
                <c:pt idx="189">
                  <c:v>41199</c:v>
                </c:pt>
                <c:pt idx="190">
                  <c:v>41200</c:v>
                </c:pt>
                <c:pt idx="191">
                  <c:v>41201</c:v>
                </c:pt>
                <c:pt idx="192">
                  <c:v>41204</c:v>
                </c:pt>
                <c:pt idx="193">
                  <c:v>41205</c:v>
                </c:pt>
                <c:pt idx="194">
                  <c:v>41206</c:v>
                </c:pt>
                <c:pt idx="195">
                  <c:v>41207</c:v>
                </c:pt>
                <c:pt idx="196">
                  <c:v>41208</c:v>
                </c:pt>
                <c:pt idx="197">
                  <c:v>41211</c:v>
                </c:pt>
                <c:pt idx="198">
                  <c:v>41212</c:v>
                </c:pt>
                <c:pt idx="199">
                  <c:v>41213</c:v>
                </c:pt>
                <c:pt idx="200">
                  <c:v>41214</c:v>
                </c:pt>
                <c:pt idx="201">
                  <c:v>41215</c:v>
                </c:pt>
                <c:pt idx="202">
                  <c:v>41218</c:v>
                </c:pt>
                <c:pt idx="203">
                  <c:v>41219</c:v>
                </c:pt>
                <c:pt idx="204">
                  <c:v>41220</c:v>
                </c:pt>
                <c:pt idx="205">
                  <c:v>41221</c:v>
                </c:pt>
                <c:pt idx="206">
                  <c:v>41222</c:v>
                </c:pt>
                <c:pt idx="207">
                  <c:v>41225</c:v>
                </c:pt>
                <c:pt idx="208">
                  <c:v>41226</c:v>
                </c:pt>
                <c:pt idx="209">
                  <c:v>41227</c:v>
                </c:pt>
                <c:pt idx="210">
                  <c:v>41228</c:v>
                </c:pt>
                <c:pt idx="211">
                  <c:v>41229</c:v>
                </c:pt>
                <c:pt idx="212">
                  <c:v>41232</c:v>
                </c:pt>
                <c:pt idx="213">
                  <c:v>41233</c:v>
                </c:pt>
                <c:pt idx="214">
                  <c:v>41234</c:v>
                </c:pt>
                <c:pt idx="215">
                  <c:v>41235</c:v>
                </c:pt>
                <c:pt idx="216">
                  <c:v>41236</c:v>
                </c:pt>
                <c:pt idx="217">
                  <c:v>41239</c:v>
                </c:pt>
                <c:pt idx="218">
                  <c:v>41240</c:v>
                </c:pt>
                <c:pt idx="219">
                  <c:v>41241</c:v>
                </c:pt>
                <c:pt idx="220">
                  <c:v>41242</c:v>
                </c:pt>
                <c:pt idx="221">
                  <c:v>41243</c:v>
                </c:pt>
                <c:pt idx="222">
                  <c:v>41246</c:v>
                </c:pt>
                <c:pt idx="223">
                  <c:v>41247</c:v>
                </c:pt>
                <c:pt idx="224">
                  <c:v>41248</c:v>
                </c:pt>
                <c:pt idx="225">
                  <c:v>41249</c:v>
                </c:pt>
                <c:pt idx="226">
                  <c:v>41250</c:v>
                </c:pt>
                <c:pt idx="227">
                  <c:v>41253</c:v>
                </c:pt>
                <c:pt idx="228">
                  <c:v>41254</c:v>
                </c:pt>
                <c:pt idx="229">
                  <c:v>41255</c:v>
                </c:pt>
                <c:pt idx="230">
                  <c:v>41256</c:v>
                </c:pt>
                <c:pt idx="231">
                  <c:v>41257</c:v>
                </c:pt>
                <c:pt idx="232">
                  <c:v>41260</c:v>
                </c:pt>
                <c:pt idx="233">
                  <c:v>41261</c:v>
                </c:pt>
                <c:pt idx="234">
                  <c:v>41262</c:v>
                </c:pt>
                <c:pt idx="235">
                  <c:v>41263</c:v>
                </c:pt>
                <c:pt idx="236">
                  <c:v>41264</c:v>
                </c:pt>
                <c:pt idx="237">
                  <c:v>41267</c:v>
                </c:pt>
                <c:pt idx="238">
                  <c:v>41268</c:v>
                </c:pt>
                <c:pt idx="239">
                  <c:v>41269</c:v>
                </c:pt>
                <c:pt idx="240">
                  <c:v>41270</c:v>
                </c:pt>
                <c:pt idx="241">
                  <c:v>41271</c:v>
                </c:pt>
                <c:pt idx="242">
                  <c:v>41274</c:v>
                </c:pt>
                <c:pt idx="243">
                  <c:v>41278</c:v>
                </c:pt>
                <c:pt idx="244">
                  <c:v>41281</c:v>
                </c:pt>
                <c:pt idx="245">
                  <c:v>41282</c:v>
                </c:pt>
                <c:pt idx="246">
                  <c:v>41283</c:v>
                </c:pt>
                <c:pt idx="247">
                  <c:v>41284</c:v>
                </c:pt>
                <c:pt idx="248">
                  <c:v>41285</c:v>
                </c:pt>
                <c:pt idx="249">
                  <c:v>41288</c:v>
                </c:pt>
                <c:pt idx="250">
                  <c:v>41289</c:v>
                </c:pt>
                <c:pt idx="251">
                  <c:v>41290</c:v>
                </c:pt>
                <c:pt idx="252">
                  <c:v>41291</c:v>
                </c:pt>
                <c:pt idx="253">
                  <c:v>41292</c:v>
                </c:pt>
                <c:pt idx="254">
                  <c:v>41295</c:v>
                </c:pt>
                <c:pt idx="255">
                  <c:v>41296</c:v>
                </c:pt>
                <c:pt idx="256">
                  <c:v>41297</c:v>
                </c:pt>
                <c:pt idx="257">
                  <c:v>41298</c:v>
                </c:pt>
                <c:pt idx="258">
                  <c:v>41299</c:v>
                </c:pt>
                <c:pt idx="259">
                  <c:v>41302</c:v>
                </c:pt>
                <c:pt idx="260">
                  <c:v>41303</c:v>
                </c:pt>
                <c:pt idx="261">
                  <c:v>41304</c:v>
                </c:pt>
                <c:pt idx="262">
                  <c:v>41305</c:v>
                </c:pt>
                <c:pt idx="263">
                  <c:v>41306</c:v>
                </c:pt>
                <c:pt idx="264">
                  <c:v>41309</c:v>
                </c:pt>
                <c:pt idx="265">
                  <c:v>41310</c:v>
                </c:pt>
                <c:pt idx="266">
                  <c:v>41311</c:v>
                </c:pt>
                <c:pt idx="267">
                  <c:v>41312</c:v>
                </c:pt>
                <c:pt idx="268">
                  <c:v>41313</c:v>
                </c:pt>
                <c:pt idx="269">
                  <c:v>41323</c:v>
                </c:pt>
                <c:pt idx="270">
                  <c:v>41324</c:v>
                </c:pt>
                <c:pt idx="271">
                  <c:v>41325</c:v>
                </c:pt>
                <c:pt idx="272">
                  <c:v>41326</c:v>
                </c:pt>
                <c:pt idx="273">
                  <c:v>41327</c:v>
                </c:pt>
                <c:pt idx="274">
                  <c:v>41330</c:v>
                </c:pt>
                <c:pt idx="275">
                  <c:v>41331</c:v>
                </c:pt>
                <c:pt idx="276">
                  <c:v>41332</c:v>
                </c:pt>
                <c:pt idx="277">
                  <c:v>41333</c:v>
                </c:pt>
                <c:pt idx="278">
                  <c:v>41334</c:v>
                </c:pt>
                <c:pt idx="279">
                  <c:v>41337</c:v>
                </c:pt>
                <c:pt idx="280">
                  <c:v>41338</c:v>
                </c:pt>
                <c:pt idx="281">
                  <c:v>41339</c:v>
                </c:pt>
                <c:pt idx="282">
                  <c:v>41340</c:v>
                </c:pt>
                <c:pt idx="283">
                  <c:v>41341</c:v>
                </c:pt>
                <c:pt idx="284">
                  <c:v>41344</c:v>
                </c:pt>
                <c:pt idx="285">
                  <c:v>41345</c:v>
                </c:pt>
                <c:pt idx="286">
                  <c:v>41346</c:v>
                </c:pt>
                <c:pt idx="287">
                  <c:v>41347</c:v>
                </c:pt>
                <c:pt idx="288">
                  <c:v>41348</c:v>
                </c:pt>
                <c:pt idx="289">
                  <c:v>41351</c:v>
                </c:pt>
                <c:pt idx="290">
                  <c:v>41352</c:v>
                </c:pt>
                <c:pt idx="291">
                  <c:v>41353</c:v>
                </c:pt>
                <c:pt idx="292">
                  <c:v>41354</c:v>
                </c:pt>
                <c:pt idx="293">
                  <c:v>41355</c:v>
                </c:pt>
                <c:pt idx="294">
                  <c:v>41358</c:v>
                </c:pt>
                <c:pt idx="295">
                  <c:v>41359</c:v>
                </c:pt>
                <c:pt idx="296">
                  <c:v>41360</c:v>
                </c:pt>
                <c:pt idx="297">
                  <c:v>41361</c:v>
                </c:pt>
                <c:pt idx="298">
                  <c:v>41362</c:v>
                </c:pt>
                <c:pt idx="299">
                  <c:v>41365</c:v>
                </c:pt>
                <c:pt idx="300">
                  <c:v>41366</c:v>
                </c:pt>
                <c:pt idx="301">
                  <c:v>41367</c:v>
                </c:pt>
                <c:pt idx="302">
                  <c:v>41372</c:v>
                </c:pt>
                <c:pt idx="303">
                  <c:v>41373</c:v>
                </c:pt>
                <c:pt idx="304">
                  <c:v>41374</c:v>
                </c:pt>
                <c:pt idx="305">
                  <c:v>41375</c:v>
                </c:pt>
                <c:pt idx="306">
                  <c:v>41376</c:v>
                </c:pt>
                <c:pt idx="307">
                  <c:v>41379</c:v>
                </c:pt>
                <c:pt idx="308">
                  <c:v>41380</c:v>
                </c:pt>
                <c:pt idx="309">
                  <c:v>41381</c:v>
                </c:pt>
                <c:pt idx="310">
                  <c:v>41382</c:v>
                </c:pt>
                <c:pt idx="311">
                  <c:v>41383</c:v>
                </c:pt>
                <c:pt idx="312">
                  <c:v>41386</c:v>
                </c:pt>
                <c:pt idx="313">
                  <c:v>41387</c:v>
                </c:pt>
                <c:pt idx="314">
                  <c:v>41388</c:v>
                </c:pt>
                <c:pt idx="315">
                  <c:v>41389</c:v>
                </c:pt>
                <c:pt idx="316">
                  <c:v>41390</c:v>
                </c:pt>
                <c:pt idx="317">
                  <c:v>41396</c:v>
                </c:pt>
                <c:pt idx="318">
                  <c:v>41397</c:v>
                </c:pt>
                <c:pt idx="319">
                  <c:v>41400</c:v>
                </c:pt>
                <c:pt idx="320">
                  <c:v>41401</c:v>
                </c:pt>
                <c:pt idx="321">
                  <c:v>41402</c:v>
                </c:pt>
                <c:pt idx="322">
                  <c:v>41403</c:v>
                </c:pt>
                <c:pt idx="323">
                  <c:v>41404</c:v>
                </c:pt>
                <c:pt idx="324">
                  <c:v>41407</c:v>
                </c:pt>
                <c:pt idx="325">
                  <c:v>41408</c:v>
                </c:pt>
                <c:pt idx="326">
                  <c:v>41409</c:v>
                </c:pt>
                <c:pt idx="327">
                  <c:v>41410</c:v>
                </c:pt>
                <c:pt idx="328">
                  <c:v>41411</c:v>
                </c:pt>
                <c:pt idx="329">
                  <c:v>41414</c:v>
                </c:pt>
                <c:pt idx="330">
                  <c:v>41415</c:v>
                </c:pt>
                <c:pt idx="331">
                  <c:v>41416</c:v>
                </c:pt>
                <c:pt idx="332">
                  <c:v>41417</c:v>
                </c:pt>
                <c:pt idx="333">
                  <c:v>41418</c:v>
                </c:pt>
                <c:pt idx="334">
                  <c:v>41421</c:v>
                </c:pt>
                <c:pt idx="335">
                  <c:v>41422</c:v>
                </c:pt>
                <c:pt idx="336">
                  <c:v>41423</c:v>
                </c:pt>
                <c:pt idx="337">
                  <c:v>41424</c:v>
                </c:pt>
                <c:pt idx="338">
                  <c:v>41425</c:v>
                </c:pt>
                <c:pt idx="339">
                  <c:v>41428</c:v>
                </c:pt>
                <c:pt idx="340">
                  <c:v>41429</c:v>
                </c:pt>
                <c:pt idx="341">
                  <c:v>41430</c:v>
                </c:pt>
                <c:pt idx="342">
                  <c:v>41431</c:v>
                </c:pt>
                <c:pt idx="343">
                  <c:v>41432</c:v>
                </c:pt>
                <c:pt idx="344">
                  <c:v>41438</c:v>
                </c:pt>
                <c:pt idx="345">
                  <c:v>41439</c:v>
                </c:pt>
                <c:pt idx="346">
                  <c:v>41442</c:v>
                </c:pt>
                <c:pt idx="347">
                  <c:v>41443</c:v>
                </c:pt>
                <c:pt idx="348">
                  <c:v>41444</c:v>
                </c:pt>
                <c:pt idx="349">
                  <c:v>41445</c:v>
                </c:pt>
                <c:pt idx="350">
                  <c:v>41446</c:v>
                </c:pt>
                <c:pt idx="351">
                  <c:v>41449</c:v>
                </c:pt>
                <c:pt idx="352">
                  <c:v>41450</c:v>
                </c:pt>
                <c:pt idx="353">
                  <c:v>41451</c:v>
                </c:pt>
                <c:pt idx="354">
                  <c:v>41452</c:v>
                </c:pt>
                <c:pt idx="355">
                  <c:v>41453</c:v>
                </c:pt>
                <c:pt idx="356">
                  <c:v>41456</c:v>
                </c:pt>
                <c:pt idx="357">
                  <c:v>41457</c:v>
                </c:pt>
                <c:pt idx="358">
                  <c:v>41458</c:v>
                </c:pt>
                <c:pt idx="359">
                  <c:v>41459</c:v>
                </c:pt>
                <c:pt idx="360">
                  <c:v>41460</c:v>
                </c:pt>
                <c:pt idx="361">
                  <c:v>41463</c:v>
                </c:pt>
                <c:pt idx="362">
                  <c:v>41464</c:v>
                </c:pt>
                <c:pt idx="363">
                  <c:v>41465</c:v>
                </c:pt>
                <c:pt idx="364">
                  <c:v>41466</c:v>
                </c:pt>
                <c:pt idx="365">
                  <c:v>41467</c:v>
                </c:pt>
                <c:pt idx="366">
                  <c:v>41470</c:v>
                </c:pt>
                <c:pt idx="367">
                  <c:v>41471</c:v>
                </c:pt>
                <c:pt idx="368">
                  <c:v>41472</c:v>
                </c:pt>
                <c:pt idx="369">
                  <c:v>41473</c:v>
                </c:pt>
                <c:pt idx="370">
                  <c:v>41474</c:v>
                </c:pt>
                <c:pt idx="371">
                  <c:v>41477</c:v>
                </c:pt>
                <c:pt idx="372">
                  <c:v>41478</c:v>
                </c:pt>
                <c:pt idx="373">
                  <c:v>41479</c:v>
                </c:pt>
                <c:pt idx="374">
                  <c:v>41480</c:v>
                </c:pt>
                <c:pt idx="375">
                  <c:v>41481</c:v>
                </c:pt>
                <c:pt idx="376">
                  <c:v>41484</c:v>
                </c:pt>
                <c:pt idx="377">
                  <c:v>41485</c:v>
                </c:pt>
                <c:pt idx="378">
                  <c:v>41486</c:v>
                </c:pt>
                <c:pt idx="379">
                  <c:v>41487</c:v>
                </c:pt>
                <c:pt idx="380">
                  <c:v>41488</c:v>
                </c:pt>
                <c:pt idx="381">
                  <c:v>41491</c:v>
                </c:pt>
                <c:pt idx="382">
                  <c:v>41492</c:v>
                </c:pt>
                <c:pt idx="383">
                  <c:v>41493</c:v>
                </c:pt>
                <c:pt idx="384">
                  <c:v>41494</c:v>
                </c:pt>
                <c:pt idx="385">
                  <c:v>41495</c:v>
                </c:pt>
                <c:pt idx="386">
                  <c:v>41498</c:v>
                </c:pt>
                <c:pt idx="387">
                  <c:v>41499</c:v>
                </c:pt>
                <c:pt idx="388">
                  <c:v>41500</c:v>
                </c:pt>
                <c:pt idx="389">
                  <c:v>41501</c:v>
                </c:pt>
                <c:pt idx="390">
                  <c:v>41502</c:v>
                </c:pt>
                <c:pt idx="391">
                  <c:v>41505</c:v>
                </c:pt>
                <c:pt idx="392">
                  <c:v>41506</c:v>
                </c:pt>
                <c:pt idx="393">
                  <c:v>41507</c:v>
                </c:pt>
                <c:pt idx="394">
                  <c:v>41508</c:v>
                </c:pt>
                <c:pt idx="395">
                  <c:v>41509</c:v>
                </c:pt>
                <c:pt idx="396">
                  <c:v>41512</c:v>
                </c:pt>
                <c:pt idx="397">
                  <c:v>41513</c:v>
                </c:pt>
                <c:pt idx="398">
                  <c:v>41514</c:v>
                </c:pt>
                <c:pt idx="399">
                  <c:v>41515</c:v>
                </c:pt>
                <c:pt idx="400">
                  <c:v>41516</c:v>
                </c:pt>
                <c:pt idx="401">
                  <c:v>41519</c:v>
                </c:pt>
                <c:pt idx="402">
                  <c:v>41520</c:v>
                </c:pt>
                <c:pt idx="403">
                  <c:v>41521</c:v>
                </c:pt>
                <c:pt idx="404">
                  <c:v>41522</c:v>
                </c:pt>
                <c:pt idx="405">
                  <c:v>41523</c:v>
                </c:pt>
                <c:pt idx="406">
                  <c:v>41526</c:v>
                </c:pt>
                <c:pt idx="407">
                  <c:v>41527</c:v>
                </c:pt>
                <c:pt idx="408">
                  <c:v>41528</c:v>
                </c:pt>
                <c:pt idx="409">
                  <c:v>41529</c:v>
                </c:pt>
                <c:pt idx="410">
                  <c:v>41530</c:v>
                </c:pt>
                <c:pt idx="411">
                  <c:v>41533</c:v>
                </c:pt>
                <c:pt idx="412">
                  <c:v>41534</c:v>
                </c:pt>
                <c:pt idx="413">
                  <c:v>41535</c:v>
                </c:pt>
                <c:pt idx="414">
                  <c:v>41540</c:v>
                </c:pt>
                <c:pt idx="415">
                  <c:v>41541</c:v>
                </c:pt>
                <c:pt idx="416">
                  <c:v>41542</c:v>
                </c:pt>
                <c:pt idx="417">
                  <c:v>41543</c:v>
                </c:pt>
                <c:pt idx="418">
                  <c:v>41544</c:v>
                </c:pt>
                <c:pt idx="419">
                  <c:v>41547</c:v>
                </c:pt>
                <c:pt idx="420">
                  <c:v>41555</c:v>
                </c:pt>
                <c:pt idx="421">
                  <c:v>41556</c:v>
                </c:pt>
                <c:pt idx="422">
                  <c:v>41557</c:v>
                </c:pt>
                <c:pt idx="423">
                  <c:v>41558</c:v>
                </c:pt>
                <c:pt idx="424">
                  <c:v>41561</c:v>
                </c:pt>
                <c:pt idx="425">
                  <c:v>41562</c:v>
                </c:pt>
                <c:pt idx="426">
                  <c:v>41563</c:v>
                </c:pt>
                <c:pt idx="427">
                  <c:v>41564</c:v>
                </c:pt>
                <c:pt idx="428">
                  <c:v>41565</c:v>
                </c:pt>
                <c:pt idx="429">
                  <c:v>41568</c:v>
                </c:pt>
                <c:pt idx="430">
                  <c:v>41569</c:v>
                </c:pt>
                <c:pt idx="431">
                  <c:v>41570</c:v>
                </c:pt>
                <c:pt idx="432">
                  <c:v>41571</c:v>
                </c:pt>
                <c:pt idx="433">
                  <c:v>41572</c:v>
                </c:pt>
                <c:pt idx="434">
                  <c:v>41575</c:v>
                </c:pt>
                <c:pt idx="435">
                  <c:v>41576</c:v>
                </c:pt>
                <c:pt idx="436">
                  <c:v>41577</c:v>
                </c:pt>
                <c:pt idx="437">
                  <c:v>41578</c:v>
                </c:pt>
                <c:pt idx="438">
                  <c:v>41579</c:v>
                </c:pt>
                <c:pt idx="439">
                  <c:v>41582</c:v>
                </c:pt>
                <c:pt idx="440">
                  <c:v>41583</c:v>
                </c:pt>
                <c:pt idx="441">
                  <c:v>41584</c:v>
                </c:pt>
                <c:pt idx="442">
                  <c:v>41585</c:v>
                </c:pt>
                <c:pt idx="443">
                  <c:v>41586</c:v>
                </c:pt>
                <c:pt idx="444">
                  <c:v>41589</c:v>
                </c:pt>
                <c:pt idx="445">
                  <c:v>41590</c:v>
                </c:pt>
                <c:pt idx="446">
                  <c:v>41591</c:v>
                </c:pt>
                <c:pt idx="447">
                  <c:v>41592</c:v>
                </c:pt>
                <c:pt idx="448">
                  <c:v>41593</c:v>
                </c:pt>
                <c:pt idx="449">
                  <c:v>41596</c:v>
                </c:pt>
                <c:pt idx="450">
                  <c:v>41597</c:v>
                </c:pt>
                <c:pt idx="451">
                  <c:v>41598</c:v>
                </c:pt>
                <c:pt idx="452">
                  <c:v>41599</c:v>
                </c:pt>
                <c:pt idx="453">
                  <c:v>41600</c:v>
                </c:pt>
                <c:pt idx="454">
                  <c:v>41603</c:v>
                </c:pt>
                <c:pt idx="455">
                  <c:v>41604</c:v>
                </c:pt>
                <c:pt idx="456">
                  <c:v>41605</c:v>
                </c:pt>
                <c:pt idx="457">
                  <c:v>41606</c:v>
                </c:pt>
                <c:pt idx="458">
                  <c:v>41607</c:v>
                </c:pt>
                <c:pt idx="459">
                  <c:v>41610</c:v>
                </c:pt>
                <c:pt idx="460">
                  <c:v>41611</c:v>
                </c:pt>
                <c:pt idx="461">
                  <c:v>41612</c:v>
                </c:pt>
                <c:pt idx="462">
                  <c:v>41613</c:v>
                </c:pt>
                <c:pt idx="463">
                  <c:v>41614</c:v>
                </c:pt>
                <c:pt idx="464">
                  <c:v>41617</c:v>
                </c:pt>
                <c:pt idx="465">
                  <c:v>41618</c:v>
                </c:pt>
                <c:pt idx="466">
                  <c:v>41619</c:v>
                </c:pt>
                <c:pt idx="467">
                  <c:v>41620</c:v>
                </c:pt>
                <c:pt idx="468">
                  <c:v>41621</c:v>
                </c:pt>
                <c:pt idx="469">
                  <c:v>41624</c:v>
                </c:pt>
                <c:pt idx="470">
                  <c:v>41625</c:v>
                </c:pt>
                <c:pt idx="471">
                  <c:v>41626</c:v>
                </c:pt>
                <c:pt idx="472">
                  <c:v>41627</c:v>
                </c:pt>
                <c:pt idx="473">
                  <c:v>41628</c:v>
                </c:pt>
                <c:pt idx="474">
                  <c:v>41631</c:v>
                </c:pt>
                <c:pt idx="475">
                  <c:v>41632</c:v>
                </c:pt>
                <c:pt idx="476">
                  <c:v>41633</c:v>
                </c:pt>
                <c:pt idx="477">
                  <c:v>41634</c:v>
                </c:pt>
                <c:pt idx="478">
                  <c:v>41635</c:v>
                </c:pt>
                <c:pt idx="479">
                  <c:v>41638</c:v>
                </c:pt>
                <c:pt idx="480">
                  <c:v>41639</c:v>
                </c:pt>
                <c:pt idx="481">
                  <c:v>41641</c:v>
                </c:pt>
                <c:pt idx="482">
                  <c:v>41642</c:v>
                </c:pt>
                <c:pt idx="483">
                  <c:v>41645</c:v>
                </c:pt>
                <c:pt idx="484">
                  <c:v>41646</c:v>
                </c:pt>
                <c:pt idx="485">
                  <c:v>41647</c:v>
                </c:pt>
                <c:pt idx="486">
                  <c:v>41648</c:v>
                </c:pt>
                <c:pt idx="487">
                  <c:v>41649</c:v>
                </c:pt>
                <c:pt idx="488">
                  <c:v>41652</c:v>
                </c:pt>
                <c:pt idx="489">
                  <c:v>41653</c:v>
                </c:pt>
                <c:pt idx="490">
                  <c:v>41654</c:v>
                </c:pt>
                <c:pt idx="491">
                  <c:v>41655</c:v>
                </c:pt>
                <c:pt idx="492">
                  <c:v>41656</c:v>
                </c:pt>
                <c:pt idx="493">
                  <c:v>41659</c:v>
                </c:pt>
                <c:pt idx="494">
                  <c:v>41660</c:v>
                </c:pt>
                <c:pt idx="495">
                  <c:v>41661</c:v>
                </c:pt>
                <c:pt idx="496">
                  <c:v>41662</c:v>
                </c:pt>
                <c:pt idx="497">
                  <c:v>41663</c:v>
                </c:pt>
                <c:pt idx="498">
                  <c:v>41666</c:v>
                </c:pt>
                <c:pt idx="499">
                  <c:v>41667</c:v>
                </c:pt>
                <c:pt idx="500">
                  <c:v>41668</c:v>
                </c:pt>
                <c:pt idx="501">
                  <c:v>41669</c:v>
                </c:pt>
                <c:pt idx="502">
                  <c:v>41677</c:v>
                </c:pt>
                <c:pt idx="503">
                  <c:v>41680</c:v>
                </c:pt>
                <c:pt idx="504">
                  <c:v>41681</c:v>
                </c:pt>
                <c:pt idx="505">
                  <c:v>41682</c:v>
                </c:pt>
                <c:pt idx="506">
                  <c:v>41683</c:v>
                </c:pt>
                <c:pt idx="507">
                  <c:v>41684</c:v>
                </c:pt>
                <c:pt idx="508">
                  <c:v>41687</c:v>
                </c:pt>
                <c:pt idx="509">
                  <c:v>41688</c:v>
                </c:pt>
                <c:pt idx="510">
                  <c:v>41689</c:v>
                </c:pt>
                <c:pt idx="511">
                  <c:v>41690</c:v>
                </c:pt>
                <c:pt idx="512">
                  <c:v>41691</c:v>
                </c:pt>
                <c:pt idx="513">
                  <c:v>41694</c:v>
                </c:pt>
                <c:pt idx="514">
                  <c:v>41695</c:v>
                </c:pt>
                <c:pt idx="515">
                  <c:v>41696</c:v>
                </c:pt>
                <c:pt idx="516">
                  <c:v>41697</c:v>
                </c:pt>
                <c:pt idx="517">
                  <c:v>41698</c:v>
                </c:pt>
                <c:pt idx="518">
                  <c:v>41701</c:v>
                </c:pt>
                <c:pt idx="519">
                  <c:v>41702</c:v>
                </c:pt>
                <c:pt idx="520">
                  <c:v>41703</c:v>
                </c:pt>
                <c:pt idx="521">
                  <c:v>41704</c:v>
                </c:pt>
                <c:pt idx="522">
                  <c:v>41705</c:v>
                </c:pt>
                <c:pt idx="523">
                  <c:v>41708</c:v>
                </c:pt>
                <c:pt idx="524">
                  <c:v>41709</c:v>
                </c:pt>
                <c:pt idx="525">
                  <c:v>41710</c:v>
                </c:pt>
                <c:pt idx="526">
                  <c:v>41711</c:v>
                </c:pt>
                <c:pt idx="527">
                  <c:v>41712</c:v>
                </c:pt>
                <c:pt idx="528">
                  <c:v>41715</c:v>
                </c:pt>
                <c:pt idx="529">
                  <c:v>41716</c:v>
                </c:pt>
                <c:pt idx="530">
                  <c:v>41717</c:v>
                </c:pt>
                <c:pt idx="531">
                  <c:v>41718</c:v>
                </c:pt>
                <c:pt idx="532">
                  <c:v>41719</c:v>
                </c:pt>
                <c:pt idx="533">
                  <c:v>41722</c:v>
                </c:pt>
                <c:pt idx="534">
                  <c:v>41723</c:v>
                </c:pt>
                <c:pt idx="535">
                  <c:v>41724</c:v>
                </c:pt>
                <c:pt idx="536">
                  <c:v>41725</c:v>
                </c:pt>
                <c:pt idx="537">
                  <c:v>41726</c:v>
                </c:pt>
                <c:pt idx="538">
                  <c:v>41729</c:v>
                </c:pt>
                <c:pt idx="539">
                  <c:v>41730</c:v>
                </c:pt>
                <c:pt idx="540">
                  <c:v>41731</c:v>
                </c:pt>
                <c:pt idx="541">
                  <c:v>41732</c:v>
                </c:pt>
                <c:pt idx="542">
                  <c:v>41733</c:v>
                </c:pt>
                <c:pt idx="543">
                  <c:v>41737</c:v>
                </c:pt>
                <c:pt idx="544">
                  <c:v>41738</c:v>
                </c:pt>
                <c:pt idx="545">
                  <c:v>41739</c:v>
                </c:pt>
                <c:pt idx="546">
                  <c:v>41740</c:v>
                </c:pt>
                <c:pt idx="547">
                  <c:v>41743</c:v>
                </c:pt>
                <c:pt idx="548">
                  <c:v>41744</c:v>
                </c:pt>
                <c:pt idx="549">
                  <c:v>41745</c:v>
                </c:pt>
                <c:pt idx="550">
                  <c:v>41746</c:v>
                </c:pt>
                <c:pt idx="551">
                  <c:v>41747</c:v>
                </c:pt>
                <c:pt idx="552">
                  <c:v>41750</c:v>
                </c:pt>
                <c:pt idx="553">
                  <c:v>41751</c:v>
                </c:pt>
                <c:pt idx="554">
                  <c:v>41752</c:v>
                </c:pt>
                <c:pt idx="555">
                  <c:v>41753</c:v>
                </c:pt>
                <c:pt idx="556">
                  <c:v>41754</c:v>
                </c:pt>
                <c:pt idx="557">
                  <c:v>41757</c:v>
                </c:pt>
                <c:pt idx="558">
                  <c:v>41758</c:v>
                </c:pt>
                <c:pt idx="559">
                  <c:v>41759</c:v>
                </c:pt>
                <c:pt idx="560">
                  <c:v>41764</c:v>
                </c:pt>
                <c:pt idx="561">
                  <c:v>41765</c:v>
                </c:pt>
                <c:pt idx="562">
                  <c:v>41766</c:v>
                </c:pt>
                <c:pt idx="563">
                  <c:v>41767</c:v>
                </c:pt>
                <c:pt idx="564">
                  <c:v>41768</c:v>
                </c:pt>
                <c:pt idx="565">
                  <c:v>41771</c:v>
                </c:pt>
                <c:pt idx="566">
                  <c:v>41772</c:v>
                </c:pt>
                <c:pt idx="567">
                  <c:v>41773</c:v>
                </c:pt>
                <c:pt idx="568">
                  <c:v>41774</c:v>
                </c:pt>
                <c:pt idx="569">
                  <c:v>41775</c:v>
                </c:pt>
                <c:pt idx="570">
                  <c:v>41778</c:v>
                </c:pt>
                <c:pt idx="571">
                  <c:v>41779</c:v>
                </c:pt>
                <c:pt idx="572">
                  <c:v>41780</c:v>
                </c:pt>
                <c:pt idx="573">
                  <c:v>41781</c:v>
                </c:pt>
                <c:pt idx="574">
                  <c:v>41782</c:v>
                </c:pt>
                <c:pt idx="575">
                  <c:v>41785</c:v>
                </c:pt>
                <c:pt idx="576">
                  <c:v>41786</c:v>
                </c:pt>
                <c:pt idx="577">
                  <c:v>41787</c:v>
                </c:pt>
                <c:pt idx="578">
                  <c:v>41788</c:v>
                </c:pt>
                <c:pt idx="579">
                  <c:v>41789</c:v>
                </c:pt>
                <c:pt idx="580">
                  <c:v>41793</c:v>
                </c:pt>
                <c:pt idx="581">
                  <c:v>41794</c:v>
                </c:pt>
                <c:pt idx="582">
                  <c:v>41795</c:v>
                </c:pt>
                <c:pt idx="583">
                  <c:v>41796</c:v>
                </c:pt>
                <c:pt idx="584">
                  <c:v>41799</c:v>
                </c:pt>
                <c:pt idx="585">
                  <c:v>41800</c:v>
                </c:pt>
                <c:pt idx="586">
                  <c:v>41801</c:v>
                </c:pt>
                <c:pt idx="587">
                  <c:v>41802</c:v>
                </c:pt>
                <c:pt idx="588">
                  <c:v>41803</c:v>
                </c:pt>
                <c:pt idx="589">
                  <c:v>41806</c:v>
                </c:pt>
                <c:pt idx="590">
                  <c:v>41807</c:v>
                </c:pt>
                <c:pt idx="591">
                  <c:v>41808</c:v>
                </c:pt>
                <c:pt idx="592">
                  <c:v>41809</c:v>
                </c:pt>
                <c:pt idx="593">
                  <c:v>41810</c:v>
                </c:pt>
                <c:pt idx="594">
                  <c:v>41813</c:v>
                </c:pt>
                <c:pt idx="595">
                  <c:v>41814</c:v>
                </c:pt>
                <c:pt idx="596">
                  <c:v>41815</c:v>
                </c:pt>
                <c:pt idx="597">
                  <c:v>41816</c:v>
                </c:pt>
                <c:pt idx="598">
                  <c:v>41817</c:v>
                </c:pt>
                <c:pt idx="599">
                  <c:v>41820</c:v>
                </c:pt>
                <c:pt idx="600">
                  <c:v>41821</c:v>
                </c:pt>
                <c:pt idx="601">
                  <c:v>41822</c:v>
                </c:pt>
                <c:pt idx="602">
                  <c:v>41823</c:v>
                </c:pt>
                <c:pt idx="603">
                  <c:v>41824</c:v>
                </c:pt>
                <c:pt idx="604">
                  <c:v>41827</c:v>
                </c:pt>
                <c:pt idx="605">
                  <c:v>41828</c:v>
                </c:pt>
                <c:pt idx="606">
                  <c:v>41829</c:v>
                </c:pt>
                <c:pt idx="607">
                  <c:v>41830</c:v>
                </c:pt>
                <c:pt idx="608">
                  <c:v>41831</c:v>
                </c:pt>
                <c:pt idx="609">
                  <c:v>41834</c:v>
                </c:pt>
                <c:pt idx="610">
                  <c:v>41835</c:v>
                </c:pt>
                <c:pt idx="611">
                  <c:v>41836</c:v>
                </c:pt>
                <c:pt idx="612">
                  <c:v>41837</c:v>
                </c:pt>
                <c:pt idx="613">
                  <c:v>41838</c:v>
                </c:pt>
                <c:pt idx="614">
                  <c:v>41841</c:v>
                </c:pt>
                <c:pt idx="615">
                  <c:v>41842</c:v>
                </c:pt>
                <c:pt idx="616">
                  <c:v>41843</c:v>
                </c:pt>
                <c:pt idx="617">
                  <c:v>41844</c:v>
                </c:pt>
                <c:pt idx="618">
                  <c:v>41845</c:v>
                </c:pt>
                <c:pt idx="619">
                  <c:v>41848</c:v>
                </c:pt>
                <c:pt idx="620">
                  <c:v>41849</c:v>
                </c:pt>
                <c:pt idx="621">
                  <c:v>41850</c:v>
                </c:pt>
                <c:pt idx="622">
                  <c:v>41851</c:v>
                </c:pt>
                <c:pt idx="623">
                  <c:v>41852</c:v>
                </c:pt>
                <c:pt idx="624">
                  <c:v>41855</c:v>
                </c:pt>
                <c:pt idx="625">
                  <c:v>41856</c:v>
                </c:pt>
                <c:pt idx="626">
                  <c:v>41857</c:v>
                </c:pt>
                <c:pt idx="627">
                  <c:v>41858</c:v>
                </c:pt>
                <c:pt idx="628">
                  <c:v>41859</c:v>
                </c:pt>
                <c:pt idx="629">
                  <c:v>41862</c:v>
                </c:pt>
                <c:pt idx="630">
                  <c:v>41863</c:v>
                </c:pt>
                <c:pt idx="631">
                  <c:v>41864</c:v>
                </c:pt>
                <c:pt idx="632">
                  <c:v>41865</c:v>
                </c:pt>
                <c:pt idx="633">
                  <c:v>41866</c:v>
                </c:pt>
                <c:pt idx="634">
                  <c:v>41869</c:v>
                </c:pt>
                <c:pt idx="635">
                  <c:v>41870</c:v>
                </c:pt>
                <c:pt idx="636">
                  <c:v>41871</c:v>
                </c:pt>
                <c:pt idx="637">
                  <c:v>41872</c:v>
                </c:pt>
                <c:pt idx="638">
                  <c:v>41873</c:v>
                </c:pt>
                <c:pt idx="639">
                  <c:v>41876</c:v>
                </c:pt>
                <c:pt idx="640">
                  <c:v>41877</c:v>
                </c:pt>
                <c:pt idx="641">
                  <c:v>41878</c:v>
                </c:pt>
                <c:pt idx="642">
                  <c:v>41879</c:v>
                </c:pt>
                <c:pt idx="643">
                  <c:v>41880</c:v>
                </c:pt>
                <c:pt idx="644">
                  <c:v>41883</c:v>
                </c:pt>
                <c:pt idx="645">
                  <c:v>41884</c:v>
                </c:pt>
                <c:pt idx="646">
                  <c:v>41885</c:v>
                </c:pt>
                <c:pt idx="647">
                  <c:v>41886</c:v>
                </c:pt>
                <c:pt idx="648">
                  <c:v>41887</c:v>
                </c:pt>
                <c:pt idx="649">
                  <c:v>41891</c:v>
                </c:pt>
                <c:pt idx="650">
                  <c:v>41892</c:v>
                </c:pt>
                <c:pt idx="651">
                  <c:v>41893</c:v>
                </c:pt>
                <c:pt idx="652">
                  <c:v>41894</c:v>
                </c:pt>
                <c:pt idx="653">
                  <c:v>41897</c:v>
                </c:pt>
                <c:pt idx="654">
                  <c:v>41898</c:v>
                </c:pt>
                <c:pt idx="655">
                  <c:v>41899</c:v>
                </c:pt>
                <c:pt idx="656">
                  <c:v>41900</c:v>
                </c:pt>
                <c:pt idx="657">
                  <c:v>41901</c:v>
                </c:pt>
                <c:pt idx="658">
                  <c:v>41904</c:v>
                </c:pt>
                <c:pt idx="659">
                  <c:v>41905</c:v>
                </c:pt>
                <c:pt idx="660">
                  <c:v>41906</c:v>
                </c:pt>
                <c:pt idx="661">
                  <c:v>41907</c:v>
                </c:pt>
                <c:pt idx="662">
                  <c:v>41908</c:v>
                </c:pt>
                <c:pt idx="663">
                  <c:v>41911</c:v>
                </c:pt>
                <c:pt idx="664">
                  <c:v>41912</c:v>
                </c:pt>
                <c:pt idx="665">
                  <c:v>41920</c:v>
                </c:pt>
                <c:pt idx="666">
                  <c:v>41921</c:v>
                </c:pt>
                <c:pt idx="667">
                  <c:v>41922</c:v>
                </c:pt>
                <c:pt idx="668">
                  <c:v>41925</c:v>
                </c:pt>
                <c:pt idx="669">
                  <c:v>41926</c:v>
                </c:pt>
                <c:pt idx="670">
                  <c:v>41927</c:v>
                </c:pt>
                <c:pt idx="671">
                  <c:v>41928</c:v>
                </c:pt>
                <c:pt idx="672">
                  <c:v>41929</c:v>
                </c:pt>
                <c:pt idx="673">
                  <c:v>41932</c:v>
                </c:pt>
                <c:pt idx="674">
                  <c:v>41933</c:v>
                </c:pt>
                <c:pt idx="675">
                  <c:v>41934</c:v>
                </c:pt>
                <c:pt idx="676">
                  <c:v>41935</c:v>
                </c:pt>
                <c:pt idx="677">
                  <c:v>41936</c:v>
                </c:pt>
                <c:pt idx="678">
                  <c:v>41939</c:v>
                </c:pt>
                <c:pt idx="679">
                  <c:v>41940</c:v>
                </c:pt>
                <c:pt idx="680">
                  <c:v>41941</c:v>
                </c:pt>
                <c:pt idx="681">
                  <c:v>41942</c:v>
                </c:pt>
                <c:pt idx="682">
                  <c:v>41943</c:v>
                </c:pt>
                <c:pt idx="683">
                  <c:v>41946</c:v>
                </c:pt>
                <c:pt idx="684">
                  <c:v>41947</c:v>
                </c:pt>
                <c:pt idx="685">
                  <c:v>41948</c:v>
                </c:pt>
                <c:pt idx="686">
                  <c:v>41949</c:v>
                </c:pt>
                <c:pt idx="687">
                  <c:v>41950</c:v>
                </c:pt>
                <c:pt idx="688">
                  <c:v>41953</c:v>
                </c:pt>
                <c:pt idx="689">
                  <c:v>41954</c:v>
                </c:pt>
                <c:pt idx="690">
                  <c:v>41955</c:v>
                </c:pt>
                <c:pt idx="691">
                  <c:v>41956</c:v>
                </c:pt>
                <c:pt idx="692">
                  <c:v>41957</c:v>
                </c:pt>
                <c:pt idx="693">
                  <c:v>41960</c:v>
                </c:pt>
                <c:pt idx="694">
                  <c:v>41961</c:v>
                </c:pt>
                <c:pt idx="695">
                  <c:v>41962</c:v>
                </c:pt>
                <c:pt idx="696">
                  <c:v>41963</c:v>
                </c:pt>
                <c:pt idx="697">
                  <c:v>41964</c:v>
                </c:pt>
                <c:pt idx="698">
                  <c:v>41967</c:v>
                </c:pt>
                <c:pt idx="699">
                  <c:v>41968</c:v>
                </c:pt>
                <c:pt idx="700">
                  <c:v>41969</c:v>
                </c:pt>
                <c:pt idx="701">
                  <c:v>41970</c:v>
                </c:pt>
                <c:pt idx="702">
                  <c:v>41971</c:v>
                </c:pt>
                <c:pt idx="703">
                  <c:v>41974</c:v>
                </c:pt>
                <c:pt idx="704">
                  <c:v>41975</c:v>
                </c:pt>
                <c:pt idx="705">
                  <c:v>41976</c:v>
                </c:pt>
                <c:pt idx="706">
                  <c:v>41977</c:v>
                </c:pt>
                <c:pt idx="707">
                  <c:v>41978</c:v>
                </c:pt>
                <c:pt idx="708">
                  <c:v>41981</c:v>
                </c:pt>
                <c:pt idx="709">
                  <c:v>41982</c:v>
                </c:pt>
                <c:pt idx="710">
                  <c:v>41983</c:v>
                </c:pt>
                <c:pt idx="711">
                  <c:v>41984</c:v>
                </c:pt>
                <c:pt idx="712">
                  <c:v>41985</c:v>
                </c:pt>
                <c:pt idx="713">
                  <c:v>41988</c:v>
                </c:pt>
                <c:pt idx="714">
                  <c:v>41989</c:v>
                </c:pt>
                <c:pt idx="715">
                  <c:v>41990</c:v>
                </c:pt>
                <c:pt idx="716">
                  <c:v>41991</c:v>
                </c:pt>
                <c:pt idx="717">
                  <c:v>41992</c:v>
                </c:pt>
                <c:pt idx="718">
                  <c:v>41995</c:v>
                </c:pt>
                <c:pt idx="719">
                  <c:v>41996</c:v>
                </c:pt>
                <c:pt idx="720">
                  <c:v>41997</c:v>
                </c:pt>
                <c:pt idx="721">
                  <c:v>41998</c:v>
                </c:pt>
                <c:pt idx="722">
                  <c:v>41999</c:v>
                </c:pt>
                <c:pt idx="723">
                  <c:v>42002</c:v>
                </c:pt>
                <c:pt idx="724">
                  <c:v>42003</c:v>
                </c:pt>
                <c:pt idx="725">
                  <c:v>42004</c:v>
                </c:pt>
                <c:pt idx="726">
                  <c:v>42009</c:v>
                </c:pt>
                <c:pt idx="727">
                  <c:v>42010</c:v>
                </c:pt>
                <c:pt idx="728">
                  <c:v>42011</c:v>
                </c:pt>
                <c:pt idx="729">
                  <c:v>42012</c:v>
                </c:pt>
                <c:pt idx="730">
                  <c:v>42013</c:v>
                </c:pt>
                <c:pt idx="731">
                  <c:v>42016</c:v>
                </c:pt>
                <c:pt idx="732">
                  <c:v>42017</c:v>
                </c:pt>
                <c:pt idx="733">
                  <c:v>42018</c:v>
                </c:pt>
                <c:pt idx="734">
                  <c:v>42019</c:v>
                </c:pt>
                <c:pt idx="735">
                  <c:v>42020</c:v>
                </c:pt>
                <c:pt idx="736">
                  <c:v>42023</c:v>
                </c:pt>
                <c:pt idx="737">
                  <c:v>42024</c:v>
                </c:pt>
                <c:pt idx="738">
                  <c:v>42025</c:v>
                </c:pt>
                <c:pt idx="739">
                  <c:v>42026</c:v>
                </c:pt>
                <c:pt idx="740">
                  <c:v>42027</c:v>
                </c:pt>
                <c:pt idx="741">
                  <c:v>42030</c:v>
                </c:pt>
                <c:pt idx="742">
                  <c:v>42031</c:v>
                </c:pt>
                <c:pt idx="743">
                  <c:v>42032</c:v>
                </c:pt>
                <c:pt idx="744">
                  <c:v>42033</c:v>
                </c:pt>
                <c:pt idx="745">
                  <c:v>42034</c:v>
                </c:pt>
                <c:pt idx="746">
                  <c:v>42037</c:v>
                </c:pt>
                <c:pt idx="747">
                  <c:v>42038</c:v>
                </c:pt>
                <c:pt idx="748">
                  <c:v>42039</c:v>
                </c:pt>
                <c:pt idx="749">
                  <c:v>42040</c:v>
                </c:pt>
                <c:pt idx="750">
                  <c:v>42041</c:v>
                </c:pt>
                <c:pt idx="751">
                  <c:v>42044</c:v>
                </c:pt>
                <c:pt idx="752">
                  <c:v>42045</c:v>
                </c:pt>
                <c:pt idx="753">
                  <c:v>42046</c:v>
                </c:pt>
                <c:pt idx="754">
                  <c:v>42047</c:v>
                </c:pt>
                <c:pt idx="755">
                  <c:v>42048</c:v>
                </c:pt>
                <c:pt idx="756">
                  <c:v>42051</c:v>
                </c:pt>
                <c:pt idx="757">
                  <c:v>42052</c:v>
                </c:pt>
                <c:pt idx="758">
                  <c:v>42060</c:v>
                </c:pt>
                <c:pt idx="759">
                  <c:v>42061</c:v>
                </c:pt>
                <c:pt idx="760">
                  <c:v>42062</c:v>
                </c:pt>
                <c:pt idx="761">
                  <c:v>42065</c:v>
                </c:pt>
                <c:pt idx="762">
                  <c:v>42066</c:v>
                </c:pt>
                <c:pt idx="763">
                  <c:v>42067</c:v>
                </c:pt>
                <c:pt idx="764">
                  <c:v>42068</c:v>
                </c:pt>
                <c:pt idx="765">
                  <c:v>42069</c:v>
                </c:pt>
                <c:pt idx="766">
                  <c:v>42072</c:v>
                </c:pt>
                <c:pt idx="767">
                  <c:v>42073</c:v>
                </c:pt>
                <c:pt idx="768">
                  <c:v>42074</c:v>
                </c:pt>
                <c:pt idx="769">
                  <c:v>42075</c:v>
                </c:pt>
                <c:pt idx="770">
                  <c:v>42076</c:v>
                </c:pt>
                <c:pt idx="771">
                  <c:v>42079</c:v>
                </c:pt>
                <c:pt idx="772">
                  <c:v>42080</c:v>
                </c:pt>
                <c:pt idx="773">
                  <c:v>42081</c:v>
                </c:pt>
                <c:pt idx="774">
                  <c:v>42082</c:v>
                </c:pt>
                <c:pt idx="775">
                  <c:v>42083</c:v>
                </c:pt>
                <c:pt idx="776">
                  <c:v>42086</c:v>
                </c:pt>
                <c:pt idx="777">
                  <c:v>42087</c:v>
                </c:pt>
                <c:pt idx="778">
                  <c:v>42088</c:v>
                </c:pt>
                <c:pt idx="779">
                  <c:v>42089</c:v>
                </c:pt>
                <c:pt idx="780">
                  <c:v>42090</c:v>
                </c:pt>
                <c:pt idx="781">
                  <c:v>42093</c:v>
                </c:pt>
                <c:pt idx="782">
                  <c:v>42094</c:v>
                </c:pt>
                <c:pt idx="783">
                  <c:v>42095</c:v>
                </c:pt>
                <c:pt idx="784">
                  <c:v>42096</c:v>
                </c:pt>
                <c:pt idx="785">
                  <c:v>42097</c:v>
                </c:pt>
                <c:pt idx="786">
                  <c:v>42101</c:v>
                </c:pt>
                <c:pt idx="787">
                  <c:v>42102</c:v>
                </c:pt>
                <c:pt idx="788">
                  <c:v>42103</c:v>
                </c:pt>
                <c:pt idx="789">
                  <c:v>42104</c:v>
                </c:pt>
                <c:pt idx="790">
                  <c:v>42107</c:v>
                </c:pt>
                <c:pt idx="791">
                  <c:v>42108</c:v>
                </c:pt>
                <c:pt idx="792">
                  <c:v>42109</c:v>
                </c:pt>
                <c:pt idx="793">
                  <c:v>42110</c:v>
                </c:pt>
                <c:pt idx="794">
                  <c:v>42111</c:v>
                </c:pt>
                <c:pt idx="795">
                  <c:v>42114</c:v>
                </c:pt>
                <c:pt idx="796">
                  <c:v>42115</c:v>
                </c:pt>
                <c:pt idx="797">
                  <c:v>42116</c:v>
                </c:pt>
                <c:pt idx="798">
                  <c:v>42117</c:v>
                </c:pt>
                <c:pt idx="799">
                  <c:v>42118</c:v>
                </c:pt>
                <c:pt idx="800">
                  <c:v>42121</c:v>
                </c:pt>
                <c:pt idx="801">
                  <c:v>42122</c:v>
                </c:pt>
                <c:pt idx="802">
                  <c:v>42123</c:v>
                </c:pt>
                <c:pt idx="803">
                  <c:v>42124</c:v>
                </c:pt>
                <c:pt idx="804">
                  <c:v>42128</c:v>
                </c:pt>
                <c:pt idx="805">
                  <c:v>42129</c:v>
                </c:pt>
                <c:pt idx="806">
                  <c:v>42130</c:v>
                </c:pt>
                <c:pt idx="807">
                  <c:v>42131</c:v>
                </c:pt>
                <c:pt idx="808">
                  <c:v>42132</c:v>
                </c:pt>
                <c:pt idx="809">
                  <c:v>42135</c:v>
                </c:pt>
                <c:pt idx="810">
                  <c:v>42136</c:v>
                </c:pt>
                <c:pt idx="811">
                  <c:v>42137</c:v>
                </c:pt>
                <c:pt idx="812">
                  <c:v>42138</c:v>
                </c:pt>
                <c:pt idx="813">
                  <c:v>42139</c:v>
                </c:pt>
                <c:pt idx="814">
                  <c:v>42142</c:v>
                </c:pt>
                <c:pt idx="815">
                  <c:v>42143</c:v>
                </c:pt>
                <c:pt idx="816">
                  <c:v>42144</c:v>
                </c:pt>
                <c:pt idx="817">
                  <c:v>42145</c:v>
                </c:pt>
                <c:pt idx="818">
                  <c:v>42146</c:v>
                </c:pt>
                <c:pt idx="819">
                  <c:v>42149</c:v>
                </c:pt>
                <c:pt idx="820">
                  <c:v>42150</c:v>
                </c:pt>
                <c:pt idx="821">
                  <c:v>42151</c:v>
                </c:pt>
                <c:pt idx="822">
                  <c:v>42152</c:v>
                </c:pt>
                <c:pt idx="823">
                  <c:v>42153</c:v>
                </c:pt>
                <c:pt idx="824">
                  <c:v>42156</c:v>
                </c:pt>
                <c:pt idx="825">
                  <c:v>42157</c:v>
                </c:pt>
                <c:pt idx="826">
                  <c:v>42158</c:v>
                </c:pt>
                <c:pt idx="827">
                  <c:v>42159</c:v>
                </c:pt>
                <c:pt idx="828">
                  <c:v>42160</c:v>
                </c:pt>
                <c:pt idx="829">
                  <c:v>42163</c:v>
                </c:pt>
                <c:pt idx="830">
                  <c:v>42164</c:v>
                </c:pt>
                <c:pt idx="831">
                  <c:v>42165</c:v>
                </c:pt>
                <c:pt idx="832">
                  <c:v>42166</c:v>
                </c:pt>
                <c:pt idx="833">
                  <c:v>42167</c:v>
                </c:pt>
                <c:pt idx="834">
                  <c:v>42170</c:v>
                </c:pt>
                <c:pt idx="835">
                  <c:v>42171</c:v>
                </c:pt>
                <c:pt idx="836">
                  <c:v>42172</c:v>
                </c:pt>
                <c:pt idx="837">
                  <c:v>42173</c:v>
                </c:pt>
                <c:pt idx="838">
                  <c:v>42174</c:v>
                </c:pt>
                <c:pt idx="839">
                  <c:v>42178</c:v>
                </c:pt>
                <c:pt idx="840">
                  <c:v>42179</c:v>
                </c:pt>
                <c:pt idx="841">
                  <c:v>42180</c:v>
                </c:pt>
                <c:pt idx="842">
                  <c:v>42181</c:v>
                </c:pt>
                <c:pt idx="843">
                  <c:v>42184</c:v>
                </c:pt>
                <c:pt idx="844">
                  <c:v>42185</c:v>
                </c:pt>
                <c:pt idx="845">
                  <c:v>42186</c:v>
                </c:pt>
                <c:pt idx="846">
                  <c:v>42187</c:v>
                </c:pt>
                <c:pt idx="847">
                  <c:v>42188</c:v>
                </c:pt>
                <c:pt idx="848">
                  <c:v>42191</c:v>
                </c:pt>
                <c:pt idx="849">
                  <c:v>42192</c:v>
                </c:pt>
                <c:pt idx="850">
                  <c:v>42193</c:v>
                </c:pt>
                <c:pt idx="851">
                  <c:v>42194</c:v>
                </c:pt>
                <c:pt idx="852">
                  <c:v>42195</c:v>
                </c:pt>
                <c:pt idx="853">
                  <c:v>42198</c:v>
                </c:pt>
                <c:pt idx="854">
                  <c:v>42199</c:v>
                </c:pt>
                <c:pt idx="855">
                  <c:v>42200</c:v>
                </c:pt>
                <c:pt idx="856">
                  <c:v>42201</c:v>
                </c:pt>
                <c:pt idx="857">
                  <c:v>42202</c:v>
                </c:pt>
                <c:pt idx="858">
                  <c:v>42205</c:v>
                </c:pt>
                <c:pt idx="859">
                  <c:v>42206</c:v>
                </c:pt>
                <c:pt idx="860">
                  <c:v>42207</c:v>
                </c:pt>
                <c:pt idx="861">
                  <c:v>42208</c:v>
                </c:pt>
                <c:pt idx="862">
                  <c:v>42209</c:v>
                </c:pt>
                <c:pt idx="863">
                  <c:v>42212</c:v>
                </c:pt>
                <c:pt idx="864">
                  <c:v>42213</c:v>
                </c:pt>
                <c:pt idx="865">
                  <c:v>42214</c:v>
                </c:pt>
                <c:pt idx="866">
                  <c:v>42215</c:v>
                </c:pt>
                <c:pt idx="867">
                  <c:v>42216</c:v>
                </c:pt>
                <c:pt idx="868">
                  <c:v>42219</c:v>
                </c:pt>
                <c:pt idx="869">
                  <c:v>42220</c:v>
                </c:pt>
                <c:pt idx="870">
                  <c:v>42221</c:v>
                </c:pt>
                <c:pt idx="871">
                  <c:v>42222</c:v>
                </c:pt>
                <c:pt idx="872">
                  <c:v>42223</c:v>
                </c:pt>
                <c:pt idx="873">
                  <c:v>42226</c:v>
                </c:pt>
                <c:pt idx="874">
                  <c:v>42227</c:v>
                </c:pt>
                <c:pt idx="875">
                  <c:v>42228</c:v>
                </c:pt>
                <c:pt idx="876">
                  <c:v>42229</c:v>
                </c:pt>
                <c:pt idx="877">
                  <c:v>42230</c:v>
                </c:pt>
                <c:pt idx="878">
                  <c:v>42233</c:v>
                </c:pt>
                <c:pt idx="879">
                  <c:v>42234</c:v>
                </c:pt>
                <c:pt idx="880">
                  <c:v>42235</c:v>
                </c:pt>
                <c:pt idx="881">
                  <c:v>42236</c:v>
                </c:pt>
                <c:pt idx="882">
                  <c:v>42237</c:v>
                </c:pt>
                <c:pt idx="883">
                  <c:v>42240</c:v>
                </c:pt>
                <c:pt idx="884">
                  <c:v>42241</c:v>
                </c:pt>
                <c:pt idx="885">
                  <c:v>42242</c:v>
                </c:pt>
                <c:pt idx="886">
                  <c:v>42243</c:v>
                </c:pt>
                <c:pt idx="887">
                  <c:v>42244</c:v>
                </c:pt>
                <c:pt idx="888">
                  <c:v>42247</c:v>
                </c:pt>
                <c:pt idx="889">
                  <c:v>42248</c:v>
                </c:pt>
                <c:pt idx="890">
                  <c:v>42249</c:v>
                </c:pt>
                <c:pt idx="891">
                  <c:v>42254</c:v>
                </c:pt>
                <c:pt idx="892">
                  <c:v>42255</c:v>
                </c:pt>
                <c:pt idx="893">
                  <c:v>42256</c:v>
                </c:pt>
                <c:pt idx="894">
                  <c:v>42257</c:v>
                </c:pt>
                <c:pt idx="895">
                  <c:v>42258</c:v>
                </c:pt>
                <c:pt idx="896">
                  <c:v>42261</c:v>
                </c:pt>
                <c:pt idx="897">
                  <c:v>42262</c:v>
                </c:pt>
                <c:pt idx="898">
                  <c:v>42263</c:v>
                </c:pt>
                <c:pt idx="899">
                  <c:v>42264</c:v>
                </c:pt>
                <c:pt idx="900">
                  <c:v>42265</c:v>
                </c:pt>
                <c:pt idx="901">
                  <c:v>42268</c:v>
                </c:pt>
                <c:pt idx="902">
                  <c:v>42269</c:v>
                </c:pt>
                <c:pt idx="903">
                  <c:v>42270</c:v>
                </c:pt>
                <c:pt idx="904">
                  <c:v>42271</c:v>
                </c:pt>
                <c:pt idx="905">
                  <c:v>42272</c:v>
                </c:pt>
                <c:pt idx="906">
                  <c:v>42275</c:v>
                </c:pt>
                <c:pt idx="907">
                  <c:v>42276</c:v>
                </c:pt>
                <c:pt idx="908">
                  <c:v>42277</c:v>
                </c:pt>
                <c:pt idx="909">
                  <c:v>42285</c:v>
                </c:pt>
                <c:pt idx="910">
                  <c:v>42286</c:v>
                </c:pt>
                <c:pt idx="911">
                  <c:v>42289</c:v>
                </c:pt>
                <c:pt idx="912">
                  <c:v>42290</c:v>
                </c:pt>
                <c:pt idx="913">
                  <c:v>42291</c:v>
                </c:pt>
                <c:pt idx="914">
                  <c:v>42292</c:v>
                </c:pt>
                <c:pt idx="915">
                  <c:v>42293</c:v>
                </c:pt>
                <c:pt idx="916">
                  <c:v>42296</c:v>
                </c:pt>
                <c:pt idx="917">
                  <c:v>42297</c:v>
                </c:pt>
                <c:pt idx="918">
                  <c:v>42298</c:v>
                </c:pt>
                <c:pt idx="919">
                  <c:v>42299</c:v>
                </c:pt>
                <c:pt idx="920">
                  <c:v>42300</c:v>
                </c:pt>
                <c:pt idx="921">
                  <c:v>42303</c:v>
                </c:pt>
                <c:pt idx="922">
                  <c:v>42304</c:v>
                </c:pt>
                <c:pt idx="923">
                  <c:v>42305</c:v>
                </c:pt>
                <c:pt idx="924">
                  <c:v>42306</c:v>
                </c:pt>
                <c:pt idx="925">
                  <c:v>42307</c:v>
                </c:pt>
                <c:pt idx="926">
                  <c:v>42310</c:v>
                </c:pt>
                <c:pt idx="927">
                  <c:v>42311</c:v>
                </c:pt>
                <c:pt idx="928">
                  <c:v>42312</c:v>
                </c:pt>
                <c:pt idx="929">
                  <c:v>42313</c:v>
                </c:pt>
                <c:pt idx="930">
                  <c:v>42314</c:v>
                </c:pt>
                <c:pt idx="931">
                  <c:v>42317</c:v>
                </c:pt>
                <c:pt idx="932">
                  <c:v>42318</c:v>
                </c:pt>
                <c:pt idx="933">
                  <c:v>42319</c:v>
                </c:pt>
                <c:pt idx="934">
                  <c:v>42320</c:v>
                </c:pt>
                <c:pt idx="935">
                  <c:v>42321</c:v>
                </c:pt>
                <c:pt idx="936">
                  <c:v>42324</c:v>
                </c:pt>
                <c:pt idx="937">
                  <c:v>42325</c:v>
                </c:pt>
                <c:pt idx="938">
                  <c:v>42326</c:v>
                </c:pt>
                <c:pt idx="939">
                  <c:v>42327</c:v>
                </c:pt>
                <c:pt idx="940">
                  <c:v>42328</c:v>
                </c:pt>
                <c:pt idx="941">
                  <c:v>42331</c:v>
                </c:pt>
                <c:pt idx="942">
                  <c:v>42332</c:v>
                </c:pt>
                <c:pt idx="943">
                  <c:v>42333</c:v>
                </c:pt>
                <c:pt idx="944">
                  <c:v>42334</c:v>
                </c:pt>
                <c:pt idx="945">
                  <c:v>42335</c:v>
                </c:pt>
                <c:pt idx="946">
                  <c:v>42338</c:v>
                </c:pt>
                <c:pt idx="947">
                  <c:v>42339</c:v>
                </c:pt>
                <c:pt idx="948">
                  <c:v>42340</c:v>
                </c:pt>
                <c:pt idx="949">
                  <c:v>42341</c:v>
                </c:pt>
                <c:pt idx="950">
                  <c:v>42342</c:v>
                </c:pt>
                <c:pt idx="951">
                  <c:v>42345</c:v>
                </c:pt>
                <c:pt idx="952">
                  <c:v>42346</c:v>
                </c:pt>
                <c:pt idx="953">
                  <c:v>42347</c:v>
                </c:pt>
                <c:pt idx="954">
                  <c:v>42348</c:v>
                </c:pt>
                <c:pt idx="955">
                  <c:v>42349</c:v>
                </c:pt>
                <c:pt idx="956">
                  <c:v>42352</c:v>
                </c:pt>
                <c:pt idx="957">
                  <c:v>42353</c:v>
                </c:pt>
                <c:pt idx="958">
                  <c:v>42354</c:v>
                </c:pt>
                <c:pt idx="959">
                  <c:v>42355</c:v>
                </c:pt>
                <c:pt idx="960">
                  <c:v>42356</c:v>
                </c:pt>
                <c:pt idx="961">
                  <c:v>42359</c:v>
                </c:pt>
                <c:pt idx="962">
                  <c:v>42360</c:v>
                </c:pt>
                <c:pt idx="963">
                  <c:v>42361</c:v>
                </c:pt>
                <c:pt idx="964">
                  <c:v>42362</c:v>
                </c:pt>
                <c:pt idx="965">
                  <c:v>42363</c:v>
                </c:pt>
                <c:pt idx="966">
                  <c:v>42366</c:v>
                </c:pt>
                <c:pt idx="967">
                  <c:v>42367</c:v>
                </c:pt>
                <c:pt idx="968">
                  <c:v>42368</c:v>
                </c:pt>
                <c:pt idx="969">
                  <c:v>42369</c:v>
                </c:pt>
                <c:pt idx="970">
                  <c:v>42373</c:v>
                </c:pt>
                <c:pt idx="971">
                  <c:v>42374</c:v>
                </c:pt>
                <c:pt idx="972">
                  <c:v>42375</c:v>
                </c:pt>
                <c:pt idx="973">
                  <c:v>42376</c:v>
                </c:pt>
                <c:pt idx="974">
                  <c:v>42377</c:v>
                </c:pt>
                <c:pt idx="975">
                  <c:v>42380</c:v>
                </c:pt>
                <c:pt idx="976">
                  <c:v>42381</c:v>
                </c:pt>
                <c:pt idx="977">
                  <c:v>42382</c:v>
                </c:pt>
                <c:pt idx="978">
                  <c:v>42383</c:v>
                </c:pt>
                <c:pt idx="979">
                  <c:v>42384</c:v>
                </c:pt>
                <c:pt idx="980">
                  <c:v>42387</c:v>
                </c:pt>
                <c:pt idx="981">
                  <c:v>42388</c:v>
                </c:pt>
                <c:pt idx="982">
                  <c:v>42389</c:v>
                </c:pt>
                <c:pt idx="983">
                  <c:v>42390</c:v>
                </c:pt>
                <c:pt idx="984">
                  <c:v>42391</c:v>
                </c:pt>
                <c:pt idx="985">
                  <c:v>42394</c:v>
                </c:pt>
                <c:pt idx="986">
                  <c:v>42395</c:v>
                </c:pt>
                <c:pt idx="987">
                  <c:v>42396</c:v>
                </c:pt>
                <c:pt idx="988">
                  <c:v>42397</c:v>
                </c:pt>
                <c:pt idx="989">
                  <c:v>42398</c:v>
                </c:pt>
                <c:pt idx="990">
                  <c:v>42401</c:v>
                </c:pt>
                <c:pt idx="991">
                  <c:v>42402</c:v>
                </c:pt>
                <c:pt idx="992">
                  <c:v>42403</c:v>
                </c:pt>
                <c:pt idx="993">
                  <c:v>42404</c:v>
                </c:pt>
                <c:pt idx="994">
                  <c:v>42405</c:v>
                </c:pt>
                <c:pt idx="995">
                  <c:v>42415</c:v>
                </c:pt>
                <c:pt idx="996">
                  <c:v>42416</c:v>
                </c:pt>
                <c:pt idx="997">
                  <c:v>42417</c:v>
                </c:pt>
                <c:pt idx="998">
                  <c:v>42418</c:v>
                </c:pt>
                <c:pt idx="999">
                  <c:v>42419</c:v>
                </c:pt>
                <c:pt idx="1000">
                  <c:v>42422</c:v>
                </c:pt>
                <c:pt idx="1001">
                  <c:v>42423</c:v>
                </c:pt>
                <c:pt idx="1002">
                  <c:v>42424</c:v>
                </c:pt>
                <c:pt idx="1003">
                  <c:v>42425</c:v>
                </c:pt>
                <c:pt idx="1004">
                  <c:v>42426</c:v>
                </c:pt>
                <c:pt idx="1005">
                  <c:v>42429</c:v>
                </c:pt>
                <c:pt idx="1006">
                  <c:v>42430</c:v>
                </c:pt>
                <c:pt idx="1007">
                  <c:v>42431</c:v>
                </c:pt>
                <c:pt idx="1008">
                  <c:v>42432</c:v>
                </c:pt>
                <c:pt idx="1009">
                  <c:v>42433</c:v>
                </c:pt>
                <c:pt idx="1010">
                  <c:v>42436</c:v>
                </c:pt>
                <c:pt idx="1011">
                  <c:v>42437</c:v>
                </c:pt>
                <c:pt idx="1012">
                  <c:v>42438</c:v>
                </c:pt>
                <c:pt idx="1013">
                  <c:v>42439</c:v>
                </c:pt>
                <c:pt idx="1014">
                  <c:v>42440</c:v>
                </c:pt>
                <c:pt idx="1015">
                  <c:v>42443</c:v>
                </c:pt>
                <c:pt idx="1016">
                  <c:v>42444</c:v>
                </c:pt>
                <c:pt idx="1017">
                  <c:v>42445</c:v>
                </c:pt>
                <c:pt idx="1018">
                  <c:v>42446</c:v>
                </c:pt>
                <c:pt idx="1019">
                  <c:v>42447</c:v>
                </c:pt>
                <c:pt idx="1020">
                  <c:v>42450</c:v>
                </c:pt>
                <c:pt idx="1021">
                  <c:v>42451</c:v>
                </c:pt>
                <c:pt idx="1022">
                  <c:v>42452</c:v>
                </c:pt>
                <c:pt idx="1023">
                  <c:v>42453</c:v>
                </c:pt>
                <c:pt idx="1024">
                  <c:v>42454</c:v>
                </c:pt>
                <c:pt idx="1025">
                  <c:v>42457</c:v>
                </c:pt>
                <c:pt idx="1026">
                  <c:v>42458</c:v>
                </c:pt>
                <c:pt idx="1027">
                  <c:v>42459</c:v>
                </c:pt>
                <c:pt idx="1028">
                  <c:v>42460</c:v>
                </c:pt>
                <c:pt idx="1029">
                  <c:v>42461</c:v>
                </c:pt>
                <c:pt idx="1030">
                  <c:v>42465</c:v>
                </c:pt>
                <c:pt idx="1031">
                  <c:v>42466</c:v>
                </c:pt>
                <c:pt idx="1032">
                  <c:v>42467</c:v>
                </c:pt>
                <c:pt idx="1033">
                  <c:v>42468</c:v>
                </c:pt>
                <c:pt idx="1034">
                  <c:v>42471</c:v>
                </c:pt>
                <c:pt idx="1035">
                  <c:v>42472</c:v>
                </c:pt>
                <c:pt idx="1036">
                  <c:v>42473</c:v>
                </c:pt>
                <c:pt idx="1037">
                  <c:v>42474</c:v>
                </c:pt>
                <c:pt idx="1038">
                  <c:v>42475</c:v>
                </c:pt>
                <c:pt idx="1039">
                  <c:v>42478</c:v>
                </c:pt>
                <c:pt idx="1040">
                  <c:v>42479</c:v>
                </c:pt>
                <c:pt idx="1041">
                  <c:v>42480</c:v>
                </c:pt>
                <c:pt idx="1042">
                  <c:v>42481</c:v>
                </c:pt>
                <c:pt idx="1043">
                  <c:v>42482</c:v>
                </c:pt>
                <c:pt idx="1044">
                  <c:v>42485</c:v>
                </c:pt>
                <c:pt idx="1045">
                  <c:v>42486</c:v>
                </c:pt>
                <c:pt idx="1046">
                  <c:v>42487</c:v>
                </c:pt>
                <c:pt idx="1047">
                  <c:v>42488</c:v>
                </c:pt>
                <c:pt idx="1048">
                  <c:v>42489</c:v>
                </c:pt>
                <c:pt idx="1049">
                  <c:v>42493</c:v>
                </c:pt>
                <c:pt idx="1050">
                  <c:v>42494</c:v>
                </c:pt>
                <c:pt idx="1051">
                  <c:v>42495</c:v>
                </c:pt>
                <c:pt idx="1052">
                  <c:v>42496</c:v>
                </c:pt>
                <c:pt idx="1053">
                  <c:v>42499</c:v>
                </c:pt>
                <c:pt idx="1054">
                  <c:v>42500</c:v>
                </c:pt>
                <c:pt idx="1055">
                  <c:v>42501</c:v>
                </c:pt>
                <c:pt idx="1056">
                  <c:v>42502</c:v>
                </c:pt>
                <c:pt idx="1057">
                  <c:v>42503</c:v>
                </c:pt>
                <c:pt idx="1058">
                  <c:v>42506</c:v>
                </c:pt>
                <c:pt idx="1059">
                  <c:v>42507</c:v>
                </c:pt>
                <c:pt idx="1060">
                  <c:v>42508</c:v>
                </c:pt>
                <c:pt idx="1061">
                  <c:v>42509</c:v>
                </c:pt>
                <c:pt idx="1062">
                  <c:v>42510</c:v>
                </c:pt>
                <c:pt idx="1063">
                  <c:v>42513</c:v>
                </c:pt>
                <c:pt idx="1064">
                  <c:v>42514</c:v>
                </c:pt>
                <c:pt idx="1065">
                  <c:v>42515</c:v>
                </c:pt>
                <c:pt idx="1066">
                  <c:v>42516</c:v>
                </c:pt>
                <c:pt idx="1067">
                  <c:v>42517</c:v>
                </c:pt>
                <c:pt idx="1068">
                  <c:v>42520</c:v>
                </c:pt>
                <c:pt idx="1069">
                  <c:v>42521</c:v>
                </c:pt>
                <c:pt idx="1070">
                  <c:v>42522</c:v>
                </c:pt>
                <c:pt idx="1071">
                  <c:v>42523</c:v>
                </c:pt>
                <c:pt idx="1072">
                  <c:v>42524</c:v>
                </c:pt>
                <c:pt idx="1073">
                  <c:v>42527</c:v>
                </c:pt>
                <c:pt idx="1074">
                  <c:v>42528</c:v>
                </c:pt>
                <c:pt idx="1075">
                  <c:v>42529</c:v>
                </c:pt>
                <c:pt idx="1076">
                  <c:v>42534</c:v>
                </c:pt>
                <c:pt idx="1077">
                  <c:v>42535</c:v>
                </c:pt>
                <c:pt idx="1078">
                  <c:v>42536</c:v>
                </c:pt>
                <c:pt idx="1079">
                  <c:v>42537</c:v>
                </c:pt>
                <c:pt idx="1080">
                  <c:v>42538</c:v>
                </c:pt>
                <c:pt idx="1081">
                  <c:v>42541</c:v>
                </c:pt>
                <c:pt idx="1082">
                  <c:v>42542</c:v>
                </c:pt>
                <c:pt idx="1083">
                  <c:v>42543</c:v>
                </c:pt>
                <c:pt idx="1084">
                  <c:v>42544</c:v>
                </c:pt>
                <c:pt idx="1085">
                  <c:v>42545</c:v>
                </c:pt>
                <c:pt idx="1086">
                  <c:v>42548</c:v>
                </c:pt>
                <c:pt idx="1087">
                  <c:v>42549</c:v>
                </c:pt>
                <c:pt idx="1088">
                  <c:v>42550</c:v>
                </c:pt>
                <c:pt idx="1089">
                  <c:v>42551</c:v>
                </c:pt>
                <c:pt idx="1090">
                  <c:v>42552</c:v>
                </c:pt>
                <c:pt idx="1091">
                  <c:v>42555</c:v>
                </c:pt>
                <c:pt idx="1092">
                  <c:v>42556</c:v>
                </c:pt>
                <c:pt idx="1093">
                  <c:v>42557</c:v>
                </c:pt>
                <c:pt idx="1094">
                  <c:v>42558</c:v>
                </c:pt>
                <c:pt idx="1095">
                  <c:v>42559</c:v>
                </c:pt>
                <c:pt idx="1096">
                  <c:v>42562</c:v>
                </c:pt>
                <c:pt idx="1097">
                  <c:v>42563</c:v>
                </c:pt>
                <c:pt idx="1098">
                  <c:v>42564</c:v>
                </c:pt>
                <c:pt idx="1099">
                  <c:v>42565</c:v>
                </c:pt>
                <c:pt idx="1100">
                  <c:v>42566</c:v>
                </c:pt>
                <c:pt idx="1101">
                  <c:v>42569</c:v>
                </c:pt>
                <c:pt idx="1102">
                  <c:v>42570</c:v>
                </c:pt>
                <c:pt idx="1103">
                  <c:v>42571</c:v>
                </c:pt>
                <c:pt idx="1104">
                  <c:v>42572</c:v>
                </c:pt>
                <c:pt idx="1105">
                  <c:v>42573</c:v>
                </c:pt>
                <c:pt idx="1106">
                  <c:v>42576</c:v>
                </c:pt>
                <c:pt idx="1107">
                  <c:v>42577</c:v>
                </c:pt>
                <c:pt idx="1108">
                  <c:v>42578</c:v>
                </c:pt>
                <c:pt idx="1109">
                  <c:v>42579</c:v>
                </c:pt>
                <c:pt idx="1110">
                  <c:v>42580</c:v>
                </c:pt>
                <c:pt idx="1111">
                  <c:v>42583</c:v>
                </c:pt>
                <c:pt idx="1112">
                  <c:v>42584</c:v>
                </c:pt>
                <c:pt idx="1113">
                  <c:v>42585</c:v>
                </c:pt>
                <c:pt idx="1114">
                  <c:v>42586</c:v>
                </c:pt>
                <c:pt idx="1115">
                  <c:v>42587</c:v>
                </c:pt>
                <c:pt idx="1116">
                  <c:v>42590</c:v>
                </c:pt>
                <c:pt idx="1117">
                  <c:v>42591</c:v>
                </c:pt>
                <c:pt idx="1118">
                  <c:v>42592</c:v>
                </c:pt>
                <c:pt idx="1119">
                  <c:v>42593</c:v>
                </c:pt>
                <c:pt idx="1120">
                  <c:v>42594</c:v>
                </c:pt>
                <c:pt idx="1121">
                  <c:v>42597</c:v>
                </c:pt>
                <c:pt idx="1122">
                  <c:v>42598</c:v>
                </c:pt>
                <c:pt idx="1123">
                  <c:v>42599</c:v>
                </c:pt>
                <c:pt idx="1124">
                  <c:v>42600</c:v>
                </c:pt>
                <c:pt idx="1125">
                  <c:v>42601</c:v>
                </c:pt>
                <c:pt idx="1126">
                  <c:v>42604</c:v>
                </c:pt>
                <c:pt idx="1127">
                  <c:v>42605</c:v>
                </c:pt>
                <c:pt idx="1128">
                  <c:v>42606</c:v>
                </c:pt>
                <c:pt idx="1129">
                  <c:v>42607</c:v>
                </c:pt>
                <c:pt idx="1130">
                  <c:v>42608</c:v>
                </c:pt>
                <c:pt idx="1131">
                  <c:v>42611</c:v>
                </c:pt>
                <c:pt idx="1132">
                  <c:v>42612</c:v>
                </c:pt>
                <c:pt idx="1133">
                  <c:v>42613</c:v>
                </c:pt>
                <c:pt idx="1134">
                  <c:v>42614</c:v>
                </c:pt>
                <c:pt idx="1135">
                  <c:v>42615</c:v>
                </c:pt>
                <c:pt idx="1136">
                  <c:v>42618</c:v>
                </c:pt>
                <c:pt idx="1137">
                  <c:v>42619</c:v>
                </c:pt>
                <c:pt idx="1138">
                  <c:v>42620</c:v>
                </c:pt>
                <c:pt idx="1139">
                  <c:v>42621</c:v>
                </c:pt>
                <c:pt idx="1140">
                  <c:v>42622</c:v>
                </c:pt>
                <c:pt idx="1141">
                  <c:v>42625</c:v>
                </c:pt>
                <c:pt idx="1142">
                  <c:v>42626</c:v>
                </c:pt>
                <c:pt idx="1143">
                  <c:v>42627</c:v>
                </c:pt>
                <c:pt idx="1144">
                  <c:v>42632</c:v>
                </c:pt>
                <c:pt idx="1145">
                  <c:v>42633</c:v>
                </c:pt>
                <c:pt idx="1146">
                  <c:v>42634</c:v>
                </c:pt>
                <c:pt idx="1147">
                  <c:v>42635</c:v>
                </c:pt>
                <c:pt idx="1148">
                  <c:v>42636</c:v>
                </c:pt>
                <c:pt idx="1149">
                  <c:v>42639</c:v>
                </c:pt>
                <c:pt idx="1150">
                  <c:v>42640</c:v>
                </c:pt>
                <c:pt idx="1151">
                  <c:v>42641</c:v>
                </c:pt>
                <c:pt idx="1152">
                  <c:v>42642</c:v>
                </c:pt>
                <c:pt idx="1153">
                  <c:v>42643</c:v>
                </c:pt>
                <c:pt idx="1154">
                  <c:v>42653</c:v>
                </c:pt>
                <c:pt idx="1155">
                  <c:v>42654</c:v>
                </c:pt>
                <c:pt idx="1156">
                  <c:v>42655</c:v>
                </c:pt>
                <c:pt idx="1157">
                  <c:v>42656</c:v>
                </c:pt>
                <c:pt idx="1158">
                  <c:v>42657</c:v>
                </c:pt>
                <c:pt idx="1159">
                  <c:v>42660</c:v>
                </c:pt>
                <c:pt idx="1160">
                  <c:v>42661</c:v>
                </c:pt>
                <c:pt idx="1161">
                  <c:v>42662</c:v>
                </c:pt>
                <c:pt idx="1162">
                  <c:v>42663</c:v>
                </c:pt>
                <c:pt idx="1163">
                  <c:v>42664</c:v>
                </c:pt>
                <c:pt idx="1164">
                  <c:v>42667</c:v>
                </c:pt>
                <c:pt idx="1165">
                  <c:v>42668</c:v>
                </c:pt>
                <c:pt idx="1166">
                  <c:v>42669</c:v>
                </c:pt>
                <c:pt idx="1167">
                  <c:v>42670</c:v>
                </c:pt>
                <c:pt idx="1168">
                  <c:v>42671</c:v>
                </c:pt>
                <c:pt idx="1169">
                  <c:v>42674</c:v>
                </c:pt>
                <c:pt idx="1170">
                  <c:v>42675</c:v>
                </c:pt>
                <c:pt idx="1171">
                  <c:v>42676</c:v>
                </c:pt>
                <c:pt idx="1172">
                  <c:v>42677</c:v>
                </c:pt>
                <c:pt idx="1173">
                  <c:v>42678</c:v>
                </c:pt>
                <c:pt idx="1174">
                  <c:v>42681</c:v>
                </c:pt>
                <c:pt idx="1175">
                  <c:v>42682</c:v>
                </c:pt>
                <c:pt idx="1176">
                  <c:v>42683</c:v>
                </c:pt>
                <c:pt idx="1177">
                  <c:v>42684</c:v>
                </c:pt>
                <c:pt idx="1178">
                  <c:v>42685</c:v>
                </c:pt>
                <c:pt idx="1179">
                  <c:v>42688</c:v>
                </c:pt>
                <c:pt idx="1180">
                  <c:v>42689</c:v>
                </c:pt>
                <c:pt idx="1181">
                  <c:v>42690</c:v>
                </c:pt>
                <c:pt idx="1182">
                  <c:v>42691</c:v>
                </c:pt>
                <c:pt idx="1183">
                  <c:v>42692</c:v>
                </c:pt>
                <c:pt idx="1184">
                  <c:v>42695</c:v>
                </c:pt>
                <c:pt idx="1185">
                  <c:v>42696</c:v>
                </c:pt>
                <c:pt idx="1186">
                  <c:v>42697</c:v>
                </c:pt>
                <c:pt idx="1187">
                  <c:v>42698</c:v>
                </c:pt>
                <c:pt idx="1188">
                  <c:v>42699</c:v>
                </c:pt>
                <c:pt idx="1189">
                  <c:v>42702</c:v>
                </c:pt>
                <c:pt idx="1190">
                  <c:v>42703</c:v>
                </c:pt>
                <c:pt idx="1191">
                  <c:v>42704</c:v>
                </c:pt>
                <c:pt idx="1192">
                  <c:v>42705</c:v>
                </c:pt>
                <c:pt idx="1193">
                  <c:v>42706</c:v>
                </c:pt>
                <c:pt idx="1194">
                  <c:v>42709</c:v>
                </c:pt>
                <c:pt idx="1195">
                  <c:v>42710</c:v>
                </c:pt>
                <c:pt idx="1196">
                  <c:v>42711</c:v>
                </c:pt>
                <c:pt idx="1197">
                  <c:v>42712</c:v>
                </c:pt>
                <c:pt idx="1198">
                  <c:v>42713</c:v>
                </c:pt>
                <c:pt idx="1199">
                  <c:v>42716</c:v>
                </c:pt>
                <c:pt idx="1200">
                  <c:v>42717</c:v>
                </c:pt>
                <c:pt idx="1201">
                  <c:v>42718</c:v>
                </c:pt>
                <c:pt idx="1202">
                  <c:v>42719</c:v>
                </c:pt>
                <c:pt idx="1203">
                  <c:v>42720</c:v>
                </c:pt>
                <c:pt idx="1204">
                  <c:v>42723</c:v>
                </c:pt>
                <c:pt idx="1205">
                  <c:v>42724</c:v>
                </c:pt>
                <c:pt idx="1206">
                  <c:v>42725</c:v>
                </c:pt>
                <c:pt idx="1207">
                  <c:v>42726</c:v>
                </c:pt>
                <c:pt idx="1208">
                  <c:v>42727</c:v>
                </c:pt>
                <c:pt idx="1209">
                  <c:v>42730</c:v>
                </c:pt>
                <c:pt idx="1210">
                  <c:v>42731</c:v>
                </c:pt>
                <c:pt idx="1211">
                  <c:v>42732</c:v>
                </c:pt>
                <c:pt idx="1212">
                  <c:v>42733</c:v>
                </c:pt>
                <c:pt idx="1213">
                  <c:v>42734</c:v>
                </c:pt>
                <c:pt idx="1214">
                  <c:v>42738</c:v>
                </c:pt>
                <c:pt idx="1215">
                  <c:v>42739</c:v>
                </c:pt>
                <c:pt idx="1216">
                  <c:v>42740</c:v>
                </c:pt>
                <c:pt idx="1217">
                  <c:v>42741</c:v>
                </c:pt>
                <c:pt idx="1218">
                  <c:v>42744</c:v>
                </c:pt>
                <c:pt idx="1219">
                  <c:v>42745</c:v>
                </c:pt>
                <c:pt idx="1220">
                  <c:v>42746</c:v>
                </c:pt>
                <c:pt idx="1221">
                  <c:v>42747</c:v>
                </c:pt>
                <c:pt idx="1222">
                  <c:v>42748</c:v>
                </c:pt>
                <c:pt idx="1223">
                  <c:v>42751</c:v>
                </c:pt>
                <c:pt idx="1224">
                  <c:v>42752</c:v>
                </c:pt>
                <c:pt idx="1225">
                  <c:v>42753</c:v>
                </c:pt>
                <c:pt idx="1226">
                  <c:v>42754</c:v>
                </c:pt>
                <c:pt idx="1227">
                  <c:v>42755</c:v>
                </c:pt>
                <c:pt idx="1228">
                  <c:v>42758</c:v>
                </c:pt>
                <c:pt idx="1229">
                  <c:v>42759</c:v>
                </c:pt>
                <c:pt idx="1230">
                  <c:v>42760</c:v>
                </c:pt>
                <c:pt idx="1231">
                  <c:v>42761</c:v>
                </c:pt>
                <c:pt idx="1232">
                  <c:v>42769</c:v>
                </c:pt>
                <c:pt idx="1233">
                  <c:v>42772</c:v>
                </c:pt>
                <c:pt idx="1234">
                  <c:v>42773</c:v>
                </c:pt>
                <c:pt idx="1235">
                  <c:v>42774</c:v>
                </c:pt>
                <c:pt idx="1236">
                  <c:v>42775</c:v>
                </c:pt>
                <c:pt idx="1237">
                  <c:v>42776</c:v>
                </c:pt>
                <c:pt idx="1238">
                  <c:v>42779</c:v>
                </c:pt>
                <c:pt idx="1239">
                  <c:v>42780</c:v>
                </c:pt>
                <c:pt idx="1240">
                  <c:v>42781</c:v>
                </c:pt>
                <c:pt idx="1241">
                  <c:v>42782</c:v>
                </c:pt>
                <c:pt idx="1242">
                  <c:v>42783</c:v>
                </c:pt>
                <c:pt idx="1243">
                  <c:v>42786</c:v>
                </c:pt>
                <c:pt idx="1244">
                  <c:v>42787</c:v>
                </c:pt>
                <c:pt idx="1245">
                  <c:v>42788</c:v>
                </c:pt>
                <c:pt idx="1246">
                  <c:v>42789</c:v>
                </c:pt>
                <c:pt idx="1247">
                  <c:v>42790</c:v>
                </c:pt>
                <c:pt idx="1248">
                  <c:v>42793</c:v>
                </c:pt>
                <c:pt idx="1249">
                  <c:v>42794</c:v>
                </c:pt>
                <c:pt idx="1250">
                  <c:v>42795</c:v>
                </c:pt>
                <c:pt idx="1251">
                  <c:v>42796</c:v>
                </c:pt>
                <c:pt idx="1252">
                  <c:v>42797</c:v>
                </c:pt>
                <c:pt idx="1253">
                  <c:v>42800</c:v>
                </c:pt>
                <c:pt idx="1254">
                  <c:v>42801</c:v>
                </c:pt>
                <c:pt idx="1255">
                  <c:v>42802</c:v>
                </c:pt>
                <c:pt idx="1256">
                  <c:v>42803</c:v>
                </c:pt>
                <c:pt idx="1257">
                  <c:v>42804</c:v>
                </c:pt>
                <c:pt idx="1258">
                  <c:v>42807</c:v>
                </c:pt>
                <c:pt idx="1259">
                  <c:v>42808</c:v>
                </c:pt>
                <c:pt idx="1260">
                  <c:v>42809</c:v>
                </c:pt>
                <c:pt idx="1261">
                  <c:v>42810</c:v>
                </c:pt>
                <c:pt idx="1262">
                  <c:v>42811</c:v>
                </c:pt>
                <c:pt idx="1263">
                  <c:v>42814</c:v>
                </c:pt>
                <c:pt idx="1264">
                  <c:v>42815</c:v>
                </c:pt>
                <c:pt idx="1265">
                  <c:v>42816</c:v>
                </c:pt>
                <c:pt idx="1266">
                  <c:v>42817</c:v>
                </c:pt>
                <c:pt idx="1267">
                  <c:v>42818</c:v>
                </c:pt>
                <c:pt idx="1268">
                  <c:v>42821</c:v>
                </c:pt>
                <c:pt idx="1269">
                  <c:v>42822</c:v>
                </c:pt>
                <c:pt idx="1270">
                  <c:v>42823</c:v>
                </c:pt>
                <c:pt idx="1271">
                  <c:v>42824</c:v>
                </c:pt>
                <c:pt idx="1272">
                  <c:v>42825</c:v>
                </c:pt>
                <c:pt idx="1273">
                  <c:v>42830</c:v>
                </c:pt>
                <c:pt idx="1274">
                  <c:v>42831</c:v>
                </c:pt>
                <c:pt idx="1275">
                  <c:v>42832</c:v>
                </c:pt>
                <c:pt idx="1276">
                  <c:v>42835</c:v>
                </c:pt>
                <c:pt idx="1277">
                  <c:v>42836</c:v>
                </c:pt>
                <c:pt idx="1278">
                  <c:v>42837</c:v>
                </c:pt>
                <c:pt idx="1279">
                  <c:v>42838</c:v>
                </c:pt>
                <c:pt idx="1280">
                  <c:v>42839</c:v>
                </c:pt>
                <c:pt idx="1281">
                  <c:v>42842</c:v>
                </c:pt>
                <c:pt idx="1282">
                  <c:v>42843</c:v>
                </c:pt>
                <c:pt idx="1283">
                  <c:v>42844</c:v>
                </c:pt>
                <c:pt idx="1284">
                  <c:v>42845</c:v>
                </c:pt>
                <c:pt idx="1285">
                  <c:v>42846</c:v>
                </c:pt>
                <c:pt idx="1286">
                  <c:v>42849</c:v>
                </c:pt>
                <c:pt idx="1287">
                  <c:v>42850</c:v>
                </c:pt>
                <c:pt idx="1288">
                  <c:v>42851</c:v>
                </c:pt>
                <c:pt idx="1289">
                  <c:v>42852</c:v>
                </c:pt>
                <c:pt idx="1290">
                  <c:v>42853</c:v>
                </c:pt>
                <c:pt idx="1291">
                  <c:v>42857</c:v>
                </c:pt>
                <c:pt idx="1292">
                  <c:v>42858</c:v>
                </c:pt>
                <c:pt idx="1293">
                  <c:v>42859</c:v>
                </c:pt>
                <c:pt idx="1294">
                  <c:v>42860</c:v>
                </c:pt>
                <c:pt idx="1295">
                  <c:v>42863</c:v>
                </c:pt>
                <c:pt idx="1296">
                  <c:v>42864</c:v>
                </c:pt>
                <c:pt idx="1297">
                  <c:v>42865</c:v>
                </c:pt>
                <c:pt idx="1298">
                  <c:v>42866</c:v>
                </c:pt>
                <c:pt idx="1299">
                  <c:v>42867</c:v>
                </c:pt>
                <c:pt idx="1300">
                  <c:v>42870</c:v>
                </c:pt>
                <c:pt idx="1301">
                  <c:v>42871</c:v>
                </c:pt>
                <c:pt idx="1302">
                  <c:v>42872</c:v>
                </c:pt>
                <c:pt idx="1303">
                  <c:v>42873</c:v>
                </c:pt>
                <c:pt idx="1304">
                  <c:v>42874</c:v>
                </c:pt>
                <c:pt idx="1305">
                  <c:v>42877</c:v>
                </c:pt>
                <c:pt idx="1306">
                  <c:v>42878</c:v>
                </c:pt>
                <c:pt idx="1307">
                  <c:v>42879</c:v>
                </c:pt>
                <c:pt idx="1308">
                  <c:v>42880</c:v>
                </c:pt>
                <c:pt idx="1309">
                  <c:v>42881</c:v>
                </c:pt>
                <c:pt idx="1310">
                  <c:v>42886</c:v>
                </c:pt>
                <c:pt idx="1311">
                  <c:v>42887</c:v>
                </c:pt>
                <c:pt idx="1312">
                  <c:v>42888</c:v>
                </c:pt>
                <c:pt idx="1313">
                  <c:v>42891</c:v>
                </c:pt>
                <c:pt idx="1314">
                  <c:v>42892</c:v>
                </c:pt>
                <c:pt idx="1315">
                  <c:v>42893</c:v>
                </c:pt>
                <c:pt idx="1316">
                  <c:v>42894</c:v>
                </c:pt>
                <c:pt idx="1317">
                  <c:v>42895</c:v>
                </c:pt>
                <c:pt idx="1318">
                  <c:v>42898</c:v>
                </c:pt>
                <c:pt idx="1319">
                  <c:v>42899</c:v>
                </c:pt>
                <c:pt idx="1320">
                  <c:v>42900</c:v>
                </c:pt>
                <c:pt idx="1321">
                  <c:v>42901</c:v>
                </c:pt>
                <c:pt idx="1322">
                  <c:v>42902</c:v>
                </c:pt>
                <c:pt idx="1323">
                  <c:v>42905</c:v>
                </c:pt>
                <c:pt idx="1324">
                  <c:v>42906</c:v>
                </c:pt>
                <c:pt idx="1325">
                  <c:v>42907</c:v>
                </c:pt>
                <c:pt idx="1326">
                  <c:v>42908</c:v>
                </c:pt>
                <c:pt idx="1327">
                  <c:v>42909</c:v>
                </c:pt>
                <c:pt idx="1328">
                  <c:v>42912</c:v>
                </c:pt>
                <c:pt idx="1329">
                  <c:v>42913</c:v>
                </c:pt>
                <c:pt idx="1330">
                  <c:v>42914</c:v>
                </c:pt>
                <c:pt idx="1331">
                  <c:v>42915</c:v>
                </c:pt>
                <c:pt idx="1332">
                  <c:v>42916</c:v>
                </c:pt>
                <c:pt idx="1333">
                  <c:v>42919</c:v>
                </c:pt>
                <c:pt idx="1334">
                  <c:v>42920</c:v>
                </c:pt>
                <c:pt idx="1335">
                  <c:v>42921</c:v>
                </c:pt>
                <c:pt idx="1336">
                  <c:v>42922</c:v>
                </c:pt>
                <c:pt idx="1337">
                  <c:v>42923</c:v>
                </c:pt>
                <c:pt idx="1338">
                  <c:v>42926</c:v>
                </c:pt>
                <c:pt idx="1339">
                  <c:v>42927</c:v>
                </c:pt>
                <c:pt idx="1340">
                  <c:v>42928</c:v>
                </c:pt>
                <c:pt idx="1341">
                  <c:v>42929</c:v>
                </c:pt>
                <c:pt idx="1342">
                  <c:v>42930</c:v>
                </c:pt>
                <c:pt idx="1343">
                  <c:v>42933</c:v>
                </c:pt>
                <c:pt idx="1344">
                  <c:v>42934</c:v>
                </c:pt>
                <c:pt idx="1345">
                  <c:v>42935</c:v>
                </c:pt>
                <c:pt idx="1346">
                  <c:v>42936</c:v>
                </c:pt>
                <c:pt idx="1347">
                  <c:v>42937</c:v>
                </c:pt>
                <c:pt idx="1348">
                  <c:v>42940</c:v>
                </c:pt>
                <c:pt idx="1349">
                  <c:v>42941</c:v>
                </c:pt>
                <c:pt idx="1350">
                  <c:v>42942</c:v>
                </c:pt>
                <c:pt idx="1351">
                  <c:v>42943</c:v>
                </c:pt>
                <c:pt idx="1352">
                  <c:v>42944</c:v>
                </c:pt>
                <c:pt idx="1353">
                  <c:v>42947</c:v>
                </c:pt>
                <c:pt idx="1354">
                  <c:v>42948</c:v>
                </c:pt>
                <c:pt idx="1355">
                  <c:v>42949</c:v>
                </c:pt>
                <c:pt idx="1356">
                  <c:v>42950</c:v>
                </c:pt>
                <c:pt idx="1357">
                  <c:v>42951</c:v>
                </c:pt>
                <c:pt idx="1358">
                  <c:v>42954</c:v>
                </c:pt>
                <c:pt idx="1359">
                  <c:v>42955</c:v>
                </c:pt>
                <c:pt idx="1360">
                  <c:v>42956</c:v>
                </c:pt>
                <c:pt idx="1361">
                  <c:v>42957</c:v>
                </c:pt>
                <c:pt idx="1362">
                  <c:v>42958</c:v>
                </c:pt>
                <c:pt idx="1363">
                  <c:v>42961</c:v>
                </c:pt>
                <c:pt idx="1364">
                  <c:v>42962</c:v>
                </c:pt>
                <c:pt idx="1365">
                  <c:v>42963</c:v>
                </c:pt>
                <c:pt idx="1366">
                  <c:v>42964</c:v>
                </c:pt>
                <c:pt idx="1367">
                  <c:v>42965</c:v>
                </c:pt>
                <c:pt idx="1368">
                  <c:v>42968</c:v>
                </c:pt>
                <c:pt idx="1369">
                  <c:v>42969</c:v>
                </c:pt>
                <c:pt idx="1370">
                  <c:v>42970</c:v>
                </c:pt>
                <c:pt idx="1371">
                  <c:v>42971</c:v>
                </c:pt>
                <c:pt idx="1372">
                  <c:v>42972</c:v>
                </c:pt>
                <c:pt idx="1373">
                  <c:v>42975</c:v>
                </c:pt>
                <c:pt idx="1374">
                  <c:v>42976</c:v>
                </c:pt>
                <c:pt idx="1375">
                  <c:v>42977</c:v>
                </c:pt>
                <c:pt idx="1376">
                  <c:v>42978</c:v>
                </c:pt>
                <c:pt idx="1377">
                  <c:v>42979</c:v>
                </c:pt>
                <c:pt idx="1378">
                  <c:v>42982</c:v>
                </c:pt>
                <c:pt idx="1379">
                  <c:v>42983</c:v>
                </c:pt>
                <c:pt idx="1380">
                  <c:v>42984</c:v>
                </c:pt>
                <c:pt idx="1381">
                  <c:v>42985</c:v>
                </c:pt>
                <c:pt idx="1382">
                  <c:v>42986</c:v>
                </c:pt>
                <c:pt idx="1383">
                  <c:v>42989</c:v>
                </c:pt>
                <c:pt idx="1384">
                  <c:v>42990</c:v>
                </c:pt>
                <c:pt idx="1385">
                  <c:v>42991</c:v>
                </c:pt>
                <c:pt idx="1386">
                  <c:v>42992</c:v>
                </c:pt>
                <c:pt idx="1387">
                  <c:v>42993</c:v>
                </c:pt>
                <c:pt idx="1388">
                  <c:v>42996</c:v>
                </c:pt>
                <c:pt idx="1389">
                  <c:v>42997</c:v>
                </c:pt>
                <c:pt idx="1390">
                  <c:v>42998</c:v>
                </c:pt>
                <c:pt idx="1391">
                  <c:v>42999</c:v>
                </c:pt>
                <c:pt idx="1392">
                  <c:v>43000</c:v>
                </c:pt>
                <c:pt idx="1393">
                  <c:v>43003</c:v>
                </c:pt>
                <c:pt idx="1394">
                  <c:v>43004</c:v>
                </c:pt>
                <c:pt idx="1395">
                  <c:v>43005</c:v>
                </c:pt>
                <c:pt idx="1396">
                  <c:v>43006</c:v>
                </c:pt>
                <c:pt idx="1397">
                  <c:v>43007</c:v>
                </c:pt>
                <c:pt idx="1398">
                  <c:v>43017</c:v>
                </c:pt>
                <c:pt idx="1399">
                  <c:v>43018</c:v>
                </c:pt>
                <c:pt idx="1400">
                  <c:v>43019</c:v>
                </c:pt>
                <c:pt idx="1401">
                  <c:v>43020</c:v>
                </c:pt>
                <c:pt idx="1402">
                  <c:v>43021</c:v>
                </c:pt>
                <c:pt idx="1403">
                  <c:v>43024</c:v>
                </c:pt>
                <c:pt idx="1404">
                  <c:v>43025</c:v>
                </c:pt>
                <c:pt idx="1405">
                  <c:v>43026</c:v>
                </c:pt>
                <c:pt idx="1406">
                  <c:v>43027</c:v>
                </c:pt>
                <c:pt idx="1407">
                  <c:v>43028</c:v>
                </c:pt>
                <c:pt idx="1408">
                  <c:v>43031</c:v>
                </c:pt>
                <c:pt idx="1409">
                  <c:v>43032</c:v>
                </c:pt>
                <c:pt idx="1410">
                  <c:v>43033</c:v>
                </c:pt>
                <c:pt idx="1411">
                  <c:v>43034</c:v>
                </c:pt>
                <c:pt idx="1412">
                  <c:v>43035</c:v>
                </c:pt>
                <c:pt idx="1413">
                  <c:v>43038</c:v>
                </c:pt>
                <c:pt idx="1414">
                  <c:v>43039</c:v>
                </c:pt>
                <c:pt idx="1415">
                  <c:v>43040</c:v>
                </c:pt>
                <c:pt idx="1416">
                  <c:v>43041</c:v>
                </c:pt>
                <c:pt idx="1417">
                  <c:v>43042</c:v>
                </c:pt>
                <c:pt idx="1418">
                  <c:v>43045</c:v>
                </c:pt>
                <c:pt idx="1419">
                  <c:v>43046</c:v>
                </c:pt>
                <c:pt idx="1420">
                  <c:v>43047</c:v>
                </c:pt>
                <c:pt idx="1421">
                  <c:v>43048</c:v>
                </c:pt>
                <c:pt idx="1422">
                  <c:v>43049</c:v>
                </c:pt>
                <c:pt idx="1423">
                  <c:v>43052</c:v>
                </c:pt>
                <c:pt idx="1424">
                  <c:v>43053</c:v>
                </c:pt>
                <c:pt idx="1425">
                  <c:v>43054</c:v>
                </c:pt>
                <c:pt idx="1426">
                  <c:v>43055</c:v>
                </c:pt>
                <c:pt idx="1427">
                  <c:v>43056</c:v>
                </c:pt>
                <c:pt idx="1428">
                  <c:v>43059</c:v>
                </c:pt>
                <c:pt idx="1429">
                  <c:v>43060</c:v>
                </c:pt>
                <c:pt idx="1430">
                  <c:v>43061</c:v>
                </c:pt>
                <c:pt idx="1431">
                  <c:v>43062</c:v>
                </c:pt>
                <c:pt idx="1432">
                  <c:v>43063</c:v>
                </c:pt>
                <c:pt idx="1433">
                  <c:v>43066</c:v>
                </c:pt>
                <c:pt idx="1434">
                  <c:v>43067</c:v>
                </c:pt>
                <c:pt idx="1435">
                  <c:v>43068</c:v>
                </c:pt>
                <c:pt idx="1436">
                  <c:v>43069</c:v>
                </c:pt>
                <c:pt idx="1437">
                  <c:v>43070</c:v>
                </c:pt>
                <c:pt idx="1438">
                  <c:v>43073</c:v>
                </c:pt>
                <c:pt idx="1439">
                  <c:v>43074</c:v>
                </c:pt>
                <c:pt idx="1440">
                  <c:v>43075</c:v>
                </c:pt>
                <c:pt idx="1441">
                  <c:v>43076</c:v>
                </c:pt>
                <c:pt idx="1442">
                  <c:v>43077</c:v>
                </c:pt>
                <c:pt idx="1443">
                  <c:v>43080</c:v>
                </c:pt>
                <c:pt idx="1444">
                  <c:v>43081</c:v>
                </c:pt>
                <c:pt idx="1445">
                  <c:v>43082</c:v>
                </c:pt>
                <c:pt idx="1446">
                  <c:v>43083</c:v>
                </c:pt>
                <c:pt idx="1447">
                  <c:v>43084</c:v>
                </c:pt>
                <c:pt idx="1448">
                  <c:v>43087</c:v>
                </c:pt>
                <c:pt idx="1449">
                  <c:v>43088</c:v>
                </c:pt>
                <c:pt idx="1450">
                  <c:v>43089</c:v>
                </c:pt>
                <c:pt idx="1451">
                  <c:v>43090</c:v>
                </c:pt>
                <c:pt idx="1452">
                  <c:v>43091</c:v>
                </c:pt>
                <c:pt idx="1453">
                  <c:v>43094</c:v>
                </c:pt>
                <c:pt idx="1454">
                  <c:v>43095</c:v>
                </c:pt>
                <c:pt idx="1455">
                  <c:v>43096</c:v>
                </c:pt>
                <c:pt idx="1456">
                  <c:v>43097</c:v>
                </c:pt>
                <c:pt idx="1457">
                  <c:v>43098</c:v>
                </c:pt>
                <c:pt idx="1458">
                  <c:v>43102</c:v>
                </c:pt>
                <c:pt idx="1459">
                  <c:v>43103</c:v>
                </c:pt>
                <c:pt idx="1460">
                  <c:v>43104</c:v>
                </c:pt>
                <c:pt idx="1461">
                  <c:v>43105</c:v>
                </c:pt>
                <c:pt idx="1462">
                  <c:v>43108</c:v>
                </c:pt>
                <c:pt idx="1463">
                  <c:v>43109</c:v>
                </c:pt>
                <c:pt idx="1464">
                  <c:v>43110</c:v>
                </c:pt>
                <c:pt idx="1465">
                  <c:v>43111</c:v>
                </c:pt>
                <c:pt idx="1466">
                  <c:v>43112</c:v>
                </c:pt>
                <c:pt idx="1467">
                  <c:v>43115</c:v>
                </c:pt>
                <c:pt idx="1468">
                  <c:v>43116</c:v>
                </c:pt>
                <c:pt idx="1469">
                  <c:v>43117</c:v>
                </c:pt>
                <c:pt idx="1470">
                  <c:v>43118</c:v>
                </c:pt>
                <c:pt idx="1471">
                  <c:v>43119</c:v>
                </c:pt>
                <c:pt idx="1472">
                  <c:v>43122</c:v>
                </c:pt>
                <c:pt idx="1473">
                  <c:v>43123</c:v>
                </c:pt>
                <c:pt idx="1474">
                  <c:v>43124</c:v>
                </c:pt>
                <c:pt idx="1475">
                  <c:v>43125</c:v>
                </c:pt>
                <c:pt idx="1476">
                  <c:v>43126</c:v>
                </c:pt>
                <c:pt idx="1477">
                  <c:v>43129</c:v>
                </c:pt>
                <c:pt idx="1478">
                  <c:v>43130</c:v>
                </c:pt>
                <c:pt idx="1479">
                  <c:v>43131</c:v>
                </c:pt>
                <c:pt idx="1480">
                  <c:v>43132</c:v>
                </c:pt>
                <c:pt idx="1481">
                  <c:v>43133</c:v>
                </c:pt>
                <c:pt idx="1482">
                  <c:v>43136</c:v>
                </c:pt>
                <c:pt idx="1483">
                  <c:v>43137</c:v>
                </c:pt>
                <c:pt idx="1484">
                  <c:v>43138</c:v>
                </c:pt>
                <c:pt idx="1485">
                  <c:v>43139</c:v>
                </c:pt>
                <c:pt idx="1486">
                  <c:v>43140</c:v>
                </c:pt>
                <c:pt idx="1487">
                  <c:v>43143</c:v>
                </c:pt>
                <c:pt idx="1488">
                  <c:v>43144</c:v>
                </c:pt>
                <c:pt idx="1489">
                  <c:v>43145</c:v>
                </c:pt>
                <c:pt idx="1490">
                  <c:v>43153</c:v>
                </c:pt>
                <c:pt idx="1491">
                  <c:v>43154</c:v>
                </c:pt>
                <c:pt idx="1492">
                  <c:v>43157</c:v>
                </c:pt>
                <c:pt idx="1493">
                  <c:v>43158</c:v>
                </c:pt>
                <c:pt idx="1494">
                  <c:v>43159</c:v>
                </c:pt>
                <c:pt idx="1495">
                  <c:v>43160</c:v>
                </c:pt>
                <c:pt idx="1496">
                  <c:v>43161</c:v>
                </c:pt>
                <c:pt idx="1497">
                  <c:v>43164</c:v>
                </c:pt>
                <c:pt idx="1498">
                  <c:v>43165</c:v>
                </c:pt>
                <c:pt idx="1499">
                  <c:v>43166</c:v>
                </c:pt>
                <c:pt idx="1500">
                  <c:v>43167</c:v>
                </c:pt>
                <c:pt idx="1501">
                  <c:v>43168</c:v>
                </c:pt>
                <c:pt idx="1502">
                  <c:v>43171</c:v>
                </c:pt>
                <c:pt idx="1503">
                  <c:v>43172</c:v>
                </c:pt>
                <c:pt idx="1504">
                  <c:v>43173</c:v>
                </c:pt>
                <c:pt idx="1505">
                  <c:v>43174</c:v>
                </c:pt>
                <c:pt idx="1506">
                  <c:v>43175</c:v>
                </c:pt>
                <c:pt idx="1507">
                  <c:v>43178</c:v>
                </c:pt>
                <c:pt idx="1508">
                  <c:v>43179</c:v>
                </c:pt>
                <c:pt idx="1509">
                  <c:v>43180</c:v>
                </c:pt>
                <c:pt idx="1510">
                  <c:v>43181</c:v>
                </c:pt>
                <c:pt idx="1511">
                  <c:v>43182</c:v>
                </c:pt>
                <c:pt idx="1512">
                  <c:v>43185</c:v>
                </c:pt>
                <c:pt idx="1513">
                  <c:v>43186</c:v>
                </c:pt>
                <c:pt idx="1514">
                  <c:v>43187</c:v>
                </c:pt>
                <c:pt idx="1515">
                  <c:v>43188</c:v>
                </c:pt>
                <c:pt idx="1516">
                  <c:v>43189</c:v>
                </c:pt>
                <c:pt idx="1517">
                  <c:v>43192</c:v>
                </c:pt>
                <c:pt idx="1518">
                  <c:v>43193</c:v>
                </c:pt>
                <c:pt idx="1519">
                  <c:v>43194</c:v>
                </c:pt>
                <c:pt idx="1520">
                  <c:v>43199</c:v>
                </c:pt>
                <c:pt idx="1521">
                  <c:v>43200</c:v>
                </c:pt>
                <c:pt idx="1522">
                  <c:v>43201</c:v>
                </c:pt>
                <c:pt idx="1523">
                  <c:v>43202</c:v>
                </c:pt>
                <c:pt idx="1524">
                  <c:v>43203</c:v>
                </c:pt>
                <c:pt idx="1525">
                  <c:v>43206</c:v>
                </c:pt>
                <c:pt idx="1526">
                  <c:v>43207</c:v>
                </c:pt>
                <c:pt idx="1527">
                  <c:v>43208</c:v>
                </c:pt>
                <c:pt idx="1528">
                  <c:v>43209</c:v>
                </c:pt>
                <c:pt idx="1529">
                  <c:v>43210</c:v>
                </c:pt>
                <c:pt idx="1530">
                  <c:v>43213</c:v>
                </c:pt>
                <c:pt idx="1531">
                  <c:v>43214</c:v>
                </c:pt>
                <c:pt idx="1532">
                  <c:v>43215</c:v>
                </c:pt>
                <c:pt idx="1533">
                  <c:v>43216</c:v>
                </c:pt>
                <c:pt idx="1534">
                  <c:v>43217</c:v>
                </c:pt>
                <c:pt idx="1535">
                  <c:v>43222</c:v>
                </c:pt>
                <c:pt idx="1536">
                  <c:v>43223</c:v>
                </c:pt>
                <c:pt idx="1537">
                  <c:v>43224</c:v>
                </c:pt>
                <c:pt idx="1538">
                  <c:v>43227</c:v>
                </c:pt>
                <c:pt idx="1539">
                  <c:v>43228</c:v>
                </c:pt>
                <c:pt idx="1540">
                  <c:v>43229</c:v>
                </c:pt>
                <c:pt idx="1541">
                  <c:v>43230</c:v>
                </c:pt>
                <c:pt idx="1542">
                  <c:v>43231</c:v>
                </c:pt>
                <c:pt idx="1543">
                  <c:v>43234</c:v>
                </c:pt>
                <c:pt idx="1544">
                  <c:v>43235</c:v>
                </c:pt>
                <c:pt idx="1545">
                  <c:v>43236</c:v>
                </c:pt>
                <c:pt idx="1546">
                  <c:v>43237</c:v>
                </c:pt>
                <c:pt idx="1547">
                  <c:v>43238</c:v>
                </c:pt>
                <c:pt idx="1548">
                  <c:v>43241</c:v>
                </c:pt>
                <c:pt idx="1549">
                  <c:v>43242</c:v>
                </c:pt>
                <c:pt idx="1550">
                  <c:v>43243</c:v>
                </c:pt>
                <c:pt idx="1551">
                  <c:v>43244</c:v>
                </c:pt>
                <c:pt idx="1552">
                  <c:v>43245</c:v>
                </c:pt>
                <c:pt idx="1553">
                  <c:v>43248</c:v>
                </c:pt>
                <c:pt idx="1554">
                  <c:v>43249</c:v>
                </c:pt>
                <c:pt idx="1555">
                  <c:v>43250</c:v>
                </c:pt>
                <c:pt idx="1556">
                  <c:v>43251</c:v>
                </c:pt>
                <c:pt idx="1557">
                  <c:v>43252</c:v>
                </c:pt>
                <c:pt idx="1558">
                  <c:v>43255</c:v>
                </c:pt>
                <c:pt idx="1559">
                  <c:v>43256</c:v>
                </c:pt>
                <c:pt idx="1560">
                  <c:v>43257</c:v>
                </c:pt>
                <c:pt idx="1561">
                  <c:v>43258</c:v>
                </c:pt>
                <c:pt idx="1562">
                  <c:v>43259</c:v>
                </c:pt>
                <c:pt idx="1563">
                  <c:v>43262</c:v>
                </c:pt>
                <c:pt idx="1564">
                  <c:v>43263</c:v>
                </c:pt>
                <c:pt idx="1565">
                  <c:v>43264</c:v>
                </c:pt>
                <c:pt idx="1566">
                  <c:v>43265</c:v>
                </c:pt>
                <c:pt idx="1567">
                  <c:v>43266</c:v>
                </c:pt>
                <c:pt idx="1568">
                  <c:v>43270</c:v>
                </c:pt>
                <c:pt idx="1569">
                  <c:v>43271</c:v>
                </c:pt>
                <c:pt idx="1570">
                  <c:v>43272</c:v>
                </c:pt>
                <c:pt idx="1571">
                  <c:v>43273</c:v>
                </c:pt>
                <c:pt idx="1572">
                  <c:v>43276</c:v>
                </c:pt>
                <c:pt idx="1573">
                  <c:v>43277</c:v>
                </c:pt>
                <c:pt idx="1574">
                  <c:v>43278</c:v>
                </c:pt>
                <c:pt idx="1575">
                  <c:v>43279</c:v>
                </c:pt>
                <c:pt idx="1576">
                  <c:v>43280</c:v>
                </c:pt>
                <c:pt idx="1577">
                  <c:v>43283</c:v>
                </c:pt>
                <c:pt idx="1578">
                  <c:v>43284</c:v>
                </c:pt>
                <c:pt idx="1579">
                  <c:v>43285</c:v>
                </c:pt>
                <c:pt idx="1580">
                  <c:v>43286</c:v>
                </c:pt>
                <c:pt idx="1581">
                  <c:v>43287</c:v>
                </c:pt>
                <c:pt idx="1582">
                  <c:v>43290</c:v>
                </c:pt>
                <c:pt idx="1583">
                  <c:v>43291</c:v>
                </c:pt>
                <c:pt idx="1584">
                  <c:v>43292</c:v>
                </c:pt>
                <c:pt idx="1585">
                  <c:v>43293</c:v>
                </c:pt>
                <c:pt idx="1586">
                  <c:v>43294</c:v>
                </c:pt>
                <c:pt idx="1587">
                  <c:v>43297</c:v>
                </c:pt>
                <c:pt idx="1588">
                  <c:v>43298</c:v>
                </c:pt>
                <c:pt idx="1589">
                  <c:v>43299</c:v>
                </c:pt>
                <c:pt idx="1590">
                  <c:v>43300</c:v>
                </c:pt>
                <c:pt idx="1591">
                  <c:v>43301</c:v>
                </c:pt>
                <c:pt idx="1592">
                  <c:v>43304</c:v>
                </c:pt>
                <c:pt idx="1593">
                  <c:v>43305</c:v>
                </c:pt>
                <c:pt idx="1594">
                  <c:v>43306</c:v>
                </c:pt>
                <c:pt idx="1595">
                  <c:v>43307</c:v>
                </c:pt>
                <c:pt idx="1596">
                  <c:v>43308</c:v>
                </c:pt>
                <c:pt idx="1597">
                  <c:v>43311</c:v>
                </c:pt>
                <c:pt idx="1598">
                  <c:v>43312</c:v>
                </c:pt>
                <c:pt idx="1599">
                  <c:v>43313</c:v>
                </c:pt>
                <c:pt idx="1600">
                  <c:v>43314</c:v>
                </c:pt>
                <c:pt idx="1601">
                  <c:v>43315</c:v>
                </c:pt>
                <c:pt idx="1602">
                  <c:v>43318</c:v>
                </c:pt>
                <c:pt idx="1603">
                  <c:v>43319</c:v>
                </c:pt>
                <c:pt idx="1604">
                  <c:v>43320</c:v>
                </c:pt>
                <c:pt idx="1605">
                  <c:v>43321</c:v>
                </c:pt>
                <c:pt idx="1606">
                  <c:v>43322</c:v>
                </c:pt>
                <c:pt idx="1607">
                  <c:v>43325</c:v>
                </c:pt>
                <c:pt idx="1608">
                  <c:v>43326</c:v>
                </c:pt>
                <c:pt idx="1609">
                  <c:v>43327</c:v>
                </c:pt>
                <c:pt idx="1610">
                  <c:v>43328</c:v>
                </c:pt>
                <c:pt idx="1611">
                  <c:v>43329</c:v>
                </c:pt>
                <c:pt idx="1612">
                  <c:v>43332</c:v>
                </c:pt>
                <c:pt idx="1613">
                  <c:v>43333</c:v>
                </c:pt>
                <c:pt idx="1614">
                  <c:v>43334</c:v>
                </c:pt>
                <c:pt idx="1615">
                  <c:v>43335</c:v>
                </c:pt>
                <c:pt idx="1616">
                  <c:v>43336</c:v>
                </c:pt>
                <c:pt idx="1617">
                  <c:v>43339</c:v>
                </c:pt>
                <c:pt idx="1618">
                  <c:v>43340</c:v>
                </c:pt>
                <c:pt idx="1619">
                  <c:v>43341</c:v>
                </c:pt>
                <c:pt idx="1620">
                  <c:v>43342</c:v>
                </c:pt>
                <c:pt idx="1621">
                  <c:v>43343</c:v>
                </c:pt>
                <c:pt idx="1622">
                  <c:v>43346</c:v>
                </c:pt>
                <c:pt idx="1623">
                  <c:v>43347</c:v>
                </c:pt>
                <c:pt idx="1624">
                  <c:v>43348</c:v>
                </c:pt>
                <c:pt idx="1625">
                  <c:v>43349</c:v>
                </c:pt>
                <c:pt idx="1626">
                  <c:v>43350</c:v>
                </c:pt>
                <c:pt idx="1627">
                  <c:v>43353</c:v>
                </c:pt>
                <c:pt idx="1628">
                  <c:v>43354</c:v>
                </c:pt>
                <c:pt idx="1629">
                  <c:v>43355</c:v>
                </c:pt>
                <c:pt idx="1630">
                  <c:v>43356</c:v>
                </c:pt>
                <c:pt idx="1631">
                  <c:v>43357</c:v>
                </c:pt>
                <c:pt idx="1632">
                  <c:v>43360</c:v>
                </c:pt>
                <c:pt idx="1633">
                  <c:v>43361</c:v>
                </c:pt>
                <c:pt idx="1634">
                  <c:v>43362</c:v>
                </c:pt>
                <c:pt idx="1635">
                  <c:v>43363</c:v>
                </c:pt>
                <c:pt idx="1636">
                  <c:v>43364</c:v>
                </c:pt>
                <c:pt idx="1637">
                  <c:v>43368</c:v>
                </c:pt>
                <c:pt idx="1638">
                  <c:v>43369</c:v>
                </c:pt>
                <c:pt idx="1639">
                  <c:v>43370</c:v>
                </c:pt>
                <c:pt idx="1640">
                  <c:v>43371</c:v>
                </c:pt>
                <c:pt idx="1641">
                  <c:v>43381</c:v>
                </c:pt>
                <c:pt idx="1642">
                  <c:v>43382</c:v>
                </c:pt>
                <c:pt idx="1643">
                  <c:v>43383</c:v>
                </c:pt>
                <c:pt idx="1644">
                  <c:v>43384</c:v>
                </c:pt>
                <c:pt idx="1645">
                  <c:v>43385</c:v>
                </c:pt>
                <c:pt idx="1646">
                  <c:v>43388</c:v>
                </c:pt>
                <c:pt idx="1647">
                  <c:v>43389</c:v>
                </c:pt>
                <c:pt idx="1648">
                  <c:v>43390</c:v>
                </c:pt>
                <c:pt idx="1649">
                  <c:v>43391</c:v>
                </c:pt>
                <c:pt idx="1650">
                  <c:v>43392</c:v>
                </c:pt>
                <c:pt idx="1651">
                  <c:v>43395</c:v>
                </c:pt>
                <c:pt idx="1652">
                  <c:v>43396</c:v>
                </c:pt>
                <c:pt idx="1653">
                  <c:v>43397</c:v>
                </c:pt>
                <c:pt idx="1654">
                  <c:v>43398</c:v>
                </c:pt>
                <c:pt idx="1655">
                  <c:v>43399</c:v>
                </c:pt>
                <c:pt idx="1656">
                  <c:v>43402</c:v>
                </c:pt>
                <c:pt idx="1657">
                  <c:v>43403</c:v>
                </c:pt>
                <c:pt idx="1658">
                  <c:v>43404</c:v>
                </c:pt>
                <c:pt idx="1659">
                  <c:v>43405</c:v>
                </c:pt>
                <c:pt idx="1660">
                  <c:v>43406</c:v>
                </c:pt>
                <c:pt idx="1661">
                  <c:v>43409</c:v>
                </c:pt>
                <c:pt idx="1662">
                  <c:v>43410</c:v>
                </c:pt>
                <c:pt idx="1663">
                  <c:v>43411</c:v>
                </c:pt>
                <c:pt idx="1664">
                  <c:v>43412</c:v>
                </c:pt>
                <c:pt idx="1665">
                  <c:v>43413</c:v>
                </c:pt>
                <c:pt idx="1666">
                  <c:v>43416</c:v>
                </c:pt>
                <c:pt idx="1667">
                  <c:v>43417</c:v>
                </c:pt>
                <c:pt idx="1668">
                  <c:v>43418</c:v>
                </c:pt>
                <c:pt idx="1669">
                  <c:v>43419</c:v>
                </c:pt>
                <c:pt idx="1670">
                  <c:v>43420</c:v>
                </c:pt>
                <c:pt idx="1671">
                  <c:v>43423</c:v>
                </c:pt>
                <c:pt idx="1672">
                  <c:v>43424</c:v>
                </c:pt>
                <c:pt idx="1673">
                  <c:v>43425</c:v>
                </c:pt>
                <c:pt idx="1674">
                  <c:v>43426</c:v>
                </c:pt>
                <c:pt idx="1675">
                  <c:v>43427</c:v>
                </c:pt>
                <c:pt idx="1676">
                  <c:v>43430</c:v>
                </c:pt>
                <c:pt idx="1677">
                  <c:v>43431</c:v>
                </c:pt>
                <c:pt idx="1678">
                  <c:v>43432</c:v>
                </c:pt>
                <c:pt idx="1679">
                  <c:v>43433</c:v>
                </c:pt>
                <c:pt idx="1680">
                  <c:v>43434</c:v>
                </c:pt>
                <c:pt idx="1681">
                  <c:v>43437</c:v>
                </c:pt>
                <c:pt idx="1682">
                  <c:v>43438</c:v>
                </c:pt>
                <c:pt idx="1683">
                  <c:v>43439</c:v>
                </c:pt>
                <c:pt idx="1684">
                  <c:v>43440</c:v>
                </c:pt>
                <c:pt idx="1685">
                  <c:v>43441</c:v>
                </c:pt>
                <c:pt idx="1686">
                  <c:v>43444</c:v>
                </c:pt>
                <c:pt idx="1687">
                  <c:v>43445</c:v>
                </c:pt>
                <c:pt idx="1688">
                  <c:v>43446</c:v>
                </c:pt>
                <c:pt idx="1689">
                  <c:v>43447</c:v>
                </c:pt>
                <c:pt idx="1690">
                  <c:v>43448</c:v>
                </c:pt>
                <c:pt idx="1691">
                  <c:v>43451</c:v>
                </c:pt>
                <c:pt idx="1692">
                  <c:v>43452</c:v>
                </c:pt>
                <c:pt idx="1693">
                  <c:v>43453</c:v>
                </c:pt>
                <c:pt idx="1694">
                  <c:v>43454</c:v>
                </c:pt>
                <c:pt idx="1695">
                  <c:v>43455</c:v>
                </c:pt>
                <c:pt idx="1696">
                  <c:v>43458</c:v>
                </c:pt>
                <c:pt idx="1697">
                  <c:v>43459</c:v>
                </c:pt>
                <c:pt idx="1698">
                  <c:v>43460</c:v>
                </c:pt>
                <c:pt idx="1699">
                  <c:v>43461</c:v>
                </c:pt>
                <c:pt idx="1700">
                  <c:v>43462</c:v>
                </c:pt>
                <c:pt idx="1701">
                  <c:v>43467</c:v>
                </c:pt>
                <c:pt idx="1702">
                  <c:v>43468</c:v>
                </c:pt>
                <c:pt idx="1703">
                  <c:v>43469</c:v>
                </c:pt>
                <c:pt idx="1704">
                  <c:v>43472</c:v>
                </c:pt>
                <c:pt idx="1705">
                  <c:v>43473</c:v>
                </c:pt>
                <c:pt idx="1706">
                  <c:v>43474</c:v>
                </c:pt>
                <c:pt idx="1707">
                  <c:v>43475</c:v>
                </c:pt>
                <c:pt idx="1708">
                  <c:v>43476</c:v>
                </c:pt>
                <c:pt idx="1709">
                  <c:v>43479</c:v>
                </c:pt>
                <c:pt idx="1710">
                  <c:v>43480</c:v>
                </c:pt>
                <c:pt idx="1711">
                  <c:v>43481</c:v>
                </c:pt>
                <c:pt idx="1712">
                  <c:v>43482</c:v>
                </c:pt>
                <c:pt idx="1713">
                  <c:v>43483</c:v>
                </c:pt>
                <c:pt idx="1714">
                  <c:v>43486</c:v>
                </c:pt>
                <c:pt idx="1715">
                  <c:v>43487</c:v>
                </c:pt>
                <c:pt idx="1716">
                  <c:v>43488</c:v>
                </c:pt>
                <c:pt idx="1717">
                  <c:v>43489</c:v>
                </c:pt>
                <c:pt idx="1718">
                  <c:v>43490</c:v>
                </c:pt>
                <c:pt idx="1719">
                  <c:v>43493</c:v>
                </c:pt>
                <c:pt idx="1720">
                  <c:v>43494</c:v>
                </c:pt>
                <c:pt idx="1721">
                  <c:v>43495</c:v>
                </c:pt>
                <c:pt idx="1722">
                  <c:v>43496</c:v>
                </c:pt>
                <c:pt idx="1723">
                  <c:v>43497</c:v>
                </c:pt>
                <c:pt idx="1724">
                  <c:v>43507</c:v>
                </c:pt>
                <c:pt idx="1725">
                  <c:v>43508</c:v>
                </c:pt>
                <c:pt idx="1726">
                  <c:v>43509</c:v>
                </c:pt>
                <c:pt idx="1727">
                  <c:v>43510</c:v>
                </c:pt>
                <c:pt idx="1728">
                  <c:v>43511</c:v>
                </c:pt>
                <c:pt idx="1729">
                  <c:v>43514</c:v>
                </c:pt>
                <c:pt idx="1730">
                  <c:v>43515</c:v>
                </c:pt>
                <c:pt idx="1731">
                  <c:v>43516</c:v>
                </c:pt>
                <c:pt idx="1732">
                  <c:v>43517</c:v>
                </c:pt>
                <c:pt idx="1733">
                  <c:v>43518</c:v>
                </c:pt>
                <c:pt idx="1734">
                  <c:v>43521</c:v>
                </c:pt>
                <c:pt idx="1735">
                  <c:v>43522</c:v>
                </c:pt>
                <c:pt idx="1736">
                  <c:v>43523</c:v>
                </c:pt>
                <c:pt idx="1737">
                  <c:v>43524</c:v>
                </c:pt>
                <c:pt idx="1738">
                  <c:v>43525</c:v>
                </c:pt>
                <c:pt idx="1739">
                  <c:v>43528</c:v>
                </c:pt>
                <c:pt idx="1740">
                  <c:v>43529</c:v>
                </c:pt>
                <c:pt idx="1741">
                  <c:v>43530</c:v>
                </c:pt>
                <c:pt idx="1742">
                  <c:v>43531</c:v>
                </c:pt>
                <c:pt idx="1743">
                  <c:v>43532</c:v>
                </c:pt>
                <c:pt idx="1744">
                  <c:v>43535</c:v>
                </c:pt>
                <c:pt idx="1745">
                  <c:v>43536</c:v>
                </c:pt>
                <c:pt idx="1746">
                  <c:v>43537</c:v>
                </c:pt>
                <c:pt idx="1747">
                  <c:v>43538</c:v>
                </c:pt>
                <c:pt idx="1748">
                  <c:v>43539</c:v>
                </c:pt>
                <c:pt idx="1749">
                  <c:v>43542</c:v>
                </c:pt>
                <c:pt idx="1750">
                  <c:v>43543</c:v>
                </c:pt>
                <c:pt idx="1751">
                  <c:v>43544</c:v>
                </c:pt>
                <c:pt idx="1752">
                  <c:v>43545</c:v>
                </c:pt>
                <c:pt idx="1753">
                  <c:v>43546</c:v>
                </c:pt>
                <c:pt idx="1754">
                  <c:v>43549</c:v>
                </c:pt>
                <c:pt idx="1755">
                  <c:v>43550</c:v>
                </c:pt>
                <c:pt idx="1756">
                  <c:v>43551</c:v>
                </c:pt>
                <c:pt idx="1757">
                  <c:v>43552</c:v>
                </c:pt>
                <c:pt idx="1758">
                  <c:v>43553</c:v>
                </c:pt>
                <c:pt idx="1759">
                  <c:v>43556</c:v>
                </c:pt>
                <c:pt idx="1760">
                  <c:v>43557</c:v>
                </c:pt>
                <c:pt idx="1761">
                  <c:v>43558</c:v>
                </c:pt>
                <c:pt idx="1762">
                  <c:v>43559</c:v>
                </c:pt>
                <c:pt idx="1763">
                  <c:v>43563</c:v>
                </c:pt>
                <c:pt idx="1764">
                  <c:v>43564</c:v>
                </c:pt>
                <c:pt idx="1765">
                  <c:v>43565</c:v>
                </c:pt>
                <c:pt idx="1766">
                  <c:v>43566</c:v>
                </c:pt>
                <c:pt idx="1767">
                  <c:v>43567</c:v>
                </c:pt>
                <c:pt idx="1768">
                  <c:v>43570</c:v>
                </c:pt>
                <c:pt idx="1769">
                  <c:v>43571</c:v>
                </c:pt>
                <c:pt idx="1770">
                  <c:v>43572</c:v>
                </c:pt>
                <c:pt idx="1771">
                  <c:v>43573</c:v>
                </c:pt>
                <c:pt idx="1772">
                  <c:v>43574</c:v>
                </c:pt>
                <c:pt idx="1773">
                  <c:v>43577</c:v>
                </c:pt>
                <c:pt idx="1774">
                  <c:v>43578</c:v>
                </c:pt>
                <c:pt idx="1775">
                  <c:v>43579</c:v>
                </c:pt>
                <c:pt idx="1776">
                  <c:v>43580</c:v>
                </c:pt>
                <c:pt idx="1777">
                  <c:v>43581</c:v>
                </c:pt>
                <c:pt idx="1778">
                  <c:v>43584</c:v>
                </c:pt>
                <c:pt idx="1779">
                  <c:v>43585</c:v>
                </c:pt>
                <c:pt idx="1780">
                  <c:v>43591</c:v>
                </c:pt>
                <c:pt idx="1781">
                  <c:v>43592</c:v>
                </c:pt>
                <c:pt idx="1782">
                  <c:v>43593</c:v>
                </c:pt>
                <c:pt idx="1783">
                  <c:v>43594</c:v>
                </c:pt>
                <c:pt idx="1784">
                  <c:v>43595</c:v>
                </c:pt>
                <c:pt idx="1785">
                  <c:v>43598</c:v>
                </c:pt>
                <c:pt idx="1786">
                  <c:v>43599</c:v>
                </c:pt>
                <c:pt idx="1787">
                  <c:v>43600</c:v>
                </c:pt>
                <c:pt idx="1788">
                  <c:v>43601</c:v>
                </c:pt>
                <c:pt idx="1789">
                  <c:v>43602</c:v>
                </c:pt>
                <c:pt idx="1790">
                  <c:v>43605</c:v>
                </c:pt>
                <c:pt idx="1791">
                  <c:v>43606</c:v>
                </c:pt>
                <c:pt idx="1792">
                  <c:v>43607</c:v>
                </c:pt>
                <c:pt idx="1793">
                  <c:v>43608</c:v>
                </c:pt>
                <c:pt idx="1794">
                  <c:v>43609</c:v>
                </c:pt>
                <c:pt idx="1795">
                  <c:v>43612</c:v>
                </c:pt>
                <c:pt idx="1796">
                  <c:v>43613</c:v>
                </c:pt>
                <c:pt idx="1797">
                  <c:v>43614</c:v>
                </c:pt>
                <c:pt idx="1798">
                  <c:v>43615</c:v>
                </c:pt>
                <c:pt idx="1799">
                  <c:v>43616</c:v>
                </c:pt>
                <c:pt idx="1800">
                  <c:v>43619</c:v>
                </c:pt>
                <c:pt idx="1801">
                  <c:v>43620</c:v>
                </c:pt>
                <c:pt idx="1802">
                  <c:v>43621</c:v>
                </c:pt>
                <c:pt idx="1803">
                  <c:v>43622</c:v>
                </c:pt>
                <c:pt idx="1804">
                  <c:v>43626</c:v>
                </c:pt>
                <c:pt idx="1805">
                  <c:v>43627</c:v>
                </c:pt>
                <c:pt idx="1806">
                  <c:v>43628</c:v>
                </c:pt>
                <c:pt idx="1807">
                  <c:v>43629</c:v>
                </c:pt>
                <c:pt idx="1808">
                  <c:v>43630</c:v>
                </c:pt>
                <c:pt idx="1809">
                  <c:v>43633</c:v>
                </c:pt>
                <c:pt idx="1810">
                  <c:v>43634</c:v>
                </c:pt>
                <c:pt idx="1811">
                  <c:v>43635</c:v>
                </c:pt>
                <c:pt idx="1812">
                  <c:v>43636</c:v>
                </c:pt>
                <c:pt idx="1813">
                  <c:v>43637</c:v>
                </c:pt>
                <c:pt idx="1814">
                  <c:v>43640</c:v>
                </c:pt>
                <c:pt idx="1815">
                  <c:v>43641</c:v>
                </c:pt>
                <c:pt idx="1816">
                  <c:v>43642</c:v>
                </c:pt>
                <c:pt idx="1817">
                  <c:v>43643</c:v>
                </c:pt>
                <c:pt idx="1818">
                  <c:v>43644</c:v>
                </c:pt>
                <c:pt idx="1819">
                  <c:v>43647</c:v>
                </c:pt>
                <c:pt idx="1820">
                  <c:v>43648</c:v>
                </c:pt>
                <c:pt idx="1821">
                  <c:v>43649</c:v>
                </c:pt>
                <c:pt idx="1822">
                  <c:v>43650</c:v>
                </c:pt>
                <c:pt idx="1823">
                  <c:v>43651</c:v>
                </c:pt>
                <c:pt idx="1824">
                  <c:v>43654</c:v>
                </c:pt>
                <c:pt idx="1825">
                  <c:v>43655</c:v>
                </c:pt>
                <c:pt idx="1826">
                  <c:v>43656</c:v>
                </c:pt>
                <c:pt idx="1827">
                  <c:v>43657</c:v>
                </c:pt>
                <c:pt idx="1828">
                  <c:v>43658</c:v>
                </c:pt>
                <c:pt idx="1829">
                  <c:v>43661</c:v>
                </c:pt>
                <c:pt idx="1830">
                  <c:v>43662</c:v>
                </c:pt>
                <c:pt idx="1831">
                  <c:v>43663</c:v>
                </c:pt>
                <c:pt idx="1832">
                  <c:v>43664</c:v>
                </c:pt>
                <c:pt idx="1833">
                  <c:v>43665</c:v>
                </c:pt>
                <c:pt idx="1834">
                  <c:v>43668</c:v>
                </c:pt>
                <c:pt idx="1835">
                  <c:v>43669</c:v>
                </c:pt>
                <c:pt idx="1836">
                  <c:v>43670</c:v>
                </c:pt>
                <c:pt idx="1837">
                  <c:v>43671</c:v>
                </c:pt>
                <c:pt idx="1838">
                  <c:v>43672</c:v>
                </c:pt>
                <c:pt idx="1839">
                  <c:v>43675</c:v>
                </c:pt>
                <c:pt idx="1840">
                  <c:v>43676</c:v>
                </c:pt>
                <c:pt idx="1841">
                  <c:v>43677</c:v>
                </c:pt>
                <c:pt idx="1842">
                  <c:v>43678</c:v>
                </c:pt>
                <c:pt idx="1843">
                  <c:v>43679</c:v>
                </c:pt>
                <c:pt idx="1844">
                  <c:v>43682</c:v>
                </c:pt>
                <c:pt idx="1845">
                  <c:v>43683</c:v>
                </c:pt>
                <c:pt idx="1846">
                  <c:v>43684</c:v>
                </c:pt>
                <c:pt idx="1847">
                  <c:v>43685</c:v>
                </c:pt>
                <c:pt idx="1848">
                  <c:v>43686</c:v>
                </c:pt>
                <c:pt idx="1849">
                  <c:v>43689</c:v>
                </c:pt>
                <c:pt idx="1850">
                  <c:v>43690</c:v>
                </c:pt>
                <c:pt idx="1851">
                  <c:v>43691</c:v>
                </c:pt>
                <c:pt idx="1852">
                  <c:v>43692</c:v>
                </c:pt>
                <c:pt idx="1853">
                  <c:v>43693</c:v>
                </c:pt>
                <c:pt idx="1854">
                  <c:v>43696</c:v>
                </c:pt>
                <c:pt idx="1855">
                  <c:v>43697</c:v>
                </c:pt>
                <c:pt idx="1856">
                  <c:v>43698</c:v>
                </c:pt>
                <c:pt idx="1857">
                  <c:v>43699</c:v>
                </c:pt>
                <c:pt idx="1858">
                  <c:v>43700</c:v>
                </c:pt>
                <c:pt idx="1859">
                  <c:v>43703</c:v>
                </c:pt>
                <c:pt idx="1860">
                  <c:v>43704</c:v>
                </c:pt>
                <c:pt idx="1861">
                  <c:v>43705</c:v>
                </c:pt>
                <c:pt idx="1862">
                  <c:v>43706</c:v>
                </c:pt>
                <c:pt idx="1863">
                  <c:v>43707</c:v>
                </c:pt>
                <c:pt idx="1864">
                  <c:v>43710</c:v>
                </c:pt>
                <c:pt idx="1865">
                  <c:v>43711</c:v>
                </c:pt>
                <c:pt idx="1866">
                  <c:v>43712</c:v>
                </c:pt>
                <c:pt idx="1867">
                  <c:v>43713</c:v>
                </c:pt>
                <c:pt idx="1868">
                  <c:v>43714</c:v>
                </c:pt>
                <c:pt idx="1869">
                  <c:v>43717</c:v>
                </c:pt>
                <c:pt idx="1870">
                  <c:v>43718</c:v>
                </c:pt>
                <c:pt idx="1871">
                  <c:v>43719</c:v>
                </c:pt>
                <c:pt idx="1872">
                  <c:v>43720</c:v>
                </c:pt>
                <c:pt idx="1873">
                  <c:v>43724</c:v>
                </c:pt>
                <c:pt idx="1874">
                  <c:v>43725</c:v>
                </c:pt>
                <c:pt idx="1875">
                  <c:v>43726</c:v>
                </c:pt>
                <c:pt idx="1876">
                  <c:v>43727</c:v>
                </c:pt>
                <c:pt idx="1877">
                  <c:v>43728</c:v>
                </c:pt>
                <c:pt idx="1878">
                  <c:v>43731</c:v>
                </c:pt>
                <c:pt idx="1879">
                  <c:v>43732</c:v>
                </c:pt>
                <c:pt idx="1880">
                  <c:v>43733</c:v>
                </c:pt>
                <c:pt idx="1881">
                  <c:v>43734</c:v>
                </c:pt>
                <c:pt idx="1882">
                  <c:v>43735</c:v>
                </c:pt>
                <c:pt idx="1883">
                  <c:v>43738</c:v>
                </c:pt>
                <c:pt idx="1884">
                  <c:v>43746</c:v>
                </c:pt>
                <c:pt idx="1885">
                  <c:v>43747</c:v>
                </c:pt>
                <c:pt idx="1886">
                  <c:v>43748</c:v>
                </c:pt>
                <c:pt idx="1887">
                  <c:v>43749</c:v>
                </c:pt>
                <c:pt idx="1888">
                  <c:v>43752</c:v>
                </c:pt>
                <c:pt idx="1889">
                  <c:v>43753</c:v>
                </c:pt>
                <c:pt idx="1890">
                  <c:v>43754</c:v>
                </c:pt>
                <c:pt idx="1891">
                  <c:v>43755</c:v>
                </c:pt>
                <c:pt idx="1892">
                  <c:v>43756</c:v>
                </c:pt>
                <c:pt idx="1893">
                  <c:v>43759</c:v>
                </c:pt>
                <c:pt idx="1894">
                  <c:v>43760</c:v>
                </c:pt>
                <c:pt idx="1895">
                  <c:v>43761</c:v>
                </c:pt>
                <c:pt idx="1896">
                  <c:v>43762</c:v>
                </c:pt>
                <c:pt idx="1897">
                  <c:v>43763</c:v>
                </c:pt>
                <c:pt idx="1898">
                  <c:v>43766</c:v>
                </c:pt>
                <c:pt idx="1899">
                  <c:v>43767</c:v>
                </c:pt>
                <c:pt idx="1900">
                  <c:v>43768</c:v>
                </c:pt>
                <c:pt idx="1901">
                  <c:v>43769</c:v>
                </c:pt>
                <c:pt idx="1902">
                  <c:v>43770</c:v>
                </c:pt>
                <c:pt idx="1903">
                  <c:v>43773</c:v>
                </c:pt>
                <c:pt idx="1904">
                  <c:v>43774</c:v>
                </c:pt>
                <c:pt idx="1905">
                  <c:v>43775</c:v>
                </c:pt>
                <c:pt idx="1906">
                  <c:v>43776</c:v>
                </c:pt>
                <c:pt idx="1907">
                  <c:v>43777</c:v>
                </c:pt>
                <c:pt idx="1908">
                  <c:v>43780</c:v>
                </c:pt>
                <c:pt idx="1909">
                  <c:v>43781</c:v>
                </c:pt>
                <c:pt idx="1910">
                  <c:v>43782</c:v>
                </c:pt>
                <c:pt idx="1911">
                  <c:v>43783</c:v>
                </c:pt>
                <c:pt idx="1912">
                  <c:v>43784</c:v>
                </c:pt>
                <c:pt idx="1913">
                  <c:v>43787</c:v>
                </c:pt>
                <c:pt idx="1914">
                  <c:v>43788</c:v>
                </c:pt>
                <c:pt idx="1915">
                  <c:v>43789</c:v>
                </c:pt>
                <c:pt idx="1916">
                  <c:v>43790</c:v>
                </c:pt>
                <c:pt idx="1917">
                  <c:v>43791</c:v>
                </c:pt>
                <c:pt idx="1918">
                  <c:v>43794</c:v>
                </c:pt>
                <c:pt idx="1919">
                  <c:v>43795</c:v>
                </c:pt>
                <c:pt idx="1920">
                  <c:v>43796</c:v>
                </c:pt>
                <c:pt idx="1921">
                  <c:v>43797</c:v>
                </c:pt>
                <c:pt idx="1922">
                  <c:v>43798</c:v>
                </c:pt>
                <c:pt idx="1923">
                  <c:v>43801</c:v>
                </c:pt>
                <c:pt idx="1924">
                  <c:v>43802</c:v>
                </c:pt>
                <c:pt idx="1925">
                  <c:v>43803</c:v>
                </c:pt>
                <c:pt idx="1926">
                  <c:v>43804</c:v>
                </c:pt>
                <c:pt idx="1927">
                  <c:v>43805</c:v>
                </c:pt>
                <c:pt idx="1928">
                  <c:v>43808</c:v>
                </c:pt>
                <c:pt idx="1929">
                  <c:v>43809</c:v>
                </c:pt>
                <c:pt idx="1930">
                  <c:v>43810</c:v>
                </c:pt>
                <c:pt idx="1931">
                  <c:v>43811</c:v>
                </c:pt>
                <c:pt idx="1932">
                  <c:v>43812</c:v>
                </c:pt>
                <c:pt idx="1933">
                  <c:v>43815</c:v>
                </c:pt>
                <c:pt idx="1934">
                  <c:v>43816</c:v>
                </c:pt>
                <c:pt idx="1935">
                  <c:v>43817</c:v>
                </c:pt>
                <c:pt idx="1936">
                  <c:v>43818</c:v>
                </c:pt>
                <c:pt idx="1937">
                  <c:v>43819</c:v>
                </c:pt>
                <c:pt idx="1938">
                  <c:v>43822</c:v>
                </c:pt>
                <c:pt idx="1939">
                  <c:v>43823</c:v>
                </c:pt>
                <c:pt idx="1940">
                  <c:v>43824</c:v>
                </c:pt>
                <c:pt idx="1941">
                  <c:v>43825</c:v>
                </c:pt>
                <c:pt idx="1942">
                  <c:v>43826</c:v>
                </c:pt>
                <c:pt idx="1943">
                  <c:v>43829</c:v>
                </c:pt>
                <c:pt idx="1944">
                  <c:v>43830</c:v>
                </c:pt>
                <c:pt idx="1945">
                  <c:v>43832</c:v>
                </c:pt>
                <c:pt idx="1946">
                  <c:v>43833</c:v>
                </c:pt>
                <c:pt idx="1947">
                  <c:v>43836</c:v>
                </c:pt>
                <c:pt idx="1948">
                  <c:v>43837</c:v>
                </c:pt>
                <c:pt idx="1949">
                  <c:v>43838</c:v>
                </c:pt>
                <c:pt idx="1950">
                  <c:v>43839</c:v>
                </c:pt>
                <c:pt idx="1951">
                  <c:v>43840</c:v>
                </c:pt>
                <c:pt idx="1952">
                  <c:v>43843</c:v>
                </c:pt>
                <c:pt idx="1953">
                  <c:v>43844</c:v>
                </c:pt>
                <c:pt idx="1954">
                  <c:v>43845</c:v>
                </c:pt>
                <c:pt idx="1955">
                  <c:v>43846</c:v>
                </c:pt>
                <c:pt idx="1956">
                  <c:v>43847</c:v>
                </c:pt>
                <c:pt idx="1957">
                  <c:v>43850</c:v>
                </c:pt>
                <c:pt idx="1958">
                  <c:v>43851</c:v>
                </c:pt>
                <c:pt idx="1959">
                  <c:v>43852</c:v>
                </c:pt>
                <c:pt idx="1960">
                  <c:v>43853</c:v>
                </c:pt>
                <c:pt idx="1961">
                  <c:v>43864</c:v>
                </c:pt>
                <c:pt idx="1962">
                  <c:v>43865</c:v>
                </c:pt>
                <c:pt idx="1963">
                  <c:v>43866</c:v>
                </c:pt>
                <c:pt idx="1964">
                  <c:v>43867</c:v>
                </c:pt>
                <c:pt idx="1965">
                  <c:v>43868</c:v>
                </c:pt>
                <c:pt idx="1966">
                  <c:v>43871</c:v>
                </c:pt>
                <c:pt idx="1967">
                  <c:v>43872</c:v>
                </c:pt>
                <c:pt idx="1968">
                  <c:v>43873</c:v>
                </c:pt>
                <c:pt idx="1969">
                  <c:v>43874</c:v>
                </c:pt>
                <c:pt idx="1970">
                  <c:v>43875</c:v>
                </c:pt>
                <c:pt idx="1971">
                  <c:v>43878</c:v>
                </c:pt>
                <c:pt idx="1972">
                  <c:v>43879</c:v>
                </c:pt>
                <c:pt idx="1973">
                  <c:v>43880</c:v>
                </c:pt>
                <c:pt idx="1974">
                  <c:v>43881</c:v>
                </c:pt>
                <c:pt idx="1975">
                  <c:v>43882</c:v>
                </c:pt>
                <c:pt idx="1976">
                  <c:v>43885</c:v>
                </c:pt>
                <c:pt idx="1977">
                  <c:v>43886</c:v>
                </c:pt>
                <c:pt idx="1978">
                  <c:v>43887</c:v>
                </c:pt>
                <c:pt idx="1979">
                  <c:v>43888</c:v>
                </c:pt>
                <c:pt idx="1980">
                  <c:v>43889</c:v>
                </c:pt>
                <c:pt idx="1981">
                  <c:v>43892</c:v>
                </c:pt>
                <c:pt idx="1982">
                  <c:v>43893</c:v>
                </c:pt>
                <c:pt idx="1983">
                  <c:v>43894</c:v>
                </c:pt>
                <c:pt idx="1984">
                  <c:v>43895</c:v>
                </c:pt>
                <c:pt idx="1985">
                  <c:v>43896</c:v>
                </c:pt>
                <c:pt idx="1986">
                  <c:v>43899</c:v>
                </c:pt>
                <c:pt idx="1987">
                  <c:v>43900</c:v>
                </c:pt>
                <c:pt idx="1988">
                  <c:v>43901</c:v>
                </c:pt>
                <c:pt idx="1989">
                  <c:v>43902</c:v>
                </c:pt>
                <c:pt idx="1990">
                  <c:v>43903</c:v>
                </c:pt>
                <c:pt idx="1991">
                  <c:v>43906</c:v>
                </c:pt>
                <c:pt idx="1992">
                  <c:v>43907</c:v>
                </c:pt>
                <c:pt idx="1993">
                  <c:v>43908</c:v>
                </c:pt>
                <c:pt idx="1994">
                  <c:v>43909</c:v>
                </c:pt>
                <c:pt idx="1995">
                  <c:v>43910</c:v>
                </c:pt>
                <c:pt idx="1996">
                  <c:v>43913</c:v>
                </c:pt>
                <c:pt idx="1997">
                  <c:v>43914</c:v>
                </c:pt>
                <c:pt idx="1998">
                  <c:v>43915</c:v>
                </c:pt>
                <c:pt idx="1999">
                  <c:v>43916</c:v>
                </c:pt>
                <c:pt idx="2000">
                  <c:v>43917</c:v>
                </c:pt>
                <c:pt idx="2001">
                  <c:v>43920</c:v>
                </c:pt>
                <c:pt idx="2002">
                  <c:v>43921</c:v>
                </c:pt>
                <c:pt idx="2003">
                  <c:v>43922</c:v>
                </c:pt>
                <c:pt idx="2004">
                  <c:v>43923</c:v>
                </c:pt>
                <c:pt idx="2005">
                  <c:v>43924</c:v>
                </c:pt>
                <c:pt idx="2006">
                  <c:v>43928</c:v>
                </c:pt>
                <c:pt idx="2007">
                  <c:v>43929</c:v>
                </c:pt>
                <c:pt idx="2008">
                  <c:v>43930</c:v>
                </c:pt>
                <c:pt idx="2009">
                  <c:v>43931</c:v>
                </c:pt>
                <c:pt idx="2010">
                  <c:v>43934</c:v>
                </c:pt>
                <c:pt idx="2011">
                  <c:v>43935</c:v>
                </c:pt>
                <c:pt idx="2012">
                  <c:v>43936</c:v>
                </c:pt>
                <c:pt idx="2013">
                  <c:v>43937</c:v>
                </c:pt>
                <c:pt idx="2014">
                  <c:v>43938</c:v>
                </c:pt>
                <c:pt idx="2015">
                  <c:v>43941</c:v>
                </c:pt>
                <c:pt idx="2016">
                  <c:v>43942</c:v>
                </c:pt>
                <c:pt idx="2017">
                  <c:v>43943</c:v>
                </c:pt>
                <c:pt idx="2018">
                  <c:v>43944</c:v>
                </c:pt>
                <c:pt idx="2019">
                  <c:v>43945</c:v>
                </c:pt>
                <c:pt idx="2020">
                  <c:v>43948</c:v>
                </c:pt>
                <c:pt idx="2021">
                  <c:v>43949</c:v>
                </c:pt>
                <c:pt idx="2022">
                  <c:v>43950</c:v>
                </c:pt>
                <c:pt idx="2023">
                  <c:v>43951</c:v>
                </c:pt>
                <c:pt idx="2024">
                  <c:v>43957</c:v>
                </c:pt>
                <c:pt idx="2025">
                  <c:v>43958</c:v>
                </c:pt>
                <c:pt idx="2026">
                  <c:v>43959</c:v>
                </c:pt>
                <c:pt idx="2027">
                  <c:v>43962</c:v>
                </c:pt>
                <c:pt idx="2028">
                  <c:v>43963</c:v>
                </c:pt>
                <c:pt idx="2029">
                  <c:v>43964</c:v>
                </c:pt>
                <c:pt idx="2030">
                  <c:v>43965</c:v>
                </c:pt>
                <c:pt idx="2031">
                  <c:v>43966</c:v>
                </c:pt>
                <c:pt idx="2032">
                  <c:v>43969</c:v>
                </c:pt>
                <c:pt idx="2033">
                  <c:v>43970</c:v>
                </c:pt>
                <c:pt idx="2034">
                  <c:v>43971</c:v>
                </c:pt>
                <c:pt idx="2035">
                  <c:v>43972</c:v>
                </c:pt>
                <c:pt idx="2036">
                  <c:v>43973</c:v>
                </c:pt>
                <c:pt idx="2037">
                  <c:v>43976</c:v>
                </c:pt>
                <c:pt idx="2038">
                  <c:v>43977</c:v>
                </c:pt>
                <c:pt idx="2039">
                  <c:v>43978</c:v>
                </c:pt>
                <c:pt idx="2040">
                  <c:v>43979</c:v>
                </c:pt>
                <c:pt idx="2041">
                  <c:v>43980</c:v>
                </c:pt>
                <c:pt idx="2042">
                  <c:v>43983</c:v>
                </c:pt>
                <c:pt idx="2043">
                  <c:v>43984</c:v>
                </c:pt>
                <c:pt idx="2044">
                  <c:v>43985</c:v>
                </c:pt>
                <c:pt idx="2045">
                  <c:v>43986</c:v>
                </c:pt>
                <c:pt idx="2046">
                  <c:v>43987</c:v>
                </c:pt>
                <c:pt idx="2047">
                  <c:v>43990</c:v>
                </c:pt>
                <c:pt idx="2048">
                  <c:v>43991</c:v>
                </c:pt>
                <c:pt idx="2049">
                  <c:v>43992</c:v>
                </c:pt>
                <c:pt idx="2050">
                  <c:v>43993</c:v>
                </c:pt>
                <c:pt idx="2051">
                  <c:v>43994</c:v>
                </c:pt>
                <c:pt idx="2052">
                  <c:v>43997</c:v>
                </c:pt>
                <c:pt idx="2053">
                  <c:v>43998</c:v>
                </c:pt>
                <c:pt idx="2054">
                  <c:v>43999</c:v>
                </c:pt>
                <c:pt idx="2055">
                  <c:v>44000</c:v>
                </c:pt>
                <c:pt idx="2056">
                  <c:v>44001</c:v>
                </c:pt>
                <c:pt idx="2057">
                  <c:v>44004</c:v>
                </c:pt>
                <c:pt idx="2058">
                  <c:v>44005</c:v>
                </c:pt>
                <c:pt idx="2059">
                  <c:v>44006</c:v>
                </c:pt>
                <c:pt idx="2060">
                  <c:v>44011</c:v>
                </c:pt>
                <c:pt idx="2061">
                  <c:v>44012</c:v>
                </c:pt>
                <c:pt idx="2062">
                  <c:v>44013</c:v>
                </c:pt>
                <c:pt idx="2063">
                  <c:v>44014</c:v>
                </c:pt>
                <c:pt idx="2064">
                  <c:v>44015</c:v>
                </c:pt>
                <c:pt idx="2065">
                  <c:v>44018</c:v>
                </c:pt>
                <c:pt idx="2066">
                  <c:v>44019</c:v>
                </c:pt>
                <c:pt idx="2067">
                  <c:v>44020</c:v>
                </c:pt>
                <c:pt idx="2068">
                  <c:v>44021</c:v>
                </c:pt>
                <c:pt idx="2069">
                  <c:v>44022</c:v>
                </c:pt>
                <c:pt idx="2070">
                  <c:v>44025</c:v>
                </c:pt>
                <c:pt idx="2071">
                  <c:v>44026</c:v>
                </c:pt>
                <c:pt idx="2072">
                  <c:v>44027</c:v>
                </c:pt>
                <c:pt idx="2073">
                  <c:v>44028</c:v>
                </c:pt>
                <c:pt idx="2074">
                  <c:v>44029</c:v>
                </c:pt>
                <c:pt idx="2075">
                  <c:v>44032</c:v>
                </c:pt>
                <c:pt idx="2076">
                  <c:v>44033</c:v>
                </c:pt>
                <c:pt idx="2077">
                  <c:v>44034</c:v>
                </c:pt>
                <c:pt idx="2078">
                  <c:v>44035</c:v>
                </c:pt>
                <c:pt idx="2079">
                  <c:v>44036</c:v>
                </c:pt>
                <c:pt idx="2080">
                  <c:v>44039</c:v>
                </c:pt>
                <c:pt idx="2081">
                  <c:v>44040</c:v>
                </c:pt>
                <c:pt idx="2082">
                  <c:v>44041</c:v>
                </c:pt>
                <c:pt idx="2083">
                  <c:v>44042</c:v>
                </c:pt>
                <c:pt idx="2084">
                  <c:v>44043</c:v>
                </c:pt>
                <c:pt idx="2085">
                  <c:v>44046</c:v>
                </c:pt>
                <c:pt idx="2086">
                  <c:v>44047</c:v>
                </c:pt>
                <c:pt idx="2087">
                  <c:v>44048</c:v>
                </c:pt>
                <c:pt idx="2088">
                  <c:v>44049</c:v>
                </c:pt>
                <c:pt idx="2089">
                  <c:v>44050</c:v>
                </c:pt>
                <c:pt idx="2090">
                  <c:v>44053</c:v>
                </c:pt>
                <c:pt idx="2091">
                  <c:v>44054</c:v>
                </c:pt>
                <c:pt idx="2092">
                  <c:v>44055</c:v>
                </c:pt>
                <c:pt idx="2093">
                  <c:v>44056</c:v>
                </c:pt>
                <c:pt idx="2094">
                  <c:v>44057</c:v>
                </c:pt>
                <c:pt idx="2095">
                  <c:v>44060</c:v>
                </c:pt>
                <c:pt idx="2096">
                  <c:v>44061</c:v>
                </c:pt>
                <c:pt idx="2097">
                  <c:v>44062</c:v>
                </c:pt>
                <c:pt idx="2098">
                  <c:v>44063</c:v>
                </c:pt>
                <c:pt idx="2099">
                  <c:v>44064</c:v>
                </c:pt>
                <c:pt idx="2100">
                  <c:v>44067</c:v>
                </c:pt>
                <c:pt idx="2101">
                  <c:v>44068</c:v>
                </c:pt>
                <c:pt idx="2102">
                  <c:v>44069</c:v>
                </c:pt>
                <c:pt idx="2103">
                  <c:v>44070</c:v>
                </c:pt>
                <c:pt idx="2104">
                  <c:v>44071</c:v>
                </c:pt>
                <c:pt idx="2105">
                  <c:v>44074</c:v>
                </c:pt>
                <c:pt idx="2106">
                  <c:v>44075</c:v>
                </c:pt>
                <c:pt idx="2107">
                  <c:v>44076</c:v>
                </c:pt>
                <c:pt idx="2108">
                  <c:v>44077</c:v>
                </c:pt>
                <c:pt idx="2109">
                  <c:v>44078</c:v>
                </c:pt>
                <c:pt idx="2110">
                  <c:v>44081</c:v>
                </c:pt>
                <c:pt idx="2111">
                  <c:v>44082</c:v>
                </c:pt>
                <c:pt idx="2112">
                  <c:v>44083</c:v>
                </c:pt>
                <c:pt idx="2113">
                  <c:v>44084</c:v>
                </c:pt>
                <c:pt idx="2114">
                  <c:v>44085</c:v>
                </c:pt>
                <c:pt idx="2115">
                  <c:v>44088</c:v>
                </c:pt>
                <c:pt idx="2116">
                  <c:v>44089</c:v>
                </c:pt>
                <c:pt idx="2117">
                  <c:v>44090</c:v>
                </c:pt>
                <c:pt idx="2118">
                  <c:v>44091</c:v>
                </c:pt>
                <c:pt idx="2119">
                  <c:v>44092</c:v>
                </c:pt>
                <c:pt idx="2120">
                  <c:v>44095</c:v>
                </c:pt>
                <c:pt idx="2121">
                  <c:v>44096</c:v>
                </c:pt>
                <c:pt idx="2122">
                  <c:v>44097</c:v>
                </c:pt>
                <c:pt idx="2123">
                  <c:v>44098</c:v>
                </c:pt>
                <c:pt idx="2124">
                  <c:v>44099</c:v>
                </c:pt>
                <c:pt idx="2125">
                  <c:v>44102</c:v>
                </c:pt>
                <c:pt idx="2126">
                  <c:v>44103</c:v>
                </c:pt>
                <c:pt idx="2127">
                  <c:v>44104</c:v>
                </c:pt>
                <c:pt idx="2128">
                  <c:v>44113</c:v>
                </c:pt>
                <c:pt idx="2129">
                  <c:v>44116</c:v>
                </c:pt>
                <c:pt idx="2130">
                  <c:v>44117</c:v>
                </c:pt>
                <c:pt idx="2131">
                  <c:v>44118</c:v>
                </c:pt>
                <c:pt idx="2132">
                  <c:v>44119</c:v>
                </c:pt>
                <c:pt idx="2133">
                  <c:v>44120</c:v>
                </c:pt>
                <c:pt idx="2134">
                  <c:v>44123</c:v>
                </c:pt>
                <c:pt idx="2135">
                  <c:v>44124</c:v>
                </c:pt>
                <c:pt idx="2136">
                  <c:v>44125</c:v>
                </c:pt>
                <c:pt idx="2137">
                  <c:v>44126</c:v>
                </c:pt>
                <c:pt idx="2138">
                  <c:v>44127</c:v>
                </c:pt>
                <c:pt idx="2139">
                  <c:v>44130</c:v>
                </c:pt>
                <c:pt idx="2140">
                  <c:v>44131</c:v>
                </c:pt>
                <c:pt idx="2141">
                  <c:v>44132</c:v>
                </c:pt>
                <c:pt idx="2142">
                  <c:v>44133</c:v>
                </c:pt>
                <c:pt idx="2143">
                  <c:v>44134</c:v>
                </c:pt>
                <c:pt idx="2144">
                  <c:v>44137</c:v>
                </c:pt>
                <c:pt idx="2145">
                  <c:v>44138</c:v>
                </c:pt>
                <c:pt idx="2146">
                  <c:v>44139</c:v>
                </c:pt>
                <c:pt idx="2147">
                  <c:v>44140</c:v>
                </c:pt>
                <c:pt idx="2148">
                  <c:v>44141</c:v>
                </c:pt>
                <c:pt idx="2149">
                  <c:v>44144</c:v>
                </c:pt>
                <c:pt idx="2150">
                  <c:v>44145</c:v>
                </c:pt>
                <c:pt idx="2151">
                  <c:v>44146</c:v>
                </c:pt>
                <c:pt idx="2152">
                  <c:v>44147</c:v>
                </c:pt>
                <c:pt idx="2153">
                  <c:v>44148</c:v>
                </c:pt>
                <c:pt idx="2154">
                  <c:v>44151</c:v>
                </c:pt>
                <c:pt idx="2155">
                  <c:v>44152</c:v>
                </c:pt>
                <c:pt idx="2156">
                  <c:v>44153</c:v>
                </c:pt>
                <c:pt idx="2157">
                  <c:v>44154</c:v>
                </c:pt>
                <c:pt idx="2158">
                  <c:v>44155</c:v>
                </c:pt>
                <c:pt idx="2159">
                  <c:v>44158</c:v>
                </c:pt>
                <c:pt idx="2160">
                  <c:v>44159</c:v>
                </c:pt>
                <c:pt idx="2161">
                  <c:v>44160</c:v>
                </c:pt>
                <c:pt idx="2162">
                  <c:v>44161</c:v>
                </c:pt>
                <c:pt idx="2163">
                  <c:v>44162</c:v>
                </c:pt>
                <c:pt idx="2164">
                  <c:v>44165</c:v>
                </c:pt>
                <c:pt idx="2165">
                  <c:v>44166</c:v>
                </c:pt>
                <c:pt idx="2166">
                  <c:v>44167</c:v>
                </c:pt>
                <c:pt idx="2167">
                  <c:v>44168</c:v>
                </c:pt>
                <c:pt idx="2168">
                  <c:v>44169</c:v>
                </c:pt>
                <c:pt idx="2169">
                  <c:v>44172</c:v>
                </c:pt>
                <c:pt idx="2170">
                  <c:v>44173</c:v>
                </c:pt>
                <c:pt idx="2171">
                  <c:v>44174</c:v>
                </c:pt>
                <c:pt idx="2172">
                  <c:v>44175</c:v>
                </c:pt>
                <c:pt idx="2173">
                  <c:v>44176</c:v>
                </c:pt>
                <c:pt idx="2174">
                  <c:v>44179</c:v>
                </c:pt>
                <c:pt idx="2175">
                  <c:v>44180</c:v>
                </c:pt>
                <c:pt idx="2176">
                  <c:v>44181</c:v>
                </c:pt>
                <c:pt idx="2177">
                  <c:v>44182</c:v>
                </c:pt>
                <c:pt idx="2178">
                  <c:v>44183</c:v>
                </c:pt>
                <c:pt idx="2179">
                  <c:v>44186</c:v>
                </c:pt>
                <c:pt idx="2180">
                  <c:v>44187</c:v>
                </c:pt>
                <c:pt idx="2181">
                  <c:v>44188</c:v>
                </c:pt>
                <c:pt idx="2182">
                  <c:v>44189</c:v>
                </c:pt>
                <c:pt idx="2183">
                  <c:v>44190</c:v>
                </c:pt>
                <c:pt idx="2184">
                  <c:v>44193</c:v>
                </c:pt>
                <c:pt idx="2185">
                  <c:v>44194</c:v>
                </c:pt>
                <c:pt idx="2186">
                  <c:v>44195</c:v>
                </c:pt>
                <c:pt idx="2187">
                  <c:v>44196</c:v>
                </c:pt>
                <c:pt idx="2188">
                  <c:v>44200</c:v>
                </c:pt>
                <c:pt idx="2189">
                  <c:v>44201</c:v>
                </c:pt>
                <c:pt idx="2190">
                  <c:v>44202</c:v>
                </c:pt>
                <c:pt idx="2191">
                  <c:v>44203</c:v>
                </c:pt>
                <c:pt idx="2192">
                  <c:v>44204</c:v>
                </c:pt>
                <c:pt idx="2193">
                  <c:v>44207</c:v>
                </c:pt>
                <c:pt idx="2194">
                  <c:v>44208</c:v>
                </c:pt>
                <c:pt idx="2195">
                  <c:v>44209</c:v>
                </c:pt>
                <c:pt idx="2196">
                  <c:v>44210</c:v>
                </c:pt>
                <c:pt idx="2197">
                  <c:v>44211</c:v>
                </c:pt>
                <c:pt idx="2198">
                  <c:v>44214</c:v>
                </c:pt>
                <c:pt idx="2199">
                  <c:v>44215</c:v>
                </c:pt>
                <c:pt idx="2200">
                  <c:v>44216</c:v>
                </c:pt>
                <c:pt idx="2201">
                  <c:v>44217</c:v>
                </c:pt>
                <c:pt idx="2202">
                  <c:v>44218</c:v>
                </c:pt>
                <c:pt idx="2203">
                  <c:v>44221</c:v>
                </c:pt>
                <c:pt idx="2204">
                  <c:v>44222</c:v>
                </c:pt>
                <c:pt idx="2205">
                  <c:v>44223</c:v>
                </c:pt>
                <c:pt idx="2206">
                  <c:v>44224</c:v>
                </c:pt>
                <c:pt idx="2207">
                  <c:v>44225</c:v>
                </c:pt>
                <c:pt idx="2208">
                  <c:v>44228</c:v>
                </c:pt>
                <c:pt idx="2209">
                  <c:v>44229</c:v>
                </c:pt>
                <c:pt idx="2210">
                  <c:v>44230</c:v>
                </c:pt>
                <c:pt idx="2211">
                  <c:v>44231</c:v>
                </c:pt>
                <c:pt idx="2212">
                  <c:v>44232</c:v>
                </c:pt>
                <c:pt idx="2213">
                  <c:v>44235</c:v>
                </c:pt>
                <c:pt idx="2214">
                  <c:v>44236</c:v>
                </c:pt>
                <c:pt idx="2215">
                  <c:v>44237</c:v>
                </c:pt>
                <c:pt idx="2216">
                  <c:v>44245</c:v>
                </c:pt>
                <c:pt idx="2217">
                  <c:v>44246</c:v>
                </c:pt>
                <c:pt idx="2218">
                  <c:v>44249</c:v>
                </c:pt>
                <c:pt idx="2219">
                  <c:v>44250</c:v>
                </c:pt>
                <c:pt idx="2220">
                  <c:v>44251</c:v>
                </c:pt>
                <c:pt idx="2221">
                  <c:v>44252</c:v>
                </c:pt>
                <c:pt idx="2222">
                  <c:v>44253</c:v>
                </c:pt>
                <c:pt idx="2223">
                  <c:v>44256</c:v>
                </c:pt>
                <c:pt idx="2224">
                  <c:v>44257</c:v>
                </c:pt>
                <c:pt idx="2225">
                  <c:v>44258</c:v>
                </c:pt>
                <c:pt idx="2226">
                  <c:v>44259</c:v>
                </c:pt>
                <c:pt idx="2227">
                  <c:v>44260</c:v>
                </c:pt>
                <c:pt idx="2228">
                  <c:v>44263</c:v>
                </c:pt>
                <c:pt idx="2229">
                  <c:v>44264</c:v>
                </c:pt>
                <c:pt idx="2230">
                  <c:v>44265</c:v>
                </c:pt>
                <c:pt idx="2231">
                  <c:v>44266</c:v>
                </c:pt>
                <c:pt idx="2232">
                  <c:v>44267</c:v>
                </c:pt>
                <c:pt idx="2233">
                  <c:v>44270</c:v>
                </c:pt>
                <c:pt idx="2234">
                  <c:v>44271</c:v>
                </c:pt>
                <c:pt idx="2235">
                  <c:v>44272</c:v>
                </c:pt>
                <c:pt idx="2236">
                  <c:v>44273</c:v>
                </c:pt>
                <c:pt idx="2237">
                  <c:v>44274</c:v>
                </c:pt>
                <c:pt idx="2238">
                  <c:v>44277</c:v>
                </c:pt>
                <c:pt idx="2239">
                  <c:v>44278</c:v>
                </c:pt>
                <c:pt idx="2240">
                  <c:v>44279</c:v>
                </c:pt>
                <c:pt idx="2241">
                  <c:v>44280</c:v>
                </c:pt>
                <c:pt idx="2242">
                  <c:v>44281</c:v>
                </c:pt>
                <c:pt idx="2243">
                  <c:v>44284</c:v>
                </c:pt>
                <c:pt idx="2244">
                  <c:v>44285</c:v>
                </c:pt>
                <c:pt idx="2245">
                  <c:v>44286</c:v>
                </c:pt>
                <c:pt idx="2246">
                  <c:v>44287</c:v>
                </c:pt>
                <c:pt idx="2247">
                  <c:v>44288</c:v>
                </c:pt>
                <c:pt idx="2248">
                  <c:v>44292</c:v>
                </c:pt>
                <c:pt idx="2249">
                  <c:v>44293</c:v>
                </c:pt>
                <c:pt idx="2250">
                  <c:v>44294</c:v>
                </c:pt>
                <c:pt idx="2251">
                  <c:v>44295</c:v>
                </c:pt>
                <c:pt idx="2252">
                  <c:v>44298</c:v>
                </c:pt>
                <c:pt idx="2253">
                  <c:v>44299</c:v>
                </c:pt>
                <c:pt idx="2254">
                  <c:v>44300</c:v>
                </c:pt>
                <c:pt idx="2255">
                  <c:v>44301</c:v>
                </c:pt>
                <c:pt idx="2256">
                  <c:v>44302</c:v>
                </c:pt>
                <c:pt idx="2257">
                  <c:v>44305</c:v>
                </c:pt>
                <c:pt idx="2258">
                  <c:v>44306</c:v>
                </c:pt>
                <c:pt idx="2259">
                  <c:v>44307</c:v>
                </c:pt>
                <c:pt idx="2260">
                  <c:v>44308</c:v>
                </c:pt>
                <c:pt idx="2261">
                  <c:v>44309</c:v>
                </c:pt>
                <c:pt idx="2262">
                  <c:v>44312</c:v>
                </c:pt>
                <c:pt idx="2263">
                  <c:v>44313</c:v>
                </c:pt>
                <c:pt idx="2264">
                  <c:v>44314</c:v>
                </c:pt>
                <c:pt idx="2265">
                  <c:v>44315</c:v>
                </c:pt>
                <c:pt idx="2266">
                  <c:v>44316</c:v>
                </c:pt>
                <c:pt idx="2267">
                  <c:v>44322</c:v>
                </c:pt>
                <c:pt idx="2268">
                  <c:v>44323</c:v>
                </c:pt>
                <c:pt idx="2269">
                  <c:v>44326</c:v>
                </c:pt>
                <c:pt idx="2270">
                  <c:v>44327</c:v>
                </c:pt>
                <c:pt idx="2271">
                  <c:v>44328</c:v>
                </c:pt>
                <c:pt idx="2272">
                  <c:v>44329</c:v>
                </c:pt>
                <c:pt idx="2273">
                  <c:v>44330</c:v>
                </c:pt>
                <c:pt idx="2274">
                  <c:v>44333</c:v>
                </c:pt>
                <c:pt idx="2275">
                  <c:v>44334</c:v>
                </c:pt>
                <c:pt idx="2276">
                  <c:v>44335</c:v>
                </c:pt>
                <c:pt idx="2277">
                  <c:v>44336</c:v>
                </c:pt>
                <c:pt idx="2278">
                  <c:v>44337</c:v>
                </c:pt>
                <c:pt idx="2279">
                  <c:v>44340</c:v>
                </c:pt>
                <c:pt idx="2280">
                  <c:v>44341</c:v>
                </c:pt>
                <c:pt idx="2281">
                  <c:v>44342</c:v>
                </c:pt>
                <c:pt idx="2282">
                  <c:v>44343</c:v>
                </c:pt>
                <c:pt idx="2283">
                  <c:v>44344</c:v>
                </c:pt>
                <c:pt idx="2284">
                  <c:v>44347</c:v>
                </c:pt>
                <c:pt idx="2285">
                  <c:v>44348</c:v>
                </c:pt>
                <c:pt idx="2286">
                  <c:v>44349</c:v>
                </c:pt>
                <c:pt idx="2287">
                  <c:v>44350</c:v>
                </c:pt>
                <c:pt idx="2288">
                  <c:v>44351</c:v>
                </c:pt>
                <c:pt idx="2289">
                  <c:v>44354</c:v>
                </c:pt>
                <c:pt idx="2290">
                  <c:v>44355</c:v>
                </c:pt>
                <c:pt idx="2291">
                  <c:v>44356</c:v>
                </c:pt>
                <c:pt idx="2292">
                  <c:v>44357</c:v>
                </c:pt>
                <c:pt idx="2293">
                  <c:v>44358</c:v>
                </c:pt>
                <c:pt idx="2294">
                  <c:v>44362</c:v>
                </c:pt>
                <c:pt idx="2295">
                  <c:v>44363</c:v>
                </c:pt>
                <c:pt idx="2296">
                  <c:v>44364</c:v>
                </c:pt>
                <c:pt idx="2297">
                  <c:v>44365</c:v>
                </c:pt>
                <c:pt idx="2298">
                  <c:v>44368</c:v>
                </c:pt>
                <c:pt idx="2299">
                  <c:v>44369</c:v>
                </c:pt>
                <c:pt idx="2300">
                  <c:v>44370</c:v>
                </c:pt>
                <c:pt idx="2301">
                  <c:v>44371</c:v>
                </c:pt>
                <c:pt idx="2302">
                  <c:v>44372</c:v>
                </c:pt>
                <c:pt idx="2303">
                  <c:v>44375</c:v>
                </c:pt>
                <c:pt idx="2304">
                  <c:v>44376</c:v>
                </c:pt>
                <c:pt idx="2305">
                  <c:v>44377</c:v>
                </c:pt>
                <c:pt idx="2306">
                  <c:v>44378</c:v>
                </c:pt>
                <c:pt idx="2307">
                  <c:v>44379</c:v>
                </c:pt>
                <c:pt idx="2308">
                  <c:v>44382</c:v>
                </c:pt>
                <c:pt idx="2309">
                  <c:v>44383</c:v>
                </c:pt>
                <c:pt idx="2310">
                  <c:v>44384</c:v>
                </c:pt>
                <c:pt idx="2311">
                  <c:v>44385</c:v>
                </c:pt>
                <c:pt idx="2312">
                  <c:v>44386</c:v>
                </c:pt>
                <c:pt idx="2313">
                  <c:v>44389</c:v>
                </c:pt>
                <c:pt idx="2314">
                  <c:v>44390</c:v>
                </c:pt>
                <c:pt idx="2315">
                  <c:v>44391</c:v>
                </c:pt>
                <c:pt idx="2316">
                  <c:v>44392</c:v>
                </c:pt>
                <c:pt idx="2317">
                  <c:v>44393</c:v>
                </c:pt>
                <c:pt idx="2318">
                  <c:v>44396</c:v>
                </c:pt>
                <c:pt idx="2319">
                  <c:v>44397</c:v>
                </c:pt>
                <c:pt idx="2320">
                  <c:v>44398</c:v>
                </c:pt>
                <c:pt idx="2321">
                  <c:v>44399</c:v>
                </c:pt>
                <c:pt idx="2322">
                  <c:v>44400</c:v>
                </c:pt>
                <c:pt idx="2323">
                  <c:v>44403</c:v>
                </c:pt>
                <c:pt idx="2324">
                  <c:v>44404</c:v>
                </c:pt>
                <c:pt idx="2325">
                  <c:v>44405</c:v>
                </c:pt>
                <c:pt idx="2326">
                  <c:v>44406</c:v>
                </c:pt>
                <c:pt idx="2327">
                  <c:v>44407</c:v>
                </c:pt>
                <c:pt idx="2328">
                  <c:v>44410</c:v>
                </c:pt>
                <c:pt idx="2329">
                  <c:v>44411</c:v>
                </c:pt>
                <c:pt idx="2330">
                  <c:v>44412</c:v>
                </c:pt>
                <c:pt idx="2331">
                  <c:v>44413</c:v>
                </c:pt>
                <c:pt idx="2332">
                  <c:v>44414</c:v>
                </c:pt>
                <c:pt idx="2333">
                  <c:v>44417</c:v>
                </c:pt>
                <c:pt idx="2334">
                  <c:v>44418</c:v>
                </c:pt>
                <c:pt idx="2335">
                  <c:v>44419</c:v>
                </c:pt>
                <c:pt idx="2336">
                  <c:v>44420</c:v>
                </c:pt>
                <c:pt idx="2337">
                  <c:v>44421</c:v>
                </c:pt>
                <c:pt idx="2338">
                  <c:v>44424</c:v>
                </c:pt>
                <c:pt idx="2339">
                  <c:v>44425</c:v>
                </c:pt>
                <c:pt idx="2340">
                  <c:v>44426</c:v>
                </c:pt>
                <c:pt idx="2341">
                  <c:v>44427</c:v>
                </c:pt>
                <c:pt idx="2342">
                  <c:v>44428</c:v>
                </c:pt>
                <c:pt idx="2343">
                  <c:v>44431</c:v>
                </c:pt>
                <c:pt idx="2344">
                  <c:v>44432</c:v>
                </c:pt>
                <c:pt idx="2345">
                  <c:v>44433</c:v>
                </c:pt>
                <c:pt idx="2346">
                  <c:v>44434</c:v>
                </c:pt>
                <c:pt idx="2347">
                  <c:v>44435</c:v>
                </c:pt>
                <c:pt idx="2348">
                  <c:v>44438</c:v>
                </c:pt>
                <c:pt idx="2349">
                  <c:v>44439</c:v>
                </c:pt>
                <c:pt idx="2350">
                  <c:v>44440</c:v>
                </c:pt>
                <c:pt idx="2351">
                  <c:v>44441</c:v>
                </c:pt>
                <c:pt idx="2352">
                  <c:v>44442</c:v>
                </c:pt>
                <c:pt idx="2353">
                  <c:v>44445</c:v>
                </c:pt>
                <c:pt idx="2354">
                  <c:v>44446</c:v>
                </c:pt>
                <c:pt idx="2355">
                  <c:v>44447</c:v>
                </c:pt>
                <c:pt idx="2356">
                  <c:v>44448</c:v>
                </c:pt>
                <c:pt idx="2357">
                  <c:v>44449</c:v>
                </c:pt>
                <c:pt idx="2358">
                  <c:v>44452</c:v>
                </c:pt>
                <c:pt idx="2359">
                  <c:v>44453</c:v>
                </c:pt>
                <c:pt idx="2360">
                  <c:v>44454</c:v>
                </c:pt>
                <c:pt idx="2361">
                  <c:v>44455</c:v>
                </c:pt>
                <c:pt idx="2362">
                  <c:v>44456</c:v>
                </c:pt>
                <c:pt idx="2363">
                  <c:v>44461</c:v>
                </c:pt>
                <c:pt idx="2364">
                  <c:v>44462</c:v>
                </c:pt>
                <c:pt idx="2365">
                  <c:v>44463</c:v>
                </c:pt>
                <c:pt idx="2366">
                  <c:v>44466</c:v>
                </c:pt>
                <c:pt idx="2367">
                  <c:v>44467</c:v>
                </c:pt>
                <c:pt idx="2368">
                  <c:v>44468</c:v>
                </c:pt>
                <c:pt idx="2369">
                  <c:v>44469</c:v>
                </c:pt>
                <c:pt idx="2370">
                  <c:v>44477</c:v>
                </c:pt>
                <c:pt idx="2371">
                  <c:v>44480</c:v>
                </c:pt>
                <c:pt idx="2372">
                  <c:v>44481</c:v>
                </c:pt>
                <c:pt idx="2373">
                  <c:v>44482</c:v>
                </c:pt>
                <c:pt idx="2374">
                  <c:v>44483</c:v>
                </c:pt>
                <c:pt idx="2375">
                  <c:v>44484</c:v>
                </c:pt>
                <c:pt idx="2376">
                  <c:v>44487</c:v>
                </c:pt>
                <c:pt idx="2377">
                  <c:v>44488</c:v>
                </c:pt>
                <c:pt idx="2378">
                  <c:v>44489</c:v>
                </c:pt>
                <c:pt idx="2379">
                  <c:v>44490</c:v>
                </c:pt>
                <c:pt idx="2380">
                  <c:v>44491</c:v>
                </c:pt>
                <c:pt idx="2381">
                  <c:v>44494</c:v>
                </c:pt>
                <c:pt idx="2382">
                  <c:v>44495</c:v>
                </c:pt>
                <c:pt idx="2383">
                  <c:v>44496</c:v>
                </c:pt>
                <c:pt idx="2384">
                  <c:v>44497</c:v>
                </c:pt>
                <c:pt idx="2385">
                  <c:v>44498</c:v>
                </c:pt>
                <c:pt idx="2386">
                  <c:v>44501</c:v>
                </c:pt>
                <c:pt idx="2387">
                  <c:v>44502</c:v>
                </c:pt>
                <c:pt idx="2388">
                  <c:v>44503</c:v>
                </c:pt>
                <c:pt idx="2389">
                  <c:v>44504</c:v>
                </c:pt>
                <c:pt idx="2390">
                  <c:v>44505</c:v>
                </c:pt>
                <c:pt idx="2391">
                  <c:v>44508</c:v>
                </c:pt>
                <c:pt idx="2392">
                  <c:v>44509</c:v>
                </c:pt>
                <c:pt idx="2393">
                  <c:v>44510</c:v>
                </c:pt>
                <c:pt idx="2394">
                  <c:v>44511</c:v>
                </c:pt>
                <c:pt idx="2395">
                  <c:v>44512</c:v>
                </c:pt>
                <c:pt idx="2396">
                  <c:v>44515</c:v>
                </c:pt>
                <c:pt idx="2397">
                  <c:v>44516</c:v>
                </c:pt>
                <c:pt idx="2398">
                  <c:v>44517</c:v>
                </c:pt>
                <c:pt idx="2399">
                  <c:v>44518</c:v>
                </c:pt>
                <c:pt idx="2400">
                  <c:v>44519</c:v>
                </c:pt>
                <c:pt idx="2401">
                  <c:v>44522</c:v>
                </c:pt>
                <c:pt idx="2402">
                  <c:v>44523</c:v>
                </c:pt>
                <c:pt idx="2403">
                  <c:v>44524</c:v>
                </c:pt>
                <c:pt idx="2404">
                  <c:v>44525</c:v>
                </c:pt>
                <c:pt idx="2405">
                  <c:v>44526</c:v>
                </c:pt>
                <c:pt idx="2406">
                  <c:v>44529</c:v>
                </c:pt>
                <c:pt idx="2407">
                  <c:v>44530</c:v>
                </c:pt>
                <c:pt idx="2408">
                  <c:v>44531</c:v>
                </c:pt>
                <c:pt idx="2409">
                  <c:v>44532</c:v>
                </c:pt>
                <c:pt idx="2410">
                  <c:v>44533</c:v>
                </c:pt>
                <c:pt idx="2411">
                  <c:v>44536</c:v>
                </c:pt>
                <c:pt idx="2412">
                  <c:v>44537</c:v>
                </c:pt>
                <c:pt idx="2413">
                  <c:v>44538</c:v>
                </c:pt>
                <c:pt idx="2414">
                  <c:v>44539</c:v>
                </c:pt>
                <c:pt idx="2415">
                  <c:v>44540</c:v>
                </c:pt>
                <c:pt idx="2416">
                  <c:v>44543</c:v>
                </c:pt>
                <c:pt idx="2417">
                  <c:v>44544</c:v>
                </c:pt>
                <c:pt idx="2418">
                  <c:v>44545</c:v>
                </c:pt>
                <c:pt idx="2419">
                  <c:v>44546</c:v>
                </c:pt>
                <c:pt idx="2420">
                  <c:v>44547</c:v>
                </c:pt>
                <c:pt idx="2421">
                  <c:v>44550</c:v>
                </c:pt>
                <c:pt idx="2422">
                  <c:v>44551</c:v>
                </c:pt>
                <c:pt idx="2423">
                  <c:v>44552</c:v>
                </c:pt>
                <c:pt idx="2424">
                  <c:v>44553</c:v>
                </c:pt>
                <c:pt idx="2425">
                  <c:v>44554</c:v>
                </c:pt>
                <c:pt idx="2426">
                  <c:v>44557</c:v>
                </c:pt>
                <c:pt idx="2427">
                  <c:v>44558</c:v>
                </c:pt>
                <c:pt idx="2428">
                  <c:v>44559</c:v>
                </c:pt>
                <c:pt idx="2429">
                  <c:v>44560</c:v>
                </c:pt>
                <c:pt idx="2430">
                  <c:v>44561</c:v>
                </c:pt>
                <c:pt idx="2431">
                  <c:v>44565</c:v>
                </c:pt>
                <c:pt idx="2432">
                  <c:v>44566</c:v>
                </c:pt>
                <c:pt idx="2433">
                  <c:v>44567</c:v>
                </c:pt>
                <c:pt idx="2434">
                  <c:v>44568</c:v>
                </c:pt>
                <c:pt idx="2435">
                  <c:v>44571</c:v>
                </c:pt>
                <c:pt idx="2436">
                  <c:v>44572</c:v>
                </c:pt>
                <c:pt idx="2437">
                  <c:v>44573</c:v>
                </c:pt>
                <c:pt idx="2438">
                  <c:v>44574</c:v>
                </c:pt>
                <c:pt idx="2439">
                  <c:v>44575</c:v>
                </c:pt>
                <c:pt idx="2440">
                  <c:v>44578</c:v>
                </c:pt>
                <c:pt idx="2441">
                  <c:v>44579</c:v>
                </c:pt>
                <c:pt idx="2442">
                  <c:v>44580</c:v>
                </c:pt>
                <c:pt idx="2443">
                  <c:v>44581</c:v>
                </c:pt>
                <c:pt idx="2444">
                  <c:v>44582</c:v>
                </c:pt>
                <c:pt idx="2445">
                  <c:v>44585</c:v>
                </c:pt>
                <c:pt idx="2446">
                  <c:v>44586</c:v>
                </c:pt>
                <c:pt idx="2447">
                  <c:v>44587</c:v>
                </c:pt>
                <c:pt idx="2448">
                  <c:v>44588</c:v>
                </c:pt>
                <c:pt idx="2449">
                  <c:v>44589</c:v>
                </c:pt>
                <c:pt idx="2450">
                  <c:v>44599</c:v>
                </c:pt>
                <c:pt idx="2451">
                  <c:v>44600</c:v>
                </c:pt>
                <c:pt idx="2452">
                  <c:v>44601</c:v>
                </c:pt>
                <c:pt idx="2453">
                  <c:v>44602</c:v>
                </c:pt>
                <c:pt idx="2454">
                  <c:v>44603</c:v>
                </c:pt>
                <c:pt idx="2455">
                  <c:v>44606</c:v>
                </c:pt>
                <c:pt idx="2456">
                  <c:v>44607</c:v>
                </c:pt>
                <c:pt idx="2457">
                  <c:v>44608</c:v>
                </c:pt>
                <c:pt idx="2458">
                  <c:v>44609</c:v>
                </c:pt>
                <c:pt idx="2459">
                  <c:v>44610</c:v>
                </c:pt>
                <c:pt idx="2460">
                  <c:v>44613</c:v>
                </c:pt>
                <c:pt idx="2461">
                  <c:v>44614</c:v>
                </c:pt>
                <c:pt idx="2462">
                  <c:v>44615</c:v>
                </c:pt>
                <c:pt idx="2463">
                  <c:v>44616</c:v>
                </c:pt>
                <c:pt idx="2464">
                  <c:v>44617</c:v>
                </c:pt>
                <c:pt idx="2465">
                  <c:v>44620</c:v>
                </c:pt>
                <c:pt idx="2466">
                  <c:v>44621</c:v>
                </c:pt>
                <c:pt idx="2467">
                  <c:v>44622</c:v>
                </c:pt>
                <c:pt idx="2468">
                  <c:v>44623</c:v>
                </c:pt>
                <c:pt idx="2469">
                  <c:v>44624</c:v>
                </c:pt>
                <c:pt idx="2470">
                  <c:v>44627</c:v>
                </c:pt>
                <c:pt idx="2471">
                  <c:v>44628</c:v>
                </c:pt>
                <c:pt idx="2472">
                  <c:v>44629</c:v>
                </c:pt>
                <c:pt idx="2473">
                  <c:v>44630</c:v>
                </c:pt>
                <c:pt idx="2474">
                  <c:v>44631</c:v>
                </c:pt>
                <c:pt idx="2475">
                  <c:v>44634</c:v>
                </c:pt>
                <c:pt idx="2476">
                  <c:v>44635</c:v>
                </c:pt>
                <c:pt idx="2477">
                  <c:v>44636</c:v>
                </c:pt>
                <c:pt idx="2478">
                  <c:v>44637</c:v>
                </c:pt>
                <c:pt idx="2479">
                  <c:v>44638</c:v>
                </c:pt>
                <c:pt idx="2480">
                  <c:v>44641</c:v>
                </c:pt>
                <c:pt idx="2481">
                  <c:v>44642</c:v>
                </c:pt>
                <c:pt idx="2482">
                  <c:v>44643</c:v>
                </c:pt>
                <c:pt idx="2483">
                  <c:v>44644</c:v>
                </c:pt>
                <c:pt idx="2484">
                  <c:v>44645</c:v>
                </c:pt>
                <c:pt idx="2485">
                  <c:v>44648</c:v>
                </c:pt>
                <c:pt idx="2486">
                  <c:v>44649</c:v>
                </c:pt>
                <c:pt idx="2487">
                  <c:v>44650</c:v>
                </c:pt>
                <c:pt idx="2488">
                  <c:v>44651</c:v>
                </c:pt>
                <c:pt idx="2489">
                  <c:v>44652</c:v>
                </c:pt>
                <c:pt idx="2490">
                  <c:v>44657</c:v>
                </c:pt>
                <c:pt idx="2491">
                  <c:v>44658</c:v>
                </c:pt>
                <c:pt idx="2492">
                  <c:v>44659</c:v>
                </c:pt>
                <c:pt idx="2493">
                  <c:v>44662</c:v>
                </c:pt>
                <c:pt idx="2494">
                  <c:v>44663</c:v>
                </c:pt>
                <c:pt idx="2495">
                  <c:v>44664</c:v>
                </c:pt>
                <c:pt idx="2496">
                  <c:v>44665</c:v>
                </c:pt>
                <c:pt idx="2497">
                  <c:v>44666</c:v>
                </c:pt>
                <c:pt idx="2498">
                  <c:v>44669</c:v>
                </c:pt>
                <c:pt idx="2499">
                  <c:v>44670</c:v>
                </c:pt>
                <c:pt idx="2500">
                  <c:v>44671</c:v>
                </c:pt>
                <c:pt idx="2501">
                  <c:v>44672</c:v>
                </c:pt>
                <c:pt idx="2502">
                  <c:v>44673</c:v>
                </c:pt>
                <c:pt idx="2503">
                  <c:v>44676</c:v>
                </c:pt>
                <c:pt idx="2504">
                  <c:v>44677</c:v>
                </c:pt>
                <c:pt idx="2505">
                  <c:v>44678</c:v>
                </c:pt>
                <c:pt idx="2506">
                  <c:v>44679</c:v>
                </c:pt>
                <c:pt idx="2507">
                  <c:v>44680</c:v>
                </c:pt>
                <c:pt idx="2508">
                  <c:v>44686</c:v>
                </c:pt>
                <c:pt idx="2509">
                  <c:v>44687</c:v>
                </c:pt>
                <c:pt idx="2510">
                  <c:v>44690</c:v>
                </c:pt>
                <c:pt idx="2511">
                  <c:v>44691</c:v>
                </c:pt>
                <c:pt idx="2512">
                  <c:v>44692</c:v>
                </c:pt>
                <c:pt idx="2513">
                  <c:v>44693</c:v>
                </c:pt>
                <c:pt idx="2514">
                  <c:v>44694</c:v>
                </c:pt>
                <c:pt idx="2515">
                  <c:v>44697</c:v>
                </c:pt>
                <c:pt idx="2516">
                  <c:v>44698</c:v>
                </c:pt>
                <c:pt idx="2517">
                  <c:v>44699</c:v>
                </c:pt>
                <c:pt idx="2518">
                  <c:v>44700</c:v>
                </c:pt>
                <c:pt idx="2519">
                  <c:v>44701</c:v>
                </c:pt>
                <c:pt idx="2520">
                  <c:v>44704</c:v>
                </c:pt>
                <c:pt idx="2521">
                  <c:v>44705</c:v>
                </c:pt>
                <c:pt idx="2522">
                  <c:v>44706</c:v>
                </c:pt>
                <c:pt idx="2523">
                  <c:v>44707</c:v>
                </c:pt>
                <c:pt idx="2524">
                  <c:v>44708</c:v>
                </c:pt>
                <c:pt idx="2525">
                  <c:v>44711</c:v>
                </c:pt>
                <c:pt idx="2526">
                  <c:v>44712</c:v>
                </c:pt>
                <c:pt idx="2527">
                  <c:v>44713</c:v>
                </c:pt>
                <c:pt idx="2528">
                  <c:v>44714</c:v>
                </c:pt>
                <c:pt idx="2529">
                  <c:v>44718</c:v>
                </c:pt>
                <c:pt idx="2530">
                  <c:v>44719</c:v>
                </c:pt>
                <c:pt idx="2531">
                  <c:v>44720</c:v>
                </c:pt>
                <c:pt idx="2532">
                  <c:v>44721</c:v>
                </c:pt>
                <c:pt idx="2533">
                  <c:v>44722</c:v>
                </c:pt>
                <c:pt idx="2534">
                  <c:v>44725</c:v>
                </c:pt>
                <c:pt idx="2535">
                  <c:v>44726</c:v>
                </c:pt>
                <c:pt idx="2536">
                  <c:v>44727</c:v>
                </c:pt>
                <c:pt idx="2537">
                  <c:v>44728</c:v>
                </c:pt>
                <c:pt idx="2538">
                  <c:v>44729</c:v>
                </c:pt>
                <c:pt idx="2539">
                  <c:v>44732</c:v>
                </c:pt>
                <c:pt idx="2540">
                  <c:v>44733</c:v>
                </c:pt>
                <c:pt idx="2541">
                  <c:v>44734</c:v>
                </c:pt>
                <c:pt idx="2542">
                  <c:v>44735</c:v>
                </c:pt>
                <c:pt idx="2543">
                  <c:v>44736</c:v>
                </c:pt>
                <c:pt idx="2544">
                  <c:v>44739</c:v>
                </c:pt>
                <c:pt idx="2545">
                  <c:v>44740</c:v>
                </c:pt>
                <c:pt idx="2546">
                  <c:v>44741</c:v>
                </c:pt>
                <c:pt idx="2547">
                  <c:v>44742</c:v>
                </c:pt>
                <c:pt idx="2548">
                  <c:v>44743</c:v>
                </c:pt>
                <c:pt idx="2549">
                  <c:v>44746</c:v>
                </c:pt>
                <c:pt idx="2550">
                  <c:v>44747</c:v>
                </c:pt>
                <c:pt idx="2551">
                  <c:v>44748</c:v>
                </c:pt>
                <c:pt idx="2552">
                  <c:v>44749</c:v>
                </c:pt>
                <c:pt idx="2553">
                  <c:v>44750</c:v>
                </c:pt>
                <c:pt idx="2554">
                  <c:v>44753</c:v>
                </c:pt>
                <c:pt idx="2555">
                  <c:v>44754</c:v>
                </c:pt>
                <c:pt idx="2556">
                  <c:v>44755</c:v>
                </c:pt>
                <c:pt idx="2557">
                  <c:v>44756</c:v>
                </c:pt>
                <c:pt idx="2558">
                  <c:v>44757</c:v>
                </c:pt>
                <c:pt idx="2559">
                  <c:v>44760</c:v>
                </c:pt>
                <c:pt idx="2560">
                  <c:v>44761</c:v>
                </c:pt>
                <c:pt idx="2561">
                  <c:v>44762</c:v>
                </c:pt>
                <c:pt idx="2562">
                  <c:v>44763</c:v>
                </c:pt>
                <c:pt idx="2563">
                  <c:v>44764</c:v>
                </c:pt>
                <c:pt idx="2564">
                  <c:v>44767</c:v>
                </c:pt>
                <c:pt idx="2565">
                  <c:v>44768</c:v>
                </c:pt>
                <c:pt idx="2566">
                  <c:v>44769</c:v>
                </c:pt>
                <c:pt idx="2567">
                  <c:v>44770</c:v>
                </c:pt>
                <c:pt idx="2568">
                  <c:v>44771</c:v>
                </c:pt>
                <c:pt idx="2569">
                  <c:v>44774</c:v>
                </c:pt>
                <c:pt idx="2570">
                  <c:v>44775</c:v>
                </c:pt>
                <c:pt idx="2571">
                  <c:v>44776</c:v>
                </c:pt>
                <c:pt idx="2572">
                  <c:v>44777</c:v>
                </c:pt>
                <c:pt idx="2573">
                  <c:v>44778</c:v>
                </c:pt>
                <c:pt idx="2574">
                  <c:v>44781</c:v>
                </c:pt>
                <c:pt idx="2575">
                  <c:v>44782</c:v>
                </c:pt>
                <c:pt idx="2576">
                  <c:v>44783</c:v>
                </c:pt>
                <c:pt idx="2577">
                  <c:v>44784</c:v>
                </c:pt>
                <c:pt idx="2578">
                  <c:v>44785</c:v>
                </c:pt>
                <c:pt idx="2579">
                  <c:v>44788</c:v>
                </c:pt>
                <c:pt idx="2580">
                  <c:v>44789</c:v>
                </c:pt>
                <c:pt idx="2581">
                  <c:v>44790</c:v>
                </c:pt>
                <c:pt idx="2582">
                  <c:v>44791</c:v>
                </c:pt>
                <c:pt idx="2583">
                  <c:v>44792</c:v>
                </c:pt>
                <c:pt idx="2584">
                  <c:v>44795</c:v>
                </c:pt>
                <c:pt idx="2585">
                  <c:v>44796</c:v>
                </c:pt>
                <c:pt idx="2586">
                  <c:v>44797</c:v>
                </c:pt>
                <c:pt idx="2587">
                  <c:v>44798</c:v>
                </c:pt>
                <c:pt idx="2588">
                  <c:v>44799</c:v>
                </c:pt>
                <c:pt idx="2589">
                  <c:v>44802</c:v>
                </c:pt>
                <c:pt idx="2590">
                  <c:v>44803</c:v>
                </c:pt>
                <c:pt idx="2591">
                  <c:v>44804</c:v>
                </c:pt>
                <c:pt idx="2592">
                  <c:v>44805</c:v>
                </c:pt>
                <c:pt idx="2593">
                  <c:v>44806</c:v>
                </c:pt>
                <c:pt idx="2594">
                  <c:v>44809</c:v>
                </c:pt>
                <c:pt idx="2595">
                  <c:v>44810</c:v>
                </c:pt>
                <c:pt idx="2596">
                  <c:v>44811</c:v>
                </c:pt>
                <c:pt idx="2597">
                  <c:v>44812</c:v>
                </c:pt>
                <c:pt idx="2598">
                  <c:v>44813</c:v>
                </c:pt>
                <c:pt idx="2599">
                  <c:v>44817</c:v>
                </c:pt>
                <c:pt idx="2600">
                  <c:v>44818</c:v>
                </c:pt>
                <c:pt idx="2601">
                  <c:v>44819</c:v>
                </c:pt>
                <c:pt idx="2602">
                  <c:v>44820</c:v>
                </c:pt>
                <c:pt idx="2603">
                  <c:v>44823</c:v>
                </c:pt>
                <c:pt idx="2604">
                  <c:v>44824</c:v>
                </c:pt>
                <c:pt idx="2605">
                  <c:v>44825</c:v>
                </c:pt>
                <c:pt idx="2606">
                  <c:v>44826</c:v>
                </c:pt>
                <c:pt idx="2607">
                  <c:v>44827</c:v>
                </c:pt>
                <c:pt idx="2608">
                  <c:v>44830</c:v>
                </c:pt>
                <c:pt idx="2609">
                  <c:v>44831</c:v>
                </c:pt>
                <c:pt idx="2610">
                  <c:v>44832</c:v>
                </c:pt>
                <c:pt idx="2611">
                  <c:v>44833</c:v>
                </c:pt>
                <c:pt idx="2612">
                  <c:v>44834</c:v>
                </c:pt>
                <c:pt idx="2613">
                  <c:v>44844</c:v>
                </c:pt>
                <c:pt idx="2614">
                  <c:v>44845</c:v>
                </c:pt>
                <c:pt idx="2615">
                  <c:v>44846</c:v>
                </c:pt>
                <c:pt idx="2616">
                  <c:v>44847</c:v>
                </c:pt>
                <c:pt idx="2617">
                  <c:v>44848</c:v>
                </c:pt>
                <c:pt idx="2618">
                  <c:v>44851</c:v>
                </c:pt>
                <c:pt idx="2619">
                  <c:v>44852</c:v>
                </c:pt>
                <c:pt idx="2620">
                  <c:v>44853</c:v>
                </c:pt>
                <c:pt idx="2621">
                  <c:v>44854</c:v>
                </c:pt>
                <c:pt idx="2622">
                  <c:v>44855</c:v>
                </c:pt>
                <c:pt idx="2623">
                  <c:v>44858</c:v>
                </c:pt>
                <c:pt idx="2624">
                  <c:v>44859</c:v>
                </c:pt>
                <c:pt idx="2625">
                  <c:v>44860</c:v>
                </c:pt>
                <c:pt idx="2626">
                  <c:v>44861</c:v>
                </c:pt>
                <c:pt idx="2627">
                  <c:v>44862</c:v>
                </c:pt>
                <c:pt idx="2628">
                  <c:v>44865</c:v>
                </c:pt>
                <c:pt idx="2629">
                  <c:v>44866</c:v>
                </c:pt>
                <c:pt idx="2630">
                  <c:v>44867</c:v>
                </c:pt>
                <c:pt idx="2631">
                  <c:v>44868</c:v>
                </c:pt>
                <c:pt idx="2632">
                  <c:v>44869</c:v>
                </c:pt>
                <c:pt idx="2633">
                  <c:v>44872</c:v>
                </c:pt>
                <c:pt idx="2634">
                  <c:v>44873</c:v>
                </c:pt>
                <c:pt idx="2635">
                  <c:v>44874</c:v>
                </c:pt>
                <c:pt idx="2636">
                  <c:v>44875</c:v>
                </c:pt>
                <c:pt idx="2637">
                  <c:v>44876</c:v>
                </c:pt>
                <c:pt idx="2638">
                  <c:v>44879</c:v>
                </c:pt>
                <c:pt idx="2639">
                  <c:v>44880</c:v>
                </c:pt>
                <c:pt idx="2640">
                  <c:v>44881</c:v>
                </c:pt>
                <c:pt idx="2641">
                  <c:v>44882</c:v>
                </c:pt>
                <c:pt idx="2642">
                  <c:v>44883</c:v>
                </c:pt>
                <c:pt idx="2643">
                  <c:v>44886</c:v>
                </c:pt>
                <c:pt idx="2644">
                  <c:v>44887</c:v>
                </c:pt>
                <c:pt idx="2645">
                  <c:v>44888</c:v>
                </c:pt>
                <c:pt idx="2646">
                  <c:v>44889</c:v>
                </c:pt>
                <c:pt idx="2647">
                  <c:v>44890</c:v>
                </c:pt>
                <c:pt idx="2648">
                  <c:v>44893</c:v>
                </c:pt>
                <c:pt idx="2649">
                  <c:v>44894</c:v>
                </c:pt>
                <c:pt idx="2650">
                  <c:v>44895</c:v>
                </c:pt>
                <c:pt idx="2651">
                  <c:v>44896</c:v>
                </c:pt>
                <c:pt idx="2652">
                  <c:v>44897</c:v>
                </c:pt>
                <c:pt idx="2653">
                  <c:v>44900</c:v>
                </c:pt>
                <c:pt idx="2654">
                  <c:v>44901</c:v>
                </c:pt>
                <c:pt idx="2655">
                  <c:v>44902</c:v>
                </c:pt>
                <c:pt idx="2656">
                  <c:v>44903</c:v>
                </c:pt>
                <c:pt idx="2657">
                  <c:v>44904</c:v>
                </c:pt>
                <c:pt idx="2658">
                  <c:v>44907</c:v>
                </c:pt>
                <c:pt idx="2659">
                  <c:v>44908</c:v>
                </c:pt>
                <c:pt idx="2660">
                  <c:v>44909</c:v>
                </c:pt>
                <c:pt idx="2661">
                  <c:v>44910</c:v>
                </c:pt>
                <c:pt idx="2662">
                  <c:v>44911</c:v>
                </c:pt>
                <c:pt idx="2663">
                  <c:v>44914</c:v>
                </c:pt>
                <c:pt idx="2664">
                  <c:v>44915</c:v>
                </c:pt>
                <c:pt idx="2665">
                  <c:v>44916</c:v>
                </c:pt>
                <c:pt idx="2666">
                  <c:v>44917</c:v>
                </c:pt>
                <c:pt idx="2667">
                  <c:v>44918</c:v>
                </c:pt>
                <c:pt idx="2668">
                  <c:v>44921</c:v>
                </c:pt>
                <c:pt idx="2669">
                  <c:v>44922</c:v>
                </c:pt>
                <c:pt idx="2670">
                  <c:v>44923</c:v>
                </c:pt>
                <c:pt idx="2671">
                  <c:v>44924</c:v>
                </c:pt>
                <c:pt idx="2672">
                  <c:v>44925</c:v>
                </c:pt>
                <c:pt idx="2673">
                  <c:v>44929</c:v>
                </c:pt>
                <c:pt idx="2674">
                  <c:v>44930</c:v>
                </c:pt>
                <c:pt idx="2675">
                  <c:v>44931</c:v>
                </c:pt>
                <c:pt idx="2676">
                  <c:v>44932</c:v>
                </c:pt>
                <c:pt idx="2677">
                  <c:v>44935</c:v>
                </c:pt>
                <c:pt idx="2678">
                  <c:v>44936</c:v>
                </c:pt>
                <c:pt idx="2679">
                  <c:v>44937</c:v>
                </c:pt>
                <c:pt idx="2680">
                  <c:v>44938</c:v>
                </c:pt>
                <c:pt idx="2681">
                  <c:v>44939</c:v>
                </c:pt>
                <c:pt idx="2682">
                  <c:v>44942</c:v>
                </c:pt>
                <c:pt idx="2683">
                  <c:v>44943</c:v>
                </c:pt>
                <c:pt idx="2684">
                  <c:v>44944</c:v>
                </c:pt>
                <c:pt idx="2685">
                  <c:v>44945</c:v>
                </c:pt>
                <c:pt idx="2686">
                  <c:v>44946</c:v>
                </c:pt>
                <c:pt idx="2687">
                  <c:v>44956</c:v>
                </c:pt>
                <c:pt idx="2688">
                  <c:v>44957</c:v>
                </c:pt>
                <c:pt idx="2689">
                  <c:v>44958</c:v>
                </c:pt>
                <c:pt idx="2690">
                  <c:v>44959</c:v>
                </c:pt>
                <c:pt idx="2691">
                  <c:v>44960</c:v>
                </c:pt>
                <c:pt idx="2692">
                  <c:v>44963</c:v>
                </c:pt>
                <c:pt idx="2693">
                  <c:v>44964</c:v>
                </c:pt>
                <c:pt idx="2694">
                  <c:v>44965</c:v>
                </c:pt>
                <c:pt idx="2695">
                  <c:v>44966</c:v>
                </c:pt>
                <c:pt idx="2696">
                  <c:v>44967</c:v>
                </c:pt>
                <c:pt idx="2697">
                  <c:v>44970</c:v>
                </c:pt>
                <c:pt idx="2698">
                  <c:v>44971</c:v>
                </c:pt>
                <c:pt idx="2699">
                  <c:v>44972</c:v>
                </c:pt>
                <c:pt idx="2700">
                  <c:v>44973</c:v>
                </c:pt>
                <c:pt idx="2701">
                  <c:v>44974</c:v>
                </c:pt>
                <c:pt idx="2702">
                  <c:v>44977</c:v>
                </c:pt>
                <c:pt idx="2703">
                  <c:v>44978</c:v>
                </c:pt>
                <c:pt idx="2704">
                  <c:v>44979</c:v>
                </c:pt>
                <c:pt idx="2705">
                  <c:v>44980</c:v>
                </c:pt>
                <c:pt idx="2706">
                  <c:v>44981</c:v>
                </c:pt>
                <c:pt idx="2707">
                  <c:v>44984</c:v>
                </c:pt>
                <c:pt idx="2708">
                  <c:v>44985</c:v>
                </c:pt>
                <c:pt idx="2709">
                  <c:v>44986</c:v>
                </c:pt>
                <c:pt idx="2710">
                  <c:v>44987</c:v>
                </c:pt>
                <c:pt idx="2711">
                  <c:v>44988</c:v>
                </c:pt>
                <c:pt idx="2712">
                  <c:v>44991</c:v>
                </c:pt>
                <c:pt idx="2713">
                  <c:v>44992</c:v>
                </c:pt>
                <c:pt idx="2714">
                  <c:v>44993</c:v>
                </c:pt>
                <c:pt idx="2715">
                  <c:v>44994</c:v>
                </c:pt>
                <c:pt idx="2716">
                  <c:v>44995</c:v>
                </c:pt>
                <c:pt idx="2717">
                  <c:v>44998</c:v>
                </c:pt>
                <c:pt idx="2718">
                  <c:v>44999</c:v>
                </c:pt>
                <c:pt idx="2719">
                  <c:v>45000</c:v>
                </c:pt>
                <c:pt idx="2720">
                  <c:v>45001</c:v>
                </c:pt>
                <c:pt idx="2721">
                  <c:v>45002</c:v>
                </c:pt>
                <c:pt idx="2722">
                  <c:v>45005</c:v>
                </c:pt>
                <c:pt idx="2723">
                  <c:v>45006</c:v>
                </c:pt>
                <c:pt idx="2724">
                  <c:v>45007</c:v>
                </c:pt>
                <c:pt idx="2725">
                  <c:v>45008</c:v>
                </c:pt>
                <c:pt idx="2726">
                  <c:v>45009</c:v>
                </c:pt>
                <c:pt idx="2727">
                  <c:v>45012</c:v>
                </c:pt>
                <c:pt idx="2728">
                  <c:v>45013</c:v>
                </c:pt>
                <c:pt idx="2729">
                  <c:v>45014</c:v>
                </c:pt>
                <c:pt idx="2730">
                  <c:v>45015</c:v>
                </c:pt>
                <c:pt idx="2731">
                  <c:v>45016</c:v>
                </c:pt>
                <c:pt idx="2732">
                  <c:v>45019</c:v>
                </c:pt>
                <c:pt idx="2733">
                  <c:v>45020</c:v>
                </c:pt>
                <c:pt idx="2734">
                  <c:v>45022</c:v>
                </c:pt>
                <c:pt idx="2735">
                  <c:v>45023</c:v>
                </c:pt>
                <c:pt idx="2736">
                  <c:v>45026</c:v>
                </c:pt>
                <c:pt idx="2737">
                  <c:v>45027</c:v>
                </c:pt>
                <c:pt idx="2738">
                  <c:v>45028</c:v>
                </c:pt>
                <c:pt idx="2739">
                  <c:v>45029</c:v>
                </c:pt>
                <c:pt idx="2740">
                  <c:v>45030</c:v>
                </c:pt>
                <c:pt idx="2741">
                  <c:v>45033</c:v>
                </c:pt>
                <c:pt idx="2742">
                  <c:v>45034</c:v>
                </c:pt>
                <c:pt idx="2743">
                  <c:v>45035</c:v>
                </c:pt>
                <c:pt idx="2744">
                  <c:v>45036</c:v>
                </c:pt>
                <c:pt idx="2745">
                  <c:v>45037</c:v>
                </c:pt>
                <c:pt idx="2746">
                  <c:v>45040</c:v>
                </c:pt>
                <c:pt idx="2747">
                  <c:v>45041</c:v>
                </c:pt>
                <c:pt idx="2748">
                  <c:v>45042</c:v>
                </c:pt>
                <c:pt idx="2749">
                  <c:v>45043</c:v>
                </c:pt>
                <c:pt idx="2750">
                  <c:v>45044</c:v>
                </c:pt>
                <c:pt idx="2751">
                  <c:v>45050</c:v>
                </c:pt>
                <c:pt idx="2752">
                  <c:v>45051</c:v>
                </c:pt>
                <c:pt idx="2753">
                  <c:v>45054</c:v>
                </c:pt>
                <c:pt idx="2754">
                  <c:v>45055</c:v>
                </c:pt>
                <c:pt idx="2755">
                  <c:v>45056</c:v>
                </c:pt>
                <c:pt idx="2756">
                  <c:v>45057</c:v>
                </c:pt>
                <c:pt idx="2757">
                  <c:v>45058</c:v>
                </c:pt>
                <c:pt idx="2758">
                  <c:v>45061</c:v>
                </c:pt>
                <c:pt idx="2759">
                  <c:v>45062</c:v>
                </c:pt>
                <c:pt idx="2760">
                  <c:v>45063</c:v>
                </c:pt>
                <c:pt idx="2761">
                  <c:v>45064</c:v>
                </c:pt>
                <c:pt idx="2762">
                  <c:v>45065</c:v>
                </c:pt>
                <c:pt idx="2763">
                  <c:v>45068</c:v>
                </c:pt>
                <c:pt idx="2764">
                  <c:v>45069</c:v>
                </c:pt>
                <c:pt idx="2765">
                  <c:v>45070</c:v>
                </c:pt>
                <c:pt idx="2766">
                  <c:v>45071</c:v>
                </c:pt>
                <c:pt idx="2767">
                  <c:v>45072</c:v>
                </c:pt>
                <c:pt idx="2768">
                  <c:v>45075</c:v>
                </c:pt>
                <c:pt idx="2769">
                  <c:v>45076</c:v>
                </c:pt>
                <c:pt idx="2770">
                  <c:v>45077</c:v>
                </c:pt>
                <c:pt idx="2771">
                  <c:v>45078</c:v>
                </c:pt>
                <c:pt idx="2772">
                  <c:v>45079</c:v>
                </c:pt>
                <c:pt idx="2773">
                  <c:v>45082</c:v>
                </c:pt>
                <c:pt idx="2774">
                  <c:v>45083</c:v>
                </c:pt>
                <c:pt idx="2775">
                  <c:v>45084</c:v>
                </c:pt>
                <c:pt idx="2776">
                  <c:v>45085</c:v>
                </c:pt>
                <c:pt idx="2777">
                  <c:v>45086</c:v>
                </c:pt>
                <c:pt idx="2778">
                  <c:v>45089</c:v>
                </c:pt>
                <c:pt idx="2779">
                  <c:v>45090</c:v>
                </c:pt>
                <c:pt idx="2780">
                  <c:v>45091</c:v>
                </c:pt>
                <c:pt idx="2781">
                  <c:v>45092</c:v>
                </c:pt>
                <c:pt idx="2782">
                  <c:v>45093</c:v>
                </c:pt>
                <c:pt idx="2783">
                  <c:v>45096</c:v>
                </c:pt>
                <c:pt idx="2784">
                  <c:v>45097</c:v>
                </c:pt>
                <c:pt idx="2785">
                  <c:v>45098</c:v>
                </c:pt>
                <c:pt idx="2786">
                  <c:v>45103</c:v>
                </c:pt>
                <c:pt idx="2787">
                  <c:v>45104</c:v>
                </c:pt>
                <c:pt idx="2788">
                  <c:v>45105</c:v>
                </c:pt>
                <c:pt idx="2789">
                  <c:v>45106</c:v>
                </c:pt>
                <c:pt idx="2790">
                  <c:v>45107</c:v>
                </c:pt>
              </c:numCache>
            </c:numRef>
          </c:cat>
          <c:val>
            <c:numRef>
              <c:f>Rebalance!$Y$2:$Y$2792</c:f>
              <c:numCache>
                <c:formatCode>General</c:formatCode>
                <c:ptCount val="2791"/>
                <c:pt idx="0">
                  <c:v>1</c:v>
                </c:pt>
                <c:pt idx="1">
                  <c:v>0.99495560623556523</c:v>
                </c:pt>
                <c:pt idx="2">
                  <c:v>0.99887179487184252</c:v>
                </c:pt>
                <c:pt idx="3">
                  <c:v>1.0164398728763948</c:v>
                </c:pt>
                <c:pt idx="4">
                  <c:v>1.0340049860999654</c:v>
                </c:pt>
                <c:pt idx="5">
                  <c:v>1.0316661869158039</c:v>
                </c:pt>
                <c:pt idx="6">
                  <c:v>1.0319398703425799</c:v>
                </c:pt>
                <c:pt idx="7">
                  <c:v>1.0228320286740704</c:v>
                </c:pt>
                <c:pt idx="8">
                  <c:v>1.0122425917054183</c:v>
                </c:pt>
                <c:pt idx="9">
                  <c:v>1.0372815424147095</c:v>
                </c:pt>
                <c:pt idx="10">
                  <c:v>1.0290698955954733</c:v>
                </c:pt>
                <c:pt idx="11">
                  <c:v>1.0392894865211517</c:v>
                </c:pt>
                <c:pt idx="12">
                  <c:v>1.0473490320567886</c:v>
                </c:pt>
                <c:pt idx="13">
                  <c:v>1.0386689451820954</c:v>
                </c:pt>
                <c:pt idx="14">
                  <c:v>1.0395464162194386</c:v>
                </c:pt>
                <c:pt idx="15">
                  <c:v>1.0313024644084512</c:v>
                </c:pt>
                <c:pt idx="16">
                  <c:v>1.0435027567326607</c:v>
                </c:pt>
                <c:pt idx="17">
                  <c:v>1.0478565794616947</c:v>
                </c:pt>
                <c:pt idx="18">
                  <c:v>1.0470778991692984</c:v>
                </c:pt>
                <c:pt idx="19">
                  <c:v>1.0369207721879869</c:v>
                </c:pt>
                <c:pt idx="20">
                  <c:v>1.0514553375560196</c:v>
                </c:pt>
                <c:pt idx="21">
                  <c:v>1.0507043640431846</c:v>
                </c:pt>
                <c:pt idx="22">
                  <c:v>1.0520898355218611</c:v>
                </c:pt>
                <c:pt idx="23">
                  <c:v>1.0524848863413876</c:v>
                </c:pt>
                <c:pt idx="24">
                  <c:v>1.0503730296346581</c:v>
                </c:pt>
                <c:pt idx="25">
                  <c:v>1.0561395568087339</c:v>
                </c:pt>
                <c:pt idx="26">
                  <c:v>1.0528735393033664</c:v>
                </c:pt>
                <c:pt idx="27">
                  <c:v>1.0528428524836662</c:v>
                </c:pt>
                <c:pt idx="28">
                  <c:v>1.0544901427475806</c:v>
                </c:pt>
                <c:pt idx="29">
                  <c:v>1.0590769982125476</c:v>
                </c:pt>
                <c:pt idx="30">
                  <c:v>1.0664440178884997</c:v>
                </c:pt>
                <c:pt idx="31">
                  <c:v>1.0683537489470345</c:v>
                </c:pt>
                <c:pt idx="32">
                  <c:v>1.0775446403475049</c:v>
                </c:pt>
                <c:pt idx="33">
                  <c:v>1.0789756959163188</c:v>
                </c:pt>
                <c:pt idx="34">
                  <c:v>1.0801493369384272</c:v>
                </c:pt>
                <c:pt idx="35">
                  <c:v>1.0741327932903453</c:v>
                </c:pt>
                <c:pt idx="36">
                  <c:v>1.0739233914712567</c:v>
                </c:pt>
                <c:pt idx="37">
                  <c:v>1.0839494407338326</c:v>
                </c:pt>
                <c:pt idx="38">
                  <c:v>1.0802362810597985</c:v>
                </c:pt>
                <c:pt idx="39">
                  <c:v>1.0712495504800759</c:v>
                </c:pt>
                <c:pt idx="40">
                  <c:v>1.0677182853368381</c:v>
                </c:pt>
                <c:pt idx="41">
                  <c:v>1.0751003491857365</c:v>
                </c:pt>
                <c:pt idx="42">
                  <c:v>1.0815167316152585</c:v>
                </c:pt>
                <c:pt idx="43">
                  <c:v>1.0797575141865861</c:v>
                </c:pt>
                <c:pt idx="44">
                  <c:v>1.0855228734662323</c:v>
                </c:pt>
                <c:pt idx="45">
                  <c:v>1.0689276907216441</c:v>
                </c:pt>
                <c:pt idx="46">
                  <c:v>1.0644940628811688</c:v>
                </c:pt>
                <c:pt idx="47">
                  <c:v>1.0726820995603292</c:v>
                </c:pt>
                <c:pt idx="48">
                  <c:v>1.0743451931675354</c:v>
                </c:pt>
                <c:pt idx="49">
                  <c:v>1.0642545852165393</c:v>
                </c:pt>
                <c:pt idx="50">
                  <c:v>1.0647678294150198</c:v>
                </c:pt>
                <c:pt idx="51">
                  <c:v>1.0639236165134314</c:v>
                </c:pt>
                <c:pt idx="52">
                  <c:v>1.0574019568567286</c:v>
                </c:pt>
                <c:pt idx="53">
                  <c:v>1.0580894827628793</c:v>
                </c:pt>
                <c:pt idx="54">
                  <c:v>1.0562843736450227</c:v>
                </c:pt>
                <c:pt idx="55">
                  <c:v>1.0407858308955453</c:v>
                </c:pt>
                <c:pt idx="56">
                  <c:v>1.0343037759370624</c:v>
                </c:pt>
                <c:pt idx="57">
                  <c:v>1.0371161883271043</c:v>
                </c:pt>
                <c:pt idx="58">
                  <c:v>1.0497529801267604</c:v>
                </c:pt>
                <c:pt idx="59">
                  <c:v>1.051310939185361</c:v>
                </c:pt>
                <c:pt idx="60">
                  <c:v>1.0459777707500553</c:v>
                </c:pt>
                <c:pt idx="61">
                  <c:v>1.0510868270867533</c:v>
                </c:pt>
                <c:pt idx="62">
                  <c:v>1.0512124282799524</c:v>
                </c:pt>
                <c:pt idx="63">
                  <c:v>1.0621032346781736</c:v>
                </c:pt>
                <c:pt idx="64">
                  <c:v>1.0642822421661464</c:v>
                </c:pt>
                <c:pt idx="65">
                  <c:v>1.0629238374396861</c:v>
                </c:pt>
                <c:pt idx="66">
                  <c:v>1.0558568641199468</c:v>
                </c:pt>
                <c:pt idx="67">
                  <c:v>1.068370348961726</c:v>
                </c:pt>
                <c:pt idx="68">
                  <c:v>1.0675325033993712</c:v>
                </c:pt>
                <c:pt idx="69">
                  <c:v>1.0742997489971671</c:v>
                </c:pt>
                <c:pt idx="70">
                  <c:v>1.0700261456212699</c:v>
                </c:pt>
                <c:pt idx="71">
                  <c:v>1.070057860415631</c:v>
                </c:pt>
                <c:pt idx="72">
                  <c:v>1.0746525254361876</c:v>
                </c:pt>
                <c:pt idx="73">
                  <c:v>1.0759556620409056</c:v>
                </c:pt>
                <c:pt idx="74">
                  <c:v>1.074832167285199</c:v>
                </c:pt>
                <c:pt idx="75">
                  <c:v>1.0876244366323262</c:v>
                </c:pt>
                <c:pt idx="76">
                  <c:v>1.0893354238241493</c:v>
                </c:pt>
                <c:pt idx="77">
                  <c:v>1.0946699956810801</c:v>
                </c:pt>
                <c:pt idx="78">
                  <c:v>1.0952980224238451</c:v>
                </c:pt>
                <c:pt idx="79">
                  <c:v>1.0934139574547075</c:v>
                </c:pt>
                <c:pt idx="80">
                  <c:v>1.0825125111220728</c:v>
                </c:pt>
                <c:pt idx="81">
                  <c:v>1.0828772117741314</c:v>
                </c:pt>
                <c:pt idx="82">
                  <c:v>1.0793223337320124</c:v>
                </c:pt>
                <c:pt idx="83">
                  <c:v>1.076319488603553</c:v>
                </c:pt>
                <c:pt idx="84">
                  <c:v>1.078403689825804</c:v>
                </c:pt>
                <c:pt idx="85">
                  <c:v>1.070364203675805</c:v>
                </c:pt>
                <c:pt idx="86">
                  <c:v>1.0784096166289618</c:v>
                </c:pt>
                <c:pt idx="87">
                  <c:v>1.0704332316918692</c:v>
                </c:pt>
                <c:pt idx="88">
                  <c:v>1.0732804871125972</c:v>
                </c:pt>
                <c:pt idx="89">
                  <c:v>1.0822597808248888</c:v>
                </c:pt>
                <c:pt idx="90">
                  <c:v>1.0799778318985946</c:v>
                </c:pt>
                <c:pt idx="91">
                  <c:v>1.0765614441587612</c:v>
                </c:pt>
                <c:pt idx="92">
                  <c:v>1.0730233532980671</c:v>
                </c:pt>
                <c:pt idx="93">
                  <c:v>1.0817634252980617</c:v>
                </c:pt>
                <c:pt idx="94">
                  <c:v>1.0894275685716233</c:v>
                </c:pt>
                <c:pt idx="95">
                  <c:v>1.087216762830584</c:v>
                </c:pt>
                <c:pt idx="96">
                  <c:v>1.0855091994426227</c:v>
                </c:pt>
                <c:pt idx="97">
                  <c:v>1.0857010150152722</c:v>
                </c:pt>
                <c:pt idx="98">
                  <c:v>1.0698711856181184</c:v>
                </c:pt>
                <c:pt idx="99">
                  <c:v>1.0695868070580574</c:v>
                </c:pt>
                <c:pt idx="100">
                  <c:v>1.0694012873974466</c:v>
                </c:pt>
                <c:pt idx="101">
                  <c:v>1.0664053154092235</c:v>
                </c:pt>
                <c:pt idx="102">
                  <c:v>1.0639910538873638</c:v>
                </c:pt>
                <c:pt idx="103">
                  <c:v>1.0709740236864822</c:v>
                </c:pt>
                <c:pt idx="104">
                  <c:v>1.0668217328425349</c:v>
                </c:pt>
                <c:pt idx="105">
                  <c:v>1.0752258059155537</c:v>
                </c:pt>
                <c:pt idx="106">
                  <c:v>1.0705812752750452</c:v>
                </c:pt>
                <c:pt idx="107">
                  <c:v>1.0724471842976562</c:v>
                </c:pt>
                <c:pt idx="108">
                  <c:v>1.0749988877220029</c:v>
                </c:pt>
                <c:pt idx="109">
                  <c:v>1.0699876805489172</c:v>
                </c:pt>
                <c:pt idx="110">
                  <c:v>1.0685751114751998</c:v>
                </c:pt>
                <c:pt idx="111">
                  <c:v>1.0599354333088611</c:v>
                </c:pt>
                <c:pt idx="112">
                  <c:v>1.0483110444805597</c:v>
                </c:pt>
                <c:pt idx="113">
                  <c:v>1.0482343227206092</c:v>
                </c:pt>
                <c:pt idx="114">
                  <c:v>1.0472269536696106</c:v>
                </c:pt>
                <c:pt idx="115">
                  <c:v>1.0429763884887819</c:v>
                </c:pt>
                <c:pt idx="116">
                  <c:v>1.050723945144179</c:v>
                </c:pt>
                <c:pt idx="117">
                  <c:v>1.0515309066404841</c:v>
                </c:pt>
                <c:pt idx="118">
                  <c:v>1.0526277962047998</c:v>
                </c:pt>
                <c:pt idx="119">
                  <c:v>1.0519781818905103</c:v>
                </c:pt>
                <c:pt idx="120">
                  <c:v>1.0445763182011452</c:v>
                </c:pt>
                <c:pt idx="121">
                  <c:v>1.0546816538771324</c:v>
                </c:pt>
                <c:pt idx="122">
                  <c:v>1.0430586841848934</c:v>
                </c:pt>
                <c:pt idx="123">
                  <c:v>1.041387259272236</c:v>
                </c:pt>
                <c:pt idx="124">
                  <c:v>1.0456677859384702</c:v>
                </c:pt>
                <c:pt idx="125">
                  <c:v>1.0509627607560623</c:v>
                </c:pt>
                <c:pt idx="126">
                  <c:v>1.051050708847679</c:v>
                </c:pt>
                <c:pt idx="127">
                  <c:v>1.0398858973365808</c:v>
                </c:pt>
                <c:pt idx="128">
                  <c:v>1.0430450796453132</c:v>
                </c:pt>
                <c:pt idx="129">
                  <c:v>1.0432390413607486</c:v>
                </c:pt>
                <c:pt idx="130">
                  <c:v>1.0451278950987117</c:v>
                </c:pt>
                <c:pt idx="131">
                  <c:v>1.0396244788096343</c:v>
                </c:pt>
                <c:pt idx="132">
                  <c:v>1.0325826219662722</c:v>
                </c:pt>
                <c:pt idx="133">
                  <c:v>1.035004423459615</c:v>
                </c:pt>
                <c:pt idx="134">
                  <c:v>1.031442313441735</c:v>
                </c:pt>
                <c:pt idx="135">
                  <c:v>1.0285981626631524</c:v>
                </c:pt>
                <c:pt idx="136">
                  <c:v>1.0288871094895804</c:v>
                </c:pt>
                <c:pt idx="137">
                  <c:v>1.0261457572949291</c:v>
                </c:pt>
                <c:pt idx="138">
                  <c:v>1.0250856021553398</c:v>
                </c:pt>
                <c:pt idx="139">
                  <c:v>1.0307503314430382</c:v>
                </c:pt>
                <c:pt idx="140">
                  <c:v>1.0254768073876381</c:v>
                </c:pt>
                <c:pt idx="141">
                  <c:v>1.0294722470775421</c:v>
                </c:pt>
                <c:pt idx="142">
                  <c:v>1.0361321159212395</c:v>
                </c:pt>
                <c:pt idx="143">
                  <c:v>1.0362995314307326</c:v>
                </c:pt>
                <c:pt idx="144">
                  <c:v>1.036118491281032</c:v>
                </c:pt>
                <c:pt idx="145">
                  <c:v>1.0413667286113475</c:v>
                </c:pt>
                <c:pt idx="146">
                  <c:v>1.0390425226914144</c:v>
                </c:pt>
                <c:pt idx="147">
                  <c:v>1.0282628721974902</c:v>
                </c:pt>
                <c:pt idx="148">
                  <c:v>1.0291782939594964</c:v>
                </c:pt>
                <c:pt idx="149">
                  <c:v>1.0232685336404757</c:v>
                </c:pt>
                <c:pt idx="150">
                  <c:v>1.0205084367399149</c:v>
                </c:pt>
                <c:pt idx="151">
                  <c:v>1.0194123490129796</c:v>
                </c:pt>
                <c:pt idx="152">
                  <c:v>1.0163312261520541</c:v>
                </c:pt>
                <c:pt idx="153">
                  <c:v>1.0186523362923103</c:v>
                </c:pt>
                <c:pt idx="154">
                  <c:v>1.0139109332849769</c:v>
                </c:pt>
                <c:pt idx="155">
                  <c:v>1.0155216615005824</c:v>
                </c:pt>
                <c:pt idx="156">
                  <c:v>1.0101534549159503</c:v>
                </c:pt>
                <c:pt idx="157">
                  <c:v>0.99996594082068369</c:v>
                </c:pt>
                <c:pt idx="158">
                  <c:v>1.00191697837045</c:v>
                </c:pt>
                <c:pt idx="159">
                  <c:v>0.99653754809574691</c:v>
                </c:pt>
                <c:pt idx="160">
                  <c:v>0.99601166378489359</c:v>
                </c:pt>
                <c:pt idx="161">
                  <c:v>0.99441683832014427</c:v>
                </c:pt>
                <c:pt idx="162">
                  <c:v>0.99988789218723961</c:v>
                </c:pt>
                <c:pt idx="163">
                  <c:v>0.99492065112161576</c:v>
                </c:pt>
                <c:pt idx="164">
                  <c:v>0.99385858254902482</c:v>
                </c:pt>
                <c:pt idx="165">
                  <c:v>0.99774631499486588</c:v>
                </c:pt>
                <c:pt idx="166">
                  <c:v>1.0189329415578552</c:v>
                </c:pt>
                <c:pt idx="167">
                  <c:v>1.0203966666202517</c:v>
                </c:pt>
                <c:pt idx="168">
                  <c:v>1.0170688125488156</c:v>
                </c:pt>
                <c:pt idx="169">
                  <c:v>1.018208341567959</c:v>
                </c:pt>
                <c:pt idx="170">
                  <c:v>1.013193742768195</c:v>
                </c:pt>
                <c:pt idx="171">
                  <c:v>1.0161569577695715</c:v>
                </c:pt>
                <c:pt idx="172">
                  <c:v>1.0032279219070868</c:v>
                </c:pt>
                <c:pt idx="173">
                  <c:v>0.99895151060156273</c:v>
                </c:pt>
                <c:pt idx="174">
                  <c:v>1.0012535277037975</c:v>
                </c:pt>
                <c:pt idx="175">
                  <c:v>0.9904031415315554</c:v>
                </c:pt>
                <c:pt idx="176">
                  <c:v>0.9910936454537852</c:v>
                </c:pt>
                <c:pt idx="177">
                  <c:v>0.99510980245742486</c:v>
                </c:pt>
                <c:pt idx="178">
                  <c:v>0.99454294468325011</c:v>
                </c:pt>
                <c:pt idx="179">
                  <c:v>0.98986921998617416</c:v>
                </c:pt>
                <c:pt idx="180">
                  <c:v>1.0046667635230369</c:v>
                </c:pt>
                <c:pt idx="181">
                  <c:v>1.0132077697944035</c:v>
                </c:pt>
                <c:pt idx="182">
                  <c:v>1.0081958967413134</c:v>
                </c:pt>
                <c:pt idx="183">
                  <c:v>1.0188784267958213</c:v>
                </c:pt>
                <c:pt idx="184">
                  <c:v>1.0197659188550725</c:v>
                </c:pt>
                <c:pt idx="185">
                  <c:v>1.0154208950373729</c:v>
                </c:pt>
                <c:pt idx="186">
                  <c:v>1.0162123398232885</c:v>
                </c:pt>
                <c:pt idx="187">
                  <c:v>1.0146094095419989</c:v>
                </c:pt>
                <c:pt idx="188">
                  <c:v>1.0153902625059819</c:v>
                </c:pt>
                <c:pt idx="189">
                  <c:v>1.0157547438005643</c:v>
                </c:pt>
                <c:pt idx="190">
                  <c:v>1.0232899376560294</c:v>
                </c:pt>
                <c:pt idx="191">
                  <c:v>1.0226139450945408</c:v>
                </c:pt>
                <c:pt idx="192">
                  <c:v>1.0244740944072204</c:v>
                </c:pt>
                <c:pt idx="193">
                  <c:v>1.0180338866319154</c:v>
                </c:pt>
                <c:pt idx="194">
                  <c:v>1.0171044063697798</c:v>
                </c:pt>
                <c:pt idx="195">
                  <c:v>1.0132513396781324</c:v>
                </c:pt>
                <c:pt idx="196">
                  <c:v>1.0037266237533062</c:v>
                </c:pt>
                <c:pt idx="197">
                  <c:v>1.0013457588940073</c:v>
                </c:pt>
                <c:pt idx="198">
                  <c:v>1.0022845876218924</c:v>
                </c:pt>
                <c:pt idx="199">
                  <c:v>1.0056544857847853</c:v>
                </c:pt>
                <c:pt idx="200">
                  <c:v>1.0147285767380745</c:v>
                </c:pt>
                <c:pt idx="201">
                  <c:v>1.0166511266820881</c:v>
                </c:pt>
                <c:pt idx="202">
                  <c:v>1.0157009324510742</c:v>
                </c:pt>
                <c:pt idx="203">
                  <c:v>1.0135279555914971</c:v>
                </c:pt>
                <c:pt idx="204">
                  <c:v>1.0124989953896961</c:v>
                </c:pt>
                <c:pt idx="205">
                  <c:v>1.0032866793591588</c:v>
                </c:pt>
                <c:pt idx="206">
                  <c:v>1.0024216586122996</c:v>
                </c:pt>
                <c:pt idx="207">
                  <c:v>1.0049335230869847</c:v>
                </c:pt>
                <c:pt idx="208">
                  <c:v>0.99650595366153427</c:v>
                </c:pt>
                <c:pt idx="209">
                  <c:v>0.99903781264004543</c:v>
                </c:pt>
                <c:pt idx="210">
                  <c:v>0.99253382769221277</c:v>
                </c:pt>
                <c:pt idx="211">
                  <c:v>0.98955618547850177</c:v>
                </c:pt>
                <c:pt idx="212">
                  <c:v>0.98958236285502865</c:v>
                </c:pt>
                <c:pt idx="213">
                  <c:v>0.98742764491525958</c:v>
                </c:pt>
                <c:pt idx="214">
                  <c:v>0.99386553600604544</c:v>
                </c:pt>
                <c:pt idx="215">
                  <c:v>0.98986710016488866</c:v>
                </c:pt>
                <c:pt idx="216">
                  <c:v>0.9931895447653547</c:v>
                </c:pt>
                <c:pt idx="217">
                  <c:v>0.98947048177869257</c:v>
                </c:pt>
                <c:pt idx="218">
                  <c:v>0.98397029151968085</c:v>
                </c:pt>
                <c:pt idx="219">
                  <c:v>0.97934434914396262</c:v>
                </c:pt>
                <c:pt idx="220">
                  <c:v>0.97642986846296498</c:v>
                </c:pt>
                <c:pt idx="221">
                  <c:v>0.98164288615708795</c:v>
                </c:pt>
                <c:pt idx="222">
                  <c:v>0.97502397523808926</c:v>
                </c:pt>
                <c:pt idx="223">
                  <c:v>0.97974081701688753</c:v>
                </c:pt>
                <c:pt idx="224">
                  <c:v>0.99631589797034414</c:v>
                </c:pt>
                <c:pt idx="225">
                  <c:v>0.99519915704961825</c:v>
                </c:pt>
                <c:pt idx="226">
                  <c:v>1.0045979499779336</c:v>
                </c:pt>
                <c:pt idx="227">
                  <c:v>1.0100161087516595</c:v>
                </c:pt>
                <c:pt idx="228">
                  <c:v>1.0073907850404662</c:v>
                </c:pt>
                <c:pt idx="229">
                  <c:v>1.0095107067998379</c:v>
                </c:pt>
                <c:pt idx="230">
                  <c:v>1.0041327635226756</c:v>
                </c:pt>
                <c:pt idx="231">
                  <c:v>1.0286552787049885</c:v>
                </c:pt>
                <c:pt idx="232">
                  <c:v>1.0311502929196361</c:v>
                </c:pt>
                <c:pt idx="233">
                  <c:v>1.0314982101318031</c:v>
                </c:pt>
                <c:pt idx="234">
                  <c:v>1.0320086103647306</c:v>
                </c:pt>
                <c:pt idx="235">
                  <c:v>1.0349090348491239</c:v>
                </c:pt>
                <c:pt idx="236">
                  <c:v>1.0321637920065945</c:v>
                </c:pt>
                <c:pt idx="237">
                  <c:v>1.0341910704302852</c:v>
                </c:pt>
                <c:pt idx="238">
                  <c:v>1.0489369077793973</c:v>
                </c:pt>
                <c:pt idx="239">
                  <c:v>1.0510610918334728</c:v>
                </c:pt>
                <c:pt idx="240">
                  <c:v>1.0484720326511585</c:v>
                </c:pt>
                <c:pt idx="241">
                  <c:v>1.056493747236229</c:v>
                </c:pt>
                <c:pt idx="242">
                  <c:v>1.0661788242192605</c:v>
                </c:pt>
                <c:pt idx="243">
                  <c:v>1.0663076305485466</c:v>
                </c:pt>
                <c:pt idx="244">
                  <c:v>1.06914977395913</c:v>
                </c:pt>
                <c:pt idx="245">
                  <c:v>1.0671604108688326</c:v>
                </c:pt>
                <c:pt idx="246">
                  <c:v>1.0675689477160351</c:v>
                </c:pt>
                <c:pt idx="247">
                  <c:v>1.0686163157956974</c:v>
                </c:pt>
                <c:pt idx="248">
                  <c:v>1.0582003341790331</c:v>
                </c:pt>
                <c:pt idx="249">
                  <c:v>1.0788943205249146</c:v>
                </c:pt>
                <c:pt idx="250">
                  <c:v>1.0828927994748272</c:v>
                </c:pt>
                <c:pt idx="251">
                  <c:v>1.0787888836875736</c:v>
                </c:pt>
                <c:pt idx="252">
                  <c:v>1.0736669205168516</c:v>
                </c:pt>
                <c:pt idx="253">
                  <c:v>1.0834205144632383</c:v>
                </c:pt>
                <c:pt idx="254">
                  <c:v>1.0870029825176086</c:v>
                </c:pt>
                <c:pt idx="255">
                  <c:v>1.0842717192649478</c:v>
                </c:pt>
                <c:pt idx="256">
                  <c:v>1.0867333555111389</c:v>
                </c:pt>
                <c:pt idx="257">
                  <c:v>1.0813850239943068</c:v>
                </c:pt>
                <c:pt idx="258">
                  <c:v>1.0791353201366334</c:v>
                </c:pt>
                <c:pt idx="259">
                  <c:v>1.0967330260712347</c:v>
                </c:pt>
                <c:pt idx="260">
                  <c:v>1.1019367020343676</c:v>
                </c:pt>
                <c:pt idx="261">
                  <c:v>1.1047388488956276</c:v>
                </c:pt>
                <c:pt idx="262">
                  <c:v>1.1044578285228701</c:v>
                </c:pt>
                <c:pt idx="263">
                  <c:v>1.1168881929537997</c:v>
                </c:pt>
                <c:pt idx="264">
                  <c:v>1.1182861324478977</c:v>
                </c:pt>
                <c:pt idx="265">
                  <c:v>1.1237251662386705</c:v>
                </c:pt>
                <c:pt idx="266">
                  <c:v>1.1244979600778591</c:v>
                </c:pt>
                <c:pt idx="267">
                  <c:v>1.1214476883124491</c:v>
                </c:pt>
                <c:pt idx="268">
                  <c:v>1.1242652427035043</c:v>
                </c:pt>
                <c:pt idx="269">
                  <c:v>1.117443130049169</c:v>
                </c:pt>
                <c:pt idx="270">
                  <c:v>1.1062275816189979</c:v>
                </c:pt>
                <c:pt idx="271">
                  <c:v>1.110221406598918</c:v>
                </c:pt>
                <c:pt idx="272">
                  <c:v>1.0905723602226651</c:v>
                </c:pt>
                <c:pt idx="273">
                  <c:v>1.0875338195621524</c:v>
                </c:pt>
                <c:pt idx="274">
                  <c:v>1.0893552679459422</c:v>
                </c:pt>
                <c:pt idx="275">
                  <c:v>1.0812194364171261</c:v>
                </c:pt>
                <c:pt idx="276">
                  <c:v>1.0869831851836025</c:v>
                </c:pt>
                <c:pt idx="277">
                  <c:v>1.1042052988348172</c:v>
                </c:pt>
                <c:pt idx="278">
                  <c:v>1.1032169994485206</c:v>
                </c:pt>
                <c:pt idx="279">
                  <c:v>1.0768114630447738</c:v>
                </c:pt>
                <c:pt idx="280">
                  <c:v>1.0937459334283406</c:v>
                </c:pt>
                <c:pt idx="281">
                  <c:v>1.0998493498292041</c:v>
                </c:pt>
                <c:pt idx="282">
                  <c:v>1.0931639473328127</c:v>
                </c:pt>
                <c:pt idx="283">
                  <c:v>1.0905147460115867</c:v>
                </c:pt>
                <c:pt idx="284">
                  <c:v>1.08740837602722</c:v>
                </c:pt>
                <c:pt idx="285">
                  <c:v>1.0794664167686809</c:v>
                </c:pt>
                <c:pt idx="286">
                  <c:v>1.073418325302254</c:v>
                </c:pt>
                <c:pt idx="287">
                  <c:v>1.0749472297552152</c:v>
                </c:pt>
                <c:pt idx="288">
                  <c:v>1.0760355788398697</c:v>
                </c:pt>
                <c:pt idx="289">
                  <c:v>1.0680469683701703</c:v>
                </c:pt>
                <c:pt idx="290">
                  <c:v>1.0729398996161585</c:v>
                </c:pt>
                <c:pt idx="291">
                  <c:v>1.0914316756651121</c:v>
                </c:pt>
                <c:pt idx="292">
                  <c:v>1.0924533261980391</c:v>
                </c:pt>
                <c:pt idx="293">
                  <c:v>1.0932908276837008</c:v>
                </c:pt>
                <c:pt idx="294">
                  <c:v>1.0922842233342196</c:v>
                </c:pt>
                <c:pt idx="295">
                  <c:v>1.0841763314119592</c:v>
                </c:pt>
                <c:pt idx="296">
                  <c:v>1.0861684270422949</c:v>
                </c:pt>
                <c:pt idx="297">
                  <c:v>1.0680766513368356</c:v>
                </c:pt>
                <c:pt idx="298">
                  <c:v>1.0674699795279765</c:v>
                </c:pt>
                <c:pt idx="299">
                  <c:v>1.0674699790140905</c:v>
                </c:pt>
                <c:pt idx="300">
                  <c:v>1.0665113133234356</c:v>
                </c:pt>
                <c:pt idx="301">
                  <c:v>1.0665186575902275</c:v>
                </c:pt>
                <c:pt idx="302">
                  <c:v>1.0649273627613642</c:v>
                </c:pt>
                <c:pt idx="303">
                  <c:v>1.0690501454493586</c:v>
                </c:pt>
                <c:pt idx="304">
                  <c:v>1.0682043094305986</c:v>
                </c:pt>
                <c:pt idx="305">
                  <c:v>1.0667061587932987</c:v>
                </c:pt>
                <c:pt idx="306">
                  <c:v>1.063467239351813</c:v>
                </c:pt>
                <c:pt idx="307">
                  <c:v>1.058464306802255</c:v>
                </c:pt>
                <c:pt idx="308">
                  <c:v>1.0638857946965381</c:v>
                </c:pt>
                <c:pt idx="309">
                  <c:v>1.0639025236858657</c:v>
                </c:pt>
                <c:pt idx="310">
                  <c:v>1.064890299181031</c:v>
                </c:pt>
                <c:pt idx="311">
                  <c:v>1.0792776659977492</c:v>
                </c:pt>
                <c:pt idx="312">
                  <c:v>1.0784577037910279</c:v>
                </c:pt>
                <c:pt idx="313">
                  <c:v>1.0607893640514525</c:v>
                </c:pt>
                <c:pt idx="314">
                  <c:v>1.071072668836625</c:v>
                </c:pt>
                <c:pt idx="315">
                  <c:v>1.0654290933191342</c:v>
                </c:pt>
                <c:pt idx="316">
                  <c:v>1.061286926646192</c:v>
                </c:pt>
                <c:pt idx="317">
                  <c:v>1.0624024014820717</c:v>
                </c:pt>
                <c:pt idx="318">
                  <c:v>1.072276520119992</c:v>
                </c:pt>
                <c:pt idx="319">
                  <c:v>1.0794428958485387</c:v>
                </c:pt>
                <c:pt idx="320">
                  <c:v>1.0807334565780387</c:v>
                </c:pt>
                <c:pt idx="321">
                  <c:v>1.0834220620648829</c:v>
                </c:pt>
                <c:pt idx="322">
                  <c:v>1.0803867871532895</c:v>
                </c:pt>
                <c:pt idx="323">
                  <c:v>1.0833879997431777</c:v>
                </c:pt>
                <c:pt idx="324">
                  <c:v>1.0814034195524638</c:v>
                </c:pt>
                <c:pt idx="325">
                  <c:v>1.0735193044559819</c:v>
                </c:pt>
                <c:pt idx="326">
                  <c:v>1.0765330044000523</c:v>
                </c:pt>
                <c:pt idx="327">
                  <c:v>1.0865588064555534</c:v>
                </c:pt>
                <c:pt idx="328">
                  <c:v>1.0951283007429087</c:v>
                </c:pt>
                <c:pt idx="329">
                  <c:v>1.0990385521583419</c:v>
                </c:pt>
                <c:pt idx="330">
                  <c:v>1.100179605590355</c:v>
                </c:pt>
                <c:pt idx="331">
                  <c:v>1.1009324125259934</c:v>
                </c:pt>
                <c:pt idx="332">
                  <c:v>1.0935011344984629</c:v>
                </c:pt>
                <c:pt idx="333">
                  <c:v>1.0967103908980953</c:v>
                </c:pt>
                <c:pt idx="334">
                  <c:v>1.0974363221205541</c:v>
                </c:pt>
                <c:pt idx="335">
                  <c:v>1.1073315784626134</c:v>
                </c:pt>
                <c:pt idx="336">
                  <c:v>1.1067688737889878</c:v>
                </c:pt>
                <c:pt idx="337">
                  <c:v>1.1050074877683325</c:v>
                </c:pt>
                <c:pt idx="338">
                  <c:v>1.0988686904036422</c:v>
                </c:pt>
                <c:pt idx="339">
                  <c:v>1.0980569094579422</c:v>
                </c:pt>
                <c:pt idx="340">
                  <c:v>1.0898270914916275</c:v>
                </c:pt>
                <c:pt idx="341">
                  <c:v>1.0885997754740806</c:v>
                </c:pt>
                <c:pt idx="342">
                  <c:v>1.0812595784401462</c:v>
                </c:pt>
                <c:pt idx="343">
                  <c:v>1.0715144056546055</c:v>
                </c:pt>
                <c:pt idx="344">
                  <c:v>1.0535183072480838</c:v>
                </c:pt>
                <c:pt idx="345">
                  <c:v>1.0568538096511255</c:v>
                </c:pt>
                <c:pt idx="346">
                  <c:v>1.0538822557890668</c:v>
                </c:pt>
                <c:pt idx="347">
                  <c:v>1.0566321517360713</c:v>
                </c:pt>
                <c:pt idx="348">
                  <c:v>1.0519076488908952</c:v>
                </c:pt>
                <c:pt idx="349">
                  <c:v>1.0320939955387518</c:v>
                </c:pt>
                <c:pt idx="350">
                  <c:v>1.0304870510803947</c:v>
                </c:pt>
                <c:pt idx="351">
                  <c:v>0.99849218632046322</c:v>
                </c:pt>
                <c:pt idx="352">
                  <c:v>0.99756588098268584</c:v>
                </c:pt>
                <c:pt idx="353">
                  <c:v>0.99940175641655515</c:v>
                </c:pt>
                <c:pt idx="354">
                  <c:v>0.99916361588085123</c:v>
                </c:pt>
                <c:pt idx="355">
                  <c:v>1.0085836990506365</c:v>
                </c:pt>
                <c:pt idx="356">
                  <c:v>1.0119636386741355</c:v>
                </c:pt>
                <c:pt idx="357">
                  <c:v>1.0139276159834145</c:v>
                </c:pt>
                <c:pt idx="358">
                  <c:v>1.0102579880880793</c:v>
                </c:pt>
                <c:pt idx="359">
                  <c:v>1.0147681622602562</c:v>
                </c:pt>
                <c:pt idx="360">
                  <c:v>1.0162337382044879</c:v>
                </c:pt>
                <c:pt idx="361">
                  <c:v>1.0023785155161304</c:v>
                </c:pt>
                <c:pt idx="362">
                  <c:v>1.0019651458086198</c:v>
                </c:pt>
                <c:pt idx="363">
                  <c:v>1.0146077697145695</c:v>
                </c:pt>
                <c:pt idx="364">
                  <c:v>1.0365078652952335</c:v>
                </c:pt>
                <c:pt idx="365">
                  <c:v>1.0247684499882641</c:v>
                </c:pt>
                <c:pt idx="366">
                  <c:v>1.0316090258951469</c:v>
                </c:pt>
                <c:pt idx="367">
                  <c:v>1.0336735824287371</c:v>
                </c:pt>
                <c:pt idx="368">
                  <c:v>1.0255418467910999</c:v>
                </c:pt>
                <c:pt idx="369">
                  <c:v>1.0170015685542286</c:v>
                </c:pt>
                <c:pt idx="370">
                  <c:v>1.0045269377962063</c:v>
                </c:pt>
                <c:pt idx="371">
                  <c:v>1.0066202292598336</c:v>
                </c:pt>
                <c:pt idx="372">
                  <c:v>1.0196412029627906</c:v>
                </c:pt>
                <c:pt idx="373">
                  <c:v>1.0150928698744683</c:v>
                </c:pt>
                <c:pt idx="374">
                  <c:v>1.0131595632151704</c:v>
                </c:pt>
                <c:pt idx="375">
                  <c:v>1.0107383312010545</c:v>
                </c:pt>
                <c:pt idx="376">
                  <c:v>1.0002158140348951</c:v>
                </c:pt>
                <c:pt idx="377">
                  <c:v>1.0033661694654845</c:v>
                </c:pt>
                <c:pt idx="378">
                  <c:v>1.0043670576826313</c:v>
                </c:pt>
                <c:pt idx="379">
                  <c:v>1.0162616382273253</c:v>
                </c:pt>
                <c:pt idx="380">
                  <c:v>1.0173694213298179</c:v>
                </c:pt>
                <c:pt idx="381">
                  <c:v>1.0240581288837458</c:v>
                </c:pt>
                <c:pt idx="382">
                  <c:v>1.0271990924468046</c:v>
                </c:pt>
                <c:pt idx="383">
                  <c:v>1.023826532539972</c:v>
                </c:pt>
                <c:pt idx="384">
                  <c:v>1.0219874966339899</c:v>
                </c:pt>
                <c:pt idx="385">
                  <c:v>1.0236969290840052</c:v>
                </c:pt>
                <c:pt idx="386">
                  <c:v>1.0378099520665094</c:v>
                </c:pt>
                <c:pt idx="387">
                  <c:v>1.0380409611339536</c:v>
                </c:pt>
                <c:pt idx="388">
                  <c:v>1.0348957093063211</c:v>
                </c:pt>
                <c:pt idx="389">
                  <c:v>1.0284131562372012</c:v>
                </c:pt>
                <c:pt idx="390">
                  <c:v>1.0243574722420152</c:v>
                </c:pt>
                <c:pt idx="391">
                  <c:v>1.0299513327700358</c:v>
                </c:pt>
                <c:pt idx="392">
                  <c:v>1.0247349050796406</c:v>
                </c:pt>
                <c:pt idx="393">
                  <c:v>1.0240351571029507</c:v>
                </c:pt>
                <c:pt idx="394">
                  <c:v>1.0232321771962944</c:v>
                </c:pt>
                <c:pt idx="395">
                  <c:v>1.0201293532106208</c:v>
                </c:pt>
                <c:pt idx="396">
                  <c:v>1.0314608948501915</c:v>
                </c:pt>
                <c:pt idx="397">
                  <c:v>1.0328396889834133</c:v>
                </c:pt>
                <c:pt idx="398">
                  <c:v>1.0296595920559906</c:v>
                </c:pt>
                <c:pt idx="399">
                  <c:v>1.0272966826106171</c:v>
                </c:pt>
                <c:pt idx="400">
                  <c:v>1.0263548311440736</c:v>
                </c:pt>
                <c:pt idx="401">
                  <c:v>1.0277163063249977</c:v>
                </c:pt>
                <c:pt idx="402">
                  <c:v>1.0350685950618721</c:v>
                </c:pt>
                <c:pt idx="403">
                  <c:v>1.0337842236468062</c:v>
                </c:pt>
                <c:pt idx="404">
                  <c:v>1.0316660724660462</c:v>
                </c:pt>
                <c:pt idx="405">
                  <c:v>1.0351449776902493</c:v>
                </c:pt>
                <c:pt idx="406">
                  <c:v>1.0532276159388527</c:v>
                </c:pt>
                <c:pt idx="407">
                  <c:v>1.0604004341167557</c:v>
                </c:pt>
                <c:pt idx="408">
                  <c:v>1.0615450098225119</c:v>
                </c:pt>
                <c:pt idx="409">
                  <c:v>1.0667056114160021</c:v>
                </c:pt>
                <c:pt idx="410">
                  <c:v>1.0627059920831878</c:v>
                </c:pt>
                <c:pt idx="411">
                  <c:v>1.060722652196826</c:v>
                </c:pt>
                <c:pt idx="412">
                  <c:v>1.0501301182449094</c:v>
                </c:pt>
                <c:pt idx="413">
                  <c:v>1.0515279936190625</c:v>
                </c:pt>
                <c:pt idx="414">
                  <c:v>1.0612936552189287</c:v>
                </c:pt>
                <c:pt idx="415">
                  <c:v>1.0549247695191943</c:v>
                </c:pt>
                <c:pt idx="416">
                  <c:v>1.0516786215054101</c:v>
                </c:pt>
                <c:pt idx="417">
                  <c:v>1.0425194123254422</c:v>
                </c:pt>
                <c:pt idx="418">
                  <c:v>1.0448265476586949</c:v>
                </c:pt>
                <c:pt idx="419">
                  <c:v>1.0479480174701599</c:v>
                </c:pt>
                <c:pt idx="420">
                  <c:v>1.0557405847876344</c:v>
                </c:pt>
                <c:pt idx="421">
                  <c:v>1.0582247867364956</c:v>
                </c:pt>
                <c:pt idx="422">
                  <c:v>1.0529072953114409</c:v>
                </c:pt>
                <c:pt idx="423">
                  <c:v>1.06152987232774</c:v>
                </c:pt>
                <c:pt idx="424">
                  <c:v>1.0621923278594951</c:v>
                </c:pt>
                <c:pt idx="425">
                  <c:v>1.0606736900802984</c:v>
                </c:pt>
                <c:pt idx="426">
                  <c:v>1.050363130334844</c:v>
                </c:pt>
                <c:pt idx="427">
                  <c:v>1.0483722897991765</c:v>
                </c:pt>
                <c:pt idx="428">
                  <c:v>1.051095448749183</c:v>
                </c:pt>
                <c:pt idx="429">
                  <c:v>1.0609241002400918</c:v>
                </c:pt>
                <c:pt idx="430">
                  <c:v>1.0550382696781435</c:v>
                </c:pt>
                <c:pt idx="431">
                  <c:v>1.0490075744018463</c:v>
                </c:pt>
                <c:pt idx="432">
                  <c:v>1.0442038884681719</c:v>
                </c:pt>
                <c:pt idx="433">
                  <c:v>1.0360842018800003</c:v>
                </c:pt>
                <c:pt idx="434">
                  <c:v>1.035501467076859</c:v>
                </c:pt>
                <c:pt idx="435">
                  <c:v>1.0364353650920897</c:v>
                </c:pt>
                <c:pt idx="436">
                  <c:v>1.0436905223407649</c:v>
                </c:pt>
                <c:pt idx="437">
                  <c:v>1.0367914269568608</c:v>
                </c:pt>
                <c:pt idx="438">
                  <c:v>1.039872996809156</c:v>
                </c:pt>
                <c:pt idx="439">
                  <c:v>1.0388778518391959</c:v>
                </c:pt>
                <c:pt idx="440">
                  <c:v>1.0391879311316166</c:v>
                </c:pt>
                <c:pt idx="441">
                  <c:v>1.031989411342277</c:v>
                </c:pt>
                <c:pt idx="442">
                  <c:v>1.0280518977043567</c:v>
                </c:pt>
                <c:pt idx="443">
                  <c:v>1.0196743717342815</c:v>
                </c:pt>
                <c:pt idx="444">
                  <c:v>1.0198404592703432</c:v>
                </c:pt>
                <c:pt idx="445">
                  <c:v>1.0239812772516907</c:v>
                </c:pt>
                <c:pt idx="446">
                  <c:v>1.0119944875828688</c:v>
                </c:pt>
                <c:pt idx="447">
                  <c:v>1.0147088600497272</c:v>
                </c:pt>
                <c:pt idx="448">
                  <c:v>1.0228165587916809</c:v>
                </c:pt>
                <c:pt idx="449">
                  <c:v>1.0394041329099566</c:v>
                </c:pt>
                <c:pt idx="450">
                  <c:v>1.0350109681697952</c:v>
                </c:pt>
                <c:pt idx="451">
                  <c:v>1.0369288739754521</c:v>
                </c:pt>
                <c:pt idx="452">
                  <c:v>1.0336008046397036</c:v>
                </c:pt>
                <c:pt idx="453">
                  <c:v>1.03207546961736</c:v>
                </c:pt>
                <c:pt idx="454">
                  <c:v>1.0301955813565116</c:v>
                </c:pt>
                <c:pt idx="455">
                  <c:v>1.0301753829301818</c:v>
                </c:pt>
                <c:pt idx="456">
                  <c:v>1.0366688629182492</c:v>
                </c:pt>
                <c:pt idx="457">
                  <c:v>1.0429710675117276</c:v>
                </c:pt>
                <c:pt idx="458">
                  <c:v>1.0437744562596782</c:v>
                </c:pt>
                <c:pt idx="459">
                  <c:v>1.0391051377394684</c:v>
                </c:pt>
                <c:pt idx="460">
                  <c:v>1.044609333416729</c:v>
                </c:pt>
                <c:pt idx="461">
                  <c:v>1.0520719867689772</c:v>
                </c:pt>
                <c:pt idx="462">
                  <c:v>1.0500405143087359</c:v>
                </c:pt>
                <c:pt idx="463">
                  <c:v>1.0461378069894345</c:v>
                </c:pt>
                <c:pt idx="464">
                  <c:v>1.0457157354746287</c:v>
                </c:pt>
                <c:pt idx="465">
                  <c:v>1.0455395682421604</c:v>
                </c:pt>
                <c:pt idx="466">
                  <c:v>1.0361701372705503</c:v>
                </c:pt>
                <c:pt idx="467">
                  <c:v>1.0363205408543013</c:v>
                </c:pt>
                <c:pt idx="468">
                  <c:v>1.0362680641543964</c:v>
                </c:pt>
                <c:pt idx="469">
                  <c:v>1.0278713407485707</c:v>
                </c:pt>
                <c:pt idx="470">
                  <c:v>1.0248653152096261</c:v>
                </c:pt>
                <c:pt idx="471">
                  <c:v>1.024887174051246</c:v>
                </c:pt>
                <c:pt idx="472">
                  <c:v>1.0188989955796641</c:v>
                </c:pt>
                <c:pt idx="473">
                  <c:v>1.0067359632887858</c:v>
                </c:pt>
                <c:pt idx="474">
                  <c:v>1.0082867706748493</c:v>
                </c:pt>
                <c:pt idx="475">
                  <c:v>1.009223843731649</c:v>
                </c:pt>
                <c:pt idx="476">
                  <c:v>1.0129101157195983</c:v>
                </c:pt>
                <c:pt idx="477">
                  <c:v>1.0043688232120049</c:v>
                </c:pt>
                <c:pt idx="478">
                  <c:v>1.0127296300829933</c:v>
                </c:pt>
                <c:pt idx="479">
                  <c:v>1.0119537739621083</c:v>
                </c:pt>
                <c:pt idx="480">
                  <c:v>1.0186706721298044</c:v>
                </c:pt>
                <c:pt idx="481">
                  <c:v>1.0167764817274694</c:v>
                </c:pt>
                <c:pt idx="482">
                  <c:v>1.0092917368824226</c:v>
                </c:pt>
                <c:pt idx="483">
                  <c:v>0.99787512864932693</c:v>
                </c:pt>
                <c:pt idx="484">
                  <c:v>0.99801662079629205</c:v>
                </c:pt>
                <c:pt idx="485">
                  <c:v>0.99930240973359719</c:v>
                </c:pt>
                <c:pt idx="486">
                  <c:v>0.99540374467538217</c:v>
                </c:pt>
                <c:pt idx="487">
                  <c:v>0.99167290418881526</c:v>
                </c:pt>
                <c:pt idx="488">
                  <c:v>0.98936936901179473</c:v>
                </c:pt>
                <c:pt idx="489">
                  <c:v>0.99372575649793948</c:v>
                </c:pt>
                <c:pt idx="490">
                  <c:v>0.9930311661780955</c:v>
                </c:pt>
                <c:pt idx="491">
                  <c:v>0.99383995126556879</c:v>
                </c:pt>
                <c:pt idx="492">
                  <c:v>0.98669112678886772</c:v>
                </c:pt>
                <c:pt idx="493">
                  <c:v>0.9846616327020451</c:v>
                </c:pt>
                <c:pt idx="494">
                  <c:v>0.98980336723253914</c:v>
                </c:pt>
                <c:pt idx="495">
                  <c:v>1.0024859725008199</c:v>
                </c:pt>
                <c:pt idx="496">
                  <c:v>1.0001777095644822</c:v>
                </c:pt>
                <c:pt idx="497">
                  <c:v>1.0033449844959894</c:v>
                </c:pt>
                <c:pt idx="498">
                  <c:v>0.99756220249741268</c:v>
                </c:pt>
                <c:pt idx="499">
                  <c:v>0.99915138941929071</c:v>
                </c:pt>
                <c:pt idx="500">
                  <c:v>1.000916571463125</c:v>
                </c:pt>
                <c:pt idx="501">
                  <c:v>0.99546775517086572</c:v>
                </c:pt>
                <c:pt idx="502">
                  <c:v>0.99891158029552973</c:v>
                </c:pt>
                <c:pt idx="503">
                  <c:v>1.0111730332397471</c:v>
                </c:pt>
                <c:pt idx="504">
                  <c:v>1.015291351662428</c:v>
                </c:pt>
                <c:pt idx="505">
                  <c:v>1.0166165311786231</c:v>
                </c:pt>
                <c:pt idx="506">
                  <c:v>1.0142507690224383</c:v>
                </c:pt>
                <c:pt idx="507">
                  <c:v>1.0180708481001195</c:v>
                </c:pt>
                <c:pt idx="508">
                  <c:v>1.0219600638605733</c:v>
                </c:pt>
                <c:pt idx="509">
                  <c:v>1.0156198887483905</c:v>
                </c:pt>
                <c:pt idx="510">
                  <c:v>1.0213603715686943</c:v>
                </c:pt>
                <c:pt idx="511">
                  <c:v>1.0174581900473731</c:v>
                </c:pt>
                <c:pt idx="512">
                  <c:v>1.0134073932594099</c:v>
                </c:pt>
                <c:pt idx="513">
                  <c:v>1.0030699179196669</c:v>
                </c:pt>
                <c:pt idx="514">
                  <c:v>0.99204338122568192</c:v>
                </c:pt>
                <c:pt idx="515">
                  <c:v>0.99403207602879962</c:v>
                </c:pt>
                <c:pt idx="516">
                  <c:v>0.99255951648798402</c:v>
                </c:pt>
                <c:pt idx="517">
                  <c:v>0.99897712247964787</c:v>
                </c:pt>
                <c:pt idx="518">
                  <c:v>1.001637807243416</c:v>
                </c:pt>
                <c:pt idx="519">
                  <c:v>0.99988886592346771</c:v>
                </c:pt>
                <c:pt idx="520">
                  <c:v>0.99525731285447638</c:v>
                </c:pt>
                <c:pt idx="521">
                  <c:v>0.99704415102101451</c:v>
                </c:pt>
                <c:pt idx="522">
                  <c:v>0.99592810222962835</c:v>
                </c:pt>
                <c:pt idx="523">
                  <c:v>0.98090323133340973</c:v>
                </c:pt>
                <c:pt idx="524">
                  <c:v>0.98340959476425727</c:v>
                </c:pt>
                <c:pt idx="525">
                  <c:v>0.9847383244759591</c:v>
                </c:pt>
                <c:pt idx="526">
                  <c:v>0.99063391083477781</c:v>
                </c:pt>
                <c:pt idx="527">
                  <c:v>0.9871470339204389</c:v>
                </c:pt>
                <c:pt idx="528">
                  <c:v>0.99177727151635031</c:v>
                </c:pt>
                <c:pt idx="529">
                  <c:v>0.99078778034841886</c:v>
                </c:pt>
                <c:pt idx="530">
                  <c:v>0.98682797400895683</c:v>
                </c:pt>
                <c:pt idx="531">
                  <c:v>0.97869238265943059</c:v>
                </c:pt>
                <c:pt idx="532">
                  <c:v>0.99440407047303903</c:v>
                </c:pt>
                <c:pt idx="533">
                  <c:v>0.99858970434945482</c:v>
                </c:pt>
                <c:pt idx="534">
                  <c:v>0.99808976084660095</c:v>
                </c:pt>
                <c:pt idx="535">
                  <c:v>0.99739510565850575</c:v>
                </c:pt>
                <c:pt idx="536">
                  <c:v>0.99415346208416921</c:v>
                </c:pt>
                <c:pt idx="537">
                  <c:v>0.99336247338651207</c:v>
                </c:pt>
                <c:pt idx="538">
                  <c:v>0.99234348148708851</c:v>
                </c:pt>
                <c:pt idx="539">
                  <c:v>0.99601987617303678</c:v>
                </c:pt>
                <c:pt idx="540">
                  <c:v>0.99979045529113975</c:v>
                </c:pt>
                <c:pt idx="541">
                  <c:v>0.9962345591646008</c:v>
                </c:pt>
                <c:pt idx="542">
                  <c:v>1.0006168755444451</c:v>
                </c:pt>
                <c:pt idx="543">
                  <c:v>1.0121922418056419</c:v>
                </c:pt>
                <c:pt idx="544">
                  <c:v>1.0125718967752531</c:v>
                </c:pt>
                <c:pt idx="545">
                  <c:v>1.0201727516556147</c:v>
                </c:pt>
                <c:pt idx="546">
                  <c:v>1.0196665258274515</c:v>
                </c:pt>
                <c:pt idx="547">
                  <c:v>1.0197423727811681</c:v>
                </c:pt>
                <c:pt idx="548">
                  <c:v>1.011516388311966</c:v>
                </c:pt>
                <c:pt idx="549">
                  <c:v>1.0123904299106259</c:v>
                </c:pt>
                <c:pt idx="550">
                  <c:v>1.0120076322660045</c:v>
                </c:pt>
                <c:pt idx="551">
                  <c:v>1.0124154824564338</c:v>
                </c:pt>
                <c:pt idx="552">
                  <c:v>1.0046438025391475</c:v>
                </c:pt>
                <c:pt idx="553">
                  <c:v>1.0068199690547939</c:v>
                </c:pt>
                <c:pt idx="554">
                  <c:v>1.006461948917232</c:v>
                </c:pt>
                <c:pt idx="555">
                  <c:v>1.0056331978201876</c:v>
                </c:pt>
                <c:pt idx="556">
                  <c:v>1.0007876649963603</c:v>
                </c:pt>
                <c:pt idx="557">
                  <c:v>0.9943528953620957</c:v>
                </c:pt>
                <c:pt idx="558">
                  <c:v>0.99956669376519969</c:v>
                </c:pt>
                <c:pt idx="559">
                  <c:v>0.99978515879653784</c:v>
                </c:pt>
                <c:pt idx="560">
                  <c:v>0.9999690095896262</c:v>
                </c:pt>
                <c:pt idx="561">
                  <c:v>1.0004752312209759</c:v>
                </c:pt>
                <c:pt idx="562">
                  <c:v>0.99649362958734777</c:v>
                </c:pt>
                <c:pt idx="563">
                  <c:v>0.99654921387757966</c:v>
                </c:pt>
                <c:pt idx="564">
                  <c:v>0.99728830266180923</c:v>
                </c:pt>
                <c:pt idx="565">
                  <c:v>1.0077931220974103</c:v>
                </c:pt>
                <c:pt idx="566">
                  <c:v>1.0067874004474642</c:v>
                </c:pt>
                <c:pt idx="567">
                  <c:v>1.0062784325856973</c:v>
                </c:pt>
                <c:pt idx="568">
                  <c:v>1.0000771616658648</c:v>
                </c:pt>
                <c:pt idx="569">
                  <c:v>1.0004207673709096</c:v>
                </c:pt>
                <c:pt idx="570">
                  <c:v>0.99399075438689288</c:v>
                </c:pt>
                <c:pt idx="571">
                  <c:v>0.99421692381422477</c:v>
                </c:pt>
                <c:pt idx="572">
                  <c:v>0.99871950800914833</c:v>
                </c:pt>
                <c:pt idx="573">
                  <c:v>0.99779231243016497</c:v>
                </c:pt>
                <c:pt idx="574">
                  <c:v>1.0018828247243259</c:v>
                </c:pt>
                <c:pt idx="575">
                  <c:v>1.004466002880954</c:v>
                </c:pt>
                <c:pt idx="576">
                  <c:v>1.0027515400898606</c:v>
                </c:pt>
                <c:pt idx="577">
                  <c:v>1.0078942168327851</c:v>
                </c:pt>
                <c:pt idx="578">
                  <c:v>1.005199811754901</c:v>
                </c:pt>
                <c:pt idx="579">
                  <c:v>1.0057792416177158</c:v>
                </c:pt>
                <c:pt idx="580">
                  <c:v>1.0055123591827948</c:v>
                </c:pt>
                <c:pt idx="581">
                  <c:v>1.0015297774661267</c:v>
                </c:pt>
                <c:pt idx="582">
                  <c:v>1.0064852128892214</c:v>
                </c:pt>
                <c:pt idx="583">
                  <c:v>1.0031688794998406</c:v>
                </c:pt>
                <c:pt idx="584">
                  <c:v>1.0031921418802954</c:v>
                </c:pt>
                <c:pt idx="585">
                  <c:v>1.0092086059870202</c:v>
                </c:pt>
                <c:pt idx="586">
                  <c:v>1.0094025335147736</c:v>
                </c:pt>
                <c:pt idx="587">
                  <c:v>1.0079139651979894</c:v>
                </c:pt>
                <c:pt idx="588">
                  <c:v>1.0128632961447583</c:v>
                </c:pt>
                <c:pt idx="589">
                  <c:v>1.0165802996749866</c:v>
                </c:pt>
                <c:pt idx="590">
                  <c:v>1.011895820552591</c:v>
                </c:pt>
                <c:pt idx="591">
                  <c:v>1.0098328721114358</c:v>
                </c:pt>
                <c:pt idx="592">
                  <c:v>1.0026272829046772</c:v>
                </c:pt>
                <c:pt idx="593">
                  <c:v>1.0048707886440527</c:v>
                </c:pt>
                <c:pt idx="594">
                  <c:v>1.0046665923734308</c:v>
                </c:pt>
                <c:pt idx="595">
                  <c:v>1.0071052552928046</c:v>
                </c:pt>
                <c:pt idx="596">
                  <c:v>1.0047014818577293</c:v>
                </c:pt>
                <c:pt idx="597">
                  <c:v>1.00814684449959</c:v>
                </c:pt>
                <c:pt idx="598">
                  <c:v>1.0084988884593209</c:v>
                </c:pt>
                <c:pt idx="599">
                  <c:v>1.0118826342306599</c:v>
                </c:pt>
                <c:pt idx="600">
                  <c:v>1.0117144682825197</c:v>
                </c:pt>
                <c:pt idx="601">
                  <c:v>1.0126974086724572</c:v>
                </c:pt>
                <c:pt idx="602">
                  <c:v>1.0145121387297455</c:v>
                </c:pt>
                <c:pt idx="603">
                  <c:v>1.0140123962733794</c:v>
                </c:pt>
                <c:pt idx="604">
                  <c:v>1.0137237519701072</c:v>
                </c:pt>
                <c:pt idx="605">
                  <c:v>1.0147047529121282</c:v>
                </c:pt>
                <c:pt idx="606">
                  <c:v>1.0078608584781903</c:v>
                </c:pt>
                <c:pt idx="607">
                  <c:v>1.0066031582813093</c:v>
                </c:pt>
                <c:pt idx="608">
                  <c:v>1.0077832680607142</c:v>
                </c:pt>
                <c:pt idx="609">
                  <c:v>1.0130198371303245</c:v>
                </c:pt>
                <c:pt idx="610">
                  <c:v>1.0135868545732649</c:v>
                </c:pt>
                <c:pt idx="611">
                  <c:v>1.0123855516564293</c:v>
                </c:pt>
                <c:pt idx="612">
                  <c:v>1.0086694849832751</c:v>
                </c:pt>
                <c:pt idx="613">
                  <c:v>1.0092974373506634</c:v>
                </c:pt>
                <c:pt idx="614">
                  <c:v>1.009890702790414</c:v>
                </c:pt>
                <c:pt idx="615">
                  <c:v>1.015844634518803</c:v>
                </c:pt>
                <c:pt idx="616">
                  <c:v>1.0170847977402682</c:v>
                </c:pt>
                <c:pt idx="617">
                  <c:v>1.0257308560842622</c:v>
                </c:pt>
                <c:pt idx="618">
                  <c:v>1.0309827633255768</c:v>
                </c:pt>
                <c:pt idx="619">
                  <c:v>1.0450502058422659</c:v>
                </c:pt>
                <c:pt idx="620">
                  <c:v>1.0467779070572851</c:v>
                </c:pt>
                <c:pt idx="621">
                  <c:v>1.0447653865117086</c:v>
                </c:pt>
                <c:pt idx="622">
                  <c:v>1.050984522255326</c:v>
                </c:pt>
                <c:pt idx="623">
                  <c:v>1.0466460176695338</c:v>
                </c:pt>
                <c:pt idx="624">
                  <c:v>1.0570238324903105</c:v>
                </c:pt>
                <c:pt idx="625">
                  <c:v>1.0558179934256857</c:v>
                </c:pt>
                <c:pt idx="626">
                  <c:v>1.0546253948540909</c:v>
                </c:pt>
                <c:pt idx="627">
                  <c:v>1.0469786053516048</c:v>
                </c:pt>
                <c:pt idx="628">
                  <c:v>1.0478446712841756</c:v>
                </c:pt>
                <c:pt idx="629">
                  <c:v>1.0554974268398316</c:v>
                </c:pt>
                <c:pt idx="630">
                  <c:v>1.0537543793975517</c:v>
                </c:pt>
                <c:pt idx="631">
                  <c:v>1.0542930641792452</c:v>
                </c:pt>
                <c:pt idx="632">
                  <c:v>1.0505944403392089</c:v>
                </c:pt>
                <c:pt idx="633">
                  <c:v>1.0561721958076937</c:v>
                </c:pt>
                <c:pt idx="634">
                  <c:v>1.0594497449852947</c:v>
                </c:pt>
                <c:pt idx="635">
                  <c:v>1.0595565368387538</c:v>
                </c:pt>
                <c:pt idx="636">
                  <c:v>1.0576795088889921</c:v>
                </c:pt>
                <c:pt idx="637">
                  <c:v>1.0551174579737714</c:v>
                </c:pt>
                <c:pt idx="638">
                  <c:v>1.0576149854295864</c:v>
                </c:pt>
                <c:pt idx="639">
                  <c:v>1.0529479689207899</c:v>
                </c:pt>
                <c:pt idx="640">
                  <c:v>1.0489847734925948</c:v>
                </c:pt>
                <c:pt idx="641">
                  <c:v>1.0499670594615467</c:v>
                </c:pt>
                <c:pt idx="642">
                  <c:v>1.0466813077908752</c:v>
                </c:pt>
                <c:pt idx="643">
                  <c:v>1.0527623922852294</c:v>
                </c:pt>
                <c:pt idx="644">
                  <c:v>1.05677184143866</c:v>
                </c:pt>
                <c:pt idx="645">
                  <c:v>1.0636765089555262</c:v>
                </c:pt>
                <c:pt idx="646">
                  <c:v>1.0686134396897462</c:v>
                </c:pt>
                <c:pt idx="647">
                  <c:v>1.0724197775221649</c:v>
                </c:pt>
                <c:pt idx="648">
                  <c:v>1.0774842051576485</c:v>
                </c:pt>
                <c:pt idx="649">
                  <c:v>1.0768906829586533</c:v>
                </c:pt>
                <c:pt idx="650">
                  <c:v>1.0741210626779805</c:v>
                </c:pt>
                <c:pt idx="651">
                  <c:v>1.0722092511518226</c:v>
                </c:pt>
                <c:pt idx="652">
                  <c:v>1.07545172533726</c:v>
                </c:pt>
                <c:pt idx="653">
                  <c:v>1.0755367619534772</c:v>
                </c:pt>
                <c:pt idx="654">
                  <c:v>1.0651187491402139</c:v>
                </c:pt>
                <c:pt idx="655">
                  <c:v>1.0683105744723334</c:v>
                </c:pt>
                <c:pt idx="656">
                  <c:v>1.0702997063044146</c:v>
                </c:pt>
                <c:pt idx="657">
                  <c:v>1.0750833532461046</c:v>
                </c:pt>
                <c:pt idx="658">
                  <c:v>1.0656860773061978</c:v>
                </c:pt>
                <c:pt idx="659">
                  <c:v>1.0704547610543071</c:v>
                </c:pt>
                <c:pt idx="660">
                  <c:v>1.0796697050377784</c:v>
                </c:pt>
                <c:pt idx="661">
                  <c:v>1.078620967151682</c:v>
                </c:pt>
                <c:pt idx="662">
                  <c:v>1.0788675698428374</c:v>
                </c:pt>
                <c:pt idx="663">
                  <c:v>1.0815604073540519</c:v>
                </c:pt>
                <c:pt idx="664">
                  <c:v>1.0824883689103051</c:v>
                </c:pt>
                <c:pt idx="665">
                  <c:v>1.089024963383544</c:v>
                </c:pt>
                <c:pt idx="666">
                  <c:v>1.0898796562713153</c:v>
                </c:pt>
                <c:pt idx="667">
                  <c:v>1.0866590194610275</c:v>
                </c:pt>
                <c:pt idx="668">
                  <c:v>1.0844169881151908</c:v>
                </c:pt>
                <c:pt idx="669">
                  <c:v>1.0831666619415494</c:v>
                </c:pt>
                <c:pt idx="670">
                  <c:v>1.088094847480253</c:v>
                </c:pt>
                <c:pt idx="671">
                  <c:v>1.084788834304639</c:v>
                </c:pt>
                <c:pt idx="672">
                  <c:v>1.0849158057145085</c:v>
                </c:pt>
                <c:pt idx="673">
                  <c:v>1.0887435158676995</c:v>
                </c:pt>
                <c:pt idx="674">
                  <c:v>1.0855906332260987</c:v>
                </c:pt>
                <c:pt idx="675">
                  <c:v>1.0826045146526713</c:v>
                </c:pt>
                <c:pt idx="676">
                  <c:v>1.0776240470774221</c:v>
                </c:pt>
                <c:pt idx="677">
                  <c:v>1.0766000531553597</c:v>
                </c:pt>
                <c:pt idx="678">
                  <c:v>1.0721156349279739</c:v>
                </c:pt>
                <c:pt idx="679">
                  <c:v>1.0830140984166192</c:v>
                </c:pt>
                <c:pt idx="680">
                  <c:v>1.0910574835766387</c:v>
                </c:pt>
                <c:pt idx="681">
                  <c:v>1.0953586603848322</c:v>
                </c:pt>
                <c:pt idx="682">
                  <c:v>1.1042191009868729</c:v>
                </c:pt>
                <c:pt idx="683">
                  <c:v>1.1059563454482109</c:v>
                </c:pt>
                <c:pt idx="684">
                  <c:v>1.107401279378206</c:v>
                </c:pt>
                <c:pt idx="685">
                  <c:v>1.1071429017972563</c:v>
                </c:pt>
                <c:pt idx="686">
                  <c:v>1.1083001614860082</c:v>
                </c:pt>
                <c:pt idx="687">
                  <c:v>1.108341700290348</c:v>
                </c:pt>
                <c:pt idx="688">
                  <c:v>1.1233082281340812</c:v>
                </c:pt>
                <c:pt idx="689">
                  <c:v>1.1234572385516393</c:v>
                </c:pt>
                <c:pt idx="690">
                  <c:v>1.1313680158866275</c:v>
                </c:pt>
                <c:pt idx="691">
                  <c:v>1.1279306205036679</c:v>
                </c:pt>
                <c:pt idx="692">
                  <c:v>1.1274298296339431</c:v>
                </c:pt>
                <c:pt idx="693">
                  <c:v>1.1241617897944449</c:v>
                </c:pt>
                <c:pt idx="694">
                  <c:v>1.1182404180860184</c:v>
                </c:pt>
                <c:pt idx="695">
                  <c:v>1.1175573520725519</c:v>
                </c:pt>
                <c:pt idx="696">
                  <c:v>1.1175214235648094</c:v>
                </c:pt>
                <c:pt idx="697">
                  <c:v>1.1268199748316086</c:v>
                </c:pt>
                <c:pt idx="698">
                  <c:v>1.1439600368789855</c:v>
                </c:pt>
                <c:pt idx="699">
                  <c:v>1.1521966543269819</c:v>
                </c:pt>
                <c:pt idx="700">
                  <c:v>1.1603191753149757</c:v>
                </c:pt>
                <c:pt idx="701">
                  <c:v>1.1673767362248364</c:v>
                </c:pt>
                <c:pt idx="702">
                  <c:v>1.1793335301619652</c:v>
                </c:pt>
                <c:pt idx="703">
                  <c:v>1.1819901053892206</c:v>
                </c:pt>
                <c:pt idx="704">
                  <c:v>1.204470866588607</c:v>
                </c:pt>
                <c:pt idx="705">
                  <c:v>1.2131751446452719</c:v>
                </c:pt>
                <c:pt idx="706">
                  <c:v>1.242084909268653</c:v>
                </c:pt>
                <c:pt idx="707">
                  <c:v>1.2444050596788419</c:v>
                </c:pt>
                <c:pt idx="708">
                  <c:v>1.2715251993795025</c:v>
                </c:pt>
                <c:pt idx="709">
                  <c:v>1.2366668902432452</c:v>
                </c:pt>
                <c:pt idx="710">
                  <c:v>1.2616110165966863</c:v>
                </c:pt>
                <c:pt idx="711">
                  <c:v>1.2542184087138262</c:v>
                </c:pt>
                <c:pt idx="712">
                  <c:v>1.2569827234209323</c:v>
                </c:pt>
                <c:pt idx="713">
                  <c:v>1.2623403893028993</c:v>
                </c:pt>
                <c:pt idx="714">
                  <c:v>1.2806211133593461</c:v>
                </c:pt>
                <c:pt idx="715">
                  <c:v>1.2932437850182683</c:v>
                </c:pt>
                <c:pt idx="716">
                  <c:v>1.2906227536512525</c:v>
                </c:pt>
                <c:pt idx="717">
                  <c:v>1.2991394939821548</c:v>
                </c:pt>
                <c:pt idx="718">
                  <c:v>1.3023051587521228</c:v>
                </c:pt>
                <c:pt idx="719">
                  <c:v>1.2877924939550627</c:v>
                </c:pt>
                <c:pt idx="720">
                  <c:v>1.2681269164218834</c:v>
                </c:pt>
                <c:pt idx="721">
                  <c:v>1.2919684815803931</c:v>
                </c:pt>
                <c:pt idx="722">
                  <c:v>1.3160381619972796</c:v>
                </c:pt>
                <c:pt idx="723">
                  <c:v>1.3185432026477968</c:v>
                </c:pt>
                <c:pt idx="724">
                  <c:v>1.3192308544903117</c:v>
                </c:pt>
                <c:pt idx="725">
                  <c:v>1.3358653423445845</c:v>
                </c:pt>
                <c:pt idx="726">
                  <c:v>1.3591848742835206</c:v>
                </c:pt>
                <c:pt idx="727">
                  <c:v>1.3595010308923705</c:v>
                </c:pt>
                <c:pt idx="728">
                  <c:v>1.3600509783797268</c:v>
                </c:pt>
                <c:pt idx="729">
                  <c:v>1.3420004274378272</c:v>
                </c:pt>
                <c:pt idx="730">
                  <c:v>1.3395729076258351</c:v>
                </c:pt>
                <c:pt idx="731">
                  <c:v>1.3327819753984376</c:v>
                </c:pt>
                <c:pt idx="732">
                  <c:v>1.3335177975682313</c:v>
                </c:pt>
                <c:pt idx="733">
                  <c:v>1.331592569313883</c:v>
                </c:pt>
                <c:pt idx="734">
                  <c:v>1.3548679647343942</c:v>
                </c:pt>
                <c:pt idx="735">
                  <c:v>1.3625620861905268</c:v>
                </c:pt>
                <c:pt idx="736">
                  <c:v>1.3025303229697733</c:v>
                </c:pt>
                <c:pt idx="737">
                  <c:v>1.3116505209351643</c:v>
                </c:pt>
                <c:pt idx="738">
                  <c:v>1.3452864445635926</c:v>
                </c:pt>
                <c:pt idx="739">
                  <c:v>1.3500159947264776</c:v>
                </c:pt>
                <c:pt idx="740">
                  <c:v>1.3511419403344407</c:v>
                </c:pt>
                <c:pt idx="741">
                  <c:v>1.3596299539080727</c:v>
                </c:pt>
                <c:pt idx="742">
                  <c:v>1.3523261077963444</c:v>
                </c:pt>
                <c:pt idx="743">
                  <c:v>1.3409744622965374</c:v>
                </c:pt>
                <c:pt idx="744">
                  <c:v>1.3311666348792235</c:v>
                </c:pt>
                <c:pt idx="745">
                  <c:v>1.3204758815999211</c:v>
                </c:pt>
                <c:pt idx="746">
                  <c:v>1.302900281200128</c:v>
                </c:pt>
                <c:pt idx="747">
                  <c:v>1.3211840842354365</c:v>
                </c:pt>
                <c:pt idx="748">
                  <c:v>1.3136454333711558</c:v>
                </c:pt>
                <c:pt idx="749">
                  <c:v>1.3072157195789977</c:v>
                </c:pt>
                <c:pt idx="750">
                  <c:v>1.2946940412102665</c:v>
                </c:pt>
                <c:pt idx="751">
                  <c:v>1.3021603235510724</c:v>
                </c:pt>
                <c:pt idx="752">
                  <c:v>1.3153117100754874</c:v>
                </c:pt>
                <c:pt idx="753">
                  <c:v>1.3212155877414384</c:v>
                </c:pt>
                <c:pt idx="754">
                  <c:v>1.3238859020862468</c:v>
                </c:pt>
                <c:pt idx="755">
                  <c:v>1.3304175817956907</c:v>
                </c:pt>
                <c:pt idx="756">
                  <c:v>1.3379165461304303</c:v>
                </c:pt>
                <c:pt idx="757">
                  <c:v>1.343435296453003</c:v>
                </c:pt>
                <c:pt idx="758">
                  <c:v>1.3347699697013442</c:v>
                </c:pt>
                <c:pt idx="759">
                  <c:v>1.3536795146204501</c:v>
                </c:pt>
                <c:pt idx="760">
                  <c:v>1.3550206407445629</c:v>
                </c:pt>
                <c:pt idx="761">
                  <c:v>1.3613234333941622</c:v>
                </c:pt>
                <c:pt idx="762">
                  <c:v>1.3404366799904965</c:v>
                </c:pt>
                <c:pt idx="763">
                  <c:v>1.3451719787423642</c:v>
                </c:pt>
                <c:pt idx="764">
                  <c:v>1.3371717996989889</c:v>
                </c:pt>
                <c:pt idx="765">
                  <c:v>1.3327470828264587</c:v>
                </c:pt>
                <c:pt idx="766">
                  <c:v>1.3452958658630603</c:v>
                </c:pt>
                <c:pt idx="767">
                  <c:v>1.341562242420449</c:v>
                </c:pt>
                <c:pt idx="768">
                  <c:v>1.3427047612077168</c:v>
                </c:pt>
                <c:pt idx="769">
                  <c:v>1.3583291224387652</c:v>
                </c:pt>
                <c:pt idx="770">
                  <c:v>1.3636072252368245</c:v>
                </c:pt>
                <c:pt idx="771">
                  <c:v>1.3823368943349421</c:v>
                </c:pt>
                <c:pt idx="772">
                  <c:v>1.3928916307756678</c:v>
                </c:pt>
                <c:pt idx="773">
                  <c:v>1.4125739676406734</c:v>
                </c:pt>
                <c:pt idx="774">
                  <c:v>1.4107562524223103</c:v>
                </c:pt>
                <c:pt idx="775">
                  <c:v>1.4228223405224929</c:v>
                </c:pt>
                <c:pt idx="776">
                  <c:v>1.4403382972906875</c:v>
                </c:pt>
                <c:pt idx="777">
                  <c:v>1.4404142422003998</c:v>
                </c:pt>
                <c:pt idx="778">
                  <c:v>1.4329985969744274</c:v>
                </c:pt>
                <c:pt idx="779">
                  <c:v>1.4345141696995616</c:v>
                </c:pt>
                <c:pt idx="780">
                  <c:v>1.4345141696995616</c:v>
                </c:pt>
                <c:pt idx="781">
                  <c:v>1.4553303992088975</c:v>
                </c:pt>
                <c:pt idx="782">
                  <c:v>1.4469053537389227</c:v>
                </c:pt>
                <c:pt idx="783">
                  <c:v>1.4597105100075383</c:v>
                </c:pt>
                <c:pt idx="784">
                  <c:v>1.4614401998968869</c:v>
                </c:pt>
                <c:pt idx="785">
                  <c:v>1.4701847179055054</c:v>
                </c:pt>
                <c:pt idx="786">
                  <c:v>1.4859047861758781</c:v>
                </c:pt>
                <c:pt idx="787">
                  <c:v>1.4915099227226136</c:v>
                </c:pt>
                <c:pt idx="788">
                  <c:v>1.4845449596503275</c:v>
                </c:pt>
                <c:pt idx="789">
                  <c:v>1.4998674178500853</c:v>
                </c:pt>
                <c:pt idx="790">
                  <c:v>1.5142029659589304</c:v>
                </c:pt>
                <c:pt idx="791">
                  <c:v>1.5182706107215622</c:v>
                </c:pt>
                <c:pt idx="792">
                  <c:v>1.508716396767166</c:v>
                </c:pt>
                <c:pt idx="793">
                  <c:v>1.5337750346098702</c:v>
                </c:pt>
                <c:pt idx="794">
                  <c:v>1.5488378400209484</c:v>
                </c:pt>
                <c:pt idx="795">
                  <c:v>1.5378822506916663</c:v>
                </c:pt>
                <c:pt idx="796">
                  <c:v>1.5576769483614088</c:v>
                </c:pt>
                <c:pt idx="797">
                  <c:v>1.5797155867160937</c:v>
                </c:pt>
                <c:pt idx="798">
                  <c:v>1.5798355177059664</c:v>
                </c:pt>
                <c:pt idx="799">
                  <c:v>1.5725042706753789</c:v>
                </c:pt>
                <c:pt idx="800">
                  <c:v>1.5919588909006532</c:v>
                </c:pt>
                <c:pt idx="801">
                  <c:v>1.5805153913411161</c:v>
                </c:pt>
                <c:pt idx="802">
                  <c:v>1.586542578730213</c:v>
                </c:pt>
                <c:pt idx="803">
                  <c:v>1.5827685119610759</c:v>
                </c:pt>
                <c:pt idx="804">
                  <c:v>1.5901938522885279</c:v>
                </c:pt>
                <c:pt idx="805">
                  <c:v>1.5554334325211272</c:v>
                </c:pt>
                <c:pt idx="806">
                  <c:v>1.5473587899847054</c:v>
                </c:pt>
                <c:pt idx="807">
                  <c:v>1.5320769107041738</c:v>
                </c:pt>
                <c:pt idx="808">
                  <c:v>1.5482805795288932</c:v>
                </c:pt>
                <c:pt idx="809">
                  <c:v>1.5734138986382671</c:v>
                </c:pt>
                <c:pt idx="810">
                  <c:v>1.5842479832481502</c:v>
                </c:pt>
                <c:pt idx="811">
                  <c:v>1.5799695705150101</c:v>
                </c:pt>
                <c:pt idx="812">
                  <c:v>1.5781520866328607</c:v>
                </c:pt>
                <c:pt idx="813">
                  <c:v>1.5641985412279442</c:v>
                </c:pt>
                <c:pt idx="814">
                  <c:v>1.5570504535272969</c:v>
                </c:pt>
                <c:pt idx="815">
                  <c:v>1.5843661740895427</c:v>
                </c:pt>
                <c:pt idx="816">
                  <c:v>1.588373531138366</c:v>
                </c:pt>
                <c:pt idx="817">
                  <c:v>1.6040481265114701</c:v>
                </c:pt>
                <c:pt idx="818">
                  <c:v>1.6241844279301902</c:v>
                </c:pt>
                <c:pt idx="819">
                  <c:v>1.6510532975623868</c:v>
                </c:pt>
                <c:pt idx="820">
                  <c:v>1.6683311040069908</c:v>
                </c:pt>
                <c:pt idx="821">
                  <c:v>1.6645152290351111</c:v>
                </c:pt>
                <c:pt idx="822">
                  <c:v>1.6011957173382336</c:v>
                </c:pt>
                <c:pt idx="823">
                  <c:v>1.6021976560960804</c:v>
                </c:pt>
                <c:pt idx="824">
                  <c:v>1.6443831131273721</c:v>
                </c:pt>
                <c:pt idx="825">
                  <c:v>1.6602019784160973</c:v>
                </c:pt>
                <c:pt idx="826">
                  <c:v>1.6571948205892477</c:v>
                </c:pt>
                <c:pt idx="827">
                  <c:v>1.6645630034730967</c:v>
                </c:pt>
                <c:pt idx="828">
                  <c:v>1.6735677201368178</c:v>
                </c:pt>
                <c:pt idx="829">
                  <c:v>1.6962909296115118</c:v>
                </c:pt>
                <c:pt idx="830">
                  <c:v>1.6901212734408251</c:v>
                </c:pt>
                <c:pt idx="831">
                  <c:v>1.6886779627860178</c:v>
                </c:pt>
                <c:pt idx="832">
                  <c:v>1.6877015164380749</c:v>
                </c:pt>
                <c:pt idx="833">
                  <c:v>1.6925073676014493</c:v>
                </c:pt>
                <c:pt idx="834">
                  <c:v>1.672239885936613</c:v>
                </c:pt>
                <c:pt idx="835">
                  <c:v>1.6439643035781555</c:v>
                </c:pt>
                <c:pt idx="836">
                  <c:v>1.6574642011510721</c:v>
                </c:pt>
                <c:pt idx="837">
                  <c:v>1.620283831580964</c:v>
                </c:pt>
                <c:pt idx="838">
                  <c:v>1.5676959554419843</c:v>
                </c:pt>
                <c:pt idx="839">
                  <c:v>1.594489029121493</c:v>
                </c:pt>
                <c:pt idx="840">
                  <c:v>1.6118183355654923</c:v>
                </c:pt>
                <c:pt idx="841">
                  <c:v>1.580352501919752</c:v>
                </c:pt>
                <c:pt idx="842">
                  <c:v>1.5136473304421014</c:v>
                </c:pt>
                <c:pt idx="843">
                  <c:v>1.4881251748314455</c:v>
                </c:pt>
                <c:pt idx="844">
                  <c:v>1.5388917675396336</c:v>
                </c:pt>
                <c:pt idx="845">
                  <c:v>1.4992789000017812</c:v>
                </c:pt>
                <c:pt idx="846">
                  <c:v>1.4730343731023612</c:v>
                </c:pt>
                <c:pt idx="847">
                  <c:v>1.433039215447923</c:v>
                </c:pt>
                <c:pt idx="848">
                  <c:v>1.45487199546747</c:v>
                </c:pt>
                <c:pt idx="849">
                  <c:v>1.4435677387409784</c:v>
                </c:pt>
                <c:pt idx="850">
                  <c:v>1.3972555159716331</c:v>
                </c:pt>
                <c:pt idx="851">
                  <c:v>1.4390267520966058</c:v>
                </c:pt>
                <c:pt idx="852">
                  <c:v>1.4764253003590493</c:v>
                </c:pt>
                <c:pt idx="853">
                  <c:v>1.4955160582824385</c:v>
                </c:pt>
                <c:pt idx="854">
                  <c:v>1.4772084245511516</c:v>
                </c:pt>
                <c:pt idx="855">
                  <c:v>1.450958853580792</c:v>
                </c:pt>
                <c:pt idx="856">
                  <c:v>1.4568599567348359</c:v>
                </c:pt>
                <c:pt idx="857">
                  <c:v>1.484981536283237</c:v>
                </c:pt>
                <c:pt idx="858">
                  <c:v>1.4872629419929559</c:v>
                </c:pt>
                <c:pt idx="859">
                  <c:v>1.488638990283192</c:v>
                </c:pt>
                <c:pt idx="860">
                  <c:v>1.4871591883953081</c:v>
                </c:pt>
                <c:pt idx="861">
                  <c:v>1.5046928832971058</c:v>
                </c:pt>
                <c:pt idx="862">
                  <c:v>1.4922975471862752</c:v>
                </c:pt>
                <c:pt idx="863">
                  <c:v>1.428061553194296</c:v>
                </c:pt>
                <c:pt idx="864">
                  <c:v>1.4273714771477108</c:v>
                </c:pt>
                <c:pt idx="865">
                  <c:v>1.4493325287705014</c:v>
                </c:pt>
                <c:pt idx="866">
                  <c:v>1.4290963138569193</c:v>
                </c:pt>
                <c:pt idx="867">
                  <c:v>1.4292615976003009</c:v>
                </c:pt>
                <c:pt idx="868">
                  <c:v>1.4314767129595056</c:v>
                </c:pt>
                <c:pt idx="869">
                  <c:v>1.4532123263483068</c:v>
                </c:pt>
                <c:pt idx="870">
                  <c:v>1.4392146219218773</c:v>
                </c:pt>
                <c:pt idx="871">
                  <c:v>1.4330642655741384</c:v>
                </c:pt>
                <c:pt idx="872">
                  <c:v>1.4472699953438242</c:v>
                </c:pt>
                <c:pt idx="873">
                  <c:v>1.4799318978886054</c:v>
                </c:pt>
                <c:pt idx="874">
                  <c:v>1.4760553579644877</c:v>
                </c:pt>
                <c:pt idx="875">
                  <c:v>1.4659080849327508</c:v>
                </c:pt>
                <c:pt idx="876">
                  <c:v>1.4769788158444779</c:v>
                </c:pt>
                <c:pt idx="877">
                  <c:v>1.4771686435150024</c:v>
                </c:pt>
                <c:pt idx="878">
                  <c:v>1.4784227268147501</c:v>
                </c:pt>
                <c:pt idx="879">
                  <c:v>1.4328895280155547</c:v>
                </c:pt>
                <c:pt idx="880">
                  <c:v>1.4438365561288655</c:v>
                </c:pt>
                <c:pt idx="881">
                  <c:v>1.4213862155552894</c:v>
                </c:pt>
                <c:pt idx="882">
                  <c:v>1.3909241818873379</c:v>
                </c:pt>
                <c:pt idx="883">
                  <c:v>1.3346211799342473</c:v>
                </c:pt>
                <c:pt idx="884">
                  <c:v>1.2933249649533423</c:v>
                </c:pt>
                <c:pt idx="885">
                  <c:v>1.2907334532658719</c:v>
                </c:pt>
                <c:pt idx="886">
                  <c:v>1.3234983840715437</c:v>
                </c:pt>
                <c:pt idx="887">
                  <c:v>1.3486893168463827</c:v>
                </c:pt>
                <c:pt idx="888">
                  <c:v>1.353767808496853</c:v>
                </c:pt>
                <c:pt idx="889">
                  <c:v>1.3539957711112598</c:v>
                </c:pt>
                <c:pt idx="890">
                  <c:v>1.3547551671729943</c:v>
                </c:pt>
                <c:pt idx="891">
                  <c:v>1.3346244392124267</c:v>
                </c:pt>
                <c:pt idx="892">
                  <c:v>1.349112763391215</c:v>
                </c:pt>
                <c:pt idx="893">
                  <c:v>1.3610727078258333</c:v>
                </c:pt>
                <c:pt idx="894">
                  <c:v>1.3534490295553383</c:v>
                </c:pt>
                <c:pt idx="895">
                  <c:v>1.3517883523117455</c:v>
                </c:pt>
                <c:pt idx="896">
                  <c:v>1.3404857848183422</c:v>
                </c:pt>
                <c:pt idx="897">
                  <c:v>1.3173162276980519</c:v>
                </c:pt>
                <c:pt idx="898">
                  <c:v>1.3461460724856185</c:v>
                </c:pt>
                <c:pt idx="899">
                  <c:v>1.3331025024579743</c:v>
                </c:pt>
                <c:pt idx="900">
                  <c:v>1.3357500978476597</c:v>
                </c:pt>
                <c:pt idx="901">
                  <c:v>1.3462249011619221</c:v>
                </c:pt>
                <c:pt idx="902">
                  <c:v>1.3514447955172879</c:v>
                </c:pt>
                <c:pt idx="903">
                  <c:v>1.3377104832861479</c:v>
                </c:pt>
                <c:pt idx="904">
                  <c:v>1.3417091558320768</c:v>
                </c:pt>
                <c:pt idx="905">
                  <c:v>1.3323157507666292</c:v>
                </c:pt>
                <c:pt idx="906">
                  <c:v>1.3346311106681137</c:v>
                </c:pt>
                <c:pt idx="907">
                  <c:v>1.3235204267742919</c:v>
                </c:pt>
                <c:pt idx="908">
                  <c:v>1.3282959266826937</c:v>
                </c:pt>
                <c:pt idx="909">
                  <c:v>1.3458767141456922</c:v>
                </c:pt>
                <c:pt idx="910">
                  <c:v>1.3543958080537715</c:v>
                </c:pt>
                <c:pt idx="911">
                  <c:v>1.3748815535857009</c:v>
                </c:pt>
                <c:pt idx="912">
                  <c:v>1.3747220609968382</c:v>
                </c:pt>
                <c:pt idx="913">
                  <c:v>1.3689338456611457</c:v>
                </c:pt>
                <c:pt idx="914">
                  <c:v>1.3838609415843661</c:v>
                </c:pt>
                <c:pt idx="915">
                  <c:v>1.3920667850488988</c:v>
                </c:pt>
                <c:pt idx="916">
                  <c:v>1.3921662062034792</c:v>
                </c:pt>
                <c:pt idx="917">
                  <c:v>1.4006048621602258</c:v>
                </c:pt>
                <c:pt idx="918">
                  <c:v>1.382328665779484</c:v>
                </c:pt>
                <c:pt idx="919">
                  <c:v>1.3918104469007395</c:v>
                </c:pt>
                <c:pt idx="920">
                  <c:v>1.4008397956407528</c:v>
                </c:pt>
                <c:pt idx="921">
                  <c:v>1.4049664153070764</c:v>
                </c:pt>
                <c:pt idx="922">
                  <c:v>1.4068502726353507</c:v>
                </c:pt>
                <c:pt idx="923">
                  <c:v>1.3954465410866153</c:v>
                </c:pt>
                <c:pt idx="924">
                  <c:v>1.396731929414565</c:v>
                </c:pt>
                <c:pt idx="925">
                  <c:v>1.3967263819970326</c:v>
                </c:pt>
                <c:pt idx="926">
                  <c:v>1.3862999301033805</c:v>
                </c:pt>
                <c:pt idx="927">
                  <c:v>1.3843631014763238</c:v>
                </c:pt>
                <c:pt idx="928">
                  <c:v>1.4132634720376842</c:v>
                </c:pt>
                <c:pt idx="929">
                  <c:v>1.4263671200878461</c:v>
                </c:pt>
                <c:pt idx="930">
                  <c:v>1.442329320399649</c:v>
                </c:pt>
                <c:pt idx="931">
                  <c:v>1.4499019436365221</c:v>
                </c:pt>
                <c:pt idx="932">
                  <c:v>1.4469113934003826</c:v>
                </c:pt>
                <c:pt idx="933">
                  <c:v>1.4475369155500855</c:v>
                </c:pt>
                <c:pt idx="934">
                  <c:v>1.4409838077010282</c:v>
                </c:pt>
                <c:pt idx="935">
                  <c:v>1.4325389474085142</c:v>
                </c:pt>
                <c:pt idx="936">
                  <c:v>1.4357861124024132</c:v>
                </c:pt>
                <c:pt idx="937">
                  <c:v>1.4348387103105793</c:v>
                </c:pt>
                <c:pt idx="938">
                  <c:v>1.4272280040246441</c:v>
                </c:pt>
                <c:pt idx="939">
                  <c:v>1.4375195830399121</c:v>
                </c:pt>
                <c:pt idx="940">
                  <c:v>1.437625483519358</c:v>
                </c:pt>
                <c:pt idx="941">
                  <c:v>1.4342553727521064</c:v>
                </c:pt>
                <c:pt idx="942">
                  <c:v>1.4344036881006603</c:v>
                </c:pt>
                <c:pt idx="943">
                  <c:v>1.4401219369143203</c:v>
                </c:pt>
                <c:pt idx="944">
                  <c:v>1.4364886573299116</c:v>
                </c:pt>
                <c:pt idx="945">
                  <c:v>1.4002086798031232</c:v>
                </c:pt>
                <c:pt idx="946">
                  <c:v>1.4024876580559931</c:v>
                </c:pt>
                <c:pt idx="947">
                  <c:v>1.4076490052693795</c:v>
                </c:pt>
                <c:pt idx="948">
                  <c:v>1.4313687045603016</c:v>
                </c:pt>
                <c:pt idx="949">
                  <c:v>1.4367302336027206</c:v>
                </c:pt>
                <c:pt idx="950">
                  <c:v>1.4245384100385359</c:v>
                </c:pt>
                <c:pt idx="951">
                  <c:v>1.4269414555426734</c:v>
                </c:pt>
                <c:pt idx="952">
                  <c:v>1.4159484710460197</c:v>
                </c:pt>
                <c:pt idx="953">
                  <c:v>1.4182043745065871</c:v>
                </c:pt>
                <c:pt idx="954">
                  <c:v>1.4166761706343078</c:v>
                </c:pt>
                <c:pt idx="955">
                  <c:v>1.4142782340338491</c:v>
                </c:pt>
                <c:pt idx="956">
                  <c:v>1.432997488785539</c:v>
                </c:pt>
                <c:pt idx="957">
                  <c:v>1.4299559933091075</c:v>
                </c:pt>
                <c:pt idx="958">
                  <c:v>1.4287978119177183</c:v>
                </c:pt>
                <c:pt idx="959">
                  <c:v>1.4418357679895941</c:v>
                </c:pt>
                <c:pt idx="960">
                  <c:v>1.4447189995717373</c:v>
                </c:pt>
                <c:pt idx="961">
                  <c:v>1.4637736211863526</c:v>
                </c:pt>
                <c:pt idx="962">
                  <c:v>1.4672189832518314</c:v>
                </c:pt>
                <c:pt idx="963">
                  <c:v>1.4655792693403713</c:v>
                </c:pt>
                <c:pt idx="964">
                  <c:v>1.4596454578871796</c:v>
                </c:pt>
                <c:pt idx="965">
                  <c:v>1.4625257446114066</c:v>
                </c:pt>
                <c:pt idx="966">
                  <c:v>1.4435120437488438</c:v>
                </c:pt>
                <c:pt idx="967">
                  <c:v>1.4500433695455157</c:v>
                </c:pt>
                <c:pt idx="968">
                  <c:v>1.4508824904633606</c:v>
                </c:pt>
                <c:pt idx="969">
                  <c:v>1.4443109764959166</c:v>
                </c:pt>
                <c:pt idx="970">
                  <c:v>1.3966359029122524</c:v>
                </c:pt>
                <c:pt idx="971">
                  <c:v>1.3975365328524345</c:v>
                </c:pt>
                <c:pt idx="972">
                  <c:v>1.4087336998705551</c:v>
                </c:pt>
                <c:pt idx="973">
                  <c:v>1.3654231137439896</c:v>
                </c:pt>
                <c:pt idx="974">
                  <c:v>1.3780654152780112</c:v>
                </c:pt>
                <c:pt idx="975">
                  <c:v>1.3480543872796673</c:v>
                </c:pt>
                <c:pt idx="976">
                  <c:v>1.3532629288609679</c:v>
                </c:pt>
                <c:pt idx="977">
                  <c:v>1.343820400813468</c:v>
                </c:pt>
                <c:pt idx="978">
                  <c:v>1.3564779511066545</c:v>
                </c:pt>
                <c:pt idx="979">
                  <c:v>1.3375721717353188</c:v>
                </c:pt>
                <c:pt idx="980">
                  <c:v>1.3395416736191568</c:v>
                </c:pt>
                <c:pt idx="981">
                  <c:v>1.3560768596706667</c:v>
                </c:pt>
                <c:pt idx="982">
                  <c:v>1.3466912240648645</c:v>
                </c:pt>
                <c:pt idx="983">
                  <c:v>1.3297917843171405</c:v>
                </c:pt>
                <c:pt idx="984">
                  <c:v>1.3363102764111983</c:v>
                </c:pt>
                <c:pt idx="985">
                  <c:v>1.3384569116670599</c:v>
                </c:pt>
                <c:pt idx="986">
                  <c:v>1.3038430265468057</c:v>
                </c:pt>
                <c:pt idx="987">
                  <c:v>1.3012573236769651</c:v>
                </c:pt>
                <c:pt idx="988">
                  <c:v>1.286831243260729</c:v>
                </c:pt>
                <c:pt idx="989">
                  <c:v>1.3042790192693521</c:v>
                </c:pt>
                <c:pt idx="990">
                  <c:v>1.2964065391041883</c:v>
                </c:pt>
                <c:pt idx="991">
                  <c:v>1.307307141844364</c:v>
                </c:pt>
                <c:pt idx="992">
                  <c:v>1.3044590497282795</c:v>
                </c:pt>
                <c:pt idx="993">
                  <c:v>1.3112530440148054</c:v>
                </c:pt>
                <c:pt idx="994">
                  <c:v>1.3075590539506694</c:v>
                </c:pt>
                <c:pt idx="995">
                  <c:v>1.3060696885099703</c:v>
                </c:pt>
                <c:pt idx="996">
                  <c:v>1.322199274027313</c:v>
                </c:pt>
                <c:pt idx="997">
                  <c:v>1.3268735556803046</c:v>
                </c:pt>
                <c:pt idx="998">
                  <c:v>1.3251928506373853</c:v>
                </c:pt>
                <c:pt idx="999">
                  <c:v>1.3253308195598774</c:v>
                </c:pt>
                <c:pt idx="1000">
                  <c:v>1.3377312616569277</c:v>
                </c:pt>
                <c:pt idx="1001">
                  <c:v>1.3325059636553036</c:v>
                </c:pt>
                <c:pt idx="1002">
                  <c:v>1.3362169525565333</c:v>
                </c:pt>
                <c:pt idx="1003">
                  <c:v>1.3017133850861293</c:v>
                </c:pt>
                <c:pt idx="1004">
                  <c:v>1.3068593263721082</c:v>
                </c:pt>
                <c:pt idx="1005">
                  <c:v>1.2944772296957385</c:v>
                </c:pt>
                <c:pt idx="1006">
                  <c:v>1.3045461635646005</c:v>
                </c:pt>
                <c:pt idx="1007">
                  <c:v>1.3263648397780718</c:v>
                </c:pt>
                <c:pt idx="1008">
                  <c:v>1.3279530341916372</c:v>
                </c:pt>
                <c:pt idx="1009">
                  <c:v>1.3345412661268568</c:v>
                </c:pt>
                <c:pt idx="1010">
                  <c:v>1.3367036397683665</c:v>
                </c:pt>
                <c:pt idx="1011">
                  <c:v>1.3367600596112295</c:v>
                </c:pt>
                <c:pt idx="1012">
                  <c:v>1.3308448769918453</c:v>
                </c:pt>
                <c:pt idx="1013">
                  <c:v>1.3210879448242057</c:v>
                </c:pt>
                <c:pt idx="1014">
                  <c:v>1.3225418699832028</c:v>
                </c:pt>
                <c:pt idx="1015">
                  <c:v>1.3315416556612345</c:v>
                </c:pt>
                <c:pt idx="1016">
                  <c:v>1.3334265815137933</c:v>
                </c:pt>
                <c:pt idx="1017">
                  <c:v>1.3368485434096871</c:v>
                </c:pt>
                <c:pt idx="1018">
                  <c:v>1.3433928628302989</c:v>
                </c:pt>
                <c:pt idx="1019">
                  <c:v>1.3521972618017597</c:v>
                </c:pt>
                <c:pt idx="1020">
                  <c:v>1.3662883021936856</c:v>
                </c:pt>
                <c:pt idx="1021">
                  <c:v>1.3619314743732192</c:v>
                </c:pt>
                <c:pt idx="1022">
                  <c:v>1.3640658764006952</c:v>
                </c:pt>
                <c:pt idx="1023">
                  <c:v>1.3545343313712515</c:v>
                </c:pt>
                <c:pt idx="1024">
                  <c:v>1.357494686122279</c:v>
                </c:pt>
                <c:pt idx="1025">
                  <c:v>1.352154001435298</c:v>
                </c:pt>
                <c:pt idx="1026">
                  <c:v>1.3460082718706832</c:v>
                </c:pt>
                <c:pt idx="1027">
                  <c:v>1.3609695652467693</c:v>
                </c:pt>
                <c:pt idx="1028">
                  <c:v>1.3613613592319711</c:v>
                </c:pt>
                <c:pt idx="1029">
                  <c:v>1.3620407986871608</c:v>
                </c:pt>
                <c:pt idx="1030">
                  <c:v>1.3701983363263239</c:v>
                </c:pt>
                <c:pt idx="1031">
                  <c:v>1.3685881454442967</c:v>
                </c:pt>
                <c:pt idx="1032">
                  <c:v>1.3596740946683861</c:v>
                </c:pt>
                <c:pt idx="1033">
                  <c:v>1.3550913630511561</c:v>
                </c:pt>
                <c:pt idx="1034">
                  <c:v>1.3633329340332294</c:v>
                </c:pt>
                <c:pt idx="1035">
                  <c:v>1.3608587075710261</c:v>
                </c:pt>
                <c:pt idx="1036">
                  <c:v>1.3680405696643525</c:v>
                </c:pt>
                <c:pt idx="1037">
                  <c:v>1.3692592872032616</c:v>
                </c:pt>
                <c:pt idx="1038">
                  <c:v>1.3682583298344626</c:v>
                </c:pt>
                <c:pt idx="1039">
                  <c:v>1.3608408715756144</c:v>
                </c:pt>
                <c:pt idx="1040">
                  <c:v>1.3625811749841124</c:v>
                </c:pt>
                <c:pt idx="1041">
                  <c:v>1.3514595828975307</c:v>
                </c:pt>
                <c:pt idx="1042">
                  <c:v>1.3468873450634191</c:v>
                </c:pt>
                <c:pt idx="1043">
                  <c:v>1.3488866724853881</c:v>
                </c:pt>
                <c:pt idx="1044">
                  <c:v>1.345751764869638</c:v>
                </c:pt>
                <c:pt idx="1045">
                  <c:v>1.3476479861237431</c:v>
                </c:pt>
                <c:pt idx="1046">
                  <c:v>1.3452860503084008</c:v>
                </c:pt>
                <c:pt idx="1047">
                  <c:v>1.3449541931118281</c:v>
                </c:pt>
                <c:pt idx="1048">
                  <c:v>1.3444785584020549</c:v>
                </c:pt>
                <c:pt idx="1049">
                  <c:v>1.3555395308826743</c:v>
                </c:pt>
                <c:pt idx="1050">
                  <c:v>1.3548929874389719</c:v>
                </c:pt>
                <c:pt idx="1051">
                  <c:v>1.3555947643407067</c:v>
                </c:pt>
                <c:pt idx="1052">
                  <c:v>1.340593908453549</c:v>
                </c:pt>
                <c:pt idx="1053">
                  <c:v>1.3293523832694814</c:v>
                </c:pt>
                <c:pt idx="1054">
                  <c:v>1.3308907282484939</c:v>
                </c:pt>
                <c:pt idx="1055">
                  <c:v>1.3335606450874191</c:v>
                </c:pt>
                <c:pt idx="1056">
                  <c:v>1.3353487292443014</c:v>
                </c:pt>
                <c:pt idx="1057">
                  <c:v>1.3330688422469505</c:v>
                </c:pt>
                <c:pt idx="1058">
                  <c:v>1.3367919809289417</c:v>
                </c:pt>
                <c:pt idx="1059">
                  <c:v>1.3349449049080648</c:v>
                </c:pt>
                <c:pt idx="1060">
                  <c:v>1.3312960714670869</c:v>
                </c:pt>
                <c:pt idx="1061">
                  <c:v>1.3299633799741577</c:v>
                </c:pt>
                <c:pt idx="1062">
                  <c:v>1.3328798250033516</c:v>
                </c:pt>
                <c:pt idx="1063">
                  <c:v>1.3346853953638573</c:v>
                </c:pt>
                <c:pt idx="1064">
                  <c:v>1.3305250277872824</c:v>
                </c:pt>
                <c:pt idx="1065">
                  <c:v>1.3298004095259166</c:v>
                </c:pt>
                <c:pt idx="1066">
                  <c:v>1.3307275525550999</c:v>
                </c:pt>
                <c:pt idx="1067">
                  <c:v>1.3305088278945105</c:v>
                </c:pt>
                <c:pt idx="1068">
                  <c:v>1.3314047760693009</c:v>
                </c:pt>
                <c:pt idx="1069">
                  <c:v>1.34984803143397</c:v>
                </c:pt>
                <c:pt idx="1070">
                  <c:v>1.3483152797680165</c:v>
                </c:pt>
                <c:pt idx="1071">
                  <c:v>1.3493343805926334</c:v>
                </c:pt>
                <c:pt idx="1072">
                  <c:v>1.3532828364644021</c:v>
                </c:pt>
                <c:pt idx="1073">
                  <c:v>1.3517939208501724</c:v>
                </c:pt>
                <c:pt idx="1074">
                  <c:v>1.3516843005359802</c:v>
                </c:pt>
                <c:pt idx="1075">
                  <c:v>1.3494256225169072</c:v>
                </c:pt>
                <c:pt idx="1076">
                  <c:v>1.3322450964798833</c:v>
                </c:pt>
                <c:pt idx="1077">
                  <c:v>1.3345655631213111</c:v>
                </c:pt>
                <c:pt idx="1078">
                  <c:v>1.3421268443358545</c:v>
                </c:pt>
                <c:pt idx="1079">
                  <c:v>1.3387624072250015</c:v>
                </c:pt>
                <c:pt idx="1080">
                  <c:v>1.3418384604717115</c:v>
                </c:pt>
                <c:pt idx="1081">
                  <c:v>1.342623055917086</c:v>
                </c:pt>
                <c:pt idx="1082">
                  <c:v>1.3414938487431873</c:v>
                </c:pt>
                <c:pt idx="1083">
                  <c:v>1.3468051950432756</c:v>
                </c:pt>
                <c:pt idx="1084">
                  <c:v>1.3440065995270007</c:v>
                </c:pt>
                <c:pt idx="1085">
                  <c:v>1.3372461155481319</c:v>
                </c:pt>
                <c:pt idx="1086">
                  <c:v>1.3466022662651334</c:v>
                </c:pt>
                <c:pt idx="1087">
                  <c:v>1.3497626663417028</c:v>
                </c:pt>
                <c:pt idx="1088">
                  <c:v>1.3521248277782942</c:v>
                </c:pt>
                <c:pt idx="1089">
                  <c:v>1.3526114833359</c:v>
                </c:pt>
                <c:pt idx="1090">
                  <c:v>1.3532791473308934</c:v>
                </c:pt>
                <c:pt idx="1091">
                  <c:v>1.3630808802901069</c:v>
                </c:pt>
                <c:pt idx="1092">
                  <c:v>1.3634975599057917</c:v>
                </c:pt>
                <c:pt idx="1093">
                  <c:v>1.3653747842249093</c:v>
                </c:pt>
                <c:pt idx="1094">
                  <c:v>1.3646807797054854</c:v>
                </c:pt>
                <c:pt idx="1095">
                  <c:v>1.3622548551480984</c:v>
                </c:pt>
                <c:pt idx="1096">
                  <c:v>1.364752931402289</c:v>
                </c:pt>
                <c:pt idx="1097">
                  <c:v>1.3774500970643655</c:v>
                </c:pt>
                <c:pt idx="1098">
                  <c:v>1.3791513840094272</c:v>
                </c:pt>
                <c:pt idx="1099">
                  <c:v>1.3780879178248495</c:v>
                </c:pt>
                <c:pt idx="1100">
                  <c:v>1.3782668767289785</c:v>
                </c:pt>
                <c:pt idx="1101">
                  <c:v>1.376020117051743</c:v>
                </c:pt>
                <c:pt idx="1102">
                  <c:v>1.3739199448113142</c:v>
                </c:pt>
                <c:pt idx="1103">
                  <c:v>1.3726239222882384</c:v>
                </c:pt>
                <c:pt idx="1104">
                  <c:v>1.3764453985153022</c:v>
                </c:pt>
                <c:pt idx="1105">
                  <c:v>1.3718766841017309</c:v>
                </c:pt>
                <c:pt idx="1106">
                  <c:v>1.3730064261465589</c:v>
                </c:pt>
                <c:pt idx="1107">
                  <c:v>1.3800505239503444</c:v>
                </c:pt>
                <c:pt idx="1108">
                  <c:v>1.3709462799745993</c:v>
                </c:pt>
                <c:pt idx="1109">
                  <c:v>1.3720113005369323</c:v>
                </c:pt>
                <c:pt idx="1110">
                  <c:v>1.3692969976331975</c:v>
                </c:pt>
                <c:pt idx="1111">
                  <c:v>1.3648954809389369</c:v>
                </c:pt>
                <c:pt idx="1112">
                  <c:v>1.3673706916904047</c:v>
                </c:pt>
                <c:pt idx="1113">
                  <c:v>1.3685681038763122</c:v>
                </c:pt>
                <c:pt idx="1114">
                  <c:v>1.3702576000041353</c:v>
                </c:pt>
                <c:pt idx="1115">
                  <c:v>1.3713746960647066</c:v>
                </c:pt>
                <c:pt idx="1116">
                  <c:v>1.3773676356015288</c:v>
                </c:pt>
                <c:pt idx="1117">
                  <c:v>1.3821727178150225</c:v>
                </c:pt>
                <c:pt idx="1118">
                  <c:v>1.380640353594784</c:v>
                </c:pt>
                <c:pt idx="1119">
                  <c:v>1.3793589472658145</c:v>
                </c:pt>
                <c:pt idx="1120">
                  <c:v>1.3907899256976053</c:v>
                </c:pt>
                <c:pt idx="1121">
                  <c:v>1.4100129835036193</c:v>
                </c:pt>
                <c:pt idx="1122">
                  <c:v>1.4075900476662373</c:v>
                </c:pt>
                <c:pt idx="1123">
                  <c:v>1.4060664220022427</c:v>
                </c:pt>
                <c:pt idx="1124">
                  <c:v>1.4044753433266368</c:v>
                </c:pt>
                <c:pt idx="1125">
                  <c:v>1.4043436176960025</c:v>
                </c:pt>
                <c:pt idx="1126">
                  <c:v>1.3992450991466574</c:v>
                </c:pt>
                <c:pt idx="1127">
                  <c:v>1.4002188150419421</c:v>
                </c:pt>
                <c:pt idx="1128">
                  <c:v>1.3974328899817687</c:v>
                </c:pt>
                <c:pt idx="1129">
                  <c:v>1.3937308595020914</c:v>
                </c:pt>
                <c:pt idx="1130">
                  <c:v>1.3933945839456008</c:v>
                </c:pt>
                <c:pt idx="1131">
                  <c:v>1.3938528265600967</c:v>
                </c:pt>
                <c:pt idx="1132">
                  <c:v>1.3942686489015559</c:v>
                </c:pt>
                <c:pt idx="1133">
                  <c:v>1.3969884717657681</c:v>
                </c:pt>
                <c:pt idx="1134">
                  <c:v>1.3922852019318244</c:v>
                </c:pt>
                <c:pt idx="1135">
                  <c:v>1.3948461265466052</c:v>
                </c:pt>
                <c:pt idx="1136">
                  <c:v>1.3958463967365218</c:v>
                </c:pt>
                <c:pt idx="1137">
                  <c:v>1.3999105199649167</c:v>
                </c:pt>
                <c:pt idx="1138">
                  <c:v>1.3994970508609459</c:v>
                </c:pt>
                <c:pt idx="1139">
                  <c:v>1.3994694621667019</c:v>
                </c:pt>
                <c:pt idx="1140">
                  <c:v>1.3958838997780574</c:v>
                </c:pt>
                <c:pt idx="1141">
                  <c:v>1.3857537647886657</c:v>
                </c:pt>
                <c:pt idx="1142">
                  <c:v>1.385572751303757</c:v>
                </c:pt>
                <c:pt idx="1143">
                  <c:v>1.3819954563170176</c:v>
                </c:pt>
                <c:pt idx="1144">
                  <c:v>1.3869818440273656</c:v>
                </c:pt>
                <c:pt idx="1145">
                  <c:v>1.3862557585174631</c:v>
                </c:pt>
                <c:pt idx="1146">
                  <c:v>1.3879943138590214</c:v>
                </c:pt>
                <c:pt idx="1147">
                  <c:v>1.3927687749890194</c:v>
                </c:pt>
                <c:pt idx="1148">
                  <c:v>1.3904665630925563</c:v>
                </c:pt>
                <c:pt idx="1149">
                  <c:v>1.3811984828801145</c:v>
                </c:pt>
                <c:pt idx="1150">
                  <c:v>1.3850730402113263</c:v>
                </c:pt>
                <c:pt idx="1151">
                  <c:v>1.3833225272711493</c:v>
                </c:pt>
                <c:pt idx="1152">
                  <c:v>1.3859497563362215</c:v>
                </c:pt>
                <c:pt idx="1153">
                  <c:v>1.387774979665523</c:v>
                </c:pt>
                <c:pt idx="1154">
                  <c:v>1.3968940539848382</c:v>
                </c:pt>
                <c:pt idx="1155">
                  <c:v>1.3995636910645763</c:v>
                </c:pt>
                <c:pt idx="1156">
                  <c:v>1.3982805749512273</c:v>
                </c:pt>
                <c:pt idx="1157">
                  <c:v>1.3989131994743409</c:v>
                </c:pt>
                <c:pt idx="1158">
                  <c:v>1.4000595536013198</c:v>
                </c:pt>
                <c:pt idx="1159">
                  <c:v>1.3955411314239343</c:v>
                </c:pt>
                <c:pt idx="1160">
                  <c:v>1.4035783037232763</c:v>
                </c:pt>
                <c:pt idx="1161">
                  <c:v>1.4030365476930984</c:v>
                </c:pt>
                <c:pt idx="1162">
                  <c:v>1.4043926070779584</c:v>
                </c:pt>
                <c:pt idx="1163">
                  <c:v>1.4064121323773551</c:v>
                </c:pt>
                <c:pt idx="1164">
                  <c:v>1.4136893280521676</c:v>
                </c:pt>
                <c:pt idx="1165">
                  <c:v>1.4133891446701368</c:v>
                </c:pt>
                <c:pt idx="1166">
                  <c:v>1.4103626534004257</c:v>
                </c:pt>
                <c:pt idx="1167">
                  <c:v>1.4085339017048939</c:v>
                </c:pt>
                <c:pt idx="1168">
                  <c:v>1.4078375041363371</c:v>
                </c:pt>
                <c:pt idx="1169">
                  <c:v>1.4069630305030159</c:v>
                </c:pt>
                <c:pt idx="1170">
                  <c:v>1.4107499362427862</c:v>
                </c:pt>
                <c:pt idx="1171">
                  <c:v>1.4062624047909986</c:v>
                </c:pt>
                <c:pt idx="1172">
                  <c:v>1.4121541934092685</c:v>
                </c:pt>
                <c:pt idx="1173">
                  <c:v>1.4102201702588697</c:v>
                </c:pt>
                <c:pt idx="1174">
                  <c:v>1.410661530650777</c:v>
                </c:pt>
                <c:pt idx="1175">
                  <c:v>1.412943319422213</c:v>
                </c:pt>
                <c:pt idx="1176">
                  <c:v>1.4095505885377884</c:v>
                </c:pt>
                <c:pt idx="1177">
                  <c:v>1.4159401392410125</c:v>
                </c:pt>
                <c:pt idx="1178">
                  <c:v>1.4201354872290994</c:v>
                </c:pt>
                <c:pt idx="1179">
                  <c:v>1.4219388873577239</c:v>
                </c:pt>
                <c:pt idx="1180">
                  <c:v>1.4208240711988958</c:v>
                </c:pt>
                <c:pt idx="1181">
                  <c:v>1.4200989752863731</c:v>
                </c:pt>
                <c:pt idx="1182">
                  <c:v>1.4204549454987889</c:v>
                </c:pt>
                <c:pt idx="1183">
                  <c:v>1.4161920238405645</c:v>
                </c:pt>
                <c:pt idx="1184">
                  <c:v>1.420626888218989</c:v>
                </c:pt>
                <c:pt idx="1185">
                  <c:v>1.4257513402803921</c:v>
                </c:pt>
                <c:pt idx="1186">
                  <c:v>1.4271573133323787</c:v>
                </c:pt>
                <c:pt idx="1187">
                  <c:v>1.4300063264172358</c:v>
                </c:pt>
                <c:pt idx="1188">
                  <c:v>1.4357518034209018</c:v>
                </c:pt>
                <c:pt idx="1189">
                  <c:v>1.4384359264735933</c:v>
                </c:pt>
                <c:pt idx="1190">
                  <c:v>1.4431591491397973</c:v>
                </c:pt>
                <c:pt idx="1191">
                  <c:v>1.4369437899932302</c:v>
                </c:pt>
                <c:pt idx="1192">
                  <c:v>1.4406301406721453</c:v>
                </c:pt>
                <c:pt idx="1193">
                  <c:v>1.4327028963622881</c:v>
                </c:pt>
                <c:pt idx="1194">
                  <c:v>1.4217123322531551</c:v>
                </c:pt>
                <c:pt idx="1195">
                  <c:v>1.418074662553686</c:v>
                </c:pt>
                <c:pt idx="1196">
                  <c:v>1.4196753790752381</c:v>
                </c:pt>
                <c:pt idx="1197">
                  <c:v>1.4189904017927983</c:v>
                </c:pt>
                <c:pt idx="1198">
                  <c:v>1.4233159208465342</c:v>
                </c:pt>
                <c:pt idx="1199">
                  <c:v>1.4069850451987145</c:v>
                </c:pt>
                <c:pt idx="1200">
                  <c:v>1.4040949783591026</c:v>
                </c:pt>
                <c:pt idx="1201">
                  <c:v>1.3976296424894106</c:v>
                </c:pt>
                <c:pt idx="1202">
                  <c:v>1.3849313136073849</c:v>
                </c:pt>
                <c:pt idx="1203">
                  <c:v>1.3850817681794674</c:v>
                </c:pt>
                <c:pt idx="1204">
                  <c:v>1.3803125282630371</c:v>
                </c:pt>
                <c:pt idx="1205">
                  <c:v>1.3747115325669785</c:v>
                </c:pt>
                <c:pt idx="1206">
                  <c:v>1.38107233020977</c:v>
                </c:pt>
                <c:pt idx="1207">
                  <c:v>1.3824864590790291</c:v>
                </c:pt>
                <c:pt idx="1208">
                  <c:v>1.3790898012676869</c:v>
                </c:pt>
                <c:pt idx="1209">
                  <c:v>1.3828746451528764</c:v>
                </c:pt>
                <c:pt idx="1210">
                  <c:v>1.3820076298540358</c:v>
                </c:pt>
                <c:pt idx="1211">
                  <c:v>1.3794245884458207</c:v>
                </c:pt>
                <c:pt idx="1212">
                  <c:v>1.3797334681697584</c:v>
                </c:pt>
                <c:pt idx="1213">
                  <c:v>1.3837157682799821</c:v>
                </c:pt>
                <c:pt idx="1214">
                  <c:v>1.3896737817248481</c:v>
                </c:pt>
                <c:pt idx="1215">
                  <c:v>1.3939820541316106</c:v>
                </c:pt>
                <c:pt idx="1216">
                  <c:v>1.3933085151664368</c:v>
                </c:pt>
                <c:pt idx="1217">
                  <c:v>1.3901162845091992</c:v>
                </c:pt>
                <c:pt idx="1218">
                  <c:v>1.3935378410076111</c:v>
                </c:pt>
                <c:pt idx="1219">
                  <c:v>1.3933800660714835</c:v>
                </c:pt>
                <c:pt idx="1220">
                  <c:v>1.3889587095456242</c:v>
                </c:pt>
                <c:pt idx="1221">
                  <c:v>1.3861625357138263</c:v>
                </c:pt>
                <c:pt idx="1222">
                  <c:v>1.3868519106288857</c:v>
                </c:pt>
                <c:pt idx="1223">
                  <c:v>1.3868947434485202</c:v>
                </c:pt>
                <c:pt idx="1224">
                  <c:v>1.386882817510553</c:v>
                </c:pt>
                <c:pt idx="1225">
                  <c:v>1.3888261772610768</c:v>
                </c:pt>
                <c:pt idx="1226">
                  <c:v>1.3865835239979296</c:v>
                </c:pt>
                <c:pt idx="1227">
                  <c:v>1.3914233145111996</c:v>
                </c:pt>
                <c:pt idx="1228">
                  <c:v>1.393540250796143</c:v>
                </c:pt>
                <c:pt idx="1229">
                  <c:v>1.3936594557921596</c:v>
                </c:pt>
                <c:pt idx="1230">
                  <c:v>1.3942378089298137</c:v>
                </c:pt>
                <c:pt idx="1231">
                  <c:v>1.3960319636664429</c:v>
                </c:pt>
                <c:pt idx="1232">
                  <c:v>1.3911376093588574</c:v>
                </c:pt>
                <c:pt idx="1233">
                  <c:v>1.3909050523356048</c:v>
                </c:pt>
                <c:pt idx="1234">
                  <c:v>1.3878792486869893</c:v>
                </c:pt>
                <c:pt idx="1235">
                  <c:v>1.3903053493329958</c:v>
                </c:pt>
                <c:pt idx="1236">
                  <c:v>1.3928816998776308</c:v>
                </c:pt>
                <c:pt idx="1237">
                  <c:v>1.3961363671871727</c:v>
                </c:pt>
                <c:pt idx="1238">
                  <c:v>1.4004057064474191</c:v>
                </c:pt>
                <c:pt idx="1239">
                  <c:v>1.4003036753235114</c:v>
                </c:pt>
                <c:pt idx="1240">
                  <c:v>1.3975570716032748</c:v>
                </c:pt>
                <c:pt idx="1241">
                  <c:v>1.4014170061409201</c:v>
                </c:pt>
                <c:pt idx="1242">
                  <c:v>1.3987752182370179</c:v>
                </c:pt>
                <c:pt idx="1243">
                  <c:v>1.4087022866650627</c:v>
                </c:pt>
                <c:pt idx="1244">
                  <c:v>1.4107436995396372</c:v>
                </c:pt>
                <c:pt idx="1245">
                  <c:v>1.4119045628878213</c:v>
                </c:pt>
                <c:pt idx="1246">
                  <c:v>1.4095165021031295</c:v>
                </c:pt>
                <c:pt idx="1247">
                  <c:v>1.4098593892619309</c:v>
                </c:pt>
                <c:pt idx="1248">
                  <c:v>1.4052650490055756</c:v>
                </c:pt>
                <c:pt idx="1249">
                  <c:v>1.4063665244901287</c:v>
                </c:pt>
                <c:pt idx="1250">
                  <c:v>1.407073486696286</c:v>
                </c:pt>
                <c:pt idx="1251">
                  <c:v>1.4023287351470131</c:v>
                </c:pt>
                <c:pt idx="1252">
                  <c:v>1.401126262768176</c:v>
                </c:pt>
                <c:pt idx="1253">
                  <c:v>1.4044434502682521</c:v>
                </c:pt>
                <c:pt idx="1254">
                  <c:v>1.4057186250028539</c:v>
                </c:pt>
                <c:pt idx="1255">
                  <c:v>1.4043054747859911</c:v>
                </c:pt>
                <c:pt idx="1256">
                  <c:v>1.3998364037609223</c:v>
                </c:pt>
                <c:pt idx="1257">
                  <c:v>1.3996951521351813</c:v>
                </c:pt>
                <c:pt idx="1258">
                  <c:v>1.4053372812333553</c:v>
                </c:pt>
                <c:pt idx="1259">
                  <c:v>1.4054855561015354</c:v>
                </c:pt>
                <c:pt idx="1260">
                  <c:v>1.4068364912368987</c:v>
                </c:pt>
                <c:pt idx="1261">
                  <c:v>1.4112753728374776</c:v>
                </c:pt>
                <c:pt idx="1262">
                  <c:v>1.4049085300722293</c:v>
                </c:pt>
                <c:pt idx="1263">
                  <c:v>1.4054444019552854</c:v>
                </c:pt>
                <c:pt idx="1264">
                  <c:v>1.4079145895106517</c:v>
                </c:pt>
                <c:pt idx="1265">
                  <c:v>1.4051277607703545</c:v>
                </c:pt>
                <c:pt idx="1266">
                  <c:v>1.4072039828790279</c:v>
                </c:pt>
                <c:pt idx="1267">
                  <c:v>1.4128174886680542</c:v>
                </c:pt>
                <c:pt idx="1268">
                  <c:v>1.4114278654826633</c:v>
                </c:pt>
                <c:pt idx="1269">
                  <c:v>1.4102711621877646</c:v>
                </c:pt>
                <c:pt idx="1270">
                  <c:v>1.4093296802311741</c:v>
                </c:pt>
                <c:pt idx="1271">
                  <c:v>1.4039868087200473</c:v>
                </c:pt>
                <c:pt idx="1272">
                  <c:v>1.407480720891926</c:v>
                </c:pt>
                <c:pt idx="1273">
                  <c:v>1.4164940309919336</c:v>
                </c:pt>
                <c:pt idx="1274">
                  <c:v>1.4181459879994927</c:v>
                </c:pt>
                <c:pt idx="1275">
                  <c:v>1.4192584614292152</c:v>
                </c:pt>
                <c:pt idx="1276">
                  <c:v>1.4173277691832549</c:v>
                </c:pt>
                <c:pt idx="1277">
                  <c:v>1.419484658852409</c:v>
                </c:pt>
                <c:pt idx="1278">
                  <c:v>1.4182120937415454</c:v>
                </c:pt>
                <c:pt idx="1279">
                  <c:v>1.4191698585000991</c:v>
                </c:pt>
                <c:pt idx="1280">
                  <c:v>1.4138783430078197</c:v>
                </c:pt>
                <c:pt idx="1281">
                  <c:v>1.4115652300336339</c:v>
                </c:pt>
                <c:pt idx="1282">
                  <c:v>1.4076643454170079</c:v>
                </c:pt>
                <c:pt idx="1283">
                  <c:v>1.404616544302449</c:v>
                </c:pt>
                <c:pt idx="1284">
                  <c:v>1.4069504079150241</c:v>
                </c:pt>
                <c:pt idx="1285">
                  <c:v>1.4073745332896965</c:v>
                </c:pt>
                <c:pt idx="1286">
                  <c:v>1.4000234809314449</c:v>
                </c:pt>
                <c:pt idx="1287">
                  <c:v>1.4014830806364738</c:v>
                </c:pt>
                <c:pt idx="1288">
                  <c:v>1.4021881213154694</c:v>
                </c:pt>
                <c:pt idx="1289">
                  <c:v>1.4024500257670525</c:v>
                </c:pt>
                <c:pt idx="1290">
                  <c:v>1.4013583074615483</c:v>
                </c:pt>
                <c:pt idx="1291">
                  <c:v>1.3989962097251163</c:v>
                </c:pt>
                <c:pt idx="1292">
                  <c:v>1.3957690369958595</c:v>
                </c:pt>
                <c:pt idx="1293">
                  <c:v>1.3933918390243838</c:v>
                </c:pt>
                <c:pt idx="1294">
                  <c:v>1.3887890959563338</c:v>
                </c:pt>
                <c:pt idx="1295">
                  <c:v>1.3838854779313363</c:v>
                </c:pt>
                <c:pt idx="1296">
                  <c:v>1.3817585900873874</c:v>
                </c:pt>
                <c:pt idx="1297">
                  <c:v>1.3777386793902164</c:v>
                </c:pt>
                <c:pt idx="1298">
                  <c:v>1.3804720891473592</c:v>
                </c:pt>
                <c:pt idx="1299">
                  <c:v>1.3853615689697896</c:v>
                </c:pt>
                <c:pt idx="1300">
                  <c:v>1.3881312681474869</c:v>
                </c:pt>
                <c:pt idx="1301">
                  <c:v>1.3932559795410651</c:v>
                </c:pt>
                <c:pt idx="1302">
                  <c:v>1.3896160195164644</c:v>
                </c:pt>
                <c:pt idx="1303">
                  <c:v>1.3876249740435971</c:v>
                </c:pt>
                <c:pt idx="1304">
                  <c:v>1.3884528119209087</c:v>
                </c:pt>
                <c:pt idx="1305">
                  <c:v>1.3897331389967129</c:v>
                </c:pt>
                <c:pt idx="1306">
                  <c:v>1.3919568383378311</c:v>
                </c:pt>
                <c:pt idx="1307">
                  <c:v>1.3921341128354889</c:v>
                </c:pt>
                <c:pt idx="1308">
                  <c:v>1.4035321080187246</c:v>
                </c:pt>
                <c:pt idx="1309">
                  <c:v>1.4027069305269859</c:v>
                </c:pt>
                <c:pt idx="1310">
                  <c:v>1.4058410798768379</c:v>
                </c:pt>
                <c:pt idx="1311">
                  <c:v>1.406957527199445</c:v>
                </c:pt>
                <c:pt idx="1312">
                  <c:v>1.404984386883416</c:v>
                </c:pt>
                <c:pt idx="1313">
                  <c:v>1.4022235776686522</c:v>
                </c:pt>
                <c:pt idx="1314">
                  <c:v>1.4066735184677812</c:v>
                </c:pt>
                <c:pt idx="1315">
                  <c:v>1.4140916901898897</c:v>
                </c:pt>
                <c:pt idx="1316">
                  <c:v>1.4190831955506809</c:v>
                </c:pt>
                <c:pt idx="1317">
                  <c:v>1.4221565692593132</c:v>
                </c:pt>
                <c:pt idx="1318">
                  <c:v>1.4228572450644359</c:v>
                </c:pt>
                <c:pt idx="1319">
                  <c:v>1.4253098508685427</c:v>
                </c:pt>
                <c:pt idx="1320">
                  <c:v>1.4174874204373948</c:v>
                </c:pt>
                <c:pt idx="1321">
                  <c:v>1.4169467031912326</c:v>
                </c:pt>
                <c:pt idx="1322">
                  <c:v>1.4153718679305105</c:v>
                </c:pt>
                <c:pt idx="1323">
                  <c:v>1.4228314118059346</c:v>
                </c:pt>
                <c:pt idx="1324">
                  <c:v>1.422584584114627</c:v>
                </c:pt>
                <c:pt idx="1325">
                  <c:v>1.4303281336515101</c:v>
                </c:pt>
                <c:pt idx="1326">
                  <c:v>1.4306420290776558</c:v>
                </c:pt>
                <c:pt idx="1327">
                  <c:v>1.4362755636406361</c:v>
                </c:pt>
                <c:pt idx="1328">
                  <c:v>1.4453198746849485</c:v>
                </c:pt>
                <c:pt idx="1329">
                  <c:v>1.4474017680705877</c:v>
                </c:pt>
                <c:pt idx="1330">
                  <c:v>1.4424667777258344</c:v>
                </c:pt>
                <c:pt idx="1331">
                  <c:v>1.4468716461989655</c:v>
                </c:pt>
                <c:pt idx="1332">
                  <c:v>1.4465712512329165</c:v>
                </c:pt>
                <c:pt idx="1333">
                  <c:v>1.4436493763296137</c:v>
                </c:pt>
                <c:pt idx="1334">
                  <c:v>1.4379013474147051</c:v>
                </c:pt>
                <c:pt idx="1335">
                  <c:v>1.4452817322800342</c:v>
                </c:pt>
                <c:pt idx="1336">
                  <c:v>1.4460723218194176</c:v>
                </c:pt>
                <c:pt idx="1337">
                  <c:v>1.4454074496771911</c:v>
                </c:pt>
                <c:pt idx="1338">
                  <c:v>1.4453274211962339</c:v>
                </c:pt>
                <c:pt idx="1339">
                  <c:v>1.4485618161026836</c:v>
                </c:pt>
                <c:pt idx="1340">
                  <c:v>1.4467608617451007</c:v>
                </c:pt>
                <c:pt idx="1341">
                  <c:v>1.4521679456875096</c:v>
                </c:pt>
                <c:pt idx="1342">
                  <c:v>1.4552458555320171</c:v>
                </c:pt>
                <c:pt idx="1343">
                  <c:v>1.4487110158706025</c:v>
                </c:pt>
                <c:pt idx="1344">
                  <c:v>1.4489916007052253</c:v>
                </c:pt>
                <c:pt idx="1345">
                  <c:v>1.4603334762093483</c:v>
                </c:pt>
                <c:pt idx="1346">
                  <c:v>1.4639523018887783</c:v>
                </c:pt>
                <c:pt idx="1347">
                  <c:v>1.4604889702125781</c:v>
                </c:pt>
                <c:pt idx="1348">
                  <c:v>1.4633397154464518</c:v>
                </c:pt>
                <c:pt idx="1349">
                  <c:v>1.4587846087381033</c:v>
                </c:pt>
                <c:pt idx="1350">
                  <c:v>1.4558808671959822</c:v>
                </c:pt>
                <c:pt idx="1351">
                  <c:v>1.4570442356590243</c:v>
                </c:pt>
                <c:pt idx="1352">
                  <c:v>1.4589251837157933</c:v>
                </c:pt>
                <c:pt idx="1353">
                  <c:v>1.4618395685506</c:v>
                </c:pt>
                <c:pt idx="1354">
                  <c:v>1.4673923098807258</c:v>
                </c:pt>
                <c:pt idx="1355">
                  <c:v>1.4657043345841085</c:v>
                </c:pt>
                <c:pt idx="1356">
                  <c:v>1.4598546646422592</c:v>
                </c:pt>
                <c:pt idx="1357">
                  <c:v>1.4563826590846018</c:v>
                </c:pt>
                <c:pt idx="1358">
                  <c:v>1.4594964918297015</c:v>
                </c:pt>
                <c:pt idx="1359">
                  <c:v>1.4600537770297186</c:v>
                </c:pt>
                <c:pt idx="1360">
                  <c:v>1.4596251548894137</c:v>
                </c:pt>
                <c:pt idx="1361">
                  <c:v>1.4570238251892784</c:v>
                </c:pt>
                <c:pt idx="1362">
                  <c:v>1.4450487356544337</c:v>
                </c:pt>
                <c:pt idx="1363">
                  <c:v>1.4542582010933653</c:v>
                </c:pt>
                <c:pt idx="1364">
                  <c:v>1.4565825087837398</c:v>
                </c:pt>
                <c:pt idx="1365">
                  <c:v>1.4556105777309134</c:v>
                </c:pt>
                <c:pt idx="1366">
                  <c:v>1.4590272800861877</c:v>
                </c:pt>
                <c:pt idx="1367">
                  <c:v>1.4595652534426262</c:v>
                </c:pt>
                <c:pt idx="1368">
                  <c:v>1.4622836722769625</c:v>
                </c:pt>
                <c:pt idx="1369">
                  <c:v>1.4639799764890544</c:v>
                </c:pt>
                <c:pt idx="1370">
                  <c:v>1.4646729969513421</c:v>
                </c:pt>
                <c:pt idx="1371">
                  <c:v>1.4604398765009261</c:v>
                </c:pt>
                <c:pt idx="1372">
                  <c:v>1.4710888901274397</c:v>
                </c:pt>
                <c:pt idx="1373">
                  <c:v>1.4793595720173192</c:v>
                </c:pt>
                <c:pt idx="1374">
                  <c:v>1.4777549001327719</c:v>
                </c:pt>
                <c:pt idx="1375">
                  <c:v>1.4776288302749272</c:v>
                </c:pt>
                <c:pt idx="1376">
                  <c:v>1.4754582328783097</c:v>
                </c:pt>
                <c:pt idx="1377">
                  <c:v>1.4770246015702442</c:v>
                </c:pt>
                <c:pt idx="1378">
                  <c:v>1.479839772432842</c:v>
                </c:pt>
                <c:pt idx="1379">
                  <c:v>1.4816980674092182</c:v>
                </c:pt>
                <c:pt idx="1380">
                  <c:v>1.4804327256309826</c:v>
                </c:pt>
                <c:pt idx="1381">
                  <c:v>1.4773320413046509</c:v>
                </c:pt>
                <c:pt idx="1382">
                  <c:v>1.4773359708876215</c:v>
                </c:pt>
                <c:pt idx="1383">
                  <c:v>1.4777012581619722</c:v>
                </c:pt>
                <c:pt idx="1384">
                  <c:v>1.4799527446842633</c:v>
                </c:pt>
                <c:pt idx="1385">
                  <c:v>1.4807772246475011</c:v>
                </c:pt>
                <c:pt idx="1386">
                  <c:v>1.4789048372847025</c:v>
                </c:pt>
                <c:pt idx="1387">
                  <c:v>1.4793940982287768</c:v>
                </c:pt>
                <c:pt idx="1388">
                  <c:v>1.4816457911007401</c:v>
                </c:pt>
                <c:pt idx="1389">
                  <c:v>1.4796674363069184</c:v>
                </c:pt>
                <c:pt idx="1390">
                  <c:v>1.4815327926154505</c:v>
                </c:pt>
                <c:pt idx="1391">
                  <c:v>1.4808134551660461</c:v>
                </c:pt>
                <c:pt idx="1392">
                  <c:v>1.4808330670314473</c:v>
                </c:pt>
                <c:pt idx="1393">
                  <c:v>1.4779197553202146</c:v>
                </c:pt>
                <c:pt idx="1394">
                  <c:v>1.4785667174112338</c:v>
                </c:pt>
                <c:pt idx="1395">
                  <c:v>1.4785048674565215</c:v>
                </c:pt>
                <c:pt idx="1396">
                  <c:v>1.478884465311997</c:v>
                </c:pt>
                <c:pt idx="1397">
                  <c:v>1.4815998244130821</c:v>
                </c:pt>
                <c:pt idx="1398">
                  <c:v>1.4905455452417458</c:v>
                </c:pt>
                <c:pt idx="1399">
                  <c:v>1.491813593714828</c:v>
                </c:pt>
                <c:pt idx="1400">
                  <c:v>1.4942345275289624</c:v>
                </c:pt>
                <c:pt idx="1401">
                  <c:v>1.4959727050207001</c:v>
                </c:pt>
                <c:pt idx="1402">
                  <c:v>1.4973934543015794</c:v>
                </c:pt>
                <c:pt idx="1403">
                  <c:v>1.4955223204736434</c:v>
                </c:pt>
                <c:pt idx="1404">
                  <c:v>1.494735785379758</c:v>
                </c:pt>
                <c:pt idx="1405">
                  <c:v>1.5003568985373519</c:v>
                </c:pt>
                <c:pt idx="1406">
                  <c:v>1.4983440253883917</c:v>
                </c:pt>
                <c:pt idx="1407">
                  <c:v>1.4977365160764429</c:v>
                </c:pt>
                <c:pt idx="1408">
                  <c:v>1.4986841345388147</c:v>
                </c:pt>
                <c:pt idx="1409">
                  <c:v>1.5039577744272941</c:v>
                </c:pt>
                <c:pt idx="1410">
                  <c:v>1.5066319057749704</c:v>
                </c:pt>
                <c:pt idx="1411">
                  <c:v>1.5092450640308603</c:v>
                </c:pt>
                <c:pt idx="1412">
                  <c:v>1.5138662843897135</c:v>
                </c:pt>
                <c:pt idx="1413">
                  <c:v>1.5102480188633083</c:v>
                </c:pt>
                <c:pt idx="1414">
                  <c:v>1.5091688795848712</c:v>
                </c:pt>
                <c:pt idx="1415">
                  <c:v>1.5077028335747247</c:v>
                </c:pt>
                <c:pt idx="1416">
                  <c:v>1.5078602331871929</c:v>
                </c:pt>
                <c:pt idx="1417">
                  <c:v>1.5069883354213809</c:v>
                </c:pt>
                <c:pt idx="1418">
                  <c:v>1.5124058256660824</c:v>
                </c:pt>
                <c:pt idx="1419">
                  <c:v>1.5181281434556011</c:v>
                </c:pt>
                <c:pt idx="1420">
                  <c:v>1.5167039055014686</c:v>
                </c:pt>
                <c:pt idx="1421">
                  <c:v>1.5215708282381557</c:v>
                </c:pt>
                <c:pt idx="1422">
                  <c:v>1.5279770757171942</c:v>
                </c:pt>
                <c:pt idx="1423">
                  <c:v>1.5301805767106107</c:v>
                </c:pt>
                <c:pt idx="1424">
                  <c:v>1.5239829013934301</c:v>
                </c:pt>
                <c:pt idx="1425">
                  <c:v>1.5190890228903886</c:v>
                </c:pt>
                <c:pt idx="1426">
                  <c:v>1.5246633117068364</c:v>
                </c:pt>
                <c:pt idx="1427">
                  <c:v>1.527659704596217</c:v>
                </c:pt>
                <c:pt idx="1428">
                  <c:v>1.5318209226210415</c:v>
                </c:pt>
                <c:pt idx="1429">
                  <c:v>1.5448364159027514</c:v>
                </c:pt>
                <c:pt idx="1430">
                  <c:v>1.5456677444759352</c:v>
                </c:pt>
                <c:pt idx="1431">
                  <c:v>1.5218147073622967</c:v>
                </c:pt>
                <c:pt idx="1432">
                  <c:v>1.5221942641993718</c:v>
                </c:pt>
                <c:pt idx="1433">
                  <c:v>1.5126453843397263</c:v>
                </c:pt>
                <c:pt idx="1434">
                  <c:v>1.5134438090102129</c:v>
                </c:pt>
                <c:pt idx="1435">
                  <c:v>1.5131244808209661</c:v>
                </c:pt>
                <c:pt idx="1436">
                  <c:v>1.5047683717435429</c:v>
                </c:pt>
                <c:pt idx="1437">
                  <c:v>1.5036839479651258</c:v>
                </c:pt>
                <c:pt idx="1438">
                  <c:v>1.5079675067001976</c:v>
                </c:pt>
                <c:pt idx="1439">
                  <c:v>1.5123209525200263</c:v>
                </c:pt>
                <c:pt idx="1440">
                  <c:v>1.5081590929853297</c:v>
                </c:pt>
                <c:pt idx="1441">
                  <c:v>1.5002800278534349</c:v>
                </c:pt>
                <c:pt idx="1442">
                  <c:v>1.5061377688230797</c:v>
                </c:pt>
                <c:pt idx="1443">
                  <c:v>1.5177975228740908</c:v>
                </c:pt>
                <c:pt idx="1444">
                  <c:v>1.5079181824216061</c:v>
                </c:pt>
                <c:pt idx="1445">
                  <c:v>1.5139615565386346</c:v>
                </c:pt>
                <c:pt idx="1446">
                  <c:v>1.5097722596831165</c:v>
                </c:pt>
                <c:pt idx="1447">
                  <c:v>1.5017998773244825</c:v>
                </c:pt>
                <c:pt idx="1448">
                  <c:v>1.5030807265594075</c:v>
                </c:pt>
                <c:pt idx="1449">
                  <c:v>1.5120522935047038</c:v>
                </c:pt>
                <c:pt idx="1450">
                  <c:v>1.5110140349970922</c:v>
                </c:pt>
                <c:pt idx="1451">
                  <c:v>1.5177571402155128</c:v>
                </c:pt>
                <c:pt idx="1452">
                  <c:v>1.5155952325841968</c:v>
                </c:pt>
                <c:pt idx="1453">
                  <c:v>1.5133162299953924</c:v>
                </c:pt>
                <c:pt idx="1454">
                  <c:v>1.5153992808021712</c:v>
                </c:pt>
                <c:pt idx="1455">
                  <c:v>1.5039606926737021</c:v>
                </c:pt>
                <c:pt idx="1456">
                  <c:v>1.5087088297981708</c:v>
                </c:pt>
                <c:pt idx="1457">
                  <c:v>1.5112245402757534</c:v>
                </c:pt>
                <c:pt idx="1458">
                  <c:v>1.52205850319555</c:v>
                </c:pt>
                <c:pt idx="1459">
                  <c:v>1.5263956182275176</c:v>
                </c:pt>
                <c:pt idx="1460">
                  <c:v>1.5293789495330805</c:v>
                </c:pt>
                <c:pt idx="1461">
                  <c:v>1.5314329359113155</c:v>
                </c:pt>
                <c:pt idx="1462">
                  <c:v>1.5357763614926159</c:v>
                </c:pt>
                <c:pt idx="1463">
                  <c:v>1.541252885016217</c:v>
                </c:pt>
                <c:pt idx="1464">
                  <c:v>1.5445133864928307</c:v>
                </c:pt>
                <c:pt idx="1465">
                  <c:v>1.5432979575434091</c:v>
                </c:pt>
                <c:pt idx="1466">
                  <c:v>1.5468331921607781</c:v>
                </c:pt>
                <c:pt idx="1467">
                  <c:v>1.5467549307577433</c:v>
                </c:pt>
                <c:pt idx="1468">
                  <c:v>1.5526989353656409</c:v>
                </c:pt>
                <c:pt idx="1469">
                  <c:v>1.5508841162482612</c:v>
                </c:pt>
                <c:pt idx="1470">
                  <c:v>1.554797471043974</c:v>
                </c:pt>
                <c:pt idx="1471">
                  <c:v>1.5573097385854719</c:v>
                </c:pt>
                <c:pt idx="1472">
                  <c:v>1.5670242173520728</c:v>
                </c:pt>
                <c:pt idx="1473">
                  <c:v>1.5755070221170295</c:v>
                </c:pt>
                <c:pt idx="1474">
                  <c:v>1.576952846287464</c:v>
                </c:pt>
                <c:pt idx="1475">
                  <c:v>1.572596183673584</c:v>
                </c:pt>
                <c:pt idx="1476">
                  <c:v>1.5758740950721508</c:v>
                </c:pt>
                <c:pt idx="1477">
                  <c:v>1.5617910192390663</c:v>
                </c:pt>
                <c:pt idx="1478">
                  <c:v>1.553630096019095</c:v>
                </c:pt>
                <c:pt idx="1479">
                  <c:v>1.5574791116403066</c:v>
                </c:pt>
                <c:pt idx="1480">
                  <c:v>1.5524967079623766</c:v>
                </c:pt>
                <c:pt idx="1481">
                  <c:v>1.5573329167191841</c:v>
                </c:pt>
                <c:pt idx="1482">
                  <c:v>1.5580981382581593</c:v>
                </c:pt>
                <c:pt idx="1483">
                  <c:v>1.5360629212963985</c:v>
                </c:pt>
                <c:pt idx="1484">
                  <c:v>1.5187423425033506</c:v>
                </c:pt>
                <c:pt idx="1485">
                  <c:v>1.5121194974190806</c:v>
                </c:pt>
                <c:pt idx="1486">
                  <c:v>1.4812426479332739</c:v>
                </c:pt>
                <c:pt idx="1487">
                  <c:v>1.491003546968962</c:v>
                </c:pt>
                <c:pt idx="1488">
                  <c:v>1.4993007026629996</c:v>
                </c:pt>
                <c:pt idx="1489">
                  <c:v>1.5053465317107686</c:v>
                </c:pt>
                <c:pt idx="1490">
                  <c:v>1.5214422757363155</c:v>
                </c:pt>
                <c:pt idx="1491">
                  <c:v>1.5249778312274904</c:v>
                </c:pt>
                <c:pt idx="1492">
                  <c:v>1.5345421221466529</c:v>
                </c:pt>
                <c:pt idx="1493">
                  <c:v>1.5247104276950683</c:v>
                </c:pt>
                <c:pt idx="1494">
                  <c:v>1.51897523103226</c:v>
                </c:pt>
                <c:pt idx="1495">
                  <c:v>1.5238639788843942</c:v>
                </c:pt>
                <c:pt idx="1496">
                  <c:v>1.5180217899134816</c:v>
                </c:pt>
                <c:pt idx="1497">
                  <c:v>1.5183038109253368</c:v>
                </c:pt>
                <c:pt idx="1498">
                  <c:v>1.5272992874426325</c:v>
                </c:pt>
                <c:pt idx="1499">
                  <c:v>1.522126296961501</c:v>
                </c:pt>
                <c:pt idx="1500">
                  <c:v>1.5300087827386137</c:v>
                </c:pt>
                <c:pt idx="1501">
                  <c:v>1.5357964506555386</c:v>
                </c:pt>
                <c:pt idx="1502">
                  <c:v>1.5396635209884588</c:v>
                </c:pt>
                <c:pt idx="1503">
                  <c:v>1.5331301599788032</c:v>
                </c:pt>
                <c:pt idx="1504">
                  <c:v>1.5297935105931675</c:v>
                </c:pt>
                <c:pt idx="1505">
                  <c:v>1.5341022482283393</c:v>
                </c:pt>
                <c:pt idx="1506">
                  <c:v>1.5270463491955568</c:v>
                </c:pt>
                <c:pt idx="1507">
                  <c:v>1.5306535167601647</c:v>
                </c:pt>
                <c:pt idx="1508">
                  <c:v>1.5317087069436133</c:v>
                </c:pt>
                <c:pt idx="1509">
                  <c:v>1.5292386980996513</c:v>
                </c:pt>
                <c:pt idx="1510">
                  <c:v>1.5226470457000212</c:v>
                </c:pt>
                <c:pt idx="1511">
                  <c:v>1.5040001493287658</c:v>
                </c:pt>
                <c:pt idx="1512">
                  <c:v>1.4999033284908185</c:v>
                </c:pt>
                <c:pt idx="1513">
                  <c:v>1.5059401515785571</c:v>
                </c:pt>
                <c:pt idx="1514">
                  <c:v>1.4935152103225171</c:v>
                </c:pt>
                <c:pt idx="1515">
                  <c:v>1.502949148966527</c:v>
                </c:pt>
                <c:pt idx="1516">
                  <c:v>1.5041167416360459</c:v>
                </c:pt>
                <c:pt idx="1517">
                  <c:v>1.5025243155325227</c:v>
                </c:pt>
                <c:pt idx="1518">
                  <c:v>1.4986425063351696</c:v>
                </c:pt>
                <c:pt idx="1519">
                  <c:v>1.4979709750858277</c:v>
                </c:pt>
                <c:pt idx="1520">
                  <c:v>1.4995334871219965</c:v>
                </c:pt>
                <c:pt idx="1521">
                  <c:v>1.5132358257717544</c:v>
                </c:pt>
                <c:pt idx="1522">
                  <c:v>1.5152441780059722</c:v>
                </c:pt>
                <c:pt idx="1523">
                  <c:v>1.5084612863490967</c:v>
                </c:pt>
                <c:pt idx="1524">
                  <c:v>1.5038636336043258</c:v>
                </c:pt>
                <c:pt idx="1525">
                  <c:v>1.4933882133763157</c:v>
                </c:pt>
                <c:pt idx="1526">
                  <c:v>1.4833840872295343</c:v>
                </c:pt>
                <c:pt idx="1527">
                  <c:v>1.4919660039374598</c:v>
                </c:pt>
                <c:pt idx="1528">
                  <c:v>1.50063752067301</c:v>
                </c:pt>
                <c:pt idx="1529">
                  <c:v>1.4915896011853347</c:v>
                </c:pt>
                <c:pt idx="1530">
                  <c:v>1.4921708347779374</c:v>
                </c:pt>
                <c:pt idx="1531">
                  <c:v>1.5056278200209854</c:v>
                </c:pt>
                <c:pt idx="1532">
                  <c:v>1.5028857724727434</c:v>
                </c:pt>
                <c:pt idx="1533">
                  <c:v>1.4892792733457889</c:v>
                </c:pt>
                <c:pt idx="1534">
                  <c:v>1.4890705931746684</c:v>
                </c:pt>
                <c:pt idx="1535">
                  <c:v>1.4903002908428897</c:v>
                </c:pt>
                <c:pt idx="1536">
                  <c:v>1.4956989655268902</c:v>
                </c:pt>
                <c:pt idx="1537">
                  <c:v>1.4926084558317985</c:v>
                </c:pt>
                <c:pt idx="1538">
                  <c:v>1.5032382755434373</c:v>
                </c:pt>
                <c:pt idx="1539">
                  <c:v>1.5108004313609522</c:v>
                </c:pt>
                <c:pt idx="1540">
                  <c:v>1.5088537974386518</c:v>
                </c:pt>
                <c:pt idx="1541">
                  <c:v>1.5124766199136299</c:v>
                </c:pt>
                <c:pt idx="1542">
                  <c:v>1.5087846422448086</c:v>
                </c:pt>
                <c:pt idx="1543">
                  <c:v>1.5154437695612313</c:v>
                </c:pt>
                <c:pt idx="1544">
                  <c:v>1.5177932369482863</c:v>
                </c:pt>
                <c:pt idx="1545">
                  <c:v>1.5118523867881701</c:v>
                </c:pt>
                <c:pt idx="1546">
                  <c:v>1.5065849224072714</c:v>
                </c:pt>
                <c:pt idx="1547">
                  <c:v>1.513616486592811</c:v>
                </c:pt>
                <c:pt idx="1548">
                  <c:v>1.5172668321527154</c:v>
                </c:pt>
                <c:pt idx="1549">
                  <c:v>1.515049081474336</c:v>
                </c:pt>
                <c:pt idx="1550">
                  <c:v>1.5061676760844052</c:v>
                </c:pt>
                <c:pt idx="1551">
                  <c:v>1.5016504446309502</c:v>
                </c:pt>
                <c:pt idx="1552">
                  <c:v>1.5002831154265195</c:v>
                </c:pt>
                <c:pt idx="1553">
                  <c:v>1.5040321424214267</c:v>
                </c:pt>
                <c:pt idx="1554">
                  <c:v>1.4988190914925765</c:v>
                </c:pt>
                <c:pt idx="1555">
                  <c:v>1.4844505105740793</c:v>
                </c:pt>
                <c:pt idx="1556">
                  <c:v>1.4986315336175291</c:v>
                </c:pt>
                <c:pt idx="1557">
                  <c:v>1.4927308520847884</c:v>
                </c:pt>
                <c:pt idx="1558">
                  <c:v>1.4992993235627332</c:v>
                </c:pt>
                <c:pt idx="1559">
                  <c:v>1.5057265029686417</c:v>
                </c:pt>
                <c:pt idx="1560">
                  <c:v>1.5041197394503651</c:v>
                </c:pt>
                <c:pt idx="1561">
                  <c:v>1.5028327594082609</c:v>
                </c:pt>
                <c:pt idx="1562">
                  <c:v>1.4937397678948736</c:v>
                </c:pt>
                <c:pt idx="1563">
                  <c:v>1.4941540704414884</c:v>
                </c:pt>
                <c:pt idx="1564">
                  <c:v>1.5022520776468899</c:v>
                </c:pt>
                <c:pt idx="1565">
                  <c:v>1.4954820593968303</c:v>
                </c:pt>
                <c:pt idx="1566">
                  <c:v>1.4931709283468211</c:v>
                </c:pt>
                <c:pt idx="1567">
                  <c:v>1.4902226622254107</c:v>
                </c:pt>
                <c:pt idx="1568">
                  <c:v>1.4673410098615749</c:v>
                </c:pt>
                <c:pt idx="1569">
                  <c:v>1.4700120518776585</c:v>
                </c:pt>
                <c:pt idx="1570">
                  <c:v>1.4626294471002781</c:v>
                </c:pt>
                <c:pt idx="1571">
                  <c:v>1.4659846946846129</c:v>
                </c:pt>
                <c:pt idx="1572">
                  <c:v>1.4577019858935718</c:v>
                </c:pt>
                <c:pt idx="1573">
                  <c:v>1.4525051541912108</c:v>
                </c:pt>
                <c:pt idx="1574">
                  <c:v>1.439697172766631</c:v>
                </c:pt>
                <c:pt idx="1575">
                  <c:v>1.4341019001341051</c:v>
                </c:pt>
                <c:pt idx="1576">
                  <c:v>1.4514400371743665</c:v>
                </c:pt>
                <c:pt idx="1577">
                  <c:v>1.433926533963878</c:v>
                </c:pt>
                <c:pt idx="1578">
                  <c:v>1.435065243108459</c:v>
                </c:pt>
                <c:pt idx="1579">
                  <c:v>1.427293101010592</c:v>
                </c:pt>
                <c:pt idx="1580">
                  <c:v>1.4239277398607613</c:v>
                </c:pt>
                <c:pt idx="1581">
                  <c:v>1.4284523300963254</c:v>
                </c:pt>
                <c:pt idx="1582">
                  <c:v>1.4455432913473578</c:v>
                </c:pt>
                <c:pt idx="1583">
                  <c:v>1.4467601491272519</c:v>
                </c:pt>
                <c:pt idx="1584">
                  <c:v>1.4360162579141926</c:v>
                </c:pt>
                <c:pt idx="1585">
                  <c:v>1.4497649240388899</c:v>
                </c:pt>
                <c:pt idx="1586">
                  <c:v>1.4523922605074466</c:v>
                </c:pt>
                <c:pt idx="1587">
                  <c:v>1.4492635367487252</c:v>
                </c:pt>
                <c:pt idx="1588">
                  <c:v>1.445497786914123</c:v>
                </c:pt>
                <c:pt idx="1589">
                  <c:v>1.4425653512761245</c:v>
                </c:pt>
                <c:pt idx="1590">
                  <c:v>1.4426793775387119</c:v>
                </c:pt>
                <c:pt idx="1591">
                  <c:v>1.4549266635125724</c:v>
                </c:pt>
                <c:pt idx="1592">
                  <c:v>1.4612828113056064</c:v>
                </c:pt>
                <c:pt idx="1593">
                  <c:v>1.4709076517355846</c:v>
                </c:pt>
                <c:pt idx="1594">
                  <c:v>1.4700186737585903</c:v>
                </c:pt>
                <c:pt idx="1595">
                  <c:v>1.4628657627138839</c:v>
                </c:pt>
                <c:pt idx="1596">
                  <c:v>1.4609520021946758</c:v>
                </c:pt>
                <c:pt idx="1597">
                  <c:v>1.4606761173598497</c:v>
                </c:pt>
                <c:pt idx="1598">
                  <c:v>1.4622108644944884</c:v>
                </c:pt>
                <c:pt idx="1599">
                  <c:v>1.4504263824107608</c:v>
                </c:pt>
                <c:pt idx="1600">
                  <c:v>1.4373760707236234</c:v>
                </c:pt>
                <c:pt idx="1601">
                  <c:v>1.4282773879588841</c:v>
                </c:pt>
                <c:pt idx="1602">
                  <c:v>1.4215830069521489</c:v>
                </c:pt>
                <c:pt idx="1603">
                  <c:v>1.4397086233261751</c:v>
                </c:pt>
                <c:pt idx="1604">
                  <c:v>1.4298867999323039</c:v>
                </c:pt>
                <c:pt idx="1605">
                  <c:v>1.4436777482128738</c:v>
                </c:pt>
                <c:pt idx="1606">
                  <c:v>1.4438472800344109</c:v>
                </c:pt>
                <c:pt idx="1607">
                  <c:v>1.4400261993595636</c:v>
                </c:pt>
                <c:pt idx="1608">
                  <c:v>1.4364411128720873</c:v>
                </c:pt>
                <c:pt idx="1609">
                  <c:v>1.421955995041513</c:v>
                </c:pt>
                <c:pt idx="1610">
                  <c:v>1.4190912525663302</c:v>
                </c:pt>
                <c:pt idx="1611">
                  <c:v>1.4096498389165986</c:v>
                </c:pt>
                <c:pt idx="1612">
                  <c:v>1.415035615518683</c:v>
                </c:pt>
                <c:pt idx="1613">
                  <c:v>1.4253047403766823</c:v>
                </c:pt>
                <c:pt idx="1614">
                  <c:v>1.4218758640522513</c:v>
                </c:pt>
                <c:pt idx="1615">
                  <c:v>1.4246202365309844</c:v>
                </c:pt>
                <c:pt idx="1616">
                  <c:v>1.4262297937318043</c:v>
                </c:pt>
                <c:pt idx="1617">
                  <c:v>1.4408995361130295</c:v>
                </c:pt>
                <c:pt idx="1618">
                  <c:v>1.4396210132474796</c:v>
                </c:pt>
                <c:pt idx="1619">
                  <c:v>1.4371382176789063</c:v>
                </c:pt>
                <c:pt idx="1620">
                  <c:v>1.4310952555644316</c:v>
                </c:pt>
                <c:pt idx="1621">
                  <c:v>1.4286827798216912</c:v>
                </c:pt>
                <c:pt idx="1622">
                  <c:v>1.4265712290047237</c:v>
                </c:pt>
                <c:pt idx="1623">
                  <c:v>1.4337522360669419</c:v>
                </c:pt>
                <c:pt idx="1624">
                  <c:v>1.4219329540792096</c:v>
                </c:pt>
                <c:pt idx="1625">
                  <c:v>1.4155293974620879</c:v>
                </c:pt>
                <c:pt idx="1626">
                  <c:v>1.4181243119905493</c:v>
                </c:pt>
                <c:pt idx="1627">
                  <c:v>1.4093382631870042</c:v>
                </c:pt>
                <c:pt idx="1628">
                  <c:v>1.4076651913099192</c:v>
                </c:pt>
                <c:pt idx="1629">
                  <c:v>1.4034789475881926</c:v>
                </c:pt>
                <c:pt idx="1630">
                  <c:v>1.4099625775225824</c:v>
                </c:pt>
                <c:pt idx="1631">
                  <c:v>1.4113509130712927</c:v>
                </c:pt>
                <c:pt idx="1632">
                  <c:v>1.4052201197134235</c:v>
                </c:pt>
                <c:pt idx="1633">
                  <c:v>1.4170982956781795</c:v>
                </c:pt>
                <c:pt idx="1634">
                  <c:v>1.4247448473085278</c:v>
                </c:pt>
                <c:pt idx="1635">
                  <c:v>1.4240310350030312</c:v>
                </c:pt>
                <c:pt idx="1636">
                  <c:v>1.442162383029401</c:v>
                </c:pt>
                <c:pt idx="1637">
                  <c:v>1.4372070285975396</c:v>
                </c:pt>
                <c:pt idx="1638">
                  <c:v>1.4442122382386595</c:v>
                </c:pt>
                <c:pt idx="1639">
                  <c:v>1.4423579158634183</c:v>
                </c:pt>
                <c:pt idx="1640">
                  <c:v>1.4494672165734634</c:v>
                </c:pt>
                <c:pt idx="1641">
                  <c:v>1.4238991441930597</c:v>
                </c:pt>
                <c:pt idx="1642">
                  <c:v>1.423878573059489</c:v>
                </c:pt>
                <c:pt idx="1643">
                  <c:v>1.4229526071700365</c:v>
                </c:pt>
                <c:pt idx="1644">
                  <c:v>1.395277188471775</c:v>
                </c:pt>
                <c:pt idx="1645">
                  <c:v>1.4043180446896695</c:v>
                </c:pt>
                <c:pt idx="1646">
                  <c:v>1.3968733834038372</c:v>
                </c:pt>
                <c:pt idx="1647">
                  <c:v>1.392454910239161</c:v>
                </c:pt>
                <c:pt idx="1648">
                  <c:v>1.3958172278001795</c:v>
                </c:pt>
                <c:pt idx="1649">
                  <c:v>1.3958172278001795</c:v>
                </c:pt>
                <c:pt idx="1650">
                  <c:v>1.4169784554053115</c:v>
                </c:pt>
                <c:pt idx="1651">
                  <c:v>1.448021769242853</c:v>
                </c:pt>
                <c:pt idx="1652">
                  <c:v>1.4282579842009713</c:v>
                </c:pt>
                <c:pt idx="1653">
                  <c:v>1.4297244631563271</c:v>
                </c:pt>
                <c:pt idx="1654">
                  <c:v>1.4316729329870523</c:v>
                </c:pt>
                <c:pt idx="1655">
                  <c:v>1.42736188540982</c:v>
                </c:pt>
                <c:pt idx="1656">
                  <c:v>1.4057728596268588</c:v>
                </c:pt>
                <c:pt idx="1657">
                  <c:v>1.4139120488180619</c:v>
                </c:pt>
                <c:pt idx="1658">
                  <c:v>1.4240943128949561</c:v>
                </c:pt>
                <c:pt idx="1659">
                  <c:v>1.429676131316493</c:v>
                </c:pt>
                <c:pt idx="1660">
                  <c:v>1.455604864025412</c:v>
                </c:pt>
                <c:pt idx="1661">
                  <c:v>1.4495649185552004</c:v>
                </c:pt>
                <c:pt idx="1662">
                  <c:v>1.4453020429882075</c:v>
                </c:pt>
                <c:pt idx="1663">
                  <c:v>1.4409420286048578</c:v>
                </c:pt>
                <c:pt idx="1664">
                  <c:v>1.4393905074240054</c:v>
                </c:pt>
                <c:pt idx="1665">
                  <c:v>1.4293424551305114</c:v>
                </c:pt>
                <c:pt idx="1666">
                  <c:v>1.438269872788521</c:v>
                </c:pt>
                <c:pt idx="1667">
                  <c:v>1.4459010419714913</c:v>
                </c:pt>
                <c:pt idx="1668">
                  <c:v>1.4398064439604707</c:v>
                </c:pt>
                <c:pt idx="1669">
                  <c:v>1.4490039587339705</c:v>
                </c:pt>
                <c:pt idx="1670">
                  <c:v>1.4536659814326658</c:v>
                </c:pt>
                <c:pt idx="1671">
                  <c:v>1.4629931573612656</c:v>
                </c:pt>
                <c:pt idx="1672">
                  <c:v>1.4458276384563611</c:v>
                </c:pt>
                <c:pt idx="1673">
                  <c:v>1.4475541560603298</c:v>
                </c:pt>
                <c:pt idx="1674">
                  <c:v>1.4448724329027836</c:v>
                </c:pt>
                <c:pt idx="1675">
                  <c:v>1.4285193473586182</c:v>
                </c:pt>
                <c:pt idx="1676">
                  <c:v>1.4280999610213494</c:v>
                </c:pt>
                <c:pt idx="1677">
                  <c:v>1.4270156457764227</c:v>
                </c:pt>
                <c:pt idx="1678">
                  <c:v>1.4367384848852158</c:v>
                </c:pt>
                <c:pt idx="1679">
                  <c:v>1.4276719925754808</c:v>
                </c:pt>
                <c:pt idx="1680">
                  <c:v>1.4360160829184787</c:v>
                </c:pt>
                <c:pt idx="1681">
                  <c:v>1.4565671730844643</c:v>
                </c:pt>
                <c:pt idx="1682">
                  <c:v>1.4588148800231762</c:v>
                </c:pt>
                <c:pt idx="1683">
                  <c:v>1.4561267917018468</c:v>
                </c:pt>
                <c:pt idx="1684">
                  <c:v>1.4405531258472641</c:v>
                </c:pt>
                <c:pt idx="1685">
                  <c:v>1.4409013622331681</c:v>
                </c:pt>
                <c:pt idx="1686">
                  <c:v>1.4333456224024856</c:v>
                </c:pt>
                <c:pt idx="1687">
                  <c:v>1.4371761995984818</c:v>
                </c:pt>
                <c:pt idx="1688">
                  <c:v>1.4398342530106529</c:v>
                </c:pt>
                <c:pt idx="1689">
                  <c:v>1.4506412040839638</c:v>
                </c:pt>
                <c:pt idx="1690">
                  <c:v>1.4375696935733868</c:v>
                </c:pt>
                <c:pt idx="1691">
                  <c:v>1.4361916242247359</c:v>
                </c:pt>
                <c:pt idx="1692">
                  <c:v>1.4282011991874792</c:v>
                </c:pt>
                <c:pt idx="1693">
                  <c:v>1.4198526470787871</c:v>
                </c:pt>
                <c:pt idx="1694">
                  <c:v>1.4150370282872056</c:v>
                </c:pt>
                <c:pt idx="1695">
                  <c:v>1.4067789606573986</c:v>
                </c:pt>
                <c:pt idx="1696">
                  <c:v>1.4088836118105155</c:v>
                </c:pt>
                <c:pt idx="1697">
                  <c:v>1.4044001991408404</c:v>
                </c:pt>
                <c:pt idx="1698">
                  <c:v>1.4010372392129338</c:v>
                </c:pt>
                <c:pt idx="1699">
                  <c:v>1.3987040864235605</c:v>
                </c:pt>
                <c:pt idx="1700">
                  <c:v>1.4044091347323819</c:v>
                </c:pt>
                <c:pt idx="1701">
                  <c:v>1.3967483278915522</c:v>
                </c:pt>
                <c:pt idx="1702">
                  <c:v>1.3969885538240612</c:v>
                </c:pt>
                <c:pt idx="1703">
                  <c:v>1.413924647598662</c:v>
                </c:pt>
                <c:pt idx="1704">
                  <c:v>1.41860494062537</c:v>
                </c:pt>
                <c:pt idx="1705">
                  <c:v>1.4179582051904098</c:v>
                </c:pt>
                <c:pt idx="1706">
                  <c:v>1.4254760459609181</c:v>
                </c:pt>
                <c:pt idx="1707">
                  <c:v>1.4244551810448609</c:v>
                </c:pt>
                <c:pt idx="1708">
                  <c:v>1.429400356404638</c:v>
                </c:pt>
                <c:pt idx="1709">
                  <c:v>1.4232294603261593</c:v>
                </c:pt>
                <c:pt idx="1710">
                  <c:v>1.4366638408353287</c:v>
                </c:pt>
                <c:pt idx="1711">
                  <c:v>1.4372143986690542</c:v>
                </c:pt>
                <c:pt idx="1712">
                  <c:v>1.4339758272765513</c:v>
                </c:pt>
                <c:pt idx="1713">
                  <c:v>1.447053046208342</c:v>
                </c:pt>
                <c:pt idx="1714">
                  <c:v>1.4510749679652712</c:v>
                </c:pt>
                <c:pt idx="1715">
                  <c:v>1.4412494093489057</c:v>
                </c:pt>
                <c:pt idx="1716">
                  <c:v>1.4406951774556895</c:v>
                </c:pt>
                <c:pt idx="1717">
                  <c:v>1.4447345826175821</c:v>
                </c:pt>
                <c:pt idx="1718">
                  <c:v>1.4502367950298769</c:v>
                </c:pt>
                <c:pt idx="1719">
                  <c:v>1.4498663279898352</c:v>
                </c:pt>
                <c:pt idx="1720">
                  <c:v>1.4524581545705135</c:v>
                </c:pt>
                <c:pt idx="1721">
                  <c:v>1.4470488903616694</c:v>
                </c:pt>
                <c:pt idx="1722">
                  <c:v>1.4551099527561</c:v>
                </c:pt>
                <c:pt idx="1723">
                  <c:v>1.4658942957682513</c:v>
                </c:pt>
                <c:pt idx="1724">
                  <c:v>1.4806376038349389</c:v>
                </c:pt>
                <c:pt idx="1725">
                  <c:v>1.4864390988075578</c:v>
                </c:pt>
                <c:pt idx="1726">
                  <c:v>1.5019281390495871</c:v>
                </c:pt>
                <c:pt idx="1727">
                  <c:v>1.503186810996652</c:v>
                </c:pt>
                <c:pt idx="1728">
                  <c:v>1.4888054374315547</c:v>
                </c:pt>
                <c:pt idx="1729">
                  <c:v>1.5132080042588094</c:v>
                </c:pt>
                <c:pt idx="1730">
                  <c:v>1.5114842914585915</c:v>
                </c:pt>
                <c:pt idx="1731">
                  <c:v>1.5144524482774404</c:v>
                </c:pt>
                <c:pt idx="1732">
                  <c:v>1.5123575517240271</c:v>
                </c:pt>
                <c:pt idx="1733">
                  <c:v>1.5300169363180924</c:v>
                </c:pt>
                <c:pt idx="1734">
                  <c:v>1.5776683731650054</c:v>
                </c:pt>
                <c:pt idx="1735">
                  <c:v>1.5665573373809427</c:v>
                </c:pt>
                <c:pt idx="1736">
                  <c:v>1.5647580657782492</c:v>
                </c:pt>
                <c:pt idx="1737">
                  <c:v>1.5628856018502417</c:v>
                </c:pt>
                <c:pt idx="1738">
                  <c:v>1.5808821519730074</c:v>
                </c:pt>
                <c:pt idx="1739">
                  <c:v>1.5908002519003495</c:v>
                </c:pt>
                <c:pt idx="1740">
                  <c:v>1.5955498331921376</c:v>
                </c:pt>
                <c:pt idx="1741">
                  <c:v>1.602736458784269</c:v>
                </c:pt>
                <c:pt idx="1742">
                  <c:v>1.5941708664499115</c:v>
                </c:pt>
                <c:pt idx="1743">
                  <c:v>1.5603962447492656</c:v>
                </c:pt>
                <c:pt idx="1744">
                  <c:v>1.5773767530343554</c:v>
                </c:pt>
                <c:pt idx="1745">
                  <c:v>1.5830714453540229</c:v>
                </c:pt>
                <c:pt idx="1746">
                  <c:v>1.5758075935539531</c:v>
                </c:pt>
                <c:pt idx="1747">
                  <c:v>1.5698530008384828</c:v>
                </c:pt>
                <c:pt idx="1748">
                  <c:v>1.5803110205575173</c:v>
                </c:pt>
                <c:pt idx="1749">
                  <c:v>1.6049116785452475</c:v>
                </c:pt>
                <c:pt idx="1750">
                  <c:v>1.6008067577488931</c:v>
                </c:pt>
                <c:pt idx="1751">
                  <c:v>1.6011588726952324</c:v>
                </c:pt>
                <c:pt idx="1752">
                  <c:v>1.6018032361079393</c:v>
                </c:pt>
                <c:pt idx="1753">
                  <c:v>1.6014053399968569</c:v>
                </c:pt>
                <c:pt idx="1754">
                  <c:v>1.5812166691852838</c:v>
                </c:pt>
                <c:pt idx="1755">
                  <c:v>1.5720270359757837</c:v>
                </c:pt>
                <c:pt idx="1756">
                  <c:v>1.5819917000939665</c:v>
                </c:pt>
                <c:pt idx="1757">
                  <c:v>1.5788596026192527</c:v>
                </c:pt>
                <c:pt idx="1758">
                  <c:v>1.6121204372700224</c:v>
                </c:pt>
                <c:pt idx="1759">
                  <c:v>1.6349357775261877</c:v>
                </c:pt>
                <c:pt idx="1760">
                  <c:v>1.6338319828989647</c:v>
                </c:pt>
                <c:pt idx="1761">
                  <c:v>1.644603039209424</c:v>
                </c:pt>
                <c:pt idx="1762">
                  <c:v>1.6530095384812717</c:v>
                </c:pt>
                <c:pt idx="1763">
                  <c:v>1.6518380436792242</c:v>
                </c:pt>
                <c:pt idx="1764">
                  <c:v>1.6556604149027812</c:v>
                </c:pt>
                <c:pt idx="1765">
                  <c:v>1.6572760067696684</c:v>
                </c:pt>
                <c:pt idx="1766">
                  <c:v>1.6371555586829232</c:v>
                </c:pt>
                <c:pt idx="1767">
                  <c:v>1.6352790346516106</c:v>
                </c:pt>
                <c:pt idx="1768">
                  <c:v>1.6311108008566446</c:v>
                </c:pt>
                <c:pt idx="1769">
                  <c:v>1.6552345681728693</c:v>
                </c:pt>
                <c:pt idx="1770">
                  <c:v>1.6552607891360724</c:v>
                </c:pt>
                <c:pt idx="1771">
                  <c:v>1.6520240184335306</c:v>
                </c:pt>
                <c:pt idx="1772">
                  <c:v>1.6637051214237966</c:v>
                </c:pt>
                <c:pt idx="1773">
                  <c:v>1.6418736557856983</c:v>
                </c:pt>
                <c:pt idx="1774">
                  <c:v>1.6399641523378621</c:v>
                </c:pt>
                <c:pt idx="1775">
                  <c:v>1.6421824888365426</c:v>
                </c:pt>
                <c:pt idx="1776">
                  <c:v>1.6220181178526845</c:v>
                </c:pt>
                <c:pt idx="1777">
                  <c:v>1.6102227111898109</c:v>
                </c:pt>
                <c:pt idx="1778">
                  <c:v>1.612689700782151</c:v>
                </c:pt>
                <c:pt idx="1779">
                  <c:v>1.6160916524414</c:v>
                </c:pt>
                <c:pt idx="1780">
                  <c:v>1.5652723853603712</c:v>
                </c:pt>
                <c:pt idx="1781">
                  <c:v>1.5739772035627793</c:v>
                </c:pt>
                <c:pt idx="1782">
                  <c:v>1.5621958569314898</c:v>
                </c:pt>
                <c:pt idx="1783">
                  <c:v>1.547286461661203</c:v>
                </c:pt>
                <c:pt idx="1784">
                  <c:v>1.5776147307106796</c:v>
                </c:pt>
                <c:pt idx="1785">
                  <c:v>1.5641843857851365</c:v>
                </c:pt>
                <c:pt idx="1786">
                  <c:v>1.5591245015540367</c:v>
                </c:pt>
                <c:pt idx="1787">
                  <c:v>1.5779253383531815</c:v>
                </c:pt>
                <c:pt idx="1788">
                  <c:v>1.5820783055656245</c:v>
                </c:pt>
                <c:pt idx="1789">
                  <c:v>1.5604734061406853</c:v>
                </c:pt>
                <c:pt idx="1790">
                  <c:v>1.5536170376013434</c:v>
                </c:pt>
                <c:pt idx="1791">
                  <c:v>1.5646595501161136</c:v>
                </c:pt>
                <c:pt idx="1792">
                  <c:v>1.5602755245287592</c:v>
                </c:pt>
                <c:pt idx="1793">
                  <c:v>1.5454426351184487</c:v>
                </c:pt>
                <c:pt idx="1794">
                  <c:v>1.5479548037315265</c:v>
                </c:pt>
                <c:pt idx="1795">
                  <c:v>1.5575907480964908</c:v>
                </c:pt>
                <c:pt idx="1796">
                  <c:v>1.5653521014603242</c:v>
                </c:pt>
                <c:pt idx="1797">
                  <c:v>1.564114000113382</c:v>
                </c:pt>
                <c:pt idx="1798">
                  <c:v>1.5592934790650725</c:v>
                </c:pt>
                <c:pt idx="1799">
                  <c:v>1.5569844413891791</c:v>
                </c:pt>
                <c:pt idx="1800">
                  <c:v>1.5578833523138025</c:v>
                </c:pt>
                <c:pt idx="1801">
                  <c:v>1.5506929328412213</c:v>
                </c:pt>
                <c:pt idx="1802">
                  <c:v>1.5508228734904559</c:v>
                </c:pt>
                <c:pt idx="1803">
                  <c:v>1.5436636034440019</c:v>
                </c:pt>
                <c:pt idx="1804">
                  <c:v>1.5544106203836521</c:v>
                </c:pt>
                <c:pt idx="1805">
                  <c:v>1.5787979499961655</c:v>
                </c:pt>
                <c:pt idx="1806">
                  <c:v>1.5723580555782144</c:v>
                </c:pt>
                <c:pt idx="1807">
                  <c:v>1.5712401699081915</c:v>
                </c:pt>
                <c:pt idx="1808">
                  <c:v>1.5645083782294027</c:v>
                </c:pt>
                <c:pt idx="1809">
                  <c:v>1.5650521893698077</c:v>
                </c:pt>
                <c:pt idx="1810">
                  <c:v>1.5680900577334567</c:v>
                </c:pt>
                <c:pt idx="1811">
                  <c:v>1.5793185214122789</c:v>
                </c:pt>
                <c:pt idx="1812">
                  <c:v>1.6054459510221095</c:v>
                </c:pt>
                <c:pt idx="1813">
                  <c:v>1.6069314284951322</c:v>
                </c:pt>
                <c:pt idx="1814">
                  <c:v>1.608844087906629</c:v>
                </c:pt>
                <c:pt idx="1815">
                  <c:v>1.5998058783724467</c:v>
                </c:pt>
                <c:pt idx="1816">
                  <c:v>1.5983083946270493</c:v>
                </c:pt>
                <c:pt idx="1817">
                  <c:v>1.6077294744030692</c:v>
                </c:pt>
                <c:pt idx="1818">
                  <c:v>1.605992285881559</c:v>
                </c:pt>
                <c:pt idx="1819">
                  <c:v>1.6316306342344455</c:v>
                </c:pt>
                <c:pt idx="1820">
                  <c:v>1.6327240021459435</c:v>
                </c:pt>
                <c:pt idx="1821">
                  <c:v>1.623582975244164</c:v>
                </c:pt>
                <c:pt idx="1822">
                  <c:v>1.6194089628756552</c:v>
                </c:pt>
                <c:pt idx="1823">
                  <c:v>1.6241541410341256</c:v>
                </c:pt>
                <c:pt idx="1824">
                  <c:v>1.6033863015892151</c:v>
                </c:pt>
                <c:pt idx="1825">
                  <c:v>1.6010975620322274</c:v>
                </c:pt>
                <c:pt idx="1826">
                  <c:v>1.5998365111919268</c:v>
                </c:pt>
                <c:pt idx="1827">
                  <c:v>1.5997284939660317</c:v>
                </c:pt>
                <c:pt idx="1828">
                  <c:v>1.6052050348031328</c:v>
                </c:pt>
                <c:pt idx="1829">
                  <c:v>1.6089643685195367</c:v>
                </c:pt>
                <c:pt idx="1830">
                  <c:v>1.6049957366731948</c:v>
                </c:pt>
                <c:pt idx="1831">
                  <c:v>1.6045217814493637</c:v>
                </c:pt>
                <c:pt idx="1832">
                  <c:v>1.5964120101422725</c:v>
                </c:pt>
                <c:pt idx="1833">
                  <c:v>1.605554336952685</c:v>
                </c:pt>
                <c:pt idx="1834">
                  <c:v>1.5997911341711915</c:v>
                </c:pt>
                <c:pt idx="1835">
                  <c:v>1.6020513426257577</c:v>
                </c:pt>
                <c:pt idx="1836">
                  <c:v>1.6088744731342368</c:v>
                </c:pt>
                <c:pt idx="1837">
                  <c:v>1.6160856755760085</c:v>
                </c:pt>
                <c:pt idx="1838">
                  <c:v>1.6179558924441044</c:v>
                </c:pt>
                <c:pt idx="1839">
                  <c:v>1.6170485018883709</c:v>
                </c:pt>
                <c:pt idx="1840">
                  <c:v>1.6206424852808539</c:v>
                </c:pt>
                <c:pt idx="1841">
                  <c:v>1.6130588678758713</c:v>
                </c:pt>
                <c:pt idx="1842">
                  <c:v>1.6061372255182105</c:v>
                </c:pt>
                <c:pt idx="1843">
                  <c:v>1.5942522400103536</c:v>
                </c:pt>
                <c:pt idx="1844">
                  <c:v>1.578925605296305</c:v>
                </c:pt>
                <c:pt idx="1845">
                  <c:v>1.570495114066593</c:v>
                </c:pt>
                <c:pt idx="1846">
                  <c:v>1.5673089609048863</c:v>
                </c:pt>
                <c:pt idx="1847">
                  <c:v>1.5785181512302875</c:v>
                </c:pt>
                <c:pt idx="1848">
                  <c:v>1.5708481634620994</c:v>
                </c:pt>
                <c:pt idx="1849">
                  <c:v>1.5861358366268778</c:v>
                </c:pt>
                <c:pt idx="1850">
                  <c:v>1.5789243950692726</c:v>
                </c:pt>
                <c:pt idx="1851">
                  <c:v>1.5831462661413409</c:v>
                </c:pt>
                <c:pt idx="1852">
                  <c:v>1.5861476300663717</c:v>
                </c:pt>
                <c:pt idx="1853">
                  <c:v>1.5899898623940223</c:v>
                </c:pt>
                <c:pt idx="1854">
                  <c:v>1.6086608225649808</c:v>
                </c:pt>
                <c:pt idx="1855">
                  <c:v>1.6079091813452429</c:v>
                </c:pt>
                <c:pt idx="1856">
                  <c:v>1.6063640810871693</c:v>
                </c:pt>
                <c:pt idx="1857">
                  <c:v>1.6088255596311891</c:v>
                </c:pt>
                <c:pt idx="1858">
                  <c:v>1.615046154020906</c:v>
                </c:pt>
                <c:pt idx="1859">
                  <c:v>1.602889018092384</c:v>
                </c:pt>
                <c:pt idx="1860">
                  <c:v>1.6145529570193331</c:v>
                </c:pt>
                <c:pt idx="1861">
                  <c:v>1.6111943008896517</c:v>
                </c:pt>
                <c:pt idx="1862">
                  <c:v>1.6085190600596211</c:v>
                </c:pt>
                <c:pt idx="1863">
                  <c:v>1.6103007757099399</c:v>
                </c:pt>
                <c:pt idx="1864">
                  <c:v>1.6214171448819208</c:v>
                </c:pt>
                <c:pt idx="1865">
                  <c:v>1.6224211757287377</c:v>
                </c:pt>
                <c:pt idx="1866">
                  <c:v>1.62998563769605</c:v>
                </c:pt>
                <c:pt idx="1867">
                  <c:v>1.6398169657418995</c:v>
                </c:pt>
                <c:pt idx="1868">
                  <c:v>1.645719812947974</c:v>
                </c:pt>
                <c:pt idx="1869">
                  <c:v>1.6516242119501403</c:v>
                </c:pt>
                <c:pt idx="1870">
                  <c:v>1.6483838850271029</c:v>
                </c:pt>
                <c:pt idx="1871">
                  <c:v>1.6415532252268088</c:v>
                </c:pt>
                <c:pt idx="1872">
                  <c:v>1.6509614417586316</c:v>
                </c:pt>
                <c:pt idx="1873">
                  <c:v>1.6476251901957149</c:v>
                </c:pt>
                <c:pt idx="1874">
                  <c:v>1.6324499437469941</c:v>
                </c:pt>
                <c:pt idx="1875">
                  <c:v>1.6365248015398073</c:v>
                </c:pt>
                <c:pt idx="1876">
                  <c:v>1.6397314274441495</c:v>
                </c:pt>
                <c:pt idx="1877">
                  <c:v>1.6422183674141393</c:v>
                </c:pt>
                <c:pt idx="1878">
                  <c:v>1.6320765258376684</c:v>
                </c:pt>
                <c:pt idx="1879">
                  <c:v>1.6344132991401388</c:v>
                </c:pt>
                <c:pt idx="1880">
                  <c:v>1.6274241245526604</c:v>
                </c:pt>
                <c:pt idx="1881">
                  <c:v>1.6204623721098408</c:v>
                </c:pt>
                <c:pt idx="1882">
                  <c:v>1.6228826729718964</c:v>
                </c:pt>
                <c:pt idx="1883">
                  <c:v>1.6144272944545395</c:v>
                </c:pt>
                <c:pt idx="1884">
                  <c:v>1.6205114195284576</c:v>
                </c:pt>
                <c:pt idx="1885">
                  <c:v>1.6220710097479583</c:v>
                </c:pt>
                <c:pt idx="1886">
                  <c:v>1.6291736339262548</c:v>
                </c:pt>
                <c:pt idx="1887">
                  <c:v>1.6374459472099483</c:v>
                </c:pt>
                <c:pt idx="1888">
                  <c:v>1.6467385942996584</c:v>
                </c:pt>
                <c:pt idx="1889">
                  <c:v>1.6427568243396924</c:v>
                </c:pt>
                <c:pt idx="1890">
                  <c:v>1.639657390711895</c:v>
                </c:pt>
                <c:pt idx="1891">
                  <c:v>1.6403734104813101</c:v>
                </c:pt>
                <c:pt idx="1892">
                  <c:v>1.6274972880409824</c:v>
                </c:pt>
                <c:pt idx="1893">
                  <c:v>1.6299715467709217</c:v>
                </c:pt>
                <c:pt idx="1894">
                  <c:v>1.6330529168997574</c:v>
                </c:pt>
                <c:pt idx="1895">
                  <c:v>1.6273681843006012</c:v>
                </c:pt>
                <c:pt idx="1896">
                  <c:v>1.6272527165984441</c:v>
                </c:pt>
                <c:pt idx="1897">
                  <c:v>1.6332194792787933</c:v>
                </c:pt>
                <c:pt idx="1898">
                  <c:v>1.6395820758758928</c:v>
                </c:pt>
                <c:pt idx="1899">
                  <c:v>1.6353687958207703</c:v>
                </c:pt>
                <c:pt idx="1900">
                  <c:v>1.6303568626469112</c:v>
                </c:pt>
                <c:pt idx="1901">
                  <c:v>1.6291089645825849</c:v>
                </c:pt>
                <c:pt idx="1902">
                  <c:v>1.6443399455235053</c:v>
                </c:pt>
                <c:pt idx="1903">
                  <c:v>1.6504028859274655</c:v>
                </c:pt>
                <c:pt idx="1904">
                  <c:v>1.6564137846307192</c:v>
                </c:pt>
                <c:pt idx="1905">
                  <c:v>1.652862606439774</c:v>
                </c:pt>
                <c:pt idx="1906">
                  <c:v>1.6547923698864371</c:v>
                </c:pt>
                <c:pt idx="1907">
                  <c:v>1.6503932475617007</c:v>
                </c:pt>
                <c:pt idx="1908">
                  <c:v>1.6347665694528033</c:v>
                </c:pt>
                <c:pt idx="1909">
                  <c:v>1.6353449043870296</c:v>
                </c:pt>
                <c:pt idx="1910">
                  <c:v>1.6346926326081581</c:v>
                </c:pt>
                <c:pt idx="1911">
                  <c:v>1.6362154126695212</c:v>
                </c:pt>
                <c:pt idx="1912">
                  <c:v>1.6299156610573216</c:v>
                </c:pt>
                <c:pt idx="1913">
                  <c:v>1.6380151672773957</c:v>
                </c:pt>
                <c:pt idx="1914">
                  <c:v>1.647725221882957</c:v>
                </c:pt>
                <c:pt idx="1915">
                  <c:v>1.6392807590639056</c:v>
                </c:pt>
                <c:pt idx="1916">
                  <c:v>1.6356115613139237</c:v>
                </c:pt>
                <c:pt idx="1917">
                  <c:v>1.6267277443981056</c:v>
                </c:pt>
                <c:pt idx="1918">
                  <c:v>1.6331785179175093</c:v>
                </c:pt>
                <c:pt idx="1919">
                  <c:v>1.6361768418199083</c:v>
                </c:pt>
                <c:pt idx="1920">
                  <c:v>1.6326659656838587</c:v>
                </c:pt>
                <c:pt idx="1921">
                  <c:v>1.629812900471922</c:v>
                </c:pt>
                <c:pt idx="1922">
                  <c:v>1.6223143749683084</c:v>
                </c:pt>
                <c:pt idx="1923">
                  <c:v>1.6239762268536364</c:v>
                </c:pt>
                <c:pt idx="1924">
                  <c:v>1.6273760273694122</c:v>
                </c:pt>
                <c:pt idx="1925">
                  <c:v>1.6273443753986834</c:v>
                </c:pt>
                <c:pt idx="1926">
                  <c:v>1.6343284472934374</c:v>
                </c:pt>
                <c:pt idx="1927">
                  <c:v>1.639598489269039</c:v>
                </c:pt>
                <c:pt idx="1928">
                  <c:v>1.6381792369265085</c:v>
                </c:pt>
                <c:pt idx="1929">
                  <c:v>1.6394588640040642</c:v>
                </c:pt>
                <c:pt idx="1930">
                  <c:v>1.6401911085369896</c:v>
                </c:pt>
                <c:pt idx="1931">
                  <c:v>1.6378624352771411</c:v>
                </c:pt>
                <c:pt idx="1932">
                  <c:v>1.6555698618595525</c:v>
                </c:pt>
                <c:pt idx="1933">
                  <c:v>1.6601144344936416</c:v>
                </c:pt>
                <c:pt idx="1934">
                  <c:v>1.672459790640735</c:v>
                </c:pt>
                <c:pt idx="1935">
                  <c:v>1.6702989570037601</c:v>
                </c:pt>
                <c:pt idx="1936">
                  <c:v>1.6692014574792313</c:v>
                </c:pt>
                <c:pt idx="1937">
                  <c:v>1.6675033662778136</c:v>
                </c:pt>
                <c:pt idx="1938">
                  <c:v>1.6566967171353317</c:v>
                </c:pt>
                <c:pt idx="1939">
                  <c:v>1.6632009685588149</c:v>
                </c:pt>
                <c:pt idx="1940">
                  <c:v>1.6631768222635852</c:v>
                </c:pt>
                <c:pt idx="1941">
                  <c:v>1.6717788736993577</c:v>
                </c:pt>
                <c:pt idx="1942">
                  <c:v>1.6711976357001841</c:v>
                </c:pt>
                <c:pt idx="1943">
                  <c:v>1.6850767158360225</c:v>
                </c:pt>
                <c:pt idx="1944">
                  <c:v>1.6887462158387117</c:v>
                </c:pt>
                <c:pt idx="1945">
                  <c:v>1.7015303874023935</c:v>
                </c:pt>
                <c:pt idx="1946">
                  <c:v>1.6997615662645571</c:v>
                </c:pt>
                <c:pt idx="1947">
                  <c:v>1.6965938832252705</c:v>
                </c:pt>
                <c:pt idx="1948">
                  <c:v>1.7038783392457482</c:v>
                </c:pt>
                <c:pt idx="1949">
                  <c:v>1.6931561854368573</c:v>
                </c:pt>
                <c:pt idx="1950">
                  <c:v>1.705294763497333</c:v>
                </c:pt>
                <c:pt idx="1951">
                  <c:v>1.7054603599930878</c:v>
                </c:pt>
                <c:pt idx="1952">
                  <c:v>1.7154224825657547</c:v>
                </c:pt>
                <c:pt idx="1953">
                  <c:v>1.7122699021811445</c:v>
                </c:pt>
                <c:pt idx="1954">
                  <c:v>1.7069178700968732</c:v>
                </c:pt>
                <c:pt idx="1955">
                  <c:v>1.7029913008115152</c:v>
                </c:pt>
                <c:pt idx="1956">
                  <c:v>1.7045263458627793</c:v>
                </c:pt>
                <c:pt idx="1957">
                  <c:v>1.7124087738308866</c:v>
                </c:pt>
                <c:pt idx="1958">
                  <c:v>1.6966003702444701</c:v>
                </c:pt>
                <c:pt idx="1959">
                  <c:v>1.7012098120361951</c:v>
                </c:pt>
                <c:pt idx="1960">
                  <c:v>1.6725361761214226</c:v>
                </c:pt>
                <c:pt idx="1961">
                  <c:v>1.6056928980007128</c:v>
                </c:pt>
                <c:pt idx="1962">
                  <c:v>1.6279828365162907</c:v>
                </c:pt>
                <c:pt idx="1963">
                  <c:v>1.6378450177249051</c:v>
                </c:pt>
                <c:pt idx="1964">
                  <c:v>1.6543375312476885</c:v>
                </c:pt>
                <c:pt idx="1965">
                  <c:v>1.6550303066608627</c:v>
                </c:pt>
                <c:pt idx="1966">
                  <c:v>1.6595839019137739</c:v>
                </c:pt>
                <c:pt idx="1967">
                  <c:v>1.6681477862768126</c:v>
                </c:pt>
                <c:pt idx="1968">
                  <c:v>1.6754114366535251</c:v>
                </c:pt>
                <c:pt idx="1969">
                  <c:v>1.6700107948932033</c:v>
                </c:pt>
                <c:pt idx="1970">
                  <c:v>1.6763925584573356</c:v>
                </c:pt>
                <c:pt idx="1971">
                  <c:v>1.696815070964564</c:v>
                </c:pt>
                <c:pt idx="1972">
                  <c:v>1.6922916867243145</c:v>
                </c:pt>
                <c:pt idx="1973">
                  <c:v>1.6909682157621633</c:v>
                </c:pt>
                <c:pt idx="1974">
                  <c:v>1.7122804744352098</c:v>
                </c:pt>
                <c:pt idx="1975">
                  <c:v>1.7136507837849047</c:v>
                </c:pt>
                <c:pt idx="1976">
                  <c:v>1.7106025725013423</c:v>
                </c:pt>
                <c:pt idx="1977">
                  <c:v>1.7089688855790031</c:v>
                </c:pt>
                <c:pt idx="1978">
                  <c:v>1.6975501765573524</c:v>
                </c:pt>
                <c:pt idx="1979">
                  <c:v>1.7007787434327106</c:v>
                </c:pt>
                <c:pt idx="1980">
                  <c:v>1.6684891526837924</c:v>
                </c:pt>
                <c:pt idx="1981">
                  <c:v>1.6986418711435556</c:v>
                </c:pt>
                <c:pt idx="1982">
                  <c:v>1.7033982863648565</c:v>
                </c:pt>
                <c:pt idx="1983">
                  <c:v>1.7097651867768335</c:v>
                </c:pt>
                <c:pt idx="1984">
                  <c:v>1.7309328392903991</c:v>
                </c:pt>
                <c:pt idx="1985">
                  <c:v>1.7158736087978435</c:v>
                </c:pt>
                <c:pt idx="1986">
                  <c:v>1.6864099998118822</c:v>
                </c:pt>
                <c:pt idx="1987">
                  <c:v>1.7054507438460165</c:v>
                </c:pt>
                <c:pt idx="1988">
                  <c:v>1.6927764708707953</c:v>
                </c:pt>
                <c:pt idx="1989">
                  <c:v>1.6748128737566876</c:v>
                </c:pt>
                <c:pt idx="1990">
                  <c:v>1.661631965969768</c:v>
                </c:pt>
                <c:pt idx="1991">
                  <c:v>1.6231197946535623</c:v>
                </c:pt>
                <c:pt idx="1992">
                  <c:v>1.6184443264590986</c:v>
                </c:pt>
                <c:pt idx="1993">
                  <c:v>1.6012515860834122</c:v>
                </c:pt>
                <c:pt idx="1994">
                  <c:v>1.5902025685546042</c:v>
                </c:pt>
                <c:pt idx="1995">
                  <c:v>1.6052185030802102</c:v>
                </c:pt>
                <c:pt idx="1996">
                  <c:v>1.5781835205697601</c:v>
                </c:pt>
                <c:pt idx="1997">
                  <c:v>1.6003235790544887</c:v>
                </c:pt>
                <c:pt idx="1998">
                  <c:v>1.6228597275379932</c:v>
                </c:pt>
                <c:pt idx="1999">
                  <c:v>1.6179514725425688</c:v>
                </c:pt>
                <c:pt idx="2000">
                  <c:v>1.6212615172495786</c:v>
                </c:pt>
                <c:pt idx="2001">
                  <c:v>1.6133247320430941</c:v>
                </c:pt>
                <c:pt idx="2002">
                  <c:v>1.6165451433137989</c:v>
                </c:pt>
                <c:pt idx="2003">
                  <c:v>1.6148358192010339</c:v>
                </c:pt>
                <c:pt idx="2004">
                  <c:v>1.6287999419754873</c:v>
                </c:pt>
                <c:pt idx="2005">
                  <c:v>1.623906725428673</c:v>
                </c:pt>
                <c:pt idx="2006">
                  <c:v>1.6472000557399082</c:v>
                </c:pt>
                <c:pt idx="2007">
                  <c:v>1.6448733037715975</c:v>
                </c:pt>
                <c:pt idx="2008">
                  <c:v>1.6487044591107638</c:v>
                </c:pt>
                <c:pt idx="2009">
                  <c:v>1.6433476393845325</c:v>
                </c:pt>
                <c:pt idx="2010">
                  <c:v>1.639654587256772</c:v>
                </c:pt>
                <c:pt idx="2011">
                  <c:v>1.6564858239807261</c:v>
                </c:pt>
                <c:pt idx="2012">
                  <c:v>1.6505169775509865</c:v>
                </c:pt>
                <c:pt idx="2013">
                  <c:v>1.6523348238293318</c:v>
                </c:pt>
                <c:pt idx="2014">
                  <c:v>1.6610654938717002</c:v>
                </c:pt>
                <c:pt idx="2015">
                  <c:v>1.6639983521663562</c:v>
                </c:pt>
                <c:pt idx="2016">
                  <c:v>1.6535967826772604</c:v>
                </c:pt>
                <c:pt idx="2017">
                  <c:v>1.661420807084399</c:v>
                </c:pt>
                <c:pt idx="2018">
                  <c:v>1.660326615748944</c:v>
                </c:pt>
                <c:pt idx="2019">
                  <c:v>1.6533578486552742</c:v>
                </c:pt>
                <c:pt idx="2020">
                  <c:v>1.6594639888262457</c:v>
                </c:pt>
                <c:pt idx="2021">
                  <c:v>1.6656368599349152</c:v>
                </c:pt>
                <c:pt idx="2022">
                  <c:v>1.6700785935431617</c:v>
                </c:pt>
                <c:pt idx="2023">
                  <c:v>1.680712288350438</c:v>
                </c:pt>
                <c:pt idx="2024">
                  <c:v>1.6858164386791981</c:v>
                </c:pt>
                <c:pt idx="2025">
                  <c:v>1.6821501218818842</c:v>
                </c:pt>
                <c:pt idx="2026">
                  <c:v>1.690346023456228</c:v>
                </c:pt>
                <c:pt idx="2027">
                  <c:v>1.6881656219107135</c:v>
                </c:pt>
                <c:pt idx="2028">
                  <c:v>1.6872890204101616</c:v>
                </c:pt>
                <c:pt idx="2029">
                  <c:v>1.6887863443046076</c:v>
                </c:pt>
                <c:pt idx="2030">
                  <c:v>1.6785874415204336</c:v>
                </c:pt>
                <c:pt idx="2031">
                  <c:v>1.6759172601698242</c:v>
                </c:pt>
                <c:pt idx="2032">
                  <c:v>1.6781772925639706</c:v>
                </c:pt>
                <c:pt idx="2033">
                  <c:v>1.6850916091097268</c:v>
                </c:pt>
                <c:pt idx="2034">
                  <c:v>1.6802824293219281</c:v>
                </c:pt>
                <c:pt idx="2035">
                  <c:v>1.6751911633119583</c:v>
                </c:pt>
                <c:pt idx="2036">
                  <c:v>1.6556441603354375</c:v>
                </c:pt>
                <c:pt idx="2037">
                  <c:v>1.6565482546999777</c:v>
                </c:pt>
                <c:pt idx="2038">
                  <c:v>1.6653005234788201</c:v>
                </c:pt>
                <c:pt idx="2039">
                  <c:v>1.6572924695789826</c:v>
                </c:pt>
                <c:pt idx="2040">
                  <c:v>1.6595080185981934</c:v>
                </c:pt>
                <c:pt idx="2041">
                  <c:v>1.6617543113882449</c:v>
                </c:pt>
                <c:pt idx="2042">
                  <c:v>1.6858175943706777</c:v>
                </c:pt>
                <c:pt idx="2043">
                  <c:v>1.6866630029678573</c:v>
                </c:pt>
                <c:pt idx="2044">
                  <c:v>1.684425575646356</c:v>
                </c:pt>
                <c:pt idx="2045">
                  <c:v>1.6829968963559776</c:v>
                </c:pt>
                <c:pt idx="2046">
                  <c:v>1.685734285809297</c:v>
                </c:pt>
                <c:pt idx="2047">
                  <c:v>1.6901974582549086</c:v>
                </c:pt>
                <c:pt idx="2048">
                  <c:v>1.6962024629555614</c:v>
                </c:pt>
                <c:pt idx="2049">
                  <c:v>1.6944409424325209</c:v>
                </c:pt>
                <c:pt idx="2050">
                  <c:v>1.6850402882048823</c:v>
                </c:pt>
                <c:pt idx="2051">
                  <c:v>1.687405131562991</c:v>
                </c:pt>
                <c:pt idx="2052">
                  <c:v>1.677152527254733</c:v>
                </c:pt>
                <c:pt idx="2053">
                  <c:v>1.6890924991727005</c:v>
                </c:pt>
                <c:pt idx="2054">
                  <c:v>1.6888696798452394</c:v>
                </c:pt>
                <c:pt idx="2055">
                  <c:v>1.6948424174987784</c:v>
                </c:pt>
                <c:pt idx="2056">
                  <c:v>1.7073362884975352</c:v>
                </c:pt>
                <c:pt idx="2057">
                  <c:v>1.7077880456063748</c:v>
                </c:pt>
                <c:pt idx="2058">
                  <c:v>1.7113193740665393</c:v>
                </c:pt>
                <c:pt idx="2059">
                  <c:v>1.7158296891560931</c:v>
                </c:pt>
                <c:pt idx="2060">
                  <c:v>1.7103136325647459</c:v>
                </c:pt>
                <c:pt idx="2061">
                  <c:v>1.7230824672614202</c:v>
                </c:pt>
                <c:pt idx="2062">
                  <c:v>1.7425177573974968</c:v>
                </c:pt>
                <c:pt idx="2063">
                  <c:v>1.7631694170398569</c:v>
                </c:pt>
                <c:pt idx="2064">
                  <c:v>1.781889257506327</c:v>
                </c:pt>
                <c:pt idx="2065">
                  <c:v>1.837441440530823</c:v>
                </c:pt>
                <c:pt idx="2066">
                  <c:v>1.8419071968872909</c:v>
                </c:pt>
                <c:pt idx="2067">
                  <c:v>1.8583545766664349</c:v>
                </c:pt>
                <c:pt idx="2068">
                  <c:v>1.8718704471543133</c:v>
                </c:pt>
                <c:pt idx="2069">
                  <c:v>1.8515557558527787</c:v>
                </c:pt>
                <c:pt idx="2070">
                  <c:v>1.8739795026011805</c:v>
                </c:pt>
                <c:pt idx="2071">
                  <c:v>1.8633365312455543</c:v>
                </c:pt>
                <c:pt idx="2072">
                  <c:v>1.8497644279661352</c:v>
                </c:pt>
                <c:pt idx="2073">
                  <c:v>1.798217184812468</c:v>
                </c:pt>
                <c:pt idx="2074">
                  <c:v>1.8049230849960451</c:v>
                </c:pt>
                <c:pt idx="2075">
                  <c:v>1.8362925638637877</c:v>
                </c:pt>
                <c:pt idx="2076">
                  <c:v>1.8401662672677583</c:v>
                </c:pt>
                <c:pt idx="2077">
                  <c:v>1.8462939133073843</c:v>
                </c:pt>
                <c:pt idx="2078">
                  <c:v>1.8462085378060169</c:v>
                </c:pt>
                <c:pt idx="2079">
                  <c:v>1.7998513009770716</c:v>
                </c:pt>
                <c:pt idx="2080">
                  <c:v>1.8054576438959609</c:v>
                </c:pt>
                <c:pt idx="2081">
                  <c:v>1.8142158361172374</c:v>
                </c:pt>
                <c:pt idx="2082">
                  <c:v>1.8389886416775503</c:v>
                </c:pt>
                <c:pt idx="2083">
                  <c:v>1.8332282732142284</c:v>
                </c:pt>
                <c:pt idx="2084">
                  <c:v>1.8418415132622008</c:v>
                </c:pt>
                <c:pt idx="2085">
                  <c:v>1.8593427148698847</c:v>
                </c:pt>
                <c:pt idx="2086">
                  <c:v>1.8605632425820819</c:v>
                </c:pt>
                <c:pt idx="2087">
                  <c:v>1.8607056411326957</c:v>
                </c:pt>
                <c:pt idx="2088">
                  <c:v>1.8572567210303361</c:v>
                </c:pt>
                <c:pt idx="2089">
                  <c:v>1.844302977007011</c:v>
                </c:pt>
                <c:pt idx="2090">
                  <c:v>1.8485205136012954</c:v>
                </c:pt>
                <c:pt idx="2091">
                  <c:v>1.8389189022809522</c:v>
                </c:pt>
                <c:pt idx="2092">
                  <c:v>1.8308722405552031</c:v>
                </c:pt>
                <c:pt idx="2093">
                  <c:v>1.8281916452532518</c:v>
                </c:pt>
                <c:pt idx="2094">
                  <c:v>1.8442696180932399</c:v>
                </c:pt>
                <c:pt idx="2095">
                  <c:v>1.8701610821414971</c:v>
                </c:pt>
                <c:pt idx="2096">
                  <c:v>1.8695532974878726</c:v>
                </c:pt>
                <c:pt idx="2097">
                  <c:v>1.8525146502838761</c:v>
                </c:pt>
                <c:pt idx="2098">
                  <c:v>1.8377949548508761</c:v>
                </c:pt>
                <c:pt idx="2099">
                  <c:v>1.8465255149969613</c:v>
                </c:pt>
                <c:pt idx="2100">
                  <c:v>1.8551281568670641</c:v>
                </c:pt>
                <c:pt idx="2101">
                  <c:v>1.8556435034873771</c:v>
                </c:pt>
                <c:pt idx="2102">
                  <c:v>1.8421529344210055</c:v>
                </c:pt>
                <c:pt idx="2103">
                  <c:v>1.8476682018549746</c:v>
                </c:pt>
                <c:pt idx="2104">
                  <c:v>1.8727287948296012</c:v>
                </c:pt>
                <c:pt idx="2105">
                  <c:v>1.8668253435478814</c:v>
                </c:pt>
                <c:pt idx="2106">
                  <c:v>1.8729199772835279</c:v>
                </c:pt>
                <c:pt idx="2107">
                  <c:v>1.872655593346114</c:v>
                </c:pt>
                <c:pt idx="2108">
                  <c:v>1.8661462713990176</c:v>
                </c:pt>
                <c:pt idx="2109">
                  <c:v>1.8550739665986498</c:v>
                </c:pt>
                <c:pt idx="2110">
                  <c:v>1.8315217039150746</c:v>
                </c:pt>
                <c:pt idx="2111">
                  <c:v>1.8374208871449214</c:v>
                </c:pt>
                <c:pt idx="2112">
                  <c:v>1.8128091754823334</c:v>
                </c:pt>
                <c:pt idx="2113">
                  <c:v>1.8128277597053832</c:v>
                </c:pt>
                <c:pt idx="2114">
                  <c:v>1.8228589696074795</c:v>
                </c:pt>
                <c:pt idx="2115">
                  <c:v>1.8278633353191203</c:v>
                </c:pt>
                <c:pt idx="2116">
                  <c:v>1.8369438229185082</c:v>
                </c:pt>
                <c:pt idx="2117">
                  <c:v>1.8298567812384838</c:v>
                </c:pt>
                <c:pt idx="2118">
                  <c:v>1.8242143700308036</c:v>
                </c:pt>
                <c:pt idx="2119">
                  <c:v>1.848209842915697</c:v>
                </c:pt>
                <c:pt idx="2120">
                  <c:v>1.83813088327653</c:v>
                </c:pt>
                <c:pt idx="2121">
                  <c:v>1.8258640615370287</c:v>
                </c:pt>
                <c:pt idx="2122">
                  <c:v>1.8297420742962633</c:v>
                </c:pt>
                <c:pt idx="2123">
                  <c:v>1.8093333807228207</c:v>
                </c:pt>
                <c:pt idx="2124">
                  <c:v>1.8106325097395766</c:v>
                </c:pt>
                <c:pt idx="2125">
                  <c:v>1.8133095154386272</c:v>
                </c:pt>
                <c:pt idx="2126">
                  <c:v>1.8154220631953715</c:v>
                </c:pt>
                <c:pt idx="2127">
                  <c:v>1.8141601236153095</c:v>
                </c:pt>
                <c:pt idx="2128">
                  <c:v>1.8355251985489012</c:v>
                </c:pt>
                <c:pt idx="2129">
                  <c:v>1.8678911744910409</c:v>
                </c:pt>
                <c:pt idx="2130">
                  <c:v>1.8716263512188689</c:v>
                </c:pt>
                <c:pt idx="2131">
                  <c:v>1.8639975232967627</c:v>
                </c:pt>
                <c:pt idx="2132">
                  <c:v>1.8619431819348393</c:v>
                </c:pt>
                <c:pt idx="2133">
                  <c:v>1.8603543181693272</c:v>
                </c:pt>
                <c:pt idx="2134">
                  <c:v>1.8527243438276209</c:v>
                </c:pt>
                <c:pt idx="2135">
                  <c:v>1.8616011036313029</c:v>
                </c:pt>
                <c:pt idx="2136">
                  <c:v>1.8617906278259935</c:v>
                </c:pt>
                <c:pt idx="2137">
                  <c:v>1.8593604019879335</c:v>
                </c:pt>
                <c:pt idx="2138">
                  <c:v>1.8456289676257944</c:v>
                </c:pt>
                <c:pt idx="2139">
                  <c:v>1.8395607952255617</c:v>
                </c:pt>
                <c:pt idx="2140">
                  <c:v>1.8416536479154737</c:v>
                </c:pt>
                <c:pt idx="2141">
                  <c:v>1.8505349565095945</c:v>
                </c:pt>
                <c:pt idx="2142">
                  <c:v>1.8588795294975164</c:v>
                </c:pt>
                <c:pt idx="2143">
                  <c:v>1.8412872579449289</c:v>
                </c:pt>
                <c:pt idx="2144">
                  <c:v>1.8475362405979285</c:v>
                </c:pt>
                <c:pt idx="2145">
                  <c:v>1.8608688553429911</c:v>
                </c:pt>
                <c:pt idx="2146">
                  <c:v>1.8693437850861956</c:v>
                </c:pt>
                <c:pt idx="2147">
                  <c:v>1.88600085465116</c:v>
                </c:pt>
                <c:pt idx="2148">
                  <c:v>1.8859189243544883</c:v>
                </c:pt>
                <c:pt idx="2149">
                  <c:v>1.9078847111078066</c:v>
                </c:pt>
                <c:pt idx="2150">
                  <c:v>1.9014533267434552</c:v>
                </c:pt>
                <c:pt idx="2151">
                  <c:v>1.8900492959819497</c:v>
                </c:pt>
                <c:pt idx="2152">
                  <c:v>1.8908624034142434</c:v>
                </c:pt>
                <c:pt idx="2153">
                  <c:v>1.8783445507642813</c:v>
                </c:pt>
                <c:pt idx="2154">
                  <c:v>1.8893889262434398</c:v>
                </c:pt>
                <c:pt idx="2155">
                  <c:v>1.8868627472891344</c:v>
                </c:pt>
                <c:pt idx="2156">
                  <c:v>1.8854851083124136</c:v>
                </c:pt>
                <c:pt idx="2157">
                  <c:v>1.8933326024134505</c:v>
                </c:pt>
                <c:pt idx="2158">
                  <c:v>1.8966227270356808</c:v>
                </c:pt>
                <c:pt idx="2159">
                  <c:v>1.8966227270356808</c:v>
                </c:pt>
                <c:pt idx="2160">
                  <c:v>1.8907212520462875</c:v>
                </c:pt>
                <c:pt idx="2161">
                  <c:v>1.8794408481628544</c:v>
                </c:pt>
                <c:pt idx="2162">
                  <c:v>1.8813520727826774</c:v>
                </c:pt>
                <c:pt idx="2163">
                  <c:v>1.892803660846857</c:v>
                </c:pt>
                <c:pt idx="2164">
                  <c:v>1.8906366967805546</c:v>
                </c:pt>
                <c:pt idx="2165">
                  <c:v>1.9107847591608711</c:v>
                </c:pt>
                <c:pt idx="2166">
                  <c:v>1.9104273722362102</c:v>
                </c:pt>
                <c:pt idx="2167">
                  <c:v>1.9087437216890102</c:v>
                </c:pt>
                <c:pt idx="2168">
                  <c:v>1.9109781631745337</c:v>
                </c:pt>
                <c:pt idx="2169">
                  <c:v>1.902706461889945</c:v>
                </c:pt>
                <c:pt idx="2170">
                  <c:v>1.9010920274308307</c:v>
                </c:pt>
                <c:pt idx="2171">
                  <c:v>1.8885122050046801</c:v>
                </c:pt>
                <c:pt idx="2172">
                  <c:v>1.8885660993912428</c:v>
                </c:pt>
                <c:pt idx="2173">
                  <c:v>1.878297459672458</c:v>
                </c:pt>
                <c:pt idx="2174">
                  <c:v>1.8869646175153154</c:v>
                </c:pt>
                <c:pt idx="2175">
                  <c:v>1.8896739687203372</c:v>
                </c:pt>
                <c:pt idx="2176">
                  <c:v>1.89189899176075</c:v>
                </c:pt>
                <c:pt idx="2177">
                  <c:v>1.903904097127384</c:v>
                </c:pt>
                <c:pt idx="2178">
                  <c:v>1.9006770631711507</c:v>
                </c:pt>
                <c:pt idx="2179">
                  <c:v>1.9107965316046538</c:v>
                </c:pt>
                <c:pt idx="2180">
                  <c:v>1.8965104168348021</c:v>
                </c:pt>
                <c:pt idx="2181">
                  <c:v>1.9049204180577977</c:v>
                </c:pt>
                <c:pt idx="2182">
                  <c:v>1.9031446420562927</c:v>
                </c:pt>
                <c:pt idx="2183">
                  <c:v>1.9118540328962481</c:v>
                </c:pt>
                <c:pt idx="2184">
                  <c:v>1.9169270605285382</c:v>
                </c:pt>
                <c:pt idx="2185">
                  <c:v>1.9133641663930727</c:v>
                </c:pt>
                <c:pt idx="2186">
                  <c:v>1.9273834388630509</c:v>
                </c:pt>
                <c:pt idx="2187">
                  <c:v>1.9459494172950944</c:v>
                </c:pt>
                <c:pt idx="2188">
                  <c:v>1.9562559782317832</c:v>
                </c:pt>
                <c:pt idx="2189">
                  <c:v>1.975987343757778</c:v>
                </c:pt>
                <c:pt idx="2190">
                  <c:v>1.9858145838693628</c:v>
                </c:pt>
                <c:pt idx="2191">
                  <c:v>2.0050714958467806</c:v>
                </c:pt>
                <c:pt idx="2192">
                  <c:v>2.0016237289442089</c:v>
                </c:pt>
                <c:pt idx="2193">
                  <c:v>1.9916212265759168</c:v>
                </c:pt>
                <c:pt idx="2194">
                  <c:v>2.0217598984691487</c:v>
                </c:pt>
                <c:pt idx="2195">
                  <c:v>2.0193477603528414</c:v>
                </c:pt>
                <c:pt idx="2196">
                  <c:v>1.9995160052988943</c:v>
                </c:pt>
                <c:pt idx="2197">
                  <c:v>1.9966450371724458</c:v>
                </c:pt>
                <c:pt idx="2198">
                  <c:v>2.007865797299563</c:v>
                </c:pt>
                <c:pt idx="2199">
                  <c:v>1.9921636568022076</c:v>
                </c:pt>
                <c:pt idx="2200">
                  <c:v>1.9998668579676544</c:v>
                </c:pt>
                <c:pt idx="2201">
                  <c:v>2.0172560481613844</c:v>
                </c:pt>
                <c:pt idx="2202">
                  <c:v>2.018566926239004</c:v>
                </c:pt>
                <c:pt idx="2203">
                  <c:v>2.0294569539824248</c:v>
                </c:pt>
                <c:pt idx="2204">
                  <c:v>2.0071422078423895</c:v>
                </c:pt>
                <c:pt idx="2205">
                  <c:v>2.0098216662007813</c:v>
                </c:pt>
                <c:pt idx="2206">
                  <c:v>1.9805640918280307</c:v>
                </c:pt>
                <c:pt idx="2207">
                  <c:v>1.9753957350273434</c:v>
                </c:pt>
                <c:pt idx="2208">
                  <c:v>1.9884039541350416</c:v>
                </c:pt>
                <c:pt idx="2209">
                  <c:v>2.0044462423445051</c:v>
                </c:pt>
                <c:pt idx="2210">
                  <c:v>2.0007379428076884</c:v>
                </c:pt>
                <c:pt idx="2211">
                  <c:v>1.9979571544480161</c:v>
                </c:pt>
                <c:pt idx="2212">
                  <c:v>1.9995013967644395</c:v>
                </c:pt>
                <c:pt idx="2213">
                  <c:v>2.0150590050531316</c:v>
                </c:pt>
                <c:pt idx="2214">
                  <c:v>2.0382257934339938</c:v>
                </c:pt>
                <c:pt idx="2215">
                  <c:v>2.0613202840259577</c:v>
                </c:pt>
                <c:pt idx="2216">
                  <c:v>2.0533090251462656</c:v>
                </c:pt>
                <c:pt idx="2217">
                  <c:v>2.0557074425799016</c:v>
                </c:pt>
                <c:pt idx="2218">
                  <c:v>2.0214891752069888</c:v>
                </c:pt>
                <c:pt idx="2219">
                  <c:v>2.0183395126075565</c:v>
                </c:pt>
                <c:pt idx="2220">
                  <c:v>1.9921093507605372</c:v>
                </c:pt>
                <c:pt idx="2221">
                  <c:v>1.9979881802340416</c:v>
                </c:pt>
                <c:pt idx="2222">
                  <c:v>1.9726309188186599</c:v>
                </c:pt>
                <c:pt idx="2223">
                  <c:v>1.9889880315493713</c:v>
                </c:pt>
                <c:pt idx="2224">
                  <c:v>1.976286451508704</c:v>
                </c:pt>
                <c:pt idx="2225">
                  <c:v>1.9957229200404407</c:v>
                </c:pt>
                <c:pt idx="2226">
                  <c:v>1.9631755961275223</c:v>
                </c:pt>
                <c:pt idx="2227">
                  <c:v>1.9602409266979288</c:v>
                </c:pt>
                <c:pt idx="2228">
                  <c:v>1.9261865007442196</c:v>
                </c:pt>
                <c:pt idx="2229">
                  <c:v>1.9053445858148872</c:v>
                </c:pt>
                <c:pt idx="2230">
                  <c:v>1.9118024767365844</c:v>
                </c:pt>
                <c:pt idx="2231">
                  <c:v>1.9355895257104188</c:v>
                </c:pt>
                <c:pt idx="2232">
                  <c:v>1.9390820826308772</c:v>
                </c:pt>
                <c:pt idx="2233">
                  <c:v>1.9180034411595073</c:v>
                </c:pt>
                <c:pt idx="2234">
                  <c:v>1.9267045201484041</c:v>
                </c:pt>
                <c:pt idx="2235">
                  <c:v>1.931053727023389</c:v>
                </c:pt>
                <c:pt idx="2236">
                  <c:v>1.9389250602290733</c:v>
                </c:pt>
                <c:pt idx="2237">
                  <c:v>1.9139653707277848</c:v>
                </c:pt>
                <c:pt idx="2238">
                  <c:v>1.9239921641060245</c:v>
                </c:pt>
                <c:pt idx="2239">
                  <c:v>1.9152154188201407</c:v>
                </c:pt>
                <c:pt idx="2240">
                  <c:v>1.9010216125612889</c:v>
                </c:pt>
                <c:pt idx="2241">
                  <c:v>1.9007204633665009</c:v>
                </c:pt>
                <c:pt idx="2242">
                  <c:v>1.9217899086864312</c:v>
                </c:pt>
                <c:pt idx="2243">
                  <c:v>1.9235589670136113</c:v>
                </c:pt>
                <c:pt idx="2244">
                  <c:v>1.9329945022039619</c:v>
                </c:pt>
                <c:pt idx="2245">
                  <c:v>1.9245058506661341</c:v>
                </c:pt>
                <c:pt idx="2246">
                  <c:v>1.9363277518313304</c:v>
                </c:pt>
                <c:pt idx="2247">
                  <c:v>1.9461389829009723</c:v>
                </c:pt>
                <c:pt idx="2248">
                  <c:v>1.94224401650937</c:v>
                </c:pt>
                <c:pt idx="2249">
                  <c:v>1.9355082155474539</c:v>
                </c:pt>
                <c:pt idx="2250">
                  <c:v>1.9371182943180807</c:v>
                </c:pt>
                <c:pt idx="2251">
                  <c:v>1.9228744181452879</c:v>
                </c:pt>
                <c:pt idx="2252">
                  <c:v>1.9069194631052986</c:v>
                </c:pt>
                <c:pt idx="2253">
                  <c:v>1.9067038889940886</c:v>
                </c:pt>
                <c:pt idx="2254">
                  <c:v>1.9146623116270367</c:v>
                </c:pt>
                <c:pt idx="2255">
                  <c:v>1.9088392916825971</c:v>
                </c:pt>
                <c:pt idx="2256">
                  <c:v>1.9124308144909301</c:v>
                </c:pt>
                <c:pt idx="2257">
                  <c:v>1.93592313567881</c:v>
                </c:pt>
                <c:pt idx="2258">
                  <c:v>1.9358883361528969</c:v>
                </c:pt>
                <c:pt idx="2259">
                  <c:v>1.939129411753163</c:v>
                </c:pt>
                <c:pt idx="2260">
                  <c:v>1.9375064378704825</c:v>
                </c:pt>
                <c:pt idx="2261">
                  <c:v>1.9463675286907012</c:v>
                </c:pt>
                <c:pt idx="2262">
                  <c:v>1.934507135998035</c:v>
                </c:pt>
                <c:pt idx="2263">
                  <c:v>1.9367822745067511</c:v>
                </c:pt>
                <c:pt idx="2264">
                  <c:v>1.9423523493323351</c:v>
                </c:pt>
                <c:pt idx="2265">
                  <c:v>1.9509071071627249</c:v>
                </c:pt>
                <c:pt idx="2266">
                  <c:v>1.9436418427815181</c:v>
                </c:pt>
                <c:pt idx="2267">
                  <c:v>1.9325774106096236</c:v>
                </c:pt>
                <c:pt idx="2268">
                  <c:v>1.9205566438799222</c:v>
                </c:pt>
                <c:pt idx="2269">
                  <c:v>1.9204991883968077</c:v>
                </c:pt>
                <c:pt idx="2270">
                  <c:v>1.9267884901610268</c:v>
                </c:pt>
                <c:pt idx="2271">
                  <c:v>1.9313085068225702</c:v>
                </c:pt>
                <c:pt idx="2272">
                  <c:v>1.9213253942174946</c:v>
                </c:pt>
                <c:pt idx="2273">
                  <c:v>1.9439565335461579</c:v>
                </c:pt>
                <c:pt idx="2274">
                  <c:v>1.9580848933751185</c:v>
                </c:pt>
                <c:pt idx="2275">
                  <c:v>1.9585954406002799</c:v>
                </c:pt>
                <c:pt idx="2276">
                  <c:v>1.9562693189157974</c:v>
                </c:pt>
                <c:pt idx="2277">
                  <c:v>1.9597924746537658</c:v>
                </c:pt>
                <c:pt idx="2278">
                  <c:v>1.9509652501448553</c:v>
                </c:pt>
                <c:pt idx="2279">
                  <c:v>1.9552562929091399</c:v>
                </c:pt>
                <c:pt idx="2280">
                  <c:v>1.9861715554721007</c:v>
                </c:pt>
                <c:pt idx="2281">
                  <c:v>1.9871091690156311</c:v>
                </c:pt>
                <c:pt idx="2282">
                  <c:v>1.9901937215993872</c:v>
                </c:pt>
                <c:pt idx="2283">
                  <c:v>1.9868188035786027</c:v>
                </c:pt>
                <c:pt idx="2284">
                  <c:v>1.9891457102474952</c:v>
                </c:pt>
                <c:pt idx="2285">
                  <c:v>1.9913316376354326</c:v>
                </c:pt>
                <c:pt idx="2286">
                  <c:v>1.9812504841349943</c:v>
                </c:pt>
                <c:pt idx="2287">
                  <c:v>1.9748976825461935</c:v>
                </c:pt>
                <c:pt idx="2288">
                  <c:v>1.979622405015216</c:v>
                </c:pt>
                <c:pt idx="2289">
                  <c:v>1.9778312470822572</c:v>
                </c:pt>
                <c:pt idx="2290">
                  <c:v>1.9691100984103984</c:v>
                </c:pt>
                <c:pt idx="2291">
                  <c:v>1.969938951505932</c:v>
                </c:pt>
                <c:pt idx="2292">
                  <c:v>1.9770640556672974</c:v>
                </c:pt>
                <c:pt idx="2293">
                  <c:v>1.9678534097443043</c:v>
                </c:pt>
                <c:pt idx="2294">
                  <c:v>1.9570025370495014</c:v>
                </c:pt>
                <c:pt idx="2295">
                  <c:v>1.9406325814396386</c:v>
                </c:pt>
                <c:pt idx="2296">
                  <c:v>1.9443265011567754</c:v>
                </c:pt>
                <c:pt idx="2297">
                  <c:v>1.9444132569780412</c:v>
                </c:pt>
                <c:pt idx="2298">
                  <c:v>1.9428320779816775</c:v>
                </c:pt>
                <c:pt idx="2299">
                  <c:v>1.9490094114209016</c:v>
                </c:pt>
                <c:pt idx="2300">
                  <c:v>1.9541570045970498</c:v>
                </c:pt>
                <c:pt idx="2301">
                  <c:v>1.9562205044852958</c:v>
                </c:pt>
                <c:pt idx="2302">
                  <c:v>1.9724338219689743</c:v>
                </c:pt>
                <c:pt idx="2303">
                  <c:v>1.9749025761148151</c:v>
                </c:pt>
                <c:pt idx="2304">
                  <c:v>1.9636291248418101</c:v>
                </c:pt>
                <c:pt idx="2305">
                  <c:v>1.9705234049940918</c:v>
                </c:pt>
                <c:pt idx="2306">
                  <c:v>1.9717903105516568</c:v>
                </c:pt>
                <c:pt idx="2307">
                  <c:v>1.9439296018004584</c:v>
                </c:pt>
                <c:pt idx="2308">
                  <c:v>1.9453002460072</c:v>
                </c:pt>
                <c:pt idx="2309">
                  <c:v>1.9450017005501343</c:v>
                </c:pt>
                <c:pt idx="2310">
                  <c:v>1.95664562694068</c:v>
                </c:pt>
                <c:pt idx="2311">
                  <c:v>1.9493568074786398</c:v>
                </c:pt>
                <c:pt idx="2312">
                  <c:v>1.9459001958108253</c:v>
                </c:pt>
                <c:pt idx="2313">
                  <c:v>1.9597236656741204</c:v>
                </c:pt>
                <c:pt idx="2314">
                  <c:v>1.9624813544048276</c:v>
                </c:pt>
                <c:pt idx="2315">
                  <c:v>1.9522462171015555</c:v>
                </c:pt>
                <c:pt idx="2316">
                  <c:v>1.9643838916409662</c:v>
                </c:pt>
                <c:pt idx="2317">
                  <c:v>1.9542778686477635</c:v>
                </c:pt>
                <c:pt idx="2318">
                  <c:v>1.9582345709799391</c:v>
                </c:pt>
                <c:pt idx="2319">
                  <c:v>1.9579332336417381</c:v>
                </c:pt>
                <c:pt idx="2320">
                  <c:v>1.9653547190944158</c:v>
                </c:pt>
                <c:pt idx="2321">
                  <c:v>1.9672378157588479</c:v>
                </c:pt>
                <c:pt idx="2322">
                  <c:v>1.9561046579611172</c:v>
                </c:pt>
                <c:pt idx="2323">
                  <c:v>1.9265471045219695</c:v>
                </c:pt>
                <c:pt idx="2324">
                  <c:v>1.8928302363010101</c:v>
                </c:pt>
                <c:pt idx="2325">
                  <c:v>1.894781647195809</c:v>
                </c:pt>
                <c:pt idx="2326">
                  <c:v>1.9123823495884569</c:v>
                </c:pt>
                <c:pt idx="2327">
                  <c:v>1.9064321674672926</c:v>
                </c:pt>
                <c:pt idx="2328">
                  <c:v>1.9311774675861506</c:v>
                </c:pt>
                <c:pt idx="2329">
                  <c:v>1.9311980020726986</c:v>
                </c:pt>
                <c:pt idx="2330">
                  <c:v>1.9394531731790627</c:v>
                </c:pt>
                <c:pt idx="2331">
                  <c:v>1.9348827600521195</c:v>
                </c:pt>
                <c:pt idx="2332">
                  <c:v>1.9294794759084333</c:v>
                </c:pt>
                <c:pt idx="2333">
                  <c:v>1.9405858530318234</c:v>
                </c:pt>
                <c:pt idx="2334">
                  <c:v>1.9512318950142347</c:v>
                </c:pt>
                <c:pt idx="2335">
                  <c:v>1.9455165052905541</c:v>
                </c:pt>
                <c:pt idx="2336">
                  <c:v>1.9381348029696408</c:v>
                </c:pt>
                <c:pt idx="2337">
                  <c:v>1.9329567842083242</c:v>
                </c:pt>
                <c:pt idx="2338">
                  <c:v>1.9321669199347642</c:v>
                </c:pt>
                <c:pt idx="2339">
                  <c:v>1.9127823175486192</c:v>
                </c:pt>
                <c:pt idx="2340">
                  <c:v>1.9244582489618085</c:v>
                </c:pt>
                <c:pt idx="2341">
                  <c:v>1.9188775054716665</c:v>
                </c:pt>
                <c:pt idx="2342">
                  <c:v>1.9014023984623265</c:v>
                </c:pt>
                <c:pt idx="2343">
                  <c:v>1.9138291652338328</c:v>
                </c:pt>
                <c:pt idx="2344">
                  <c:v>1.9238336101301472</c:v>
                </c:pt>
                <c:pt idx="2345">
                  <c:v>1.9263420922810151</c:v>
                </c:pt>
                <c:pt idx="2346">
                  <c:v>1.9071579914381371</c:v>
                </c:pt>
                <c:pt idx="2347">
                  <c:v>1.912154735840796</c:v>
                </c:pt>
                <c:pt idx="2348">
                  <c:v>1.9100420643871585</c:v>
                </c:pt>
                <c:pt idx="2349">
                  <c:v>1.9085999405452916</c:v>
                </c:pt>
                <c:pt idx="2350">
                  <c:v>1.9216429423120778</c:v>
                </c:pt>
                <c:pt idx="2351">
                  <c:v>1.9217102679068914</c:v>
                </c:pt>
                <c:pt idx="2352">
                  <c:v>1.9167346455003615</c:v>
                </c:pt>
                <c:pt idx="2353">
                  <c:v>1.9340105854519127</c:v>
                </c:pt>
                <c:pt idx="2354">
                  <c:v>1.9449083997697114</c:v>
                </c:pt>
                <c:pt idx="2355">
                  <c:v>1.9408007890675494</c:v>
                </c:pt>
                <c:pt idx="2356">
                  <c:v>1.9403476329364959</c:v>
                </c:pt>
                <c:pt idx="2357">
                  <c:v>1.9483819064864059</c:v>
                </c:pt>
                <c:pt idx="2358">
                  <c:v>1.9442564060014556</c:v>
                </c:pt>
                <c:pt idx="2359">
                  <c:v>1.9296730438147849</c:v>
                </c:pt>
                <c:pt idx="2360">
                  <c:v>1.9202757309491834</c:v>
                </c:pt>
                <c:pt idx="2361">
                  <c:v>1.9089252807803185</c:v>
                </c:pt>
                <c:pt idx="2362">
                  <c:v>1.9182887245038889</c:v>
                </c:pt>
                <c:pt idx="2363">
                  <c:v>1.9127310372016473</c:v>
                </c:pt>
                <c:pt idx="2364">
                  <c:v>1.9187127802362076</c:v>
                </c:pt>
                <c:pt idx="2365">
                  <c:v>1.9179402248512816</c:v>
                </c:pt>
                <c:pt idx="2366">
                  <c:v>1.9230571907370075</c:v>
                </c:pt>
                <c:pt idx="2367">
                  <c:v>1.9239984099829293</c:v>
                </c:pt>
                <c:pt idx="2368">
                  <c:v>1.914595434296513</c:v>
                </c:pt>
                <c:pt idx="2369">
                  <c:v>1.921061038779152</c:v>
                </c:pt>
                <c:pt idx="2370">
                  <c:v>1.9328341427835847</c:v>
                </c:pt>
                <c:pt idx="2371">
                  <c:v>1.9329706925475045</c:v>
                </c:pt>
                <c:pt idx="2372">
                  <c:v>1.9226116891796985</c:v>
                </c:pt>
                <c:pt idx="2373">
                  <c:v>1.9330316968014551</c:v>
                </c:pt>
                <c:pt idx="2374">
                  <c:v>1.9280657774094143</c:v>
                </c:pt>
                <c:pt idx="2375">
                  <c:v>1.9312855124129324</c:v>
                </c:pt>
                <c:pt idx="2376">
                  <c:v>1.9187735426060146</c:v>
                </c:pt>
                <c:pt idx="2377">
                  <c:v>1.9275814720058029</c:v>
                </c:pt>
                <c:pt idx="2378">
                  <c:v>1.9255430921293322</c:v>
                </c:pt>
                <c:pt idx="2379">
                  <c:v>1.9298093248420085</c:v>
                </c:pt>
                <c:pt idx="2380">
                  <c:v>1.9359886611292123</c:v>
                </c:pt>
                <c:pt idx="2381">
                  <c:v>1.9399999357976732</c:v>
                </c:pt>
                <c:pt idx="2382">
                  <c:v>1.9371363046796679</c:v>
                </c:pt>
                <c:pt idx="2383">
                  <c:v>1.9253435614167094</c:v>
                </c:pt>
                <c:pt idx="2384">
                  <c:v>1.9192250097239856</c:v>
                </c:pt>
                <c:pt idx="2385">
                  <c:v>1.9281500734185986</c:v>
                </c:pt>
                <c:pt idx="2386">
                  <c:v>1.925527021785963</c:v>
                </c:pt>
                <c:pt idx="2387">
                  <c:v>1.9168226322074595</c:v>
                </c:pt>
                <c:pt idx="2388">
                  <c:v>1.9137025630521631</c:v>
                </c:pt>
                <c:pt idx="2389">
                  <c:v>1.9230863024432132</c:v>
                </c:pt>
                <c:pt idx="2390">
                  <c:v>1.9194724632837694</c:v>
                </c:pt>
                <c:pt idx="2391">
                  <c:v>1.9211612507147557</c:v>
                </c:pt>
                <c:pt idx="2392">
                  <c:v>1.920728351559817</c:v>
                </c:pt>
                <c:pt idx="2393">
                  <c:v>1.9160721709161743</c:v>
                </c:pt>
                <c:pt idx="2394">
                  <c:v>1.9302210978104226</c:v>
                </c:pt>
                <c:pt idx="2395">
                  <c:v>1.9282304355941786</c:v>
                </c:pt>
                <c:pt idx="2396">
                  <c:v>1.9276236285735748</c:v>
                </c:pt>
                <c:pt idx="2397">
                  <c:v>1.9280809865470627</c:v>
                </c:pt>
                <c:pt idx="2398">
                  <c:v>1.928585859617026</c:v>
                </c:pt>
                <c:pt idx="2399">
                  <c:v>1.9197925601843366</c:v>
                </c:pt>
                <c:pt idx="2400">
                  <c:v>1.9296286993930942</c:v>
                </c:pt>
                <c:pt idx="2401">
                  <c:v>1.934483402128081</c:v>
                </c:pt>
                <c:pt idx="2402">
                  <c:v>1.9348595901311638</c:v>
                </c:pt>
                <c:pt idx="2403">
                  <c:v>1.9362744188431504</c:v>
                </c:pt>
                <c:pt idx="2404">
                  <c:v>1.9326463992600356</c:v>
                </c:pt>
                <c:pt idx="2405">
                  <c:v>1.9267488579565644</c:v>
                </c:pt>
                <c:pt idx="2406">
                  <c:v>1.9253487173140396</c:v>
                </c:pt>
                <c:pt idx="2407">
                  <c:v>1.9214934685986824</c:v>
                </c:pt>
                <c:pt idx="2408">
                  <c:v>1.9239642877578833</c:v>
                </c:pt>
                <c:pt idx="2409">
                  <c:v>1.926101644915895</c:v>
                </c:pt>
                <c:pt idx="2410">
                  <c:v>1.9343532405218415</c:v>
                </c:pt>
                <c:pt idx="2411">
                  <c:v>1.9346574231366525</c:v>
                </c:pt>
                <c:pt idx="2412">
                  <c:v>1.9400482105475261</c:v>
                </c:pt>
                <c:pt idx="2413">
                  <c:v>1.9539100317446798</c:v>
                </c:pt>
                <c:pt idx="2414">
                  <c:v>1.9696954608485409</c:v>
                </c:pt>
                <c:pt idx="2415">
                  <c:v>1.9652974585764271</c:v>
                </c:pt>
                <c:pt idx="2416">
                  <c:v>1.9708829239661303</c:v>
                </c:pt>
                <c:pt idx="2417">
                  <c:v>1.964894572574841</c:v>
                </c:pt>
                <c:pt idx="2418">
                  <c:v>1.9568365156810774</c:v>
                </c:pt>
                <c:pt idx="2419">
                  <c:v>1.9622092900493209</c:v>
                </c:pt>
                <c:pt idx="2420">
                  <c:v>1.947466265866312</c:v>
                </c:pt>
                <c:pt idx="2421">
                  <c:v>1.9331730202487605</c:v>
                </c:pt>
                <c:pt idx="2422">
                  <c:v>1.9393741687092705</c:v>
                </c:pt>
                <c:pt idx="2423">
                  <c:v>1.9400579659705617</c:v>
                </c:pt>
                <c:pt idx="2424">
                  <c:v>1.946837733914057</c:v>
                </c:pt>
                <c:pt idx="2425">
                  <c:v>1.9418967365051161</c:v>
                </c:pt>
                <c:pt idx="2426">
                  <c:v>1.9422191654821306</c:v>
                </c:pt>
                <c:pt idx="2427">
                  <c:v>1.9496068013613204</c:v>
                </c:pt>
                <c:pt idx="2428">
                  <c:v>1.9365584930012689</c:v>
                </c:pt>
                <c:pt idx="2429">
                  <c:v>1.9446152032331459</c:v>
                </c:pt>
                <c:pt idx="2430">
                  <c:v>1.9487483667054752</c:v>
                </c:pt>
                <c:pt idx="2431">
                  <c:v>1.9448044462436089</c:v>
                </c:pt>
                <c:pt idx="2432">
                  <c:v>1.9354362547307173</c:v>
                </c:pt>
                <c:pt idx="2433">
                  <c:v>1.9258856365598196</c:v>
                </c:pt>
                <c:pt idx="2434">
                  <c:v>1.9267406886385281</c:v>
                </c:pt>
                <c:pt idx="2435">
                  <c:v>1.9315535521898393</c:v>
                </c:pt>
                <c:pt idx="2436">
                  <c:v>1.9233107653369821</c:v>
                </c:pt>
                <c:pt idx="2437">
                  <c:v>1.9328947370949143</c:v>
                </c:pt>
                <c:pt idx="2438">
                  <c:v>1.9183165612271558</c:v>
                </c:pt>
                <c:pt idx="2439">
                  <c:v>1.9111736173597964</c:v>
                </c:pt>
                <c:pt idx="2440">
                  <c:v>1.9197220139805409</c:v>
                </c:pt>
                <c:pt idx="2441">
                  <c:v>1.9301457316272179</c:v>
                </c:pt>
                <c:pt idx="2442">
                  <c:v>1.925671341158494</c:v>
                </c:pt>
                <c:pt idx="2443">
                  <c:v>1.9345022330504749</c:v>
                </c:pt>
                <c:pt idx="2444">
                  <c:v>1.9267897156760621</c:v>
                </c:pt>
                <c:pt idx="2445">
                  <c:v>1.9299145527079207</c:v>
                </c:pt>
                <c:pt idx="2446">
                  <c:v>1.909651809609263</c:v>
                </c:pt>
                <c:pt idx="2447">
                  <c:v>1.9151981354355709</c:v>
                </c:pt>
                <c:pt idx="2448">
                  <c:v>1.8973461650077355</c:v>
                </c:pt>
                <c:pt idx="2449">
                  <c:v>1.8870802635676496</c:v>
                </c:pt>
                <c:pt idx="2450">
                  <c:v>1.9013861998490997</c:v>
                </c:pt>
                <c:pt idx="2451">
                  <c:v>1.8967107822316445</c:v>
                </c:pt>
                <c:pt idx="2452">
                  <c:v>1.9048065513315418</c:v>
                </c:pt>
                <c:pt idx="2453">
                  <c:v>1.9023775821140461</c:v>
                </c:pt>
                <c:pt idx="2454">
                  <c:v>1.8928660073956685</c:v>
                </c:pt>
                <c:pt idx="2455">
                  <c:v>1.8833799081196041</c:v>
                </c:pt>
                <c:pt idx="2456">
                  <c:v>1.892071558032163</c:v>
                </c:pt>
                <c:pt idx="2457">
                  <c:v>1.8953652184281105</c:v>
                </c:pt>
                <c:pt idx="2458">
                  <c:v>1.8979074832846021</c:v>
                </c:pt>
                <c:pt idx="2459">
                  <c:v>1.9018845707863155</c:v>
                </c:pt>
                <c:pt idx="2460">
                  <c:v>1.8979483559866239</c:v>
                </c:pt>
                <c:pt idx="2461">
                  <c:v>1.885684041238932</c:v>
                </c:pt>
                <c:pt idx="2462">
                  <c:v>1.8947954227788988</c:v>
                </c:pt>
                <c:pt idx="2463">
                  <c:v>1.8775322161781085</c:v>
                </c:pt>
                <c:pt idx="2464">
                  <c:v>1.8858494708836184</c:v>
                </c:pt>
                <c:pt idx="2465">
                  <c:v>1.8878528981280556</c:v>
                </c:pt>
                <c:pt idx="2466">
                  <c:v>1.8946203024124937</c:v>
                </c:pt>
                <c:pt idx="2467">
                  <c:v>1.8863541913359927</c:v>
                </c:pt>
                <c:pt idx="2468">
                  <c:v>1.8802140098339406</c:v>
                </c:pt>
                <c:pt idx="2469">
                  <c:v>1.8696582650454621</c:v>
                </c:pt>
                <c:pt idx="2470">
                  <c:v>1.8426067248019729</c:v>
                </c:pt>
                <c:pt idx="2471">
                  <c:v>1.8263672391765606</c:v>
                </c:pt>
                <c:pt idx="2472">
                  <c:v>1.8185343304691075</c:v>
                </c:pt>
                <c:pt idx="2473">
                  <c:v>1.8306523436718483</c:v>
                </c:pt>
                <c:pt idx="2474">
                  <c:v>1.8335266289133048</c:v>
                </c:pt>
                <c:pt idx="2475">
                  <c:v>1.8110024156080184</c:v>
                </c:pt>
                <c:pt idx="2476">
                  <c:v>1.7733337575503796</c:v>
                </c:pt>
                <c:pt idx="2477">
                  <c:v>1.8056723653248956</c:v>
                </c:pt>
                <c:pt idx="2478">
                  <c:v>1.8213170231825091</c:v>
                </c:pt>
                <c:pt idx="2479">
                  <c:v>1.8271507614165465</c:v>
                </c:pt>
                <c:pt idx="2480">
                  <c:v>1.8257456192589656</c:v>
                </c:pt>
                <c:pt idx="2481">
                  <c:v>1.824451540519483</c:v>
                </c:pt>
                <c:pt idx="2482">
                  <c:v>1.8285312119042327</c:v>
                </c:pt>
                <c:pt idx="2483">
                  <c:v>1.8242238537957389</c:v>
                </c:pt>
                <c:pt idx="2484">
                  <c:v>1.8102459922389043</c:v>
                </c:pt>
                <c:pt idx="2485">
                  <c:v>1.8057161766660443</c:v>
                </c:pt>
                <c:pt idx="2486">
                  <c:v>1.803057427631005</c:v>
                </c:pt>
                <c:pt idx="2487">
                  <c:v>1.8263996502011024</c:v>
                </c:pt>
                <c:pt idx="2488">
                  <c:v>1.8206770268413566</c:v>
                </c:pt>
                <c:pt idx="2489">
                  <c:v>1.8314213906690122</c:v>
                </c:pt>
                <c:pt idx="2490">
                  <c:v>1.8304598080352825</c:v>
                </c:pt>
                <c:pt idx="2491">
                  <c:v>1.8209621456411431</c:v>
                </c:pt>
                <c:pt idx="2492">
                  <c:v>1.8254731768959085</c:v>
                </c:pt>
                <c:pt idx="2493">
                  <c:v>1.8009899621252237</c:v>
                </c:pt>
                <c:pt idx="2494">
                  <c:v>1.8159993967916281</c:v>
                </c:pt>
                <c:pt idx="2495">
                  <c:v>1.8084875357709549</c:v>
                </c:pt>
                <c:pt idx="2496">
                  <c:v>1.8191712242849503</c:v>
                </c:pt>
                <c:pt idx="2497">
                  <c:v>1.818994955126163</c:v>
                </c:pt>
                <c:pt idx="2498">
                  <c:v>1.8137030373490135</c:v>
                </c:pt>
                <c:pt idx="2499">
                  <c:v>1.8078821925715205</c:v>
                </c:pt>
                <c:pt idx="2500">
                  <c:v>1.7954577831959011</c:v>
                </c:pt>
                <c:pt idx="2501">
                  <c:v>1.7814212943495455</c:v>
                </c:pt>
                <c:pt idx="2502">
                  <c:v>1.7847939736278604</c:v>
                </c:pt>
                <c:pt idx="2503">
                  <c:v>1.7480996628863126</c:v>
                </c:pt>
                <c:pt idx="2504">
                  <c:v>1.7425909764470233</c:v>
                </c:pt>
                <c:pt idx="2505">
                  <c:v>1.7634392647909487</c:v>
                </c:pt>
                <c:pt idx="2506">
                  <c:v>1.7680702546390397</c:v>
                </c:pt>
                <c:pt idx="2507">
                  <c:v>1.7864169159862475</c:v>
                </c:pt>
                <c:pt idx="2508">
                  <c:v>1.7861392123927458</c:v>
                </c:pt>
                <c:pt idx="2509">
                  <c:v>1.7672445430653045</c:v>
                </c:pt>
                <c:pt idx="2510">
                  <c:v>1.761828212068574</c:v>
                </c:pt>
                <c:pt idx="2511">
                  <c:v>1.7708379949539799</c:v>
                </c:pt>
                <c:pt idx="2512">
                  <c:v>1.7816684389811002</c:v>
                </c:pt>
                <c:pt idx="2513">
                  <c:v>1.7784063947257527</c:v>
                </c:pt>
                <c:pt idx="2514">
                  <c:v>1.7843232226873584</c:v>
                </c:pt>
                <c:pt idx="2515">
                  <c:v>1.7786451902744447</c:v>
                </c:pt>
                <c:pt idx="2516">
                  <c:v>1.7884684808449183</c:v>
                </c:pt>
                <c:pt idx="2517">
                  <c:v>1.7865424157032492</c:v>
                </c:pt>
                <c:pt idx="2518">
                  <c:v>1.7885794815108425</c:v>
                </c:pt>
                <c:pt idx="2519">
                  <c:v>1.803116596933874</c:v>
                </c:pt>
                <c:pt idx="2520">
                  <c:v>1.7993289717831751</c:v>
                </c:pt>
                <c:pt idx="2521">
                  <c:v>1.7817413768698049</c:v>
                </c:pt>
                <c:pt idx="2522">
                  <c:v>1.7865366468977868</c:v>
                </c:pt>
                <c:pt idx="2523">
                  <c:v>1.7900191524562978</c:v>
                </c:pt>
                <c:pt idx="2524">
                  <c:v>1.7916789387902508</c:v>
                </c:pt>
                <c:pt idx="2525">
                  <c:v>1.7967485343493699</c:v>
                </c:pt>
                <c:pt idx="2526">
                  <c:v>1.8074398158705896</c:v>
                </c:pt>
                <c:pt idx="2527">
                  <c:v>1.8056222507704403</c:v>
                </c:pt>
                <c:pt idx="2528">
                  <c:v>1.8068424705072659</c:v>
                </c:pt>
                <c:pt idx="2529">
                  <c:v>1.8208838002765657</c:v>
                </c:pt>
                <c:pt idx="2530">
                  <c:v>1.8230806577718845</c:v>
                </c:pt>
                <c:pt idx="2531">
                  <c:v>1.8307611532425581</c:v>
                </c:pt>
                <c:pt idx="2532">
                  <c:v>1.8227733619605067</c:v>
                </c:pt>
                <c:pt idx="2533">
                  <c:v>1.8350436274297139</c:v>
                </c:pt>
                <c:pt idx="2534">
                  <c:v>1.8258032541978504</c:v>
                </c:pt>
                <c:pt idx="2535">
                  <c:v>1.8316464573161939</c:v>
                </c:pt>
                <c:pt idx="2536">
                  <c:v>1.8422679892790936</c:v>
                </c:pt>
                <c:pt idx="2537">
                  <c:v>1.8370866901158749</c:v>
                </c:pt>
                <c:pt idx="2538">
                  <c:v>1.8488504221407305</c:v>
                </c:pt>
                <c:pt idx="2539">
                  <c:v>1.8526898200519968</c:v>
                </c:pt>
                <c:pt idx="2540">
                  <c:v>1.8516885437578181</c:v>
                </c:pt>
                <c:pt idx="2541">
                  <c:v>1.8413854117880433</c:v>
                </c:pt>
                <c:pt idx="2542">
                  <c:v>1.855341548382484</c:v>
                </c:pt>
                <c:pt idx="2543">
                  <c:v>1.8651706759096232</c:v>
                </c:pt>
                <c:pt idx="2544">
                  <c:v>1.8734335818888037</c:v>
                </c:pt>
                <c:pt idx="2545">
                  <c:v>1.8820775847020508</c:v>
                </c:pt>
                <c:pt idx="2546">
                  <c:v>1.8689147020721284</c:v>
                </c:pt>
                <c:pt idx="2547">
                  <c:v>1.8817127749494991</c:v>
                </c:pt>
                <c:pt idx="2548">
                  <c:v>1.8783268157011228</c:v>
                </c:pt>
                <c:pt idx="2549">
                  <c:v>1.8832720965903635</c:v>
                </c:pt>
                <c:pt idx="2550">
                  <c:v>1.8820536779797898</c:v>
                </c:pt>
                <c:pt idx="2551">
                  <c:v>1.8696275067599069</c:v>
                </c:pt>
                <c:pt idx="2552">
                  <c:v>1.8734834491369008</c:v>
                </c:pt>
                <c:pt idx="2553">
                  <c:v>1.8709564529640852</c:v>
                </c:pt>
                <c:pt idx="2554">
                  <c:v>1.8576860889583557</c:v>
                </c:pt>
                <c:pt idx="2555">
                  <c:v>1.8507281278745176</c:v>
                </c:pt>
                <c:pt idx="2556">
                  <c:v>1.8529595965580146</c:v>
                </c:pt>
                <c:pt idx="2557">
                  <c:v>1.853461368352588</c:v>
                </c:pt>
                <c:pt idx="2558">
                  <c:v>1.8401251276500759</c:v>
                </c:pt>
                <c:pt idx="2559">
                  <c:v>1.8490955193041969</c:v>
                </c:pt>
                <c:pt idx="2560">
                  <c:v>1.8447181019286158</c:v>
                </c:pt>
                <c:pt idx="2561">
                  <c:v>1.8481390666160773</c:v>
                </c:pt>
                <c:pt idx="2562">
                  <c:v>1.8400251849736968</c:v>
                </c:pt>
                <c:pt idx="2563">
                  <c:v>1.8402081474254532</c:v>
                </c:pt>
                <c:pt idx="2564">
                  <c:v>1.8360630741513355</c:v>
                </c:pt>
                <c:pt idx="2565">
                  <c:v>1.843061526965984</c:v>
                </c:pt>
                <c:pt idx="2566">
                  <c:v>1.8395331972139408</c:v>
                </c:pt>
                <c:pt idx="2567">
                  <c:v>1.8395125581122804</c:v>
                </c:pt>
                <c:pt idx="2568">
                  <c:v>1.8299241507998676</c:v>
                </c:pt>
                <c:pt idx="2569">
                  <c:v>1.8347983144474063</c:v>
                </c:pt>
                <c:pt idx="2570">
                  <c:v>1.8201278646031405</c:v>
                </c:pt>
                <c:pt idx="2571">
                  <c:v>1.8131134806441462</c:v>
                </c:pt>
                <c:pt idx="2572">
                  <c:v>1.8205314867792084</c:v>
                </c:pt>
                <c:pt idx="2573">
                  <c:v>1.8311052621248463</c:v>
                </c:pt>
                <c:pt idx="2574">
                  <c:v>1.8292332492112899</c:v>
                </c:pt>
                <c:pt idx="2575">
                  <c:v>1.8303716779820489</c:v>
                </c:pt>
                <c:pt idx="2576">
                  <c:v>1.821703736164215</c:v>
                </c:pt>
                <c:pt idx="2577">
                  <c:v>1.8373940723130879</c:v>
                </c:pt>
                <c:pt idx="2578">
                  <c:v>1.8370197161898767</c:v>
                </c:pt>
                <c:pt idx="2579">
                  <c:v>1.838941553202472</c:v>
                </c:pt>
                <c:pt idx="2580">
                  <c:v>1.8386360650284777</c:v>
                </c:pt>
                <c:pt idx="2581">
                  <c:v>1.8461471438685515</c:v>
                </c:pt>
                <c:pt idx="2582">
                  <c:v>1.8402544947317976</c:v>
                </c:pt>
                <c:pt idx="2583">
                  <c:v>1.8352499871837638</c:v>
                </c:pt>
                <c:pt idx="2584">
                  <c:v>1.841543387127659</c:v>
                </c:pt>
                <c:pt idx="2585">
                  <c:v>1.8376525442209015</c:v>
                </c:pt>
                <c:pt idx="2586">
                  <c:v>1.8229347433896779</c:v>
                </c:pt>
                <c:pt idx="2587">
                  <c:v>1.8283288438997587</c:v>
                </c:pt>
                <c:pt idx="2588">
                  <c:v>1.8260855287633042</c:v>
                </c:pt>
                <c:pt idx="2589">
                  <c:v>1.8233635731567739</c:v>
                </c:pt>
                <c:pt idx="2590">
                  <c:v>1.8214755470196919</c:v>
                </c:pt>
                <c:pt idx="2591">
                  <c:v>1.8221914273527371</c:v>
                </c:pt>
                <c:pt idx="2592">
                  <c:v>1.8160172864156163</c:v>
                </c:pt>
                <c:pt idx="2593">
                  <c:v>1.8125649621478435</c:v>
                </c:pt>
                <c:pt idx="2594">
                  <c:v>1.8116307800643539</c:v>
                </c:pt>
                <c:pt idx="2595">
                  <c:v>1.8191197635126013</c:v>
                </c:pt>
                <c:pt idx="2596">
                  <c:v>1.8196504791581389</c:v>
                </c:pt>
                <c:pt idx="2597">
                  <c:v>1.8163341695614879</c:v>
                </c:pt>
                <c:pt idx="2598">
                  <c:v>1.8264798382884191</c:v>
                </c:pt>
                <c:pt idx="2599">
                  <c:v>1.8303625854554391</c:v>
                </c:pt>
                <c:pt idx="2600">
                  <c:v>1.8209199082361431</c:v>
                </c:pt>
                <c:pt idx="2601">
                  <c:v>1.814011762913466</c:v>
                </c:pt>
                <c:pt idx="2602">
                  <c:v>1.7960867025918905</c:v>
                </c:pt>
                <c:pt idx="2603">
                  <c:v>1.795347926603774</c:v>
                </c:pt>
                <c:pt idx="2604">
                  <c:v>1.7967071623212338</c:v>
                </c:pt>
                <c:pt idx="2605">
                  <c:v>1.7916725300028695</c:v>
                </c:pt>
                <c:pt idx="2606">
                  <c:v>1.7853858293317337</c:v>
                </c:pt>
                <c:pt idx="2607">
                  <c:v>1.7826326152124312</c:v>
                </c:pt>
                <c:pt idx="2608">
                  <c:v>1.7777344900243734</c:v>
                </c:pt>
                <c:pt idx="2609">
                  <c:v>1.7883492457280867</c:v>
                </c:pt>
                <c:pt idx="2610">
                  <c:v>1.775904758415042</c:v>
                </c:pt>
                <c:pt idx="2611">
                  <c:v>1.7747397501175182</c:v>
                </c:pt>
                <c:pt idx="2612">
                  <c:v>1.770360549802626</c:v>
                </c:pt>
                <c:pt idx="2613">
                  <c:v>1.7560351917226276</c:v>
                </c:pt>
                <c:pt idx="2614">
                  <c:v>1.7571387520170552</c:v>
                </c:pt>
                <c:pt idx="2615">
                  <c:v>1.7681611112871947</c:v>
                </c:pt>
                <c:pt idx="2616">
                  <c:v>1.7626922963822709</c:v>
                </c:pt>
                <c:pt idx="2617">
                  <c:v>1.7806642931561298</c:v>
                </c:pt>
                <c:pt idx="2618">
                  <c:v>1.7814949609051827</c:v>
                </c:pt>
                <c:pt idx="2619">
                  <c:v>1.7803206455912395</c:v>
                </c:pt>
                <c:pt idx="2620">
                  <c:v>1.7688579849327195</c:v>
                </c:pt>
                <c:pt idx="2621">
                  <c:v>1.7647725193742254</c:v>
                </c:pt>
                <c:pt idx="2622">
                  <c:v>1.7625487154867547</c:v>
                </c:pt>
                <c:pt idx="2623">
                  <c:v>1.7625487154867547</c:v>
                </c:pt>
                <c:pt idx="2624">
                  <c:v>1.7609418020809637</c:v>
                </c:pt>
                <c:pt idx="2625">
                  <c:v>1.7682059550983715</c:v>
                </c:pt>
                <c:pt idx="2626">
                  <c:v>1.7625896179160732</c:v>
                </c:pt>
                <c:pt idx="2627">
                  <c:v>1.7412843867067265</c:v>
                </c:pt>
                <c:pt idx="2628">
                  <c:v>1.7339488515089037</c:v>
                </c:pt>
                <c:pt idx="2629">
                  <c:v>1.764051131765185</c:v>
                </c:pt>
                <c:pt idx="2630">
                  <c:v>1.774348002703656</c:v>
                </c:pt>
                <c:pt idx="2631">
                  <c:v>1.7670925312760126</c:v>
                </c:pt>
                <c:pt idx="2632">
                  <c:v>1.7957739390598988</c:v>
                </c:pt>
                <c:pt idx="2633">
                  <c:v>1.7977782979330676</c:v>
                </c:pt>
                <c:pt idx="2634">
                  <c:v>1.7913760499870153</c:v>
                </c:pt>
                <c:pt idx="2635">
                  <c:v>1.782759118797566</c:v>
                </c:pt>
                <c:pt idx="2636">
                  <c:v>1.7755339232815328</c:v>
                </c:pt>
                <c:pt idx="2637">
                  <c:v>1.7993262047182994</c:v>
                </c:pt>
                <c:pt idx="2638">
                  <c:v>1.7970782246520196</c:v>
                </c:pt>
                <c:pt idx="2639">
                  <c:v>1.8142438146300228</c:v>
                </c:pt>
                <c:pt idx="2640">
                  <c:v>1.8051411574472975</c:v>
                </c:pt>
                <c:pt idx="2641">
                  <c:v>1.8017047291237649</c:v>
                </c:pt>
                <c:pt idx="2642">
                  <c:v>1.7974469378739981</c:v>
                </c:pt>
                <c:pt idx="2643">
                  <c:v>1.7903705633629623</c:v>
                </c:pt>
                <c:pt idx="2644">
                  <c:v>1.7904541741943245</c:v>
                </c:pt>
                <c:pt idx="2645">
                  <c:v>1.7922375814872997</c:v>
                </c:pt>
                <c:pt idx="2646">
                  <c:v>1.7891059231543565</c:v>
                </c:pt>
                <c:pt idx="2647">
                  <c:v>1.7929559430292401</c:v>
                </c:pt>
                <c:pt idx="2648">
                  <c:v>1.7820598462329544</c:v>
                </c:pt>
                <c:pt idx="2649">
                  <c:v>1.8086774471165097</c:v>
                </c:pt>
                <c:pt idx="2650">
                  <c:v>1.809706308440872</c:v>
                </c:pt>
                <c:pt idx="2651">
                  <c:v>1.8198549134735229</c:v>
                </c:pt>
                <c:pt idx="2652">
                  <c:v>1.8142982068123219</c:v>
                </c:pt>
                <c:pt idx="2653">
                  <c:v>1.8324234588198476</c:v>
                </c:pt>
                <c:pt idx="2654">
                  <c:v>1.8365486209650903</c:v>
                </c:pt>
                <c:pt idx="2655">
                  <c:v>1.8341960717563488</c:v>
                </c:pt>
                <c:pt idx="2656">
                  <c:v>1.8345426363985098</c:v>
                </c:pt>
                <c:pt idx="2657">
                  <c:v>1.8434751954352047</c:v>
                </c:pt>
                <c:pt idx="2658">
                  <c:v>1.8326406534952686</c:v>
                </c:pt>
                <c:pt idx="2659">
                  <c:v>1.8295710025730743</c:v>
                </c:pt>
                <c:pt idx="2660">
                  <c:v>1.8324849713756071</c:v>
                </c:pt>
                <c:pt idx="2661">
                  <c:v>1.8319702264836639</c:v>
                </c:pt>
                <c:pt idx="2662">
                  <c:v>1.8324734787757742</c:v>
                </c:pt>
                <c:pt idx="2663">
                  <c:v>1.8186746358490555</c:v>
                </c:pt>
                <c:pt idx="2664">
                  <c:v>1.8032577764361333</c:v>
                </c:pt>
                <c:pt idx="2665">
                  <c:v>1.8036703065090915</c:v>
                </c:pt>
                <c:pt idx="2666">
                  <c:v>1.8053579020432837</c:v>
                </c:pt>
                <c:pt idx="2667">
                  <c:v>1.804223836744939</c:v>
                </c:pt>
                <c:pt idx="2668">
                  <c:v>1.8080077192752535</c:v>
                </c:pt>
                <c:pt idx="2669">
                  <c:v>1.8183365363313972</c:v>
                </c:pt>
                <c:pt idx="2670">
                  <c:v>1.8141788547739008</c:v>
                </c:pt>
                <c:pt idx="2671">
                  <c:v>1.8115177896869936</c:v>
                </c:pt>
                <c:pt idx="2672">
                  <c:v>1.815640288563745</c:v>
                </c:pt>
                <c:pt idx="2673">
                  <c:v>1.820267680609555</c:v>
                </c:pt>
                <c:pt idx="2674">
                  <c:v>1.822291166585766</c:v>
                </c:pt>
                <c:pt idx="2675">
                  <c:v>1.8408357616085231</c:v>
                </c:pt>
                <c:pt idx="2676">
                  <c:v>1.8434150104094487</c:v>
                </c:pt>
                <c:pt idx="2677">
                  <c:v>1.8516509492561644</c:v>
                </c:pt>
                <c:pt idx="2678">
                  <c:v>1.8523139707834677</c:v>
                </c:pt>
                <c:pt idx="2679">
                  <c:v>1.8505702097122236</c:v>
                </c:pt>
                <c:pt idx="2680">
                  <c:v>1.8525819138669044</c:v>
                </c:pt>
                <c:pt idx="2681">
                  <c:v>1.8660785488075449</c:v>
                </c:pt>
                <c:pt idx="2682">
                  <c:v>1.8808649065236747</c:v>
                </c:pt>
                <c:pt idx="2683">
                  <c:v>1.880751250615609</c:v>
                </c:pt>
                <c:pt idx="2684">
                  <c:v>1.8788093646594302</c:v>
                </c:pt>
                <c:pt idx="2685">
                  <c:v>1.884901583240393</c:v>
                </c:pt>
                <c:pt idx="2686">
                  <c:v>1.8910188280969937</c:v>
                </c:pt>
                <c:pt idx="2687">
                  <c:v>1.8968337137544156</c:v>
                </c:pt>
                <c:pt idx="2688">
                  <c:v>1.8862643979403289</c:v>
                </c:pt>
                <c:pt idx="2689">
                  <c:v>1.8958071245346952</c:v>
                </c:pt>
                <c:pt idx="2690">
                  <c:v>1.8923279244395366</c:v>
                </c:pt>
                <c:pt idx="2691">
                  <c:v>1.8829282292127711</c:v>
                </c:pt>
                <c:pt idx="2692">
                  <c:v>1.8698367897986645</c:v>
                </c:pt>
                <c:pt idx="2693">
                  <c:v>1.8716749849856773</c:v>
                </c:pt>
                <c:pt idx="2694">
                  <c:v>1.8674516845154201</c:v>
                </c:pt>
                <c:pt idx="2695">
                  <c:v>1.8808583320285601</c:v>
                </c:pt>
                <c:pt idx="2696">
                  <c:v>1.8751169965770997</c:v>
                </c:pt>
                <c:pt idx="2697">
                  <c:v>1.8844555017023559</c:v>
                </c:pt>
                <c:pt idx="2698">
                  <c:v>1.8850332727697148</c:v>
                </c:pt>
                <c:pt idx="2699">
                  <c:v>1.8799916765055968</c:v>
                </c:pt>
                <c:pt idx="2700">
                  <c:v>1.8728565627047069</c:v>
                </c:pt>
                <c:pt idx="2701">
                  <c:v>1.8585979136001078</c:v>
                </c:pt>
                <c:pt idx="2702">
                  <c:v>1.8821616981725391</c:v>
                </c:pt>
                <c:pt idx="2703">
                  <c:v>1.8845414626878658</c:v>
                </c:pt>
                <c:pt idx="2704">
                  <c:v>1.8757670860668338</c:v>
                </c:pt>
                <c:pt idx="2705">
                  <c:v>1.8749695201404779</c:v>
                </c:pt>
                <c:pt idx="2706">
                  <c:v>1.8645554113340135</c:v>
                </c:pt>
                <c:pt idx="2707">
                  <c:v>1.8606579939546304</c:v>
                </c:pt>
                <c:pt idx="2708">
                  <c:v>1.8668493355186557</c:v>
                </c:pt>
                <c:pt idx="2709">
                  <c:v>1.8810163363295971</c:v>
                </c:pt>
                <c:pt idx="2710">
                  <c:v>1.8787442598153865</c:v>
                </c:pt>
                <c:pt idx="2711">
                  <c:v>1.8816646157831245</c:v>
                </c:pt>
                <c:pt idx="2712">
                  <c:v>1.8774446694109186</c:v>
                </c:pt>
                <c:pt idx="2713">
                  <c:v>1.863190692556058</c:v>
                </c:pt>
                <c:pt idx="2714">
                  <c:v>1.8598620024239014</c:v>
                </c:pt>
                <c:pt idx="2715">
                  <c:v>1.8566436506308477</c:v>
                </c:pt>
                <c:pt idx="2716">
                  <c:v>1.8441385426100074</c:v>
                </c:pt>
                <c:pt idx="2717">
                  <c:v>1.8545848432397491</c:v>
                </c:pt>
                <c:pt idx="2718">
                  <c:v>1.8490080397269943</c:v>
                </c:pt>
                <c:pt idx="2719">
                  <c:v>1.8495673305869502</c:v>
                </c:pt>
                <c:pt idx="2720">
                  <c:v>1.8380906746421861</c:v>
                </c:pt>
                <c:pt idx="2721">
                  <c:v>1.8433501661720082</c:v>
                </c:pt>
                <c:pt idx="2722">
                  <c:v>1.8395170693103067</c:v>
                </c:pt>
                <c:pt idx="2723">
                  <c:v>1.8500933251161107</c:v>
                </c:pt>
                <c:pt idx="2724">
                  <c:v>1.8541607101265338</c:v>
                </c:pt>
                <c:pt idx="2725">
                  <c:v>1.8640062608672232</c:v>
                </c:pt>
                <c:pt idx="2726">
                  <c:v>1.8607799264306886</c:v>
                </c:pt>
                <c:pt idx="2727">
                  <c:v>1.8578919523399207</c:v>
                </c:pt>
                <c:pt idx="2728">
                  <c:v>1.8548938634037153</c:v>
                </c:pt>
                <c:pt idx="2729">
                  <c:v>1.8564659955624938</c:v>
                </c:pt>
                <c:pt idx="2730">
                  <c:v>1.8643532536312462</c:v>
                </c:pt>
                <c:pt idx="2731">
                  <c:v>1.867684275489544</c:v>
                </c:pt>
                <c:pt idx="2732">
                  <c:v>1.8776037481810279</c:v>
                </c:pt>
                <c:pt idx="2733">
                  <c:v>1.8806474661140513</c:v>
                </c:pt>
                <c:pt idx="2734">
                  <c:v>1.8792182673174487</c:v>
                </c:pt>
                <c:pt idx="2735">
                  <c:v>1.8861491155876948</c:v>
                </c:pt>
                <c:pt idx="2736">
                  <c:v>1.8817288339817961</c:v>
                </c:pt>
                <c:pt idx="2737">
                  <c:v>1.8812354604937744</c:v>
                </c:pt>
                <c:pt idx="2738">
                  <c:v>1.8810783649629783</c:v>
                </c:pt>
                <c:pt idx="2739">
                  <c:v>1.8742626121601693</c:v>
                </c:pt>
                <c:pt idx="2740">
                  <c:v>1.8799130973464759</c:v>
                </c:pt>
                <c:pt idx="2741">
                  <c:v>1.8938706926062376</c:v>
                </c:pt>
                <c:pt idx="2742">
                  <c:v>1.8972031986944726</c:v>
                </c:pt>
                <c:pt idx="2743">
                  <c:v>1.8886071843174717</c:v>
                </c:pt>
                <c:pt idx="2744">
                  <c:v>1.8859954235035765</c:v>
                </c:pt>
                <c:pt idx="2745">
                  <c:v>1.8667121889360765</c:v>
                </c:pt>
                <c:pt idx="2746">
                  <c:v>1.8552233968175595</c:v>
                </c:pt>
                <c:pt idx="2747">
                  <c:v>1.8504915916621474</c:v>
                </c:pt>
                <c:pt idx="2748">
                  <c:v>1.8500067174778037</c:v>
                </c:pt>
                <c:pt idx="2749">
                  <c:v>1.857845883026523</c:v>
                </c:pt>
                <c:pt idx="2750">
                  <c:v>1.867798853562701</c:v>
                </c:pt>
                <c:pt idx="2751">
                  <c:v>1.8696360524180629</c:v>
                </c:pt>
                <c:pt idx="2752">
                  <c:v>1.8675467425573264</c:v>
                </c:pt>
                <c:pt idx="2753">
                  <c:v>1.8785444782425778</c:v>
                </c:pt>
                <c:pt idx="2754">
                  <c:v>1.8706852061229802</c:v>
                </c:pt>
                <c:pt idx="2755">
                  <c:v>1.8639590306355589</c:v>
                </c:pt>
                <c:pt idx="2756">
                  <c:v>1.8633259517669358</c:v>
                </c:pt>
                <c:pt idx="2757">
                  <c:v>1.8504997570893513</c:v>
                </c:pt>
                <c:pt idx="2758">
                  <c:v>1.8656879405186442</c:v>
                </c:pt>
                <c:pt idx="2759">
                  <c:v>1.8608860063260406</c:v>
                </c:pt>
                <c:pt idx="2760">
                  <c:v>1.8564811209783039</c:v>
                </c:pt>
                <c:pt idx="2761">
                  <c:v>1.8553154995938563</c:v>
                </c:pt>
                <c:pt idx="2762">
                  <c:v>1.8527898122818085</c:v>
                </c:pt>
                <c:pt idx="2763">
                  <c:v>1.8593297128422419</c:v>
                </c:pt>
                <c:pt idx="2764">
                  <c:v>1.8465879438716921</c:v>
                </c:pt>
                <c:pt idx="2765">
                  <c:v>1.83332523114016</c:v>
                </c:pt>
                <c:pt idx="2766">
                  <c:v>1.8310033857822237</c:v>
                </c:pt>
                <c:pt idx="2767">
                  <c:v>1.8308431999741479</c:v>
                </c:pt>
                <c:pt idx="2768">
                  <c:v>1.8269888011073918</c:v>
                </c:pt>
                <c:pt idx="2769">
                  <c:v>1.8282588659629655</c:v>
                </c:pt>
                <c:pt idx="2770">
                  <c:v>1.8190427718644682</c:v>
                </c:pt>
                <c:pt idx="2771">
                  <c:v>1.8217483802562073</c:v>
                </c:pt>
                <c:pt idx="2772">
                  <c:v>1.8346833732028314</c:v>
                </c:pt>
                <c:pt idx="2773">
                  <c:v>1.8307225878690894</c:v>
                </c:pt>
                <c:pt idx="2774">
                  <c:v>1.8224053440565724</c:v>
                </c:pt>
                <c:pt idx="2775">
                  <c:v>1.818282388852585</c:v>
                </c:pt>
                <c:pt idx="2776">
                  <c:v>1.8256758633297394</c:v>
                </c:pt>
                <c:pt idx="2777">
                  <c:v>1.8301993938248895</c:v>
                </c:pt>
                <c:pt idx="2778">
                  <c:v>1.8324704345108789</c:v>
                </c:pt>
                <c:pt idx="2779">
                  <c:v>1.8390104606589943</c:v>
                </c:pt>
                <c:pt idx="2780">
                  <c:v>1.8392715424451005</c:v>
                </c:pt>
                <c:pt idx="2781">
                  <c:v>1.8532960776565546</c:v>
                </c:pt>
                <c:pt idx="2782">
                  <c:v>1.8617838378464977</c:v>
                </c:pt>
                <c:pt idx="2783">
                  <c:v>1.8534427239951303</c:v>
                </c:pt>
                <c:pt idx="2784">
                  <c:v>1.852034242833333</c:v>
                </c:pt>
                <c:pt idx="2785">
                  <c:v>1.8379447482057782</c:v>
                </c:pt>
                <c:pt idx="2786">
                  <c:v>1.8253380060905484</c:v>
                </c:pt>
                <c:pt idx="2787">
                  <c:v>1.8336943328371962</c:v>
                </c:pt>
                <c:pt idx="2788">
                  <c:v>1.8332193035769484</c:v>
                </c:pt>
                <c:pt idx="2789">
                  <c:v>1.8287809177021321</c:v>
                </c:pt>
                <c:pt idx="2790">
                  <c:v>1.8346515477975986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BC-4CFE-8C2F-8C3AEC8E9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3676592"/>
        <c:axId val="489154608"/>
      </c:lineChart>
      <c:dateAx>
        <c:axId val="493676592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9154608"/>
        <c:crosses val="autoZero"/>
        <c:auto val="1"/>
        <c:lblOffset val="100"/>
        <c:baseTimeUnit val="days"/>
      </c:dateAx>
      <c:valAx>
        <c:axId val="48915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367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000300.SH  </a:t>
            </a:r>
            <a:r>
              <a:rPr lang="zh-CN" altLang="en-US"/>
              <a:t>沪深</a:t>
            </a:r>
            <a:r>
              <a:rPr lang="en-US" altLang="zh-CN"/>
              <a:t>300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'000300.SH  沪深300'!$B$1</c:f>
              <c:strCache>
                <c:ptCount val="1"/>
                <c:pt idx="0">
                  <c:v>收盘价(元)</c:v>
                </c:pt>
              </c:strCache>
            </c:strRef>
          </c:tx>
          <c:marker>
            <c:symbol val="none"/>
          </c:marker>
          <c:cat>
            <c:numRef>
              <c:f>'000300.SH  沪深300'!$A$2:$A$2792</c:f>
              <c:numCache>
                <c:formatCode>yyyy\-mm\-dd</c:formatCode>
                <c:ptCount val="2791"/>
                <c:pt idx="0">
                  <c:v>45107</c:v>
                </c:pt>
                <c:pt idx="1">
                  <c:v>45106</c:v>
                </c:pt>
                <c:pt idx="2">
                  <c:v>45105</c:v>
                </c:pt>
                <c:pt idx="3">
                  <c:v>45104</c:v>
                </c:pt>
                <c:pt idx="4">
                  <c:v>45103</c:v>
                </c:pt>
                <c:pt idx="5">
                  <c:v>45098</c:v>
                </c:pt>
                <c:pt idx="6">
                  <c:v>45097</c:v>
                </c:pt>
                <c:pt idx="7">
                  <c:v>45096</c:v>
                </c:pt>
                <c:pt idx="8">
                  <c:v>45093</c:v>
                </c:pt>
                <c:pt idx="9">
                  <c:v>45092</c:v>
                </c:pt>
                <c:pt idx="10">
                  <c:v>45091</c:v>
                </c:pt>
                <c:pt idx="11">
                  <c:v>45090</c:v>
                </c:pt>
                <c:pt idx="12">
                  <c:v>45089</c:v>
                </c:pt>
                <c:pt idx="13">
                  <c:v>45086</c:v>
                </c:pt>
                <c:pt idx="14">
                  <c:v>45085</c:v>
                </c:pt>
                <c:pt idx="15">
                  <c:v>45084</c:v>
                </c:pt>
                <c:pt idx="16">
                  <c:v>45083</c:v>
                </c:pt>
                <c:pt idx="17">
                  <c:v>45082</c:v>
                </c:pt>
                <c:pt idx="18">
                  <c:v>45079</c:v>
                </c:pt>
                <c:pt idx="19">
                  <c:v>45078</c:v>
                </c:pt>
                <c:pt idx="20">
                  <c:v>45077</c:v>
                </c:pt>
                <c:pt idx="21">
                  <c:v>45076</c:v>
                </c:pt>
                <c:pt idx="22">
                  <c:v>45075</c:v>
                </c:pt>
                <c:pt idx="23">
                  <c:v>45072</c:v>
                </c:pt>
                <c:pt idx="24">
                  <c:v>45071</c:v>
                </c:pt>
                <c:pt idx="25">
                  <c:v>45070</c:v>
                </c:pt>
                <c:pt idx="26">
                  <c:v>45069</c:v>
                </c:pt>
                <c:pt idx="27">
                  <c:v>45068</c:v>
                </c:pt>
                <c:pt idx="28">
                  <c:v>45065</c:v>
                </c:pt>
                <c:pt idx="29">
                  <c:v>45064</c:v>
                </c:pt>
                <c:pt idx="30">
                  <c:v>45063</c:v>
                </c:pt>
                <c:pt idx="31">
                  <c:v>45062</c:v>
                </c:pt>
                <c:pt idx="32">
                  <c:v>45061</c:v>
                </c:pt>
                <c:pt idx="33">
                  <c:v>45058</c:v>
                </c:pt>
                <c:pt idx="34">
                  <c:v>45057</c:v>
                </c:pt>
                <c:pt idx="35">
                  <c:v>45056</c:v>
                </c:pt>
                <c:pt idx="36">
                  <c:v>45055</c:v>
                </c:pt>
                <c:pt idx="37">
                  <c:v>45054</c:v>
                </c:pt>
                <c:pt idx="38">
                  <c:v>45051</c:v>
                </c:pt>
                <c:pt idx="39">
                  <c:v>45050</c:v>
                </c:pt>
                <c:pt idx="40">
                  <c:v>45044</c:v>
                </c:pt>
                <c:pt idx="41">
                  <c:v>45043</c:v>
                </c:pt>
                <c:pt idx="42">
                  <c:v>45042</c:v>
                </c:pt>
                <c:pt idx="43">
                  <c:v>45041</c:v>
                </c:pt>
                <c:pt idx="44">
                  <c:v>45040</c:v>
                </c:pt>
                <c:pt idx="45">
                  <c:v>45037</c:v>
                </c:pt>
                <c:pt idx="46">
                  <c:v>45036</c:v>
                </c:pt>
                <c:pt idx="47">
                  <c:v>45035</c:v>
                </c:pt>
                <c:pt idx="48">
                  <c:v>45034</c:v>
                </c:pt>
                <c:pt idx="49">
                  <c:v>45033</c:v>
                </c:pt>
                <c:pt idx="50">
                  <c:v>45030</c:v>
                </c:pt>
                <c:pt idx="51">
                  <c:v>45029</c:v>
                </c:pt>
                <c:pt idx="52">
                  <c:v>45028</c:v>
                </c:pt>
                <c:pt idx="53">
                  <c:v>45027</c:v>
                </c:pt>
                <c:pt idx="54">
                  <c:v>45026</c:v>
                </c:pt>
                <c:pt idx="55">
                  <c:v>45023</c:v>
                </c:pt>
                <c:pt idx="56">
                  <c:v>45022</c:v>
                </c:pt>
                <c:pt idx="57">
                  <c:v>45020</c:v>
                </c:pt>
                <c:pt idx="58">
                  <c:v>45019</c:v>
                </c:pt>
                <c:pt idx="59">
                  <c:v>45016</c:v>
                </c:pt>
                <c:pt idx="60">
                  <c:v>45015</c:v>
                </c:pt>
                <c:pt idx="61">
                  <c:v>45014</c:v>
                </c:pt>
                <c:pt idx="62">
                  <c:v>45013</c:v>
                </c:pt>
                <c:pt idx="63">
                  <c:v>45012</c:v>
                </c:pt>
                <c:pt idx="64">
                  <c:v>45009</c:v>
                </c:pt>
                <c:pt idx="65">
                  <c:v>45008</c:v>
                </c:pt>
                <c:pt idx="66">
                  <c:v>45007</c:v>
                </c:pt>
                <c:pt idx="67">
                  <c:v>45006</c:v>
                </c:pt>
                <c:pt idx="68">
                  <c:v>45005</c:v>
                </c:pt>
                <c:pt idx="69">
                  <c:v>45002</c:v>
                </c:pt>
                <c:pt idx="70">
                  <c:v>45001</c:v>
                </c:pt>
                <c:pt idx="71">
                  <c:v>45000</c:v>
                </c:pt>
                <c:pt idx="72">
                  <c:v>44999</c:v>
                </c:pt>
                <c:pt idx="73">
                  <c:v>44998</c:v>
                </c:pt>
                <c:pt idx="74">
                  <c:v>44995</c:v>
                </c:pt>
                <c:pt idx="75">
                  <c:v>44994</c:v>
                </c:pt>
                <c:pt idx="76">
                  <c:v>44993</c:v>
                </c:pt>
                <c:pt idx="77">
                  <c:v>44992</c:v>
                </c:pt>
                <c:pt idx="78">
                  <c:v>44991</c:v>
                </c:pt>
                <c:pt idx="79">
                  <c:v>44988</c:v>
                </c:pt>
                <c:pt idx="80">
                  <c:v>44987</c:v>
                </c:pt>
                <c:pt idx="81">
                  <c:v>44986</c:v>
                </c:pt>
                <c:pt idx="82">
                  <c:v>44985</c:v>
                </c:pt>
                <c:pt idx="83">
                  <c:v>44984</c:v>
                </c:pt>
                <c:pt idx="84">
                  <c:v>44981</c:v>
                </c:pt>
                <c:pt idx="85">
                  <c:v>44980</c:v>
                </c:pt>
                <c:pt idx="86">
                  <c:v>44979</c:v>
                </c:pt>
                <c:pt idx="87">
                  <c:v>44978</c:v>
                </c:pt>
                <c:pt idx="88">
                  <c:v>44977</c:v>
                </c:pt>
                <c:pt idx="89">
                  <c:v>44974</c:v>
                </c:pt>
                <c:pt idx="90">
                  <c:v>44973</c:v>
                </c:pt>
                <c:pt idx="91">
                  <c:v>44972</c:v>
                </c:pt>
                <c:pt idx="92">
                  <c:v>44971</c:v>
                </c:pt>
                <c:pt idx="93">
                  <c:v>44970</c:v>
                </c:pt>
                <c:pt idx="94">
                  <c:v>44967</c:v>
                </c:pt>
                <c:pt idx="95">
                  <c:v>44966</c:v>
                </c:pt>
                <c:pt idx="96">
                  <c:v>44965</c:v>
                </c:pt>
                <c:pt idx="97">
                  <c:v>44964</c:v>
                </c:pt>
                <c:pt idx="98">
                  <c:v>44963</c:v>
                </c:pt>
                <c:pt idx="99">
                  <c:v>44960</c:v>
                </c:pt>
                <c:pt idx="100">
                  <c:v>44959</c:v>
                </c:pt>
                <c:pt idx="101">
                  <c:v>44958</c:v>
                </c:pt>
                <c:pt idx="102">
                  <c:v>44957</c:v>
                </c:pt>
                <c:pt idx="103">
                  <c:v>44956</c:v>
                </c:pt>
                <c:pt idx="104">
                  <c:v>44946</c:v>
                </c:pt>
                <c:pt idx="105">
                  <c:v>44945</c:v>
                </c:pt>
                <c:pt idx="106">
                  <c:v>44944</c:v>
                </c:pt>
                <c:pt idx="107">
                  <c:v>44943</c:v>
                </c:pt>
                <c:pt idx="108">
                  <c:v>44942</c:v>
                </c:pt>
                <c:pt idx="109">
                  <c:v>44939</c:v>
                </c:pt>
                <c:pt idx="110">
                  <c:v>44938</c:v>
                </c:pt>
                <c:pt idx="111">
                  <c:v>44937</c:v>
                </c:pt>
                <c:pt idx="112">
                  <c:v>44936</c:v>
                </c:pt>
                <c:pt idx="113">
                  <c:v>44935</c:v>
                </c:pt>
                <c:pt idx="114">
                  <c:v>44932</c:v>
                </c:pt>
                <c:pt idx="115">
                  <c:v>44931</c:v>
                </c:pt>
                <c:pt idx="116">
                  <c:v>44930</c:v>
                </c:pt>
                <c:pt idx="117">
                  <c:v>44929</c:v>
                </c:pt>
                <c:pt idx="118">
                  <c:v>44925</c:v>
                </c:pt>
                <c:pt idx="119">
                  <c:v>44924</c:v>
                </c:pt>
                <c:pt idx="120">
                  <c:v>44923</c:v>
                </c:pt>
                <c:pt idx="121">
                  <c:v>44922</c:v>
                </c:pt>
                <c:pt idx="122">
                  <c:v>44921</c:v>
                </c:pt>
                <c:pt idx="123">
                  <c:v>44918</c:v>
                </c:pt>
                <c:pt idx="124">
                  <c:v>44917</c:v>
                </c:pt>
                <c:pt idx="125">
                  <c:v>44916</c:v>
                </c:pt>
                <c:pt idx="126">
                  <c:v>44915</c:v>
                </c:pt>
                <c:pt idx="127">
                  <c:v>44914</c:v>
                </c:pt>
                <c:pt idx="128">
                  <c:v>44911</c:v>
                </c:pt>
                <c:pt idx="129">
                  <c:v>44910</c:v>
                </c:pt>
                <c:pt idx="130">
                  <c:v>44909</c:v>
                </c:pt>
                <c:pt idx="131">
                  <c:v>44908</c:v>
                </c:pt>
                <c:pt idx="132">
                  <c:v>44907</c:v>
                </c:pt>
                <c:pt idx="133">
                  <c:v>44904</c:v>
                </c:pt>
                <c:pt idx="134">
                  <c:v>44903</c:v>
                </c:pt>
                <c:pt idx="135">
                  <c:v>44902</c:v>
                </c:pt>
                <c:pt idx="136">
                  <c:v>44901</c:v>
                </c:pt>
                <c:pt idx="137">
                  <c:v>44900</c:v>
                </c:pt>
                <c:pt idx="138">
                  <c:v>44897</c:v>
                </c:pt>
                <c:pt idx="139">
                  <c:v>44896</c:v>
                </c:pt>
                <c:pt idx="140">
                  <c:v>44895</c:v>
                </c:pt>
                <c:pt idx="141">
                  <c:v>44894</c:v>
                </c:pt>
                <c:pt idx="142">
                  <c:v>44893</c:v>
                </c:pt>
                <c:pt idx="143">
                  <c:v>44890</c:v>
                </c:pt>
                <c:pt idx="144">
                  <c:v>44889</c:v>
                </c:pt>
                <c:pt idx="145">
                  <c:v>44888</c:v>
                </c:pt>
                <c:pt idx="146">
                  <c:v>44887</c:v>
                </c:pt>
                <c:pt idx="147">
                  <c:v>44886</c:v>
                </c:pt>
                <c:pt idx="148">
                  <c:v>44883</c:v>
                </c:pt>
                <c:pt idx="149">
                  <c:v>44882</c:v>
                </c:pt>
                <c:pt idx="150">
                  <c:v>44881</c:v>
                </c:pt>
                <c:pt idx="151">
                  <c:v>44880</c:v>
                </c:pt>
                <c:pt idx="152">
                  <c:v>44879</c:v>
                </c:pt>
                <c:pt idx="153">
                  <c:v>44876</c:v>
                </c:pt>
                <c:pt idx="154">
                  <c:v>44875</c:v>
                </c:pt>
                <c:pt idx="155">
                  <c:v>44874</c:v>
                </c:pt>
                <c:pt idx="156">
                  <c:v>44873</c:v>
                </c:pt>
                <c:pt idx="157">
                  <c:v>44872</c:v>
                </c:pt>
                <c:pt idx="158">
                  <c:v>44869</c:v>
                </c:pt>
                <c:pt idx="159">
                  <c:v>44868</c:v>
                </c:pt>
                <c:pt idx="160">
                  <c:v>44867</c:v>
                </c:pt>
                <c:pt idx="161">
                  <c:v>44866</c:v>
                </c:pt>
                <c:pt idx="162">
                  <c:v>44865</c:v>
                </c:pt>
                <c:pt idx="163">
                  <c:v>44862</c:v>
                </c:pt>
                <c:pt idx="164">
                  <c:v>44861</c:v>
                </c:pt>
                <c:pt idx="165">
                  <c:v>44860</c:v>
                </c:pt>
                <c:pt idx="166">
                  <c:v>44859</c:v>
                </c:pt>
                <c:pt idx="167">
                  <c:v>44858</c:v>
                </c:pt>
                <c:pt idx="168">
                  <c:v>44855</c:v>
                </c:pt>
                <c:pt idx="169">
                  <c:v>44854</c:v>
                </c:pt>
                <c:pt idx="170">
                  <c:v>44853</c:v>
                </c:pt>
                <c:pt idx="171">
                  <c:v>44852</c:v>
                </c:pt>
                <c:pt idx="172">
                  <c:v>44851</c:v>
                </c:pt>
                <c:pt idx="173">
                  <c:v>44848</c:v>
                </c:pt>
                <c:pt idx="174">
                  <c:v>44847</c:v>
                </c:pt>
                <c:pt idx="175">
                  <c:v>44846</c:v>
                </c:pt>
                <c:pt idx="176">
                  <c:v>44845</c:v>
                </c:pt>
                <c:pt idx="177">
                  <c:v>44844</c:v>
                </c:pt>
                <c:pt idx="178">
                  <c:v>44834</c:v>
                </c:pt>
                <c:pt idx="179">
                  <c:v>44833</c:v>
                </c:pt>
                <c:pt idx="180">
                  <c:v>44832</c:v>
                </c:pt>
                <c:pt idx="181">
                  <c:v>44831</c:v>
                </c:pt>
                <c:pt idx="182">
                  <c:v>44830</c:v>
                </c:pt>
                <c:pt idx="183">
                  <c:v>44827</c:v>
                </c:pt>
                <c:pt idx="184">
                  <c:v>44826</c:v>
                </c:pt>
                <c:pt idx="185">
                  <c:v>44825</c:v>
                </c:pt>
                <c:pt idx="186">
                  <c:v>44824</c:v>
                </c:pt>
                <c:pt idx="187">
                  <c:v>44823</c:v>
                </c:pt>
                <c:pt idx="188">
                  <c:v>44820</c:v>
                </c:pt>
                <c:pt idx="189">
                  <c:v>44819</c:v>
                </c:pt>
                <c:pt idx="190">
                  <c:v>44818</c:v>
                </c:pt>
                <c:pt idx="191">
                  <c:v>44817</c:v>
                </c:pt>
                <c:pt idx="192">
                  <c:v>44813</c:v>
                </c:pt>
                <c:pt idx="193">
                  <c:v>44812</c:v>
                </c:pt>
                <c:pt idx="194">
                  <c:v>44811</c:v>
                </c:pt>
                <c:pt idx="195">
                  <c:v>44810</c:v>
                </c:pt>
                <c:pt idx="196">
                  <c:v>44809</c:v>
                </c:pt>
                <c:pt idx="197">
                  <c:v>44806</c:v>
                </c:pt>
                <c:pt idx="198">
                  <c:v>44805</c:v>
                </c:pt>
                <c:pt idx="199">
                  <c:v>44804</c:v>
                </c:pt>
                <c:pt idx="200">
                  <c:v>44803</c:v>
                </c:pt>
                <c:pt idx="201">
                  <c:v>44802</c:v>
                </c:pt>
                <c:pt idx="202">
                  <c:v>44799</c:v>
                </c:pt>
                <c:pt idx="203">
                  <c:v>44798</c:v>
                </c:pt>
                <c:pt idx="204">
                  <c:v>44797</c:v>
                </c:pt>
                <c:pt idx="205">
                  <c:v>44796</c:v>
                </c:pt>
                <c:pt idx="206">
                  <c:v>44795</c:v>
                </c:pt>
                <c:pt idx="207">
                  <c:v>44792</c:v>
                </c:pt>
                <c:pt idx="208">
                  <c:v>44791</c:v>
                </c:pt>
                <c:pt idx="209">
                  <c:v>44790</c:v>
                </c:pt>
                <c:pt idx="210">
                  <c:v>44789</c:v>
                </c:pt>
                <c:pt idx="211">
                  <c:v>44788</c:v>
                </c:pt>
                <c:pt idx="212">
                  <c:v>44785</c:v>
                </c:pt>
                <c:pt idx="213">
                  <c:v>44784</c:v>
                </c:pt>
                <c:pt idx="214">
                  <c:v>44783</c:v>
                </c:pt>
                <c:pt idx="215">
                  <c:v>44782</c:v>
                </c:pt>
                <c:pt idx="216">
                  <c:v>44781</c:v>
                </c:pt>
                <c:pt idx="217">
                  <c:v>44778</c:v>
                </c:pt>
                <c:pt idx="218">
                  <c:v>44777</c:v>
                </c:pt>
                <c:pt idx="219">
                  <c:v>44776</c:v>
                </c:pt>
                <c:pt idx="220">
                  <c:v>44775</c:v>
                </c:pt>
                <c:pt idx="221">
                  <c:v>44774</c:v>
                </c:pt>
                <c:pt idx="222">
                  <c:v>44771</c:v>
                </c:pt>
                <c:pt idx="223">
                  <c:v>44770</c:v>
                </c:pt>
                <c:pt idx="224">
                  <c:v>44769</c:v>
                </c:pt>
                <c:pt idx="225">
                  <c:v>44768</c:v>
                </c:pt>
                <c:pt idx="226">
                  <c:v>44767</c:v>
                </c:pt>
                <c:pt idx="227">
                  <c:v>44764</c:v>
                </c:pt>
                <c:pt idx="228">
                  <c:v>44763</c:v>
                </c:pt>
                <c:pt idx="229">
                  <c:v>44762</c:v>
                </c:pt>
                <c:pt idx="230">
                  <c:v>44761</c:v>
                </c:pt>
                <c:pt idx="231">
                  <c:v>44760</c:v>
                </c:pt>
                <c:pt idx="232">
                  <c:v>44757</c:v>
                </c:pt>
                <c:pt idx="233">
                  <c:v>44756</c:v>
                </c:pt>
                <c:pt idx="234">
                  <c:v>44755</c:v>
                </c:pt>
                <c:pt idx="235">
                  <c:v>44754</c:v>
                </c:pt>
                <c:pt idx="236">
                  <c:v>44753</c:v>
                </c:pt>
                <c:pt idx="237">
                  <c:v>44750</c:v>
                </c:pt>
                <c:pt idx="238">
                  <c:v>44749</c:v>
                </c:pt>
                <c:pt idx="239">
                  <c:v>44748</c:v>
                </c:pt>
                <c:pt idx="240">
                  <c:v>44747</c:v>
                </c:pt>
                <c:pt idx="241">
                  <c:v>44746</c:v>
                </c:pt>
                <c:pt idx="242">
                  <c:v>44743</c:v>
                </c:pt>
                <c:pt idx="243">
                  <c:v>44742</c:v>
                </c:pt>
                <c:pt idx="244">
                  <c:v>44741</c:v>
                </c:pt>
                <c:pt idx="245">
                  <c:v>44740</c:v>
                </c:pt>
                <c:pt idx="246">
                  <c:v>44739</c:v>
                </c:pt>
                <c:pt idx="247">
                  <c:v>44736</c:v>
                </c:pt>
                <c:pt idx="248">
                  <c:v>44735</c:v>
                </c:pt>
                <c:pt idx="249">
                  <c:v>44734</c:v>
                </c:pt>
                <c:pt idx="250">
                  <c:v>44733</c:v>
                </c:pt>
                <c:pt idx="251">
                  <c:v>44732</c:v>
                </c:pt>
                <c:pt idx="252">
                  <c:v>44729</c:v>
                </c:pt>
                <c:pt idx="253">
                  <c:v>44728</c:v>
                </c:pt>
                <c:pt idx="254">
                  <c:v>44727</c:v>
                </c:pt>
                <c:pt idx="255">
                  <c:v>44726</c:v>
                </c:pt>
                <c:pt idx="256">
                  <c:v>44725</c:v>
                </c:pt>
                <c:pt idx="257">
                  <c:v>44722</c:v>
                </c:pt>
                <c:pt idx="258">
                  <c:v>44721</c:v>
                </c:pt>
                <c:pt idx="259">
                  <c:v>44720</c:v>
                </c:pt>
                <c:pt idx="260">
                  <c:v>44719</c:v>
                </c:pt>
                <c:pt idx="261">
                  <c:v>44718</c:v>
                </c:pt>
                <c:pt idx="262">
                  <c:v>44714</c:v>
                </c:pt>
                <c:pt idx="263">
                  <c:v>44713</c:v>
                </c:pt>
                <c:pt idx="264">
                  <c:v>44712</c:v>
                </c:pt>
                <c:pt idx="265">
                  <c:v>44711</c:v>
                </c:pt>
                <c:pt idx="266">
                  <c:v>44708</c:v>
                </c:pt>
                <c:pt idx="267">
                  <c:v>44707</c:v>
                </c:pt>
                <c:pt idx="268">
                  <c:v>44706</c:v>
                </c:pt>
                <c:pt idx="269">
                  <c:v>44705</c:v>
                </c:pt>
                <c:pt idx="270">
                  <c:v>44704</c:v>
                </c:pt>
                <c:pt idx="271">
                  <c:v>44701</c:v>
                </c:pt>
                <c:pt idx="272">
                  <c:v>44700</c:v>
                </c:pt>
                <c:pt idx="273">
                  <c:v>44699</c:v>
                </c:pt>
                <c:pt idx="274">
                  <c:v>44698</c:v>
                </c:pt>
                <c:pt idx="275">
                  <c:v>44697</c:v>
                </c:pt>
                <c:pt idx="276">
                  <c:v>44694</c:v>
                </c:pt>
                <c:pt idx="277">
                  <c:v>44693</c:v>
                </c:pt>
                <c:pt idx="278">
                  <c:v>44692</c:v>
                </c:pt>
                <c:pt idx="279">
                  <c:v>44691</c:v>
                </c:pt>
                <c:pt idx="280">
                  <c:v>44690</c:v>
                </c:pt>
                <c:pt idx="281">
                  <c:v>44687</c:v>
                </c:pt>
                <c:pt idx="282">
                  <c:v>44686</c:v>
                </c:pt>
                <c:pt idx="283">
                  <c:v>44680</c:v>
                </c:pt>
                <c:pt idx="284">
                  <c:v>44679</c:v>
                </c:pt>
                <c:pt idx="285">
                  <c:v>44678</c:v>
                </c:pt>
                <c:pt idx="286">
                  <c:v>44677</c:v>
                </c:pt>
                <c:pt idx="287">
                  <c:v>44676</c:v>
                </c:pt>
                <c:pt idx="288">
                  <c:v>44673</c:v>
                </c:pt>
                <c:pt idx="289">
                  <c:v>44672</c:v>
                </c:pt>
                <c:pt idx="290">
                  <c:v>44671</c:v>
                </c:pt>
                <c:pt idx="291">
                  <c:v>44670</c:v>
                </c:pt>
                <c:pt idx="292">
                  <c:v>44669</c:v>
                </c:pt>
                <c:pt idx="293">
                  <c:v>44666</c:v>
                </c:pt>
                <c:pt idx="294">
                  <c:v>44665</c:v>
                </c:pt>
                <c:pt idx="295">
                  <c:v>44664</c:v>
                </c:pt>
                <c:pt idx="296">
                  <c:v>44663</c:v>
                </c:pt>
                <c:pt idx="297">
                  <c:v>44662</c:v>
                </c:pt>
                <c:pt idx="298">
                  <c:v>44659</c:v>
                </c:pt>
                <c:pt idx="299">
                  <c:v>44658</c:v>
                </c:pt>
                <c:pt idx="300">
                  <c:v>44657</c:v>
                </c:pt>
                <c:pt idx="301">
                  <c:v>44652</c:v>
                </c:pt>
                <c:pt idx="302">
                  <c:v>44651</c:v>
                </c:pt>
                <c:pt idx="303">
                  <c:v>44650</c:v>
                </c:pt>
                <c:pt idx="304">
                  <c:v>44649</c:v>
                </c:pt>
                <c:pt idx="305">
                  <c:v>44648</c:v>
                </c:pt>
                <c:pt idx="306">
                  <c:v>44645</c:v>
                </c:pt>
                <c:pt idx="307">
                  <c:v>44644</c:v>
                </c:pt>
                <c:pt idx="308">
                  <c:v>44643</c:v>
                </c:pt>
                <c:pt idx="309">
                  <c:v>44642</c:v>
                </c:pt>
                <c:pt idx="310">
                  <c:v>44641</c:v>
                </c:pt>
                <c:pt idx="311">
                  <c:v>44638</c:v>
                </c:pt>
                <c:pt idx="312">
                  <c:v>44637</c:v>
                </c:pt>
                <c:pt idx="313">
                  <c:v>44636</c:v>
                </c:pt>
                <c:pt idx="314">
                  <c:v>44635</c:v>
                </c:pt>
                <c:pt idx="315">
                  <c:v>44634</c:v>
                </c:pt>
                <c:pt idx="316">
                  <c:v>44631</c:v>
                </c:pt>
                <c:pt idx="317">
                  <c:v>44630</c:v>
                </c:pt>
                <c:pt idx="318">
                  <c:v>44629</c:v>
                </c:pt>
                <c:pt idx="319">
                  <c:v>44628</c:v>
                </c:pt>
                <c:pt idx="320">
                  <c:v>44627</c:v>
                </c:pt>
                <c:pt idx="321">
                  <c:v>44624</c:v>
                </c:pt>
                <c:pt idx="322">
                  <c:v>44623</c:v>
                </c:pt>
                <c:pt idx="323">
                  <c:v>44622</c:v>
                </c:pt>
                <c:pt idx="324">
                  <c:v>44621</c:v>
                </c:pt>
                <c:pt idx="325">
                  <c:v>44620</c:v>
                </c:pt>
                <c:pt idx="326">
                  <c:v>44617</c:v>
                </c:pt>
                <c:pt idx="327">
                  <c:v>44616</c:v>
                </c:pt>
                <c:pt idx="328">
                  <c:v>44615</c:v>
                </c:pt>
                <c:pt idx="329">
                  <c:v>44614</c:v>
                </c:pt>
                <c:pt idx="330">
                  <c:v>44613</c:v>
                </c:pt>
                <c:pt idx="331">
                  <c:v>44610</c:v>
                </c:pt>
                <c:pt idx="332">
                  <c:v>44609</c:v>
                </c:pt>
                <c:pt idx="333">
                  <c:v>44608</c:v>
                </c:pt>
                <c:pt idx="334">
                  <c:v>44607</c:v>
                </c:pt>
                <c:pt idx="335">
                  <c:v>44606</c:v>
                </c:pt>
                <c:pt idx="336">
                  <c:v>44603</c:v>
                </c:pt>
                <c:pt idx="337">
                  <c:v>44602</c:v>
                </c:pt>
                <c:pt idx="338">
                  <c:v>44601</c:v>
                </c:pt>
                <c:pt idx="339">
                  <c:v>44600</c:v>
                </c:pt>
                <c:pt idx="340">
                  <c:v>44599</c:v>
                </c:pt>
                <c:pt idx="341">
                  <c:v>44589</c:v>
                </c:pt>
                <c:pt idx="342">
                  <c:v>44588</c:v>
                </c:pt>
                <c:pt idx="343">
                  <c:v>44587</c:v>
                </c:pt>
                <c:pt idx="344">
                  <c:v>44586</c:v>
                </c:pt>
                <c:pt idx="345">
                  <c:v>44585</c:v>
                </c:pt>
                <c:pt idx="346">
                  <c:v>44582</c:v>
                </c:pt>
                <c:pt idx="347">
                  <c:v>44581</c:v>
                </c:pt>
                <c:pt idx="348">
                  <c:v>44580</c:v>
                </c:pt>
                <c:pt idx="349">
                  <c:v>44579</c:v>
                </c:pt>
                <c:pt idx="350">
                  <c:v>44578</c:v>
                </c:pt>
                <c:pt idx="351">
                  <c:v>44575</c:v>
                </c:pt>
                <c:pt idx="352">
                  <c:v>44574</c:v>
                </c:pt>
                <c:pt idx="353">
                  <c:v>44573</c:v>
                </c:pt>
                <c:pt idx="354">
                  <c:v>44572</c:v>
                </c:pt>
                <c:pt idx="355">
                  <c:v>44571</c:v>
                </c:pt>
                <c:pt idx="356">
                  <c:v>44568</c:v>
                </c:pt>
                <c:pt idx="357">
                  <c:v>44567</c:v>
                </c:pt>
                <c:pt idx="358">
                  <c:v>44566</c:v>
                </c:pt>
                <c:pt idx="359">
                  <c:v>44565</c:v>
                </c:pt>
                <c:pt idx="360">
                  <c:v>44561</c:v>
                </c:pt>
                <c:pt idx="361">
                  <c:v>44560</c:v>
                </c:pt>
                <c:pt idx="362">
                  <c:v>44559</c:v>
                </c:pt>
                <c:pt idx="363">
                  <c:v>44558</c:v>
                </c:pt>
                <c:pt idx="364">
                  <c:v>44557</c:v>
                </c:pt>
                <c:pt idx="365">
                  <c:v>44554</c:v>
                </c:pt>
                <c:pt idx="366">
                  <c:v>44553</c:v>
                </c:pt>
                <c:pt idx="367">
                  <c:v>44552</c:v>
                </c:pt>
                <c:pt idx="368">
                  <c:v>44551</c:v>
                </c:pt>
                <c:pt idx="369">
                  <c:v>44550</c:v>
                </c:pt>
                <c:pt idx="370">
                  <c:v>44547</c:v>
                </c:pt>
                <c:pt idx="371">
                  <c:v>44546</c:v>
                </c:pt>
                <c:pt idx="372">
                  <c:v>44545</c:v>
                </c:pt>
                <c:pt idx="373">
                  <c:v>44544</c:v>
                </c:pt>
                <c:pt idx="374">
                  <c:v>44543</c:v>
                </c:pt>
                <c:pt idx="375">
                  <c:v>44540</c:v>
                </c:pt>
                <c:pt idx="376">
                  <c:v>44539</c:v>
                </c:pt>
                <c:pt idx="377">
                  <c:v>44538</c:v>
                </c:pt>
                <c:pt idx="378">
                  <c:v>44537</c:v>
                </c:pt>
                <c:pt idx="379">
                  <c:v>44536</c:v>
                </c:pt>
                <c:pt idx="380">
                  <c:v>44533</c:v>
                </c:pt>
                <c:pt idx="381">
                  <c:v>44532</c:v>
                </c:pt>
                <c:pt idx="382">
                  <c:v>44531</c:v>
                </c:pt>
                <c:pt idx="383">
                  <c:v>44530</c:v>
                </c:pt>
                <c:pt idx="384">
                  <c:v>44529</c:v>
                </c:pt>
                <c:pt idx="385">
                  <c:v>44526</c:v>
                </c:pt>
                <c:pt idx="386">
                  <c:v>44525</c:v>
                </c:pt>
                <c:pt idx="387">
                  <c:v>44524</c:v>
                </c:pt>
                <c:pt idx="388">
                  <c:v>44523</c:v>
                </c:pt>
                <c:pt idx="389">
                  <c:v>44522</c:v>
                </c:pt>
                <c:pt idx="390">
                  <c:v>44519</c:v>
                </c:pt>
                <c:pt idx="391">
                  <c:v>44518</c:v>
                </c:pt>
                <c:pt idx="392">
                  <c:v>44517</c:v>
                </c:pt>
                <c:pt idx="393">
                  <c:v>44516</c:v>
                </c:pt>
                <c:pt idx="394">
                  <c:v>44515</c:v>
                </c:pt>
                <c:pt idx="395">
                  <c:v>44512</c:v>
                </c:pt>
                <c:pt idx="396">
                  <c:v>44511</c:v>
                </c:pt>
                <c:pt idx="397">
                  <c:v>44510</c:v>
                </c:pt>
                <c:pt idx="398">
                  <c:v>44509</c:v>
                </c:pt>
                <c:pt idx="399">
                  <c:v>44508</c:v>
                </c:pt>
                <c:pt idx="400">
                  <c:v>44505</c:v>
                </c:pt>
                <c:pt idx="401">
                  <c:v>44504</c:v>
                </c:pt>
                <c:pt idx="402">
                  <c:v>44503</c:v>
                </c:pt>
                <c:pt idx="403">
                  <c:v>44502</c:v>
                </c:pt>
                <c:pt idx="404">
                  <c:v>44501</c:v>
                </c:pt>
                <c:pt idx="405">
                  <c:v>44498</c:v>
                </c:pt>
                <c:pt idx="406">
                  <c:v>44497</c:v>
                </c:pt>
                <c:pt idx="407">
                  <c:v>44496</c:v>
                </c:pt>
                <c:pt idx="408">
                  <c:v>44495</c:v>
                </c:pt>
                <c:pt idx="409">
                  <c:v>44494</c:v>
                </c:pt>
                <c:pt idx="410">
                  <c:v>44491</c:v>
                </c:pt>
                <c:pt idx="411">
                  <c:v>44490</c:v>
                </c:pt>
                <c:pt idx="412">
                  <c:v>44489</c:v>
                </c:pt>
                <c:pt idx="413">
                  <c:v>44488</c:v>
                </c:pt>
                <c:pt idx="414">
                  <c:v>44487</c:v>
                </c:pt>
                <c:pt idx="415">
                  <c:v>44484</c:v>
                </c:pt>
                <c:pt idx="416">
                  <c:v>44483</c:v>
                </c:pt>
                <c:pt idx="417">
                  <c:v>44482</c:v>
                </c:pt>
                <c:pt idx="418">
                  <c:v>44481</c:v>
                </c:pt>
                <c:pt idx="419">
                  <c:v>44480</c:v>
                </c:pt>
                <c:pt idx="420">
                  <c:v>44477</c:v>
                </c:pt>
                <c:pt idx="421">
                  <c:v>44469</c:v>
                </c:pt>
                <c:pt idx="422">
                  <c:v>44468</c:v>
                </c:pt>
                <c:pt idx="423">
                  <c:v>44467</c:v>
                </c:pt>
                <c:pt idx="424">
                  <c:v>44466</c:v>
                </c:pt>
                <c:pt idx="425">
                  <c:v>44463</c:v>
                </c:pt>
                <c:pt idx="426">
                  <c:v>44462</c:v>
                </c:pt>
                <c:pt idx="427">
                  <c:v>44461</c:v>
                </c:pt>
                <c:pt idx="428">
                  <c:v>44456</c:v>
                </c:pt>
                <c:pt idx="429">
                  <c:v>44455</c:v>
                </c:pt>
                <c:pt idx="430">
                  <c:v>44454</c:v>
                </c:pt>
                <c:pt idx="431">
                  <c:v>44453</c:v>
                </c:pt>
                <c:pt idx="432">
                  <c:v>44452</c:v>
                </c:pt>
                <c:pt idx="433">
                  <c:v>44449</c:v>
                </c:pt>
                <c:pt idx="434">
                  <c:v>44448</c:v>
                </c:pt>
                <c:pt idx="435">
                  <c:v>44447</c:v>
                </c:pt>
                <c:pt idx="436">
                  <c:v>44446</c:v>
                </c:pt>
                <c:pt idx="437">
                  <c:v>44445</c:v>
                </c:pt>
                <c:pt idx="438">
                  <c:v>44442</c:v>
                </c:pt>
                <c:pt idx="439">
                  <c:v>44441</c:v>
                </c:pt>
                <c:pt idx="440">
                  <c:v>44440</c:v>
                </c:pt>
                <c:pt idx="441">
                  <c:v>44439</c:v>
                </c:pt>
                <c:pt idx="442">
                  <c:v>44438</c:v>
                </c:pt>
                <c:pt idx="443">
                  <c:v>44435</c:v>
                </c:pt>
                <c:pt idx="444">
                  <c:v>44434</c:v>
                </c:pt>
                <c:pt idx="445">
                  <c:v>44433</c:v>
                </c:pt>
                <c:pt idx="446">
                  <c:v>44432</c:v>
                </c:pt>
                <c:pt idx="447">
                  <c:v>44431</c:v>
                </c:pt>
                <c:pt idx="448">
                  <c:v>44428</c:v>
                </c:pt>
                <c:pt idx="449">
                  <c:v>44427</c:v>
                </c:pt>
                <c:pt idx="450">
                  <c:v>44426</c:v>
                </c:pt>
                <c:pt idx="451">
                  <c:v>44425</c:v>
                </c:pt>
                <c:pt idx="452">
                  <c:v>44424</c:v>
                </c:pt>
                <c:pt idx="453">
                  <c:v>44421</c:v>
                </c:pt>
                <c:pt idx="454">
                  <c:v>44420</c:v>
                </c:pt>
                <c:pt idx="455">
                  <c:v>44419</c:v>
                </c:pt>
                <c:pt idx="456">
                  <c:v>44418</c:v>
                </c:pt>
                <c:pt idx="457">
                  <c:v>44417</c:v>
                </c:pt>
                <c:pt idx="458">
                  <c:v>44414</c:v>
                </c:pt>
                <c:pt idx="459">
                  <c:v>44413</c:v>
                </c:pt>
                <c:pt idx="460">
                  <c:v>44412</c:v>
                </c:pt>
                <c:pt idx="461">
                  <c:v>44411</c:v>
                </c:pt>
                <c:pt idx="462">
                  <c:v>44410</c:v>
                </c:pt>
                <c:pt idx="463">
                  <c:v>44407</c:v>
                </c:pt>
                <c:pt idx="464">
                  <c:v>44406</c:v>
                </c:pt>
                <c:pt idx="465">
                  <c:v>44405</c:v>
                </c:pt>
                <c:pt idx="466">
                  <c:v>44404</c:v>
                </c:pt>
                <c:pt idx="467">
                  <c:v>44403</c:v>
                </c:pt>
                <c:pt idx="468">
                  <c:v>44400</c:v>
                </c:pt>
                <c:pt idx="469">
                  <c:v>44399</c:v>
                </c:pt>
                <c:pt idx="470">
                  <c:v>44398</c:v>
                </c:pt>
                <c:pt idx="471">
                  <c:v>44397</c:v>
                </c:pt>
                <c:pt idx="472">
                  <c:v>44396</c:v>
                </c:pt>
                <c:pt idx="473">
                  <c:v>44393</c:v>
                </c:pt>
                <c:pt idx="474">
                  <c:v>44392</c:v>
                </c:pt>
                <c:pt idx="475">
                  <c:v>44391</c:v>
                </c:pt>
                <c:pt idx="476">
                  <c:v>44390</c:v>
                </c:pt>
                <c:pt idx="477">
                  <c:v>44389</c:v>
                </c:pt>
                <c:pt idx="478">
                  <c:v>44386</c:v>
                </c:pt>
                <c:pt idx="479">
                  <c:v>44385</c:v>
                </c:pt>
                <c:pt idx="480">
                  <c:v>44384</c:v>
                </c:pt>
                <c:pt idx="481">
                  <c:v>44383</c:v>
                </c:pt>
                <c:pt idx="482">
                  <c:v>44382</c:v>
                </c:pt>
                <c:pt idx="483">
                  <c:v>44379</c:v>
                </c:pt>
                <c:pt idx="484">
                  <c:v>44378</c:v>
                </c:pt>
                <c:pt idx="485">
                  <c:v>44377</c:v>
                </c:pt>
                <c:pt idx="486">
                  <c:v>44376</c:v>
                </c:pt>
                <c:pt idx="487">
                  <c:v>44375</c:v>
                </c:pt>
                <c:pt idx="488">
                  <c:v>44372</c:v>
                </c:pt>
                <c:pt idx="489">
                  <c:v>44371</c:v>
                </c:pt>
                <c:pt idx="490">
                  <c:v>44370</c:v>
                </c:pt>
                <c:pt idx="491">
                  <c:v>44369</c:v>
                </c:pt>
                <c:pt idx="492">
                  <c:v>44368</c:v>
                </c:pt>
                <c:pt idx="493">
                  <c:v>44365</c:v>
                </c:pt>
                <c:pt idx="494">
                  <c:v>44364</c:v>
                </c:pt>
                <c:pt idx="495">
                  <c:v>44363</c:v>
                </c:pt>
                <c:pt idx="496">
                  <c:v>44362</c:v>
                </c:pt>
                <c:pt idx="497">
                  <c:v>44358</c:v>
                </c:pt>
                <c:pt idx="498">
                  <c:v>44357</c:v>
                </c:pt>
                <c:pt idx="499">
                  <c:v>44356</c:v>
                </c:pt>
                <c:pt idx="500">
                  <c:v>44355</c:v>
                </c:pt>
                <c:pt idx="501">
                  <c:v>44354</c:v>
                </c:pt>
                <c:pt idx="502">
                  <c:v>44351</c:v>
                </c:pt>
                <c:pt idx="503">
                  <c:v>44350</c:v>
                </c:pt>
                <c:pt idx="504">
                  <c:v>44349</c:v>
                </c:pt>
                <c:pt idx="505">
                  <c:v>44348</c:v>
                </c:pt>
                <c:pt idx="506">
                  <c:v>44347</c:v>
                </c:pt>
                <c:pt idx="507">
                  <c:v>44344</c:v>
                </c:pt>
                <c:pt idx="508">
                  <c:v>44343</c:v>
                </c:pt>
                <c:pt idx="509">
                  <c:v>44342</c:v>
                </c:pt>
                <c:pt idx="510">
                  <c:v>44341</c:v>
                </c:pt>
                <c:pt idx="511">
                  <c:v>44340</c:v>
                </c:pt>
                <c:pt idx="512">
                  <c:v>44337</c:v>
                </c:pt>
                <c:pt idx="513">
                  <c:v>44336</c:v>
                </c:pt>
                <c:pt idx="514">
                  <c:v>44335</c:v>
                </c:pt>
                <c:pt idx="515">
                  <c:v>44334</c:v>
                </c:pt>
                <c:pt idx="516">
                  <c:v>44333</c:v>
                </c:pt>
                <c:pt idx="517">
                  <c:v>44330</c:v>
                </c:pt>
                <c:pt idx="518">
                  <c:v>44329</c:v>
                </c:pt>
                <c:pt idx="519">
                  <c:v>44328</c:v>
                </c:pt>
                <c:pt idx="520">
                  <c:v>44327</c:v>
                </c:pt>
                <c:pt idx="521">
                  <c:v>44326</c:v>
                </c:pt>
                <c:pt idx="522">
                  <c:v>44323</c:v>
                </c:pt>
                <c:pt idx="523">
                  <c:v>44322</c:v>
                </c:pt>
                <c:pt idx="524">
                  <c:v>44316</c:v>
                </c:pt>
                <c:pt idx="525">
                  <c:v>44315</c:v>
                </c:pt>
                <c:pt idx="526">
                  <c:v>44314</c:v>
                </c:pt>
                <c:pt idx="527">
                  <c:v>44313</c:v>
                </c:pt>
                <c:pt idx="528">
                  <c:v>44312</c:v>
                </c:pt>
                <c:pt idx="529">
                  <c:v>44309</c:v>
                </c:pt>
                <c:pt idx="530">
                  <c:v>44308</c:v>
                </c:pt>
                <c:pt idx="531">
                  <c:v>44307</c:v>
                </c:pt>
                <c:pt idx="532">
                  <c:v>44306</c:v>
                </c:pt>
                <c:pt idx="533">
                  <c:v>44305</c:v>
                </c:pt>
                <c:pt idx="534">
                  <c:v>44302</c:v>
                </c:pt>
                <c:pt idx="535">
                  <c:v>44301</c:v>
                </c:pt>
                <c:pt idx="536">
                  <c:v>44300</c:v>
                </c:pt>
                <c:pt idx="537">
                  <c:v>44299</c:v>
                </c:pt>
                <c:pt idx="538">
                  <c:v>44298</c:v>
                </c:pt>
                <c:pt idx="539">
                  <c:v>44295</c:v>
                </c:pt>
                <c:pt idx="540">
                  <c:v>44294</c:v>
                </c:pt>
                <c:pt idx="541">
                  <c:v>44293</c:v>
                </c:pt>
                <c:pt idx="542">
                  <c:v>44292</c:v>
                </c:pt>
                <c:pt idx="543">
                  <c:v>44288</c:v>
                </c:pt>
                <c:pt idx="544">
                  <c:v>44287</c:v>
                </c:pt>
                <c:pt idx="545">
                  <c:v>44286</c:v>
                </c:pt>
                <c:pt idx="546">
                  <c:v>44285</c:v>
                </c:pt>
                <c:pt idx="547">
                  <c:v>44284</c:v>
                </c:pt>
                <c:pt idx="548">
                  <c:v>44281</c:v>
                </c:pt>
                <c:pt idx="549">
                  <c:v>44280</c:v>
                </c:pt>
                <c:pt idx="550">
                  <c:v>44279</c:v>
                </c:pt>
                <c:pt idx="551">
                  <c:v>44278</c:v>
                </c:pt>
                <c:pt idx="552">
                  <c:v>44277</c:v>
                </c:pt>
                <c:pt idx="553">
                  <c:v>44274</c:v>
                </c:pt>
                <c:pt idx="554">
                  <c:v>44273</c:v>
                </c:pt>
                <c:pt idx="555">
                  <c:v>44272</c:v>
                </c:pt>
                <c:pt idx="556">
                  <c:v>44271</c:v>
                </c:pt>
                <c:pt idx="557">
                  <c:v>44270</c:v>
                </c:pt>
                <c:pt idx="558">
                  <c:v>44267</c:v>
                </c:pt>
                <c:pt idx="559">
                  <c:v>44266</c:v>
                </c:pt>
                <c:pt idx="560">
                  <c:v>44265</c:v>
                </c:pt>
                <c:pt idx="561">
                  <c:v>44264</c:v>
                </c:pt>
                <c:pt idx="562">
                  <c:v>44263</c:v>
                </c:pt>
                <c:pt idx="563">
                  <c:v>44260</c:v>
                </c:pt>
                <c:pt idx="564">
                  <c:v>44259</c:v>
                </c:pt>
                <c:pt idx="565">
                  <c:v>44258</c:v>
                </c:pt>
                <c:pt idx="566">
                  <c:v>44257</c:v>
                </c:pt>
                <c:pt idx="567">
                  <c:v>44256</c:v>
                </c:pt>
                <c:pt idx="568">
                  <c:v>44253</c:v>
                </c:pt>
                <c:pt idx="569">
                  <c:v>44252</c:v>
                </c:pt>
                <c:pt idx="570">
                  <c:v>44251</c:v>
                </c:pt>
                <c:pt idx="571">
                  <c:v>44250</c:v>
                </c:pt>
                <c:pt idx="572">
                  <c:v>44249</c:v>
                </c:pt>
                <c:pt idx="573">
                  <c:v>44246</c:v>
                </c:pt>
                <c:pt idx="574">
                  <c:v>44245</c:v>
                </c:pt>
                <c:pt idx="575">
                  <c:v>44237</c:v>
                </c:pt>
                <c:pt idx="576">
                  <c:v>44236</c:v>
                </c:pt>
                <c:pt idx="577">
                  <c:v>44235</c:v>
                </c:pt>
                <c:pt idx="578">
                  <c:v>44232</c:v>
                </c:pt>
                <c:pt idx="579">
                  <c:v>44231</c:v>
                </c:pt>
                <c:pt idx="580">
                  <c:v>44230</c:v>
                </c:pt>
                <c:pt idx="581">
                  <c:v>44229</c:v>
                </c:pt>
                <c:pt idx="582">
                  <c:v>44228</c:v>
                </c:pt>
                <c:pt idx="583">
                  <c:v>44225</c:v>
                </c:pt>
                <c:pt idx="584">
                  <c:v>44224</c:v>
                </c:pt>
                <c:pt idx="585">
                  <c:v>44223</c:v>
                </c:pt>
                <c:pt idx="586">
                  <c:v>44222</c:v>
                </c:pt>
                <c:pt idx="587">
                  <c:v>44221</c:v>
                </c:pt>
                <c:pt idx="588">
                  <c:v>44218</c:v>
                </c:pt>
                <c:pt idx="589">
                  <c:v>44217</c:v>
                </c:pt>
                <c:pt idx="590">
                  <c:v>44216</c:v>
                </c:pt>
                <c:pt idx="591">
                  <c:v>44215</c:v>
                </c:pt>
                <c:pt idx="592">
                  <c:v>44214</c:v>
                </c:pt>
                <c:pt idx="593">
                  <c:v>44211</c:v>
                </c:pt>
                <c:pt idx="594">
                  <c:v>44210</c:v>
                </c:pt>
                <c:pt idx="595">
                  <c:v>44209</c:v>
                </c:pt>
                <c:pt idx="596">
                  <c:v>44208</c:v>
                </c:pt>
                <c:pt idx="597">
                  <c:v>44207</c:v>
                </c:pt>
                <c:pt idx="598">
                  <c:v>44204</c:v>
                </c:pt>
                <c:pt idx="599">
                  <c:v>44203</c:v>
                </c:pt>
                <c:pt idx="600">
                  <c:v>44202</c:v>
                </c:pt>
                <c:pt idx="601">
                  <c:v>44201</c:v>
                </c:pt>
                <c:pt idx="602">
                  <c:v>44200</c:v>
                </c:pt>
                <c:pt idx="603">
                  <c:v>44196</c:v>
                </c:pt>
                <c:pt idx="604">
                  <c:v>44195</c:v>
                </c:pt>
                <c:pt idx="605">
                  <c:v>44194</c:v>
                </c:pt>
                <c:pt idx="606">
                  <c:v>44193</c:v>
                </c:pt>
                <c:pt idx="607">
                  <c:v>44190</c:v>
                </c:pt>
                <c:pt idx="608">
                  <c:v>44189</c:v>
                </c:pt>
                <c:pt idx="609">
                  <c:v>44188</c:v>
                </c:pt>
                <c:pt idx="610">
                  <c:v>44187</c:v>
                </c:pt>
                <c:pt idx="611">
                  <c:v>44186</c:v>
                </c:pt>
                <c:pt idx="612">
                  <c:v>44183</c:v>
                </c:pt>
                <c:pt idx="613">
                  <c:v>44182</c:v>
                </c:pt>
                <c:pt idx="614">
                  <c:v>44181</c:v>
                </c:pt>
                <c:pt idx="615">
                  <c:v>44180</c:v>
                </c:pt>
                <c:pt idx="616">
                  <c:v>44179</c:v>
                </c:pt>
                <c:pt idx="617">
                  <c:v>44176</c:v>
                </c:pt>
                <c:pt idx="618">
                  <c:v>44175</c:v>
                </c:pt>
                <c:pt idx="619">
                  <c:v>44174</c:v>
                </c:pt>
                <c:pt idx="620">
                  <c:v>44173</c:v>
                </c:pt>
                <c:pt idx="621">
                  <c:v>44172</c:v>
                </c:pt>
                <c:pt idx="622">
                  <c:v>44169</c:v>
                </c:pt>
                <c:pt idx="623">
                  <c:v>44168</c:v>
                </c:pt>
                <c:pt idx="624">
                  <c:v>44167</c:v>
                </c:pt>
                <c:pt idx="625">
                  <c:v>44166</c:v>
                </c:pt>
                <c:pt idx="626">
                  <c:v>44165</c:v>
                </c:pt>
                <c:pt idx="627">
                  <c:v>44162</c:v>
                </c:pt>
                <c:pt idx="628">
                  <c:v>44161</c:v>
                </c:pt>
                <c:pt idx="629">
                  <c:v>44160</c:v>
                </c:pt>
                <c:pt idx="630">
                  <c:v>44159</c:v>
                </c:pt>
                <c:pt idx="631">
                  <c:v>44158</c:v>
                </c:pt>
                <c:pt idx="632">
                  <c:v>44155</c:v>
                </c:pt>
                <c:pt idx="633">
                  <c:v>44154</c:v>
                </c:pt>
                <c:pt idx="634">
                  <c:v>44153</c:v>
                </c:pt>
                <c:pt idx="635">
                  <c:v>44152</c:v>
                </c:pt>
                <c:pt idx="636">
                  <c:v>44151</c:v>
                </c:pt>
                <c:pt idx="637">
                  <c:v>44148</c:v>
                </c:pt>
                <c:pt idx="638">
                  <c:v>44147</c:v>
                </c:pt>
                <c:pt idx="639">
                  <c:v>44146</c:v>
                </c:pt>
                <c:pt idx="640">
                  <c:v>44145</c:v>
                </c:pt>
                <c:pt idx="641">
                  <c:v>44144</c:v>
                </c:pt>
                <c:pt idx="642">
                  <c:v>44141</c:v>
                </c:pt>
                <c:pt idx="643">
                  <c:v>44140</c:v>
                </c:pt>
                <c:pt idx="644">
                  <c:v>44139</c:v>
                </c:pt>
                <c:pt idx="645">
                  <c:v>44138</c:v>
                </c:pt>
                <c:pt idx="646">
                  <c:v>44137</c:v>
                </c:pt>
                <c:pt idx="647">
                  <c:v>44134</c:v>
                </c:pt>
                <c:pt idx="648">
                  <c:v>44133</c:v>
                </c:pt>
                <c:pt idx="649">
                  <c:v>44132</c:v>
                </c:pt>
                <c:pt idx="650">
                  <c:v>44131</c:v>
                </c:pt>
                <c:pt idx="651">
                  <c:v>44130</c:v>
                </c:pt>
                <c:pt idx="652">
                  <c:v>44127</c:v>
                </c:pt>
                <c:pt idx="653">
                  <c:v>44126</c:v>
                </c:pt>
                <c:pt idx="654">
                  <c:v>44125</c:v>
                </c:pt>
                <c:pt idx="655">
                  <c:v>44124</c:v>
                </c:pt>
                <c:pt idx="656">
                  <c:v>44123</c:v>
                </c:pt>
                <c:pt idx="657">
                  <c:v>44120</c:v>
                </c:pt>
                <c:pt idx="658">
                  <c:v>44119</c:v>
                </c:pt>
                <c:pt idx="659">
                  <c:v>44118</c:v>
                </c:pt>
                <c:pt idx="660">
                  <c:v>44117</c:v>
                </c:pt>
                <c:pt idx="661">
                  <c:v>44116</c:v>
                </c:pt>
                <c:pt idx="662">
                  <c:v>44113</c:v>
                </c:pt>
                <c:pt idx="663">
                  <c:v>44104</c:v>
                </c:pt>
                <c:pt idx="664">
                  <c:v>44103</c:v>
                </c:pt>
                <c:pt idx="665">
                  <c:v>44102</c:v>
                </c:pt>
                <c:pt idx="666">
                  <c:v>44099</c:v>
                </c:pt>
                <c:pt idx="667">
                  <c:v>44098</c:v>
                </c:pt>
                <c:pt idx="668">
                  <c:v>44097</c:v>
                </c:pt>
                <c:pt idx="669">
                  <c:v>44096</c:v>
                </c:pt>
                <c:pt idx="670">
                  <c:v>44095</c:v>
                </c:pt>
                <c:pt idx="671">
                  <c:v>44092</c:v>
                </c:pt>
                <c:pt idx="672">
                  <c:v>44091</c:v>
                </c:pt>
                <c:pt idx="673">
                  <c:v>44090</c:v>
                </c:pt>
                <c:pt idx="674">
                  <c:v>44089</c:v>
                </c:pt>
                <c:pt idx="675">
                  <c:v>44088</c:v>
                </c:pt>
                <c:pt idx="676">
                  <c:v>44085</c:v>
                </c:pt>
                <c:pt idx="677">
                  <c:v>44084</c:v>
                </c:pt>
                <c:pt idx="678">
                  <c:v>44083</c:v>
                </c:pt>
                <c:pt idx="679">
                  <c:v>44082</c:v>
                </c:pt>
                <c:pt idx="680">
                  <c:v>44081</c:v>
                </c:pt>
                <c:pt idx="681">
                  <c:v>44078</c:v>
                </c:pt>
                <c:pt idx="682">
                  <c:v>44077</c:v>
                </c:pt>
                <c:pt idx="683">
                  <c:v>44076</c:v>
                </c:pt>
                <c:pt idx="684">
                  <c:v>44075</c:v>
                </c:pt>
                <c:pt idx="685">
                  <c:v>44074</c:v>
                </c:pt>
                <c:pt idx="686">
                  <c:v>44071</c:v>
                </c:pt>
                <c:pt idx="687">
                  <c:v>44070</c:v>
                </c:pt>
                <c:pt idx="688">
                  <c:v>44069</c:v>
                </c:pt>
                <c:pt idx="689">
                  <c:v>44068</c:v>
                </c:pt>
                <c:pt idx="690">
                  <c:v>44067</c:v>
                </c:pt>
                <c:pt idx="691">
                  <c:v>44064</c:v>
                </c:pt>
                <c:pt idx="692">
                  <c:v>44063</c:v>
                </c:pt>
                <c:pt idx="693">
                  <c:v>44062</c:v>
                </c:pt>
                <c:pt idx="694">
                  <c:v>44061</c:v>
                </c:pt>
                <c:pt idx="695">
                  <c:v>44060</c:v>
                </c:pt>
                <c:pt idx="696">
                  <c:v>44057</c:v>
                </c:pt>
                <c:pt idx="697">
                  <c:v>44056</c:v>
                </c:pt>
                <c:pt idx="698">
                  <c:v>44055</c:v>
                </c:pt>
                <c:pt idx="699">
                  <c:v>44054</c:v>
                </c:pt>
                <c:pt idx="700">
                  <c:v>44053</c:v>
                </c:pt>
                <c:pt idx="701">
                  <c:v>44050</c:v>
                </c:pt>
                <c:pt idx="702">
                  <c:v>44049</c:v>
                </c:pt>
                <c:pt idx="703">
                  <c:v>44048</c:v>
                </c:pt>
                <c:pt idx="704">
                  <c:v>44047</c:v>
                </c:pt>
                <c:pt idx="705">
                  <c:v>44046</c:v>
                </c:pt>
                <c:pt idx="706">
                  <c:v>44043</c:v>
                </c:pt>
                <c:pt idx="707">
                  <c:v>44042</c:v>
                </c:pt>
                <c:pt idx="708">
                  <c:v>44041</c:v>
                </c:pt>
                <c:pt idx="709">
                  <c:v>44040</c:v>
                </c:pt>
                <c:pt idx="710">
                  <c:v>44039</c:v>
                </c:pt>
                <c:pt idx="711">
                  <c:v>44036</c:v>
                </c:pt>
                <c:pt idx="712">
                  <c:v>44035</c:v>
                </c:pt>
                <c:pt idx="713">
                  <c:v>44034</c:v>
                </c:pt>
                <c:pt idx="714">
                  <c:v>44033</c:v>
                </c:pt>
                <c:pt idx="715">
                  <c:v>44032</c:v>
                </c:pt>
                <c:pt idx="716">
                  <c:v>44029</c:v>
                </c:pt>
                <c:pt idx="717">
                  <c:v>44028</c:v>
                </c:pt>
                <c:pt idx="718">
                  <c:v>44027</c:v>
                </c:pt>
                <c:pt idx="719">
                  <c:v>44026</c:v>
                </c:pt>
                <c:pt idx="720">
                  <c:v>44025</c:v>
                </c:pt>
                <c:pt idx="721">
                  <c:v>44022</c:v>
                </c:pt>
                <c:pt idx="722">
                  <c:v>44021</c:v>
                </c:pt>
                <c:pt idx="723">
                  <c:v>44020</c:v>
                </c:pt>
                <c:pt idx="724">
                  <c:v>44019</c:v>
                </c:pt>
                <c:pt idx="725">
                  <c:v>44018</c:v>
                </c:pt>
                <c:pt idx="726">
                  <c:v>44015</c:v>
                </c:pt>
                <c:pt idx="727">
                  <c:v>44014</c:v>
                </c:pt>
                <c:pt idx="728">
                  <c:v>44013</c:v>
                </c:pt>
                <c:pt idx="729">
                  <c:v>44012</c:v>
                </c:pt>
                <c:pt idx="730">
                  <c:v>44011</c:v>
                </c:pt>
                <c:pt idx="731">
                  <c:v>44006</c:v>
                </c:pt>
                <c:pt idx="732">
                  <c:v>44005</c:v>
                </c:pt>
                <c:pt idx="733">
                  <c:v>44004</c:v>
                </c:pt>
                <c:pt idx="734">
                  <c:v>44001</c:v>
                </c:pt>
                <c:pt idx="735">
                  <c:v>44000</c:v>
                </c:pt>
                <c:pt idx="736">
                  <c:v>43999</c:v>
                </c:pt>
                <c:pt idx="737">
                  <c:v>43998</c:v>
                </c:pt>
                <c:pt idx="738">
                  <c:v>43997</c:v>
                </c:pt>
                <c:pt idx="739">
                  <c:v>43994</c:v>
                </c:pt>
                <c:pt idx="740">
                  <c:v>43993</c:v>
                </c:pt>
                <c:pt idx="741">
                  <c:v>43992</c:v>
                </c:pt>
                <c:pt idx="742">
                  <c:v>43991</c:v>
                </c:pt>
                <c:pt idx="743">
                  <c:v>43990</c:v>
                </c:pt>
                <c:pt idx="744">
                  <c:v>43987</c:v>
                </c:pt>
                <c:pt idx="745">
                  <c:v>43986</c:v>
                </c:pt>
                <c:pt idx="746">
                  <c:v>43985</c:v>
                </c:pt>
                <c:pt idx="747">
                  <c:v>43984</c:v>
                </c:pt>
                <c:pt idx="748">
                  <c:v>43983</c:v>
                </c:pt>
                <c:pt idx="749">
                  <c:v>43980</c:v>
                </c:pt>
                <c:pt idx="750">
                  <c:v>43979</c:v>
                </c:pt>
                <c:pt idx="751">
                  <c:v>43978</c:v>
                </c:pt>
                <c:pt idx="752">
                  <c:v>43977</c:v>
                </c:pt>
                <c:pt idx="753">
                  <c:v>43976</c:v>
                </c:pt>
                <c:pt idx="754">
                  <c:v>43973</c:v>
                </c:pt>
                <c:pt idx="755">
                  <c:v>43972</c:v>
                </c:pt>
                <c:pt idx="756">
                  <c:v>43971</c:v>
                </c:pt>
                <c:pt idx="757">
                  <c:v>43970</c:v>
                </c:pt>
                <c:pt idx="758">
                  <c:v>43969</c:v>
                </c:pt>
                <c:pt idx="759">
                  <c:v>43966</c:v>
                </c:pt>
                <c:pt idx="760">
                  <c:v>43965</c:v>
                </c:pt>
                <c:pt idx="761">
                  <c:v>43964</c:v>
                </c:pt>
                <c:pt idx="762">
                  <c:v>43963</c:v>
                </c:pt>
                <c:pt idx="763">
                  <c:v>43962</c:v>
                </c:pt>
                <c:pt idx="764">
                  <c:v>43959</c:v>
                </c:pt>
                <c:pt idx="765">
                  <c:v>43958</c:v>
                </c:pt>
                <c:pt idx="766">
                  <c:v>43957</c:v>
                </c:pt>
                <c:pt idx="767">
                  <c:v>43951</c:v>
                </c:pt>
                <c:pt idx="768">
                  <c:v>43950</c:v>
                </c:pt>
                <c:pt idx="769">
                  <c:v>43949</c:v>
                </c:pt>
                <c:pt idx="770">
                  <c:v>43948</c:v>
                </c:pt>
                <c:pt idx="771">
                  <c:v>43945</c:v>
                </c:pt>
                <c:pt idx="772">
                  <c:v>43944</c:v>
                </c:pt>
                <c:pt idx="773">
                  <c:v>43943</c:v>
                </c:pt>
                <c:pt idx="774">
                  <c:v>43942</c:v>
                </c:pt>
                <c:pt idx="775">
                  <c:v>43941</c:v>
                </c:pt>
                <c:pt idx="776">
                  <c:v>43938</c:v>
                </c:pt>
                <c:pt idx="777">
                  <c:v>43937</c:v>
                </c:pt>
                <c:pt idx="778">
                  <c:v>43936</c:v>
                </c:pt>
                <c:pt idx="779">
                  <c:v>43935</c:v>
                </c:pt>
                <c:pt idx="780">
                  <c:v>43934</c:v>
                </c:pt>
                <c:pt idx="781">
                  <c:v>43931</c:v>
                </c:pt>
                <c:pt idx="782">
                  <c:v>43930</c:v>
                </c:pt>
                <c:pt idx="783">
                  <c:v>43929</c:v>
                </c:pt>
                <c:pt idx="784">
                  <c:v>43928</c:v>
                </c:pt>
                <c:pt idx="785">
                  <c:v>43924</c:v>
                </c:pt>
                <c:pt idx="786">
                  <c:v>43923</c:v>
                </c:pt>
                <c:pt idx="787">
                  <c:v>43922</c:v>
                </c:pt>
                <c:pt idx="788">
                  <c:v>43921</c:v>
                </c:pt>
                <c:pt idx="789">
                  <c:v>43920</c:v>
                </c:pt>
                <c:pt idx="790">
                  <c:v>43917</c:v>
                </c:pt>
                <c:pt idx="791">
                  <c:v>43916</c:v>
                </c:pt>
                <c:pt idx="792">
                  <c:v>43915</c:v>
                </c:pt>
                <c:pt idx="793">
                  <c:v>43914</c:v>
                </c:pt>
                <c:pt idx="794">
                  <c:v>43913</c:v>
                </c:pt>
                <c:pt idx="795">
                  <c:v>43910</c:v>
                </c:pt>
                <c:pt idx="796">
                  <c:v>43909</c:v>
                </c:pt>
                <c:pt idx="797">
                  <c:v>43908</c:v>
                </c:pt>
                <c:pt idx="798">
                  <c:v>43907</c:v>
                </c:pt>
                <c:pt idx="799">
                  <c:v>43906</c:v>
                </c:pt>
                <c:pt idx="800">
                  <c:v>43903</c:v>
                </c:pt>
                <c:pt idx="801">
                  <c:v>43902</c:v>
                </c:pt>
                <c:pt idx="802">
                  <c:v>43901</c:v>
                </c:pt>
                <c:pt idx="803">
                  <c:v>43900</c:v>
                </c:pt>
                <c:pt idx="804">
                  <c:v>43899</c:v>
                </c:pt>
                <c:pt idx="805">
                  <c:v>43896</c:v>
                </c:pt>
                <c:pt idx="806">
                  <c:v>43895</c:v>
                </c:pt>
                <c:pt idx="807">
                  <c:v>43894</c:v>
                </c:pt>
                <c:pt idx="808">
                  <c:v>43893</c:v>
                </c:pt>
                <c:pt idx="809">
                  <c:v>43892</c:v>
                </c:pt>
                <c:pt idx="810">
                  <c:v>43889</c:v>
                </c:pt>
                <c:pt idx="811">
                  <c:v>43888</c:v>
                </c:pt>
                <c:pt idx="812">
                  <c:v>43887</c:v>
                </c:pt>
                <c:pt idx="813">
                  <c:v>43886</c:v>
                </c:pt>
                <c:pt idx="814">
                  <c:v>43885</c:v>
                </c:pt>
                <c:pt idx="815">
                  <c:v>43882</c:v>
                </c:pt>
                <c:pt idx="816">
                  <c:v>43881</c:v>
                </c:pt>
                <c:pt idx="817">
                  <c:v>43880</c:v>
                </c:pt>
                <c:pt idx="818">
                  <c:v>43879</c:v>
                </c:pt>
                <c:pt idx="819">
                  <c:v>43878</c:v>
                </c:pt>
                <c:pt idx="820">
                  <c:v>43875</c:v>
                </c:pt>
                <c:pt idx="821">
                  <c:v>43874</c:v>
                </c:pt>
                <c:pt idx="822">
                  <c:v>43873</c:v>
                </c:pt>
                <c:pt idx="823">
                  <c:v>43872</c:v>
                </c:pt>
                <c:pt idx="824">
                  <c:v>43871</c:v>
                </c:pt>
                <c:pt idx="825">
                  <c:v>43868</c:v>
                </c:pt>
                <c:pt idx="826">
                  <c:v>43867</c:v>
                </c:pt>
                <c:pt idx="827">
                  <c:v>43866</c:v>
                </c:pt>
                <c:pt idx="828">
                  <c:v>43865</c:v>
                </c:pt>
                <c:pt idx="829">
                  <c:v>43864</c:v>
                </c:pt>
                <c:pt idx="830">
                  <c:v>43853</c:v>
                </c:pt>
                <c:pt idx="831">
                  <c:v>43852</c:v>
                </c:pt>
                <c:pt idx="832">
                  <c:v>43851</c:v>
                </c:pt>
                <c:pt idx="833">
                  <c:v>43850</c:v>
                </c:pt>
                <c:pt idx="834">
                  <c:v>43847</c:v>
                </c:pt>
                <c:pt idx="835">
                  <c:v>43846</c:v>
                </c:pt>
                <c:pt idx="836">
                  <c:v>43845</c:v>
                </c:pt>
                <c:pt idx="837">
                  <c:v>43844</c:v>
                </c:pt>
                <c:pt idx="838">
                  <c:v>43843</c:v>
                </c:pt>
                <c:pt idx="839">
                  <c:v>43840</c:v>
                </c:pt>
                <c:pt idx="840">
                  <c:v>43839</c:v>
                </c:pt>
                <c:pt idx="841">
                  <c:v>43838</c:v>
                </c:pt>
                <c:pt idx="842">
                  <c:v>43837</c:v>
                </c:pt>
                <c:pt idx="843">
                  <c:v>43836</c:v>
                </c:pt>
                <c:pt idx="844">
                  <c:v>43833</c:v>
                </c:pt>
                <c:pt idx="845">
                  <c:v>43832</c:v>
                </c:pt>
                <c:pt idx="846">
                  <c:v>43830</c:v>
                </c:pt>
                <c:pt idx="847">
                  <c:v>43829</c:v>
                </c:pt>
                <c:pt idx="848">
                  <c:v>43826</c:v>
                </c:pt>
                <c:pt idx="849">
                  <c:v>43825</c:v>
                </c:pt>
                <c:pt idx="850">
                  <c:v>43824</c:v>
                </c:pt>
                <c:pt idx="851">
                  <c:v>43823</c:v>
                </c:pt>
                <c:pt idx="852">
                  <c:v>43822</c:v>
                </c:pt>
                <c:pt idx="853">
                  <c:v>43819</c:v>
                </c:pt>
                <c:pt idx="854">
                  <c:v>43818</c:v>
                </c:pt>
                <c:pt idx="855">
                  <c:v>43817</c:v>
                </c:pt>
                <c:pt idx="856">
                  <c:v>43816</c:v>
                </c:pt>
                <c:pt idx="857">
                  <c:v>43815</c:v>
                </c:pt>
                <c:pt idx="858">
                  <c:v>43812</c:v>
                </c:pt>
                <c:pt idx="859">
                  <c:v>43811</c:v>
                </c:pt>
                <c:pt idx="860">
                  <c:v>43810</c:v>
                </c:pt>
                <c:pt idx="861">
                  <c:v>43809</c:v>
                </c:pt>
                <c:pt idx="862">
                  <c:v>43808</c:v>
                </c:pt>
                <c:pt idx="863">
                  <c:v>43805</c:v>
                </c:pt>
                <c:pt idx="864">
                  <c:v>43804</c:v>
                </c:pt>
                <c:pt idx="865">
                  <c:v>43803</c:v>
                </c:pt>
                <c:pt idx="866">
                  <c:v>43802</c:v>
                </c:pt>
                <c:pt idx="867">
                  <c:v>43801</c:v>
                </c:pt>
                <c:pt idx="868">
                  <c:v>43798</c:v>
                </c:pt>
                <c:pt idx="869">
                  <c:v>43797</c:v>
                </c:pt>
                <c:pt idx="870">
                  <c:v>43796</c:v>
                </c:pt>
                <c:pt idx="871">
                  <c:v>43795</c:v>
                </c:pt>
                <c:pt idx="872">
                  <c:v>43794</c:v>
                </c:pt>
                <c:pt idx="873">
                  <c:v>43791</c:v>
                </c:pt>
                <c:pt idx="874">
                  <c:v>43790</c:v>
                </c:pt>
                <c:pt idx="875">
                  <c:v>43789</c:v>
                </c:pt>
                <c:pt idx="876">
                  <c:v>43788</c:v>
                </c:pt>
                <c:pt idx="877">
                  <c:v>43787</c:v>
                </c:pt>
                <c:pt idx="878">
                  <c:v>43784</c:v>
                </c:pt>
                <c:pt idx="879">
                  <c:v>43783</c:v>
                </c:pt>
                <c:pt idx="880">
                  <c:v>43782</c:v>
                </c:pt>
                <c:pt idx="881">
                  <c:v>43781</c:v>
                </c:pt>
                <c:pt idx="882">
                  <c:v>43780</c:v>
                </c:pt>
                <c:pt idx="883">
                  <c:v>43777</c:v>
                </c:pt>
                <c:pt idx="884">
                  <c:v>43776</c:v>
                </c:pt>
                <c:pt idx="885">
                  <c:v>43775</c:v>
                </c:pt>
                <c:pt idx="886">
                  <c:v>43774</c:v>
                </c:pt>
                <c:pt idx="887">
                  <c:v>43773</c:v>
                </c:pt>
                <c:pt idx="888">
                  <c:v>43770</c:v>
                </c:pt>
                <c:pt idx="889">
                  <c:v>43769</c:v>
                </c:pt>
                <c:pt idx="890">
                  <c:v>43768</c:v>
                </c:pt>
                <c:pt idx="891">
                  <c:v>43767</c:v>
                </c:pt>
                <c:pt idx="892">
                  <c:v>43766</c:v>
                </c:pt>
                <c:pt idx="893">
                  <c:v>43763</c:v>
                </c:pt>
                <c:pt idx="894">
                  <c:v>43762</c:v>
                </c:pt>
                <c:pt idx="895">
                  <c:v>43761</c:v>
                </c:pt>
                <c:pt idx="896">
                  <c:v>43760</c:v>
                </c:pt>
                <c:pt idx="897">
                  <c:v>43759</c:v>
                </c:pt>
                <c:pt idx="898">
                  <c:v>43756</c:v>
                </c:pt>
                <c:pt idx="899">
                  <c:v>43755</c:v>
                </c:pt>
                <c:pt idx="900">
                  <c:v>43754</c:v>
                </c:pt>
                <c:pt idx="901">
                  <c:v>43753</c:v>
                </c:pt>
                <c:pt idx="902">
                  <c:v>43752</c:v>
                </c:pt>
                <c:pt idx="903">
                  <c:v>43749</c:v>
                </c:pt>
                <c:pt idx="904">
                  <c:v>43748</c:v>
                </c:pt>
                <c:pt idx="905">
                  <c:v>43747</c:v>
                </c:pt>
                <c:pt idx="906">
                  <c:v>43746</c:v>
                </c:pt>
                <c:pt idx="907">
                  <c:v>43738</c:v>
                </c:pt>
                <c:pt idx="908">
                  <c:v>43735</c:v>
                </c:pt>
                <c:pt idx="909">
                  <c:v>43734</c:v>
                </c:pt>
                <c:pt idx="910">
                  <c:v>43733</c:v>
                </c:pt>
                <c:pt idx="911">
                  <c:v>43732</c:v>
                </c:pt>
                <c:pt idx="912">
                  <c:v>43731</c:v>
                </c:pt>
                <c:pt idx="913">
                  <c:v>43728</c:v>
                </c:pt>
                <c:pt idx="914">
                  <c:v>43727</c:v>
                </c:pt>
                <c:pt idx="915">
                  <c:v>43726</c:v>
                </c:pt>
                <c:pt idx="916">
                  <c:v>43725</c:v>
                </c:pt>
                <c:pt idx="917">
                  <c:v>43724</c:v>
                </c:pt>
                <c:pt idx="918">
                  <c:v>43720</c:v>
                </c:pt>
                <c:pt idx="919">
                  <c:v>43719</c:v>
                </c:pt>
                <c:pt idx="920">
                  <c:v>43718</c:v>
                </c:pt>
                <c:pt idx="921">
                  <c:v>43717</c:v>
                </c:pt>
                <c:pt idx="922">
                  <c:v>43714</c:v>
                </c:pt>
                <c:pt idx="923">
                  <c:v>43713</c:v>
                </c:pt>
                <c:pt idx="924">
                  <c:v>43712</c:v>
                </c:pt>
                <c:pt idx="925">
                  <c:v>43711</c:v>
                </c:pt>
                <c:pt idx="926">
                  <c:v>43710</c:v>
                </c:pt>
                <c:pt idx="927">
                  <c:v>43707</c:v>
                </c:pt>
                <c:pt idx="928">
                  <c:v>43706</c:v>
                </c:pt>
                <c:pt idx="929">
                  <c:v>43705</c:v>
                </c:pt>
                <c:pt idx="930">
                  <c:v>43704</c:v>
                </c:pt>
                <c:pt idx="931">
                  <c:v>43703</c:v>
                </c:pt>
                <c:pt idx="932">
                  <c:v>43700</c:v>
                </c:pt>
                <c:pt idx="933">
                  <c:v>43699</c:v>
                </c:pt>
                <c:pt idx="934">
                  <c:v>43698</c:v>
                </c:pt>
                <c:pt idx="935">
                  <c:v>43697</c:v>
                </c:pt>
                <c:pt idx="936">
                  <c:v>43696</c:v>
                </c:pt>
                <c:pt idx="937">
                  <c:v>43693</c:v>
                </c:pt>
                <c:pt idx="938">
                  <c:v>43692</c:v>
                </c:pt>
                <c:pt idx="939">
                  <c:v>43691</c:v>
                </c:pt>
                <c:pt idx="940">
                  <c:v>43690</c:v>
                </c:pt>
                <c:pt idx="941">
                  <c:v>43689</c:v>
                </c:pt>
                <c:pt idx="942">
                  <c:v>43686</c:v>
                </c:pt>
                <c:pt idx="943">
                  <c:v>43685</c:v>
                </c:pt>
                <c:pt idx="944">
                  <c:v>43684</c:v>
                </c:pt>
                <c:pt idx="945">
                  <c:v>43683</c:v>
                </c:pt>
                <c:pt idx="946">
                  <c:v>43682</c:v>
                </c:pt>
                <c:pt idx="947">
                  <c:v>43679</c:v>
                </c:pt>
                <c:pt idx="948">
                  <c:v>43678</c:v>
                </c:pt>
                <c:pt idx="949">
                  <c:v>43677</c:v>
                </c:pt>
                <c:pt idx="950">
                  <c:v>43676</c:v>
                </c:pt>
                <c:pt idx="951">
                  <c:v>43675</c:v>
                </c:pt>
                <c:pt idx="952">
                  <c:v>43672</c:v>
                </c:pt>
                <c:pt idx="953">
                  <c:v>43671</c:v>
                </c:pt>
                <c:pt idx="954">
                  <c:v>43670</c:v>
                </c:pt>
                <c:pt idx="955">
                  <c:v>43669</c:v>
                </c:pt>
                <c:pt idx="956">
                  <c:v>43668</c:v>
                </c:pt>
                <c:pt idx="957">
                  <c:v>43665</c:v>
                </c:pt>
                <c:pt idx="958">
                  <c:v>43664</c:v>
                </c:pt>
                <c:pt idx="959">
                  <c:v>43663</c:v>
                </c:pt>
                <c:pt idx="960">
                  <c:v>43662</c:v>
                </c:pt>
                <c:pt idx="961">
                  <c:v>43661</c:v>
                </c:pt>
                <c:pt idx="962">
                  <c:v>43658</c:v>
                </c:pt>
                <c:pt idx="963">
                  <c:v>43657</c:v>
                </c:pt>
                <c:pt idx="964">
                  <c:v>43656</c:v>
                </c:pt>
                <c:pt idx="965">
                  <c:v>43655</c:v>
                </c:pt>
                <c:pt idx="966">
                  <c:v>43654</c:v>
                </c:pt>
                <c:pt idx="967">
                  <c:v>43651</c:v>
                </c:pt>
                <c:pt idx="968">
                  <c:v>43650</c:v>
                </c:pt>
                <c:pt idx="969">
                  <c:v>43649</c:v>
                </c:pt>
                <c:pt idx="970">
                  <c:v>43648</c:v>
                </c:pt>
                <c:pt idx="971">
                  <c:v>43647</c:v>
                </c:pt>
                <c:pt idx="972">
                  <c:v>43644</c:v>
                </c:pt>
                <c:pt idx="973">
                  <c:v>43643</c:v>
                </c:pt>
                <c:pt idx="974">
                  <c:v>43642</c:v>
                </c:pt>
                <c:pt idx="975">
                  <c:v>43641</c:v>
                </c:pt>
                <c:pt idx="976">
                  <c:v>43640</c:v>
                </c:pt>
                <c:pt idx="977">
                  <c:v>43637</c:v>
                </c:pt>
                <c:pt idx="978">
                  <c:v>43636</c:v>
                </c:pt>
                <c:pt idx="979">
                  <c:v>43635</c:v>
                </c:pt>
                <c:pt idx="980">
                  <c:v>43634</c:v>
                </c:pt>
                <c:pt idx="981">
                  <c:v>43633</c:v>
                </c:pt>
                <c:pt idx="982">
                  <c:v>43630</c:v>
                </c:pt>
                <c:pt idx="983">
                  <c:v>43629</c:v>
                </c:pt>
                <c:pt idx="984">
                  <c:v>43628</c:v>
                </c:pt>
                <c:pt idx="985">
                  <c:v>43627</c:v>
                </c:pt>
                <c:pt idx="986">
                  <c:v>43626</c:v>
                </c:pt>
                <c:pt idx="987">
                  <c:v>43622</c:v>
                </c:pt>
                <c:pt idx="988">
                  <c:v>43621</c:v>
                </c:pt>
                <c:pt idx="989">
                  <c:v>43620</c:v>
                </c:pt>
                <c:pt idx="990">
                  <c:v>43619</c:v>
                </c:pt>
                <c:pt idx="991">
                  <c:v>43616</c:v>
                </c:pt>
                <c:pt idx="992">
                  <c:v>43615</c:v>
                </c:pt>
                <c:pt idx="993">
                  <c:v>43614</c:v>
                </c:pt>
                <c:pt idx="994">
                  <c:v>43613</c:v>
                </c:pt>
                <c:pt idx="995">
                  <c:v>43612</c:v>
                </c:pt>
                <c:pt idx="996">
                  <c:v>43609</c:v>
                </c:pt>
                <c:pt idx="997">
                  <c:v>43608</c:v>
                </c:pt>
                <c:pt idx="998">
                  <c:v>43607</c:v>
                </c:pt>
                <c:pt idx="999">
                  <c:v>43606</c:v>
                </c:pt>
                <c:pt idx="1000">
                  <c:v>43605</c:v>
                </c:pt>
                <c:pt idx="1001">
                  <c:v>43602</c:v>
                </c:pt>
                <c:pt idx="1002">
                  <c:v>43601</c:v>
                </c:pt>
                <c:pt idx="1003">
                  <c:v>43600</c:v>
                </c:pt>
                <c:pt idx="1004">
                  <c:v>43599</c:v>
                </c:pt>
                <c:pt idx="1005">
                  <c:v>43598</c:v>
                </c:pt>
                <c:pt idx="1006">
                  <c:v>43595</c:v>
                </c:pt>
                <c:pt idx="1007">
                  <c:v>43594</c:v>
                </c:pt>
                <c:pt idx="1008">
                  <c:v>43593</c:v>
                </c:pt>
                <c:pt idx="1009">
                  <c:v>43592</c:v>
                </c:pt>
                <c:pt idx="1010">
                  <c:v>43591</c:v>
                </c:pt>
                <c:pt idx="1011">
                  <c:v>43585</c:v>
                </c:pt>
                <c:pt idx="1012">
                  <c:v>43584</c:v>
                </c:pt>
                <c:pt idx="1013">
                  <c:v>43581</c:v>
                </c:pt>
                <c:pt idx="1014">
                  <c:v>43580</c:v>
                </c:pt>
                <c:pt idx="1015">
                  <c:v>43579</c:v>
                </c:pt>
                <c:pt idx="1016">
                  <c:v>43578</c:v>
                </c:pt>
                <c:pt idx="1017">
                  <c:v>43577</c:v>
                </c:pt>
                <c:pt idx="1018">
                  <c:v>43574</c:v>
                </c:pt>
                <c:pt idx="1019">
                  <c:v>43573</c:v>
                </c:pt>
                <c:pt idx="1020">
                  <c:v>43572</c:v>
                </c:pt>
                <c:pt idx="1021">
                  <c:v>43571</c:v>
                </c:pt>
                <c:pt idx="1022">
                  <c:v>43570</c:v>
                </c:pt>
                <c:pt idx="1023">
                  <c:v>43567</c:v>
                </c:pt>
                <c:pt idx="1024">
                  <c:v>43566</c:v>
                </c:pt>
                <c:pt idx="1025">
                  <c:v>43565</c:v>
                </c:pt>
                <c:pt idx="1026">
                  <c:v>43564</c:v>
                </c:pt>
                <c:pt idx="1027">
                  <c:v>43563</c:v>
                </c:pt>
                <c:pt idx="1028">
                  <c:v>43559</c:v>
                </c:pt>
                <c:pt idx="1029">
                  <c:v>43558</c:v>
                </c:pt>
                <c:pt idx="1030">
                  <c:v>43557</c:v>
                </c:pt>
                <c:pt idx="1031">
                  <c:v>43556</c:v>
                </c:pt>
                <c:pt idx="1032">
                  <c:v>43553</c:v>
                </c:pt>
                <c:pt idx="1033">
                  <c:v>43552</c:v>
                </c:pt>
                <c:pt idx="1034">
                  <c:v>43551</c:v>
                </c:pt>
                <c:pt idx="1035">
                  <c:v>43550</c:v>
                </c:pt>
                <c:pt idx="1036">
                  <c:v>43549</c:v>
                </c:pt>
                <c:pt idx="1037">
                  <c:v>43546</c:v>
                </c:pt>
                <c:pt idx="1038">
                  <c:v>43545</c:v>
                </c:pt>
                <c:pt idx="1039">
                  <c:v>43544</c:v>
                </c:pt>
                <c:pt idx="1040">
                  <c:v>43543</c:v>
                </c:pt>
                <c:pt idx="1041">
                  <c:v>43542</c:v>
                </c:pt>
                <c:pt idx="1042">
                  <c:v>43539</c:v>
                </c:pt>
                <c:pt idx="1043">
                  <c:v>43538</c:v>
                </c:pt>
                <c:pt idx="1044">
                  <c:v>43537</c:v>
                </c:pt>
                <c:pt idx="1045">
                  <c:v>43536</c:v>
                </c:pt>
                <c:pt idx="1046">
                  <c:v>43535</c:v>
                </c:pt>
                <c:pt idx="1047">
                  <c:v>43532</c:v>
                </c:pt>
                <c:pt idx="1048">
                  <c:v>43531</c:v>
                </c:pt>
                <c:pt idx="1049">
                  <c:v>43530</c:v>
                </c:pt>
                <c:pt idx="1050">
                  <c:v>43529</c:v>
                </c:pt>
                <c:pt idx="1051">
                  <c:v>43528</c:v>
                </c:pt>
                <c:pt idx="1052">
                  <c:v>43525</c:v>
                </c:pt>
                <c:pt idx="1053">
                  <c:v>43524</c:v>
                </c:pt>
                <c:pt idx="1054">
                  <c:v>43523</c:v>
                </c:pt>
                <c:pt idx="1055">
                  <c:v>43522</c:v>
                </c:pt>
                <c:pt idx="1056">
                  <c:v>43521</c:v>
                </c:pt>
                <c:pt idx="1057">
                  <c:v>43518</c:v>
                </c:pt>
                <c:pt idx="1058">
                  <c:v>43517</c:v>
                </c:pt>
                <c:pt idx="1059">
                  <c:v>43516</c:v>
                </c:pt>
                <c:pt idx="1060">
                  <c:v>43515</c:v>
                </c:pt>
                <c:pt idx="1061">
                  <c:v>43514</c:v>
                </c:pt>
                <c:pt idx="1062">
                  <c:v>43511</c:v>
                </c:pt>
                <c:pt idx="1063">
                  <c:v>43510</c:v>
                </c:pt>
                <c:pt idx="1064">
                  <c:v>43509</c:v>
                </c:pt>
                <c:pt idx="1065">
                  <c:v>43508</c:v>
                </c:pt>
                <c:pt idx="1066">
                  <c:v>43507</c:v>
                </c:pt>
                <c:pt idx="1067">
                  <c:v>43497</c:v>
                </c:pt>
                <c:pt idx="1068">
                  <c:v>43496</c:v>
                </c:pt>
                <c:pt idx="1069">
                  <c:v>43495</c:v>
                </c:pt>
                <c:pt idx="1070">
                  <c:v>43494</c:v>
                </c:pt>
                <c:pt idx="1071">
                  <c:v>43493</c:v>
                </c:pt>
                <c:pt idx="1072">
                  <c:v>43490</c:v>
                </c:pt>
                <c:pt idx="1073">
                  <c:v>43489</c:v>
                </c:pt>
                <c:pt idx="1074">
                  <c:v>43488</c:v>
                </c:pt>
                <c:pt idx="1075">
                  <c:v>43487</c:v>
                </c:pt>
                <c:pt idx="1076">
                  <c:v>43486</c:v>
                </c:pt>
                <c:pt idx="1077">
                  <c:v>43483</c:v>
                </c:pt>
                <c:pt idx="1078">
                  <c:v>43482</c:v>
                </c:pt>
                <c:pt idx="1079">
                  <c:v>43481</c:v>
                </c:pt>
                <c:pt idx="1080">
                  <c:v>43480</c:v>
                </c:pt>
                <c:pt idx="1081">
                  <c:v>43479</c:v>
                </c:pt>
                <c:pt idx="1082">
                  <c:v>43476</c:v>
                </c:pt>
                <c:pt idx="1083">
                  <c:v>43475</c:v>
                </c:pt>
                <c:pt idx="1084">
                  <c:v>43474</c:v>
                </c:pt>
                <c:pt idx="1085">
                  <c:v>43473</c:v>
                </c:pt>
                <c:pt idx="1086">
                  <c:v>43472</c:v>
                </c:pt>
                <c:pt idx="1087">
                  <c:v>43469</c:v>
                </c:pt>
                <c:pt idx="1088">
                  <c:v>43468</c:v>
                </c:pt>
                <c:pt idx="1089">
                  <c:v>43467</c:v>
                </c:pt>
                <c:pt idx="1090">
                  <c:v>43462</c:v>
                </c:pt>
                <c:pt idx="1091">
                  <c:v>43461</c:v>
                </c:pt>
                <c:pt idx="1092">
                  <c:v>43460</c:v>
                </c:pt>
                <c:pt idx="1093">
                  <c:v>43459</c:v>
                </c:pt>
                <c:pt idx="1094">
                  <c:v>43458</c:v>
                </c:pt>
                <c:pt idx="1095">
                  <c:v>43455</c:v>
                </c:pt>
                <c:pt idx="1096">
                  <c:v>43454</c:v>
                </c:pt>
                <c:pt idx="1097">
                  <c:v>43453</c:v>
                </c:pt>
                <c:pt idx="1098">
                  <c:v>43452</c:v>
                </c:pt>
                <c:pt idx="1099">
                  <c:v>43451</c:v>
                </c:pt>
                <c:pt idx="1100">
                  <c:v>43448</c:v>
                </c:pt>
                <c:pt idx="1101">
                  <c:v>43447</c:v>
                </c:pt>
                <c:pt idx="1102">
                  <c:v>43446</c:v>
                </c:pt>
                <c:pt idx="1103">
                  <c:v>43445</c:v>
                </c:pt>
                <c:pt idx="1104">
                  <c:v>43444</c:v>
                </c:pt>
                <c:pt idx="1105">
                  <c:v>43441</c:v>
                </c:pt>
                <c:pt idx="1106">
                  <c:v>43440</c:v>
                </c:pt>
                <c:pt idx="1107">
                  <c:v>43439</c:v>
                </c:pt>
                <c:pt idx="1108">
                  <c:v>43438</c:v>
                </c:pt>
                <c:pt idx="1109">
                  <c:v>43437</c:v>
                </c:pt>
                <c:pt idx="1110">
                  <c:v>43434</c:v>
                </c:pt>
                <c:pt idx="1111">
                  <c:v>43433</c:v>
                </c:pt>
                <c:pt idx="1112">
                  <c:v>43432</c:v>
                </c:pt>
                <c:pt idx="1113">
                  <c:v>43431</c:v>
                </c:pt>
                <c:pt idx="1114">
                  <c:v>43430</c:v>
                </c:pt>
                <c:pt idx="1115">
                  <c:v>43427</c:v>
                </c:pt>
                <c:pt idx="1116">
                  <c:v>43426</c:v>
                </c:pt>
                <c:pt idx="1117">
                  <c:v>43425</c:v>
                </c:pt>
                <c:pt idx="1118">
                  <c:v>43424</c:v>
                </c:pt>
                <c:pt idx="1119">
                  <c:v>43423</c:v>
                </c:pt>
                <c:pt idx="1120">
                  <c:v>43420</c:v>
                </c:pt>
                <c:pt idx="1121">
                  <c:v>43419</c:v>
                </c:pt>
                <c:pt idx="1122">
                  <c:v>43418</c:v>
                </c:pt>
                <c:pt idx="1123">
                  <c:v>43417</c:v>
                </c:pt>
                <c:pt idx="1124">
                  <c:v>43416</c:v>
                </c:pt>
                <c:pt idx="1125">
                  <c:v>43413</c:v>
                </c:pt>
                <c:pt idx="1126">
                  <c:v>43412</c:v>
                </c:pt>
                <c:pt idx="1127">
                  <c:v>43411</c:v>
                </c:pt>
                <c:pt idx="1128">
                  <c:v>43410</c:v>
                </c:pt>
                <c:pt idx="1129">
                  <c:v>43409</c:v>
                </c:pt>
                <c:pt idx="1130">
                  <c:v>43406</c:v>
                </c:pt>
                <c:pt idx="1131">
                  <c:v>43405</c:v>
                </c:pt>
                <c:pt idx="1132">
                  <c:v>43404</c:v>
                </c:pt>
                <c:pt idx="1133">
                  <c:v>43403</c:v>
                </c:pt>
                <c:pt idx="1134">
                  <c:v>43402</c:v>
                </c:pt>
                <c:pt idx="1135">
                  <c:v>43399</c:v>
                </c:pt>
                <c:pt idx="1136">
                  <c:v>43398</c:v>
                </c:pt>
                <c:pt idx="1137">
                  <c:v>43397</c:v>
                </c:pt>
                <c:pt idx="1138">
                  <c:v>43396</c:v>
                </c:pt>
                <c:pt idx="1139">
                  <c:v>43395</c:v>
                </c:pt>
                <c:pt idx="1140">
                  <c:v>43392</c:v>
                </c:pt>
                <c:pt idx="1141">
                  <c:v>43391</c:v>
                </c:pt>
                <c:pt idx="1142">
                  <c:v>43390</c:v>
                </c:pt>
                <c:pt idx="1143">
                  <c:v>43389</c:v>
                </c:pt>
                <c:pt idx="1144">
                  <c:v>43388</c:v>
                </c:pt>
                <c:pt idx="1145">
                  <c:v>43385</c:v>
                </c:pt>
                <c:pt idx="1146">
                  <c:v>43384</c:v>
                </c:pt>
                <c:pt idx="1147">
                  <c:v>43383</c:v>
                </c:pt>
                <c:pt idx="1148">
                  <c:v>43382</c:v>
                </c:pt>
                <c:pt idx="1149">
                  <c:v>43381</c:v>
                </c:pt>
                <c:pt idx="1150">
                  <c:v>43371</c:v>
                </c:pt>
                <c:pt idx="1151">
                  <c:v>43370</c:v>
                </c:pt>
                <c:pt idx="1152">
                  <c:v>43369</c:v>
                </c:pt>
                <c:pt idx="1153">
                  <c:v>43368</c:v>
                </c:pt>
                <c:pt idx="1154">
                  <c:v>43364</c:v>
                </c:pt>
                <c:pt idx="1155">
                  <c:v>43363</c:v>
                </c:pt>
                <c:pt idx="1156">
                  <c:v>43362</c:v>
                </c:pt>
                <c:pt idx="1157">
                  <c:v>43361</c:v>
                </c:pt>
                <c:pt idx="1158">
                  <c:v>43360</c:v>
                </c:pt>
                <c:pt idx="1159">
                  <c:v>43357</c:v>
                </c:pt>
                <c:pt idx="1160">
                  <c:v>43356</c:v>
                </c:pt>
                <c:pt idx="1161">
                  <c:v>43355</c:v>
                </c:pt>
                <c:pt idx="1162">
                  <c:v>43354</c:v>
                </c:pt>
                <c:pt idx="1163">
                  <c:v>43353</c:v>
                </c:pt>
                <c:pt idx="1164">
                  <c:v>43350</c:v>
                </c:pt>
                <c:pt idx="1165">
                  <c:v>43349</c:v>
                </c:pt>
                <c:pt idx="1166">
                  <c:v>43348</c:v>
                </c:pt>
                <c:pt idx="1167">
                  <c:v>43347</c:v>
                </c:pt>
                <c:pt idx="1168">
                  <c:v>43346</c:v>
                </c:pt>
                <c:pt idx="1169">
                  <c:v>43343</c:v>
                </c:pt>
                <c:pt idx="1170">
                  <c:v>43342</c:v>
                </c:pt>
                <c:pt idx="1171">
                  <c:v>43341</c:v>
                </c:pt>
                <c:pt idx="1172">
                  <c:v>43340</c:v>
                </c:pt>
                <c:pt idx="1173">
                  <c:v>43339</c:v>
                </c:pt>
                <c:pt idx="1174">
                  <c:v>43336</c:v>
                </c:pt>
                <c:pt idx="1175">
                  <c:v>43335</c:v>
                </c:pt>
                <c:pt idx="1176">
                  <c:v>43334</c:v>
                </c:pt>
                <c:pt idx="1177">
                  <c:v>43333</c:v>
                </c:pt>
                <c:pt idx="1178">
                  <c:v>43332</c:v>
                </c:pt>
                <c:pt idx="1179">
                  <c:v>43329</c:v>
                </c:pt>
                <c:pt idx="1180">
                  <c:v>43328</c:v>
                </c:pt>
                <c:pt idx="1181">
                  <c:v>43327</c:v>
                </c:pt>
                <c:pt idx="1182">
                  <c:v>43326</c:v>
                </c:pt>
                <c:pt idx="1183">
                  <c:v>43325</c:v>
                </c:pt>
                <c:pt idx="1184">
                  <c:v>43322</c:v>
                </c:pt>
                <c:pt idx="1185">
                  <c:v>43321</c:v>
                </c:pt>
                <c:pt idx="1186">
                  <c:v>43320</c:v>
                </c:pt>
                <c:pt idx="1187">
                  <c:v>43319</c:v>
                </c:pt>
                <c:pt idx="1188">
                  <c:v>43318</c:v>
                </c:pt>
                <c:pt idx="1189">
                  <c:v>43315</c:v>
                </c:pt>
                <c:pt idx="1190">
                  <c:v>43314</c:v>
                </c:pt>
                <c:pt idx="1191">
                  <c:v>43313</c:v>
                </c:pt>
                <c:pt idx="1192">
                  <c:v>43312</c:v>
                </c:pt>
                <c:pt idx="1193">
                  <c:v>43311</c:v>
                </c:pt>
                <c:pt idx="1194">
                  <c:v>43308</c:v>
                </c:pt>
                <c:pt idx="1195">
                  <c:v>43307</c:v>
                </c:pt>
                <c:pt idx="1196">
                  <c:v>43306</c:v>
                </c:pt>
                <c:pt idx="1197">
                  <c:v>43305</c:v>
                </c:pt>
                <c:pt idx="1198">
                  <c:v>43304</c:v>
                </c:pt>
                <c:pt idx="1199">
                  <c:v>43301</c:v>
                </c:pt>
                <c:pt idx="1200">
                  <c:v>43300</c:v>
                </c:pt>
                <c:pt idx="1201">
                  <c:v>43299</c:v>
                </c:pt>
                <c:pt idx="1202">
                  <c:v>43298</c:v>
                </c:pt>
                <c:pt idx="1203">
                  <c:v>43297</c:v>
                </c:pt>
                <c:pt idx="1204">
                  <c:v>43294</c:v>
                </c:pt>
                <c:pt idx="1205">
                  <c:v>43293</c:v>
                </c:pt>
                <c:pt idx="1206">
                  <c:v>43292</c:v>
                </c:pt>
                <c:pt idx="1207">
                  <c:v>43291</c:v>
                </c:pt>
                <c:pt idx="1208">
                  <c:v>43290</c:v>
                </c:pt>
                <c:pt idx="1209">
                  <c:v>43287</c:v>
                </c:pt>
                <c:pt idx="1210">
                  <c:v>43286</c:v>
                </c:pt>
                <c:pt idx="1211">
                  <c:v>43285</c:v>
                </c:pt>
                <c:pt idx="1212">
                  <c:v>43284</c:v>
                </c:pt>
                <c:pt idx="1213">
                  <c:v>43283</c:v>
                </c:pt>
                <c:pt idx="1214">
                  <c:v>43280</c:v>
                </c:pt>
                <c:pt idx="1215">
                  <c:v>43279</c:v>
                </c:pt>
                <c:pt idx="1216">
                  <c:v>43278</c:v>
                </c:pt>
                <c:pt idx="1217">
                  <c:v>43277</c:v>
                </c:pt>
                <c:pt idx="1218">
                  <c:v>43276</c:v>
                </c:pt>
                <c:pt idx="1219">
                  <c:v>43273</c:v>
                </c:pt>
                <c:pt idx="1220">
                  <c:v>43272</c:v>
                </c:pt>
                <c:pt idx="1221">
                  <c:v>43271</c:v>
                </c:pt>
                <c:pt idx="1222">
                  <c:v>43270</c:v>
                </c:pt>
                <c:pt idx="1223">
                  <c:v>43266</c:v>
                </c:pt>
                <c:pt idx="1224">
                  <c:v>43265</c:v>
                </c:pt>
                <c:pt idx="1225">
                  <c:v>43264</c:v>
                </c:pt>
                <c:pt idx="1226">
                  <c:v>43263</c:v>
                </c:pt>
                <c:pt idx="1227">
                  <c:v>43262</c:v>
                </c:pt>
                <c:pt idx="1228">
                  <c:v>43259</c:v>
                </c:pt>
                <c:pt idx="1229">
                  <c:v>43258</c:v>
                </c:pt>
                <c:pt idx="1230">
                  <c:v>43257</c:v>
                </c:pt>
                <c:pt idx="1231">
                  <c:v>43256</c:v>
                </c:pt>
                <c:pt idx="1232">
                  <c:v>43255</c:v>
                </c:pt>
                <c:pt idx="1233">
                  <c:v>43252</c:v>
                </c:pt>
                <c:pt idx="1234">
                  <c:v>43251</c:v>
                </c:pt>
                <c:pt idx="1235">
                  <c:v>43250</c:v>
                </c:pt>
                <c:pt idx="1236">
                  <c:v>43249</c:v>
                </c:pt>
                <c:pt idx="1237">
                  <c:v>43248</c:v>
                </c:pt>
                <c:pt idx="1238">
                  <c:v>43245</c:v>
                </c:pt>
                <c:pt idx="1239">
                  <c:v>43244</c:v>
                </c:pt>
                <c:pt idx="1240">
                  <c:v>43243</c:v>
                </c:pt>
                <c:pt idx="1241">
                  <c:v>43242</c:v>
                </c:pt>
                <c:pt idx="1242">
                  <c:v>43241</c:v>
                </c:pt>
                <c:pt idx="1243">
                  <c:v>43238</c:v>
                </c:pt>
                <c:pt idx="1244">
                  <c:v>43237</c:v>
                </c:pt>
                <c:pt idx="1245">
                  <c:v>43236</c:v>
                </c:pt>
                <c:pt idx="1246">
                  <c:v>43235</c:v>
                </c:pt>
                <c:pt idx="1247">
                  <c:v>43234</c:v>
                </c:pt>
                <c:pt idx="1248">
                  <c:v>43231</c:v>
                </c:pt>
                <c:pt idx="1249">
                  <c:v>43230</c:v>
                </c:pt>
                <c:pt idx="1250">
                  <c:v>43229</c:v>
                </c:pt>
                <c:pt idx="1251">
                  <c:v>43228</c:v>
                </c:pt>
                <c:pt idx="1252">
                  <c:v>43227</c:v>
                </c:pt>
                <c:pt idx="1253">
                  <c:v>43224</c:v>
                </c:pt>
                <c:pt idx="1254">
                  <c:v>43223</c:v>
                </c:pt>
                <c:pt idx="1255">
                  <c:v>43222</c:v>
                </c:pt>
                <c:pt idx="1256">
                  <c:v>43217</c:v>
                </c:pt>
                <c:pt idx="1257">
                  <c:v>43216</c:v>
                </c:pt>
                <c:pt idx="1258">
                  <c:v>43215</c:v>
                </c:pt>
                <c:pt idx="1259">
                  <c:v>43214</c:v>
                </c:pt>
                <c:pt idx="1260">
                  <c:v>43213</c:v>
                </c:pt>
                <c:pt idx="1261">
                  <c:v>43210</c:v>
                </c:pt>
                <c:pt idx="1262">
                  <c:v>43209</c:v>
                </c:pt>
                <c:pt idx="1263">
                  <c:v>43208</c:v>
                </c:pt>
                <c:pt idx="1264">
                  <c:v>43207</c:v>
                </c:pt>
                <c:pt idx="1265">
                  <c:v>43206</c:v>
                </c:pt>
                <c:pt idx="1266">
                  <c:v>43203</c:v>
                </c:pt>
                <c:pt idx="1267">
                  <c:v>43202</c:v>
                </c:pt>
                <c:pt idx="1268">
                  <c:v>43201</c:v>
                </c:pt>
                <c:pt idx="1269">
                  <c:v>43200</c:v>
                </c:pt>
                <c:pt idx="1270">
                  <c:v>43199</c:v>
                </c:pt>
                <c:pt idx="1271">
                  <c:v>43194</c:v>
                </c:pt>
                <c:pt idx="1272">
                  <c:v>43193</c:v>
                </c:pt>
                <c:pt idx="1273">
                  <c:v>43192</c:v>
                </c:pt>
                <c:pt idx="1274">
                  <c:v>43189</c:v>
                </c:pt>
                <c:pt idx="1275">
                  <c:v>43188</c:v>
                </c:pt>
                <c:pt idx="1276">
                  <c:v>43187</c:v>
                </c:pt>
                <c:pt idx="1277">
                  <c:v>43186</c:v>
                </c:pt>
                <c:pt idx="1278">
                  <c:v>43185</c:v>
                </c:pt>
                <c:pt idx="1279">
                  <c:v>43182</c:v>
                </c:pt>
                <c:pt idx="1280">
                  <c:v>43181</c:v>
                </c:pt>
                <c:pt idx="1281">
                  <c:v>43180</c:v>
                </c:pt>
                <c:pt idx="1282">
                  <c:v>43179</c:v>
                </c:pt>
                <c:pt idx="1283">
                  <c:v>43178</c:v>
                </c:pt>
                <c:pt idx="1284">
                  <c:v>43175</c:v>
                </c:pt>
                <c:pt idx="1285">
                  <c:v>43174</c:v>
                </c:pt>
                <c:pt idx="1286">
                  <c:v>43173</c:v>
                </c:pt>
                <c:pt idx="1287">
                  <c:v>43172</c:v>
                </c:pt>
                <c:pt idx="1288">
                  <c:v>43171</c:v>
                </c:pt>
                <c:pt idx="1289">
                  <c:v>43168</c:v>
                </c:pt>
                <c:pt idx="1290">
                  <c:v>43167</c:v>
                </c:pt>
                <c:pt idx="1291">
                  <c:v>43166</c:v>
                </c:pt>
                <c:pt idx="1292">
                  <c:v>43165</c:v>
                </c:pt>
                <c:pt idx="1293">
                  <c:v>43164</c:v>
                </c:pt>
                <c:pt idx="1294">
                  <c:v>43161</c:v>
                </c:pt>
                <c:pt idx="1295">
                  <c:v>43160</c:v>
                </c:pt>
                <c:pt idx="1296">
                  <c:v>43159</c:v>
                </c:pt>
                <c:pt idx="1297">
                  <c:v>43158</c:v>
                </c:pt>
                <c:pt idx="1298">
                  <c:v>43157</c:v>
                </c:pt>
                <c:pt idx="1299">
                  <c:v>43154</c:v>
                </c:pt>
                <c:pt idx="1300">
                  <c:v>43153</c:v>
                </c:pt>
                <c:pt idx="1301">
                  <c:v>43145</c:v>
                </c:pt>
                <c:pt idx="1302">
                  <c:v>43144</c:v>
                </c:pt>
                <c:pt idx="1303">
                  <c:v>43143</c:v>
                </c:pt>
                <c:pt idx="1304">
                  <c:v>43140</c:v>
                </c:pt>
                <c:pt idx="1305">
                  <c:v>43139</c:v>
                </c:pt>
                <c:pt idx="1306">
                  <c:v>43138</c:v>
                </c:pt>
                <c:pt idx="1307">
                  <c:v>43137</c:v>
                </c:pt>
                <c:pt idx="1308">
                  <c:v>43136</c:v>
                </c:pt>
                <c:pt idx="1309">
                  <c:v>43133</c:v>
                </c:pt>
                <c:pt idx="1310">
                  <c:v>43132</c:v>
                </c:pt>
                <c:pt idx="1311">
                  <c:v>43131</c:v>
                </c:pt>
                <c:pt idx="1312">
                  <c:v>43130</c:v>
                </c:pt>
                <c:pt idx="1313">
                  <c:v>43129</c:v>
                </c:pt>
                <c:pt idx="1314">
                  <c:v>43126</c:v>
                </c:pt>
                <c:pt idx="1315">
                  <c:v>43125</c:v>
                </c:pt>
                <c:pt idx="1316">
                  <c:v>43124</c:v>
                </c:pt>
                <c:pt idx="1317">
                  <c:v>43123</c:v>
                </c:pt>
                <c:pt idx="1318">
                  <c:v>43122</c:v>
                </c:pt>
                <c:pt idx="1319">
                  <c:v>43119</c:v>
                </c:pt>
                <c:pt idx="1320">
                  <c:v>43118</c:v>
                </c:pt>
                <c:pt idx="1321">
                  <c:v>43117</c:v>
                </c:pt>
                <c:pt idx="1322">
                  <c:v>43116</c:v>
                </c:pt>
                <c:pt idx="1323">
                  <c:v>43115</c:v>
                </c:pt>
                <c:pt idx="1324">
                  <c:v>43112</c:v>
                </c:pt>
                <c:pt idx="1325">
                  <c:v>43111</c:v>
                </c:pt>
                <c:pt idx="1326">
                  <c:v>43110</c:v>
                </c:pt>
                <c:pt idx="1327">
                  <c:v>43109</c:v>
                </c:pt>
                <c:pt idx="1328">
                  <c:v>43108</c:v>
                </c:pt>
                <c:pt idx="1329">
                  <c:v>43105</c:v>
                </c:pt>
                <c:pt idx="1330">
                  <c:v>43104</c:v>
                </c:pt>
                <c:pt idx="1331">
                  <c:v>43103</c:v>
                </c:pt>
                <c:pt idx="1332">
                  <c:v>43102</c:v>
                </c:pt>
                <c:pt idx="1333">
                  <c:v>43098</c:v>
                </c:pt>
                <c:pt idx="1334">
                  <c:v>43097</c:v>
                </c:pt>
                <c:pt idx="1335">
                  <c:v>43096</c:v>
                </c:pt>
                <c:pt idx="1336">
                  <c:v>43095</c:v>
                </c:pt>
                <c:pt idx="1337">
                  <c:v>43094</c:v>
                </c:pt>
                <c:pt idx="1338">
                  <c:v>43091</c:v>
                </c:pt>
                <c:pt idx="1339">
                  <c:v>43090</c:v>
                </c:pt>
                <c:pt idx="1340">
                  <c:v>43089</c:v>
                </c:pt>
                <c:pt idx="1341">
                  <c:v>43088</c:v>
                </c:pt>
                <c:pt idx="1342">
                  <c:v>43087</c:v>
                </c:pt>
                <c:pt idx="1343">
                  <c:v>43084</c:v>
                </c:pt>
                <c:pt idx="1344">
                  <c:v>43083</c:v>
                </c:pt>
                <c:pt idx="1345">
                  <c:v>43082</c:v>
                </c:pt>
                <c:pt idx="1346">
                  <c:v>43081</c:v>
                </c:pt>
                <c:pt idx="1347">
                  <c:v>43080</c:v>
                </c:pt>
                <c:pt idx="1348">
                  <c:v>43077</c:v>
                </c:pt>
                <c:pt idx="1349">
                  <c:v>43076</c:v>
                </c:pt>
                <c:pt idx="1350">
                  <c:v>43075</c:v>
                </c:pt>
                <c:pt idx="1351">
                  <c:v>43074</c:v>
                </c:pt>
                <c:pt idx="1352">
                  <c:v>43073</c:v>
                </c:pt>
                <c:pt idx="1353">
                  <c:v>43070</c:v>
                </c:pt>
                <c:pt idx="1354">
                  <c:v>43069</c:v>
                </c:pt>
                <c:pt idx="1355">
                  <c:v>43068</c:v>
                </c:pt>
                <c:pt idx="1356">
                  <c:v>43067</c:v>
                </c:pt>
                <c:pt idx="1357">
                  <c:v>43066</c:v>
                </c:pt>
                <c:pt idx="1358">
                  <c:v>43063</c:v>
                </c:pt>
                <c:pt idx="1359">
                  <c:v>43062</c:v>
                </c:pt>
                <c:pt idx="1360">
                  <c:v>43061</c:v>
                </c:pt>
                <c:pt idx="1361">
                  <c:v>43060</c:v>
                </c:pt>
                <c:pt idx="1362">
                  <c:v>43059</c:v>
                </c:pt>
                <c:pt idx="1363">
                  <c:v>43056</c:v>
                </c:pt>
                <c:pt idx="1364">
                  <c:v>43055</c:v>
                </c:pt>
                <c:pt idx="1365">
                  <c:v>43054</c:v>
                </c:pt>
                <c:pt idx="1366">
                  <c:v>43053</c:v>
                </c:pt>
                <c:pt idx="1367">
                  <c:v>43052</c:v>
                </c:pt>
                <c:pt idx="1368">
                  <c:v>43049</c:v>
                </c:pt>
                <c:pt idx="1369">
                  <c:v>43048</c:v>
                </c:pt>
                <c:pt idx="1370">
                  <c:v>43047</c:v>
                </c:pt>
                <c:pt idx="1371">
                  <c:v>43046</c:v>
                </c:pt>
                <c:pt idx="1372">
                  <c:v>43045</c:v>
                </c:pt>
                <c:pt idx="1373">
                  <c:v>43042</c:v>
                </c:pt>
                <c:pt idx="1374">
                  <c:v>43041</c:v>
                </c:pt>
                <c:pt idx="1375">
                  <c:v>43040</c:v>
                </c:pt>
                <c:pt idx="1376">
                  <c:v>43039</c:v>
                </c:pt>
                <c:pt idx="1377">
                  <c:v>43038</c:v>
                </c:pt>
                <c:pt idx="1378">
                  <c:v>43035</c:v>
                </c:pt>
                <c:pt idx="1379">
                  <c:v>43034</c:v>
                </c:pt>
                <c:pt idx="1380">
                  <c:v>43033</c:v>
                </c:pt>
                <c:pt idx="1381">
                  <c:v>43032</c:v>
                </c:pt>
                <c:pt idx="1382">
                  <c:v>43031</c:v>
                </c:pt>
                <c:pt idx="1383">
                  <c:v>43028</c:v>
                </c:pt>
                <c:pt idx="1384">
                  <c:v>43027</c:v>
                </c:pt>
                <c:pt idx="1385">
                  <c:v>43026</c:v>
                </c:pt>
                <c:pt idx="1386">
                  <c:v>43025</c:v>
                </c:pt>
                <c:pt idx="1387">
                  <c:v>43024</c:v>
                </c:pt>
                <c:pt idx="1388">
                  <c:v>43021</c:v>
                </c:pt>
                <c:pt idx="1389">
                  <c:v>43020</c:v>
                </c:pt>
                <c:pt idx="1390">
                  <c:v>43019</c:v>
                </c:pt>
                <c:pt idx="1391">
                  <c:v>43018</c:v>
                </c:pt>
                <c:pt idx="1392">
                  <c:v>43017</c:v>
                </c:pt>
                <c:pt idx="1393">
                  <c:v>43007</c:v>
                </c:pt>
                <c:pt idx="1394">
                  <c:v>43006</c:v>
                </c:pt>
                <c:pt idx="1395">
                  <c:v>43005</c:v>
                </c:pt>
                <c:pt idx="1396">
                  <c:v>43004</c:v>
                </c:pt>
                <c:pt idx="1397">
                  <c:v>43003</c:v>
                </c:pt>
                <c:pt idx="1398">
                  <c:v>43000</c:v>
                </c:pt>
                <c:pt idx="1399">
                  <c:v>42999</c:v>
                </c:pt>
                <c:pt idx="1400">
                  <c:v>42998</c:v>
                </c:pt>
                <c:pt idx="1401">
                  <c:v>42997</c:v>
                </c:pt>
                <c:pt idx="1402">
                  <c:v>42996</c:v>
                </c:pt>
                <c:pt idx="1403">
                  <c:v>42993</c:v>
                </c:pt>
                <c:pt idx="1404">
                  <c:v>42992</c:v>
                </c:pt>
                <c:pt idx="1405">
                  <c:v>42991</c:v>
                </c:pt>
                <c:pt idx="1406">
                  <c:v>42990</c:v>
                </c:pt>
                <c:pt idx="1407">
                  <c:v>42989</c:v>
                </c:pt>
                <c:pt idx="1408">
                  <c:v>42986</c:v>
                </c:pt>
                <c:pt idx="1409">
                  <c:v>42985</c:v>
                </c:pt>
                <c:pt idx="1410">
                  <c:v>42984</c:v>
                </c:pt>
                <c:pt idx="1411">
                  <c:v>42983</c:v>
                </c:pt>
                <c:pt idx="1412">
                  <c:v>42982</c:v>
                </c:pt>
                <c:pt idx="1413">
                  <c:v>42979</c:v>
                </c:pt>
                <c:pt idx="1414">
                  <c:v>42978</c:v>
                </c:pt>
                <c:pt idx="1415">
                  <c:v>42977</c:v>
                </c:pt>
                <c:pt idx="1416">
                  <c:v>42976</c:v>
                </c:pt>
                <c:pt idx="1417">
                  <c:v>42975</c:v>
                </c:pt>
                <c:pt idx="1418">
                  <c:v>42972</c:v>
                </c:pt>
                <c:pt idx="1419">
                  <c:v>42971</c:v>
                </c:pt>
                <c:pt idx="1420">
                  <c:v>42970</c:v>
                </c:pt>
                <c:pt idx="1421">
                  <c:v>42969</c:v>
                </c:pt>
                <c:pt idx="1422">
                  <c:v>42968</c:v>
                </c:pt>
                <c:pt idx="1423">
                  <c:v>42965</c:v>
                </c:pt>
                <c:pt idx="1424">
                  <c:v>42964</c:v>
                </c:pt>
                <c:pt idx="1425">
                  <c:v>42963</c:v>
                </c:pt>
                <c:pt idx="1426">
                  <c:v>42962</c:v>
                </c:pt>
                <c:pt idx="1427">
                  <c:v>42961</c:v>
                </c:pt>
                <c:pt idx="1428">
                  <c:v>42958</c:v>
                </c:pt>
                <c:pt idx="1429">
                  <c:v>42957</c:v>
                </c:pt>
                <c:pt idx="1430">
                  <c:v>42956</c:v>
                </c:pt>
                <c:pt idx="1431">
                  <c:v>42955</c:v>
                </c:pt>
                <c:pt idx="1432">
                  <c:v>42954</c:v>
                </c:pt>
                <c:pt idx="1433">
                  <c:v>42951</c:v>
                </c:pt>
                <c:pt idx="1434">
                  <c:v>42950</c:v>
                </c:pt>
                <c:pt idx="1435">
                  <c:v>42949</c:v>
                </c:pt>
                <c:pt idx="1436">
                  <c:v>42948</c:v>
                </c:pt>
                <c:pt idx="1437">
                  <c:v>42947</c:v>
                </c:pt>
                <c:pt idx="1438">
                  <c:v>42944</c:v>
                </c:pt>
                <c:pt idx="1439">
                  <c:v>42943</c:v>
                </c:pt>
                <c:pt idx="1440">
                  <c:v>42942</c:v>
                </c:pt>
                <c:pt idx="1441">
                  <c:v>42941</c:v>
                </c:pt>
                <c:pt idx="1442">
                  <c:v>42940</c:v>
                </c:pt>
                <c:pt idx="1443">
                  <c:v>42937</c:v>
                </c:pt>
                <c:pt idx="1444">
                  <c:v>42936</c:v>
                </c:pt>
                <c:pt idx="1445">
                  <c:v>42935</c:v>
                </c:pt>
                <c:pt idx="1446">
                  <c:v>42934</c:v>
                </c:pt>
                <c:pt idx="1447">
                  <c:v>42933</c:v>
                </c:pt>
                <c:pt idx="1448">
                  <c:v>42930</c:v>
                </c:pt>
                <c:pt idx="1449">
                  <c:v>42929</c:v>
                </c:pt>
                <c:pt idx="1450">
                  <c:v>42928</c:v>
                </c:pt>
                <c:pt idx="1451">
                  <c:v>42927</c:v>
                </c:pt>
                <c:pt idx="1452">
                  <c:v>42926</c:v>
                </c:pt>
                <c:pt idx="1453">
                  <c:v>42923</c:v>
                </c:pt>
                <c:pt idx="1454">
                  <c:v>42922</c:v>
                </c:pt>
                <c:pt idx="1455">
                  <c:v>42921</c:v>
                </c:pt>
                <c:pt idx="1456">
                  <c:v>42920</c:v>
                </c:pt>
                <c:pt idx="1457">
                  <c:v>42919</c:v>
                </c:pt>
                <c:pt idx="1458">
                  <c:v>42916</c:v>
                </c:pt>
                <c:pt idx="1459">
                  <c:v>42915</c:v>
                </c:pt>
                <c:pt idx="1460">
                  <c:v>42914</c:v>
                </c:pt>
                <c:pt idx="1461">
                  <c:v>42913</c:v>
                </c:pt>
                <c:pt idx="1462">
                  <c:v>42912</c:v>
                </c:pt>
                <c:pt idx="1463">
                  <c:v>42909</c:v>
                </c:pt>
                <c:pt idx="1464">
                  <c:v>42908</c:v>
                </c:pt>
                <c:pt idx="1465">
                  <c:v>42907</c:v>
                </c:pt>
                <c:pt idx="1466">
                  <c:v>42906</c:v>
                </c:pt>
                <c:pt idx="1467">
                  <c:v>42905</c:v>
                </c:pt>
                <c:pt idx="1468">
                  <c:v>42902</c:v>
                </c:pt>
                <c:pt idx="1469">
                  <c:v>42901</c:v>
                </c:pt>
                <c:pt idx="1470">
                  <c:v>42900</c:v>
                </c:pt>
                <c:pt idx="1471">
                  <c:v>42899</c:v>
                </c:pt>
                <c:pt idx="1472">
                  <c:v>42898</c:v>
                </c:pt>
                <c:pt idx="1473">
                  <c:v>42895</c:v>
                </c:pt>
                <c:pt idx="1474">
                  <c:v>42894</c:v>
                </c:pt>
                <c:pt idx="1475">
                  <c:v>42893</c:v>
                </c:pt>
                <c:pt idx="1476">
                  <c:v>42892</c:v>
                </c:pt>
                <c:pt idx="1477">
                  <c:v>42891</c:v>
                </c:pt>
                <c:pt idx="1478">
                  <c:v>42888</c:v>
                </c:pt>
                <c:pt idx="1479">
                  <c:v>42887</c:v>
                </c:pt>
                <c:pt idx="1480">
                  <c:v>42886</c:v>
                </c:pt>
                <c:pt idx="1481">
                  <c:v>42881</c:v>
                </c:pt>
                <c:pt idx="1482">
                  <c:v>42880</c:v>
                </c:pt>
                <c:pt idx="1483">
                  <c:v>42879</c:v>
                </c:pt>
                <c:pt idx="1484">
                  <c:v>42878</c:v>
                </c:pt>
                <c:pt idx="1485">
                  <c:v>42877</c:v>
                </c:pt>
                <c:pt idx="1486">
                  <c:v>42874</c:v>
                </c:pt>
                <c:pt idx="1487">
                  <c:v>42873</c:v>
                </c:pt>
                <c:pt idx="1488">
                  <c:v>42872</c:v>
                </c:pt>
                <c:pt idx="1489">
                  <c:v>42871</c:v>
                </c:pt>
                <c:pt idx="1490">
                  <c:v>42870</c:v>
                </c:pt>
                <c:pt idx="1491">
                  <c:v>42867</c:v>
                </c:pt>
                <c:pt idx="1492">
                  <c:v>42866</c:v>
                </c:pt>
                <c:pt idx="1493">
                  <c:v>42865</c:v>
                </c:pt>
                <c:pt idx="1494">
                  <c:v>42864</c:v>
                </c:pt>
                <c:pt idx="1495">
                  <c:v>42863</c:v>
                </c:pt>
                <c:pt idx="1496">
                  <c:v>42860</c:v>
                </c:pt>
                <c:pt idx="1497">
                  <c:v>42859</c:v>
                </c:pt>
                <c:pt idx="1498">
                  <c:v>42858</c:v>
                </c:pt>
                <c:pt idx="1499">
                  <c:v>42857</c:v>
                </c:pt>
                <c:pt idx="1500">
                  <c:v>42853</c:v>
                </c:pt>
                <c:pt idx="1501">
                  <c:v>42852</c:v>
                </c:pt>
                <c:pt idx="1502">
                  <c:v>42851</c:v>
                </c:pt>
                <c:pt idx="1503">
                  <c:v>42850</c:v>
                </c:pt>
                <c:pt idx="1504">
                  <c:v>42849</c:v>
                </c:pt>
                <c:pt idx="1505">
                  <c:v>42846</c:v>
                </c:pt>
                <c:pt idx="1506">
                  <c:v>42845</c:v>
                </c:pt>
                <c:pt idx="1507">
                  <c:v>42844</c:v>
                </c:pt>
                <c:pt idx="1508">
                  <c:v>42843</c:v>
                </c:pt>
                <c:pt idx="1509">
                  <c:v>42842</c:v>
                </c:pt>
                <c:pt idx="1510">
                  <c:v>42839</c:v>
                </c:pt>
                <c:pt idx="1511">
                  <c:v>42838</c:v>
                </c:pt>
                <c:pt idx="1512">
                  <c:v>42837</c:v>
                </c:pt>
                <c:pt idx="1513">
                  <c:v>42836</c:v>
                </c:pt>
                <c:pt idx="1514">
                  <c:v>42835</c:v>
                </c:pt>
                <c:pt idx="1515">
                  <c:v>42832</c:v>
                </c:pt>
                <c:pt idx="1516">
                  <c:v>42831</c:v>
                </c:pt>
                <c:pt idx="1517">
                  <c:v>42830</c:v>
                </c:pt>
                <c:pt idx="1518">
                  <c:v>42825</c:v>
                </c:pt>
                <c:pt idx="1519">
                  <c:v>42824</c:v>
                </c:pt>
                <c:pt idx="1520">
                  <c:v>42823</c:v>
                </c:pt>
                <c:pt idx="1521">
                  <c:v>42822</c:v>
                </c:pt>
                <c:pt idx="1522">
                  <c:v>42821</c:v>
                </c:pt>
                <c:pt idx="1523">
                  <c:v>42818</c:v>
                </c:pt>
                <c:pt idx="1524">
                  <c:v>42817</c:v>
                </c:pt>
                <c:pt idx="1525">
                  <c:v>42816</c:v>
                </c:pt>
                <c:pt idx="1526">
                  <c:v>42815</c:v>
                </c:pt>
                <c:pt idx="1527">
                  <c:v>42814</c:v>
                </c:pt>
                <c:pt idx="1528">
                  <c:v>42811</c:v>
                </c:pt>
                <c:pt idx="1529">
                  <c:v>42810</c:v>
                </c:pt>
                <c:pt idx="1530">
                  <c:v>42809</c:v>
                </c:pt>
                <c:pt idx="1531">
                  <c:v>42808</c:v>
                </c:pt>
                <c:pt idx="1532">
                  <c:v>42807</c:v>
                </c:pt>
                <c:pt idx="1533">
                  <c:v>42804</c:v>
                </c:pt>
                <c:pt idx="1534">
                  <c:v>42803</c:v>
                </c:pt>
                <c:pt idx="1535">
                  <c:v>42802</c:v>
                </c:pt>
                <c:pt idx="1536">
                  <c:v>42801</c:v>
                </c:pt>
                <c:pt idx="1537">
                  <c:v>42800</c:v>
                </c:pt>
                <c:pt idx="1538">
                  <c:v>42797</c:v>
                </c:pt>
                <c:pt idx="1539">
                  <c:v>42796</c:v>
                </c:pt>
                <c:pt idx="1540">
                  <c:v>42795</c:v>
                </c:pt>
                <c:pt idx="1541">
                  <c:v>42794</c:v>
                </c:pt>
                <c:pt idx="1542">
                  <c:v>42793</c:v>
                </c:pt>
                <c:pt idx="1543">
                  <c:v>42790</c:v>
                </c:pt>
                <c:pt idx="1544">
                  <c:v>42789</c:v>
                </c:pt>
                <c:pt idx="1545">
                  <c:v>42788</c:v>
                </c:pt>
                <c:pt idx="1546">
                  <c:v>42787</c:v>
                </c:pt>
                <c:pt idx="1547">
                  <c:v>42786</c:v>
                </c:pt>
                <c:pt idx="1548">
                  <c:v>42783</c:v>
                </c:pt>
                <c:pt idx="1549">
                  <c:v>42782</c:v>
                </c:pt>
                <c:pt idx="1550">
                  <c:v>42781</c:v>
                </c:pt>
                <c:pt idx="1551">
                  <c:v>42780</c:v>
                </c:pt>
                <c:pt idx="1552">
                  <c:v>42779</c:v>
                </c:pt>
                <c:pt idx="1553">
                  <c:v>42776</c:v>
                </c:pt>
                <c:pt idx="1554">
                  <c:v>42775</c:v>
                </c:pt>
                <c:pt idx="1555">
                  <c:v>42774</c:v>
                </c:pt>
                <c:pt idx="1556">
                  <c:v>42773</c:v>
                </c:pt>
                <c:pt idx="1557">
                  <c:v>42772</c:v>
                </c:pt>
                <c:pt idx="1558">
                  <c:v>42769</c:v>
                </c:pt>
                <c:pt idx="1559">
                  <c:v>42761</c:v>
                </c:pt>
                <c:pt idx="1560">
                  <c:v>42760</c:v>
                </c:pt>
                <c:pt idx="1561">
                  <c:v>42759</c:v>
                </c:pt>
                <c:pt idx="1562">
                  <c:v>42758</c:v>
                </c:pt>
                <c:pt idx="1563">
                  <c:v>42755</c:v>
                </c:pt>
                <c:pt idx="1564">
                  <c:v>42754</c:v>
                </c:pt>
                <c:pt idx="1565">
                  <c:v>42753</c:v>
                </c:pt>
                <c:pt idx="1566">
                  <c:v>42752</c:v>
                </c:pt>
                <c:pt idx="1567">
                  <c:v>42751</c:v>
                </c:pt>
                <c:pt idx="1568">
                  <c:v>42748</c:v>
                </c:pt>
                <c:pt idx="1569">
                  <c:v>42747</c:v>
                </c:pt>
                <c:pt idx="1570">
                  <c:v>42746</c:v>
                </c:pt>
                <c:pt idx="1571">
                  <c:v>42745</c:v>
                </c:pt>
                <c:pt idx="1572">
                  <c:v>42744</c:v>
                </c:pt>
                <c:pt idx="1573">
                  <c:v>42741</c:v>
                </c:pt>
                <c:pt idx="1574">
                  <c:v>42740</c:v>
                </c:pt>
                <c:pt idx="1575">
                  <c:v>42739</c:v>
                </c:pt>
                <c:pt idx="1576">
                  <c:v>42738</c:v>
                </c:pt>
                <c:pt idx="1577">
                  <c:v>42734</c:v>
                </c:pt>
                <c:pt idx="1578">
                  <c:v>42733</c:v>
                </c:pt>
                <c:pt idx="1579">
                  <c:v>42732</c:v>
                </c:pt>
                <c:pt idx="1580">
                  <c:v>42731</c:v>
                </c:pt>
                <c:pt idx="1581">
                  <c:v>42730</c:v>
                </c:pt>
                <c:pt idx="1582">
                  <c:v>42727</c:v>
                </c:pt>
                <c:pt idx="1583">
                  <c:v>42726</c:v>
                </c:pt>
                <c:pt idx="1584">
                  <c:v>42725</c:v>
                </c:pt>
                <c:pt idx="1585">
                  <c:v>42724</c:v>
                </c:pt>
                <c:pt idx="1586">
                  <c:v>42723</c:v>
                </c:pt>
                <c:pt idx="1587">
                  <c:v>42720</c:v>
                </c:pt>
                <c:pt idx="1588">
                  <c:v>42719</c:v>
                </c:pt>
                <c:pt idx="1589">
                  <c:v>42718</c:v>
                </c:pt>
                <c:pt idx="1590">
                  <c:v>42717</c:v>
                </c:pt>
                <c:pt idx="1591">
                  <c:v>42716</c:v>
                </c:pt>
                <c:pt idx="1592">
                  <c:v>42713</c:v>
                </c:pt>
                <c:pt idx="1593">
                  <c:v>42712</c:v>
                </c:pt>
                <c:pt idx="1594">
                  <c:v>42711</c:v>
                </c:pt>
                <c:pt idx="1595">
                  <c:v>42710</c:v>
                </c:pt>
                <c:pt idx="1596">
                  <c:v>42709</c:v>
                </c:pt>
                <c:pt idx="1597">
                  <c:v>42706</c:v>
                </c:pt>
                <c:pt idx="1598">
                  <c:v>42705</c:v>
                </c:pt>
                <c:pt idx="1599">
                  <c:v>42704</c:v>
                </c:pt>
                <c:pt idx="1600">
                  <c:v>42703</c:v>
                </c:pt>
                <c:pt idx="1601">
                  <c:v>42702</c:v>
                </c:pt>
                <c:pt idx="1602">
                  <c:v>42699</c:v>
                </c:pt>
                <c:pt idx="1603">
                  <c:v>42698</c:v>
                </c:pt>
                <c:pt idx="1604">
                  <c:v>42697</c:v>
                </c:pt>
                <c:pt idx="1605">
                  <c:v>42696</c:v>
                </c:pt>
                <c:pt idx="1606">
                  <c:v>42695</c:v>
                </c:pt>
                <c:pt idx="1607">
                  <c:v>42692</c:v>
                </c:pt>
                <c:pt idx="1608">
                  <c:v>42691</c:v>
                </c:pt>
                <c:pt idx="1609">
                  <c:v>42690</c:v>
                </c:pt>
                <c:pt idx="1610">
                  <c:v>42689</c:v>
                </c:pt>
                <c:pt idx="1611">
                  <c:v>42688</c:v>
                </c:pt>
                <c:pt idx="1612">
                  <c:v>42685</c:v>
                </c:pt>
                <c:pt idx="1613">
                  <c:v>42684</c:v>
                </c:pt>
                <c:pt idx="1614">
                  <c:v>42683</c:v>
                </c:pt>
                <c:pt idx="1615">
                  <c:v>42682</c:v>
                </c:pt>
                <c:pt idx="1616">
                  <c:v>42681</c:v>
                </c:pt>
                <c:pt idx="1617">
                  <c:v>42678</c:v>
                </c:pt>
                <c:pt idx="1618">
                  <c:v>42677</c:v>
                </c:pt>
                <c:pt idx="1619">
                  <c:v>42676</c:v>
                </c:pt>
                <c:pt idx="1620">
                  <c:v>42675</c:v>
                </c:pt>
                <c:pt idx="1621">
                  <c:v>42674</c:v>
                </c:pt>
                <c:pt idx="1622">
                  <c:v>42671</c:v>
                </c:pt>
                <c:pt idx="1623">
                  <c:v>42670</c:v>
                </c:pt>
                <c:pt idx="1624">
                  <c:v>42669</c:v>
                </c:pt>
                <c:pt idx="1625">
                  <c:v>42668</c:v>
                </c:pt>
                <c:pt idx="1626">
                  <c:v>42667</c:v>
                </c:pt>
                <c:pt idx="1627">
                  <c:v>42664</c:v>
                </c:pt>
                <c:pt idx="1628">
                  <c:v>42663</c:v>
                </c:pt>
                <c:pt idx="1629">
                  <c:v>42662</c:v>
                </c:pt>
                <c:pt idx="1630">
                  <c:v>42661</c:v>
                </c:pt>
                <c:pt idx="1631">
                  <c:v>42660</c:v>
                </c:pt>
                <c:pt idx="1632">
                  <c:v>42657</c:v>
                </c:pt>
                <c:pt idx="1633">
                  <c:v>42656</c:v>
                </c:pt>
                <c:pt idx="1634">
                  <c:v>42655</c:v>
                </c:pt>
                <c:pt idx="1635">
                  <c:v>42654</c:v>
                </c:pt>
                <c:pt idx="1636">
                  <c:v>42653</c:v>
                </c:pt>
                <c:pt idx="1637">
                  <c:v>42643</c:v>
                </c:pt>
                <c:pt idx="1638">
                  <c:v>42642</c:v>
                </c:pt>
                <c:pt idx="1639">
                  <c:v>42641</c:v>
                </c:pt>
                <c:pt idx="1640">
                  <c:v>42640</c:v>
                </c:pt>
                <c:pt idx="1641">
                  <c:v>42639</c:v>
                </c:pt>
                <c:pt idx="1642">
                  <c:v>42636</c:v>
                </c:pt>
                <c:pt idx="1643">
                  <c:v>42635</c:v>
                </c:pt>
                <c:pt idx="1644">
                  <c:v>42634</c:v>
                </c:pt>
                <c:pt idx="1645">
                  <c:v>42633</c:v>
                </c:pt>
                <c:pt idx="1646">
                  <c:v>42632</c:v>
                </c:pt>
                <c:pt idx="1647">
                  <c:v>42627</c:v>
                </c:pt>
                <c:pt idx="1648">
                  <c:v>42626</c:v>
                </c:pt>
                <c:pt idx="1649">
                  <c:v>42625</c:v>
                </c:pt>
                <c:pt idx="1650">
                  <c:v>42622</c:v>
                </c:pt>
                <c:pt idx="1651">
                  <c:v>42621</c:v>
                </c:pt>
                <c:pt idx="1652">
                  <c:v>42620</c:v>
                </c:pt>
                <c:pt idx="1653">
                  <c:v>42619</c:v>
                </c:pt>
                <c:pt idx="1654">
                  <c:v>42618</c:v>
                </c:pt>
                <c:pt idx="1655">
                  <c:v>42615</c:v>
                </c:pt>
                <c:pt idx="1656">
                  <c:v>42614</c:v>
                </c:pt>
                <c:pt idx="1657">
                  <c:v>42613</c:v>
                </c:pt>
                <c:pt idx="1658">
                  <c:v>42612</c:v>
                </c:pt>
                <c:pt idx="1659">
                  <c:v>42611</c:v>
                </c:pt>
                <c:pt idx="1660">
                  <c:v>42608</c:v>
                </c:pt>
                <c:pt idx="1661">
                  <c:v>42607</c:v>
                </c:pt>
                <c:pt idx="1662">
                  <c:v>42606</c:v>
                </c:pt>
                <c:pt idx="1663">
                  <c:v>42605</c:v>
                </c:pt>
                <c:pt idx="1664">
                  <c:v>42604</c:v>
                </c:pt>
                <c:pt idx="1665">
                  <c:v>42601</c:v>
                </c:pt>
                <c:pt idx="1666">
                  <c:v>42600</c:v>
                </c:pt>
                <c:pt idx="1667">
                  <c:v>42599</c:v>
                </c:pt>
                <c:pt idx="1668">
                  <c:v>42598</c:v>
                </c:pt>
                <c:pt idx="1669">
                  <c:v>42597</c:v>
                </c:pt>
                <c:pt idx="1670">
                  <c:v>42594</c:v>
                </c:pt>
                <c:pt idx="1671">
                  <c:v>42593</c:v>
                </c:pt>
                <c:pt idx="1672">
                  <c:v>42592</c:v>
                </c:pt>
                <c:pt idx="1673">
                  <c:v>42591</c:v>
                </c:pt>
                <c:pt idx="1674">
                  <c:v>42590</c:v>
                </c:pt>
                <c:pt idx="1675">
                  <c:v>42587</c:v>
                </c:pt>
                <c:pt idx="1676">
                  <c:v>42586</c:v>
                </c:pt>
                <c:pt idx="1677">
                  <c:v>42585</c:v>
                </c:pt>
                <c:pt idx="1678">
                  <c:v>42584</c:v>
                </c:pt>
                <c:pt idx="1679">
                  <c:v>42583</c:v>
                </c:pt>
                <c:pt idx="1680">
                  <c:v>42580</c:v>
                </c:pt>
                <c:pt idx="1681">
                  <c:v>42579</c:v>
                </c:pt>
                <c:pt idx="1682">
                  <c:v>42578</c:v>
                </c:pt>
                <c:pt idx="1683">
                  <c:v>42577</c:v>
                </c:pt>
                <c:pt idx="1684">
                  <c:v>42576</c:v>
                </c:pt>
                <c:pt idx="1685">
                  <c:v>42573</c:v>
                </c:pt>
                <c:pt idx="1686">
                  <c:v>42572</c:v>
                </c:pt>
                <c:pt idx="1687">
                  <c:v>42571</c:v>
                </c:pt>
                <c:pt idx="1688">
                  <c:v>42570</c:v>
                </c:pt>
                <c:pt idx="1689">
                  <c:v>42569</c:v>
                </c:pt>
                <c:pt idx="1690">
                  <c:v>42566</c:v>
                </c:pt>
                <c:pt idx="1691">
                  <c:v>42565</c:v>
                </c:pt>
                <c:pt idx="1692">
                  <c:v>42564</c:v>
                </c:pt>
                <c:pt idx="1693">
                  <c:v>42563</c:v>
                </c:pt>
                <c:pt idx="1694">
                  <c:v>42562</c:v>
                </c:pt>
                <c:pt idx="1695">
                  <c:v>42559</c:v>
                </c:pt>
                <c:pt idx="1696">
                  <c:v>42558</c:v>
                </c:pt>
                <c:pt idx="1697">
                  <c:v>42557</c:v>
                </c:pt>
                <c:pt idx="1698">
                  <c:v>42556</c:v>
                </c:pt>
                <c:pt idx="1699">
                  <c:v>42555</c:v>
                </c:pt>
                <c:pt idx="1700">
                  <c:v>42552</c:v>
                </c:pt>
                <c:pt idx="1701">
                  <c:v>42551</c:v>
                </c:pt>
                <c:pt idx="1702">
                  <c:v>42550</c:v>
                </c:pt>
                <c:pt idx="1703">
                  <c:v>42549</c:v>
                </c:pt>
                <c:pt idx="1704">
                  <c:v>42548</c:v>
                </c:pt>
                <c:pt idx="1705">
                  <c:v>42545</c:v>
                </c:pt>
                <c:pt idx="1706">
                  <c:v>42544</c:v>
                </c:pt>
                <c:pt idx="1707">
                  <c:v>42543</c:v>
                </c:pt>
                <c:pt idx="1708">
                  <c:v>42542</c:v>
                </c:pt>
                <c:pt idx="1709">
                  <c:v>42541</c:v>
                </c:pt>
                <c:pt idx="1710">
                  <c:v>42538</c:v>
                </c:pt>
                <c:pt idx="1711">
                  <c:v>42537</c:v>
                </c:pt>
                <c:pt idx="1712">
                  <c:v>42536</c:v>
                </c:pt>
                <c:pt idx="1713">
                  <c:v>42535</c:v>
                </c:pt>
                <c:pt idx="1714">
                  <c:v>42534</c:v>
                </c:pt>
                <c:pt idx="1715">
                  <c:v>42529</c:v>
                </c:pt>
                <c:pt idx="1716">
                  <c:v>42528</c:v>
                </c:pt>
                <c:pt idx="1717">
                  <c:v>42527</c:v>
                </c:pt>
                <c:pt idx="1718">
                  <c:v>42524</c:v>
                </c:pt>
                <c:pt idx="1719">
                  <c:v>42523</c:v>
                </c:pt>
                <c:pt idx="1720">
                  <c:v>42522</c:v>
                </c:pt>
                <c:pt idx="1721">
                  <c:v>42521</c:v>
                </c:pt>
                <c:pt idx="1722">
                  <c:v>42520</c:v>
                </c:pt>
                <c:pt idx="1723">
                  <c:v>42517</c:v>
                </c:pt>
                <c:pt idx="1724">
                  <c:v>42516</c:v>
                </c:pt>
                <c:pt idx="1725">
                  <c:v>42515</c:v>
                </c:pt>
                <c:pt idx="1726">
                  <c:v>42514</c:v>
                </c:pt>
                <c:pt idx="1727">
                  <c:v>42513</c:v>
                </c:pt>
                <c:pt idx="1728">
                  <c:v>42510</c:v>
                </c:pt>
                <c:pt idx="1729">
                  <c:v>42509</c:v>
                </c:pt>
                <c:pt idx="1730">
                  <c:v>42508</c:v>
                </c:pt>
                <c:pt idx="1731">
                  <c:v>42507</c:v>
                </c:pt>
                <c:pt idx="1732">
                  <c:v>42506</c:v>
                </c:pt>
                <c:pt idx="1733">
                  <c:v>42503</c:v>
                </c:pt>
                <c:pt idx="1734">
                  <c:v>42502</c:v>
                </c:pt>
                <c:pt idx="1735">
                  <c:v>42501</c:v>
                </c:pt>
                <c:pt idx="1736">
                  <c:v>42500</c:v>
                </c:pt>
                <c:pt idx="1737">
                  <c:v>42499</c:v>
                </c:pt>
                <c:pt idx="1738">
                  <c:v>42496</c:v>
                </c:pt>
                <c:pt idx="1739">
                  <c:v>42495</c:v>
                </c:pt>
                <c:pt idx="1740">
                  <c:v>42494</c:v>
                </c:pt>
                <c:pt idx="1741">
                  <c:v>42493</c:v>
                </c:pt>
                <c:pt idx="1742">
                  <c:v>42489</c:v>
                </c:pt>
                <c:pt idx="1743">
                  <c:v>42488</c:v>
                </c:pt>
                <c:pt idx="1744">
                  <c:v>42487</c:v>
                </c:pt>
                <c:pt idx="1745">
                  <c:v>42486</c:v>
                </c:pt>
                <c:pt idx="1746">
                  <c:v>42485</c:v>
                </c:pt>
                <c:pt idx="1747">
                  <c:v>42482</c:v>
                </c:pt>
                <c:pt idx="1748">
                  <c:v>42481</c:v>
                </c:pt>
                <c:pt idx="1749">
                  <c:v>42480</c:v>
                </c:pt>
                <c:pt idx="1750">
                  <c:v>42479</c:v>
                </c:pt>
                <c:pt idx="1751">
                  <c:v>42478</c:v>
                </c:pt>
                <c:pt idx="1752">
                  <c:v>42475</c:v>
                </c:pt>
                <c:pt idx="1753">
                  <c:v>42474</c:v>
                </c:pt>
                <c:pt idx="1754">
                  <c:v>42473</c:v>
                </c:pt>
                <c:pt idx="1755">
                  <c:v>42472</c:v>
                </c:pt>
                <c:pt idx="1756">
                  <c:v>42471</c:v>
                </c:pt>
                <c:pt idx="1757">
                  <c:v>42468</c:v>
                </c:pt>
                <c:pt idx="1758">
                  <c:v>42467</c:v>
                </c:pt>
                <c:pt idx="1759">
                  <c:v>42466</c:v>
                </c:pt>
                <c:pt idx="1760">
                  <c:v>42465</c:v>
                </c:pt>
                <c:pt idx="1761">
                  <c:v>42461</c:v>
                </c:pt>
                <c:pt idx="1762">
                  <c:v>42460</c:v>
                </c:pt>
                <c:pt idx="1763">
                  <c:v>42459</c:v>
                </c:pt>
                <c:pt idx="1764">
                  <c:v>42458</c:v>
                </c:pt>
                <c:pt idx="1765">
                  <c:v>42457</c:v>
                </c:pt>
                <c:pt idx="1766">
                  <c:v>42454</c:v>
                </c:pt>
                <c:pt idx="1767">
                  <c:v>42453</c:v>
                </c:pt>
                <c:pt idx="1768">
                  <c:v>42452</c:v>
                </c:pt>
                <c:pt idx="1769">
                  <c:v>42451</c:v>
                </c:pt>
                <c:pt idx="1770">
                  <c:v>42450</c:v>
                </c:pt>
                <c:pt idx="1771">
                  <c:v>42447</c:v>
                </c:pt>
                <c:pt idx="1772">
                  <c:v>42446</c:v>
                </c:pt>
                <c:pt idx="1773">
                  <c:v>42445</c:v>
                </c:pt>
                <c:pt idx="1774">
                  <c:v>42444</c:v>
                </c:pt>
                <c:pt idx="1775">
                  <c:v>42443</c:v>
                </c:pt>
                <c:pt idx="1776">
                  <c:v>42440</c:v>
                </c:pt>
                <c:pt idx="1777">
                  <c:v>42439</c:v>
                </c:pt>
                <c:pt idx="1778">
                  <c:v>42438</c:v>
                </c:pt>
                <c:pt idx="1779">
                  <c:v>42437</c:v>
                </c:pt>
                <c:pt idx="1780">
                  <c:v>42436</c:v>
                </c:pt>
                <c:pt idx="1781">
                  <c:v>42433</c:v>
                </c:pt>
                <c:pt idx="1782">
                  <c:v>42432</c:v>
                </c:pt>
                <c:pt idx="1783">
                  <c:v>42431</c:v>
                </c:pt>
                <c:pt idx="1784">
                  <c:v>42430</c:v>
                </c:pt>
                <c:pt idx="1785">
                  <c:v>42429</c:v>
                </c:pt>
                <c:pt idx="1786">
                  <c:v>42426</c:v>
                </c:pt>
                <c:pt idx="1787">
                  <c:v>42425</c:v>
                </c:pt>
                <c:pt idx="1788">
                  <c:v>42424</c:v>
                </c:pt>
                <c:pt idx="1789">
                  <c:v>42423</c:v>
                </c:pt>
                <c:pt idx="1790">
                  <c:v>42422</c:v>
                </c:pt>
                <c:pt idx="1791">
                  <c:v>42419</c:v>
                </c:pt>
                <c:pt idx="1792">
                  <c:v>42418</c:v>
                </c:pt>
                <c:pt idx="1793">
                  <c:v>42417</c:v>
                </c:pt>
                <c:pt idx="1794">
                  <c:v>42416</c:v>
                </c:pt>
                <c:pt idx="1795">
                  <c:v>42415</c:v>
                </c:pt>
                <c:pt idx="1796">
                  <c:v>42405</c:v>
                </c:pt>
                <c:pt idx="1797">
                  <c:v>42404</c:v>
                </c:pt>
                <c:pt idx="1798">
                  <c:v>42403</c:v>
                </c:pt>
                <c:pt idx="1799">
                  <c:v>42402</c:v>
                </c:pt>
                <c:pt idx="1800">
                  <c:v>42401</c:v>
                </c:pt>
                <c:pt idx="1801">
                  <c:v>42398</c:v>
                </c:pt>
                <c:pt idx="1802">
                  <c:v>42397</c:v>
                </c:pt>
                <c:pt idx="1803">
                  <c:v>42396</c:v>
                </c:pt>
                <c:pt idx="1804">
                  <c:v>42395</c:v>
                </c:pt>
                <c:pt idx="1805">
                  <c:v>42394</c:v>
                </c:pt>
                <c:pt idx="1806">
                  <c:v>42391</c:v>
                </c:pt>
                <c:pt idx="1807">
                  <c:v>42390</c:v>
                </c:pt>
                <c:pt idx="1808">
                  <c:v>42389</c:v>
                </c:pt>
                <c:pt idx="1809">
                  <c:v>42388</c:v>
                </c:pt>
                <c:pt idx="1810">
                  <c:v>42387</c:v>
                </c:pt>
                <c:pt idx="1811">
                  <c:v>42384</c:v>
                </c:pt>
                <c:pt idx="1812">
                  <c:v>42383</c:v>
                </c:pt>
                <c:pt idx="1813">
                  <c:v>42382</c:v>
                </c:pt>
                <c:pt idx="1814">
                  <c:v>42381</c:v>
                </c:pt>
                <c:pt idx="1815">
                  <c:v>42380</c:v>
                </c:pt>
                <c:pt idx="1816">
                  <c:v>42377</c:v>
                </c:pt>
                <c:pt idx="1817">
                  <c:v>42376</c:v>
                </c:pt>
                <c:pt idx="1818">
                  <c:v>42375</c:v>
                </c:pt>
                <c:pt idx="1819">
                  <c:v>42374</c:v>
                </c:pt>
                <c:pt idx="1820">
                  <c:v>42373</c:v>
                </c:pt>
                <c:pt idx="1821">
                  <c:v>42369</c:v>
                </c:pt>
                <c:pt idx="1822">
                  <c:v>42368</c:v>
                </c:pt>
                <c:pt idx="1823">
                  <c:v>42367</c:v>
                </c:pt>
                <c:pt idx="1824">
                  <c:v>42366</c:v>
                </c:pt>
                <c:pt idx="1825">
                  <c:v>42363</c:v>
                </c:pt>
                <c:pt idx="1826">
                  <c:v>42362</c:v>
                </c:pt>
                <c:pt idx="1827">
                  <c:v>42361</c:v>
                </c:pt>
                <c:pt idx="1828">
                  <c:v>42360</c:v>
                </c:pt>
                <c:pt idx="1829">
                  <c:v>42359</c:v>
                </c:pt>
                <c:pt idx="1830">
                  <c:v>42356</c:v>
                </c:pt>
                <c:pt idx="1831">
                  <c:v>42355</c:v>
                </c:pt>
                <c:pt idx="1832">
                  <c:v>42354</c:v>
                </c:pt>
                <c:pt idx="1833">
                  <c:v>42353</c:v>
                </c:pt>
                <c:pt idx="1834">
                  <c:v>42352</c:v>
                </c:pt>
                <c:pt idx="1835">
                  <c:v>42349</c:v>
                </c:pt>
                <c:pt idx="1836">
                  <c:v>42348</c:v>
                </c:pt>
                <c:pt idx="1837">
                  <c:v>42347</c:v>
                </c:pt>
                <c:pt idx="1838">
                  <c:v>42346</c:v>
                </c:pt>
                <c:pt idx="1839">
                  <c:v>42345</c:v>
                </c:pt>
                <c:pt idx="1840">
                  <c:v>42342</c:v>
                </c:pt>
                <c:pt idx="1841">
                  <c:v>42341</c:v>
                </c:pt>
                <c:pt idx="1842">
                  <c:v>42340</c:v>
                </c:pt>
                <c:pt idx="1843">
                  <c:v>42339</c:v>
                </c:pt>
                <c:pt idx="1844">
                  <c:v>42338</c:v>
                </c:pt>
                <c:pt idx="1845">
                  <c:v>42335</c:v>
                </c:pt>
                <c:pt idx="1846">
                  <c:v>42334</c:v>
                </c:pt>
                <c:pt idx="1847">
                  <c:v>42333</c:v>
                </c:pt>
                <c:pt idx="1848">
                  <c:v>42332</c:v>
                </c:pt>
                <c:pt idx="1849">
                  <c:v>42331</c:v>
                </c:pt>
                <c:pt idx="1850">
                  <c:v>42328</c:v>
                </c:pt>
                <c:pt idx="1851">
                  <c:v>42327</c:v>
                </c:pt>
                <c:pt idx="1852">
                  <c:v>42326</c:v>
                </c:pt>
                <c:pt idx="1853">
                  <c:v>42325</c:v>
                </c:pt>
                <c:pt idx="1854">
                  <c:v>42324</c:v>
                </c:pt>
                <c:pt idx="1855">
                  <c:v>42321</c:v>
                </c:pt>
                <c:pt idx="1856">
                  <c:v>42320</c:v>
                </c:pt>
                <c:pt idx="1857">
                  <c:v>42319</c:v>
                </c:pt>
                <c:pt idx="1858">
                  <c:v>42318</c:v>
                </c:pt>
                <c:pt idx="1859">
                  <c:v>42317</c:v>
                </c:pt>
                <c:pt idx="1860">
                  <c:v>42314</c:v>
                </c:pt>
                <c:pt idx="1861">
                  <c:v>42313</c:v>
                </c:pt>
                <c:pt idx="1862">
                  <c:v>42312</c:v>
                </c:pt>
                <c:pt idx="1863">
                  <c:v>42311</c:v>
                </c:pt>
                <c:pt idx="1864">
                  <c:v>42310</c:v>
                </c:pt>
                <c:pt idx="1865">
                  <c:v>42307</c:v>
                </c:pt>
                <c:pt idx="1866">
                  <c:v>42306</c:v>
                </c:pt>
                <c:pt idx="1867">
                  <c:v>42305</c:v>
                </c:pt>
                <c:pt idx="1868">
                  <c:v>42304</c:v>
                </c:pt>
                <c:pt idx="1869">
                  <c:v>42303</c:v>
                </c:pt>
                <c:pt idx="1870">
                  <c:v>42300</c:v>
                </c:pt>
                <c:pt idx="1871">
                  <c:v>42299</c:v>
                </c:pt>
                <c:pt idx="1872">
                  <c:v>42298</c:v>
                </c:pt>
                <c:pt idx="1873">
                  <c:v>42297</c:v>
                </c:pt>
                <c:pt idx="1874">
                  <c:v>42296</c:v>
                </c:pt>
                <c:pt idx="1875">
                  <c:v>42293</c:v>
                </c:pt>
                <c:pt idx="1876">
                  <c:v>42292</c:v>
                </c:pt>
                <c:pt idx="1877">
                  <c:v>42291</c:v>
                </c:pt>
                <c:pt idx="1878">
                  <c:v>42290</c:v>
                </c:pt>
                <c:pt idx="1879">
                  <c:v>42289</c:v>
                </c:pt>
                <c:pt idx="1880">
                  <c:v>42286</c:v>
                </c:pt>
                <c:pt idx="1881">
                  <c:v>42285</c:v>
                </c:pt>
                <c:pt idx="1882">
                  <c:v>42277</c:v>
                </c:pt>
                <c:pt idx="1883">
                  <c:v>42276</c:v>
                </c:pt>
                <c:pt idx="1884">
                  <c:v>42275</c:v>
                </c:pt>
                <c:pt idx="1885">
                  <c:v>42272</c:v>
                </c:pt>
                <c:pt idx="1886">
                  <c:v>42271</c:v>
                </c:pt>
                <c:pt idx="1887">
                  <c:v>42270</c:v>
                </c:pt>
                <c:pt idx="1888">
                  <c:v>42269</c:v>
                </c:pt>
                <c:pt idx="1889">
                  <c:v>42268</c:v>
                </c:pt>
                <c:pt idx="1890">
                  <c:v>42265</c:v>
                </c:pt>
                <c:pt idx="1891">
                  <c:v>42264</c:v>
                </c:pt>
                <c:pt idx="1892">
                  <c:v>42263</c:v>
                </c:pt>
                <c:pt idx="1893">
                  <c:v>42262</c:v>
                </c:pt>
                <c:pt idx="1894">
                  <c:v>42261</c:v>
                </c:pt>
                <c:pt idx="1895">
                  <c:v>42258</c:v>
                </c:pt>
                <c:pt idx="1896">
                  <c:v>42257</c:v>
                </c:pt>
                <c:pt idx="1897">
                  <c:v>42256</c:v>
                </c:pt>
                <c:pt idx="1898">
                  <c:v>42255</c:v>
                </c:pt>
                <c:pt idx="1899">
                  <c:v>42254</c:v>
                </c:pt>
                <c:pt idx="1900">
                  <c:v>42249</c:v>
                </c:pt>
                <c:pt idx="1901">
                  <c:v>42248</c:v>
                </c:pt>
                <c:pt idx="1902">
                  <c:v>42247</c:v>
                </c:pt>
                <c:pt idx="1903">
                  <c:v>42244</c:v>
                </c:pt>
                <c:pt idx="1904">
                  <c:v>42243</c:v>
                </c:pt>
                <c:pt idx="1905">
                  <c:v>42242</c:v>
                </c:pt>
                <c:pt idx="1906">
                  <c:v>42241</c:v>
                </c:pt>
                <c:pt idx="1907">
                  <c:v>42240</c:v>
                </c:pt>
                <c:pt idx="1908">
                  <c:v>42237</c:v>
                </c:pt>
                <c:pt idx="1909">
                  <c:v>42236</c:v>
                </c:pt>
                <c:pt idx="1910">
                  <c:v>42235</c:v>
                </c:pt>
                <c:pt idx="1911">
                  <c:v>42234</c:v>
                </c:pt>
                <c:pt idx="1912">
                  <c:v>42233</c:v>
                </c:pt>
                <c:pt idx="1913">
                  <c:v>42230</c:v>
                </c:pt>
                <c:pt idx="1914">
                  <c:v>42229</c:v>
                </c:pt>
                <c:pt idx="1915">
                  <c:v>42228</c:v>
                </c:pt>
                <c:pt idx="1916">
                  <c:v>42227</c:v>
                </c:pt>
                <c:pt idx="1917">
                  <c:v>42226</c:v>
                </c:pt>
                <c:pt idx="1918">
                  <c:v>42223</c:v>
                </c:pt>
                <c:pt idx="1919">
                  <c:v>42222</c:v>
                </c:pt>
                <c:pt idx="1920">
                  <c:v>42221</c:v>
                </c:pt>
                <c:pt idx="1921">
                  <c:v>42220</c:v>
                </c:pt>
                <c:pt idx="1922">
                  <c:v>42219</c:v>
                </c:pt>
                <c:pt idx="1923">
                  <c:v>42216</c:v>
                </c:pt>
                <c:pt idx="1924">
                  <c:v>42215</c:v>
                </c:pt>
                <c:pt idx="1925">
                  <c:v>42214</c:v>
                </c:pt>
                <c:pt idx="1926">
                  <c:v>42213</c:v>
                </c:pt>
                <c:pt idx="1927">
                  <c:v>42212</c:v>
                </c:pt>
                <c:pt idx="1928">
                  <c:v>42209</c:v>
                </c:pt>
                <c:pt idx="1929">
                  <c:v>42208</c:v>
                </c:pt>
                <c:pt idx="1930">
                  <c:v>42207</c:v>
                </c:pt>
                <c:pt idx="1931">
                  <c:v>42206</c:v>
                </c:pt>
                <c:pt idx="1932">
                  <c:v>42205</c:v>
                </c:pt>
                <c:pt idx="1933">
                  <c:v>42202</c:v>
                </c:pt>
                <c:pt idx="1934">
                  <c:v>42201</c:v>
                </c:pt>
                <c:pt idx="1935">
                  <c:v>42200</c:v>
                </c:pt>
                <c:pt idx="1936">
                  <c:v>42199</c:v>
                </c:pt>
                <c:pt idx="1937">
                  <c:v>42198</c:v>
                </c:pt>
                <c:pt idx="1938">
                  <c:v>42195</c:v>
                </c:pt>
                <c:pt idx="1939">
                  <c:v>42194</c:v>
                </c:pt>
                <c:pt idx="1940">
                  <c:v>42193</c:v>
                </c:pt>
                <c:pt idx="1941">
                  <c:v>42192</c:v>
                </c:pt>
                <c:pt idx="1942">
                  <c:v>42191</c:v>
                </c:pt>
                <c:pt idx="1943">
                  <c:v>42188</c:v>
                </c:pt>
                <c:pt idx="1944">
                  <c:v>42187</c:v>
                </c:pt>
                <c:pt idx="1945">
                  <c:v>42186</c:v>
                </c:pt>
                <c:pt idx="1946">
                  <c:v>42185</c:v>
                </c:pt>
                <c:pt idx="1947">
                  <c:v>42184</c:v>
                </c:pt>
                <c:pt idx="1948">
                  <c:v>42181</c:v>
                </c:pt>
                <c:pt idx="1949">
                  <c:v>42180</c:v>
                </c:pt>
                <c:pt idx="1950">
                  <c:v>42179</c:v>
                </c:pt>
                <c:pt idx="1951">
                  <c:v>42178</c:v>
                </c:pt>
                <c:pt idx="1952">
                  <c:v>42174</c:v>
                </c:pt>
                <c:pt idx="1953">
                  <c:v>42173</c:v>
                </c:pt>
                <c:pt idx="1954">
                  <c:v>42172</c:v>
                </c:pt>
                <c:pt idx="1955">
                  <c:v>42171</c:v>
                </c:pt>
                <c:pt idx="1956">
                  <c:v>42170</c:v>
                </c:pt>
                <c:pt idx="1957">
                  <c:v>42167</c:v>
                </c:pt>
                <c:pt idx="1958">
                  <c:v>42166</c:v>
                </c:pt>
                <c:pt idx="1959">
                  <c:v>42165</c:v>
                </c:pt>
                <c:pt idx="1960">
                  <c:v>42164</c:v>
                </c:pt>
                <c:pt idx="1961">
                  <c:v>42163</c:v>
                </c:pt>
                <c:pt idx="1962">
                  <c:v>42160</c:v>
                </c:pt>
                <c:pt idx="1963">
                  <c:v>42159</c:v>
                </c:pt>
                <c:pt idx="1964">
                  <c:v>42158</c:v>
                </c:pt>
                <c:pt idx="1965">
                  <c:v>42157</c:v>
                </c:pt>
                <c:pt idx="1966">
                  <c:v>42156</c:v>
                </c:pt>
                <c:pt idx="1967">
                  <c:v>42153</c:v>
                </c:pt>
                <c:pt idx="1968">
                  <c:v>42152</c:v>
                </c:pt>
                <c:pt idx="1969">
                  <c:v>42151</c:v>
                </c:pt>
                <c:pt idx="1970">
                  <c:v>42150</c:v>
                </c:pt>
                <c:pt idx="1971">
                  <c:v>42149</c:v>
                </c:pt>
                <c:pt idx="1972">
                  <c:v>42146</c:v>
                </c:pt>
                <c:pt idx="1973">
                  <c:v>42145</c:v>
                </c:pt>
                <c:pt idx="1974">
                  <c:v>42144</c:v>
                </c:pt>
                <c:pt idx="1975">
                  <c:v>42143</c:v>
                </c:pt>
                <c:pt idx="1976">
                  <c:v>42142</c:v>
                </c:pt>
                <c:pt idx="1977">
                  <c:v>42139</c:v>
                </c:pt>
                <c:pt idx="1978">
                  <c:v>42138</c:v>
                </c:pt>
                <c:pt idx="1979">
                  <c:v>42137</c:v>
                </c:pt>
                <c:pt idx="1980">
                  <c:v>42136</c:v>
                </c:pt>
                <c:pt idx="1981">
                  <c:v>42135</c:v>
                </c:pt>
                <c:pt idx="1982">
                  <c:v>42132</c:v>
                </c:pt>
                <c:pt idx="1983">
                  <c:v>42131</c:v>
                </c:pt>
                <c:pt idx="1984">
                  <c:v>42130</c:v>
                </c:pt>
                <c:pt idx="1985">
                  <c:v>42129</c:v>
                </c:pt>
                <c:pt idx="1986">
                  <c:v>42128</c:v>
                </c:pt>
                <c:pt idx="1987">
                  <c:v>42124</c:v>
                </c:pt>
                <c:pt idx="1988">
                  <c:v>42123</c:v>
                </c:pt>
                <c:pt idx="1989">
                  <c:v>42122</c:v>
                </c:pt>
                <c:pt idx="1990">
                  <c:v>42121</c:v>
                </c:pt>
                <c:pt idx="1991">
                  <c:v>42118</c:v>
                </c:pt>
                <c:pt idx="1992">
                  <c:v>42117</c:v>
                </c:pt>
                <c:pt idx="1993">
                  <c:v>42116</c:v>
                </c:pt>
                <c:pt idx="1994">
                  <c:v>42115</c:v>
                </c:pt>
                <c:pt idx="1995">
                  <c:v>42114</c:v>
                </c:pt>
                <c:pt idx="1996">
                  <c:v>42111</c:v>
                </c:pt>
                <c:pt idx="1997">
                  <c:v>42110</c:v>
                </c:pt>
                <c:pt idx="1998">
                  <c:v>42109</c:v>
                </c:pt>
                <c:pt idx="1999">
                  <c:v>42108</c:v>
                </c:pt>
                <c:pt idx="2000">
                  <c:v>42107</c:v>
                </c:pt>
                <c:pt idx="2001">
                  <c:v>42104</c:v>
                </c:pt>
                <c:pt idx="2002">
                  <c:v>42103</c:v>
                </c:pt>
                <c:pt idx="2003">
                  <c:v>42102</c:v>
                </c:pt>
                <c:pt idx="2004">
                  <c:v>42101</c:v>
                </c:pt>
                <c:pt idx="2005">
                  <c:v>42097</c:v>
                </c:pt>
                <c:pt idx="2006">
                  <c:v>42096</c:v>
                </c:pt>
                <c:pt idx="2007">
                  <c:v>42095</c:v>
                </c:pt>
                <c:pt idx="2008">
                  <c:v>42094</c:v>
                </c:pt>
                <c:pt idx="2009">
                  <c:v>42093</c:v>
                </c:pt>
                <c:pt idx="2010">
                  <c:v>42090</c:v>
                </c:pt>
                <c:pt idx="2011">
                  <c:v>42089</c:v>
                </c:pt>
                <c:pt idx="2012">
                  <c:v>42088</c:v>
                </c:pt>
                <c:pt idx="2013">
                  <c:v>42087</c:v>
                </c:pt>
                <c:pt idx="2014">
                  <c:v>42086</c:v>
                </c:pt>
                <c:pt idx="2015">
                  <c:v>42083</c:v>
                </c:pt>
                <c:pt idx="2016">
                  <c:v>42082</c:v>
                </c:pt>
                <c:pt idx="2017">
                  <c:v>42081</c:v>
                </c:pt>
                <c:pt idx="2018">
                  <c:v>42080</c:v>
                </c:pt>
                <c:pt idx="2019">
                  <c:v>42079</c:v>
                </c:pt>
                <c:pt idx="2020">
                  <c:v>42076</c:v>
                </c:pt>
                <c:pt idx="2021">
                  <c:v>42075</c:v>
                </c:pt>
                <c:pt idx="2022">
                  <c:v>42074</c:v>
                </c:pt>
                <c:pt idx="2023">
                  <c:v>42073</c:v>
                </c:pt>
                <c:pt idx="2024">
                  <c:v>42072</c:v>
                </c:pt>
                <c:pt idx="2025">
                  <c:v>42069</c:v>
                </c:pt>
                <c:pt idx="2026">
                  <c:v>42068</c:v>
                </c:pt>
                <c:pt idx="2027">
                  <c:v>42067</c:v>
                </c:pt>
                <c:pt idx="2028">
                  <c:v>42066</c:v>
                </c:pt>
                <c:pt idx="2029">
                  <c:v>42065</c:v>
                </c:pt>
                <c:pt idx="2030">
                  <c:v>42062</c:v>
                </c:pt>
                <c:pt idx="2031">
                  <c:v>42061</c:v>
                </c:pt>
                <c:pt idx="2032">
                  <c:v>42060</c:v>
                </c:pt>
                <c:pt idx="2033">
                  <c:v>42052</c:v>
                </c:pt>
                <c:pt idx="2034">
                  <c:v>42051</c:v>
                </c:pt>
                <c:pt idx="2035">
                  <c:v>42048</c:v>
                </c:pt>
                <c:pt idx="2036">
                  <c:v>42047</c:v>
                </c:pt>
                <c:pt idx="2037">
                  <c:v>42046</c:v>
                </c:pt>
                <c:pt idx="2038">
                  <c:v>42045</c:v>
                </c:pt>
                <c:pt idx="2039">
                  <c:v>42044</c:v>
                </c:pt>
                <c:pt idx="2040">
                  <c:v>42041</c:v>
                </c:pt>
                <c:pt idx="2041">
                  <c:v>42040</c:v>
                </c:pt>
                <c:pt idx="2042">
                  <c:v>42039</c:v>
                </c:pt>
                <c:pt idx="2043">
                  <c:v>42038</c:v>
                </c:pt>
                <c:pt idx="2044">
                  <c:v>42037</c:v>
                </c:pt>
                <c:pt idx="2045">
                  <c:v>42034</c:v>
                </c:pt>
                <c:pt idx="2046">
                  <c:v>42033</c:v>
                </c:pt>
                <c:pt idx="2047">
                  <c:v>42032</c:v>
                </c:pt>
                <c:pt idx="2048">
                  <c:v>42031</c:v>
                </c:pt>
                <c:pt idx="2049">
                  <c:v>42030</c:v>
                </c:pt>
                <c:pt idx="2050">
                  <c:v>42027</c:v>
                </c:pt>
                <c:pt idx="2051">
                  <c:v>42026</c:v>
                </c:pt>
                <c:pt idx="2052">
                  <c:v>42025</c:v>
                </c:pt>
                <c:pt idx="2053">
                  <c:v>42024</c:v>
                </c:pt>
                <c:pt idx="2054">
                  <c:v>42023</c:v>
                </c:pt>
                <c:pt idx="2055">
                  <c:v>42020</c:v>
                </c:pt>
                <c:pt idx="2056">
                  <c:v>42019</c:v>
                </c:pt>
                <c:pt idx="2057">
                  <c:v>42018</c:v>
                </c:pt>
                <c:pt idx="2058">
                  <c:v>42017</c:v>
                </c:pt>
                <c:pt idx="2059">
                  <c:v>42016</c:v>
                </c:pt>
                <c:pt idx="2060">
                  <c:v>42013</c:v>
                </c:pt>
                <c:pt idx="2061">
                  <c:v>42012</c:v>
                </c:pt>
                <c:pt idx="2062">
                  <c:v>42011</c:v>
                </c:pt>
                <c:pt idx="2063">
                  <c:v>42010</c:v>
                </c:pt>
                <c:pt idx="2064">
                  <c:v>42009</c:v>
                </c:pt>
                <c:pt idx="2065">
                  <c:v>42004</c:v>
                </c:pt>
                <c:pt idx="2066">
                  <c:v>42003</c:v>
                </c:pt>
                <c:pt idx="2067">
                  <c:v>42002</c:v>
                </c:pt>
                <c:pt idx="2068">
                  <c:v>41999</c:v>
                </c:pt>
                <c:pt idx="2069">
                  <c:v>41998</c:v>
                </c:pt>
                <c:pt idx="2070">
                  <c:v>41997</c:v>
                </c:pt>
                <c:pt idx="2071">
                  <c:v>41996</c:v>
                </c:pt>
                <c:pt idx="2072">
                  <c:v>41995</c:v>
                </c:pt>
                <c:pt idx="2073">
                  <c:v>41992</c:v>
                </c:pt>
                <c:pt idx="2074">
                  <c:v>41991</c:v>
                </c:pt>
                <c:pt idx="2075">
                  <c:v>41990</c:v>
                </c:pt>
                <c:pt idx="2076">
                  <c:v>41989</c:v>
                </c:pt>
                <c:pt idx="2077">
                  <c:v>41988</c:v>
                </c:pt>
                <c:pt idx="2078">
                  <c:v>41985</c:v>
                </c:pt>
                <c:pt idx="2079">
                  <c:v>41984</c:v>
                </c:pt>
                <c:pt idx="2080">
                  <c:v>41983</c:v>
                </c:pt>
                <c:pt idx="2081">
                  <c:v>41982</c:v>
                </c:pt>
                <c:pt idx="2082">
                  <c:v>41981</c:v>
                </c:pt>
                <c:pt idx="2083">
                  <c:v>41978</c:v>
                </c:pt>
                <c:pt idx="2084">
                  <c:v>41977</c:v>
                </c:pt>
                <c:pt idx="2085">
                  <c:v>41976</c:v>
                </c:pt>
                <c:pt idx="2086">
                  <c:v>41975</c:v>
                </c:pt>
                <c:pt idx="2087">
                  <c:v>41974</c:v>
                </c:pt>
                <c:pt idx="2088">
                  <c:v>41971</c:v>
                </c:pt>
                <c:pt idx="2089">
                  <c:v>41970</c:v>
                </c:pt>
                <c:pt idx="2090">
                  <c:v>41969</c:v>
                </c:pt>
                <c:pt idx="2091">
                  <c:v>41968</c:v>
                </c:pt>
                <c:pt idx="2092">
                  <c:v>41967</c:v>
                </c:pt>
                <c:pt idx="2093">
                  <c:v>41964</c:v>
                </c:pt>
                <c:pt idx="2094">
                  <c:v>41963</c:v>
                </c:pt>
                <c:pt idx="2095">
                  <c:v>41962</c:v>
                </c:pt>
                <c:pt idx="2096">
                  <c:v>41961</c:v>
                </c:pt>
                <c:pt idx="2097">
                  <c:v>41960</c:v>
                </c:pt>
                <c:pt idx="2098">
                  <c:v>41957</c:v>
                </c:pt>
                <c:pt idx="2099">
                  <c:v>41956</c:v>
                </c:pt>
                <c:pt idx="2100">
                  <c:v>41955</c:v>
                </c:pt>
                <c:pt idx="2101">
                  <c:v>41954</c:v>
                </c:pt>
                <c:pt idx="2102">
                  <c:v>41953</c:v>
                </c:pt>
                <c:pt idx="2103">
                  <c:v>41950</c:v>
                </c:pt>
                <c:pt idx="2104">
                  <c:v>41949</c:v>
                </c:pt>
                <c:pt idx="2105">
                  <c:v>41948</c:v>
                </c:pt>
                <c:pt idx="2106">
                  <c:v>41947</c:v>
                </c:pt>
                <c:pt idx="2107">
                  <c:v>41946</c:v>
                </c:pt>
                <c:pt idx="2108">
                  <c:v>41943</c:v>
                </c:pt>
                <c:pt idx="2109">
                  <c:v>41942</c:v>
                </c:pt>
                <c:pt idx="2110">
                  <c:v>41941</c:v>
                </c:pt>
                <c:pt idx="2111">
                  <c:v>41940</c:v>
                </c:pt>
                <c:pt idx="2112">
                  <c:v>41939</c:v>
                </c:pt>
                <c:pt idx="2113">
                  <c:v>41936</c:v>
                </c:pt>
                <c:pt idx="2114">
                  <c:v>41935</c:v>
                </c:pt>
                <c:pt idx="2115">
                  <c:v>41934</c:v>
                </c:pt>
                <c:pt idx="2116">
                  <c:v>41933</c:v>
                </c:pt>
                <c:pt idx="2117">
                  <c:v>41932</c:v>
                </c:pt>
                <c:pt idx="2118">
                  <c:v>41929</c:v>
                </c:pt>
                <c:pt idx="2119">
                  <c:v>41928</c:v>
                </c:pt>
                <c:pt idx="2120">
                  <c:v>41927</c:v>
                </c:pt>
                <c:pt idx="2121">
                  <c:v>41926</c:v>
                </c:pt>
                <c:pt idx="2122">
                  <c:v>41925</c:v>
                </c:pt>
                <c:pt idx="2123">
                  <c:v>41922</c:v>
                </c:pt>
                <c:pt idx="2124">
                  <c:v>41921</c:v>
                </c:pt>
                <c:pt idx="2125">
                  <c:v>41920</c:v>
                </c:pt>
                <c:pt idx="2126">
                  <c:v>41912</c:v>
                </c:pt>
                <c:pt idx="2127">
                  <c:v>41911</c:v>
                </c:pt>
                <c:pt idx="2128">
                  <c:v>41908</c:v>
                </c:pt>
                <c:pt idx="2129">
                  <c:v>41907</c:v>
                </c:pt>
                <c:pt idx="2130">
                  <c:v>41906</c:v>
                </c:pt>
                <c:pt idx="2131">
                  <c:v>41905</c:v>
                </c:pt>
                <c:pt idx="2132">
                  <c:v>41904</c:v>
                </c:pt>
                <c:pt idx="2133">
                  <c:v>41901</c:v>
                </c:pt>
                <c:pt idx="2134">
                  <c:v>41900</c:v>
                </c:pt>
                <c:pt idx="2135">
                  <c:v>41899</c:v>
                </c:pt>
                <c:pt idx="2136">
                  <c:v>41898</c:v>
                </c:pt>
                <c:pt idx="2137">
                  <c:v>41897</c:v>
                </c:pt>
                <c:pt idx="2138">
                  <c:v>41894</c:v>
                </c:pt>
                <c:pt idx="2139">
                  <c:v>41893</c:v>
                </c:pt>
                <c:pt idx="2140">
                  <c:v>41892</c:v>
                </c:pt>
                <c:pt idx="2141">
                  <c:v>41891</c:v>
                </c:pt>
                <c:pt idx="2142">
                  <c:v>41887</c:v>
                </c:pt>
                <c:pt idx="2143">
                  <c:v>41886</c:v>
                </c:pt>
                <c:pt idx="2144">
                  <c:v>41885</c:v>
                </c:pt>
                <c:pt idx="2145">
                  <c:v>41884</c:v>
                </c:pt>
                <c:pt idx="2146">
                  <c:v>41883</c:v>
                </c:pt>
                <c:pt idx="2147">
                  <c:v>41880</c:v>
                </c:pt>
                <c:pt idx="2148">
                  <c:v>41879</c:v>
                </c:pt>
                <c:pt idx="2149">
                  <c:v>41878</c:v>
                </c:pt>
                <c:pt idx="2150">
                  <c:v>41877</c:v>
                </c:pt>
                <c:pt idx="2151">
                  <c:v>41876</c:v>
                </c:pt>
                <c:pt idx="2152">
                  <c:v>41873</c:v>
                </c:pt>
                <c:pt idx="2153">
                  <c:v>41872</c:v>
                </c:pt>
                <c:pt idx="2154">
                  <c:v>41871</c:v>
                </c:pt>
                <c:pt idx="2155">
                  <c:v>41870</c:v>
                </c:pt>
                <c:pt idx="2156">
                  <c:v>41869</c:v>
                </c:pt>
                <c:pt idx="2157">
                  <c:v>41866</c:v>
                </c:pt>
                <c:pt idx="2158">
                  <c:v>41865</c:v>
                </c:pt>
                <c:pt idx="2159">
                  <c:v>41864</c:v>
                </c:pt>
                <c:pt idx="2160">
                  <c:v>41863</c:v>
                </c:pt>
                <c:pt idx="2161">
                  <c:v>41862</c:v>
                </c:pt>
                <c:pt idx="2162">
                  <c:v>41859</c:v>
                </c:pt>
                <c:pt idx="2163">
                  <c:v>41858</c:v>
                </c:pt>
                <c:pt idx="2164">
                  <c:v>41857</c:v>
                </c:pt>
                <c:pt idx="2165">
                  <c:v>41856</c:v>
                </c:pt>
                <c:pt idx="2166">
                  <c:v>41855</c:v>
                </c:pt>
                <c:pt idx="2167">
                  <c:v>41852</c:v>
                </c:pt>
                <c:pt idx="2168">
                  <c:v>41851</c:v>
                </c:pt>
                <c:pt idx="2169">
                  <c:v>41850</c:v>
                </c:pt>
                <c:pt idx="2170">
                  <c:v>41849</c:v>
                </c:pt>
                <c:pt idx="2171">
                  <c:v>41848</c:v>
                </c:pt>
                <c:pt idx="2172">
                  <c:v>41845</c:v>
                </c:pt>
                <c:pt idx="2173">
                  <c:v>41844</c:v>
                </c:pt>
                <c:pt idx="2174">
                  <c:v>41843</c:v>
                </c:pt>
                <c:pt idx="2175">
                  <c:v>41842</c:v>
                </c:pt>
                <c:pt idx="2176">
                  <c:v>41841</c:v>
                </c:pt>
                <c:pt idx="2177">
                  <c:v>41838</c:v>
                </c:pt>
                <c:pt idx="2178">
                  <c:v>41837</c:v>
                </c:pt>
                <c:pt idx="2179">
                  <c:v>41836</c:v>
                </c:pt>
                <c:pt idx="2180">
                  <c:v>41835</c:v>
                </c:pt>
                <c:pt idx="2181">
                  <c:v>41834</c:v>
                </c:pt>
                <c:pt idx="2182">
                  <c:v>41831</c:v>
                </c:pt>
                <c:pt idx="2183">
                  <c:v>41830</c:v>
                </c:pt>
                <c:pt idx="2184">
                  <c:v>41829</c:v>
                </c:pt>
                <c:pt idx="2185">
                  <c:v>41828</c:v>
                </c:pt>
                <c:pt idx="2186">
                  <c:v>41827</c:v>
                </c:pt>
                <c:pt idx="2187">
                  <c:v>41824</c:v>
                </c:pt>
                <c:pt idx="2188">
                  <c:v>41823</c:v>
                </c:pt>
                <c:pt idx="2189">
                  <c:v>41822</c:v>
                </c:pt>
                <c:pt idx="2190">
                  <c:v>41821</c:v>
                </c:pt>
                <c:pt idx="2191">
                  <c:v>41820</c:v>
                </c:pt>
                <c:pt idx="2192">
                  <c:v>41817</c:v>
                </c:pt>
                <c:pt idx="2193">
                  <c:v>41816</c:v>
                </c:pt>
                <c:pt idx="2194">
                  <c:v>41815</c:v>
                </c:pt>
                <c:pt idx="2195">
                  <c:v>41814</c:v>
                </c:pt>
                <c:pt idx="2196">
                  <c:v>41813</c:v>
                </c:pt>
                <c:pt idx="2197">
                  <c:v>41810</c:v>
                </c:pt>
                <c:pt idx="2198">
                  <c:v>41809</c:v>
                </c:pt>
                <c:pt idx="2199">
                  <c:v>41808</c:v>
                </c:pt>
                <c:pt idx="2200">
                  <c:v>41807</c:v>
                </c:pt>
                <c:pt idx="2201">
                  <c:v>41806</c:v>
                </c:pt>
                <c:pt idx="2202">
                  <c:v>41803</c:v>
                </c:pt>
                <c:pt idx="2203">
                  <c:v>41802</c:v>
                </c:pt>
                <c:pt idx="2204">
                  <c:v>41801</c:v>
                </c:pt>
                <c:pt idx="2205">
                  <c:v>41800</c:v>
                </c:pt>
                <c:pt idx="2206">
                  <c:v>41799</c:v>
                </c:pt>
                <c:pt idx="2207">
                  <c:v>41796</c:v>
                </c:pt>
                <c:pt idx="2208">
                  <c:v>41795</c:v>
                </c:pt>
                <c:pt idx="2209">
                  <c:v>41794</c:v>
                </c:pt>
                <c:pt idx="2210">
                  <c:v>41793</c:v>
                </c:pt>
                <c:pt idx="2211">
                  <c:v>41789</c:v>
                </c:pt>
                <c:pt idx="2212">
                  <c:v>41788</c:v>
                </c:pt>
                <c:pt idx="2213">
                  <c:v>41787</c:v>
                </c:pt>
                <c:pt idx="2214">
                  <c:v>41786</c:v>
                </c:pt>
                <c:pt idx="2215">
                  <c:v>41785</c:v>
                </c:pt>
                <c:pt idx="2216">
                  <c:v>41782</c:v>
                </c:pt>
                <c:pt idx="2217">
                  <c:v>41781</c:v>
                </c:pt>
                <c:pt idx="2218">
                  <c:v>41780</c:v>
                </c:pt>
                <c:pt idx="2219">
                  <c:v>41779</c:v>
                </c:pt>
                <c:pt idx="2220">
                  <c:v>41778</c:v>
                </c:pt>
                <c:pt idx="2221">
                  <c:v>41775</c:v>
                </c:pt>
                <c:pt idx="2222">
                  <c:v>41774</c:v>
                </c:pt>
                <c:pt idx="2223">
                  <c:v>41773</c:v>
                </c:pt>
                <c:pt idx="2224">
                  <c:v>41772</c:v>
                </c:pt>
                <c:pt idx="2225">
                  <c:v>41771</c:v>
                </c:pt>
                <c:pt idx="2226">
                  <c:v>41768</c:v>
                </c:pt>
                <c:pt idx="2227">
                  <c:v>41767</c:v>
                </c:pt>
                <c:pt idx="2228">
                  <c:v>41766</c:v>
                </c:pt>
                <c:pt idx="2229">
                  <c:v>41765</c:v>
                </c:pt>
                <c:pt idx="2230">
                  <c:v>41764</c:v>
                </c:pt>
                <c:pt idx="2231">
                  <c:v>41759</c:v>
                </c:pt>
                <c:pt idx="2232">
                  <c:v>41758</c:v>
                </c:pt>
                <c:pt idx="2233">
                  <c:v>41757</c:v>
                </c:pt>
                <c:pt idx="2234">
                  <c:v>41754</c:v>
                </c:pt>
                <c:pt idx="2235">
                  <c:v>41753</c:v>
                </c:pt>
                <c:pt idx="2236">
                  <c:v>41752</c:v>
                </c:pt>
                <c:pt idx="2237">
                  <c:v>41751</c:v>
                </c:pt>
                <c:pt idx="2238">
                  <c:v>41750</c:v>
                </c:pt>
                <c:pt idx="2239">
                  <c:v>41747</c:v>
                </c:pt>
                <c:pt idx="2240">
                  <c:v>41746</c:v>
                </c:pt>
                <c:pt idx="2241">
                  <c:v>41745</c:v>
                </c:pt>
                <c:pt idx="2242">
                  <c:v>41744</c:v>
                </c:pt>
                <c:pt idx="2243">
                  <c:v>41743</c:v>
                </c:pt>
                <c:pt idx="2244">
                  <c:v>41740</c:v>
                </c:pt>
                <c:pt idx="2245">
                  <c:v>41739</c:v>
                </c:pt>
                <c:pt idx="2246">
                  <c:v>41738</c:v>
                </c:pt>
                <c:pt idx="2247">
                  <c:v>41737</c:v>
                </c:pt>
                <c:pt idx="2248">
                  <c:v>41733</c:v>
                </c:pt>
                <c:pt idx="2249">
                  <c:v>41732</c:v>
                </c:pt>
                <c:pt idx="2250">
                  <c:v>41731</c:v>
                </c:pt>
                <c:pt idx="2251">
                  <c:v>41730</c:v>
                </c:pt>
                <c:pt idx="2252">
                  <c:v>41729</c:v>
                </c:pt>
                <c:pt idx="2253">
                  <c:v>41726</c:v>
                </c:pt>
                <c:pt idx="2254">
                  <c:v>41725</c:v>
                </c:pt>
                <c:pt idx="2255">
                  <c:v>41724</c:v>
                </c:pt>
                <c:pt idx="2256">
                  <c:v>41723</c:v>
                </c:pt>
                <c:pt idx="2257">
                  <c:v>41722</c:v>
                </c:pt>
                <c:pt idx="2258">
                  <c:v>41719</c:v>
                </c:pt>
                <c:pt idx="2259">
                  <c:v>41718</c:v>
                </c:pt>
                <c:pt idx="2260">
                  <c:v>41717</c:v>
                </c:pt>
                <c:pt idx="2261">
                  <c:v>41716</c:v>
                </c:pt>
                <c:pt idx="2262">
                  <c:v>41715</c:v>
                </c:pt>
                <c:pt idx="2263">
                  <c:v>41712</c:v>
                </c:pt>
                <c:pt idx="2264">
                  <c:v>41711</c:v>
                </c:pt>
                <c:pt idx="2265">
                  <c:v>41710</c:v>
                </c:pt>
                <c:pt idx="2266">
                  <c:v>41709</c:v>
                </c:pt>
                <c:pt idx="2267">
                  <c:v>41708</c:v>
                </c:pt>
                <c:pt idx="2268">
                  <c:v>41705</c:v>
                </c:pt>
                <c:pt idx="2269">
                  <c:v>41704</c:v>
                </c:pt>
                <c:pt idx="2270">
                  <c:v>41703</c:v>
                </c:pt>
                <c:pt idx="2271">
                  <c:v>41702</c:v>
                </c:pt>
                <c:pt idx="2272">
                  <c:v>41701</c:v>
                </c:pt>
                <c:pt idx="2273">
                  <c:v>41698</c:v>
                </c:pt>
                <c:pt idx="2274">
                  <c:v>41697</c:v>
                </c:pt>
                <c:pt idx="2275">
                  <c:v>41696</c:v>
                </c:pt>
                <c:pt idx="2276">
                  <c:v>41695</c:v>
                </c:pt>
                <c:pt idx="2277">
                  <c:v>41694</c:v>
                </c:pt>
                <c:pt idx="2278">
                  <c:v>41691</c:v>
                </c:pt>
                <c:pt idx="2279">
                  <c:v>41690</c:v>
                </c:pt>
                <c:pt idx="2280">
                  <c:v>41689</c:v>
                </c:pt>
                <c:pt idx="2281">
                  <c:v>41688</c:v>
                </c:pt>
                <c:pt idx="2282">
                  <c:v>41687</c:v>
                </c:pt>
                <c:pt idx="2283">
                  <c:v>41684</c:v>
                </c:pt>
                <c:pt idx="2284">
                  <c:v>41683</c:v>
                </c:pt>
                <c:pt idx="2285">
                  <c:v>41682</c:v>
                </c:pt>
                <c:pt idx="2286">
                  <c:v>41681</c:v>
                </c:pt>
                <c:pt idx="2287">
                  <c:v>41680</c:v>
                </c:pt>
                <c:pt idx="2288">
                  <c:v>41677</c:v>
                </c:pt>
                <c:pt idx="2289">
                  <c:v>41669</c:v>
                </c:pt>
                <c:pt idx="2290">
                  <c:v>41668</c:v>
                </c:pt>
                <c:pt idx="2291">
                  <c:v>41667</c:v>
                </c:pt>
                <c:pt idx="2292">
                  <c:v>41666</c:v>
                </c:pt>
                <c:pt idx="2293">
                  <c:v>41663</c:v>
                </c:pt>
                <c:pt idx="2294">
                  <c:v>41662</c:v>
                </c:pt>
                <c:pt idx="2295">
                  <c:v>41661</c:v>
                </c:pt>
                <c:pt idx="2296">
                  <c:v>41660</c:v>
                </c:pt>
                <c:pt idx="2297">
                  <c:v>41659</c:v>
                </c:pt>
                <c:pt idx="2298">
                  <c:v>41656</c:v>
                </c:pt>
                <c:pt idx="2299">
                  <c:v>41655</c:v>
                </c:pt>
                <c:pt idx="2300">
                  <c:v>41654</c:v>
                </c:pt>
                <c:pt idx="2301">
                  <c:v>41653</c:v>
                </c:pt>
                <c:pt idx="2302">
                  <c:v>41652</c:v>
                </c:pt>
                <c:pt idx="2303">
                  <c:v>41649</c:v>
                </c:pt>
                <c:pt idx="2304">
                  <c:v>41648</c:v>
                </c:pt>
                <c:pt idx="2305">
                  <c:v>41647</c:v>
                </c:pt>
                <c:pt idx="2306">
                  <c:v>41646</c:v>
                </c:pt>
                <c:pt idx="2307">
                  <c:v>41645</c:v>
                </c:pt>
                <c:pt idx="2308">
                  <c:v>41642</c:v>
                </c:pt>
                <c:pt idx="2309">
                  <c:v>41641</c:v>
                </c:pt>
                <c:pt idx="2310">
                  <c:v>41639</c:v>
                </c:pt>
                <c:pt idx="2311">
                  <c:v>41638</c:v>
                </c:pt>
                <c:pt idx="2312">
                  <c:v>41635</c:v>
                </c:pt>
                <c:pt idx="2313">
                  <c:v>41634</c:v>
                </c:pt>
                <c:pt idx="2314">
                  <c:v>41633</c:v>
                </c:pt>
                <c:pt idx="2315">
                  <c:v>41632</c:v>
                </c:pt>
                <c:pt idx="2316">
                  <c:v>41631</c:v>
                </c:pt>
                <c:pt idx="2317">
                  <c:v>41628</c:v>
                </c:pt>
                <c:pt idx="2318">
                  <c:v>41627</c:v>
                </c:pt>
                <c:pt idx="2319">
                  <c:v>41626</c:v>
                </c:pt>
                <c:pt idx="2320">
                  <c:v>41625</c:v>
                </c:pt>
                <c:pt idx="2321">
                  <c:v>41624</c:v>
                </c:pt>
                <c:pt idx="2322">
                  <c:v>41621</c:v>
                </c:pt>
                <c:pt idx="2323">
                  <c:v>41620</c:v>
                </c:pt>
                <c:pt idx="2324">
                  <c:v>41619</c:v>
                </c:pt>
                <c:pt idx="2325">
                  <c:v>41618</c:v>
                </c:pt>
                <c:pt idx="2326">
                  <c:v>41617</c:v>
                </c:pt>
                <c:pt idx="2327">
                  <c:v>41614</c:v>
                </c:pt>
                <c:pt idx="2328">
                  <c:v>41613</c:v>
                </c:pt>
                <c:pt idx="2329">
                  <c:v>41612</c:v>
                </c:pt>
                <c:pt idx="2330">
                  <c:v>41611</c:v>
                </c:pt>
                <c:pt idx="2331">
                  <c:v>41610</c:v>
                </c:pt>
                <c:pt idx="2332">
                  <c:v>41607</c:v>
                </c:pt>
                <c:pt idx="2333">
                  <c:v>41606</c:v>
                </c:pt>
                <c:pt idx="2334">
                  <c:v>41605</c:v>
                </c:pt>
                <c:pt idx="2335">
                  <c:v>41604</c:v>
                </c:pt>
                <c:pt idx="2336">
                  <c:v>41603</c:v>
                </c:pt>
                <c:pt idx="2337">
                  <c:v>41600</c:v>
                </c:pt>
                <c:pt idx="2338">
                  <c:v>41599</c:v>
                </c:pt>
                <c:pt idx="2339">
                  <c:v>41598</c:v>
                </c:pt>
                <c:pt idx="2340">
                  <c:v>41597</c:v>
                </c:pt>
                <c:pt idx="2341">
                  <c:v>41596</c:v>
                </c:pt>
                <c:pt idx="2342">
                  <c:v>41593</c:v>
                </c:pt>
                <c:pt idx="2343">
                  <c:v>41592</c:v>
                </c:pt>
                <c:pt idx="2344">
                  <c:v>41591</c:v>
                </c:pt>
                <c:pt idx="2345">
                  <c:v>41590</c:v>
                </c:pt>
                <c:pt idx="2346">
                  <c:v>41589</c:v>
                </c:pt>
                <c:pt idx="2347">
                  <c:v>41586</c:v>
                </c:pt>
                <c:pt idx="2348">
                  <c:v>41585</c:v>
                </c:pt>
                <c:pt idx="2349">
                  <c:v>41584</c:v>
                </c:pt>
                <c:pt idx="2350">
                  <c:v>41583</c:v>
                </c:pt>
                <c:pt idx="2351">
                  <c:v>41582</c:v>
                </c:pt>
                <c:pt idx="2352">
                  <c:v>41579</c:v>
                </c:pt>
                <c:pt idx="2353">
                  <c:v>41578</c:v>
                </c:pt>
                <c:pt idx="2354">
                  <c:v>41577</c:v>
                </c:pt>
                <c:pt idx="2355">
                  <c:v>41576</c:v>
                </c:pt>
                <c:pt idx="2356">
                  <c:v>41575</c:v>
                </c:pt>
                <c:pt idx="2357">
                  <c:v>41572</c:v>
                </c:pt>
                <c:pt idx="2358">
                  <c:v>41571</c:v>
                </c:pt>
                <c:pt idx="2359">
                  <c:v>41570</c:v>
                </c:pt>
                <c:pt idx="2360">
                  <c:v>41569</c:v>
                </c:pt>
                <c:pt idx="2361">
                  <c:v>41568</c:v>
                </c:pt>
                <c:pt idx="2362">
                  <c:v>41565</c:v>
                </c:pt>
                <c:pt idx="2363">
                  <c:v>41564</c:v>
                </c:pt>
                <c:pt idx="2364">
                  <c:v>41563</c:v>
                </c:pt>
                <c:pt idx="2365">
                  <c:v>41562</c:v>
                </c:pt>
                <c:pt idx="2366">
                  <c:v>41561</c:v>
                </c:pt>
                <c:pt idx="2367">
                  <c:v>41558</c:v>
                </c:pt>
                <c:pt idx="2368">
                  <c:v>41557</c:v>
                </c:pt>
                <c:pt idx="2369">
                  <c:v>41556</c:v>
                </c:pt>
                <c:pt idx="2370">
                  <c:v>41555</c:v>
                </c:pt>
                <c:pt idx="2371">
                  <c:v>41547</c:v>
                </c:pt>
                <c:pt idx="2372">
                  <c:v>41544</c:v>
                </c:pt>
                <c:pt idx="2373">
                  <c:v>41543</c:v>
                </c:pt>
                <c:pt idx="2374">
                  <c:v>41542</c:v>
                </c:pt>
                <c:pt idx="2375">
                  <c:v>41541</c:v>
                </c:pt>
                <c:pt idx="2376">
                  <c:v>41540</c:v>
                </c:pt>
                <c:pt idx="2377">
                  <c:v>41535</c:v>
                </c:pt>
                <c:pt idx="2378">
                  <c:v>41534</c:v>
                </c:pt>
                <c:pt idx="2379">
                  <c:v>41533</c:v>
                </c:pt>
                <c:pt idx="2380">
                  <c:v>41530</c:v>
                </c:pt>
                <c:pt idx="2381">
                  <c:v>41529</c:v>
                </c:pt>
                <c:pt idx="2382">
                  <c:v>41528</c:v>
                </c:pt>
                <c:pt idx="2383">
                  <c:v>41527</c:v>
                </c:pt>
                <c:pt idx="2384">
                  <c:v>41526</c:v>
                </c:pt>
                <c:pt idx="2385">
                  <c:v>41523</c:v>
                </c:pt>
                <c:pt idx="2386">
                  <c:v>41522</c:v>
                </c:pt>
                <c:pt idx="2387">
                  <c:v>41521</c:v>
                </c:pt>
                <c:pt idx="2388">
                  <c:v>41520</c:v>
                </c:pt>
                <c:pt idx="2389">
                  <c:v>41519</c:v>
                </c:pt>
                <c:pt idx="2390">
                  <c:v>41516</c:v>
                </c:pt>
                <c:pt idx="2391">
                  <c:v>41515</c:v>
                </c:pt>
                <c:pt idx="2392">
                  <c:v>41514</c:v>
                </c:pt>
                <c:pt idx="2393">
                  <c:v>41513</c:v>
                </c:pt>
                <c:pt idx="2394">
                  <c:v>41512</c:v>
                </c:pt>
                <c:pt idx="2395">
                  <c:v>41509</c:v>
                </c:pt>
                <c:pt idx="2396">
                  <c:v>41508</c:v>
                </c:pt>
                <c:pt idx="2397">
                  <c:v>41507</c:v>
                </c:pt>
                <c:pt idx="2398">
                  <c:v>41506</c:v>
                </c:pt>
                <c:pt idx="2399">
                  <c:v>41505</c:v>
                </c:pt>
                <c:pt idx="2400">
                  <c:v>41502</c:v>
                </c:pt>
                <c:pt idx="2401">
                  <c:v>41501</c:v>
                </c:pt>
                <c:pt idx="2402">
                  <c:v>41500</c:v>
                </c:pt>
                <c:pt idx="2403">
                  <c:v>41499</c:v>
                </c:pt>
                <c:pt idx="2404">
                  <c:v>41498</c:v>
                </c:pt>
                <c:pt idx="2405">
                  <c:v>41495</c:v>
                </c:pt>
                <c:pt idx="2406">
                  <c:v>41494</c:v>
                </c:pt>
                <c:pt idx="2407">
                  <c:v>41493</c:v>
                </c:pt>
                <c:pt idx="2408">
                  <c:v>41492</c:v>
                </c:pt>
                <c:pt idx="2409">
                  <c:v>41491</c:v>
                </c:pt>
                <c:pt idx="2410">
                  <c:v>41488</c:v>
                </c:pt>
                <c:pt idx="2411">
                  <c:v>41487</c:v>
                </c:pt>
                <c:pt idx="2412">
                  <c:v>41486</c:v>
                </c:pt>
                <c:pt idx="2413">
                  <c:v>41485</c:v>
                </c:pt>
                <c:pt idx="2414">
                  <c:v>41484</c:v>
                </c:pt>
                <c:pt idx="2415">
                  <c:v>41481</c:v>
                </c:pt>
                <c:pt idx="2416">
                  <c:v>41480</c:v>
                </c:pt>
                <c:pt idx="2417">
                  <c:v>41479</c:v>
                </c:pt>
                <c:pt idx="2418">
                  <c:v>41478</c:v>
                </c:pt>
                <c:pt idx="2419">
                  <c:v>41477</c:v>
                </c:pt>
                <c:pt idx="2420">
                  <c:v>41474</c:v>
                </c:pt>
                <c:pt idx="2421">
                  <c:v>41473</c:v>
                </c:pt>
                <c:pt idx="2422">
                  <c:v>41472</c:v>
                </c:pt>
                <c:pt idx="2423">
                  <c:v>41471</c:v>
                </c:pt>
                <c:pt idx="2424">
                  <c:v>41470</c:v>
                </c:pt>
                <c:pt idx="2425">
                  <c:v>41467</c:v>
                </c:pt>
                <c:pt idx="2426">
                  <c:v>41466</c:v>
                </c:pt>
                <c:pt idx="2427">
                  <c:v>41465</c:v>
                </c:pt>
                <c:pt idx="2428">
                  <c:v>41464</c:v>
                </c:pt>
                <c:pt idx="2429">
                  <c:v>41463</c:v>
                </c:pt>
                <c:pt idx="2430">
                  <c:v>41460</c:v>
                </c:pt>
                <c:pt idx="2431">
                  <c:v>41459</c:v>
                </c:pt>
                <c:pt idx="2432">
                  <c:v>41458</c:v>
                </c:pt>
                <c:pt idx="2433">
                  <c:v>41457</c:v>
                </c:pt>
                <c:pt idx="2434">
                  <c:v>41456</c:v>
                </c:pt>
                <c:pt idx="2435">
                  <c:v>41453</c:v>
                </c:pt>
                <c:pt idx="2436">
                  <c:v>41452</c:v>
                </c:pt>
                <c:pt idx="2437">
                  <c:v>41451</c:v>
                </c:pt>
                <c:pt idx="2438">
                  <c:v>41450</c:v>
                </c:pt>
                <c:pt idx="2439">
                  <c:v>41449</c:v>
                </c:pt>
                <c:pt idx="2440">
                  <c:v>41446</c:v>
                </c:pt>
                <c:pt idx="2441">
                  <c:v>41445</c:v>
                </c:pt>
                <c:pt idx="2442">
                  <c:v>41444</c:v>
                </c:pt>
                <c:pt idx="2443">
                  <c:v>41443</c:v>
                </c:pt>
                <c:pt idx="2444">
                  <c:v>41442</c:v>
                </c:pt>
                <c:pt idx="2445">
                  <c:v>41439</c:v>
                </c:pt>
                <c:pt idx="2446">
                  <c:v>41438</c:v>
                </c:pt>
                <c:pt idx="2447">
                  <c:v>41432</c:v>
                </c:pt>
                <c:pt idx="2448">
                  <c:v>41431</c:v>
                </c:pt>
                <c:pt idx="2449">
                  <c:v>41430</c:v>
                </c:pt>
                <c:pt idx="2450">
                  <c:v>41429</c:v>
                </c:pt>
                <c:pt idx="2451">
                  <c:v>41428</c:v>
                </c:pt>
                <c:pt idx="2452">
                  <c:v>41425</c:v>
                </c:pt>
                <c:pt idx="2453">
                  <c:v>41424</c:v>
                </c:pt>
                <c:pt idx="2454">
                  <c:v>41423</c:v>
                </c:pt>
                <c:pt idx="2455">
                  <c:v>41422</c:v>
                </c:pt>
                <c:pt idx="2456">
                  <c:v>41421</c:v>
                </c:pt>
                <c:pt idx="2457">
                  <c:v>41418</c:v>
                </c:pt>
                <c:pt idx="2458">
                  <c:v>41417</c:v>
                </c:pt>
                <c:pt idx="2459">
                  <c:v>41416</c:v>
                </c:pt>
                <c:pt idx="2460">
                  <c:v>41415</c:v>
                </c:pt>
                <c:pt idx="2461">
                  <c:v>41414</c:v>
                </c:pt>
                <c:pt idx="2462">
                  <c:v>41411</c:v>
                </c:pt>
                <c:pt idx="2463">
                  <c:v>41410</c:v>
                </c:pt>
                <c:pt idx="2464">
                  <c:v>41409</c:v>
                </c:pt>
                <c:pt idx="2465">
                  <c:v>41408</c:v>
                </c:pt>
                <c:pt idx="2466">
                  <c:v>41407</c:v>
                </c:pt>
                <c:pt idx="2467">
                  <c:v>41404</c:v>
                </c:pt>
                <c:pt idx="2468">
                  <c:v>41403</c:v>
                </c:pt>
                <c:pt idx="2469">
                  <c:v>41402</c:v>
                </c:pt>
                <c:pt idx="2470">
                  <c:v>41401</c:v>
                </c:pt>
                <c:pt idx="2471">
                  <c:v>41400</c:v>
                </c:pt>
                <c:pt idx="2472">
                  <c:v>41397</c:v>
                </c:pt>
                <c:pt idx="2473">
                  <c:v>41396</c:v>
                </c:pt>
                <c:pt idx="2474">
                  <c:v>41390</c:v>
                </c:pt>
                <c:pt idx="2475">
                  <c:v>41389</c:v>
                </c:pt>
                <c:pt idx="2476">
                  <c:v>41388</c:v>
                </c:pt>
                <c:pt idx="2477">
                  <c:v>41387</c:v>
                </c:pt>
                <c:pt idx="2478">
                  <c:v>41386</c:v>
                </c:pt>
                <c:pt idx="2479">
                  <c:v>41383</c:v>
                </c:pt>
                <c:pt idx="2480">
                  <c:v>41382</c:v>
                </c:pt>
                <c:pt idx="2481">
                  <c:v>41381</c:v>
                </c:pt>
                <c:pt idx="2482">
                  <c:v>41380</c:v>
                </c:pt>
                <c:pt idx="2483">
                  <c:v>41379</c:v>
                </c:pt>
                <c:pt idx="2484">
                  <c:v>41376</c:v>
                </c:pt>
                <c:pt idx="2485">
                  <c:v>41375</c:v>
                </c:pt>
                <c:pt idx="2486">
                  <c:v>41374</c:v>
                </c:pt>
                <c:pt idx="2487">
                  <c:v>41373</c:v>
                </c:pt>
                <c:pt idx="2488">
                  <c:v>41372</c:v>
                </c:pt>
                <c:pt idx="2489">
                  <c:v>41367</c:v>
                </c:pt>
                <c:pt idx="2490">
                  <c:v>41366</c:v>
                </c:pt>
                <c:pt idx="2491">
                  <c:v>41365</c:v>
                </c:pt>
                <c:pt idx="2492">
                  <c:v>41362</c:v>
                </c:pt>
                <c:pt idx="2493">
                  <c:v>41361</c:v>
                </c:pt>
                <c:pt idx="2494">
                  <c:v>41360</c:v>
                </c:pt>
                <c:pt idx="2495">
                  <c:v>41359</c:v>
                </c:pt>
                <c:pt idx="2496">
                  <c:v>41358</c:v>
                </c:pt>
                <c:pt idx="2497">
                  <c:v>41355</c:v>
                </c:pt>
                <c:pt idx="2498">
                  <c:v>41354</c:v>
                </c:pt>
                <c:pt idx="2499">
                  <c:v>41353</c:v>
                </c:pt>
                <c:pt idx="2500">
                  <c:v>41352</c:v>
                </c:pt>
                <c:pt idx="2501">
                  <c:v>41351</c:v>
                </c:pt>
                <c:pt idx="2502">
                  <c:v>41348</c:v>
                </c:pt>
                <c:pt idx="2503">
                  <c:v>41347</c:v>
                </c:pt>
                <c:pt idx="2504">
                  <c:v>41346</c:v>
                </c:pt>
                <c:pt idx="2505">
                  <c:v>41345</c:v>
                </c:pt>
                <c:pt idx="2506">
                  <c:v>41344</c:v>
                </c:pt>
                <c:pt idx="2507">
                  <c:v>41341</c:v>
                </c:pt>
                <c:pt idx="2508">
                  <c:v>41340</c:v>
                </c:pt>
                <c:pt idx="2509">
                  <c:v>41339</c:v>
                </c:pt>
                <c:pt idx="2510">
                  <c:v>41338</c:v>
                </c:pt>
                <c:pt idx="2511">
                  <c:v>41337</c:v>
                </c:pt>
                <c:pt idx="2512">
                  <c:v>41334</c:v>
                </c:pt>
                <c:pt idx="2513">
                  <c:v>41333</c:v>
                </c:pt>
                <c:pt idx="2514">
                  <c:v>41332</c:v>
                </c:pt>
                <c:pt idx="2515">
                  <c:v>41331</c:v>
                </c:pt>
                <c:pt idx="2516">
                  <c:v>41330</c:v>
                </c:pt>
                <c:pt idx="2517">
                  <c:v>41327</c:v>
                </c:pt>
                <c:pt idx="2518">
                  <c:v>41326</c:v>
                </c:pt>
                <c:pt idx="2519">
                  <c:v>41325</c:v>
                </c:pt>
                <c:pt idx="2520">
                  <c:v>41324</c:v>
                </c:pt>
                <c:pt idx="2521">
                  <c:v>41323</c:v>
                </c:pt>
                <c:pt idx="2522">
                  <c:v>41313</c:v>
                </c:pt>
                <c:pt idx="2523">
                  <c:v>41312</c:v>
                </c:pt>
                <c:pt idx="2524">
                  <c:v>41311</c:v>
                </c:pt>
                <c:pt idx="2525">
                  <c:v>41310</c:v>
                </c:pt>
                <c:pt idx="2526">
                  <c:v>41309</c:v>
                </c:pt>
                <c:pt idx="2527">
                  <c:v>41306</c:v>
                </c:pt>
                <c:pt idx="2528">
                  <c:v>41305</c:v>
                </c:pt>
                <c:pt idx="2529">
                  <c:v>41304</c:v>
                </c:pt>
                <c:pt idx="2530">
                  <c:v>41303</c:v>
                </c:pt>
                <c:pt idx="2531">
                  <c:v>41302</c:v>
                </c:pt>
                <c:pt idx="2532">
                  <c:v>41299</c:v>
                </c:pt>
                <c:pt idx="2533">
                  <c:v>41298</c:v>
                </c:pt>
                <c:pt idx="2534">
                  <c:v>41297</c:v>
                </c:pt>
                <c:pt idx="2535">
                  <c:v>41296</c:v>
                </c:pt>
                <c:pt idx="2536">
                  <c:v>41295</c:v>
                </c:pt>
                <c:pt idx="2537">
                  <c:v>41292</c:v>
                </c:pt>
                <c:pt idx="2538">
                  <c:v>41291</c:v>
                </c:pt>
                <c:pt idx="2539">
                  <c:v>41290</c:v>
                </c:pt>
                <c:pt idx="2540">
                  <c:v>41289</c:v>
                </c:pt>
                <c:pt idx="2541">
                  <c:v>41288</c:v>
                </c:pt>
                <c:pt idx="2542">
                  <c:v>41285</c:v>
                </c:pt>
                <c:pt idx="2543">
                  <c:v>41284</c:v>
                </c:pt>
                <c:pt idx="2544">
                  <c:v>41283</c:v>
                </c:pt>
                <c:pt idx="2545">
                  <c:v>41282</c:v>
                </c:pt>
                <c:pt idx="2546">
                  <c:v>41281</c:v>
                </c:pt>
                <c:pt idx="2547">
                  <c:v>41278</c:v>
                </c:pt>
                <c:pt idx="2548">
                  <c:v>41274</c:v>
                </c:pt>
                <c:pt idx="2549">
                  <c:v>41271</c:v>
                </c:pt>
                <c:pt idx="2550">
                  <c:v>41270</c:v>
                </c:pt>
                <c:pt idx="2551">
                  <c:v>41269</c:v>
                </c:pt>
                <c:pt idx="2552">
                  <c:v>41268</c:v>
                </c:pt>
                <c:pt idx="2553">
                  <c:v>41267</c:v>
                </c:pt>
                <c:pt idx="2554">
                  <c:v>41264</c:v>
                </c:pt>
                <c:pt idx="2555">
                  <c:v>41263</c:v>
                </c:pt>
                <c:pt idx="2556">
                  <c:v>41262</c:v>
                </c:pt>
                <c:pt idx="2557">
                  <c:v>41261</c:v>
                </c:pt>
                <c:pt idx="2558">
                  <c:v>41260</c:v>
                </c:pt>
                <c:pt idx="2559">
                  <c:v>41257</c:v>
                </c:pt>
                <c:pt idx="2560">
                  <c:v>41256</c:v>
                </c:pt>
                <c:pt idx="2561">
                  <c:v>41255</c:v>
                </c:pt>
                <c:pt idx="2562">
                  <c:v>41254</c:v>
                </c:pt>
                <c:pt idx="2563">
                  <c:v>41253</c:v>
                </c:pt>
                <c:pt idx="2564">
                  <c:v>41250</c:v>
                </c:pt>
                <c:pt idx="2565">
                  <c:v>41249</c:v>
                </c:pt>
                <c:pt idx="2566">
                  <c:v>41248</c:v>
                </c:pt>
                <c:pt idx="2567">
                  <c:v>41247</c:v>
                </c:pt>
                <c:pt idx="2568">
                  <c:v>41246</c:v>
                </c:pt>
                <c:pt idx="2569">
                  <c:v>41243</c:v>
                </c:pt>
                <c:pt idx="2570">
                  <c:v>41242</c:v>
                </c:pt>
                <c:pt idx="2571">
                  <c:v>41241</c:v>
                </c:pt>
                <c:pt idx="2572">
                  <c:v>41240</c:v>
                </c:pt>
                <c:pt idx="2573">
                  <c:v>41239</c:v>
                </c:pt>
                <c:pt idx="2574">
                  <c:v>41236</c:v>
                </c:pt>
                <c:pt idx="2575">
                  <c:v>41235</c:v>
                </c:pt>
                <c:pt idx="2576">
                  <c:v>41234</c:v>
                </c:pt>
                <c:pt idx="2577">
                  <c:v>41233</c:v>
                </c:pt>
                <c:pt idx="2578">
                  <c:v>41232</c:v>
                </c:pt>
                <c:pt idx="2579">
                  <c:v>41229</c:v>
                </c:pt>
                <c:pt idx="2580">
                  <c:v>41228</c:v>
                </c:pt>
                <c:pt idx="2581">
                  <c:v>41227</c:v>
                </c:pt>
                <c:pt idx="2582">
                  <c:v>41226</c:v>
                </c:pt>
                <c:pt idx="2583">
                  <c:v>41225</c:v>
                </c:pt>
                <c:pt idx="2584">
                  <c:v>41222</c:v>
                </c:pt>
                <c:pt idx="2585">
                  <c:v>41221</c:v>
                </c:pt>
                <c:pt idx="2586">
                  <c:v>41220</c:v>
                </c:pt>
                <c:pt idx="2587">
                  <c:v>41219</c:v>
                </c:pt>
                <c:pt idx="2588">
                  <c:v>41218</c:v>
                </c:pt>
                <c:pt idx="2589">
                  <c:v>41215</c:v>
                </c:pt>
                <c:pt idx="2590">
                  <c:v>41214</c:v>
                </c:pt>
                <c:pt idx="2591">
                  <c:v>41213</c:v>
                </c:pt>
                <c:pt idx="2592">
                  <c:v>41212</c:v>
                </c:pt>
                <c:pt idx="2593">
                  <c:v>41211</c:v>
                </c:pt>
                <c:pt idx="2594">
                  <c:v>41208</c:v>
                </c:pt>
                <c:pt idx="2595">
                  <c:v>41207</c:v>
                </c:pt>
                <c:pt idx="2596">
                  <c:v>41206</c:v>
                </c:pt>
                <c:pt idx="2597">
                  <c:v>41205</c:v>
                </c:pt>
                <c:pt idx="2598">
                  <c:v>41204</c:v>
                </c:pt>
                <c:pt idx="2599">
                  <c:v>41201</c:v>
                </c:pt>
                <c:pt idx="2600">
                  <c:v>41200</c:v>
                </c:pt>
                <c:pt idx="2601">
                  <c:v>41199</c:v>
                </c:pt>
                <c:pt idx="2602">
                  <c:v>41198</c:v>
                </c:pt>
                <c:pt idx="2603">
                  <c:v>41197</c:v>
                </c:pt>
                <c:pt idx="2604">
                  <c:v>41194</c:v>
                </c:pt>
                <c:pt idx="2605">
                  <c:v>41193</c:v>
                </c:pt>
                <c:pt idx="2606">
                  <c:v>41192</c:v>
                </c:pt>
                <c:pt idx="2607">
                  <c:v>41191</c:v>
                </c:pt>
                <c:pt idx="2608">
                  <c:v>41190</c:v>
                </c:pt>
                <c:pt idx="2609">
                  <c:v>41180</c:v>
                </c:pt>
                <c:pt idx="2610">
                  <c:v>41179</c:v>
                </c:pt>
                <c:pt idx="2611">
                  <c:v>41178</c:v>
                </c:pt>
                <c:pt idx="2612">
                  <c:v>41177</c:v>
                </c:pt>
                <c:pt idx="2613">
                  <c:v>41176</c:v>
                </c:pt>
                <c:pt idx="2614">
                  <c:v>41173</c:v>
                </c:pt>
                <c:pt idx="2615">
                  <c:v>41172</c:v>
                </c:pt>
                <c:pt idx="2616">
                  <c:v>41171</c:v>
                </c:pt>
                <c:pt idx="2617">
                  <c:v>41170</c:v>
                </c:pt>
                <c:pt idx="2618">
                  <c:v>41169</c:v>
                </c:pt>
                <c:pt idx="2619">
                  <c:v>41166</c:v>
                </c:pt>
                <c:pt idx="2620">
                  <c:v>41165</c:v>
                </c:pt>
                <c:pt idx="2621">
                  <c:v>41164</c:v>
                </c:pt>
                <c:pt idx="2622">
                  <c:v>41163</c:v>
                </c:pt>
                <c:pt idx="2623">
                  <c:v>41162</c:v>
                </c:pt>
                <c:pt idx="2624">
                  <c:v>41159</c:v>
                </c:pt>
                <c:pt idx="2625">
                  <c:v>41158</c:v>
                </c:pt>
                <c:pt idx="2626">
                  <c:v>41157</c:v>
                </c:pt>
                <c:pt idx="2627">
                  <c:v>41156</c:v>
                </c:pt>
                <c:pt idx="2628">
                  <c:v>41155</c:v>
                </c:pt>
                <c:pt idx="2629">
                  <c:v>41152</c:v>
                </c:pt>
                <c:pt idx="2630">
                  <c:v>41151</c:v>
                </c:pt>
                <c:pt idx="2631">
                  <c:v>41150</c:v>
                </c:pt>
                <c:pt idx="2632">
                  <c:v>41149</c:v>
                </c:pt>
                <c:pt idx="2633">
                  <c:v>41148</c:v>
                </c:pt>
                <c:pt idx="2634">
                  <c:v>41145</c:v>
                </c:pt>
                <c:pt idx="2635">
                  <c:v>41144</c:v>
                </c:pt>
                <c:pt idx="2636">
                  <c:v>41143</c:v>
                </c:pt>
                <c:pt idx="2637">
                  <c:v>41142</c:v>
                </c:pt>
                <c:pt idx="2638">
                  <c:v>41141</c:v>
                </c:pt>
                <c:pt idx="2639">
                  <c:v>41138</c:v>
                </c:pt>
                <c:pt idx="2640">
                  <c:v>41137</c:v>
                </c:pt>
                <c:pt idx="2641">
                  <c:v>41136</c:v>
                </c:pt>
                <c:pt idx="2642">
                  <c:v>41135</c:v>
                </c:pt>
                <c:pt idx="2643">
                  <c:v>41134</c:v>
                </c:pt>
                <c:pt idx="2644">
                  <c:v>41131</c:v>
                </c:pt>
                <c:pt idx="2645">
                  <c:v>41130</c:v>
                </c:pt>
                <c:pt idx="2646">
                  <c:v>41129</c:v>
                </c:pt>
                <c:pt idx="2647">
                  <c:v>41128</c:v>
                </c:pt>
                <c:pt idx="2648">
                  <c:v>41127</c:v>
                </c:pt>
                <c:pt idx="2649">
                  <c:v>41124</c:v>
                </c:pt>
                <c:pt idx="2650">
                  <c:v>41123</c:v>
                </c:pt>
                <c:pt idx="2651">
                  <c:v>41122</c:v>
                </c:pt>
                <c:pt idx="2652">
                  <c:v>41121</c:v>
                </c:pt>
                <c:pt idx="2653">
                  <c:v>41120</c:v>
                </c:pt>
                <c:pt idx="2654">
                  <c:v>41117</c:v>
                </c:pt>
                <c:pt idx="2655">
                  <c:v>41116</c:v>
                </c:pt>
                <c:pt idx="2656">
                  <c:v>41115</c:v>
                </c:pt>
                <c:pt idx="2657">
                  <c:v>41114</c:v>
                </c:pt>
                <c:pt idx="2658">
                  <c:v>41113</c:v>
                </c:pt>
                <c:pt idx="2659">
                  <c:v>41110</c:v>
                </c:pt>
                <c:pt idx="2660">
                  <c:v>41109</c:v>
                </c:pt>
                <c:pt idx="2661">
                  <c:v>41108</c:v>
                </c:pt>
                <c:pt idx="2662">
                  <c:v>41107</c:v>
                </c:pt>
                <c:pt idx="2663">
                  <c:v>41106</c:v>
                </c:pt>
                <c:pt idx="2664">
                  <c:v>41103</c:v>
                </c:pt>
                <c:pt idx="2665">
                  <c:v>41102</c:v>
                </c:pt>
                <c:pt idx="2666">
                  <c:v>41101</c:v>
                </c:pt>
                <c:pt idx="2667">
                  <c:v>41100</c:v>
                </c:pt>
                <c:pt idx="2668">
                  <c:v>41099</c:v>
                </c:pt>
                <c:pt idx="2669">
                  <c:v>41096</c:v>
                </c:pt>
                <c:pt idx="2670">
                  <c:v>41095</c:v>
                </c:pt>
                <c:pt idx="2671">
                  <c:v>41094</c:v>
                </c:pt>
                <c:pt idx="2672">
                  <c:v>41093</c:v>
                </c:pt>
                <c:pt idx="2673">
                  <c:v>41092</c:v>
                </c:pt>
                <c:pt idx="2674">
                  <c:v>41089</c:v>
                </c:pt>
                <c:pt idx="2675">
                  <c:v>41088</c:v>
                </c:pt>
                <c:pt idx="2676">
                  <c:v>41087</c:v>
                </c:pt>
                <c:pt idx="2677">
                  <c:v>41086</c:v>
                </c:pt>
                <c:pt idx="2678">
                  <c:v>41085</c:v>
                </c:pt>
                <c:pt idx="2679">
                  <c:v>41081</c:v>
                </c:pt>
                <c:pt idx="2680">
                  <c:v>41080</c:v>
                </c:pt>
                <c:pt idx="2681">
                  <c:v>41079</c:v>
                </c:pt>
                <c:pt idx="2682">
                  <c:v>41078</c:v>
                </c:pt>
                <c:pt idx="2683">
                  <c:v>41075</c:v>
                </c:pt>
                <c:pt idx="2684">
                  <c:v>41074</c:v>
                </c:pt>
                <c:pt idx="2685">
                  <c:v>41073</c:v>
                </c:pt>
                <c:pt idx="2686">
                  <c:v>41072</c:v>
                </c:pt>
                <c:pt idx="2687">
                  <c:v>41071</c:v>
                </c:pt>
                <c:pt idx="2688">
                  <c:v>41068</c:v>
                </c:pt>
                <c:pt idx="2689">
                  <c:v>41067</c:v>
                </c:pt>
                <c:pt idx="2690">
                  <c:v>41066</c:v>
                </c:pt>
                <c:pt idx="2691">
                  <c:v>41065</c:v>
                </c:pt>
                <c:pt idx="2692">
                  <c:v>41064</c:v>
                </c:pt>
                <c:pt idx="2693">
                  <c:v>41061</c:v>
                </c:pt>
                <c:pt idx="2694">
                  <c:v>41060</c:v>
                </c:pt>
                <c:pt idx="2695">
                  <c:v>41059</c:v>
                </c:pt>
                <c:pt idx="2696">
                  <c:v>41058</c:v>
                </c:pt>
                <c:pt idx="2697">
                  <c:v>41057</c:v>
                </c:pt>
                <c:pt idx="2698">
                  <c:v>41054</c:v>
                </c:pt>
                <c:pt idx="2699">
                  <c:v>41053</c:v>
                </c:pt>
                <c:pt idx="2700">
                  <c:v>41052</c:v>
                </c:pt>
                <c:pt idx="2701">
                  <c:v>41051</c:v>
                </c:pt>
                <c:pt idx="2702">
                  <c:v>41050</c:v>
                </c:pt>
                <c:pt idx="2703">
                  <c:v>41047</c:v>
                </c:pt>
                <c:pt idx="2704">
                  <c:v>41046</c:v>
                </c:pt>
                <c:pt idx="2705">
                  <c:v>41045</c:v>
                </c:pt>
                <c:pt idx="2706">
                  <c:v>41044</c:v>
                </c:pt>
                <c:pt idx="2707">
                  <c:v>41043</c:v>
                </c:pt>
                <c:pt idx="2708">
                  <c:v>41040</c:v>
                </c:pt>
                <c:pt idx="2709">
                  <c:v>41039</c:v>
                </c:pt>
                <c:pt idx="2710">
                  <c:v>41038</c:v>
                </c:pt>
                <c:pt idx="2711">
                  <c:v>41037</c:v>
                </c:pt>
                <c:pt idx="2712">
                  <c:v>41036</c:v>
                </c:pt>
                <c:pt idx="2713">
                  <c:v>41033</c:v>
                </c:pt>
                <c:pt idx="2714">
                  <c:v>41032</c:v>
                </c:pt>
                <c:pt idx="2715">
                  <c:v>41031</c:v>
                </c:pt>
                <c:pt idx="2716">
                  <c:v>41026</c:v>
                </c:pt>
                <c:pt idx="2717">
                  <c:v>41025</c:v>
                </c:pt>
                <c:pt idx="2718">
                  <c:v>41024</c:v>
                </c:pt>
                <c:pt idx="2719">
                  <c:v>41023</c:v>
                </c:pt>
                <c:pt idx="2720">
                  <c:v>41022</c:v>
                </c:pt>
                <c:pt idx="2721">
                  <c:v>41019</c:v>
                </c:pt>
                <c:pt idx="2722">
                  <c:v>41018</c:v>
                </c:pt>
                <c:pt idx="2723">
                  <c:v>41017</c:v>
                </c:pt>
                <c:pt idx="2724">
                  <c:v>41016</c:v>
                </c:pt>
                <c:pt idx="2725">
                  <c:v>41015</c:v>
                </c:pt>
                <c:pt idx="2726">
                  <c:v>41012</c:v>
                </c:pt>
                <c:pt idx="2727">
                  <c:v>41011</c:v>
                </c:pt>
                <c:pt idx="2728">
                  <c:v>41010</c:v>
                </c:pt>
                <c:pt idx="2729">
                  <c:v>41009</c:v>
                </c:pt>
                <c:pt idx="2730">
                  <c:v>41008</c:v>
                </c:pt>
                <c:pt idx="2731">
                  <c:v>41005</c:v>
                </c:pt>
                <c:pt idx="2732">
                  <c:v>41004</c:v>
                </c:pt>
                <c:pt idx="2733">
                  <c:v>40998</c:v>
                </c:pt>
                <c:pt idx="2734">
                  <c:v>40997</c:v>
                </c:pt>
                <c:pt idx="2735">
                  <c:v>40996</c:v>
                </c:pt>
                <c:pt idx="2736">
                  <c:v>40995</c:v>
                </c:pt>
                <c:pt idx="2737">
                  <c:v>40994</c:v>
                </c:pt>
                <c:pt idx="2738">
                  <c:v>40991</c:v>
                </c:pt>
                <c:pt idx="2739">
                  <c:v>40990</c:v>
                </c:pt>
                <c:pt idx="2740">
                  <c:v>40989</c:v>
                </c:pt>
                <c:pt idx="2741">
                  <c:v>40988</c:v>
                </c:pt>
                <c:pt idx="2742">
                  <c:v>40987</c:v>
                </c:pt>
                <c:pt idx="2743">
                  <c:v>40984</c:v>
                </c:pt>
                <c:pt idx="2744">
                  <c:v>40983</c:v>
                </c:pt>
                <c:pt idx="2745">
                  <c:v>40982</c:v>
                </c:pt>
                <c:pt idx="2746">
                  <c:v>40981</c:v>
                </c:pt>
                <c:pt idx="2747">
                  <c:v>40980</c:v>
                </c:pt>
                <c:pt idx="2748">
                  <c:v>40977</c:v>
                </c:pt>
                <c:pt idx="2749">
                  <c:v>40976</c:v>
                </c:pt>
                <c:pt idx="2750">
                  <c:v>40975</c:v>
                </c:pt>
                <c:pt idx="2751">
                  <c:v>40974</c:v>
                </c:pt>
                <c:pt idx="2752">
                  <c:v>40973</c:v>
                </c:pt>
                <c:pt idx="2753">
                  <c:v>40970</c:v>
                </c:pt>
                <c:pt idx="2754">
                  <c:v>40969</c:v>
                </c:pt>
                <c:pt idx="2755">
                  <c:v>40968</c:v>
                </c:pt>
                <c:pt idx="2756">
                  <c:v>40967</c:v>
                </c:pt>
                <c:pt idx="2757">
                  <c:v>40966</c:v>
                </c:pt>
                <c:pt idx="2758">
                  <c:v>40963</c:v>
                </c:pt>
                <c:pt idx="2759">
                  <c:v>40962</c:v>
                </c:pt>
                <c:pt idx="2760">
                  <c:v>40961</c:v>
                </c:pt>
                <c:pt idx="2761">
                  <c:v>40960</c:v>
                </c:pt>
                <c:pt idx="2762">
                  <c:v>40959</c:v>
                </c:pt>
                <c:pt idx="2763">
                  <c:v>40956</c:v>
                </c:pt>
                <c:pt idx="2764">
                  <c:v>40955</c:v>
                </c:pt>
                <c:pt idx="2765">
                  <c:v>40954</c:v>
                </c:pt>
                <c:pt idx="2766">
                  <c:v>40953</c:v>
                </c:pt>
                <c:pt idx="2767">
                  <c:v>40952</c:v>
                </c:pt>
                <c:pt idx="2768">
                  <c:v>40949</c:v>
                </c:pt>
                <c:pt idx="2769">
                  <c:v>40948</c:v>
                </c:pt>
                <c:pt idx="2770">
                  <c:v>40947</c:v>
                </c:pt>
                <c:pt idx="2771">
                  <c:v>40946</c:v>
                </c:pt>
                <c:pt idx="2772">
                  <c:v>40945</c:v>
                </c:pt>
                <c:pt idx="2773">
                  <c:v>40942</c:v>
                </c:pt>
                <c:pt idx="2774">
                  <c:v>40941</c:v>
                </c:pt>
                <c:pt idx="2775">
                  <c:v>40940</c:v>
                </c:pt>
                <c:pt idx="2776">
                  <c:v>40939</c:v>
                </c:pt>
                <c:pt idx="2777">
                  <c:v>40938</c:v>
                </c:pt>
                <c:pt idx="2778">
                  <c:v>40928</c:v>
                </c:pt>
                <c:pt idx="2779">
                  <c:v>40927</c:v>
                </c:pt>
                <c:pt idx="2780">
                  <c:v>40926</c:v>
                </c:pt>
                <c:pt idx="2781">
                  <c:v>40925</c:v>
                </c:pt>
                <c:pt idx="2782">
                  <c:v>40924</c:v>
                </c:pt>
                <c:pt idx="2783">
                  <c:v>40921</c:v>
                </c:pt>
                <c:pt idx="2784">
                  <c:v>40920</c:v>
                </c:pt>
                <c:pt idx="2785">
                  <c:v>40919</c:v>
                </c:pt>
                <c:pt idx="2786">
                  <c:v>40918</c:v>
                </c:pt>
                <c:pt idx="2787">
                  <c:v>40917</c:v>
                </c:pt>
                <c:pt idx="2788">
                  <c:v>40914</c:v>
                </c:pt>
                <c:pt idx="2789">
                  <c:v>40913</c:v>
                </c:pt>
                <c:pt idx="2790">
                  <c:v>40912</c:v>
                </c:pt>
              </c:numCache>
            </c:numRef>
          </c:cat>
          <c:val>
            <c:numRef>
              <c:f>'000300.SH  沪深300'!$B$2:$B$2792</c:f>
              <c:numCache>
                <c:formatCode>#,##0.0000</c:formatCode>
                <c:ptCount val="2791"/>
                <c:pt idx="0">
                  <c:v>3842.4515999999999</c:v>
                </c:pt>
                <c:pt idx="1">
                  <c:v>3821.8434999999999</c:v>
                </c:pt>
                <c:pt idx="2">
                  <c:v>3840.7986000000001</c:v>
                </c:pt>
                <c:pt idx="3">
                  <c:v>3845.4333999999999</c:v>
                </c:pt>
                <c:pt idx="4">
                  <c:v>3809.6961999999999</c:v>
                </c:pt>
                <c:pt idx="5">
                  <c:v>3864.0322999999999</c:v>
                </c:pt>
                <c:pt idx="6">
                  <c:v>3924.2377000000001</c:v>
                </c:pt>
                <c:pt idx="7">
                  <c:v>3930.9079000000002</c:v>
                </c:pt>
                <c:pt idx="8">
                  <c:v>3963.3508999999999</c:v>
                </c:pt>
                <c:pt idx="9">
                  <c:v>3925.4994000000002</c:v>
                </c:pt>
                <c:pt idx="10">
                  <c:v>3864.0246999999999</c:v>
                </c:pt>
                <c:pt idx="11">
                  <c:v>3864.9074000000001</c:v>
                </c:pt>
                <c:pt idx="12">
                  <c:v>3844.4324000000001</c:v>
                </c:pt>
                <c:pt idx="13">
                  <c:v>3836.7026000000001</c:v>
                </c:pt>
                <c:pt idx="14">
                  <c:v>3820.1867000000002</c:v>
                </c:pt>
                <c:pt idx="15">
                  <c:v>3789.3418000000001</c:v>
                </c:pt>
                <c:pt idx="16">
                  <c:v>3808.1628999999998</c:v>
                </c:pt>
                <c:pt idx="17">
                  <c:v>3844.2492000000002</c:v>
                </c:pt>
                <c:pt idx="18">
                  <c:v>3861.8337000000001</c:v>
                </c:pt>
                <c:pt idx="19">
                  <c:v>3806.8679000000002</c:v>
                </c:pt>
                <c:pt idx="20">
                  <c:v>3798.5434</c:v>
                </c:pt>
                <c:pt idx="21">
                  <c:v>3837.7530999999999</c:v>
                </c:pt>
                <c:pt idx="22">
                  <c:v>3833.9416000000001</c:v>
                </c:pt>
                <c:pt idx="23">
                  <c:v>3850.9511000000002</c:v>
                </c:pt>
                <c:pt idx="24">
                  <c:v>3850.4996000000001</c:v>
                </c:pt>
                <c:pt idx="25">
                  <c:v>3859.0934999999999</c:v>
                </c:pt>
                <c:pt idx="26">
                  <c:v>3913.1882000000001</c:v>
                </c:pt>
                <c:pt idx="27">
                  <c:v>3969.3276999999998</c:v>
                </c:pt>
                <c:pt idx="28">
                  <c:v>3944.5403000000001</c:v>
                </c:pt>
                <c:pt idx="29">
                  <c:v>3956.0700999999999</c:v>
                </c:pt>
                <c:pt idx="30">
                  <c:v>3960.165</c:v>
                </c:pt>
                <c:pt idx="31">
                  <c:v>3978.2053999999998</c:v>
                </c:pt>
                <c:pt idx="32">
                  <c:v>3998.8872000000001</c:v>
                </c:pt>
                <c:pt idx="33">
                  <c:v>3937.7622000000001</c:v>
                </c:pt>
                <c:pt idx="34">
                  <c:v>3990.6637000000001</c:v>
                </c:pt>
                <c:pt idx="35">
                  <c:v>3996.8694999999998</c:v>
                </c:pt>
                <c:pt idx="36">
                  <c:v>4027.8753999999999</c:v>
                </c:pt>
                <c:pt idx="37">
                  <c:v>4062.6624000000002</c:v>
                </c:pt>
                <c:pt idx="38">
                  <c:v>4016.8773999999999</c:v>
                </c:pt>
                <c:pt idx="39">
                  <c:v>4030.2471</c:v>
                </c:pt>
                <c:pt idx="40">
                  <c:v>4029.0857999999998</c:v>
                </c:pt>
                <c:pt idx="41">
                  <c:v>3988.4185000000002</c:v>
                </c:pt>
                <c:pt idx="42">
                  <c:v>3959.2323000000001</c:v>
                </c:pt>
                <c:pt idx="43">
                  <c:v>3962.6658000000002</c:v>
                </c:pt>
                <c:pt idx="44">
                  <c:v>3982.6428999999998</c:v>
                </c:pt>
                <c:pt idx="45">
                  <c:v>4032.5672</c:v>
                </c:pt>
                <c:pt idx="46">
                  <c:v>4113.0191999999997</c:v>
                </c:pt>
                <c:pt idx="47">
                  <c:v>4124.5589</c:v>
                </c:pt>
                <c:pt idx="48">
                  <c:v>4162.0320000000002</c:v>
                </c:pt>
                <c:pt idx="49">
                  <c:v>4149.3836000000001</c:v>
                </c:pt>
                <c:pt idx="50">
                  <c:v>4091.9987999999998</c:v>
                </c:pt>
                <c:pt idx="51">
                  <c:v>4068.9785999999999</c:v>
                </c:pt>
                <c:pt idx="52">
                  <c:v>4097.2875999999997</c:v>
                </c:pt>
                <c:pt idx="53">
                  <c:v>4100.1478999999999</c:v>
                </c:pt>
                <c:pt idx="54">
                  <c:v>4104.8118000000004</c:v>
                </c:pt>
                <c:pt idx="55">
                  <c:v>4123.2799000000005</c:v>
                </c:pt>
                <c:pt idx="56">
                  <c:v>4096.6400000000003</c:v>
                </c:pt>
                <c:pt idx="57">
                  <c:v>4103.1052</c:v>
                </c:pt>
                <c:pt idx="58">
                  <c:v>4090.5675999999999</c:v>
                </c:pt>
                <c:pt idx="59">
                  <c:v>4050.9256999999998</c:v>
                </c:pt>
                <c:pt idx="60">
                  <c:v>4038.5257000000001</c:v>
                </c:pt>
                <c:pt idx="61">
                  <c:v>4006.1439999999998</c:v>
                </c:pt>
                <c:pt idx="62">
                  <c:v>3999.5147000000002</c:v>
                </c:pt>
                <c:pt idx="63">
                  <c:v>4012.4771000000001</c:v>
                </c:pt>
                <c:pt idx="64">
                  <c:v>4027.0457000000001</c:v>
                </c:pt>
                <c:pt idx="65">
                  <c:v>4039.0895</c:v>
                </c:pt>
                <c:pt idx="66">
                  <c:v>3999.4427000000001</c:v>
                </c:pt>
                <c:pt idx="67">
                  <c:v>3982.3782000000001</c:v>
                </c:pt>
                <c:pt idx="68">
                  <c:v>3939.0770000000002</c:v>
                </c:pt>
                <c:pt idx="69">
                  <c:v>3958.8193999999999</c:v>
                </c:pt>
                <c:pt idx="70">
                  <c:v>3939.1505000000002</c:v>
                </c:pt>
                <c:pt idx="71">
                  <c:v>3986.902</c:v>
                </c:pt>
                <c:pt idx="72">
                  <c:v>3984.6956</c:v>
                </c:pt>
                <c:pt idx="73">
                  <c:v>4008.6860000000001</c:v>
                </c:pt>
                <c:pt idx="74">
                  <c:v>3967.1352000000002</c:v>
                </c:pt>
                <c:pt idx="75">
                  <c:v>4019.8505</c:v>
                </c:pt>
                <c:pt idx="76">
                  <c:v>4034.1077</c:v>
                </c:pt>
                <c:pt idx="77">
                  <c:v>4048.8519000000001</c:v>
                </c:pt>
                <c:pt idx="78">
                  <c:v>4109.0101999999997</c:v>
                </c:pt>
                <c:pt idx="79">
                  <c:v>4130.5513000000001</c:v>
                </c:pt>
                <c:pt idx="80">
                  <c:v>4117.7376999999997</c:v>
                </c:pt>
                <c:pt idx="81">
                  <c:v>4126.9414999999999</c:v>
                </c:pt>
                <c:pt idx="82">
                  <c:v>4069.4587000000001</c:v>
                </c:pt>
                <c:pt idx="83">
                  <c:v>4043.8444</c:v>
                </c:pt>
                <c:pt idx="84">
                  <c:v>4061.0457000000001</c:v>
                </c:pt>
                <c:pt idx="85">
                  <c:v>4103.6463000000003</c:v>
                </c:pt>
                <c:pt idx="86">
                  <c:v>4106.9506000000001</c:v>
                </c:pt>
                <c:pt idx="87">
                  <c:v>4144.3536000000004</c:v>
                </c:pt>
                <c:pt idx="88">
                  <c:v>4133.4895999999999</c:v>
                </c:pt>
                <c:pt idx="89">
                  <c:v>4034.5070000000001</c:v>
                </c:pt>
                <c:pt idx="90">
                  <c:v>4093.4875999999999</c:v>
                </c:pt>
                <c:pt idx="91">
                  <c:v>4123.6893</c:v>
                </c:pt>
                <c:pt idx="92">
                  <c:v>4145.2902000000004</c:v>
                </c:pt>
                <c:pt idx="93">
                  <c:v>4143.5739999999996</c:v>
                </c:pt>
                <c:pt idx="94">
                  <c:v>4106.3096999999998</c:v>
                </c:pt>
                <c:pt idx="95">
                  <c:v>4130.8564999999999</c:v>
                </c:pt>
                <c:pt idx="96">
                  <c:v>4076.1410999999998</c:v>
                </c:pt>
                <c:pt idx="97">
                  <c:v>4094.2334999999998</c:v>
                </c:pt>
                <c:pt idx="98">
                  <c:v>4086.8779</c:v>
                </c:pt>
                <c:pt idx="99">
                  <c:v>4141.6319000000003</c:v>
                </c:pt>
                <c:pt idx="100">
                  <c:v>4181.1493</c:v>
                </c:pt>
                <c:pt idx="101">
                  <c:v>4195.9332000000004</c:v>
                </c:pt>
                <c:pt idx="102">
                  <c:v>4156.8577999999998</c:v>
                </c:pt>
                <c:pt idx="103">
                  <c:v>4201.3450000000003</c:v>
                </c:pt>
                <c:pt idx="104">
                  <c:v>4181.5267000000003</c:v>
                </c:pt>
                <c:pt idx="105">
                  <c:v>4156.0077000000001</c:v>
                </c:pt>
                <c:pt idx="106">
                  <c:v>4130.3143</c:v>
                </c:pt>
                <c:pt idx="107">
                  <c:v>4137.2421999999997</c:v>
                </c:pt>
                <c:pt idx="108">
                  <c:v>4137.9642999999996</c:v>
                </c:pt>
                <c:pt idx="109">
                  <c:v>4074.3771999999999</c:v>
                </c:pt>
                <c:pt idx="110">
                  <c:v>4017.8692000000001</c:v>
                </c:pt>
                <c:pt idx="111">
                  <c:v>4010.0309000000002</c:v>
                </c:pt>
                <c:pt idx="112">
                  <c:v>4017.4737</c:v>
                </c:pt>
                <c:pt idx="113">
                  <c:v>4013.1196</c:v>
                </c:pt>
                <c:pt idx="114">
                  <c:v>3980.8888000000002</c:v>
                </c:pt>
                <c:pt idx="115">
                  <c:v>3968.5781999999999</c:v>
                </c:pt>
                <c:pt idx="116">
                  <c:v>3892.9477000000002</c:v>
                </c:pt>
                <c:pt idx="117">
                  <c:v>3887.8991999999998</c:v>
                </c:pt>
                <c:pt idx="118">
                  <c:v>3871.6338000000001</c:v>
                </c:pt>
                <c:pt idx="119">
                  <c:v>3856.7006999999999</c:v>
                </c:pt>
                <c:pt idx="120">
                  <c:v>3871.2644</c:v>
                </c:pt>
                <c:pt idx="121">
                  <c:v>3887.8539999999998</c:v>
                </c:pt>
                <c:pt idx="122">
                  <c:v>3843.4886999999999</c:v>
                </c:pt>
                <c:pt idx="123">
                  <c:v>3828.2188000000001</c:v>
                </c:pt>
                <c:pt idx="124">
                  <c:v>3836.0279999999998</c:v>
                </c:pt>
                <c:pt idx="125">
                  <c:v>3830.5383999999999</c:v>
                </c:pt>
                <c:pt idx="126">
                  <c:v>3829.0173</c:v>
                </c:pt>
                <c:pt idx="127">
                  <c:v>3893.2206999999999</c:v>
                </c:pt>
                <c:pt idx="128">
                  <c:v>3954.2269999999999</c:v>
                </c:pt>
                <c:pt idx="129">
                  <c:v>3951.9884999999999</c:v>
                </c:pt>
                <c:pt idx="130">
                  <c:v>3954.8856999999998</c:v>
                </c:pt>
                <c:pt idx="131">
                  <c:v>3945.6813000000002</c:v>
                </c:pt>
                <c:pt idx="132">
                  <c:v>3953.4432999999999</c:v>
                </c:pt>
                <c:pt idx="133">
                  <c:v>3998.2442000000001</c:v>
                </c:pt>
                <c:pt idx="134">
                  <c:v>3959.1797999999999</c:v>
                </c:pt>
                <c:pt idx="135">
                  <c:v>3958.4409000000001</c:v>
                </c:pt>
                <c:pt idx="136">
                  <c:v>3968.1979000000001</c:v>
                </c:pt>
                <c:pt idx="137">
                  <c:v>3946.8759</c:v>
                </c:pt>
                <c:pt idx="138">
                  <c:v>3870.9477999999999</c:v>
                </c:pt>
                <c:pt idx="139">
                  <c:v>3894.7687000000001</c:v>
                </c:pt>
                <c:pt idx="140">
                  <c:v>3853.0365000000002</c:v>
                </c:pt>
                <c:pt idx="141">
                  <c:v>3848.4223999999999</c:v>
                </c:pt>
                <c:pt idx="142">
                  <c:v>3733.2424000000001</c:v>
                </c:pt>
                <c:pt idx="143">
                  <c:v>3775.7764000000002</c:v>
                </c:pt>
                <c:pt idx="144">
                  <c:v>3756.8081999999999</c:v>
                </c:pt>
                <c:pt idx="145">
                  <c:v>3773.5286999999998</c:v>
                </c:pt>
                <c:pt idx="146">
                  <c:v>3769.5727000000002</c:v>
                </c:pt>
                <c:pt idx="147">
                  <c:v>3769.1269000000002</c:v>
                </c:pt>
                <c:pt idx="148">
                  <c:v>3801.5686000000001</c:v>
                </c:pt>
                <c:pt idx="149">
                  <c:v>3818.6640000000002</c:v>
                </c:pt>
                <c:pt idx="150">
                  <c:v>3834.3899000000001</c:v>
                </c:pt>
                <c:pt idx="151">
                  <c:v>3865.9726000000001</c:v>
                </c:pt>
                <c:pt idx="152">
                  <c:v>3794.0171</c:v>
                </c:pt>
                <c:pt idx="153">
                  <c:v>3788.4387000000002</c:v>
                </c:pt>
                <c:pt idx="154">
                  <c:v>3685.6885000000002</c:v>
                </c:pt>
                <c:pt idx="155">
                  <c:v>3714.2703999999999</c:v>
                </c:pt>
                <c:pt idx="156">
                  <c:v>3749.3251</c:v>
                </c:pt>
                <c:pt idx="157">
                  <c:v>3775.2970999999998</c:v>
                </c:pt>
                <c:pt idx="158">
                  <c:v>3767.1745999999998</c:v>
                </c:pt>
                <c:pt idx="159">
                  <c:v>3647.8966</c:v>
                </c:pt>
                <c:pt idx="160">
                  <c:v>3677.8051</c:v>
                </c:pt>
                <c:pt idx="161">
                  <c:v>3634.1732000000002</c:v>
                </c:pt>
                <c:pt idx="162">
                  <c:v>3508.7033999999999</c:v>
                </c:pt>
                <c:pt idx="163">
                  <c:v>3541.3294999999998</c:v>
                </c:pt>
                <c:pt idx="164">
                  <c:v>3631.1448</c:v>
                </c:pt>
                <c:pt idx="165">
                  <c:v>3656.9027000000001</c:v>
                </c:pt>
                <c:pt idx="166">
                  <c:v>3627.4542000000001</c:v>
                </c:pt>
                <c:pt idx="167">
                  <c:v>3633.3733000000002</c:v>
                </c:pt>
                <c:pt idx="168">
                  <c:v>3742.8928999999998</c:v>
                </c:pt>
                <c:pt idx="169">
                  <c:v>3754.9268999999999</c:v>
                </c:pt>
                <c:pt idx="170">
                  <c:v>3776.5335</c:v>
                </c:pt>
                <c:pt idx="171">
                  <c:v>3838.2667000000001</c:v>
                </c:pt>
                <c:pt idx="172">
                  <c:v>3846.4119000000001</c:v>
                </c:pt>
                <c:pt idx="173">
                  <c:v>3842.4697999999999</c:v>
                </c:pt>
                <c:pt idx="174">
                  <c:v>3752.6729</c:v>
                </c:pt>
                <c:pt idx="175">
                  <c:v>3784.3063999999999</c:v>
                </c:pt>
                <c:pt idx="176">
                  <c:v>3727.6867000000002</c:v>
                </c:pt>
                <c:pt idx="177">
                  <c:v>3720.9364999999998</c:v>
                </c:pt>
                <c:pt idx="178">
                  <c:v>3804.8852999999999</c:v>
                </c:pt>
                <c:pt idx="179">
                  <c:v>3827.1433999999999</c:v>
                </c:pt>
                <c:pt idx="180">
                  <c:v>3828.7098000000001</c:v>
                </c:pt>
                <c:pt idx="181">
                  <c:v>3892.2950000000001</c:v>
                </c:pt>
                <c:pt idx="182">
                  <c:v>3836.6772999999998</c:v>
                </c:pt>
                <c:pt idx="183">
                  <c:v>3856.0212000000001</c:v>
                </c:pt>
                <c:pt idx="184">
                  <c:v>3869.3440000000001</c:v>
                </c:pt>
                <c:pt idx="185">
                  <c:v>3903.7348000000002</c:v>
                </c:pt>
                <c:pt idx="186">
                  <c:v>3932.8361</c:v>
                </c:pt>
                <c:pt idx="187">
                  <c:v>3928.0001000000002</c:v>
                </c:pt>
                <c:pt idx="188">
                  <c:v>3932.6826000000001</c:v>
                </c:pt>
                <c:pt idx="189">
                  <c:v>4027.1185999999998</c:v>
                </c:pt>
                <c:pt idx="190">
                  <c:v>4065.3589999999999</c:v>
                </c:pt>
                <c:pt idx="191">
                  <c:v>4111.1144999999997</c:v>
                </c:pt>
                <c:pt idx="192">
                  <c:v>4093.7874000000002</c:v>
                </c:pt>
                <c:pt idx="193">
                  <c:v>4037.6839</c:v>
                </c:pt>
                <c:pt idx="194">
                  <c:v>4054.9830000000002</c:v>
                </c:pt>
                <c:pt idx="195">
                  <c:v>4052.2802000000001</c:v>
                </c:pt>
                <c:pt idx="196">
                  <c:v>4015.4263999999998</c:v>
                </c:pt>
                <c:pt idx="197">
                  <c:v>4023.6131</c:v>
                </c:pt>
                <c:pt idx="198">
                  <c:v>4043.7395000000001</c:v>
                </c:pt>
                <c:pt idx="199">
                  <c:v>4078.8402000000001</c:v>
                </c:pt>
                <c:pt idx="200">
                  <c:v>4075.7937000000002</c:v>
                </c:pt>
                <c:pt idx="201">
                  <c:v>4089.5205000000001</c:v>
                </c:pt>
                <c:pt idx="202">
                  <c:v>4107.5455000000002</c:v>
                </c:pt>
                <c:pt idx="203">
                  <c:v>4116.2395999999999</c:v>
                </c:pt>
                <c:pt idx="204">
                  <c:v>4082.4195</c:v>
                </c:pt>
                <c:pt idx="205">
                  <c:v>4161.0823</c:v>
                </c:pt>
                <c:pt idx="206">
                  <c:v>4181.3964999999998</c:v>
                </c:pt>
                <c:pt idx="207">
                  <c:v>4151.0738000000001</c:v>
                </c:pt>
                <c:pt idx="208">
                  <c:v>4180.0995999999996</c:v>
                </c:pt>
                <c:pt idx="209">
                  <c:v>4216.9585999999999</c:v>
                </c:pt>
                <c:pt idx="210">
                  <c:v>4177.8370000000004</c:v>
                </c:pt>
                <c:pt idx="211">
                  <c:v>4185.6794</c:v>
                </c:pt>
                <c:pt idx="212">
                  <c:v>4191.152</c:v>
                </c:pt>
                <c:pt idx="213">
                  <c:v>4193.5428000000002</c:v>
                </c:pt>
                <c:pt idx="214">
                  <c:v>4109.7372999999998</c:v>
                </c:pt>
                <c:pt idx="215">
                  <c:v>4156.2906999999996</c:v>
                </c:pt>
                <c:pt idx="216">
                  <c:v>4148.0745999999999</c:v>
                </c:pt>
                <c:pt idx="217">
                  <c:v>4156.9111000000003</c:v>
                </c:pt>
                <c:pt idx="218">
                  <c:v>4101.5366999999997</c:v>
                </c:pt>
                <c:pt idx="219">
                  <c:v>4066.9753999999998</c:v>
                </c:pt>
                <c:pt idx="220">
                  <c:v>4107.0240000000003</c:v>
                </c:pt>
                <c:pt idx="221">
                  <c:v>4188.6783999999998</c:v>
                </c:pt>
                <c:pt idx="222">
                  <c:v>4170.1018999999997</c:v>
                </c:pt>
                <c:pt idx="223">
                  <c:v>4225.6733000000004</c:v>
                </c:pt>
                <c:pt idx="224">
                  <c:v>4225.0357000000004</c:v>
                </c:pt>
                <c:pt idx="225">
                  <c:v>4245.9758000000002</c:v>
                </c:pt>
                <c:pt idx="226">
                  <c:v>4212.6441000000004</c:v>
                </c:pt>
                <c:pt idx="227">
                  <c:v>4238.2340999999997</c:v>
                </c:pt>
                <c:pt idx="228">
                  <c:v>4236.0577999999996</c:v>
                </c:pt>
                <c:pt idx="229">
                  <c:v>4283.8027000000002</c:v>
                </c:pt>
                <c:pt idx="230">
                  <c:v>4269.3401000000003</c:v>
                </c:pt>
                <c:pt idx="231">
                  <c:v>4292.5857999999998</c:v>
                </c:pt>
                <c:pt idx="232">
                  <c:v>4248.5272999999997</c:v>
                </c:pt>
                <c:pt idx="233">
                  <c:v>4322.0742</c:v>
                </c:pt>
                <c:pt idx="234">
                  <c:v>4321.4616999999998</c:v>
                </c:pt>
                <c:pt idx="235">
                  <c:v>4313.6184000000003</c:v>
                </c:pt>
                <c:pt idx="236">
                  <c:v>4354.6166999999996</c:v>
                </c:pt>
                <c:pt idx="237">
                  <c:v>4428.7809999999999</c:v>
                </c:pt>
                <c:pt idx="238">
                  <c:v>4443.4736000000003</c:v>
                </c:pt>
                <c:pt idx="239">
                  <c:v>4423.9697999999999</c:v>
                </c:pt>
                <c:pt idx="240">
                  <c:v>4489.5383000000002</c:v>
                </c:pt>
                <c:pt idx="241">
                  <c:v>4496.0303000000004</c:v>
                </c:pt>
                <c:pt idx="242">
                  <c:v>4466.7178999999996</c:v>
                </c:pt>
                <c:pt idx="243">
                  <c:v>4485.0108</c:v>
                </c:pt>
                <c:pt idx="244">
                  <c:v>4421.357</c:v>
                </c:pt>
                <c:pt idx="245">
                  <c:v>4490.5165999999999</c:v>
                </c:pt>
                <c:pt idx="246">
                  <c:v>4444.2638999999999</c:v>
                </c:pt>
                <c:pt idx="247">
                  <c:v>4394.7722999999996</c:v>
                </c:pt>
                <c:pt idx="248">
                  <c:v>4343.8780999999999</c:v>
                </c:pt>
                <c:pt idx="249">
                  <c:v>4270.6226999999999</c:v>
                </c:pt>
                <c:pt idx="250">
                  <c:v>4325.5657000000001</c:v>
                </c:pt>
                <c:pt idx="251">
                  <c:v>4330.4327999999996</c:v>
                </c:pt>
                <c:pt idx="252">
                  <c:v>4309.0443999999998</c:v>
                </c:pt>
                <c:pt idx="253">
                  <c:v>4250.0613999999996</c:v>
                </c:pt>
                <c:pt idx="254">
                  <c:v>4278.2178000000004</c:v>
                </c:pt>
                <c:pt idx="255">
                  <c:v>4222.3113999999996</c:v>
                </c:pt>
                <c:pt idx="256">
                  <c:v>4189.3527000000004</c:v>
                </c:pt>
                <c:pt idx="257">
                  <c:v>4238.9935999999998</c:v>
                </c:pt>
                <c:pt idx="258">
                  <c:v>4175.6746999999996</c:v>
                </c:pt>
                <c:pt idx="259">
                  <c:v>4219.8122000000003</c:v>
                </c:pt>
                <c:pt idx="260">
                  <c:v>4179.1284999999998</c:v>
                </c:pt>
                <c:pt idx="261">
                  <c:v>4166.085</c:v>
                </c:pt>
                <c:pt idx="262">
                  <c:v>4089.5682000000002</c:v>
                </c:pt>
                <c:pt idx="263">
                  <c:v>4083.1772000000001</c:v>
                </c:pt>
                <c:pt idx="264">
                  <c:v>4091.5176000000001</c:v>
                </c:pt>
                <c:pt idx="265">
                  <c:v>4029.0178999999998</c:v>
                </c:pt>
                <c:pt idx="266">
                  <c:v>4001.2988</c:v>
                </c:pt>
                <c:pt idx="267">
                  <c:v>3993.0446000000002</c:v>
                </c:pt>
                <c:pt idx="268">
                  <c:v>3983.1783999999998</c:v>
                </c:pt>
                <c:pt idx="269">
                  <c:v>3959.1541000000002</c:v>
                </c:pt>
                <c:pt idx="270">
                  <c:v>4053.9823000000001</c:v>
                </c:pt>
                <c:pt idx="271">
                  <c:v>4077.5998</c:v>
                </c:pt>
                <c:pt idx="272">
                  <c:v>3999.5983999999999</c:v>
                </c:pt>
                <c:pt idx="273">
                  <c:v>3991.9069</c:v>
                </c:pt>
                <c:pt idx="274">
                  <c:v>4005.8933999999999</c:v>
                </c:pt>
                <c:pt idx="275">
                  <c:v>3956.5378000000001</c:v>
                </c:pt>
                <c:pt idx="276">
                  <c:v>3988.6001999999999</c:v>
                </c:pt>
                <c:pt idx="277">
                  <c:v>3958.74</c:v>
                </c:pt>
                <c:pt idx="278">
                  <c:v>3976.4231</c:v>
                </c:pt>
                <c:pt idx="279">
                  <c:v>3919.8683999999998</c:v>
                </c:pt>
                <c:pt idx="280">
                  <c:v>3877.4364</c:v>
                </c:pt>
                <c:pt idx="281">
                  <c:v>3908.8150000000001</c:v>
                </c:pt>
                <c:pt idx="282">
                  <c:v>4010.2102</c:v>
                </c:pt>
                <c:pt idx="283">
                  <c:v>4016.241</c:v>
                </c:pt>
                <c:pt idx="284">
                  <c:v>3921.1073000000001</c:v>
                </c:pt>
                <c:pt idx="285">
                  <c:v>3895.5360999999998</c:v>
                </c:pt>
                <c:pt idx="286">
                  <c:v>3784.1197999999999</c:v>
                </c:pt>
                <c:pt idx="287">
                  <c:v>3814.9126999999999</c:v>
                </c:pt>
                <c:pt idx="288">
                  <c:v>4013.2498000000001</c:v>
                </c:pt>
                <c:pt idx="289">
                  <c:v>3995.83</c:v>
                </c:pt>
                <c:pt idx="290">
                  <c:v>4070.7889</c:v>
                </c:pt>
                <c:pt idx="291">
                  <c:v>4134.9017000000003</c:v>
                </c:pt>
                <c:pt idx="292">
                  <c:v>4166.3843999999999</c:v>
                </c:pt>
                <c:pt idx="293">
                  <c:v>4188.7471999999998</c:v>
                </c:pt>
                <c:pt idx="294">
                  <c:v>4191.5684000000001</c:v>
                </c:pt>
                <c:pt idx="295">
                  <c:v>4139.7370000000001</c:v>
                </c:pt>
                <c:pt idx="296">
                  <c:v>4179.9727000000003</c:v>
                </c:pt>
                <c:pt idx="297">
                  <c:v>4100.0703000000003</c:v>
                </c:pt>
                <c:pt idx="298">
                  <c:v>4230.7668999999996</c:v>
                </c:pt>
                <c:pt idx="299">
                  <c:v>4209.0998</c:v>
                </c:pt>
                <c:pt idx="300">
                  <c:v>4263.8410999999996</c:v>
                </c:pt>
                <c:pt idx="301">
                  <c:v>4276.1580000000004</c:v>
                </c:pt>
                <c:pt idx="302">
                  <c:v>4222.5968000000003</c:v>
                </c:pt>
                <c:pt idx="303">
                  <c:v>4254.0989</c:v>
                </c:pt>
                <c:pt idx="304">
                  <c:v>4134.1441000000004</c:v>
                </c:pt>
                <c:pt idx="305">
                  <c:v>4148.4663</c:v>
                </c:pt>
                <c:pt idx="306">
                  <c:v>4174.5742</c:v>
                </c:pt>
                <c:pt idx="307">
                  <c:v>4251.3060999999998</c:v>
                </c:pt>
                <c:pt idx="308">
                  <c:v>4276.5173999999997</c:v>
                </c:pt>
                <c:pt idx="309">
                  <c:v>4255.2950000000001</c:v>
                </c:pt>
                <c:pt idx="310">
                  <c:v>4258.7458999999999</c:v>
                </c:pt>
                <c:pt idx="311">
                  <c:v>4265.9017000000003</c:v>
                </c:pt>
                <c:pt idx="312">
                  <c:v>4237.6956</c:v>
                </c:pt>
                <c:pt idx="313">
                  <c:v>4156.0810000000001</c:v>
                </c:pt>
                <c:pt idx="314">
                  <c:v>3983.8119999999999</c:v>
                </c:pt>
                <c:pt idx="315">
                  <c:v>4174.7577000000001</c:v>
                </c:pt>
                <c:pt idx="316">
                  <c:v>4306.5217000000002</c:v>
                </c:pt>
                <c:pt idx="317">
                  <c:v>4292.8374000000003</c:v>
                </c:pt>
                <c:pt idx="318">
                  <c:v>4226.3463000000002</c:v>
                </c:pt>
                <c:pt idx="319">
                  <c:v>4265.3909999999996</c:v>
                </c:pt>
                <c:pt idx="320">
                  <c:v>4352.7775000000001</c:v>
                </c:pt>
                <c:pt idx="321">
                  <c:v>4496.4300999999996</c:v>
                </c:pt>
                <c:pt idx="322">
                  <c:v>4551.6283000000003</c:v>
                </c:pt>
                <c:pt idx="323">
                  <c:v>4578.6007</c:v>
                </c:pt>
                <c:pt idx="324">
                  <c:v>4619.6862000000001</c:v>
                </c:pt>
                <c:pt idx="325">
                  <c:v>4581.6459000000004</c:v>
                </c:pt>
                <c:pt idx="326">
                  <c:v>4573.4246999999996</c:v>
                </c:pt>
                <c:pt idx="327">
                  <c:v>4529.3189000000002</c:v>
                </c:pt>
                <c:pt idx="328">
                  <c:v>4623.0465000000004</c:v>
                </c:pt>
                <c:pt idx="329">
                  <c:v>4574.1526999999996</c:v>
                </c:pt>
                <c:pt idx="330">
                  <c:v>4634.3140999999996</c:v>
                </c:pt>
                <c:pt idx="331">
                  <c:v>4651.2358000000004</c:v>
                </c:pt>
                <c:pt idx="332">
                  <c:v>4629.1648999999998</c:v>
                </c:pt>
                <c:pt idx="333">
                  <c:v>4617.9893000000002</c:v>
                </c:pt>
                <c:pt idx="334">
                  <c:v>4600.1025</c:v>
                </c:pt>
                <c:pt idx="335">
                  <c:v>4551.6877999999997</c:v>
                </c:pt>
                <c:pt idx="336">
                  <c:v>4601.3953000000001</c:v>
                </c:pt>
                <c:pt idx="337">
                  <c:v>4639.8625000000002</c:v>
                </c:pt>
                <c:pt idx="338">
                  <c:v>4652.0609000000004</c:v>
                </c:pt>
                <c:pt idx="339">
                  <c:v>4608.7728999999999</c:v>
                </c:pt>
                <c:pt idx="340">
                  <c:v>4634.0898999999999</c:v>
                </c:pt>
                <c:pt idx="341">
                  <c:v>4563.7719999999999</c:v>
                </c:pt>
                <c:pt idx="342">
                  <c:v>4619.8765000000003</c:v>
                </c:pt>
                <c:pt idx="343">
                  <c:v>4712.3109000000004</c:v>
                </c:pt>
                <c:pt idx="344">
                  <c:v>4678.4511000000002</c:v>
                </c:pt>
                <c:pt idx="345">
                  <c:v>4786.7376999999997</c:v>
                </c:pt>
                <c:pt idx="346">
                  <c:v>4779.3141999999998</c:v>
                </c:pt>
                <c:pt idx="347">
                  <c:v>4823.5091000000002</c:v>
                </c:pt>
                <c:pt idx="348">
                  <c:v>4780.3783999999996</c:v>
                </c:pt>
                <c:pt idx="349">
                  <c:v>4813.3472000000002</c:v>
                </c:pt>
                <c:pt idx="350">
                  <c:v>4767.2762000000002</c:v>
                </c:pt>
                <c:pt idx="351">
                  <c:v>4726.7317000000003</c:v>
                </c:pt>
                <c:pt idx="352">
                  <c:v>4765.9191000000001</c:v>
                </c:pt>
                <c:pt idx="353">
                  <c:v>4845.5787</c:v>
                </c:pt>
                <c:pt idx="354">
                  <c:v>4797.7735000000002</c:v>
                </c:pt>
                <c:pt idx="355">
                  <c:v>4844.0451000000003</c:v>
                </c:pt>
                <c:pt idx="356">
                  <c:v>4822.3689000000004</c:v>
                </c:pt>
                <c:pt idx="357">
                  <c:v>4818.2317999999996</c:v>
                </c:pt>
                <c:pt idx="358">
                  <c:v>4868.1202000000003</c:v>
                </c:pt>
                <c:pt idx="359">
                  <c:v>4917.7653</c:v>
                </c:pt>
                <c:pt idx="360">
                  <c:v>4940.3733000000002</c:v>
                </c:pt>
                <c:pt idx="361">
                  <c:v>4921.5109000000002</c:v>
                </c:pt>
                <c:pt idx="362">
                  <c:v>4883.4804000000004</c:v>
                </c:pt>
                <c:pt idx="363">
                  <c:v>4955.9643999999998</c:v>
                </c:pt>
                <c:pt idx="364">
                  <c:v>4919.3238000000001</c:v>
                </c:pt>
                <c:pt idx="365">
                  <c:v>4921.3449000000001</c:v>
                </c:pt>
                <c:pt idx="366">
                  <c:v>4948.7389000000003</c:v>
                </c:pt>
                <c:pt idx="367">
                  <c:v>4914.4543999999996</c:v>
                </c:pt>
                <c:pt idx="368">
                  <c:v>4913.4853000000003</c:v>
                </c:pt>
                <c:pt idx="369">
                  <c:v>4880.4178000000002</c:v>
                </c:pt>
                <c:pt idx="370">
                  <c:v>4954.7599</c:v>
                </c:pt>
                <c:pt idx="371">
                  <c:v>5034.7321000000002</c:v>
                </c:pt>
                <c:pt idx="372">
                  <c:v>5005.8990999999996</c:v>
                </c:pt>
                <c:pt idx="373">
                  <c:v>5049.6953000000003</c:v>
                </c:pt>
                <c:pt idx="374">
                  <c:v>5083.8006999999998</c:v>
                </c:pt>
                <c:pt idx="375">
                  <c:v>5055.1171999999997</c:v>
                </c:pt>
                <c:pt idx="376">
                  <c:v>5078.6900999999998</c:v>
                </c:pt>
                <c:pt idx="377">
                  <c:v>4995.9297999999999</c:v>
                </c:pt>
                <c:pt idx="378">
                  <c:v>4922.1014999999998</c:v>
                </c:pt>
                <c:pt idx="379">
                  <c:v>4892.6208999999999</c:v>
                </c:pt>
                <c:pt idx="380">
                  <c:v>4901.0174999999999</c:v>
                </c:pt>
                <c:pt idx="381">
                  <c:v>4856.1629999999996</c:v>
                </c:pt>
                <c:pt idx="382">
                  <c:v>4843.8509999999997</c:v>
                </c:pt>
                <c:pt idx="383">
                  <c:v>4832.0259999999998</c:v>
                </c:pt>
                <c:pt idx="384">
                  <c:v>4851.4229999999998</c:v>
                </c:pt>
                <c:pt idx="385">
                  <c:v>4860.1265000000003</c:v>
                </c:pt>
                <c:pt idx="386">
                  <c:v>4896.4416000000001</c:v>
                </c:pt>
                <c:pt idx="387">
                  <c:v>4916.6579000000002</c:v>
                </c:pt>
                <c:pt idx="388">
                  <c:v>4913.3456999999999</c:v>
                </c:pt>
                <c:pt idx="389">
                  <c:v>4912.3990000000003</c:v>
                </c:pt>
                <c:pt idx="390">
                  <c:v>4890.0574999999999</c:v>
                </c:pt>
                <c:pt idx="391">
                  <c:v>4837.6184999999996</c:v>
                </c:pt>
                <c:pt idx="392">
                  <c:v>4885.7543999999998</c:v>
                </c:pt>
                <c:pt idx="393">
                  <c:v>4883.3206</c:v>
                </c:pt>
                <c:pt idx="394">
                  <c:v>4882.3777</c:v>
                </c:pt>
                <c:pt idx="395">
                  <c:v>4888.3748999999998</c:v>
                </c:pt>
                <c:pt idx="396">
                  <c:v>4898.6529</c:v>
                </c:pt>
                <c:pt idx="397">
                  <c:v>4821.1925000000001</c:v>
                </c:pt>
                <c:pt idx="398">
                  <c:v>4846.7443999999996</c:v>
                </c:pt>
                <c:pt idx="399">
                  <c:v>4848.1795000000002</c:v>
                </c:pt>
                <c:pt idx="400">
                  <c:v>4842.3458000000001</c:v>
                </c:pt>
                <c:pt idx="401">
                  <c:v>4868.7419</c:v>
                </c:pt>
                <c:pt idx="402">
                  <c:v>4821.1118999999999</c:v>
                </c:pt>
                <c:pt idx="403">
                  <c:v>4839.8456999999999</c:v>
                </c:pt>
                <c:pt idx="404">
                  <c:v>4890.6850999999997</c:v>
                </c:pt>
                <c:pt idx="405">
                  <c:v>4908.7700999999997</c:v>
                </c:pt>
                <c:pt idx="406">
                  <c:v>4864.1379999999999</c:v>
                </c:pt>
                <c:pt idx="407">
                  <c:v>4898.1643999999997</c:v>
                </c:pt>
                <c:pt idx="408">
                  <c:v>4963.0983999999999</c:v>
                </c:pt>
                <c:pt idx="409">
                  <c:v>4979.5235000000002</c:v>
                </c:pt>
                <c:pt idx="410">
                  <c:v>4959.7254000000003</c:v>
                </c:pt>
                <c:pt idx="411">
                  <c:v>4928.0155999999997</c:v>
                </c:pt>
                <c:pt idx="412">
                  <c:v>4910.1845999999996</c:v>
                </c:pt>
                <c:pt idx="413">
                  <c:v>4922.7232000000004</c:v>
                </c:pt>
                <c:pt idx="414">
                  <c:v>4874.7753000000002</c:v>
                </c:pt>
                <c:pt idx="415">
                  <c:v>4932.1084000000001</c:v>
                </c:pt>
                <c:pt idx="416">
                  <c:v>4913.6122999999998</c:v>
                </c:pt>
                <c:pt idx="417">
                  <c:v>4940.1089000000002</c:v>
                </c:pt>
                <c:pt idx="418">
                  <c:v>4883.8369000000002</c:v>
                </c:pt>
                <c:pt idx="419">
                  <c:v>4936.1917999999996</c:v>
                </c:pt>
                <c:pt idx="420">
                  <c:v>4929.9408999999996</c:v>
                </c:pt>
                <c:pt idx="421">
                  <c:v>4866.3825999999999</c:v>
                </c:pt>
                <c:pt idx="422">
                  <c:v>4833.9281000000001</c:v>
                </c:pt>
                <c:pt idx="423">
                  <c:v>4883.8280000000004</c:v>
                </c:pt>
                <c:pt idx="424">
                  <c:v>4877.3698000000004</c:v>
                </c:pt>
                <c:pt idx="425">
                  <c:v>4849.4277000000002</c:v>
                </c:pt>
                <c:pt idx="426">
                  <c:v>4853.1957000000002</c:v>
                </c:pt>
                <c:pt idx="427">
                  <c:v>4821.7674999999999</c:v>
                </c:pt>
                <c:pt idx="428">
                  <c:v>4855.9402</c:v>
                </c:pt>
                <c:pt idx="429">
                  <c:v>4807.6977999999999</c:v>
                </c:pt>
                <c:pt idx="430">
                  <c:v>4867.3186999999998</c:v>
                </c:pt>
                <c:pt idx="431">
                  <c:v>4917.1616999999997</c:v>
                </c:pt>
                <c:pt idx="432">
                  <c:v>4991.6598000000004</c:v>
                </c:pt>
                <c:pt idx="433">
                  <c:v>5013.5218999999997</c:v>
                </c:pt>
                <c:pt idx="434">
                  <c:v>4970.0132999999996</c:v>
                </c:pt>
                <c:pt idx="435">
                  <c:v>4972.1324000000004</c:v>
                </c:pt>
                <c:pt idx="436">
                  <c:v>4992.8293999999996</c:v>
                </c:pt>
                <c:pt idx="437">
                  <c:v>4933.7262000000001</c:v>
                </c:pt>
                <c:pt idx="438">
                  <c:v>4843.0623999999998</c:v>
                </c:pt>
                <c:pt idx="439">
                  <c:v>4869.4112999999998</c:v>
                </c:pt>
                <c:pt idx="440">
                  <c:v>4869.4587000000001</c:v>
                </c:pt>
                <c:pt idx="441">
                  <c:v>4805.6099000000004</c:v>
                </c:pt>
                <c:pt idx="442">
                  <c:v>4813.2703000000001</c:v>
                </c:pt>
                <c:pt idx="443">
                  <c:v>4827.0433000000003</c:v>
                </c:pt>
                <c:pt idx="444">
                  <c:v>4801.6094000000003</c:v>
                </c:pt>
                <c:pt idx="445">
                  <c:v>4898.1571999999996</c:v>
                </c:pt>
                <c:pt idx="446">
                  <c:v>4888.3901999999998</c:v>
                </c:pt>
                <c:pt idx="447">
                  <c:v>4835.8782000000001</c:v>
                </c:pt>
                <c:pt idx="448">
                  <c:v>4769.2677999999996</c:v>
                </c:pt>
                <c:pt idx="449">
                  <c:v>4862.1394</c:v>
                </c:pt>
                <c:pt idx="450">
                  <c:v>4894.2384000000002</c:v>
                </c:pt>
                <c:pt idx="451">
                  <c:v>4837.4034000000001</c:v>
                </c:pt>
                <c:pt idx="452">
                  <c:v>4941.0676000000003</c:v>
                </c:pt>
                <c:pt idx="453">
                  <c:v>4945.9829</c:v>
                </c:pt>
                <c:pt idx="454">
                  <c:v>4973.3509000000004</c:v>
                </c:pt>
                <c:pt idx="455">
                  <c:v>5015.3406000000004</c:v>
                </c:pt>
                <c:pt idx="456">
                  <c:v>5043.1480000000001</c:v>
                </c:pt>
                <c:pt idx="457">
                  <c:v>4985.5627000000004</c:v>
                </c:pt>
                <c:pt idx="458">
                  <c:v>4921.5646999999999</c:v>
                </c:pt>
                <c:pt idx="459">
                  <c:v>4948.6702999999998</c:v>
                </c:pt>
                <c:pt idx="460">
                  <c:v>4978.8478999999998</c:v>
                </c:pt>
                <c:pt idx="461">
                  <c:v>4934.4583000000002</c:v>
                </c:pt>
                <c:pt idx="462">
                  <c:v>4933.7359999999999</c:v>
                </c:pt>
                <c:pt idx="463">
                  <c:v>4811.1695</c:v>
                </c:pt>
                <c:pt idx="464">
                  <c:v>4850.2745999999997</c:v>
                </c:pt>
                <c:pt idx="465">
                  <c:v>4760.4826000000003</c:v>
                </c:pt>
                <c:pt idx="466">
                  <c:v>4751.3130000000001</c:v>
                </c:pt>
                <c:pt idx="467">
                  <c:v>4925.299</c:v>
                </c:pt>
                <c:pt idx="468">
                  <c:v>5089.2281999999996</c:v>
                </c:pt>
                <c:pt idx="469">
                  <c:v>5151.7516999999998</c:v>
                </c:pt>
                <c:pt idx="470">
                  <c:v>5144.0428000000002</c:v>
                </c:pt>
                <c:pt idx="471">
                  <c:v>5108.9940999999999</c:v>
                </c:pt>
                <c:pt idx="472">
                  <c:v>5113.4944999999998</c:v>
                </c:pt>
                <c:pt idx="473">
                  <c:v>5094.7727000000004</c:v>
                </c:pt>
                <c:pt idx="474">
                  <c:v>5151.4625999999998</c:v>
                </c:pt>
                <c:pt idx="475">
                  <c:v>5083.0848999999998</c:v>
                </c:pt>
                <c:pt idx="476">
                  <c:v>5142.0991000000004</c:v>
                </c:pt>
                <c:pt idx="477">
                  <c:v>5132.7088000000003</c:v>
                </c:pt>
                <c:pt idx="478">
                  <c:v>5069.4360999999999</c:v>
                </c:pt>
                <c:pt idx="479">
                  <c:v>5088.2565999999997</c:v>
                </c:pt>
                <c:pt idx="480">
                  <c:v>5140.4898999999996</c:v>
                </c:pt>
                <c:pt idx="481">
                  <c:v>5083.1043</c:v>
                </c:pt>
                <c:pt idx="482">
                  <c:v>5085.7924000000003</c:v>
                </c:pt>
                <c:pt idx="483">
                  <c:v>5081.1171999999997</c:v>
                </c:pt>
                <c:pt idx="484">
                  <c:v>5229.6642000000002</c:v>
                </c:pt>
                <c:pt idx="485">
                  <c:v>5224.0410000000002</c:v>
                </c:pt>
                <c:pt idx="486">
                  <c:v>5190.5445</c:v>
                </c:pt>
                <c:pt idx="487">
                  <c:v>5251.7604000000001</c:v>
                </c:pt>
                <c:pt idx="488">
                  <c:v>5239.9683999999997</c:v>
                </c:pt>
                <c:pt idx="489">
                  <c:v>5155.9737999999998</c:v>
                </c:pt>
                <c:pt idx="490">
                  <c:v>5147.3937999999998</c:v>
                </c:pt>
                <c:pt idx="491">
                  <c:v>5122.1583000000001</c:v>
                </c:pt>
                <c:pt idx="492">
                  <c:v>5090.3854000000001</c:v>
                </c:pt>
                <c:pt idx="493">
                  <c:v>5102.4656999999997</c:v>
                </c:pt>
                <c:pt idx="494">
                  <c:v>5101.8923999999997</c:v>
                </c:pt>
                <c:pt idx="495">
                  <c:v>5080.4908999999998</c:v>
                </c:pt>
                <c:pt idx="496">
                  <c:v>5166.5596999999998</c:v>
                </c:pt>
                <c:pt idx="497">
                  <c:v>5224.7030000000004</c:v>
                </c:pt>
                <c:pt idx="498">
                  <c:v>5271.4660999999996</c:v>
                </c:pt>
                <c:pt idx="499">
                  <c:v>5236.4493000000002</c:v>
                </c:pt>
                <c:pt idx="500">
                  <c:v>5232.1165000000001</c:v>
                </c:pt>
                <c:pt idx="501">
                  <c:v>5277.6270999999997</c:v>
                </c:pt>
                <c:pt idx="502">
                  <c:v>5282.2772000000004</c:v>
                </c:pt>
                <c:pt idx="503">
                  <c:v>5255.2855</c:v>
                </c:pt>
                <c:pt idx="504">
                  <c:v>5289.9736000000003</c:v>
                </c:pt>
                <c:pt idx="505">
                  <c:v>5341.6797999999999</c:v>
                </c:pt>
                <c:pt idx="506">
                  <c:v>5331.5695999999998</c:v>
                </c:pt>
                <c:pt idx="507">
                  <c:v>5321.0886</c:v>
                </c:pt>
                <c:pt idx="508">
                  <c:v>5338.2329</c:v>
                </c:pt>
                <c:pt idx="509">
                  <c:v>5320.5927000000001</c:v>
                </c:pt>
                <c:pt idx="510">
                  <c:v>5318.4780000000001</c:v>
                </c:pt>
                <c:pt idx="511">
                  <c:v>5155.5874999999996</c:v>
                </c:pt>
                <c:pt idx="512">
                  <c:v>5134.1482999999998</c:v>
                </c:pt>
                <c:pt idx="513">
                  <c:v>5186.4120000000003</c:v>
                </c:pt>
                <c:pt idx="514">
                  <c:v>5172.2719999999999</c:v>
                </c:pt>
                <c:pt idx="515">
                  <c:v>5187.6013000000003</c:v>
                </c:pt>
                <c:pt idx="516">
                  <c:v>5184.9853000000003</c:v>
                </c:pt>
                <c:pt idx="517">
                  <c:v>5110.5901000000003</c:v>
                </c:pt>
                <c:pt idx="518">
                  <c:v>4992.9737999999998</c:v>
                </c:pt>
                <c:pt idx="519">
                  <c:v>5044.5481</c:v>
                </c:pt>
                <c:pt idx="520">
                  <c:v>5023.0595000000003</c:v>
                </c:pt>
                <c:pt idx="521">
                  <c:v>4992.4219999999996</c:v>
                </c:pt>
                <c:pt idx="522">
                  <c:v>4996.0527000000002</c:v>
                </c:pt>
                <c:pt idx="523">
                  <c:v>5061.1243999999997</c:v>
                </c:pt>
                <c:pt idx="524">
                  <c:v>5123.4889999999996</c:v>
                </c:pt>
                <c:pt idx="525">
                  <c:v>5164.1692000000003</c:v>
                </c:pt>
                <c:pt idx="526">
                  <c:v>5119.2421000000004</c:v>
                </c:pt>
                <c:pt idx="527">
                  <c:v>5090.5195000000003</c:v>
                </c:pt>
                <c:pt idx="528">
                  <c:v>5077.2371999999996</c:v>
                </c:pt>
                <c:pt idx="529">
                  <c:v>5135.4534000000003</c:v>
                </c:pt>
                <c:pt idx="530">
                  <c:v>5089.2434999999996</c:v>
                </c:pt>
                <c:pt idx="531">
                  <c:v>5098.7448999999997</c:v>
                </c:pt>
                <c:pt idx="532">
                  <c:v>5083.3653999999997</c:v>
                </c:pt>
                <c:pt idx="533">
                  <c:v>5087.0164999999997</c:v>
                </c:pt>
                <c:pt idx="534">
                  <c:v>4966.1810999999998</c:v>
                </c:pt>
                <c:pt idx="535">
                  <c:v>4948.9741000000004</c:v>
                </c:pt>
                <c:pt idx="536">
                  <c:v>4980.6279000000004</c:v>
                </c:pt>
                <c:pt idx="537">
                  <c:v>4939.6437999999998</c:v>
                </c:pt>
                <c:pt idx="538">
                  <c:v>4947.7458999999999</c:v>
                </c:pt>
                <c:pt idx="539">
                  <c:v>5035.3374000000003</c:v>
                </c:pt>
                <c:pt idx="540">
                  <c:v>5112.2085999999999</c:v>
                </c:pt>
                <c:pt idx="541">
                  <c:v>5103.7428</c:v>
                </c:pt>
                <c:pt idx="542">
                  <c:v>5140.3418000000001</c:v>
                </c:pt>
                <c:pt idx="543">
                  <c:v>5161.5568999999996</c:v>
                </c:pt>
                <c:pt idx="544">
                  <c:v>5110.7767999999996</c:v>
                </c:pt>
                <c:pt idx="545">
                  <c:v>5048.3607000000002</c:v>
                </c:pt>
                <c:pt idx="546">
                  <c:v>5094.7290999999996</c:v>
                </c:pt>
                <c:pt idx="547">
                  <c:v>5046.8773000000001</c:v>
                </c:pt>
                <c:pt idx="548">
                  <c:v>5037.9898999999996</c:v>
                </c:pt>
                <c:pt idx="549">
                  <c:v>4926.3468999999996</c:v>
                </c:pt>
                <c:pt idx="550">
                  <c:v>4928.6853000000001</c:v>
                </c:pt>
                <c:pt idx="551">
                  <c:v>5009.2458999999999</c:v>
                </c:pt>
                <c:pt idx="552">
                  <c:v>5057.152</c:v>
                </c:pt>
                <c:pt idx="553">
                  <c:v>5007.0906999999997</c:v>
                </c:pt>
                <c:pt idx="554">
                  <c:v>5141.7681000000002</c:v>
                </c:pt>
                <c:pt idx="555">
                  <c:v>5100.8581000000004</c:v>
                </c:pt>
                <c:pt idx="556">
                  <c:v>5079.3624</c:v>
                </c:pt>
                <c:pt idx="557">
                  <c:v>5035.5441000000001</c:v>
                </c:pt>
                <c:pt idx="558">
                  <c:v>5146.3786</c:v>
                </c:pt>
                <c:pt idx="559">
                  <c:v>5128.2156000000004</c:v>
                </c:pt>
                <c:pt idx="560">
                  <c:v>5003.6121000000003</c:v>
                </c:pt>
                <c:pt idx="561">
                  <c:v>4970.9993999999997</c:v>
                </c:pt>
                <c:pt idx="562">
                  <c:v>5080.0245999999997</c:v>
                </c:pt>
                <c:pt idx="563">
                  <c:v>5262.7957999999999</c:v>
                </c:pt>
                <c:pt idx="564">
                  <c:v>5280.7057999999997</c:v>
                </c:pt>
                <c:pt idx="565">
                  <c:v>5452.2124999999996</c:v>
                </c:pt>
                <c:pt idx="566">
                  <c:v>5349.6301000000003</c:v>
                </c:pt>
                <c:pt idx="567">
                  <c:v>5418.7837</c:v>
                </c:pt>
                <c:pt idx="568">
                  <c:v>5336.7609000000002</c:v>
                </c:pt>
                <c:pt idx="569">
                  <c:v>5469.5583999999999</c:v>
                </c:pt>
                <c:pt idx="570">
                  <c:v>5437.5682999999999</c:v>
                </c:pt>
                <c:pt idx="571">
                  <c:v>5579.6680999999999</c:v>
                </c:pt>
                <c:pt idx="572">
                  <c:v>5597.3326999999999</c:v>
                </c:pt>
                <c:pt idx="573">
                  <c:v>5778.8419999999996</c:v>
                </c:pt>
                <c:pt idx="574">
                  <c:v>5768.3814000000002</c:v>
                </c:pt>
                <c:pt idx="575">
                  <c:v>5807.7191000000003</c:v>
                </c:pt>
                <c:pt idx="576">
                  <c:v>5686.2502000000004</c:v>
                </c:pt>
                <c:pt idx="577">
                  <c:v>5564.5618000000004</c:v>
                </c:pt>
                <c:pt idx="578">
                  <c:v>5483.4139999999998</c:v>
                </c:pt>
                <c:pt idx="579">
                  <c:v>5473.9475000000002</c:v>
                </c:pt>
                <c:pt idx="580">
                  <c:v>5485.2007999999996</c:v>
                </c:pt>
                <c:pt idx="581">
                  <c:v>5501.0915000000005</c:v>
                </c:pt>
                <c:pt idx="582">
                  <c:v>5417.6484</c:v>
                </c:pt>
                <c:pt idx="583">
                  <c:v>5351.9646000000002</c:v>
                </c:pt>
                <c:pt idx="584">
                  <c:v>5377.1427000000003</c:v>
                </c:pt>
                <c:pt idx="585">
                  <c:v>5528.0033999999996</c:v>
                </c:pt>
                <c:pt idx="586">
                  <c:v>5512.9678000000004</c:v>
                </c:pt>
                <c:pt idx="587">
                  <c:v>5625.9232000000002</c:v>
                </c:pt>
                <c:pt idx="588">
                  <c:v>5569.7759999999998</c:v>
                </c:pt>
                <c:pt idx="589">
                  <c:v>5564.9692999999997</c:v>
                </c:pt>
                <c:pt idx="590">
                  <c:v>5476.4336000000003</c:v>
                </c:pt>
                <c:pt idx="591">
                  <c:v>5437.5234</c:v>
                </c:pt>
                <c:pt idx="592">
                  <c:v>5518.5204999999996</c:v>
                </c:pt>
                <c:pt idx="593">
                  <c:v>5458.0811999999996</c:v>
                </c:pt>
                <c:pt idx="594">
                  <c:v>5470.4562999999998</c:v>
                </c:pt>
                <c:pt idx="595">
                  <c:v>5577.9710999999998</c:v>
                </c:pt>
                <c:pt idx="596">
                  <c:v>5596.3525</c:v>
                </c:pt>
                <c:pt idx="597">
                  <c:v>5441.1583000000001</c:v>
                </c:pt>
                <c:pt idx="598">
                  <c:v>5495.4305999999997</c:v>
                </c:pt>
                <c:pt idx="599">
                  <c:v>5513.6567999999997</c:v>
                </c:pt>
                <c:pt idx="600">
                  <c:v>5417.6677</c:v>
                </c:pt>
                <c:pt idx="601">
                  <c:v>5368.5048999999999</c:v>
                </c:pt>
                <c:pt idx="602">
                  <c:v>5267.7181</c:v>
                </c:pt>
                <c:pt idx="603">
                  <c:v>5211.2884999999997</c:v>
                </c:pt>
                <c:pt idx="604">
                  <c:v>5113.7105000000001</c:v>
                </c:pt>
                <c:pt idx="605">
                  <c:v>5042.9360999999999</c:v>
                </c:pt>
                <c:pt idx="606">
                  <c:v>5064.4147000000003</c:v>
                </c:pt>
                <c:pt idx="607">
                  <c:v>5042.0137000000004</c:v>
                </c:pt>
                <c:pt idx="608">
                  <c:v>5000.0154000000002</c:v>
                </c:pt>
                <c:pt idx="609">
                  <c:v>5007.1234999999997</c:v>
                </c:pt>
                <c:pt idx="610">
                  <c:v>4964.7727000000004</c:v>
                </c:pt>
                <c:pt idx="611">
                  <c:v>5046.8396000000002</c:v>
                </c:pt>
                <c:pt idx="612">
                  <c:v>4999.9678000000004</c:v>
                </c:pt>
                <c:pt idx="613">
                  <c:v>5017.4784</c:v>
                </c:pt>
                <c:pt idx="614">
                  <c:v>4953.8670000000002</c:v>
                </c:pt>
                <c:pt idx="615">
                  <c:v>4945.1000000000004</c:v>
                </c:pt>
                <c:pt idx="616">
                  <c:v>4934.8352000000004</c:v>
                </c:pt>
                <c:pt idx="617">
                  <c:v>4889.6292000000003</c:v>
                </c:pt>
                <c:pt idx="618">
                  <c:v>4940.5249000000003</c:v>
                </c:pt>
                <c:pt idx="619">
                  <c:v>4942.6985999999997</c:v>
                </c:pt>
                <c:pt idx="620">
                  <c:v>5009.8786</c:v>
                </c:pt>
                <c:pt idx="621">
                  <c:v>5022.2350999999999</c:v>
                </c:pt>
                <c:pt idx="622">
                  <c:v>5065.9162999999999</c:v>
                </c:pt>
                <c:pt idx="623">
                  <c:v>5057.0603000000001</c:v>
                </c:pt>
                <c:pt idx="624">
                  <c:v>5067.1446999999998</c:v>
                </c:pt>
                <c:pt idx="625">
                  <c:v>5067.0982999999997</c:v>
                </c:pt>
                <c:pt idx="626">
                  <c:v>4960.2519000000002</c:v>
                </c:pt>
                <c:pt idx="627">
                  <c:v>4980.7650000000003</c:v>
                </c:pt>
                <c:pt idx="628">
                  <c:v>4919.5911999999998</c:v>
                </c:pt>
                <c:pt idx="629">
                  <c:v>4910.7</c:v>
                </c:pt>
                <c:pt idx="630">
                  <c:v>4974.2855</c:v>
                </c:pt>
                <c:pt idx="631">
                  <c:v>5005.0272999999997</c:v>
                </c:pt>
                <c:pt idx="632">
                  <c:v>4943.2882</c:v>
                </c:pt>
                <c:pt idx="633">
                  <c:v>4927.9890999999998</c:v>
                </c:pt>
                <c:pt idx="634">
                  <c:v>4891.6715999999997</c:v>
                </c:pt>
                <c:pt idx="635">
                  <c:v>4894.7860000000001</c:v>
                </c:pt>
                <c:pt idx="636">
                  <c:v>4904.1715999999997</c:v>
                </c:pt>
                <c:pt idx="637">
                  <c:v>4856.8513000000003</c:v>
                </c:pt>
                <c:pt idx="638">
                  <c:v>4908.4629999999997</c:v>
                </c:pt>
                <c:pt idx="639">
                  <c:v>4904.8981000000003</c:v>
                </c:pt>
                <c:pt idx="640">
                  <c:v>4953.8756000000003</c:v>
                </c:pt>
                <c:pt idx="641">
                  <c:v>4981.3496999999998</c:v>
                </c:pt>
                <c:pt idx="642">
                  <c:v>4885.7178000000004</c:v>
                </c:pt>
                <c:pt idx="643">
                  <c:v>4885.1117999999997</c:v>
                </c:pt>
                <c:pt idx="644">
                  <c:v>4813.6563999999998</c:v>
                </c:pt>
                <c:pt idx="645">
                  <c:v>4777.5608000000002</c:v>
                </c:pt>
                <c:pt idx="646">
                  <c:v>4720.8312999999998</c:v>
                </c:pt>
                <c:pt idx="647">
                  <c:v>4695.3338000000003</c:v>
                </c:pt>
                <c:pt idx="648">
                  <c:v>4772.9197999999997</c:v>
                </c:pt>
                <c:pt idx="649">
                  <c:v>4737.2718000000004</c:v>
                </c:pt>
                <c:pt idx="650">
                  <c:v>4699.2791999999999</c:v>
                </c:pt>
                <c:pt idx="651">
                  <c:v>4691.2358999999997</c:v>
                </c:pt>
                <c:pt idx="652">
                  <c:v>4718.4880999999996</c:v>
                </c:pt>
                <c:pt idx="653">
                  <c:v>4777.9844999999996</c:v>
                </c:pt>
                <c:pt idx="654">
                  <c:v>4792.8284000000003</c:v>
                </c:pt>
                <c:pt idx="655">
                  <c:v>4793.4672</c:v>
                </c:pt>
                <c:pt idx="656">
                  <c:v>4755.4879000000001</c:v>
                </c:pt>
                <c:pt idx="657">
                  <c:v>4791.6760000000004</c:v>
                </c:pt>
                <c:pt idx="658">
                  <c:v>4798.7361000000001</c:v>
                </c:pt>
                <c:pt idx="659">
                  <c:v>4807.1021000000001</c:v>
                </c:pt>
                <c:pt idx="660">
                  <c:v>4839.201</c:v>
                </c:pt>
                <c:pt idx="661">
                  <c:v>4823.1578</c:v>
                </c:pt>
                <c:pt idx="662">
                  <c:v>4681.1412</c:v>
                </c:pt>
                <c:pt idx="663">
                  <c:v>4587.3953000000001</c:v>
                </c:pt>
                <c:pt idx="664">
                  <c:v>4591.7992999999997</c:v>
                </c:pt>
                <c:pt idx="665">
                  <c:v>4581.9084999999995</c:v>
                </c:pt>
                <c:pt idx="666">
                  <c:v>4570.0216</c:v>
                </c:pt>
                <c:pt idx="667">
                  <c:v>4563.0657000000001</c:v>
                </c:pt>
                <c:pt idx="668">
                  <c:v>4652.3272999999999</c:v>
                </c:pt>
                <c:pt idx="669">
                  <c:v>4635.7608</c:v>
                </c:pt>
                <c:pt idx="670">
                  <c:v>4691.4281000000001</c:v>
                </c:pt>
                <c:pt idx="671">
                  <c:v>4737.0887000000002</c:v>
                </c:pt>
                <c:pt idx="672">
                  <c:v>4632.7142000000003</c:v>
                </c:pt>
                <c:pt idx="673">
                  <c:v>4657.3584000000001</c:v>
                </c:pt>
                <c:pt idx="674">
                  <c:v>4688.4826000000003</c:v>
                </c:pt>
                <c:pt idx="675">
                  <c:v>4651.0506999999998</c:v>
                </c:pt>
                <c:pt idx="676">
                  <c:v>4627.2825999999995</c:v>
                </c:pt>
                <c:pt idx="677">
                  <c:v>4581.9775</c:v>
                </c:pt>
                <c:pt idx="678">
                  <c:v>4584.5887000000002</c:v>
                </c:pt>
                <c:pt idx="679">
                  <c:v>4694.3894</c:v>
                </c:pt>
                <c:pt idx="680">
                  <c:v>4669.3676999999998</c:v>
                </c:pt>
                <c:pt idx="681">
                  <c:v>4770.2190000000001</c:v>
                </c:pt>
                <c:pt idx="682">
                  <c:v>4817.0951999999997</c:v>
                </c:pt>
                <c:pt idx="683">
                  <c:v>4843.8869999999997</c:v>
                </c:pt>
                <c:pt idx="684">
                  <c:v>4842.1223</c:v>
                </c:pt>
                <c:pt idx="685">
                  <c:v>4816.2152999999998</c:v>
                </c:pt>
                <c:pt idx="686">
                  <c:v>4844.2651999999998</c:v>
                </c:pt>
                <c:pt idx="687">
                  <c:v>4731.3450999999995</c:v>
                </c:pt>
                <c:pt idx="688">
                  <c:v>4706.1301999999996</c:v>
                </c:pt>
                <c:pt idx="689">
                  <c:v>4761.9507000000003</c:v>
                </c:pt>
                <c:pt idx="690">
                  <c:v>4755.8491000000004</c:v>
                </c:pt>
                <c:pt idx="691">
                  <c:v>4718.8431</c:v>
                </c:pt>
                <c:pt idx="692">
                  <c:v>4679.1544000000004</c:v>
                </c:pt>
                <c:pt idx="693">
                  <c:v>4740.6783999999998</c:v>
                </c:pt>
                <c:pt idx="694">
                  <c:v>4812.7564000000002</c:v>
                </c:pt>
                <c:pt idx="695">
                  <c:v>4815.2260999999999</c:v>
                </c:pt>
                <c:pt idx="696">
                  <c:v>4704.6288000000004</c:v>
                </c:pt>
                <c:pt idx="697">
                  <c:v>4635.7125999999998</c:v>
                </c:pt>
                <c:pt idx="698">
                  <c:v>4647.6445999999996</c:v>
                </c:pt>
                <c:pt idx="699">
                  <c:v>4681.7837</c:v>
                </c:pt>
                <c:pt idx="700">
                  <c:v>4724.8697000000002</c:v>
                </c:pt>
                <c:pt idx="701">
                  <c:v>4707.9261999999999</c:v>
                </c:pt>
                <c:pt idx="702">
                  <c:v>4762.7641999999996</c:v>
                </c:pt>
                <c:pt idx="703">
                  <c:v>4777.1089000000002</c:v>
                </c:pt>
                <c:pt idx="704">
                  <c:v>4775.8023999999996</c:v>
                </c:pt>
                <c:pt idx="705">
                  <c:v>4771.3108000000002</c:v>
                </c:pt>
                <c:pt idx="706">
                  <c:v>4695.0461999999998</c:v>
                </c:pt>
                <c:pt idx="707">
                  <c:v>4656.1505999999999</c:v>
                </c:pt>
                <c:pt idx="708">
                  <c:v>4679.0079999999998</c:v>
                </c:pt>
                <c:pt idx="709">
                  <c:v>4568.2575999999999</c:v>
                </c:pt>
                <c:pt idx="710">
                  <c:v>4528.45</c:v>
                </c:pt>
                <c:pt idx="711">
                  <c:v>4505.5906000000004</c:v>
                </c:pt>
                <c:pt idx="712">
                  <c:v>4712.4357</c:v>
                </c:pt>
                <c:pt idx="713">
                  <c:v>4714.4453999999996</c:v>
                </c:pt>
                <c:pt idx="714">
                  <c:v>4691.0424999999996</c:v>
                </c:pt>
                <c:pt idx="715">
                  <c:v>4680.3046000000004</c:v>
                </c:pt>
                <c:pt idx="716">
                  <c:v>4544.7007000000003</c:v>
                </c:pt>
                <c:pt idx="717">
                  <c:v>4516.2532000000001</c:v>
                </c:pt>
                <c:pt idx="718">
                  <c:v>4744.4687000000004</c:v>
                </c:pt>
                <c:pt idx="719">
                  <c:v>4806.6902</c:v>
                </c:pt>
                <c:pt idx="720">
                  <c:v>4852.9611999999997</c:v>
                </c:pt>
                <c:pt idx="721">
                  <c:v>4753.1333000000004</c:v>
                </c:pt>
                <c:pt idx="722">
                  <c:v>4840.7712000000001</c:v>
                </c:pt>
                <c:pt idx="723">
                  <c:v>4774.0042000000003</c:v>
                </c:pt>
                <c:pt idx="724">
                  <c:v>4698.1264000000001</c:v>
                </c:pt>
                <c:pt idx="725">
                  <c:v>4670.0949000000001</c:v>
                </c:pt>
                <c:pt idx="726">
                  <c:v>4419.5955000000004</c:v>
                </c:pt>
                <c:pt idx="727">
                  <c:v>4335.8445000000002</c:v>
                </c:pt>
                <c:pt idx="728">
                  <c:v>4247.7834999999995</c:v>
                </c:pt>
                <c:pt idx="729">
                  <c:v>4163.9637000000002</c:v>
                </c:pt>
                <c:pt idx="730">
                  <c:v>4109.7164000000002</c:v>
                </c:pt>
                <c:pt idx="731">
                  <c:v>4138.9894999999997</c:v>
                </c:pt>
                <c:pt idx="732">
                  <c:v>4121.7943999999998</c:v>
                </c:pt>
                <c:pt idx="733">
                  <c:v>4102.0459000000001</c:v>
                </c:pt>
                <c:pt idx="734">
                  <c:v>4098.7094999999999</c:v>
                </c:pt>
                <c:pt idx="735">
                  <c:v>4044.3842</c:v>
                </c:pt>
                <c:pt idx="736">
                  <c:v>4017.5940999999998</c:v>
                </c:pt>
                <c:pt idx="737">
                  <c:v>4014.5702000000001</c:v>
                </c:pt>
                <c:pt idx="738">
                  <c:v>3954.9883</c:v>
                </c:pt>
                <c:pt idx="739">
                  <c:v>4003.0828999999999</c:v>
                </c:pt>
                <c:pt idx="740">
                  <c:v>3995.8845999999999</c:v>
                </c:pt>
                <c:pt idx="741">
                  <c:v>4039.7051000000001</c:v>
                </c:pt>
                <c:pt idx="742">
                  <c:v>4047.0293000000001</c:v>
                </c:pt>
                <c:pt idx="743">
                  <c:v>4021.9549000000002</c:v>
                </c:pt>
                <c:pt idx="744">
                  <c:v>4001.2509</c:v>
                </c:pt>
                <c:pt idx="745">
                  <c:v>3982.1851000000001</c:v>
                </c:pt>
                <c:pt idx="746">
                  <c:v>3983.6477</c:v>
                </c:pt>
                <c:pt idx="747">
                  <c:v>3983.5677000000001</c:v>
                </c:pt>
                <c:pt idx="748">
                  <c:v>3971.3402000000001</c:v>
                </c:pt>
                <c:pt idx="749">
                  <c:v>3867.0232000000001</c:v>
                </c:pt>
                <c:pt idx="750">
                  <c:v>3856.6324</c:v>
                </c:pt>
                <c:pt idx="751">
                  <c:v>3845.6134999999999</c:v>
                </c:pt>
                <c:pt idx="752">
                  <c:v>3872.7701000000002</c:v>
                </c:pt>
                <c:pt idx="753">
                  <c:v>3829.3245000000002</c:v>
                </c:pt>
                <c:pt idx="754">
                  <c:v>3824.0639999999999</c:v>
                </c:pt>
                <c:pt idx="755">
                  <c:v>3913.7948999999999</c:v>
                </c:pt>
                <c:pt idx="756">
                  <c:v>3935.2220000000002</c:v>
                </c:pt>
                <c:pt idx="757">
                  <c:v>3956.2494999999999</c:v>
                </c:pt>
                <c:pt idx="758">
                  <c:v>3922.9117000000001</c:v>
                </c:pt>
                <c:pt idx="759">
                  <c:v>3912.8159000000001</c:v>
                </c:pt>
                <c:pt idx="760">
                  <c:v>3925.2177000000001</c:v>
                </c:pt>
                <c:pt idx="761">
                  <c:v>3968.2529</c:v>
                </c:pt>
                <c:pt idx="762">
                  <c:v>3960.2377999999999</c:v>
                </c:pt>
                <c:pt idx="763">
                  <c:v>3960.1803</c:v>
                </c:pt>
                <c:pt idx="764">
                  <c:v>3963.6217000000001</c:v>
                </c:pt>
                <c:pt idx="765">
                  <c:v>3924.8946000000001</c:v>
                </c:pt>
                <c:pt idx="766">
                  <c:v>3936.2539000000002</c:v>
                </c:pt>
                <c:pt idx="767">
                  <c:v>3912.5772000000002</c:v>
                </c:pt>
                <c:pt idx="768">
                  <c:v>3867.0320000000002</c:v>
                </c:pt>
                <c:pt idx="769">
                  <c:v>3849.1464999999998</c:v>
                </c:pt>
                <c:pt idx="770">
                  <c:v>3822.7689999999998</c:v>
                </c:pt>
                <c:pt idx="771">
                  <c:v>3796.9721</c:v>
                </c:pt>
                <c:pt idx="772">
                  <c:v>3829.7525000000001</c:v>
                </c:pt>
                <c:pt idx="773">
                  <c:v>3839.3834000000002</c:v>
                </c:pt>
                <c:pt idx="774">
                  <c:v>3808.0473999999999</c:v>
                </c:pt>
                <c:pt idx="775">
                  <c:v>3853.4551000000001</c:v>
                </c:pt>
                <c:pt idx="776">
                  <c:v>3839.4870999999998</c:v>
                </c:pt>
                <c:pt idx="777">
                  <c:v>3802.3806</c:v>
                </c:pt>
                <c:pt idx="778">
                  <c:v>3797.3622999999998</c:v>
                </c:pt>
                <c:pt idx="779">
                  <c:v>3825.6990999999998</c:v>
                </c:pt>
                <c:pt idx="780">
                  <c:v>3753.2566000000002</c:v>
                </c:pt>
                <c:pt idx="781">
                  <c:v>3769.1781999999998</c:v>
                </c:pt>
                <c:pt idx="782">
                  <c:v>3792.8105</c:v>
                </c:pt>
                <c:pt idx="783">
                  <c:v>3780.3445000000002</c:v>
                </c:pt>
                <c:pt idx="784">
                  <c:v>3798.0214000000001</c:v>
                </c:pt>
                <c:pt idx="785">
                  <c:v>3713.2183</c:v>
                </c:pt>
                <c:pt idx="786">
                  <c:v>3734.5306</c:v>
                </c:pt>
                <c:pt idx="787">
                  <c:v>3675.0758000000001</c:v>
                </c:pt>
                <c:pt idx="788">
                  <c:v>3686.1550999999999</c:v>
                </c:pt>
                <c:pt idx="789">
                  <c:v>3674.1107999999999</c:v>
                </c:pt>
                <c:pt idx="790">
                  <c:v>3710.0605</c:v>
                </c:pt>
                <c:pt idx="791">
                  <c:v>3698.0472</c:v>
                </c:pt>
                <c:pt idx="792">
                  <c:v>3722.5180999999998</c:v>
                </c:pt>
                <c:pt idx="793">
                  <c:v>3625.1145999999999</c:v>
                </c:pt>
                <c:pt idx="794">
                  <c:v>3530.3058000000001</c:v>
                </c:pt>
                <c:pt idx="795">
                  <c:v>3653.2239</c:v>
                </c:pt>
                <c:pt idx="796">
                  <c:v>3589.0925999999999</c:v>
                </c:pt>
                <c:pt idx="797">
                  <c:v>3636.2565</c:v>
                </c:pt>
                <c:pt idx="798">
                  <c:v>3709.6822000000002</c:v>
                </c:pt>
                <c:pt idx="799">
                  <c:v>3727.8398000000002</c:v>
                </c:pt>
                <c:pt idx="800">
                  <c:v>3895.3128000000002</c:v>
                </c:pt>
                <c:pt idx="801">
                  <c:v>3950.9110999999998</c:v>
                </c:pt>
                <c:pt idx="802">
                  <c:v>4028.4288999999999</c:v>
                </c:pt>
                <c:pt idx="803">
                  <c:v>4082.7314999999999</c:v>
                </c:pt>
                <c:pt idx="804">
                  <c:v>3997.1325000000002</c:v>
                </c:pt>
                <c:pt idx="805">
                  <c:v>4138.5072</c:v>
                </c:pt>
                <c:pt idx="806">
                  <c:v>4206.7250999999997</c:v>
                </c:pt>
                <c:pt idx="807">
                  <c:v>4115.0523999999996</c:v>
                </c:pt>
                <c:pt idx="808">
                  <c:v>4091.3615</c:v>
                </c:pt>
                <c:pt idx="809">
                  <c:v>4069.6662000000001</c:v>
                </c:pt>
                <c:pt idx="810">
                  <c:v>3940.0488</c:v>
                </c:pt>
                <c:pt idx="811">
                  <c:v>4084.8759</c:v>
                </c:pt>
                <c:pt idx="812">
                  <c:v>4073.0151999999998</c:v>
                </c:pt>
                <c:pt idx="813">
                  <c:v>4123.8543</c:v>
                </c:pt>
                <c:pt idx="814">
                  <c:v>4132.8388000000004</c:v>
                </c:pt>
                <c:pt idx="815">
                  <c:v>4149.4903000000004</c:v>
                </c:pt>
                <c:pt idx="816">
                  <c:v>4144.6561000000002</c:v>
                </c:pt>
                <c:pt idx="817">
                  <c:v>4051.3107</c:v>
                </c:pt>
                <c:pt idx="818">
                  <c:v>4057.5108</c:v>
                </c:pt>
                <c:pt idx="819">
                  <c:v>4077.4241000000002</c:v>
                </c:pt>
                <c:pt idx="820">
                  <c:v>3987.7341999999999</c:v>
                </c:pt>
                <c:pt idx="821">
                  <c:v>3959.9187999999999</c:v>
                </c:pt>
                <c:pt idx="822">
                  <c:v>3984.4324999999999</c:v>
                </c:pt>
                <c:pt idx="823">
                  <c:v>3952.4643000000001</c:v>
                </c:pt>
                <c:pt idx="824">
                  <c:v>3916.0052000000001</c:v>
                </c:pt>
                <c:pt idx="825">
                  <c:v>3899.8692999999998</c:v>
                </c:pt>
                <c:pt idx="826">
                  <c:v>3899.7750999999998</c:v>
                </c:pt>
                <c:pt idx="827">
                  <c:v>3828.5272</c:v>
                </c:pt>
                <c:pt idx="828">
                  <c:v>3785.6376</c:v>
                </c:pt>
                <c:pt idx="829">
                  <c:v>3688.3578000000002</c:v>
                </c:pt>
                <c:pt idx="830">
                  <c:v>4003.9013</c:v>
                </c:pt>
                <c:pt idx="831">
                  <c:v>4131.9310999999998</c:v>
                </c:pt>
                <c:pt idx="832">
                  <c:v>4114.3085000000001</c:v>
                </c:pt>
                <c:pt idx="833">
                  <c:v>4185.8303999999998</c:v>
                </c:pt>
                <c:pt idx="834">
                  <c:v>4154.8530000000001</c:v>
                </c:pt>
                <c:pt idx="835">
                  <c:v>4149.0433999999996</c:v>
                </c:pt>
                <c:pt idx="836">
                  <c:v>4166.7344000000003</c:v>
                </c:pt>
                <c:pt idx="837">
                  <c:v>4189.8861999999999</c:v>
                </c:pt>
                <c:pt idx="838">
                  <c:v>4203.9883</c:v>
                </c:pt>
                <c:pt idx="839">
                  <c:v>4163.1849000000002</c:v>
                </c:pt>
                <c:pt idx="840">
                  <c:v>4164.3697000000002</c:v>
                </c:pt>
                <c:pt idx="841">
                  <c:v>4112.3172000000004</c:v>
                </c:pt>
                <c:pt idx="842">
                  <c:v>4160.2273999999998</c:v>
                </c:pt>
                <c:pt idx="843">
                  <c:v>4129.2954</c:v>
                </c:pt>
                <c:pt idx="844">
                  <c:v>4144.9648999999999</c:v>
                </c:pt>
                <c:pt idx="845">
                  <c:v>4152.2407999999996</c:v>
                </c:pt>
                <c:pt idx="846">
                  <c:v>4096.5820999999996</c:v>
                </c:pt>
                <c:pt idx="847">
                  <c:v>4081.6334000000002</c:v>
                </c:pt>
                <c:pt idx="848">
                  <c:v>4022.0277999999998</c:v>
                </c:pt>
                <c:pt idx="849">
                  <c:v>4025.9879000000001</c:v>
                </c:pt>
                <c:pt idx="850">
                  <c:v>3990.8670999999999</c:v>
                </c:pt>
                <c:pt idx="851">
                  <c:v>3992.9580999999998</c:v>
                </c:pt>
                <c:pt idx="852">
                  <c:v>3967.0962</c:v>
                </c:pt>
                <c:pt idx="853">
                  <c:v>4017.2527</c:v>
                </c:pt>
                <c:pt idx="854">
                  <c:v>4027.1495</c:v>
                </c:pt>
                <c:pt idx="855">
                  <c:v>4032.7826</c:v>
                </c:pt>
                <c:pt idx="856">
                  <c:v>4041.7995999999998</c:v>
                </c:pt>
                <c:pt idx="857">
                  <c:v>3987.5464000000002</c:v>
                </c:pt>
                <c:pt idx="858">
                  <c:v>3968.2211000000002</c:v>
                </c:pt>
                <c:pt idx="859">
                  <c:v>3891.0241999999998</c:v>
                </c:pt>
                <c:pt idx="860">
                  <c:v>3902.7492000000002</c:v>
                </c:pt>
                <c:pt idx="861">
                  <c:v>3900.3843000000002</c:v>
                </c:pt>
                <c:pt idx="862">
                  <c:v>3895.4468000000002</c:v>
                </c:pt>
                <c:pt idx="863">
                  <c:v>3902.3852999999999</c:v>
                </c:pt>
                <c:pt idx="864">
                  <c:v>3879.3638000000001</c:v>
                </c:pt>
                <c:pt idx="865">
                  <c:v>3849.819</c:v>
                </c:pt>
                <c:pt idx="866">
                  <c:v>3851.0873000000001</c:v>
                </c:pt>
                <c:pt idx="867">
                  <c:v>3836.0589</c:v>
                </c:pt>
                <c:pt idx="868">
                  <c:v>3828.6705999999999</c:v>
                </c:pt>
                <c:pt idx="869">
                  <c:v>3862.3029000000001</c:v>
                </c:pt>
                <c:pt idx="870">
                  <c:v>3875.6185999999998</c:v>
                </c:pt>
                <c:pt idx="871">
                  <c:v>3891.6532999999999</c:v>
                </c:pt>
                <c:pt idx="872">
                  <c:v>3878.2060999999999</c:v>
                </c:pt>
                <c:pt idx="873">
                  <c:v>3849.9947999999999</c:v>
                </c:pt>
                <c:pt idx="874">
                  <c:v>3889.598</c:v>
                </c:pt>
                <c:pt idx="875">
                  <c:v>3907.8640999999998</c:v>
                </c:pt>
                <c:pt idx="876">
                  <c:v>3947.0392000000002</c:v>
                </c:pt>
                <c:pt idx="877">
                  <c:v>3907.9290999999998</c:v>
                </c:pt>
                <c:pt idx="878">
                  <c:v>3877.0891999999999</c:v>
                </c:pt>
                <c:pt idx="879">
                  <c:v>3905.857</c:v>
                </c:pt>
                <c:pt idx="880">
                  <c:v>3899.9814999999999</c:v>
                </c:pt>
                <c:pt idx="881">
                  <c:v>3903.6887999999999</c:v>
                </c:pt>
                <c:pt idx="882">
                  <c:v>3902.9783000000002</c:v>
                </c:pt>
                <c:pt idx="883">
                  <c:v>3973.0106999999998</c:v>
                </c:pt>
                <c:pt idx="884">
                  <c:v>3991.8748999999998</c:v>
                </c:pt>
                <c:pt idx="885">
                  <c:v>3984.8816000000002</c:v>
                </c:pt>
                <c:pt idx="886">
                  <c:v>4002.8128000000002</c:v>
                </c:pt>
                <c:pt idx="887">
                  <c:v>3978.1215999999999</c:v>
                </c:pt>
                <c:pt idx="888">
                  <c:v>3952.3872000000001</c:v>
                </c:pt>
                <c:pt idx="889">
                  <c:v>3886.7519000000002</c:v>
                </c:pt>
                <c:pt idx="890">
                  <c:v>3891.2255</c:v>
                </c:pt>
                <c:pt idx="891">
                  <c:v>3910.2260000000001</c:v>
                </c:pt>
                <c:pt idx="892">
                  <c:v>3926.585</c:v>
                </c:pt>
                <c:pt idx="893">
                  <c:v>3896.7923000000001</c:v>
                </c:pt>
                <c:pt idx="894">
                  <c:v>3870.6678000000002</c:v>
                </c:pt>
                <c:pt idx="895">
                  <c:v>3871.0848000000001</c:v>
                </c:pt>
                <c:pt idx="896">
                  <c:v>3895.8809000000001</c:v>
                </c:pt>
                <c:pt idx="897">
                  <c:v>3880.8398000000002</c:v>
                </c:pt>
                <c:pt idx="898">
                  <c:v>3869.3777</c:v>
                </c:pt>
                <c:pt idx="899">
                  <c:v>3925.2215999999999</c:v>
                </c:pt>
                <c:pt idx="900">
                  <c:v>3922.6853999999998</c:v>
                </c:pt>
                <c:pt idx="901">
                  <c:v>3936.2498000000001</c:v>
                </c:pt>
                <c:pt idx="902">
                  <c:v>3953.2411000000002</c:v>
                </c:pt>
                <c:pt idx="903">
                  <c:v>3911.7253000000001</c:v>
                </c:pt>
                <c:pt idx="904">
                  <c:v>3874.6390999999999</c:v>
                </c:pt>
                <c:pt idx="905">
                  <c:v>3843.2392</c:v>
                </c:pt>
                <c:pt idx="906">
                  <c:v>3837.6790999999998</c:v>
                </c:pt>
                <c:pt idx="907">
                  <c:v>3814.5282000000002</c:v>
                </c:pt>
                <c:pt idx="908">
                  <c:v>3852.6534000000001</c:v>
                </c:pt>
                <c:pt idx="909">
                  <c:v>3841.1388000000002</c:v>
                </c:pt>
                <c:pt idx="910">
                  <c:v>3870.9837000000002</c:v>
                </c:pt>
                <c:pt idx="911">
                  <c:v>3901.0758000000001</c:v>
                </c:pt>
                <c:pt idx="912">
                  <c:v>3890.6615999999999</c:v>
                </c:pt>
                <c:pt idx="913">
                  <c:v>3935.6511</c:v>
                </c:pt>
                <c:pt idx="914">
                  <c:v>3924.3823000000002</c:v>
                </c:pt>
                <c:pt idx="915">
                  <c:v>3910.0837000000001</c:v>
                </c:pt>
                <c:pt idx="916">
                  <c:v>3891.2208000000001</c:v>
                </c:pt>
                <c:pt idx="917">
                  <c:v>3957.7154</c:v>
                </c:pt>
                <c:pt idx="918">
                  <c:v>3972.3798999999999</c:v>
                </c:pt>
                <c:pt idx="919">
                  <c:v>3930.0999000000002</c:v>
                </c:pt>
                <c:pt idx="920">
                  <c:v>3959.2649999999999</c:v>
                </c:pt>
                <c:pt idx="921">
                  <c:v>3972.9484000000002</c:v>
                </c:pt>
                <c:pt idx="922">
                  <c:v>3948.5075000000002</c:v>
                </c:pt>
                <c:pt idx="923">
                  <c:v>3925.3229999999999</c:v>
                </c:pt>
                <c:pt idx="924">
                  <c:v>3886.0012000000002</c:v>
                </c:pt>
                <c:pt idx="925">
                  <c:v>3853.6106</c:v>
                </c:pt>
                <c:pt idx="926">
                  <c:v>3848.3198000000002</c:v>
                </c:pt>
                <c:pt idx="927">
                  <c:v>3799.5862999999999</c:v>
                </c:pt>
                <c:pt idx="928">
                  <c:v>3790.1867000000002</c:v>
                </c:pt>
                <c:pt idx="929">
                  <c:v>3802.5844000000002</c:v>
                </c:pt>
                <c:pt idx="930">
                  <c:v>3816.9459000000002</c:v>
                </c:pt>
                <c:pt idx="931">
                  <c:v>3765.9105</c:v>
                </c:pt>
                <c:pt idx="932">
                  <c:v>3820.8638000000001</c:v>
                </c:pt>
                <c:pt idx="933">
                  <c:v>3793.5061000000001</c:v>
                </c:pt>
                <c:pt idx="934">
                  <c:v>3781.7579000000001</c:v>
                </c:pt>
                <c:pt idx="935">
                  <c:v>3787.7323999999999</c:v>
                </c:pt>
                <c:pt idx="936">
                  <c:v>3791.0945999999999</c:v>
                </c:pt>
                <c:pt idx="937">
                  <c:v>3710.5385999999999</c:v>
                </c:pt>
                <c:pt idx="938">
                  <c:v>3694.0005999999998</c:v>
                </c:pt>
                <c:pt idx="939">
                  <c:v>3682.4014999999999</c:v>
                </c:pt>
                <c:pt idx="940">
                  <c:v>3665.7514999999999</c:v>
                </c:pt>
                <c:pt idx="941">
                  <c:v>3699.1046999999999</c:v>
                </c:pt>
                <c:pt idx="942">
                  <c:v>3633.5295999999998</c:v>
                </c:pt>
                <c:pt idx="943">
                  <c:v>3669.2936</c:v>
                </c:pt>
                <c:pt idx="944">
                  <c:v>3621.431</c:v>
                </c:pt>
                <c:pt idx="945">
                  <c:v>3636.3289</c:v>
                </c:pt>
                <c:pt idx="946">
                  <c:v>3675.6884</c:v>
                </c:pt>
                <c:pt idx="947">
                  <c:v>3747.4378999999999</c:v>
                </c:pt>
                <c:pt idx="948">
                  <c:v>3803.4694</c:v>
                </c:pt>
                <c:pt idx="949">
                  <c:v>3835.3589000000002</c:v>
                </c:pt>
                <c:pt idx="950">
                  <c:v>3870.3175999999999</c:v>
                </c:pt>
                <c:pt idx="951">
                  <c:v>3854.2703999999999</c:v>
                </c:pt>
                <c:pt idx="952">
                  <c:v>3858.5688</c:v>
                </c:pt>
                <c:pt idx="953">
                  <c:v>3851.0664999999999</c:v>
                </c:pt>
                <c:pt idx="954">
                  <c:v>3819.8325</c:v>
                </c:pt>
                <c:pt idx="955">
                  <c:v>3789.9135000000001</c:v>
                </c:pt>
                <c:pt idx="956">
                  <c:v>3781.6831999999999</c:v>
                </c:pt>
                <c:pt idx="957">
                  <c:v>3807.9551000000001</c:v>
                </c:pt>
                <c:pt idx="958">
                  <c:v>3768.4018999999998</c:v>
                </c:pt>
                <c:pt idx="959">
                  <c:v>3804.6383999999998</c:v>
                </c:pt>
                <c:pt idx="960">
                  <c:v>3806.8449000000001</c:v>
                </c:pt>
                <c:pt idx="961">
                  <c:v>3824.1878000000002</c:v>
                </c:pt>
                <c:pt idx="962">
                  <c:v>3808.7311</c:v>
                </c:pt>
                <c:pt idx="963">
                  <c:v>3785.221</c:v>
                </c:pt>
                <c:pt idx="964">
                  <c:v>3786.739</c:v>
                </c:pt>
                <c:pt idx="965">
                  <c:v>3793.1297</c:v>
                </c:pt>
                <c:pt idx="966">
                  <c:v>3802.7896999999998</c:v>
                </c:pt>
                <c:pt idx="967">
                  <c:v>3893.2024999999999</c:v>
                </c:pt>
                <c:pt idx="968">
                  <c:v>3873.1019000000001</c:v>
                </c:pt>
                <c:pt idx="969">
                  <c:v>3893.5340999999999</c:v>
                </c:pt>
                <c:pt idx="970">
                  <c:v>3937.1691000000001</c:v>
                </c:pt>
                <c:pt idx="971">
                  <c:v>3935.8116</c:v>
                </c:pt>
                <c:pt idx="972">
                  <c:v>3825.5873000000001</c:v>
                </c:pt>
                <c:pt idx="973">
                  <c:v>3834.8172</c:v>
                </c:pt>
                <c:pt idx="974">
                  <c:v>3794.3310000000001</c:v>
                </c:pt>
                <c:pt idx="975">
                  <c:v>3801.3098</c:v>
                </c:pt>
                <c:pt idx="976">
                  <c:v>3841.2658999999999</c:v>
                </c:pt>
                <c:pt idx="977">
                  <c:v>3833.9382999999998</c:v>
                </c:pt>
                <c:pt idx="978">
                  <c:v>3828.5183000000002</c:v>
                </c:pt>
                <c:pt idx="979">
                  <c:v>3715.9380999999998</c:v>
                </c:pt>
                <c:pt idx="980">
                  <c:v>3667.6185</c:v>
                </c:pt>
                <c:pt idx="981">
                  <c:v>3654.8247999999999</c:v>
                </c:pt>
                <c:pt idx="982">
                  <c:v>3654.8798999999999</c:v>
                </c:pt>
                <c:pt idx="983">
                  <c:v>3685.3933000000002</c:v>
                </c:pt>
                <c:pt idx="984">
                  <c:v>3691.0956999999999</c:v>
                </c:pt>
                <c:pt idx="985">
                  <c:v>3719.2759000000001</c:v>
                </c:pt>
                <c:pt idx="986">
                  <c:v>3610.7435</c:v>
                </c:pt>
                <c:pt idx="987">
                  <c:v>3564.6777999999999</c:v>
                </c:pt>
                <c:pt idx="988">
                  <c:v>3597.105</c:v>
                </c:pt>
                <c:pt idx="989">
                  <c:v>3598.4666000000002</c:v>
                </c:pt>
                <c:pt idx="990">
                  <c:v>3632.0127000000002</c:v>
                </c:pt>
                <c:pt idx="991">
                  <c:v>3629.7892999999999</c:v>
                </c:pt>
                <c:pt idx="992">
                  <c:v>3641.1833000000001</c:v>
                </c:pt>
                <c:pt idx="993">
                  <c:v>3663.9090000000001</c:v>
                </c:pt>
                <c:pt idx="994">
                  <c:v>3672.2604999999999</c:v>
                </c:pt>
                <c:pt idx="995">
                  <c:v>3637.1970999999999</c:v>
                </c:pt>
                <c:pt idx="996">
                  <c:v>3593.9139</c:v>
                </c:pt>
                <c:pt idx="997">
                  <c:v>3583.9645999999998</c:v>
                </c:pt>
                <c:pt idx="998">
                  <c:v>3649.3796000000002</c:v>
                </c:pt>
                <c:pt idx="999">
                  <c:v>3666.7761999999998</c:v>
                </c:pt>
                <c:pt idx="1000">
                  <c:v>3617.7923999999998</c:v>
                </c:pt>
                <c:pt idx="1001">
                  <c:v>3648.7609000000002</c:v>
                </c:pt>
                <c:pt idx="1002">
                  <c:v>3743.9634999999998</c:v>
                </c:pt>
                <c:pt idx="1003">
                  <c:v>3727.0922999999998</c:v>
                </c:pt>
                <c:pt idx="1004">
                  <c:v>3645.1502999999998</c:v>
                </c:pt>
                <c:pt idx="1005">
                  <c:v>3668.7255</c:v>
                </c:pt>
                <c:pt idx="1006">
                  <c:v>3730.4513000000002</c:v>
                </c:pt>
                <c:pt idx="1007">
                  <c:v>3599.7001</c:v>
                </c:pt>
                <c:pt idx="1008">
                  <c:v>3667.4573999999998</c:v>
                </c:pt>
                <c:pt idx="1009">
                  <c:v>3720.6684</c:v>
                </c:pt>
                <c:pt idx="1010">
                  <c:v>3684.6167999999998</c:v>
                </c:pt>
                <c:pt idx="1011">
                  <c:v>3913.2109999999998</c:v>
                </c:pt>
                <c:pt idx="1012">
                  <c:v>3900.3339000000001</c:v>
                </c:pt>
                <c:pt idx="1013">
                  <c:v>3889.2748000000001</c:v>
                </c:pt>
                <c:pt idx="1014">
                  <c:v>3941.8159999999998</c:v>
                </c:pt>
                <c:pt idx="1015">
                  <c:v>4030.0886999999998</c:v>
                </c:pt>
                <c:pt idx="1016">
                  <c:v>4019.0052999999998</c:v>
                </c:pt>
                <c:pt idx="1017">
                  <c:v>4025.6109000000001</c:v>
                </c:pt>
                <c:pt idx="1018">
                  <c:v>4120.6077999999998</c:v>
                </c:pt>
                <c:pt idx="1019">
                  <c:v>4072.0753</c:v>
                </c:pt>
                <c:pt idx="1020">
                  <c:v>4087.2397999999998</c:v>
                </c:pt>
                <c:pt idx="1021">
                  <c:v>4085.7891</c:v>
                </c:pt>
                <c:pt idx="1022">
                  <c:v>3975.5243999999998</c:v>
                </c:pt>
                <c:pt idx="1023">
                  <c:v>3988.6167999999998</c:v>
                </c:pt>
                <c:pt idx="1024">
                  <c:v>3997.5778</c:v>
                </c:pt>
                <c:pt idx="1025">
                  <c:v>4085.8470000000002</c:v>
                </c:pt>
                <c:pt idx="1026">
                  <c:v>4075.4301</c:v>
                </c:pt>
                <c:pt idx="1027">
                  <c:v>4057.2285999999999</c:v>
                </c:pt>
                <c:pt idx="1028">
                  <c:v>4062.2309</c:v>
                </c:pt>
                <c:pt idx="1029">
                  <c:v>4022.1565999999998</c:v>
                </c:pt>
                <c:pt idx="1030">
                  <c:v>3971.2851999999998</c:v>
                </c:pt>
                <c:pt idx="1031">
                  <c:v>3973.9279999999999</c:v>
                </c:pt>
                <c:pt idx="1032">
                  <c:v>3872.3411999999998</c:v>
                </c:pt>
                <c:pt idx="1033">
                  <c:v>3728.3953000000001</c:v>
                </c:pt>
                <c:pt idx="1034">
                  <c:v>3743.3878</c:v>
                </c:pt>
                <c:pt idx="1035">
                  <c:v>3700.4387999999999</c:v>
                </c:pt>
                <c:pt idx="1036">
                  <c:v>3742.8252000000002</c:v>
                </c:pt>
                <c:pt idx="1037">
                  <c:v>3833.8013000000001</c:v>
                </c:pt>
                <c:pt idx="1038">
                  <c:v>3836.8912999999998</c:v>
                </c:pt>
                <c:pt idx="1039">
                  <c:v>3835.4396999999999</c:v>
                </c:pt>
                <c:pt idx="1040">
                  <c:v>3833.9625999999998</c:v>
                </c:pt>
                <c:pt idx="1041">
                  <c:v>3851.7478999999998</c:v>
                </c:pt>
                <c:pt idx="1042">
                  <c:v>3745.0050000000001</c:v>
                </c:pt>
                <c:pt idx="1043">
                  <c:v>3698.4857999999999</c:v>
                </c:pt>
                <c:pt idx="1044">
                  <c:v>3724.1941000000002</c:v>
                </c:pt>
                <c:pt idx="1045">
                  <c:v>3755.3519000000001</c:v>
                </c:pt>
                <c:pt idx="1046">
                  <c:v>3729.9546</c:v>
                </c:pt>
                <c:pt idx="1047">
                  <c:v>3657.5790000000002</c:v>
                </c:pt>
                <c:pt idx="1048">
                  <c:v>3808.8497000000002</c:v>
                </c:pt>
                <c:pt idx="1049">
                  <c:v>3848.0902999999998</c:v>
                </c:pt>
                <c:pt idx="1050">
                  <c:v>3816.0131999999999</c:v>
                </c:pt>
                <c:pt idx="1051">
                  <c:v>3794.1039999999998</c:v>
                </c:pt>
                <c:pt idx="1052">
                  <c:v>3749.7143000000001</c:v>
                </c:pt>
                <c:pt idx="1053">
                  <c:v>3669.3703</c:v>
                </c:pt>
                <c:pt idx="1054">
                  <c:v>3678.3921</c:v>
                </c:pt>
                <c:pt idx="1055">
                  <c:v>3684.6934999999999</c:v>
                </c:pt>
                <c:pt idx="1056">
                  <c:v>3729.4830999999999</c:v>
                </c:pt>
                <c:pt idx="1057">
                  <c:v>3520.1181999999999</c:v>
                </c:pt>
                <c:pt idx="1058">
                  <c:v>3442.7055999999998</c:v>
                </c:pt>
                <c:pt idx="1059">
                  <c:v>3451.9272999999998</c:v>
                </c:pt>
                <c:pt idx="1060">
                  <c:v>3439.6078000000002</c:v>
                </c:pt>
                <c:pt idx="1061">
                  <c:v>3445.7447999999999</c:v>
                </c:pt>
                <c:pt idx="1062">
                  <c:v>3338.7046999999998</c:v>
                </c:pt>
                <c:pt idx="1063">
                  <c:v>3402.1403</c:v>
                </c:pt>
                <c:pt idx="1064">
                  <c:v>3397.0275999999999</c:v>
                </c:pt>
                <c:pt idx="1065">
                  <c:v>3330.3353000000002</c:v>
                </c:pt>
                <c:pt idx="1066">
                  <c:v>3306.4724999999999</c:v>
                </c:pt>
                <c:pt idx="1067">
                  <c:v>3247.3971000000001</c:v>
                </c:pt>
                <c:pt idx="1068">
                  <c:v>3201.6331</c:v>
                </c:pt>
                <c:pt idx="1069">
                  <c:v>3168.4829</c:v>
                </c:pt>
                <c:pt idx="1070">
                  <c:v>3193.9697999999999</c:v>
                </c:pt>
                <c:pt idx="1071">
                  <c:v>3183.7777000000001</c:v>
                </c:pt>
                <c:pt idx="1072">
                  <c:v>3184.4695999999999</c:v>
                </c:pt>
                <c:pt idx="1073">
                  <c:v>3158.7817</c:v>
                </c:pt>
                <c:pt idx="1074">
                  <c:v>3141.0531999999998</c:v>
                </c:pt>
                <c:pt idx="1075">
                  <c:v>3143.3171000000002</c:v>
                </c:pt>
                <c:pt idx="1076">
                  <c:v>3185.6363999999999</c:v>
                </c:pt>
                <c:pt idx="1077">
                  <c:v>3168.1738999999998</c:v>
                </c:pt>
                <c:pt idx="1078">
                  <c:v>3111.4168</c:v>
                </c:pt>
                <c:pt idx="1079">
                  <c:v>3128.6516999999999</c:v>
                </c:pt>
                <c:pt idx="1080">
                  <c:v>3127.9904000000001</c:v>
                </c:pt>
                <c:pt idx="1081">
                  <c:v>3067.7845000000002</c:v>
                </c:pt>
                <c:pt idx="1082">
                  <c:v>3094.7782000000002</c:v>
                </c:pt>
                <c:pt idx="1083">
                  <c:v>3072.6864</c:v>
                </c:pt>
                <c:pt idx="1084">
                  <c:v>3078.4758999999999</c:v>
                </c:pt>
                <c:pt idx="1085">
                  <c:v>3047.7035000000001</c:v>
                </c:pt>
                <c:pt idx="1086">
                  <c:v>3054.3029999999999</c:v>
                </c:pt>
                <c:pt idx="1087">
                  <c:v>3035.8741</c:v>
                </c:pt>
                <c:pt idx="1088">
                  <c:v>2964.8420999999998</c:v>
                </c:pt>
                <c:pt idx="1089">
                  <c:v>2969.5353</c:v>
                </c:pt>
                <c:pt idx="1090">
                  <c:v>3010.6536000000001</c:v>
                </c:pt>
                <c:pt idx="1091">
                  <c:v>2990.5057000000002</c:v>
                </c:pt>
                <c:pt idx="1092">
                  <c:v>3002.0327000000002</c:v>
                </c:pt>
                <c:pt idx="1093">
                  <c:v>3017.2815000000001</c:v>
                </c:pt>
                <c:pt idx="1094">
                  <c:v>3038.1981000000001</c:v>
                </c:pt>
                <c:pt idx="1095">
                  <c:v>3029.3951000000002</c:v>
                </c:pt>
                <c:pt idx="1096">
                  <c:v>3067.4169000000002</c:v>
                </c:pt>
                <c:pt idx="1097">
                  <c:v>3091.1255000000001</c:v>
                </c:pt>
                <c:pt idx="1098">
                  <c:v>3128.4265</c:v>
                </c:pt>
                <c:pt idx="1099">
                  <c:v>3161.1966000000002</c:v>
                </c:pt>
                <c:pt idx="1100">
                  <c:v>3165.9108999999999</c:v>
                </c:pt>
                <c:pt idx="1101">
                  <c:v>3219.6923999999999</c:v>
                </c:pt>
                <c:pt idx="1102">
                  <c:v>3170.6091999999999</c:v>
                </c:pt>
                <c:pt idx="1103">
                  <c:v>3159.8157999999999</c:v>
                </c:pt>
                <c:pt idx="1104">
                  <c:v>3144.7631000000001</c:v>
                </c:pt>
                <c:pt idx="1105">
                  <c:v>3181.5646000000002</c:v>
                </c:pt>
                <c:pt idx="1106">
                  <c:v>3181.6729999999998</c:v>
                </c:pt>
                <c:pt idx="1107">
                  <c:v>3252.0041000000001</c:v>
                </c:pt>
                <c:pt idx="1108">
                  <c:v>3267.7094999999999</c:v>
                </c:pt>
                <c:pt idx="1109">
                  <c:v>3260.9502000000002</c:v>
                </c:pt>
                <c:pt idx="1110">
                  <c:v>3172.69</c:v>
                </c:pt>
                <c:pt idx="1111">
                  <c:v>3137.6541999999999</c:v>
                </c:pt>
                <c:pt idx="1112">
                  <c:v>3178.9326000000001</c:v>
                </c:pt>
                <c:pt idx="1113">
                  <c:v>3137.2413000000001</c:v>
                </c:pt>
                <c:pt idx="1114">
                  <c:v>3141.2433999999998</c:v>
                </c:pt>
                <c:pt idx="1115">
                  <c:v>3143.4751999999999</c:v>
                </c:pt>
                <c:pt idx="1116">
                  <c:v>3214.4272999999998</c:v>
                </c:pt>
                <c:pt idx="1117">
                  <c:v>3226.4917999999998</c:v>
                </c:pt>
                <c:pt idx="1118">
                  <c:v>3218.4076</c:v>
                </c:pt>
                <c:pt idx="1119">
                  <c:v>3294.6030999999998</c:v>
                </c:pt>
                <c:pt idx="1120">
                  <c:v>3257.6734999999999</c:v>
                </c:pt>
                <c:pt idx="1121">
                  <c:v>3242.3715000000002</c:v>
                </c:pt>
                <c:pt idx="1122">
                  <c:v>3204.9427000000001</c:v>
                </c:pt>
                <c:pt idx="1123">
                  <c:v>3237.3823000000002</c:v>
                </c:pt>
                <c:pt idx="1124">
                  <c:v>3205.1406999999999</c:v>
                </c:pt>
                <c:pt idx="1125">
                  <c:v>3167.4441999999999</c:v>
                </c:pt>
                <c:pt idx="1126">
                  <c:v>3212.7737000000002</c:v>
                </c:pt>
                <c:pt idx="1127">
                  <c:v>3221.9101000000001</c:v>
                </c:pt>
                <c:pt idx="1128">
                  <c:v>3243.1504</c:v>
                </c:pt>
                <c:pt idx="1129">
                  <c:v>3262.8350999999998</c:v>
                </c:pt>
                <c:pt idx="1130">
                  <c:v>3290.2455</c:v>
                </c:pt>
                <c:pt idx="1131">
                  <c:v>3177.0338000000002</c:v>
                </c:pt>
                <c:pt idx="1132">
                  <c:v>3153.8234000000002</c:v>
                </c:pt>
                <c:pt idx="1133">
                  <c:v>3110.2604999999999</c:v>
                </c:pt>
                <c:pt idx="1134">
                  <c:v>3076.8888999999999</c:v>
                </c:pt>
                <c:pt idx="1135">
                  <c:v>3173.6350000000002</c:v>
                </c:pt>
                <c:pt idx="1136">
                  <c:v>3194.3083999999999</c:v>
                </c:pt>
                <c:pt idx="1137">
                  <c:v>3188.2017999999998</c:v>
                </c:pt>
                <c:pt idx="1138">
                  <c:v>3183.4256999999998</c:v>
                </c:pt>
                <c:pt idx="1139">
                  <c:v>3270.2732000000001</c:v>
                </c:pt>
                <c:pt idx="1140">
                  <c:v>3134.9454999999998</c:v>
                </c:pt>
                <c:pt idx="1141">
                  <c:v>3044.3917999999999</c:v>
                </c:pt>
                <c:pt idx="1142">
                  <c:v>3118.2462999999998</c:v>
                </c:pt>
                <c:pt idx="1143">
                  <c:v>3100.9738000000002</c:v>
                </c:pt>
                <c:pt idx="1144">
                  <c:v>3126.4515999999999</c:v>
                </c:pt>
                <c:pt idx="1145">
                  <c:v>3170.7262000000001</c:v>
                </c:pt>
                <c:pt idx="1146">
                  <c:v>3124.1138999999998</c:v>
                </c:pt>
                <c:pt idx="1147">
                  <c:v>3281.5978</c:v>
                </c:pt>
                <c:pt idx="1148">
                  <c:v>3288.6905999999999</c:v>
                </c:pt>
                <c:pt idx="1149">
                  <c:v>3290.8987999999999</c:v>
                </c:pt>
                <c:pt idx="1150">
                  <c:v>3438.8649</c:v>
                </c:pt>
                <c:pt idx="1151">
                  <c:v>3403.5902000000001</c:v>
                </c:pt>
                <c:pt idx="1152">
                  <c:v>3417.2413000000001</c:v>
                </c:pt>
                <c:pt idx="1153">
                  <c:v>3379.8042999999998</c:v>
                </c:pt>
                <c:pt idx="1154">
                  <c:v>3410.4856</c:v>
                </c:pt>
                <c:pt idx="1155">
                  <c:v>3310.1257999999998</c:v>
                </c:pt>
                <c:pt idx="1156">
                  <c:v>3312.4823000000001</c:v>
                </c:pt>
                <c:pt idx="1157">
                  <c:v>3269.4319</c:v>
                </c:pt>
                <c:pt idx="1158">
                  <c:v>3204.9223999999999</c:v>
                </c:pt>
                <c:pt idx="1159">
                  <c:v>3242.0902000000001</c:v>
                </c:pt>
                <c:pt idx="1160">
                  <c:v>3236.5662000000002</c:v>
                </c:pt>
                <c:pt idx="1161">
                  <c:v>3202.0248000000001</c:v>
                </c:pt>
                <c:pt idx="1162">
                  <c:v>3224.2116000000001</c:v>
                </c:pt>
                <c:pt idx="1163">
                  <c:v>3230.0681</c:v>
                </c:pt>
                <c:pt idx="1164">
                  <c:v>3277.6437999999998</c:v>
                </c:pt>
                <c:pt idx="1165">
                  <c:v>3262.8807999999999</c:v>
                </c:pt>
                <c:pt idx="1166">
                  <c:v>3298.1412</c:v>
                </c:pt>
                <c:pt idx="1167">
                  <c:v>3363.8984</c:v>
                </c:pt>
                <c:pt idx="1168">
                  <c:v>3321.8247999999999</c:v>
                </c:pt>
                <c:pt idx="1169">
                  <c:v>3334.5036</c:v>
                </c:pt>
                <c:pt idx="1170">
                  <c:v>3351.0942</c:v>
                </c:pt>
                <c:pt idx="1171">
                  <c:v>3386.5736000000002</c:v>
                </c:pt>
                <c:pt idx="1172">
                  <c:v>3400.1705000000002</c:v>
                </c:pt>
                <c:pt idx="1173">
                  <c:v>3406.5735</c:v>
                </c:pt>
                <c:pt idx="1174">
                  <c:v>3325.3346999999999</c:v>
                </c:pt>
                <c:pt idx="1175">
                  <c:v>3320.0257000000001</c:v>
                </c:pt>
                <c:pt idx="1176">
                  <c:v>3307.9544999999998</c:v>
                </c:pt>
                <c:pt idx="1177">
                  <c:v>3326.6489000000001</c:v>
                </c:pt>
                <c:pt idx="1178">
                  <c:v>3267.2498000000001</c:v>
                </c:pt>
                <c:pt idx="1179">
                  <c:v>3229.6197999999999</c:v>
                </c:pt>
                <c:pt idx="1180">
                  <c:v>3276.7276000000002</c:v>
                </c:pt>
                <c:pt idx="1181">
                  <c:v>3291.9760000000001</c:v>
                </c:pt>
                <c:pt idx="1182">
                  <c:v>3372.9137000000001</c:v>
                </c:pt>
                <c:pt idx="1183">
                  <c:v>3390.3440999999998</c:v>
                </c:pt>
                <c:pt idx="1184">
                  <c:v>3405.0191</c:v>
                </c:pt>
                <c:pt idx="1185">
                  <c:v>3397.5297999999998</c:v>
                </c:pt>
                <c:pt idx="1186">
                  <c:v>3314.5075000000002</c:v>
                </c:pt>
                <c:pt idx="1187">
                  <c:v>3368.8694999999998</c:v>
                </c:pt>
                <c:pt idx="1188">
                  <c:v>3273.2728000000002</c:v>
                </c:pt>
                <c:pt idx="1189">
                  <c:v>3315.2838999999999</c:v>
                </c:pt>
                <c:pt idx="1190">
                  <c:v>3370.9578999999999</c:v>
                </c:pt>
                <c:pt idx="1191">
                  <c:v>3447.3881999999999</c:v>
                </c:pt>
                <c:pt idx="1192">
                  <c:v>3517.6568000000002</c:v>
                </c:pt>
                <c:pt idx="1193">
                  <c:v>3515.0794000000001</c:v>
                </c:pt>
                <c:pt idx="1194">
                  <c:v>3521.2269000000001</c:v>
                </c:pt>
                <c:pt idx="1195">
                  <c:v>3536.2456000000002</c:v>
                </c:pt>
                <c:pt idx="1196">
                  <c:v>3577.7521999999999</c:v>
                </c:pt>
                <c:pt idx="1197">
                  <c:v>3581.7057</c:v>
                </c:pt>
                <c:pt idx="1198">
                  <c:v>3525.7503000000002</c:v>
                </c:pt>
                <c:pt idx="1199">
                  <c:v>3492.8937999999998</c:v>
                </c:pt>
                <c:pt idx="1200">
                  <c:v>3428.3429999999998</c:v>
                </c:pt>
                <c:pt idx="1201">
                  <c:v>3431.3227000000002</c:v>
                </c:pt>
                <c:pt idx="1202">
                  <c:v>3449.3773000000001</c:v>
                </c:pt>
                <c:pt idx="1203">
                  <c:v>3472.0859</c:v>
                </c:pt>
                <c:pt idx="1204">
                  <c:v>3492.6896999999999</c:v>
                </c:pt>
                <c:pt idx="1205">
                  <c:v>3481.0558999999998</c:v>
                </c:pt>
                <c:pt idx="1206">
                  <c:v>3407.5297</c:v>
                </c:pt>
                <c:pt idx="1207">
                  <c:v>3467.5155</c:v>
                </c:pt>
                <c:pt idx="1208">
                  <c:v>3459.1837</c:v>
                </c:pt>
                <c:pt idx="1209">
                  <c:v>3365.1226999999999</c:v>
                </c:pt>
                <c:pt idx="1210">
                  <c:v>3342.4378999999999</c:v>
                </c:pt>
                <c:pt idx="1211">
                  <c:v>3363.7473</c:v>
                </c:pt>
                <c:pt idx="1212">
                  <c:v>3409.2800999999999</c:v>
                </c:pt>
                <c:pt idx="1213">
                  <c:v>3407.9638</c:v>
                </c:pt>
                <c:pt idx="1214">
                  <c:v>3510.9845</c:v>
                </c:pt>
                <c:pt idx="1215">
                  <c:v>3423.5255000000002</c:v>
                </c:pt>
                <c:pt idx="1216">
                  <c:v>3459.2620999999999</c:v>
                </c:pt>
                <c:pt idx="1217">
                  <c:v>3531.1111999999998</c:v>
                </c:pt>
                <c:pt idx="1218">
                  <c:v>3560.4776999999999</c:v>
                </c:pt>
                <c:pt idx="1219">
                  <c:v>3608.9045999999998</c:v>
                </c:pt>
                <c:pt idx="1220">
                  <c:v>3592.9650000000001</c:v>
                </c:pt>
                <c:pt idx="1221">
                  <c:v>3635.4436000000001</c:v>
                </c:pt>
                <c:pt idx="1222">
                  <c:v>3621.1165999999998</c:v>
                </c:pt>
                <c:pt idx="1223">
                  <c:v>3753.4337999999998</c:v>
                </c:pt>
                <c:pt idx="1224">
                  <c:v>3773.3654999999999</c:v>
                </c:pt>
                <c:pt idx="1225">
                  <c:v>3788.3391000000001</c:v>
                </c:pt>
                <c:pt idx="1226">
                  <c:v>3825.9533999999999</c:v>
                </c:pt>
                <c:pt idx="1227">
                  <c:v>3779.9818</c:v>
                </c:pt>
                <c:pt idx="1228">
                  <c:v>3779.6158999999998</c:v>
                </c:pt>
                <c:pt idx="1229">
                  <c:v>3831.0128</c:v>
                </c:pt>
                <c:pt idx="1230">
                  <c:v>3837.3510999999999</c:v>
                </c:pt>
                <c:pt idx="1231">
                  <c:v>3845.3164000000002</c:v>
                </c:pt>
                <c:pt idx="1232">
                  <c:v>3807.5781000000002</c:v>
                </c:pt>
                <c:pt idx="1233">
                  <c:v>3770.5891000000001</c:v>
                </c:pt>
                <c:pt idx="1234">
                  <c:v>3802.3759</c:v>
                </c:pt>
                <c:pt idx="1235">
                  <c:v>3723.3724000000002</c:v>
                </c:pt>
                <c:pt idx="1236">
                  <c:v>3804.0093000000002</c:v>
                </c:pt>
                <c:pt idx="1237">
                  <c:v>3833.2599</c:v>
                </c:pt>
                <c:pt idx="1238">
                  <c:v>3816.498</c:v>
                </c:pt>
                <c:pt idx="1239">
                  <c:v>3827.2170000000001</c:v>
                </c:pt>
                <c:pt idx="1240">
                  <c:v>3854.5825</c:v>
                </c:pt>
                <c:pt idx="1241">
                  <c:v>3906.2080999999998</c:v>
                </c:pt>
                <c:pt idx="1242">
                  <c:v>3921.2420999999999</c:v>
                </c:pt>
                <c:pt idx="1243">
                  <c:v>3903.0637000000002</c:v>
                </c:pt>
                <c:pt idx="1244">
                  <c:v>3864.0506999999998</c:v>
                </c:pt>
                <c:pt idx="1245">
                  <c:v>3892.8442</c:v>
                </c:pt>
                <c:pt idx="1246">
                  <c:v>3924.0974999999999</c:v>
                </c:pt>
                <c:pt idx="1247">
                  <c:v>3909.2932999999998</c:v>
                </c:pt>
                <c:pt idx="1248">
                  <c:v>3872.8382999999999</c:v>
                </c:pt>
                <c:pt idx="1249">
                  <c:v>3893.0565000000001</c:v>
                </c:pt>
                <c:pt idx="1250">
                  <c:v>3871.6152000000002</c:v>
                </c:pt>
                <c:pt idx="1251">
                  <c:v>3878.6767</c:v>
                </c:pt>
                <c:pt idx="1252">
                  <c:v>3834.1876999999999</c:v>
                </c:pt>
                <c:pt idx="1253">
                  <c:v>3774.5981000000002</c:v>
                </c:pt>
                <c:pt idx="1254">
                  <c:v>3793.0001000000002</c:v>
                </c:pt>
                <c:pt idx="1255">
                  <c:v>3763.6460999999999</c:v>
                </c:pt>
                <c:pt idx="1256">
                  <c:v>3756.8764999999999</c:v>
                </c:pt>
                <c:pt idx="1257">
                  <c:v>3755.4940999999999</c:v>
                </c:pt>
                <c:pt idx="1258">
                  <c:v>3828.7015000000001</c:v>
                </c:pt>
                <c:pt idx="1259">
                  <c:v>3843.4886000000001</c:v>
                </c:pt>
                <c:pt idx="1260">
                  <c:v>3766.3256999999999</c:v>
                </c:pt>
                <c:pt idx="1261">
                  <c:v>3760.8543</c:v>
                </c:pt>
                <c:pt idx="1262">
                  <c:v>3811.8429999999998</c:v>
                </c:pt>
                <c:pt idx="1263">
                  <c:v>3766.2820000000002</c:v>
                </c:pt>
                <c:pt idx="1264">
                  <c:v>3748.6412</c:v>
                </c:pt>
                <c:pt idx="1265">
                  <c:v>3808.8629999999998</c:v>
                </c:pt>
                <c:pt idx="1266">
                  <c:v>3871.1442999999999</c:v>
                </c:pt>
                <c:pt idx="1267">
                  <c:v>3898.6354000000001</c:v>
                </c:pt>
                <c:pt idx="1268">
                  <c:v>3938.3434000000002</c:v>
                </c:pt>
                <c:pt idx="1269">
                  <c:v>3927.1729</c:v>
                </c:pt>
                <c:pt idx="1270">
                  <c:v>3852.9292</c:v>
                </c:pt>
                <c:pt idx="1271">
                  <c:v>3854.8625000000002</c:v>
                </c:pt>
                <c:pt idx="1272">
                  <c:v>3862.4796000000001</c:v>
                </c:pt>
                <c:pt idx="1273">
                  <c:v>3886.9189000000001</c:v>
                </c:pt>
                <c:pt idx="1274">
                  <c:v>3898.4976999999999</c:v>
                </c:pt>
                <c:pt idx="1275">
                  <c:v>3894.0497999999998</c:v>
                </c:pt>
                <c:pt idx="1276">
                  <c:v>3842.7154999999998</c:v>
                </c:pt>
                <c:pt idx="1277">
                  <c:v>3913.2689</c:v>
                </c:pt>
                <c:pt idx="1278">
                  <c:v>3879.893</c:v>
                </c:pt>
                <c:pt idx="1279">
                  <c:v>3904.9355</c:v>
                </c:pt>
                <c:pt idx="1280">
                  <c:v>4020.3490000000002</c:v>
                </c:pt>
                <c:pt idx="1281">
                  <c:v>4061.0502000000001</c:v>
                </c:pt>
                <c:pt idx="1282">
                  <c:v>4077.7040999999999</c:v>
                </c:pt>
                <c:pt idx="1283">
                  <c:v>4074.2478999999998</c:v>
                </c:pt>
                <c:pt idx="1284">
                  <c:v>4056.4225999999999</c:v>
                </c:pt>
                <c:pt idx="1285">
                  <c:v>4096.1626999999999</c:v>
                </c:pt>
                <c:pt idx="1286">
                  <c:v>4073.3447000000001</c:v>
                </c:pt>
                <c:pt idx="1287">
                  <c:v>4091.2532999999999</c:v>
                </c:pt>
                <c:pt idx="1288">
                  <c:v>4127.6661999999997</c:v>
                </c:pt>
                <c:pt idx="1289">
                  <c:v>4108.8652000000002</c:v>
                </c:pt>
                <c:pt idx="1290">
                  <c:v>4077.6001000000001</c:v>
                </c:pt>
                <c:pt idx="1291">
                  <c:v>4036.6536000000001</c:v>
                </c:pt>
                <c:pt idx="1292">
                  <c:v>4066.5646999999999</c:v>
                </c:pt>
                <c:pt idx="1293">
                  <c:v>4018.0970000000002</c:v>
                </c:pt>
                <c:pt idx="1294">
                  <c:v>4016.4609999999998</c:v>
                </c:pt>
                <c:pt idx="1295">
                  <c:v>4049.0862999999999</c:v>
                </c:pt>
                <c:pt idx="1296">
                  <c:v>4023.6415000000002</c:v>
                </c:pt>
                <c:pt idx="1297">
                  <c:v>4058.9805999999999</c:v>
                </c:pt>
                <c:pt idx="1298">
                  <c:v>4118.4186</c:v>
                </c:pt>
                <c:pt idx="1299">
                  <c:v>4071.0889000000002</c:v>
                </c:pt>
                <c:pt idx="1300">
                  <c:v>4052.7332000000001</c:v>
                </c:pt>
                <c:pt idx="1301">
                  <c:v>3966.9614000000001</c:v>
                </c:pt>
                <c:pt idx="1302">
                  <c:v>3935.6324</c:v>
                </c:pt>
                <c:pt idx="1303">
                  <c:v>3890.1046000000001</c:v>
                </c:pt>
                <c:pt idx="1304">
                  <c:v>3840.6527000000001</c:v>
                </c:pt>
                <c:pt idx="1305">
                  <c:v>4012.0472</c:v>
                </c:pt>
                <c:pt idx="1306">
                  <c:v>4050.4971999999998</c:v>
                </c:pt>
                <c:pt idx="1307">
                  <c:v>4148.8855999999996</c:v>
                </c:pt>
                <c:pt idx="1308">
                  <c:v>4274.1463999999996</c:v>
                </c:pt>
                <c:pt idx="1309">
                  <c:v>4271.2326000000003</c:v>
                </c:pt>
                <c:pt idx="1310">
                  <c:v>4245.8977999999997</c:v>
                </c:pt>
                <c:pt idx="1311">
                  <c:v>4275.8986000000004</c:v>
                </c:pt>
                <c:pt idx="1312">
                  <c:v>4256.1021000000001</c:v>
                </c:pt>
                <c:pt idx="1313">
                  <c:v>4302.0181000000002</c:v>
                </c:pt>
                <c:pt idx="1314">
                  <c:v>4381.2996000000003</c:v>
                </c:pt>
                <c:pt idx="1315">
                  <c:v>4365.0793999999996</c:v>
                </c:pt>
                <c:pt idx="1316">
                  <c:v>4389.8852999999999</c:v>
                </c:pt>
                <c:pt idx="1317">
                  <c:v>4382.6129000000001</c:v>
                </c:pt>
                <c:pt idx="1318">
                  <c:v>4336.5973999999997</c:v>
                </c:pt>
                <c:pt idx="1319">
                  <c:v>4285.3950000000004</c:v>
                </c:pt>
                <c:pt idx="1320">
                  <c:v>4271.4168</c:v>
                </c:pt>
                <c:pt idx="1321">
                  <c:v>4248.1163999999999</c:v>
                </c:pt>
                <c:pt idx="1322">
                  <c:v>4258.473</c:v>
                </c:pt>
                <c:pt idx="1323">
                  <c:v>4225.2393000000002</c:v>
                </c:pt>
                <c:pt idx="1324">
                  <c:v>4225.0010000000002</c:v>
                </c:pt>
                <c:pt idx="1325">
                  <c:v>4205.5862999999999</c:v>
                </c:pt>
                <c:pt idx="1326">
                  <c:v>4207.8131999999996</c:v>
                </c:pt>
                <c:pt idx="1327">
                  <c:v>4189.2977000000001</c:v>
                </c:pt>
                <c:pt idx="1328">
                  <c:v>4160.1594999999998</c:v>
                </c:pt>
                <c:pt idx="1329">
                  <c:v>4138.7505000000001</c:v>
                </c:pt>
                <c:pt idx="1330">
                  <c:v>4128.8118999999997</c:v>
                </c:pt>
                <c:pt idx="1331">
                  <c:v>4111.3924999999999</c:v>
                </c:pt>
                <c:pt idx="1332">
                  <c:v>4087.4011999999998</c:v>
                </c:pt>
                <c:pt idx="1333">
                  <c:v>4030.8548999999998</c:v>
                </c:pt>
                <c:pt idx="1334">
                  <c:v>4018.8973999999998</c:v>
                </c:pt>
                <c:pt idx="1335">
                  <c:v>3991.2075</c:v>
                </c:pt>
                <c:pt idx="1336">
                  <c:v>4053.6224000000002</c:v>
                </c:pt>
                <c:pt idx="1337">
                  <c:v>4041.5401000000002</c:v>
                </c:pt>
                <c:pt idx="1338">
                  <c:v>4054.5983999999999</c:v>
                </c:pt>
                <c:pt idx="1339">
                  <c:v>4067.8485000000001</c:v>
                </c:pt>
                <c:pt idx="1340">
                  <c:v>4030.4897999999998</c:v>
                </c:pt>
                <c:pt idx="1341">
                  <c:v>4035.3294000000001</c:v>
                </c:pt>
                <c:pt idx="1342">
                  <c:v>3985.2914000000001</c:v>
                </c:pt>
                <c:pt idx="1343">
                  <c:v>3980.8557999999998</c:v>
                </c:pt>
                <c:pt idx="1344">
                  <c:v>4026.1516000000001</c:v>
                </c:pt>
                <c:pt idx="1345">
                  <c:v>4050.0927000000001</c:v>
                </c:pt>
                <c:pt idx="1346">
                  <c:v>4016.0162999999998</c:v>
                </c:pt>
                <c:pt idx="1347">
                  <c:v>4069.4996999999998</c:v>
                </c:pt>
                <c:pt idx="1348">
                  <c:v>4003.3791999999999</c:v>
                </c:pt>
                <c:pt idx="1349">
                  <c:v>3971.0569</c:v>
                </c:pt>
                <c:pt idx="1350">
                  <c:v>4015.8211000000001</c:v>
                </c:pt>
                <c:pt idx="1351">
                  <c:v>4040.1704</c:v>
                </c:pt>
                <c:pt idx="1352">
                  <c:v>4018.8571000000002</c:v>
                </c:pt>
                <c:pt idx="1353">
                  <c:v>3998.1365000000001</c:v>
                </c:pt>
                <c:pt idx="1354">
                  <c:v>4006.0992999999999</c:v>
                </c:pt>
                <c:pt idx="1355">
                  <c:v>4053.7529</c:v>
                </c:pt>
                <c:pt idx="1356">
                  <c:v>4055.8235</c:v>
                </c:pt>
                <c:pt idx="1357">
                  <c:v>4049.9475000000002</c:v>
                </c:pt>
                <c:pt idx="1358">
                  <c:v>4104.2034000000003</c:v>
                </c:pt>
                <c:pt idx="1359">
                  <c:v>4102.3966</c:v>
                </c:pt>
                <c:pt idx="1360">
                  <c:v>4227.5666000000001</c:v>
                </c:pt>
                <c:pt idx="1361">
                  <c:v>4217.7015000000001</c:v>
                </c:pt>
                <c:pt idx="1362">
                  <c:v>4143.8334000000004</c:v>
                </c:pt>
                <c:pt idx="1363">
                  <c:v>4120.8508000000002</c:v>
                </c:pt>
                <c:pt idx="1364">
                  <c:v>4105.0122000000001</c:v>
                </c:pt>
                <c:pt idx="1365">
                  <c:v>4073.6696000000002</c:v>
                </c:pt>
                <c:pt idx="1366">
                  <c:v>4099.3509999999997</c:v>
                </c:pt>
                <c:pt idx="1367">
                  <c:v>4128.0733</c:v>
                </c:pt>
                <c:pt idx="1368">
                  <c:v>4111.9111999999996</c:v>
                </c:pt>
                <c:pt idx="1369">
                  <c:v>4075.8998000000001</c:v>
                </c:pt>
                <c:pt idx="1370">
                  <c:v>4048.0057000000002</c:v>
                </c:pt>
                <c:pt idx="1371">
                  <c:v>4054.2465000000002</c:v>
                </c:pt>
                <c:pt idx="1372">
                  <c:v>4020.8896</c:v>
                </c:pt>
                <c:pt idx="1373">
                  <c:v>3992.6979000000001</c:v>
                </c:pt>
                <c:pt idx="1374">
                  <c:v>3997.1343000000002</c:v>
                </c:pt>
                <c:pt idx="1375">
                  <c:v>3996.6221</c:v>
                </c:pt>
                <c:pt idx="1376">
                  <c:v>4006.7179000000001</c:v>
                </c:pt>
                <c:pt idx="1377">
                  <c:v>4009.7217999999998</c:v>
                </c:pt>
                <c:pt idx="1378">
                  <c:v>4021.9675999999999</c:v>
                </c:pt>
                <c:pt idx="1379">
                  <c:v>3993.5752000000002</c:v>
                </c:pt>
                <c:pt idx="1380">
                  <c:v>3976.9490000000001</c:v>
                </c:pt>
                <c:pt idx="1381">
                  <c:v>3959.3953000000001</c:v>
                </c:pt>
                <c:pt idx="1382">
                  <c:v>3930.7981</c:v>
                </c:pt>
                <c:pt idx="1383">
                  <c:v>3926.8519999999999</c:v>
                </c:pt>
                <c:pt idx="1384">
                  <c:v>3931.2494999999999</c:v>
                </c:pt>
                <c:pt idx="1385">
                  <c:v>3944.1626000000001</c:v>
                </c:pt>
                <c:pt idx="1386">
                  <c:v>3913.0688</c:v>
                </c:pt>
                <c:pt idx="1387">
                  <c:v>3913.4461999999999</c:v>
                </c:pt>
                <c:pt idx="1388">
                  <c:v>3921.0016999999998</c:v>
                </c:pt>
                <c:pt idx="1389">
                  <c:v>3912.9535999999998</c:v>
                </c:pt>
                <c:pt idx="1390">
                  <c:v>3902.6867999999999</c:v>
                </c:pt>
                <c:pt idx="1391">
                  <c:v>3889.8636999999999</c:v>
                </c:pt>
                <c:pt idx="1392">
                  <c:v>3882.2076000000002</c:v>
                </c:pt>
                <c:pt idx="1393">
                  <c:v>3836.5012999999999</c:v>
                </c:pt>
                <c:pt idx="1394">
                  <c:v>3822.5385999999999</c:v>
                </c:pt>
                <c:pt idx="1395">
                  <c:v>3821.2</c:v>
                </c:pt>
                <c:pt idx="1396">
                  <c:v>3820.7815999999998</c:v>
                </c:pt>
                <c:pt idx="1397">
                  <c:v>3817.7914999999998</c:v>
                </c:pt>
                <c:pt idx="1398">
                  <c:v>3837.7303999999999</c:v>
                </c:pt>
                <c:pt idx="1399">
                  <c:v>3837.8175999999999</c:v>
                </c:pt>
                <c:pt idx="1400">
                  <c:v>3842.4353000000001</c:v>
                </c:pt>
                <c:pt idx="1401">
                  <c:v>3832.1161000000002</c:v>
                </c:pt>
                <c:pt idx="1402">
                  <c:v>3843.1428000000001</c:v>
                </c:pt>
                <c:pt idx="1403">
                  <c:v>3831.2964999999999</c:v>
                </c:pt>
                <c:pt idx="1404">
                  <c:v>3829.9553999999998</c:v>
                </c:pt>
                <c:pt idx="1405">
                  <c:v>3842.6061</c:v>
                </c:pt>
                <c:pt idx="1406">
                  <c:v>3837.9340999999999</c:v>
                </c:pt>
                <c:pt idx="1407">
                  <c:v>3825.6453000000001</c:v>
                </c:pt>
                <c:pt idx="1408">
                  <c:v>3825.9895000000001</c:v>
                </c:pt>
                <c:pt idx="1409">
                  <c:v>3829.8712999999998</c:v>
                </c:pt>
                <c:pt idx="1410">
                  <c:v>3849.4499000000001</c:v>
                </c:pt>
                <c:pt idx="1411">
                  <c:v>3857.0464000000002</c:v>
                </c:pt>
                <c:pt idx="1412">
                  <c:v>3845.6163000000001</c:v>
                </c:pt>
                <c:pt idx="1413">
                  <c:v>3830.5383000000002</c:v>
                </c:pt>
                <c:pt idx="1414">
                  <c:v>3822.0927999999999</c:v>
                </c:pt>
                <c:pt idx="1415">
                  <c:v>3834.3004999999998</c:v>
                </c:pt>
                <c:pt idx="1416">
                  <c:v>3834.5376000000001</c:v>
                </c:pt>
                <c:pt idx="1417">
                  <c:v>3842.7118999999998</c:v>
                </c:pt>
                <c:pt idx="1418">
                  <c:v>3795.7543999999998</c:v>
                </c:pt>
                <c:pt idx="1419">
                  <c:v>3734.6457999999998</c:v>
                </c:pt>
                <c:pt idx="1420">
                  <c:v>3756.0884000000001</c:v>
                </c:pt>
                <c:pt idx="1421">
                  <c:v>3752.2979999999998</c:v>
                </c:pt>
                <c:pt idx="1422">
                  <c:v>3740.9940999999999</c:v>
                </c:pt>
                <c:pt idx="1423">
                  <c:v>3724.6747999999998</c:v>
                </c:pt>
                <c:pt idx="1424">
                  <c:v>3721.277</c:v>
                </c:pt>
                <c:pt idx="1425">
                  <c:v>3701.4207000000001</c:v>
                </c:pt>
                <c:pt idx="1426">
                  <c:v>3706.0565999999999</c:v>
                </c:pt>
                <c:pt idx="1427">
                  <c:v>3694.6831000000002</c:v>
                </c:pt>
                <c:pt idx="1428">
                  <c:v>3647.3503000000001</c:v>
                </c:pt>
                <c:pt idx="1429">
                  <c:v>3715.9207999999999</c:v>
                </c:pt>
                <c:pt idx="1430">
                  <c:v>3731.0439999999999</c:v>
                </c:pt>
                <c:pt idx="1431">
                  <c:v>3732.2129</c:v>
                </c:pt>
                <c:pt idx="1432">
                  <c:v>3726.7948000000001</c:v>
                </c:pt>
                <c:pt idx="1433">
                  <c:v>3707.5796</c:v>
                </c:pt>
                <c:pt idx="1434">
                  <c:v>3727.8263999999999</c:v>
                </c:pt>
                <c:pt idx="1435">
                  <c:v>3760.8525</c:v>
                </c:pt>
                <c:pt idx="1436">
                  <c:v>3770.3827999999999</c:v>
                </c:pt>
                <c:pt idx="1437">
                  <c:v>3737.8732</c:v>
                </c:pt>
                <c:pt idx="1438">
                  <c:v>3721.8914</c:v>
                </c:pt>
                <c:pt idx="1439">
                  <c:v>3712.1947</c:v>
                </c:pt>
                <c:pt idx="1440">
                  <c:v>3705.3883999999998</c:v>
                </c:pt>
                <c:pt idx="1441">
                  <c:v>3719.5590000000002</c:v>
                </c:pt>
                <c:pt idx="1442">
                  <c:v>3743.4686000000002</c:v>
                </c:pt>
                <c:pt idx="1443">
                  <c:v>3728.5976000000001</c:v>
                </c:pt>
                <c:pt idx="1444">
                  <c:v>3747.8843000000002</c:v>
                </c:pt>
                <c:pt idx="1445">
                  <c:v>3729.7465999999999</c:v>
                </c:pt>
                <c:pt idx="1446">
                  <c:v>3667.1806999999999</c:v>
                </c:pt>
                <c:pt idx="1447">
                  <c:v>3663.5574999999999</c:v>
                </c:pt>
                <c:pt idx="1448">
                  <c:v>3703.0940000000001</c:v>
                </c:pt>
                <c:pt idx="1449">
                  <c:v>3686.9205000000002</c:v>
                </c:pt>
                <c:pt idx="1450">
                  <c:v>3658.8236000000002</c:v>
                </c:pt>
                <c:pt idx="1451">
                  <c:v>3670.8085999999998</c:v>
                </c:pt>
                <c:pt idx="1452">
                  <c:v>3653.6867999999999</c:v>
                </c:pt>
                <c:pt idx="1453">
                  <c:v>3655.9292999999998</c:v>
                </c:pt>
                <c:pt idx="1454">
                  <c:v>3660.0967000000001</c:v>
                </c:pt>
                <c:pt idx="1455">
                  <c:v>3659.6795000000002</c:v>
                </c:pt>
                <c:pt idx="1456">
                  <c:v>3619.9841000000001</c:v>
                </c:pt>
                <c:pt idx="1457">
                  <c:v>3650.8463000000002</c:v>
                </c:pt>
                <c:pt idx="1458">
                  <c:v>3666.7977000000001</c:v>
                </c:pt>
                <c:pt idx="1459">
                  <c:v>3668.8279000000002</c:v>
                </c:pt>
                <c:pt idx="1460">
                  <c:v>3646.1666</c:v>
                </c:pt>
                <c:pt idx="1461">
                  <c:v>3674.7152000000001</c:v>
                </c:pt>
                <c:pt idx="1462">
                  <c:v>3668.0918999999999</c:v>
                </c:pt>
                <c:pt idx="1463">
                  <c:v>3622.8831</c:v>
                </c:pt>
                <c:pt idx="1464">
                  <c:v>3590.3425000000002</c:v>
                </c:pt>
                <c:pt idx="1465">
                  <c:v>3587.9549999999999</c:v>
                </c:pt>
                <c:pt idx="1466">
                  <c:v>3546.4940000000001</c:v>
                </c:pt>
                <c:pt idx="1467">
                  <c:v>3553.6653000000001</c:v>
                </c:pt>
                <c:pt idx="1468">
                  <c:v>3518.7611000000002</c:v>
                </c:pt>
                <c:pt idx="1469">
                  <c:v>3528.7926000000002</c:v>
                </c:pt>
                <c:pt idx="1470">
                  <c:v>3535.2986999999998</c:v>
                </c:pt>
                <c:pt idx="1471">
                  <c:v>3582.2674000000002</c:v>
                </c:pt>
                <c:pt idx="1472">
                  <c:v>3574.3894</c:v>
                </c:pt>
                <c:pt idx="1473">
                  <c:v>3576.1703000000002</c:v>
                </c:pt>
                <c:pt idx="1474">
                  <c:v>3560.9785999999999</c:v>
                </c:pt>
                <c:pt idx="1475">
                  <c:v>3533.8717999999999</c:v>
                </c:pt>
                <c:pt idx="1476">
                  <c:v>3492.8816000000002</c:v>
                </c:pt>
                <c:pt idx="1477">
                  <c:v>3468.7538</c:v>
                </c:pt>
                <c:pt idx="1478">
                  <c:v>3486.5074</c:v>
                </c:pt>
                <c:pt idx="1479">
                  <c:v>3497.7381999999998</c:v>
                </c:pt>
                <c:pt idx="1480">
                  <c:v>3492.8845000000001</c:v>
                </c:pt>
                <c:pt idx="1481">
                  <c:v>3480.4344999999998</c:v>
                </c:pt>
                <c:pt idx="1482">
                  <c:v>3485.6581000000001</c:v>
                </c:pt>
                <c:pt idx="1483">
                  <c:v>3424.1669000000002</c:v>
                </c:pt>
                <c:pt idx="1484">
                  <c:v>3424.194</c:v>
                </c:pt>
                <c:pt idx="1485">
                  <c:v>3411.2386999999999</c:v>
                </c:pt>
                <c:pt idx="1486">
                  <c:v>3403.8492000000001</c:v>
                </c:pt>
                <c:pt idx="1487">
                  <c:v>3398.1127000000001</c:v>
                </c:pt>
                <c:pt idx="1488">
                  <c:v>3409.9656</c:v>
                </c:pt>
                <c:pt idx="1489">
                  <c:v>3428.6491000000001</c:v>
                </c:pt>
                <c:pt idx="1490">
                  <c:v>3399.1936999999998</c:v>
                </c:pt>
                <c:pt idx="1491">
                  <c:v>3385.3787000000002</c:v>
                </c:pt>
                <c:pt idx="1492">
                  <c:v>3356.6459</c:v>
                </c:pt>
                <c:pt idx="1493">
                  <c:v>3337.7006999999999</c:v>
                </c:pt>
                <c:pt idx="1494">
                  <c:v>3352.5324000000001</c:v>
                </c:pt>
                <c:pt idx="1495">
                  <c:v>3358.8125</c:v>
                </c:pt>
                <c:pt idx="1496">
                  <c:v>3382.5502000000001</c:v>
                </c:pt>
                <c:pt idx="1497">
                  <c:v>3404.3863999999999</c:v>
                </c:pt>
                <c:pt idx="1498">
                  <c:v>3413.1282000000001</c:v>
                </c:pt>
                <c:pt idx="1499">
                  <c:v>3426.5765999999999</c:v>
                </c:pt>
                <c:pt idx="1500">
                  <c:v>3439.7530000000002</c:v>
                </c:pt>
                <c:pt idx="1501">
                  <c:v>3446.7202000000002</c:v>
                </c:pt>
                <c:pt idx="1502">
                  <c:v>3445.1831999999999</c:v>
                </c:pt>
                <c:pt idx="1503">
                  <c:v>3440.9742999999999</c:v>
                </c:pt>
                <c:pt idx="1504">
                  <c:v>3431.2586999999999</c:v>
                </c:pt>
                <c:pt idx="1505">
                  <c:v>3466.7865000000002</c:v>
                </c:pt>
                <c:pt idx="1506">
                  <c:v>3461.5481</c:v>
                </c:pt>
                <c:pt idx="1507">
                  <c:v>3445.8761</c:v>
                </c:pt>
                <c:pt idx="1508">
                  <c:v>3462.7429000000002</c:v>
                </c:pt>
                <c:pt idx="1509">
                  <c:v>3479.9416999999999</c:v>
                </c:pt>
                <c:pt idx="1510">
                  <c:v>3486.5045</c:v>
                </c:pt>
                <c:pt idx="1511">
                  <c:v>3514.5662000000002</c:v>
                </c:pt>
                <c:pt idx="1512">
                  <c:v>3509.4387000000002</c:v>
                </c:pt>
                <c:pt idx="1513">
                  <c:v>3517.328</c:v>
                </c:pt>
                <c:pt idx="1514">
                  <c:v>3505.1392000000001</c:v>
                </c:pt>
                <c:pt idx="1515">
                  <c:v>3517.4634000000001</c:v>
                </c:pt>
                <c:pt idx="1516">
                  <c:v>3514.0468999999998</c:v>
                </c:pt>
                <c:pt idx="1517">
                  <c:v>3503.8932</c:v>
                </c:pt>
                <c:pt idx="1518">
                  <c:v>3456.0455000000002</c:v>
                </c:pt>
                <c:pt idx="1519">
                  <c:v>3436.7579999999998</c:v>
                </c:pt>
                <c:pt idx="1520">
                  <c:v>3465.1932999999999</c:v>
                </c:pt>
                <c:pt idx="1521">
                  <c:v>3469.8092999999999</c:v>
                </c:pt>
                <c:pt idx="1522">
                  <c:v>3478.0385000000001</c:v>
                </c:pt>
                <c:pt idx="1523">
                  <c:v>3489.5997000000002</c:v>
                </c:pt>
                <c:pt idx="1524">
                  <c:v>3461.9782</c:v>
                </c:pt>
                <c:pt idx="1525">
                  <c:v>3450.0502000000001</c:v>
                </c:pt>
                <c:pt idx="1526">
                  <c:v>3466.3467999999998</c:v>
                </c:pt>
                <c:pt idx="1527">
                  <c:v>3449.6125999999999</c:v>
                </c:pt>
                <c:pt idx="1528">
                  <c:v>3445.8051</c:v>
                </c:pt>
                <c:pt idx="1529">
                  <c:v>3481.5066000000002</c:v>
                </c:pt>
                <c:pt idx="1530">
                  <c:v>3463.6435999999999</c:v>
                </c:pt>
                <c:pt idx="1531">
                  <c:v>3456.6934000000001</c:v>
                </c:pt>
                <c:pt idx="1532">
                  <c:v>3458.098</c:v>
                </c:pt>
                <c:pt idx="1533">
                  <c:v>3427.8915999999999</c:v>
                </c:pt>
                <c:pt idx="1534">
                  <c:v>3426.9438</c:v>
                </c:pt>
                <c:pt idx="1535">
                  <c:v>3448.7312999999999</c:v>
                </c:pt>
                <c:pt idx="1536">
                  <c:v>3453.9564999999998</c:v>
                </c:pt>
                <c:pt idx="1537">
                  <c:v>3446.4839999999999</c:v>
                </c:pt>
                <c:pt idx="1538">
                  <c:v>3427.8627999999999</c:v>
                </c:pt>
                <c:pt idx="1539">
                  <c:v>3435.0963000000002</c:v>
                </c:pt>
                <c:pt idx="1540">
                  <c:v>3458.4376000000002</c:v>
                </c:pt>
                <c:pt idx="1541">
                  <c:v>3452.8103000000001</c:v>
                </c:pt>
                <c:pt idx="1542">
                  <c:v>3446.2228</c:v>
                </c:pt>
                <c:pt idx="1543">
                  <c:v>3473.8517000000002</c:v>
                </c:pt>
                <c:pt idx="1544">
                  <c:v>3473.3236000000002</c:v>
                </c:pt>
                <c:pt idx="1545">
                  <c:v>3489.7566999999999</c:v>
                </c:pt>
                <c:pt idx="1546">
                  <c:v>3482.8229999999999</c:v>
                </c:pt>
                <c:pt idx="1547">
                  <c:v>3471.3926000000001</c:v>
                </c:pt>
                <c:pt idx="1548">
                  <c:v>3421.4418999999998</c:v>
                </c:pt>
                <c:pt idx="1549">
                  <c:v>3440.9331000000002</c:v>
                </c:pt>
                <c:pt idx="1550">
                  <c:v>3421.7130999999999</c:v>
                </c:pt>
                <c:pt idx="1551">
                  <c:v>3435.8042</c:v>
                </c:pt>
                <c:pt idx="1552">
                  <c:v>3436.2750000000001</c:v>
                </c:pt>
                <c:pt idx="1553">
                  <c:v>3413.4868000000001</c:v>
                </c:pt>
                <c:pt idx="1554">
                  <c:v>3396.2923999999998</c:v>
                </c:pt>
                <c:pt idx="1555">
                  <c:v>3383.2878000000001</c:v>
                </c:pt>
                <c:pt idx="1556">
                  <c:v>3365.6849000000002</c:v>
                </c:pt>
                <c:pt idx="1557">
                  <c:v>3373.2051000000001</c:v>
                </c:pt>
                <c:pt idx="1558">
                  <c:v>3364.4922999999999</c:v>
                </c:pt>
                <c:pt idx="1559">
                  <c:v>3387.9605999999999</c:v>
                </c:pt>
                <c:pt idx="1560">
                  <c:v>3375.9041999999999</c:v>
                </c:pt>
                <c:pt idx="1561">
                  <c:v>3364.4508999999998</c:v>
                </c:pt>
                <c:pt idx="1562">
                  <c:v>3364.0808000000002</c:v>
                </c:pt>
                <c:pt idx="1563">
                  <c:v>3354.8890999999999</c:v>
                </c:pt>
                <c:pt idx="1564">
                  <c:v>3329.2891</c:v>
                </c:pt>
                <c:pt idx="1565">
                  <c:v>3339.3652999999999</c:v>
                </c:pt>
                <c:pt idx="1566">
                  <c:v>3326.3562999999999</c:v>
                </c:pt>
                <c:pt idx="1567">
                  <c:v>3319.4454999999998</c:v>
                </c:pt>
                <c:pt idx="1568">
                  <c:v>3319.9122000000002</c:v>
                </c:pt>
                <c:pt idx="1569">
                  <c:v>3317.6241</c:v>
                </c:pt>
                <c:pt idx="1570">
                  <c:v>3334.4953999999998</c:v>
                </c:pt>
                <c:pt idx="1571">
                  <c:v>3358.2716</c:v>
                </c:pt>
                <c:pt idx="1572">
                  <c:v>3363.9014000000002</c:v>
                </c:pt>
                <c:pt idx="1573">
                  <c:v>3347.6664999999998</c:v>
                </c:pt>
                <c:pt idx="1574">
                  <c:v>3367.7892000000002</c:v>
                </c:pt>
                <c:pt idx="1575">
                  <c:v>3368.3117000000002</c:v>
                </c:pt>
                <c:pt idx="1576">
                  <c:v>3342.2271999999998</c:v>
                </c:pt>
                <c:pt idx="1577">
                  <c:v>3310.0808000000002</c:v>
                </c:pt>
                <c:pt idx="1578">
                  <c:v>3297.7647999999999</c:v>
                </c:pt>
                <c:pt idx="1579">
                  <c:v>3301.8887</c:v>
                </c:pt>
                <c:pt idx="1580">
                  <c:v>3316.3852000000002</c:v>
                </c:pt>
                <c:pt idx="1581">
                  <c:v>3322.4005999999999</c:v>
                </c:pt>
                <c:pt idx="1582">
                  <c:v>3307.5990999999999</c:v>
                </c:pt>
                <c:pt idx="1583">
                  <c:v>3335.672</c:v>
                </c:pt>
                <c:pt idx="1584">
                  <c:v>3338.5360000000001</c:v>
                </c:pt>
                <c:pt idx="1585">
                  <c:v>3309.0641000000001</c:v>
                </c:pt>
                <c:pt idx="1586">
                  <c:v>3328.9827</c:v>
                </c:pt>
                <c:pt idx="1587">
                  <c:v>3346.0304999999998</c:v>
                </c:pt>
                <c:pt idx="1588">
                  <c:v>3340.4337999999998</c:v>
                </c:pt>
                <c:pt idx="1589">
                  <c:v>3378.9452999999999</c:v>
                </c:pt>
                <c:pt idx="1590">
                  <c:v>3405.0355</c:v>
                </c:pt>
                <c:pt idx="1591">
                  <c:v>3409.1794</c:v>
                </c:pt>
                <c:pt idx="1592">
                  <c:v>3493.7004000000002</c:v>
                </c:pt>
                <c:pt idx="1593">
                  <c:v>3470.1426000000001</c:v>
                </c:pt>
                <c:pt idx="1594">
                  <c:v>3475.7473</c:v>
                </c:pt>
                <c:pt idx="1595">
                  <c:v>3459.1532999999999</c:v>
                </c:pt>
                <c:pt idx="1596">
                  <c:v>3469.4072999999999</c:v>
                </c:pt>
                <c:pt idx="1597">
                  <c:v>3528.9546999999998</c:v>
                </c:pt>
                <c:pt idx="1598">
                  <c:v>3565.0360000000001</c:v>
                </c:pt>
                <c:pt idx="1599">
                  <c:v>3538.0010000000002</c:v>
                </c:pt>
                <c:pt idx="1600">
                  <c:v>3564.0403999999999</c:v>
                </c:pt>
                <c:pt idx="1601">
                  <c:v>3535.0807</c:v>
                </c:pt>
                <c:pt idx="1602">
                  <c:v>3521.2984000000001</c:v>
                </c:pt>
                <c:pt idx="1603">
                  <c:v>3488.7402000000002</c:v>
                </c:pt>
                <c:pt idx="1604">
                  <c:v>3474.7289000000001</c:v>
                </c:pt>
                <c:pt idx="1605">
                  <c:v>3468.3636999999999</c:v>
                </c:pt>
                <c:pt idx="1606">
                  <c:v>3441.1106</c:v>
                </c:pt>
                <c:pt idx="1607">
                  <c:v>3417.4553999999998</c:v>
                </c:pt>
                <c:pt idx="1608">
                  <c:v>3436.5349999999999</c:v>
                </c:pt>
                <c:pt idx="1609">
                  <c:v>3429.5920999999998</c:v>
                </c:pt>
                <c:pt idx="1610">
                  <c:v>3429.8697000000002</c:v>
                </c:pt>
                <c:pt idx="1611">
                  <c:v>3430.2482</c:v>
                </c:pt>
                <c:pt idx="1612">
                  <c:v>3417.2211000000002</c:v>
                </c:pt>
                <c:pt idx="1613">
                  <c:v>3390.6118999999999</c:v>
                </c:pt>
                <c:pt idx="1614">
                  <c:v>3353.0547000000001</c:v>
                </c:pt>
                <c:pt idx="1615">
                  <c:v>3371.1176999999998</c:v>
                </c:pt>
                <c:pt idx="1616">
                  <c:v>3356.5916000000002</c:v>
                </c:pt>
                <c:pt idx="1617">
                  <c:v>3354.1749</c:v>
                </c:pt>
                <c:pt idx="1618">
                  <c:v>3365.085</c:v>
                </c:pt>
                <c:pt idx="1619">
                  <c:v>3333.3524000000002</c:v>
                </c:pt>
                <c:pt idx="1620">
                  <c:v>3359.0515</c:v>
                </c:pt>
                <c:pt idx="1621">
                  <c:v>3336.2777999999998</c:v>
                </c:pt>
                <c:pt idx="1622">
                  <c:v>3340.1262000000002</c:v>
                </c:pt>
                <c:pt idx="1623">
                  <c:v>3345.6950000000002</c:v>
                </c:pt>
                <c:pt idx="1624">
                  <c:v>3354.8002999999999</c:v>
                </c:pt>
                <c:pt idx="1625">
                  <c:v>3367.4546999999998</c:v>
                </c:pt>
                <c:pt idx="1626">
                  <c:v>3367.5778</c:v>
                </c:pt>
                <c:pt idx="1627">
                  <c:v>3327.74</c:v>
                </c:pt>
                <c:pt idx="1628">
                  <c:v>3318.6044000000002</c:v>
                </c:pt>
                <c:pt idx="1629">
                  <c:v>3316.2406999999998</c:v>
                </c:pt>
                <c:pt idx="1630">
                  <c:v>3321.3323999999998</c:v>
                </c:pt>
                <c:pt idx="1631">
                  <c:v>3277.8787000000002</c:v>
                </c:pt>
                <c:pt idx="1632">
                  <c:v>3305.8481000000002</c:v>
                </c:pt>
                <c:pt idx="1633">
                  <c:v>3302.6455000000001</c:v>
                </c:pt>
                <c:pt idx="1634">
                  <c:v>3300.0099</c:v>
                </c:pt>
                <c:pt idx="1635">
                  <c:v>3306.5572999999999</c:v>
                </c:pt>
                <c:pt idx="1636">
                  <c:v>3293.8688999999999</c:v>
                </c:pt>
                <c:pt idx="1637">
                  <c:v>3253.2847999999999</c:v>
                </c:pt>
                <c:pt idx="1638">
                  <c:v>3244.3874000000001</c:v>
                </c:pt>
                <c:pt idx="1639">
                  <c:v>3230.8904000000002</c:v>
                </c:pt>
                <c:pt idx="1640">
                  <c:v>3240.7546000000002</c:v>
                </c:pt>
                <c:pt idx="1641">
                  <c:v>3220.2838000000002</c:v>
                </c:pt>
                <c:pt idx="1642">
                  <c:v>3275.6664999999998</c:v>
                </c:pt>
                <c:pt idx="1643">
                  <c:v>3291.1210999999998</c:v>
                </c:pt>
                <c:pt idx="1644">
                  <c:v>3266.6363000000001</c:v>
                </c:pt>
                <c:pt idx="1645">
                  <c:v>3257.4034000000001</c:v>
                </c:pt>
                <c:pt idx="1646">
                  <c:v>3263.1242000000002</c:v>
                </c:pt>
                <c:pt idx="1647">
                  <c:v>3238.7298999999998</c:v>
                </c:pt>
                <c:pt idx="1648">
                  <c:v>3260.3330000000001</c:v>
                </c:pt>
                <c:pt idx="1649">
                  <c:v>3262.6043</c:v>
                </c:pt>
                <c:pt idx="1650">
                  <c:v>3318.0439999999999</c:v>
                </c:pt>
                <c:pt idx="1651">
                  <c:v>3339.5639999999999</c:v>
                </c:pt>
                <c:pt idx="1652">
                  <c:v>3340.8172</c:v>
                </c:pt>
                <c:pt idx="1653">
                  <c:v>3342.6259</c:v>
                </c:pt>
                <c:pt idx="1654">
                  <c:v>3319.6803</c:v>
                </c:pt>
                <c:pt idx="1655">
                  <c:v>3314.1142</c:v>
                </c:pt>
                <c:pt idx="1656">
                  <c:v>3301.5767000000001</c:v>
                </c:pt>
                <c:pt idx="1657">
                  <c:v>3327.7937999999999</c:v>
                </c:pt>
                <c:pt idx="1658">
                  <c:v>3311.9872</c:v>
                </c:pt>
                <c:pt idx="1659">
                  <c:v>3307.7811999999999</c:v>
                </c:pt>
                <c:pt idx="1660">
                  <c:v>3307.0902000000001</c:v>
                </c:pt>
                <c:pt idx="1661">
                  <c:v>3308.9721</c:v>
                </c:pt>
                <c:pt idx="1662">
                  <c:v>3329.8631</c:v>
                </c:pt>
                <c:pt idx="1663">
                  <c:v>3341.8298</c:v>
                </c:pt>
                <c:pt idx="1664">
                  <c:v>3336.7948999999999</c:v>
                </c:pt>
                <c:pt idx="1665">
                  <c:v>3365.0196999999998</c:v>
                </c:pt>
                <c:pt idx="1666">
                  <c:v>3364.4850999999999</c:v>
                </c:pt>
                <c:pt idx="1667">
                  <c:v>3373.0475999999999</c:v>
                </c:pt>
                <c:pt idx="1668">
                  <c:v>3378.2451000000001</c:v>
                </c:pt>
                <c:pt idx="1669">
                  <c:v>3393.4238999999998</c:v>
                </c:pt>
                <c:pt idx="1670">
                  <c:v>3294.2337000000002</c:v>
                </c:pt>
                <c:pt idx="1671">
                  <c:v>3233.3604</c:v>
                </c:pt>
                <c:pt idx="1672">
                  <c:v>3243.3409000000001</c:v>
                </c:pt>
                <c:pt idx="1673">
                  <c:v>3256.9812999999999</c:v>
                </c:pt>
                <c:pt idx="1674">
                  <c:v>3234.1833000000001</c:v>
                </c:pt>
                <c:pt idx="1675">
                  <c:v>3205.1100999999999</c:v>
                </c:pt>
                <c:pt idx="1676">
                  <c:v>3201.2887999999998</c:v>
                </c:pt>
                <c:pt idx="1677">
                  <c:v>3193.5073000000002</c:v>
                </c:pt>
                <c:pt idx="1678">
                  <c:v>3189.0529000000001</c:v>
                </c:pt>
                <c:pt idx="1679">
                  <c:v>3176.8090999999999</c:v>
                </c:pt>
                <c:pt idx="1680">
                  <c:v>3203.9304000000002</c:v>
                </c:pt>
                <c:pt idx="1681">
                  <c:v>3221.1365000000001</c:v>
                </c:pt>
                <c:pt idx="1682">
                  <c:v>3218.2429999999999</c:v>
                </c:pt>
                <c:pt idx="1683">
                  <c:v>3269.5882000000001</c:v>
                </c:pt>
                <c:pt idx="1684">
                  <c:v>3230.8850000000002</c:v>
                </c:pt>
                <c:pt idx="1685">
                  <c:v>3225.1621</c:v>
                </c:pt>
                <c:pt idx="1686">
                  <c:v>3252.5227</c:v>
                </c:pt>
                <c:pt idx="1687">
                  <c:v>3237.6051000000002</c:v>
                </c:pt>
                <c:pt idx="1688">
                  <c:v>3248.2341000000001</c:v>
                </c:pt>
                <c:pt idx="1689">
                  <c:v>3262.0221999999999</c:v>
                </c:pt>
                <c:pt idx="1690">
                  <c:v>3276.2775000000001</c:v>
                </c:pt>
                <c:pt idx="1691">
                  <c:v>3276.7637</c:v>
                </c:pt>
                <c:pt idx="1692">
                  <c:v>3282.8681000000001</c:v>
                </c:pt>
                <c:pt idx="1693">
                  <c:v>3273.1822999999999</c:v>
                </c:pt>
                <c:pt idx="1694">
                  <c:v>3203.3298</c:v>
                </c:pt>
                <c:pt idx="1695">
                  <c:v>3192.2804000000001</c:v>
                </c:pt>
                <c:pt idx="1696">
                  <c:v>3209.9542000000001</c:v>
                </c:pt>
                <c:pt idx="1697">
                  <c:v>3216.8035</c:v>
                </c:pt>
                <c:pt idx="1698">
                  <c:v>3207.3827000000001</c:v>
                </c:pt>
                <c:pt idx="1699">
                  <c:v>3204.6961999999999</c:v>
                </c:pt>
                <c:pt idx="1700">
                  <c:v>3154.2003</c:v>
                </c:pt>
                <c:pt idx="1701">
                  <c:v>3153.9209999999998</c:v>
                </c:pt>
                <c:pt idx="1702">
                  <c:v>3151.3897999999999</c:v>
                </c:pt>
                <c:pt idx="1703">
                  <c:v>3136.4013</c:v>
                </c:pt>
                <c:pt idx="1704">
                  <c:v>3120.5443</c:v>
                </c:pt>
                <c:pt idx="1705">
                  <c:v>3077.1554000000001</c:v>
                </c:pt>
                <c:pt idx="1706">
                  <c:v>3117.3168000000001</c:v>
                </c:pt>
                <c:pt idx="1707">
                  <c:v>3133.9611</c:v>
                </c:pt>
                <c:pt idx="1708">
                  <c:v>3106.3175000000001</c:v>
                </c:pt>
                <c:pt idx="1709">
                  <c:v>3112.6743999999999</c:v>
                </c:pt>
                <c:pt idx="1710">
                  <c:v>3110.3571999999999</c:v>
                </c:pt>
                <c:pt idx="1711">
                  <c:v>3094.6747999999998</c:v>
                </c:pt>
                <c:pt idx="1712">
                  <c:v>3116.3681999999999</c:v>
                </c:pt>
                <c:pt idx="1713">
                  <c:v>3075.9834000000001</c:v>
                </c:pt>
                <c:pt idx="1714">
                  <c:v>3066.3413</c:v>
                </c:pt>
                <c:pt idx="1715">
                  <c:v>3163.9863999999998</c:v>
                </c:pt>
                <c:pt idx="1716">
                  <c:v>3177.0536000000002</c:v>
                </c:pt>
                <c:pt idx="1717">
                  <c:v>3178.7883000000002</c:v>
                </c:pt>
                <c:pt idx="1718">
                  <c:v>3189.3254999999999</c:v>
                </c:pt>
                <c:pt idx="1719">
                  <c:v>3167.0997000000002</c:v>
                </c:pt>
                <c:pt idx="1720">
                  <c:v>3160.547</c:v>
                </c:pt>
                <c:pt idx="1721">
                  <c:v>3169.5598</c:v>
                </c:pt>
                <c:pt idx="1722">
                  <c:v>3066.7094999999999</c:v>
                </c:pt>
                <c:pt idx="1723">
                  <c:v>3062.4992999999999</c:v>
                </c:pt>
                <c:pt idx="1724">
                  <c:v>3064.2111</c:v>
                </c:pt>
                <c:pt idx="1725">
                  <c:v>3059.2258999999999</c:v>
                </c:pt>
                <c:pt idx="1726">
                  <c:v>3063.5556000000001</c:v>
                </c:pt>
                <c:pt idx="1727">
                  <c:v>3087.2224999999999</c:v>
                </c:pt>
                <c:pt idx="1728">
                  <c:v>3078.2183</c:v>
                </c:pt>
                <c:pt idx="1729">
                  <c:v>3062.5001999999999</c:v>
                </c:pt>
                <c:pt idx="1730">
                  <c:v>3068.0358000000001</c:v>
                </c:pt>
                <c:pt idx="1731">
                  <c:v>3086.0248999999999</c:v>
                </c:pt>
                <c:pt idx="1732">
                  <c:v>3095.3085000000001</c:v>
                </c:pt>
                <c:pt idx="1733">
                  <c:v>3074.9351000000001</c:v>
                </c:pt>
                <c:pt idx="1734">
                  <c:v>3090.1372000000001</c:v>
                </c:pt>
                <c:pt idx="1735">
                  <c:v>3082.8085999999998</c:v>
                </c:pt>
                <c:pt idx="1736">
                  <c:v>3069.1124</c:v>
                </c:pt>
                <c:pt idx="1737">
                  <c:v>3065.6154000000001</c:v>
                </c:pt>
                <c:pt idx="1738">
                  <c:v>3130.3544000000002</c:v>
                </c:pt>
                <c:pt idx="1739">
                  <c:v>3213.9198999999999</c:v>
                </c:pt>
                <c:pt idx="1740">
                  <c:v>3209.4614000000001</c:v>
                </c:pt>
                <c:pt idx="1741">
                  <c:v>3213.5396999999998</c:v>
                </c:pt>
                <c:pt idx="1742">
                  <c:v>3156.7451000000001</c:v>
                </c:pt>
                <c:pt idx="1743">
                  <c:v>3160.5808999999999</c:v>
                </c:pt>
                <c:pt idx="1744">
                  <c:v>3165.9155999999998</c:v>
                </c:pt>
                <c:pt idx="1745">
                  <c:v>3179.1605</c:v>
                </c:pt>
                <c:pt idx="1746">
                  <c:v>3162.0331000000001</c:v>
                </c:pt>
                <c:pt idx="1747">
                  <c:v>3174.9011999999998</c:v>
                </c:pt>
                <c:pt idx="1748">
                  <c:v>3160.6033000000002</c:v>
                </c:pt>
                <c:pt idx="1749">
                  <c:v>3181.0264000000002</c:v>
                </c:pt>
                <c:pt idx="1750">
                  <c:v>3238.3029000000001</c:v>
                </c:pt>
                <c:pt idx="1751">
                  <c:v>3228.4531000000002</c:v>
                </c:pt>
                <c:pt idx="1752">
                  <c:v>3272.2053000000001</c:v>
                </c:pt>
                <c:pt idx="1753">
                  <c:v>3275.8321000000001</c:v>
                </c:pt>
                <c:pt idx="1754">
                  <c:v>3261.3831</c:v>
                </c:pt>
                <c:pt idx="1755">
                  <c:v>3218.4497000000001</c:v>
                </c:pt>
                <c:pt idx="1756">
                  <c:v>3230.0956999999999</c:v>
                </c:pt>
                <c:pt idx="1757">
                  <c:v>3185.7258000000002</c:v>
                </c:pt>
                <c:pt idx="1758">
                  <c:v>3209.2901999999999</c:v>
                </c:pt>
                <c:pt idx="1759">
                  <c:v>3257.5275999999999</c:v>
                </c:pt>
                <c:pt idx="1760">
                  <c:v>3264.4857999999999</c:v>
                </c:pt>
                <c:pt idx="1761">
                  <c:v>3221.8948</c:v>
                </c:pt>
                <c:pt idx="1762">
                  <c:v>3218.0879</c:v>
                </c:pt>
                <c:pt idx="1763">
                  <c:v>3216.2752999999998</c:v>
                </c:pt>
                <c:pt idx="1764">
                  <c:v>3135.4097999999999</c:v>
                </c:pt>
                <c:pt idx="1765">
                  <c:v>3169.7283000000002</c:v>
                </c:pt>
                <c:pt idx="1766">
                  <c:v>3197.8168999999998</c:v>
                </c:pt>
                <c:pt idx="1767">
                  <c:v>3181.8507</c:v>
                </c:pt>
                <c:pt idx="1768">
                  <c:v>3236.0924</c:v>
                </c:pt>
                <c:pt idx="1769">
                  <c:v>3225.7903000000001</c:v>
                </c:pt>
                <c:pt idx="1770">
                  <c:v>3249.4371999999998</c:v>
                </c:pt>
                <c:pt idx="1771">
                  <c:v>3171.9630000000002</c:v>
                </c:pt>
                <c:pt idx="1772">
                  <c:v>3124.2039</c:v>
                </c:pt>
                <c:pt idx="1773">
                  <c:v>3090.0328</c:v>
                </c:pt>
                <c:pt idx="1774">
                  <c:v>3074.7795999999998</c:v>
                </c:pt>
                <c:pt idx="1775">
                  <c:v>3065.6904</c:v>
                </c:pt>
                <c:pt idx="1776">
                  <c:v>3018.2844</c:v>
                </c:pt>
                <c:pt idx="1777">
                  <c:v>3013.1457</c:v>
                </c:pt>
                <c:pt idx="1778">
                  <c:v>3071.9070000000002</c:v>
                </c:pt>
                <c:pt idx="1779">
                  <c:v>3107.6727000000001</c:v>
                </c:pt>
                <c:pt idx="1780">
                  <c:v>3104.8397</c:v>
                </c:pt>
                <c:pt idx="1781">
                  <c:v>3093.8895000000002</c:v>
                </c:pt>
                <c:pt idx="1782">
                  <c:v>3058.4218999999998</c:v>
                </c:pt>
                <c:pt idx="1783">
                  <c:v>3051.3326999999999</c:v>
                </c:pt>
                <c:pt idx="1784">
                  <c:v>2930.6936999999998</c:v>
                </c:pt>
                <c:pt idx="1785">
                  <c:v>2877.4666000000002</c:v>
                </c:pt>
                <c:pt idx="1786">
                  <c:v>2948.0306</c:v>
                </c:pt>
                <c:pt idx="1787">
                  <c:v>2918.7501000000002</c:v>
                </c:pt>
                <c:pt idx="1788">
                  <c:v>3109.5454</c:v>
                </c:pt>
                <c:pt idx="1789">
                  <c:v>3089.3631999999998</c:v>
                </c:pt>
                <c:pt idx="1790">
                  <c:v>3118.8674999999998</c:v>
                </c:pt>
                <c:pt idx="1791">
                  <c:v>3051.585</c:v>
                </c:pt>
                <c:pt idx="1792">
                  <c:v>3053.6985</c:v>
                </c:pt>
                <c:pt idx="1793">
                  <c:v>3063.3199</c:v>
                </c:pt>
                <c:pt idx="1794">
                  <c:v>3037.0353</c:v>
                </c:pt>
                <c:pt idx="1795">
                  <c:v>2946.7066</c:v>
                </c:pt>
                <c:pt idx="1796">
                  <c:v>2963.7894000000001</c:v>
                </c:pt>
                <c:pt idx="1797">
                  <c:v>2984.7597999999998</c:v>
                </c:pt>
                <c:pt idx="1798">
                  <c:v>2948.6386000000002</c:v>
                </c:pt>
                <c:pt idx="1799">
                  <c:v>2961.3337000000001</c:v>
                </c:pt>
                <c:pt idx="1800">
                  <c:v>2901.0477000000001</c:v>
                </c:pt>
                <c:pt idx="1801">
                  <c:v>2946.0902000000001</c:v>
                </c:pt>
                <c:pt idx="1802">
                  <c:v>2853.7561999999998</c:v>
                </c:pt>
                <c:pt idx="1803">
                  <c:v>2930.3519000000001</c:v>
                </c:pt>
                <c:pt idx="1804">
                  <c:v>2940.5084999999999</c:v>
                </c:pt>
                <c:pt idx="1805">
                  <c:v>3128.886</c:v>
                </c:pt>
                <c:pt idx="1806">
                  <c:v>3113.4625999999998</c:v>
                </c:pt>
                <c:pt idx="1807">
                  <c:v>3081.3454000000002</c:v>
                </c:pt>
                <c:pt idx="1808">
                  <c:v>3174.3780999999999</c:v>
                </c:pt>
                <c:pt idx="1809">
                  <c:v>3223.1251000000002</c:v>
                </c:pt>
                <c:pt idx="1810">
                  <c:v>3130.7289000000001</c:v>
                </c:pt>
                <c:pt idx="1811">
                  <c:v>3118.7301000000002</c:v>
                </c:pt>
                <c:pt idx="1812">
                  <c:v>3221.5713999999998</c:v>
                </c:pt>
                <c:pt idx="1813">
                  <c:v>3155.8789999999999</c:v>
                </c:pt>
                <c:pt idx="1814">
                  <c:v>3215.7098999999998</c:v>
                </c:pt>
                <c:pt idx="1815">
                  <c:v>3192.4499000000001</c:v>
                </c:pt>
                <c:pt idx="1816">
                  <c:v>3361.5632000000001</c:v>
                </c:pt>
                <c:pt idx="1817">
                  <c:v>3294.3838999999998</c:v>
                </c:pt>
                <c:pt idx="1818">
                  <c:v>3539.8081999999999</c:v>
                </c:pt>
                <c:pt idx="1819">
                  <c:v>3478.7797</c:v>
                </c:pt>
                <c:pt idx="1820">
                  <c:v>3469.0662000000002</c:v>
                </c:pt>
                <c:pt idx="1821">
                  <c:v>3731.0047</c:v>
                </c:pt>
                <c:pt idx="1822">
                  <c:v>3765.1752000000001</c:v>
                </c:pt>
                <c:pt idx="1823">
                  <c:v>3761.8744999999999</c:v>
                </c:pt>
                <c:pt idx="1824">
                  <c:v>3727.6316000000002</c:v>
                </c:pt>
                <c:pt idx="1825">
                  <c:v>3838.201</c:v>
                </c:pt>
                <c:pt idx="1826">
                  <c:v>3829.4022</c:v>
                </c:pt>
                <c:pt idx="1827">
                  <c:v>3866.3814000000002</c:v>
                </c:pt>
                <c:pt idx="1828">
                  <c:v>3876.7325000000001</c:v>
                </c:pt>
                <c:pt idx="1829">
                  <c:v>3865.9645999999998</c:v>
                </c:pt>
                <c:pt idx="1830">
                  <c:v>3767.9128000000001</c:v>
                </c:pt>
                <c:pt idx="1831">
                  <c:v>3755.8881000000001</c:v>
                </c:pt>
                <c:pt idx="1832">
                  <c:v>3685.4398000000001</c:v>
                </c:pt>
                <c:pt idx="1833">
                  <c:v>3694.3885</c:v>
                </c:pt>
                <c:pt idx="1834">
                  <c:v>3711.3220000000001</c:v>
                </c:pt>
                <c:pt idx="1835">
                  <c:v>3608.0587</c:v>
                </c:pt>
                <c:pt idx="1836">
                  <c:v>3623.0841999999998</c:v>
                </c:pt>
                <c:pt idx="1837">
                  <c:v>3635.9382000000001</c:v>
                </c:pt>
                <c:pt idx="1838">
                  <c:v>3623.0201999999999</c:v>
                </c:pt>
                <c:pt idx="1839">
                  <c:v>3687.6073000000001</c:v>
                </c:pt>
                <c:pt idx="1840">
                  <c:v>3677.5922</c:v>
                </c:pt>
                <c:pt idx="1841">
                  <c:v>3749.2984999999999</c:v>
                </c:pt>
                <c:pt idx="1842">
                  <c:v>3721.9544999999998</c:v>
                </c:pt>
                <c:pt idx="1843">
                  <c:v>3591.6959999999999</c:v>
                </c:pt>
                <c:pt idx="1844">
                  <c:v>3566.4122000000002</c:v>
                </c:pt>
                <c:pt idx="1845">
                  <c:v>3556.9924000000001</c:v>
                </c:pt>
                <c:pt idx="1846">
                  <c:v>3759.4286000000002</c:v>
                </c:pt>
                <c:pt idx="1847">
                  <c:v>3781.6069000000002</c:v>
                </c:pt>
                <c:pt idx="1848">
                  <c:v>3753.8887</c:v>
                </c:pt>
                <c:pt idx="1849">
                  <c:v>3753.3350999999998</c:v>
                </c:pt>
                <c:pt idx="1850">
                  <c:v>3774.3833</c:v>
                </c:pt>
                <c:pt idx="1851">
                  <c:v>3774.9692</c:v>
                </c:pt>
                <c:pt idx="1852">
                  <c:v>3715.5796</c:v>
                </c:pt>
                <c:pt idx="1853">
                  <c:v>3758.3869</c:v>
                </c:pt>
                <c:pt idx="1854">
                  <c:v>3764.1262000000002</c:v>
                </c:pt>
                <c:pt idx="1855">
                  <c:v>3746.2422000000001</c:v>
                </c:pt>
                <c:pt idx="1856">
                  <c:v>3795.3240999999998</c:v>
                </c:pt>
                <c:pt idx="1857">
                  <c:v>3833.6457</c:v>
                </c:pt>
                <c:pt idx="1858">
                  <c:v>3833.2379000000001</c:v>
                </c:pt>
                <c:pt idx="1859">
                  <c:v>3840.3546999999999</c:v>
                </c:pt>
                <c:pt idx="1860">
                  <c:v>3793.3739</c:v>
                </c:pt>
                <c:pt idx="1861">
                  <c:v>3705.9697000000001</c:v>
                </c:pt>
                <c:pt idx="1862">
                  <c:v>3628.5376999999999</c:v>
                </c:pt>
                <c:pt idx="1863">
                  <c:v>3465.4926999999998</c:v>
                </c:pt>
                <c:pt idx="1864">
                  <c:v>3475.9623000000001</c:v>
                </c:pt>
                <c:pt idx="1865">
                  <c:v>3534.0787999999998</c:v>
                </c:pt>
                <c:pt idx="1866">
                  <c:v>3533.3065000000001</c:v>
                </c:pt>
                <c:pt idx="1867">
                  <c:v>3524.9198999999999</c:v>
                </c:pt>
                <c:pt idx="1868">
                  <c:v>3592.8793999999998</c:v>
                </c:pt>
                <c:pt idx="1869">
                  <c:v>3589.2611000000002</c:v>
                </c:pt>
                <c:pt idx="1870">
                  <c:v>3571.2411000000002</c:v>
                </c:pt>
                <c:pt idx="1871">
                  <c:v>3524.5338999999999</c:v>
                </c:pt>
                <c:pt idx="1872">
                  <c:v>3473.2543999999998</c:v>
                </c:pt>
                <c:pt idx="1873">
                  <c:v>3577.7026999999998</c:v>
                </c:pt>
                <c:pt idx="1874">
                  <c:v>3534.1821</c:v>
                </c:pt>
                <c:pt idx="1875">
                  <c:v>3534.0653000000002</c:v>
                </c:pt>
                <c:pt idx="1876">
                  <c:v>3486.8150000000001</c:v>
                </c:pt>
                <c:pt idx="1877">
                  <c:v>3406.1116000000002</c:v>
                </c:pt>
                <c:pt idx="1878">
                  <c:v>3445.0430999999999</c:v>
                </c:pt>
                <c:pt idx="1879">
                  <c:v>3447.6934000000001</c:v>
                </c:pt>
                <c:pt idx="1880">
                  <c:v>3340.1158999999998</c:v>
                </c:pt>
                <c:pt idx="1881">
                  <c:v>3296.482</c:v>
                </c:pt>
                <c:pt idx="1882">
                  <c:v>3202.9479999999999</c:v>
                </c:pt>
                <c:pt idx="1883">
                  <c:v>3178.8539999999998</c:v>
                </c:pt>
                <c:pt idx="1884">
                  <c:v>3242.752</c:v>
                </c:pt>
                <c:pt idx="1885">
                  <c:v>3231.951</c:v>
                </c:pt>
                <c:pt idx="1886">
                  <c:v>3284.9989999999998</c:v>
                </c:pt>
                <c:pt idx="1887">
                  <c:v>3263.0279999999998</c:v>
                </c:pt>
                <c:pt idx="1888">
                  <c:v>3339.03</c:v>
                </c:pt>
                <c:pt idx="1889">
                  <c:v>3308.2469999999998</c:v>
                </c:pt>
                <c:pt idx="1890">
                  <c:v>3251.2730000000001</c:v>
                </c:pt>
                <c:pt idx="1891">
                  <c:v>3236.9989999999998</c:v>
                </c:pt>
                <c:pt idx="1892">
                  <c:v>3309.248</c:v>
                </c:pt>
                <c:pt idx="1893">
                  <c:v>3152.232</c:v>
                </c:pt>
                <c:pt idx="1894">
                  <c:v>3281.1320000000001</c:v>
                </c:pt>
                <c:pt idx="1895">
                  <c:v>3347.1880000000001</c:v>
                </c:pt>
                <c:pt idx="1896">
                  <c:v>3357.5610000000001</c:v>
                </c:pt>
                <c:pt idx="1897">
                  <c:v>3399.3049999999998</c:v>
                </c:pt>
                <c:pt idx="1898">
                  <c:v>3334.0230000000001</c:v>
                </c:pt>
                <c:pt idx="1899">
                  <c:v>3250.4850000000001</c:v>
                </c:pt>
                <c:pt idx="1900">
                  <c:v>3365.8319999999999</c:v>
                </c:pt>
                <c:pt idx="1901">
                  <c:v>3362.0830000000001</c:v>
                </c:pt>
                <c:pt idx="1902">
                  <c:v>3366.5360000000001</c:v>
                </c:pt>
                <c:pt idx="1903">
                  <c:v>3342.2860000000001</c:v>
                </c:pt>
                <c:pt idx="1904">
                  <c:v>3205.6379999999999</c:v>
                </c:pt>
                <c:pt idx="1905">
                  <c:v>3025.692</c:v>
                </c:pt>
                <c:pt idx="1906">
                  <c:v>3042.9270000000001</c:v>
                </c:pt>
                <c:pt idx="1907">
                  <c:v>3275.5340000000001</c:v>
                </c:pt>
                <c:pt idx="1908">
                  <c:v>3589.5360000000001</c:v>
                </c:pt>
                <c:pt idx="1909">
                  <c:v>3761.4540000000002</c:v>
                </c:pt>
                <c:pt idx="1910">
                  <c:v>3886.136</c:v>
                </c:pt>
                <c:pt idx="1911">
                  <c:v>3825.4119999999998</c:v>
                </c:pt>
                <c:pt idx="1912">
                  <c:v>4077.8719999999998</c:v>
                </c:pt>
                <c:pt idx="1913">
                  <c:v>4073.54</c:v>
                </c:pt>
                <c:pt idx="1914">
                  <c:v>4075.4630000000002</c:v>
                </c:pt>
                <c:pt idx="1915">
                  <c:v>4016.1260000000002</c:v>
                </c:pt>
                <c:pt idx="1916">
                  <c:v>4066.6689999999999</c:v>
                </c:pt>
                <c:pt idx="1917">
                  <c:v>4084.3649999999998</c:v>
                </c:pt>
                <c:pt idx="1918">
                  <c:v>3906.9450000000002</c:v>
                </c:pt>
                <c:pt idx="1919">
                  <c:v>3831.8519999999999</c:v>
                </c:pt>
                <c:pt idx="1920">
                  <c:v>3866.9</c:v>
                </c:pt>
                <c:pt idx="1921">
                  <c:v>3948.1550000000002</c:v>
                </c:pt>
                <c:pt idx="1922">
                  <c:v>3829.2350000000001</c:v>
                </c:pt>
                <c:pt idx="1923">
                  <c:v>3816.6990000000001</c:v>
                </c:pt>
                <c:pt idx="1924">
                  <c:v>3815.4119999999998</c:v>
                </c:pt>
                <c:pt idx="1925">
                  <c:v>3930.3789999999999</c:v>
                </c:pt>
                <c:pt idx="1926">
                  <c:v>3811.0929999999998</c:v>
                </c:pt>
                <c:pt idx="1927">
                  <c:v>3818.7310000000002</c:v>
                </c:pt>
                <c:pt idx="1928">
                  <c:v>4176.2790000000005</c:v>
                </c:pt>
                <c:pt idx="1929">
                  <c:v>4250.8050000000003</c:v>
                </c:pt>
                <c:pt idx="1930">
                  <c:v>4157.16</c:v>
                </c:pt>
                <c:pt idx="1931">
                  <c:v>4166.0060000000003</c:v>
                </c:pt>
                <c:pt idx="1932">
                  <c:v>4160.6120000000001</c:v>
                </c:pt>
                <c:pt idx="1933">
                  <c:v>4151.4960000000001</c:v>
                </c:pt>
                <c:pt idx="1934">
                  <c:v>3997.3560000000002</c:v>
                </c:pt>
                <c:pt idx="1935">
                  <c:v>3966.759</c:v>
                </c:pt>
                <c:pt idx="1936">
                  <c:v>4112.1490000000003</c:v>
                </c:pt>
                <c:pt idx="1937">
                  <c:v>4211.8119999999999</c:v>
                </c:pt>
                <c:pt idx="1938">
                  <c:v>4106.5559999999996</c:v>
                </c:pt>
                <c:pt idx="1939">
                  <c:v>3897.6260000000002</c:v>
                </c:pt>
                <c:pt idx="1940">
                  <c:v>3663.038</c:v>
                </c:pt>
                <c:pt idx="1941">
                  <c:v>3928.0030000000002</c:v>
                </c:pt>
                <c:pt idx="1942">
                  <c:v>3998.5369999999998</c:v>
                </c:pt>
                <c:pt idx="1943">
                  <c:v>3885.9169999999999</c:v>
                </c:pt>
                <c:pt idx="1944">
                  <c:v>4107.9960000000001</c:v>
                </c:pt>
                <c:pt idx="1945">
                  <c:v>4253.0209999999997</c:v>
                </c:pt>
                <c:pt idx="1946">
                  <c:v>4472.9979999999996</c:v>
                </c:pt>
                <c:pt idx="1947">
                  <c:v>4191.549</c:v>
                </c:pt>
                <c:pt idx="1948">
                  <c:v>4336.1949999999997</c:v>
                </c:pt>
                <c:pt idx="1949">
                  <c:v>4706.5159999999996</c:v>
                </c:pt>
                <c:pt idx="1950">
                  <c:v>4880.1260000000002</c:v>
                </c:pt>
                <c:pt idx="1951">
                  <c:v>4786.0910000000003</c:v>
                </c:pt>
                <c:pt idx="1952">
                  <c:v>4637.0519999999997</c:v>
                </c:pt>
                <c:pt idx="1953">
                  <c:v>4930.549</c:v>
                </c:pt>
                <c:pt idx="1954">
                  <c:v>5138.8310000000001</c:v>
                </c:pt>
                <c:pt idx="1955">
                  <c:v>5064.8209999999999</c:v>
                </c:pt>
                <c:pt idx="1956">
                  <c:v>5221.1670000000004</c:v>
                </c:pt>
                <c:pt idx="1957">
                  <c:v>5335.1149999999998</c:v>
                </c:pt>
                <c:pt idx="1958">
                  <c:v>5306.59</c:v>
                </c:pt>
                <c:pt idx="1959">
                  <c:v>5309.1120000000001</c:v>
                </c:pt>
                <c:pt idx="1960">
                  <c:v>5317.4610000000002</c:v>
                </c:pt>
                <c:pt idx="1961">
                  <c:v>5353.7510000000002</c:v>
                </c:pt>
                <c:pt idx="1962">
                  <c:v>5230.5519999999997</c:v>
                </c:pt>
                <c:pt idx="1963">
                  <c:v>5181.4160000000002</c:v>
                </c:pt>
                <c:pt idx="1964">
                  <c:v>5143.59</c:v>
                </c:pt>
                <c:pt idx="1965">
                  <c:v>5161.87</c:v>
                </c:pt>
                <c:pt idx="1966">
                  <c:v>5076.1790000000001</c:v>
                </c:pt>
                <c:pt idx="1967">
                  <c:v>4840.8289999999997</c:v>
                </c:pt>
                <c:pt idx="1968">
                  <c:v>4834.0069999999996</c:v>
                </c:pt>
                <c:pt idx="1969">
                  <c:v>5181.4340000000002</c:v>
                </c:pt>
                <c:pt idx="1970">
                  <c:v>5198.9179999999997</c:v>
                </c:pt>
                <c:pt idx="1971">
                  <c:v>5099.4949999999999</c:v>
                </c:pt>
                <c:pt idx="1972">
                  <c:v>4951.335</c:v>
                </c:pt>
                <c:pt idx="1973">
                  <c:v>4840.9759999999997</c:v>
                </c:pt>
                <c:pt idx="1974">
                  <c:v>4754.9189999999999</c:v>
                </c:pt>
                <c:pt idx="1975">
                  <c:v>4731.2219999999998</c:v>
                </c:pt>
                <c:pt idx="1976">
                  <c:v>4575.1400000000003</c:v>
                </c:pt>
                <c:pt idx="1977">
                  <c:v>4617.47</c:v>
                </c:pt>
                <c:pt idx="1978">
                  <c:v>4700.7780000000002</c:v>
                </c:pt>
                <c:pt idx="1979">
                  <c:v>4718.4359999999997</c:v>
                </c:pt>
                <c:pt idx="1980">
                  <c:v>4747.4210000000003</c:v>
                </c:pt>
                <c:pt idx="1981">
                  <c:v>4690.5320000000002</c:v>
                </c:pt>
                <c:pt idx="1982">
                  <c:v>4558.4040000000005</c:v>
                </c:pt>
                <c:pt idx="1983">
                  <c:v>4470.0889999999999</c:v>
                </c:pt>
                <c:pt idx="1984">
                  <c:v>4553.3270000000002</c:v>
                </c:pt>
                <c:pt idx="1985">
                  <c:v>4596.8370000000004</c:v>
                </c:pt>
                <c:pt idx="1986">
                  <c:v>4787.741</c:v>
                </c:pt>
                <c:pt idx="1987">
                  <c:v>4749.8860000000004</c:v>
                </c:pt>
                <c:pt idx="1988">
                  <c:v>4774.326</c:v>
                </c:pt>
                <c:pt idx="1989">
                  <c:v>4741.8609999999999</c:v>
                </c:pt>
                <c:pt idx="1990">
                  <c:v>4807.5919999999996</c:v>
                </c:pt>
                <c:pt idx="1991">
                  <c:v>4702.6409999999996</c:v>
                </c:pt>
                <c:pt idx="1992">
                  <c:v>4740.8919999999998</c:v>
                </c:pt>
                <c:pt idx="1993">
                  <c:v>4739.8140000000003</c:v>
                </c:pt>
                <c:pt idx="1994">
                  <c:v>4619.1639999999998</c:v>
                </c:pt>
                <c:pt idx="1995">
                  <c:v>4521.9189999999999</c:v>
                </c:pt>
                <c:pt idx="1996">
                  <c:v>4596.1360000000004</c:v>
                </c:pt>
                <c:pt idx="1997">
                  <c:v>4513.5460000000003</c:v>
                </c:pt>
                <c:pt idx="1998">
                  <c:v>4380.5129999999999</c:v>
                </c:pt>
                <c:pt idx="1999">
                  <c:v>4438.1840000000002</c:v>
                </c:pt>
                <c:pt idx="2000">
                  <c:v>4421.0730000000003</c:v>
                </c:pt>
                <c:pt idx="2001">
                  <c:v>4344.4160000000002</c:v>
                </c:pt>
                <c:pt idx="2002">
                  <c:v>4262.1379999999999</c:v>
                </c:pt>
                <c:pt idx="2003">
                  <c:v>4295.8029999999999</c:v>
                </c:pt>
                <c:pt idx="2004">
                  <c:v>4260.0439999999999</c:v>
                </c:pt>
                <c:pt idx="2005">
                  <c:v>4170.5379999999996</c:v>
                </c:pt>
                <c:pt idx="2006">
                  <c:v>4124.7759999999998</c:v>
                </c:pt>
                <c:pt idx="2007">
                  <c:v>4123.8950000000004</c:v>
                </c:pt>
                <c:pt idx="2008">
                  <c:v>4051.2040000000002</c:v>
                </c:pt>
                <c:pt idx="2009">
                  <c:v>4088.1779999999999</c:v>
                </c:pt>
                <c:pt idx="2010">
                  <c:v>3971.6970000000001</c:v>
                </c:pt>
                <c:pt idx="2011">
                  <c:v>3949.9989999999998</c:v>
                </c:pt>
                <c:pt idx="2012">
                  <c:v>3940.4119999999998</c:v>
                </c:pt>
                <c:pt idx="2013">
                  <c:v>3973.0459999999998</c:v>
                </c:pt>
                <c:pt idx="2014">
                  <c:v>3972.0610000000001</c:v>
                </c:pt>
                <c:pt idx="2015">
                  <c:v>3892.5740000000001</c:v>
                </c:pt>
                <c:pt idx="2016">
                  <c:v>3839.739</c:v>
                </c:pt>
                <c:pt idx="2017">
                  <c:v>3846.0549999999998</c:v>
                </c:pt>
                <c:pt idx="2018">
                  <c:v>3757.1219999999998</c:v>
                </c:pt>
                <c:pt idx="2019">
                  <c:v>3705.6709999999998</c:v>
                </c:pt>
                <c:pt idx="2020">
                  <c:v>3617.6570000000002</c:v>
                </c:pt>
                <c:pt idx="2021">
                  <c:v>3592.8440000000001</c:v>
                </c:pt>
                <c:pt idx="2022">
                  <c:v>3524.6529999999998</c:v>
                </c:pt>
                <c:pt idx="2023">
                  <c:v>3520.6109999999999</c:v>
                </c:pt>
                <c:pt idx="2024">
                  <c:v>3537.75</c:v>
                </c:pt>
                <c:pt idx="2025">
                  <c:v>3478.52</c:v>
                </c:pt>
                <c:pt idx="2026">
                  <c:v>3496.3440000000001</c:v>
                </c:pt>
                <c:pt idx="2027">
                  <c:v>3530.8220000000001</c:v>
                </c:pt>
                <c:pt idx="2028">
                  <c:v>3507.9</c:v>
                </c:pt>
                <c:pt idx="2029">
                  <c:v>3601.2649999999999</c:v>
                </c:pt>
                <c:pt idx="2030">
                  <c:v>3572.8429999999998</c:v>
                </c:pt>
                <c:pt idx="2031">
                  <c:v>3566.2950000000001</c:v>
                </c:pt>
                <c:pt idx="2032">
                  <c:v>3478.7289999999998</c:v>
                </c:pt>
                <c:pt idx="2033">
                  <c:v>3522.3220000000001</c:v>
                </c:pt>
                <c:pt idx="2034">
                  <c:v>3499.4830000000002</c:v>
                </c:pt>
                <c:pt idx="2035">
                  <c:v>3469.828</c:v>
                </c:pt>
                <c:pt idx="2036">
                  <c:v>3442.8739999999998</c:v>
                </c:pt>
                <c:pt idx="2037">
                  <c:v>3434.1239999999998</c:v>
                </c:pt>
                <c:pt idx="2038">
                  <c:v>3406.9430000000002</c:v>
                </c:pt>
                <c:pt idx="2039">
                  <c:v>3345.9209999999998</c:v>
                </c:pt>
                <c:pt idx="2040">
                  <c:v>3312.42</c:v>
                </c:pt>
                <c:pt idx="2041">
                  <c:v>3366.9459999999999</c:v>
                </c:pt>
                <c:pt idx="2042">
                  <c:v>3401.768</c:v>
                </c:pt>
                <c:pt idx="2043">
                  <c:v>3437.4450000000002</c:v>
                </c:pt>
                <c:pt idx="2044">
                  <c:v>3353.96</c:v>
                </c:pt>
                <c:pt idx="2045">
                  <c:v>3434.39</c:v>
                </c:pt>
                <c:pt idx="2046">
                  <c:v>3481.7979999999998</c:v>
                </c:pt>
                <c:pt idx="2047">
                  <c:v>3525.3229999999999</c:v>
                </c:pt>
                <c:pt idx="2048">
                  <c:v>3574.931</c:v>
                </c:pt>
                <c:pt idx="2049">
                  <c:v>3607.9850000000001</c:v>
                </c:pt>
                <c:pt idx="2050">
                  <c:v>3571.732</c:v>
                </c:pt>
                <c:pt idx="2051">
                  <c:v>3567.6129999999998</c:v>
                </c:pt>
                <c:pt idx="2052">
                  <c:v>3548.8850000000002</c:v>
                </c:pt>
                <c:pt idx="2053">
                  <c:v>3396.2220000000002</c:v>
                </c:pt>
                <c:pt idx="2054">
                  <c:v>3355.1550000000002</c:v>
                </c:pt>
                <c:pt idx="2055">
                  <c:v>3635.1460000000002</c:v>
                </c:pt>
                <c:pt idx="2056">
                  <c:v>3604.1210000000001</c:v>
                </c:pt>
                <c:pt idx="2057">
                  <c:v>3502.4229999999998</c:v>
                </c:pt>
                <c:pt idx="2058">
                  <c:v>3514.04</c:v>
                </c:pt>
                <c:pt idx="2059">
                  <c:v>3513.576</c:v>
                </c:pt>
                <c:pt idx="2060">
                  <c:v>3546.723</c:v>
                </c:pt>
                <c:pt idx="2061">
                  <c:v>3559.259</c:v>
                </c:pt>
                <c:pt idx="2062">
                  <c:v>3643.79</c:v>
                </c:pt>
                <c:pt idx="2063">
                  <c:v>3641.0590000000002</c:v>
                </c:pt>
                <c:pt idx="2064">
                  <c:v>3641.5410000000002</c:v>
                </c:pt>
                <c:pt idx="2065">
                  <c:v>3533.7049999999999</c:v>
                </c:pt>
                <c:pt idx="2066">
                  <c:v>3457.5540000000001</c:v>
                </c:pt>
                <c:pt idx="2067">
                  <c:v>3455.4549999999999</c:v>
                </c:pt>
                <c:pt idx="2068">
                  <c:v>3445.8389999999999</c:v>
                </c:pt>
                <c:pt idx="2069">
                  <c:v>3335.4189999999999</c:v>
                </c:pt>
                <c:pt idx="2070">
                  <c:v>3230.3850000000002</c:v>
                </c:pt>
                <c:pt idx="2071">
                  <c:v>3324.924</c:v>
                </c:pt>
                <c:pt idx="2072">
                  <c:v>3394.4810000000002</c:v>
                </c:pt>
                <c:pt idx="2073">
                  <c:v>3383.1669999999999</c:v>
                </c:pt>
                <c:pt idx="2074">
                  <c:v>3345.9270000000001</c:v>
                </c:pt>
                <c:pt idx="2075">
                  <c:v>3360.598</c:v>
                </c:pt>
                <c:pt idx="2076">
                  <c:v>3303.402</c:v>
                </c:pt>
                <c:pt idx="2077">
                  <c:v>3217.2280000000001</c:v>
                </c:pt>
                <c:pt idx="2078">
                  <c:v>3193.2269999999999</c:v>
                </c:pt>
                <c:pt idx="2079">
                  <c:v>3183.0120000000002</c:v>
                </c:pt>
                <c:pt idx="2080">
                  <c:v>3221.5459999999998</c:v>
                </c:pt>
                <c:pt idx="2081">
                  <c:v>3106.913</c:v>
                </c:pt>
                <c:pt idx="2082">
                  <c:v>3252.8809999999999</c:v>
                </c:pt>
                <c:pt idx="2083">
                  <c:v>3124.8850000000002</c:v>
                </c:pt>
                <c:pt idx="2084">
                  <c:v>3104.3510000000001</c:v>
                </c:pt>
                <c:pt idx="2085">
                  <c:v>2967.549</c:v>
                </c:pt>
                <c:pt idx="2086">
                  <c:v>2923.94</c:v>
                </c:pt>
                <c:pt idx="2087">
                  <c:v>2819.8119999999999</c:v>
                </c:pt>
                <c:pt idx="2088">
                  <c:v>2808.819</c:v>
                </c:pt>
                <c:pt idx="2089">
                  <c:v>2754.49</c:v>
                </c:pt>
                <c:pt idx="2090">
                  <c:v>2723.018</c:v>
                </c:pt>
                <c:pt idx="2091">
                  <c:v>2685.5610000000001</c:v>
                </c:pt>
                <c:pt idx="2092">
                  <c:v>2649.2579999999998</c:v>
                </c:pt>
                <c:pt idx="2093">
                  <c:v>2583.4549999999999</c:v>
                </c:pt>
                <c:pt idx="2094">
                  <c:v>2537.0990000000002</c:v>
                </c:pt>
                <c:pt idx="2095">
                  <c:v>2537.223</c:v>
                </c:pt>
                <c:pt idx="2096">
                  <c:v>2541.4160000000002</c:v>
                </c:pt>
                <c:pt idx="2097">
                  <c:v>2567.1010000000001</c:v>
                </c:pt>
                <c:pt idx="2098">
                  <c:v>2581.0929999999998</c:v>
                </c:pt>
                <c:pt idx="2099">
                  <c:v>2579.75</c:v>
                </c:pt>
                <c:pt idx="2100">
                  <c:v>2594.3180000000002</c:v>
                </c:pt>
                <c:pt idx="2101">
                  <c:v>2558.6120000000001</c:v>
                </c:pt>
                <c:pt idx="2102">
                  <c:v>2565.73</c:v>
                </c:pt>
                <c:pt idx="2103">
                  <c:v>2502.1529999999998</c:v>
                </c:pt>
                <c:pt idx="2104">
                  <c:v>2506.067</c:v>
                </c:pt>
                <c:pt idx="2105">
                  <c:v>2503.4479999999999</c:v>
                </c:pt>
                <c:pt idx="2106">
                  <c:v>2513.172</c:v>
                </c:pt>
                <c:pt idx="2107">
                  <c:v>2512.5479999999998</c:v>
                </c:pt>
                <c:pt idx="2108">
                  <c:v>2508.3249999999998</c:v>
                </c:pt>
                <c:pt idx="2109">
                  <c:v>2468.9250000000002</c:v>
                </c:pt>
                <c:pt idx="2110">
                  <c:v>2451.384</c:v>
                </c:pt>
                <c:pt idx="2111">
                  <c:v>2416.6529999999998</c:v>
                </c:pt>
                <c:pt idx="2112">
                  <c:v>2368.8319999999999</c:v>
                </c:pt>
                <c:pt idx="2113">
                  <c:v>2390.7060000000001</c:v>
                </c:pt>
                <c:pt idx="2114">
                  <c:v>2395.9360000000001</c:v>
                </c:pt>
                <c:pt idx="2115">
                  <c:v>2418.6410000000001</c:v>
                </c:pt>
                <c:pt idx="2116">
                  <c:v>2433.3910000000001</c:v>
                </c:pt>
                <c:pt idx="2117">
                  <c:v>2454.7109999999998</c:v>
                </c:pt>
                <c:pt idx="2118">
                  <c:v>2441.732</c:v>
                </c:pt>
                <c:pt idx="2119">
                  <c:v>2444.395</c:v>
                </c:pt>
                <c:pt idx="2120">
                  <c:v>2463.8739999999998</c:v>
                </c:pt>
                <c:pt idx="2121">
                  <c:v>2446.5619999999999</c:v>
                </c:pt>
                <c:pt idx="2122">
                  <c:v>2454.9459999999999</c:v>
                </c:pt>
                <c:pt idx="2123">
                  <c:v>2466.7890000000002</c:v>
                </c:pt>
                <c:pt idx="2124">
                  <c:v>2481.9549999999999</c:v>
                </c:pt>
                <c:pt idx="2125">
                  <c:v>2478.3829999999998</c:v>
                </c:pt>
                <c:pt idx="2126">
                  <c:v>2450.9879999999998</c:v>
                </c:pt>
                <c:pt idx="2127">
                  <c:v>2447.799</c:v>
                </c:pt>
                <c:pt idx="2128">
                  <c:v>2437.201</c:v>
                </c:pt>
                <c:pt idx="2129">
                  <c:v>2436.9650000000001</c:v>
                </c:pt>
                <c:pt idx="2130">
                  <c:v>2441.864</c:v>
                </c:pt>
                <c:pt idx="2131">
                  <c:v>2399.462</c:v>
                </c:pt>
                <c:pt idx="2132">
                  <c:v>2378.92</c:v>
                </c:pt>
                <c:pt idx="2133">
                  <c:v>2425.2109999999998</c:v>
                </c:pt>
                <c:pt idx="2134">
                  <c:v>2408.6640000000002</c:v>
                </c:pt>
                <c:pt idx="2135">
                  <c:v>2401.326</c:v>
                </c:pt>
                <c:pt idx="2136">
                  <c:v>2388.7649999999999</c:v>
                </c:pt>
                <c:pt idx="2137">
                  <c:v>2437.1889999999999</c:v>
                </c:pt>
                <c:pt idx="2138">
                  <c:v>2438.3580000000002</c:v>
                </c:pt>
                <c:pt idx="2139">
                  <c:v>2423.4540000000002</c:v>
                </c:pt>
                <c:pt idx="2140">
                  <c:v>2432.433</c:v>
                </c:pt>
                <c:pt idx="2141">
                  <c:v>2445.2240000000002</c:v>
                </c:pt>
                <c:pt idx="2142">
                  <c:v>2449.259</c:v>
                </c:pt>
                <c:pt idx="2143">
                  <c:v>2426.2240000000002</c:v>
                </c:pt>
                <c:pt idx="2144">
                  <c:v>2408.8380000000002</c:v>
                </c:pt>
                <c:pt idx="2145">
                  <c:v>2386.46</c:v>
                </c:pt>
                <c:pt idx="2146">
                  <c:v>2355.317</c:v>
                </c:pt>
                <c:pt idx="2147">
                  <c:v>2338.2869999999998</c:v>
                </c:pt>
                <c:pt idx="2148">
                  <c:v>2311.2779999999998</c:v>
                </c:pt>
                <c:pt idx="2149">
                  <c:v>2327.5949999999998</c:v>
                </c:pt>
                <c:pt idx="2150">
                  <c:v>2324.0920000000001</c:v>
                </c:pt>
                <c:pt idx="2151">
                  <c:v>2342.8629999999998</c:v>
                </c:pt>
                <c:pt idx="2152">
                  <c:v>2365.364</c:v>
                </c:pt>
                <c:pt idx="2153">
                  <c:v>2354.2440000000001</c:v>
                </c:pt>
                <c:pt idx="2154">
                  <c:v>2366.14</c:v>
                </c:pt>
                <c:pt idx="2155">
                  <c:v>2374.768</c:v>
                </c:pt>
                <c:pt idx="2156">
                  <c:v>2374.5619999999999</c:v>
                </c:pt>
                <c:pt idx="2157">
                  <c:v>2360.6350000000002</c:v>
                </c:pt>
                <c:pt idx="2158">
                  <c:v>2335.9450000000002</c:v>
                </c:pt>
                <c:pt idx="2159">
                  <c:v>2358.9009999999998</c:v>
                </c:pt>
                <c:pt idx="2160">
                  <c:v>2357.0520000000001</c:v>
                </c:pt>
                <c:pt idx="2161">
                  <c:v>2365.3490000000002</c:v>
                </c:pt>
                <c:pt idx="2162">
                  <c:v>2331.134</c:v>
                </c:pt>
                <c:pt idx="2163">
                  <c:v>2327.4569999999999</c:v>
                </c:pt>
                <c:pt idx="2164">
                  <c:v>2363.221</c:v>
                </c:pt>
                <c:pt idx="2165">
                  <c:v>2369.3530000000001</c:v>
                </c:pt>
                <c:pt idx="2166">
                  <c:v>2375.62</c:v>
                </c:pt>
                <c:pt idx="2167">
                  <c:v>2329.402</c:v>
                </c:pt>
                <c:pt idx="2168">
                  <c:v>2350.2510000000002</c:v>
                </c:pt>
                <c:pt idx="2169">
                  <c:v>2322.011</c:v>
                </c:pt>
                <c:pt idx="2170">
                  <c:v>2331.3690000000001</c:v>
                </c:pt>
                <c:pt idx="2171">
                  <c:v>2323.8969999999999</c:v>
                </c:pt>
                <c:pt idx="2172">
                  <c:v>2260.4540000000002</c:v>
                </c:pt>
                <c:pt idx="2173">
                  <c:v>2237.0149999999999</c:v>
                </c:pt>
                <c:pt idx="2174">
                  <c:v>2197.8330000000001</c:v>
                </c:pt>
                <c:pt idx="2175">
                  <c:v>2192.6979999999999</c:v>
                </c:pt>
                <c:pt idx="2176">
                  <c:v>2166.2950000000001</c:v>
                </c:pt>
                <c:pt idx="2177">
                  <c:v>2164.1439999999998</c:v>
                </c:pt>
                <c:pt idx="2178">
                  <c:v>2157.0680000000002</c:v>
                </c:pt>
                <c:pt idx="2179">
                  <c:v>2170.8679999999999</c:v>
                </c:pt>
                <c:pt idx="2180">
                  <c:v>2174.9760000000001</c:v>
                </c:pt>
                <c:pt idx="2181">
                  <c:v>2171.7579999999998</c:v>
                </c:pt>
                <c:pt idx="2182">
                  <c:v>2148.009</c:v>
                </c:pt>
                <c:pt idx="2183">
                  <c:v>2142.8470000000002</c:v>
                </c:pt>
                <c:pt idx="2184">
                  <c:v>2148.71</c:v>
                </c:pt>
                <c:pt idx="2185">
                  <c:v>2180.473</c:v>
                </c:pt>
                <c:pt idx="2186">
                  <c:v>2176.2890000000002</c:v>
                </c:pt>
                <c:pt idx="2187">
                  <c:v>2178.6950000000002</c:v>
                </c:pt>
                <c:pt idx="2188">
                  <c:v>2180.192</c:v>
                </c:pt>
                <c:pt idx="2189">
                  <c:v>2170.8670000000002</c:v>
                </c:pt>
                <c:pt idx="2190">
                  <c:v>2164.5590000000002</c:v>
                </c:pt>
                <c:pt idx="2191">
                  <c:v>2165.1179999999999</c:v>
                </c:pt>
                <c:pt idx="2192">
                  <c:v>2150.2579999999998</c:v>
                </c:pt>
                <c:pt idx="2193">
                  <c:v>2149.076</c:v>
                </c:pt>
                <c:pt idx="2194">
                  <c:v>2133.3710000000001</c:v>
                </c:pt>
                <c:pt idx="2195">
                  <c:v>2144.8209999999999</c:v>
                </c:pt>
                <c:pt idx="2196">
                  <c:v>2134.11</c:v>
                </c:pt>
                <c:pt idx="2197">
                  <c:v>2136.7289999999998</c:v>
                </c:pt>
                <c:pt idx="2198">
                  <c:v>2126.9070000000002</c:v>
                </c:pt>
                <c:pt idx="2199">
                  <c:v>2160.239</c:v>
                </c:pt>
                <c:pt idx="2200">
                  <c:v>2169.674</c:v>
                </c:pt>
                <c:pt idx="2201">
                  <c:v>2191.855</c:v>
                </c:pt>
                <c:pt idx="2202">
                  <c:v>2176.2420000000002</c:v>
                </c:pt>
                <c:pt idx="2203">
                  <c:v>2153.41</c:v>
                </c:pt>
                <c:pt idx="2204">
                  <c:v>2160.7660000000001</c:v>
                </c:pt>
                <c:pt idx="2205">
                  <c:v>2161.268</c:v>
                </c:pt>
                <c:pt idx="2206">
                  <c:v>2134.2809999999999</c:v>
                </c:pt>
                <c:pt idx="2207">
                  <c:v>2134.7159999999999</c:v>
                </c:pt>
                <c:pt idx="2208">
                  <c:v>2150.6019999999999</c:v>
                </c:pt>
                <c:pt idx="2209">
                  <c:v>2128.2739999999999</c:v>
                </c:pt>
                <c:pt idx="2210">
                  <c:v>2149.9180000000001</c:v>
                </c:pt>
                <c:pt idx="2211">
                  <c:v>2156.4639999999999</c:v>
                </c:pt>
                <c:pt idx="2212">
                  <c:v>2155.1640000000002</c:v>
                </c:pt>
                <c:pt idx="2213">
                  <c:v>2169.3519999999999</c:v>
                </c:pt>
                <c:pt idx="2214">
                  <c:v>2147.2800000000002</c:v>
                </c:pt>
                <c:pt idx="2215">
                  <c:v>2155.9760000000001</c:v>
                </c:pt>
                <c:pt idx="2216">
                  <c:v>2148.4140000000002</c:v>
                </c:pt>
                <c:pt idx="2217">
                  <c:v>2130.8679999999999</c:v>
                </c:pt>
                <c:pt idx="2218">
                  <c:v>2135.9050000000002</c:v>
                </c:pt>
                <c:pt idx="2219">
                  <c:v>2115.7710000000002</c:v>
                </c:pt>
                <c:pt idx="2220">
                  <c:v>2115.143</c:v>
                </c:pt>
                <c:pt idx="2221">
                  <c:v>2145.9520000000002</c:v>
                </c:pt>
                <c:pt idx="2222">
                  <c:v>2144.0839999999998</c:v>
                </c:pt>
                <c:pt idx="2223">
                  <c:v>2172.3719999999998</c:v>
                </c:pt>
                <c:pt idx="2224">
                  <c:v>2174.8519999999999</c:v>
                </c:pt>
                <c:pt idx="2225">
                  <c:v>2180.0540000000001</c:v>
                </c:pt>
                <c:pt idx="2226">
                  <c:v>2133.9110000000001</c:v>
                </c:pt>
                <c:pt idx="2227">
                  <c:v>2135.4960000000001</c:v>
                </c:pt>
                <c:pt idx="2228">
                  <c:v>2137.3159999999998</c:v>
                </c:pt>
                <c:pt idx="2229">
                  <c:v>2157.328</c:v>
                </c:pt>
                <c:pt idx="2230">
                  <c:v>2156.4699999999998</c:v>
                </c:pt>
                <c:pt idx="2231">
                  <c:v>2158.6590000000001</c:v>
                </c:pt>
                <c:pt idx="2232">
                  <c:v>2158.4699999999998</c:v>
                </c:pt>
                <c:pt idx="2233">
                  <c:v>2134.9690000000001</c:v>
                </c:pt>
                <c:pt idx="2234">
                  <c:v>2167.826</c:v>
                </c:pt>
                <c:pt idx="2235">
                  <c:v>2190.4740000000002</c:v>
                </c:pt>
                <c:pt idx="2236">
                  <c:v>2194.6680000000001</c:v>
                </c:pt>
                <c:pt idx="2237">
                  <c:v>2196.7950000000001</c:v>
                </c:pt>
                <c:pt idx="2238">
                  <c:v>2187.248</c:v>
                </c:pt>
                <c:pt idx="2239">
                  <c:v>2224.4789999999998</c:v>
                </c:pt>
                <c:pt idx="2240">
                  <c:v>2224.8029999999999</c:v>
                </c:pt>
                <c:pt idx="2241">
                  <c:v>2232.5259999999998</c:v>
                </c:pt>
                <c:pt idx="2242">
                  <c:v>2229.4630000000002</c:v>
                </c:pt>
                <c:pt idx="2243">
                  <c:v>2268.6129999999998</c:v>
                </c:pt>
                <c:pt idx="2244">
                  <c:v>2270.6660000000002</c:v>
                </c:pt>
                <c:pt idx="2245">
                  <c:v>2273.761</c:v>
                </c:pt>
                <c:pt idx="2246">
                  <c:v>2238.62</c:v>
                </c:pt>
                <c:pt idx="2247">
                  <c:v>2237.3159999999998</c:v>
                </c:pt>
                <c:pt idx="2248">
                  <c:v>2185.4720000000002</c:v>
                </c:pt>
                <c:pt idx="2249">
                  <c:v>2165.0079999999998</c:v>
                </c:pt>
                <c:pt idx="2250">
                  <c:v>2180.7269999999999</c:v>
                </c:pt>
                <c:pt idx="2251">
                  <c:v>2163.1149999999998</c:v>
                </c:pt>
                <c:pt idx="2252">
                  <c:v>2146.3049999999998</c:v>
                </c:pt>
                <c:pt idx="2253">
                  <c:v>2151.9650000000001</c:v>
                </c:pt>
                <c:pt idx="2254">
                  <c:v>2155.7069999999999</c:v>
                </c:pt>
                <c:pt idx="2255">
                  <c:v>2171.047</c:v>
                </c:pt>
                <c:pt idx="2256">
                  <c:v>2174.44</c:v>
                </c:pt>
                <c:pt idx="2257">
                  <c:v>2176.5540000000001</c:v>
                </c:pt>
                <c:pt idx="2258">
                  <c:v>2158.7979999999998</c:v>
                </c:pt>
                <c:pt idx="2259">
                  <c:v>2086.9670000000001</c:v>
                </c:pt>
                <c:pt idx="2260">
                  <c:v>2120.87</c:v>
                </c:pt>
                <c:pt idx="2261">
                  <c:v>2138.1329999999998</c:v>
                </c:pt>
                <c:pt idx="2262">
                  <c:v>2143.038</c:v>
                </c:pt>
                <c:pt idx="2263">
                  <c:v>2122.8359999999998</c:v>
                </c:pt>
                <c:pt idx="2264">
                  <c:v>2140.3330000000001</c:v>
                </c:pt>
                <c:pt idx="2265">
                  <c:v>2114.134</c:v>
                </c:pt>
                <c:pt idx="2266">
                  <c:v>2108.6610000000001</c:v>
                </c:pt>
                <c:pt idx="2267">
                  <c:v>2097.7869999999998</c:v>
                </c:pt>
                <c:pt idx="2268">
                  <c:v>2168.3580000000002</c:v>
                </c:pt>
                <c:pt idx="2269">
                  <c:v>2173.634</c:v>
                </c:pt>
                <c:pt idx="2270">
                  <c:v>2163.9760000000001</c:v>
                </c:pt>
                <c:pt idx="2271">
                  <c:v>2184.2730000000001</c:v>
                </c:pt>
                <c:pt idx="2272">
                  <c:v>2190.37</c:v>
                </c:pt>
                <c:pt idx="2273">
                  <c:v>2178.971</c:v>
                </c:pt>
                <c:pt idx="2274">
                  <c:v>2154.1080000000002</c:v>
                </c:pt>
                <c:pt idx="2275">
                  <c:v>2163.4050000000002</c:v>
                </c:pt>
                <c:pt idx="2276">
                  <c:v>2157.9090000000001</c:v>
                </c:pt>
                <c:pt idx="2277">
                  <c:v>2214.509</c:v>
                </c:pt>
                <c:pt idx="2278">
                  <c:v>2264.2939999999999</c:v>
                </c:pt>
                <c:pt idx="2279">
                  <c:v>2287.4360000000001</c:v>
                </c:pt>
                <c:pt idx="2280">
                  <c:v>2308.6559999999999</c:v>
                </c:pt>
                <c:pt idx="2281">
                  <c:v>2282.442</c:v>
                </c:pt>
                <c:pt idx="2282">
                  <c:v>2311.6469999999999</c:v>
                </c:pt>
                <c:pt idx="2283">
                  <c:v>2295.5749999999998</c:v>
                </c:pt>
                <c:pt idx="2284">
                  <c:v>2279.5540000000001</c:v>
                </c:pt>
                <c:pt idx="2285">
                  <c:v>2291.2460000000001</c:v>
                </c:pt>
                <c:pt idx="2286">
                  <c:v>2285.5619999999999</c:v>
                </c:pt>
                <c:pt idx="2287">
                  <c:v>2267.5340000000001</c:v>
                </c:pt>
                <c:pt idx="2288">
                  <c:v>2212.4830000000002</c:v>
                </c:pt>
                <c:pt idx="2289">
                  <c:v>2202.4499999999998</c:v>
                </c:pt>
                <c:pt idx="2290">
                  <c:v>2227.7809999999999</c:v>
                </c:pt>
                <c:pt idx="2291">
                  <c:v>2219.855</c:v>
                </c:pt>
                <c:pt idx="2292">
                  <c:v>2215.9189999999999</c:v>
                </c:pt>
                <c:pt idx="2293">
                  <c:v>2245.6779999999999</c:v>
                </c:pt>
                <c:pt idx="2294">
                  <c:v>2231.8890000000001</c:v>
                </c:pt>
                <c:pt idx="2295">
                  <c:v>2243.7959999999998</c:v>
                </c:pt>
                <c:pt idx="2296">
                  <c:v>2187.41</c:v>
                </c:pt>
                <c:pt idx="2297">
                  <c:v>2165.9929999999999</c:v>
                </c:pt>
                <c:pt idx="2298">
                  <c:v>2178.4879999999998</c:v>
                </c:pt>
                <c:pt idx="2299">
                  <c:v>2211.8440000000001</c:v>
                </c:pt>
                <c:pt idx="2300">
                  <c:v>2208.9409999999998</c:v>
                </c:pt>
                <c:pt idx="2301">
                  <c:v>2212.846</c:v>
                </c:pt>
                <c:pt idx="2302">
                  <c:v>2193.6790000000001</c:v>
                </c:pt>
                <c:pt idx="2303">
                  <c:v>2204.8510000000001</c:v>
                </c:pt>
                <c:pt idx="2304">
                  <c:v>2222.221</c:v>
                </c:pt>
                <c:pt idx="2305">
                  <c:v>2241.9110000000001</c:v>
                </c:pt>
                <c:pt idx="2306">
                  <c:v>2238.0010000000002</c:v>
                </c:pt>
                <c:pt idx="2307">
                  <c:v>2238.6370000000002</c:v>
                </c:pt>
                <c:pt idx="2308">
                  <c:v>2290.779</c:v>
                </c:pt>
                <c:pt idx="2309">
                  <c:v>2321.9780000000001</c:v>
                </c:pt>
                <c:pt idx="2310">
                  <c:v>2330.0259999999998</c:v>
                </c:pt>
                <c:pt idx="2311">
                  <c:v>2299.4580000000001</c:v>
                </c:pt>
                <c:pt idx="2312">
                  <c:v>2303.4780000000001</c:v>
                </c:pt>
                <c:pt idx="2313">
                  <c:v>2265.3339999999998</c:v>
                </c:pt>
                <c:pt idx="2314">
                  <c:v>2305.11</c:v>
                </c:pt>
                <c:pt idx="2315">
                  <c:v>2288.248</c:v>
                </c:pt>
                <c:pt idx="2316">
                  <c:v>2284.6019999999999</c:v>
                </c:pt>
                <c:pt idx="2317">
                  <c:v>2278.136</c:v>
                </c:pt>
                <c:pt idx="2318">
                  <c:v>2332.41</c:v>
                </c:pt>
                <c:pt idx="2319">
                  <c:v>2357.2260000000001</c:v>
                </c:pt>
                <c:pt idx="2320">
                  <c:v>2356.3760000000002</c:v>
                </c:pt>
                <c:pt idx="2321">
                  <c:v>2367.9229999999998</c:v>
                </c:pt>
                <c:pt idx="2322">
                  <c:v>2406.6390000000001</c:v>
                </c:pt>
                <c:pt idx="2323">
                  <c:v>2410.0149999999999</c:v>
                </c:pt>
                <c:pt idx="2324">
                  <c:v>2412.7629999999999</c:v>
                </c:pt>
                <c:pt idx="2325">
                  <c:v>2453.3220000000001</c:v>
                </c:pt>
                <c:pt idx="2326">
                  <c:v>2450.8719999999998</c:v>
                </c:pt>
                <c:pt idx="2327">
                  <c:v>2452.2869999999998</c:v>
                </c:pt>
                <c:pt idx="2328">
                  <c:v>2468.1970000000001</c:v>
                </c:pt>
                <c:pt idx="2329">
                  <c:v>2475.1350000000002</c:v>
                </c:pt>
                <c:pt idx="2330">
                  <c:v>2442.7840000000001</c:v>
                </c:pt>
                <c:pt idx="2331">
                  <c:v>2418.788</c:v>
                </c:pt>
                <c:pt idx="2332">
                  <c:v>2438.944</c:v>
                </c:pt>
                <c:pt idx="2333">
                  <c:v>2439.5300000000002</c:v>
                </c:pt>
                <c:pt idx="2334">
                  <c:v>2414.4810000000002</c:v>
                </c:pt>
                <c:pt idx="2335">
                  <c:v>2387.4160000000002</c:v>
                </c:pt>
                <c:pt idx="2336">
                  <c:v>2388.6289999999999</c:v>
                </c:pt>
                <c:pt idx="2337">
                  <c:v>2397.962</c:v>
                </c:pt>
                <c:pt idx="2338">
                  <c:v>2409.989</c:v>
                </c:pt>
                <c:pt idx="2339">
                  <c:v>2424.85</c:v>
                </c:pt>
                <c:pt idx="2340">
                  <c:v>2412.163</c:v>
                </c:pt>
                <c:pt idx="2341">
                  <c:v>2428.9029999999998</c:v>
                </c:pt>
                <c:pt idx="2342">
                  <c:v>2350.7339999999999</c:v>
                </c:pt>
                <c:pt idx="2343">
                  <c:v>2304.5010000000002</c:v>
                </c:pt>
                <c:pt idx="2344">
                  <c:v>2288.116</c:v>
                </c:pt>
                <c:pt idx="2345">
                  <c:v>2340</c:v>
                </c:pt>
                <c:pt idx="2346">
                  <c:v>2315.8890000000001</c:v>
                </c:pt>
                <c:pt idx="2347">
                  <c:v>2307.9450000000002</c:v>
                </c:pt>
                <c:pt idx="2348">
                  <c:v>2340.5520000000001</c:v>
                </c:pt>
                <c:pt idx="2349">
                  <c:v>2353.5680000000002</c:v>
                </c:pt>
                <c:pt idx="2350">
                  <c:v>2383.7689999999998</c:v>
                </c:pt>
                <c:pt idx="2351">
                  <c:v>2380.4540000000002</c:v>
                </c:pt>
                <c:pt idx="2352">
                  <c:v>2384.96</c:v>
                </c:pt>
                <c:pt idx="2353">
                  <c:v>2373.7179999999998</c:v>
                </c:pt>
                <c:pt idx="2354">
                  <c:v>2407.471</c:v>
                </c:pt>
                <c:pt idx="2355">
                  <c:v>2372.0529999999999</c:v>
                </c:pt>
                <c:pt idx="2356">
                  <c:v>2365.9540000000002</c:v>
                </c:pt>
                <c:pt idx="2357">
                  <c:v>2368.5590000000002</c:v>
                </c:pt>
                <c:pt idx="2358">
                  <c:v>2400.511</c:v>
                </c:pt>
                <c:pt idx="2359">
                  <c:v>2418.491</c:v>
                </c:pt>
                <c:pt idx="2360">
                  <c:v>2445.8910000000001</c:v>
                </c:pt>
                <c:pt idx="2361">
                  <c:v>2471.3220000000001</c:v>
                </c:pt>
                <c:pt idx="2362">
                  <c:v>2426.0540000000001</c:v>
                </c:pt>
                <c:pt idx="2363">
                  <c:v>2413.33</c:v>
                </c:pt>
                <c:pt idx="2364">
                  <c:v>2421.3710000000001</c:v>
                </c:pt>
                <c:pt idx="2365">
                  <c:v>2467.5169999999998</c:v>
                </c:pt>
                <c:pt idx="2366">
                  <c:v>2472.5419999999999</c:v>
                </c:pt>
                <c:pt idx="2367">
                  <c:v>2468.5079999999998</c:v>
                </c:pt>
                <c:pt idx="2368">
                  <c:v>2429.317</c:v>
                </c:pt>
                <c:pt idx="2369">
                  <c:v>2453.5830000000001</c:v>
                </c:pt>
                <c:pt idx="2370">
                  <c:v>2441.8110000000001</c:v>
                </c:pt>
                <c:pt idx="2371">
                  <c:v>2409.0369999999998</c:v>
                </c:pt>
                <c:pt idx="2372">
                  <c:v>2394.971</c:v>
                </c:pt>
                <c:pt idx="2373">
                  <c:v>2384.4430000000002</c:v>
                </c:pt>
                <c:pt idx="2374">
                  <c:v>2429.0300000000002</c:v>
                </c:pt>
                <c:pt idx="2375">
                  <c:v>2443.8850000000002</c:v>
                </c:pt>
                <c:pt idx="2376">
                  <c:v>2472.288</c:v>
                </c:pt>
                <c:pt idx="2377">
                  <c:v>2432.5100000000002</c:v>
                </c:pt>
                <c:pt idx="2378">
                  <c:v>2427.3220000000001</c:v>
                </c:pt>
                <c:pt idx="2379">
                  <c:v>2478.39</c:v>
                </c:pt>
                <c:pt idx="2380">
                  <c:v>2488.902</c:v>
                </c:pt>
                <c:pt idx="2381">
                  <c:v>2507.4549999999999</c:v>
                </c:pt>
                <c:pt idx="2382">
                  <c:v>2482.8890000000001</c:v>
                </c:pt>
                <c:pt idx="2383">
                  <c:v>2474.8939999999998</c:v>
                </c:pt>
                <c:pt idx="2384">
                  <c:v>2440.6089999999999</c:v>
                </c:pt>
                <c:pt idx="2385">
                  <c:v>2357.7820000000002</c:v>
                </c:pt>
                <c:pt idx="2386">
                  <c:v>2341.7350000000001</c:v>
                </c:pt>
                <c:pt idx="2387">
                  <c:v>2350.6990000000001</c:v>
                </c:pt>
                <c:pt idx="2388">
                  <c:v>2354.502</c:v>
                </c:pt>
                <c:pt idx="2389">
                  <c:v>2320.3440000000001</c:v>
                </c:pt>
                <c:pt idx="2390">
                  <c:v>2313.91</c:v>
                </c:pt>
                <c:pt idx="2391">
                  <c:v>2318.3110000000001</c:v>
                </c:pt>
                <c:pt idx="2392">
                  <c:v>2328.056</c:v>
                </c:pt>
                <c:pt idx="2393">
                  <c:v>2340.8809999999999</c:v>
                </c:pt>
                <c:pt idx="2394">
                  <c:v>2335.616</c:v>
                </c:pt>
                <c:pt idx="2395">
                  <c:v>2286.9290000000001</c:v>
                </c:pt>
                <c:pt idx="2396">
                  <c:v>2303.9319999999998</c:v>
                </c:pt>
                <c:pt idx="2397">
                  <c:v>2308.5889999999999</c:v>
                </c:pt>
                <c:pt idx="2398">
                  <c:v>2312.4650000000001</c:v>
                </c:pt>
                <c:pt idx="2399">
                  <c:v>2331.4299999999998</c:v>
                </c:pt>
                <c:pt idx="2400">
                  <c:v>2304.1439999999998</c:v>
                </c:pt>
                <c:pt idx="2401">
                  <c:v>2321.576</c:v>
                </c:pt>
                <c:pt idx="2402">
                  <c:v>2349.08</c:v>
                </c:pt>
                <c:pt idx="2403">
                  <c:v>2359.0680000000002</c:v>
                </c:pt>
                <c:pt idx="2404">
                  <c:v>2352.7939999999999</c:v>
                </c:pt>
                <c:pt idx="2405">
                  <c:v>2286.0100000000002</c:v>
                </c:pt>
                <c:pt idx="2406">
                  <c:v>2276.7820000000002</c:v>
                </c:pt>
                <c:pt idx="2407">
                  <c:v>2280.623</c:v>
                </c:pt>
                <c:pt idx="2408">
                  <c:v>2293.6410000000001</c:v>
                </c:pt>
                <c:pt idx="2409">
                  <c:v>2278.3290000000002</c:v>
                </c:pt>
                <c:pt idx="2410">
                  <c:v>2247.2629999999999</c:v>
                </c:pt>
                <c:pt idx="2411">
                  <c:v>2245.364</c:v>
                </c:pt>
                <c:pt idx="2412">
                  <c:v>2193.0210000000002</c:v>
                </c:pt>
                <c:pt idx="2413">
                  <c:v>2189.3879999999999</c:v>
                </c:pt>
                <c:pt idx="2414">
                  <c:v>2175.9699999999998</c:v>
                </c:pt>
                <c:pt idx="2415">
                  <c:v>2224.0079999999998</c:v>
                </c:pt>
                <c:pt idx="2416">
                  <c:v>2237.683</c:v>
                </c:pt>
                <c:pt idx="2417">
                  <c:v>2249.1509999999998</c:v>
                </c:pt>
                <c:pt idx="2418">
                  <c:v>2265.8449999999998</c:v>
                </c:pt>
                <c:pt idx="2419">
                  <c:v>2202.1889999999999</c:v>
                </c:pt>
                <c:pt idx="2420">
                  <c:v>2190.4780000000001</c:v>
                </c:pt>
                <c:pt idx="2421">
                  <c:v>2245.328</c:v>
                </c:pt>
                <c:pt idx="2422">
                  <c:v>2282.8359999999998</c:v>
                </c:pt>
                <c:pt idx="2423">
                  <c:v>2317.848</c:v>
                </c:pt>
                <c:pt idx="2424">
                  <c:v>2307.297</c:v>
                </c:pt>
                <c:pt idx="2425">
                  <c:v>2275.373</c:v>
                </c:pt>
                <c:pt idx="2426">
                  <c:v>2326.6880000000001</c:v>
                </c:pt>
                <c:pt idx="2427">
                  <c:v>2224.0650000000001</c:v>
                </c:pt>
                <c:pt idx="2428">
                  <c:v>2162.6689999999999</c:v>
                </c:pt>
                <c:pt idx="2429">
                  <c:v>2163.6190000000001</c:v>
                </c:pt>
                <c:pt idx="2430">
                  <c:v>2226.8490000000002</c:v>
                </c:pt>
                <c:pt idx="2431">
                  <c:v>2221.9789999999998</c:v>
                </c:pt>
                <c:pt idx="2432">
                  <c:v>2203.828</c:v>
                </c:pt>
                <c:pt idx="2433">
                  <c:v>2221.9839999999999</c:v>
                </c:pt>
                <c:pt idx="2434">
                  <c:v>2213.317</c:v>
                </c:pt>
                <c:pt idx="2435">
                  <c:v>2200.6390000000001</c:v>
                </c:pt>
                <c:pt idx="2436">
                  <c:v>2160.7350000000001</c:v>
                </c:pt>
                <c:pt idx="2437">
                  <c:v>2168.297</c:v>
                </c:pt>
                <c:pt idx="2438">
                  <c:v>2165.4209999999998</c:v>
                </c:pt>
                <c:pt idx="2439">
                  <c:v>2171.21</c:v>
                </c:pt>
                <c:pt idx="2440">
                  <c:v>2317.3939999999998</c:v>
                </c:pt>
                <c:pt idx="2441">
                  <c:v>2321.4659999999999</c:v>
                </c:pt>
                <c:pt idx="2442">
                  <c:v>2400.7649999999999</c:v>
                </c:pt>
                <c:pt idx="2443">
                  <c:v>2418.7449999999999</c:v>
                </c:pt>
                <c:pt idx="2444">
                  <c:v>2403.8389999999999</c:v>
                </c:pt>
                <c:pt idx="2445">
                  <c:v>2416.7710000000002</c:v>
                </c:pt>
                <c:pt idx="2446">
                  <c:v>2399.9369999999999</c:v>
                </c:pt>
                <c:pt idx="2447">
                  <c:v>2484.16</c:v>
                </c:pt>
                <c:pt idx="2448">
                  <c:v>2527.8449999999998</c:v>
                </c:pt>
                <c:pt idx="2449">
                  <c:v>2560.5390000000002</c:v>
                </c:pt>
                <c:pt idx="2450">
                  <c:v>2565.6660000000002</c:v>
                </c:pt>
                <c:pt idx="2451">
                  <c:v>2602.623</c:v>
                </c:pt>
                <c:pt idx="2452">
                  <c:v>2606.4259999999999</c:v>
                </c:pt>
                <c:pt idx="2453">
                  <c:v>2634.3229999999999</c:v>
                </c:pt>
                <c:pt idx="2454">
                  <c:v>2642.5610000000001</c:v>
                </c:pt>
                <c:pt idx="2455">
                  <c:v>2644.3589999999999</c:v>
                </c:pt>
                <c:pt idx="2456">
                  <c:v>2599.587</c:v>
                </c:pt>
                <c:pt idx="2457">
                  <c:v>2597.2280000000001</c:v>
                </c:pt>
                <c:pt idx="2458">
                  <c:v>2582.8490000000002</c:v>
                </c:pt>
                <c:pt idx="2459">
                  <c:v>2618.0340000000001</c:v>
                </c:pt>
                <c:pt idx="2460">
                  <c:v>2614.8530000000001</c:v>
                </c:pt>
                <c:pt idx="2461">
                  <c:v>2609.607</c:v>
                </c:pt>
                <c:pt idx="2462">
                  <c:v>2592.0479999999998</c:v>
                </c:pt>
                <c:pt idx="2463">
                  <c:v>2552.7089999999998</c:v>
                </c:pt>
                <c:pt idx="2464">
                  <c:v>2506.9250000000002</c:v>
                </c:pt>
                <c:pt idx="2465">
                  <c:v>2493.3380000000002</c:v>
                </c:pt>
                <c:pt idx="2466">
                  <c:v>2530.768</c:v>
                </c:pt>
                <c:pt idx="2467">
                  <c:v>2540.8359999999998</c:v>
                </c:pt>
                <c:pt idx="2468">
                  <c:v>2527.7939999999999</c:v>
                </c:pt>
                <c:pt idx="2469">
                  <c:v>2542.7979999999998</c:v>
                </c:pt>
                <c:pt idx="2470">
                  <c:v>2529.9380000000001</c:v>
                </c:pt>
                <c:pt idx="2471">
                  <c:v>2525.9830000000002</c:v>
                </c:pt>
                <c:pt idx="2472">
                  <c:v>2492.9119999999998</c:v>
                </c:pt>
                <c:pt idx="2473">
                  <c:v>2449.6390000000001</c:v>
                </c:pt>
                <c:pt idx="2474">
                  <c:v>2447.306</c:v>
                </c:pt>
                <c:pt idx="2475">
                  <c:v>2467.875</c:v>
                </c:pt>
                <c:pt idx="2476">
                  <c:v>2495.5790000000002</c:v>
                </c:pt>
                <c:pt idx="2477">
                  <c:v>2449.471</c:v>
                </c:pt>
                <c:pt idx="2478">
                  <c:v>2530.67</c:v>
                </c:pt>
                <c:pt idx="2479">
                  <c:v>2533.8270000000002</c:v>
                </c:pt>
                <c:pt idx="2480">
                  <c:v>2464.8510000000001</c:v>
                </c:pt>
                <c:pt idx="2481">
                  <c:v>2458.473</c:v>
                </c:pt>
                <c:pt idx="2482">
                  <c:v>2459.5920000000001</c:v>
                </c:pt>
                <c:pt idx="2483">
                  <c:v>2436.8180000000002</c:v>
                </c:pt>
                <c:pt idx="2484">
                  <c:v>2462.1120000000001</c:v>
                </c:pt>
                <c:pt idx="2485">
                  <c:v>2477.8760000000002</c:v>
                </c:pt>
                <c:pt idx="2486">
                  <c:v>2485.3090000000002</c:v>
                </c:pt>
                <c:pt idx="2487">
                  <c:v>2489.4299999999998</c:v>
                </c:pt>
                <c:pt idx="2488">
                  <c:v>2472.299</c:v>
                </c:pt>
                <c:pt idx="2489">
                  <c:v>2483.547</c:v>
                </c:pt>
                <c:pt idx="2490">
                  <c:v>2486.3910000000001</c:v>
                </c:pt>
                <c:pt idx="2491">
                  <c:v>2493.1869999999999</c:v>
                </c:pt>
                <c:pt idx="2492">
                  <c:v>2495.0830000000001</c:v>
                </c:pt>
                <c:pt idx="2493">
                  <c:v>2499.3020000000001</c:v>
                </c:pt>
                <c:pt idx="2494">
                  <c:v>2583.5300000000002</c:v>
                </c:pt>
                <c:pt idx="2495">
                  <c:v>2575.0500000000002</c:v>
                </c:pt>
                <c:pt idx="2496">
                  <c:v>2613.0970000000002</c:v>
                </c:pt>
                <c:pt idx="2497">
                  <c:v>2618.308</c:v>
                </c:pt>
                <c:pt idx="2498">
                  <c:v>2614.9879999999998</c:v>
                </c:pt>
                <c:pt idx="2499">
                  <c:v>2610.174</c:v>
                </c:pt>
                <c:pt idx="2500">
                  <c:v>2525.0970000000002</c:v>
                </c:pt>
                <c:pt idx="2501">
                  <c:v>2502.4929999999999</c:v>
                </c:pt>
                <c:pt idx="2502">
                  <c:v>2539.873</c:v>
                </c:pt>
                <c:pt idx="2503">
                  <c:v>2534.2730000000001</c:v>
                </c:pt>
                <c:pt idx="2504">
                  <c:v>2527.4859999999999</c:v>
                </c:pt>
                <c:pt idx="2505">
                  <c:v>2555.6149999999998</c:v>
                </c:pt>
                <c:pt idx="2506">
                  <c:v>2592.3719999999998</c:v>
                </c:pt>
                <c:pt idx="2507">
                  <c:v>2606.9270000000001</c:v>
                </c:pt>
                <c:pt idx="2508">
                  <c:v>2619.4789999999998</c:v>
                </c:pt>
                <c:pt idx="2509">
                  <c:v>2650.2020000000002</c:v>
                </c:pt>
                <c:pt idx="2510">
                  <c:v>2622.8069999999998</c:v>
                </c:pt>
                <c:pt idx="2511">
                  <c:v>2545.7150000000001</c:v>
                </c:pt>
                <c:pt idx="2512">
                  <c:v>2668.8359999999998</c:v>
                </c:pt>
                <c:pt idx="2513">
                  <c:v>2673.3270000000002</c:v>
                </c:pt>
                <c:pt idx="2514">
                  <c:v>2594.6770000000001</c:v>
                </c:pt>
                <c:pt idx="2515">
                  <c:v>2567.5949999999998</c:v>
                </c:pt>
                <c:pt idx="2516">
                  <c:v>2604.96</c:v>
                </c:pt>
                <c:pt idx="2517">
                  <c:v>2596.6039999999998</c:v>
                </c:pt>
                <c:pt idx="2518">
                  <c:v>2610.549</c:v>
                </c:pt>
                <c:pt idx="2519">
                  <c:v>2702.6350000000002</c:v>
                </c:pt>
                <c:pt idx="2520">
                  <c:v>2685.6060000000002</c:v>
                </c:pt>
                <c:pt idx="2521">
                  <c:v>2737.471</c:v>
                </c:pt>
                <c:pt idx="2522">
                  <c:v>2771.7249999999999</c:v>
                </c:pt>
                <c:pt idx="2523">
                  <c:v>2759.87</c:v>
                </c:pt>
                <c:pt idx="2524">
                  <c:v>2775.8440000000001</c:v>
                </c:pt>
                <c:pt idx="2525">
                  <c:v>2771.6750000000002</c:v>
                </c:pt>
                <c:pt idx="2526">
                  <c:v>2748.0279999999998</c:v>
                </c:pt>
                <c:pt idx="2527">
                  <c:v>2743.3240000000001</c:v>
                </c:pt>
                <c:pt idx="2528">
                  <c:v>2686.8820000000001</c:v>
                </c:pt>
                <c:pt idx="2529">
                  <c:v>2688.7109999999998</c:v>
                </c:pt>
                <c:pt idx="2530">
                  <c:v>2675.866</c:v>
                </c:pt>
                <c:pt idx="2531">
                  <c:v>2651.8629999999998</c:v>
                </c:pt>
                <c:pt idx="2532">
                  <c:v>2571.674</c:v>
                </c:pt>
                <c:pt idx="2533">
                  <c:v>2582.7550000000001</c:v>
                </c:pt>
                <c:pt idx="2534">
                  <c:v>2607.4560000000001</c:v>
                </c:pt>
                <c:pt idx="2535">
                  <c:v>2596.8980000000001</c:v>
                </c:pt>
                <c:pt idx="2536">
                  <c:v>2610.8980000000001</c:v>
                </c:pt>
                <c:pt idx="2537">
                  <c:v>2595.4389999999999</c:v>
                </c:pt>
                <c:pt idx="2538">
                  <c:v>2552.7579999999998</c:v>
                </c:pt>
                <c:pt idx="2539">
                  <c:v>2577.0920000000001</c:v>
                </c:pt>
                <c:pt idx="2540">
                  <c:v>2595.8560000000002</c:v>
                </c:pt>
                <c:pt idx="2541">
                  <c:v>2577.7249999999999</c:v>
                </c:pt>
                <c:pt idx="2542">
                  <c:v>2483.23</c:v>
                </c:pt>
                <c:pt idx="2543">
                  <c:v>2530.569</c:v>
                </c:pt>
                <c:pt idx="2544">
                  <c:v>2526.1260000000002</c:v>
                </c:pt>
                <c:pt idx="2545">
                  <c:v>2525.33</c:v>
                </c:pt>
                <c:pt idx="2546">
                  <c:v>2535.9850000000001</c:v>
                </c:pt>
                <c:pt idx="2547">
                  <c:v>2524.4090000000001</c:v>
                </c:pt>
                <c:pt idx="2548">
                  <c:v>2522.9520000000002</c:v>
                </c:pt>
                <c:pt idx="2549">
                  <c:v>2480.049</c:v>
                </c:pt>
                <c:pt idx="2550">
                  <c:v>2444.5940000000001</c:v>
                </c:pt>
                <c:pt idx="2551">
                  <c:v>2457.6190000000001</c:v>
                </c:pt>
                <c:pt idx="2552">
                  <c:v>2448.395</c:v>
                </c:pt>
                <c:pt idx="2553">
                  <c:v>2381.2170000000001</c:v>
                </c:pt>
                <c:pt idx="2554">
                  <c:v>2372.002</c:v>
                </c:pt>
                <c:pt idx="2555">
                  <c:v>2384.8159999999998</c:v>
                </c:pt>
                <c:pt idx="2556">
                  <c:v>2371.1089999999999</c:v>
                </c:pt>
                <c:pt idx="2557">
                  <c:v>2368.12</c:v>
                </c:pt>
                <c:pt idx="2558">
                  <c:v>2366.6999999999998</c:v>
                </c:pt>
                <c:pt idx="2559">
                  <c:v>2355.8649999999998</c:v>
                </c:pt>
                <c:pt idx="2560">
                  <c:v>2242.6350000000002</c:v>
                </c:pt>
                <c:pt idx="2561">
                  <c:v>2267.7669999999998</c:v>
                </c:pt>
                <c:pt idx="2562">
                  <c:v>2258.5</c:v>
                </c:pt>
                <c:pt idx="2563">
                  <c:v>2271.0459999999998</c:v>
                </c:pt>
                <c:pt idx="2564">
                  <c:v>2246.7570000000001</c:v>
                </c:pt>
                <c:pt idx="2565">
                  <c:v>2203.6019999999999</c:v>
                </c:pt>
                <c:pt idx="2566">
                  <c:v>2207.8780000000002</c:v>
                </c:pt>
                <c:pt idx="2567">
                  <c:v>2131.473</c:v>
                </c:pt>
                <c:pt idx="2568">
                  <c:v>2108.85</c:v>
                </c:pt>
                <c:pt idx="2569">
                  <c:v>2139.6610000000001</c:v>
                </c:pt>
                <c:pt idx="2570">
                  <c:v>2115.6759999999999</c:v>
                </c:pt>
                <c:pt idx="2571">
                  <c:v>2129.1610000000001</c:v>
                </c:pt>
                <c:pt idx="2572">
                  <c:v>2150.6379999999999</c:v>
                </c:pt>
                <c:pt idx="2573">
                  <c:v>2175.5990000000002</c:v>
                </c:pt>
                <c:pt idx="2574">
                  <c:v>2192.6759999999999</c:v>
                </c:pt>
                <c:pt idx="2575">
                  <c:v>2177.5459999999998</c:v>
                </c:pt>
                <c:pt idx="2576">
                  <c:v>2194.8960000000002</c:v>
                </c:pt>
                <c:pt idx="2577">
                  <c:v>2164.8809999999999</c:v>
                </c:pt>
                <c:pt idx="2578">
                  <c:v>2174.9850000000001</c:v>
                </c:pt>
                <c:pt idx="2579">
                  <c:v>2177.2399999999998</c:v>
                </c:pt>
                <c:pt idx="2580">
                  <c:v>2193.623</c:v>
                </c:pt>
                <c:pt idx="2581">
                  <c:v>2223.11</c:v>
                </c:pt>
                <c:pt idx="2582">
                  <c:v>2212.44</c:v>
                </c:pt>
                <c:pt idx="2583">
                  <c:v>2251.848</c:v>
                </c:pt>
                <c:pt idx="2584">
                  <c:v>2240.924</c:v>
                </c:pt>
                <c:pt idx="2585">
                  <c:v>2245.4050000000002</c:v>
                </c:pt>
                <c:pt idx="2586">
                  <c:v>2287.5050000000001</c:v>
                </c:pt>
                <c:pt idx="2587">
                  <c:v>2292.2060000000001</c:v>
                </c:pt>
                <c:pt idx="2588">
                  <c:v>2301.88</c:v>
                </c:pt>
                <c:pt idx="2589">
                  <c:v>2306.7739999999999</c:v>
                </c:pt>
                <c:pt idx="2590">
                  <c:v>2297.884</c:v>
                </c:pt>
                <c:pt idx="2591">
                  <c:v>2254.8200000000002</c:v>
                </c:pt>
                <c:pt idx="2592">
                  <c:v>2239.8820000000001</c:v>
                </c:pt>
                <c:pt idx="2593">
                  <c:v>2235.8539999999998</c:v>
                </c:pt>
                <c:pt idx="2594">
                  <c:v>2247.9070000000002</c:v>
                </c:pt>
                <c:pt idx="2595">
                  <c:v>2291.239</c:v>
                </c:pt>
                <c:pt idx="2596">
                  <c:v>2307.779</c:v>
                </c:pt>
                <c:pt idx="2597">
                  <c:v>2312.0770000000002</c:v>
                </c:pt>
                <c:pt idx="2598">
                  <c:v>2341.5920000000001</c:v>
                </c:pt>
                <c:pt idx="2599">
                  <c:v>2332.4699999999998</c:v>
                </c:pt>
                <c:pt idx="2600">
                  <c:v>2336.0770000000002</c:v>
                </c:pt>
                <c:pt idx="2601">
                  <c:v>2300.8029999999999</c:v>
                </c:pt>
                <c:pt idx="2602">
                  <c:v>2298.1619999999998</c:v>
                </c:pt>
                <c:pt idx="2603">
                  <c:v>2294.857</c:v>
                </c:pt>
                <c:pt idx="2604">
                  <c:v>2304.5309999999999</c:v>
                </c:pt>
                <c:pt idx="2605">
                  <c:v>2302.5329999999999</c:v>
                </c:pt>
                <c:pt idx="2606">
                  <c:v>2324.1170000000002</c:v>
                </c:pt>
                <c:pt idx="2607">
                  <c:v>2320.1570000000002</c:v>
                </c:pt>
                <c:pt idx="2608">
                  <c:v>2270.0540000000001</c:v>
                </c:pt>
                <c:pt idx="2609">
                  <c:v>2293.1060000000002</c:v>
                </c:pt>
                <c:pt idx="2610">
                  <c:v>2251.7170000000001</c:v>
                </c:pt>
                <c:pt idx="2611">
                  <c:v>2184.8910000000001</c:v>
                </c:pt>
                <c:pt idx="2612">
                  <c:v>2210.154</c:v>
                </c:pt>
                <c:pt idx="2613">
                  <c:v>2215.5160000000001</c:v>
                </c:pt>
                <c:pt idx="2614">
                  <c:v>2199.0630000000001</c:v>
                </c:pt>
                <c:pt idx="2615">
                  <c:v>2195.951</c:v>
                </c:pt>
                <c:pt idx="2616">
                  <c:v>2246.2359999999999</c:v>
                </c:pt>
                <c:pt idx="2617">
                  <c:v>2235.239</c:v>
                </c:pt>
                <c:pt idx="2618">
                  <c:v>2258.7049999999999</c:v>
                </c:pt>
                <c:pt idx="2619">
                  <c:v>2315.5419999999999</c:v>
                </c:pt>
                <c:pt idx="2620">
                  <c:v>2298.4609999999998</c:v>
                </c:pt>
                <c:pt idx="2621">
                  <c:v>2320.0709999999999</c:v>
                </c:pt>
                <c:pt idx="2622">
                  <c:v>2311.89</c:v>
                </c:pt>
                <c:pt idx="2623">
                  <c:v>2326.6660000000002</c:v>
                </c:pt>
                <c:pt idx="2624">
                  <c:v>2317.1790000000001</c:v>
                </c:pt>
                <c:pt idx="2625">
                  <c:v>2217.8229999999999</c:v>
                </c:pt>
                <c:pt idx="2626">
                  <c:v>2199.875</c:v>
                </c:pt>
                <c:pt idx="2627">
                  <c:v>2204.4070000000002</c:v>
                </c:pt>
                <c:pt idx="2628">
                  <c:v>2228.3690000000001</c:v>
                </c:pt>
                <c:pt idx="2629">
                  <c:v>2204.8679999999999</c:v>
                </c:pt>
                <c:pt idx="2630">
                  <c:v>2211.37</c:v>
                </c:pt>
                <c:pt idx="2631">
                  <c:v>2214.8139999999999</c:v>
                </c:pt>
                <c:pt idx="2632">
                  <c:v>2238.4110000000001</c:v>
                </c:pt>
                <c:pt idx="2633">
                  <c:v>2228.2040000000002</c:v>
                </c:pt>
                <c:pt idx="2634">
                  <c:v>2275.6770000000001</c:v>
                </c:pt>
                <c:pt idx="2635">
                  <c:v>2302.1990000000001</c:v>
                </c:pt>
                <c:pt idx="2636">
                  <c:v>2295.5859999999998</c:v>
                </c:pt>
                <c:pt idx="2637">
                  <c:v>2313.703</c:v>
                </c:pt>
                <c:pt idx="2638">
                  <c:v>2301.788</c:v>
                </c:pt>
                <c:pt idx="2639">
                  <c:v>2313.4760000000001</c:v>
                </c:pt>
                <c:pt idx="2640">
                  <c:v>2319.67</c:v>
                </c:pt>
                <c:pt idx="2641">
                  <c:v>2331.6149999999998</c:v>
                </c:pt>
                <c:pt idx="2642">
                  <c:v>2357.0160000000001</c:v>
                </c:pt>
                <c:pt idx="2643">
                  <c:v>2351.931</c:v>
                </c:pt>
                <c:pt idx="2644">
                  <c:v>2399.7510000000002</c:v>
                </c:pt>
                <c:pt idx="2645">
                  <c:v>2411.6999999999998</c:v>
                </c:pt>
                <c:pt idx="2646">
                  <c:v>2389.7950000000001</c:v>
                </c:pt>
                <c:pt idx="2647">
                  <c:v>2388.873</c:v>
                </c:pt>
                <c:pt idx="2648">
                  <c:v>2385.6109999999999</c:v>
                </c:pt>
                <c:pt idx="2649">
                  <c:v>2353.7370000000001</c:v>
                </c:pt>
                <c:pt idx="2650">
                  <c:v>2334.8820000000001</c:v>
                </c:pt>
                <c:pt idx="2651">
                  <c:v>2358.6509999999998</c:v>
                </c:pt>
                <c:pt idx="2652">
                  <c:v>2332.922</c:v>
                </c:pt>
                <c:pt idx="2653">
                  <c:v>2335.7930000000001</c:v>
                </c:pt>
                <c:pt idx="2654">
                  <c:v>2349.1080000000002</c:v>
                </c:pt>
                <c:pt idx="2655">
                  <c:v>2347.4879999999998</c:v>
                </c:pt>
                <c:pt idx="2656">
                  <c:v>2360.0830000000001</c:v>
                </c:pt>
                <c:pt idx="2657">
                  <c:v>2375.9920000000002</c:v>
                </c:pt>
                <c:pt idx="2658">
                  <c:v>2365.431</c:v>
                </c:pt>
                <c:pt idx="2659">
                  <c:v>2398.4549999999999</c:v>
                </c:pt>
                <c:pt idx="2660">
                  <c:v>2424.3220000000001</c:v>
                </c:pt>
                <c:pt idx="2661">
                  <c:v>2414.335</c:v>
                </c:pt>
                <c:pt idx="2662">
                  <c:v>2414.201</c:v>
                </c:pt>
                <c:pt idx="2663">
                  <c:v>2399.7310000000002</c:v>
                </c:pt>
                <c:pt idx="2664">
                  <c:v>2450.6329999999998</c:v>
                </c:pt>
                <c:pt idx="2665">
                  <c:v>2449.181</c:v>
                </c:pt>
                <c:pt idx="2666">
                  <c:v>2425.5720000000001</c:v>
                </c:pt>
                <c:pt idx="2667">
                  <c:v>2406.7060000000001</c:v>
                </c:pt>
                <c:pt idx="2668">
                  <c:v>2416.0360000000001</c:v>
                </c:pt>
                <c:pt idx="2669">
                  <c:v>2472.614</c:v>
                </c:pt>
                <c:pt idx="2670">
                  <c:v>2430.37</c:v>
                </c:pt>
                <c:pt idx="2671">
                  <c:v>2464.9189999999999</c:v>
                </c:pt>
                <c:pt idx="2672">
                  <c:v>2468.721</c:v>
                </c:pt>
                <c:pt idx="2673">
                  <c:v>2465.2379999999998</c:v>
                </c:pt>
                <c:pt idx="2674">
                  <c:v>2461.6120000000001</c:v>
                </c:pt>
                <c:pt idx="2675">
                  <c:v>2425.7289999999998</c:v>
                </c:pt>
                <c:pt idx="2676">
                  <c:v>2447.1950000000002</c:v>
                </c:pt>
                <c:pt idx="2677">
                  <c:v>2454.915</c:v>
                </c:pt>
                <c:pt idx="2678">
                  <c:v>2456.518</c:v>
                </c:pt>
                <c:pt idx="2679">
                  <c:v>2512.1849999999999</c:v>
                </c:pt>
                <c:pt idx="2680">
                  <c:v>2552.6109999999999</c:v>
                </c:pt>
                <c:pt idx="2681">
                  <c:v>2558.6210000000001</c:v>
                </c:pt>
                <c:pt idx="2682">
                  <c:v>2581.212</c:v>
                </c:pt>
                <c:pt idx="2683">
                  <c:v>2568.0540000000001</c:v>
                </c:pt>
                <c:pt idx="2684">
                  <c:v>2560.4209999999998</c:v>
                </c:pt>
                <c:pt idx="2685">
                  <c:v>2580.636</c:v>
                </c:pt>
                <c:pt idx="2686">
                  <c:v>2540.1779999999999</c:v>
                </c:pt>
                <c:pt idx="2687">
                  <c:v>2558.2649999999999</c:v>
                </c:pt>
                <c:pt idx="2688">
                  <c:v>2524.3290000000002</c:v>
                </c:pt>
                <c:pt idx="2689">
                  <c:v>2542.1840000000002</c:v>
                </c:pt>
                <c:pt idx="2690">
                  <c:v>2557.4009999999998</c:v>
                </c:pt>
                <c:pt idx="2691">
                  <c:v>2558.8420000000001</c:v>
                </c:pt>
                <c:pt idx="2692">
                  <c:v>2559.0259999999998</c:v>
                </c:pt>
                <c:pt idx="2693">
                  <c:v>2632.998</c:v>
                </c:pt>
                <c:pt idx="2694">
                  <c:v>2632.0419999999999</c:v>
                </c:pt>
                <c:pt idx="2695">
                  <c:v>2642.2579999999998</c:v>
                </c:pt>
                <c:pt idx="2696">
                  <c:v>2650.8539999999998</c:v>
                </c:pt>
                <c:pt idx="2697">
                  <c:v>2614.6889999999999</c:v>
                </c:pt>
                <c:pt idx="2698">
                  <c:v>2573.1030000000001</c:v>
                </c:pt>
                <c:pt idx="2699">
                  <c:v>2595.2600000000002</c:v>
                </c:pt>
                <c:pt idx="2700">
                  <c:v>2616.8690000000001</c:v>
                </c:pt>
                <c:pt idx="2701">
                  <c:v>2627.5250000000001</c:v>
                </c:pt>
                <c:pt idx="2702">
                  <c:v>2587.2310000000002</c:v>
                </c:pt>
                <c:pt idx="2703">
                  <c:v>2573.9760000000001</c:v>
                </c:pt>
                <c:pt idx="2704">
                  <c:v>2613.942</c:v>
                </c:pt>
                <c:pt idx="2705">
                  <c:v>2574.6469999999999</c:v>
                </c:pt>
                <c:pt idx="2706">
                  <c:v>2617.3739999999998</c:v>
                </c:pt>
                <c:pt idx="2707">
                  <c:v>2615.5340000000001</c:v>
                </c:pt>
                <c:pt idx="2708">
                  <c:v>2636.9169999999999</c:v>
                </c:pt>
                <c:pt idx="2709">
                  <c:v>2657.2139999999999</c:v>
                </c:pt>
                <c:pt idx="2710">
                  <c:v>2657.5140000000001</c:v>
                </c:pt>
                <c:pt idx="2711">
                  <c:v>2709.116</c:v>
                </c:pt>
                <c:pt idx="2712">
                  <c:v>2717.7779999999998</c:v>
                </c:pt>
                <c:pt idx="2713">
                  <c:v>2715.8789999999999</c:v>
                </c:pt>
                <c:pt idx="2714">
                  <c:v>2691.518</c:v>
                </c:pt>
                <c:pt idx="2715">
                  <c:v>2683.4870000000001</c:v>
                </c:pt>
                <c:pt idx="2716">
                  <c:v>2626.1570000000002</c:v>
                </c:pt>
                <c:pt idx="2717">
                  <c:v>2631.4870000000001</c:v>
                </c:pt>
                <c:pt idx="2718">
                  <c:v>2625.99</c:v>
                </c:pt>
                <c:pt idx="2719">
                  <c:v>2604.866</c:v>
                </c:pt>
                <c:pt idx="2720">
                  <c:v>2606.038</c:v>
                </c:pt>
                <c:pt idx="2721">
                  <c:v>2626.8389999999999</c:v>
                </c:pt>
                <c:pt idx="2722">
                  <c:v>2596.056</c:v>
                </c:pt>
                <c:pt idx="2723">
                  <c:v>2599.9079999999999</c:v>
                </c:pt>
                <c:pt idx="2724">
                  <c:v>2541.8829999999998</c:v>
                </c:pt>
                <c:pt idx="2725">
                  <c:v>2574.0439999999999</c:v>
                </c:pt>
                <c:pt idx="2726">
                  <c:v>2580.4540000000002</c:v>
                </c:pt>
                <c:pt idx="2727">
                  <c:v>2570.4360000000001</c:v>
                </c:pt>
                <c:pt idx="2728">
                  <c:v>2520.0360000000001</c:v>
                </c:pt>
                <c:pt idx="2729">
                  <c:v>2519.788</c:v>
                </c:pt>
                <c:pt idx="2730">
                  <c:v>2495.1460000000002</c:v>
                </c:pt>
                <c:pt idx="2731">
                  <c:v>2519.83</c:v>
                </c:pt>
                <c:pt idx="2732">
                  <c:v>2512.8319999999999</c:v>
                </c:pt>
                <c:pt idx="2733">
                  <c:v>2454.8989999999999</c:v>
                </c:pt>
                <c:pt idx="2734">
                  <c:v>2443.1219999999998</c:v>
                </c:pt>
                <c:pt idx="2735">
                  <c:v>2474.9</c:v>
                </c:pt>
                <c:pt idx="2736">
                  <c:v>2547.143</c:v>
                </c:pt>
                <c:pt idx="2737">
                  <c:v>2555.442</c:v>
                </c:pt>
                <c:pt idx="2738">
                  <c:v>2552.94</c:v>
                </c:pt>
                <c:pt idx="2739">
                  <c:v>2583.7469999999998</c:v>
                </c:pt>
                <c:pt idx="2740">
                  <c:v>2587.7930000000001</c:v>
                </c:pt>
                <c:pt idx="2741">
                  <c:v>2584.4450000000002</c:v>
                </c:pt>
                <c:pt idx="2742">
                  <c:v>2630.0129999999999</c:v>
                </c:pt>
                <c:pt idx="2743">
                  <c:v>2623.52</c:v>
                </c:pt>
                <c:pt idx="2744">
                  <c:v>2585.5459999999998</c:v>
                </c:pt>
                <c:pt idx="2745">
                  <c:v>2605.1060000000002</c:v>
                </c:pt>
                <c:pt idx="2746">
                  <c:v>2681.0729999999999</c:v>
                </c:pt>
                <c:pt idx="2747">
                  <c:v>2654.402</c:v>
                </c:pt>
                <c:pt idx="2748">
                  <c:v>2664.3020000000001</c:v>
                </c:pt>
                <c:pt idx="2749">
                  <c:v>2635.7910000000002</c:v>
                </c:pt>
                <c:pt idx="2750">
                  <c:v>2603.0050000000001</c:v>
                </c:pt>
                <c:pt idx="2751">
                  <c:v>2621.0520000000001</c:v>
                </c:pt>
                <c:pt idx="2752">
                  <c:v>2662.6979999999999</c:v>
                </c:pt>
                <c:pt idx="2753">
                  <c:v>2679.9340000000002</c:v>
                </c:pt>
                <c:pt idx="2754">
                  <c:v>2633.3449999999998</c:v>
                </c:pt>
                <c:pt idx="2755">
                  <c:v>2634.143</c:v>
                </c:pt>
                <c:pt idx="2756">
                  <c:v>2662.4630000000002</c:v>
                </c:pt>
                <c:pt idx="2757">
                  <c:v>2656.5729999999999</c:v>
                </c:pt>
                <c:pt idx="2758">
                  <c:v>2648.0169999999998</c:v>
                </c:pt>
                <c:pt idx="2759">
                  <c:v>2606.2559999999999</c:v>
                </c:pt>
                <c:pt idx="2760">
                  <c:v>2597.4760000000001</c:v>
                </c:pt>
                <c:pt idx="2761">
                  <c:v>2562.453</c:v>
                </c:pt>
                <c:pt idx="2762">
                  <c:v>2540.7060000000001</c:v>
                </c:pt>
                <c:pt idx="2763">
                  <c:v>2537.0859999999998</c:v>
                </c:pt>
                <c:pt idx="2764">
                  <c:v>2536.0740000000001</c:v>
                </c:pt>
                <c:pt idx="2765">
                  <c:v>2549.607</c:v>
                </c:pt>
                <c:pt idx="2766">
                  <c:v>2522.107</c:v>
                </c:pt>
                <c:pt idx="2767">
                  <c:v>2531.9810000000002</c:v>
                </c:pt>
                <c:pt idx="2768">
                  <c:v>2533.6239999999998</c:v>
                </c:pt>
                <c:pt idx="2769">
                  <c:v>2529.2310000000002</c:v>
                </c:pt>
                <c:pt idx="2770">
                  <c:v>2528.2359999999999</c:v>
                </c:pt>
                <c:pt idx="2771">
                  <c:v>2457.9540000000002</c:v>
                </c:pt>
                <c:pt idx="2772">
                  <c:v>2504.3220000000001</c:v>
                </c:pt>
                <c:pt idx="2773">
                  <c:v>2506.09</c:v>
                </c:pt>
                <c:pt idx="2774">
                  <c:v>2486.2379999999998</c:v>
                </c:pt>
                <c:pt idx="2775">
                  <c:v>2428.9940000000001</c:v>
                </c:pt>
                <c:pt idx="2776">
                  <c:v>2464.2600000000002</c:v>
                </c:pt>
                <c:pt idx="2777">
                  <c:v>2460.7199999999998</c:v>
                </c:pt>
                <c:pt idx="2778">
                  <c:v>2504.0859999999998</c:v>
                </c:pt>
                <c:pt idx="2779">
                  <c:v>2468.35</c:v>
                </c:pt>
                <c:pt idx="2780">
                  <c:v>2422.1889999999999</c:v>
                </c:pt>
                <c:pt idx="2781">
                  <c:v>2460.6010000000001</c:v>
                </c:pt>
                <c:pt idx="2782">
                  <c:v>2345.6489999999999</c:v>
                </c:pt>
                <c:pt idx="2783">
                  <c:v>2394.3339999999998</c:v>
                </c:pt>
                <c:pt idx="2784">
                  <c:v>2435.2190000000001</c:v>
                </c:pt>
                <c:pt idx="2785">
                  <c:v>2435.6080000000002</c:v>
                </c:pt>
                <c:pt idx="2786">
                  <c:v>2447.3490000000002</c:v>
                </c:pt>
                <c:pt idx="2787">
                  <c:v>2368.5700000000002</c:v>
                </c:pt>
                <c:pt idx="2788">
                  <c:v>2290.6010000000001</c:v>
                </c:pt>
                <c:pt idx="2789">
                  <c:v>2276.3850000000002</c:v>
                </c:pt>
                <c:pt idx="2790">
                  <c:v>2298.7530000000002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70-4878-9EBC-3CD5A0A5E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176014"/>
        <c:axId val="693686130"/>
      </c:lineChart>
      <c:dateAx>
        <c:axId val="207176014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3686130"/>
        <c:crosses val="autoZero"/>
        <c:auto val="1"/>
        <c:lblOffset val="100"/>
        <c:baseTimeUnit val="days"/>
      </c:dateAx>
      <c:valAx>
        <c:axId val="693686130"/>
        <c:scaling>
          <c:orientation val="minMax"/>
        </c:scaling>
        <c:delete val="0"/>
        <c:axPos val="l"/>
        <c:majorGridlines/>
        <c:numFmt formatCode="#,##0.0000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7176014"/>
        <c:crosses val="autoZero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H11001.CSI  </a:t>
            </a:r>
            <a:r>
              <a:rPr lang="zh-CN" altLang="en-US"/>
              <a:t>中证全债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'H11001.CSI  中证全债'!$B$1</c:f>
              <c:strCache>
                <c:ptCount val="1"/>
                <c:pt idx="0">
                  <c:v>收盘价(元)</c:v>
                </c:pt>
              </c:strCache>
            </c:strRef>
          </c:tx>
          <c:marker>
            <c:symbol val="none"/>
          </c:marker>
          <c:cat>
            <c:numRef>
              <c:f>'H11001.CSI  中证全债'!$A$2:$A$2792</c:f>
              <c:numCache>
                <c:formatCode>yyyy\-mm\-dd</c:formatCode>
                <c:ptCount val="2791"/>
                <c:pt idx="0">
                  <c:v>45107</c:v>
                </c:pt>
                <c:pt idx="1">
                  <c:v>45106</c:v>
                </c:pt>
                <c:pt idx="2">
                  <c:v>45105</c:v>
                </c:pt>
                <c:pt idx="3">
                  <c:v>45104</c:v>
                </c:pt>
                <c:pt idx="4">
                  <c:v>45103</c:v>
                </c:pt>
                <c:pt idx="5">
                  <c:v>45098</c:v>
                </c:pt>
                <c:pt idx="6">
                  <c:v>45097</c:v>
                </c:pt>
                <c:pt idx="7">
                  <c:v>45096</c:v>
                </c:pt>
                <c:pt idx="8">
                  <c:v>45093</c:v>
                </c:pt>
                <c:pt idx="9">
                  <c:v>45092</c:v>
                </c:pt>
                <c:pt idx="10">
                  <c:v>45091</c:v>
                </c:pt>
                <c:pt idx="11">
                  <c:v>45090</c:v>
                </c:pt>
                <c:pt idx="12">
                  <c:v>45089</c:v>
                </c:pt>
                <c:pt idx="13">
                  <c:v>45086</c:v>
                </c:pt>
                <c:pt idx="14">
                  <c:v>45085</c:v>
                </c:pt>
                <c:pt idx="15">
                  <c:v>45084</c:v>
                </c:pt>
                <c:pt idx="16">
                  <c:v>45083</c:v>
                </c:pt>
                <c:pt idx="17">
                  <c:v>45082</c:v>
                </c:pt>
                <c:pt idx="18">
                  <c:v>45079</c:v>
                </c:pt>
                <c:pt idx="19">
                  <c:v>45078</c:v>
                </c:pt>
                <c:pt idx="20">
                  <c:v>45077</c:v>
                </c:pt>
                <c:pt idx="21">
                  <c:v>45076</c:v>
                </c:pt>
                <c:pt idx="22">
                  <c:v>45075</c:v>
                </c:pt>
                <c:pt idx="23">
                  <c:v>45072</c:v>
                </c:pt>
                <c:pt idx="24">
                  <c:v>45071</c:v>
                </c:pt>
                <c:pt idx="25">
                  <c:v>45070</c:v>
                </c:pt>
                <c:pt idx="26">
                  <c:v>45069</c:v>
                </c:pt>
                <c:pt idx="27">
                  <c:v>45068</c:v>
                </c:pt>
                <c:pt idx="28">
                  <c:v>45065</c:v>
                </c:pt>
                <c:pt idx="29">
                  <c:v>45064</c:v>
                </c:pt>
                <c:pt idx="30">
                  <c:v>45063</c:v>
                </c:pt>
                <c:pt idx="31">
                  <c:v>45062</c:v>
                </c:pt>
                <c:pt idx="32">
                  <c:v>45061</c:v>
                </c:pt>
                <c:pt idx="33">
                  <c:v>45058</c:v>
                </c:pt>
                <c:pt idx="34">
                  <c:v>45057</c:v>
                </c:pt>
                <c:pt idx="35">
                  <c:v>45056</c:v>
                </c:pt>
                <c:pt idx="36">
                  <c:v>45055</c:v>
                </c:pt>
                <c:pt idx="37">
                  <c:v>45054</c:v>
                </c:pt>
                <c:pt idx="38">
                  <c:v>45051</c:v>
                </c:pt>
                <c:pt idx="39">
                  <c:v>45050</c:v>
                </c:pt>
                <c:pt idx="40">
                  <c:v>45044</c:v>
                </c:pt>
                <c:pt idx="41">
                  <c:v>45043</c:v>
                </c:pt>
                <c:pt idx="42">
                  <c:v>45042</c:v>
                </c:pt>
                <c:pt idx="43">
                  <c:v>45041</c:v>
                </c:pt>
                <c:pt idx="44">
                  <c:v>45040</c:v>
                </c:pt>
                <c:pt idx="45">
                  <c:v>45037</c:v>
                </c:pt>
                <c:pt idx="46">
                  <c:v>45036</c:v>
                </c:pt>
                <c:pt idx="47">
                  <c:v>45035</c:v>
                </c:pt>
                <c:pt idx="48">
                  <c:v>45034</c:v>
                </c:pt>
                <c:pt idx="49">
                  <c:v>45033</c:v>
                </c:pt>
                <c:pt idx="50">
                  <c:v>45030</c:v>
                </c:pt>
                <c:pt idx="51">
                  <c:v>45029</c:v>
                </c:pt>
                <c:pt idx="52">
                  <c:v>45028</c:v>
                </c:pt>
                <c:pt idx="53">
                  <c:v>45027</c:v>
                </c:pt>
                <c:pt idx="54">
                  <c:v>45026</c:v>
                </c:pt>
                <c:pt idx="55">
                  <c:v>45023</c:v>
                </c:pt>
                <c:pt idx="56">
                  <c:v>45022</c:v>
                </c:pt>
                <c:pt idx="57">
                  <c:v>45020</c:v>
                </c:pt>
                <c:pt idx="58">
                  <c:v>45019</c:v>
                </c:pt>
                <c:pt idx="59">
                  <c:v>45016</c:v>
                </c:pt>
                <c:pt idx="60">
                  <c:v>45015</c:v>
                </c:pt>
                <c:pt idx="61">
                  <c:v>45014</c:v>
                </c:pt>
                <c:pt idx="62">
                  <c:v>45013</c:v>
                </c:pt>
                <c:pt idx="63">
                  <c:v>45012</c:v>
                </c:pt>
                <c:pt idx="64">
                  <c:v>45009</c:v>
                </c:pt>
                <c:pt idx="65">
                  <c:v>45008</c:v>
                </c:pt>
                <c:pt idx="66">
                  <c:v>45007</c:v>
                </c:pt>
                <c:pt idx="67">
                  <c:v>45006</c:v>
                </c:pt>
                <c:pt idx="68">
                  <c:v>45005</c:v>
                </c:pt>
                <c:pt idx="69">
                  <c:v>45002</c:v>
                </c:pt>
                <c:pt idx="70">
                  <c:v>45001</c:v>
                </c:pt>
                <c:pt idx="71">
                  <c:v>45000</c:v>
                </c:pt>
                <c:pt idx="72">
                  <c:v>44999</c:v>
                </c:pt>
                <c:pt idx="73">
                  <c:v>44998</c:v>
                </c:pt>
                <c:pt idx="74">
                  <c:v>44995</c:v>
                </c:pt>
                <c:pt idx="75">
                  <c:v>44994</c:v>
                </c:pt>
                <c:pt idx="76">
                  <c:v>44993</c:v>
                </c:pt>
                <c:pt idx="77">
                  <c:v>44992</c:v>
                </c:pt>
                <c:pt idx="78">
                  <c:v>44991</c:v>
                </c:pt>
                <c:pt idx="79">
                  <c:v>44988</c:v>
                </c:pt>
                <c:pt idx="80">
                  <c:v>44987</c:v>
                </c:pt>
                <c:pt idx="81">
                  <c:v>44986</c:v>
                </c:pt>
                <c:pt idx="82">
                  <c:v>44985</c:v>
                </c:pt>
                <c:pt idx="83">
                  <c:v>44984</c:v>
                </c:pt>
                <c:pt idx="84">
                  <c:v>44981</c:v>
                </c:pt>
                <c:pt idx="85">
                  <c:v>44980</c:v>
                </c:pt>
                <c:pt idx="86">
                  <c:v>44979</c:v>
                </c:pt>
                <c:pt idx="87">
                  <c:v>44978</c:v>
                </c:pt>
                <c:pt idx="88">
                  <c:v>44977</c:v>
                </c:pt>
                <c:pt idx="89">
                  <c:v>44974</c:v>
                </c:pt>
                <c:pt idx="90">
                  <c:v>44973</c:v>
                </c:pt>
                <c:pt idx="91">
                  <c:v>44972</c:v>
                </c:pt>
                <c:pt idx="92">
                  <c:v>44971</c:v>
                </c:pt>
                <c:pt idx="93">
                  <c:v>44970</c:v>
                </c:pt>
                <c:pt idx="94">
                  <c:v>44967</c:v>
                </c:pt>
                <c:pt idx="95">
                  <c:v>44966</c:v>
                </c:pt>
                <c:pt idx="96">
                  <c:v>44965</c:v>
                </c:pt>
                <c:pt idx="97">
                  <c:v>44964</c:v>
                </c:pt>
                <c:pt idx="98">
                  <c:v>44963</c:v>
                </c:pt>
                <c:pt idx="99">
                  <c:v>44960</c:v>
                </c:pt>
                <c:pt idx="100">
                  <c:v>44959</c:v>
                </c:pt>
                <c:pt idx="101">
                  <c:v>44958</c:v>
                </c:pt>
                <c:pt idx="102">
                  <c:v>44957</c:v>
                </c:pt>
                <c:pt idx="103">
                  <c:v>44956</c:v>
                </c:pt>
                <c:pt idx="104">
                  <c:v>44946</c:v>
                </c:pt>
                <c:pt idx="105">
                  <c:v>44945</c:v>
                </c:pt>
                <c:pt idx="106">
                  <c:v>44944</c:v>
                </c:pt>
                <c:pt idx="107">
                  <c:v>44943</c:v>
                </c:pt>
                <c:pt idx="108">
                  <c:v>44942</c:v>
                </c:pt>
                <c:pt idx="109">
                  <c:v>44939</c:v>
                </c:pt>
                <c:pt idx="110">
                  <c:v>44938</c:v>
                </c:pt>
                <c:pt idx="111">
                  <c:v>44937</c:v>
                </c:pt>
                <c:pt idx="112">
                  <c:v>44936</c:v>
                </c:pt>
                <c:pt idx="113">
                  <c:v>44935</c:v>
                </c:pt>
                <c:pt idx="114">
                  <c:v>44932</c:v>
                </c:pt>
                <c:pt idx="115">
                  <c:v>44931</c:v>
                </c:pt>
                <c:pt idx="116">
                  <c:v>44930</c:v>
                </c:pt>
                <c:pt idx="117">
                  <c:v>44929</c:v>
                </c:pt>
                <c:pt idx="118">
                  <c:v>44925</c:v>
                </c:pt>
                <c:pt idx="119">
                  <c:v>44924</c:v>
                </c:pt>
                <c:pt idx="120">
                  <c:v>44923</c:v>
                </c:pt>
                <c:pt idx="121">
                  <c:v>44922</c:v>
                </c:pt>
                <c:pt idx="122">
                  <c:v>44921</c:v>
                </c:pt>
                <c:pt idx="123">
                  <c:v>44918</c:v>
                </c:pt>
                <c:pt idx="124">
                  <c:v>44917</c:v>
                </c:pt>
                <c:pt idx="125">
                  <c:v>44916</c:v>
                </c:pt>
                <c:pt idx="126">
                  <c:v>44915</c:v>
                </c:pt>
                <c:pt idx="127">
                  <c:v>44914</c:v>
                </c:pt>
                <c:pt idx="128">
                  <c:v>44911</c:v>
                </c:pt>
                <c:pt idx="129">
                  <c:v>44910</c:v>
                </c:pt>
                <c:pt idx="130">
                  <c:v>44909</c:v>
                </c:pt>
                <c:pt idx="131">
                  <c:v>44908</c:v>
                </c:pt>
                <c:pt idx="132">
                  <c:v>44907</c:v>
                </c:pt>
                <c:pt idx="133">
                  <c:v>44904</c:v>
                </c:pt>
                <c:pt idx="134">
                  <c:v>44903</c:v>
                </c:pt>
                <c:pt idx="135">
                  <c:v>44902</c:v>
                </c:pt>
                <c:pt idx="136">
                  <c:v>44901</c:v>
                </c:pt>
                <c:pt idx="137">
                  <c:v>44900</c:v>
                </c:pt>
                <c:pt idx="138">
                  <c:v>44897</c:v>
                </c:pt>
                <c:pt idx="139">
                  <c:v>44896</c:v>
                </c:pt>
                <c:pt idx="140">
                  <c:v>44895</c:v>
                </c:pt>
                <c:pt idx="141">
                  <c:v>44894</c:v>
                </c:pt>
                <c:pt idx="142">
                  <c:v>44893</c:v>
                </c:pt>
                <c:pt idx="143">
                  <c:v>44890</c:v>
                </c:pt>
                <c:pt idx="144">
                  <c:v>44889</c:v>
                </c:pt>
                <c:pt idx="145">
                  <c:v>44888</c:v>
                </c:pt>
                <c:pt idx="146">
                  <c:v>44887</c:v>
                </c:pt>
                <c:pt idx="147">
                  <c:v>44886</c:v>
                </c:pt>
                <c:pt idx="148">
                  <c:v>44883</c:v>
                </c:pt>
                <c:pt idx="149">
                  <c:v>44882</c:v>
                </c:pt>
                <c:pt idx="150">
                  <c:v>44881</c:v>
                </c:pt>
                <c:pt idx="151">
                  <c:v>44880</c:v>
                </c:pt>
                <c:pt idx="152">
                  <c:v>44879</c:v>
                </c:pt>
                <c:pt idx="153">
                  <c:v>44876</c:v>
                </c:pt>
                <c:pt idx="154">
                  <c:v>44875</c:v>
                </c:pt>
                <c:pt idx="155">
                  <c:v>44874</c:v>
                </c:pt>
                <c:pt idx="156">
                  <c:v>44873</c:v>
                </c:pt>
                <c:pt idx="157">
                  <c:v>44872</c:v>
                </c:pt>
                <c:pt idx="158">
                  <c:v>44869</c:v>
                </c:pt>
                <c:pt idx="159">
                  <c:v>44868</c:v>
                </c:pt>
                <c:pt idx="160">
                  <c:v>44867</c:v>
                </c:pt>
                <c:pt idx="161">
                  <c:v>44866</c:v>
                </c:pt>
                <c:pt idx="162">
                  <c:v>44865</c:v>
                </c:pt>
                <c:pt idx="163">
                  <c:v>44862</c:v>
                </c:pt>
                <c:pt idx="164">
                  <c:v>44861</c:v>
                </c:pt>
                <c:pt idx="165">
                  <c:v>44860</c:v>
                </c:pt>
                <c:pt idx="166">
                  <c:v>44859</c:v>
                </c:pt>
                <c:pt idx="167">
                  <c:v>44858</c:v>
                </c:pt>
                <c:pt idx="168">
                  <c:v>44855</c:v>
                </c:pt>
                <c:pt idx="169">
                  <c:v>44854</c:v>
                </c:pt>
                <c:pt idx="170">
                  <c:v>44853</c:v>
                </c:pt>
                <c:pt idx="171">
                  <c:v>44852</c:v>
                </c:pt>
                <c:pt idx="172">
                  <c:v>44851</c:v>
                </c:pt>
                <c:pt idx="173">
                  <c:v>44848</c:v>
                </c:pt>
                <c:pt idx="174">
                  <c:v>44847</c:v>
                </c:pt>
                <c:pt idx="175">
                  <c:v>44846</c:v>
                </c:pt>
                <c:pt idx="176">
                  <c:v>44845</c:v>
                </c:pt>
                <c:pt idx="177">
                  <c:v>44844</c:v>
                </c:pt>
                <c:pt idx="178">
                  <c:v>44834</c:v>
                </c:pt>
                <c:pt idx="179">
                  <c:v>44833</c:v>
                </c:pt>
                <c:pt idx="180">
                  <c:v>44832</c:v>
                </c:pt>
                <c:pt idx="181">
                  <c:v>44831</c:v>
                </c:pt>
                <c:pt idx="182">
                  <c:v>44830</c:v>
                </c:pt>
                <c:pt idx="183">
                  <c:v>44827</c:v>
                </c:pt>
                <c:pt idx="184">
                  <c:v>44826</c:v>
                </c:pt>
                <c:pt idx="185">
                  <c:v>44825</c:v>
                </c:pt>
                <c:pt idx="186">
                  <c:v>44824</c:v>
                </c:pt>
                <c:pt idx="187">
                  <c:v>44823</c:v>
                </c:pt>
                <c:pt idx="188">
                  <c:v>44820</c:v>
                </c:pt>
                <c:pt idx="189">
                  <c:v>44819</c:v>
                </c:pt>
                <c:pt idx="190">
                  <c:v>44818</c:v>
                </c:pt>
                <c:pt idx="191">
                  <c:v>44817</c:v>
                </c:pt>
                <c:pt idx="192">
                  <c:v>44813</c:v>
                </c:pt>
                <c:pt idx="193">
                  <c:v>44812</c:v>
                </c:pt>
                <c:pt idx="194">
                  <c:v>44811</c:v>
                </c:pt>
                <c:pt idx="195">
                  <c:v>44810</c:v>
                </c:pt>
                <c:pt idx="196">
                  <c:v>44809</c:v>
                </c:pt>
                <c:pt idx="197">
                  <c:v>44806</c:v>
                </c:pt>
                <c:pt idx="198">
                  <c:v>44805</c:v>
                </c:pt>
                <c:pt idx="199">
                  <c:v>44804</c:v>
                </c:pt>
                <c:pt idx="200">
                  <c:v>44803</c:v>
                </c:pt>
                <c:pt idx="201">
                  <c:v>44802</c:v>
                </c:pt>
                <c:pt idx="202">
                  <c:v>44799</c:v>
                </c:pt>
                <c:pt idx="203">
                  <c:v>44798</c:v>
                </c:pt>
                <c:pt idx="204">
                  <c:v>44797</c:v>
                </c:pt>
                <c:pt idx="205">
                  <c:v>44796</c:v>
                </c:pt>
                <c:pt idx="206">
                  <c:v>44795</c:v>
                </c:pt>
                <c:pt idx="207">
                  <c:v>44792</c:v>
                </c:pt>
                <c:pt idx="208">
                  <c:v>44791</c:v>
                </c:pt>
                <c:pt idx="209">
                  <c:v>44790</c:v>
                </c:pt>
                <c:pt idx="210">
                  <c:v>44789</c:v>
                </c:pt>
                <c:pt idx="211">
                  <c:v>44788</c:v>
                </c:pt>
                <c:pt idx="212">
                  <c:v>44785</c:v>
                </c:pt>
                <c:pt idx="213">
                  <c:v>44784</c:v>
                </c:pt>
                <c:pt idx="214">
                  <c:v>44783</c:v>
                </c:pt>
                <c:pt idx="215">
                  <c:v>44782</c:v>
                </c:pt>
                <c:pt idx="216">
                  <c:v>44781</c:v>
                </c:pt>
                <c:pt idx="217">
                  <c:v>44778</c:v>
                </c:pt>
                <c:pt idx="218">
                  <c:v>44777</c:v>
                </c:pt>
                <c:pt idx="219">
                  <c:v>44776</c:v>
                </c:pt>
                <c:pt idx="220">
                  <c:v>44775</c:v>
                </c:pt>
                <c:pt idx="221">
                  <c:v>44774</c:v>
                </c:pt>
                <c:pt idx="222">
                  <c:v>44771</c:v>
                </c:pt>
                <c:pt idx="223">
                  <c:v>44770</c:v>
                </c:pt>
                <c:pt idx="224">
                  <c:v>44769</c:v>
                </c:pt>
                <c:pt idx="225">
                  <c:v>44768</c:v>
                </c:pt>
                <c:pt idx="226">
                  <c:v>44767</c:v>
                </c:pt>
                <c:pt idx="227">
                  <c:v>44764</c:v>
                </c:pt>
                <c:pt idx="228">
                  <c:v>44763</c:v>
                </c:pt>
                <c:pt idx="229">
                  <c:v>44762</c:v>
                </c:pt>
                <c:pt idx="230">
                  <c:v>44761</c:v>
                </c:pt>
                <c:pt idx="231">
                  <c:v>44760</c:v>
                </c:pt>
                <c:pt idx="232">
                  <c:v>44757</c:v>
                </c:pt>
                <c:pt idx="233">
                  <c:v>44756</c:v>
                </c:pt>
                <c:pt idx="234">
                  <c:v>44755</c:v>
                </c:pt>
                <c:pt idx="235">
                  <c:v>44754</c:v>
                </c:pt>
                <c:pt idx="236">
                  <c:v>44753</c:v>
                </c:pt>
                <c:pt idx="237">
                  <c:v>44750</c:v>
                </c:pt>
                <c:pt idx="238">
                  <c:v>44749</c:v>
                </c:pt>
                <c:pt idx="239">
                  <c:v>44748</c:v>
                </c:pt>
                <c:pt idx="240">
                  <c:v>44747</c:v>
                </c:pt>
                <c:pt idx="241">
                  <c:v>44746</c:v>
                </c:pt>
                <c:pt idx="242">
                  <c:v>44743</c:v>
                </c:pt>
                <c:pt idx="243">
                  <c:v>44742</c:v>
                </c:pt>
                <c:pt idx="244">
                  <c:v>44741</c:v>
                </c:pt>
                <c:pt idx="245">
                  <c:v>44740</c:v>
                </c:pt>
                <c:pt idx="246">
                  <c:v>44739</c:v>
                </c:pt>
                <c:pt idx="247">
                  <c:v>44736</c:v>
                </c:pt>
                <c:pt idx="248">
                  <c:v>44735</c:v>
                </c:pt>
                <c:pt idx="249">
                  <c:v>44734</c:v>
                </c:pt>
                <c:pt idx="250">
                  <c:v>44733</c:v>
                </c:pt>
                <c:pt idx="251">
                  <c:v>44732</c:v>
                </c:pt>
                <c:pt idx="252">
                  <c:v>44729</c:v>
                </c:pt>
                <c:pt idx="253">
                  <c:v>44728</c:v>
                </c:pt>
                <c:pt idx="254">
                  <c:v>44727</c:v>
                </c:pt>
                <c:pt idx="255">
                  <c:v>44726</c:v>
                </c:pt>
                <c:pt idx="256">
                  <c:v>44725</c:v>
                </c:pt>
                <c:pt idx="257">
                  <c:v>44722</c:v>
                </c:pt>
                <c:pt idx="258">
                  <c:v>44721</c:v>
                </c:pt>
                <c:pt idx="259">
                  <c:v>44720</c:v>
                </c:pt>
                <c:pt idx="260">
                  <c:v>44719</c:v>
                </c:pt>
                <c:pt idx="261">
                  <c:v>44718</c:v>
                </c:pt>
                <c:pt idx="262">
                  <c:v>44714</c:v>
                </c:pt>
                <c:pt idx="263">
                  <c:v>44713</c:v>
                </c:pt>
                <c:pt idx="264">
                  <c:v>44712</c:v>
                </c:pt>
                <c:pt idx="265">
                  <c:v>44711</c:v>
                </c:pt>
                <c:pt idx="266">
                  <c:v>44708</c:v>
                </c:pt>
                <c:pt idx="267">
                  <c:v>44707</c:v>
                </c:pt>
                <c:pt idx="268">
                  <c:v>44706</c:v>
                </c:pt>
                <c:pt idx="269">
                  <c:v>44705</c:v>
                </c:pt>
                <c:pt idx="270">
                  <c:v>44704</c:v>
                </c:pt>
                <c:pt idx="271">
                  <c:v>44701</c:v>
                </c:pt>
                <c:pt idx="272">
                  <c:v>44700</c:v>
                </c:pt>
                <c:pt idx="273">
                  <c:v>44699</c:v>
                </c:pt>
                <c:pt idx="274">
                  <c:v>44698</c:v>
                </c:pt>
                <c:pt idx="275">
                  <c:v>44697</c:v>
                </c:pt>
                <c:pt idx="276">
                  <c:v>44694</c:v>
                </c:pt>
                <c:pt idx="277">
                  <c:v>44693</c:v>
                </c:pt>
                <c:pt idx="278">
                  <c:v>44692</c:v>
                </c:pt>
                <c:pt idx="279">
                  <c:v>44691</c:v>
                </c:pt>
                <c:pt idx="280">
                  <c:v>44690</c:v>
                </c:pt>
                <c:pt idx="281">
                  <c:v>44687</c:v>
                </c:pt>
                <c:pt idx="282">
                  <c:v>44686</c:v>
                </c:pt>
                <c:pt idx="283">
                  <c:v>44680</c:v>
                </c:pt>
                <c:pt idx="284">
                  <c:v>44679</c:v>
                </c:pt>
                <c:pt idx="285">
                  <c:v>44678</c:v>
                </c:pt>
                <c:pt idx="286">
                  <c:v>44677</c:v>
                </c:pt>
                <c:pt idx="287">
                  <c:v>44676</c:v>
                </c:pt>
                <c:pt idx="288">
                  <c:v>44673</c:v>
                </c:pt>
                <c:pt idx="289">
                  <c:v>44672</c:v>
                </c:pt>
                <c:pt idx="290">
                  <c:v>44671</c:v>
                </c:pt>
                <c:pt idx="291">
                  <c:v>44670</c:v>
                </c:pt>
                <c:pt idx="292">
                  <c:v>44669</c:v>
                </c:pt>
                <c:pt idx="293">
                  <c:v>44666</c:v>
                </c:pt>
                <c:pt idx="294">
                  <c:v>44665</c:v>
                </c:pt>
                <c:pt idx="295">
                  <c:v>44664</c:v>
                </c:pt>
                <c:pt idx="296">
                  <c:v>44663</c:v>
                </c:pt>
                <c:pt idx="297">
                  <c:v>44662</c:v>
                </c:pt>
                <c:pt idx="298">
                  <c:v>44659</c:v>
                </c:pt>
                <c:pt idx="299">
                  <c:v>44658</c:v>
                </c:pt>
                <c:pt idx="300">
                  <c:v>44657</c:v>
                </c:pt>
                <c:pt idx="301">
                  <c:v>44652</c:v>
                </c:pt>
                <c:pt idx="302">
                  <c:v>44651</c:v>
                </c:pt>
                <c:pt idx="303">
                  <c:v>44650</c:v>
                </c:pt>
                <c:pt idx="304">
                  <c:v>44649</c:v>
                </c:pt>
                <c:pt idx="305">
                  <c:v>44648</c:v>
                </c:pt>
                <c:pt idx="306">
                  <c:v>44645</c:v>
                </c:pt>
                <c:pt idx="307">
                  <c:v>44644</c:v>
                </c:pt>
                <c:pt idx="308">
                  <c:v>44643</c:v>
                </c:pt>
                <c:pt idx="309">
                  <c:v>44642</c:v>
                </c:pt>
                <c:pt idx="310">
                  <c:v>44641</c:v>
                </c:pt>
                <c:pt idx="311">
                  <c:v>44638</c:v>
                </c:pt>
                <c:pt idx="312">
                  <c:v>44637</c:v>
                </c:pt>
                <c:pt idx="313">
                  <c:v>44636</c:v>
                </c:pt>
                <c:pt idx="314">
                  <c:v>44635</c:v>
                </c:pt>
                <c:pt idx="315">
                  <c:v>44634</c:v>
                </c:pt>
                <c:pt idx="316">
                  <c:v>44631</c:v>
                </c:pt>
                <c:pt idx="317">
                  <c:v>44630</c:v>
                </c:pt>
                <c:pt idx="318">
                  <c:v>44629</c:v>
                </c:pt>
                <c:pt idx="319">
                  <c:v>44628</c:v>
                </c:pt>
                <c:pt idx="320">
                  <c:v>44627</c:v>
                </c:pt>
                <c:pt idx="321">
                  <c:v>44624</c:v>
                </c:pt>
                <c:pt idx="322">
                  <c:v>44623</c:v>
                </c:pt>
                <c:pt idx="323">
                  <c:v>44622</c:v>
                </c:pt>
                <c:pt idx="324">
                  <c:v>44621</c:v>
                </c:pt>
                <c:pt idx="325">
                  <c:v>44620</c:v>
                </c:pt>
                <c:pt idx="326">
                  <c:v>44617</c:v>
                </c:pt>
                <c:pt idx="327">
                  <c:v>44616</c:v>
                </c:pt>
                <c:pt idx="328">
                  <c:v>44615</c:v>
                </c:pt>
                <c:pt idx="329">
                  <c:v>44614</c:v>
                </c:pt>
                <c:pt idx="330">
                  <c:v>44613</c:v>
                </c:pt>
                <c:pt idx="331">
                  <c:v>44610</c:v>
                </c:pt>
                <c:pt idx="332">
                  <c:v>44609</c:v>
                </c:pt>
                <c:pt idx="333">
                  <c:v>44608</c:v>
                </c:pt>
                <c:pt idx="334">
                  <c:v>44607</c:v>
                </c:pt>
                <c:pt idx="335">
                  <c:v>44606</c:v>
                </c:pt>
                <c:pt idx="336">
                  <c:v>44603</c:v>
                </c:pt>
                <c:pt idx="337">
                  <c:v>44602</c:v>
                </c:pt>
                <c:pt idx="338">
                  <c:v>44601</c:v>
                </c:pt>
                <c:pt idx="339">
                  <c:v>44600</c:v>
                </c:pt>
                <c:pt idx="340">
                  <c:v>44599</c:v>
                </c:pt>
                <c:pt idx="341">
                  <c:v>44589</c:v>
                </c:pt>
                <c:pt idx="342">
                  <c:v>44588</c:v>
                </c:pt>
                <c:pt idx="343">
                  <c:v>44587</c:v>
                </c:pt>
                <c:pt idx="344">
                  <c:v>44586</c:v>
                </c:pt>
                <c:pt idx="345">
                  <c:v>44585</c:v>
                </c:pt>
                <c:pt idx="346">
                  <c:v>44582</c:v>
                </c:pt>
                <c:pt idx="347">
                  <c:v>44581</c:v>
                </c:pt>
                <c:pt idx="348">
                  <c:v>44580</c:v>
                </c:pt>
                <c:pt idx="349">
                  <c:v>44579</c:v>
                </c:pt>
                <c:pt idx="350">
                  <c:v>44578</c:v>
                </c:pt>
                <c:pt idx="351">
                  <c:v>44575</c:v>
                </c:pt>
                <c:pt idx="352">
                  <c:v>44574</c:v>
                </c:pt>
                <c:pt idx="353">
                  <c:v>44573</c:v>
                </c:pt>
                <c:pt idx="354">
                  <c:v>44572</c:v>
                </c:pt>
                <c:pt idx="355">
                  <c:v>44571</c:v>
                </c:pt>
                <c:pt idx="356">
                  <c:v>44568</c:v>
                </c:pt>
                <c:pt idx="357">
                  <c:v>44567</c:v>
                </c:pt>
                <c:pt idx="358">
                  <c:v>44566</c:v>
                </c:pt>
                <c:pt idx="359">
                  <c:v>44565</c:v>
                </c:pt>
                <c:pt idx="360">
                  <c:v>44561</c:v>
                </c:pt>
                <c:pt idx="361">
                  <c:v>44560</c:v>
                </c:pt>
                <c:pt idx="362">
                  <c:v>44559</c:v>
                </c:pt>
                <c:pt idx="363">
                  <c:v>44558</c:v>
                </c:pt>
                <c:pt idx="364">
                  <c:v>44557</c:v>
                </c:pt>
                <c:pt idx="365">
                  <c:v>44554</c:v>
                </c:pt>
                <c:pt idx="366">
                  <c:v>44553</c:v>
                </c:pt>
                <c:pt idx="367">
                  <c:v>44552</c:v>
                </c:pt>
                <c:pt idx="368">
                  <c:v>44551</c:v>
                </c:pt>
                <c:pt idx="369">
                  <c:v>44550</c:v>
                </c:pt>
                <c:pt idx="370">
                  <c:v>44547</c:v>
                </c:pt>
                <c:pt idx="371">
                  <c:v>44546</c:v>
                </c:pt>
                <c:pt idx="372">
                  <c:v>44545</c:v>
                </c:pt>
                <c:pt idx="373">
                  <c:v>44544</c:v>
                </c:pt>
                <c:pt idx="374">
                  <c:v>44543</c:v>
                </c:pt>
                <c:pt idx="375">
                  <c:v>44540</c:v>
                </c:pt>
                <c:pt idx="376">
                  <c:v>44539</c:v>
                </c:pt>
                <c:pt idx="377">
                  <c:v>44538</c:v>
                </c:pt>
                <c:pt idx="378">
                  <c:v>44537</c:v>
                </c:pt>
                <c:pt idx="379">
                  <c:v>44536</c:v>
                </c:pt>
                <c:pt idx="380">
                  <c:v>44533</c:v>
                </c:pt>
                <c:pt idx="381">
                  <c:v>44532</c:v>
                </c:pt>
                <c:pt idx="382">
                  <c:v>44531</c:v>
                </c:pt>
                <c:pt idx="383">
                  <c:v>44530</c:v>
                </c:pt>
                <c:pt idx="384">
                  <c:v>44529</c:v>
                </c:pt>
                <c:pt idx="385">
                  <c:v>44526</c:v>
                </c:pt>
                <c:pt idx="386">
                  <c:v>44525</c:v>
                </c:pt>
                <c:pt idx="387">
                  <c:v>44524</c:v>
                </c:pt>
                <c:pt idx="388">
                  <c:v>44523</c:v>
                </c:pt>
                <c:pt idx="389">
                  <c:v>44522</c:v>
                </c:pt>
                <c:pt idx="390">
                  <c:v>44519</c:v>
                </c:pt>
                <c:pt idx="391">
                  <c:v>44518</c:v>
                </c:pt>
                <c:pt idx="392">
                  <c:v>44517</c:v>
                </c:pt>
                <c:pt idx="393">
                  <c:v>44516</c:v>
                </c:pt>
                <c:pt idx="394">
                  <c:v>44515</c:v>
                </c:pt>
                <c:pt idx="395">
                  <c:v>44512</c:v>
                </c:pt>
                <c:pt idx="396">
                  <c:v>44511</c:v>
                </c:pt>
                <c:pt idx="397">
                  <c:v>44510</c:v>
                </c:pt>
                <c:pt idx="398">
                  <c:v>44509</c:v>
                </c:pt>
                <c:pt idx="399">
                  <c:v>44508</c:v>
                </c:pt>
                <c:pt idx="400">
                  <c:v>44505</c:v>
                </c:pt>
                <c:pt idx="401">
                  <c:v>44504</c:v>
                </c:pt>
                <c:pt idx="402">
                  <c:v>44503</c:v>
                </c:pt>
                <c:pt idx="403">
                  <c:v>44502</c:v>
                </c:pt>
                <c:pt idx="404">
                  <c:v>44501</c:v>
                </c:pt>
                <c:pt idx="405">
                  <c:v>44498</c:v>
                </c:pt>
                <c:pt idx="406">
                  <c:v>44497</c:v>
                </c:pt>
                <c:pt idx="407">
                  <c:v>44496</c:v>
                </c:pt>
                <c:pt idx="408">
                  <c:v>44495</c:v>
                </c:pt>
                <c:pt idx="409">
                  <c:v>44494</c:v>
                </c:pt>
                <c:pt idx="410">
                  <c:v>44491</c:v>
                </c:pt>
                <c:pt idx="411">
                  <c:v>44490</c:v>
                </c:pt>
                <c:pt idx="412">
                  <c:v>44489</c:v>
                </c:pt>
                <c:pt idx="413">
                  <c:v>44488</c:v>
                </c:pt>
                <c:pt idx="414">
                  <c:v>44487</c:v>
                </c:pt>
                <c:pt idx="415">
                  <c:v>44484</c:v>
                </c:pt>
                <c:pt idx="416">
                  <c:v>44483</c:v>
                </c:pt>
                <c:pt idx="417">
                  <c:v>44482</c:v>
                </c:pt>
                <c:pt idx="418">
                  <c:v>44481</c:v>
                </c:pt>
                <c:pt idx="419">
                  <c:v>44480</c:v>
                </c:pt>
                <c:pt idx="420">
                  <c:v>44477</c:v>
                </c:pt>
                <c:pt idx="421">
                  <c:v>44469</c:v>
                </c:pt>
                <c:pt idx="422">
                  <c:v>44468</c:v>
                </c:pt>
                <c:pt idx="423">
                  <c:v>44467</c:v>
                </c:pt>
                <c:pt idx="424">
                  <c:v>44466</c:v>
                </c:pt>
                <c:pt idx="425">
                  <c:v>44463</c:v>
                </c:pt>
                <c:pt idx="426">
                  <c:v>44462</c:v>
                </c:pt>
                <c:pt idx="427">
                  <c:v>44461</c:v>
                </c:pt>
                <c:pt idx="428">
                  <c:v>44456</c:v>
                </c:pt>
                <c:pt idx="429">
                  <c:v>44455</c:v>
                </c:pt>
                <c:pt idx="430">
                  <c:v>44454</c:v>
                </c:pt>
                <c:pt idx="431">
                  <c:v>44453</c:v>
                </c:pt>
                <c:pt idx="432">
                  <c:v>44452</c:v>
                </c:pt>
                <c:pt idx="433">
                  <c:v>44449</c:v>
                </c:pt>
                <c:pt idx="434">
                  <c:v>44448</c:v>
                </c:pt>
                <c:pt idx="435">
                  <c:v>44447</c:v>
                </c:pt>
                <c:pt idx="436">
                  <c:v>44446</c:v>
                </c:pt>
                <c:pt idx="437">
                  <c:v>44445</c:v>
                </c:pt>
                <c:pt idx="438">
                  <c:v>44442</c:v>
                </c:pt>
                <c:pt idx="439">
                  <c:v>44441</c:v>
                </c:pt>
                <c:pt idx="440">
                  <c:v>44440</c:v>
                </c:pt>
                <c:pt idx="441">
                  <c:v>44439</c:v>
                </c:pt>
                <c:pt idx="442">
                  <c:v>44438</c:v>
                </c:pt>
                <c:pt idx="443">
                  <c:v>44435</c:v>
                </c:pt>
                <c:pt idx="444">
                  <c:v>44434</c:v>
                </c:pt>
                <c:pt idx="445">
                  <c:v>44433</c:v>
                </c:pt>
                <c:pt idx="446">
                  <c:v>44432</c:v>
                </c:pt>
                <c:pt idx="447">
                  <c:v>44431</c:v>
                </c:pt>
                <c:pt idx="448">
                  <c:v>44428</c:v>
                </c:pt>
                <c:pt idx="449">
                  <c:v>44427</c:v>
                </c:pt>
                <c:pt idx="450">
                  <c:v>44426</c:v>
                </c:pt>
                <c:pt idx="451">
                  <c:v>44425</c:v>
                </c:pt>
                <c:pt idx="452">
                  <c:v>44424</c:v>
                </c:pt>
                <c:pt idx="453">
                  <c:v>44421</c:v>
                </c:pt>
                <c:pt idx="454">
                  <c:v>44420</c:v>
                </c:pt>
                <c:pt idx="455">
                  <c:v>44419</c:v>
                </c:pt>
                <c:pt idx="456">
                  <c:v>44418</c:v>
                </c:pt>
                <c:pt idx="457">
                  <c:v>44417</c:v>
                </c:pt>
                <c:pt idx="458">
                  <c:v>44414</c:v>
                </c:pt>
                <c:pt idx="459">
                  <c:v>44413</c:v>
                </c:pt>
                <c:pt idx="460">
                  <c:v>44412</c:v>
                </c:pt>
                <c:pt idx="461">
                  <c:v>44411</c:v>
                </c:pt>
                <c:pt idx="462">
                  <c:v>44410</c:v>
                </c:pt>
                <c:pt idx="463">
                  <c:v>44407</c:v>
                </c:pt>
                <c:pt idx="464">
                  <c:v>44406</c:v>
                </c:pt>
                <c:pt idx="465">
                  <c:v>44405</c:v>
                </c:pt>
                <c:pt idx="466">
                  <c:v>44404</c:v>
                </c:pt>
                <c:pt idx="467">
                  <c:v>44403</c:v>
                </c:pt>
                <c:pt idx="468">
                  <c:v>44400</c:v>
                </c:pt>
                <c:pt idx="469">
                  <c:v>44399</c:v>
                </c:pt>
                <c:pt idx="470">
                  <c:v>44398</c:v>
                </c:pt>
                <c:pt idx="471">
                  <c:v>44397</c:v>
                </c:pt>
                <c:pt idx="472">
                  <c:v>44396</c:v>
                </c:pt>
                <c:pt idx="473">
                  <c:v>44393</c:v>
                </c:pt>
                <c:pt idx="474">
                  <c:v>44392</c:v>
                </c:pt>
                <c:pt idx="475">
                  <c:v>44391</c:v>
                </c:pt>
                <c:pt idx="476">
                  <c:v>44390</c:v>
                </c:pt>
                <c:pt idx="477">
                  <c:v>44389</c:v>
                </c:pt>
                <c:pt idx="478">
                  <c:v>44386</c:v>
                </c:pt>
                <c:pt idx="479">
                  <c:v>44385</c:v>
                </c:pt>
                <c:pt idx="480">
                  <c:v>44384</c:v>
                </c:pt>
                <c:pt idx="481">
                  <c:v>44383</c:v>
                </c:pt>
                <c:pt idx="482">
                  <c:v>44382</c:v>
                </c:pt>
                <c:pt idx="483">
                  <c:v>44379</c:v>
                </c:pt>
                <c:pt idx="484">
                  <c:v>44378</c:v>
                </c:pt>
                <c:pt idx="485">
                  <c:v>44377</c:v>
                </c:pt>
                <c:pt idx="486">
                  <c:v>44376</c:v>
                </c:pt>
                <c:pt idx="487">
                  <c:v>44375</c:v>
                </c:pt>
                <c:pt idx="488">
                  <c:v>44372</c:v>
                </c:pt>
                <c:pt idx="489">
                  <c:v>44371</c:v>
                </c:pt>
                <c:pt idx="490">
                  <c:v>44370</c:v>
                </c:pt>
                <c:pt idx="491">
                  <c:v>44369</c:v>
                </c:pt>
                <c:pt idx="492">
                  <c:v>44368</c:v>
                </c:pt>
                <c:pt idx="493">
                  <c:v>44365</c:v>
                </c:pt>
                <c:pt idx="494">
                  <c:v>44364</c:v>
                </c:pt>
                <c:pt idx="495">
                  <c:v>44363</c:v>
                </c:pt>
                <c:pt idx="496">
                  <c:v>44362</c:v>
                </c:pt>
                <c:pt idx="497">
                  <c:v>44358</c:v>
                </c:pt>
                <c:pt idx="498">
                  <c:v>44357</c:v>
                </c:pt>
                <c:pt idx="499">
                  <c:v>44356</c:v>
                </c:pt>
                <c:pt idx="500">
                  <c:v>44355</c:v>
                </c:pt>
                <c:pt idx="501">
                  <c:v>44354</c:v>
                </c:pt>
                <c:pt idx="502">
                  <c:v>44351</c:v>
                </c:pt>
                <c:pt idx="503">
                  <c:v>44350</c:v>
                </c:pt>
                <c:pt idx="504">
                  <c:v>44349</c:v>
                </c:pt>
                <c:pt idx="505">
                  <c:v>44348</c:v>
                </c:pt>
                <c:pt idx="506">
                  <c:v>44347</c:v>
                </c:pt>
                <c:pt idx="507">
                  <c:v>44344</c:v>
                </c:pt>
                <c:pt idx="508">
                  <c:v>44343</c:v>
                </c:pt>
                <c:pt idx="509">
                  <c:v>44342</c:v>
                </c:pt>
                <c:pt idx="510">
                  <c:v>44341</c:v>
                </c:pt>
                <c:pt idx="511">
                  <c:v>44340</c:v>
                </c:pt>
                <c:pt idx="512">
                  <c:v>44337</c:v>
                </c:pt>
                <c:pt idx="513">
                  <c:v>44336</c:v>
                </c:pt>
                <c:pt idx="514">
                  <c:v>44335</c:v>
                </c:pt>
                <c:pt idx="515">
                  <c:v>44334</c:v>
                </c:pt>
                <c:pt idx="516">
                  <c:v>44333</c:v>
                </c:pt>
                <c:pt idx="517">
                  <c:v>44330</c:v>
                </c:pt>
                <c:pt idx="518">
                  <c:v>44329</c:v>
                </c:pt>
                <c:pt idx="519">
                  <c:v>44328</c:v>
                </c:pt>
                <c:pt idx="520">
                  <c:v>44327</c:v>
                </c:pt>
                <c:pt idx="521">
                  <c:v>44326</c:v>
                </c:pt>
                <c:pt idx="522">
                  <c:v>44323</c:v>
                </c:pt>
                <c:pt idx="523">
                  <c:v>44322</c:v>
                </c:pt>
                <c:pt idx="524">
                  <c:v>44316</c:v>
                </c:pt>
                <c:pt idx="525">
                  <c:v>44315</c:v>
                </c:pt>
                <c:pt idx="526">
                  <c:v>44314</c:v>
                </c:pt>
                <c:pt idx="527">
                  <c:v>44313</c:v>
                </c:pt>
                <c:pt idx="528">
                  <c:v>44312</c:v>
                </c:pt>
                <c:pt idx="529">
                  <c:v>44309</c:v>
                </c:pt>
                <c:pt idx="530">
                  <c:v>44308</c:v>
                </c:pt>
                <c:pt idx="531">
                  <c:v>44307</c:v>
                </c:pt>
                <c:pt idx="532">
                  <c:v>44306</c:v>
                </c:pt>
                <c:pt idx="533">
                  <c:v>44305</c:v>
                </c:pt>
                <c:pt idx="534">
                  <c:v>44302</c:v>
                </c:pt>
                <c:pt idx="535">
                  <c:v>44301</c:v>
                </c:pt>
                <c:pt idx="536">
                  <c:v>44300</c:v>
                </c:pt>
                <c:pt idx="537">
                  <c:v>44299</c:v>
                </c:pt>
                <c:pt idx="538">
                  <c:v>44298</c:v>
                </c:pt>
                <c:pt idx="539">
                  <c:v>44295</c:v>
                </c:pt>
                <c:pt idx="540">
                  <c:v>44294</c:v>
                </c:pt>
                <c:pt idx="541">
                  <c:v>44293</c:v>
                </c:pt>
                <c:pt idx="542">
                  <c:v>44292</c:v>
                </c:pt>
                <c:pt idx="543">
                  <c:v>44288</c:v>
                </c:pt>
                <c:pt idx="544">
                  <c:v>44287</c:v>
                </c:pt>
                <c:pt idx="545">
                  <c:v>44286</c:v>
                </c:pt>
                <c:pt idx="546">
                  <c:v>44285</c:v>
                </c:pt>
                <c:pt idx="547">
                  <c:v>44284</c:v>
                </c:pt>
                <c:pt idx="548">
                  <c:v>44281</c:v>
                </c:pt>
                <c:pt idx="549">
                  <c:v>44280</c:v>
                </c:pt>
                <c:pt idx="550">
                  <c:v>44279</c:v>
                </c:pt>
                <c:pt idx="551">
                  <c:v>44278</c:v>
                </c:pt>
                <c:pt idx="552">
                  <c:v>44277</c:v>
                </c:pt>
                <c:pt idx="553">
                  <c:v>44274</c:v>
                </c:pt>
                <c:pt idx="554">
                  <c:v>44273</c:v>
                </c:pt>
                <c:pt idx="555">
                  <c:v>44272</c:v>
                </c:pt>
                <c:pt idx="556">
                  <c:v>44271</c:v>
                </c:pt>
                <c:pt idx="557">
                  <c:v>44270</c:v>
                </c:pt>
                <c:pt idx="558">
                  <c:v>44267</c:v>
                </c:pt>
                <c:pt idx="559">
                  <c:v>44266</c:v>
                </c:pt>
                <c:pt idx="560">
                  <c:v>44265</c:v>
                </c:pt>
                <c:pt idx="561">
                  <c:v>44264</c:v>
                </c:pt>
                <c:pt idx="562">
                  <c:v>44263</c:v>
                </c:pt>
                <c:pt idx="563">
                  <c:v>44260</c:v>
                </c:pt>
                <c:pt idx="564">
                  <c:v>44259</c:v>
                </c:pt>
                <c:pt idx="565">
                  <c:v>44258</c:v>
                </c:pt>
                <c:pt idx="566">
                  <c:v>44257</c:v>
                </c:pt>
                <c:pt idx="567">
                  <c:v>44256</c:v>
                </c:pt>
                <c:pt idx="568">
                  <c:v>44253</c:v>
                </c:pt>
                <c:pt idx="569">
                  <c:v>44252</c:v>
                </c:pt>
                <c:pt idx="570">
                  <c:v>44251</c:v>
                </c:pt>
                <c:pt idx="571">
                  <c:v>44250</c:v>
                </c:pt>
                <c:pt idx="572">
                  <c:v>44249</c:v>
                </c:pt>
                <c:pt idx="573">
                  <c:v>44246</c:v>
                </c:pt>
                <c:pt idx="574">
                  <c:v>44245</c:v>
                </c:pt>
                <c:pt idx="575">
                  <c:v>44237</c:v>
                </c:pt>
                <c:pt idx="576">
                  <c:v>44236</c:v>
                </c:pt>
                <c:pt idx="577">
                  <c:v>44235</c:v>
                </c:pt>
                <c:pt idx="578">
                  <c:v>44232</c:v>
                </c:pt>
                <c:pt idx="579">
                  <c:v>44231</c:v>
                </c:pt>
                <c:pt idx="580">
                  <c:v>44230</c:v>
                </c:pt>
                <c:pt idx="581">
                  <c:v>44229</c:v>
                </c:pt>
                <c:pt idx="582">
                  <c:v>44228</c:v>
                </c:pt>
                <c:pt idx="583">
                  <c:v>44225</c:v>
                </c:pt>
                <c:pt idx="584">
                  <c:v>44224</c:v>
                </c:pt>
                <c:pt idx="585">
                  <c:v>44223</c:v>
                </c:pt>
                <c:pt idx="586">
                  <c:v>44222</c:v>
                </c:pt>
                <c:pt idx="587">
                  <c:v>44221</c:v>
                </c:pt>
                <c:pt idx="588">
                  <c:v>44218</c:v>
                </c:pt>
                <c:pt idx="589">
                  <c:v>44217</c:v>
                </c:pt>
                <c:pt idx="590">
                  <c:v>44216</c:v>
                </c:pt>
                <c:pt idx="591">
                  <c:v>44215</c:v>
                </c:pt>
                <c:pt idx="592">
                  <c:v>44214</c:v>
                </c:pt>
                <c:pt idx="593">
                  <c:v>44211</c:v>
                </c:pt>
                <c:pt idx="594">
                  <c:v>44210</c:v>
                </c:pt>
                <c:pt idx="595">
                  <c:v>44209</c:v>
                </c:pt>
                <c:pt idx="596">
                  <c:v>44208</c:v>
                </c:pt>
                <c:pt idx="597">
                  <c:v>44207</c:v>
                </c:pt>
                <c:pt idx="598">
                  <c:v>44204</c:v>
                </c:pt>
                <c:pt idx="599">
                  <c:v>44203</c:v>
                </c:pt>
                <c:pt idx="600">
                  <c:v>44202</c:v>
                </c:pt>
                <c:pt idx="601">
                  <c:v>44201</c:v>
                </c:pt>
                <c:pt idx="602">
                  <c:v>44200</c:v>
                </c:pt>
                <c:pt idx="603">
                  <c:v>44196</c:v>
                </c:pt>
                <c:pt idx="604">
                  <c:v>44195</c:v>
                </c:pt>
                <c:pt idx="605">
                  <c:v>44194</c:v>
                </c:pt>
                <c:pt idx="606">
                  <c:v>44193</c:v>
                </c:pt>
                <c:pt idx="607">
                  <c:v>44190</c:v>
                </c:pt>
                <c:pt idx="608">
                  <c:v>44189</c:v>
                </c:pt>
                <c:pt idx="609">
                  <c:v>44188</c:v>
                </c:pt>
                <c:pt idx="610">
                  <c:v>44187</c:v>
                </c:pt>
                <c:pt idx="611">
                  <c:v>44186</c:v>
                </c:pt>
                <c:pt idx="612">
                  <c:v>44183</c:v>
                </c:pt>
                <c:pt idx="613">
                  <c:v>44182</c:v>
                </c:pt>
                <c:pt idx="614">
                  <c:v>44181</c:v>
                </c:pt>
                <c:pt idx="615">
                  <c:v>44180</c:v>
                </c:pt>
                <c:pt idx="616">
                  <c:v>44179</c:v>
                </c:pt>
                <c:pt idx="617">
                  <c:v>44176</c:v>
                </c:pt>
                <c:pt idx="618">
                  <c:v>44175</c:v>
                </c:pt>
                <c:pt idx="619">
                  <c:v>44174</c:v>
                </c:pt>
                <c:pt idx="620">
                  <c:v>44173</c:v>
                </c:pt>
                <c:pt idx="621">
                  <c:v>44172</c:v>
                </c:pt>
                <c:pt idx="622">
                  <c:v>44169</c:v>
                </c:pt>
                <c:pt idx="623">
                  <c:v>44168</c:v>
                </c:pt>
                <c:pt idx="624">
                  <c:v>44167</c:v>
                </c:pt>
                <c:pt idx="625">
                  <c:v>44166</c:v>
                </c:pt>
                <c:pt idx="626">
                  <c:v>44165</c:v>
                </c:pt>
                <c:pt idx="627">
                  <c:v>44162</c:v>
                </c:pt>
                <c:pt idx="628">
                  <c:v>44161</c:v>
                </c:pt>
                <c:pt idx="629">
                  <c:v>44160</c:v>
                </c:pt>
                <c:pt idx="630">
                  <c:v>44159</c:v>
                </c:pt>
                <c:pt idx="631">
                  <c:v>44158</c:v>
                </c:pt>
                <c:pt idx="632">
                  <c:v>44155</c:v>
                </c:pt>
                <c:pt idx="633">
                  <c:v>44154</c:v>
                </c:pt>
                <c:pt idx="634">
                  <c:v>44153</c:v>
                </c:pt>
                <c:pt idx="635">
                  <c:v>44152</c:v>
                </c:pt>
                <c:pt idx="636">
                  <c:v>44151</c:v>
                </c:pt>
                <c:pt idx="637">
                  <c:v>44148</c:v>
                </c:pt>
                <c:pt idx="638">
                  <c:v>44147</c:v>
                </c:pt>
                <c:pt idx="639">
                  <c:v>44146</c:v>
                </c:pt>
                <c:pt idx="640">
                  <c:v>44145</c:v>
                </c:pt>
                <c:pt idx="641">
                  <c:v>44144</c:v>
                </c:pt>
                <c:pt idx="642">
                  <c:v>44141</c:v>
                </c:pt>
                <c:pt idx="643">
                  <c:v>44140</c:v>
                </c:pt>
                <c:pt idx="644">
                  <c:v>44139</c:v>
                </c:pt>
                <c:pt idx="645">
                  <c:v>44138</c:v>
                </c:pt>
                <c:pt idx="646">
                  <c:v>44137</c:v>
                </c:pt>
                <c:pt idx="647">
                  <c:v>44134</c:v>
                </c:pt>
                <c:pt idx="648">
                  <c:v>44133</c:v>
                </c:pt>
                <c:pt idx="649">
                  <c:v>44132</c:v>
                </c:pt>
                <c:pt idx="650">
                  <c:v>44131</c:v>
                </c:pt>
                <c:pt idx="651">
                  <c:v>44130</c:v>
                </c:pt>
                <c:pt idx="652">
                  <c:v>44127</c:v>
                </c:pt>
                <c:pt idx="653">
                  <c:v>44126</c:v>
                </c:pt>
                <c:pt idx="654">
                  <c:v>44125</c:v>
                </c:pt>
                <c:pt idx="655">
                  <c:v>44124</c:v>
                </c:pt>
                <c:pt idx="656">
                  <c:v>44123</c:v>
                </c:pt>
                <c:pt idx="657">
                  <c:v>44120</c:v>
                </c:pt>
                <c:pt idx="658">
                  <c:v>44119</c:v>
                </c:pt>
                <c:pt idx="659">
                  <c:v>44118</c:v>
                </c:pt>
                <c:pt idx="660">
                  <c:v>44117</c:v>
                </c:pt>
                <c:pt idx="661">
                  <c:v>44116</c:v>
                </c:pt>
                <c:pt idx="662">
                  <c:v>44113</c:v>
                </c:pt>
                <c:pt idx="663">
                  <c:v>44104</c:v>
                </c:pt>
                <c:pt idx="664">
                  <c:v>44103</c:v>
                </c:pt>
                <c:pt idx="665">
                  <c:v>44102</c:v>
                </c:pt>
                <c:pt idx="666">
                  <c:v>44099</c:v>
                </c:pt>
                <c:pt idx="667">
                  <c:v>44098</c:v>
                </c:pt>
                <c:pt idx="668">
                  <c:v>44097</c:v>
                </c:pt>
                <c:pt idx="669">
                  <c:v>44096</c:v>
                </c:pt>
                <c:pt idx="670">
                  <c:v>44095</c:v>
                </c:pt>
                <c:pt idx="671">
                  <c:v>44092</c:v>
                </c:pt>
                <c:pt idx="672">
                  <c:v>44091</c:v>
                </c:pt>
                <c:pt idx="673">
                  <c:v>44090</c:v>
                </c:pt>
                <c:pt idx="674">
                  <c:v>44089</c:v>
                </c:pt>
                <c:pt idx="675">
                  <c:v>44088</c:v>
                </c:pt>
                <c:pt idx="676">
                  <c:v>44085</c:v>
                </c:pt>
                <c:pt idx="677">
                  <c:v>44084</c:v>
                </c:pt>
                <c:pt idx="678">
                  <c:v>44083</c:v>
                </c:pt>
                <c:pt idx="679">
                  <c:v>44082</c:v>
                </c:pt>
                <c:pt idx="680">
                  <c:v>44081</c:v>
                </c:pt>
                <c:pt idx="681">
                  <c:v>44078</c:v>
                </c:pt>
                <c:pt idx="682">
                  <c:v>44077</c:v>
                </c:pt>
                <c:pt idx="683">
                  <c:v>44076</c:v>
                </c:pt>
                <c:pt idx="684">
                  <c:v>44075</c:v>
                </c:pt>
                <c:pt idx="685">
                  <c:v>44074</c:v>
                </c:pt>
                <c:pt idx="686">
                  <c:v>44071</c:v>
                </c:pt>
                <c:pt idx="687">
                  <c:v>44070</c:v>
                </c:pt>
                <c:pt idx="688">
                  <c:v>44069</c:v>
                </c:pt>
                <c:pt idx="689">
                  <c:v>44068</c:v>
                </c:pt>
                <c:pt idx="690">
                  <c:v>44067</c:v>
                </c:pt>
                <c:pt idx="691">
                  <c:v>44064</c:v>
                </c:pt>
                <c:pt idx="692">
                  <c:v>44063</c:v>
                </c:pt>
                <c:pt idx="693">
                  <c:v>44062</c:v>
                </c:pt>
                <c:pt idx="694">
                  <c:v>44061</c:v>
                </c:pt>
                <c:pt idx="695">
                  <c:v>44060</c:v>
                </c:pt>
                <c:pt idx="696">
                  <c:v>44057</c:v>
                </c:pt>
                <c:pt idx="697">
                  <c:v>44056</c:v>
                </c:pt>
                <c:pt idx="698">
                  <c:v>44055</c:v>
                </c:pt>
                <c:pt idx="699">
                  <c:v>44054</c:v>
                </c:pt>
                <c:pt idx="700">
                  <c:v>44053</c:v>
                </c:pt>
                <c:pt idx="701">
                  <c:v>44050</c:v>
                </c:pt>
                <c:pt idx="702">
                  <c:v>44049</c:v>
                </c:pt>
                <c:pt idx="703">
                  <c:v>44048</c:v>
                </c:pt>
                <c:pt idx="704">
                  <c:v>44047</c:v>
                </c:pt>
                <c:pt idx="705">
                  <c:v>44046</c:v>
                </c:pt>
                <c:pt idx="706">
                  <c:v>44043</c:v>
                </c:pt>
                <c:pt idx="707">
                  <c:v>44042</c:v>
                </c:pt>
                <c:pt idx="708">
                  <c:v>44041</c:v>
                </c:pt>
                <c:pt idx="709">
                  <c:v>44040</c:v>
                </c:pt>
                <c:pt idx="710">
                  <c:v>44039</c:v>
                </c:pt>
                <c:pt idx="711">
                  <c:v>44036</c:v>
                </c:pt>
                <c:pt idx="712">
                  <c:v>44035</c:v>
                </c:pt>
                <c:pt idx="713">
                  <c:v>44034</c:v>
                </c:pt>
                <c:pt idx="714">
                  <c:v>44033</c:v>
                </c:pt>
                <c:pt idx="715">
                  <c:v>44032</c:v>
                </c:pt>
                <c:pt idx="716">
                  <c:v>44029</c:v>
                </c:pt>
                <c:pt idx="717">
                  <c:v>44028</c:v>
                </c:pt>
                <c:pt idx="718">
                  <c:v>44027</c:v>
                </c:pt>
                <c:pt idx="719">
                  <c:v>44026</c:v>
                </c:pt>
                <c:pt idx="720">
                  <c:v>44025</c:v>
                </c:pt>
                <c:pt idx="721">
                  <c:v>44022</c:v>
                </c:pt>
                <c:pt idx="722">
                  <c:v>44021</c:v>
                </c:pt>
                <c:pt idx="723">
                  <c:v>44020</c:v>
                </c:pt>
                <c:pt idx="724">
                  <c:v>44019</c:v>
                </c:pt>
                <c:pt idx="725">
                  <c:v>44018</c:v>
                </c:pt>
                <c:pt idx="726">
                  <c:v>44015</c:v>
                </c:pt>
                <c:pt idx="727">
                  <c:v>44014</c:v>
                </c:pt>
                <c:pt idx="728">
                  <c:v>44013</c:v>
                </c:pt>
                <c:pt idx="729">
                  <c:v>44012</c:v>
                </c:pt>
                <c:pt idx="730">
                  <c:v>44011</c:v>
                </c:pt>
                <c:pt idx="731">
                  <c:v>44006</c:v>
                </c:pt>
                <c:pt idx="732">
                  <c:v>44005</c:v>
                </c:pt>
                <c:pt idx="733">
                  <c:v>44004</c:v>
                </c:pt>
                <c:pt idx="734">
                  <c:v>44001</c:v>
                </c:pt>
                <c:pt idx="735">
                  <c:v>44000</c:v>
                </c:pt>
                <c:pt idx="736">
                  <c:v>43999</c:v>
                </c:pt>
                <c:pt idx="737">
                  <c:v>43998</c:v>
                </c:pt>
                <c:pt idx="738">
                  <c:v>43997</c:v>
                </c:pt>
                <c:pt idx="739">
                  <c:v>43994</c:v>
                </c:pt>
                <c:pt idx="740">
                  <c:v>43993</c:v>
                </c:pt>
                <c:pt idx="741">
                  <c:v>43992</c:v>
                </c:pt>
                <c:pt idx="742">
                  <c:v>43991</c:v>
                </c:pt>
                <c:pt idx="743">
                  <c:v>43990</c:v>
                </c:pt>
                <c:pt idx="744">
                  <c:v>43987</c:v>
                </c:pt>
                <c:pt idx="745">
                  <c:v>43986</c:v>
                </c:pt>
                <c:pt idx="746">
                  <c:v>43985</c:v>
                </c:pt>
                <c:pt idx="747">
                  <c:v>43984</c:v>
                </c:pt>
                <c:pt idx="748">
                  <c:v>43983</c:v>
                </c:pt>
                <c:pt idx="749">
                  <c:v>43980</c:v>
                </c:pt>
                <c:pt idx="750">
                  <c:v>43979</c:v>
                </c:pt>
                <c:pt idx="751">
                  <c:v>43978</c:v>
                </c:pt>
                <c:pt idx="752">
                  <c:v>43977</c:v>
                </c:pt>
                <c:pt idx="753">
                  <c:v>43976</c:v>
                </c:pt>
                <c:pt idx="754">
                  <c:v>43973</c:v>
                </c:pt>
                <c:pt idx="755">
                  <c:v>43972</c:v>
                </c:pt>
                <c:pt idx="756">
                  <c:v>43971</c:v>
                </c:pt>
                <c:pt idx="757">
                  <c:v>43970</c:v>
                </c:pt>
                <c:pt idx="758">
                  <c:v>43969</c:v>
                </c:pt>
                <c:pt idx="759">
                  <c:v>43966</c:v>
                </c:pt>
                <c:pt idx="760">
                  <c:v>43965</c:v>
                </c:pt>
                <c:pt idx="761">
                  <c:v>43964</c:v>
                </c:pt>
                <c:pt idx="762">
                  <c:v>43963</c:v>
                </c:pt>
                <c:pt idx="763">
                  <c:v>43962</c:v>
                </c:pt>
                <c:pt idx="764">
                  <c:v>43959</c:v>
                </c:pt>
                <c:pt idx="765">
                  <c:v>43958</c:v>
                </c:pt>
                <c:pt idx="766">
                  <c:v>43957</c:v>
                </c:pt>
                <c:pt idx="767">
                  <c:v>43951</c:v>
                </c:pt>
                <c:pt idx="768">
                  <c:v>43950</c:v>
                </c:pt>
                <c:pt idx="769">
                  <c:v>43949</c:v>
                </c:pt>
                <c:pt idx="770">
                  <c:v>43948</c:v>
                </c:pt>
                <c:pt idx="771">
                  <c:v>43945</c:v>
                </c:pt>
                <c:pt idx="772">
                  <c:v>43944</c:v>
                </c:pt>
                <c:pt idx="773">
                  <c:v>43943</c:v>
                </c:pt>
                <c:pt idx="774">
                  <c:v>43942</c:v>
                </c:pt>
                <c:pt idx="775">
                  <c:v>43941</c:v>
                </c:pt>
                <c:pt idx="776">
                  <c:v>43938</c:v>
                </c:pt>
                <c:pt idx="777">
                  <c:v>43937</c:v>
                </c:pt>
                <c:pt idx="778">
                  <c:v>43936</c:v>
                </c:pt>
                <c:pt idx="779">
                  <c:v>43935</c:v>
                </c:pt>
                <c:pt idx="780">
                  <c:v>43934</c:v>
                </c:pt>
                <c:pt idx="781">
                  <c:v>43931</c:v>
                </c:pt>
                <c:pt idx="782">
                  <c:v>43930</c:v>
                </c:pt>
                <c:pt idx="783">
                  <c:v>43929</c:v>
                </c:pt>
                <c:pt idx="784">
                  <c:v>43928</c:v>
                </c:pt>
                <c:pt idx="785">
                  <c:v>43924</c:v>
                </c:pt>
                <c:pt idx="786">
                  <c:v>43923</c:v>
                </c:pt>
                <c:pt idx="787">
                  <c:v>43922</c:v>
                </c:pt>
                <c:pt idx="788">
                  <c:v>43921</c:v>
                </c:pt>
                <c:pt idx="789">
                  <c:v>43920</c:v>
                </c:pt>
                <c:pt idx="790">
                  <c:v>43917</c:v>
                </c:pt>
                <c:pt idx="791">
                  <c:v>43916</c:v>
                </c:pt>
                <c:pt idx="792">
                  <c:v>43915</c:v>
                </c:pt>
                <c:pt idx="793">
                  <c:v>43914</c:v>
                </c:pt>
                <c:pt idx="794">
                  <c:v>43913</c:v>
                </c:pt>
                <c:pt idx="795">
                  <c:v>43910</c:v>
                </c:pt>
                <c:pt idx="796">
                  <c:v>43909</c:v>
                </c:pt>
                <c:pt idx="797">
                  <c:v>43908</c:v>
                </c:pt>
                <c:pt idx="798">
                  <c:v>43907</c:v>
                </c:pt>
                <c:pt idx="799">
                  <c:v>43906</c:v>
                </c:pt>
                <c:pt idx="800">
                  <c:v>43903</c:v>
                </c:pt>
                <c:pt idx="801">
                  <c:v>43902</c:v>
                </c:pt>
                <c:pt idx="802">
                  <c:v>43901</c:v>
                </c:pt>
                <c:pt idx="803">
                  <c:v>43900</c:v>
                </c:pt>
                <c:pt idx="804">
                  <c:v>43899</c:v>
                </c:pt>
                <c:pt idx="805">
                  <c:v>43896</c:v>
                </c:pt>
                <c:pt idx="806">
                  <c:v>43895</c:v>
                </c:pt>
                <c:pt idx="807">
                  <c:v>43894</c:v>
                </c:pt>
                <c:pt idx="808">
                  <c:v>43893</c:v>
                </c:pt>
                <c:pt idx="809">
                  <c:v>43892</c:v>
                </c:pt>
                <c:pt idx="810">
                  <c:v>43889</c:v>
                </c:pt>
                <c:pt idx="811">
                  <c:v>43888</c:v>
                </c:pt>
                <c:pt idx="812">
                  <c:v>43887</c:v>
                </c:pt>
                <c:pt idx="813">
                  <c:v>43886</c:v>
                </c:pt>
                <c:pt idx="814">
                  <c:v>43885</c:v>
                </c:pt>
                <c:pt idx="815">
                  <c:v>43882</c:v>
                </c:pt>
                <c:pt idx="816">
                  <c:v>43881</c:v>
                </c:pt>
                <c:pt idx="817">
                  <c:v>43880</c:v>
                </c:pt>
                <c:pt idx="818">
                  <c:v>43879</c:v>
                </c:pt>
                <c:pt idx="819">
                  <c:v>43878</c:v>
                </c:pt>
                <c:pt idx="820">
                  <c:v>43875</c:v>
                </c:pt>
                <c:pt idx="821">
                  <c:v>43874</c:v>
                </c:pt>
                <c:pt idx="822">
                  <c:v>43873</c:v>
                </c:pt>
                <c:pt idx="823">
                  <c:v>43872</c:v>
                </c:pt>
                <c:pt idx="824">
                  <c:v>43871</c:v>
                </c:pt>
                <c:pt idx="825">
                  <c:v>43868</c:v>
                </c:pt>
                <c:pt idx="826">
                  <c:v>43867</c:v>
                </c:pt>
                <c:pt idx="827">
                  <c:v>43866</c:v>
                </c:pt>
                <c:pt idx="828">
                  <c:v>43865</c:v>
                </c:pt>
                <c:pt idx="829">
                  <c:v>43864</c:v>
                </c:pt>
                <c:pt idx="830">
                  <c:v>43853</c:v>
                </c:pt>
                <c:pt idx="831">
                  <c:v>43852</c:v>
                </c:pt>
                <c:pt idx="832">
                  <c:v>43851</c:v>
                </c:pt>
                <c:pt idx="833">
                  <c:v>43850</c:v>
                </c:pt>
                <c:pt idx="834">
                  <c:v>43847</c:v>
                </c:pt>
                <c:pt idx="835">
                  <c:v>43846</c:v>
                </c:pt>
                <c:pt idx="836">
                  <c:v>43845</c:v>
                </c:pt>
                <c:pt idx="837">
                  <c:v>43844</c:v>
                </c:pt>
                <c:pt idx="838">
                  <c:v>43843</c:v>
                </c:pt>
                <c:pt idx="839">
                  <c:v>43840</c:v>
                </c:pt>
                <c:pt idx="840">
                  <c:v>43839</c:v>
                </c:pt>
                <c:pt idx="841">
                  <c:v>43838</c:v>
                </c:pt>
                <c:pt idx="842">
                  <c:v>43837</c:v>
                </c:pt>
                <c:pt idx="843">
                  <c:v>43836</c:v>
                </c:pt>
                <c:pt idx="844">
                  <c:v>43833</c:v>
                </c:pt>
                <c:pt idx="845">
                  <c:v>43832</c:v>
                </c:pt>
                <c:pt idx="846">
                  <c:v>43830</c:v>
                </c:pt>
                <c:pt idx="847">
                  <c:v>43829</c:v>
                </c:pt>
                <c:pt idx="848">
                  <c:v>43826</c:v>
                </c:pt>
                <c:pt idx="849">
                  <c:v>43825</c:v>
                </c:pt>
                <c:pt idx="850">
                  <c:v>43824</c:v>
                </c:pt>
                <c:pt idx="851">
                  <c:v>43823</c:v>
                </c:pt>
                <c:pt idx="852">
                  <c:v>43822</c:v>
                </c:pt>
                <c:pt idx="853">
                  <c:v>43819</c:v>
                </c:pt>
                <c:pt idx="854">
                  <c:v>43818</c:v>
                </c:pt>
                <c:pt idx="855">
                  <c:v>43817</c:v>
                </c:pt>
                <c:pt idx="856">
                  <c:v>43816</c:v>
                </c:pt>
                <c:pt idx="857">
                  <c:v>43815</c:v>
                </c:pt>
                <c:pt idx="858">
                  <c:v>43812</c:v>
                </c:pt>
                <c:pt idx="859">
                  <c:v>43811</c:v>
                </c:pt>
                <c:pt idx="860">
                  <c:v>43810</c:v>
                </c:pt>
                <c:pt idx="861">
                  <c:v>43809</c:v>
                </c:pt>
                <c:pt idx="862">
                  <c:v>43808</c:v>
                </c:pt>
                <c:pt idx="863">
                  <c:v>43805</c:v>
                </c:pt>
                <c:pt idx="864">
                  <c:v>43804</c:v>
                </c:pt>
                <c:pt idx="865">
                  <c:v>43803</c:v>
                </c:pt>
                <c:pt idx="866">
                  <c:v>43802</c:v>
                </c:pt>
                <c:pt idx="867">
                  <c:v>43801</c:v>
                </c:pt>
                <c:pt idx="868">
                  <c:v>43798</c:v>
                </c:pt>
                <c:pt idx="869">
                  <c:v>43797</c:v>
                </c:pt>
                <c:pt idx="870">
                  <c:v>43796</c:v>
                </c:pt>
                <c:pt idx="871">
                  <c:v>43795</c:v>
                </c:pt>
                <c:pt idx="872">
                  <c:v>43794</c:v>
                </c:pt>
                <c:pt idx="873">
                  <c:v>43791</c:v>
                </c:pt>
                <c:pt idx="874">
                  <c:v>43790</c:v>
                </c:pt>
                <c:pt idx="875">
                  <c:v>43789</c:v>
                </c:pt>
                <c:pt idx="876">
                  <c:v>43788</c:v>
                </c:pt>
                <c:pt idx="877">
                  <c:v>43787</c:v>
                </c:pt>
                <c:pt idx="878">
                  <c:v>43784</c:v>
                </c:pt>
                <c:pt idx="879">
                  <c:v>43783</c:v>
                </c:pt>
                <c:pt idx="880">
                  <c:v>43782</c:v>
                </c:pt>
                <c:pt idx="881">
                  <c:v>43781</c:v>
                </c:pt>
                <c:pt idx="882">
                  <c:v>43780</c:v>
                </c:pt>
                <c:pt idx="883">
                  <c:v>43777</c:v>
                </c:pt>
                <c:pt idx="884">
                  <c:v>43776</c:v>
                </c:pt>
                <c:pt idx="885">
                  <c:v>43775</c:v>
                </c:pt>
                <c:pt idx="886">
                  <c:v>43774</c:v>
                </c:pt>
                <c:pt idx="887">
                  <c:v>43773</c:v>
                </c:pt>
                <c:pt idx="888">
                  <c:v>43770</c:v>
                </c:pt>
                <c:pt idx="889">
                  <c:v>43769</c:v>
                </c:pt>
                <c:pt idx="890">
                  <c:v>43768</c:v>
                </c:pt>
                <c:pt idx="891">
                  <c:v>43767</c:v>
                </c:pt>
                <c:pt idx="892">
                  <c:v>43766</c:v>
                </c:pt>
                <c:pt idx="893">
                  <c:v>43763</c:v>
                </c:pt>
                <c:pt idx="894">
                  <c:v>43762</c:v>
                </c:pt>
                <c:pt idx="895">
                  <c:v>43761</c:v>
                </c:pt>
                <c:pt idx="896">
                  <c:v>43760</c:v>
                </c:pt>
                <c:pt idx="897">
                  <c:v>43759</c:v>
                </c:pt>
                <c:pt idx="898">
                  <c:v>43756</c:v>
                </c:pt>
                <c:pt idx="899">
                  <c:v>43755</c:v>
                </c:pt>
                <c:pt idx="900">
                  <c:v>43754</c:v>
                </c:pt>
                <c:pt idx="901">
                  <c:v>43753</c:v>
                </c:pt>
                <c:pt idx="902">
                  <c:v>43752</c:v>
                </c:pt>
                <c:pt idx="903">
                  <c:v>43749</c:v>
                </c:pt>
                <c:pt idx="904">
                  <c:v>43748</c:v>
                </c:pt>
                <c:pt idx="905">
                  <c:v>43747</c:v>
                </c:pt>
                <c:pt idx="906">
                  <c:v>43746</c:v>
                </c:pt>
                <c:pt idx="907">
                  <c:v>43738</c:v>
                </c:pt>
                <c:pt idx="908">
                  <c:v>43735</c:v>
                </c:pt>
                <c:pt idx="909">
                  <c:v>43734</c:v>
                </c:pt>
                <c:pt idx="910">
                  <c:v>43733</c:v>
                </c:pt>
                <c:pt idx="911">
                  <c:v>43732</c:v>
                </c:pt>
                <c:pt idx="912">
                  <c:v>43731</c:v>
                </c:pt>
                <c:pt idx="913">
                  <c:v>43728</c:v>
                </c:pt>
                <c:pt idx="914">
                  <c:v>43727</c:v>
                </c:pt>
                <c:pt idx="915">
                  <c:v>43726</c:v>
                </c:pt>
                <c:pt idx="916">
                  <c:v>43725</c:v>
                </c:pt>
                <c:pt idx="917">
                  <c:v>43724</c:v>
                </c:pt>
                <c:pt idx="918">
                  <c:v>43720</c:v>
                </c:pt>
                <c:pt idx="919">
                  <c:v>43719</c:v>
                </c:pt>
                <c:pt idx="920">
                  <c:v>43718</c:v>
                </c:pt>
                <c:pt idx="921">
                  <c:v>43717</c:v>
                </c:pt>
                <c:pt idx="922">
                  <c:v>43714</c:v>
                </c:pt>
                <c:pt idx="923">
                  <c:v>43713</c:v>
                </c:pt>
                <c:pt idx="924">
                  <c:v>43712</c:v>
                </c:pt>
                <c:pt idx="925">
                  <c:v>43711</c:v>
                </c:pt>
                <c:pt idx="926">
                  <c:v>43710</c:v>
                </c:pt>
                <c:pt idx="927">
                  <c:v>43707</c:v>
                </c:pt>
                <c:pt idx="928">
                  <c:v>43706</c:v>
                </c:pt>
                <c:pt idx="929">
                  <c:v>43705</c:v>
                </c:pt>
                <c:pt idx="930">
                  <c:v>43704</c:v>
                </c:pt>
                <c:pt idx="931">
                  <c:v>43703</c:v>
                </c:pt>
                <c:pt idx="932">
                  <c:v>43700</c:v>
                </c:pt>
                <c:pt idx="933">
                  <c:v>43699</c:v>
                </c:pt>
                <c:pt idx="934">
                  <c:v>43698</c:v>
                </c:pt>
                <c:pt idx="935">
                  <c:v>43697</c:v>
                </c:pt>
                <c:pt idx="936">
                  <c:v>43696</c:v>
                </c:pt>
                <c:pt idx="937">
                  <c:v>43693</c:v>
                </c:pt>
                <c:pt idx="938">
                  <c:v>43692</c:v>
                </c:pt>
                <c:pt idx="939">
                  <c:v>43691</c:v>
                </c:pt>
                <c:pt idx="940">
                  <c:v>43690</c:v>
                </c:pt>
                <c:pt idx="941">
                  <c:v>43689</c:v>
                </c:pt>
                <c:pt idx="942">
                  <c:v>43686</c:v>
                </c:pt>
                <c:pt idx="943">
                  <c:v>43685</c:v>
                </c:pt>
                <c:pt idx="944">
                  <c:v>43684</c:v>
                </c:pt>
                <c:pt idx="945">
                  <c:v>43683</c:v>
                </c:pt>
                <c:pt idx="946">
                  <c:v>43682</c:v>
                </c:pt>
                <c:pt idx="947">
                  <c:v>43679</c:v>
                </c:pt>
                <c:pt idx="948">
                  <c:v>43678</c:v>
                </c:pt>
                <c:pt idx="949">
                  <c:v>43677</c:v>
                </c:pt>
                <c:pt idx="950">
                  <c:v>43676</c:v>
                </c:pt>
                <c:pt idx="951">
                  <c:v>43675</c:v>
                </c:pt>
                <c:pt idx="952">
                  <c:v>43672</c:v>
                </c:pt>
                <c:pt idx="953">
                  <c:v>43671</c:v>
                </c:pt>
                <c:pt idx="954">
                  <c:v>43670</c:v>
                </c:pt>
                <c:pt idx="955">
                  <c:v>43669</c:v>
                </c:pt>
                <c:pt idx="956">
                  <c:v>43668</c:v>
                </c:pt>
                <c:pt idx="957">
                  <c:v>43665</c:v>
                </c:pt>
                <c:pt idx="958">
                  <c:v>43664</c:v>
                </c:pt>
                <c:pt idx="959">
                  <c:v>43663</c:v>
                </c:pt>
                <c:pt idx="960">
                  <c:v>43662</c:v>
                </c:pt>
                <c:pt idx="961">
                  <c:v>43661</c:v>
                </c:pt>
                <c:pt idx="962">
                  <c:v>43658</c:v>
                </c:pt>
                <c:pt idx="963">
                  <c:v>43657</c:v>
                </c:pt>
                <c:pt idx="964">
                  <c:v>43656</c:v>
                </c:pt>
                <c:pt idx="965">
                  <c:v>43655</c:v>
                </c:pt>
                <c:pt idx="966">
                  <c:v>43654</c:v>
                </c:pt>
                <c:pt idx="967">
                  <c:v>43651</c:v>
                </c:pt>
                <c:pt idx="968">
                  <c:v>43650</c:v>
                </c:pt>
                <c:pt idx="969">
                  <c:v>43649</c:v>
                </c:pt>
                <c:pt idx="970">
                  <c:v>43648</c:v>
                </c:pt>
                <c:pt idx="971">
                  <c:v>43647</c:v>
                </c:pt>
                <c:pt idx="972">
                  <c:v>43644</c:v>
                </c:pt>
                <c:pt idx="973">
                  <c:v>43643</c:v>
                </c:pt>
                <c:pt idx="974">
                  <c:v>43642</c:v>
                </c:pt>
                <c:pt idx="975">
                  <c:v>43641</c:v>
                </c:pt>
                <c:pt idx="976">
                  <c:v>43640</c:v>
                </c:pt>
                <c:pt idx="977">
                  <c:v>43637</c:v>
                </c:pt>
                <c:pt idx="978">
                  <c:v>43636</c:v>
                </c:pt>
                <c:pt idx="979">
                  <c:v>43635</c:v>
                </c:pt>
                <c:pt idx="980">
                  <c:v>43634</c:v>
                </c:pt>
                <c:pt idx="981">
                  <c:v>43633</c:v>
                </c:pt>
                <c:pt idx="982">
                  <c:v>43630</c:v>
                </c:pt>
                <c:pt idx="983">
                  <c:v>43629</c:v>
                </c:pt>
                <c:pt idx="984">
                  <c:v>43628</c:v>
                </c:pt>
                <c:pt idx="985">
                  <c:v>43627</c:v>
                </c:pt>
                <c:pt idx="986">
                  <c:v>43626</c:v>
                </c:pt>
                <c:pt idx="987">
                  <c:v>43622</c:v>
                </c:pt>
                <c:pt idx="988">
                  <c:v>43621</c:v>
                </c:pt>
                <c:pt idx="989">
                  <c:v>43620</c:v>
                </c:pt>
                <c:pt idx="990">
                  <c:v>43619</c:v>
                </c:pt>
                <c:pt idx="991">
                  <c:v>43616</c:v>
                </c:pt>
                <c:pt idx="992">
                  <c:v>43615</c:v>
                </c:pt>
                <c:pt idx="993">
                  <c:v>43614</c:v>
                </c:pt>
                <c:pt idx="994">
                  <c:v>43613</c:v>
                </c:pt>
                <c:pt idx="995">
                  <c:v>43612</c:v>
                </c:pt>
                <c:pt idx="996">
                  <c:v>43609</c:v>
                </c:pt>
                <c:pt idx="997">
                  <c:v>43608</c:v>
                </c:pt>
                <c:pt idx="998">
                  <c:v>43607</c:v>
                </c:pt>
                <c:pt idx="999">
                  <c:v>43606</c:v>
                </c:pt>
                <c:pt idx="1000">
                  <c:v>43605</c:v>
                </c:pt>
                <c:pt idx="1001">
                  <c:v>43602</c:v>
                </c:pt>
                <c:pt idx="1002">
                  <c:v>43601</c:v>
                </c:pt>
                <c:pt idx="1003">
                  <c:v>43600</c:v>
                </c:pt>
                <c:pt idx="1004">
                  <c:v>43599</c:v>
                </c:pt>
                <c:pt idx="1005">
                  <c:v>43598</c:v>
                </c:pt>
                <c:pt idx="1006">
                  <c:v>43595</c:v>
                </c:pt>
                <c:pt idx="1007">
                  <c:v>43594</c:v>
                </c:pt>
                <c:pt idx="1008">
                  <c:v>43593</c:v>
                </c:pt>
                <c:pt idx="1009">
                  <c:v>43592</c:v>
                </c:pt>
                <c:pt idx="1010">
                  <c:v>43591</c:v>
                </c:pt>
                <c:pt idx="1011">
                  <c:v>43585</c:v>
                </c:pt>
                <c:pt idx="1012">
                  <c:v>43584</c:v>
                </c:pt>
                <c:pt idx="1013">
                  <c:v>43581</c:v>
                </c:pt>
                <c:pt idx="1014">
                  <c:v>43580</c:v>
                </c:pt>
                <c:pt idx="1015">
                  <c:v>43579</c:v>
                </c:pt>
                <c:pt idx="1016">
                  <c:v>43578</c:v>
                </c:pt>
                <c:pt idx="1017">
                  <c:v>43577</c:v>
                </c:pt>
                <c:pt idx="1018">
                  <c:v>43574</c:v>
                </c:pt>
                <c:pt idx="1019">
                  <c:v>43573</c:v>
                </c:pt>
                <c:pt idx="1020">
                  <c:v>43572</c:v>
                </c:pt>
                <c:pt idx="1021">
                  <c:v>43571</c:v>
                </c:pt>
                <c:pt idx="1022">
                  <c:v>43570</c:v>
                </c:pt>
                <c:pt idx="1023">
                  <c:v>43567</c:v>
                </c:pt>
                <c:pt idx="1024">
                  <c:v>43566</c:v>
                </c:pt>
                <c:pt idx="1025">
                  <c:v>43565</c:v>
                </c:pt>
                <c:pt idx="1026">
                  <c:v>43564</c:v>
                </c:pt>
                <c:pt idx="1027">
                  <c:v>43563</c:v>
                </c:pt>
                <c:pt idx="1028">
                  <c:v>43559</c:v>
                </c:pt>
                <c:pt idx="1029">
                  <c:v>43558</c:v>
                </c:pt>
                <c:pt idx="1030">
                  <c:v>43557</c:v>
                </c:pt>
                <c:pt idx="1031">
                  <c:v>43556</c:v>
                </c:pt>
                <c:pt idx="1032">
                  <c:v>43553</c:v>
                </c:pt>
                <c:pt idx="1033">
                  <c:v>43552</c:v>
                </c:pt>
                <c:pt idx="1034">
                  <c:v>43551</c:v>
                </c:pt>
                <c:pt idx="1035">
                  <c:v>43550</c:v>
                </c:pt>
                <c:pt idx="1036">
                  <c:v>43549</c:v>
                </c:pt>
                <c:pt idx="1037">
                  <c:v>43546</c:v>
                </c:pt>
                <c:pt idx="1038">
                  <c:v>43545</c:v>
                </c:pt>
                <c:pt idx="1039">
                  <c:v>43544</c:v>
                </c:pt>
                <c:pt idx="1040">
                  <c:v>43543</c:v>
                </c:pt>
                <c:pt idx="1041">
                  <c:v>43542</c:v>
                </c:pt>
                <c:pt idx="1042">
                  <c:v>43539</c:v>
                </c:pt>
                <c:pt idx="1043">
                  <c:v>43538</c:v>
                </c:pt>
                <c:pt idx="1044">
                  <c:v>43537</c:v>
                </c:pt>
                <c:pt idx="1045">
                  <c:v>43536</c:v>
                </c:pt>
                <c:pt idx="1046">
                  <c:v>43535</c:v>
                </c:pt>
                <c:pt idx="1047">
                  <c:v>43532</c:v>
                </c:pt>
                <c:pt idx="1048">
                  <c:v>43531</c:v>
                </c:pt>
                <c:pt idx="1049">
                  <c:v>43530</c:v>
                </c:pt>
                <c:pt idx="1050">
                  <c:v>43529</c:v>
                </c:pt>
                <c:pt idx="1051">
                  <c:v>43528</c:v>
                </c:pt>
                <c:pt idx="1052">
                  <c:v>43525</c:v>
                </c:pt>
                <c:pt idx="1053">
                  <c:v>43524</c:v>
                </c:pt>
                <c:pt idx="1054">
                  <c:v>43523</c:v>
                </c:pt>
                <c:pt idx="1055">
                  <c:v>43522</c:v>
                </c:pt>
                <c:pt idx="1056">
                  <c:v>43521</c:v>
                </c:pt>
                <c:pt idx="1057">
                  <c:v>43518</c:v>
                </c:pt>
                <c:pt idx="1058">
                  <c:v>43517</c:v>
                </c:pt>
                <c:pt idx="1059">
                  <c:v>43516</c:v>
                </c:pt>
                <c:pt idx="1060">
                  <c:v>43515</c:v>
                </c:pt>
                <c:pt idx="1061">
                  <c:v>43514</c:v>
                </c:pt>
                <c:pt idx="1062">
                  <c:v>43511</c:v>
                </c:pt>
                <c:pt idx="1063">
                  <c:v>43510</c:v>
                </c:pt>
                <c:pt idx="1064">
                  <c:v>43509</c:v>
                </c:pt>
                <c:pt idx="1065">
                  <c:v>43508</c:v>
                </c:pt>
                <c:pt idx="1066">
                  <c:v>43507</c:v>
                </c:pt>
                <c:pt idx="1067">
                  <c:v>43497</c:v>
                </c:pt>
                <c:pt idx="1068">
                  <c:v>43496</c:v>
                </c:pt>
                <c:pt idx="1069">
                  <c:v>43495</c:v>
                </c:pt>
                <c:pt idx="1070">
                  <c:v>43494</c:v>
                </c:pt>
                <c:pt idx="1071">
                  <c:v>43493</c:v>
                </c:pt>
                <c:pt idx="1072">
                  <c:v>43490</c:v>
                </c:pt>
                <c:pt idx="1073">
                  <c:v>43489</c:v>
                </c:pt>
                <c:pt idx="1074">
                  <c:v>43488</c:v>
                </c:pt>
                <c:pt idx="1075">
                  <c:v>43487</c:v>
                </c:pt>
                <c:pt idx="1076">
                  <c:v>43486</c:v>
                </c:pt>
                <c:pt idx="1077">
                  <c:v>43483</c:v>
                </c:pt>
                <c:pt idx="1078">
                  <c:v>43482</c:v>
                </c:pt>
                <c:pt idx="1079">
                  <c:v>43481</c:v>
                </c:pt>
                <c:pt idx="1080">
                  <c:v>43480</c:v>
                </c:pt>
                <c:pt idx="1081">
                  <c:v>43479</c:v>
                </c:pt>
                <c:pt idx="1082">
                  <c:v>43476</c:v>
                </c:pt>
                <c:pt idx="1083">
                  <c:v>43475</c:v>
                </c:pt>
                <c:pt idx="1084">
                  <c:v>43474</c:v>
                </c:pt>
                <c:pt idx="1085">
                  <c:v>43473</c:v>
                </c:pt>
                <c:pt idx="1086">
                  <c:v>43472</c:v>
                </c:pt>
                <c:pt idx="1087">
                  <c:v>43469</c:v>
                </c:pt>
                <c:pt idx="1088">
                  <c:v>43468</c:v>
                </c:pt>
                <c:pt idx="1089">
                  <c:v>43467</c:v>
                </c:pt>
                <c:pt idx="1090">
                  <c:v>43462</c:v>
                </c:pt>
                <c:pt idx="1091">
                  <c:v>43461</c:v>
                </c:pt>
                <c:pt idx="1092">
                  <c:v>43460</c:v>
                </c:pt>
                <c:pt idx="1093">
                  <c:v>43459</c:v>
                </c:pt>
                <c:pt idx="1094">
                  <c:v>43458</c:v>
                </c:pt>
                <c:pt idx="1095">
                  <c:v>43455</c:v>
                </c:pt>
                <c:pt idx="1096">
                  <c:v>43454</c:v>
                </c:pt>
                <c:pt idx="1097">
                  <c:v>43453</c:v>
                </c:pt>
                <c:pt idx="1098">
                  <c:v>43452</c:v>
                </c:pt>
                <c:pt idx="1099">
                  <c:v>43451</c:v>
                </c:pt>
                <c:pt idx="1100">
                  <c:v>43448</c:v>
                </c:pt>
                <c:pt idx="1101">
                  <c:v>43447</c:v>
                </c:pt>
                <c:pt idx="1102">
                  <c:v>43446</c:v>
                </c:pt>
                <c:pt idx="1103">
                  <c:v>43445</c:v>
                </c:pt>
                <c:pt idx="1104">
                  <c:v>43444</c:v>
                </c:pt>
                <c:pt idx="1105">
                  <c:v>43441</c:v>
                </c:pt>
                <c:pt idx="1106">
                  <c:v>43440</c:v>
                </c:pt>
                <c:pt idx="1107">
                  <c:v>43439</c:v>
                </c:pt>
                <c:pt idx="1108">
                  <c:v>43438</c:v>
                </c:pt>
                <c:pt idx="1109">
                  <c:v>43437</c:v>
                </c:pt>
                <c:pt idx="1110">
                  <c:v>43434</c:v>
                </c:pt>
                <c:pt idx="1111">
                  <c:v>43433</c:v>
                </c:pt>
                <c:pt idx="1112">
                  <c:v>43432</c:v>
                </c:pt>
                <c:pt idx="1113">
                  <c:v>43431</c:v>
                </c:pt>
                <c:pt idx="1114">
                  <c:v>43430</c:v>
                </c:pt>
                <c:pt idx="1115">
                  <c:v>43427</c:v>
                </c:pt>
                <c:pt idx="1116">
                  <c:v>43426</c:v>
                </c:pt>
                <c:pt idx="1117">
                  <c:v>43425</c:v>
                </c:pt>
                <c:pt idx="1118">
                  <c:v>43424</c:v>
                </c:pt>
                <c:pt idx="1119">
                  <c:v>43423</c:v>
                </c:pt>
                <c:pt idx="1120">
                  <c:v>43420</c:v>
                </c:pt>
                <c:pt idx="1121">
                  <c:v>43419</c:v>
                </c:pt>
                <c:pt idx="1122">
                  <c:v>43418</c:v>
                </c:pt>
                <c:pt idx="1123">
                  <c:v>43417</c:v>
                </c:pt>
                <c:pt idx="1124">
                  <c:v>43416</c:v>
                </c:pt>
                <c:pt idx="1125">
                  <c:v>43413</c:v>
                </c:pt>
                <c:pt idx="1126">
                  <c:v>43412</c:v>
                </c:pt>
                <c:pt idx="1127">
                  <c:v>43411</c:v>
                </c:pt>
                <c:pt idx="1128">
                  <c:v>43410</c:v>
                </c:pt>
                <c:pt idx="1129">
                  <c:v>43409</c:v>
                </c:pt>
                <c:pt idx="1130">
                  <c:v>43406</c:v>
                </c:pt>
                <c:pt idx="1131">
                  <c:v>43405</c:v>
                </c:pt>
                <c:pt idx="1132">
                  <c:v>43404</c:v>
                </c:pt>
                <c:pt idx="1133">
                  <c:v>43403</c:v>
                </c:pt>
                <c:pt idx="1134">
                  <c:v>43402</c:v>
                </c:pt>
                <c:pt idx="1135">
                  <c:v>43399</c:v>
                </c:pt>
                <c:pt idx="1136">
                  <c:v>43398</c:v>
                </c:pt>
                <c:pt idx="1137">
                  <c:v>43397</c:v>
                </c:pt>
                <c:pt idx="1138">
                  <c:v>43396</c:v>
                </c:pt>
                <c:pt idx="1139">
                  <c:v>43395</c:v>
                </c:pt>
                <c:pt idx="1140">
                  <c:v>43392</c:v>
                </c:pt>
                <c:pt idx="1141">
                  <c:v>43391</c:v>
                </c:pt>
                <c:pt idx="1142">
                  <c:v>43390</c:v>
                </c:pt>
                <c:pt idx="1143">
                  <c:v>43389</c:v>
                </c:pt>
                <c:pt idx="1144">
                  <c:v>43388</c:v>
                </c:pt>
                <c:pt idx="1145">
                  <c:v>43385</c:v>
                </c:pt>
                <c:pt idx="1146">
                  <c:v>43384</c:v>
                </c:pt>
                <c:pt idx="1147">
                  <c:v>43383</c:v>
                </c:pt>
                <c:pt idx="1148">
                  <c:v>43382</c:v>
                </c:pt>
                <c:pt idx="1149">
                  <c:v>43381</c:v>
                </c:pt>
                <c:pt idx="1150">
                  <c:v>43371</c:v>
                </c:pt>
                <c:pt idx="1151">
                  <c:v>43370</c:v>
                </c:pt>
                <c:pt idx="1152">
                  <c:v>43369</c:v>
                </c:pt>
                <c:pt idx="1153">
                  <c:v>43368</c:v>
                </c:pt>
                <c:pt idx="1154">
                  <c:v>43364</c:v>
                </c:pt>
                <c:pt idx="1155">
                  <c:v>43363</c:v>
                </c:pt>
                <c:pt idx="1156">
                  <c:v>43362</c:v>
                </c:pt>
                <c:pt idx="1157">
                  <c:v>43361</c:v>
                </c:pt>
                <c:pt idx="1158">
                  <c:v>43360</c:v>
                </c:pt>
                <c:pt idx="1159">
                  <c:v>43357</c:v>
                </c:pt>
                <c:pt idx="1160">
                  <c:v>43356</c:v>
                </c:pt>
                <c:pt idx="1161">
                  <c:v>43355</c:v>
                </c:pt>
                <c:pt idx="1162">
                  <c:v>43354</c:v>
                </c:pt>
                <c:pt idx="1163">
                  <c:v>43353</c:v>
                </c:pt>
                <c:pt idx="1164">
                  <c:v>43350</c:v>
                </c:pt>
                <c:pt idx="1165">
                  <c:v>43349</c:v>
                </c:pt>
                <c:pt idx="1166">
                  <c:v>43348</c:v>
                </c:pt>
                <c:pt idx="1167">
                  <c:v>43347</c:v>
                </c:pt>
                <c:pt idx="1168">
                  <c:v>43346</c:v>
                </c:pt>
                <c:pt idx="1169">
                  <c:v>43343</c:v>
                </c:pt>
                <c:pt idx="1170">
                  <c:v>43342</c:v>
                </c:pt>
                <c:pt idx="1171">
                  <c:v>43341</c:v>
                </c:pt>
                <c:pt idx="1172">
                  <c:v>43340</c:v>
                </c:pt>
                <c:pt idx="1173">
                  <c:v>43339</c:v>
                </c:pt>
                <c:pt idx="1174">
                  <c:v>43336</c:v>
                </c:pt>
                <c:pt idx="1175">
                  <c:v>43335</c:v>
                </c:pt>
                <c:pt idx="1176">
                  <c:v>43334</c:v>
                </c:pt>
                <c:pt idx="1177">
                  <c:v>43333</c:v>
                </c:pt>
                <c:pt idx="1178">
                  <c:v>43332</c:v>
                </c:pt>
                <c:pt idx="1179">
                  <c:v>43329</c:v>
                </c:pt>
                <c:pt idx="1180">
                  <c:v>43328</c:v>
                </c:pt>
                <c:pt idx="1181">
                  <c:v>43327</c:v>
                </c:pt>
                <c:pt idx="1182">
                  <c:v>43326</c:v>
                </c:pt>
                <c:pt idx="1183">
                  <c:v>43325</c:v>
                </c:pt>
                <c:pt idx="1184">
                  <c:v>43322</c:v>
                </c:pt>
                <c:pt idx="1185">
                  <c:v>43321</c:v>
                </c:pt>
                <c:pt idx="1186">
                  <c:v>43320</c:v>
                </c:pt>
                <c:pt idx="1187">
                  <c:v>43319</c:v>
                </c:pt>
                <c:pt idx="1188">
                  <c:v>43318</c:v>
                </c:pt>
                <c:pt idx="1189">
                  <c:v>43315</c:v>
                </c:pt>
                <c:pt idx="1190">
                  <c:v>43314</c:v>
                </c:pt>
                <c:pt idx="1191">
                  <c:v>43313</c:v>
                </c:pt>
                <c:pt idx="1192">
                  <c:v>43312</c:v>
                </c:pt>
                <c:pt idx="1193">
                  <c:v>43311</c:v>
                </c:pt>
                <c:pt idx="1194">
                  <c:v>43308</c:v>
                </c:pt>
                <c:pt idx="1195">
                  <c:v>43307</c:v>
                </c:pt>
                <c:pt idx="1196">
                  <c:v>43306</c:v>
                </c:pt>
                <c:pt idx="1197">
                  <c:v>43305</c:v>
                </c:pt>
                <c:pt idx="1198">
                  <c:v>43304</c:v>
                </c:pt>
                <c:pt idx="1199">
                  <c:v>43301</c:v>
                </c:pt>
                <c:pt idx="1200">
                  <c:v>43300</c:v>
                </c:pt>
                <c:pt idx="1201">
                  <c:v>43299</c:v>
                </c:pt>
                <c:pt idx="1202">
                  <c:v>43298</c:v>
                </c:pt>
                <c:pt idx="1203">
                  <c:v>43297</c:v>
                </c:pt>
                <c:pt idx="1204">
                  <c:v>43294</c:v>
                </c:pt>
                <c:pt idx="1205">
                  <c:v>43293</c:v>
                </c:pt>
                <c:pt idx="1206">
                  <c:v>43292</c:v>
                </c:pt>
                <c:pt idx="1207">
                  <c:v>43291</c:v>
                </c:pt>
                <c:pt idx="1208">
                  <c:v>43290</c:v>
                </c:pt>
                <c:pt idx="1209">
                  <c:v>43287</c:v>
                </c:pt>
                <c:pt idx="1210">
                  <c:v>43286</c:v>
                </c:pt>
                <c:pt idx="1211">
                  <c:v>43285</c:v>
                </c:pt>
                <c:pt idx="1212">
                  <c:v>43284</c:v>
                </c:pt>
                <c:pt idx="1213">
                  <c:v>43283</c:v>
                </c:pt>
                <c:pt idx="1214">
                  <c:v>43280</c:v>
                </c:pt>
                <c:pt idx="1215">
                  <c:v>43279</c:v>
                </c:pt>
                <c:pt idx="1216">
                  <c:v>43278</c:v>
                </c:pt>
                <c:pt idx="1217">
                  <c:v>43277</c:v>
                </c:pt>
                <c:pt idx="1218">
                  <c:v>43276</c:v>
                </c:pt>
                <c:pt idx="1219">
                  <c:v>43273</c:v>
                </c:pt>
                <c:pt idx="1220">
                  <c:v>43272</c:v>
                </c:pt>
                <c:pt idx="1221">
                  <c:v>43271</c:v>
                </c:pt>
                <c:pt idx="1222">
                  <c:v>43270</c:v>
                </c:pt>
                <c:pt idx="1223">
                  <c:v>43266</c:v>
                </c:pt>
                <c:pt idx="1224">
                  <c:v>43265</c:v>
                </c:pt>
                <c:pt idx="1225">
                  <c:v>43264</c:v>
                </c:pt>
                <c:pt idx="1226">
                  <c:v>43263</c:v>
                </c:pt>
                <c:pt idx="1227">
                  <c:v>43262</c:v>
                </c:pt>
                <c:pt idx="1228">
                  <c:v>43259</c:v>
                </c:pt>
                <c:pt idx="1229">
                  <c:v>43258</c:v>
                </c:pt>
                <c:pt idx="1230">
                  <c:v>43257</c:v>
                </c:pt>
                <c:pt idx="1231">
                  <c:v>43256</c:v>
                </c:pt>
                <c:pt idx="1232">
                  <c:v>43255</c:v>
                </c:pt>
                <c:pt idx="1233">
                  <c:v>43252</c:v>
                </c:pt>
                <c:pt idx="1234">
                  <c:v>43251</c:v>
                </c:pt>
                <c:pt idx="1235">
                  <c:v>43250</c:v>
                </c:pt>
                <c:pt idx="1236">
                  <c:v>43249</c:v>
                </c:pt>
                <c:pt idx="1237">
                  <c:v>43248</c:v>
                </c:pt>
                <c:pt idx="1238">
                  <c:v>43245</c:v>
                </c:pt>
                <c:pt idx="1239">
                  <c:v>43244</c:v>
                </c:pt>
                <c:pt idx="1240">
                  <c:v>43243</c:v>
                </c:pt>
                <c:pt idx="1241">
                  <c:v>43242</c:v>
                </c:pt>
                <c:pt idx="1242">
                  <c:v>43241</c:v>
                </c:pt>
                <c:pt idx="1243">
                  <c:v>43238</c:v>
                </c:pt>
                <c:pt idx="1244">
                  <c:v>43237</c:v>
                </c:pt>
                <c:pt idx="1245">
                  <c:v>43236</c:v>
                </c:pt>
                <c:pt idx="1246">
                  <c:v>43235</c:v>
                </c:pt>
                <c:pt idx="1247">
                  <c:v>43234</c:v>
                </c:pt>
                <c:pt idx="1248">
                  <c:v>43231</c:v>
                </c:pt>
                <c:pt idx="1249">
                  <c:v>43230</c:v>
                </c:pt>
                <c:pt idx="1250">
                  <c:v>43229</c:v>
                </c:pt>
                <c:pt idx="1251">
                  <c:v>43228</c:v>
                </c:pt>
                <c:pt idx="1252">
                  <c:v>43227</c:v>
                </c:pt>
                <c:pt idx="1253">
                  <c:v>43224</c:v>
                </c:pt>
                <c:pt idx="1254">
                  <c:v>43223</c:v>
                </c:pt>
                <c:pt idx="1255">
                  <c:v>43222</c:v>
                </c:pt>
                <c:pt idx="1256">
                  <c:v>43217</c:v>
                </c:pt>
                <c:pt idx="1257">
                  <c:v>43216</c:v>
                </c:pt>
                <c:pt idx="1258">
                  <c:v>43215</c:v>
                </c:pt>
                <c:pt idx="1259">
                  <c:v>43214</c:v>
                </c:pt>
                <c:pt idx="1260">
                  <c:v>43213</c:v>
                </c:pt>
                <c:pt idx="1261">
                  <c:v>43210</c:v>
                </c:pt>
                <c:pt idx="1262">
                  <c:v>43209</c:v>
                </c:pt>
                <c:pt idx="1263">
                  <c:v>43208</c:v>
                </c:pt>
                <c:pt idx="1264">
                  <c:v>43207</c:v>
                </c:pt>
                <c:pt idx="1265">
                  <c:v>43206</c:v>
                </c:pt>
                <c:pt idx="1266">
                  <c:v>43203</c:v>
                </c:pt>
                <c:pt idx="1267">
                  <c:v>43202</c:v>
                </c:pt>
                <c:pt idx="1268">
                  <c:v>43201</c:v>
                </c:pt>
                <c:pt idx="1269">
                  <c:v>43200</c:v>
                </c:pt>
                <c:pt idx="1270">
                  <c:v>43199</c:v>
                </c:pt>
                <c:pt idx="1271">
                  <c:v>43194</c:v>
                </c:pt>
                <c:pt idx="1272">
                  <c:v>43193</c:v>
                </c:pt>
                <c:pt idx="1273">
                  <c:v>43192</c:v>
                </c:pt>
                <c:pt idx="1274">
                  <c:v>43189</c:v>
                </c:pt>
                <c:pt idx="1275">
                  <c:v>43188</c:v>
                </c:pt>
                <c:pt idx="1276">
                  <c:v>43187</c:v>
                </c:pt>
                <c:pt idx="1277">
                  <c:v>43186</c:v>
                </c:pt>
                <c:pt idx="1278">
                  <c:v>43185</c:v>
                </c:pt>
                <c:pt idx="1279">
                  <c:v>43182</c:v>
                </c:pt>
                <c:pt idx="1280">
                  <c:v>43181</c:v>
                </c:pt>
                <c:pt idx="1281">
                  <c:v>43180</c:v>
                </c:pt>
                <c:pt idx="1282">
                  <c:v>43179</c:v>
                </c:pt>
                <c:pt idx="1283">
                  <c:v>43178</c:v>
                </c:pt>
                <c:pt idx="1284">
                  <c:v>43175</c:v>
                </c:pt>
                <c:pt idx="1285">
                  <c:v>43174</c:v>
                </c:pt>
                <c:pt idx="1286">
                  <c:v>43173</c:v>
                </c:pt>
                <c:pt idx="1287">
                  <c:v>43172</c:v>
                </c:pt>
                <c:pt idx="1288">
                  <c:v>43171</c:v>
                </c:pt>
                <c:pt idx="1289">
                  <c:v>43168</c:v>
                </c:pt>
                <c:pt idx="1290">
                  <c:v>43167</c:v>
                </c:pt>
                <c:pt idx="1291">
                  <c:v>43166</c:v>
                </c:pt>
                <c:pt idx="1292">
                  <c:v>43165</c:v>
                </c:pt>
                <c:pt idx="1293">
                  <c:v>43164</c:v>
                </c:pt>
                <c:pt idx="1294">
                  <c:v>43161</c:v>
                </c:pt>
                <c:pt idx="1295">
                  <c:v>43160</c:v>
                </c:pt>
                <c:pt idx="1296">
                  <c:v>43159</c:v>
                </c:pt>
                <c:pt idx="1297">
                  <c:v>43158</c:v>
                </c:pt>
                <c:pt idx="1298">
                  <c:v>43157</c:v>
                </c:pt>
                <c:pt idx="1299">
                  <c:v>43154</c:v>
                </c:pt>
                <c:pt idx="1300">
                  <c:v>43153</c:v>
                </c:pt>
                <c:pt idx="1301">
                  <c:v>43145</c:v>
                </c:pt>
                <c:pt idx="1302">
                  <c:v>43144</c:v>
                </c:pt>
                <c:pt idx="1303">
                  <c:v>43143</c:v>
                </c:pt>
                <c:pt idx="1304">
                  <c:v>43140</c:v>
                </c:pt>
                <c:pt idx="1305">
                  <c:v>43139</c:v>
                </c:pt>
                <c:pt idx="1306">
                  <c:v>43138</c:v>
                </c:pt>
                <c:pt idx="1307">
                  <c:v>43137</c:v>
                </c:pt>
                <c:pt idx="1308">
                  <c:v>43136</c:v>
                </c:pt>
                <c:pt idx="1309">
                  <c:v>43133</c:v>
                </c:pt>
                <c:pt idx="1310">
                  <c:v>43132</c:v>
                </c:pt>
                <c:pt idx="1311">
                  <c:v>43131</c:v>
                </c:pt>
                <c:pt idx="1312">
                  <c:v>43130</c:v>
                </c:pt>
                <c:pt idx="1313">
                  <c:v>43129</c:v>
                </c:pt>
                <c:pt idx="1314">
                  <c:v>43126</c:v>
                </c:pt>
                <c:pt idx="1315">
                  <c:v>43125</c:v>
                </c:pt>
                <c:pt idx="1316">
                  <c:v>43124</c:v>
                </c:pt>
                <c:pt idx="1317">
                  <c:v>43123</c:v>
                </c:pt>
                <c:pt idx="1318">
                  <c:v>43122</c:v>
                </c:pt>
                <c:pt idx="1319">
                  <c:v>43119</c:v>
                </c:pt>
                <c:pt idx="1320">
                  <c:v>43118</c:v>
                </c:pt>
                <c:pt idx="1321">
                  <c:v>43117</c:v>
                </c:pt>
                <c:pt idx="1322">
                  <c:v>43116</c:v>
                </c:pt>
                <c:pt idx="1323">
                  <c:v>43115</c:v>
                </c:pt>
                <c:pt idx="1324">
                  <c:v>43112</c:v>
                </c:pt>
                <c:pt idx="1325">
                  <c:v>43111</c:v>
                </c:pt>
                <c:pt idx="1326">
                  <c:v>43110</c:v>
                </c:pt>
                <c:pt idx="1327">
                  <c:v>43109</c:v>
                </c:pt>
                <c:pt idx="1328">
                  <c:v>43108</c:v>
                </c:pt>
                <c:pt idx="1329">
                  <c:v>43105</c:v>
                </c:pt>
                <c:pt idx="1330">
                  <c:v>43104</c:v>
                </c:pt>
                <c:pt idx="1331">
                  <c:v>43103</c:v>
                </c:pt>
                <c:pt idx="1332">
                  <c:v>43102</c:v>
                </c:pt>
                <c:pt idx="1333">
                  <c:v>43098</c:v>
                </c:pt>
                <c:pt idx="1334">
                  <c:v>43097</c:v>
                </c:pt>
                <c:pt idx="1335">
                  <c:v>43096</c:v>
                </c:pt>
                <c:pt idx="1336">
                  <c:v>43095</c:v>
                </c:pt>
                <c:pt idx="1337">
                  <c:v>43094</c:v>
                </c:pt>
                <c:pt idx="1338">
                  <c:v>43091</c:v>
                </c:pt>
                <c:pt idx="1339">
                  <c:v>43090</c:v>
                </c:pt>
                <c:pt idx="1340">
                  <c:v>43089</c:v>
                </c:pt>
                <c:pt idx="1341">
                  <c:v>43088</c:v>
                </c:pt>
                <c:pt idx="1342">
                  <c:v>43087</c:v>
                </c:pt>
                <c:pt idx="1343">
                  <c:v>43084</c:v>
                </c:pt>
                <c:pt idx="1344">
                  <c:v>43083</c:v>
                </c:pt>
                <c:pt idx="1345">
                  <c:v>43082</c:v>
                </c:pt>
                <c:pt idx="1346">
                  <c:v>43081</c:v>
                </c:pt>
                <c:pt idx="1347">
                  <c:v>43080</c:v>
                </c:pt>
                <c:pt idx="1348">
                  <c:v>43077</c:v>
                </c:pt>
                <c:pt idx="1349">
                  <c:v>43076</c:v>
                </c:pt>
                <c:pt idx="1350">
                  <c:v>43075</c:v>
                </c:pt>
                <c:pt idx="1351">
                  <c:v>43074</c:v>
                </c:pt>
                <c:pt idx="1352">
                  <c:v>43073</c:v>
                </c:pt>
                <c:pt idx="1353">
                  <c:v>43070</c:v>
                </c:pt>
                <c:pt idx="1354">
                  <c:v>43069</c:v>
                </c:pt>
                <c:pt idx="1355">
                  <c:v>43068</c:v>
                </c:pt>
                <c:pt idx="1356">
                  <c:v>43067</c:v>
                </c:pt>
                <c:pt idx="1357">
                  <c:v>43066</c:v>
                </c:pt>
                <c:pt idx="1358">
                  <c:v>43063</c:v>
                </c:pt>
                <c:pt idx="1359">
                  <c:v>43062</c:v>
                </c:pt>
                <c:pt idx="1360">
                  <c:v>43061</c:v>
                </c:pt>
                <c:pt idx="1361">
                  <c:v>43060</c:v>
                </c:pt>
                <c:pt idx="1362">
                  <c:v>43059</c:v>
                </c:pt>
                <c:pt idx="1363">
                  <c:v>43056</c:v>
                </c:pt>
                <c:pt idx="1364">
                  <c:v>43055</c:v>
                </c:pt>
                <c:pt idx="1365">
                  <c:v>43054</c:v>
                </c:pt>
                <c:pt idx="1366">
                  <c:v>43053</c:v>
                </c:pt>
                <c:pt idx="1367">
                  <c:v>43052</c:v>
                </c:pt>
                <c:pt idx="1368">
                  <c:v>43049</c:v>
                </c:pt>
                <c:pt idx="1369">
                  <c:v>43048</c:v>
                </c:pt>
                <c:pt idx="1370">
                  <c:v>43047</c:v>
                </c:pt>
                <c:pt idx="1371">
                  <c:v>43046</c:v>
                </c:pt>
                <c:pt idx="1372">
                  <c:v>43045</c:v>
                </c:pt>
                <c:pt idx="1373">
                  <c:v>43042</c:v>
                </c:pt>
                <c:pt idx="1374">
                  <c:v>43041</c:v>
                </c:pt>
                <c:pt idx="1375">
                  <c:v>43040</c:v>
                </c:pt>
                <c:pt idx="1376">
                  <c:v>43039</c:v>
                </c:pt>
                <c:pt idx="1377">
                  <c:v>43038</c:v>
                </c:pt>
                <c:pt idx="1378">
                  <c:v>43035</c:v>
                </c:pt>
                <c:pt idx="1379">
                  <c:v>43034</c:v>
                </c:pt>
                <c:pt idx="1380">
                  <c:v>43033</c:v>
                </c:pt>
                <c:pt idx="1381">
                  <c:v>43032</c:v>
                </c:pt>
                <c:pt idx="1382">
                  <c:v>43031</c:v>
                </c:pt>
                <c:pt idx="1383">
                  <c:v>43028</c:v>
                </c:pt>
                <c:pt idx="1384">
                  <c:v>43027</c:v>
                </c:pt>
                <c:pt idx="1385">
                  <c:v>43026</c:v>
                </c:pt>
                <c:pt idx="1386">
                  <c:v>43025</c:v>
                </c:pt>
                <c:pt idx="1387">
                  <c:v>43024</c:v>
                </c:pt>
                <c:pt idx="1388">
                  <c:v>43021</c:v>
                </c:pt>
                <c:pt idx="1389">
                  <c:v>43020</c:v>
                </c:pt>
                <c:pt idx="1390">
                  <c:v>43019</c:v>
                </c:pt>
                <c:pt idx="1391">
                  <c:v>43018</c:v>
                </c:pt>
                <c:pt idx="1392">
                  <c:v>43017</c:v>
                </c:pt>
                <c:pt idx="1393">
                  <c:v>43007</c:v>
                </c:pt>
                <c:pt idx="1394">
                  <c:v>43006</c:v>
                </c:pt>
                <c:pt idx="1395">
                  <c:v>43005</c:v>
                </c:pt>
                <c:pt idx="1396">
                  <c:v>43004</c:v>
                </c:pt>
                <c:pt idx="1397">
                  <c:v>43003</c:v>
                </c:pt>
                <c:pt idx="1398">
                  <c:v>43000</c:v>
                </c:pt>
                <c:pt idx="1399">
                  <c:v>42999</c:v>
                </c:pt>
                <c:pt idx="1400">
                  <c:v>42998</c:v>
                </c:pt>
                <c:pt idx="1401">
                  <c:v>42997</c:v>
                </c:pt>
                <c:pt idx="1402">
                  <c:v>42996</c:v>
                </c:pt>
                <c:pt idx="1403">
                  <c:v>42993</c:v>
                </c:pt>
                <c:pt idx="1404">
                  <c:v>42992</c:v>
                </c:pt>
                <c:pt idx="1405">
                  <c:v>42991</c:v>
                </c:pt>
                <c:pt idx="1406">
                  <c:v>42990</c:v>
                </c:pt>
                <c:pt idx="1407">
                  <c:v>42989</c:v>
                </c:pt>
                <c:pt idx="1408">
                  <c:v>42986</c:v>
                </c:pt>
                <c:pt idx="1409">
                  <c:v>42985</c:v>
                </c:pt>
                <c:pt idx="1410">
                  <c:v>42984</c:v>
                </c:pt>
                <c:pt idx="1411">
                  <c:v>42983</c:v>
                </c:pt>
                <c:pt idx="1412">
                  <c:v>42982</c:v>
                </c:pt>
                <c:pt idx="1413">
                  <c:v>42979</c:v>
                </c:pt>
                <c:pt idx="1414">
                  <c:v>42978</c:v>
                </c:pt>
                <c:pt idx="1415">
                  <c:v>42977</c:v>
                </c:pt>
                <c:pt idx="1416">
                  <c:v>42976</c:v>
                </c:pt>
                <c:pt idx="1417">
                  <c:v>42975</c:v>
                </c:pt>
                <c:pt idx="1418">
                  <c:v>42972</c:v>
                </c:pt>
                <c:pt idx="1419">
                  <c:v>42971</c:v>
                </c:pt>
                <c:pt idx="1420">
                  <c:v>42970</c:v>
                </c:pt>
                <c:pt idx="1421">
                  <c:v>42969</c:v>
                </c:pt>
                <c:pt idx="1422">
                  <c:v>42968</c:v>
                </c:pt>
                <c:pt idx="1423">
                  <c:v>42965</c:v>
                </c:pt>
                <c:pt idx="1424">
                  <c:v>42964</c:v>
                </c:pt>
                <c:pt idx="1425">
                  <c:v>42963</c:v>
                </c:pt>
                <c:pt idx="1426">
                  <c:v>42962</c:v>
                </c:pt>
                <c:pt idx="1427">
                  <c:v>42961</c:v>
                </c:pt>
                <c:pt idx="1428">
                  <c:v>42958</c:v>
                </c:pt>
                <c:pt idx="1429">
                  <c:v>42957</c:v>
                </c:pt>
                <c:pt idx="1430">
                  <c:v>42956</c:v>
                </c:pt>
                <c:pt idx="1431">
                  <c:v>42955</c:v>
                </c:pt>
                <c:pt idx="1432">
                  <c:v>42954</c:v>
                </c:pt>
                <c:pt idx="1433">
                  <c:v>42951</c:v>
                </c:pt>
                <c:pt idx="1434">
                  <c:v>42950</c:v>
                </c:pt>
                <c:pt idx="1435">
                  <c:v>42949</c:v>
                </c:pt>
                <c:pt idx="1436">
                  <c:v>42948</c:v>
                </c:pt>
                <c:pt idx="1437">
                  <c:v>42947</c:v>
                </c:pt>
                <c:pt idx="1438">
                  <c:v>42944</c:v>
                </c:pt>
                <c:pt idx="1439">
                  <c:v>42943</c:v>
                </c:pt>
                <c:pt idx="1440">
                  <c:v>42942</c:v>
                </c:pt>
                <c:pt idx="1441">
                  <c:v>42941</c:v>
                </c:pt>
                <c:pt idx="1442">
                  <c:v>42940</c:v>
                </c:pt>
                <c:pt idx="1443">
                  <c:v>42937</c:v>
                </c:pt>
                <c:pt idx="1444">
                  <c:v>42936</c:v>
                </c:pt>
                <c:pt idx="1445">
                  <c:v>42935</c:v>
                </c:pt>
                <c:pt idx="1446">
                  <c:v>42934</c:v>
                </c:pt>
                <c:pt idx="1447">
                  <c:v>42933</c:v>
                </c:pt>
                <c:pt idx="1448">
                  <c:v>42930</c:v>
                </c:pt>
                <c:pt idx="1449">
                  <c:v>42929</c:v>
                </c:pt>
                <c:pt idx="1450">
                  <c:v>42928</c:v>
                </c:pt>
                <c:pt idx="1451">
                  <c:v>42927</c:v>
                </c:pt>
                <c:pt idx="1452">
                  <c:v>42926</c:v>
                </c:pt>
                <c:pt idx="1453">
                  <c:v>42923</c:v>
                </c:pt>
                <c:pt idx="1454">
                  <c:v>42922</c:v>
                </c:pt>
                <c:pt idx="1455">
                  <c:v>42921</c:v>
                </c:pt>
                <c:pt idx="1456">
                  <c:v>42920</c:v>
                </c:pt>
                <c:pt idx="1457">
                  <c:v>42919</c:v>
                </c:pt>
                <c:pt idx="1458">
                  <c:v>42916</c:v>
                </c:pt>
                <c:pt idx="1459">
                  <c:v>42915</c:v>
                </c:pt>
                <c:pt idx="1460">
                  <c:v>42914</c:v>
                </c:pt>
                <c:pt idx="1461">
                  <c:v>42913</c:v>
                </c:pt>
                <c:pt idx="1462">
                  <c:v>42912</c:v>
                </c:pt>
                <c:pt idx="1463">
                  <c:v>42909</c:v>
                </c:pt>
                <c:pt idx="1464">
                  <c:v>42908</c:v>
                </c:pt>
                <c:pt idx="1465">
                  <c:v>42907</c:v>
                </c:pt>
                <c:pt idx="1466">
                  <c:v>42906</c:v>
                </c:pt>
                <c:pt idx="1467">
                  <c:v>42905</c:v>
                </c:pt>
                <c:pt idx="1468">
                  <c:v>42902</c:v>
                </c:pt>
                <c:pt idx="1469">
                  <c:v>42901</c:v>
                </c:pt>
                <c:pt idx="1470">
                  <c:v>42900</c:v>
                </c:pt>
                <c:pt idx="1471">
                  <c:v>42899</c:v>
                </c:pt>
                <c:pt idx="1472">
                  <c:v>42898</c:v>
                </c:pt>
                <c:pt idx="1473">
                  <c:v>42895</c:v>
                </c:pt>
                <c:pt idx="1474">
                  <c:v>42894</c:v>
                </c:pt>
                <c:pt idx="1475">
                  <c:v>42893</c:v>
                </c:pt>
                <c:pt idx="1476">
                  <c:v>42892</c:v>
                </c:pt>
                <c:pt idx="1477">
                  <c:v>42891</c:v>
                </c:pt>
                <c:pt idx="1478">
                  <c:v>42888</c:v>
                </c:pt>
                <c:pt idx="1479">
                  <c:v>42887</c:v>
                </c:pt>
                <c:pt idx="1480">
                  <c:v>42886</c:v>
                </c:pt>
                <c:pt idx="1481">
                  <c:v>42881</c:v>
                </c:pt>
                <c:pt idx="1482">
                  <c:v>42880</c:v>
                </c:pt>
                <c:pt idx="1483">
                  <c:v>42879</c:v>
                </c:pt>
                <c:pt idx="1484">
                  <c:v>42878</c:v>
                </c:pt>
                <c:pt idx="1485">
                  <c:v>42877</c:v>
                </c:pt>
                <c:pt idx="1486">
                  <c:v>42874</c:v>
                </c:pt>
                <c:pt idx="1487">
                  <c:v>42873</c:v>
                </c:pt>
                <c:pt idx="1488">
                  <c:v>42872</c:v>
                </c:pt>
                <c:pt idx="1489">
                  <c:v>42871</c:v>
                </c:pt>
                <c:pt idx="1490">
                  <c:v>42870</c:v>
                </c:pt>
                <c:pt idx="1491">
                  <c:v>42867</c:v>
                </c:pt>
                <c:pt idx="1492">
                  <c:v>42866</c:v>
                </c:pt>
                <c:pt idx="1493">
                  <c:v>42865</c:v>
                </c:pt>
                <c:pt idx="1494">
                  <c:v>42864</c:v>
                </c:pt>
                <c:pt idx="1495">
                  <c:v>42863</c:v>
                </c:pt>
                <c:pt idx="1496">
                  <c:v>42860</c:v>
                </c:pt>
                <c:pt idx="1497">
                  <c:v>42859</c:v>
                </c:pt>
                <c:pt idx="1498">
                  <c:v>42858</c:v>
                </c:pt>
                <c:pt idx="1499">
                  <c:v>42857</c:v>
                </c:pt>
                <c:pt idx="1500">
                  <c:v>42853</c:v>
                </c:pt>
                <c:pt idx="1501">
                  <c:v>42852</c:v>
                </c:pt>
                <c:pt idx="1502">
                  <c:v>42851</c:v>
                </c:pt>
                <c:pt idx="1503">
                  <c:v>42850</c:v>
                </c:pt>
                <c:pt idx="1504">
                  <c:v>42849</c:v>
                </c:pt>
                <c:pt idx="1505">
                  <c:v>42846</c:v>
                </c:pt>
                <c:pt idx="1506">
                  <c:v>42845</c:v>
                </c:pt>
                <c:pt idx="1507">
                  <c:v>42844</c:v>
                </c:pt>
                <c:pt idx="1508">
                  <c:v>42843</c:v>
                </c:pt>
                <c:pt idx="1509">
                  <c:v>42842</c:v>
                </c:pt>
                <c:pt idx="1510">
                  <c:v>42839</c:v>
                </c:pt>
                <c:pt idx="1511">
                  <c:v>42838</c:v>
                </c:pt>
                <c:pt idx="1512">
                  <c:v>42837</c:v>
                </c:pt>
                <c:pt idx="1513">
                  <c:v>42836</c:v>
                </c:pt>
                <c:pt idx="1514">
                  <c:v>42835</c:v>
                </c:pt>
                <c:pt idx="1515">
                  <c:v>42832</c:v>
                </c:pt>
                <c:pt idx="1516">
                  <c:v>42831</c:v>
                </c:pt>
                <c:pt idx="1517">
                  <c:v>42830</c:v>
                </c:pt>
                <c:pt idx="1518">
                  <c:v>42825</c:v>
                </c:pt>
                <c:pt idx="1519">
                  <c:v>42824</c:v>
                </c:pt>
                <c:pt idx="1520">
                  <c:v>42823</c:v>
                </c:pt>
                <c:pt idx="1521">
                  <c:v>42822</c:v>
                </c:pt>
                <c:pt idx="1522">
                  <c:v>42821</c:v>
                </c:pt>
                <c:pt idx="1523">
                  <c:v>42818</c:v>
                </c:pt>
                <c:pt idx="1524">
                  <c:v>42817</c:v>
                </c:pt>
                <c:pt idx="1525">
                  <c:v>42816</c:v>
                </c:pt>
                <c:pt idx="1526">
                  <c:v>42815</c:v>
                </c:pt>
                <c:pt idx="1527">
                  <c:v>42814</c:v>
                </c:pt>
                <c:pt idx="1528">
                  <c:v>42811</c:v>
                </c:pt>
                <c:pt idx="1529">
                  <c:v>42810</c:v>
                </c:pt>
                <c:pt idx="1530">
                  <c:v>42809</c:v>
                </c:pt>
                <c:pt idx="1531">
                  <c:v>42808</c:v>
                </c:pt>
                <c:pt idx="1532">
                  <c:v>42807</c:v>
                </c:pt>
                <c:pt idx="1533">
                  <c:v>42804</c:v>
                </c:pt>
                <c:pt idx="1534">
                  <c:v>42803</c:v>
                </c:pt>
                <c:pt idx="1535">
                  <c:v>42802</c:v>
                </c:pt>
                <c:pt idx="1536">
                  <c:v>42801</c:v>
                </c:pt>
                <c:pt idx="1537">
                  <c:v>42800</c:v>
                </c:pt>
                <c:pt idx="1538">
                  <c:v>42797</c:v>
                </c:pt>
                <c:pt idx="1539">
                  <c:v>42796</c:v>
                </c:pt>
                <c:pt idx="1540">
                  <c:v>42795</c:v>
                </c:pt>
                <c:pt idx="1541">
                  <c:v>42794</c:v>
                </c:pt>
                <c:pt idx="1542">
                  <c:v>42793</c:v>
                </c:pt>
                <c:pt idx="1543">
                  <c:v>42790</c:v>
                </c:pt>
                <c:pt idx="1544">
                  <c:v>42789</c:v>
                </c:pt>
                <c:pt idx="1545">
                  <c:v>42788</c:v>
                </c:pt>
                <c:pt idx="1546">
                  <c:v>42787</c:v>
                </c:pt>
                <c:pt idx="1547">
                  <c:v>42786</c:v>
                </c:pt>
                <c:pt idx="1548">
                  <c:v>42783</c:v>
                </c:pt>
                <c:pt idx="1549">
                  <c:v>42782</c:v>
                </c:pt>
                <c:pt idx="1550">
                  <c:v>42781</c:v>
                </c:pt>
                <c:pt idx="1551">
                  <c:v>42780</c:v>
                </c:pt>
                <c:pt idx="1552">
                  <c:v>42779</c:v>
                </c:pt>
                <c:pt idx="1553">
                  <c:v>42776</c:v>
                </c:pt>
                <c:pt idx="1554">
                  <c:v>42775</c:v>
                </c:pt>
                <c:pt idx="1555">
                  <c:v>42774</c:v>
                </c:pt>
                <c:pt idx="1556">
                  <c:v>42773</c:v>
                </c:pt>
                <c:pt idx="1557">
                  <c:v>42772</c:v>
                </c:pt>
                <c:pt idx="1558">
                  <c:v>42769</c:v>
                </c:pt>
                <c:pt idx="1559">
                  <c:v>42761</c:v>
                </c:pt>
                <c:pt idx="1560">
                  <c:v>42760</c:v>
                </c:pt>
                <c:pt idx="1561">
                  <c:v>42759</c:v>
                </c:pt>
                <c:pt idx="1562">
                  <c:v>42758</c:v>
                </c:pt>
                <c:pt idx="1563">
                  <c:v>42755</c:v>
                </c:pt>
                <c:pt idx="1564">
                  <c:v>42754</c:v>
                </c:pt>
                <c:pt idx="1565">
                  <c:v>42753</c:v>
                </c:pt>
                <c:pt idx="1566">
                  <c:v>42752</c:v>
                </c:pt>
                <c:pt idx="1567">
                  <c:v>42751</c:v>
                </c:pt>
                <c:pt idx="1568">
                  <c:v>42748</c:v>
                </c:pt>
                <c:pt idx="1569">
                  <c:v>42747</c:v>
                </c:pt>
                <c:pt idx="1570">
                  <c:v>42746</c:v>
                </c:pt>
                <c:pt idx="1571">
                  <c:v>42745</c:v>
                </c:pt>
                <c:pt idx="1572">
                  <c:v>42744</c:v>
                </c:pt>
                <c:pt idx="1573">
                  <c:v>42741</c:v>
                </c:pt>
                <c:pt idx="1574">
                  <c:v>42740</c:v>
                </c:pt>
                <c:pt idx="1575">
                  <c:v>42739</c:v>
                </c:pt>
                <c:pt idx="1576">
                  <c:v>42738</c:v>
                </c:pt>
                <c:pt idx="1577">
                  <c:v>42734</c:v>
                </c:pt>
                <c:pt idx="1578">
                  <c:v>42733</c:v>
                </c:pt>
                <c:pt idx="1579">
                  <c:v>42732</c:v>
                </c:pt>
                <c:pt idx="1580">
                  <c:v>42731</c:v>
                </c:pt>
                <c:pt idx="1581">
                  <c:v>42730</c:v>
                </c:pt>
                <c:pt idx="1582">
                  <c:v>42727</c:v>
                </c:pt>
                <c:pt idx="1583">
                  <c:v>42726</c:v>
                </c:pt>
                <c:pt idx="1584">
                  <c:v>42725</c:v>
                </c:pt>
                <c:pt idx="1585">
                  <c:v>42724</c:v>
                </c:pt>
                <c:pt idx="1586">
                  <c:v>42723</c:v>
                </c:pt>
                <c:pt idx="1587">
                  <c:v>42720</c:v>
                </c:pt>
                <c:pt idx="1588">
                  <c:v>42719</c:v>
                </c:pt>
                <c:pt idx="1589">
                  <c:v>42718</c:v>
                </c:pt>
                <c:pt idx="1590">
                  <c:v>42717</c:v>
                </c:pt>
                <c:pt idx="1591">
                  <c:v>42716</c:v>
                </c:pt>
                <c:pt idx="1592">
                  <c:v>42713</c:v>
                </c:pt>
                <c:pt idx="1593">
                  <c:v>42712</c:v>
                </c:pt>
                <c:pt idx="1594">
                  <c:v>42711</c:v>
                </c:pt>
                <c:pt idx="1595">
                  <c:v>42710</c:v>
                </c:pt>
                <c:pt idx="1596">
                  <c:v>42709</c:v>
                </c:pt>
                <c:pt idx="1597">
                  <c:v>42706</c:v>
                </c:pt>
                <c:pt idx="1598">
                  <c:v>42705</c:v>
                </c:pt>
                <c:pt idx="1599">
                  <c:v>42704</c:v>
                </c:pt>
                <c:pt idx="1600">
                  <c:v>42703</c:v>
                </c:pt>
                <c:pt idx="1601">
                  <c:v>42702</c:v>
                </c:pt>
                <c:pt idx="1602">
                  <c:v>42699</c:v>
                </c:pt>
                <c:pt idx="1603">
                  <c:v>42698</c:v>
                </c:pt>
                <c:pt idx="1604">
                  <c:v>42697</c:v>
                </c:pt>
                <c:pt idx="1605">
                  <c:v>42696</c:v>
                </c:pt>
                <c:pt idx="1606">
                  <c:v>42695</c:v>
                </c:pt>
                <c:pt idx="1607">
                  <c:v>42692</c:v>
                </c:pt>
                <c:pt idx="1608">
                  <c:v>42691</c:v>
                </c:pt>
                <c:pt idx="1609">
                  <c:v>42690</c:v>
                </c:pt>
                <c:pt idx="1610">
                  <c:v>42689</c:v>
                </c:pt>
                <c:pt idx="1611">
                  <c:v>42688</c:v>
                </c:pt>
                <c:pt idx="1612">
                  <c:v>42685</c:v>
                </c:pt>
                <c:pt idx="1613">
                  <c:v>42684</c:v>
                </c:pt>
                <c:pt idx="1614">
                  <c:v>42683</c:v>
                </c:pt>
                <c:pt idx="1615">
                  <c:v>42682</c:v>
                </c:pt>
                <c:pt idx="1616">
                  <c:v>42681</c:v>
                </c:pt>
                <c:pt idx="1617">
                  <c:v>42678</c:v>
                </c:pt>
                <c:pt idx="1618">
                  <c:v>42677</c:v>
                </c:pt>
                <c:pt idx="1619">
                  <c:v>42676</c:v>
                </c:pt>
                <c:pt idx="1620">
                  <c:v>42675</c:v>
                </c:pt>
                <c:pt idx="1621">
                  <c:v>42674</c:v>
                </c:pt>
                <c:pt idx="1622">
                  <c:v>42671</c:v>
                </c:pt>
                <c:pt idx="1623">
                  <c:v>42670</c:v>
                </c:pt>
                <c:pt idx="1624">
                  <c:v>42669</c:v>
                </c:pt>
                <c:pt idx="1625">
                  <c:v>42668</c:v>
                </c:pt>
                <c:pt idx="1626">
                  <c:v>42667</c:v>
                </c:pt>
                <c:pt idx="1627">
                  <c:v>42664</c:v>
                </c:pt>
                <c:pt idx="1628">
                  <c:v>42663</c:v>
                </c:pt>
                <c:pt idx="1629">
                  <c:v>42662</c:v>
                </c:pt>
                <c:pt idx="1630">
                  <c:v>42661</c:v>
                </c:pt>
                <c:pt idx="1631">
                  <c:v>42660</c:v>
                </c:pt>
                <c:pt idx="1632">
                  <c:v>42657</c:v>
                </c:pt>
                <c:pt idx="1633">
                  <c:v>42656</c:v>
                </c:pt>
                <c:pt idx="1634">
                  <c:v>42655</c:v>
                </c:pt>
                <c:pt idx="1635">
                  <c:v>42654</c:v>
                </c:pt>
                <c:pt idx="1636">
                  <c:v>42653</c:v>
                </c:pt>
                <c:pt idx="1637">
                  <c:v>42643</c:v>
                </c:pt>
                <c:pt idx="1638">
                  <c:v>42642</c:v>
                </c:pt>
                <c:pt idx="1639">
                  <c:v>42641</c:v>
                </c:pt>
                <c:pt idx="1640">
                  <c:v>42640</c:v>
                </c:pt>
                <c:pt idx="1641">
                  <c:v>42639</c:v>
                </c:pt>
                <c:pt idx="1642">
                  <c:v>42636</c:v>
                </c:pt>
                <c:pt idx="1643">
                  <c:v>42635</c:v>
                </c:pt>
                <c:pt idx="1644">
                  <c:v>42634</c:v>
                </c:pt>
                <c:pt idx="1645">
                  <c:v>42633</c:v>
                </c:pt>
                <c:pt idx="1646">
                  <c:v>42632</c:v>
                </c:pt>
                <c:pt idx="1647">
                  <c:v>42627</c:v>
                </c:pt>
                <c:pt idx="1648">
                  <c:v>42626</c:v>
                </c:pt>
                <c:pt idx="1649">
                  <c:v>42625</c:v>
                </c:pt>
                <c:pt idx="1650">
                  <c:v>42622</c:v>
                </c:pt>
                <c:pt idx="1651">
                  <c:v>42621</c:v>
                </c:pt>
                <c:pt idx="1652">
                  <c:v>42620</c:v>
                </c:pt>
                <c:pt idx="1653">
                  <c:v>42619</c:v>
                </c:pt>
                <c:pt idx="1654">
                  <c:v>42618</c:v>
                </c:pt>
                <c:pt idx="1655">
                  <c:v>42615</c:v>
                </c:pt>
                <c:pt idx="1656">
                  <c:v>42614</c:v>
                </c:pt>
                <c:pt idx="1657">
                  <c:v>42613</c:v>
                </c:pt>
                <c:pt idx="1658">
                  <c:v>42612</c:v>
                </c:pt>
                <c:pt idx="1659">
                  <c:v>42611</c:v>
                </c:pt>
                <c:pt idx="1660">
                  <c:v>42608</c:v>
                </c:pt>
                <c:pt idx="1661">
                  <c:v>42607</c:v>
                </c:pt>
                <c:pt idx="1662">
                  <c:v>42606</c:v>
                </c:pt>
                <c:pt idx="1663">
                  <c:v>42605</c:v>
                </c:pt>
                <c:pt idx="1664">
                  <c:v>42604</c:v>
                </c:pt>
                <c:pt idx="1665">
                  <c:v>42601</c:v>
                </c:pt>
                <c:pt idx="1666">
                  <c:v>42600</c:v>
                </c:pt>
                <c:pt idx="1667">
                  <c:v>42599</c:v>
                </c:pt>
                <c:pt idx="1668">
                  <c:v>42598</c:v>
                </c:pt>
                <c:pt idx="1669">
                  <c:v>42597</c:v>
                </c:pt>
                <c:pt idx="1670">
                  <c:v>42594</c:v>
                </c:pt>
                <c:pt idx="1671">
                  <c:v>42593</c:v>
                </c:pt>
                <c:pt idx="1672">
                  <c:v>42592</c:v>
                </c:pt>
                <c:pt idx="1673">
                  <c:v>42591</c:v>
                </c:pt>
                <c:pt idx="1674">
                  <c:v>42590</c:v>
                </c:pt>
                <c:pt idx="1675">
                  <c:v>42587</c:v>
                </c:pt>
                <c:pt idx="1676">
                  <c:v>42586</c:v>
                </c:pt>
                <c:pt idx="1677">
                  <c:v>42585</c:v>
                </c:pt>
                <c:pt idx="1678">
                  <c:v>42584</c:v>
                </c:pt>
                <c:pt idx="1679">
                  <c:v>42583</c:v>
                </c:pt>
                <c:pt idx="1680">
                  <c:v>42580</c:v>
                </c:pt>
                <c:pt idx="1681">
                  <c:v>42579</c:v>
                </c:pt>
                <c:pt idx="1682">
                  <c:v>42578</c:v>
                </c:pt>
                <c:pt idx="1683">
                  <c:v>42577</c:v>
                </c:pt>
                <c:pt idx="1684">
                  <c:v>42576</c:v>
                </c:pt>
                <c:pt idx="1685">
                  <c:v>42573</c:v>
                </c:pt>
                <c:pt idx="1686">
                  <c:v>42572</c:v>
                </c:pt>
                <c:pt idx="1687">
                  <c:v>42571</c:v>
                </c:pt>
                <c:pt idx="1688">
                  <c:v>42570</c:v>
                </c:pt>
                <c:pt idx="1689">
                  <c:v>42569</c:v>
                </c:pt>
                <c:pt idx="1690">
                  <c:v>42566</c:v>
                </c:pt>
                <c:pt idx="1691">
                  <c:v>42565</c:v>
                </c:pt>
                <c:pt idx="1692">
                  <c:v>42564</c:v>
                </c:pt>
                <c:pt idx="1693">
                  <c:v>42563</c:v>
                </c:pt>
                <c:pt idx="1694">
                  <c:v>42562</c:v>
                </c:pt>
                <c:pt idx="1695">
                  <c:v>42559</c:v>
                </c:pt>
                <c:pt idx="1696">
                  <c:v>42558</c:v>
                </c:pt>
                <c:pt idx="1697">
                  <c:v>42557</c:v>
                </c:pt>
                <c:pt idx="1698">
                  <c:v>42556</c:v>
                </c:pt>
                <c:pt idx="1699">
                  <c:v>42555</c:v>
                </c:pt>
                <c:pt idx="1700">
                  <c:v>42552</c:v>
                </c:pt>
                <c:pt idx="1701">
                  <c:v>42551</c:v>
                </c:pt>
                <c:pt idx="1702">
                  <c:v>42550</c:v>
                </c:pt>
                <c:pt idx="1703">
                  <c:v>42549</c:v>
                </c:pt>
                <c:pt idx="1704">
                  <c:v>42548</c:v>
                </c:pt>
                <c:pt idx="1705">
                  <c:v>42545</c:v>
                </c:pt>
                <c:pt idx="1706">
                  <c:v>42544</c:v>
                </c:pt>
                <c:pt idx="1707">
                  <c:v>42543</c:v>
                </c:pt>
                <c:pt idx="1708">
                  <c:v>42542</c:v>
                </c:pt>
                <c:pt idx="1709">
                  <c:v>42541</c:v>
                </c:pt>
                <c:pt idx="1710">
                  <c:v>42538</c:v>
                </c:pt>
                <c:pt idx="1711">
                  <c:v>42537</c:v>
                </c:pt>
                <c:pt idx="1712">
                  <c:v>42536</c:v>
                </c:pt>
                <c:pt idx="1713">
                  <c:v>42535</c:v>
                </c:pt>
                <c:pt idx="1714">
                  <c:v>42534</c:v>
                </c:pt>
                <c:pt idx="1715">
                  <c:v>42529</c:v>
                </c:pt>
                <c:pt idx="1716">
                  <c:v>42528</c:v>
                </c:pt>
                <c:pt idx="1717">
                  <c:v>42527</c:v>
                </c:pt>
                <c:pt idx="1718">
                  <c:v>42524</c:v>
                </c:pt>
                <c:pt idx="1719">
                  <c:v>42523</c:v>
                </c:pt>
                <c:pt idx="1720">
                  <c:v>42522</c:v>
                </c:pt>
                <c:pt idx="1721">
                  <c:v>42521</c:v>
                </c:pt>
                <c:pt idx="1722">
                  <c:v>42520</c:v>
                </c:pt>
                <c:pt idx="1723">
                  <c:v>42517</c:v>
                </c:pt>
                <c:pt idx="1724">
                  <c:v>42516</c:v>
                </c:pt>
                <c:pt idx="1725">
                  <c:v>42515</c:v>
                </c:pt>
                <c:pt idx="1726">
                  <c:v>42514</c:v>
                </c:pt>
                <c:pt idx="1727">
                  <c:v>42513</c:v>
                </c:pt>
                <c:pt idx="1728">
                  <c:v>42510</c:v>
                </c:pt>
                <c:pt idx="1729">
                  <c:v>42509</c:v>
                </c:pt>
                <c:pt idx="1730">
                  <c:v>42508</c:v>
                </c:pt>
                <c:pt idx="1731">
                  <c:v>42507</c:v>
                </c:pt>
                <c:pt idx="1732">
                  <c:v>42506</c:v>
                </c:pt>
                <c:pt idx="1733">
                  <c:v>42503</c:v>
                </c:pt>
                <c:pt idx="1734">
                  <c:v>42502</c:v>
                </c:pt>
                <c:pt idx="1735">
                  <c:v>42501</c:v>
                </c:pt>
                <c:pt idx="1736">
                  <c:v>42500</c:v>
                </c:pt>
                <c:pt idx="1737">
                  <c:v>42499</c:v>
                </c:pt>
                <c:pt idx="1738">
                  <c:v>42496</c:v>
                </c:pt>
                <c:pt idx="1739">
                  <c:v>42495</c:v>
                </c:pt>
                <c:pt idx="1740">
                  <c:v>42494</c:v>
                </c:pt>
                <c:pt idx="1741">
                  <c:v>42493</c:v>
                </c:pt>
                <c:pt idx="1742">
                  <c:v>42489</c:v>
                </c:pt>
                <c:pt idx="1743">
                  <c:v>42488</c:v>
                </c:pt>
                <c:pt idx="1744">
                  <c:v>42487</c:v>
                </c:pt>
                <c:pt idx="1745">
                  <c:v>42486</c:v>
                </c:pt>
                <c:pt idx="1746">
                  <c:v>42485</c:v>
                </c:pt>
                <c:pt idx="1747">
                  <c:v>42482</c:v>
                </c:pt>
                <c:pt idx="1748">
                  <c:v>42481</c:v>
                </c:pt>
                <c:pt idx="1749">
                  <c:v>42480</c:v>
                </c:pt>
                <c:pt idx="1750">
                  <c:v>42479</c:v>
                </c:pt>
                <c:pt idx="1751">
                  <c:v>42478</c:v>
                </c:pt>
                <c:pt idx="1752">
                  <c:v>42475</c:v>
                </c:pt>
                <c:pt idx="1753">
                  <c:v>42474</c:v>
                </c:pt>
                <c:pt idx="1754">
                  <c:v>42473</c:v>
                </c:pt>
                <c:pt idx="1755">
                  <c:v>42472</c:v>
                </c:pt>
                <c:pt idx="1756">
                  <c:v>42471</c:v>
                </c:pt>
                <c:pt idx="1757">
                  <c:v>42468</c:v>
                </c:pt>
                <c:pt idx="1758">
                  <c:v>42467</c:v>
                </c:pt>
                <c:pt idx="1759">
                  <c:v>42466</c:v>
                </c:pt>
                <c:pt idx="1760">
                  <c:v>42465</c:v>
                </c:pt>
                <c:pt idx="1761">
                  <c:v>42461</c:v>
                </c:pt>
                <c:pt idx="1762">
                  <c:v>42460</c:v>
                </c:pt>
                <c:pt idx="1763">
                  <c:v>42459</c:v>
                </c:pt>
                <c:pt idx="1764">
                  <c:v>42458</c:v>
                </c:pt>
                <c:pt idx="1765">
                  <c:v>42457</c:v>
                </c:pt>
                <c:pt idx="1766">
                  <c:v>42454</c:v>
                </c:pt>
                <c:pt idx="1767">
                  <c:v>42453</c:v>
                </c:pt>
                <c:pt idx="1768">
                  <c:v>42452</c:v>
                </c:pt>
                <c:pt idx="1769">
                  <c:v>42451</c:v>
                </c:pt>
                <c:pt idx="1770">
                  <c:v>42450</c:v>
                </c:pt>
                <c:pt idx="1771">
                  <c:v>42447</c:v>
                </c:pt>
                <c:pt idx="1772">
                  <c:v>42446</c:v>
                </c:pt>
                <c:pt idx="1773">
                  <c:v>42445</c:v>
                </c:pt>
                <c:pt idx="1774">
                  <c:v>42444</c:v>
                </c:pt>
                <c:pt idx="1775">
                  <c:v>42443</c:v>
                </c:pt>
                <c:pt idx="1776">
                  <c:v>42440</c:v>
                </c:pt>
                <c:pt idx="1777">
                  <c:v>42439</c:v>
                </c:pt>
                <c:pt idx="1778">
                  <c:v>42438</c:v>
                </c:pt>
                <c:pt idx="1779">
                  <c:v>42437</c:v>
                </c:pt>
                <c:pt idx="1780">
                  <c:v>42436</c:v>
                </c:pt>
                <c:pt idx="1781">
                  <c:v>42433</c:v>
                </c:pt>
                <c:pt idx="1782">
                  <c:v>42432</c:v>
                </c:pt>
                <c:pt idx="1783">
                  <c:v>42431</c:v>
                </c:pt>
                <c:pt idx="1784">
                  <c:v>42430</c:v>
                </c:pt>
                <c:pt idx="1785">
                  <c:v>42429</c:v>
                </c:pt>
                <c:pt idx="1786">
                  <c:v>42426</c:v>
                </c:pt>
                <c:pt idx="1787">
                  <c:v>42425</c:v>
                </c:pt>
                <c:pt idx="1788">
                  <c:v>42424</c:v>
                </c:pt>
                <c:pt idx="1789">
                  <c:v>42423</c:v>
                </c:pt>
                <c:pt idx="1790">
                  <c:v>42422</c:v>
                </c:pt>
                <c:pt idx="1791">
                  <c:v>42419</c:v>
                </c:pt>
                <c:pt idx="1792">
                  <c:v>42418</c:v>
                </c:pt>
                <c:pt idx="1793">
                  <c:v>42417</c:v>
                </c:pt>
                <c:pt idx="1794">
                  <c:v>42416</c:v>
                </c:pt>
                <c:pt idx="1795">
                  <c:v>42415</c:v>
                </c:pt>
                <c:pt idx="1796">
                  <c:v>42405</c:v>
                </c:pt>
                <c:pt idx="1797">
                  <c:v>42404</c:v>
                </c:pt>
                <c:pt idx="1798">
                  <c:v>42403</c:v>
                </c:pt>
                <c:pt idx="1799">
                  <c:v>42402</c:v>
                </c:pt>
                <c:pt idx="1800">
                  <c:v>42401</c:v>
                </c:pt>
                <c:pt idx="1801">
                  <c:v>42398</c:v>
                </c:pt>
                <c:pt idx="1802">
                  <c:v>42397</c:v>
                </c:pt>
                <c:pt idx="1803">
                  <c:v>42396</c:v>
                </c:pt>
                <c:pt idx="1804">
                  <c:v>42395</c:v>
                </c:pt>
                <c:pt idx="1805">
                  <c:v>42394</c:v>
                </c:pt>
                <c:pt idx="1806">
                  <c:v>42391</c:v>
                </c:pt>
                <c:pt idx="1807">
                  <c:v>42390</c:v>
                </c:pt>
                <c:pt idx="1808">
                  <c:v>42389</c:v>
                </c:pt>
                <c:pt idx="1809">
                  <c:v>42388</c:v>
                </c:pt>
                <c:pt idx="1810">
                  <c:v>42387</c:v>
                </c:pt>
                <c:pt idx="1811">
                  <c:v>42384</c:v>
                </c:pt>
                <c:pt idx="1812">
                  <c:v>42383</c:v>
                </c:pt>
                <c:pt idx="1813">
                  <c:v>42382</c:v>
                </c:pt>
                <c:pt idx="1814">
                  <c:v>42381</c:v>
                </c:pt>
                <c:pt idx="1815">
                  <c:v>42380</c:v>
                </c:pt>
                <c:pt idx="1816">
                  <c:v>42377</c:v>
                </c:pt>
                <c:pt idx="1817">
                  <c:v>42376</c:v>
                </c:pt>
                <c:pt idx="1818">
                  <c:v>42375</c:v>
                </c:pt>
                <c:pt idx="1819">
                  <c:v>42374</c:v>
                </c:pt>
                <c:pt idx="1820">
                  <c:v>42373</c:v>
                </c:pt>
                <c:pt idx="1821">
                  <c:v>42369</c:v>
                </c:pt>
                <c:pt idx="1822">
                  <c:v>42368</c:v>
                </c:pt>
                <c:pt idx="1823">
                  <c:v>42367</c:v>
                </c:pt>
                <c:pt idx="1824">
                  <c:v>42366</c:v>
                </c:pt>
                <c:pt idx="1825">
                  <c:v>42363</c:v>
                </c:pt>
                <c:pt idx="1826">
                  <c:v>42362</c:v>
                </c:pt>
                <c:pt idx="1827">
                  <c:v>42361</c:v>
                </c:pt>
                <c:pt idx="1828">
                  <c:v>42360</c:v>
                </c:pt>
                <c:pt idx="1829">
                  <c:v>42359</c:v>
                </c:pt>
                <c:pt idx="1830">
                  <c:v>42356</c:v>
                </c:pt>
                <c:pt idx="1831">
                  <c:v>42355</c:v>
                </c:pt>
                <c:pt idx="1832">
                  <c:v>42354</c:v>
                </c:pt>
                <c:pt idx="1833">
                  <c:v>42353</c:v>
                </c:pt>
                <c:pt idx="1834">
                  <c:v>42352</c:v>
                </c:pt>
                <c:pt idx="1835">
                  <c:v>42349</c:v>
                </c:pt>
                <c:pt idx="1836">
                  <c:v>42348</c:v>
                </c:pt>
                <c:pt idx="1837">
                  <c:v>42347</c:v>
                </c:pt>
                <c:pt idx="1838">
                  <c:v>42346</c:v>
                </c:pt>
                <c:pt idx="1839">
                  <c:v>42345</c:v>
                </c:pt>
                <c:pt idx="1840">
                  <c:v>42342</c:v>
                </c:pt>
                <c:pt idx="1841">
                  <c:v>42341</c:v>
                </c:pt>
                <c:pt idx="1842">
                  <c:v>42340</c:v>
                </c:pt>
                <c:pt idx="1843">
                  <c:v>42339</c:v>
                </c:pt>
                <c:pt idx="1844">
                  <c:v>42338</c:v>
                </c:pt>
                <c:pt idx="1845">
                  <c:v>42335</c:v>
                </c:pt>
                <c:pt idx="1846">
                  <c:v>42334</c:v>
                </c:pt>
                <c:pt idx="1847">
                  <c:v>42333</c:v>
                </c:pt>
                <c:pt idx="1848">
                  <c:v>42332</c:v>
                </c:pt>
                <c:pt idx="1849">
                  <c:v>42331</c:v>
                </c:pt>
                <c:pt idx="1850">
                  <c:v>42328</c:v>
                </c:pt>
                <c:pt idx="1851">
                  <c:v>42327</c:v>
                </c:pt>
                <c:pt idx="1852">
                  <c:v>42326</c:v>
                </c:pt>
                <c:pt idx="1853">
                  <c:v>42325</c:v>
                </c:pt>
                <c:pt idx="1854">
                  <c:v>42324</c:v>
                </c:pt>
                <c:pt idx="1855">
                  <c:v>42321</c:v>
                </c:pt>
                <c:pt idx="1856">
                  <c:v>42320</c:v>
                </c:pt>
                <c:pt idx="1857">
                  <c:v>42319</c:v>
                </c:pt>
                <c:pt idx="1858">
                  <c:v>42318</c:v>
                </c:pt>
                <c:pt idx="1859">
                  <c:v>42317</c:v>
                </c:pt>
                <c:pt idx="1860">
                  <c:v>42314</c:v>
                </c:pt>
                <c:pt idx="1861">
                  <c:v>42313</c:v>
                </c:pt>
                <c:pt idx="1862">
                  <c:v>42312</c:v>
                </c:pt>
                <c:pt idx="1863">
                  <c:v>42311</c:v>
                </c:pt>
                <c:pt idx="1864">
                  <c:v>42310</c:v>
                </c:pt>
                <c:pt idx="1865">
                  <c:v>42307</c:v>
                </c:pt>
                <c:pt idx="1866">
                  <c:v>42306</c:v>
                </c:pt>
                <c:pt idx="1867">
                  <c:v>42305</c:v>
                </c:pt>
                <c:pt idx="1868">
                  <c:v>42304</c:v>
                </c:pt>
                <c:pt idx="1869">
                  <c:v>42303</c:v>
                </c:pt>
                <c:pt idx="1870">
                  <c:v>42300</c:v>
                </c:pt>
                <c:pt idx="1871">
                  <c:v>42299</c:v>
                </c:pt>
                <c:pt idx="1872">
                  <c:v>42298</c:v>
                </c:pt>
                <c:pt idx="1873">
                  <c:v>42297</c:v>
                </c:pt>
                <c:pt idx="1874">
                  <c:v>42296</c:v>
                </c:pt>
                <c:pt idx="1875">
                  <c:v>42293</c:v>
                </c:pt>
                <c:pt idx="1876">
                  <c:v>42292</c:v>
                </c:pt>
                <c:pt idx="1877">
                  <c:v>42291</c:v>
                </c:pt>
                <c:pt idx="1878">
                  <c:v>42290</c:v>
                </c:pt>
                <c:pt idx="1879">
                  <c:v>42289</c:v>
                </c:pt>
                <c:pt idx="1880">
                  <c:v>42286</c:v>
                </c:pt>
                <c:pt idx="1881">
                  <c:v>42285</c:v>
                </c:pt>
                <c:pt idx="1882">
                  <c:v>42277</c:v>
                </c:pt>
                <c:pt idx="1883">
                  <c:v>42276</c:v>
                </c:pt>
                <c:pt idx="1884">
                  <c:v>42275</c:v>
                </c:pt>
                <c:pt idx="1885">
                  <c:v>42272</c:v>
                </c:pt>
                <c:pt idx="1886">
                  <c:v>42271</c:v>
                </c:pt>
                <c:pt idx="1887">
                  <c:v>42270</c:v>
                </c:pt>
                <c:pt idx="1888">
                  <c:v>42269</c:v>
                </c:pt>
                <c:pt idx="1889">
                  <c:v>42268</c:v>
                </c:pt>
                <c:pt idx="1890">
                  <c:v>42265</c:v>
                </c:pt>
                <c:pt idx="1891">
                  <c:v>42264</c:v>
                </c:pt>
                <c:pt idx="1892">
                  <c:v>42263</c:v>
                </c:pt>
                <c:pt idx="1893">
                  <c:v>42262</c:v>
                </c:pt>
                <c:pt idx="1894">
                  <c:v>42261</c:v>
                </c:pt>
                <c:pt idx="1895">
                  <c:v>42258</c:v>
                </c:pt>
                <c:pt idx="1896">
                  <c:v>42257</c:v>
                </c:pt>
                <c:pt idx="1897">
                  <c:v>42256</c:v>
                </c:pt>
                <c:pt idx="1898">
                  <c:v>42255</c:v>
                </c:pt>
                <c:pt idx="1899">
                  <c:v>42254</c:v>
                </c:pt>
                <c:pt idx="1900">
                  <c:v>42249</c:v>
                </c:pt>
                <c:pt idx="1901">
                  <c:v>42248</c:v>
                </c:pt>
                <c:pt idx="1902">
                  <c:v>42247</c:v>
                </c:pt>
                <c:pt idx="1903">
                  <c:v>42244</c:v>
                </c:pt>
                <c:pt idx="1904">
                  <c:v>42243</c:v>
                </c:pt>
                <c:pt idx="1905">
                  <c:v>42242</c:v>
                </c:pt>
                <c:pt idx="1906">
                  <c:v>42241</c:v>
                </c:pt>
                <c:pt idx="1907">
                  <c:v>42240</c:v>
                </c:pt>
                <c:pt idx="1908">
                  <c:v>42237</c:v>
                </c:pt>
                <c:pt idx="1909">
                  <c:v>42236</c:v>
                </c:pt>
                <c:pt idx="1910">
                  <c:v>42235</c:v>
                </c:pt>
                <c:pt idx="1911">
                  <c:v>42234</c:v>
                </c:pt>
                <c:pt idx="1912">
                  <c:v>42233</c:v>
                </c:pt>
                <c:pt idx="1913">
                  <c:v>42230</c:v>
                </c:pt>
                <c:pt idx="1914">
                  <c:v>42229</c:v>
                </c:pt>
                <c:pt idx="1915">
                  <c:v>42228</c:v>
                </c:pt>
                <c:pt idx="1916">
                  <c:v>42227</c:v>
                </c:pt>
                <c:pt idx="1917">
                  <c:v>42226</c:v>
                </c:pt>
                <c:pt idx="1918">
                  <c:v>42223</c:v>
                </c:pt>
                <c:pt idx="1919">
                  <c:v>42222</c:v>
                </c:pt>
                <c:pt idx="1920">
                  <c:v>42221</c:v>
                </c:pt>
                <c:pt idx="1921">
                  <c:v>42220</c:v>
                </c:pt>
                <c:pt idx="1922">
                  <c:v>42219</c:v>
                </c:pt>
                <c:pt idx="1923">
                  <c:v>42216</c:v>
                </c:pt>
                <c:pt idx="1924">
                  <c:v>42215</c:v>
                </c:pt>
                <c:pt idx="1925">
                  <c:v>42214</c:v>
                </c:pt>
                <c:pt idx="1926">
                  <c:v>42213</c:v>
                </c:pt>
                <c:pt idx="1927">
                  <c:v>42212</c:v>
                </c:pt>
                <c:pt idx="1928">
                  <c:v>42209</c:v>
                </c:pt>
                <c:pt idx="1929">
                  <c:v>42208</c:v>
                </c:pt>
                <c:pt idx="1930">
                  <c:v>42207</c:v>
                </c:pt>
                <c:pt idx="1931">
                  <c:v>42206</c:v>
                </c:pt>
                <c:pt idx="1932">
                  <c:v>42205</c:v>
                </c:pt>
                <c:pt idx="1933">
                  <c:v>42202</c:v>
                </c:pt>
                <c:pt idx="1934">
                  <c:v>42201</c:v>
                </c:pt>
                <c:pt idx="1935">
                  <c:v>42200</c:v>
                </c:pt>
                <c:pt idx="1936">
                  <c:v>42199</c:v>
                </c:pt>
                <c:pt idx="1937">
                  <c:v>42198</c:v>
                </c:pt>
                <c:pt idx="1938">
                  <c:v>42195</c:v>
                </c:pt>
                <c:pt idx="1939">
                  <c:v>42194</c:v>
                </c:pt>
                <c:pt idx="1940">
                  <c:v>42193</c:v>
                </c:pt>
                <c:pt idx="1941">
                  <c:v>42192</c:v>
                </c:pt>
                <c:pt idx="1942">
                  <c:v>42191</c:v>
                </c:pt>
                <c:pt idx="1943">
                  <c:v>42188</c:v>
                </c:pt>
                <c:pt idx="1944">
                  <c:v>42187</c:v>
                </c:pt>
                <c:pt idx="1945">
                  <c:v>42186</c:v>
                </c:pt>
                <c:pt idx="1946">
                  <c:v>42185</c:v>
                </c:pt>
                <c:pt idx="1947">
                  <c:v>42184</c:v>
                </c:pt>
                <c:pt idx="1948">
                  <c:v>42181</c:v>
                </c:pt>
                <c:pt idx="1949">
                  <c:v>42180</c:v>
                </c:pt>
                <c:pt idx="1950">
                  <c:v>42179</c:v>
                </c:pt>
                <c:pt idx="1951">
                  <c:v>42178</c:v>
                </c:pt>
                <c:pt idx="1952">
                  <c:v>42174</c:v>
                </c:pt>
                <c:pt idx="1953">
                  <c:v>42173</c:v>
                </c:pt>
                <c:pt idx="1954">
                  <c:v>42172</c:v>
                </c:pt>
                <c:pt idx="1955">
                  <c:v>42171</c:v>
                </c:pt>
                <c:pt idx="1956">
                  <c:v>42170</c:v>
                </c:pt>
                <c:pt idx="1957">
                  <c:v>42167</c:v>
                </c:pt>
                <c:pt idx="1958">
                  <c:v>42166</c:v>
                </c:pt>
                <c:pt idx="1959">
                  <c:v>42165</c:v>
                </c:pt>
                <c:pt idx="1960">
                  <c:v>42164</c:v>
                </c:pt>
                <c:pt idx="1961">
                  <c:v>42163</c:v>
                </c:pt>
                <c:pt idx="1962">
                  <c:v>42160</c:v>
                </c:pt>
                <c:pt idx="1963">
                  <c:v>42159</c:v>
                </c:pt>
                <c:pt idx="1964">
                  <c:v>42158</c:v>
                </c:pt>
                <c:pt idx="1965">
                  <c:v>42157</c:v>
                </c:pt>
                <c:pt idx="1966">
                  <c:v>42156</c:v>
                </c:pt>
                <c:pt idx="1967">
                  <c:v>42153</c:v>
                </c:pt>
                <c:pt idx="1968">
                  <c:v>42152</c:v>
                </c:pt>
                <c:pt idx="1969">
                  <c:v>42151</c:v>
                </c:pt>
                <c:pt idx="1970">
                  <c:v>42150</c:v>
                </c:pt>
                <c:pt idx="1971">
                  <c:v>42149</c:v>
                </c:pt>
                <c:pt idx="1972">
                  <c:v>42146</c:v>
                </c:pt>
                <c:pt idx="1973">
                  <c:v>42145</c:v>
                </c:pt>
                <c:pt idx="1974">
                  <c:v>42144</c:v>
                </c:pt>
                <c:pt idx="1975">
                  <c:v>42143</c:v>
                </c:pt>
                <c:pt idx="1976">
                  <c:v>42142</c:v>
                </c:pt>
                <c:pt idx="1977">
                  <c:v>42139</c:v>
                </c:pt>
                <c:pt idx="1978">
                  <c:v>42138</c:v>
                </c:pt>
                <c:pt idx="1979">
                  <c:v>42137</c:v>
                </c:pt>
                <c:pt idx="1980">
                  <c:v>42136</c:v>
                </c:pt>
                <c:pt idx="1981">
                  <c:v>42135</c:v>
                </c:pt>
                <c:pt idx="1982">
                  <c:v>42132</c:v>
                </c:pt>
                <c:pt idx="1983">
                  <c:v>42131</c:v>
                </c:pt>
                <c:pt idx="1984">
                  <c:v>42130</c:v>
                </c:pt>
                <c:pt idx="1985">
                  <c:v>42129</c:v>
                </c:pt>
                <c:pt idx="1986">
                  <c:v>42128</c:v>
                </c:pt>
                <c:pt idx="1987">
                  <c:v>42124</c:v>
                </c:pt>
                <c:pt idx="1988">
                  <c:v>42123</c:v>
                </c:pt>
                <c:pt idx="1989">
                  <c:v>42122</c:v>
                </c:pt>
                <c:pt idx="1990">
                  <c:v>42121</c:v>
                </c:pt>
                <c:pt idx="1991">
                  <c:v>42118</c:v>
                </c:pt>
                <c:pt idx="1992">
                  <c:v>42117</c:v>
                </c:pt>
                <c:pt idx="1993">
                  <c:v>42116</c:v>
                </c:pt>
                <c:pt idx="1994">
                  <c:v>42115</c:v>
                </c:pt>
                <c:pt idx="1995">
                  <c:v>42114</c:v>
                </c:pt>
                <c:pt idx="1996">
                  <c:v>42111</c:v>
                </c:pt>
                <c:pt idx="1997">
                  <c:v>42110</c:v>
                </c:pt>
                <c:pt idx="1998">
                  <c:v>42109</c:v>
                </c:pt>
                <c:pt idx="1999">
                  <c:v>42108</c:v>
                </c:pt>
                <c:pt idx="2000">
                  <c:v>42107</c:v>
                </c:pt>
                <c:pt idx="2001">
                  <c:v>42104</c:v>
                </c:pt>
                <c:pt idx="2002">
                  <c:v>42103</c:v>
                </c:pt>
                <c:pt idx="2003">
                  <c:v>42102</c:v>
                </c:pt>
                <c:pt idx="2004">
                  <c:v>42101</c:v>
                </c:pt>
                <c:pt idx="2005">
                  <c:v>42097</c:v>
                </c:pt>
                <c:pt idx="2006">
                  <c:v>42096</c:v>
                </c:pt>
                <c:pt idx="2007">
                  <c:v>42095</c:v>
                </c:pt>
                <c:pt idx="2008">
                  <c:v>42094</c:v>
                </c:pt>
                <c:pt idx="2009">
                  <c:v>42093</c:v>
                </c:pt>
                <c:pt idx="2010">
                  <c:v>42090</c:v>
                </c:pt>
                <c:pt idx="2011">
                  <c:v>42089</c:v>
                </c:pt>
                <c:pt idx="2012">
                  <c:v>42088</c:v>
                </c:pt>
                <c:pt idx="2013">
                  <c:v>42087</c:v>
                </c:pt>
                <c:pt idx="2014">
                  <c:v>42086</c:v>
                </c:pt>
                <c:pt idx="2015">
                  <c:v>42083</c:v>
                </c:pt>
                <c:pt idx="2016">
                  <c:v>42082</c:v>
                </c:pt>
                <c:pt idx="2017">
                  <c:v>42081</c:v>
                </c:pt>
                <c:pt idx="2018">
                  <c:v>42080</c:v>
                </c:pt>
                <c:pt idx="2019">
                  <c:v>42079</c:v>
                </c:pt>
                <c:pt idx="2020">
                  <c:v>42076</c:v>
                </c:pt>
                <c:pt idx="2021">
                  <c:v>42075</c:v>
                </c:pt>
                <c:pt idx="2022">
                  <c:v>42074</c:v>
                </c:pt>
                <c:pt idx="2023">
                  <c:v>42073</c:v>
                </c:pt>
                <c:pt idx="2024">
                  <c:v>42072</c:v>
                </c:pt>
                <c:pt idx="2025">
                  <c:v>42069</c:v>
                </c:pt>
                <c:pt idx="2026">
                  <c:v>42068</c:v>
                </c:pt>
                <c:pt idx="2027">
                  <c:v>42067</c:v>
                </c:pt>
                <c:pt idx="2028">
                  <c:v>42066</c:v>
                </c:pt>
                <c:pt idx="2029">
                  <c:v>42065</c:v>
                </c:pt>
                <c:pt idx="2030">
                  <c:v>42062</c:v>
                </c:pt>
                <c:pt idx="2031">
                  <c:v>42061</c:v>
                </c:pt>
                <c:pt idx="2032">
                  <c:v>42060</c:v>
                </c:pt>
                <c:pt idx="2033">
                  <c:v>42052</c:v>
                </c:pt>
                <c:pt idx="2034">
                  <c:v>42051</c:v>
                </c:pt>
                <c:pt idx="2035">
                  <c:v>42048</c:v>
                </c:pt>
                <c:pt idx="2036">
                  <c:v>42047</c:v>
                </c:pt>
                <c:pt idx="2037">
                  <c:v>42046</c:v>
                </c:pt>
                <c:pt idx="2038">
                  <c:v>42045</c:v>
                </c:pt>
                <c:pt idx="2039">
                  <c:v>42044</c:v>
                </c:pt>
                <c:pt idx="2040">
                  <c:v>42041</c:v>
                </c:pt>
                <c:pt idx="2041">
                  <c:v>42040</c:v>
                </c:pt>
                <c:pt idx="2042">
                  <c:v>42039</c:v>
                </c:pt>
                <c:pt idx="2043">
                  <c:v>42038</c:v>
                </c:pt>
                <c:pt idx="2044">
                  <c:v>42037</c:v>
                </c:pt>
                <c:pt idx="2045">
                  <c:v>42034</c:v>
                </c:pt>
                <c:pt idx="2046">
                  <c:v>42033</c:v>
                </c:pt>
                <c:pt idx="2047">
                  <c:v>42032</c:v>
                </c:pt>
                <c:pt idx="2048">
                  <c:v>42031</c:v>
                </c:pt>
                <c:pt idx="2049">
                  <c:v>42030</c:v>
                </c:pt>
                <c:pt idx="2050">
                  <c:v>42027</c:v>
                </c:pt>
                <c:pt idx="2051">
                  <c:v>42026</c:v>
                </c:pt>
                <c:pt idx="2052">
                  <c:v>42025</c:v>
                </c:pt>
                <c:pt idx="2053">
                  <c:v>42024</c:v>
                </c:pt>
                <c:pt idx="2054">
                  <c:v>42023</c:v>
                </c:pt>
                <c:pt idx="2055">
                  <c:v>42020</c:v>
                </c:pt>
                <c:pt idx="2056">
                  <c:v>42019</c:v>
                </c:pt>
                <c:pt idx="2057">
                  <c:v>42018</c:v>
                </c:pt>
                <c:pt idx="2058">
                  <c:v>42017</c:v>
                </c:pt>
                <c:pt idx="2059">
                  <c:v>42016</c:v>
                </c:pt>
                <c:pt idx="2060">
                  <c:v>42013</c:v>
                </c:pt>
                <c:pt idx="2061">
                  <c:v>42012</c:v>
                </c:pt>
                <c:pt idx="2062">
                  <c:v>42011</c:v>
                </c:pt>
                <c:pt idx="2063">
                  <c:v>42010</c:v>
                </c:pt>
                <c:pt idx="2064">
                  <c:v>42009</c:v>
                </c:pt>
                <c:pt idx="2065">
                  <c:v>42004</c:v>
                </c:pt>
                <c:pt idx="2066">
                  <c:v>42003</c:v>
                </c:pt>
                <c:pt idx="2067">
                  <c:v>42002</c:v>
                </c:pt>
                <c:pt idx="2068">
                  <c:v>41999</c:v>
                </c:pt>
                <c:pt idx="2069">
                  <c:v>41998</c:v>
                </c:pt>
                <c:pt idx="2070">
                  <c:v>41997</c:v>
                </c:pt>
                <c:pt idx="2071">
                  <c:v>41996</c:v>
                </c:pt>
                <c:pt idx="2072">
                  <c:v>41995</c:v>
                </c:pt>
                <c:pt idx="2073">
                  <c:v>41992</c:v>
                </c:pt>
                <c:pt idx="2074">
                  <c:v>41991</c:v>
                </c:pt>
                <c:pt idx="2075">
                  <c:v>41990</c:v>
                </c:pt>
                <c:pt idx="2076">
                  <c:v>41989</c:v>
                </c:pt>
                <c:pt idx="2077">
                  <c:v>41988</c:v>
                </c:pt>
                <c:pt idx="2078">
                  <c:v>41985</c:v>
                </c:pt>
                <c:pt idx="2079">
                  <c:v>41984</c:v>
                </c:pt>
                <c:pt idx="2080">
                  <c:v>41983</c:v>
                </c:pt>
                <c:pt idx="2081">
                  <c:v>41982</c:v>
                </c:pt>
                <c:pt idx="2082">
                  <c:v>41981</c:v>
                </c:pt>
                <c:pt idx="2083">
                  <c:v>41978</c:v>
                </c:pt>
                <c:pt idx="2084">
                  <c:v>41977</c:v>
                </c:pt>
                <c:pt idx="2085">
                  <c:v>41976</c:v>
                </c:pt>
                <c:pt idx="2086">
                  <c:v>41975</c:v>
                </c:pt>
                <c:pt idx="2087">
                  <c:v>41974</c:v>
                </c:pt>
                <c:pt idx="2088">
                  <c:v>41971</c:v>
                </c:pt>
                <c:pt idx="2089">
                  <c:v>41970</c:v>
                </c:pt>
                <c:pt idx="2090">
                  <c:v>41969</c:v>
                </c:pt>
                <c:pt idx="2091">
                  <c:v>41968</c:v>
                </c:pt>
                <c:pt idx="2092">
                  <c:v>41967</c:v>
                </c:pt>
                <c:pt idx="2093">
                  <c:v>41964</c:v>
                </c:pt>
                <c:pt idx="2094">
                  <c:v>41963</c:v>
                </c:pt>
                <c:pt idx="2095">
                  <c:v>41962</c:v>
                </c:pt>
                <c:pt idx="2096">
                  <c:v>41961</c:v>
                </c:pt>
                <c:pt idx="2097">
                  <c:v>41960</c:v>
                </c:pt>
                <c:pt idx="2098">
                  <c:v>41957</c:v>
                </c:pt>
                <c:pt idx="2099">
                  <c:v>41956</c:v>
                </c:pt>
                <c:pt idx="2100">
                  <c:v>41955</c:v>
                </c:pt>
                <c:pt idx="2101">
                  <c:v>41954</c:v>
                </c:pt>
                <c:pt idx="2102">
                  <c:v>41953</c:v>
                </c:pt>
                <c:pt idx="2103">
                  <c:v>41950</c:v>
                </c:pt>
                <c:pt idx="2104">
                  <c:v>41949</c:v>
                </c:pt>
                <c:pt idx="2105">
                  <c:v>41948</c:v>
                </c:pt>
                <c:pt idx="2106">
                  <c:v>41947</c:v>
                </c:pt>
                <c:pt idx="2107">
                  <c:v>41946</c:v>
                </c:pt>
                <c:pt idx="2108">
                  <c:v>41943</c:v>
                </c:pt>
                <c:pt idx="2109">
                  <c:v>41942</c:v>
                </c:pt>
                <c:pt idx="2110">
                  <c:v>41941</c:v>
                </c:pt>
                <c:pt idx="2111">
                  <c:v>41940</c:v>
                </c:pt>
                <c:pt idx="2112">
                  <c:v>41939</c:v>
                </c:pt>
                <c:pt idx="2113">
                  <c:v>41936</c:v>
                </c:pt>
                <c:pt idx="2114">
                  <c:v>41935</c:v>
                </c:pt>
                <c:pt idx="2115">
                  <c:v>41934</c:v>
                </c:pt>
                <c:pt idx="2116">
                  <c:v>41933</c:v>
                </c:pt>
                <c:pt idx="2117">
                  <c:v>41932</c:v>
                </c:pt>
                <c:pt idx="2118">
                  <c:v>41929</c:v>
                </c:pt>
                <c:pt idx="2119">
                  <c:v>41928</c:v>
                </c:pt>
                <c:pt idx="2120">
                  <c:v>41927</c:v>
                </c:pt>
                <c:pt idx="2121">
                  <c:v>41926</c:v>
                </c:pt>
                <c:pt idx="2122">
                  <c:v>41925</c:v>
                </c:pt>
                <c:pt idx="2123">
                  <c:v>41922</c:v>
                </c:pt>
                <c:pt idx="2124">
                  <c:v>41921</c:v>
                </c:pt>
                <c:pt idx="2125">
                  <c:v>41920</c:v>
                </c:pt>
                <c:pt idx="2126">
                  <c:v>41912</c:v>
                </c:pt>
                <c:pt idx="2127">
                  <c:v>41911</c:v>
                </c:pt>
                <c:pt idx="2128">
                  <c:v>41908</c:v>
                </c:pt>
                <c:pt idx="2129">
                  <c:v>41907</c:v>
                </c:pt>
                <c:pt idx="2130">
                  <c:v>41906</c:v>
                </c:pt>
                <c:pt idx="2131">
                  <c:v>41905</c:v>
                </c:pt>
                <c:pt idx="2132">
                  <c:v>41904</c:v>
                </c:pt>
                <c:pt idx="2133">
                  <c:v>41901</c:v>
                </c:pt>
                <c:pt idx="2134">
                  <c:v>41900</c:v>
                </c:pt>
                <c:pt idx="2135">
                  <c:v>41899</c:v>
                </c:pt>
                <c:pt idx="2136">
                  <c:v>41898</c:v>
                </c:pt>
                <c:pt idx="2137">
                  <c:v>41897</c:v>
                </c:pt>
                <c:pt idx="2138">
                  <c:v>41894</c:v>
                </c:pt>
                <c:pt idx="2139">
                  <c:v>41893</c:v>
                </c:pt>
                <c:pt idx="2140">
                  <c:v>41892</c:v>
                </c:pt>
                <c:pt idx="2141">
                  <c:v>41891</c:v>
                </c:pt>
                <c:pt idx="2142">
                  <c:v>41887</c:v>
                </c:pt>
                <c:pt idx="2143">
                  <c:v>41886</c:v>
                </c:pt>
                <c:pt idx="2144">
                  <c:v>41885</c:v>
                </c:pt>
                <c:pt idx="2145">
                  <c:v>41884</c:v>
                </c:pt>
                <c:pt idx="2146">
                  <c:v>41883</c:v>
                </c:pt>
                <c:pt idx="2147">
                  <c:v>41880</c:v>
                </c:pt>
                <c:pt idx="2148">
                  <c:v>41879</c:v>
                </c:pt>
                <c:pt idx="2149">
                  <c:v>41878</c:v>
                </c:pt>
                <c:pt idx="2150">
                  <c:v>41877</c:v>
                </c:pt>
                <c:pt idx="2151">
                  <c:v>41876</c:v>
                </c:pt>
                <c:pt idx="2152">
                  <c:v>41873</c:v>
                </c:pt>
                <c:pt idx="2153">
                  <c:v>41872</c:v>
                </c:pt>
                <c:pt idx="2154">
                  <c:v>41871</c:v>
                </c:pt>
                <c:pt idx="2155">
                  <c:v>41870</c:v>
                </c:pt>
                <c:pt idx="2156">
                  <c:v>41869</c:v>
                </c:pt>
                <c:pt idx="2157">
                  <c:v>41866</c:v>
                </c:pt>
                <c:pt idx="2158">
                  <c:v>41865</c:v>
                </c:pt>
                <c:pt idx="2159">
                  <c:v>41864</c:v>
                </c:pt>
                <c:pt idx="2160">
                  <c:v>41863</c:v>
                </c:pt>
                <c:pt idx="2161">
                  <c:v>41862</c:v>
                </c:pt>
                <c:pt idx="2162">
                  <c:v>41859</c:v>
                </c:pt>
                <c:pt idx="2163">
                  <c:v>41858</c:v>
                </c:pt>
                <c:pt idx="2164">
                  <c:v>41857</c:v>
                </c:pt>
                <c:pt idx="2165">
                  <c:v>41856</c:v>
                </c:pt>
                <c:pt idx="2166">
                  <c:v>41855</c:v>
                </c:pt>
                <c:pt idx="2167">
                  <c:v>41852</c:v>
                </c:pt>
                <c:pt idx="2168">
                  <c:v>41851</c:v>
                </c:pt>
                <c:pt idx="2169">
                  <c:v>41850</c:v>
                </c:pt>
                <c:pt idx="2170">
                  <c:v>41849</c:v>
                </c:pt>
                <c:pt idx="2171">
                  <c:v>41848</c:v>
                </c:pt>
                <c:pt idx="2172">
                  <c:v>41845</c:v>
                </c:pt>
                <c:pt idx="2173">
                  <c:v>41844</c:v>
                </c:pt>
                <c:pt idx="2174">
                  <c:v>41843</c:v>
                </c:pt>
                <c:pt idx="2175">
                  <c:v>41842</c:v>
                </c:pt>
                <c:pt idx="2176">
                  <c:v>41841</c:v>
                </c:pt>
                <c:pt idx="2177">
                  <c:v>41838</c:v>
                </c:pt>
                <c:pt idx="2178">
                  <c:v>41837</c:v>
                </c:pt>
                <c:pt idx="2179">
                  <c:v>41836</c:v>
                </c:pt>
                <c:pt idx="2180">
                  <c:v>41835</c:v>
                </c:pt>
                <c:pt idx="2181">
                  <c:v>41834</c:v>
                </c:pt>
                <c:pt idx="2182">
                  <c:v>41831</c:v>
                </c:pt>
                <c:pt idx="2183">
                  <c:v>41830</c:v>
                </c:pt>
                <c:pt idx="2184">
                  <c:v>41829</c:v>
                </c:pt>
                <c:pt idx="2185">
                  <c:v>41828</c:v>
                </c:pt>
                <c:pt idx="2186">
                  <c:v>41827</c:v>
                </c:pt>
                <c:pt idx="2187">
                  <c:v>41824</c:v>
                </c:pt>
                <c:pt idx="2188">
                  <c:v>41823</c:v>
                </c:pt>
                <c:pt idx="2189">
                  <c:v>41822</c:v>
                </c:pt>
                <c:pt idx="2190">
                  <c:v>41821</c:v>
                </c:pt>
                <c:pt idx="2191">
                  <c:v>41820</c:v>
                </c:pt>
                <c:pt idx="2192">
                  <c:v>41817</c:v>
                </c:pt>
                <c:pt idx="2193">
                  <c:v>41816</c:v>
                </c:pt>
                <c:pt idx="2194">
                  <c:v>41815</c:v>
                </c:pt>
                <c:pt idx="2195">
                  <c:v>41814</c:v>
                </c:pt>
                <c:pt idx="2196">
                  <c:v>41813</c:v>
                </c:pt>
                <c:pt idx="2197">
                  <c:v>41810</c:v>
                </c:pt>
                <c:pt idx="2198">
                  <c:v>41809</c:v>
                </c:pt>
                <c:pt idx="2199">
                  <c:v>41808</c:v>
                </c:pt>
                <c:pt idx="2200">
                  <c:v>41807</c:v>
                </c:pt>
                <c:pt idx="2201">
                  <c:v>41806</c:v>
                </c:pt>
                <c:pt idx="2202">
                  <c:v>41803</c:v>
                </c:pt>
                <c:pt idx="2203">
                  <c:v>41802</c:v>
                </c:pt>
                <c:pt idx="2204">
                  <c:v>41801</c:v>
                </c:pt>
                <c:pt idx="2205">
                  <c:v>41800</c:v>
                </c:pt>
                <c:pt idx="2206">
                  <c:v>41799</c:v>
                </c:pt>
                <c:pt idx="2207">
                  <c:v>41796</c:v>
                </c:pt>
                <c:pt idx="2208">
                  <c:v>41795</c:v>
                </c:pt>
                <c:pt idx="2209">
                  <c:v>41794</c:v>
                </c:pt>
                <c:pt idx="2210">
                  <c:v>41793</c:v>
                </c:pt>
                <c:pt idx="2211">
                  <c:v>41789</c:v>
                </c:pt>
                <c:pt idx="2212">
                  <c:v>41788</c:v>
                </c:pt>
                <c:pt idx="2213">
                  <c:v>41787</c:v>
                </c:pt>
                <c:pt idx="2214">
                  <c:v>41786</c:v>
                </c:pt>
                <c:pt idx="2215">
                  <c:v>41785</c:v>
                </c:pt>
                <c:pt idx="2216">
                  <c:v>41782</c:v>
                </c:pt>
                <c:pt idx="2217">
                  <c:v>41781</c:v>
                </c:pt>
                <c:pt idx="2218">
                  <c:v>41780</c:v>
                </c:pt>
                <c:pt idx="2219">
                  <c:v>41779</c:v>
                </c:pt>
                <c:pt idx="2220">
                  <c:v>41778</c:v>
                </c:pt>
                <c:pt idx="2221">
                  <c:v>41775</c:v>
                </c:pt>
                <c:pt idx="2222">
                  <c:v>41774</c:v>
                </c:pt>
                <c:pt idx="2223">
                  <c:v>41773</c:v>
                </c:pt>
                <c:pt idx="2224">
                  <c:v>41772</c:v>
                </c:pt>
                <c:pt idx="2225">
                  <c:v>41771</c:v>
                </c:pt>
                <c:pt idx="2226">
                  <c:v>41768</c:v>
                </c:pt>
                <c:pt idx="2227">
                  <c:v>41767</c:v>
                </c:pt>
                <c:pt idx="2228">
                  <c:v>41766</c:v>
                </c:pt>
                <c:pt idx="2229">
                  <c:v>41765</c:v>
                </c:pt>
                <c:pt idx="2230">
                  <c:v>41764</c:v>
                </c:pt>
                <c:pt idx="2231">
                  <c:v>41759</c:v>
                </c:pt>
                <c:pt idx="2232">
                  <c:v>41758</c:v>
                </c:pt>
                <c:pt idx="2233">
                  <c:v>41757</c:v>
                </c:pt>
                <c:pt idx="2234">
                  <c:v>41754</c:v>
                </c:pt>
                <c:pt idx="2235">
                  <c:v>41753</c:v>
                </c:pt>
                <c:pt idx="2236">
                  <c:v>41752</c:v>
                </c:pt>
                <c:pt idx="2237">
                  <c:v>41751</c:v>
                </c:pt>
                <c:pt idx="2238">
                  <c:v>41750</c:v>
                </c:pt>
                <c:pt idx="2239">
                  <c:v>41747</c:v>
                </c:pt>
                <c:pt idx="2240">
                  <c:v>41746</c:v>
                </c:pt>
                <c:pt idx="2241">
                  <c:v>41745</c:v>
                </c:pt>
                <c:pt idx="2242">
                  <c:v>41744</c:v>
                </c:pt>
                <c:pt idx="2243">
                  <c:v>41743</c:v>
                </c:pt>
                <c:pt idx="2244">
                  <c:v>41740</c:v>
                </c:pt>
                <c:pt idx="2245">
                  <c:v>41739</c:v>
                </c:pt>
                <c:pt idx="2246">
                  <c:v>41738</c:v>
                </c:pt>
                <c:pt idx="2247">
                  <c:v>41737</c:v>
                </c:pt>
                <c:pt idx="2248">
                  <c:v>41733</c:v>
                </c:pt>
                <c:pt idx="2249">
                  <c:v>41732</c:v>
                </c:pt>
                <c:pt idx="2250">
                  <c:v>41731</c:v>
                </c:pt>
                <c:pt idx="2251">
                  <c:v>41730</c:v>
                </c:pt>
                <c:pt idx="2252">
                  <c:v>41729</c:v>
                </c:pt>
                <c:pt idx="2253">
                  <c:v>41726</c:v>
                </c:pt>
                <c:pt idx="2254">
                  <c:v>41725</c:v>
                </c:pt>
                <c:pt idx="2255">
                  <c:v>41724</c:v>
                </c:pt>
                <c:pt idx="2256">
                  <c:v>41723</c:v>
                </c:pt>
                <c:pt idx="2257">
                  <c:v>41722</c:v>
                </c:pt>
                <c:pt idx="2258">
                  <c:v>41719</c:v>
                </c:pt>
                <c:pt idx="2259">
                  <c:v>41718</c:v>
                </c:pt>
                <c:pt idx="2260">
                  <c:v>41717</c:v>
                </c:pt>
                <c:pt idx="2261">
                  <c:v>41716</c:v>
                </c:pt>
                <c:pt idx="2262">
                  <c:v>41715</c:v>
                </c:pt>
                <c:pt idx="2263">
                  <c:v>41712</c:v>
                </c:pt>
                <c:pt idx="2264">
                  <c:v>41711</c:v>
                </c:pt>
                <c:pt idx="2265">
                  <c:v>41710</c:v>
                </c:pt>
                <c:pt idx="2266">
                  <c:v>41709</c:v>
                </c:pt>
                <c:pt idx="2267">
                  <c:v>41708</c:v>
                </c:pt>
                <c:pt idx="2268">
                  <c:v>41705</c:v>
                </c:pt>
                <c:pt idx="2269">
                  <c:v>41704</c:v>
                </c:pt>
                <c:pt idx="2270">
                  <c:v>41703</c:v>
                </c:pt>
                <c:pt idx="2271">
                  <c:v>41702</c:v>
                </c:pt>
                <c:pt idx="2272">
                  <c:v>41701</c:v>
                </c:pt>
                <c:pt idx="2273">
                  <c:v>41698</c:v>
                </c:pt>
                <c:pt idx="2274">
                  <c:v>41697</c:v>
                </c:pt>
                <c:pt idx="2275">
                  <c:v>41696</c:v>
                </c:pt>
                <c:pt idx="2276">
                  <c:v>41695</c:v>
                </c:pt>
                <c:pt idx="2277">
                  <c:v>41694</c:v>
                </c:pt>
                <c:pt idx="2278">
                  <c:v>41691</c:v>
                </c:pt>
                <c:pt idx="2279">
                  <c:v>41690</c:v>
                </c:pt>
                <c:pt idx="2280">
                  <c:v>41689</c:v>
                </c:pt>
                <c:pt idx="2281">
                  <c:v>41688</c:v>
                </c:pt>
                <c:pt idx="2282">
                  <c:v>41687</c:v>
                </c:pt>
                <c:pt idx="2283">
                  <c:v>41684</c:v>
                </c:pt>
                <c:pt idx="2284">
                  <c:v>41683</c:v>
                </c:pt>
                <c:pt idx="2285">
                  <c:v>41682</c:v>
                </c:pt>
                <c:pt idx="2286">
                  <c:v>41681</c:v>
                </c:pt>
                <c:pt idx="2287">
                  <c:v>41680</c:v>
                </c:pt>
                <c:pt idx="2288">
                  <c:v>41677</c:v>
                </c:pt>
                <c:pt idx="2289">
                  <c:v>41669</c:v>
                </c:pt>
                <c:pt idx="2290">
                  <c:v>41668</c:v>
                </c:pt>
                <c:pt idx="2291">
                  <c:v>41667</c:v>
                </c:pt>
                <c:pt idx="2292">
                  <c:v>41666</c:v>
                </c:pt>
                <c:pt idx="2293">
                  <c:v>41663</c:v>
                </c:pt>
                <c:pt idx="2294">
                  <c:v>41662</c:v>
                </c:pt>
                <c:pt idx="2295">
                  <c:v>41661</c:v>
                </c:pt>
                <c:pt idx="2296">
                  <c:v>41660</c:v>
                </c:pt>
                <c:pt idx="2297">
                  <c:v>41659</c:v>
                </c:pt>
                <c:pt idx="2298">
                  <c:v>41656</c:v>
                </c:pt>
                <c:pt idx="2299">
                  <c:v>41655</c:v>
                </c:pt>
                <c:pt idx="2300">
                  <c:v>41654</c:v>
                </c:pt>
                <c:pt idx="2301">
                  <c:v>41653</c:v>
                </c:pt>
                <c:pt idx="2302">
                  <c:v>41652</c:v>
                </c:pt>
                <c:pt idx="2303">
                  <c:v>41649</c:v>
                </c:pt>
                <c:pt idx="2304">
                  <c:v>41648</c:v>
                </c:pt>
                <c:pt idx="2305">
                  <c:v>41647</c:v>
                </c:pt>
                <c:pt idx="2306">
                  <c:v>41646</c:v>
                </c:pt>
                <c:pt idx="2307">
                  <c:v>41645</c:v>
                </c:pt>
                <c:pt idx="2308">
                  <c:v>41642</c:v>
                </c:pt>
                <c:pt idx="2309">
                  <c:v>41641</c:v>
                </c:pt>
                <c:pt idx="2310">
                  <c:v>41639</c:v>
                </c:pt>
                <c:pt idx="2311">
                  <c:v>41638</c:v>
                </c:pt>
                <c:pt idx="2312">
                  <c:v>41635</c:v>
                </c:pt>
                <c:pt idx="2313">
                  <c:v>41634</c:v>
                </c:pt>
                <c:pt idx="2314">
                  <c:v>41633</c:v>
                </c:pt>
                <c:pt idx="2315">
                  <c:v>41632</c:v>
                </c:pt>
                <c:pt idx="2316">
                  <c:v>41631</c:v>
                </c:pt>
                <c:pt idx="2317">
                  <c:v>41628</c:v>
                </c:pt>
                <c:pt idx="2318">
                  <c:v>41627</c:v>
                </c:pt>
                <c:pt idx="2319">
                  <c:v>41626</c:v>
                </c:pt>
                <c:pt idx="2320">
                  <c:v>41625</c:v>
                </c:pt>
                <c:pt idx="2321">
                  <c:v>41624</c:v>
                </c:pt>
                <c:pt idx="2322">
                  <c:v>41621</c:v>
                </c:pt>
                <c:pt idx="2323">
                  <c:v>41620</c:v>
                </c:pt>
                <c:pt idx="2324">
                  <c:v>41619</c:v>
                </c:pt>
                <c:pt idx="2325">
                  <c:v>41618</c:v>
                </c:pt>
                <c:pt idx="2326">
                  <c:v>41617</c:v>
                </c:pt>
                <c:pt idx="2327">
                  <c:v>41614</c:v>
                </c:pt>
                <c:pt idx="2328">
                  <c:v>41613</c:v>
                </c:pt>
                <c:pt idx="2329">
                  <c:v>41612</c:v>
                </c:pt>
                <c:pt idx="2330">
                  <c:v>41611</c:v>
                </c:pt>
                <c:pt idx="2331">
                  <c:v>41610</c:v>
                </c:pt>
                <c:pt idx="2332">
                  <c:v>41607</c:v>
                </c:pt>
                <c:pt idx="2333">
                  <c:v>41606</c:v>
                </c:pt>
                <c:pt idx="2334">
                  <c:v>41605</c:v>
                </c:pt>
                <c:pt idx="2335">
                  <c:v>41604</c:v>
                </c:pt>
                <c:pt idx="2336">
                  <c:v>41603</c:v>
                </c:pt>
                <c:pt idx="2337">
                  <c:v>41600</c:v>
                </c:pt>
                <c:pt idx="2338">
                  <c:v>41599</c:v>
                </c:pt>
                <c:pt idx="2339">
                  <c:v>41598</c:v>
                </c:pt>
                <c:pt idx="2340">
                  <c:v>41597</c:v>
                </c:pt>
                <c:pt idx="2341">
                  <c:v>41596</c:v>
                </c:pt>
                <c:pt idx="2342">
                  <c:v>41593</c:v>
                </c:pt>
                <c:pt idx="2343">
                  <c:v>41592</c:v>
                </c:pt>
                <c:pt idx="2344">
                  <c:v>41591</c:v>
                </c:pt>
                <c:pt idx="2345">
                  <c:v>41590</c:v>
                </c:pt>
                <c:pt idx="2346">
                  <c:v>41589</c:v>
                </c:pt>
                <c:pt idx="2347">
                  <c:v>41586</c:v>
                </c:pt>
                <c:pt idx="2348">
                  <c:v>41585</c:v>
                </c:pt>
                <c:pt idx="2349">
                  <c:v>41584</c:v>
                </c:pt>
                <c:pt idx="2350">
                  <c:v>41583</c:v>
                </c:pt>
                <c:pt idx="2351">
                  <c:v>41582</c:v>
                </c:pt>
                <c:pt idx="2352">
                  <c:v>41579</c:v>
                </c:pt>
                <c:pt idx="2353">
                  <c:v>41578</c:v>
                </c:pt>
                <c:pt idx="2354">
                  <c:v>41577</c:v>
                </c:pt>
                <c:pt idx="2355">
                  <c:v>41576</c:v>
                </c:pt>
                <c:pt idx="2356">
                  <c:v>41575</c:v>
                </c:pt>
                <c:pt idx="2357">
                  <c:v>41572</c:v>
                </c:pt>
                <c:pt idx="2358">
                  <c:v>41571</c:v>
                </c:pt>
                <c:pt idx="2359">
                  <c:v>41570</c:v>
                </c:pt>
                <c:pt idx="2360">
                  <c:v>41569</c:v>
                </c:pt>
                <c:pt idx="2361">
                  <c:v>41568</c:v>
                </c:pt>
                <c:pt idx="2362">
                  <c:v>41565</c:v>
                </c:pt>
                <c:pt idx="2363">
                  <c:v>41564</c:v>
                </c:pt>
                <c:pt idx="2364">
                  <c:v>41563</c:v>
                </c:pt>
                <c:pt idx="2365">
                  <c:v>41562</c:v>
                </c:pt>
                <c:pt idx="2366">
                  <c:v>41561</c:v>
                </c:pt>
                <c:pt idx="2367">
                  <c:v>41558</c:v>
                </c:pt>
                <c:pt idx="2368">
                  <c:v>41557</c:v>
                </c:pt>
                <c:pt idx="2369">
                  <c:v>41556</c:v>
                </c:pt>
                <c:pt idx="2370">
                  <c:v>41555</c:v>
                </c:pt>
                <c:pt idx="2371">
                  <c:v>41547</c:v>
                </c:pt>
                <c:pt idx="2372">
                  <c:v>41544</c:v>
                </c:pt>
                <c:pt idx="2373">
                  <c:v>41543</c:v>
                </c:pt>
                <c:pt idx="2374">
                  <c:v>41542</c:v>
                </c:pt>
                <c:pt idx="2375">
                  <c:v>41541</c:v>
                </c:pt>
                <c:pt idx="2376">
                  <c:v>41540</c:v>
                </c:pt>
                <c:pt idx="2377">
                  <c:v>41535</c:v>
                </c:pt>
                <c:pt idx="2378">
                  <c:v>41534</c:v>
                </c:pt>
                <c:pt idx="2379">
                  <c:v>41533</c:v>
                </c:pt>
                <c:pt idx="2380">
                  <c:v>41530</c:v>
                </c:pt>
                <c:pt idx="2381">
                  <c:v>41529</c:v>
                </c:pt>
                <c:pt idx="2382">
                  <c:v>41528</c:v>
                </c:pt>
                <c:pt idx="2383">
                  <c:v>41527</c:v>
                </c:pt>
                <c:pt idx="2384">
                  <c:v>41526</c:v>
                </c:pt>
                <c:pt idx="2385">
                  <c:v>41523</c:v>
                </c:pt>
                <c:pt idx="2386">
                  <c:v>41522</c:v>
                </c:pt>
                <c:pt idx="2387">
                  <c:v>41521</c:v>
                </c:pt>
                <c:pt idx="2388">
                  <c:v>41520</c:v>
                </c:pt>
                <c:pt idx="2389">
                  <c:v>41519</c:v>
                </c:pt>
                <c:pt idx="2390">
                  <c:v>41516</c:v>
                </c:pt>
                <c:pt idx="2391">
                  <c:v>41515</c:v>
                </c:pt>
                <c:pt idx="2392">
                  <c:v>41514</c:v>
                </c:pt>
                <c:pt idx="2393">
                  <c:v>41513</c:v>
                </c:pt>
                <c:pt idx="2394">
                  <c:v>41512</c:v>
                </c:pt>
                <c:pt idx="2395">
                  <c:v>41509</c:v>
                </c:pt>
                <c:pt idx="2396">
                  <c:v>41508</c:v>
                </c:pt>
                <c:pt idx="2397">
                  <c:v>41507</c:v>
                </c:pt>
                <c:pt idx="2398">
                  <c:v>41506</c:v>
                </c:pt>
                <c:pt idx="2399">
                  <c:v>41505</c:v>
                </c:pt>
                <c:pt idx="2400">
                  <c:v>41502</c:v>
                </c:pt>
                <c:pt idx="2401">
                  <c:v>41501</c:v>
                </c:pt>
                <c:pt idx="2402">
                  <c:v>41500</c:v>
                </c:pt>
                <c:pt idx="2403">
                  <c:v>41499</c:v>
                </c:pt>
                <c:pt idx="2404">
                  <c:v>41498</c:v>
                </c:pt>
                <c:pt idx="2405">
                  <c:v>41495</c:v>
                </c:pt>
                <c:pt idx="2406">
                  <c:v>41494</c:v>
                </c:pt>
                <c:pt idx="2407">
                  <c:v>41493</c:v>
                </c:pt>
                <c:pt idx="2408">
                  <c:v>41492</c:v>
                </c:pt>
                <c:pt idx="2409">
                  <c:v>41491</c:v>
                </c:pt>
                <c:pt idx="2410">
                  <c:v>41488</c:v>
                </c:pt>
                <c:pt idx="2411">
                  <c:v>41487</c:v>
                </c:pt>
                <c:pt idx="2412">
                  <c:v>41486</c:v>
                </c:pt>
                <c:pt idx="2413">
                  <c:v>41485</c:v>
                </c:pt>
                <c:pt idx="2414">
                  <c:v>41484</c:v>
                </c:pt>
                <c:pt idx="2415">
                  <c:v>41481</c:v>
                </c:pt>
                <c:pt idx="2416">
                  <c:v>41480</c:v>
                </c:pt>
                <c:pt idx="2417">
                  <c:v>41479</c:v>
                </c:pt>
                <c:pt idx="2418">
                  <c:v>41478</c:v>
                </c:pt>
                <c:pt idx="2419">
                  <c:v>41477</c:v>
                </c:pt>
                <c:pt idx="2420">
                  <c:v>41474</c:v>
                </c:pt>
                <c:pt idx="2421">
                  <c:v>41473</c:v>
                </c:pt>
                <c:pt idx="2422">
                  <c:v>41472</c:v>
                </c:pt>
                <c:pt idx="2423">
                  <c:v>41471</c:v>
                </c:pt>
                <c:pt idx="2424">
                  <c:v>41470</c:v>
                </c:pt>
                <c:pt idx="2425">
                  <c:v>41467</c:v>
                </c:pt>
                <c:pt idx="2426">
                  <c:v>41466</c:v>
                </c:pt>
                <c:pt idx="2427">
                  <c:v>41465</c:v>
                </c:pt>
                <c:pt idx="2428">
                  <c:v>41464</c:v>
                </c:pt>
                <c:pt idx="2429">
                  <c:v>41463</c:v>
                </c:pt>
                <c:pt idx="2430">
                  <c:v>41460</c:v>
                </c:pt>
                <c:pt idx="2431">
                  <c:v>41459</c:v>
                </c:pt>
                <c:pt idx="2432">
                  <c:v>41458</c:v>
                </c:pt>
                <c:pt idx="2433">
                  <c:v>41457</c:v>
                </c:pt>
                <c:pt idx="2434">
                  <c:v>41456</c:v>
                </c:pt>
                <c:pt idx="2435">
                  <c:v>41453</c:v>
                </c:pt>
                <c:pt idx="2436">
                  <c:v>41452</c:v>
                </c:pt>
                <c:pt idx="2437">
                  <c:v>41451</c:v>
                </c:pt>
                <c:pt idx="2438">
                  <c:v>41450</c:v>
                </c:pt>
                <c:pt idx="2439">
                  <c:v>41449</c:v>
                </c:pt>
                <c:pt idx="2440">
                  <c:v>41446</c:v>
                </c:pt>
                <c:pt idx="2441">
                  <c:v>41445</c:v>
                </c:pt>
                <c:pt idx="2442">
                  <c:v>41444</c:v>
                </c:pt>
                <c:pt idx="2443">
                  <c:v>41443</c:v>
                </c:pt>
                <c:pt idx="2444">
                  <c:v>41442</c:v>
                </c:pt>
                <c:pt idx="2445">
                  <c:v>41439</c:v>
                </c:pt>
                <c:pt idx="2446">
                  <c:v>41438</c:v>
                </c:pt>
                <c:pt idx="2447">
                  <c:v>41432</c:v>
                </c:pt>
                <c:pt idx="2448">
                  <c:v>41431</c:v>
                </c:pt>
                <c:pt idx="2449">
                  <c:v>41430</c:v>
                </c:pt>
                <c:pt idx="2450">
                  <c:v>41429</c:v>
                </c:pt>
                <c:pt idx="2451">
                  <c:v>41428</c:v>
                </c:pt>
                <c:pt idx="2452">
                  <c:v>41425</c:v>
                </c:pt>
                <c:pt idx="2453">
                  <c:v>41424</c:v>
                </c:pt>
                <c:pt idx="2454">
                  <c:v>41423</c:v>
                </c:pt>
                <c:pt idx="2455">
                  <c:v>41422</c:v>
                </c:pt>
                <c:pt idx="2456">
                  <c:v>41421</c:v>
                </c:pt>
                <c:pt idx="2457">
                  <c:v>41418</c:v>
                </c:pt>
                <c:pt idx="2458">
                  <c:v>41417</c:v>
                </c:pt>
                <c:pt idx="2459">
                  <c:v>41416</c:v>
                </c:pt>
                <c:pt idx="2460">
                  <c:v>41415</c:v>
                </c:pt>
                <c:pt idx="2461">
                  <c:v>41414</c:v>
                </c:pt>
                <c:pt idx="2462">
                  <c:v>41411</c:v>
                </c:pt>
                <c:pt idx="2463">
                  <c:v>41410</c:v>
                </c:pt>
                <c:pt idx="2464">
                  <c:v>41409</c:v>
                </c:pt>
                <c:pt idx="2465">
                  <c:v>41408</c:v>
                </c:pt>
                <c:pt idx="2466">
                  <c:v>41407</c:v>
                </c:pt>
                <c:pt idx="2467">
                  <c:v>41404</c:v>
                </c:pt>
                <c:pt idx="2468">
                  <c:v>41403</c:v>
                </c:pt>
                <c:pt idx="2469">
                  <c:v>41402</c:v>
                </c:pt>
                <c:pt idx="2470">
                  <c:v>41401</c:v>
                </c:pt>
                <c:pt idx="2471">
                  <c:v>41400</c:v>
                </c:pt>
                <c:pt idx="2472">
                  <c:v>41397</c:v>
                </c:pt>
                <c:pt idx="2473">
                  <c:v>41396</c:v>
                </c:pt>
                <c:pt idx="2474">
                  <c:v>41390</c:v>
                </c:pt>
                <c:pt idx="2475">
                  <c:v>41389</c:v>
                </c:pt>
                <c:pt idx="2476">
                  <c:v>41388</c:v>
                </c:pt>
                <c:pt idx="2477">
                  <c:v>41387</c:v>
                </c:pt>
                <c:pt idx="2478">
                  <c:v>41386</c:v>
                </c:pt>
                <c:pt idx="2479">
                  <c:v>41383</c:v>
                </c:pt>
                <c:pt idx="2480">
                  <c:v>41382</c:v>
                </c:pt>
                <c:pt idx="2481">
                  <c:v>41381</c:v>
                </c:pt>
                <c:pt idx="2482">
                  <c:v>41380</c:v>
                </c:pt>
                <c:pt idx="2483">
                  <c:v>41379</c:v>
                </c:pt>
                <c:pt idx="2484">
                  <c:v>41376</c:v>
                </c:pt>
                <c:pt idx="2485">
                  <c:v>41375</c:v>
                </c:pt>
                <c:pt idx="2486">
                  <c:v>41374</c:v>
                </c:pt>
                <c:pt idx="2487">
                  <c:v>41373</c:v>
                </c:pt>
                <c:pt idx="2488">
                  <c:v>41372</c:v>
                </c:pt>
                <c:pt idx="2489">
                  <c:v>41367</c:v>
                </c:pt>
                <c:pt idx="2490">
                  <c:v>41366</c:v>
                </c:pt>
                <c:pt idx="2491">
                  <c:v>41365</c:v>
                </c:pt>
                <c:pt idx="2492">
                  <c:v>41362</c:v>
                </c:pt>
                <c:pt idx="2493">
                  <c:v>41361</c:v>
                </c:pt>
                <c:pt idx="2494">
                  <c:v>41360</c:v>
                </c:pt>
                <c:pt idx="2495">
                  <c:v>41359</c:v>
                </c:pt>
                <c:pt idx="2496">
                  <c:v>41358</c:v>
                </c:pt>
                <c:pt idx="2497">
                  <c:v>41355</c:v>
                </c:pt>
                <c:pt idx="2498">
                  <c:v>41354</c:v>
                </c:pt>
                <c:pt idx="2499">
                  <c:v>41353</c:v>
                </c:pt>
                <c:pt idx="2500">
                  <c:v>41352</c:v>
                </c:pt>
                <c:pt idx="2501">
                  <c:v>41351</c:v>
                </c:pt>
                <c:pt idx="2502">
                  <c:v>41348</c:v>
                </c:pt>
                <c:pt idx="2503">
                  <c:v>41347</c:v>
                </c:pt>
                <c:pt idx="2504">
                  <c:v>41346</c:v>
                </c:pt>
                <c:pt idx="2505">
                  <c:v>41345</c:v>
                </c:pt>
                <c:pt idx="2506">
                  <c:v>41344</c:v>
                </c:pt>
                <c:pt idx="2507">
                  <c:v>41341</c:v>
                </c:pt>
                <c:pt idx="2508">
                  <c:v>41340</c:v>
                </c:pt>
                <c:pt idx="2509">
                  <c:v>41339</c:v>
                </c:pt>
                <c:pt idx="2510">
                  <c:v>41338</c:v>
                </c:pt>
                <c:pt idx="2511">
                  <c:v>41337</c:v>
                </c:pt>
                <c:pt idx="2512">
                  <c:v>41334</c:v>
                </c:pt>
                <c:pt idx="2513">
                  <c:v>41333</c:v>
                </c:pt>
                <c:pt idx="2514">
                  <c:v>41332</c:v>
                </c:pt>
                <c:pt idx="2515">
                  <c:v>41331</c:v>
                </c:pt>
                <c:pt idx="2516">
                  <c:v>41330</c:v>
                </c:pt>
                <c:pt idx="2517">
                  <c:v>41327</c:v>
                </c:pt>
                <c:pt idx="2518">
                  <c:v>41326</c:v>
                </c:pt>
                <c:pt idx="2519">
                  <c:v>41325</c:v>
                </c:pt>
                <c:pt idx="2520">
                  <c:v>41324</c:v>
                </c:pt>
                <c:pt idx="2521">
                  <c:v>41323</c:v>
                </c:pt>
                <c:pt idx="2522">
                  <c:v>41313</c:v>
                </c:pt>
                <c:pt idx="2523">
                  <c:v>41312</c:v>
                </c:pt>
                <c:pt idx="2524">
                  <c:v>41311</c:v>
                </c:pt>
                <c:pt idx="2525">
                  <c:v>41310</c:v>
                </c:pt>
                <c:pt idx="2526">
                  <c:v>41309</c:v>
                </c:pt>
                <c:pt idx="2527">
                  <c:v>41306</c:v>
                </c:pt>
                <c:pt idx="2528">
                  <c:v>41305</c:v>
                </c:pt>
                <c:pt idx="2529">
                  <c:v>41304</c:v>
                </c:pt>
                <c:pt idx="2530">
                  <c:v>41303</c:v>
                </c:pt>
                <c:pt idx="2531">
                  <c:v>41302</c:v>
                </c:pt>
                <c:pt idx="2532">
                  <c:v>41299</c:v>
                </c:pt>
                <c:pt idx="2533">
                  <c:v>41298</c:v>
                </c:pt>
                <c:pt idx="2534">
                  <c:v>41297</c:v>
                </c:pt>
                <c:pt idx="2535">
                  <c:v>41296</c:v>
                </c:pt>
                <c:pt idx="2536">
                  <c:v>41295</c:v>
                </c:pt>
                <c:pt idx="2537">
                  <c:v>41292</c:v>
                </c:pt>
                <c:pt idx="2538">
                  <c:v>41291</c:v>
                </c:pt>
                <c:pt idx="2539">
                  <c:v>41290</c:v>
                </c:pt>
                <c:pt idx="2540">
                  <c:v>41289</c:v>
                </c:pt>
                <c:pt idx="2541">
                  <c:v>41288</c:v>
                </c:pt>
                <c:pt idx="2542">
                  <c:v>41285</c:v>
                </c:pt>
                <c:pt idx="2543">
                  <c:v>41284</c:v>
                </c:pt>
                <c:pt idx="2544">
                  <c:v>41283</c:v>
                </c:pt>
                <c:pt idx="2545">
                  <c:v>41282</c:v>
                </c:pt>
                <c:pt idx="2546">
                  <c:v>41281</c:v>
                </c:pt>
                <c:pt idx="2547">
                  <c:v>41278</c:v>
                </c:pt>
                <c:pt idx="2548">
                  <c:v>41274</c:v>
                </c:pt>
                <c:pt idx="2549">
                  <c:v>41271</c:v>
                </c:pt>
                <c:pt idx="2550">
                  <c:v>41270</c:v>
                </c:pt>
                <c:pt idx="2551">
                  <c:v>41269</c:v>
                </c:pt>
                <c:pt idx="2552">
                  <c:v>41268</c:v>
                </c:pt>
                <c:pt idx="2553">
                  <c:v>41267</c:v>
                </c:pt>
                <c:pt idx="2554">
                  <c:v>41264</c:v>
                </c:pt>
                <c:pt idx="2555">
                  <c:v>41263</c:v>
                </c:pt>
                <c:pt idx="2556">
                  <c:v>41262</c:v>
                </c:pt>
                <c:pt idx="2557">
                  <c:v>41261</c:v>
                </c:pt>
                <c:pt idx="2558">
                  <c:v>41260</c:v>
                </c:pt>
                <c:pt idx="2559">
                  <c:v>41257</c:v>
                </c:pt>
                <c:pt idx="2560">
                  <c:v>41256</c:v>
                </c:pt>
                <c:pt idx="2561">
                  <c:v>41255</c:v>
                </c:pt>
                <c:pt idx="2562">
                  <c:v>41254</c:v>
                </c:pt>
                <c:pt idx="2563">
                  <c:v>41253</c:v>
                </c:pt>
                <c:pt idx="2564">
                  <c:v>41250</c:v>
                </c:pt>
                <c:pt idx="2565">
                  <c:v>41249</c:v>
                </c:pt>
                <c:pt idx="2566">
                  <c:v>41248</c:v>
                </c:pt>
                <c:pt idx="2567">
                  <c:v>41247</c:v>
                </c:pt>
                <c:pt idx="2568">
                  <c:v>41246</c:v>
                </c:pt>
                <c:pt idx="2569">
                  <c:v>41243</c:v>
                </c:pt>
                <c:pt idx="2570">
                  <c:v>41242</c:v>
                </c:pt>
                <c:pt idx="2571">
                  <c:v>41241</c:v>
                </c:pt>
                <c:pt idx="2572">
                  <c:v>41240</c:v>
                </c:pt>
                <c:pt idx="2573">
                  <c:v>41239</c:v>
                </c:pt>
                <c:pt idx="2574">
                  <c:v>41236</c:v>
                </c:pt>
                <c:pt idx="2575">
                  <c:v>41235</c:v>
                </c:pt>
                <c:pt idx="2576">
                  <c:v>41234</c:v>
                </c:pt>
                <c:pt idx="2577">
                  <c:v>41233</c:v>
                </c:pt>
                <c:pt idx="2578">
                  <c:v>41232</c:v>
                </c:pt>
                <c:pt idx="2579">
                  <c:v>41229</c:v>
                </c:pt>
                <c:pt idx="2580">
                  <c:v>41228</c:v>
                </c:pt>
                <c:pt idx="2581">
                  <c:v>41227</c:v>
                </c:pt>
                <c:pt idx="2582">
                  <c:v>41226</c:v>
                </c:pt>
                <c:pt idx="2583">
                  <c:v>41225</c:v>
                </c:pt>
                <c:pt idx="2584">
                  <c:v>41222</c:v>
                </c:pt>
                <c:pt idx="2585">
                  <c:v>41221</c:v>
                </c:pt>
                <c:pt idx="2586">
                  <c:v>41220</c:v>
                </c:pt>
                <c:pt idx="2587">
                  <c:v>41219</c:v>
                </c:pt>
                <c:pt idx="2588">
                  <c:v>41218</c:v>
                </c:pt>
                <c:pt idx="2589">
                  <c:v>41215</c:v>
                </c:pt>
                <c:pt idx="2590">
                  <c:v>41214</c:v>
                </c:pt>
                <c:pt idx="2591">
                  <c:v>41213</c:v>
                </c:pt>
                <c:pt idx="2592">
                  <c:v>41212</c:v>
                </c:pt>
                <c:pt idx="2593">
                  <c:v>41211</c:v>
                </c:pt>
                <c:pt idx="2594">
                  <c:v>41208</c:v>
                </c:pt>
                <c:pt idx="2595">
                  <c:v>41207</c:v>
                </c:pt>
                <c:pt idx="2596">
                  <c:v>41206</c:v>
                </c:pt>
                <c:pt idx="2597">
                  <c:v>41205</c:v>
                </c:pt>
                <c:pt idx="2598">
                  <c:v>41204</c:v>
                </c:pt>
                <c:pt idx="2599">
                  <c:v>41201</c:v>
                </c:pt>
                <c:pt idx="2600">
                  <c:v>41200</c:v>
                </c:pt>
                <c:pt idx="2601">
                  <c:v>41199</c:v>
                </c:pt>
                <c:pt idx="2602">
                  <c:v>41198</c:v>
                </c:pt>
                <c:pt idx="2603">
                  <c:v>41197</c:v>
                </c:pt>
                <c:pt idx="2604">
                  <c:v>41194</c:v>
                </c:pt>
                <c:pt idx="2605">
                  <c:v>41193</c:v>
                </c:pt>
                <c:pt idx="2606">
                  <c:v>41192</c:v>
                </c:pt>
                <c:pt idx="2607">
                  <c:v>41191</c:v>
                </c:pt>
                <c:pt idx="2608">
                  <c:v>41190</c:v>
                </c:pt>
                <c:pt idx="2609">
                  <c:v>41180</c:v>
                </c:pt>
                <c:pt idx="2610">
                  <c:v>41179</c:v>
                </c:pt>
                <c:pt idx="2611">
                  <c:v>41178</c:v>
                </c:pt>
                <c:pt idx="2612">
                  <c:v>41177</c:v>
                </c:pt>
                <c:pt idx="2613">
                  <c:v>41176</c:v>
                </c:pt>
                <c:pt idx="2614">
                  <c:v>41173</c:v>
                </c:pt>
                <c:pt idx="2615">
                  <c:v>41172</c:v>
                </c:pt>
                <c:pt idx="2616">
                  <c:v>41171</c:v>
                </c:pt>
                <c:pt idx="2617">
                  <c:v>41170</c:v>
                </c:pt>
                <c:pt idx="2618">
                  <c:v>41169</c:v>
                </c:pt>
                <c:pt idx="2619">
                  <c:v>41166</c:v>
                </c:pt>
                <c:pt idx="2620">
                  <c:v>41165</c:v>
                </c:pt>
                <c:pt idx="2621">
                  <c:v>41164</c:v>
                </c:pt>
                <c:pt idx="2622">
                  <c:v>41163</c:v>
                </c:pt>
                <c:pt idx="2623">
                  <c:v>41162</c:v>
                </c:pt>
                <c:pt idx="2624">
                  <c:v>41159</c:v>
                </c:pt>
                <c:pt idx="2625">
                  <c:v>41158</c:v>
                </c:pt>
                <c:pt idx="2626">
                  <c:v>41157</c:v>
                </c:pt>
                <c:pt idx="2627">
                  <c:v>41156</c:v>
                </c:pt>
                <c:pt idx="2628">
                  <c:v>41155</c:v>
                </c:pt>
                <c:pt idx="2629">
                  <c:v>41152</c:v>
                </c:pt>
                <c:pt idx="2630">
                  <c:v>41151</c:v>
                </c:pt>
                <c:pt idx="2631">
                  <c:v>41150</c:v>
                </c:pt>
                <c:pt idx="2632">
                  <c:v>41149</c:v>
                </c:pt>
                <c:pt idx="2633">
                  <c:v>41148</c:v>
                </c:pt>
                <c:pt idx="2634">
                  <c:v>41145</c:v>
                </c:pt>
                <c:pt idx="2635">
                  <c:v>41144</c:v>
                </c:pt>
                <c:pt idx="2636">
                  <c:v>41143</c:v>
                </c:pt>
                <c:pt idx="2637">
                  <c:v>41142</c:v>
                </c:pt>
                <c:pt idx="2638">
                  <c:v>41141</c:v>
                </c:pt>
                <c:pt idx="2639">
                  <c:v>41138</c:v>
                </c:pt>
                <c:pt idx="2640">
                  <c:v>41137</c:v>
                </c:pt>
                <c:pt idx="2641">
                  <c:v>41136</c:v>
                </c:pt>
                <c:pt idx="2642">
                  <c:v>41135</c:v>
                </c:pt>
                <c:pt idx="2643">
                  <c:v>41134</c:v>
                </c:pt>
                <c:pt idx="2644">
                  <c:v>41131</c:v>
                </c:pt>
                <c:pt idx="2645">
                  <c:v>41130</c:v>
                </c:pt>
                <c:pt idx="2646">
                  <c:v>41129</c:v>
                </c:pt>
                <c:pt idx="2647">
                  <c:v>41128</c:v>
                </c:pt>
                <c:pt idx="2648">
                  <c:v>41127</c:v>
                </c:pt>
                <c:pt idx="2649">
                  <c:v>41124</c:v>
                </c:pt>
                <c:pt idx="2650">
                  <c:v>41123</c:v>
                </c:pt>
                <c:pt idx="2651">
                  <c:v>41122</c:v>
                </c:pt>
                <c:pt idx="2652">
                  <c:v>41121</c:v>
                </c:pt>
                <c:pt idx="2653">
                  <c:v>41120</c:v>
                </c:pt>
                <c:pt idx="2654">
                  <c:v>41117</c:v>
                </c:pt>
                <c:pt idx="2655">
                  <c:v>41116</c:v>
                </c:pt>
                <c:pt idx="2656">
                  <c:v>41115</c:v>
                </c:pt>
                <c:pt idx="2657">
                  <c:v>41114</c:v>
                </c:pt>
                <c:pt idx="2658">
                  <c:v>41113</c:v>
                </c:pt>
                <c:pt idx="2659">
                  <c:v>41110</c:v>
                </c:pt>
                <c:pt idx="2660">
                  <c:v>41109</c:v>
                </c:pt>
                <c:pt idx="2661">
                  <c:v>41108</c:v>
                </c:pt>
                <c:pt idx="2662">
                  <c:v>41107</c:v>
                </c:pt>
                <c:pt idx="2663">
                  <c:v>41106</c:v>
                </c:pt>
                <c:pt idx="2664">
                  <c:v>41103</c:v>
                </c:pt>
                <c:pt idx="2665">
                  <c:v>41102</c:v>
                </c:pt>
                <c:pt idx="2666">
                  <c:v>41101</c:v>
                </c:pt>
                <c:pt idx="2667">
                  <c:v>41100</c:v>
                </c:pt>
                <c:pt idx="2668">
                  <c:v>41099</c:v>
                </c:pt>
                <c:pt idx="2669">
                  <c:v>41096</c:v>
                </c:pt>
                <c:pt idx="2670">
                  <c:v>41095</c:v>
                </c:pt>
                <c:pt idx="2671">
                  <c:v>41094</c:v>
                </c:pt>
                <c:pt idx="2672">
                  <c:v>41093</c:v>
                </c:pt>
                <c:pt idx="2673">
                  <c:v>41092</c:v>
                </c:pt>
                <c:pt idx="2674">
                  <c:v>41089</c:v>
                </c:pt>
                <c:pt idx="2675">
                  <c:v>41088</c:v>
                </c:pt>
                <c:pt idx="2676">
                  <c:v>41087</c:v>
                </c:pt>
                <c:pt idx="2677">
                  <c:v>41086</c:v>
                </c:pt>
                <c:pt idx="2678">
                  <c:v>41085</c:v>
                </c:pt>
                <c:pt idx="2679">
                  <c:v>41081</c:v>
                </c:pt>
                <c:pt idx="2680">
                  <c:v>41080</c:v>
                </c:pt>
                <c:pt idx="2681">
                  <c:v>41079</c:v>
                </c:pt>
                <c:pt idx="2682">
                  <c:v>41078</c:v>
                </c:pt>
                <c:pt idx="2683">
                  <c:v>41075</c:v>
                </c:pt>
                <c:pt idx="2684">
                  <c:v>41074</c:v>
                </c:pt>
                <c:pt idx="2685">
                  <c:v>41073</c:v>
                </c:pt>
                <c:pt idx="2686">
                  <c:v>41072</c:v>
                </c:pt>
                <c:pt idx="2687">
                  <c:v>41071</c:v>
                </c:pt>
                <c:pt idx="2688">
                  <c:v>41068</c:v>
                </c:pt>
                <c:pt idx="2689">
                  <c:v>41067</c:v>
                </c:pt>
                <c:pt idx="2690">
                  <c:v>41066</c:v>
                </c:pt>
                <c:pt idx="2691">
                  <c:v>41065</c:v>
                </c:pt>
                <c:pt idx="2692">
                  <c:v>41064</c:v>
                </c:pt>
                <c:pt idx="2693">
                  <c:v>41061</c:v>
                </c:pt>
                <c:pt idx="2694">
                  <c:v>41060</c:v>
                </c:pt>
                <c:pt idx="2695">
                  <c:v>41059</c:v>
                </c:pt>
                <c:pt idx="2696">
                  <c:v>41058</c:v>
                </c:pt>
                <c:pt idx="2697">
                  <c:v>41057</c:v>
                </c:pt>
                <c:pt idx="2698">
                  <c:v>41054</c:v>
                </c:pt>
                <c:pt idx="2699">
                  <c:v>41053</c:v>
                </c:pt>
                <c:pt idx="2700">
                  <c:v>41052</c:v>
                </c:pt>
                <c:pt idx="2701">
                  <c:v>41051</c:v>
                </c:pt>
                <c:pt idx="2702">
                  <c:v>41050</c:v>
                </c:pt>
                <c:pt idx="2703">
                  <c:v>41047</c:v>
                </c:pt>
                <c:pt idx="2704">
                  <c:v>41046</c:v>
                </c:pt>
                <c:pt idx="2705">
                  <c:v>41045</c:v>
                </c:pt>
                <c:pt idx="2706">
                  <c:v>41044</c:v>
                </c:pt>
                <c:pt idx="2707">
                  <c:v>41043</c:v>
                </c:pt>
                <c:pt idx="2708">
                  <c:v>41040</c:v>
                </c:pt>
                <c:pt idx="2709">
                  <c:v>41039</c:v>
                </c:pt>
                <c:pt idx="2710">
                  <c:v>41038</c:v>
                </c:pt>
                <c:pt idx="2711">
                  <c:v>41037</c:v>
                </c:pt>
                <c:pt idx="2712">
                  <c:v>41036</c:v>
                </c:pt>
                <c:pt idx="2713">
                  <c:v>41033</c:v>
                </c:pt>
                <c:pt idx="2714">
                  <c:v>41032</c:v>
                </c:pt>
                <c:pt idx="2715">
                  <c:v>41031</c:v>
                </c:pt>
                <c:pt idx="2716">
                  <c:v>41026</c:v>
                </c:pt>
                <c:pt idx="2717">
                  <c:v>41025</c:v>
                </c:pt>
                <c:pt idx="2718">
                  <c:v>41024</c:v>
                </c:pt>
                <c:pt idx="2719">
                  <c:v>41023</c:v>
                </c:pt>
                <c:pt idx="2720">
                  <c:v>41022</c:v>
                </c:pt>
                <c:pt idx="2721">
                  <c:v>41019</c:v>
                </c:pt>
                <c:pt idx="2722">
                  <c:v>41018</c:v>
                </c:pt>
                <c:pt idx="2723">
                  <c:v>41017</c:v>
                </c:pt>
                <c:pt idx="2724">
                  <c:v>41016</c:v>
                </c:pt>
                <c:pt idx="2725">
                  <c:v>41015</c:v>
                </c:pt>
                <c:pt idx="2726">
                  <c:v>41012</c:v>
                </c:pt>
                <c:pt idx="2727">
                  <c:v>41011</c:v>
                </c:pt>
                <c:pt idx="2728">
                  <c:v>41010</c:v>
                </c:pt>
                <c:pt idx="2729">
                  <c:v>41009</c:v>
                </c:pt>
                <c:pt idx="2730">
                  <c:v>41008</c:v>
                </c:pt>
                <c:pt idx="2731">
                  <c:v>41005</c:v>
                </c:pt>
                <c:pt idx="2732">
                  <c:v>41004</c:v>
                </c:pt>
                <c:pt idx="2733">
                  <c:v>40998</c:v>
                </c:pt>
                <c:pt idx="2734">
                  <c:v>40997</c:v>
                </c:pt>
                <c:pt idx="2735">
                  <c:v>40996</c:v>
                </c:pt>
                <c:pt idx="2736">
                  <c:v>40995</c:v>
                </c:pt>
                <c:pt idx="2737">
                  <c:v>40994</c:v>
                </c:pt>
                <c:pt idx="2738">
                  <c:v>40991</c:v>
                </c:pt>
                <c:pt idx="2739">
                  <c:v>40990</c:v>
                </c:pt>
                <c:pt idx="2740">
                  <c:v>40989</c:v>
                </c:pt>
                <c:pt idx="2741">
                  <c:v>40988</c:v>
                </c:pt>
                <c:pt idx="2742">
                  <c:v>40987</c:v>
                </c:pt>
                <c:pt idx="2743">
                  <c:v>40984</c:v>
                </c:pt>
                <c:pt idx="2744">
                  <c:v>40983</c:v>
                </c:pt>
                <c:pt idx="2745">
                  <c:v>40982</c:v>
                </c:pt>
                <c:pt idx="2746">
                  <c:v>40981</c:v>
                </c:pt>
                <c:pt idx="2747">
                  <c:v>40980</c:v>
                </c:pt>
                <c:pt idx="2748">
                  <c:v>40977</c:v>
                </c:pt>
                <c:pt idx="2749">
                  <c:v>40976</c:v>
                </c:pt>
                <c:pt idx="2750">
                  <c:v>40975</c:v>
                </c:pt>
                <c:pt idx="2751">
                  <c:v>40974</c:v>
                </c:pt>
                <c:pt idx="2752">
                  <c:v>40973</c:v>
                </c:pt>
                <c:pt idx="2753">
                  <c:v>40970</c:v>
                </c:pt>
                <c:pt idx="2754">
                  <c:v>40969</c:v>
                </c:pt>
                <c:pt idx="2755">
                  <c:v>40968</c:v>
                </c:pt>
                <c:pt idx="2756">
                  <c:v>40967</c:v>
                </c:pt>
                <c:pt idx="2757">
                  <c:v>40966</c:v>
                </c:pt>
                <c:pt idx="2758">
                  <c:v>40963</c:v>
                </c:pt>
                <c:pt idx="2759">
                  <c:v>40962</c:v>
                </c:pt>
                <c:pt idx="2760">
                  <c:v>40961</c:v>
                </c:pt>
                <c:pt idx="2761">
                  <c:v>40960</c:v>
                </c:pt>
                <c:pt idx="2762">
                  <c:v>40959</c:v>
                </c:pt>
                <c:pt idx="2763">
                  <c:v>40956</c:v>
                </c:pt>
                <c:pt idx="2764">
                  <c:v>40955</c:v>
                </c:pt>
                <c:pt idx="2765">
                  <c:v>40954</c:v>
                </c:pt>
                <c:pt idx="2766">
                  <c:v>40953</c:v>
                </c:pt>
                <c:pt idx="2767">
                  <c:v>40952</c:v>
                </c:pt>
                <c:pt idx="2768">
                  <c:v>40949</c:v>
                </c:pt>
                <c:pt idx="2769">
                  <c:v>40948</c:v>
                </c:pt>
                <c:pt idx="2770">
                  <c:v>40947</c:v>
                </c:pt>
                <c:pt idx="2771">
                  <c:v>40946</c:v>
                </c:pt>
                <c:pt idx="2772">
                  <c:v>40945</c:v>
                </c:pt>
                <c:pt idx="2773">
                  <c:v>40942</c:v>
                </c:pt>
                <c:pt idx="2774">
                  <c:v>40941</c:v>
                </c:pt>
                <c:pt idx="2775">
                  <c:v>40940</c:v>
                </c:pt>
                <c:pt idx="2776">
                  <c:v>40939</c:v>
                </c:pt>
                <c:pt idx="2777">
                  <c:v>40938</c:v>
                </c:pt>
                <c:pt idx="2778">
                  <c:v>40928</c:v>
                </c:pt>
                <c:pt idx="2779">
                  <c:v>40927</c:v>
                </c:pt>
                <c:pt idx="2780">
                  <c:v>40926</c:v>
                </c:pt>
                <c:pt idx="2781">
                  <c:v>40925</c:v>
                </c:pt>
                <c:pt idx="2782">
                  <c:v>40924</c:v>
                </c:pt>
                <c:pt idx="2783">
                  <c:v>40921</c:v>
                </c:pt>
                <c:pt idx="2784">
                  <c:v>40920</c:v>
                </c:pt>
                <c:pt idx="2785">
                  <c:v>40919</c:v>
                </c:pt>
                <c:pt idx="2786">
                  <c:v>40918</c:v>
                </c:pt>
                <c:pt idx="2787">
                  <c:v>40917</c:v>
                </c:pt>
                <c:pt idx="2788">
                  <c:v>40914</c:v>
                </c:pt>
                <c:pt idx="2789">
                  <c:v>40913</c:v>
                </c:pt>
                <c:pt idx="2790">
                  <c:v>40912</c:v>
                </c:pt>
              </c:numCache>
            </c:numRef>
          </c:cat>
          <c:val>
            <c:numRef>
              <c:f>'H11001.CSI  中证全债'!$B$2:$B$2792</c:f>
              <c:numCache>
                <c:formatCode>#,##0.0000</c:formatCode>
                <c:ptCount val="2791"/>
                <c:pt idx="0">
                  <c:v>231.9443</c:v>
                </c:pt>
                <c:pt idx="1">
                  <c:v>231.72020000000001</c:v>
                </c:pt>
                <c:pt idx="2">
                  <c:v>231.67930000000001</c:v>
                </c:pt>
                <c:pt idx="3">
                  <c:v>231.51249999999999</c:v>
                </c:pt>
                <c:pt idx="4">
                  <c:v>231.5926</c:v>
                </c:pt>
                <c:pt idx="5">
                  <c:v>231.44550000000001</c:v>
                </c:pt>
                <c:pt idx="6">
                  <c:v>231.31360000000001</c:v>
                </c:pt>
                <c:pt idx="7">
                  <c:v>231.25980000000001</c:v>
                </c:pt>
                <c:pt idx="8">
                  <c:v>231.3811</c:v>
                </c:pt>
                <c:pt idx="9">
                  <c:v>231.5592</c:v>
                </c:pt>
                <c:pt idx="10">
                  <c:v>231.7869</c:v>
                </c:pt>
                <c:pt idx="11">
                  <c:v>231.66480000000001</c:v>
                </c:pt>
                <c:pt idx="12">
                  <c:v>231.2604</c:v>
                </c:pt>
                <c:pt idx="13">
                  <c:v>231.15860000000001</c:v>
                </c:pt>
                <c:pt idx="14">
                  <c:v>231.0256</c:v>
                </c:pt>
                <c:pt idx="15">
                  <c:v>231.04820000000001</c:v>
                </c:pt>
                <c:pt idx="16">
                  <c:v>230.93459999999999</c:v>
                </c:pt>
                <c:pt idx="17">
                  <c:v>230.8227</c:v>
                </c:pt>
                <c:pt idx="18">
                  <c:v>230.74449999999999</c:v>
                </c:pt>
                <c:pt idx="19">
                  <c:v>230.84649999999999</c:v>
                </c:pt>
                <c:pt idx="20">
                  <c:v>230.67009999999999</c:v>
                </c:pt>
                <c:pt idx="21">
                  <c:v>230.59450000000001</c:v>
                </c:pt>
                <c:pt idx="22">
                  <c:v>230.50569999999999</c:v>
                </c:pt>
                <c:pt idx="23">
                  <c:v>230.43600000000001</c:v>
                </c:pt>
                <c:pt idx="24">
                  <c:v>230.50530000000001</c:v>
                </c:pt>
                <c:pt idx="25">
                  <c:v>230.56630000000001</c:v>
                </c:pt>
                <c:pt idx="26">
                  <c:v>230.6028</c:v>
                </c:pt>
                <c:pt idx="27">
                  <c:v>230.37799999999999</c:v>
                </c:pt>
                <c:pt idx="28">
                  <c:v>230.2424</c:v>
                </c:pt>
                <c:pt idx="29">
                  <c:v>230.1728</c:v>
                </c:pt>
                <c:pt idx="30">
                  <c:v>230.21709999999999</c:v>
                </c:pt>
                <c:pt idx="31">
                  <c:v>230.22460000000001</c:v>
                </c:pt>
                <c:pt idx="32">
                  <c:v>230.1695</c:v>
                </c:pt>
                <c:pt idx="33">
                  <c:v>230.07640000000001</c:v>
                </c:pt>
                <c:pt idx="34">
                  <c:v>230.07509999999999</c:v>
                </c:pt>
                <c:pt idx="35">
                  <c:v>229.851</c:v>
                </c:pt>
                <c:pt idx="36">
                  <c:v>229.64689999999999</c:v>
                </c:pt>
                <c:pt idx="37">
                  <c:v>229.4983</c:v>
                </c:pt>
                <c:pt idx="38">
                  <c:v>229.52590000000001</c:v>
                </c:pt>
                <c:pt idx="39">
                  <c:v>229.2295</c:v>
                </c:pt>
                <c:pt idx="40">
                  <c:v>228.82980000000001</c:v>
                </c:pt>
                <c:pt idx="41">
                  <c:v>228.80690000000001</c:v>
                </c:pt>
                <c:pt idx="42">
                  <c:v>228.61160000000001</c:v>
                </c:pt>
                <c:pt idx="43">
                  <c:v>228.5222</c:v>
                </c:pt>
                <c:pt idx="44">
                  <c:v>228.49299999999999</c:v>
                </c:pt>
                <c:pt idx="45">
                  <c:v>228.33359999999999</c:v>
                </c:pt>
                <c:pt idx="46">
                  <c:v>228.27440000000001</c:v>
                </c:pt>
                <c:pt idx="47">
                  <c:v>228.22630000000001</c:v>
                </c:pt>
                <c:pt idx="48">
                  <c:v>228.09960000000001</c:v>
                </c:pt>
                <c:pt idx="49">
                  <c:v>228.0316</c:v>
                </c:pt>
                <c:pt idx="50">
                  <c:v>228.02160000000001</c:v>
                </c:pt>
                <c:pt idx="51">
                  <c:v>228.0044</c:v>
                </c:pt>
                <c:pt idx="52">
                  <c:v>227.9914</c:v>
                </c:pt>
                <c:pt idx="53">
                  <c:v>227.8535</c:v>
                </c:pt>
                <c:pt idx="54">
                  <c:v>227.68960000000001</c:v>
                </c:pt>
                <c:pt idx="55">
                  <c:v>227.67439999999999</c:v>
                </c:pt>
                <c:pt idx="56">
                  <c:v>227.5538</c:v>
                </c:pt>
                <c:pt idx="57">
                  <c:v>227.5181</c:v>
                </c:pt>
                <c:pt idx="58">
                  <c:v>227.51740000000001</c:v>
                </c:pt>
                <c:pt idx="59">
                  <c:v>227.4392</c:v>
                </c:pt>
                <c:pt idx="60">
                  <c:v>227.3561</c:v>
                </c:pt>
                <c:pt idx="61">
                  <c:v>227.3476</c:v>
                </c:pt>
                <c:pt idx="62">
                  <c:v>227.35679999999999</c:v>
                </c:pt>
                <c:pt idx="63">
                  <c:v>227.3193</c:v>
                </c:pt>
                <c:pt idx="64">
                  <c:v>227.1534</c:v>
                </c:pt>
                <c:pt idx="65">
                  <c:v>227.23179999999999</c:v>
                </c:pt>
                <c:pt idx="66">
                  <c:v>227.1729</c:v>
                </c:pt>
                <c:pt idx="67">
                  <c:v>227.19130000000001</c:v>
                </c:pt>
                <c:pt idx="68">
                  <c:v>227.17240000000001</c:v>
                </c:pt>
                <c:pt idx="69">
                  <c:v>226.92689999999999</c:v>
                </c:pt>
                <c:pt idx="70">
                  <c:v>226.8013</c:v>
                </c:pt>
                <c:pt idx="71">
                  <c:v>226.77420000000001</c:v>
                </c:pt>
                <c:pt idx="72">
                  <c:v>226.768</c:v>
                </c:pt>
                <c:pt idx="73">
                  <c:v>226.70580000000001</c:v>
                </c:pt>
                <c:pt idx="74">
                  <c:v>226.6112</c:v>
                </c:pt>
                <c:pt idx="75">
                  <c:v>226.53899999999999</c:v>
                </c:pt>
                <c:pt idx="76">
                  <c:v>226.47739999999999</c:v>
                </c:pt>
                <c:pt idx="77">
                  <c:v>226.41380000000001</c:v>
                </c:pt>
                <c:pt idx="78">
                  <c:v>226.3271</c:v>
                </c:pt>
                <c:pt idx="79">
                  <c:v>226.06890000000001</c:v>
                </c:pt>
                <c:pt idx="80">
                  <c:v>226.11709999999999</c:v>
                </c:pt>
                <c:pt idx="81">
                  <c:v>226.12729999999999</c:v>
                </c:pt>
                <c:pt idx="82">
                  <c:v>226.06960000000001</c:v>
                </c:pt>
                <c:pt idx="83">
                  <c:v>226.07509999999999</c:v>
                </c:pt>
                <c:pt idx="84">
                  <c:v>226.00450000000001</c:v>
                </c:pt>
                <c:pt idx="85">
                  <c:v>226.02539999999999</c:v>
                </c:pt>
                <c:pt idx="86">
                  <c:v>226.02440000000001</c:v>
                </c:pt>
                <c:pt idx="87">
                  <c:v>225.9479</c:v>
                </c:pt>
                <c:pt idx="88">
                  <c:v>226.01349999999999</c:v>
                </c:pt>
                <c:pt idx="89">
                  <c:v>226.1277</c:v>
                </c:pt>
                <c:pt idx="90">
                  <c:v>226.1156</c:v>
                </c:pt>
                <c:pt idx="91">
                  <c:v>226.0667</c:v>
                </c:pt>
                <c:pt idx="92">
                  <c:v>226.01589999999999</c:v>
                </c:pt>
                <c:pt idx="93">
                  <c:v>225.9744</c:v>
                </c:pt>
                <c:pt idx="94">
                  <c:v>225.8973</c:v>
                </c:pt>
                <c:pt idx="95">
                  <c:v>225.84270000000001</c:v>
                </c:pt>
                <c:pt idx="96">
                  <c:v>225.80789999999999</c:v>
                </c:pt>
                <c:pt idx="97">
                  <c:v>225.7655</c:v>
                </c:pt>
                <c:pt idx="98">
                  <c:v>225.7516</c:v>
                </c:pt>
                <c:pt idx="99">
                  <c:v>225.703</c:v>
                </c:pt>
                <c:pt idx="100">
                  <c:v>225.65539999999999</c:v>
                </c:pt>
                <c:pt idx="101">
                  <c:v>225.62799999999999</c:v>
                </c:pt>
                <c:pt idx="102">
                  <c:v>225.6113</c:v>
                </c:pt>
                <c:pt idx="103">
                  <c:v>225.55449999999999</c:v>
                </c:pt>
                <c:pt idx="104">
                  <c:v>225.2955</c:v>
                </c:pt>
                <c:pt idx="105">
                  <c:v>225.3141</c:v>
                </c:pt>
                <c:pt idx="106">
                  <c:v>225.35</c:v>
                </c:pt>
                <c:pt idx="107">
                  <c:v>225.41720000000001</c:v>
                </c:pt>
                <c:pt idx="108">
                  <c:v>225.4014</c:v>
                </c:pt>
                <c:pt idx="109">
                  <c:v>225.565</c:v>
                </c:pt>
                <c:pt idx="110">
                  <c:v>225.61879999999999</c:v>
                </c:pt>
                <c:pt idx="111">
                  <c:v>225.59039999999999</c:v>
                </c:pt>
                <c:pt idx="112">
                  <c:v>225.5746</c:v>
                </c:pt>
                <c:pt idx="113">
                  <c:v>225.6756</c:v>
                </c:pt>
                <c:pt idx="114">
                  <c:v>225.56809999999999</c:v>
                </c:pt>
                <c:pt idx="115">
                  <c:v>225.67259999999999</c:v>
                </c:pt>
                <c:pt idx="116">
                  <c:v>225.62110000000001</c:v>
                </c:pt>
                <c:pt idx="117">
                  <c:v>225.41579999999999</c:v>
                </c:pt>
                <c:pt idx="118">
                  <c:v>225.2405</c:v>
                </c:pt>
                <c:pt idx="119">
                  <c:v>225.11189999999999</c:v>
                </c:pt>
                <c:pt idx="120">
                  <c:v>224.88800000000001</c:v>
                </c:pt>
                <c:pt idx="121">
                  <c:v>224.92240000000001</c:v>
                </c:pt>
                <c:pt idx="122">
                  <c:v>225.0334</c:v>
                </c:pt>
                <c:pt idx="123">
                  <c:v>225.0128</c:v>
                </c:pt>
                <c:pt idx="124">
                  <c:v>224.8175</c:v>
                </c:pt>
                <c:pt idx="125">
                  <c:v>224.726</c:v>
                </c:pt>
                <c:pt idx="126">
                  <c:v>224.7148</c:v>
                </c:pt>
                <c:pt idx="127">
                  <c:v>224.6748</c:v>
                </c:pt>
                <c:pt idx="128">
                  <c:v>224.41829999999999</c:v>
                </c:pt>
                <c:pt idx="129">
                  <c:v>224.42850000000001</c:v>
                </c:pt>
                <c:pt idx="130">
                  <c:v>224.3802</c:v>
                </c:pt>
                <c:pt idx="131">
                  <c:v>224.20509999999999</c:v>
                </c:pt>
                <c:pt idx="132">
                  <c:v>224.51009999999999</c:v>
                </c:pt>
                <c:pt idx="133">
                  <c:v>224.50190000000001</c:v>
                </c:pt>
                <c:pt idx="134">
                  <c:v>224.6413</c:v>
                </c:pt>
                <c:pt idx="135">
                  <c:v>224.59829999999999</c:v>
                </c:pt>
                <c:pt idx="136">
                  <c:v>224.59469999999999</c:v>
                </c:pt>
                <c:pt idx="137">
                  <c:v>224.86359999999999</c:v>
                </c:pt>
                <c:pt idx="138">
                  <c:v>224.9384</c:v>
                </c:pt>
                <c:pt idx="139">
                  <c:v>224.88159999999999</c:v>
                </c:pt>
                <c:pt idx="140">
                  <c:v>224.87479999999999</c:v>
                </c:pt>
                <c:pt idx="141">
                  <c:v>224.898</c:v>
                </c:pt>
                <c:pt idx="142">
                  <c:v>225.23699999999999</c:v>
                </c:pt>
                <c:pt idx="143">
                  <c:v>225.38589999999999</c:v>
                </c:pt>
                <c:pt idx="144">
                  <c:v>225.5788</c:v>
                </c:pt>
                <c:pt idx="145">
                  <c:v>225.34139999999999</c:v>
                </c:pt>
                <c:pt idx="146">
                  <c:v>225.12970000000001</c:v>
                </c:pt>
                <c:pt idx="147">
                  <c:v>225.136</c:v>
                </c:pt>
                <c:pt idx="148">
                  <c:v>224.9324</c:v>
                </c:pt>
                <c:pt idx="149">
                  <c:v>224.96100000000001</c:v>
                </c:pt>
                <c:pt idx="150">
                  <c:v>224.8639</c:v>
                </c:pt>
                <c:pt idx="151">
                  <c:v>225.2345</c:v>
                </c:pt>
                <c:pt idx="152">
                  <c:v>225.3083</c:v>
                </c:pt>
                <c:pt idx="153">
                  <c:v>226.2336</c:v>
                </c:pt>
                <c:pt idx="154">
                  <c:v>226.5239</c:v>
                </c:pt>
                <c:pt idx="155">
                  <c:v>226.59909999999999</c:v>
                </c:pt>
                <c:pt idx="156">
                  <c:v>226.6285</c:v>
                </c:pt>
                <c:pt idx="157">
                  <c:v>226.6549</c:v>
                </c:pt>
                <c:pt idx="158">
                  <c:v>226.64609999999999</c:v>
                </c:pt>
                <c:pt idx="159">
                  <c:v>226.71019999999999</c:v>
                </c:pt>
                <c:pt idx="160">
                  <c:v>226.7105</c:v>
                </c:pt>
                <c:pt idx="161">
                  <c:v>226.78399999999999</c:v>
                </c:pt>
                <c:pt idx="162">
                  <c:v>226.8689</c:v>
                </c:pt>
                <c:pt idx="163">
                  <c:v>226.72040000000001</c:v>
                </c:pt>
                <c:pt idx="164">
                  <c:v>226.59719999999999</c:v>
                </c:pt>
                <c:pt idx="165">
                  <c:v>226.435</c:v>
                </c:pt>
                <c:pt idx="166">
                  <c:v>226.40379999999999</c:v>
                </c:pt>
                <c:pt idx="167">
                  <c:v>226.4478</c:v>
                </c:pt>
                <c:pt idx="168">
                  <c:v>226.39429999999999</c:v>
                </c:pt>
                <c:pt idx="169">
                  <c:v>226.38220000000001</c:v>
                </c:pt>
                <c:pt idx="170">
                  <c:v>226.38040000000001</c:v>
                </c:pt>
                <c:pt idx="171">
                  <c:v>226.33009999999999</c:v>
                </c:pt>
                <c:pt idx="172">
                  <c:v>226.2508</c:v>
                </c:pt>
                <c:pt idx="173">
                  <c:v>226.2328</c:v>
                </c:pt>
                <c:pt idx="174">
                  <c:v>226.02690000000001</c:v>
                </c:pt>
                <c:pt idx="175">
                  <c:v>225.91409999999999</c:v>
                </c:pt>
                <c:pt idx="176">
                  <c:v>225.85079999999999</c:v>
                </c:pt>
                <c:pt idx="177">
                  <c:v>225.88849999999999</c:v>
                </c:pt>
                <c:pt idx="178">
                  <c:v>225.5488</c:v>
                </c:pt>
                <c:pt idx="179">
                  <c:v>225.58359999999999</c:v>
                </c:pt>
                <c:pt idx="180">
                  <c:v>225.77019999999999</c:v>
                </c:pt>
                <c:pt idx="181">
                  <c:v>225.85550000000001</c:v>
                </c:pt>
                <c:pt idx="182">
                  <c:v>225.839</c:v>
                </c:pt>
                <c:pt idx="183">
                  <c:v>226.10400000000001</c:v>
                </c:pt>
                <c:pt idx="184">
                  <c:v>226.1532</c:v>
                </c:pt>
                <c:pt idx="185">
                  <c:v>226.10390000000001</c:v>
                </c:pt>
                <c:pt idx="186">
                  <c:v>226.0009</c:v>
                </c:pt>
                <c:pt idx="187">
                  <c:v>225.9057</c:v>
                </c:pt>
                <c:pt idx="188">
                  <c:v>225.87379999999999</c:v>
                </c:pt>
                <c:pt idx="189">
                  <c:v>225.88069999999999</c:v>
                </c:pt>
                <c:pt idx="190">
                  <c:v>225.8082</c:v>
                </c:pt>
                <c:pt idx="191">
                  <c:v>225.9744</c:v>
                </c:pt>
                <c:pt idx="192">
                  <c:v>225.84549999999999</c:v>
                </c:pt>
                <c:pt idx="193">
                  <c:v>225.9496</c:v>
                </c:pt>
                <c:pt idx="194">
                  <c:v>225.9579</c:v>
                </c:pt>
                <c:pt idx="195">
                  <c:v>225.9539</c:v>
                </c:pt>
                <c:pt idx="196">
                  <c:v>225.8451</c:v>
                </c:pt>
                <c:pt idx="197">
                  <c:v>225.71250000000001</c:v>
                </c:pt>
                <c:pt idx="198">
                  <c:v>225.63489999999999</c:v>
                </c:pt>
                <c:pt idx="199">
                  <c:v>225.5325</c:v>
                </c:pt>
                <c:pt idx="200">
                  <c:v>225.5027</c:v>
                </c:pt>
                <c:pt idx="201">
                  <c:v>225.34950000000001</c:v>
                </c:pt>
                <c:pt idx="202">
                  <c:v>225.20050000000001</c:v>
                </c:pt>
                <c:pt idx="203">
                  <c:v>225.32859999999999</c:v>
                </c:pt>
                <c:pt idx="204">
                  <c:v>225.54650000000001</c:v>
                </c:pt>
                <c:pt idx="205">
                  <c:v>225.50640000000001</c:v>
                </c:pt>
                <c:pt idx="206">
                  <c:v>225.5154</c:v>
                </c:pt>
                <c:pt idx="207">
                  <c:v>225.39760000000001</c:v>
                </c:pt>
                <c:pt idx="208">
                  <c:v>225.2912</c:v>
                </c:pt>
                <c:pt idx="209">
                  <c:v>225.05670000000001</c:v>
                </c:pt>
                <c:pt idx="210">
                  <c:v>225.03550000000001</c:v>
                </c:pt>
                <c:pt idx="211">
                  <c:v>224.7818</c:v>
                </c:pt>
                <c:pt idx="212">
                  <c:v>224.14590000000001</c:v>
                </c:pt>
                <c:pt idx="213">
                  <c:v>224.12899999999999</c:v>
                </c:pt>
                <c:pt idx="214">
                  <c:v>224.1695</c:v>
                </c:pt>
                <c:pt idx="215">
                  <c:v>224.13669999999999</c:v>
                </c:pt>
                <c:pt idx="216">
                  <c:v>224.22659999999999</c:v>
                </c:pt>
                <c:pt idx="217">
                  <c:v>224.26910000000001</c:v>
                </c:pt>
                <c:pt idx="218">
                  <c:v>224.25149999999999</c:v>
                </c:pt>
                <c:pt idx="219">
                  <c:v>224.06460000000001</c:v>
                </c:pt>
                <c:pt idx="220">
                  <c:v>223.94130000000001</c:v>
                </c:pt>
                <c:pt idx="221">
                  <c:v>223.76920000000001</c:v>
                </c:pt>
                <c:pt idx="222">
                  <c:v>223.47810000000001</c:v>
                </c:pt>
                <c:pt idx="223">
                  <c:v>223.27590000000001</c:v>
                </c:pt>
                <c:pt idx="224">
                  <c:v>223.30629999999999</c:v>
                </c:pt>
                <c:pt idx="225">
                  <c:v>223.21190000000001</c:v>
                </c:pt>
                <c:pt idx="226">
                  <c:v>223.0651</c:v>
                </c:pt>
                <c:pt idx="227">
                  <c:v>222.91390000000001</c:v>
                </c:pt>
                <c:pt idx="228">
                  <c:v>222.9632</c:v>
                </c:pt>
                <c:pt idx="229">
                  <c:v>222.7628</c:v>
                </c:pt>
                <c:pt idx="230">
                  <c:v>222.6165</c:v>
                </c:pt>
                <c:pt idx="231">
                  <c:v>222.61070000000001</c:v>
                </c:pt>
                <c:pt idx="232">
                  <c:v>222.4769</c:v>
                </c:pt>
                <c:pt idx="233">
                  <c:v>222.34819999999999</c:v>
                </c:pt>
                <c:pt idx="234">
                  <c:v>222.2653</c:v>
                </c:pt>
                <c:pt idx="235">
                  <c:v>222.10509999999999</c:v>
                </c:pt>
                <c:pt idx="236">
                  <c:v>221.93100000000001</c:v>
                </c:pt>
                <c:pt idx="237">
                  <c:v>221.76300000000001</c:v>
                </c:pt>
                <c:pt idx="238">
                  <c:v>221.70779999999999</c:v>
                </c:pt>
                <c:pt idx="239">
                  <c:v>221.67330000000001</c:v>
                </c:pt>
                <c:pt idx="240">
                  <c:v>221.6739</c:v>
                </c:pt>
                <c:pt idx="241">
                  <c:v>221.67140000000001</c:v>
                </c:pt>
                <c:pt idx="242">
                  <c:v>221.8022</c:v>
                </c:pt>
                <c:pt idx="243">
                  <c:v>221.785</c:v>
                </c:pt>
                <c:pt idx="244">
                  <c:v>221.62649999999999</c:v>
                </c:pt>
                <c:pt idx="245">
                  <c:v>221.63919999999999</c:v>
                </c:pt>
                <c:pt idx="246">
                  <c:v>221.66489999999999</c:v>
                </c:pt>
                <c:pt idx="247">
                  <c:v>221.90440000000001</c:v>
                </c:pt>
                <c:pt idx="248">
                  <c:v>221.86439999999999</c:v>
                </c:pt>
                <c:pt idx="249">
                  <c:v>221.84800000000001</c:v>
                </c:pt>
                <c:pt idx="250">
                  <c:v>221.82499999999999</c:v>
                </c:pt>
                <c:pt idx="251">
                  <c:v>221.84200000000001</c:v>
                </c:pt>
                <c:pt idx="252">
                  <c:v>221.8878</c:v>
                </c:pt>
                <c:pt idx="253">
                  <c:v>221.76140000000001</c:v>
                </c:pt>
                <c:pt idx="254">
                  <c:v>221.72839999999999</c:v>
                </c:pt>
                <c:pt idx="255">
                  <c:v>221.72219999999999</c:v>
                </c:pt>
                <c:pt idx="256">
                  <c:v>221.80850000000001</c:v>
                </c:pt>
                <c:pt idx="257">
                  <c:v>221.773</c:v>
                </c:pt>
                <c:pt idx="258">
                  <c:v>221.71430000000001</c:v>
                </c:pt>
                <c:pt idx="259">
                  <c:v>221.6337</c:v>
                </c:pt>
                <c:pt idx="260">
                  <c:v>221.6397</c:v>
                </c:pt>
                <c:pt idx="261">
                  <c:v>221.6987</c:v>
                </c:pt>
                <c:pt idx="262">
                  <c:v>221.79679999999999</c:v>
                </c:pt>
                <c:pt idx="263">
                  <c:v>221.79480000000001</c:v>
                </c:pt>
                <c:pt idx="264">
                  <c:v>221.8458</c:v>
                </c:pt>
                <c:pt idx="265">
                  <c:v>222.09309999999999</c:v>
                </c:pt>
                <c:pt idx="266">
                  <c:v>222.13229999999999</c:v>
                </c:pt>
                <c:pt idx="267">
                  <c:v>222.11170000000001</c:v>
                </c:pt>
                <c:pt idx="268">
                  <c:v>221.76499999999999</c:v>
                </c:pt>
                <c:pt idx="269">
                  <c:v>221.71270000000001</c:v>
                </c:pt>
                <c:pt idx="270">
                  <c:v>221.6311</c:v>
                </c:pt>
                <c:pt idx="271">
                  <c:v>221.48339999999999</c:v>
                </c:pt>
                <c:pt idx="272">
                  <c:v>221.53540000000001</c:v>
                </c:pt>
                <c:pt idx="273">
                  <c:v>221.41079999999999</c:v>
                </c:pt>
                <c:pt idx="274">
                  <c:v>221.2552</c:v>
                </c:pt>
                <c:pt idx="275">
                  <c:v>221.15379999999999</c:v>
                </c:pt>
                <c:pt idx="276">
                  <c:v>221.0685</c:v>
                </c:pt>
                <c:pt idx="277">
                  <c:v>221.0128</c:v>
                </c:pt>
                <c:pt idx="278">
                  <c:v>220.99379999999999</c:v>
                </c:pt>
                <c:pt idx="279">
                  <c:v>220.9691</c:v>
                </c:pt>
                <c:pt idx="280">
                  <c:v>220.76060000000001</c:v>
                </c:pt>
                <c:pt idx="281">
                  <c:v>220.64689999999999</c:v>
                </c:pt>
                <c:pt idx="282">
                  <c:v>220.5788</c:v>
                </c:pt>
                <c:pt idx="283">
                  <c:v>220.3929</c:v>
                </c:pt>
                <c:pt idx="284">
                  <c:v>220.32380000000001</c:v>
                </c:pt>
                <c:pt idx="285">
                  <c:v>220.3698</c:v>
                </c:pt>
                <c:pt idx="286">
                  <c:v>220.42609999999999</c:v>
                </c:pt>
                <c:pt idx="287">
                  <c:v>220.3561</c:v>
                </c:pt>
                <c:pt idx="288">
                  <c:v>220.16589999999999</c:v>
                </c:pt>
                <c:pt idx="289">
                  <c:v>220.15039999999999</c:v>
                </c:pt>
                <c:pt idx="290">
                  <c:v>220.1147</c:v>
                </c:pt>
                <c:pt idx="291">
                  <c:v>220.17420000000001</c:v>
                </c:pt>
                <c:pt idx="292">
                  <c:v>220.14320000000001</c:v>
                </c:pt>
                <c:pt idx="293">
                  <c:v>220.3699</c:v>
                </c:pt>
                <c:pt idx="294">
                  <c:v>220.2929</c:v>
                </c:pt>
                <c:pt idx="295">
                  <c:v>220.10740000000001</c:v>
                </c:pt>
                <c:pt idx="296">
                  <c:v>220.08340000000001</c:v>
                </c:pt>
                <c:pt idx="297">
                  <c:v>220.1113</c:v>
                </c:pt>
                <c:pt idx="298">
                  <c:v>220.05109999999999</c:v>
                </c:pt>
                <c:pt idx="299">
                  <c:v>219.9639</c:v>
                </c:pt>
                <c:pt idx="300">
                  <c:v>219.77600000000001</c:v>
                </c:pt>
                <c:pt idx="301">
                  <c:v>219.4811</c:v>
                </c:pt>
                <c:pt idx="302">
                  <c:v>219.35300000000001</c:v>
                </c:pt>
                <c:pt idx="303">
                  <c:v>219.30009999999999</c:v>
                </c:pt>
                <c:pt idx="304">
                  <c:v>219.16810000000001</c:v>
                </c:pt>
                <c:pt idx="305">
                  <c:v>219.15629999999999</c:v>
                </c:pt>
                <c:pt idx="306">
                  <c:v>219.0667</c:v>
                </c:pt>
                <c:pt idx="307">
                  <c:v>218.9462</c:v>
                </c:pt>
                <c:pt idx="308">
                  <c:v>218.84530000000001</c:v>
                </c:pt>
                <c:pt idx="309">
                  <c:v>218.83269999999999</c:v>
                </c:pt>
                <c:pt idx="310">
                  <c:v>218.97030000000001</c:v>
                </c:pt>
                <c:pt idx="311">
                  <c:v>218.98089999999999</c:v>
                </c:pt>
                <c:pt idx="312">
                  <c:v>218.87569999999999</c:v>
                </c:pt>
                <c:pt idx="313">
                  <c:v>218.83680000000001</c:v>
                </c:pt>
                <c:pt idx="314">
                  <c:v>218.9016</c:v>
                </c:pt>
                <c:pt idx="315">
                  <c:v>219.2218</c:v>
                </c:pt>
                <c:pt idx="316">
                  <c:v>218.69710000000001</c:v>
                </c:pt>
                <c:pt idx="317">
                  <c:v>218.63659999999999</c:v>
                </c:pt>
                <c:pt idx="318">
                  <c:v>218.7398</c:v>
                </c:pt>
                <c:pt idx="319">
                  <c:v>218.83330000000001</c:v>
                </c:pt>
                <c:pt idx="320">
                  <c:v>218.76499999999999</c:v>
                </c:pt>
                <c:pt idx="321">
                  <c:v>218.72919999999999</c:v>
                </c:pt>
                <c:pt idx="322">
                  <c:v>218.7501</c:v>
                </c:pt>
                <c:pt idx="323">
                  <c:v>218.97139999999999</c:v>
                </c:pt>
                <c:pt idx="324">
                  <c:v>219.07490000000001</c:v>
                </c:pt>
                <c:pt idx="325">
                  <c:v>219.1695</c:v>
                </c:pt>
                <c:pt idx="326">
                  <c:v>219.0737</c:v>
                </c:pt>
                <c:pt idx="327">
                  <c:v>219.0822</c:v>
                </c:pt>
                <c:pt idx="328">
                  <c:v>218.97569999999999</c:v>
                </c:pt>
                <c:pt idx="329">
                  <c:v>219.0085</c:v>
                </c:pt>
                <c:pt idx="330">
                  <c:v>219.19450000000001</c:v>
                </c:pt>
                <c:pt idx="331">
                  <c:v>219.35140000000001</c:v>
                </c:pt>
                <c:pt idx="332">
                  <c:v>219.3954</c:v>
                </c:pt>
                <c:pt idx="333">
                  <c:v>219.30410000000001</c:v>
                </c:pt>
                <c:pt idx="334">
                  <c:v>219.3246</c:v>
                </c:pt>
                <c:pt idx="335">
                  <c:v>219.4281</c:v>
                </c:pt>
                <c:pt idx="336">
                  <c:v>219.4427</c:v>
                </c:pt>
                <c:pt idx="337">
                  <c:v>219.9205</c:v>
                </c:pt>
                <c:pt idx="338">
                  <c:v>219.94579999999999</c:v>
                </c:pt>
                <c:pt idx="339">
                  <c:v>219.96860000000001</c:v>
                </c:pt>
                <c:pt idx="340">
                  <c:v>219.9425</c:v>
                </c:pt>
                <c:pt idx="341">
                  <c:v>219.7313</c:v>
                </c:pt>
                <c:pt idx="342">
                  <c:v>219.65299999999999</c:v>
                </c:pt>
                <c:pt idx="343">
                  <c:v>219.72569999999999</c:v>
                </c:pt>
                <c:pt idx="344">
                  <c:v>219.91249999999999</c:v>
                </c:pt>
                <c:pt idx="345">
                  <c:v>219.8578</c:v>
                </c:pt>
                <c:pt idx="346">
                  <c:v>219.48849999999999</c:v>
                </c:pt>
                <c:pt idx="347">
                  <c:v>219.34639999999999</c:v>
                </c:pt>
                <c:pt idx="348">
                  <c:v>219.20480000000001</c:v>
                </c:pt>
                <c:pt idx="349">
                  <c:v>218.82390000000001</c:v>
                </c:pt>
                <c:pt idx="350">
                  <c:v>218.4597</c:v>
                </c:pt>
                <c:pt idx="351">
                  <c:v>218.27350000000001</c:v>
                </c:pt>
                <c:pt idx="352">
                  <c:v>218.21289999999999</c:v>
                </c:pt>
                <c:pt idx="353">
                  <c:v>218.10220000000001</c:v>
                </c:pt>
                <c:pt idx="354">
                  <c:v>217.98910000000001</c:v>
                </c:pt>
                <c:pt idx="355">
                  <c:v>217.87639999999999</c:v>
                </c:pt>
                <c:pt idx="356">
                  <c:v>217.72470000000001</c:v>
                </c:pt>
                <c:pt idx="357">
                  <c:v>217.70939999999999</c:v>
                </c:pt>
                <c:pt idx="358">
                  <c:v>217.73050000000001</c:v>
                </c:pt>
                <c:pt idx="359">
                  <c:v>217.72229999999999</c:v>
                </c:pt>
                <c:pt idx="360">
                  <c:v>217.64930000000001</c:v>
                </c:pt>
                <c:pt idx="361">
                  <c:v>217.5291</c:v>
                </c:pt>
                <c:pt idx="362">
                  <c:v>217.34620000000001</c:v>
                </c:pt>
                <c:pt idx="363">
                  <c:v>217.19890000000001</c:v>
                </c:pt>
                <c:pt idx="364">
                  <c:v>217.10319999999999</c:v>
                </c:pt>
                <c:pt idx="365">
                  <c:v>216.95160000000001</c:v>
                </c:pt>
                <c:pt idx="366">
                  <c:v>216.898</c:v>
                </c:pt>
                <c:pt idx="367">
                  <c:v>216.83699999999999</c:v>
                </c:pt>
                <c:pt idx="368">
                  <c:v>216.7295</c:v>
                </c:pt>
                <c:pt idx="369">
                  <c:v>216.7433</c:v>
                </c:pt>
                <c:pt idx="370">
                  <c:v>216.78790000000001</c:v>
                </c:pt>
                <c:pt idx="371">
                  <c:v>216.69990000000001</c:v>
                </c:pt>
                <c:pt idx="372">
                  <c:v>216.7193</c:v>
                </c:pt>
                <c:pt idx="373">
                  <c:v>216.6677</c:v>
                </c:pt>
                <c:pt idx="374">
                  <c:v>216.5659</c:v>
                </c:pt>
                <c:pt idx="375">
                  <c:v>216.5335</c:v>
                </c:pt>
                <c:pt idx="376">
                  <c:v>216.5188</c:v>
                </c:pt>
                <c:pt idx="377">
                  <c:v>216.49629999999999</c:v>
                </c:pt>
                <c:pt idx="378">
                  <c:v>216.52350000000001</c:v>
                </c:pt>
                <c:pt idx="379">
                  <c:v>216.56540000000001</c:v>
                </c:pt>
                <c:pt idx="380">
                  <c:v>216.15809999999999</c:v>
                </c:pt>
                <c:pt idx="381">
                  <c:v>216.21119999999999</c:v>
                </c:pt>
                <c:pt idx="382">
                  <c:v>216.25319999999999</c:v>
                </c:pt>
                <c:pt idx="383">
                  <c:v>216.2037</c:v>
                </c:pt>
                <c:pt idx="384">
                  <c:v>216.2424</c:v>
                </c:pt>
                <c:pt idx="385">
                  <c:v>216.18889999999999</c:v>
                </c:pt>
                <c:pt idx="386">
                  <c:v>215.9776</c:v>
                </c:pt>
                <c:pt idx="387">
                  <c:v>215.9341</c:v>
                </c:pt>
                <c:pt idx="388">
                  <c:v>215.76490000000001</c:v>
                </c:pt>
                <c:pt idx="389">
                  <c:v>215.7226</c:v>
                </c:pt>
                <c:pt idx="390">
                  <c:v>215.589</c:v>
                </c:pt>
                <c:pt idx="391">
                  <c:v>215.6104</c:v>
                </c:pt>
                <c:pt idx="392">
                  <c:v>215.5401</c:v>
                </c:pt>
                <c:pt idx="393">
                  <c:v>215.5307</c:v>
                </c:pt>
                <c:pt idx="394">
                  <c:v>215.4708</c:v>
                </c:pt>
                <c:pt idx="395">
                  <c:v>215.357</c:v>
                </c:pt>
                <c:pt idx="396">
                  <c:v>215.3663</c:v>
                </c:pt>
                <c:pt idx="397">
                  <c:v>215.47970000000001</c:v>
                </c:pt>
                <c:pt idx="398">
                  <c:v>215.43989999999999</c:v>
                </c:pt>
                <c:pt idx="399">
                  <c:v>215.47450000000001</c:v>
                </c:pt>
                <c:pt idx="400">
                  <c:v>215.34909999999999</c:v>
                </c:pt>
                <c:pt idx="401">
                  <c:v>215.05090000000001</c:v>
                </c:pt>
                <c:pt idx="402">
                  <c:v>214.97370000000001</c:v>
                </c:pt>
                <c:pt idx="403">
                  <c:v>214.88140000000001</c:v>
                </c:pt>
                <c:pt idx="404">
                  <c:v>214.68190000000001</c:v>
                </c:pt>
                <c:pt idx="405">
                  <c:v>214.50919999999999</c:v>
                </c:pt>
                <c:pt idx="406">
                  <c:v>214.4085</c:v>
                </c:pt>
                <c:pt idx="407">
                  <c:v>214.33789999999999</c:v>
                </c:pt>
                <c:pt idx="408">
                  <c:v>214.22819999999999</c:v>
                </c:pt>
                <c:pt idx="409">
                  <c:v>214.1748</c:v>
                </c:pt>
                <c:pt idx="410">
                  <c:v>214.1189</c:v>
                </c:pt>
                <c:pt idx="411">
                  <c:v>214.0821</c:v>
                </c:pt>
                <c:pt idx="412">
                  <c:v>213.8913</c:v>
                </c:pt>
                <c:pt idx="413">
                  <c:v>213.81880000000001</c:v>
                </c:pt>
                <c:pt idx="414">
                  <c:v>213.8783</c:v>
                </c:pt>
                <c:pt idx="415">
                  <c:v>214.23269999999999</c:v>
                </c:pt>
                <c:pt idx="416">
                  <c:v>214.29390000000001</c:v>
                </c:pt>
                <c:pt idx="417">
                  <c:v>214.28219999999999</c:v>
                </c:pt>
                <c:pt idx="418">
                  <c:v>214.33420000000001</c:v>
                </c:pt>
                <c:pt idx="419">
                  <c:v>214.42859999999999</c:v>
                </c:pt>
                <c:pt idx="420">
                  <c:v>214.65379999999999</c:v>
                </c:pt>
                <c:pt idx="421">
                  <c:v>214.71170000000001</c:v>
                </c:pt>
                <c:pt idx="422">
                  <c:v>214.6437</c:v>
                </c:pt>
                <c:pt idx="423">
                  <c:v>214.6326</c:v>
                </c:pt>
                <c:pt idx="424">
                  <c:v>214.69329999999999</c:v>
                </c:pt>
                <c:pt idx="425">
                  <c:v>214.73140000000001</c:v>
                </c:pt>
                <c:pt idx="426">
                  <c:v>214.744</c:v>
                </c:pt>
                <c:pt idx="427">
                  <c:v>214.73820000000001</c:v>
                </c:pt>
                <c:pt idx="428">
                  <c:v>214.5411</c:v>
                </c:pt>
                <c:pt idx="429">
                  <c:v>214.4932</c:v>
                </c:pt>
                <c:pt idx="430">
                  <c:v>214.50479999999999</c:v>
                </c:pt>
                <c:pt idx="431">
                  <c:v>214.4948</c:v>
                </c:pt>
                <c:pt idx="432">
                  <c:v>214.59540000000001</c:v>
                </c:pt>
                <c:pt idx="433">
                  <c:v>214.59180000000001</c:v>
                </c:pt>
                <c:pt idx="434">
                  <c:v>214.63679999999999</c:v>
                </c:pt>
                <c:pt idx="435">
                  <c:v>214.64789999999999</c:v>
                </c:pt>
                <c:pt idx="436">
                  <c:v>214.68790000000001</c:v>
                </c:pt>
                <c:pt idx="437">
                  <c:v>214.7525</c:v>
                </c:pt>
                <c:pt idx="438">
                  <c:v>214.73150000000001</c:v>
                </c:pt>
                <c:pt idx="439">
                  <c:v>214.72790000000001</c:v>
                </c:pt>
                <c:pt idx="440">
                  <c:v>214.7115</c:v>
                </c:pt>
                <c:pt idx="441">
                  <c:v>214.50829999999999</c:v>
                </c:pt>
                <c:pt idx="442">
                  <c:v>214.50630000000001</c:v>
                </c:pt>
                <c:pt idx="443">
                  <c:v>214.39949999999999</c:v>
                </c:pt>
                <c:pt idx="444">
                  <c:v>214.3613</c:v>
                </c:pt>
                <c:pt idx="445">
                  <c:v>214.55279999999999</c:v>
                </c:pt>
                <c:pt idx="446">
                  <c:v>214.41139999999999</c:v>
                </c:pt>
                <c:pt idx="447">
                  <c:v>214.39959999999999</c:v>
                </c:pt>
                <c:pt idx="448">
                  <c:v>214.44130000000001</c:v>
                </c:pt>
                <c:pt idx="449">
                  <c:v>214.4152</c:v>
                </c:pt>
                <c:pt idx="450">
                  <c:v>214.3075</c:v>
                </c:pt>
                <c:pt idx="451">
                  <c:v>214.11250000000001</c:v>
                </c:pt>
                <c:pt idx="452">
                  <c:v>214.0573</c:v>
                </c:pt>
                <c:pt idx="453">
                  <c:v>214.02690000000001</c:v>
                </c:pt>
                <c:pt idx="454">
                  <c:v>214.02529999999999</c:v>
                </c:pt>
                <c:pt idx="455">
                  <c:v>213.90190000000001</c:v>
                </c:pt>
                <c:pt idx="456">
                  <c:v>213.99789999999999</c:v>
                </c:pt>
                <c:pt idx="457">
                  <c:v>214.0548</c:v>
                </c:pt>
                <c:pt idx="458">
                  <c:v>214.2739</c:v>
                </c:pt>
                <c:pt idx="459">
                  <c:v>214.3314</c:v>
                </c:pt>
                <c:pt idx="460">
                  <c:v>214.0848</c:v>
                </c:pt>
                <c:pt idx="461">
                  <c:v>214.1182</c:v>
                </c:pt>
                <c:pt idx="462">
                  <c:v>214.14320000000001</c:v>
                </c:pt>
                <c:pt idx="463">
                  <c:v>213.816</c:v>
                </c:pt>
                <c:pt idx="464">
                  <c:v>213.50239999999999</c:v>
                </c:pt>
                <c:pt idx="465">
                  <c:v>213.37610000000001</c:v>
                </c:pt>
                <c:pt idx="466">
                  <c:v>213.33009999999999</c:v>
                </c:pt>
                <c:pt idx="467">
                  <c:v>213.49160000000001</c:v>
                </c:pt>
                <c:pt idx="468">
                  <c:v>213.1687</c:v>
                </c:pt>
                <c:pt idx="469">
                  <c:v>213.0154</c:v>
                </c:pt>
                <c:pt idx="470">
                  <c:v>212.9246</c:v>
                </c:pt>
                <c:pt idx="471">
                  <c:v>212.7568</c:v>
                </c:pt>
                <c:pt idx="472">
                  <c:v>212.63829999999999</c:v>
                </c:pt>
                <c:pt idx="473">
                  <c:v>212.55029999999999</c:v>
                </c:pt>
                <c:pt idx="474">
                  <c:v>212.41380000000001</c:v>
                </c:pt>
                <c:pt idx="475">
                  <c:v>212.58959999999999</c:v>
                </c:pt>
                <c:pt idx="476">
                  <c:v>212.3862</c:v>
                </c:pt>
                <c:pt idx="477">
                  <c:v>212.17590000000001</c:v>
                </c:pt>
                <c:pt idx="478">
                  <c:v>211.78149999999999</c:v>
                </c:pt>
                <c:pt idx="479">
                  <c:v>211.75800000000001</c:v>
                </c:pt>
                <c:pt idx="480">
                  <c:v>211.19749999999999</c:v>
                </c:pt>
                <c:pt idx="481">
                  <c:v>211.0318</c:v>
                </c:pt>
                <c:pt idx="482">
                  <c:v>210.98650000000001</c:v>
                </c:pt>
                <c:pt idx="483">
                  <c:v>210.88229999999999</c:v>
                </c:pt>
                <c:pt idx="484">
                  <c:v>210.8211</c:v>
                </c:pt>
                <c:pt idx="485">
                  <c:v>210.77780000000001</c:v>
                </c:pt>
                <c:pt idx="486">
                  <c:v>210.6601</c:v>
                </c:pt>
                <c:pt idx="487">
                  <c:v>210.59020000000001</c:v>
                </c:pt>
                <c:pt idx="488">
                  <c:v>210.53980000000001</c:v>
                </c:pt>
                <c:pt idx="489">
                  <c:v>210.47559999999999</c:v>
                </c:pt>
                <c:pt idx="490">
                  <c:v>210.38149999999999</c:v>
                </c:pt>
                <c:pt idx="491">
                  <c:v>210.30279999999999</c:v>
                </c:pt>
                <c:pt idx="492">
                  <c:v>210.26900000000001</c:v>
                </c:pt>
                <c:pt idx="493">
                  <c:v>210.11689999999999</c:v>
                </c:pt>
                <c:pt idx="494">
                  <c:v>210.1216</c:v>
                </c:pt>
                <c:pt idx="495">
                  <c:v>210.19919999999999</c:v>
                </c:pt>
                <c:pt idx="496">
                  <c:v>210.21260000000001</c:v>
                </c:pt>
                <c:pt idx="497">
                  <c:v>210.17699999999999</c:v>
                </c:pt>
                <c:pt idx="498">
                  <c:v>210.25229999999999</c:v>
                </c:pt>
                <c:pt idx="499">
                  <c:v>210.14689999999999</c:v>
                </c:pt>
                <c:pt idx="500">
                  <c:v>210.14519999999999</c:v>
                </c:pt>
                <c:pt idx="501">
                  <c:v>210.16630000000001</c:v>
                </c:pt>
                <c:pt idx="502">
                  <c:v>210.36189999999999</c:v>
                </c:pt>
                <c:pt idx="503">
                  <c:v>210.44560000000001</c:v>
                </c:pt>
                <c:pt idx="504">
                  <c:v>210.39840000000001</c:v>
                </c:pt>
                <c:pt idx="505">
                  <c:v>210.45949999999999</c:v>
                </c:pt>
                <c:pt idx="506">
                  <c:v>210.4014</c:v>
                </c:pt>
                <c:pt idx="507">
                  <c:v>210.32810000000001</c:v>
                </c:pt>
                <c:pt idx="508">
                  <c:v>210.3553</c:v>
                </c:pt>
                <c:pt idx="509">
                  <c:v>210.41069999999999</c:v>
                </c:pt>
                <c:pt idx="510">
                  <c:v>210.2953</c:v>
                </c:pt>
                <c:pt idx="511">
                  <c:v>210.2841</c:v>
                </c:pt>
                <c:pt idx="512">
                  <c:v>210.23490000000001</c:v>
                </c:pt>
                <c:pt idx="513">
                  <c:v>210.00380000000001</c:v>
                </c:pt>
                <c:pt idx="514">
                  <c:v>209.82239999999999</c:v>
                </c:pt>
                <c:pt idx="515">
                  <c:v>209.69810000000001</c:v>
                </c:pt>
                <c:pt idx="516">
                  <c:v>209.69489999999999</c:v>
                </c:pt>
                <c:pt idx="517">
                  <c:v>209.68790000000001</c:v>
                </c:pt>
                <c:pt idx="518">
                  <c:v>209.61349999999999</c:v>
                </c:pt>
                <c:pt idx="519">
                  <c:v>209.65889999999999</c:v>
                </c:pt>
                <c:pt idx="520">
                  <c:v>209.5625</c:v>
                </c:pt>
                <c:pt idx="521">
                  <c:v>209.45840000000001</c:v>
                </c:pt>
                <c:pt idx="522">
                  <c:v>209.3229</c:v>
                </c:pt>
                <c:pt idx="523">
                  <c:v>209.25659999999999</c:v>
                </c:pt>
                <c:pt idx="524">
                  <c:v>209.095</c:v>
                </c:pt>
                <c:pt idx="525">
                  <c:v>208.9999</c:v>
                </c:pt>
                <c:pt idx="526">
                  <c:v>208.99080000000001</c:v>
                </c:pt>
                <c:pt idx="527">
                  <c:v>208.9633</c:v>
                </c:pt>
                <c:pt idx="528">
                  <c:v>209.01519999999999</c:v>
                </c:pt>
                <c:pt idx="529">
                  <c:v>209.1936</c:v>
                </c:pt>
                <c:pt idx="530">
                  <c:v>209.17089999999999</c:v>
                </c:pt>
                <c:pt idx="531">
                  <c:v>209.1328</c:v>
                </c:pt>
                <c:pt idx="532">
                  <c:v>209.0625</c:v>
                </c:pt>
                <c:pt idx="533">
                  <c:v>208.9213</c:v>
                </c:pt>
                <c:pt idx="534">
                  <c:v>208.7929</c:v>
                </c:pt>
                <c:pt idx="535">
                  <c:v>208.7217</c:v>
                </c:pt>
                <c:pt idx="536">
                  <c:v>208.6842</c:v>
                </c:pt>
                <c:pt idx="537">
                  <c:v>208.64269999999999</c:v>
                </c:pt>
                <c:pt idx="538">
                  <c:v>208.35910000000001</c:v>
                </c:pt>
                <c:pt idx="539">
                  <c:v>208.22130000000001</c:v>
                </c:pt>
                <c:pt idx="540">
                  <c:v>208.1523</c:v>
                </c:pt>
                <c:pt idx="541">
                  <c:v>208.15100000000001</c:v>
                </c:pt>
                <c:pt idx="542">
                  <c:v>208.10830000000001</c:v>
                </c:pt>
                <c:pt idx="543">
                  <c:v>208.08150000000001</c:v>
                </c:pt>
                <c:pt idx="544">
                  <c:v>208.04069999999999</c:v>
                </c:pt>
                <c:pt idx="545">
                  <c:v>208.04159999999999</c:v>
                </c:pt>
                <c:pt idx="546">
                  <c:v>207.9778</c:v>
                </c:pt>
                <c:pt idx="547">
                  <c:v>207.89850000000001</c:v>
                </c:pt>
                <c:pt idx="548">
                  <c:v>207.8802</c:v>
                </c:pt>
                <c:pt idx="549">
                  <c:v>207.8982</c:v>
                </c:pt>
                <c:pt idx="550">
                  <c:v>207.86770000000001</c:v>
                </c:pt>
                <c:pt idx="551">
                  <c:v>207.6377</c:v>
                </c:pt>
                <c:pt idx="552">
                  <c:v>207.57320000000001</c:v>
                </c:pt>
                <c:pt idx="553">
                  <c:v>207.45679999999999</c:v>
                </c:pt>
                <c:pt idx="554">
                  <c:v>207.33690000000001</c:v>
                </c:pt>
                <c:pt idx="555">
                  <c:v>207.31110000000001</c:v>
                </c:pt>
                <c:pt idx="556">
                  <c:v>207.2517</c:v>
                </c:pt>
                <c:pt idx="557">
                  <c:v>207.166</c:v>
                </c:pt>
                <c:pt idx="558">
                  <c:v>207.18289999999999</c:v>
                </c:pt>
                <c:pt idx="559">
                  <c:v>207.17189999999999</c:v>
                </c:pt>
                <c:pt idx="560">
                  <c:v>207.1336</c:v>
                </c:pt>
                <c:pt idx="561">
                  <c:v>207.0737</c:v>
                </c:pt>
                <c:pt idx="562">
                  <c:v>207.11340000000001</c:v>
                </c:pt>
                <c:pt idx="563">
                  <c:v>206.9897</c:v>
                </c:pt>
                <c:pt idx="564">
                  <c:v>206.89109999999999</c:v>
                </c:pt>
                <c:pt idx="565">
                  <c:v>206.90219999999999</c:v>
                </c:pt>
                <c:pt idx="566">
                  <c:v>206.90219999999999</c:v>
                </c:pt>
                <c:pt idx="567">
                  <c:v>206.816</c:v>
                </c:pt>
                <c:pt idx="568">
                  <c:v>206.64060000000001</c:v>
                </c:pt>
                <c:pt idx="569">
                  <c:v>206.68270000000001</c:v>
                </c:pt>
                <c:pt idx="570">
                  <c:v>206.72190000000001</c:v>
                </c:pt>
                <c:pt idx="571">
                  <c:v>206.5728</c:v>
                </c:pt>
                <c:pt idx="572">
                  <c:v>206.53039999999999</c:v>
                </c:pt>
                <c:pt idx="573">
                  <c:v>206.4933</c:v>
                </c:pt>
                <c:pt idx="574">
                  <c:v>206.40379999999999</c:v>
                </c:pt>
                <c:pt idx="575">
                  <c:v>206.52369999999999</c:v>
                </c:pt>
                <c:pt idx="576">
                  <c:v>206.50659999999999</c:v>
                </c:pt>
                <c:pt idx="577">
                  <c:v>206.4829</c:v>
                </c:pt>
                <c:pt idx="578">
                  <c:v>206.44370000000001</c:v>
                </c:pt>
                <c:pt idx="579">
                  <c:v>206.4973</c:v>
                </c:pt>
                <c:pt idx="580">
                  <c:v>206.63669999999999</c:v>
                </c:pt>
                <c:pt idx="581">
                  <c:v>206.78659999999999</c:v>
                </c:pt>
                <c:pt idx="582">
                  <c:v>206.73670000000001</c:v>
                </c:pt>
                <c:pt idx="583">
                  <c:v>206.6157</c:v>
                </c:pt>
                <c:pt idx="584">
                  <c:v>206.7012</c:v>
                </c:pt>
                <c:pt idx="585">
                  <c:v>206.846</c:v>
                </c:pt>
                <c:pt idx="586">
                  <c:v>206.88239999999999</c:v>
                </c:pt>
                <c:pt idx="587">
                  <c:v>207.07859999999999</c:v>
                </c:pt>
                <c:pt idx="588">
                  <c:v>207.02449999999999</c:v>
                </c:pt>
                <c:pt idx="589">
                  <c:v>206.9385</c:v>
                </c:pt>
                <c:pt idx="590">
                  <c:v>206.8065</c:v>
                </c:pt>
                <c:pt idx="591">
                  <c:v>206.7354</c:v>
                </c:pt>
                <c:pt idx="592">
                  <c:v>206.81180000000001</c:v>
                </c:pt>
                <c:pt idx="593">
                  <c:v>206.8614</c:v>
                </c:pt>
                <c:pt idx="594">
                  <c:v>206.97450000000001</c:v>
                </c:pt>
                <c:pt idx="595">
                  <c:v>206.8586</c:v>
                </c:pt>
                <c:pt idx="596">
                  <c:v>206.6285</c:v>
                </c:pt>
                <c:pt idx="597">
                  <c:v>206.4708</c:v>
                </c:pt>
                <c:pt idx="598">
                  <c:v>206.41050000000001</c:v>
                </c:pt>
                <c:pt idx="599">
                  <c:v>206.4093</c:v>
                </c:pt>
                <c:pt idx="600">
                  <c:v>206.17939999999999</c:v>
                </c:pt>
                <c:pt idx="601">
                  <c:v>206.0693</c:v>
                </c:pt>
                <c:pt idx="602">
                  <c:v>205.93279999999999</c:v>
                </c:pt>
                <c:pt idx="603">
                  <c:v>206.01560000000001</c:v>
                </c:pt>
                <c:pt idx="604">
                  <c:v>205.99889999999999</c:v>
                </c:pt>
                <c:pt idx="605">
                  <c:v>205.86789999999999</c:v>
                </c:pt>
                <c:pt idx="606">
                  <c:v>205.75899999999999</c:v>
                </c:pt>
                <c:pt idx="607">
                  <c:v>205.58090000000001</c:v>
                </c:pt>
                <c:pt idx="608">
                  <c:v>205.41929999999999</c:v>
                </c:pt>
                <c:pt idx="609">
                  <c:v>205.51150000000001</c:v>
                </c:pt>
                <c:pt idx="610">
                  <c:v>205.42859999999999</c:v>
                </c:pt>
                <c:pt idx="611">
                  <c:v>205.15710000000001</c:v>
                </c:pt>
                <c:pt idx="612">
                  <c:v>204.89089999999999</c:v>
                </c:pt>
                <c:pt idx="613">
                  <c:v>204.87139999999999</c:v>
                </c:pt>
                <c:pt idx="614">
                  <c:v>204.88159999999999</c:v>
                </c:pt>
                <c:pt idx="615">
                  <c:v>204.7604</c:v>
                </c:pt>
                <c:pt idx="616">
                  <c:v>204.59610000000001</c:v>
                </c:pt>
                <c:pt idx="617">
                  <c:v>204.57419999999999</c:v>
                </c:pt>
                <c:pt idx="618">
                  <c:v>204.70859999999999</c:v>
                </c:pt>
                <c:pt idx="619">
                  <c:v>204.60849999999999</c:v>
                </c:pt>
                <c:pt idx="620">
                  <c:v>204.57650000000001</c:v>
                </c:pt>
                <c:pt idx="621">
                  <c:v>204.4203</c:v>
                </c:pt>
                <c:pt idx="622">
                  <c:v>204.41929999999999</c:v>
                </c:pt>
                <c:pt idx="623">
                  <c:v>204.2997</c:v>
                </c:pt>
                <c:pt idx="624">
                  <c:v>204.2509</c:v>
                </c:pt>
                <c:pt idx="625">
                  <c:v>204.3296</c:v>
                </c:pt>
                <c:pt idx="626">
                  <c:v>204.3503</c:v>
                </c:pt>
                <c:pt idx="627">
                  <c:v>203.98070000000001</c:v>
                </c:pt>
                <c:pt idx="628">
                  <c:v>204.01060000000001</c:v>
                </c:pt>
                <c:pt idx="629">
                  <c:v>203.96190000000001</c:v>
                </c:pt>
                <c:pt idx="630">
                  <c:v>203.797</c:v>
                </c:pt>
                <c:pt idx="631">
                  <c:v>203.8135</c:v>
                </c:pt>
                <c:pt idx="632">
                  <c:v>203.59530000000001</c:v>
                </c:pt>
                <c:pt idx="633">
                  <c:v>203.6532</c:v>
                </c:pt>
                <c:pt idx="634">
                  <c:v>203.7807</c:v>
                </c:pt>
                <c:pt idx="635">
                  <c:v>203.95769999999999</c:v>
                </c:pt>
                <c:pt idx="636">
                  <c:v>204.05760000000001</c:v>
                </c:pt>
                <c:pt idx="637">
                  <c:v>204.0052</c:v>
                </c:pt>
                <c:pt idx="638">
                  <c:v>204.18819999999999</c:v>
                </c:pt>
                <c:pt idx="639">
                  <c:v>204.1893</c:v>
                </c:pt>
                <c:pt idx="640">
                  <c:v>204.2363</c:v>
                </c:pt>
                <c:pt idx="641">
                  <c:v>204.27180000000001</c:v>
                </c:pt>
                <c:pt idx="642">
                  <c:v>204.2604</c:v>
                </c:pt>
                <c:pt idx="643">
                  <c:v>204.3193</c:v>
                </c:pt>
                <c:pt idx="644">
                  <c:v>204.2456</c:v>
                </c:pt>
                <c:pt idx="645">
                  <c:v>204.19220000000001</c:v>
                </c:pt>
                <c:pt idx="646">
                  <c:v>204.10480000000001</c:v>
                </c:pt>
                <c:pt idx="647">
                  <c:v>203.99709999999999</c:v>
                </c:pt>
                <c:pt idx="648">
                  <c:v>203.94540000000001</c:v>
                </c:pt>
                <c:pt idx="649">
                  <c:v>203.89940000000001</c:v>
                </c:pt>
                <c:pt idx="650">
                  <c:v>203.8536</c:v>
                </c:pt>
                <c:pt idx="651">
                  <c:v>203.78720000000001</c:v>
                </c:pt>
                <c:pt idx="652">
                  <c:v>203.73939999999999</c:v>
                </c:pt>
                <c:pt idx="653">
                  <c:v>203.76400000000001</c:v>
                </c:pt>
                <c:pt idx="654">
                  <c:v>203.50460000000001</c:v>
                </c:pt>
                <c:pt idx="655">
                  <c:v>203.41499999999999</c:v>
                </c:pt>
                <c:pt idx="656">
                  <c:v>203.36959999999999</c:v>
                </c:pt>
                <c:pt idx="657">
                  <c:v>203.19200000000001</c:v>
                </c:pt>
                <c:pt idx="658">
                  <c:v>203.1841</c:v>
                </c:pt>
                <c:pt idx="659">
                  <c:v>203.22049999999999</c:v>
                </c:pt>
                <c:pt idx="660">
                  <c:v>203.29259999999999</c:v>
                </c:pt>
                <c:pt idx="661">
                  <c:v>203.2773</c:v>
                </c:pt>
                <c:pt idx="662">
                  <c:v>203.32810000000001</c:v>
                </c:pt>
                <c:pt idx="663">
                  <c:v>203.36160000000001</c:v>
                </c:pt>
                <c:pt idx="664">
                  <c:v>203.4289</c:v>
                </c:pt>
                <c:pt idx="665">
                  <c:v>203.47020000000001</c:v>
                </c:pt>
                <c:pt idx="666">
                  <c:v>203.483</c:v>
                </c:pt>
                <c:pt idx="667">
                  <c:v>203.56180000000001</c:v>
                </c:pt>
                <c:pt idx="668">
                  <c:v>203.54740000000001</c:v>
                </c:pt>
                <c:pt idx="669">
                  <c:v>203.52600000000001</c:v>
                </c:pt>
                <c:pt idx="670">
                  <c:v>203.39410000000001</c:v>
                </c:pt>
                <c:pt idx="671">
                  <c:v>203.29050000000001</c:v>
                </c:pt>
                <c:pt idx="672">
                  <c:v>203.2723</c:v>
                </c:pt>
                <c:pt idx="673">
                  <c:v>203.2704</c:v>
                </c:pt>
                <c:pt idx="674">
                  <c:v>203.2576</c:v>
                </c:pt>
                <c:pt idx="675">
                  <c:v>203.12440000000001</c:v>
                </c:pt>
                <c:pt idx="676">
                  <c:v>203.24289999999999</c:v>
                </c:pt>
                <c:pt idx="677">
                  <c:v>203.33750000000001</c:v>
                </c:pt>
                <c:pt idx="678">
                  <c:v>203.1729</c:v>
                </c:pt>
                <c:pt idx="679">
                  <c:v>203.02369999999999</c:v>
                </c:pt>
                <c:pt idx="680">
                  <c:v>202.9802</c:v>
                </c:pt>
                <c:pt idx="681">
                  <c:v>203.09559999999999</c:v>
                </c:pt>
                <c:pt idx="682">
                  <c:v>203.18260000000001</c:v>
                </c:pt>
                <c:pt idx="683">
                  <c:v>203.28059999999999</c:v>
                </c:pt>
                <c:pt idx="684">
                  <c:v>203.459</c:v>
                </c:pt>
                <c:pt idx="685">
                  <c:v>203.41749999999999</c:v>
                </c:pt>
                <c:pt idx="686">
                  <c:v>203.27699999999999</c:v>
                </c:pt>
                <c:pt idx="687">
                  <c:v>203.49719999999999</c:v>
                </c:pt>
                <c:pt idx="688">
                  <c:v>203.56790000000001</c:v>
                </c:pt>
                <c:pt idx="689">
                  <c:v>203.75299999999999</c:v>
                </c:pt>
                <c:pt idx="690">
                  <c:v>203.98859999999999</c:v>
                </c:pt>
                <c:pt idx="691">
                  <c:v>203.95679999999999</c:v>
                </c:pt>
                <c:pt idx="692">
                  <c:v>204.0549</c:v>
                </c:pt>
                <c:pt idx="693">
                  <c:v>204.2191</c:v>
                </c:pt>
                <c:pt idx="694">
                  <c:v>204.35650000000001</c:v>
                </c:pt>
                <c:pt idx="695">
                  <c:v>204.36760000000001</c:v>
                </c:pt>
                <c:pt idx="696">
                  <c:v>204.2242</c:v>
                </c:pt>
                <c:pt idx="697">
                  <c:v>204.1497</c:v>
                </c:pt>
                <c:pt idx="698">
                  <c:v>204.13509999999999</c:v>
                </c:pt>
                <c:pt idx="699">
                  <c:v>204.19390000000001</c:v>
                </c:pt>
                <c:pt idx="700">
                  <c:v>204.12039999999999</c:v>
                </c:pt>
                <c:pt idx="701">
                  <c:v>204.03149999999999</c:v>
                </c:pt>
                <c:pt idx="702">
                  <c:v>204.1335</c:v>
                </c:pt>
                <c:pt idx="703">
                  <c:v>204.1763</c:v>
                </c:pt>
                <c:pt idx="704">
                  <c:v>204.2182</c:v>
                </c:pt>
                <c:pt idx="705">
                  <c:v>204.16730000000001</c:v>
                </c:pt>
                <c:pt idx="706">
                  <c:v>204.16249999999999</c:v>
                </c:pt>
                <c:pt idx="707">
                  <c:v>204.24340000000001</c:v>
                </c:pt>
                <c:pt idx="708">
                  <c:v>204.38220000000001</c:v>
                </c:pt>
                <c:pt idx="709">
                  <c:v>204.54650000000001</c:v>
                </c:pt>
                <c:pt idx="710">
                  <c:v>204.64449999999999</c:v>
                </c:pt>
                <c:pt idx="711">
                  <c:v>204.54689999999999</c:v>
                </c:pt>
                <c:pt idx="712">
                  <c:v>204.26400000000001</c:v>
                </c:pt>
                <c:pt idx="713">
                  <c:v>204.16390000000001</c:v>
                </c:pt>
                <c:pt idx="714">
                  <c:v>203.9605</c:v>
                </c:pt>
                <c:pt idx="715">
                  <c:v>203.5839</c:v>
                </c:pt>
                <c:pt idx="716">
                  <c:v>203.50839999999999</c:v>
                </c:pt>
                <c:pt idx="717">
                  <c:v>203.45920000000001</c:v>
                </c:pt>
                <c:pt idx="718">
                  <c:v>203.25389999999999</c:v>
                </c:pt>
                <c:pt idx="719">
                  <c:v>203.0694</c:v>
                </c:pt>
                <c:pt idx="720">
                  <c:v>203.0789</c:v>
                </c:pt>
                <c:pt idx="721">
                  <c:v>203.20189999999999</c:v>
                </c:pt>
                <c:pt idx="722">
                  <c:v>203.26169999999999</c:v>
                </c:pt>
                <c:pt idx="723">
                  <c:v>203.73910000000001</c:v>
                </c:pt>
                <c:pt idx="724">
                  <c:v>203.99170000000001</c:v>
                </c:pt>
                <c:pt idx="725">
                  <c:v>204.5145</c:v>
                </c:pt>
                <c:pt idx="726">
                  <c:v>205.01410000000001</c:v>
                </c:pt>
                <c:pt idx="727">
                  <c:v>205.142</c:v>
                </c:pt>
                <c:pt idx="728">
                  <c:v>205.01820000000001</c:v>
                </c:pt>
                <c:pt idx="729">
                  <c:v>204.95949999999999</c:v>
                </c:pt>
                <c:pt idx="730">
                  <c:v>204.8707</c:v>
                </c:pt>
                <c:pt idx="731">
                  <c:v>204.5521</c:v>
                </c:pt>
                <c:pt idx="732">
                  <c:v>204.40049999999999</c:v>
                </c:pt>
                <c:pt idx="733">
                  <c:v>204.6661</c:v>
                </c:pt>
                <c:pt idx="734">
                  <c:v>204.74959999999999</c:v>
                </c:pt>
                <c:pt idx="735">
                  <c:v>204.7389</c:v>
                </c:pt>
                <c:pt idx="736">
                  <c:v>204.78389999999999</c:v>
                </c:pt>
                <c:pt idx="737">
                  <c:v>205.0282</c:v>
                </c:pt>
                <c:pt idx="738">
                  <c:v>205.48660000000001</c:v>
                </c:pt>
                <c:pt idx="739">
                  <c:v>205.28049999999999</c:v>
                </c:pt>
                <c:pt idx="740">
                  <c:v>205.0899</c:v>
                </c:pt>
                <c:pt idx="741">
                  <c:v>204.9179</c:v>
                </c:pt>
                <c:pt idx="742">
                  <c:v>204.93989999999999</c:v>
                </c:pt>
                <c:pt idx="743">
                  <c:v>204.87139999999999</c:v>
                </c:pt>
                <c:pt idx="744">
                  <c:v>204.9469</c:v>
                </c:pt>
                <c:pt idx="745">
                  <c:v>205.38249999999999</c:v>
                </c:pt>
                <c:pt idx="746">
                  <c:v>205.67410000000001</c:v>
                </c:pt>
                <c:pt idx="747">
                  <c:v>206.2757</c:v>
                </c:pt>
                <c:pt idx="748">
                  <c:v>206.7978</c:v>
                </c:pt>
                <c:pt idx="749">
                  <c:v>206.75800000000001</c:v>
                </c:pt>
                <c:pt idx="750">
                  <c:v>206.79419999999999</c:v>
                </c:pt>
                <c:pt idx="751">
                  <c:v>206.87700000000001</c:v>
                </c:pt>
                <c:pt idx="752">
                  <c:v>207.35239999999999</c:v>
                </c:pt>
                <c:pt idx="753">
                  <c:v>207.67439999999999</c:v>
                </c:pt>
                <c:pt idx="754">
                  <c:v>207.75489999999999</c:v>
                </c:pt>
                <c:pt idx="755">
                  <c:v>207.482</c:v>
                </c:pt>
                <c:pt idx="756">
                  <c:v>207.52979999999999</c:v>
                </c:pt>
                <c:pt idx="757">
                  <c:v>207.52680000000001</c:v>
                </c:pt>
                <c:pt idx="758">
                  <c:v>207.721</c:v>
                </c:pt>
                <c:pt idx="759">
                  <c:v>207.7355</c:v>
                </c:pt>
                <c:pt idx="760">
                  <c:v>207.68940000000001</c:v>
                </c:pt>
                <c:pt idx="761">
                  <c:v>207.7783</c:v>
                </c:pt>
                <c:pt idx="762">
                  <c:v>207.869</c:v>
                </c:pt>
                <c:pt idx="763">
                  <c:v>208.1063</c:v>
                </c:pt>
                <c:pt idx="764">
                  <c:v>208.47739999999999</c:v>
                </c:pt>
                <c:pt idx="765">
                  <c:v>208.6593</c:v>
                </c:pt>
                <c:pt idx="766">
                  <c:v>208.9426</c:v>
                </c:pt>
                <c:pt idx="767">
                  <c:v>209.02889999999999</c:v>
                </c:pt>
                <c:pt idx="768">
                  <c:v>208.97749999999999</c:v>
                </c:pt>
                <c:pt idx="769">
                  <c:v>208.88640000000001</c:v>
                </c:pt>
                <c:pt idx="770">
                  <c:v>208.8528</c:v>
                </c:pt>
                <c:pt idx="771">
                  <c:v>208.8015</c:v>
                </c:pt>
                <c:pt idx="772">
                  <c:v>208.6559</c:v>
                </c:pt>
                <c:pt idx="773">
                  <c:v>208.35890000000001</c:v>
                </c:pt>
                <c:pt idx="774">
                  <c:v>208.18809999999999</c:v>
                </c:pt>
                <c:pt idx="775">
                  <c:v>208.18600000000001</c:v>
                </c:pt>
                <c:pt idx="776">
                  <c:v>208.2578</c:v>
                </c:pt>
                <c:pt idx="777">
                  <c:v>208.19800000000001</c:v>
                </c:pt>
                <c:pt idx="778">
                  <c:v>208.02</c:v>
                </c:pt>
                <c:pt idx="779">
                  <c:v>207.8794</c:v>
                </c:pt>
                <c:pt idx="780">
                  <c:v>207.81960000000001</c:v>
                </c:pt>
                <c:pt idx="781">
                  <c:v>207.83109999999999</c:v>
                </c:pt>
                <c:pt idx="782">
                  <c:v>207.81489999999999</c:v>
                </c:pt>
                <c:pt idx="783">
                  <c:v>207.55529999999999</c:v>
                </c:pt>
                <c:pt idx="784">
                  <c:v>207.0951</c:v>
                </c:pt>
                <c:pt idx="785">
                  <c:v>206.0676</c:v>
                </c:pt>
                <c:pt idx="786">
                  <c:v>206.06960000000001</c:v>
                </c:pt>
                <c:pt idx="787">
                  <c:v>205.9804</c:v>
                </c:pt>
                <c:pt idx="788">
                  <c:v>205.75890000000001</c:v>
                </c:pt>
                <c:pt idx="789">
                  <c:v>205.63640000000001</c:v>
                </c:pt>
                <c:pt idx="790">
                  <c:v>205.55520000000001</c:v>
                </c:pt>
                <c:pt idx="791">
                  <c:v>205.40690000000001</c:v>
                </c:pt>
                <c:pt idx="792">
                  <c:v>205.21979999999999</c:v>
                </c:pt>
                <c:pt idx="793">
                  <c:v>205.16460000000001</c:v>
                </c:pt>
                <c:pt idx="794">
                  <c:v>205.0564</c:v>
                </c:pt>
                <c:pt idx="795">
                  <c:v>204.75149999999999</c:v>
                </c:pt>
                <c:pt idx="796">
                  <c:v>204.6677</c:v>
                </c:pt>
                <c:pt idx="797">
                  <c:v>204.73089999999999</c:v>
                </c:pt>
                <c:pt idx="798">
                  <c:v>204.827</c:v>
                </c:pt>
                <c:pt idx="799">
                  <c:v>204.96379999999999</c:v>
                </c:pt>
                <c:pt idx="800">
                  <c:v>204.9958</c:v>
                </c:pt>
                <c:pt idx="801">
                  <c:v>205.11189999999999</c:v>
                </c:pt>
                <c:pt idx="802">
                  <c:v>205.1634</c:v>
                </c:pt>
                <c:pt idx="803">
                  <c:v>205.2236</c:v>
                </c:pt>
                <c:pt idx="804">
                  <c:v>205.37889999999999</c:v>
                </c:pt>
                <c:pt idx="805">
                  <c:v>204.5933</c:v>
                </c:pt>
                <c:pt idx="806">
                  <c:v>204.43879999999999</c:v>
                </c:pt>
                <c:pt idx="807">
                  <c:v>204.3982</c:v>
                </c:pt>
                <c:pt idx="808">
                  <c:v>204.14859999999999</c:v>
                </c:pt>
                <c:pt idx="809">
                  <c:v>204.20650000000001</c:v>
                </c:pt>
                <c:pt idx="810">
                  <c:v>204.08949999999999</c:v>
                </c:pt>
                <c:pt idx="811">
                  <c:v>203.84649999999999</c:v>
                </c:pt>
                <c:pt idx="812">
                  <c:v>203.7106</c:v>
                </c:pt>
                <c:pt idx="813">
                  <c:v>203.64769999999999</c:v>
                </c:pt>
                <c:pt idx="814">
                  <c:v>203.5341</c:v>
                </c:pt>
                <c:pt idx="815">
                  <c:v>203.32900000000001</c:v>
                </c:pt>
                <c:pt idx="816">
                  <c:v>203.25909999999999</c:v>
                </c:pt>
                <c:pt idx="817">
                  <c:v>203.28219999999999</c:v>
                </c:pt>
                <c:pt idx="818">
                  <c:v>203.2561</c:v>
                </c:pt>
                <c:pt idx="819">
                  <c:v>203.245</c:v>
                </c:pt>
                <c:pt idx="820">
                  <c:v>203.28190000000001</c:v>
                </c:pt>
                <c:pt idx="821">
                  <c:v>203.28049999999999</c:v>
                </c:pt>
                <c:pt idx="822">
                  <c:v>203.22210000000001</c:v>
                </c:pt>
                <c:pt idx="823">
                  <c:v>203.23939999999999</c:v>
                </c:pt>
                <c:pt idx="824">
                  <c:v>203.18450000000001</c:v>
                </c:pt>
                <c:pt idx="825">
                  <c:v>202.95660000000001</c:v>
                </c:pt>
                <c:pt idx="826">
                  <c:v>202.77760000000001</c:v>
                </c:pt>
                <c:pt idx="827">
                  <c:v>202.73509999999999</c:v>
                </c:pt>
                <c:pt idx="828">
                  <c:v>202.72710000000001</c:v>
                </c:pt>
                <c:pt idx="829">
                  <c:v>202.73</c:v>
                </c:pt>
                <c:pt idx="830">
                  <c:v>201.26499999999999</c:v>
                </c:pt>
                <c:pt idx="831">
                  <c:v>201.08459999999999</c:v>
                </c:pt>
                <c:pt idx="832">
                  <c:v>200.93270000000001</c:v>
                </c:pt>
                <c:pt idx="833">
                  <c:v>200.77600000000001</c:v>
                </c:pt>
                <c:pt idx="834">
                  <c:v>200.5677</c:v>
                </c:pt>
                <c:pt idx="835">
                  <c:v>200.51349999999999</c:v>
                </c:pt>
                <c:pt idx="836">
                  <c:v>200.47909999999999</c:v>
                </c:pt>
                <c:pt idx="837">
                  <c:v>200.49100000000001</c:v>
                </c:pt>
                <c:pt idx="838">
                  <c:v>200.46960000000001</c:v>
                </c:pt>
                <c:pt idx="839">
                  <c:v>200.3074</c:v>
                </c:pt>
                <c:pt idx="840">
                  <c:v>200.1908</c:v>
                </c:pt>
                <c:pt idx="841">
                  <c:v>200.13589999999999</c:v>
                </c:pt>
                <c:pt idx="842">
                  <c:v>200.06630000000001</c:v>
                </c:pt>
                <c:pt idx="843">
                  <c:v>200.0147</c:v>
                </c:pt>
                <c:pt idx="844">
                  <c:v>199.9015</c:v>
                </c:pt>
                <c:pt idx="845">
                  <c:v>199.92840000000001</c:v>
                </c:pt>
                <c:pt idx="846">
                  <c:v>199.92179999999999</c:v>
                </c:pt>
                <c:pt idx="847">
                  <c:v>199.8571</c:v>
                </c:pt>
                <c:pt idx="848">
                  <c:v>199.7998</c:v>
                </c:pt>
                <c:pt idx="849">
                  <c:v>199.71270000000001</c:v>
                </c:pt>
                <c:pt idx="850">
                  <c:v>199.5658</c:v>
                </c:pt>
                <c:pt idx="851">
                  <c:v>199.4444</c:v>
                </c:pt>
                <c:pt idx="852">
                  <c:v>199.29089999999999</c:v>
                </c:pt>
                <c:pt idx="853">
                  <c:v>199.10650000000001</c:v>
                </c:pt>
                <c:pt idx="854">
                  <c:v>198.95429999999999</c:v>
                </c:pt>
                <c:pt idx="855">
                  <c:v>198.90260000000001</c:v>
                </c:pt>
                <c:pt idx="856">
                  <c:v>198.92760000000001</c:v>
                </c:pt>
                <c:pt idx="857">
                  <c:v>198.9521</c:v>
                </c:pt>
                <c:pt idx="858">
                  <c:v>198.92160000000001</c:v>
                </c:pt>
                <c:pt idx="859">
                  <c:v>198.9188</c:v>
                </c:pt>
                <c:pt idx="860">
                  <c:v>198.82300000000001</c:v>
                </c:pt>
                <c:pt idx="861">
                  <c:v>198.7723</c:v>
                </c:pt>
                <c:pt idx="862">
                  <c:v>198.7329</c:v>
                </c:pt>
                <c:pt idx="863">
                  <c:v>198.68719999999999</c:v>
                </c:pt>
                <c:pt idx="864">
                  <c:v>198.6892</c:v>
                </c:pt>
                <c:pt idx="865">
                  <c:v>198.63290000000001</c:v>
                </c:pt>
                <c:pt idx="866">
                  <c:v>198.56379999999999</c:v>
                </c:pt>
                <c:pt idx="867">
                  <c:v>198.57589999999999</c:v>
                </c:pt>
                <c:pt idx="868">
                  <c:v>198.58439999999999</c:v>
                </c:pt>
                <c:pt idx="869">
                  <c:v>198.52799999999999</c:v>
                </c:pt>
                <c:pt idx="870">
                  <c:v>198.47479999999999</c:v>
                </c:pt>
                <c:pt idx="871">
                  <c:v>198.4308</c:v>
                </c:pt>
                <c:pt idx="872">
                  <c:v>198.45330000000001</c:v>
                </c:pt>
                <c:pt idx="873">
                  <c:v>198.45769999999999</c:v>
                </c:pt>
                <c:pt idx="874">
                  <c:v>198.4057</c:v>
                </c:pt>
                <c:pt idx="875">
                  <c:v>198.26750000000001</c:v>
                </c:pt>
                <c:pt idx="876">
                  <c:v>198.12450000000001</c:v>
                </c:pt>
                <c:pt idx="877">
                  <c:v>197.92599999999999</c:v>
                </c:pt>
                <c:pt idx="878">
                  <c:v>197.6514</c:v>
                </c:pt>
                <c:pt idx="879">
                  <c:v>197.5727</c:v>
                </c:pt>
                <c:pt idx="880">
                  <c:v>197.5258</c:v>
                </c:pt>
                <c:pt idx="881">
                  <c:v>197.47309999999999</c:v>
                </c:pt>
                <c:pt idx="882">
                  <c:v>197.3623</c:v>
                </c:pt>
                <c:pt idx="883">
                  <c:v>197.2482</c:v>
                </c:pt>
                <c:pt idx="884">
                  <c:v>197.2681</c:v>
                </c:pt>
                <c:pt idx="885">
                  <c:v>197.18100000000001</c:v>
                </c:pt>
                <c:pt idx="886">
                  <c:v>197.0318</c:v>
                </c:pt>
                <c:pt idx="887">
                  <c:v>196.9383</c:v>
                </c:pt>
                <c:pt idx="888">
                  <c:v>196.8947</c:v>
                </c:pt>
                <c:pt idx="889">
                  <c:v>196.84549999999999</c:v>
                </c:pt>
                <c:pt idx="890">
                  <c:v>196.90479999999999</c:v>
                </c:pt>
                <c:pt idx="891">
                  <c:v>197.07980000000001</c:v>
                </c:pt>
                <c:pt idx="892">
                  <c:v>197.20330000000001</c:v>
                </c:pt>
                <c:pt idx="893">
                  <c:v>197.3279</c:v>
                </c:pt>
                <c:pt idx="894">
                  <c:v>197.3338</c:v>
                </c:pt>
                <c:pt idx="895">
                  <c:v>197.3391</c:v>
                </c:pt>
                <c:pt idx="896">
                  <c:v>197.33920000000001</c:v>
                </c:pt>
                <c:pt idx="897">
                  <c:v>197.43700000000001</c:v>
                </c:pt>
                <c:pt idx="898">
                  <c:v>197.47790000000001</c:v>
                </c:pt>
                <c:pt idx="899">
                  <c:v>197.49770000000001</c:v>
                </c:pt>
                <c:pt idx="900">
                  <c:v>197.46180000000001</c:v>
                </c:pt>
                <c:pt idx="901">
                  <c:v>197.45910000000001</c:v>
                </c:pt>
                <c:pt idx="902">
                  <c:v>197.48220000000001</c:v>
                </c:pt>
                <c:pt idx="903">
                  <c:v>197.5421</c:v>
                </c:pt>
                <c:pt idx="904">
                  <c:v>197.60329999999999</c:v>
                </c:pt>
                <c:pt idx="905">
                  <c:v>197.62880000000001</c:v>
                </c:pt>
                <c:pt idx="906">
                  <c:v>197.55279999999999</c:v>
                </c:pt>
                <c:pt idx="907">
                  <c:v>197.34559999999999</c:v>
                </c:pt>
                <c:pt idx="908">
                  <c:v>197.2697</c:v>
                </c:pt>
                <c:pt idx="909">
                  <c:v>197.32820000000001</c:v>
                </c:pt>
                <c:pt idx="910">
                  <c:v>197.36019999999999</c:v>
                </c:pt>
                <c:pt idx="911">
                  <c:v>197.3844</c:v>
                </c:pt>
                <c:pt idx="912">
                  <c:v>197.39789999999999</c:v>
                </c:pt>
                <c:pt idx="913">
                  <c:v>197.35210000000001</c:v>
                </c:pt>
                <c:pt idx="914">
                  <c:v>197.37780000000001</c:v>
                </c:pt>
                <c:pt idx="915">
                  <c:v>197.39680000000001</c:v>
                </c:pt>
                <c:pt idx="916">
                  <c:v>197.4633</c:v>
                </c:pt>
                <c:pt idx="917">
                  <c:v>197.4451</c:v>
                </c:pt>
                <c:pt idx="918">
                  <c:v>197.4383</c:v>
                </c:pt>
                <c:pt idx="919">
                  <c:v>197.51410000000001</c:v>
                </c:pt>
                <c:pt idx="920">
                  <c:v>197.55269999999999</c:v>
                </c:pt>
                <c:pt idx="921">
                  <c:v>197.58029999999999</c:v>
                </c:pt>
                <c:pt idx="922">
                  <c:v>197.4999</c:v>
                </c:pt>
                <c:pt idx="923">
                  <c:v>197.34309999999999</c:v>
                </c:pt>
                <c:pt idx="924">
                  <c:v>197.12520000000001</c:v>
                </c:pt>
                <c:pt idx="925">
                  <c:v>197.0881</c:v>
                </c:pt>
                <c:pt idx="926">
                  <c:v>197.1438</c:v>
                </c:pt>
                <c:pt idx="927">
                  <c:v>197.15860000000001</c:v>
                </c:pt>
                <c:pt idx="928">
                  <c:v>197.25810000000001</c:v>
                </c:pt>
                <c:pt idx="929">
                  <c:v>197.21360000000001</c:v>
                </c:pt>
                <c:pt idx="930">
                  <c:v>197.2313</c:v>
                </c:pt>
                <c:pt idx="931">
                  <c:v>197.24080000000001</c:v>
                </c:pt>
                <c:pt idx="932">
                  <c:v>197.1233</c:v>
                </c:pt>
                <c:pt idx="933">
                  <c:v>197.1369</c:v>
                </c:pt>
                <c:pt idx="934">
                  <c:v>197.1987</c:v>
                </c:pt>
                <c:pt idx="935">
                  <c:v>197.24549999999999</c:v>
                </c:pt>
                <c:pt idx="936">
                  <c:v>197.24039999999999</c:v>
                </c:pt>
                <c:pt idx="937">
                  <c:v>197.18600000000001</c:v>
                </c:pt>
                <c:pt idx="938">
                  <c:v>197.17240000000001</c:v>
                </c:pt>
                <c:pt idx="939">
                  <c:v>197.08109999999999</c:v>
                </c:pt>
                <c:pt idx="940">
                  <c:v>196.97309999999999</c:v>
                </c:pt>
                <c:pt idx="941">
                  <c:v>196.85720000000001</c:v>
                </c:pt>
                <c:pt idx="942">
                  <c:v>196.78919999999999</c:v>
                </c:pt>
                <c:pt idx="943">
                  <c:v>196.6482</c:v>
                </c:pt>
                <c:pt idx="944">
                  <c:v>196.58500000000001</c:v>
                </c:pt>
                <c:pt idx="945">
                  <c:v>196.5239</c:v>
                </c:pt>
                <c:pt idx="946">
                  <c:v>196.36590000000001</c:v>
                </c:pt>
                <c:pt idx="947">
                  <c:v>196.0668</c:v>
                </c:pt>
                <c:pt idx="948">
                  <c:v>195.8108</c:v>
                </c:pt>
                <c:pt idx="949">
                  <c:v>195.7071</c:v>
                </c:pt>
                <c:pt idx="950">
                  <c:v>195.59229999999999</c:v>
                </c:pt>
                <c:pt idx="951">
                  <c:v>195.61490000000001</c:v>
                </c:pt>
                <c:pt idx="952">
                  <c:v>195.5941</c:v>
                </c:pt>
                <c:pt idx="953">
                  <c:v>195.554</c:v>
                </c:pt>
                <c:pt idx="954">
                  <c:v>195.54040000000001</c:v>
                </c:pt>
                <c:pt idx="955">
                  <c:v>195.54990000000001</c:v>
                </c:pt>
                <c:pt idx="956">
                  <c:v>195.4503</c:v>
                </c:pt>
                <c:pt idx="957">
                  <c:v>195.3811</c:v>
                </c:pt>
                <c:pt idx="958">
                  <c:v>195.36109999999999</c:v>
                </c:pt>
                <c:pt idx="959">
                  <c:v>195.30850000000001</c:v>
                </c:pt>
                <c:pt idx="960">
                  <c:v>195.3</c:v>
                </c:pt>
                <c:pt idx="961">
                  <c:v>195.29810000000001</c:v>
                </c:pt>
                <c:pt idx="962">
                  <c:v>195.2405</c:v>
                </c:pt>
                <c:pt idx="963">
                  <c:v>195.21729999999999</c:v>
                </c:pt>
                <c:pt idx="964">
                  <c:v>195.1533</c:v>
                </c:pt>
                <c:pt idx="965">
                  <c:v>195.09889999999999</c:v>
                </c:pt>
                <c:pt idx="966">
                  <c:v>195.11869999999999</c:v>
                </c:pt>
                <c:pt idx="967">
                  <c:v>195.12970000000001</c:v>
                </c:pt>
                <c:pt idx="968">
                  <c:v>195.09309999999999</c:v>
                </c:pt>
                <c:pt idx="969">
                  <c:v>194.9571</c:v>
                </c:pt>
                <c:pt idx="970">
                  <c:v>194.72720000000001</c:v>
                </c:pt>
                <c:pt idx="971">
                  <c:v>194.51859999999999</c:v>
                </c:pt>
                <c:pt idx="972">
                  <c:v>194.41990000000001</c:v>
                </c:pt>
                <c:pt idx="973">
                  <c:v>194.31890000000001</c:v>
                </c:pt>
                <c:pt idx="974">
                  <c:v>194.2816</c:v>
                </c:pt>
                <c:pt idx="975">
                  <c:v>194.2543</c:v>
                </c:pt>
                <c:pt idx="976">
                  <c:v>194.22190000000001</c:v>
                </c:pt>
                <c:pt idx="977">
                  <c:v>194.15979999999999</c:v>
                </c:pt>
                <c:pt idx="978">
                  <c:v>194.095</c:v>
                </c:pt>
                <c:pt idx="979">
                  <c:v>194.00989999999999</c:v>
                </c:pt>
                <c:pt idx="980">
                  <c:v>193.96950000000001</c:v>
                </c:pt>
                <c:pt idx="981">
                  <c:v>193.94149999999999</c:v>
                </c:pt>
                <c:pt idx="982">
                  <c:v>193.79310000000001</c:v>
                </c:pt>
                <c:pt idx="983">
                  <c:v>193.72290000000001</c:v>
                </c:pt>
                <c:pt idx="984">
                  <c:v>193.67240000000001</c:v>
                </c:pt>
                <c:pt idx="985">
                  <c:v>193.667</c:v>
                </c:pt>
                <c:pt idx="986">
                  <c:v>193.79849999999999</c:v>
                </c:pt>
                <c:pt idx="987">
                  <c:v>193.74870000000001</c:v>
                </c:pt>
                <c:pt idx="988">
                  <c:v>193.6755</c:v>
                </c:pt>
                <c:pt idx="989">
                  <c:v>193.55760000000001</c:v>
                </c:pt>
                <c:pt idx="990">
                  <c:v>193.42429999999999</c:v>
                </c:pt>
                <c:pt idx="991">
                  <c:v>193.32050000000001</c:v>
                </c:pt>
                <c:pt idx="992">
                  <c:v>193.2397</c:v>
                </c:pt>
                <c:pt idx="993">
                  <c:v>193.13589999999999</c:v>
                </c:pt>
                <c:pt idx="994">
                  <c:v>192.9555</c:v>
                </c:pt>
                <c:pt idx="995">
                  <c:v>193.02930000000001</c:v>
                </c:pt>
                <c:pt idx="996">
                  <c:v>193.10570000000001</c:v>
                </c:pt>
                <c:pt idx="997">
                  <c:v>193.04400000000001</c:v>
                </c:pt>
                <c:pt idx="998">
                  <c:v>193.00049999999999</c:v>
                </c:pt>
                <c:pt idx="999">
                  <c:v>193.1061</c:v>
                </c:pt>
                <c:pt idx="1000">
                  <c:v>193.1559</c:v>
                </c:pt>
                <c:pt idx="1001">
                  <c:v>193.09110000000001</c:v>
                </c:pt>
                <c:pt idx="1002">
                  <c:v>193.0325</c:v>
                </c:pt>
                <c:pt idx="1003">
                  <c:v>192.9564</c:v>
                </c:pt>
                <c:pt idx="1004">
                  <c:v>192.9521</c:v>
                </c:pt>
                <c:pt idx="1005">
                  <c:v>192.86019999999999</c:v>
                </c:pt>
                <c:pt idx="1006">
                  <c:v>192.66820000000001</c:v>
                </c:pt>
                <c:pt idx="1007">
                  <c:v>192.5737</c:v>
                </c:pt>
                <c:pt idx="1008">
                  <c:v>192.4074</c:v>
                </c:pt>
                <c:pt idx="1009">
                  <c:v>192.2962</c:v>
                </c:pt>
                <c:pt idx="1010">
                  <c:v>192.1788</c:v>
                </c:pt>
                <c:pt idx="1011">
                  <c:v>191.75620000000001</c:v>
                </c:pt>
                <c:pt idx="1012">
                  <c:v>191.6362</c:v>
                </c:pt>
                <c:pt idx="1013">
                  <c:v>191.65440000000001</c:v>
                </c:pt>
                <c:pt idx="1014">
                  <c:v>191.58789999999999</c:v>
                </c:pt>
                <c:pt idx="1015">
                  <c:v>191.56880000000001</c:v>
                </c:pt>
                <c:pt idx="1016">
                  <c:v>191.65479999999999</c:v>
                </c:pt>
                <c:pt idx="1017">
                  <c:v>191.7602</c:v>
                </c:pt>
                <c:pt idx="1018">
                  <c:v>191.77459999999999</c:v>
                </c:pt>
                <c:pt idx="1019">
                  <c:v>191.62649999999999</c:v>
                </c:pt>
                <c:pt idx="1020">
                  <c:v>191.5626</c:v>
                </c:pt>
                <c:pt idx="1021">
                  <c:v>191.64429999999999</c:v>
                </c:pt>
                <c:pt idx="1022">
                  <c:v>191.952</c:v>
                </c:pt>
                <c:pt idx="1023">
                  <c:v>192.26320000000001</c:v>
                </c:pt>
                <c:pt idx="1024">
                  <c:v>192.2158</c:v>
                </c:pt>
                <c:pt idx="1025">
                  <c:v>192.18520000000001</c:v>
                </c:pt>
                <c:pt idx="1026">
                  <c:v>192.3912</c:v>
                </c:pt>
                <c:pt idx="1027">
                  <c:v>192.4846</c:v>
                </c:pt>
                <c:pt idx="1028">
                  <c:v>192.49119999999999</c:v>
                </c:pt>
                <c:pt idx="1029">
                  <c:v>192.69929999999999</c:v>
                </c:pt>
                <c:pt idx="1030">
                  <c:v>192.93690000000001</c:v>
                </c:pt>
                <c:pt idx="1031">
                  <c:v>193.06970000000001</c:v>
                </c:pt>
                <c:pt idx="1032">
                  <c:v>193.19579999999999</c:v>
                </c:pt>
                <c:pt idx="1033">
                  <c:v>193.1259</c:v>
                </c:pt>
                <c:pt idx="1034">
                  <c:v>193.0446</c:v>
                </c:pt>
                <c:pt idx="1035">
                  <c:v>193.0129</c:v>
                </c:pt>
                <c:pt idx="1036">
                  <c:v>192.8723</c:v>
                </c:pt>
                <c:pt idx="1037">
                  <c:v>192.6944</c:v>
                </c:pt>
                <c:pt idx="1038">
                  <c:v>192.61160000000001</c:v>
                </c:pt>
                <c:pt idx="1039">
                  <c:v>192.52850000000001</c:v>
                </c:pt>
                <c:pt idx="1040">
                  <c:v>192.5249</c:v>
                </c:pt>
                <c:pt idx="1041">
                  <c:v>192.53229999999999</c:v>
                </c:pt>
                <c:pt idx="1042">
                  <c:v>192.4975</c:v>
                </c:pt>
                <c:pt idx="1043">
                  <c:v>192.55250000000001</c:v>
                </c:pt>
                <c:pt idx="1044">
                  <c:v>192.56880000000001</c:v>
                </c:pt>
                <c:pt idx="1045">
                  <c:v>192.6011</c:v>
                </c:pt>
                <c:pt idx="1046">
                  <c:v>192.63509999999999</c:v>
                </c:pt>
                <c:pt idx="1047">
                  <c:v>192.53139999999999</c:v>
                </c:pt>
                <c:pt idx="1048">
                  <c:v>192.29050000000001</c:v>
                </c:pt>
                <c:pt idx="1049">
                  <c:v>192.17580000000001</c:v>
                </c:pt>
                <c:pt idx="1050">
                  <c:v>192.22030000000001</c:v>
                </c:pt>
                <c:pt idx="1051">
                  <c:v>192.29310000000001</c:v>
                </c:pt>
                <c:pt idx="1052">
                  <c:v>192.36189999999999</c:v>
                </c:pt>
                <c:pt idx="1053">
                  <c:v>192.4744</c:v>
                </c:pt>
                <c:pt idx="1054">
                  <c:v>192.4222</c:v>
                </c:pt>
                <c:pt idx="1055">
                  <c:v>192.51679999999999</c:v>
                </c:pt>
                <c:pt idx="1056">
                  <c:v>192.74170000000001</c:v>
                </c:pt>
                <c:pt idx="1057">
                  <c:v>192.83349999999999</c:v>
                </c:pt>
                <c:pt idx="1058">
                  <c:v>192.85669999999999</c:v>
                </c:pt>
                <c:pt idx="1059">
                  <c:v>192.85159999999999</c:v>
                </c:pt>
                <c:pt idx="1060">
                  <c:v>192.81319999999999</c:v>
                </c:pt>
                <c:pt idx="1061">
                  <c:v>192.89769999999999</c:v>
                </c:pt>
                <c:pt idx="1062">
                  <c:v>192.93389999999999</c:v>
                </c:pt>
                <c:pt idx="1063">
                  <c:v>192.89099999999999</c:v>
                </c:pt>
                <c:pt idx="1064">
                  <c:v>192.86789999999999</c:v>
                </c:pt>
                <c:pt idx="1065">
                  <c:v>192.81450000000001</c:v>
                </c:pt>
                <c:pt idx="1066">
                  <c:v>192.72620000000001</c:v>
                </c:pt>
                <c:pt idx="1067">
                  <c:v>192.40600000000001</c:v>
                </c:pt>
                <c:pt idx="1068">
                  <c:v>192.3278</c:v>
                </c:pt>
                <c:pt idx="1069">
                  <c:v>192.2047</c:v>
                </c:pt>
                <c:pt idx="1070">
                  <c:v>192.0891</c:v>
                </c:pt>
                <c:pt idx="1071">
                  <c:v>192.02099999999999</c:v>
                </c:pt>
                <c:pt idx="1072">
                  <c:v>192.07749999999999</c:v>
                </c:pt>
                <c:pt idx="1073">
                  <c:v>192.1806</c:v>
                </c:pt>
                <c:pt idx="1074">
                  <c:v>192.18719999999999</c:v>
                </c:pt>
                <c:pt idx="1075">
                  <c:v>192.19659999999999</c:v>
                </c:pt>
                <c:pt idx="1076">
                  <c:v>192.22970000000001</c:v>
                </c:pt>
                <c:pt idx="1077">
                  <c:v>192.22470000000001</c:v>
                </c:pt>
                <c:pt idx="1078">
                  <c:v>192.2071</c:v>
                </c:pt>
                <c:pt idx="1079">
                  <c:v>192.0171</c:v>
                </c:pt>
                <c:pt idx="1080">
                  <c:v>191.91069999999999</c:v>
                </c:pt>
                <c:pt idx="1081">
                  <c:v>192.0087</c:v>
                </c:pt>
                <c:pt idx="1082">
                  <c:v>192.00409999999999</c:v>
                </c:pt>
                <c:pt idx="1083">
                  <c:v>192.0359</c:v>
                </c:pt>
                <c:pt idx="1084">
                  <c:v>191.95419999999999</c:v>
                </c:pt>
                <c:pt idx="1085">
                  <c:v>191.8306</c:v>
                </c:pt>
                <c:pt idx="1086">
                  <c:v>191.59960000000001</c:v>
                </c:pt>
                <c:pt idx="1087">
                  <c:v>191.47810000000001</c:v>
                </c:pt>
                <c:pt idx="1088">
                  <c:v>191.30410000000001</c:v>
                </c:pt>
                <c:pt idx="1089">
                  <c:v>190.95310000000001</c:v>
                </c:pt>
                <c:pt idx="1090">
                  <c:v>190.48230000000001</c:v>
                </c:pt>
                <c:pt idx="1091">
                  <c:v>190.1926</c:v>
                </c:pt>
                <c:pt idx="1092">
                  <c:v>190.11009999999999</c:v>
                </c:pt>
                <c:pt idx="1093">
                  <c:v>190.07470000000001</c:v>
                </c:pt>
                <c:pt idx="1094">
                  <c:v>189.99160000000001</c:v>
                </c:pt>
                <c:pt idx="1095">
                  <c:v>189.96850000000001</c:v>
                </c:pt>
                <c:pt idx="1096">
                  <c:v>189.84630000000001</c:v>
                </c:pt>
                <c:pt idx="1097">
                  <c:v>189.68109999999999</c:v>
                </c:pt>
                <c:pt idx="1098">
                  <c:v>189.62710000000001</c:v>
                </c:pt>
                <c:pt idx="1099">
                  <c:v>189.75460000000001</c:v>
                </c:pt>
                <c:pt idx="1100">
                  <c:v>189.8339</c:v>
                </c:pt>
                <c:pt idx="1101">
                  <c:v>190.03190000000001</c:v>
                </c:pt>
                <c:pt idx="1102">
                  <c:v>190.1506</c:v>
                </c:pt>
                <c:pt idx="1103">
                  <c:v>190.10159999999999</c:v>
                </c:pt>
                <c:pt idx="1104">
                  <c:v>190.00030000000001</c:v>
                </c:pt>
                <c:pt idx="1105">
                  <c:v>189.7654</c:v>
                </c:pt>
                <c:pt idx="1106">
                  <c:v>189.66589999999999</c:v>
                </c:pt>
                <c:pt idx="1107">
                  <c:v>189.51939999999999</c:v>
                </c:pt>
                <c:pt idx="1108">
                  <c:v>189.27610000000001</c:v>
                </c:pt>
                <c:pt idx="1109">
                  <c:v>189.0899</c:v>
                </c:pt>
                <c:pt idx="1110">
                  <c:v>189.0051</c:v>
                </c:pt>
                <c:pt idx="1111">
                  <c:v>188.92179999999999</c:v>
                </c:pt>
                <c:pt idx="1112">
                  <c:v>188.81610000000001</c:v>
                </c:pt>
                <c:pt idx="1113">
                  <c:v>188.77199999999999</c:v>
                </c:pt>
                <c:pt idx="1114">
                  <c:v>188.81649999999999</c:v>
                </c:pt>
                <c:pt idx="1115">
                  <c:v>188.7919</c:v>
                </c:pt>
                <c:pt idx="1116">
                  <c:v>188.81530000000001</c:v>
                </c:pt>
                <c:pt idx="1117">
                  <c:v>188.7929</c:v>
                </c:pt>
                <c:pt idx="1118">
                  <c:v>188.82669999999999</c:v>
                </c:pt>
                <c:pt idx="1119">
                  <c:v>188.74619999999999</c:v>
                </c:pt>
                <c:pt idx="1120">
                  <c:v>188.51650000000001</c:v>
                </c:pt>
                <c:pt idx="1121">
                  <c:v>188.20869999999999</c:v>
                </c:pt>
                <c:pt idx="1122">
                  <c:v>188.04409999999999</c:v>
                </c:pt>
                <c:pt idx="1123">
                  <c:v>187.68620000000001</c:v>
                </c:pt>
                <c:pt idx="1124">
                  <c:v>187.62219999999999</c:v>
                </c:pt>
                <c:pt idx="1125">
                  <c:v>187.54599999999999</c:v>
                </c:pt>
                <c:pt idx="1126">
                  <c:v>187.45439999999999</c:v>
                </c:pt>
                <c:pt idx="1127">
                  <c:v>187.30959999999999</c:v>
                </c:pt>
                <c:pt idx="1128">
                  <c:v>187.1738</c:v>
                </c:pt>
                <c:pt idx="1129">
                  <c:v>187.10720000000001</c:v>
                </c:pt>
                <c:pt idx="1130">
                  <c:v>187.04220000000001</c:v>
                </c:pt>
                <c:pt idx="1131">
                  <c:v>187.0487</c:v>
                </c:pt>
                <c:pt idx="1132">
                  <c:v>186.97909999999999</c:v>
                </c:pt>
                <c:pt idx="1133">
                  <c:v>186.92689999999999</c:v>
                </c:pt>
                <c:pt idx="1134">
                  <c:v>186.79650000000001</c:v>
                </c:pt>
                <c:pt idx="1135">
                  <c:v>186.63929999999999</c:v>
                </c:pt>
                <c:pt idx="1136">
                  <c:v>186.52510000000001</c:v>
                </c:pt>
                <c:pt idx="1137">
                  <c:v>186.37880000000001</c:v>
                </c:pt>
                <c:pt idx="1138">
                  <c:v>186.27969999999999</c:v>
                </c:pt>
                <c:pt idx="1139">
                  <c:v>186.24090000000001</c:v>
                </c:pt>
                <c:pt idx="1140">
                  <c:v>186.2355</c:v>
                </c:pt>
                <c:pt idx="1141">
                  <c:v>186.12819999999999</c:v>
                </c:pt>
                <c:pt idx="1142">
                  <c:v>186.0384</c:v>
                </c:pt>
                <c:pt idx="1143">
                  <c:v>185.98410000000001</c:v>
                </c:pt>
                <c:pt idx="1144">
                  <c:v>185.94329999999999</c:v>
                </c:pt>
                <c:pt idx="1145">
                  <c:v>185.8202</c:v>
                </c:pt>
                <c:pt idx="1146">
                  <c:v>185.68100000000001</c:v>
                </c:pt>
                <c:pt idx="1147">
                  <c:v>185.51009999999999</c:v>
                </c:pt>
                <c:pt idx="1148">
                  <c:v>185.4308</c:v>
                </c:pt>
                <c:pt idx="1149">
                  <c:v>185.34630000000001</c:v>
                </c:pt>
                <c:pt idx="1150">
                  <c:v>185.08860000000001</c:v>
                </c:pt>
                <c:pt idx="1151">
                  <c:v>184.92349999999999</c:v>
                </c:pt>
                <c:pt idx="1152">
                  <c:v>184.78700000000001</c:v>
                </c:pt>
                <c:pt idx="1153">
                  <c:v>184.73240000000001</c:v>
                </c:pt>
                <c:pt idx="1154">
                  <c:v>184.60159999999999</c:v>
                </c:pt>
                <c:pt idx="1155">
                  <c:v>184.6</c:v>
                </c:pt>
                <c:pt idx="1156">
                  <c:v>184.6644</c:v>
                </c:pt>
                <c:pt idx="1157">
                  <c:v>184.69300000000001</c:v>
                </c:pt>
                <c:pt idx="1158">
                  <c:v>184.642</c:v>
                </c:pt>
                <c:pt idx="1159">
                  <c:v>184.5121</c:v>
                </c:pt>
                <c:pt idx="1160">
                  <c:v>184.4248</c:v>
                </c:pt>
                <c:pt idx="1161">
                  <c:v>184.3699</c:v>
                </c:pt>
                <c:pt idx="1162">
                  <c:v>184.41</c:v>
                </c:pt>
                <c:pt idx="1163">
                  <c:v>184.54750000000001</c:v>
                </c:pt>
                <c:pt idx="1164">
                  <c:v>184.5909</c:v>
                </c:pt>
                <c:pt idx="1165">
                  <c:v>184.60679999999999</c:v>
                </c:pt>
                <c:pt idx="1166">
                  <c:v>184.6148</c:v>
                </c:pt>
                <c:pt idx="1167">
                  <c:v>184.60230000000001</c:v>
                </c:pt>
                <c:pt idx="1168">
                  <c:v>184.69550000000001</c:v>
                </c:pt>
                <c:pt idx="1169">
                  <c:v>184.6557</c:v>
                </c:pt>
                <c:pt idx="1170">
                  <c:v>184.52529999999999</c:v>
                </c:pt>
                <c:pt idx="1171">
                  <c:v>184.44390000000001</c:v>
                </c:pt>
                <c:pt idx="1172">
                  <c:v>184.45</c:v>
                </c:pt>
                <c:pt idx="1173">
                  <c:v>184.47730000000001</c:v>
                </c:pt>
                <c:pt idx="1174">
                  <c:v>184.4776</c:v>
                </c:pt>
                <c:pt idx="1175">
                  <c:v>184.3322</c:v>
                </c:pt>
                <c:pt idx="1176">
                  <c:v>184.20609999999999</c:v>
                </c:pt>
                <c:pt idx="1177">
                  <c:v>184.21789999999999</c:v>
                </c:pt>
                <c:pt idx="1178">
                  <c:v>184.3202</c:v>
                </c:pt>
                <c:pt idx="1179">
                  <c:v>184.6352</c:v>
                </c:pt>
                <c:pt idx="1180">
                  <c:v>184.84389999999999</c:v>
                </c:pt>
                <c:pt idx="1181">
                  <c:v>184.86869999999999</c:v>
                </c:pt>
                <c:pt idx="1182">
                  <c:v>184.83930000000001</c:v>
                </c:pt>
                <c:pt idx="1183">
                  <c:v>184.93700000000001</c:v>
                </c:pt>
                <c:pt idx="1184">
                  <c:v>185.1986</c:v>
                </c:pt>
                <c:pt idx="1185">
                  <c:v>185.46289999999999</c:v>
                </c:pt>
                <c:pt idx="1186">
                  <c:v>185.73150000000001</c:v>
                </c:pt>
                <c:pt idx="1187">
                  <c:v>185.73249999999999</c:v>
                </c:pt>
                <c:pt idx="1188">
                  <c:v>185.54</c:v>
                </c:pt>
                <c:pt idx="1189">
                  <c:v>185.34059999999999</c:v>
                </c:pt>
                <c:pt idx="1190">
                  <c:v>185.12710000000001</c:v>
                </c:pt>
                <c:pt idx="1191">
                  <c:v>184.959</c:v>
                </c:pt>
                <c:pt idx="1192">
                  <c:v>184.7567</c:v>
                </c:pt>
                <c:pt idx="1193">
                  <c:v>184.51779999999999</c:v>
                </c:pt>
                <c:pt idx="1194">
                  <c:v>184.3314</c:v>
                </c:pt>
                <c:pt idx="1195">
                  <c:v>184.15299999999999</c:v>
                </c:pt>
                <c:pt idx="1196">
                  <c:v>184.07640000000001</c:v>
                </c:pt>
                <c:pt idx="1197">
                  <c:v>184.1155</c:v>
                </c:pt>
                <c:pt idx="1198">
                  <c:v>184.22280000000001</c:v>
                </c:pt>
                <c:pt idx="1199">
                  <c:v>184.1284</c:v>
                </c:pt>
                <c:pt idx="1200">
                  <c:v>183.9966</c:v>
                </c:pt>
                <c:pt idx="1201">
                  <c:v>183.8509</c:v>
                </c:pt>
                <c:pt idx="1202">
                  <c:v>183.77760000000001</c:v>
                </c:pt>
                <c:pt idx="1203">
                  <c:v>183.70269999999999</c:v>
                </c:pt>
                <c:pt idx="1204">
                  <c:v>183.57040000000001</c:v>
                </c:pt>
                <c:pt idx="1205">
                  <c:v>183.4528</c:v>
                </c:pt>
                <c:pt idx="1206">
                  <c:v>183.3477</c:v>
                </c:pt>
                <c:pt idx="1207">
                  <c:v>183.3278</c:v>
                </c:pt>
                <c:pt idx="1208">
                  <c:v>183.3921</c:v>
                </c:pt>
                <c:pt idx="1209">
                  <c:v>183.36879999999999</c:v>
                </c:pt>
                <c:pt idx="1210">
                  <c:v>183.2732</c:v>
                </c:pt>
                <c:pt idx="1211">
                  <c:v>183.1653</c:v>
                </c:pt>
                <c:pt idx="1212">
                  <c:v>183.06460000000001</c:v>
                </c:pt>
                <c:pt idx="1213">
                  <c:v>182.86330000000001</c:v>
                </c:pt>
                <c:pt idx="1214">
                  <c:v>182.61949999999999</c:v>
                </c:pt>
                <c:pt idx="1215">
                  <c:v>182.27459999999999</c:v>
                </c:pt>
                <c:pt idx="1216">
                  <c:v>182.08279999999999</c:v>
                </c:pt>
                <c:pt idx="1217">
                  <c:v>182.0454</c:v>
                </c:pt>
                <c:pt idx="1218">
                  <c:v>182.02160000000001</c:v>
                </c:pt>
                <c:pt idx="1219">
                  <c:v>181.91820000000001</c:v>
                </c:pt>
                <c:pt idx="1220">
                  <c:v>181.8117</c:v>
                </c:pt>
                <c:pt idx="1221">
                  <c:v>181.74719999999999</c:v>
                </c:pt>
                <c:pt idx="1222">
                  <c:v>181.7285</c:v>
                </c:pt>
                <c:pt idx="1223">
                  <c:v>181.50200000000001</c:v>
                </c:pt>
                <c:pt idx="1224">
                  <c:v>181.35650000000001</c:v>
                </c:pt>
                <c:pt idx="1225">
                  <c:v>181.2687</c:v>
                </c:pt>
                <c:pt idx="1226">
                  <c:v>181.2636</c:v>
                </c:pt>
                <c:pt idx="1227">
                  <c:v>181.3092</c:v>
                </c:pt>
                <c:pt idx="1228">
                  <c:v>181.23140000000001</c:v>
                </c:pt>
                <c:pt idx="1229">
                  <c:v>181.1892</c:v>
                </c:pt>
                <c:pt idx="1230">
                  <c:v>181.221</c:v>
                </c:pt>
                <c:pt idx="1231">
                  <c:v>181.2586</c:v>
                </c:pt>
                <c:pt idx="1232">
                  <c:v>181.34530000000001</c:v>
                </c:pt>
                <c:pt idx="1233">
                  <c:v>181.37020000000001</c:v>
                </c:pt>
                <c:pt idx="1234">
                  <c:v>181.40600000000001</c:v>
                </c:pt>
                <c:pt idx="1235">
                  <c:v>181.42529999999999</c:v>
                </c:pt>
                <c:pt idx="1236">
                  <c:v>181.38200000000001</c:v>
                </c:pt>
                <c:pt idx="1237">
                  <c:v>181.3665</c:v>
                </c:pt>
                <c:pt idx="1238">
                  <c:v>181.20519999999999</c:v>
                </c:pt>
                <c:pt idx="1239">
                  <c:v>181.07820000000001</c:v>
                </c:pt>
                <c:pt idx="1240">
                  <c:v>180.98330000000001</c:v>
                </c:pt>
                <c:pt idx="1241">
                  <c:v>180.88460000000001</c:v>
                </c:pt>
                <c:pt idx="1242">
                  <c:v>180.77350000000001</c:v>
                </c:pt>
                <c:pt idx="1243">
                  <c:v>180.69139999999999</c:v>
                </c:pt>
                <c:pt idx="1244">
                  <c:v>180.69450000000001</c:v>
                </c:pt>
                <c:pt idx="1245">
                  <c:v>180.70959999999999</c:v>
                </c:pt>
                <c:pt idx="1246">
                  <c:v>180.77590000000001</c:v>
                </c:pt>
                <c:pt idx="1247">
                  <c:v>180.84829999999999</c:v>
                </c:pt>
                <c:pt idx="1248">
                  <c:v>180.8314</c:v>
                </c:pt>
                <c:pt idx="1249">
                  <c:v>180.84049999999999</c:v>
                </c:pt>
                <c:pt idx="1250">
                  <c:v>180.89619999999999</c:v>
                </c:pt>
                <c:pt idx="1251">
                  <c:v>181.0462</c:v>
                </c:pt>
                <c:pt idx="1252">
                  <c:v>181.15170000000001</c:v>
                </c:pt>
                <c:pt idx="1253">
                  <c:v>181.18109999999999</c:v>
                </c:pt>
                <c:pt idx="1254">
                  <c:v>181.12909999999999</c:v>
                </c:pt>
                <c:pt idx="1255">
                  <c:v>181.10730000000001</c:v>
                </c:pt>
                <c:pt idx="1256">
                  <c:v>181.10570000000001</c:v>
                </c:pt>
                <c:pt idx="1257">
                  <c:v>181.2081</c:v>
                </c:pt>
                <c:pt idx="1258">
                  <c:v>181.29429999999999</c:v>
                </c:pt>
                <c:pt idx="1259">
                  <c:v>181.31030000000001</c:v>
                </c:pt>
                <c:pt idx="1260">
                  <c:v>181.4171</c:v>
                </c:pt>
                <c:pt idx="1261">
                  <c:v>181.50800000000001</c:v>
                </c:pt>
                <c:pt idx="1262">
                  <c:v>181.47219999999999</c:v>
                </c:pt>
                <c:pt idx="1263">
                  <c:v>181.37309999999999</c:v>
                </c:pt>
                <c:pt idx="1264">
                  <c:v>180.16749999999999</c:v>
                </c:pt>
                <c:pt idx="1265">
                  <c:v>179.97280000000001</c:v>
                </c:pt>
                <c:pt idx="1266">
                  <c:v>179.80029999999999</c:v>
                </c:pt>
                <c:pt idx="1267">
                  <c:v>179.7183</c:v>
                </c:pt>
                <c:pt idx="1268">
                  <c:v>179.63159999999999</c:v>
                </c:pt>
                <c:pt idx="1269">
                  <c:v>179.6336</c:v>
                </c:pt>
                <c:pt idx="1270">
                  <c:v>179.56780000000001</c:v>
                </c:pt>
                <c:pt idx="1271">
                  <c:v>179.14070000000001</c:v>
                </c:pt>
                <c:pt idx="1272">
                  <c:v>178.98339999999999</c:v>
                </c:pt>
                <c:pt idx="1273">
                  <c:v>178.8646</c:v>
                </c:pt>
                <c:pt idx="1274">
                  <c:v>178.75319999999999</c:v>
                </c:pt>
                <c:pt idx="1275">
                  <c:v>178.67179999999999</c:v>
                </c:pt>
                <c:pt idx="1276">
                  <c:v>178.6353</c:v>
                </c:pt>
                <c:pt idx="1277">
                  <c:v>178.56460000000001</c:v>
                </c:pt>
                <c:pt idx="1278">
                  <c:v>178.5625</c:v>
                </c:pt>
                <c:pt idx="1279">
                  <c:v>178.4674</c:v>
                </c:pt>
                <c:pt idx="1280">
                  <c:v>177.9768</c:v>
                </c:pt>
                <c:pt idx="1281">
                  <c:v>177.8073</c:v>
                </c:pt>
                <c:pt idx="1282">
                  <c:v>177.68719999999999</c:v>
                </c:pt>
                <c:pt idx="1283">
                  <c:v>177.5909</c:v>
                </c:pt>
                <c:pt idx="1284">
                  <c:v>177.5042</c:v>
                </c:pt>
                <c:pt idx="1285">
                  <c:v>177.47720000000001</c:v>
                </c:pt>
                <c:pt idx="1286">
                  <c:v>177.43520000000001</c:v>
                </c:pt>
                <c:pt idx="1287">
                  <c:v>177.4581</c:v>
                </c:pt>
                <c:pt idx="1288">
                  <c:v>177.4486</c:v>
                </c:pt>
                <c:pt idx="1289">
                  <c:v>177.3432</c:v>
                </c:pt>
                <c:pt idx="1290">
                  <c:v>177.3116</c:v>
                </c:pt>
                <c:pt idx="1291">
                  <c:v>177.20259999999999</c:v>
                </c:pt>
                <c:pt idx="1292">
                  <c:v>177.1515</c:v>
                </c:pt>
                <c:pt idx="1293">
                  <c:v>177.09729999999999</c:v>
                </c:pt>
                <c:pt idx="1294">
                  <c:v>177.1003</c:v>
                </c:pt>
                <c:pt idx="1295">
                  <c:v>177.08920000000001</c:v>
                </c:pt>
                <c:pt idx="1296">
                  <c:v>177.02359999999999</c:v>
                </c:pt>
                <c:pt idx="1297">
                  <c:v>176.87909999999999</c:v>
                </c:pt>
                <c:pt idx="1298">
                  <c:v>176.67750000000001</c:v>
                </c:pt>
                <c:pt idx="1299">
                  <c:v>176.4503</c:v>
                </c:pt>
                <c:pt idx="1300">
                  <c:v>176.40100000000001</c:v>
                </c:pt>
                <c:pt idx="1301">
                  <c:v>176.26560000000001</c:v>
                </c:pt>
                <c:pt idx="1302">
                  <c:v>176.1789</c:v>
                </c:pt>
                <c:pt idx="1303">
                  <c:v>176.16210000000001</c:v>
                </c:pt>
                <c:pt idx="1304">
                  <c:v>175.97659999999999</c:v>
                </c:pt>
                <c:pt idx="1305">
                  <c:v>175.9597</c:v>
                </c:pt>
                <c:pt idx="1306">
                  <c:v>175.88800000000001</c:v>
                </c:pt>
                <c:pt idx="1307">
                  <c:v>175.78800000000001</c:v>
                </c:pt>
                <c:pt idx="1308">
                  <c:v>175.65710000000001</c:v>
                </c:pt>
                <c:pt idx="1309">
                  <c:v>175.6037</c:v>
                </c:pt>
                <c:pt idx="1310">
                  <c:v>175.5454</c:v>
                </c:pt>
                <c:pt idx="1311">
                  <c:v>175.44810000000001</c:v>
                </c:pt>
                <c:pt idx="1312">
                  <c:v>175.3869</c:v>
                </c:pt>
                <c:pt idx="1313">
                  <c:v>175.35759999999999</c:v>
                </c:pt>
                <c:pt idx="1314">
                  <c:v>175.30520000000001</c:v>
                </c:pt>
                <c:pt idx="1315">
                  <c:v>175.22730000000001</c:v>
                </c:pt>
                <c:pt idx="1316">
                  <c:v>175.19980000000001</c:v>
                </c:pt>
                <c:pt idx="1317">
                  <c:v>175.17019999999999</c:v>
                </c:pt>
                <c:pt idx="1318">
                  <c:v>175.13159999999999</c:v>
                </c:pt>
                <c:pt idx="1319">
                  <c:v>175.02709999999999</c:v>
                </c:pt>
                <c:pt idx="1320">
                  <c:v>175.02979999999999</c:v>
                </c:pt>
                <c:pt idx="1321">
                  <c:v>175.09559999999999</c:v>
                </c:pt>
                <c:pt idx="1322">
                  <c:v>175.08320000000001</c:v>
                </c:pt>
                <c:pt idx="1323">
                  <c:v>175.09610000000001</c:v>
                </c:pt>
                <c:pt idx="1324">
                  <c:v>175.1232</c:v>
                </c:pt>
                <c:pt idx="1325">
                  <c:v>175.11670000000001</c:v>
                </c:pt>
                <c:pt idx="1326">
                  <c:v>175.29839999999999</c:v>
                </c:pt>
                <c:pt idx="1327">
                  <c:v>175.31700000000001</c:v>
                </c:pt>
                <c:pt idx="1328">
                  <c:v>175.26910000000001</c:v>
                </c:pt>
                <c:pt idx="1329">
                  <c:v>175.16249999999999</c:v>
                </c:pt>
                <c:pt idx="1330">
                  <c:v>175.1046</c:v>
                </c:pt>
                <c:pt idx="1331">
                  <c:v>175.14089999999999</c:v>
                </c:pt>
                <c:pt idx="1332">
                  <c:v>175.13990000000001</c:v>
                </c:pt>
                <c:pt idx="1333">
                  <c:v>175.0009</c:v>
                </c:pt>
                <c:pt idx="1334">
                  <c:v>174.9213</c:v>
                </c:pt>
                <c:pt idx="1335">
                  <c:v>174.9777</c:v>
                </c:pt>
                <c:pt idx="1336">
                  <c:v>175.01499999999999</c:v>
                </c:pt>
                <c:pt idx="1337">
                  <c:v>175.03710000000001</c:v>
                </c:pt>
                <c:pt idx="1338">
                  <c:v>175.01939999999999</c:v>
                </c:pt>
                <c:pt idx="1339">
                  <c:v>174.96780000000001</c:v>
                </c:pt>
                <c:pt idx="1340">
                  <c:v>174.96860000000001</c:v>
                </c:pt>
                <c:pt idx="1341">
                  <c:v>175.00530000000001</c:v>
                </c:pt>
                <c:pt idx="1342">
                  <c:v>175.0198</c:v>
                </c:pt>
                <c:pt idx="1343">
                  <c:v>174.9126</c:v>
                </c:pt>
                <c:pt idx="1344">
                  <c:v>174.86619999999999</c:v>
                </c:pt>
                <c:pt idx="1345">
                  <c:v>174.83619999999999</c:v>
                </c:pt>
                <c:pt idx="1346">
                  <c:v>174.86089999999999</c:v>
                </c:pt>
                <c:pt idx="1347">
                  <c:v>174.9102</c:v>
                </c:pt>
                <c:pt idx="1348">
                  <c:v>174.97300000000001</c:v>
                </c:pt>
                <c:pt idx="1349">
                  <c:v>174.9684</c:v>
                </c:pt>
                <c:pt idx="1350">
                  <c:v>174.92259999999999</c:v>
                </c:pt>
                <c:pt idx="1351">
                  <c:v>174.87</c:v>
                </c:pt>
                <c:pt idx="1352">
                  <c:v>174.75729999999999</c:v>
                </c:pt>
                <c:pt idx="1353">
                  <c:v>174.63630000000001</c:v>
                </c:pt>
                <c:pt idx="1354">
                  <c:v>174.5573</c:v>
                </c:pt>
                <c:pt idx="1355">
                  <c:v>174.50149999999999</c:v>
                </c:pt>
                <c:pt idx="1356">
                  <c:v>174.48929999999999</c:v>
                </c:pt>
                <c:pt idx="1357">
                  <c:v>174.548</c:v>
                </c:pt>
                <c:pt idx="1358">
                  <c:v>174.4923</c:v>
                </c:pt>
                <c:pt idx="1359">
                  <c:v>174.4804</c:v>
                </c:pt>
                <c:pt idx="1360">
                  <c:v>174.7593</c:v>
                </c:pt>
                <c:pt idx="1361">
                  <c:v>174.9716</c:v>
                </c:pt>
                <c:pt idx="1362">
                  <c:v>175.04409999999999</c:v>
                </c:pt>
                <c:pt idx="1363">
                  <c:v>175.04169999999999</c:v>
                </c:pt>
                <c:pt idx="1364">
                  <c:v>175.01130000000001</c:v>
                </c:pt>
                <c:pt idx="1365">
                  <c:v>175.03049999999999</c:v>
                </c:pt>
                <c:pt idx="1366">
                  <c:v>175.08770000000001</c:v>
                </c:pt>
                <c:pt idx="1367">
                  <c:v>175.3135</c:v>
                </c:pt>
                <c:pt idx="1368">
                  <c:v>175.47329999999999</c:v>
                </c:pt>
                <c:pt idx="1369">
                  <c:v>175.495</c:v>
                </c:pt>
                <c:pt idx="1370">
                  <c:v>175.53309999999999</c:v>
                </c:pt>
                <c:pt idx="1371">
                  <c:v>175.59950000000001</c:v>
                </c:pt>
                <c:pt idx="1372">
                  <c:v>175.6669</c:v>
                </c:pt>
                <c:pt idx="1373">
                  <c:v>175.59399999999999</c:v>
                </c:pt>
                <c:pt idx="1374">
                  <c:v>175.60980000000001</c:v>
                </c:pt>
                <c:pt idx="1375">
                  <c:v>175.59530000000001</c:v>
                </c:pt>
                <c:pt idx="1376">
                  <c:v>175.5155</c:v>
                </c:pt>
                <c:pt idx="1377">
                  <c:v>175.6354</c:v>
                </c:pt>
                <c:pt idx="1378">
                  <c:v>175.94970000000001</c:v>
                </c:pt>
                <c:pt idx="1379">
                  <c:v>176.06280000000001</c:v>
                </c:pt>
                <c:pt idx="1380">
                  <c:v>176.1498</c:v>
                </c:pt>
                <c:pt idx="1381">
                  <c:v>176.26060000000001</c:v>
                </c:pt>
                <c:pt idx="1382">
                  <c:v>176.2362</c:v>
                </c:pt>
                <c:pt idx="1383">
                  <c:v>176.18369999999999</c:v>
                </c:pt>
                <c:pt idx="1384">
                  <c:v>176.142</c:v>
                </c:pt>
                <c:pt idx="1385">
                  <c:v>176.07069999999999</c:v>
                </c:pt>
                <c:pt idx="1386">
                  <c:v>176.0694</c:v>
                </c:pt>
                <c:pt idx="1387">
                  <c:v>176.22989999999999</c:v>
                </c:pt>
                <c:pt idx="1388">
                  <c:v>176.34309999999999</c:v>
                </c:pt>
                <c:pt idx="1389">
                  <c:v>176.35040000000001</c:v>
                </c:pt>
                <c:pt idx="1390">
                  <c:v>176.37629999999999</c:v>
                </c:pt>
                <c:pt idx="1391">
                  <c:v>176.3528</c:v>
                </c:pt>
                <c:pt idx="1392">
                  <c:v>176.3784</c:v>
                </c:pt>
                <c:pt idx="1393">
                  <c:v>176.22389999999999</c:v>
                </c:pt>
                <c:pt idx="1394">
                  <c:v>176.1806</c:v>
                </c:pt>
                <c:pt idx="1395">
                  <c:v>176.1498</c:v>
                </c:pt>
                <c:pt idx="1396">
                  <c:v>176.18049999999999</c:v>
                </c:pt>
                <c:pt idx="1397">
                  <c:v>176.1566</c:v>
                </c:pt>
                <c:pt idx="1398">
                  <c:v>176.00299999999999</c:v>
                </c:pt>
                <c:pt idx="1399">
                  <c:v>175.99510000000001</c:v>
                </c:pt>
                <c:pt idx="1400">
                  <c:v>175.96950000000001</c:v>
                </c:pt>
                <c:pt idx="1401">
                  <c:v>175.9691</c:v>
                </c:pt>
                <c:pt idx="1402">
                  <c:v>175.96619999999999</c:v>
                </c:pt>
                <c:pt idx="1403">
                  <c:v>175.94110000000001</c:v>
                </c:pt>
                <c:pt idx="1404">
                  <c:v>175.88589999999999</c:v>
                </c:pt>
                <c:pt idx="1405">
                  <c:v>175.7938</c:v>
                </c:pt>
                <c:pt idx="1406">
                  <c:v>175.79810000000001</c:v>
                </c:pt>
                <c:pt idx="1407">
                  <c:v>175.79089999999999</c:v>
                </c:pt>
                <c:pt idx="1408">
                  <c:v>175.69540000000001</c:v>
                </c:pt>
                <c:pt idx="1409">
                  <c:v>175.53790000000001</c:v>
                </c:pt>
                <c:pt idx="1410">
                  <c:v>175.44069999999999</c:v>
                </c:pt>
                <c:pt idx="1411">
                  <c:v>175.4169</c:v>
                </c:pt>
                <c:pt idx="1412">
                  <c:v>175.46289999999999</c:v>
                </c:pt>
                <c:pt idx="1413">
                  <c:v>175.44229999999999</c:v>
                </c:pt>
                <c:pt idx="1414">
                  <c:v>175.4331</c:v>
                </c:pt>
                <c:pt idx="1415">
                  <c:v>175.4255</c:v>
                </c:pt>
                <c:pt idx="1416">
                  <c:v>175.44409999999999</c:v>
                </c:pt>
                <c:pt idx="1417">
                  <c:v>175.47280000000001</c:v>
                </c:pt>
                <c:pt idx="1418">
                  <c:v>175.5196</c:v>
                </c:pt>
                <c:pt idx="1419">
                  <c:v>175.60599999999999</c:v>
                </c:pt>
                <c:pt idx="1420">
                  <c:v>175.6866</c:v>
                </c:pt>
                <c:pt idx="1421">
                  <c:v>175.68469999999999</c:v>
                </c:pt>
                <c:pt idx="1422">
                  <c:v>175.76179999999999</c:v>
                </c:pt>
                <c:pt idx="1423">
                  <c:v>175.81290000000001</c:v>
                </c:pt>
                <c:pt idx="1424">
                  <c:v>175.82980000000001</c:v>
                </c:pt>
                <c:pt idx="1425">
                  <c:v>175.86760000000001</c:v>
                </c:pt>
                <c:pt idx="1426">
                  <c:v>175.89769999999999</c:v>
                </c:pt>
                <c:pt idx="1427">
                  <c:v>175.8373</c:v>
                </c:pt>
                <c:pt idx="1428">
                  <c:v>175.68950000000001</c:v>
                </c:pt>
                <c:pt idx="1429">
                  <c:v>175.59829999999999</c:v>
                </c:pt>
                <c:pt idx="1430">
                  <c:v>175.5693</c:v>
                </c:pt>
                <c:pt idx="1431">
                  <c:v>175.61789999999999</c:v>
                </c:pt>
                <c:pt idx="1432">
                  <c:v>175.71199999999999</c:v>
                </c:pt>
                <c:pt idx="1433">
                  <c:v>175.79159999999999</c:v>
                </c:pt>
                <c:pt idx="1434">
                  <c:v>175.75040000000001</c:v>
                </c:pt>
                <c:pt idx="1435">
                  <c:v>175.72479999999999</c:v>
                </c:pt>
                <c:pt idx="1436">
                  <c:v>175.7174</c:v>
                </c:pt>
                <c:pt idx="1437">
                  <c:v>175.7885</c:v>
                </c:pt>
                <c:pt idx="1438">
                  <c:v>175.78219999999999</c:v>
                </c:pt>
                <c:pt idx="1439">
                  <c:v>175.75319999999999</c:v>
                </c:pt>
                <c:pt idx="1440">
                  <c:v>175.7679</c:v>
                </c:pt>
                <c:pt idx="1441">
                  <c:v>175.8449</c:v>
                </c:pt>
                <c:pt idx="1442">
                  <c:v>175.89789999999999</c:v>
                </c:pt>
                <c:pt idx="1443">
                  <c:v>175.86099999999999</c:v>
                </c:pt>
                <c:pt idx="1444">
                  <c:v>175.85659999999999</c:v>
                </c:pt>
                <c:pt idx="1445">
                  <c:v>175.7799</c:v>
                </c:pt>
                <c:pt idx="1446">
                  <c:v>175.77029999999999</c:v>
                </c:pt>
                <c:pt idx="1447">
                  <c:v>175.85380000000001</c:v>
                </c:pt>
                <c:pt idx="1448">
                  <c:v>175.71860000000001</c:v>
                </c:pt>
                <c:pt idx="1449">
                  <c:v>175.68350000000001</c:v>
                </c:pt>
                <c:pt idx="1450">
                  <c:v>175.60910000000001</c:v>
                </c:pt>
                <c:pt idx="1451">
                  <c:v>175.52789999999999</c:v>
                </c:pt>
                <c:pt idx="1452">
                  <c:v>175.49610000000001</c:v>
                </c:pt>
                <c:pt idx="1453">
                  <c:v>175.42349999999999</c:v>
                </c:pt>
                <c:pt idx="1454">
                  <c:v>175.40389999999999</c:v>
                </c:pt>
                <c:pt idx="1455">
                  <c:v>175.2441</c:v>
                </c:pt>
                <c:pt idx="1456">
                  <c:v>175.1968</c:v>
                </c:pt>
                <c:pt idx="1457">
                  <c:v>175.23580000000001</c:v>
                </c:pt>
                <c:pt idx="1458">
                  <c:v>175.245</c:v>
                </c:pt>
                <c:pt idx="1459">
                  <c:v>175.2302</c:v>
                </c:pt>
                <c:pt idx="1460">
                  <c:v>175.16040000000001</c:v>
                </c:pt>
                <c:pt idx="1461">
                  <c:v>175.11109999999999</c:v>
                </c:pt>
                <c:pt idx="1462">
                  <c:v>174.91319999999999</c:v>
                </c:pt>
                <c:pt idx="1463">
                  <c:v>174.7166</c:v>
                </c:pt>
                <c:pt idx="1464">
                  <c:v>174.77090000000001</c:v>
                </c:pt>
                <c:pt idx="1465">
                  <c:v>174.7971</c:v>
                </c:pt>
                <c:pt idx="1466">
                  <c:v>174.73990000000001</c:v>
                </c:pt>
                <c:pt idx="1467">
                  <c:v>174.50569999999999</c:v>
                </c:pt>
                <c:pt idx="1468">
                  <c:v>174.2474</c:v>
                </c:pt>
                <c:pt idx="1469">
                  <c:v>174.19450000000001</c:v>
                </c:pt>
                <c:pt idx="1470">
                  <c:v>174.05279999999999</c:v>
                </c:pt>
                <c:pt idx="1471">
                  <c:v>173.90539999999999</c:v>
                </c:pt>
                <c:pt idx="1472">
                  <c:v>173.67529999999999</c:v>
                </c:pt>
                <c:pt idx="1473">
                  <c:v>173.4469</c:v>
                </c:pt>
                <c:pt idx="1474">
                  <c:v>173.3732</c:v>
                </c:pt>
                <c:pt idx="1475">
                  <c:v>173.35169999999999</c:v>
                </c:pt>
                <c:pt idx="1476">
                  <c:v>173.34819999999999</c:v>
                </c:pt>
                <c:pt idx="1477">
                  <c:v>173.32749999999999</c:v>
                </c:pt>
                <c:pt idx="1478">
                  <c:v>173.22800000000001</c:v>
                </c:pt>
                <c:pt idx="1479">
                  <c:v>173.2157</c:v>
                </c:pt>
                <c:pt idx="1480">
                  <c:v>173.16210000000001</c:v>
                </c:pt>
                <c:pt idx="1481">
                  <c:v>172.96420000000001</c:v>
                </c:pt>
                <c:pt idx="1482">
                  <c:v>172.93780000000001</c:v>
                </c:pt>
                <c:pt idx="1483">
                  <c:v>172.8723</c:v>
                </c:pt>
                <c:pt idx="1484">
                  <c:v>172.83160000000001</c:v>
                </c:pt>
                <c:pt idx="1485">
                  <c:v>172.85749999999999</c:v>
                </c:pt>
                <c:pt idx="1486">
                  <c:v>172.86959999999999</c:v>
                </c:pt>
                <c:pt idx="1487">
                  <c:v>172.9161</c:v>
                </c:pt>
                <c:pt idx="1488">
                  <c:v>172.8827</c:v>
                </c:pt>
                <c:pt idx="1489">
                  <c:v>172.94210000000001</c:v>
                </c:pt>
                <c:pt idx="1490">
                  <c:v>172.98560000000001</c:v>
                </c:pt>
                <c:pt idx="1491">
                  <c:v>172.92420000000001</c:v>
                </c:pt>
                <c:pt idx="1492">
                  <c:v>172.99109999999999</c:v>
                </c:pt>
                <c:pt idx="1493">
                  <c:v>173.1448</c:v>
                </c:pt>
                <c:pt idx="1494">
                  <c:v>173.44450000000001</c:v>
                </c:pt>
                <c:pt idx="1495">
                  <c:v>173.66630000000001</c:v>
                </c:pt>
                <c:pt idx="1496">
                  <c:v>173.80410000000001</c:v>
                </c:pt>
                <c:pt idx="1497">
                  <c:v>173.95140000000001</c:v>
                </c:pt>
                <c:pt idx="1498">
                  <c:v>174.12979999999999</c:v>
                </c:pt>
                <c:pt idx="1499">
                  <c:v>174.3082</c:v>
                </c:pt>
                <c:pt idx="1500">
                  <c:v>174.30430000000001</c:v>
                </c:pt>
                <c:pt idx="1501">
                  <c:v>174.2671</c:v>
                </c:pt>
                <c:pt idx="1502">
                  <c:v>174.2706</c:v>
                </c:pt>
                <c:pt idx="1503">
                  <c:v>174.28290000000001</c:v>
                </c:pt>
                <c:pt idx="1504">
                  <c:v>174.34880000000001</c:v>
                </c:pt>
                <c:pt idx="1505">
                  <c:v>174.55770000000001</c:v>
                </c:pt>
                <c:pt idx="1506">
                  <c:v>174.67429999999999</c:v>
                </c:pt>
                <c:pt idx="1507">
                  <c:v>174.7852</c:v>
                </c:pt>
                <c:pt idx="1508">
                  <c:v>174.78559999999999</c:v>
                </c:pt>
                <c:pt idx="1509">
                  <c:v>174.9632</c:v>
                </c:pt>
                <c:pt idx="1510">
                  <c:v>175.21520000000001</c:v>
                </c:pt>
                <c:pt idx="1511">
                  <c:v>175.26519999999999</c:v>
                </c:pt>
                <c:pt idx="1512">
                  <c:v>175.25810000000001</c:v>
                </c:pt>
                <c:pt idx="1513">
                  <c:v>175.22409999999999</c:v>
                </c:pt>
                <c:pt idx="1514">
                  <c:v>175.23400000000001</c:v>
                </c:pt>
                <c:pt idx="1515">
                  <c:v>175.16810000000001</c:v>
                </c:pt>
                <c:pt idx="1516">
                  <c:v>175.0574</c:v>
                </c:pt>
                <c:pt idx="1517">
                  <c:v>175.09800000000001</c:v>
                </c:pt>
                <c:pt idx="1518">
                  <c:v>175.01480000000001</c:v>
                </c:pt>
                <c:pt idx="1519">
                  <c:v>175.01240000000001</c:v>
                </c:pt>
                <c:pt idx="1520">
                  <c:v>175.05879999999999</c:v>
                </c:pt>
                <c:pt idx="1521">
                  <c:v>175.0829</c:v>
                </c:pt>
                <c:pt idx="1522">
                  <c:v>175.0093</c:v>
                </c:pt>
                <c:pt idx="1523">
                  <c:v>174.85329999999999</c:v>
                </c:pt>
                <c:pt idx="1524">
                  <c:v>174.71360000000001</c:v>
                </c:pt>
                <c:pt idx="1525">
                  <c:v>174.73099999999999</c:v>
                </c:pt>
                <c:pt idx="1526">
                  <c:v>174.6961</c:v>
                </c:pt>
                <c:pt idx="1527">
                  <c:v>174.8194</c:v>
                </c:pt>
                <c:pt idx="1528">
                  <c:v>174.85329999999999</c:v>
                </c:pt>
                <c:pt idx="1529">
                  <c:v>174.83529999999999</c:v>
                </c:pt>
                <c:pt idx="1530">
                  <c:v>174.5643</c:v>
                </c:pt>
                <c:pt idx="1531">
                  <c:v>174.5429</c:v>
                </c:pt>
                <c:pt idx="1532">
                  <c:v>174.45310000000001</c:v>
                </c:pt>
                <c:pt idx="1533">
                  <c:v>174.41130000000001</c:v>
                </c:pt>
                <c:pt idx="1534">
                  <c:v>174.4811</c:v>
                </c:pt>
                <c:pt idx="1535">
                  <c:v>174.60050000000001</c:v>
                </c:pt>
                <c:pt idx="1536">
                  <c:v>174.7054</c:v>
                </c:pt>
                <c:pt idx="1537">
                  <c:v>174.72200000000001</c:v>
                </c:pt>
                <c:pt idx="1538">
                  <c:v>174.73220000000001</c:v>
                </c:pt>
                <c:pt idx="1539">
                  <c:v>174.709</c:v>
                </c:pt>
                <c:pt idx="1540">
                  <c:v>174.82730000000001</c:v>
                </c:pt>
                <c:pt idx="1541">
                  <c:v>174.8964</c:v>
                </c:pt>
                <c:pt idx="1542">
                  <c:v>174.9161</c:v>
                </c:pt>
                <c:pt idx="1543">
                  <c:v>174.8278</c:v>
                </c:pt>
                <c:pt idx="1544">
                  <c:v>174.77250000000001</c:v>
                </c:pt>
                <c:pt idx="1545">
                  <c:v>174.643</c:v>
                </c:pt>
                <c:pt idx="1546">
                  <c:v>174.6634</c:v>
                </c:pt>
                <c:pt idx="1547">
                  <c:v>174.66849999999999</c:v>
                </c:pt>
                <c:pt idx="1548">
                  <c:v>174.46600000000001</c:v>
                </c:pt>
                <c:pt idx="1549">
                  <c:v>174.2698</c:v>
                </c:pt>
                <c:pt idx="1550">
                  <c:v>174.18289999999999</c:v>
                </c:pt>
                <c:pt idx="1551">
                  <c:v>174.22800000000001</c:v>
                </c:pt>
                <c:pt idx="1552">
                  <c:v>174.23179999999999</c:v>
                </c:pt>
                <c:pt idx="1553">
                  <c:v>174.19739999999999</c:v>
                </c:pt>
                <c:pt idx="1554">
                  <c:v>174.16399999999999</c:v>
                </c:pt>
                <c:pt idx="1555">
                  <c:v>174.1131</c:v>
                </c:pt>
                <c:pt idx="1556">
                  <c:v>174.28129999999999</c:v>
                </c:pt>
                <c:pt idx="1557">
                  <c:v>174.65389999999999</c:v>
                </c:pt>
                <c:pt idx="1558">
                  <c:v>175.0574</c:v>
                </c:pt>
                <c:pt idx="1559">
                  <c:v>175.20400000000001</c:v>
                </c:pt>
                <c:pt idx="1560">
                  <c:v>175.28960000000001</c:v>
                </c:pt>
                <c:pt idx="1561">
                  <c:v>175.6225</c:v>
                </c:pt>
                <c:pt idx="1562">
                  <c:v>175.61080000000001</c:v>
                </c:pt>
                <c:pt idx="1563">
                  <c:v>175.5087</c:v>
                </c:pt>
                <c:pt idx="1564">
                  <c:v>175.46029999999999</c:v>
                </c:pt>
                <c:pt idx="1565">
                  <c:v>175.5548</c:v>
                </c:pt>
                <c:pt idx="1566">
                  <c:v>175.6455</c:v>
                </c:pt>
                <c:pt idx="1567">
                  <c:v>175.92699999999999</c:v>
                </c:pt>
                <c:pt idx="1568">
                  <c:v>175.89859999999999</c:v>
                </c:pt>
                <c:pt idx="1569">
                  <c:v>175.83690000000001</c:v>
                </c:pt>
                <c:pt idx="1570">
                  <c:v>175.7809</c:v>
                </c:pt>
                <c:pt idx="1571">
                  <c:v>175.80940000000001</c:v>
                </c:pt>
                <c:pt idx="1572">
                  <c:v>175.61750000000001</c:v>
                </c:pt>
                <c:pt idx="1573">
                  <c:v>175.50810000000001</c:v>
                </c:pt>
                <c:pt idx="1574">
                  <c:v>175.40940000000001</c:v>
                </c:pt>
                <c:pt idx="1575">
                  <c:v>175.53880000000001</c:v>
                </c:pt>
                <c:pt idx="1576">
                  <c:v>175.62870000000001</c:v>
                </c:pt>
                <c:pt idx="1577">
                  <c:v>175.59460000000001</c:v>
                </c:pt>
                <c:pt idx="1578">
                  <c:v>175.20179999999999</c:v>
                </c:pt>
                <c:pt idx="1579">
                  <c:v>174.96639999999999</c:v>
                </c:pt>
                <c:pt idx="1580">
                  <c:v>174.95859999999999</c:v>
                </c:pt>
                <c:pt idx="1581">
                  <c:v>174.90960000000001</c:v>
                </c:pt>
                <c:pt idx="1582">
                  <c:v>174.66120000000001</c:v>
                </c:pt>
                <c:pt idx="1583">
                  <c:v>174.28739999999999</c:v>
                </c:pt>
                <c:pt idx="1584">
                  <c:v>173.85589999999999</c:v>
                </c:pt>
                <c:pt idx="1585">
                  <c:v>173.62389999999999</c:v>
                </c:pt>
                <c:pt idx="1586">
                  <c:v>174.07159999999999</c:v>
                </c:pt>
                <c:pt idx="1587">
                  <c:v>174.44929999999999</c:v>
                </c:pt>
                <c:pt idx="1588">
                  <c:v>174.64150000000001</c:v>
                </c:pt>
                <c:pt idx="1589">
                  <c:v>175.9247</c:v>
                </c:pt>
                <c:pt idx="1590">
                  <c:v>176.31649999999999</c:v>
                </c:pt>
                <c:pt idx="1591">
                  <c:v>176.79499999999999</c:v>
                </c:pt>
                <c:pt idx="1592">
                  <c:v>177.0334</c:v>
                </c:pt>
                <c:pt idx="1593">
                  <c:v>177.01750000000001</c:v>
                </c:pt>
                <c:pt idx="1594">
                  <c:v>176.9444</c:v>
                </c:pt>
                <c:pt idx="1595">
                  <c:v>177.25630000000001</c:v>
                </c:pt>
                <c:pt idx="1596">
                  <c:v>177.65530000000001</c:v>
                </c:pt>
                <c:pt idx="1597">
                  <c:v>177.70820000000001</c:v>
                </c:pt>
                <c:pt idx="1598">
                  <c:v>178.02350000000001</c:v>
                </c:pt>
                <c:pt idx="1599">
                  <c:v>178.29069999999999</c:v>
                </c:pt>
                <c:pt idx="1600">
                  <c:v>178.62870000000001</c:v>
                </c:pt>
                <c:pt idx="1601">
                  <c:v>178.74189999999999</c:v>
                </c:pt>
                <c:pt idx="1602">
                  <c:v>178.69829999999999</c:v>
                </c:pt>
                <c:pt idx="1603">
                  <c:v>178.72829999999999</c:v>
                </c:pt>
                <c:pt idx="1604">
                  <c:v>178.65710000000001</c:v>
                </c:pt>
                <c:pt idx="1605">
                  <c:v>178.59979999999999</c:v>
                </c:pt>
                <c:pt idx="1606">
                  <c:v>178.55449999999999</c:v>
                </c:pt>
                <c:pt idx="1607">
                  <c:v>178.5181</c:v>
                </c:pt>
                <c:pt idx="1608">
                  <c:v>178.70070000000001</c:v>
                </c:pt>
                <c:pt idx="1609">
                  <c:v>178.90129999999999</c:v>
                </c:pt>
                <c:pt idx="1610">
                  <c:v>179.0521</c:v>
                </c:pt>
                <c:pt idx="1611">
                  <c:v>179.2859</c:v>
                </c:pt>
                <c:pt idx="1612">
                  <c:v>179.40860000000001</c:v>
                </c:pt>
                <c:pt idx="1613">
                  <c:v>179.54490000000001</c:v>
                </c:pt>
                <c:pt idx="1614">
                  <c:v>179.6327</c:v>
                </c:pt>
                <c:pt idx="1615">
                  <c:v>179.6619</c:v>
                </c:pt>
                <c:pt idx="1616">
                  <c:v>179.73820000000001</c:v>
                </c:pt>
                <c:pt idx="1617">
                  <c:v>179.7371</c:v>
                </c:pt>
                <c:pt idx="1618">
                  <c:v>179.72900000000001</c:v>
                </c:pt>
                <c:pt idx="1619">
                  <c:v>179.69300000000001</c:v>
                </c:pt>
                <c:pt idx="1620">
                  <c:v>179.65870000000001</c:v>
                </c:pt>
                <c:pt idx="1621">
                  <c:v>179.73150000000001</c:v>
                </c:pt>
                <c:pt idx="1622">
                  <c:v>179.77160000000001</c:v>
                </c:pt>
                <c:pt idx="1623">
                  <c:v>179.70249999999999</c:v>
                </c:pt>
                <c:pt idx="1624">
                  <c:v>179.74369999999999</c:v>
                </c:pt>
                <c:pt idx="1625">
                  <c:v>179.9093</c:v>
                </c:pt>
                <c:pt idx="1626">
                  <c:v>179.97139999999999</c:v>
                </c:pt>
                <c:pt idx="1627">
                  <c:v>179.9529</c:v>
                </c:pt>
                <c:pt idx="1628">
                  <c:v>179.87029999999999</c:v>
                </c:pt>
                <c:pt idx="1629">
                  <c:v>179.6627</c:v>
                </c:pt>
                <c:pt idx="1630">
                  <c:v>179.57830000000001</c:v>
                </c:pt>
                <c:pt idx="1631">
                  <c:v>179.5359</c:v>
                </c:pt>
                <c:pt idx="1632">
                  <c:v>179.4169</c:v>
                </c:pt>
                <c:pt idx="1633">
                  <c:v>179.29</c:v>
                </c:pt>
                <c:pt idx="1634">
                  <c:v>179.255</c:v>
                </c:pt>
                <c:pt idx="1635">
                  <c:v>179.2775</c:v>
                </c:pt>
                <c:pt idx="1636">
                  <c:v>179.19300000000001</c:v>
                </c:pt>
                <c:pt idx="1637">
                  <c:v>178.79310000000001</c:v>
                </c:pt>
                <c:pt idx="1638">
                  <c:v>178.74430000000001</c:v>
                </c:pt>
                <c:pt idx="1639">
                  <c:v>178.70189999999999</c:v>
                </c:pt>
                <c:pt idx="1640">
                  <c:v>178.69499999999999</c:v>
                </c:pt>
                <c:pt idx="1641">
                  <c:v>178.65530000000001</c:v>
                </c:pt>
                <c:pt idx="1642">
                  <c:v>178.4914</c:v>
                </c:pt>
                <c:pt idx="1643">
                  <c:v>178.38220000000001</c:v>
                </c:pt>
                <c:pt idx="1644">
                  <c:v>178.30340000000001</c:v>
                </c:pt>
                <c:pt idx="1645">
                  <c:v>178.28749999999999</c:v>
                </c:pt>
                <c:pt idx="1646">
                  <c:v>178.21889999999999</c:v>
                </c:pt>
                <c:pt idx="1647">
                  <c:v>178.0891</c:v>
                </c:pt>
                <c:pt idx="1648">
                  <c:v>178.01669999999999</c:v>
                </c:pt>
                <c:pt idx="1649">
                  <c:v>177.96549999999999</c:v>
                </c:pt>
                <c:pt idx="1650">
                  <c:v>177.99189999999999</c:v>
                </c:pt>
                <c:pt idx="1651">
                  <c:v>177.9247</c:v>
                </c:pt>
                <c:pt idx="1652">
                  <c:v>177.88030000000001</c:v>
                </c:pt>
                <c:pt idx="1653">
                  <c:v>177.8997</c:v>
                </c:pt>
                <c:pt idx="1654">
                  <c:v>177.91749999999999</c:v>
                </c:pt>
                <c:pt idx="1655">
                  <c:v>177.9186</c:v>
                </c:pt>
                <c:pt idx="1656">
                  <c:v>177.85230000000001</c:v>
                </c:pt>
                <c:pt idx="1657">
                  <c:v>177.84530000000001</c:v>
                </c:pt>
                <c:pt idx="1658">
                  <c:v>177.87540000000001</c:v>
                </c:pt>
                <c:pt idx="1659">
                  <c:v>177.9522</c:v>
                </c:pt>
                <c:pt idx="1660">
                  <c:v>177.8777</c:v>
                </c:pt>
                <c:pt idx="1661">
                  <c:v>177.87690000000001</c:v>
                </c:pt>
                <c:pt idx="1662">
                  <c:v>177.86109999999999</c:v>
                </c:pt>
                <c:pt idx="1663">
                  <c:v>178.00069999999999</c:v>
                </c:pt>
                <c:pt idx="1664">
                  <c:v>177.9863</c:v>
                </c:pt>
                <c:pt idx="1665">
                  <c:v>177.98660000000001</c:v>
                </c:pt>
                <c:pt idx="1666">
                  <c:v>178.0376</c:v>
                </c:pt>
                <c:pt idx="1667">
                  <c:v>178.04759999999999</c:v>
                </c:pt>
                <c:pt idx="1668">
                  <c:v>178.17830000000001</c:v>
                </c:pt>
                <c:pt idx="1669">
                  <c:v>178.10720000000001</c:v>
                </c:pt>
                <c:pt idx="1670">
                  <c:v>177.81450000000001</c:v>
                </c:pt>
                <c:pt idx="1671">
                  <c:v>177.7167</c:v>
                </c:pt>
                <c:pt idx="1672">
                  <c:v>177.6003</c:v>
                </c:pt>
                <c:pt idx="1673">
                  <c:v>177.39230000000001</c:v>
                </c:pt>
                <c:pt idx="1674">
                  <c:v>177.23859999999999</c:v>
                </c:pt>
                <c:pt idx="1675">
                  <c:v>177.0727</c:v>
                </c:pt>
                <c:pt idx="1676">
                  <c:v>176.97730000000001</c:v>
                </c:pt>
                <c:pt idx="1677">
                  <c:v>176.91380000000001</c:v>
                </c:pt>
                <c:pt idx="1678">
                  <c:v>176.82599999999999</c:v>
                </c:pt>
                <c:pt idx="1679">
                  <c:v>176.767</c:v>
                </c:pt>
                <c:pt idx="1680">
                  <c:v>176.65610000000001</c:v>
                </c:pt>
                <c:pt idx="1681">
                  <c:v>176.56829999999999</c:v>
                </c:pt>
                <c:pt idx="1682">
                  <c:v>176.44710000000001</c:v>
                </c:pt>
                <c:pt idx="1683">
                  <c:v>176.40950000000001</c:v>
                </c:pt>
                <c:pt idx="1684">
                  <c:v>176.3973</c:v>
                </c:pt>
                <c:pt idx="1685">
                  <c:v>176.3758</c:v>
                </c:pt>
                <c:pt idx="1686">
                  <c:v>176.29259999999999</c:v>
                </c:pt>
                <c:pt idx="1687">
                  <c:v>176.04069999999999</c:v>
                </c:pt>
                <c:pt idx="1688">
                  <c:v>175.9014</c:v>
                </c:pt>
                <c:pt idx="1689">
                  <c:v>175.8143</c:v>
                </c:pt>
                <c:pt idx="1690">
                  <c:v>175.74109999999999</c:v>
                </c:pt>
                <c:pt idx="1691">
                  <c:v>175.6815</c:v>
                </c:pt>
                <c:pt idx="1692">
                  <c:v>175.6728</c:v>
                </c:pt>
                <c:pt idx="1693">
                  <c:v>175.68350000000001</c:v>
                </c:pt>
                <c:pt idx="1694">
                  <c:v>175.6651</c:v>
                </c:pt>
                <c:pt idx="1695">
                  <c:v>175.55279999999999</c:v>
                </c:pt>
                <c:pt idx="1696">
                  <c:v>175.3817</c:v>
                </c:pt>
                <c:pt idx="1697">
                  <c:v>175.2604</c:v>
                </c:pt>
                <c:pt idx="1698">
                  <c:v>175.22110000000001</c:v>
                </c:pt>
                <c:pt idx="1699">
                  <c:v>175.2364</c:v>
                </c:pt>
                <c:pt idx="1700">
                  <c:v>175.0839</c:v>
                </c:pt>
                <c:pt idx="1701">
                  <c:v>174.946</c:v>
                </c:pt>
                <c:pt idx="1702">
                  <c:v>174.93940000000001</c:v>
                </c:pt>
                <c:pt idx="1703">
                  <c:v>175.0164</c:v>
                </c:pt>
                <c:pt idx="1704">
                  <c:v>174.95009999999999</c:v>
                </c:pt>
                <c:pt idx="1705">
                  <c:v>174.6104</c:v>
                </c:pt>
                <c:pt idx="1706">
                  <c:v>174.50040000000001</c:v>
                </c:pt>
                <c:pt idx="1707">
                  <c:v>174.45410000000001</c:v>
                </c:pt>
                <c:pt idx="1708">
                  <c:v>174.3828</c:v>
                </c:pt>
                <c:pt idx="1709">
                  <c:v>174.37860000000001</c:v>
                </c:pt>
                <c:pt idx="1710">
                  <c:v>174.29679999999999</c:v>
                </c:pt>
                <c:pt idx="1711">
                  <c:v>174.2423</c:v>
                </c:pt>
                <c:pt idx="1712">
                  <c:v>174.11869999999999</c:v>
                </c:pt>
                <c:pt idx="1713">
                  <c:v>174.05879999999999</c:v>
                </c:pt>
                <c:pt idx="1714">
                  <c:v>173.92939999999999</c:v>
                </c:pt>
                <c:pt idx="1715">
                  <c:v>173.82810000000001</c:v>
                </c:pt>
                <c:pt idx="1716">
                  <c:v>173.80549999999999</c:v>
                </c:pt>
                <c:pt idx="1717">
                  <c:v>173.76</c:v>
                </c:pt>
                <c:pt idx="1718">
                  <c:v>173.66749999999999</c:v>
                </c:pt>
                <c:pt idx="1719">
                  <c:v>173.68209999999999</c:v>
                </c:pt>
                <c:pt idx="1720">
                  <c:v>173.71879999999999</c:v>
                </c:pt>
                <c:pt idx="1721">
                  <c:v>173.69759999999999</c:v>
                </c:pt>
                <c:pt idx="1722">
                  <c:v>173.7268</c:v>
                </c:pt>
                <c:pt idx="1723">
                  <c:v>173.69649999999999</c:v>
                </c:pt>
                <c:pt idx="1724">
                  <c:v>173.6763</c:v>
                </c:pt>
                <c:pt idx="1725">
                  <c:v>173.6703</c:v>
                </c:pt>
                <c:pt idx="1726">
                  <c:v>173.6575</c:v>
                </c:pt>
                <c:pt idx="1727">
                  <c:v>173.63210000000001</c:v>
                </c:pt>
                <c:pt idx="1728">
                  <c:v>173.59200000000001</c:v>
                </c:pt>
                <c:pt idx="1729">
                  <c:v>173.5746</c:v>
                </c:pt>
                <c:pt idx="1730">
                  <c:v>173.649</c:v>
                </c:pt>
                <c:pt idx="1731">
                  <c:v>173.73840000000001</c:v>
                </c:pt>
                <c:pt idx="1732">
                  <c:v>173.7765</c:v>
                </c:pt>
                <c:pt idx="1733">
                  <c:v>173.76669999999999</c:v>
                </c:pt>
                <c:pt idx="1734">
                  <c:v>173.6627</c:v>
                </c:pt>
                <c:pt idx="1735">
                  <c:v>173.55889999999999</c:v>
                </c:pt>
                <c:pt idx="1736">
                  <c:v>173.51499999999999</c:v>
                </c:pt>
                <c:pt idx="1737">
                  <c:v>173.3124</c:v>
                </c:pt>
                <c:pt idx="1738">
                  <c:v>173.21190000000001</c:v>
                </c:pt>
                <c:pt idx="1739">
                  <c:v>173.1917</c:v>
                </c:pt>
                <c:pt idx="1740">
                  <c:v>173.2148</c:v>
                </c:pt>
                <c:pt idx="1741">
                  <c:v>173.19470000000001</c:v>
                </c:pt>
                <c:pt idx="1742">
                  <c:v>173.01499999999999</c:v>
                </c:pt>
                <c:pt idx="1743">
                  <c:v>172.9665</c:v>
                </c:pt>
                <c:pt idx="1744">
                  <c:v>172.8254</c:v>
                </c:pt>
                <c:pt idx="1745">
                  <c:v>172.81870000000001</c:v>
                </c:pt>
                <c:pt idx="1746">
                  <c:v>173.08609999999999</c:v>
                </c:pt>
                <c:pt idx="1747">
                  <c:v>173.26730000000001</c:v>
                </c:pt>
                <c:pt idx="1748">
                  <c:v>173.39750000000001</c:v>
                </c:pt>
                <c:pt idx="1749">
                  <c:v>173.595</c:v>
                </c:pt>
                <c:pt idx="1750">
                  <c:v>173.7688</c:v>
                </c:pt>
                <c:pt idx="1751">
                  <c:v>173.7774</c:v>
                </c:pt>
                <c:pt idx="1752">
                  <c:v>173.66929999999999</c:v>
                </c:pt>
                <c:pt idx="1753">
                  <c:v>173.7466</c:v>
                </c:pt>
                <c:pt idx="1754">
                  <c:v>174.0573</c:v>
                </c:pt>
                <c:pt idx="1755">
                  <c:v>174.185</c:v>
                </c:pt>
                <c:pt idx="1756">
                  <c:v>174.2679</c:v>
                </c:pt>
                <c:pt idx="1757">
                  <c:v>174.21680000000001</c:v>
                </c:pt>
                <c:pt idx="1758">
                  <c:v>174.28989999999999</c:v>
                </c:pt>
                <c:pt idx="1759">
                  <c:v>174.33519999999999</c:v>
                </c:pt>
                <c:pt idx="1760">
                  <c:v>174.41419999999999</c:v>
                </c:pt>
                <c:pt idx="1761">
                  <c:v>174.31010000000001</c:v>
                </c:pt>
                <c:pt idx="1762">
                  <c:v>174.31190000000001</c:v>
                </c:pt>
                <c:pt idx="1763">
                  <c:v>174.29750000000001</c:v>
                </c:pt>
                <c:pt idx="1764">
                  <c:v>174.2176</c:v>
                </c:pt>
                <c:pt idx="1765">
                  <c:v>174.20599999999999</c:v>
                </c:pt>
                <c:pt idx="1766">
                  <c:v>174.26589999999999</c:v>
                </c:pt>
                <c:pt idx="1767">
                  <c:v>174.24870000000001</c:v>
                </c:pt>
                <c:pt idx="1768">
                  <c:v>174.18969999999999</c:v>
                </c:pt>
                <c:pt idx="1769">
                  <c:v>174.1285</c:v>
                </c:pt>
                <c:pt idx="1770">
                  <c:v>174.14779999999999</c:v>
                </c:pt>
                <c:pt idx="1771">
                  <c:v>174.12549999999999</c:v>
                </c:pt>
                <c:pt idx="1772">
                  <c:v>174.08539999999999</c:v>
                </c:pt>
                <c:pt idx="1773">
                  <c:v>174.00200000000001</c:v>
                </c:pt>
                <c:pt idx="1774">
                  <c:v>173.85290000000001</c:v>
                </c:pt>
                <c:pt idx="1775">
                  <c:v>173.79849999999999</c:v>
                </c:pt>
                <c:pt idx="1776">
                  <c:v>173.70050000000001</c:v>
                </c:pt>
                <c:pt idx="1777">
                  <c:v>173.583</c:v>
                </c:pt>
                <c:pt idx="1778">
                  <c:v>173.392</c:v>
                </c:pt>
                <c:pt idx="1779">
                  <c:v>173.2705</c:v>
                </c:pt>
                <c:pt idx="1780">
                  <c:v>173.37219999999999</c:v>
                </c:pt>
                <c:pt idx="1781">
                  <c:v>173.33090000000001</c:v>
                </c:pt>
                <c:pt idx="1782">
                  <c:v>173.29</c:v>
                </c:pt>
                <c:pt idx="1783">
                  <c:v>173.22120000000001</c:v>
                </c:pt>
                <c:pt idx="1784">
                  <c:v>173.214</c:v>
                </c:pt>
                <c:pt idx="1785">
                  <c:v>173.11199999999999</c:v>
                </c:pt>
                <c:pt idx="1786">
                  <c:v>173.03129999999999</c:v>
                </c:pt>
                <c:pt idx="1787">
                  <c:v>173.06299999999999</c:v>
                </c:pt>
                <c:pt idx="1788">
                  <c:v>173.0736</c:v>
                </c:pt>
                <c:pt idx="1789">
                  <c:v>173.05879999999999</c:v>
                </c:pt>
                <c:pt idx="1790">
                  <c:v>173.03579999999999</c:v>
                </c:pt>
                <c:pt idx="1791">
                  <c:v>172.98</c:v>
                </c:pt>
                <c:pt idx="1792">
                  <c:v>172.8639</c:v>
                </c:pt>
                <c:pt idx="1793">
                  <c:v>172.85120000000001</c:v>
                </c:pt>
                <c:pt idx="1794">
                  <c:v>172.8674</c:v>
                </c:pt>
                <c:pt idx="1795">
                  <c:v>172.9083</c:v>
                </c:pt>
                <c:pt idx="1796">
                  <c:v>172.55179999999999</c:v>
                </c:pt>
                <c:pt idx="1797">
                  <c:v>172.53100000000001</c:v>
                </c:pt>
                <c:pt idx="1798">
                  <c:v>172.47049999999999</c:v>
                </c:pt>
                <c:pt idx="1799">
                  <c:v>172.59460000000001</c:v>
                </c:pt>
                <c:pt idx="1800">
                  <c:v>172.5916</c:v>
                </c:pt>
                <c:pt idx="1801">
                  <c:v>172.53309999999999</c:v>
                </c:pt>
                <c:pt idx="1802">
                  <c:v>172.3604</c:v>
                </c:pt>
                <c:pt idx="1803">
                  <c:v>172.49299999999999</c:v>
                </c:pt>
                <c:pt idx="1804">
                  <c:v>172.6609</c:v>
                </c:pt>
                <c:pt idx="1805">
                  <c:v>172.7937</c:v>
                </c:pt>
                <c:pt idx="1806">
                  <c:v>172.93639999999999</c:v>
                </c:pt>
                <c:pt idx="1807">
                  <c:v>172.77590000000001</c:v>
                </c:pt>
                <c:pt idx="1808">
                  <c:v>172.7979</c:v>
                </c:pt>
                <c:pt idx="1809">
                  <c:v>172.928</c:v>
                </c:pt>
                <c:pt idx="1810">
                  <c:v>172.96170000000001</c:v>
                </c:pt>
                <c:pt idx="1811">
                  <c:v>173.00579999999999</c:v>
                </c:pt>
                <c:pt idx="1812">
                  <c:v>173.08029999999999</c:v>
                </c:pt>
                <c:pt idx="1813">
                  <c:v>172.90289999999999</c:v>
                </c:pt>
                <c:pt idx="1814">
                  <c:v>172.5985</c:v>
                </c:pt>
                <c:pt idx="1815">
                  <c:v>172.3733</c:v>
                </c:pt>
                <c:pt idx="1816">
                  <c:v>172.255</c:v>
                </c:pt>
                <c:pt idx="1817">
                  <c:v>172.14099999999999</c:v>
                </c:pt>
                <c:pt idx="1818">
                  <c:v>171.9151</c:v>
                </c:pt>
                <c:pt idx="1819">
                  <c:v>171.8758</c:v>
                </c:pt>
                <c:pt idx="1820">
                  <c:v>172.06649999999999</c:v>
                </c:pt>
                <c:pt idx="1821">
                  <c:v>172.14940000000001</c:v>
                </c:pt>
                <c:pt idx="1822">
                  <c:v>172.2389</c:v>
                </c:pt>
                <c:pt idx="1823">
                  <c:v>172.18459999999999</c:v>
                </c:pt>
                <c:pt idx="1824">
                  <c:v>172.107</c:v>
                </c:pt>
                <c:pt idx="1825">
                  <c:v>171.8938</c:v>
                </c:pt>
                <c:pt idx="1826">
                  <c:v>171.6053</c:v>
                </c:pt>
                <c:pt idx="1827">
                  <c:v>171.43899999999999</c:v>
                </c:pt>
                <c:pt idx="1828">
                  <c:v>171.3877</c:v>
                </c:pt>
                <c:pt idx="1829">
                  <c:v>171.05240000000001</c:v>
                </c:pt>
                <c:pt idx="1830">
                  <c:v>170.75139999999999</c:v>
                </c:pt>
                <c:pt idx="1831">
                  <c:v>170.5924</c:v>
                </c:pt>
                <c:pt idx="1832">
                  <c:v>170.52189999999999</c:v>
                </c:pt>
                <c:pt idx="1833">
                  <c:v>170.4196</c:v>
                </c:pt>
                <c:pt idx="1834">
                  <c:v>170.41589999999999</c:v>
                </c:pt>
                <c:pt idx="1835">
                  <c:v>170.40010000000001</c:v>
                </c:pt>
                <c:pt idx="1836">
                  <c:v>170.3296</c:v>
                </c:pt>
                <c:pt idx="1837">
                  <c:v>170.1524</c:v>
                </c:pt>
                <c:pt idx="1838">
                  <c:v>170.1696</c:v>
                </c:pt>
                <c:pt idx="1839">
                  <c:v>170.0197</c:v>
                </c:pt>
                <c:pt idx="1840">
                  <c:v>169.8869</c:v>
                </c:pt>
                <c:pt idx="1841">
                  <c:v>169.7176</c:v>
                </c:pt>
                <c:pt idx="1842">
                  <c:v>169.62299999999999</c:v>
                </c:pt>
                <c:pt idx="1843">
                  <c:v>169.57919999999999</c:v>
                </c:pt>
                <c:pt idx="1844">
                  <c:v>169.4462</c:v>
                </c:pt>
                <c:pt idx="1845">
                  <c:v>169.31710000000001</c:v>
                </c:pt>
                <c:pt idx="1846">
                  <c:v>169.25489999999999</c:v>
                </c:pt>
                <c:pt idx="1847">
                  <c:v>169.17179999999999</c:v>
                </c:pt>
                <c:pt idx="1848">
                  <c:v>169.01259999999999</c:v>
                </c:pt>
                <c:pt idx="1849">
                  <c:v>169.0018</c:v>
                </c:pt>
                <c:pt idx="1850">
                  <c:v>168.90549999999999</c:v>
                </c:pt>
                <c:pt idx="1851">
                  <c:v>168.85820000000001</c:v>
                </c:pt>
                <c:pt idx="1852">
                  <c:v>168.95509999999999</c:v>
                </c:pt>
                <c:pt idx="1853">
                  <c:v>168.92830000000001</c:v>
                </c:pt>
                <c:pt idx="1854">
                  <c:v>168.9084</c:v>
                </c:pt>
                <c:pt idx="1855">
                  <c:v>168.90450000000001</c:v>
                </c:pt>
                <c:pt idx="1856">
                  <c:v>168.8109</c:v>
                </c:pt>
                <c:pt idx="1857">
                  <c:v>168.72880000000001</c:v>
                </c:pt>
                <c:pt idx="1858">
                  <c:v>168.60550000000001</c:v>
                </c:pt>
                <c:pt idx="1859">
                  <c:v>168.98650000000001</c:v>
                </c:pt>
                <c:pt idx="1860">
                  <c:v>169.1902</c:v>
                </c:pt>
                <c:pt idx="1861">
                  <c:v>169.15049999999999</c:v>
                </c:pt>
                <c:pt idx="1862">
                  <c:v>169.34710000000001</c:v>
                </c:pt>
                <c:pt idx="1863">
                  <c:v>169.46870000000001</c:v>
                </c:pt>
                <c:pt idx="1864">
                  <c:v>169.47900000000001</c:v>
                </c:pt>
                <c:pt idx="1865">
                  <c:v>169.46360000000001</c:v>
                </c:pt>
                <c:pt idx="1866">
                  <c:v>169.49600000000001</c:v>
                </c:pt>
                <c:pt idx="1867">
                  <c:v>169.5472</c:v>
                </c:pt>
                <c:pt idx="1868">
                  <c:v>169.35300000000001</c:v>
                </c:pt>
                <c:pt idx="1869">
                  <c:v>169.07810000000001</c:v>
                </c:pt>
                <c:pt idx="1870">
                  <c:v>168.88319999999999</c:v>
                </c:pt>
                <c:pt idx="1871">
                  <c:v>168.75040000000001</c:v>
                </c:pt>
                <c:pt idx="1872">
                  <c:v>168.70099999999999</c:v>
                </c:pt>
                <c:pt idx="1873">
                  <c:v>168.57</c:v>
                </c:pt>
                <c:pt idx="1874">
                  <c:v>168.44059999999999</c:v>
                </c:pt>
                <c:pt idx="1875">
                  <c:v>168.42310000000001</c:v>
                </c:pt>
                <c:pt idx="1876">
                  <c:v>168.49619999999999</c:v>
                </c:pt>
                <c:pt idx="1877">
                  <c:v>168.41739999999999</c:v>
                </c:pt>
                <c:pt idx="1878">
                  <c:v>168.13980000000001</c:v>
                </c:pt>
                <c:pt idx="1879">
                  <c:v>168.0685</c:v>
                </c:pt>
                <c:pt idx="1880">
                  <c:v>167.8321</c:v>
                </c:pt>
                <c:pt idx="1881">
                  <c:v>167.6893</c:v>
                </c:pt>
                <c:pt idx="1882">
                  <c:v>167.53530000000001</c:v>
                </c:pt>
                <c:pt idx="1883">
                  <c:v>167.44049999999999</c:v>
                </c:pt>
                <c:pt idx="1884">
                  <c:v>167.34469999999999</c:v>
                </c:pt>
                <c:pt idx="1885">
                  <c:v>167.26320000000001</c:v>
                </c:pt>
                <c:pt idx="1886">
                  <c:v>167.22149999999999</c:v>
                </c:pt>
                <c:pt idx="1887">
                  <c:v>167.21459999999999</c:v>
                </c:pt>
                <c:pt idx="1888">
                  <c:v>167.2166</c:v>
                </c:pt>
                <c:pt idx="1889">
                  <c:v>167.29239999999999</c:v>
                </c:pt>
                <c:pt idx="1890">
                  <c:v>167.2509</c:v>
                </c:pt>
                <c:pt idx="1891">
                  <c:v>167.2353</c:v>
                </c:pt>
                <c:pt idx="1892">
                  <c:v>167.23439999999999</c:v>
                </c:pt>
                <c:pt idx="1893">
                  <c:v>167.1285</c:v>
                </c:pt>
                <c:pt idx="1894">
                  <c:v>167.10419999999999</c:v>
                </c:pt>
                <c:pt idx="1895">
                  <c:v>166.96420000000001</c:v>
                </c:pt>
                <c:pt idx="1896">
                  <c:v>166.91669999999999</c:v>
                </c:pt>
                <c:pt idx="1897">
                  <c:v>166.9357</c:v>
                </c:pt>
                <c:pt idx="1898">
                  <c:v>166.89760000000001</c:v>
                </c:pt>
                <c:pt idx="1899">
                  <c:v>167.03120000000001</c:v>
                </c:pt>
                <c:pt idx="1900">
                  <c:v>166.87479999999999</c:v>
                </c:pt>
                <c:pt idx="1901">
                  <c:v>166.85640000000001</c:v>
                </c:pt>
                <c:pt idx="1902">
                  <c:v>166.6258</c:v>
                </c:pt>
                <c:pt idx="1903">
                  <c:v>166.46960000000001</c:v>
                </c:pt>
                <c:pt idx="1904">
                  <c:v>166.35489999999999</c:v>
                </c:pt>
                <c:pt idx="1905">
                  <c:v>166.29499999999999</c:v>
                </c:pt>
                <c:pt idx="1906">
                  <c:v>166.17859999999999</c:v>
                </c:pt>
                <c:pt idx="1907">
                  <c:v>166.0198</c:v>
                </c:pt>
                <c:pt idx="1908">
                  <c:v>165.9297</c:v>
                </c:pt>
                <c:pt idx="1909">
                  <c:v>165.79900000000001</c:v>
                </c:pt>
                <c:pt idx="1910">
                  <c:v>165.7842</c:v>
                </c:pt>
                <c:pt idx="1911">
                  <c:v>165.7885</c:v>
                </c:pt>
                <c:pt idx="1912">
                  <c:v>165.77529999999999</c:v>
                </c:pt>
                <c:pt idx="1913">
                  <c:v>165.66990000000001</c:v>
                </c:pt>
                <c:pt idx="1914">
                  <c:v>165.54990000000001</c:v>
                </c:pt>
                <c:pt idx="1915">
                  <c:v>165.47059999999999</c:v>
                </c:pt>
                <c:pt idx="1916">
                  <c:v>165.69839999999999</c:v>
                </c:pt>
                <c:pt idx="1917">
                  <c:v>165.85050000000001</c:v>
                </c:pt>
                <c:pt idx="1918">
                  <c:v>165.71170000000001</c:v>
                </c:pt>
                <c:pt idx="1919">
                  <c:v>165.5677</c:v>
                </c:pt>
                <c:pt idx="1920">
                  <c:v>165.52770000000001</c:v>
                </c:pt>
                <c:pt idx="1921">
                  <c:v>165.3766</c:v>
                </c:pt>
                <c:pt idx="1922">
                  <c:v>165.3186</c:v>
                </c:pt>
                <c:pt idx="1923">
                  <c:v>165.3295</c:v>
                </c:pt>
                <c:pt idx="1924">
                  <c:v>165.34450000000001</c:v>
                </c:pt>
                <c:pt idx="1925">
                  <c:v>165.227</c:v>
                </c:pt>
                <c:pt idx="1926">
                  <c:v>165.13339999999999</c:v>
                </c:pt>
                <c:pt idx="1927">
                  <c:v>164.9794</c:v>
                </c:pt>
                <c:pt idx="1928">
                  <c:v>164.90469999999999</c:v>
                </c:pt>
                <c:pt idx="1929">
                  <c:v>164.6671</c:v>
                </c:pt>
                <c:pt idx="1930">
                  <c:v>164.52809999999999</c:v>
                </c:pt>
                <c:pt idx="1931">
                  <c:v>164.5018</c:v>
                </c:pt>
                <c:pt idx="1932">
                  <c:v>164.41200000000001</c:v>
                </c:pt>
                <c:pt idx="1933">
                  <c:v>164.27010000000001</c:v>
                </c:pt>
                <c:pt idx="1934">
                  <c:v>164.2064</c:v>
                </c:pt>
                <c:pt idx="1935">
                  <c:v>164.1225</c:v>
                </c:pt>
                <c:pt idx="1936">
                  <c:v>164.12100000000001</c:v>
                </c:pt>
                <c:pt idx="1937">
                  <c:v>164.1901</c:v>
                </c:pt>
                <c:pt idx="1938">
                  <c:v>164.17169999999999</c:v>
                </c:pt>
                <c:pt idx="1939">
                  <c:v>164.24600000000001</c:v>
                </c:pt>
                <c:pt idx="1940">
                  <c:v>164.37860000000001</c:v>
                </c:pt>
                <c:pt idx="1941">
                  <c:v>164.03489999999999</c:v>
                </c:pt>
                <c:pt idx="1942">
                  <c:v>163.71459999999999</c:v>
                </c:pt>
                <c:pt idx="1943">
                  <c:v>163.38069999999999</c:v>
                </c:pt>
                <c:pt idx="1944">
                  <c:v>163.35599999999999</c:v>
                </c:pt>
                <c:pt idx="1945">
                  <c:v>163.3681</c:v>
                </c:pt>
                <c:pt idx="1946">
                  <c:v>163.34280000000001</c:v>
                </c:pt>
                <c:pt idx="1947">
                  <c:v>163.35640000000001</c:v>
                </c:pt>
                <c:pt idx="1948">
                  <c:v>163.22239999999999</c:v>
                </c:pt>
                <c:pt idx="1949">
                  <c:v>163.184</c:v>
                </c:pt>
                <c:pt idx="1950">
                  <c:v>163.20930000000001</c:v>
                </c:pt>
                <c:pt idx="1951">
                  <c:v>163.1317</c:v>
                </c:pt>
                <c:pt idx="1952">
                  <c:v>163.15899999999999</c:v>
                </c:pt>
                <c:pt idx="1953">
                  <c:v>163.06620000000001</c:v>
                </c:pt>
                <c:pt idx="1954">
                  <c:v>162.9693</c:v>
                </c:pt>
                <c:pt idx="1955">
                  <c:v>162.9393</c:v>
                </c:pt>
                <c:pt idx="1956">
                  <c:v>162.94839999999999</c:v>
                </c:pt>
                <c:pt idx="1957">
                  <c:v>162.87899999999999</c:v>
                </c:pt>
                <c:pt idx="1958">
                  <c:v>162.9562</c:v>
                </c:pt>
                <c:pt idx="1959">
                  <c:v>163.07259999999999</c:v>
                </c:pt>
                <c:pt idx="1960">
                  <c:v>163.0582</c:v>
                </c:pt>
                <c:pt idx="1961">
                  <c:v>162.97239999999999</c:v>
                </c:pt>
                <c:pt idx="1962">
                  <c:v>162.8664</c:v>
                </c:pt>
                <c:pt idx="1963">
                  <c:v>162.83709999999999</c:v>
                </c:pt>
                <c:pt idx="1964">
                  <c:v>162.71709999999999</c:v>
                </c:pt>
                <c:pt idx="1965">
                  <c:v>162.6514</c:v>
                </c:pt>
                <c:pt idx="1966">
                  <c:v>162.5746</c:v>
                </c:pt>
                <c:pt idx="1967">
                  <c:v>162.6454</c:v>
                </c:pt>
                <c:pt idx="1968">
                  <c:v>162.6968</c:v>
                </c:pt>
                <c:pt idx="1969">
                  <c:v>162.82570000000001</c:v>
                </c:pt>
                <c:pt idx="1970">
                  <c:v>162.97280000000001</c:v>
                </c:pt>
                <c:pt idx="1971">
                  <c:v>163.1241</c:v>
                </c:pt>
                <c:pt idx="1972">
                  <c:v>163.09899999999999</c:v>
                </c:pt>
                <c:pt idx="1973">
                  <c:v>163.05289999999999</c:v>
                </c:pt>
                <c:pt idx="1974">
                  <c:v>163.0231</c:v>
                </c:pt>
                <c:pt idx="1975">
                  <c:v>163.0839</c:v>
                </c:pt>
                <c:pt idx="1976">
                  <c:v>163.27860000000001</c:v>
                </c:pt>
                <c:pt idx="1977">
                  <c:v>163.1677</c:v>
                </c:pt>
                <c:pt idx="1978">
                  <c:v>162.9239</c:v>
                </c:pt>
                <c:pt idx="1979">
                  <c:v>162.61750000000001</c:v>
                </c:pt>
                <c:pt idx="1980">
                  <c:v>162.40389999999999</c:v>
                </c:pt>
                <c:pt idx="1981">
                  <c:v>162.27869999999999</c:v>
                </c:pt>
                <c:pt idx="1982">
                  <c:v>161.99449999999999</c:v>
                </c:pt>
                <c:pt idx="1983">
                  <c:v>161.9376</c:v>
                </c:pt>
                <c:pt idx="1984">
                  <c:v>161.99340000000001</c:v>
                </c:pt>
                <c:pt idx="1985">
                  <c:v>162.0419</c:v>
                </c:pt>
                <c:pt idx="1986">
                  <c:v>162.10550000000001</c:v>
                </c:pt>
                <c:pt idx="1987">
                  <c:v>161.97389999999999</c:v>
                </c:pt>
                <c:pt idx="1988">
                  <c:v>161.83099999999999</c:v>
                </c:pt>
                <c:pt idx="1989">
                  <c:v>161.79429999999999</c:v>
                </c:pt>
                <c:pt idx="1990">
                  <c:v>161.69890000000001</c:v>
                </c:pt>
                <c:pt idx="1991">
                  <c:v>161.58690000000001</c:v>
                </c:pt>
                <c:pt idx="1992">
                  <c:v>161.6815</c:v>
                </c:pt>
                <c:pt idx="1993">
                  <c:v>161.69820000000001</c:v>
                </c:pt>
                <c:pt idx="1994">
                  <c:v>161.64230000000001</c:v>
                </c:pt>
                <c:pt idx="1995">
                  <c:v>161.14340000000001</c:v>
                </c:pt>
                <c:pt idx="1996">
                  <c:v>160.5966</c:v>
                </c:pt>
                <c:pt idx="1997">
                  <c:v>160.56360000000001</c:v>
                </c:pt>
                <c:pt idx="1998">
                  <c:v>160.33260000000001</c:v>
                </c:pt>
                <c:pt idx="1999">
                  <c:v>160.1403</c:v>
                </c:pt>
                <c:pt idx="2000">
                  <c:v>159.92189999999999</c:v>
                </c:pt>
                <c:pt idx="2001">
                  <c:v>159.81200000000001</c:v>
                </c:pt>
                <c:pt idx="2002">
                  <c:v>159.70840000000001</c:v>
                </c:pt>
                <c:pt idx="2003">
                  <c:v>159.90620000000001</c:v>
                </c:pt>
                <c:pt idx="2004">
                  <c:v>160.0967</c:v>
                </c:pt>
                <c:pt idx="2005">
                  <c:v>160.19589999999999</c:v>
                </c:pt>
                <c:pt idx="2006">
                  <c:v>160.08860000000001</c:v>
                </c:pt>
                <c:pt idx="2007">
                  <c:v>159.73769999999999</c:v>
                </c:pt>
                <c:pt idx="2008">
                  <c:v>159.80969999999999</c:v>
                </c:pt>
                <c:pt idx="2009">
                  <c:v>160.2002</c:v>
                </c:pt>
                <c:pt idx="2010">
                  <c:v>160.2492</c:v>
                </c:pt>
                <c:pt idx="2011">
                  <c:v>160.58099999999999</c:v>
                </c:pt>
                <c:pt idx="2012">
                  <c:v>160.74</c:v>
                </c:pt>
                <c:pt idx="2013">
                  <c:v>160.82859999999999</c:v>
                </c:pt>
                <c:pt idx="2014">
                  <c:v>160.8672</c:v>
                </c:pt>
                <c:pt idx="2015">
                  <c:v>160.8039</c:v>
                </c:pt>
                <c:pt idx="2016">
                  <c:v>160.6437</c:v>
                </c:pt>
                <c:pt idx="2017">
                  <c:v>160.76759999999999</c:v>
                </c:pt>
                <c:pt idx="2018">
                  <c:v>160.67310000000001</c:v>
                </c:pt>
                <c:pt idx="2019">
                  <c:v>160.85069999999999</c:v>
                </c:pt>
                <c:pt idx="2020">
                  <c:v>160.96629999999999</c:v>
                </c:pt>
                <c:pt idx="2021">
                  <c:v>160.99950000000001</c:v>
                </c:pt>
                <c:pt idx="2022">
                  <c:v>160.7784</c:v>
                </c:pt>
                <c:pt idx="2023">
                  <c:v>160.70490000000001</c:v>
                </c:pt>
                <c:pt idx="2024">
                  <c:v>160.70650000000001</c:v>
                </c:pt>
                <c:pt idx="2025">
                  <c:v>160.7998</c:v>
                </c:pt>
                <c:pt idx="2026">
                  <c:v>160.95269999999999</c:v>
                </c:pt>
                <c:pt idx="2027">
                  <c:v>161.0925</c:v>
                </c:pt>
                <c:pt idx="2028">
                  <c:v>161.16239999999999</c:v>
                </c:pt>
                <c:pt idx="2029">
                  <c:v>161.32400000000001</c:v>
                </c:pt>
                <c:pt idx="2030">
                  <c:v>161.2903</c:v>
                </c:pt>
                <c:pt idx="2031">
                  <c:v>161.3135</c:v>
                </c:pt>
                <c:pt idx="2032">
                  <c:v>161.35169999999999</c:v>
                </c:pt>
                <c:pt idx="2033">
                  <c:v>161.12379999999999</c:v>
                </c:pt>
                <c:pt idx="2034">
                  <c:v>160.97</c:v>
                </c:pt>
                <c:pt idx="2035">
                  <c:v>160.6773</c:v>
                </c:pt>
                <c:pt idx="2036">
                  <c:v>160.4906</c:v>
                </c:pt>
                <c:pt idx="2037">
                  <c:v>160.2765</c:v>
                </c:pt>
                <c:pt idx="2038">
                  <c:v>160.27879999999999</c:v>
                </c:pt>
                <c:pt idx="2039">
                  <c:v>160.31270000000001</c:v>
                </c:pt>
                <c:pt idx="2040">
                  <c:v>160.26259999999999</c:v>
                </c:pt>
                <c:pt idx="2041">
                  <c:v>160.44730000000001</c:v>
                </c:pt>
                <c:pt idx="2042">
                  <c:v>160.12790000000001</c:v>
                </c:pt>
                <c:pt idx="2043">
                  <c:v>160.06610000000001</c:v>
                </c:pt>
                <c:pt idx="2044">
                  <c:v>160.03120000000001</c:v>
                </c:pt>
                <c:pt idx="2045">
                  <c:v>160.0539</c:v>
                </c:pt>
                <c:pt idx="2046">
                  <c:v>160.15969999999999</c:v>
                </c:pt>
                <c:pt idx="2047">
                  <c:v>160.25479999999999</c:v>
                </c:pt>
                <c:pt idx="2048">
                  <c:v>160.41149999999999</c:v>
                </c:pt>
                <c:pt idx="2049">
                  <c:v>160.4434</c:v>
                </c:pt>
                <c:pt idx="2050">
                  <c:v>160.27520000000001</c:v>
                </c:pt>
                <c:pt idx="2051">
                  <c:v>160.21100000000001</c:v>
                </c:pt>
                <c:pt idx="2052">
                  <c:v>160.02789999999999</c:v>
                </c:pt>
                <c:pt idx="2053">
                  <c:v>159.90780000000001</c:v>
                </c:pt>
                <c:pt idx="2054">
                  <c:v>159.8554</c:v>
                </c:pt>
                <c:pt idx="2055">
                  <c:v>159.6129</c:v>
                </c:pt>
                <c:pt idx="2056">
                  <c:v>159.34889999999999</c:v>
                </c:pt>
                <c:pt idx="2057">
                  <c:v>159.0265</c:v>
                </c:pt>
                <c:pt idx="2058">
                  <c:v>158.8586</c:v>
                </c:pt>
                <c:pt idx="2059">
                  <c:v>158.6814</c:v>
                </c:pt>
                <c:pt idx="2060">
                  <c:v>158.56450000000001</c:v>
                </c:pt>
                <c:pt idx="2061">
                  <c:v>158.48099999999999</c:v>
                </c:pt>
                <c:pt idx="2062">
                  <c:v>158.38730000000001</c:v>
                </c:pt>
                <c:pt idx="2063">
                  <c:v>158.39959999999999</c:v>
                </c:pt>
                <c:pt idx="2064">
                  <c:v>158.28210000000001</c:v>
                </c:pt>
                <c:pt idx="2065">
                  <c:v>158.32</c:v>
                </c:pt>
                <c:pt idx="2066">
                  <c:v>158.30019999999999</c:v>
                </c:pt>
                <c:pt idx="2067">
                  <c:v>158.23570000000001</c:v>
                </c:pt>
                <c:pt idx="2068">
                  <c:v>158.12029999999999</c:v>
                </c:pt>
                <c:pt idx="2069">
                  <c:v>158.10570000000001</c:v>
                </c:pt>
                <c:pt idx="2070">
                  <c:v>157.8278</c:v>
                </c:pt>
                <c:pt idx="2071">
                  <c:v>157.57730000000001</c:v>
                </c:pt>
                <c:pt idx="2072">
                  <c:v>157.40520000000001</c:v>
                </c:pt>
                <c:pt idx="2073">
                  <c:v>157.20849999999999</c:v>
                </c:pt>
                <c:pt idx="2074">
                  <c:v>157.09219999999999</c:v>
                </c:pt>
                <c:pt idx="2075">
                  <c:v>156.9331</c:v>
                </c:pt>
                <c:pt idx="2076">
                  <c:v>156.88229999999999</c:v>
                </c:pt>
                <c:pt idx="2077">
                  <c:v>157.01150000000001</c:v>
                </c:pt>
                <c:pt idx="2078">
                  <c:v>156.97319999999999</c:v>
                </c:pt>
                <c:pt idx="2079">
                  <c:v>156.8218</c:v>
                </c:pt>
                <c:pt idx="2080">
                  <c:v>156.54580000000001</c:v>
                </c:pt>
                <c:pt idx="2081">
                  <c:v>156.5429</c:v>
                </c:pt>
                <c:pt idx="2082">
                  <c:v>157.41059999999999</c:v>
                </c:pt>
                <c:pt idx="2083">
                  <c:v>157.61160000000001</c:v>
                </c:pt>
                <c:pt idx="2084">
                  <c:v>158.2106</c:v>
                </c:pt>
                <c:pt idx="2085">
                  <c:v>158.44669999999999</c:v>
                </c:pt>
                <c:pt idx="2086">
                  <c:v>158.66470000000001</c:v>
                </c:pt>
                <c:pt idx="2087">
                  <c:v>158.7116</c:v>
                </c:pt>
                <c:pt idx="2088">
                  <c:v>158.63749999999999</c:v>
                </c:pt>
                <c:pt idx="2089">
                  <c:v>158.5985</c:v>
                </c:pt>
                <c:pt idx="2090">
                  <c:v>158.5393</c:v>
                </c:pt>
                <c:pt idx="2091">
                  <c:v>158.5462</c:v>
                </c:pt>
                <c:pt idx="2092">
                  <c:v>158.4512</c:v>
                </c:pt>
                <c:pt idx="2093">
                  <c:v>157.66210000000001</c:v>
                </c:pt>
                <c:pt idx="2094">
                  <c:v>157.881</c:v>
                </c:pt>
                <c:pt idx="2095">
                  <c:v>157.8835</c:v>
                </c:pt>
                <c:pt idx="2096">
                  <c:v>157.81960000000001</c:v>
                </c:pt>
                <c:pt idx="2097">
                  <c:v>157.91300000000001</c:v>
                </c:pt>
                <c:pt idx="2098">
                  <c:v>157.97569999999999</c:v>
                </c:pt>
                <c:pt idx="2099">
                  <c:v>158.197</c:v>
                </c:pt>
                <c:pt idx="2100">
                  <c:v>158.27199999999999</c:v>
                </c:pt>
                <c:pt idx="2101">
                  <c:v>158.23169999999999</c:v>
                </c:pt>
                <c:pt idx="2102">
                  <c:v>157.75800000000001</c:v>
                </c:pt>
                <c:pt idx="2103">
                  <c:v>157.44040000000001</c:v>
                </c:pt>
                <c:pt idx="2104">
                  <c:v>157.19120000000001</c:v>
                </c:pt>
                <c:pt idx="2105">
                  <c:v>157.02719999999999</c:v>
                </c:pt>
                <c:pt idx="2106">
                  <c:v>156.50899999999999</c:v>
                </c:pt>
                <c:pt idx="2107">
                  <c:v>156.14359999999999</c:v>
                </c:pt>
                <c:pt idx="2108">
                  <c:v>155.9151</c:v>
                </c:pt>
                <c:pt idx="2109">
                  <c:v>155.834</c:v>
                </c:pt>
                <c:pt idx="2110">
                  <c:v>155.69839999999999</c:v>
                </c:pt>
                <c:pt idx="2111">
                  <c:v>155.56190000000001</c:v>
                </c:pt>
                <c:pt idx="2112">
                  <c:v>155.42320000000001</c:v>
                </c:pt>
                <c:pt idx="2113">
                  <c:v>155.34690000000001</c:v>
                </c:pt>
                <c:pt idx="2114">
                  <c:v>155.3152</c:v>
                </c:pt>
                <c:pt idx="2115">
                  <c:v>155.32689999999999</c:v>
                </c:pt>
                <c:pt idx="2116">
                  <c:v>155.26490000000001</c:v>
                </c:pt>
                <c:pt idx="2117">
                  <c:v>154.85059999999999</c:v>
                </c:pt>
                <c:pt idx="2118">
                  <c:v>154.5702</c:v>
                </c:pt>
                <c:pt idx="2119">
                  <c:v>154.37309999999999</c:v>
                </c:pt>
                <c:pt idx="2120">
                  <c:v>154.11330000000001</c:v>
                </c:pt>
                <c:pt idx="2121">
                  <c:v>153.78880000000001</c:v>
                </c:pt>
                <c:pt idx="2122">
                  <c:v>153.62880000000001</c:v>
                </c:pt>
                <c:pt idx="2123">
                  <c:v>153.53559999999999</c:v>
                </c:pt>
                <c:pt idx="2124">
                  <c:v>153.5138</c:v>
                </c:pt>
                <c:pt idx="2125">
                  <c:v>153.49209999999999</c:v>
                </c:pt>
                <c:pt idx="2126">
                  <c:v>153.33080000000001</c:v>
                </c:pt>
                <c:pt idx="2127">
                  <c:v>153.2654</c:v>
                </c:pt>
                <c:pt idx="2128">
                  <c:v>153.15719999999999</c:v>
                </c:pt>
                <c:pt idx="2129">
                  <c:v>153.1027</c:v>
                </c:pt>
                <c:pt idx="2130">
                  <c:v>153.09800000000001</c:v>
                </c:pt>
                <c:pt idx="2131">
                  <c:v>153.1002</c:v>
                </c:pt>
                <c:pt idx="2132">
                  <c:v>153.0163</c:v>
                </c:pt>
                <c:pt idx="2133">
                  <c:v>152.8289</c:v>
                </c:pt>
                <c:pt idx="2134">
                  <c:v>152.4983</c:v>
                </c:pt>
                <c:pt idx="2135">
                  <c:v>152.3886</c:v>
                </c:pt>
                <c:pt idx="2136">
                  <c:v>152.2603</c:v>
                </c:pt>
                <c:pt idx="2137">
                  <c:v>152.22829999999999</c:v>
                </c:pt>
                <c:pt idx="2138">
                  <c:v>152.1336</c:v>
                </c:pt>
                <c:pt idx="2139">
                  <c:v>152.13339999999999</c:v>
                </c:pt>
                <c:pt idx="2140">
                  <c:v>152.12190000000001</c:v>
                </c:pt>
                <c:pt idx="2141">
                  <c:v>152.11840000000001</c:v>
                </c:pt>
                <c:pt idx="2142">
                  <c:v>152.03909999999999</c:v>
                </c:pt>
                <c:pt idx="2143">
                  <c:v>152.024</c:v>
                </c:pt>
                <c:pt idx="2144">
                  <c:v>152.0171</c:v>
                </c:pt>
                <c:pt idx="2145">
                  <c:v>151.99770000000001</c:v>
                </c:pt>
                <c:pt idx="2146">
                  <c:v>151.96119999999999</c:v>
                </c:pt>
                <c:pt idx="2147">
                  <c:v>151.876</c:v>
                </c:pt>
                <c:pt idx="2148">
                  <c:v>151.8184</c:v>
                </c:pt>
                <c:pt idx="2149">
                  <c:v>151.7449</c:v>
                </c:pt>
                <c:pt idx="2150">
                  <c:v>151.68340000000001</c:v>
                </c:pt>
                <c:pt idx="2151">
                  <c:v>151.65</c:v>
                </c:pt>
                <c:pt idx="2152">
                  <c:v>151.5866</c:v>
                </c:pt>
                <c:pt idx="2153">
                  <c:v>151.56460000000001</c:v>
                </c:pt>
                <c:pt idx="2154">
                  <c:v>151.5575</c:v>
                </c:pt>
                <c:pt idx="2155">
                  <c:v>151.55760000000001</c:v>
                </c:pt>
                <c:pt idx="2156">
                  <c:v>151.5403</c:v>
                </c:pt>
                <c:pt idx="2157">
                  <c:v>151.471</c:v>
                </c:pt>
                <c:pt idx="2158">
                  <c:v>151.41309999999999</c:v>
                </c:pt>
                <c:pt idx="2159">
                  <c:v>151.05179999999999</c:v>
                </c:pt>
                <c:pt idx="2160">
                  <c:v>151.0137</c:v>
                </c:pt>
                <c:pt idx="2161">
                  <c:v>150.9965</c:v>
                </c:pt>
                <c:pt idx="2162">
                  <c:v>150.93770000000001</c:v>
                </c:pt>
                <c:pt idx="2163">
                  <c:v>150.91919999999999</c:v>
                </c:pt>
                <c:pt idx="2164">
                  <c:v>150.88229999999999</c:v>
                </c:pt>
                <c:pt idx="2165">
                  <c:v>150.84289999999999</c:v>
                </c:pt>
                <c:pt idx="2166">
                  <c:v>150.79900000000001</c:v>
                </c:pt>
                <c:pt idx="2167">
                  <c:v>150.70830000000001</c:v>
                </c:pt>
                <c:pt idx="2168">
                  <c:v>150.65350000000001</c:v>
                </c:pt>
                <c:pt idx="2169">
                  <c:v>150.63210000000001</c:v>
                </c:pt>
                <c:pt idx="2170">
                  <c:v>150.62569999999999</c:v>
                </c:pt>
                <c:pt idx="2171">
                  <c:v>150.59710000000001</c:v>
                </c:pt>
                <c:pt idx="2172">
                  <c:v>150.5223</c:v>
                </c:pt>
                <c:pt idx="2173">
                  <c:v>150.4794</c:v>
                </c:pt>
                <c:pt idx="2174">
                  <c:v>150.44489999999999</c:v>
                </c:pt>
                <c:pt idx="2175">
                  <c:v>150.41050000000001</c:v>
                </c:pt>
                <c:pt idx="2176">
                  <c:v>150.35159999999999</c:v>
                </c:pt>
                <c:pt idx="2177">
                  <c:v>150.31659999999999</c:v>
                </c:pt>
                <c:pt idx="2178">
                  <c:v>150.57089999999999</c:v>
                </c:pt>
                <c:pt idx="2179">
                  <c:v>150.77029999999999</c:v>
                </c:pt>
                <c:pt idx="2180">
                  <c:v>150.8562</c:v>
                </c:pt>
                <c:pt idx="2181">
                  <c:v>150.89330000000001</c:v>
                </c:pt>
                <c:pt idx="2182">
                  <c:v>150.87350000000001</c:v>
                </c:pt>
                <c:pt idx="2183">
                  <c:v>150.85749999999999</c:v>
                </c:pt>
                <c:pt idx="2184">
                  <c:v>150.8526</c:v>
                </c:pt>
                <c:pt idx="2185">
                  <c:v>150.83449999999999</c:v>
                </c:pt>
                <c:pt idx="2186">
                  <c:v>150.81469999999999</c:v>
                </c:pt>
                <c:pt idx="2187">
                  <c:v>150.7492</c:v>
                </c:pt>
                <c:pt idx="2188">
                  <c:v>150.7978</c:v>
                </c:pt>
                <c:pt idx="2189">
                  <c:v>150.85740000000001</c:v>
                </c:pt>
                <c:pt idx="2190">
                  <c:v>150.96600000000001</c:v>
                </c:pt>
                <c:pt idx="2191">
                  <c:v>150.97900000000001</c:v>
                </c:pt>
                <c:pt idx="2192">
                  <c:v>150.9367</c:v>
                </c:pt>
                <c:pt idx="2193">
                  <c:v>150.9102</c:v>
                </c:pt>
                <c:pt idx="2194">
                  <c:v>150.90199999999999</c:v>
                </c:pt>
                <c:pt idx="2195">
                  <c:v>150.87780000000001</c:v>
                </c:pt>
                <c:pt idx="2196">
                  <c:v>150.84739999999999</c:v>
                </c:pt>
                <c:pt idx="2197">
                  <c:v>150.74539999999999</c:v>
                </c:pt>
                <c:pt idx="2198">
                  <c:v>150.71549999999999</c:v>
                </c:pt>
                <c:pt idx="2199">
                  <c:v>150.70310000000001</c:v>
                </c:pt>
                <c:pt idx="2200">
                  <c:v>150.70609999999999</c:v>
                </c:pt>
                <c:pt idx="2201">
                  <c:v>150.667</c:v>
                </c:pt>
                <c:pt idx="2202">
                  <c:v>150.57740000000001</c:v>
                </c:pt>
                <c:pt idx="2203">
                  <c:v>150.5821</c:v>
                </c:pt>
                <c:pt idx="2204">
                  <c:v>150.55099999999999</c:v>
                </c:pt>
                <c:pt idx="2205">
                  <c:v>150.46639999999999</c:v>
                </c:pt>
                <c:pt idx="2206">
                  <c:v>150.4255</c:v>
                </c:pt>
                <c:pt idx="2207">
                  <c:v>150.39259999999999</c:v>
                </c:pt>
                <c:pt idx="2208">
                  <c:v>150.35380000000001</c:v>
                </c:pt>
                <c:pt idx="2209">
                  <c:v>150.3262</c:v>
                </c:pt>
                <c:pt idx="2210">
                  <c:v>150.12379999999999</c:v>
                </c:pt>
                <c:pt idx="2211">
                  <c:v>149.80090000000001</c:v>
                </c:pt>
                <c:pt idx="2212">
                  <c:v>149.71809999999999</c:v>
                </c:pt>
                <c:pt idx="2213">
                  <c:v>149.6088</c:v>
                </c:pt>
                <c:pt idx="2214">
                  <c:v>149.51339999999999</c:v>
                </c:pt>
                <c:pt idx="2215">
                  <c:v>149.464</c:v>
                </c:pt>
                <c:pt idx="2216">
                  <c:v>149.2021</c:v>
                </c:pt>
                <c:pt idx="2217">
                  <c:v>149.12559999999999</c:v>
                </c:pt>
                <c:pt idx="2218">
                  <c:v>149.07859999999999</c:v>
                </c:pt>
                <c:pt idx="2219">
                  <c:v>149.04419999999999</c:v>
                </c:pt>
                <c:pt idx="2220">
                  <c:v>149.01920000000001</c:v>
                </c:pt>
                <c:pt idx="2221">
                  <c:v>148.9435</c:v>
                </c:pt>
                <c:pt idx="2222">
                  <c:v>148.96100000000001</c:v>
                </c:pt>
                <c:pt idx="2223">
                  <c:v>148.97450000000001</c:v>
                </c:pt>
                <c:pt idx="2224">
                  <c:v>148.96600000000001</c:v>
                </c:pt>
                <c:pt idx="2225">
                  <c:v>148.93090000000001</c:v>
                </c:pt>
                <c:pt idx="2226">
                  <c:v>148.80019999999999</c:v>
                </c:pt>
                <c:pt idx="2227">
                  <c:v>148.49770000000001</c:v>
                </c:pt>
                <c:pt idx="2228">
                  <c:v>148.3717</c:v>
                </c:pt>
                <c:pt idx="2229">
                  <c:v>148.2681</c:v>
                </c:pt>
                <c:pt idx="2230">
                  <c:v>148.1789</c:v>
                </c:pt>
                <c:pt idx="2231">
                  <c:v>147.99469999999999</c:v>
                </c:pt>
                <c:pt idx="2232">
                  <c:v>147.9452</c:v>
                </c:pt>
                <c:pt idx="2233">
                  <c:v>147.91669999999999</c:v>
                </c:pt>
                <c:pt idx="2234">
                  <c:v>147.71799999999999</c:v>
                </c:pt>
                <c:pt idx="2235">
                  <c:v>147.69550000000001</c:v>
                </c:pt>
                <c:pt idx="2236">
                  <c:v>147.6722</c:v>
                </c:pt>
                <c:pt idx="2237">
                  <c:v>147.643</c:v>
                </c:pt>
                <c:pt idx="2238">
                  <c:v>147.61519999999999</c:v>
                </c:pt>
                <c:pt idx="2239">
                  <c:v>147.5241</c:v>
                </c:pt>
                <c:pt idx="2240">
                  <c:v>147.39060000000001</c:v>
                </c:pt>
                <c:pt idx="2241">
                  <c:v>147.02860000000001</c:v>
                </c:pt>
                <c:pt idx="2242">
                  <c:v>146.97059999999999</c:v>
                </c:pt>
                <c:pt idx="2243">
                  <c:v>146.88980000000001</c:v>
                </c:pt>
                <c:pt idx="2244">
                  <c:v>146.744</c:v>
                </c:pt>
                <c:pt idx="2245">
                  <c:v>146.69739999999999</c:v>
                </c:pt>
                <c:pt idx="2246">
                  <c:v>146.70930000000001</c:v>
                </c:pt>
                <c:pt idx="2247">
                  <c:v>146.6825</c:v>
                </c:pt>
                <c:pt idx="2248">
                  <c:v>146.59909999999999</c:v>
                </c:pt>
                <c:pt idx="2249">
                  <c:v>146.6183</c:v>
                </c:pt>
                <c:pt idx="2250">
                  <c:v>146.65649999999999</c:v>
                </c:pt>
                <c:pt idx="2251">
                  <c:v>146.67330000000001</c:v>
                </c:pt>
                <c:pt idx="2252">
                  <c:v>146.6677</c:v>
                </c:pt>
                <c:pt idx="2253">
                  <c:v>146.60849999999999</c:v>
                </c:pt>
                <c:pt idx="2254">
                  <c:v>146.60210000000001</c:v>
                </c:pt>
                <c:pt idx="2255">
                  <c:v>146.57560000000001</c:v>
                </c:pt>
                <c:pt idx="2256">
                  <c:v>146.5635</c:v>
                </c:pt>
                <c:pt idx="2257">
                  <c:v>146.57470000000001</c:v>
                </c:pt>
                <c:pt idx="2258">
                  <c:v>146.48439999999999</c:v>
                </c:pt>
                <c:pt idx="2259">
                  <c:v>146.4599</c:v>
                </c:pt>
                <c:pt idx="2260">
                  <c:v>146.67240000000001</c:v>
                </c:pt>
                <c:pt idx="2261">
                  <c:v>146.7296</c:v>
                </c:pt>
                <c:pt idx="2262">
                  <c:v>146.708</c:v>
                </c:pt>
                <c:pt idx="2263">
                  <c:v>146.6421</c:v>
                </c:pt>
                <c:pt idx="2264">
                  <c:v>146.5531</c:v>
                </c:pt>
                <c:pt idx="2265">
                  <c:v>146.49809999999999</c:v>
                </c:pt>
                <c:pt idx="2266">
                  <c:v>146.45949999999999</c:v>
                </c:pt>
                <c:pt idx="2267">
                  <c:v>146.42009999999999</c:v>
                </c:pt>
                <c:pt idx="2268">
                  <c:v>146.32939999999999</c:v>
                </c:pt>
                <c:pt idx="2269">
                  <c:v>146.32060000000001</c:v>
                </c:pt>
                <c:pt idx="2270">
                  <c:v>146.40819999999999</c:v>
                </c:pt>
                <c:pt idx="2271">
                  <c:v>146.46870000000001</c:v>
                </c:pt>
                <c:pt idx="2272">
                  <c:v>146.58670000000001</c:v>
                </c:pt>
                <c:pt idx="2273">
                  <c:v>146.5361</c:v>
                </c:pt>
                <c:pt idx="2274">
                  <c:v>146.2543</c:v>
                </c:pt>
                <c:pt idx="2275">
                  <c:v>146.1009</c:v>
                </c:pt>
                <c:pt idx="2276">
                  <c:v>145.87950000000001</c:v>
                </c:pt>
                <c:pt idx="2277">
                  <c:v>145.52099999999999</c:v>
                </c:pt>
                <c:pt idx="2278">
                  <c:v>145.38390000000001</c:v>
                </c:pt>
                <c:pt idx="2279">
                  <c:v>145.1096</c:v>
                </c:pt>
                <c:pt idx="2280">
                  <c:v>144.91050000000001</c:v>
                </c:pt>
                <c:pt idx="2281">
                  <c:v>144.8997</c:v>
                </c:pt>
                <c:pt idx="2282">
                  <c:v>144.8963</c:v>
                </c:pt>
                <c:pt idx="2283">
                  <c:v>144.78649999999999</c:v>
                </c:pt>
                <c:pt idx="2284">
                  <c:v>144.69290000000001</c:v>
                </c:pt>
                <c:pt idx="2285">
                  <c:v>144.64340000000001</c:v>
                </c:pt>
                <c:pt idx="2286">
                  <c:v>144.61859999999999</c:v>
                </c:pt>
                <c:pt idx="2287">
                  <c:v>144.56360000000001</c:v>
                </c:pt>
                <c:pt idx="2288">
                  <c:v>144.48339999999999</c:v>
                </c:pt>
                <c:pt idx="2289">
                  <c:v>144.13130000000001</c:v>
                </c:pt>
                <c:pt idx="2290">
                  <c:v>144.11429999999999</c:v>
                </c:pt>
                <c:pt idx="2291">
                  <c:v>144.1028</c:v>
                </c:pt>
                <c:pt idx="2292">
                  <c:v>143.8982</c:v>
                </c:pt>
                <c:pt idx="2293">
                  <c:v>143.7056</c:v>
                </c:pt>
                <c:pt idx="2294">
                  <c:v>143.65870000000001</c:v>
                </c:pt>
                <c:pt idx="2295">
                  <c:v>143.58009999999999</c:v>
                </c:pt>
                <c:pt idx="2296">
                  <c:v>143.46340000000001</c:v>
                </c:pt>
                <c:pt idx="2297">
                  <c:v>143.32849999999999</c:v>
                </c:pt>
                <c:pt idx="2298">
                  <c:v>143.13640000000001</c:v>
                </c:pt>
                <c:pt idx="2299">
                  <c:v>143.10669999999999</c:v>
                </c:pt>
                <c:pt idx="2300">
                  <c:v>143.05719999999999</c:v>
                </c:pt>
                <c:pt idx="2301">
                  <c:v>143.01400000000001</c:v>
                </c:pt>
                <c:pt idx="2302">
                  <c:v>142.96170000000001</c:v>
                </c:pt>
                <c:pt idx="2303">
                  <c:v>142.9264</c:v>
                </c:pt>
                <c:pt idx="2304">
                  <c:v>142.91319999999999</c:v>
                </c:pt>
                <c:pt idx="2305">
                  <c:v>142.80600000000001</c:v>
                </c:pt>
                <c:pt idx="2306">
                  <c:v>142.68450000000001</c:v>
                </c:pt>
                <c:pt idx="2307">
                  <c:v>142.60640000000001</c:v>
                </c:pt>
                <c:pt idx="2308">
                  <c:v>142.62739999999999</c:v>
                </c:pt>
                <c:pt idx="2309">
                  <c:v>142.82239999999999</c:v>
                </c:pt>
                <c:pt idx="2310">
                  <c:v>142.86250000000001</c:v>
                </c:pt>
                <c:pt idx="2311">
                  <c:v>142.84350000000001</c:v>
                </c:pt>
                <c:pt idx="2312">
                  <c:v>142.816</c:v>
                </c:pt>
                <c:pt idx="2313">
                  <c:v>142.79810000000001</c:v>
                </c:pt>
                <c:pt idx="2314">
                  <c:v>142.76730000000001</c:v>
                </c:pt>
                <c:pt idx="2315">
                  <c:v>142.7621</c:v>
                </c:pt>
                <c:pt idx="2316">
                  <c:v>142.72190000000001</c:v>
                </c:pt>
                <c:pt idx="2317">
                  <c:v>142.6816</c:v>
                </c:pt>
                <c:pt idx="2318">
                  <c:v>142.78149999999999</c:v>
                </c:pt>
                <c:pt idx="2319">
                  <c:v>142.94630000000001</c:v>
                </c:pt>
                <c:pt idx="2320">
                  <c:v>142.99180000000001</c:v>
                </c:pt>
                <c:pt idx="2321">
                  <c:v>143.12979999999999</c:v>
                </c:pt>
                <c:pt idx="2322">
                  <c:v>143.12299999999999</c:v>
                </c:pt>
                <c:pt idx="2323">
                  <c:v>142.93270000000001</c:v>
                </c:pt>
                <c:pt idx="2324">
                  <c:v>142.72389999999999</c:v>
                </c:pt>
                <c:pt idx="2325">
                  <c:v>142.8767</c:v>
                </c:pt>
                <c:pt idx="2326">
                  <c:v>143.0746</c:v>
                </c:pt>
                <c:pt idx="2327">
                  <c:v>143.10650000000001</c:v>
                </c:pt>
                <c:pt idx="2328">
                  <c:v>143.22989999999999</c:v>
                </c:pt>
                <c:pt idx="2329">
                  <c:v>143.37569999999999</c:v>
                </c:pt>
                <c:pt idx="2330">
                  <c:v>143.2568</c:v>
                </c:pt>
                <c:pt idx="2331">
                  <c:v>143.1773</c:v>
                </c:pt>
                <c:pt idx="2332">
                  <c:v>143.2569</c:v>
                </c:pt>
                <c:pt idx="2333">
                  <c:v>142.99709999999999</c:v>
                </c:pt>
                <c:pt idx="2334">
                  <c:v>142.75880000000001</c:v>
                </c:pt>
                <c:pt idx="2335">
                  <c:v>142.58949999999999</c:v>
                </c:pt>
                <c:pt idx="2336">
                  <c:v>142.5215</c:v>
                </c:pt>
                <c:pt idx="2337">
                  <c:v>142.4796</c:v>
                </c:pt>
                <c:pt idx="2338">
                  <c:v>142.17519999999999</c:v>
                </c:pt>
                <c:pt idx="2339">
                  <c:v>142.20189999999999</c:v>
                </c:pt>
                <c:pt idx="2340">
                  <c:v>142.43680000000001</c:v>
                </c:pt>
                <c:pt idx="2341">
                  <c:v>142.64670000000001</c:v>
                </c:pt>
                <c:pt idx="2342">
                  <c:v>142.76249999999999</c:v>
                </c:pt>
                <c:pt idx="2343">
                  <c:v>143.30629999999999</c:v>
                </c:pt>
                <c:pt idx="2344">
                  <c:v>143.54339999999999</c:v>
                </c:pt>
                <c:pt idx="2345">
                  <c:v>143.73920000000001</c:v>
                </c:pt>
                <c:pt idx="2346">
                  <c:v>144.0472</c:v>
                </c:pt>
                <c:pt idx="2347">
                  <c:v>144.48310000000001</c:v>
                </c:pt>
                <c:pt idx="2348">
                  <c:v>144.84180000000001</c:v>
                </c:pt>
                <c:pt idx="2349">
                  <c:v>145.1506</c:v>
                </c:pt>
                <c:pt idx="2350">
                  <c:v>145.3263</c:v>
                </c:pt>
                <c:pt idx="2351">
                  <c:v>145.441</c:v>
                </c:pt>
                <c:pt idx="2352">
                  <c:v>145.4452</c:v>
                </c:pt>
                <c:pt idx="2353">
                  <c:v>145.26759999999999</c:v>
                </c:pt>
                <c:pt idx="2354">
                  <c:v>145.14410000000001</c:v>
                </c:pt>
                <c:pt idx="2355">
                  <c:v>145.26929999999999</c:v>
                </c:pt>
                <c:pt idx="2356">
                  <c:v>145.37889999999999</c:v>
                </c:pt>
                <c:pt idx="2357">
                  <c:v>145.38339999999999</c:v>
                </c:pt>
                <c:pt idx="2358">
                  <c:v>145.7099</c:v>
                </c:pt>
                <c:pt idx="2359">
                  <c:v>145.95910000000001</c:v>
                </c:pt>
                <c:pt idx="2360">
                  <c:v>145.97890000000001</c:v>
                </c:pt>
                <c:pt idx="2361">
                  <c:v>146.0778</c:v>
                </c:pt>
                <c:pt idx="2362">
                  <c:v>146.08269999999999</c:v>
                </c:pt>
                <c:pt idx="2363">
                  <c:v>146.0951</c:v>
                </c:pt>
                <c:pt idx="2364">
                  <c:v>146.1626</c:v>
                </c:pt>
                <c:pt idx="2365">
                  <c:v>146.2389</c:v>
                </c:pt>
                <c:pt idx="2366">
                  <c:v>146.35769999999999</c:v>
                </c:pt>
                <c:pt idx="2367">
                  <c:v>146.4177</c:v>
                </c:pt>
                <c:pt idx="2368">
                  <c:v>146.3903</c:v>
                </c:pt>
                <c:pt idx="2369">
                  <c:v>146.40129999999999</c:v>
                </c:pt>
                <c:pt idx="2370">
                  <c:v>146.42259999999999</c:v>
                </c:pt>
                <c:pt idx="2371">
                  <c:v>146.2373</c:v>
                </c:pt>
                <c:pt idx="2372">
                  <c:v>146.22</c:v>
                </c:pt>
                <c:pt idx="2373">
                  <c:v>146.21520000000001</c:v>
                </c:pt>
                <c:pt idx="2374">
                  <c:v>146.06479999999999</c:v>
                </c:pt>
                <c:pt idx="2375">
                  <c:v>146.06899999999999</c:v>
                </c:pt>
                <c:pt idx="2376">
                  <c:v>146.1223</c:v>
                </c:pt>
                <c:pt idx="2377">
                  <c:v>145.8115</c:v>
                </c:pt>
                <c:pt idx="2378">
                  <c:v>145.7363</c:v>
                </c:pt>
                <c:pt idx="2379">
                  <c:v>145.5925</c:v>
                </c:pt>
                <c:pt idx="2380">
                  <c:v>145.50790000000001</c:v>
                </c:pt>
                <c:pt idx="2381">
                  <c:v>145.49789999999999</c:v>
                </c:pt>
                <c:pt idx="2382">
                  <c:v>145.5489</c:v>
                </c:pt>
                <c:pt idx="2383">
                  <c:v>145.7148</c:v>
                </c:pt>
                <c:pt idx="2384">
                  <c:v>145.79419999999999</c:v>
                </c:pt>
                <c:pt idx="2385">
                  <c:v>145.77549999999999</c:v>
                </c:pt>
                <c:pt idx="2386">
                  <c:v>145.77869999999999</c:v>
                </c:pt>
                <c:pt idx="2387">
                  <c:v>145.82570000000001</c:v>
                </c:pt>
                <c:pt idx="2388">
                  <c:v>145.95330000000001</c:v>
                </c:pt>
                <c:pt idx="2389">
                  <c:v>145.97489999999999</c:v>
                </c:pt>
                <c:pt idx="2390">
                  <c:v>145.9855</c:v>
                </c:pt>
                <c:pt idx="2391">
                  <c:v>145.9812</c:v>
                </c:pt>
                <c:pt idx="2392">
                  <c:v>146.04910000000001</c:v>
                </c:pt>
                <c:pt idx="2393">
                  <c:v>146.15809999999999</c:v>
                </c:pt>
                <c:pt idx="2394">
                  <c:v>146.09289999999999</c:v>
                </c:pt>
                <c:pt idx="2395">
                  <c:v>145.88589999999999</c:v>
                </c:pt>
                <c:pt idx="2396">
                  <c:v>145.71969999999999</c:v>
                </c:pt>
                <c:pt idx="2397">
                  <c:v>145.6611</c:v>
                </c:pt>
                <c:pt idx="2398">
                  <c:v>145.62110000000001</c:v>
                </c:pt>
                <c:pt idx="2399">
                  <c:v>145.92570000000001</c:v>
                </c:pt>
                <c:pt idx="2400">
                  <c:v>146.02090000000001</c:v>
                </c:pt>
                <c:pt idx="2401">
                  <c:v>146.09460000000001</c:v>
                </c:pt>
                <c:pt idx="2402">
                  <c:v>146.23419999999999</c:v>
                </c:pt>
                <c:pt idx="2403">
                  <c:v>146.50569999999999</c:v>
                </c:pt>
                <c:pt idx="2404">
                  <c:v>146.82210000000001</c:v>
                </c:pt>
                <c:pt idx="2405">
                  <c:v>146.9374</c:v>
                </c:pt>
                <c:pt idx="2406">
                  <c:v>147.0205</c:v>
                </c:pt>
                <c:pt idx="2407">
                  <c:v>147.3006</c:v>
                </c:pt>
                <c:pt idx="2408">
                  <c:v>147.45160000000001</c:v>
                </c:pt>
                <c:pt idx="2409">
                  <c:v>147.50450000000001</c:v>
                </c:pt>
                <c:pt idx="2410">
                  <c:v>147.52359999999999</c:v>
                </c:pt>
                <c:pt idx="2411">
                  <c:v>147.3297</c:v>
                </c:pt>
                <c:pt idx="2412">
                  <c:v>147.1875</c:v>
                </c:pt>
                <c:pt idx="2413">
                  <c:v>147.12870000000001</c:v>
                </c:pt>
                <c:pt idx="2414">
                  <c:v>147.06399999999999</c:v>
                </c:pt>
                <c:pt idx="2415">
                  <c:v>147.08459999999999</c:v>
                </c:pt>
                <c:pt idx="2416">
                  <c:v>146.93020000000001</c:v>
                </c:pt>
                <c:pt idx="2417">
                  <c:v>146.77359999999999</c:v>
                </c:pt>
                <c:pt idx="2418">
                  <c:v>147.02959999999999</c:v>
                </c:pt>
                <c:pt idx="2419">
                  <c:v>147.25980000000001</c:v>
                </c:pt>
                <c:pt idx="2420">
                  <c:v>147.38650000000001</c:v>
                </c:pt>
                <c:pt idx="2421">
                  <c:v>147.5384</c:v>
                </c:pt>
                <c:pt idx="2422">
                  <c:v>147.64500000000001</c:v>
                </c:pt>
                <c:pt idx="2423">
                  <c:v>147.78909999999999</c:v>
                </c:pt>
                <c:pt idx="2424">
                  <c:v>147.85339999999999</c:v>
                </c:pt>
                <c:pt idx="2425">
                  <c:v>147.88220000000001</c:v>
                </c:pt>
                <c:pt idx="2426">
                  <c:v>148.04349999999999</c:v>
                </c:pt>
                <c:pt idx="2427">
                  <c:v>148.1611</c:v>
                </c:pt>
                <c:pt idx="2428">
                  <c:v>148.3597</c:v>
                </c:pt>
                <c:pt idx="2429">
                  <c:v>148.41739999999999</c:v>
                </c:pt>
                <c:pt idx="2430">
                  <c:v>148.44589999999999</c:v>
                </c:pt>
                <c:pt idx="2431">
                  <c:v>148.33250000000001</c:v>
                </c:pt>
                <c:pt idx="2432">
                  <c:v>148.1756</c:v>
                </c:pt>
                <c:pt idx="2433">
                  <c:v>148.0976</c:v>
                </c:pt>
                <c:pt idx="2434">
                  <c:v>148.07560000000001</c:v>
                </c:pt>
                <c:pt idx="2435">
                  <c:v>147.90190000000001</c:v>
                </c:pt>
                <c:pt idx="2436">
                  <c:v>147.6952</c:v>
                </c:pt>
                <c:pt idx="2437">
                  <c:v>147.30260000000001</c:v>
                </c:pt>
                <c:pt idx="2438">
                  <c:v>146.9648</c:v>
                </c:pt>
                <c:pt idx="2439">
                  <c:v>146.87190000000001</c:v>
                </c:pt>
                <c:pt idx="2440">
                  <c:v>146.9273</c:v>
                </c:pt>
                <c:pt idx="2441">
                  <c:v>147.12860000000001</c:v>
                </c:pt>
                <c:pt idx="2442">
                  <c:v>147.84460000000001</c:v>
                </c:pt>
                <c:pt idx="2443">
                  <c:v>148.07169999999999</c:v>
                </c:pt>
                <c:pt idx="2444">
                  <c:v>148.20910000000001</c:v>
                </c:pt>
                <c:pt idx="2445">
                  <c:v>148.2534</c:v>
                </c:pt>
                <c:pt idx="2446">
                  <c:v>148.34440000000001</c:v>
                </c:pt>
                <c:pt idx="2447">
                  <c:v>148.2542</c:v>
                </c:pt>
                <c:pt idx="2448">
                  <c:v>148.32210000000001</c:v>
                </c:pt>
                <c:pt idx="2449">
                  <c:v>148.386</c:v>
                </c:pt>
                <c:pt idx="2450">
                  <c:v>148.41730000000001</c:v>
                </c:pt>
                <c:pt idx="2451">
                  <c:v>148.47069999999999</c:v>
                </c:pt>
                <c:pt idx="2452">
                  <c:v>148.46639999999999</c:v>
                </c:pt>
                <c:pt idx="2453">
                  <c:v>148.4862</c:v>
                </c:pt>
                <c:pt idx="2454">
                  <c:v>148.4777</c:v>
                </c:pt>
                <c:pt idx="2455">
                  <c:v>148.5256</c:v>
                </c:pt>
                <c:pt idx="2456">
                  <c:v>148.48179999999999</c:v>
                </c:pt>
                <c:pt idx="2457">
                  <c:v>148.42240000000001</c:v>
                </c:pt>
                <c:pt idx="2458">
                  <c:v>148.39959999999999</c:v>
                </c:pt>
                <c:pt idx="2459">
                  <c:v>148.33770000000001</c:v>
                </c:pt>
                <c:pt idx="2460">
                  <c:v>148.32069999999999</c:v>
                </c:pt>
                <c:pt idx="2461">
                  <c:v>148.32069999999999</c:v>
                </c:pt>
                <c:pt idx="2462">
                  <c:v>148.2953</c:v>
                </c:pt>
                <c:pt idx="2463">
                  <c:v>148.29169999999999</c:v>
                </c:pt>
                <c:pt idx="2464">
                  <c:v>148.27289999999999</c:v>
                </c:pt>
                <c:pt idx="2465">
                  <c:v>148.25659999999999</c:v>
                </c:pt>
                <c:pt idx="2466">
                  <c:v>148.1848</c:v>
                </c:pt>
                <c:pt idx="2467">
                  <c:v>148.1275</c:v>
                </c:pt>
                <c:pt idx="2468">
                  <c:v>148.08160000000001</c:v>
                </c:pt>
                <c:pt idx="2469">
                  <c:v>148.0179</c:v>
                </c:pt>
                <c:pt idx="2470">
                  <c:v>148.04820000000001</c:v>
                </c:pt>
                <c:pt idx="2471">
                  <c:v>147.9281</c:v>
                </c:pt>
                <c:pt idx="2472">
                  <c:v>147.93559999999999</c:v>
                </c:pt>
                <c:pt idx="2473">
                  <c:v>147.80670000000001</c:v>
                </c:pt>
                <c:pt idx="2474">
                  <c:v>147.637</c:v>
                </c:pt>
                <c:pt idx="2475">
                  <c:v>147.5444</c:v>
                </c:pt>
                <c:pt idx="2476">
                  <c:v>147.43770000000001</c:v>
                </c:pt>
                <c:pt idx="2477">
                  <c:v>147.36670000000001</c:v>
                </c:pt>
                <c:pt idx="2478">
                  <c:v>147.36859999999999</c:v>
                </c:pt>
                <c:pt idx="2479">
                  <c:v>147.4058</c:v>
                </c:pt>
                <c:pt idx="2480">
                  <c:v>147.57759999999999</c:v>
                </c:pt>
                <c:pt idx="2481">
                  <c:v>147.6891</c:v>
                </c:pt>
                <c:pt idx="2482">
                  <c:v>147.6165</c:v>
                </c:pt>
                <c:pt idx="2483">
                  <c:v>147.48589999999999</c:v>
                </c:pt>
                <c:pt idx="2484">
                  <c:v>147.3467</c:v>
                </c:pt>
                <c:pt idx="2485">
                  <c:v>147.2937</c:v>
                </c:pt>
                <c:pt idx="2486">
                  <c:v>147.26060000000001</c:v>
                </c:pt>
                <c:pt idx="2487">
                  <c:v>147.2465</c:v>
                </c:pt>
                <c:pt idx="2488">
                  <c:v>147.13579999999999</c:v>
                </c:pt>
                <c:pt idx="2489">
                  <c:v>146.89709999999999</c:v>
                </c:pt>
                <c:pt idx="2490">
                  <c:v>146.72239999999999</c:v>
                </c:pt>
                <c:pt idx="2491">
                  <c:v>146.57740000000001</c:v>
                </c:pt>
                <c:pt idx="2492">
                  <c:v>146.4623</c:v>
                </c:pt>
                <c:pt idx="2493">
                  <c:v>146.37549999999999</c:v>
                </c:pt>
                <c:pt idx="2494">
                  <c:v>146.3117</c:v>
                </c:pt>
                <c:pt idx="2495">
                  <c:v>146.2705</c:v>
                </c:pt>
                <c:pt idx="2496">
                  <c:v>146.22370000000001</c:v>
                </c:pt>
                <c:pt idx="2497">
                  <c:v>146.1883</c:v>
                </c:pt>
                <c:pt idx="2498">
                  <c:v>146.15610000000001</c:v>
                </c:pt>
                <c:pt idx="2499">
                  <c:v>146.16319999999999</c:v>
                </c:pt>
                <c:pt idx="2500">
                  <c:v>146.1669</c:v>
                </c:pt>
                <c:pt idx="2501">
                  <c:v>146.17349999999999</c:v>
                </c:pt>
                <c:pt idx="2502">
                  <c:v>146.13390000000001</c:v>
                </c:pt>
                <c:pt idx="2503">
                  <c:v>146.17009999999999</c:v>
                </c:pt>
                <c:pt idx="2504">
                  <c:v>146.15539999999999</c:v>
                </c:pt>
                <c:pt idx="2505">
                  <c:v>146.13579999999999</c:v>
                </c:pt>
                <c:pt idx="2506">
                  <c:v>146.12100000000001</c:v>
                </c:pt>
                <c:pt idx="2507">
                  <c:v>146.1044</c:v>
                </c:pt>
                <c:pt idx="2508">
                  <c:v>146.08179999999999</c:v>
                </c:pt>
                <c:pt idx="2509">
                  <c:v>146.08260000000001</c:v>
                </c:pt>
                <c:pt idx="2510">
                  <c:v>146.04220000000001</c:v>
                </c:pt>
                <c:pt idx="2511">
                  <c:v>145.9958</c:v>
                </c:pt>
                <c:pt idx="2512">
                  <c:v>145.8913</c:v>
                </c:pt>
                <c:pt idx="2513">
                  <c:v>145.89449999999999</c:v>
                </c:pt>
                <c:pt idx="2514">
                  <c:v>145.86240000000001</c:v>
                </c:pt>
                <c:pt idx="2515">
                  <c:v>145.89779999999999</c:v>
                </c:pt>
                <c:pt idx="2516">
                  <c:v>145.90020000000001</c:v>
                </c:pt>
                <c:pt idx="2517">
                  <c:v>145.8991</c:v>
                </c:pt>
                <c:pt idx="2518">
                  <c:v>145.9006</c:v>
                </c:pt>
                <c:pt idx="2519">
                  <c:v>145.7944</c:v>
                </c:pt>
                <c:pt idx="2520">
                  <c:v>145.71350000000001</c:v>
                </c:pt>
                <c:pt idx="2521">
                  <c:v>145.6952</c:v>
                </c:pt>
                <c:pt idx="2522">
                  <c:v>145.5198</c:v>
                </c:pt>
                <c:pt idx="2523">
                  <c:v>145.45310000000001</c:v>
                </c:pt>
                <c:pt idx="2524">
                  <c:v>145.3347</c:v>
                </c:pt>
                <c:pt idx="2525">
                  <c:v>145.37209999999999</c:v>
                </c:pt>
                <c:pt idx="2526">
                  <c:v>145.28960000000001</c:v>
                </c:pt>
                <c:pt idx="2527">
                  <c:v>145.185</c:v>
                </c:pt>
                <c:pt idx="2528">
                  <c:v>145.1421</c:v>
                </c:pt>
                <c:pt idx="2529">
                  <c:v>145.1095</c:v>
                </c:pt>
                <c:pt idx="2530">
                  <c:v>145.10720000000001</c:v>
                </c:pt>
                <c:pt idx="2531">
                  <c:v>145.11199999999999</c:v>
                </c:pt>
                <c:pt idx="2532">
                  <c:v>145.0685</c:v>
                </c:pt>
                <c:pt idx="2533">
                  <c:v>145.02369999999999</c:v>
                </c:pt>
                <c:pt idx="2534">
                  <c:v>145.01689999999999</c:v>
                </c:pt>
                <c:pt idx="2535">
                  <c:v>144.9708</c:v>
                </c:pt>
                <c:pt idx="2536">
                  <c:v>144.88319999999999</c:v>
                </c:pt>
                <c:pt idx="2537">
                  <c:v>144.8218</c:v>
                </c:pt>
                <c:pt idx="2538">
                  <c:v>144.69059999999999</c:v>
                </c:pt>
                <c:pt idx="2539">
                  <c:v>144.6429</c:v>
                </c:pt>
                <c:pt idx="2540">
                  <c:v>144.64920000000001</c:v>
                </c:pt>
                <c:pt idx="2541">
                  <c:v>144.63390000000001</c:v>
                </c:pt>
                <c:pt idx="2542">
                  <c:v>144.59469999999999</c:v>
                </c:pt>
                <c:pt idx="2543">
                  <c:v>144.62799999999999</c:v>
                </c:pt>
                <c:pt idx="2544">
                  <c:v>144.6054</c:v>
                </c:pt>
                <c:pt idx="2545">
                  <c:v>144.53970000000001</c:v>
                </c:pt>
                <c:pt idx="2546">
                  <c:v>144.44810000000001</c:v>
                </c:pt>
                <c:pt idx="2547">
                  <c:v>144.35759999999999</c:v>
                </c:pt>
                <c:pt idx="2548">
                  <c:v>144.4101</c:v>
                </c:pt>
                <c:pt idx="2549">
                  <c:v>144.3115</c:v>
                </c:pt>
                <c:pt idx="2550">
                  <c:v>144.22499999999999</c:v>
                </c:pt>
                <c:pt idx="2551">
                  <c:v>144.15690000000001</c:v>
                </c:pt>
                <c:pt idx="2552">
                  <c:v>144.124</c:v>
                </c:pt>
                <c:pt idx="2553">
                  <c:v>144.0866</c:v>
                </c:pt>
                <c:pt idx="2554">
                  <c:v>144.08019999999999</c:v>
                </c:pt>
                <c:pt idx="2555">
                  <c:v>144.0685</c:v>
                </c:pt>
                <c:pt idx="2556">
                  <c:v>144.09110000000001</c:v>
                </c:pt>
                <c:pt idx="2557">
                  <c:v>144.1301</c:v>
                </c:pt>
                <c:pt idx="2558">
                  <c:v>144.11920000000001</c:v>
                </c:pt>
                <c:pt idx="2559">
                  <c:v>144.0806</c:v>
                </c:pt>
                <c:pt idx="2560">
                  <c:v>144.11019999999999</c:v>
                </c:pt>
                <c:pt idx="2561">
                  <c:v>144.0855</c:v>
                </c:pt>
                <c:pt idx="2562">
                  <c:v>144.0564</c:v>
                </c:pt>
                <c:pt idx="2563">
                  <c:v>144.0275</c:v>
                </c:pt>
                <c:pt idx="2564">
                  <c:v>143.9898</c:v>
                </c:pt>
                <c:pt idx="2565">
                  <c:v>143.9864</c:v>
                </c:pt>
                <c:pt idx="2566">
                  <c:v>144.0385</c:v>
                </c:pt>
                <c:pt idx="2567">
                  <c:v>144.05070000000001</c:v>
                </c:pt>
                <c:pt idx="2568">
                  <c:v>144.10759999999999</c:v>
                </c:pt>
                <c:pt idx="2569">
                  <c:v>144.08449999999999</c:v>
                </c:pt>
                <c:pt idx="2570">
                  <c:v>144.0856</c:v>
                </c:pt>
                <c:pt idx="2571">
                  <c:v>144.0804</c:v>
                </c:pt>
                <c:pt idx="2572">
                  <c:v>144.0677</c:v>
                </c:pt>
                <c:pt idx="2573">
                  <c:v>144.08750000000001</c:v>
                </c:pt>
                <c:pt idx="2574">
                  <c:v>144.08879999999999</c:v>
                </c:pt>
                <c:pt idx="2575">
                  <c:v>144.08000000000001</c:v>
                </c:pt>
                <c:pt idx="2576">
                  <c:v>144.14269999999999</c:v>
                </c:pt>
                <c:pt idx="2577">
                  <c:v>144.16800000000001</c:v>
                </c:pt>
                <c:pt idx="2578">
                  <c:v>144.15600000000001</c:v>
                </c:pt>
                <c:pt idx="2579">
                  <c:v>144.01179999999999</c:v>
                </c:pt>
                <c:pt idx="2580">
                  <c:v>143.84829999999999</c:v>
                </c:pt>
                <c:pt idx="2581">
                  <c:v>143.87350000000001</c:v>
                </c:pt>
                <c:pt idx="2582">
                  <c:v>143.81460000000001</c:v>
                </c:pt>
                <c:pt idx="2583">
                  <c:v>143.77440000000001</c:v>
                </c:pt>
                <c:pt idx="2584">
                  <c:v>143.73650000000001</c:v>
                </c:pt>
                <c:pt idx="2585">
                  <c:v>143.70590000000001</c:v>
                </c:pt>
                <c:pt idx="2586">
                  <c:v>143.72130000000001</c:v>
                </c:pt>
                <c:pt idx="2587">
                  <c:v>143.72309999999999</c:v>
                </c:pt>
                <c:pt idx="2588">
                  <c:v>143.7423</c:v>
                </c:pt>
                <c:pt idx="2589">
                  <c:v>143.71039999999999</c:v>
                </c:pt>
                <c:pt idx="2590">
                  <c:v>143.71350000000001</c:v>
                </c:pt>
                <c:pt idx="2591">
                  <c:v>143.79519999999999</c:v>
                </c:pt>
                <c:pt idx="2592">
                  <c:v>143.76150000000001</c:v>
                </c:pt>
                <c:pt idx="2593">
                  <c:v>143.744</c:v>
                </c:pt>
                <c:pt idx="2594">
                  <c:v>143.67679999999999</c:v>
                </c:pt>
                <c:pt idx="2595">
                  <c:v>143.7046</c:v>
                </c:pt>
                <c:pt idx="2596">
                  <c:v>143.77590000000001</c:v>
                </c:pt>
                <c:pt idx="2597">
                  <c:v>143.77440000000001</c:v>
                </c:pt>
                <c:pt idx="2598">
                  <c:v>143.7801</c:v>
                </c:pt>
                <c:pt idx="2599">
                  <c:v>143.81469999999999</c:v>
                </c:pt>
                <c:pt idx="2600">
                  <c:v>143.78440000000001</c:v>
                </c:pt>
                <c:pt idx="2601">
                  <c:v>143.8227</c:v>
                </c:pt>
                <c:pt idx="2602">
                  <c:v>143.88130000000001</c:v>
                </c:pt>
                <c:pt idx="2603">
                  <c:v>143.864</c:v>
                </c:pt>
                <c:pt idx="2604">
                  <c:v>143.72409999999999</c:v>
                </c:pt>
                <c:pt idx="2605">
                  <c:v>143.62450000000001</c:v>
                </c:pt>
                <c:pt idx="2606">
                  <c:v>143.52690000000001</c:v>
                </c:pt>
                <c:pt idx="2607">
                  <c:v>143.5196</c:v>
                </c:pt>
                <c:pt idx="2608">
                  <c:v>143.5797</c:v>
                </c:pt>
                <c:pt idx="2609">
                  <c:v>143.57910000000001</c:v>
                </c:pt>
                <c:pt idx="2610">
                  <c:v>143.7079</c:v>
                </c:pt>
                <c:pt idx="2611">
                  <c:v>143.63470000000001</c:v>
                </c:pt>
                <c:pt idx="2612">
                  <c:v>143.40549999999999</c:v>
                </c:pt>
                <c:pt idx="2613">
                  <c:v>143.23820000000001</c:v>
                </c:pt>
                <c:pt idx="2614">
                  <c:v>143.11609999999999</c:v>
                </c:pt>
                <c:pt idx="2615">
                  <c:v>143.1123</c:v>
                </c:pt>
                <c:pt idx="2616">
                  <c:v>143.08799999999999</c:v>
                </c:pt>
                <c:pt idx="2617">
                  <c:v>143.1131</c:v>
                </c:pt>
                <c:pt idx="2618">
                  <c:v>142.88210000000001</c:v>
                </c:pt>
                <c:pt idx="2619">
                  <c:v>143.0402</c:v>
                </c:pt>
                <c:pt idx="2620">
                  <c:v>143.2501</c:v>
                </c:pt>
                <c:pt idx="2621">
                  <c:v>143.33779999999999</c:v>
                </c:pt>
                <c:pt idx="2622">
                  <c:v>143.5164</c:v>
                </c:pt>
                <c:pt idx="2623">
                  <c:v>143.54820000000001</c:v>
                </c:pt>
                <c:pt idx="2624">
                  <c:v>143.71559999999999</c:v>
                </c:pt>
                <c:pt idx="2625">
                  <c:v>143.834</c:v>
                </c:pt>
                <c:pt idx="2626">
                  <c:v>143.83850000000001</c:v>
                </c:pt>
                <c:pt idx="2627">
                  <c:v>143.85980000000001</c:v>
                </c:pt>
                <c:pt idx="2628">
                  <c:v>143.79150000000001</c:v>
                </c:pt>
                <c:pt idx="2629">
                  <c:v>143.69120000000001</c:v>
                </c:pt>
                <c:pt idx="2630">
                  <c:v>143.74160000000001</c:v>
                </c:pt>
                <c:pt idx="2631">
                  <c:v>143.67930000000001</c:v>
                </c:pt>
                <c:pt idx="2632">
                  <c:v>143.7482</c:v>
                </c:pt>
                <c:pt idx="2633">
                  <c:v>143.82329999999999</c:v>
                </c:pt>
                <c:pt idx="2634">
                  <c:v>143.78469999999999</c:v>
                </c:pt>
                <c:pt idx="2635">
                  <c:v>143.6729</c:v>
                </c:pt>
                <c:pt idx="2636">
                  <c:v>143.62479999999999</c:v>
                </c:pt>
                <c:pt idx="2637">
                  <c:v>143.84829999999999</c:v>
                </c:pt>
                <c:pt idx="2638">
                  <c:v>143.9238</c:v>
                </c:pt>
                <c:pt idx="2639">
                  <c:v>144.07419999999999</c:v>
                </c:pt>
                <c:pt idx="2640">
                  <c:v>144.00409999999999</c:v>
                </c:pt>
                <c:pt idx="2641">
                  <c:v>144.04929999999999</c:v>
                </c:pt>
                <c:pt idx="2642">
                  <c:v>144.1567</c:v>
                </c:pt>
                <c:pt idx="2643">
                  <c:v>144.2099</c:v>
                </c:pt>
                <c:pt idx="2644">
                  <c:v>144.31549999999999</c:v>
                </c:pt>
                <c:pt idx="2645">
                  <c:v>144.2388</c:v>
                </c:pt>
                <c:pt idx="2646">
                  <c:v>144.10380000000001</c:v>
                </c:pt>
                <c:pt idx="2647">
                  <c:v>144.21029999999999</c:v>
                </c:pt>
                <c:pt idx="2648">
                  <c:v>144.36160000000001</c:v>
                </c:pt>
                <c:pt idx="2649">
                  <c:v>144.43780000000001</c:v>
                </c:pt>
                <c:pt idx="2650">
                  <c:v>144.46729999999999</c:v>
                </c:pt>
                <c:pt idx="2651">
                  <c:v>144.49619999999999</c:v>
                </c:pt>
                <c:pt idx="2652">
                  <c:v>144.47710000000001</c:v>
                </c:pt>
                <c:pt idx="2653">
                  <c:v>144.59870000000001</c:v>
                </c:pt>
                <c:pt idx="2654">
                  <c:v>144.55549999999999</c:v>
                </c:pt>
                <c:pt idx="2655">
                  <c:v>144.57320000000001</c:v>
                </c:pt>
                <c:pt idx="2656">
                  <c:v>144.60239999999999</c:v>
                </c:pt>
                <c:pt idx="2657">
                  <c:v>144.63079999999999</c:v>
                </c:pt>
                <c:pt idx="2658">
                  <c:v>144.596</c:v>
                </c:pt>
                <c:pt idx="2659">
                  <c:v>144.5566</c:v>
                </c:pt>
                <c:pt idx="2660">
                  <c:v>144.5223</c:v>
                </c:pt>
                <c:pt idx="2661">
                  <c:v>144.60140000000001</c:v>
                </c:pt>
                <c:pt idx="2662">
                  <c:v>144.55539999999999</c:v>
                </c:pt>
                <c:pt idx="2663">
                  <c:v>144.5521</c:v>
                </c:pt>
                <c:pt idx="2664">
                  <c:v>144.57810000000001</c:v>
                </c:pt>
                <c:pt idx="2665">
                  <c:v>144.64169999999999</c:v>
                </c:pt>
                <c:pt idx="2666">
                  <c:v>144.59710000000001</c:v>
                </c:pt>
                <c:pt idx="2667">
                  <c:v>144.54769999999999</c:v>
                </c:pt>
                <c:pt idx="2668">
                  <c:v>144.4478</c:v>
                </c:pt>
                <c:pt idx="2669">
                  <c:v>144.25710000000001</c:v>
                </c:pt>
                <c:pt idx="2670">
                  <c:v>144.00120000000001</c:v>
                </c:pt>
                <c:pt idx="2671">
                  <c:v>143.96969999999999</c:v>
                </c:pt>
                <c:pt idx="2672">
                  <c:v>143.92019999999999</c:v>
                </c:pt>
                <c:pt idx="2673">
                  <c:v>143.82550000000001</c:v>
                </c:pt>
                <c:pt idx="2674">
                  <c:v>143.82040000000001</c:v>
                </c:pt>
                <c:pt idx="2675">
                  <c:v>143.8364</c:v>
                </c:pt>
                <c:pt idx="2676">
                  <c:v>143.71960000000001</c:v>
                </c:pt>
                <c:pt idx="2677">
                  <c:v>143.53210000000001</c:v>
                </c:pt>
                <c:pt idx="2678">
                  <c:v>143.4562</c:v>
                </c:pt>
                <c:pt idx="2679">
                  <c:v>143.3212</c:v>
                </c:pt>
                <c:pt idx="2680">
                  <c:v>143.2784</c:v>
                </c:pt>
                <c:pt idx="2681">
                  <c:v>143.30779999999999</c:v>
                </c:pt>
                <c:pt idx="2682">
                  <c:v>143.33500000000001</c:v>
                </c:pt>
                <c:pt idx="2683">
                  <c:v>143.42160000000001</c:v>
                </c:pt>
                <c:pt idx="2684">
                  <c:v>143.36420000000001</c:v>
                </c:pt>
                <c:pt idx="2685">
                  <c:v>143.4333</c:v>
                </c:pt>
                <c:pt idx="2686">
                  <c:v>143.5438</c:v>
                </c:pt>
                <c:pt idx="2687">
                  <c:v>143.60470000000001</c:v>
                </c:pt>
                <c:pt idx="2688">
                  <c:v>143.7159</c:v>
                </c:pt>
                <c:pt idx="2689">
                  <c:v>143.3058</c:v>
                </c:pt>
                <c:pt idx="2690">
                  <c:v>143.2182</c:v>
                </c:pt>
                <c:pt idx="2691">
                  <c:v>143.1825</c:v>
                </c:pt>
                <c:pt idx="2692">
                  <c:v>143.25069999999999</c:v>
                </c:pt>
                <c:pt idx="2693">
                  <c:v>143.1782</c:v>
                </c:pt>
                <c:pt idx="2694">
                  <c:v>143.18270000000001</c:v>
                </c:pt>
                <c:pt idx="2695">
                  <c:v>143.03909999999999</c:v>
                </c:pt>
                <c:pt idx="2696">
                  <c:v>143.1343</c:v>
                </c:pt>
                <c:pt idx="2697">
                  <c:v>143.19069999999999</c:v>
                </c:pt>
                <c:pt idx="2698">
                  <c:v>143.27590000000001</c:v>
                </c:pt>
                <c:pt idx="2699">
                  <c:v>142.91829999999999</c:v>
                </c:pt>
                <c:pt idx="2700">
                  <c:v>142.56</c:v>
                </c:pt>
                <c:pt idx="2701">
                  <c:v>142.55000000000001</c:v>
                </c:pt>
                <c:pt idx="2702">
                  <c:v>142.49</c:v>
                </c:pt>
                <c:pt idx="2703">
                  <c:v>142.5</c:v>
                </c:pt>
                <c:pt idx="2704">
                  <c:v>142.30000000000001</c:v>
                </c:pt>
                <c:pt idx="2705">
                  <c:v>142.44</c:v>
                </c:pt>
                <c:pt idx="2706">
                  <c:v>142.09</c:v>
                </c:pt>
                <c:pt idx="2707">
                  <c:v>141.62</c:v>
                </c:pt>
                <c:pt idx="2708">
                  <c:v>141.16</c:v>
                </c:pt>
                <c:pt idx="2709">
                  <c:v>140.91999999999999</c:v>
                </c:pt>
                <c:pt idx="2710">
                  <c:v>140.80000000000001</c:v>
                </c:pt>
                <c:pt idx="2711">
                  <c:v>140.71</c:v>
                </c:pt>
                <c:pt idx="2712">
                  <c:v>140.71</c:v>
                </c:pt>
                <c:pt idx="2713">
                  <c:v>140.65</c:v>
                </c:pt>
                <c:pt idx="2714">
                  <c:v>140.63999999999999</c:v>
                </c:pt>
                <c:pt idx="2715">
                  <c:v>140.65</c:v>
                </c:pt>
                <c:pt idx="2716">
                  <c:v>140.56</c:v>
                </c:pt>
                <c:pt idx="2717">
                  <c:v>140.55000000000001</c:v>
                </c:pt>
                <c:pt idx="2718">
                  <c:v>140.52000000000001</c:v>
                </c:pt>
                <c:pt idx="2719">
                  <c:v>140.52000000000001</c:v>
                </c:pt>
                <c:pt idx="2720">
                  <c:v>140.44</c:v>
                </c:pt>
                <c:pt idx="2721">
                  <c:v>140.37</c:v>
                </c:pt>
                <c:pt idx="2722">
                  <c:v>140.35</c:v>
                </c:pt>
                <c:pt idx="2723">
                  <c:v>140.35</c:v>
                </c:pt>
                <c:pt idx="2724">
                  <c:v>140.38</c:v>
                </c:pt>
                <c:pt idx="2725">
                  <c:v>140.4</c:v>
                </c:pt>
                <c:pt idx="2726">
                  <c:v>140.38999999999999</c:v>
                </c:pt>
                <c:pt idx="2727">
                  <c:v>140.38999999999999</c:v>
                </c:pt>
                <c:pt idx="2728">
                  <c:v>140.41</c:v>
                </c:pt>
                <c:pt idx="2729">
                  <c:v>140.38999999999999</c:v>
                </c:pt>
                <c:pt idx="2730">
                  <c:v>140.46</c:v>
                </c:pt>
                <c:pt idx="2731">
                  <c:v>140.44999999999999</c:v>
                </c:pt>
                <c:pt idx="2732">
                  <c:v>140.44</c:v>
                </c:pt>
                <c:pt idx="2733">
                  <c:v>140.43</c:v>
                </c:pt>
                <c:pt idx="2734">
                  <c:v>140.36000000000001</c:v>
                </c:pt>
                <c:pt idx="2735">
                  <c:v>140.24</c:v>
                </c:pt>
                <c:pt idx="2736">
                  <c:v>140.18</c:v>
                </c:pt>
                <c:pt idx="2737">
                  <c:v>140.18</c:v>
                </c:pt>
                <c:pt idx="2738">
                  <c:v>140.13999999999999</c:v>
                </c:pt>
                <c:pt idx="2739">
                  <c:v>140.09</c:v>
                </c:pt>
                <c:pt idx="2740">
                  <c:v>140.08000000000001</c:v>
                </c:pt>
                <c:pt idx="2741">
                  <c:v>140.13999999999999</c:v>
                </c:pt>
                <c:pt idx="2742">
                  <c:v>140.19</c:v>
                </c:pt>
                <c:pt idx="2743">
                  <c:v>140.12</c:v>
                </c:pt>
                <c:pt idx="2744">
                  <c:v>140.13999999999999</c:v>
                </c:pt>
                <c:pt idx="2745">
                  <c:v>140.19</c:v>
                </c:pt>
                <c:pt idx="2746">
                  <c:v>140.21</c:v>
                </c:pt>
                <c:pt idx="2747">
                  <c:v>140.22</c:v>
                </c:pt>
                <c:pt idx="2748">
                  <c:v>140.11000000000001</c:v>
                </c:pt>
                <c:pt idx="2749">
                  <c:v>140.05000000000001</c:v>
                </c:pt>
                <c:pt idx="2750">
                  <c:v>139.97999999999999</c:v>
                </c:pt>
                <c:pt idx="2751">
                  <c:v>139.87</c:v>
                </c:pt>
                <c:pt idx="2752">
                  <c:v>139.85</c:v>
                </c:pt>
                <c:pt idx="2753">
                  <c:v>139.84</c:v>
                </c:pt>
                <c:pt idx="2754">
                  <c:v>139.87</c:v>
                </c:pt>
                <c:pt idx="2755">
                  <c:v>139.88</c:v>
                </c:pt>
                <c:pt idx="2756">
                  <c:v>139.84</c:v>
                </c:pt>
                <c:pt idx="2757">
                  <c:v>139.87</c:v>
                </c:pt>
                <c:pt idx="2758">
                  <c:v>139.99</c:v>
                </c:pt>
                <c:pt idx="2759">
                  <c:v>139.96</c:v>
                </c:pt>
                <c:pt idx="2760">
                  <c:v>139.96</c:v>
                </c:pt>
                <c:pt idx="2761">
                  <c:v>140.03</c:v>
                </c:pt>
                <c:pt idx="2762">
                  <c:v>140.07</c:v>
                </c:pt>
                <c:pt idx="2763">
                  <c:v>139.83000000000001</c:v>
                </c:pt>
                <c:pt idx="2764">
                  <c:v>139.9</c:v>
                </c:pt>
                <c:pt idx="2765">
                  <c:v>139.99</c:v>
                </c:pt>
                <c:pt idx="2766">
                  <c:v>140.05000000000001</c:v>
                </c:pt>
                <c:pt idx="2767">
                  <c:v>140.04</c:v>
                </c:pt>
                <c:pt idx="2768">
                  <c:v>139.83000000000001</c:v>
                </c:pt>
                <c:pt idx="2769">
                  <c:v>139.71</c:v>
                </c:pt>
                <c:pt idx="2770">
                  <c:v>139.97999999999999</c:v>
                </c:pt>
                <c:pt idx="2771">
                  <c:v>140.19</c:v>
                </c:pt>
                <c:pt idx="2772">
                  <c:v>140.21</c:v>
                </c:pt>
                <c:pt idx="2773">
                  <c:v>140.32</c:v>
                </c:pt>
                <c:pt idx="2774">
                  <c:v>140.31</c:v>
                </c:pt>
                <c:pt idx="2775">
                  <c:v>140.38</c:v>
                </c:pt>
                <c:pt idx="2776">
                  <c:v>140.54</c:v>
                </c:pt>
                <c:pt idx="2777">
                  <c:v>140.51</c:v>
                </c:pt>
                <c:pt idx="2778">
                  <c:v>140.30000000000001</c:v>
                </c:pt>
                <c:pt idx="2779">
                  <c:v>140.22</c:v>
                </c:pt>
                <c:pt idx="2780">
                  <c:v>140.16999999999999</c:v>
                </c:pt>
                <c:pt idx="2781">
                  <c:v>140.13</c:v>
                </c:pt>
                <c:pt idx="2782">
                  <c:v>140.12</c:v>
                </c:pt>
                <c:pt idx="2783">
                  <c:v>140.12</c:v>
                </c:pt>
                <c:pt idx="2784">
                  <c:v>140.18</c:v>
                </c:pt>
                <c:pt idx="2785">
                  <c:v>140.08000000000001</c:v>
                </c:pt>
                <c:pt idx="2786">
                  <c:v>140.02000000000001</c:v>
                </c:pt>
                <c:pt idx="2787">
                  <c:v>139.9</c:v>
                </c:pt>
                <c:pt idx="2788">
                  <c:v>139.72999999999999</c:v>
                </c:pt>
                <c:pt idx="2789">
                  <c:v>139.5</c:v>
                </c:pt>
                <c:pt idx="2790">
                  <c:v>139.55000000000001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D7-4077-8E76-19578152A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1691117"/>
        <c:axId val="277298759"/>
      </c:lineChart>
      <c:dateAx>
        <c:axId val="451691117"/>
        <c:scaling>
          <c:orientation val="minMax"/>
        </c:scaling>
        <c:delete val="0"/>
        <c:axPos val="b"/>
        <c:numFmt formatCode="yyyy\-mm\-dd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7298759"/>
        <c:crosses val="autoZero"/>
        <c:auto val="1"/>
        <c:lblOffset val="100"/>
        <c:baseTimeUnit val="days"/>
      </c:dateAx>
      <c:valAx>
        <c:axId val="277298759"/>
        <c:scaling>
          <c:orientation val="minMax"/>
        </c:scaling>
        <c:delete val="0"/>
        <c:axPos val="l"/>
        <c:majorGridlines/>
        <c:numFmt formatCode="#,##0.0000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1691117"/>
        <c:crosses val="autoZero"/>
        <c:crossBetween val="between"/>
      </c:valAx>
    </c:plotArea>
    <c:legend>
      <c:legendPos val="r"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15</xdr:col>
      <xdr:colOff>162592</xdr:colOff>
      <xdr:row>18</xdr:row>
      <xdr:rowOff>144482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40CF60C-9E29-4D71-8361-EE86AA9922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299720</xdr:colOff>
      <xdr:row>7</xdr:row>
      <xdr:rowOff>142875</xdr:rowOff>
    </xdr:from>
    <xdr:to>
      <xdr:col>16</xdr:col>
      <xdr:colOff>299720</xdr:colOff>
      <xdr:row>30</xdr:row>
      <xdr:rowOff>142875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0659840-7F50-4AAF-A5BB-0B14B41781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10</xdr:row>
      <xdr:rowOff>0</xdr:rowOff>
    </xdr:from>
    <xdr:to>
      <xdr:col>14</xdr:col>
      <xdr:colOff>0</xdr:colOff>
      <xdr:row>33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43F92F0-284F-4936-BB5B-610052226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Lian Chen" id="{906ED35E-C036-4D67-8D60-5C3D284A3D63}" userId="4b5df8bb3947c872" providerId="Windows Live"/>
</personList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9-06T09:41:33.64" personId="{906ED35E-C036-4D67-8D60-5C3D284A3D63}" id="{F1F66EFC-9DF1-4E90-B301-8949C211BDC6}">
    <text>主动管理型基金的最大回撤率越低，投资这只基金的体验也就越好。最大回撤率越低，还代表着，无论在哪个时候去投资这只基金，出现亏钱的概率也就越低。一般基金经理都希望把回撤给控制好，但是并不容易。在选择基金的时候，要尽量去选择那些回撤率小的基金进行投资。</text>
  </threadedComment>
  <threadedComment ref="A9" dT="2023-09-06T09:43:55.82" personId="{906ED35E-C036-4D67-8D60-5C3D284A3D63}" id="{7BBF2C65-E772-4FE1-8595-7C7BB9629B3C}">
    <text>夏普比率 = 超额收益/标准差(风险)
股票型基金的夏普比率一般是0.4-0.6之间，而债基、货基因为回撤小的缘故，数值会相对更高一些。</text>
  </threadedComment>
  <threadedComment ref="A10" dT="2023-09-06T09:44:15.07" personId="{906ED35E-C036-4D67-8D60-5C3D284A3D63}" id="{F2E1FF77-C5CC-4A80-9702-3AD3F01F31CC}">
    <text>卡玛比率 = 超额收益/最大回撤(风险)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04CE0-D00D-4F3B-B10F-9090C49B8655}">
  <dimension ref="A2:E14"/>
  <sheetViews>
    <sheetView zoomScale="118" zoomScaleNormal="118" workbookViewId="0">
      <selection activeCell="D17" sqref="D17"/>
    </sheetView>
  </sheetViews>
  <sheetFormatPr defaultRowHeight="13.9" x14ac:dyDescent="0.4"/>
  <cols>
    <col min="1" max="1" width="9.06640625" style="27"/>
    <col min="2" max="2" width="10.796875" style="27" bestFit="1" customWidth="1"/>
    <col min="3" max="16384" width="9.06640625" style="27"/>
  </cols>
  <sheetData>
    <row r="2" spans="1:5" ht="14.25" thickBot="1" x14ac:dyDescent="0.45">
      <c r="B2" s="32"/>
      <c r="C2" s="33" t="s">
        <v>15</v>
      </c>
      <c r="D2" s="33" t="s">
        <v>16</v>
      </c>
      <c r="E2" s="35" t="s">
        <v>17</v>
      </c>
    </row>
    <row r="3" spans="1:5" x14ac:dyDescent="0.4">
      <c r="B3" s="27" t="s">
        <v>31</v>
      </c>
      <c r="C3" s="28">
        <f>(Rebalance!W2792/Rebalance!W2)^(1/11.5)-1</f>
        <v>4.5686255567274348E-2</v>
      </c>
      <c r="D3" s="28">
        <f>(Rebalance!X2792/Rebalance!X2)^(1/11.5)-1</f>
        <v>4.5170859140696074E-2</v>
      </c>
      <c r="E3" s="36">
        <f>(Rebalance!Y2792/Rebalance!Y2)^(1/11.5)-1</f>
        <v>5.4187114887155108E-2</v>
      </c>
    </row>
    <row r="4" spans="1:5" x14ac:dyDescent="0.4">
      <c r="A4" s="34" t="s">
        <v>22</v>
      </c>
      <c r="B4" s="27" t="s">
        <v>24</v>
      </c>
      <c r="C4" s="29">
        <f>AVERAGE(Rebalance!AA2:AA2792)</f>
        <v>2.8232414746835808E-4</v>
      </c>
      <c r="D4" s="29">
        <f>AVERAGE(Rebalance!AB2:AB2792)</f>
        <v>1.8242947971052885E-4</v>
      </c>
      <c r="E4" s="37">
        <f>AVERAGE(Rebalance!AC2:AC2792)</f>
        <v>2.4170904405165802E-4</v>
      </c>
    </row>
    <row r="5" spans="1:5" x14ac:dyDescent="0.4">
      <c r="A5" s="34" t="s">
        <v>18</v>
      </c>
      <c r="B5" s="27" t="s">
        <v>30</v>
      </c>
      <c r="C5" s="28">
        <f>(C4+1)^365-1</f>
        <v>0.1085288435178926</v>
      </c>
      <c r="D5" s="28">
        <f>(D4+1)^365-1</f>
        <v>6.8847202818705044E-2</v>
      </c>
      <c r="E5" s="36">
        <f>(E4+1)^365-1</f>
        <v>9.222089378424192E-2</v>
      </c>
    </row>
    <row r="6" spans="1:5" x14ac:dyDescent="0.4">
      <c r="A6" s="34" t="s">
        <v>19</v>
      </c>
      <c r="B6" s="27" t="s">
        <v>27</v>
      </c>
      <c r="C6" s="28">
        <f>_xlfn.STDEV.S(Rebalance!W2:W2792)</f>
        <v>0.3804275687407237</v>
      </c>
      <c r="D6" s="28">
        <f>_xlfn.STDEV.S(Rebalance!X2:X2792)</f>
        <v>0.19526444482400693</v>
      </c>
      <c r="E6" s="36">
        <f>_xlfn.STDEV.S(Rebalance!Y2:Y2792)</f>
        <v>0.31169764068959144</v>
      </c>
    </row>
    <row r="7" spans="1:5" x14ac:dyDescent="0.4">
      <c r="A7" s="34"/>
      <c r="B7" s="27" t="s">
        <v>25</v>
      </c>
      <c r="C7" s="30">
        <f>C6*SQRT(252)</f>
        <v>6.0391004325653066</v>
      </c>
      <c r="D7" s="30">
        <f>D6*SQRT(252)</f>
        <v>3.0997269653844945</v>
      </c>
      <c r="E7" s="38">
        <f>E6*SQRT(252)</f>
        <v>4.9480466490613573</v>
      </c>
    </row>
    <row r="8" spans="1:5" x14ac:dyDescent="0.4">
      <c r="A8" s="34" t="s">
        <v>21</v>
      </c>
      <c r="B8" s="27" t="s">
        <v>26</v>
      </c>
      <c r="C8" s="28">
        <f>(MAX(Rebalance!W2:W2792)-MIN(Rebalance!W2:W2792))/MAX(Rebalance!W2:W2792)</f>
        <v>0.64065634648204661</v>
      </c>
      <c r="D8" s="28">
        <f>(MAX(Rebalance!X2:X2792)-MIN(Rebalance!X2:X2792))/MAX(Rebalance!X2:X2792)</f>
        <v>0.39856249970359264</v>
      </c>
      <c r="E8" s="36">
        <f>(MAX(Rebalance!Y2:Y2792)-MIN(Rebalance!Y2:Y2792))/MAX(Rebalance!Y2:Y2792)</f>
        <v>0.52699054931251488</v>
      </c>
    </row>
    <row r="9" spans="1:5" x14ac:dyDescent="0.4">
      <c r="A9" s="34" t="s">
        <v>20</v>
      </c>
      <c r="B9" s="27" t="s">
        <v>28</v>
      </c>
      <c r="C9" s="31">
        <f>(C3-0.03)/C6</f>
        <v>4.1233225076716631E-2</v>
      </c>
      <c r="D9" s="31">
        <f>(D3-0.03)/D6</f>
        <v>7.7693914805481698E-2</v>
      </c>
      <c r="E9" s="39">
        <f>(E3-0.03)/E6</f>
        <v>7.7598004379000718E-2</v>
      </c>
    </row>
    <row r="10" spans="1:5" x14ac:dyDescent="0.4">
      <c r="A10" s="34" t="s">
        <v>23</v>
      </c>
      <c r="B10" s="27" t="s">
        <v>29</v>
      </c>
      <c r="C10" s="28">
        <f>C3/C8</f>
        <v>7.1311641284981214E-2</v>
      </c>
      <c r="D10" s="28">
        <f>D3/D8</f>
        <v>0.11333444359238322</v>
      </c>
      <c r="E10" s="36">
        <f>E3/E8</f>
        <v>0.10282369381736517</v>
      </c>
    </row>
    <row r="12" spans="1:5" x14ac:dyDescent="0.4">
      <c r="B12" s="27" t="s">
        <v>33</v>
      </c>
    </row>
    <row r="13" spans="1:5" x14ac:dyDescent="0.4">
      <c r="B13" s="27" t="s">
        <v>32</v>
      </c>
    </row>
    <row r="14" spans="1:5" x14ac:dyDescent="0.4">
      <c r="B14" s="27" t="s">
        <v>34</v>
      </c>
    </row>
  </sheetData>
  <phoneticPr fontId="2" type="noConversion"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FBB89-8355-4F97-AE81-6150663D80AC}">
  <dimension ref="A1:AH2792"/>
  <sheetViews>
    <sheetView tabSelected="1" zoomScale="74" zoomScaleNormal="74" workbookViewId="0">
      <selection activeCell="P3" sqref="P3"/>
    </sheetView>
  </sheetViews>
  <sheetFormatPr defaultRowHeight="13.9" x14ac:dyDescent="0.4"/>
  <cols>
    <col min="1" max="1" width="9.06640625" style="43"/>
    <col min="2" max="2" width="9.59765625" style="54" bestFit="1" customWidth="1"/>
    <col min="3" max="3" width="7.796875" style="46" customWidth="1"/>
    <col min="4" max="4" width="7" style="46" customWidth="1"/>
    <col min="5" max="5" width="8.796875" style="14" hidden="1" customWidth="1"/>
    <col min="6" max="6" width="9.59765625" style="14" hidden="1" customWidth="1"/>
    <col min="7" max="7" width="10.796875" style="23" hidden="1" customWidth="1"/>
    <col min="8" max="8" width="8.59765625" style="13" hidden="1" customWidth="1"/>
    <col min="9" max="9" width="7.46484375" style="13" hidden="1" customWidth="1"/>
    <col min="10" max="12" width="0" style="14" hidden="1" customWidth="1"/>
    <col min="13" max="15" width="9.06640625" style="51"/>
    <col min="16" max="17" width="9.06640625" style="47"/>
    <col min="18" max="19" width="10.9296875" style="41" bestFit="1" customWidth="1"/>
    <col min="20" max="20" width="10.9296875" style="41" customWidth="1"/>
    <col min="21" max="21" width="12" style="42" bestFit="1" customWidth="1"/>
    <col min="22" max="22" width="11.9296875" bestFit="1" customWidth="1"/>
    <col min="26" max="26" width="5.06640625" customWidth="1"/>
    <col min="27" max="28" width="9.06640625" style="14"/>
    <col min="29" max="29" width="9.06640625" style="15"/>
    <col min="31" max="31" width="6.6640625" customWidth="1"/>
    <col min="32" max="34" width="7.46484375" style="14" bestFit="1" customWidth="1"/>
  </cols>
  <sheetData>
    <row r="1" spans="1:29" x14ac:dyDescent="0.4">
      <c r="A1" s="52" t="s">
        <v>13</v>
      </c>
      <c r="B1" s="52" t="s">
        <v>0</v>
      </c>
      <c r="C1" s="44" t="s">
        <v>3</v>
      </c>
      <c r="D1" s="44" t="s">
        <v>4</v>
      </c>
      <c r="E1" s="17" t="s">
        <v>7</v>
      </c>
      <c r="F1" s="17" t="s">
        <v>10</v>
      </c>
      <c r="G1" s="22" t="s">
        <v>6</v>
      </c>
      <c r="H1" s="11" t="s">
        <v>8</v>
      </c>
      <c r="I1" s="11" t="s">
        <v>9</v>
      </c>
      <c r="J1" s="11" t="s">
        <v>11</v>
      </c>
      <c r="K1" s="11" t="s">
        <v>12</v>
      </c>
      <c r="L1" s="16" t="s">
        <v>5</v>
      </c>
      <c r="M1" s="55" t="s">
        <v>7</v>
      </c>
      <c r="N1" s="55" t="s">
        <v>10</v>
      </c>
      <c r="O1" s="49" t="s">
        <v>35</v>
      </c>
      <c r="P1" s="40" t="s">
        <v>8</v>
      </c>
      <c r="Q1" s="40" t="s">
        <v>9</v>
      </c>
      <c r="R1" s="40" t="s">
        <v>11</v>
      </c>
      <c r="S1" s="40" t="s">
        <v>12</v>
      </c>
      <c r="T1" s="40" t="s">
        <v>5</v>
      </c>
      <c r="U1" s="40" t="s">
        <v>6</v>
      </c>
      <c r="V1" s="24" t="s">
        <v>14</v>
      </c>
      <c r="W1" s="24" t="s">
        <v>15</v>
      </c>
      <c r="X1" s="24" t="s">
        <v>16</v>
      </c>
      <c r="Y1" s="24" t="s">
        <v>17</v>
      </c>
      <c r="Z1" s="24"/>
      <c r="AA1" s="24" t="s">
        <v>15</v>
      </c>
      <c r="AB1" s="24" t="s">
        <v>16</v>
      </c>
      <c r="AC1" s="24" t="s">
        <v>17</v>
      </c>
    </row>
    <row r="2" spans="1:29" x14ac:dyDescent="0.4">
      <c r="A2" s="43">
        <f>YEAR(B2)</f>
        <v>2012</v>
      </c>
      <c r="B2" s="53">
        <v>40912</v>
      </c>
      <c r="C2" s="45">
        <v>2298.7530000000002</v>
      </c>
      <c r="D2" s="45">
        <f>VLOOKUP(B2,'H11001.CSI  中证全债'!$A$2:$B$2792,2,0)</f>
        <v>139.55000000000001</v>
      </c>
      <c r="E2" s="14">
        <v>1</v>
      </c>
      <c r="F2" s="14">
        <v>1</v>
      </c>
      <c r="G2" s="23">
        <v>20000</v>
      </c>
      <c r="H2" s="12">
        <f>G2*J2/C2</f>
        <v>4.3501846435871965</v>
      </c>
      <c r="I2" s="12">
        <f>G2*K2/D2</f>
        <v>71.65890361877463</v>
      </c>
      <c r="J2" s="19">
        <f>(C2/2)/C2</f>
        <v>0.5</v>
      </c>
      <c r="K2" s="19">
        <f t="shared" ref="K2:K65" si="0">1-J2</f>
        <v>0.5</v>
      </c>
      <c r="L2" s="20">
        <f t="shared" ref="L2:L65" si="1">J2/K2</f>
        <v>1</v>
      </c>
      <c r="M2" s="50">
        <v>1</v>
      </c>
      <c r="N2" s="50">
        <v>1</v>
      </c>
      <c r="O2" s="50">
        <v>1</v>
      </c>
      <c r="P2" s="48">
        <f>U2/2/C2</f>
        <v>4.3501846435871965</v>
      </c>
      <c r="Q2" s="48">
        <f>U2/2/D2</f>
        <v>71.65890361877463</v>
      </c>
      <c r="R2" s="41">
        <f>(U2/2/C2)*C2/U2</f>
        <v>0.5</v>
      </c>
      <c r="S2" s="41">
        <f>(U2/2/D2)*D2/U2</f>
        <v>0.5</v>
      </c>
      <c r="T2" s="41">
        <f>R2/S2</f>
        <v>1</v>
      </c>
      <c r="U2" s="42">
        <v>20000</v>
      </c>
      <c r="V2" s="25">
        <f>B2</f>
        <v>40912</v>
      </c>
      <c r="W2">
        <f>C2/C$2</f>
        <v>1</v>
      </c>
      <c r="X2">
        <f>D2/D$2</f>
        <v>1</v>
      </c>
      <c r="Y2">
        <f>U2/U$2</f>
        <v>1</v>
      </c>
    </row>
    <row r="3" spans="1:29" x14ac:dyDescent="0.4">
      <c r="A3" s="43">
        <f t="shared" ref="A3:A66" si="2">YEAR(B3)</f>
        <v>2012</v>
      </c>
      <c r="B3" s="53">
        <v>40913</v>
      </c>
      <c r="C3" s="45">
        <v>2276.3850000000002</v>
      </c>
      <c r="D3" s="45">
        <f>VLOOKUP(B3,'H11001.CSI  中证全债'!$A$2:$B$2792,2,0)</f>
        <v>139.5</v>
      </c>
      <c r="E3" s="14">
        <f t="shared" ref="E3:E66" si="3">IF(AND((B3-$B$2)&gt;123,OR(((G2*J2/C2*C3)/(G2*K2/D2*D3))&lt;(4/6),((G2*J2/C2*C3)/(G2*K2/D2*D3))&gt;(6/4))),1,0)</f>
        <v>0</v>
      </c>
      <c r="F3" s="14">
        <f>IF(AND((B3-$B$2)&gt;123,OR(((G2*J2/C2*C3)/(G2*K2/D2*D3))&lt;(4/6),((G2*J2/C2*C3)/(G2*K2/D2*D3))&gt;(6/4))),COUNTIF($E$2:E3,1),0)</f>
        <v>0</v>
      </c>
      <c r="G3" s="21">
        <f t="shared" ref="G3:G66" si="4">G2*J2/C2*C3+G2*K2/D2*D3</f>
        <v>19899.112124711304</v>
      </c>
      <c r="H3" s="12">
        <f t="shared" ref="H3:H66" si="5">IF(J3=50%,G3*J3/C3,H2)</f>
        <v>4.3501846435871965</v>
      </c>
      <c r="I3" s="12">
        <f t="shared" ref="I3:I66" si="6">IF(K3=50%,G3*K3/D3,I2)</f>
        <v>71.65890361877463</v>
      </c>
      <c r="J3" s="26">
        <f>IF(OR((ROW(F3)-MATCH(MAX($F$2:F3),$F$2:F3,0))=1,(ROW(F3)-MATCH(MAX($F$2:F3),$F$2:F3,0))&gt;123),IF(OR(((G2*J2/C2*C3)/(G2*K2/D2*D3))&lt;(4/6),((G2*J2/C2*C3)/(G2*K2/D2*D3))&gt;(6/4)),50%,((G2*J2/C2*C3)/((G2*K2/D2*D3)+(G2*J2/C2*C3)))),((G2*J2/C2*C3)/((G2*K2/D2*D3)+(G2*J2/C2*C3))))</f>
        <v>0.49764507118861762</v>
      </c>
      <c r="K3" s="18">
        <f t="shared" si="0"/>
        <v>0.50235492881138244</v>
      </c>
      <c r="L3" s="20">
        <f t="shared" si="1"/>
        <v>0.99062444229638835</v>
      </c>
      <c r="M3" s="51">
        <f>IF(AND((B3-$B$2)&gt;123,OR(((U2*R2/C2*C3)/(U2*S2/D2*D3))&lt;(4/6),((U2*R2/C2*C3)/(U2*S2/D2*D3))&gt;(6/4))),1,0)</f>
        <v>0</v>
      </c>
      <c r="N3" s="51">
        <f>IF(AND((B3-$B$2)&gt;123,OR(((U2*R2/C2*C3)/(U2*S2/D2*D3))&lt;(4/6),((U2*R2/C2*C3)/(U2*S2/D2*D3))&gt;(6/4))),COUNTIF($M$2:M3,1),0)</f>
        <v>0</v>
      </c>
      <c r="O3" s="51">
        <f>IF(OR((ROW(N3)-MATCH(MAX($N$2:N3),$N$2:N3,0))=1,(ROW(N3)-MATCH(MAX($N$2:N3),$N$2:N3,0))&gt;123),IF(OR(((U2*R2/C2*C3)/(U2*S2/D2*D3))&lt;(4/6),((U2*R2/C2*C3)/(U2*S2/D2*D3))&gt;(6/4)),1,0),0)</f>
        <v>0</v>
      </c>
      <c r="P3" s="47">
        <f>IF(O3=1,U2/2/C3,P2)</f>
        <v>4.3501846435871965</v>
      </c>
      <c r="Q3" s="47">
        <f>IF(O3=1,U2/2/D3,Q2)</f>
        <v>71.65890361877463</v>
      </c>
      <c r="R3" s="41">
        <f>P3*C3/U2</f>
        <v>0.49513475349461206</v>
      </c>
      <c r="S3" s="41">
        <f>Q3*D3/U2</f>
        <v>0.49982085274095306</v>
      </c>
      <c r="T3" s="41">
        <f t="shared" ref="T3:T66" si="7">R3/S3</f>
        <v>0.99062444229638869</v>
      </c>
      <c r="U3" s="42">
        <f>P3*C3+Q3*D3</f>
        <v>19899.112124711304</v>
      </c>
      <c r="V3" s="25">
        <f>B3</f>
        <v>40913</v>
      </c>
      <c r="W3">
        <f>C3/C$2</f>
        <v>0.99026950698922422</v>
      </c>
      <c r="X3">
        <f>D3/D$2</f>
        <v>0.99964170548190601</v>
      </c>
      <c r="Y3">
        <f t="shared" ref="Y3:Y66" si="8">U3/U$2</f>
        <v>0.99495560623556523</v>
      </c>
      <c r="AA3" s="15">
        <f t="shared" ref="AA3:AA66" si="9">W3/W2-1</f>
        <v>-9.7304930107757759E-3</v>
      </c>
      <c r="AB3" s="15">
        <f t="shared" ref="AB3:AB66" si="10">X3/X2-1</f>
        <v>-3.5829451809399337E-4</v>
      </c>
      <c r="AC3" s="15">
        <f t="shared" ref="AC3:AC66" si="11">Y3/Y2-1</f>
        <v>-5.0443937644347736E-3</v>
      </c>
    </row>
    <row r="4" spans="1:29" x14ac:dyDescent="0.4">
      <c r="A4" s="43">
        <f t="shared" si="2"/>
        <v>2012</v>
      </c>
      <c r="B4" s="53">
        <v>40914</v>
      </c>
      <c r="C4" s="45">
        <v>2290.6010000000001</v>
      </c>
      <c r="D4" s="45">
        <f>VLOOKUP(B4,'H11001.CSI  中证全债'!$A$2:$B$2792,2,0)</f>
        <v>139.72999999999999</v>
      </c>
      <c r="E4" s="14">
        <f t="shared" si="3"/>
        <v>0</v>
      </c>
      <c r="F4" s="14">
        <f>IF(AND((B4-$B$2)&gt;123,OR(((G3*J3/C3*C4)/(G3*K3/D3*D4))&lt;(4/6),((G3*J3/C3*C4)/(G3*K3/D3*D4))&gt;(6/4))),COUNTIF($E$2:E4,1),0)</f>
        <v>0</v>
      </c>
      <c r="G4" s="21">
        <f t="shared" si="4"/>
        <v>19977.435897436859</v>
      </c>
      <c r="H4" s="12">
        <f t="shared" si="5"/>
        <v>4.3501846435871965</v>
      </c>
      <c r="I4" s="12">
        <f t="shared" si="6"/>
        <v>71.65890361877463</v>
      </c>
      <c r="J4" s="15">
        <f>IF(OR((ROW(F4)-MATCH(MAX($F$2:F4),$F$2:F4,0))=1,(ROW(F4)-MATCH(MAX($F$2:F4),$F$2:F4,0))&gt;123),IF(OR(((G3*J3/C3*C4)/(G3*K3/D3*D4))&lt;(4/6),((G3*J3/C3*C4)/(G3*K3/D3*D4))&gt;(6/4)),50%,((G3*J3/C3*C4)/((G3*K3/D3*D4)+(G3*J3/C3*C4)))),((G3*J3/C3*C4)/((G3*K3/D3*D4)+(G3*J3/C3*C4))))</f>
        <v>0.49878960172581227</v>
      </c>
      <c r="K4" s="18">
        <f t="shared" si="0"/>
        <v>0.50121039827418779</v>
      </c>
      <c r="L4" s="20">
        <f t="shared" si="1"/>
        <v>0.99517009911065091</v>
      </c>
      <c r="M4" s="51">
        <f>IF(AND((B4-$B$2)&gt;123,OR(((U3*R3/C3*C4)/(U3*S3/D3*D4))&lt;(4/6),((U3*R3/C3*C4)/(U3*S3/D3*D4))&gt;(6/4))),1,0)</f>
        <v>0</v>
      </c>
      <c r="N4" s="51">
        <f>IF(AND((B4-$B$2)&gt;123,OR(((U3*R3/C3*C4)/(U3*S3/D3*D4))&lt;(4/6),((U3*R3/C3*C4)/(U3*S3/D3*D4))&gt;(6/4))),COUNTIF($M$2:M4,1),0)</f>
        <v>0</v>
      </c>
      <c r="O4" s="51">
        <f>IF(OR((ROW(N4)-MATCH(MAX($N$2:N4),$N$2:N4,0))=1,(ROW(N4)-MATCH(MAX($N$2:N4),$N$2:N4,0))&gt;123),IF(OR(((U3*R3/C3*C4)/(U3*S3/D3*D4))&lt;(4/6),((U3*R3/C3*C4)/(U3*S3/D3*D4))&gt;(6/4)),1,0),0)</f>
        <v>0</v>
      </c>
      <c r="P4" s="47">
        <f>IF(O4=1,U3/2/C4,P3)</f>
        <v>4.3501846435871965</v>
      </c>
      <c r="Q4" s="47">
        <f>IF(O4=1,U3/2/D4,Q3)</f>
        <v>71.65890361877463</v>
      </c>
      <c r="R4" s="41">
        <f>P4*C4/U3</f>
        <v>0.50075285934045366</v>
      </c>
      <c r="S4" s="41">
        <f>Q4*D4/U3</f>
        <v>0.50318318424956587</v>
      </c>
      <c r="T4" s="41">
        <f t="shared" si="7"/>
        <v>0.99517009911065146</v>
      </c>
      <c r="U4" s="42">
        <f>P4*C4+Q4*D4</f>
        <v>19977.435897436852</v>
      </c>
      <c r="V4" s="25">
        <f>B4</f>
        <v>40914</v>
      </c>
      <c r="W4">
        <f>C4/C$2</f>
        <v>0.99645372947854771</v>
      </c>
      <c r="X4">
        <f>D4/D$2</f>
        <v>1.0012898602651379</v>
      </c>
      <c r="Y4">
        <f t="shared" si="8"/>
        <v>0.99887179487184252</v>
      </c>
      <c r="AA4" s="15">
        <f t="shared" si="9"/>
        <v>6.244989314197591E-3</v>
      </c>
      <c r="AB4" s="15">
        <f t="shared" si="10"/>
        <v>1.6487455197133905E-3</v>
      </c>
      <c r="AC4" s="15">
        <f t="shared" si="11"/>
        <v>3.9360435900193114E-3</v>
      </c>
    </row>
    <row r="5" spans="1:29" x14ac:dyDescent="0.4">
      <c r="A5" s="43">
        <f t="shared" si="2"/>
        <v>2012</v>
      </c>
      <c r="B5" s="53">
        <v>40917</v>
      </c>
      <c r="C5" s="45">
        <v>2368.5700000000002</v>
      </c>
      <c r="D5" s="45">
        <f>VLOOKUP(B5,'H11001.CSI  中证全债'!$A$2:$B$2792,2,0)</f>
        <v>139.9</v>
      </c>
      <c r="E5" s="14">
        <f t="shared" si="3"/>
        <v>0</v>
      </c>
      <c r="F5" s="14">
        <f>IF(AND((B5-$B$2)&gt;123,OR(((G4*J4/C4*C5)/(G4*K4/D4*D5))&lt;(4/6),((G4*J4/C4*C5)/(G4*K4/D4*D5))&gt;(6/4))),COUNTIF($E$2:E5,1),0)</f>
        <v>0</v>
      </c>
      <c r="G5" s="21">
        <f t="shared" si="4"/>
        <v>20328.797457527904</v>
      </c>
      <c r="H5" s="12">
        <f t="shared" si="5"/>
        <v>4.3501846435871965</v>
      </c>
      <c r="I5" s="12">
        <f t="shared" si="6"/>
        <v>71.65890361877463</v>
      </c>
      <c r="J5" s="15">
        <f>IF(OR((ROW(F5)-MATCH(MAX($F$2:F5),$F$2:F5,0))=1,(ROW(F5)-MATCH(MAX($F$2:F5),$F$2:F5,0))&gt;123),IF(OR(((G4*J4/C4*C5)/(G4*K4/D4*D5))&lt;(4/6),((G4*J4/C4*C5)/(G4*K4/D4*D5))&gt;(6/4)),50%,((G4*J4/C4*C5)/((G4*K4/D4*D5)+(G4*J4/C4*C5)))),((G4*J4/C4*C5)/((G4*K4/D4*D5)+(G4*J4/C4*C5))))</f>
        <v>0.50685323924292358</v>
      </c>
      <c r="K5" s="18">
        <f t="shared" si="0"/>
        <v>0.49314676075707642</v>
      </c>
      <c r="L5" s="20">
        <f t="shared" si="1"/>
        <v>1.0277939136511918</v>
      </c>
      <c r="M5" s="51">
        <f>IF(AND((B5-$B$2)&gt;123,OR(((U4*R4/C4*C5)/(U4*S4/D4*D5))&lt;(4/6),((U4*R4/C4*C5)/(U4*S4/D4*D5))&gt;(6/4))),1,0)</f>
        <v>0</v>
      </c>
      <c r="N5" s="51">
        <f>IF(AND((B5-$B$2)&gt;123,OR(((U4*R4/C4*C5)/(U4*S4/D4*D5))&lt;(4/6),((U4*R4/C4*C5)/(U4*S4/D4*D5))&gt;(6/4))),COUNTIF($M$2:M5,1),0)</f>
        <v>0</v>
      </c>
      <c r="O5" s="51">
        <f>IF(OR((ROW(N5)-MATCH(MAX($N$2:N5),$N$2:N5,0))=1,(ROW(N5)-MATCH(MAX($N$2:N5),$N$2:N5,0))&gt;123),IF(OR(((U4*R4/C4*C5)/(U4*S4/D4*D5))&lt;(4/6),((U4*R4/C4*C5)/(U4*S4/D4*D5))&gt;(6/4)),1,0),0)</f>
        <v>0</v>
      </c>
      <c r="P5" s="47">
        <f>IF(O5=1,U4/2/C5,P4)</f>
        <v>4.3501846435871965</v>
      </c>
      <c r="Q5" s="47">
        <f>IF(O5=1,U4/2/D5,Q4)</f>
        <v>71.65890361877463</v>
      </c>
      <c r="R5" s="41">
        <f>P5*C5/U4</f>
        <v>0.51576773386535135</v>
      </c>
      <c r="S5" s="41">
        <f>Q5*D5/U4</f>
        <v>0.50182018692162644</v>
      </c>
      <c r="T5" s="41">
        <f t="shared" si="7"/>
        <v>1.0277939136511924</v>
      </c>
      <c r="U5" s="42">
        <f>P5*C5+Q5*D5</f>
        <v>20328.797457527897</v>
      </c>
      <c r="V5" s="25">
        <f>B5</f>
        <v>40917</v>
      </c>
      <c r="W5">
        <f>C5/C$2</f>
        <v>1.0303716841261328</v>
      </c>
      <c r="X5">
        <f>D5/D$2</f>
        <v>1.0025080616266571</v>
      </c>
      <c r="Y5">
        <f t="shared" si="8"/>
        <v>1.0164398728763948</v>
      </c>
      <c r="AA5" s="15">
        <f t="shared" si="9"/>
        <v>3.403866496172836E-2</v>
      </c>
      <c r="AB5" s="15">
        <f t="shared" si="10"/>
        <v>1.2166320761468619E-3</v>
      </c>
      <c r="AC5" s="15">
        <f t="shared" si="11"/>
        <v>1.7587920786977795E-2</v>
      </c>
    </row>
    <row r="6" spans="1:29" x14ac:dyDescent="0.4">
      <c r="A6" s="43">
        <f t="shared" si="2"/>
        <v>2012</v>
      </c>
      <c r="B6" s="53">
        <v>40918</v>
      </c>
      <c r="C6" s="45">
        <v>2447.3490000000002</v>
      </c>
      <c r="D6" s="45">
        <f>VLOOKUP(B6,'H11001.CSI  中证全债'!$A$2:$B$2792,2,0)</f>
        <v>140.02000000000001</v>
      </c>
      <c r="E6" s="14">
        <f t="shared" si="3"/>
        <v>0</v>
      </c>
      <c r="F6" s="14">
        <f>IF(AND((B6-$B$2)&gt;123,OR(((G5*J5/C5*C6)/(G5*K5/D5*D6))&lt;(4/6),((G5*J5/C5*C6)/(G5*K5/D5*D6))&gt;(6/4))),COUNTIF($E$2:E6,1),0)</f>
        <v>0</v>
      </c>
      <c r="G6" s="21">
        <f t="shared" si="4"/>
        <v>20680.099721999315</v>
      </c>
      <c r="H6" s="12">
        <f t="shared" si="5"/>
        <v>4.3501846435871965</v>
      </c>
      <c r="I6" s="12">
        <f t="shared" si="6"/>
        <v>71.65890361877463</v>
      </c>
      <c r="J6" s="15">
        <f>IF(OR((ROW(F6)-MATCH(MAX($F$2:F6),$F$2:F6,0))=1,(ROW(F6)-MATCH(MAX($F$2:F6),$F$2:F6,0))&gt;123),IF(OR(((G5*J5/C5*C6)/(G5*K5/D5*D6))&lt;(4/6),((G5*J5/C5*C6)/(G5*K5/D5*D6))&gt;(6/4)),50%,((G5*J5/C5*C6)/((G5*K5/D5*D6)+(G5*J5/C5*C6)))),((G5*J5/C5*C6)/((G5*K5/D5*D6)+(G5*J5/C5*C6))))</f>
        <v>0.51481473399148625</v>
      </c>
      <c r="K6" s="18">
        <f t="shared" si="0"/>
        <v>0.48518526600851375</v>
      </c>
      <c r="L6" s="20">
        <f t="shared" si="1"/>
        <v>1.0610683589522947</v>
      </c>
      <c r="M6" s="51">
        <f>IF(AND((B6-$B$2)&gt;123,OR(((U5*R5/C5*C6)/(U5*S5/D5*D6))&lt;(4/6),((U5*R5/C5*C6)/(U5*S5/D5*D6))&gt;(6/4))),1,0)</f>
        <v>0</v>
      </c>
      <c r="N6" s="51">
        <f>IF(AND((B6-$B$2)&gt;123,OR(((U5*R5/C5*C6)/(U5*S5/D5*D6))&lt;(4/6),((U5*R5/C5*C6)/(U5*S5/D5*D6))&gt;(6/4))),COUNTIF($M$2:M6,1),0)</f>
        <v>0</v>
      </c>
      <c r="O6" s="51">
        <f>IF(OR((ROW(N6)-MATCH(MAX($N$2:N6),$N$2:N6,0))=1,(ROW(N6)-MATCH(MAX($N$2:N6),$N$2:N6,0))&gt;123),IF(OR(((U5*R5/C5*C6)/(U5*S5/D5*D6))&lt;(4/6),((U5*R5/C5*C6)/(U5*S5/D5*D6))&gt;(6/4)),1,0),0)</f>
        <v>0</v>
      </c>
      <c r="P6" s="47">
        <f>IF(O6=1,U5/2/C6,P5)</f>
        <v>4.3501846435871965</v>
      </c>
      <c r="Q6" s="47">
        <f>IF(O6=1,U5/2/D6,Q5)</f>
        <v>71.65890361877463</v>
      </c>
      <c r="R6" s="41">
        <f>P6*C6/U5</f>
        <v>0.52371125540217522</v>
      </c>
      <c r="S6" s="41">
        <f>Q6*D6/U5</f>
        <v>0.49356976012298664</v>
      </c>
      <c r="T6" s="41">
        <f t="shared" si="7"/>
        <v>1.0610683589522947</v>
      </c>
      <c r="U6" s="42">
        <f>P6*C6+Q6*D6</f>
        <v>20680.099721999308</v>
      </c>
      <c r="V6" s="25">
        <f>B6</f>
        <v>40918</v>
      </c>
      <c r="W6">
        <f>C6/C$2</f>
        <v>1.0646420037298483</v>
      </c>
      <c r="X6">
        <f>D6/D$2</f>
        <v>1.0033679684700825</v>
      </c>
      <c r="Y6">
        <f t="shared" si="8"/>
        <v>1.0340049860999654</v>
      </c>
      <c r="AA6" s="15">
        <f t="shared" si="9"/>
        <v>3.3260152750393734E-2</v>
      </c>
      <c r="AB6" s="15">
        <f t="shared" si="10"/>
        <v>8.5775553967137874E-4</v>
      </c>
      <c r="AC6" s="15">
        <f t="shared" si="11"/>
        <v>1.7281015525161925E-2</v>
      </c>
    </row>
    <row r="7" spans="1:29" x14ac:dyDescent="0.4">
      <c r="A7" s="43">
        <f t="shared" si="2"/>
        <v>2012</v>
      </c>
      <c r="B7" s="53">
        <v>40919</v>
      </c>
      <c r="C7" s="45">
        <v>2435.6080000000002</v>
      </c>
      <c r="D7" s="45">
        <f>VLOOKUP(B7,'H11001.CSI  中证全债'!$A$2:$B$2792,2,0)</f>
        <v>140.08000000000001</v>
      </c>
      <c r="E7" s="14">
        <f t="shared" si="3"/>
        <v>0</v>
      </c>
      <c r="F7" s="14">
        <f>IF(AND((B7-$B$2)&gt;123,OR(((G6*J6/C6*C7)/(G6*K6/D6*D7))&lt;(4/6),((G6*J6/C6*C7)/(G6*K6/D6*D7))&gt;(6/4))),COUNTIF($E$2:E7,1),0)</f>
        <v>0</v>
      </c>
      <c r="G7" s="21">
        <f t="shared" si="4"/>
        <v>20633.323738316085</v>
      </c>
      <c r="H7" s="12">
        <f t="shared" si="5"/>
        <v>4.3501846435871965</v>
      </c>
      <c r="I7" s="12">
        <f t="shared" si="6"/>
        <v>71.65890361877463</v>
      </c>
      <c r="J7" s="15">
        <f>IF(OR((ROW(F7)-MATCH(MAX($F$2:F7),$F$2:F7,0))=1,(ROW(F7)-MATCH(MAX($F$2:F7),$F$2:F7,0))&gt;123),IF(OR(((G6*J6/C6*C7)/(G6*K6/D6*D7))&lt;(4/6),((G6*J6/C6*C7)/(G6*K6/D6*D7))&gt;(6/4)),50%,((G6*J6/C6*C7)/((G6*K6/D6*D7)+(G6*J6/C6*C7)))),((G6*J6/C6*C7)/((G6*K6/D6*D7)+(G6*J6/C6*C7))))</f>
        <v>0.51350643521007588</v>
      </c>
      <c r="K7" s="18">
        <f t="shared" si="0"/>
        <v>0.48649356478992412</v>
      </c>
      <c r="L7" s="20">
        <f t="shared" si="1"/>
        <v>1.0555256479740207</v>
      </c>
      <c r="M7" s="51">
        <f>IF(AND((B7-$B$2)&gt;123,OR(((U6*R6/C6*C7)/(U6*S6/D6*D7))&lt;(4/6),((U6*R6/C6*C7)/(U6*S6/D6*D7))&gt;(6/4))),1,0)</f>
        <v>0</v>
      </c>
      <c r="N7" s="51">
        <f>IF(AND((B7-$B$2)&gt;123,OR(((U6*R6/C6*C7)/(U6*S6/D6*D7))&lt;(4/6),((U6*R6/C6*C7)/(U6*S6/D6*D7))&gt;(6/4))),COUNTIF($M$2:M7,1),0)</f>
        <v>0</v>
      </c>
      <c r="O7" s="51">
        <f>IF(OR((ROW(N7)-MATCH(MAX($N$2:N7),$N$2:N7,0))=1,(ROW(N7)-MATCH(MAX($N$2:N7),$N$2:N7,0))&gt;123),IF(OR(((U6*R6/C6*C7)/(U6*S6/D6*D7))&lt;(4/6),((U6*R6/C6*C7)/(U6*S6/D6*D7))&gt;(6/4)),1,0),0)</f>
        <v>0</v>
      </c>
      <c r="P7" s="47">
        <f>IF(O7=1,U6/2/C7,P6)</f>
        <v>4.3501846435871965</v>
      </c>
      <c r="Q7" s="47">
        <f>IF(O7=1,U6/2/D7,Q6)</f>
        <v>71.65890361877463</v>
      </c>
      <c r="R7" s="41">
        <f>P7*C7/U6</f>
        <v>0.51234494329477975</v>
      </c>
      <c r="S7" s="41">
        <f>Q7*D7/U6</f>
        <v>0.48539317285011147</v>
      </c>
      <c r="T7" s="41">
        <f t="shared" si="7"/>
        <v>1.0555256479740207</v>
      </c>
      <c r="U7" s="42">
        <f>P7*C7+Q7*D7</f>
        <v>20633.323738316078</v>
      </c>
      <c r="V7" s="25">
        <f>B7</f>
        <v>40919</v>
      </c>
      <c r="W7">
        <f>C7/C$2</f>
        <v>1.0595344519398127</v>
      </c>
      <c r="X7">
        <f>D7/D$2</f>
        <v>1.003797921891795</v>
      </c>
      <c r="Y7">
        <f t="shared" si="8"/>
        <v>1.0316661869158039</v>
      </c>
      <c r="AA7" s="15">
        <f t="shared" si="9"/>
        <v>-4.7974359194375982E-3</v>
      </c>
      <c r="AB7" s="15">
        <f t="shared" si="10"/>
        <v>4.2851021282652724E-4</v>
      </c>
      <c r="AC7" s="15">
        <f t="shared" si="11"/>
        <v>-2.2618838551087261E-3</v>
      </c>
    </row>
    <row r="8" spans="1:29" x14ac:dyDescent="0.4">
      <c r="A8" s="43">
        <f t="shared" si="2"/>
        <v>2012</v>
      </c>
      <c r="B8" s="53">
        <v>40920</v>
      </c>
      <c r="C8" s="45">
        <v>2435.2190000000001</v>
      </c>
      <c r="D8" s="45">
        <f>VLOOKUP(B8,'H11001.CSI  中证全债'!$A$2:$B$2792,2,0)</f>
        <v>140.18</v>
      </c>
      <c r="E8" s="14">
        <f t="shared" si="3"/>
        <v>0</v>
      </c>
      <c r="F8" s="14">
        <f>IF(AND((B8-$B$2)&gt;123,OR(((G7*J7/C7*C8)/(G7*K7/D7*D8))&lt;(4/6),((G7*J7/C7*C8)/(G7*K7/D7*D8))&gt;(6/4))),COUNTIF($E$2:E8,1),0)</f>
        <v>0</v>
      </c>
      <c r="G8" s="21">
        <f t="shared" si="4"/>
        <v>20638.797406851605</v>
      </c>
      <c r="H8" s="12">
        <f t="shared" si="5"/>
        <v>4.3501846435871965</v>
      </c>
      <c r="I8" s="12">
        <f t="shared" si="6"/>
        <v>71.65890361877463</v>
      </c>
      <c r="J8" s="15">
        <f>IF(OR((ROW(F8)-MATCH(MAX($F$2:F8),$F$2:F8,0))=1,(ROW(F8)-MATCH(MAX($F$2:F8),$F$2:F8,0))&gt;123),IF(OR(((G7*J7/C7*C8)/(G7*K7/D7*D8))&lt;(4/6),((G7*J7/C7*C8)/(G7*K7/D7*D8))&gt;(6/4)),50%,((G7*J7/C7*C8)/((G7*K7/D7*D8)+(G7*J7/C7*C8)))),((G7*J7/C7*C8)/((G7*K7/D7*D8)+(G7*J7/C7*C8))))</f>
        <v>0.51328825457896721</v>
      </c>
      <c r="K8" s="18">
        <f t="shared" si="0"/>
        <v>0.48671174542103279</v>
      </c>
      <c r="L8" s="20">
        <f t="shared" si="1"/>
        <v>1.0546042075375524</v>
      </c>
      <c r="M8" s="51">
        <f>IF(AND((B8-$B$2)&gt;123,OR(((U7*R7/C7*C8)/(U7*S7/D7*D8))&lt;(4/6),((U7*R7/C7*C8)/(U7*S7/D7*D8))&gt;(6/4))),1,0)</f>
        <v>0</v>
      </c>
      <c r="N8" s="51">
        <f>IF(AND((B8-$B$2)&gt;123,OR(((U7*R7/C7*C8)/(U7*S7/D7*D8))&lt;(4/6),((U7*R7/C7*C8)/(U7*S7/D7*D8))&gt;(6/4))),COUNTIF($M$2:M8,1),0)</f>
        <v>0</v>
      </c>
      <c r="O8" s="51">
        <f>IF(OR((ROW(N8)-MATCH(MAX($N$2:N8),$N$2:N8,0))=1,(ROW(N8)-MATCH(MAX($N$2:N8),$N$2:N8,0))&gt;123),IF(OR(((U7*R7/C7*C8)/(U7*S7/D7*D8))&lt;(4/6),((U7*R7/C7*C8)/(U7*S7/D7*D8))&gt;(6/4)),1,0),0)</f>
        <v>0</v>
      </c>
      <c r="P8" s="47">
        <f>IF(O8=1,U7/2/C8,P7)</f>
        <v>4.3501846435871965</v>
      </c>
      <c r="Q8" s="47">
        <f>IF(O8=1,U7/2/D8,Q7)</f>
        <v>71.65890361877463</v>
      </c>
      <c r="R8" s="41">
        <f>P8*C8/U7</f>
        <v>0.51342442119004605</v>
      </c>
      <c r="S8" s="41">
        <f>Q8*D8/U7</f>
        <v>0.48684086173794661</v>
      </c>
      <c r="T8" s="41">
        <f t="shared" si="7"/>
        <v>1.0546042075375519</v>
      </c>
      <c r="U8" s="42">
        <f>P8*C8+Q8*D8</f>
        <v>20638.797406851598</v>
      </c>
      <c r="V8" s="25">
        <f>B8</f>
        <v>40920</v>
      </c>
      <c r="W8">
        <f>C8/C$2</f>
        <v>1.059365229757177</v>
      </c>
      <c r="X8">
        <f>D8/D$2</f>
        <v>1.0045145109279827</v>
      </c>
      <c r="Y8">
        <f t="shared" si="8"/>
        <v>1.0319398703425799</v>
      </c>
      <c r="AA8" s="15">
        <f t="shared" si="9"/>
        <v>-1.5971371419387648E-4</v>
      </c>
      <c r="AB8" s="15">
        <f t="shared" si="10"/>
        <v>7.1387778412335123E-4</v>
      </c>
      <c r="AC8" s="15">
        <f t="shared" si="11"/>
        <v>2.6528292799254949E-4</v>
      </c>
    </row>
    <row r="9" spans="1:29" x14ac:dyDescent="0.4">
      <c r="A9" s="43">
        <f t="shared" si="2"/>
        <v>2012</v>
      </c>
      <c r="B9" s="53">
        <v>40921</v>
      </c>
      <c r="C9" s="45">
        <v>2394.3339999999998</v>
      </c>
      <c r="D9" s="45">
        <f>VLOOKUP(B9,'H11001.CSI  中证全债'!$A$2:$B$2792,2,0)</f>
        <v>140.12</v>
      </c>
      <c r="E9" s="14">
        <f t="shared" si="3"/>
        <v>0</v>
      </c>
      <c r="F9" s="14">
        <f>IF(AND((B9-$B$2)&gt;123,OR(((G8*J8/C8*C9)/(G8*K8/D8*D9))&lt;(4/6),((G8*J8/C8*C9)/(G8*K8/D8*D9))&gt;(6/4))),COUNTIF($E$2:E9,1),0)</f>
        <v>0</v>
      </c>
      <c r="G9" s="21">
        <f t="shared" si="4"/>
        <v>20456.640573481414</v>
      </c>
      <c r="H9" s="12">
        <f t="shared" si="5"/>
        <v>4.3501846435871965</v>
      </c>
      <c r="I9" s="12">
        <f t="shared" si="6"/>
        <v>71.65890361877463</v>
      </c>
      <c r="J9" s="15">
        <f>IF(OR((ROW(F9)-MATCH(MAX($F$2:F9),$F$2:F9,0))=1,(ROW(F9)-MATCH(MAX($F$2:F9),$F$2:F9,0))&gt;123),IF(OR(((G8*J8/C8*C9)/(G8*K8/D8*D9))&lt;(4/6),((G8*J8/C8*C9)/(G8*K8/D8*D9))&gt;(6/4)),50%,((G8*J8/C8*C9)/((G8*K8/D8*D9)+(G8*J8/C8*C9)))),((G8*J8/C8*C9)/((G8*K8/D8*D9)+(G8*J8/C8*C9))))</f>
        <v>0.50916449164781397</v>
      </c>
      <c r="K9" s="18">
        <f t="shared" si="0"/>
        <v>0.49083550835218603</v>
      </c>
      <c r="L9" s="20">
        <f t="shared" si="1"/>
        <v>1.0373424150937272</v>
      </c>
      <c r="M9" s="51">
        <f>IF(AND((B9-$B$2)&gt;123,OR(((U8*R8/C8*C9)/(U8*S8/D8*D9))&lt;(4/6),((U8*R8/C8*C9)/(U8*S8/D8*D9))&gt;(6/4))),1,0)</f>
        <v>0</v>
      </c>
      <c r="N9" s="51">
        <f>IF(AND((B9-$B$2)&gt;123,OR(((U8*R8/C8*C9)/(U8*S8/D8*D9))&lt;(4/6),((U8*R8/C8*C9)/(U8*S8/D8*D9))&gt;(6/4))),COUNTIF($M$2:M9,1),0)</f>
        <v>0</v>
      </c>
      <c r="O9" s="51">
        <f>IF(OR((ROW(N9)-MATCH(MAX($N$2:N9),$N$2:N9,0))=1,(ROW(N9)-MATCH(MAX($N$2:N9),$N$2:N9,0))&gt;123),IF(OR(((U8*R8/C8*C9)/(U8*S8/D8*D9))&lt;(4/6),((U8*R8/C8*C9)/(U8*S8/D8*D9))&gt;(6/4)),1,0),0)</f>
        <v>0</v>
      </c>
      <c r="P9" s="47">
        <f>IF(O9=1,U8/2/C9,P8)</f>
        <v>4.3501846435871965</v>
      </c>
      <c r="Q9" s="47">
        <f>IF(O9=1,U8/2/D9,Q8)</f>
        <v>71.65890361877463</v>
      </c>
      <c r="R9" s="41">
        <f>P9*C9/U8</f>
        <v>0.50467063526486799</v>
      </c>
      <c r="S9" s="41">
        <f>Q9*D9/U8</f>
        <v>0.4865034225167294</v>
      </c>
      <c r="T9" s="41">
        <f t="shared" si="7"/>
        <v>1.0373424150937272</v>
      </c>
      <c r="U9" s="42">
        <f>P9*C9+Q9*D9</f>
        <v>20456.640573481407</v>
      </c>
      <c r="V9" s="25">
        <f>B9</f>
        <v>40921</v>
      </c>
      <c r="W9">
        <f>C9/C$2</f>
        <v>1.0415794998418706</v>
      </c>
      <c r="X9">
        <f>D9/D$2</f>
        <v>1.00408455750627</v>
      </c>
      <c r="Y9">
        <f t="shared" si="8"/>
        <v>1.0228320286740704</v>
      </c>
      <c r="AA9" s="15">
        <f t="shared" si="9"/>
        <v>-1.6789044435018052E-2</v>
      </c>
      <c r="AB9" s="15">
        <f t="shared" si="10"/>
        <v>-4.2802111570838797E-4</v>
      </c>
      <c r="AC9" s="15">
        <f t="shared" si="11"/>
        <v>-8.8259422184026048E-3</v>
      </c>
    </row>
    <row r="10" spans="1:29" x14ac:dyDescent="0.4">
      <c r="A10" s="43">
        <f t="shared" si="2"/>
        <v>2012</v>
      </c>
      <c r="B10" s="53">
        <v>40924</v>
      </c>
      <c r="C10" s="45">
        <v>2345.6489999999999</v>
      </c>
      <c r="D10" s="45">
        <f>VLOOKUP(B10,'H11001.CSI  中证全债'!$A$2:$B$2792,2,0)</f>
        <v>140.12</v>
      </c>
      <c r="E10" s="14">
        <f t="shared" si="3"/>
        <v>0</v>
      </c>
      <c r="F10" s="14">
        <f>IF(AND((B10-$B$2)&gt;123,OR(((G9*J9/C9*C10)/(G9*K9/D9*D10))&lt;(4/6),((G9*J9/C9*C10)/(G9*K9/D9*D10))&gt;(6/4))),COUNTIF($E$2:E10,1),0)</f>
        <v>0</v>
      </c>
      <c r="G10" s="21">
        <f t="shared" si="4"/>
        <v>20244.851834108369</v>
      </c>
      <c r="H10" s="12">
        <f t="shared" si="5"/>
        <v>4.3501846435871965</v>
      </c>
      <c r="I10" s="12">
        <f t="shared" si="6"/>
        <v>71.65890361877463</v>
      </c>
      <c r="J10" s="15">
        <f>IF(OR((ROW(F10)-MATCH(MAX($F$2:F10),$F$2:F10,0))=1,(ROW(F10)-MATCH(MAX($F$2:F10),$F$2:F10,0))&gt;123),IF(OR(((G9*J9/C9*C10)/(G9*K9/D9*D10))&lt;(4/6),((G9*J9/C9*C10)/(G9*K9/D9*D10))&gt;(6/4)),50%,((G9*J9/C9*C10)/((G9*K9/D9*D10)+(G9*J9/C9*C10)))),((G9*J9/C9*C10)/((G9*K9/D9*D10)+(G9*J9/C9*C10))))</f>
        <v>0.50402968333184028</v>
      </c>
      <c r="K10" s="18">
        <f t="shared" si="0"/>
        <v>0.49597031666815972</v>
      </c>
      <c r="L10" s="20">
        <f t="shared" si="1"/>
        <v>1.0162496955822315</v>
      </c>
      <c r="M10" s="51">
        <f>IF(AND((B10-$B$2)&gt;123,OR(((U9*R9/C9*C10)/(U9*S9/D9*D10))&lt;(4/6),((U9*R9/C9*C10)/(U9*S9/D9*D10))&gt;(6/4))),1,0)</f>
        <v>0</v>
      </c>
      <c r="N10" s="51">
        <f>IF(AND((B10-$B$2)&gt;123,OR(((U9*R9/C9*C10)/(U9*S9/D9*D10))&lt;(4/6),((U9*R9/C9*C10)/(U9*S9/D9*D10))&gt;(6/4))),COUNTIF($M$2:M10,1),0)</f>
        <v>0</v>
      </c>
      <c r="O10" s="51">
        <f>IF(OR((ROW(N10)-MATCH(MAX($N$2:N10),$N$2:N10,0))=1,(ROW(N10)-MATCH(MAX($N$2:N10),$N$2:N10,0))&gt;123),IF(OR(((U9*R9/C9*C10)/(U9*S9/D9*D10))&lt;(4/6),((U9*R9/C9*C10)/(U9*S9/D9*D10))&gt;(6/4)),1,0),0)</f>
        <v>0</v>
      </c>
      <c r="P10" s="47">
        <f>IF(O10=1,U9/2/C10,P9)</f>
        <v>4.3501846435871965</v>
      </c>
      <c r="Q10" s="47">
        <f>IF(O10=1,U9/2/D10,Q9)</f>
        <v>71.65890361877463</v>
      </c>
      <c r="R10" s="41">
        <f>P10*C10/U9</f>
        <v>0.49881143594385879</v>
      </c>
      <c r="S10" s="41">
        <f>Q10*D10/U9</f>
        <v>0.49083550835218609</v>
      </c>
      <c r="T10" s="41">
        <f t="shared" si="7"/>
        <v>1.0162496955822311</v>
      </c>
      <c r="U10" s="42">
        <f>P10*C10+Q10*D10</f>
        <v>20244.851834108365</v>
      </c>
      <c r="V10" s="25">
        <f>B10</f>
        <v>40924</v>
      </c>
      <c r="W10">
        <f>C10/C$2</f>
        <v>1.0204006259045664</v>
      </c>
      <c r="X10">
        <f>D10/D$2</f>
        <v>1.00408455750627</v>
      </c>
      <c r="Y10">
        <f t="shared" si="8"/>
        <v>1.0122425917054183</v>
      </c>
      <c r="AA10" s="15">
        <f t="shared" si="9"/>
        <v>-2.0333420483524822E-2</v>
      </c>
      <c r="AB10" s="15">
        <f t="shared" si="10"/>
        <v>0</v>
      </c>
      <c r="AC10" s="15">
        <f t="shared" si="11"/>
        <v>-1.0353055703955172E-2</v>
      </c>
    </row>
    <row r="11" spans="1:29" x14ac:dyDescent="0.4">
      <c r="A11" s="43">
        <f t="shared" si="2"/>
        <v>2012</v>
      </c>
      <c r="B11" s="53">
        <v>40925</v>
      </c>
      <c r="C11" s="45">
        <v>2460.6010000000001</v>
      </c>
      <c r="D11" s="45">
        <f>VLOOKUP(B11,'H11001.CSI  中证全债'!$A$2:$B$2792,2,0)</f>
        <v>140.13</v>
      </c>
      <c r="E11" s="14">
        <f t="shared" si="3"/>
        <v>0</v>
      </c>
      <c r="F11" s="14">
        <f>IF(AND((B11-$B$2)&gt;123,OR(((G10*J10/C10*C11)/(G10*K10/D10*D11))&lt;(4/6),((G10*J10/C10*C11)/(G10*K10/D10*D11))&gt;(6/4))),COUNTIF($E$2:E11,1),0)</f>
        <v>0</v>
      </c>
      <c r="G11" s="21">
        <f t="shared" si="4"/>
        <v>20745.630848294193</v>
      </c>
      <c r="H11" s="12">
        <f t="shared" si="5"/>
        <v>4.3501846435871965</v>
      </c>
      <c r="I11" s="12">
        <f t="shared" si="6"/>
        <v>71.65890361877463</v>
      </c>
      <c r="J11" s="15">
        <f>IF(OR((ROW(F11)-MATCH(MAX($F$2:F11),$F$2:F11,0))=1,(ROW(F11)-MATCH(MAX($F$2:F11),$F$2:F11,0))&gt;123),IF(OR(((G10*J10/C10*C11)/(G10*K10/D10*D11))&lt;(4/6),((G10*J10/C10*C11)/(G10*K10/D10*D11))&gt;(6/4)),50%,((G10*J10/C10*C11)/((G10*K10/D10*D11)+(G10*J10/C10*C11)))),((G10*J10/C10*C11)/((G10*K10/D10*D11)+(G10*J10/C10*C11))))</f>
        <v>0.51596737464724751</v>
      </c>
      <c r="K11" s="18">
        <f t="shared" si="0"/>
        <v>0.48403262535275249</v>
      </c>
      <c r="L11" s="20">
        <f t="shared" si="1"/>
        <v>1.0659764396485085</v>
      </c>
      <c r="M11" s="51">
        <f>IF(AND((B11-$B$2)&gt;123,OR(((U10*R10/C10*C11)/(U10*S10/D10*D11))&lt;(4/6),((U10*R10/C10*C11)/(U10*S10/D10*D11))&gt;(6/4))),1,0)</f>
        <v>0</v>
      </c>
      <c r="N11" s="51">
        <f>IF(AND((B11-$B$2)&gt;123,OR(((U10*R10/C10*C11)/(U10*S10/D10*D11))&lt;(4/6),((U10*R10/C10*C11)/(U10*S10/D10*D11))&gt;(6/4))),COUNTIF($M$2:M11,1),0)</f>
        <v>0</v>
      </c>
      <c r="O11" s="51">
        <f>IF(OR((ROW(N11)-MATCH(MAX($N$2:N11),$N$2:N11,0))=1,(ROW(N11)-MATCH(MAX($N$2:N11),$N$2:N11,0))&gt;123),IF(OR(((U10*R10/C10*C11)/(U10*S10/D10*D11))&lt;(4/6),((U10*R10/C10*C11)/(U10*S10/D10*D11))&gt;(6/4)),1,0),0)</f>
        <v>0</v>
      </c>
      <c r="P11" s="47">
        <f>IF(O11=1,U10/2/C11,P10)</f>
        <v>4.3501846435871965</v>
      </c>
      <c r="Q11" s="47">
        <f>IF(O11=1,U10/2/D11,Q10)</f>
        <v>71.65890361877463</v>
      </c>
      <c r="R11" s="41">
        <f>P11*C11/U10</f>
        <v>0.52873040375435942</v>
      </c>
      <c r="S11" s="41">
        <f>Q11*D11/U10</f>
        <v>0.49600571277982602</v>
      </c>
      <c r="T11" s="41">
        <f t="shared" si="7"/>
        <v>1.0659764396485081</v>
      </c>
      <c r="U11" s="42">
        <f>P11*C11+Q11*D11</f>
        <v>20745.630848294189</v>
      </c>
      <c r="V11" s="25">
        <f>B11</f>
        <v>40925</v>
      </c>
      <c r="W11">
        <f>C11/C$2</f>
        <v>1.07040686841953</v>
      </c>
      <c r="X11">
        <f>D11/D$2</f>
        <v>1.0041562164098887</v>
      </c>
      <c r="Y11">
        <f t="shared" si="8"/>
        <v>1.0372815424147095</v>
      </c>
      <c r="AA11" s="15">
        <f t="shared" si="9"/>
        <v>4.9006479656589885E-2</v>
      </c>
      <c r="AB11" s="15">
        <f t="shared" si="10"/>
        <v>7.1367399371968787E-5</v>
      </c>
      <c r="AC11" s="15">
        <f t="shared" si="11"/>
        <v>2.4736116534185504E-2</v>
      </c>
    </row>
    <row r="12" spans="1:29" x14ac:dyDescent="0.4">
      <c r="A12" s="43">
        <f t="shared" si="2"/>
        <v>2012</v>
      </c>
      <c r="B12" s="53">
        <v>40926</v>
      </c>
      <c r="C12" s="45">
        <v>2422.1889999999999</v>
      </c>
      <c r="D12" s="45">
        <f>VLOOKUP(B12,'H11001.CSI  中证全债'!$A$2:$B$2792,2,0)</f>
        <v>140.16999999999999</v>
      </c>
      <c r="E12" s="14">
        <f t="shared" si="3"/>
        <v>0</v>
      </c>
      <c r="F12" s="14">
        <f>IF(AND((B12-$B$2)&gt;123,OR(((G11*J11/C11*C12)/(G11*K11/D11*D12))&lt;(4/6),((G11*J11/C11*C12)/(G11*K11/D11*D12))&gt;(6/4))),COUNTIF($E$2:E12,1),0)</f>
        <v>0</v>
      </c>
      <c r="G12" s="21">
        <f t="shared" si="4"/>
        <v>20581.397911909469</v>
      </c>
      <c r="H12" s="12">
        <f t="shared" si="5"/>
        <v>4.3501846435871965</v>
      </c>
      <c r="I12" s="12">
        <f t="shared" si="6"/>
        <v>71.65890361877463</v>
      </c>
      <c r="J12" s="15">
        <f>IF(OR((ROW(F12)-MATCH(MAX($F$2:F12),$F$2:F12,0))=1,(ROW(F12)-MATCH(MAX($F$2:F12),$F$2:F12,0))&gt;123),IF(OR(((G11*J11/C11*C12)/(G11*K11/D11*D12))&lt;(4/6),((G11*J11/C11*C12)/(G11*K11/D11*D12))&gt;(6/4)),50%,((G11*J11/C11*C12)/((G11*K11/D11*D12)+(G11*J11/C11*C12)))),((G11*J11/C11*C12)/((G11*K11/D11*D12)+(G11*J11/C11*C12))))</f>
        <v>0.51196568069696524</v>
      </c>
      <c r="K12" s="18">
        <f t="shared" si="0"/>
        <v>0.48803431930303476</v>
      </c>
      <c r="L12" s="20">
        <f t="shared" si="1"/>
        <v>1.0490362264442941</v>
      </c>
      <c r="M12" s="51">
        <f>IF(AND((B12-$B$2)&gt;123,OR(((U11*R11/C11*C12)/(U11*S11/D11*D12))&lt;(4/6),((U11*R11/C11*C12)/(U11*S11/D11*D12))&gt;(6/4))),1,0)</f>
        <v>0</v>
      </c>
      <c r="N12" s="51">
        <f>IF(AND((B12-$B$2)&gt;123,OR(((U11*R11/C11*C12)/(U11*S11/D11*D12))&lt;(4/6),((U11*R11/C11*C12)/(U11*S11/D11*D12))&gt;(6/4))),COUNTIF($M$2:M12,1),0)</f>
        <v>0</v>
      </c>
      <c r="O12" s="51">
        <f>IF(OR((ROW(N12)-MATCH(MAX($N$2:N12),$N$2:N12,0))=1,(ROW(N12)-MATCH(MAX($N$2:N12),$N$2:N12,0))&gt;123),IF(OR(((U11*R11/C11*C12)/(U11*S11/D11*D12))&lt;(4/6),((U11*R11/C11*C12)/(U11*S11/D11*D12))&gt;(6/4)),1,0),0)</f>
        <v>0</v>
      </c>
      <c r="P12" s="47">
        <f>IF(O12=1,U11/2/C12,P11)</f>
        <v>4.3501846435871965</v>
      </c>
      <c r="Q12" s="47">
        <f>IF(O12=1,U11/2/D12,Q11)</f>
        <v>71.65890361877463</v>
      </c>
      <c r="R12" s="41">
        <f>P12*C12/U11</f>
        <v>0.50791270068956373</v>
      </c>
      <c r="S12" s="41">
        <f>Q12*D12/U11</f>
        <v>0.48417079209088221</v>
      </c>
      <c r="T12" s="41">
        <f t="shared" si="7"/>
        <v>1.0490362264442936</v>
      </c>
      <c r="U12" s="42">
        <f>P12*C12+Q12*D12</f>
        <v>20581.397911909466</v>
      </c>
      <c r="V12" s="25">
        <f>B12</f>
        <v>40926</v>
      </c>
      <c r="W12">
        <f>C12/C$2</f>
        <v>1.0536969391665827</v>
      </c>
      <c r="X12">
        <f>D12/D$2</f>
        <v>1.0044428520243638</v>
      </c>
      <c r="Y12">
        <f t="shared" si="8"/>
        <v>1.0290698955954733</v>
      </c>
      <c r="AA12" s="15">
        <f t="shared" si="9"/>
        <v>-1.561082028333749E-2</v>
      </c>
      <c r="AB12" s="15">
        <f t="shared" si="10"/>
        <v>2.8544922571893672E-4</v>
      </c>
      <c r="AC12" s="15">
        <f t="shared" si="11"/>
        <v>-7.9165072195539476E-3</v>
      </c>
    </row>
    <row r="13" spans="1:29" x14ac:dyDescent="0.4">
      <c r="A13" s="43">
        <f t="shared" si="2"/>
        <v>2012</v>
      </c>
      <c r="B13" s="53">
        <v>40927</v>
      </c>
      <c r="C13" s="45">
        <v>2468.35</v>
      </c>
      <c r="D13" s="45">
        <f>VLOOKUP(B13,'H11001.CSI  中证全债'!$A$2:$B$2792,2,0)</f>
        <v>140.22</v>
      </c>
      <c r="E13" s="14">
        <f t="shared" si="3"/>
        <v>0</v>
      </c>
      <c r="F13" s="14">
        <f>IF(AND((B13-$B$2)&gt;123,OR(((G12*J12/C12*C13)/(G12*K12/D12*D13))&lt;(4/6),((G12*J12/C12*C13)/(G12*K12/D12*D13))&gt;(6/4))),COUNTIF($E$2:E13,1),0)</f>
        <v>0</v>
      </c>
      <c r="G13" s="21">
        <f t="shared" si="4"/>
        <v>20785.789730423039</v>
      </c>
      <c r="H13" s="12">
        <f t="shared" si="5"/>
        <v>4.3501846435871965</v>
      </c>
      <c r="I13" s="12">
        <f t="shared" si="6"/>
        <v>71.65890361877463</v>
      </c>
      <c r="J13" s="15">
        <f>IF(OR((ROW(F13)-MATCH(MAX($F$2:F13),$F$2:F13,0))=1,(ROW(F13)-MATCH(MAX($F$2:F13),$F$2:F13,0))&gt;123),IF(OR(((G12*J12/C12*C13)/(G12*K12/D12*D13))&lt;(4/6),((G12*J12/C12*C13)/(G12*K12/D12*D13))&gt;(6/4)),50%,((G12*J12/C12*C13)/((G12*K12/D12*D13)+(G12*J12/C12*C13)))),((G12*J12/C12*C13)/((G12*K12/D12*D13)+(G12*J12/C12*C13))))</f>
        <v>0.51659226828808691</v>
      </c>
      <c r="K13" s="18">
        <f t="shared" si="0"/>
        <v>0.48340773171191309</v>
      </c>
      <c r="L13" s="20">
        <f t="shared" si="1"/>
        <v>1.0686470951936493</v>
      </c>
      <c r="M13" s="51">
        <f>IF(AND((B13-$B$2)&gt;123,OR(((U12*R12/C12*C13)/(U12*S12/D12*D13))&lt;(4/6),((U12*R12/C12*C13)/(U12*S12/D12*D13))&gt;(6/4))),1,0)</f>
        <v>0</v>
      </c>
      <c r="N13" s="51">
        <f>IF(AND((B13-$B$2)&gt;123,OR(((U12*R12/C12*C13)/(U12*S12/D12*D13))&lt;(4/6),((U12*R12/C12*C13)/(U12*S12/D12*D13))&gt;(6/4))),COUNTIF($M$2:M13,1),0)</f>
        <v>0</v>
      </c>
      <c r="O13" s="51">
        <f>IF(OR((ROW(N13)-MATCH(MAX($N$2:N13),$N$2:N13,0))=1,(ROW(N13)-MATCH(MAX($N$2:N13),$N$2:N13,0))&gt;123),IF(OR(((U12*R12/C12*C13)/(U12*S12/D12*D13))&lt;(4/6),((U12*R12/C12*C13)/(U12*S12/D12*D13))&gt;(6/4)),1,0),0)</f>
        <v>0</v>
      </c>
      <c r="P13" s="47">
        <f>IF(O13=1,U12/2/C13,P12)</f>
        <v>4.3501846435871965</v>
      </c>
      <c r="Q13" s="47">
        <f>IF(O13=1,U12/2/D13,Q12)</f>
        <v>71.65890361877463</v>
      </c>
      <c r="R13" s="41">
        <f>P13*C13/U12</f>
        <v>0.52172249479638211</v>
      </c>
      <c r="S13" s="41">
        <f>Q13*D13/U12</f>
        <v>0.488208405883367</v>
      </c>
      <c r="T13" s="41">
        <f t="shared" si="7"/>
        <v>1.0686470951936489</v>
      </c>
      <c r="U13" s="42">
        <f>P13*C13+Q13*D13</f>
        <v>20785.789730423036</v>
      </c>
      <c r="V13" s="25">
        <f>B13</f>
        <v>40927</v>
      </c>
      <c r="W13">
        <f>C13/C$2</f>
        <v>1.0737778264998457</v>
      </c>
      <c r="X13">
        <f>D13/D$2</f>
        <v>1.0048011465424578</v>
      </c>
      <c r="Y13">
        <f t="shared" si="8"/>
        <v>1.0392894865211517</v>
      </c>
      <c r="AA13" s="15">
        <f t="shared" si="9"/>
        <v>1.9057554963712642E-2</v>
      </c>
      <c r="AB13" s="15">
        <f t="shared" si="10"/>
        <v>3.567097096384142E-4</v>
      </c>
      <c r="AC13" s="15">
        <f t="shared" si="11"/>
        <v>9.9309006797489996E-3</v>
      </c>
    </row>
    <row r="14" spans="1:29" x14ac:dyDescent="0.4">
      <c r="A14" s="43">
        <f t="shared" si="2"/>
        <v>2012</v>
      </c>
      <c r="B14" s="53">
        <v>40928</v>
      </c>
      <c r="C14" s="45">
        <v>2504.0859999999998</v>
      </c>
      <c r="D14" s="45">
        <f>VLOOKUP(B14,'H11001.CSI  中证全债'!$A$2:$B$2792,2,0)</f>
        <v>140.30000000000001</v>
      </c>
      <c r="E14" s="14">
        <f t="shared" si="3"/>
        <v>0</v>
      </c>
      <c r="F14" s="14">
        <f>IF(AND((B14-$B$2)&gt;123,OR(((G13*J13/C13*C14)/(G13*K13/D13*D14))&lt;(4/6),((G13*J13/C13*C14)/(G13*K13/D13*D14))&gt;(6/4))),COUNTIF($E$2:E14,1),0)</f>
        <v>0</v>
      </c>
      <c r="G14" s="21">
        <f t="shared" si="4"/>
        <v>20946.980641135771</v>
      </c>
      <c r="H14" s="12">
        <f t="shared" si="5"/>
        <v>4.3501846435871965</v>
      </c>
      <c r="I14" s="12">
        <f t="shared" si="6"/>
        <v>71.65890361877463</v>
      </c>
      <c r="J14" s="15">
        <f>IF(OR((ROW(F14)-MATCH(MAX($F$2:F14),$F$2:F14,0))=1,(ROW(F14)-MATCH(MAX($F$2:F14),$F$2:F14,0))&gt;123),IF(OR(((G13*J13/C13*C14)/(G13*K13/D13*D14))&lt;(4/6),((G13*J13/C13*C14)/(G13*K13/D13*D14))&gt;(6/4)),50%,((G13*J13/C13*C14)/((G13*K13/D13*D14)+(G13*J13/C13*C14)))),((G13*J13/C13*C14)/((G13*K13/D13*D14)+(G13*J13/C13*C14))))</f>
        <v>0.52003850340270552</v>
      </c>
      <c r="K14" s="18">
        <f t="shared" si="0"/>
        <v>0.47996149659729448</v>
      </c>
      <c r="L14" s="20">
        <f t="shared" si="1"/>
        <v>1.0835004622027777</v>
      </c>
      <c r="M14" s="51">
        <f>IF(AND((B14-$B$2)&gt;123,OR(((U13*R13/C13*C14)/(U13*S13/D13*D14))&lt;(4/6),((U13*R13/C13*C14)/(U13*S13/D13*D14))&gt;(6/4))),1,0)</f>
        <v>0</v>
      </c>
      <c r="N14" s="51">
        <f>IF(AND((B14-$B$2)&gt;123,OR(((U13*R13/C13*C14)/(U13*S13/D13*D14))&lt;(4/6),((U13*R13/C13*C14)/(U13*S13/D13*D14))&gt;(6/4))),COUNTIF($M$2:M14,1),0)</f>
        <v>0</v>
      </c>
      <c r="O14" s="51">
        <f>IF(OR((ROW(N14)-MATCH(MAX($N$2:N14),$N$2:N14,0))=1,(ROW(N14)-MATCH(MAX($N$2:N14),$N$2:N14,0))&gt;123),IF(OR(((U13*R13/C13*C14)/(U13*S13/D13*D14))&lt;(4/6),((U13*R13/C13*C14)/(U13*S13/D13*D14))&gt;(6/4)),1,0),0)</f>
        <v>0</v>
      </c>
      <c r="P14" s="47">
        <f>IF(O14=1,U13/2/C14,P13)</f>
        <v>4.3501846435871965</v>
      </c>
      <c r="Q14" s="47">
        <f>IF(O14=1,U13/2/D14,Q13)</f>
        <v>71.65890361877463</v>
      </c>
      <c r="R14" s="41">
        <f>P14*C14/U13</f>
        <v>0.52407132972570425</v>
      </c>
      <c r="S14" s="41">
        <f>Q14*D14/U13</f>
        <v>0.48368353130210684</v>
      </c>
      <c r="T14" s="41">
        <f t="shared" si="7"/>
        <v>1.0835004622027773</v>
      </c>
      <c r="U14" s="42">
        <f>P14*C14+Q14*D14</f>
        <v>20946.980641135771</v>
      </c>
      <c r="V14" s="25">
        <f>B14</f>
        <v>40928</v>
      </c>
      <c r="W14">
        <f>C14/C$2</f>
        <v>1.0893236463421687</v>
      </c>
      <c r="X14">
        <f>D14/D$2</f>
        <v>1.0053744177714081</v>
      </c>
      <c r="Y14">
        <f t="shared" si="8"/>
        <v>1.0473490320567886</v>
      </c>
      <c r="AA14" s="15">
        <f t="shared" si="9"/>
        <v>1.4477687524054428E-2</v>
      </c>
      <c r="AB14" s="15">
        <f t="shared" si="10"/>
        <v>5.7053202110979306E-4</v>
      </c>
      <c r="AC14" s="15">
        <f t="shared" si="11"/>
        <v>7.7548610278113106E-3</v>
      </c>
    </row>
    <row r="15" spans="1:29" x14ac:dyDescent="0.4">
      <c r="A15" s="43">
        <f t="shared" si="2"/>
        <v>2012</v>
      </c>
      <c r="B15" s="53">
        <v>40938</v>
      </c>
      <c r="C15" s="45">
        <v>2460.7199999999998</v>
      </c>
      <c r="D15" s="45">
        <f>VLOOKUP(B15,'H11001.CSI  中证全债'!$A$2:$B$2792,2,0)</f>
        <v>140.51</v>
      </c>
      <c r="E15" s="14">
        <f t="shared" si="3"/>
        <v>0</v>
      </c>
      <c r="F15" s="14">
        <f>IF(AND((B15-$B$2)&gt;123,OR(((G14*J14/C14*C15)/(G14*K14/D14*D15))&lt;(4/6),((G14*J14/C14*C15)/(G14*K14/D14*D15))&gt;(6/4))),COUNTIF($E$2:E15,1),0)</f>
        <v>0</v>
      </c>
      <c r="G15" s="21">
        <f t="shared" si="4"/>
        <v>20773.378903641911</v>
      </c>
      <c r="H15" s="12">
        <f t="shared" si="5"/>
        <v>4.3501846435871965</v>
      </c>
      <c r="I15" s="12">
        <f t="shared" si="6"/>
        <v>71.65890361877463</v>
      </c>
      <c r="J15" s="15">
        <f>IF(OR((ROW(F15)-MATCH(MAX($F$2:F15),$F$2:F15,0))=1,(ROW(F15)-MATCH(MAX($F$2:F15),$F$2:F15,0))&gt;123),IF(OR(((G14*J14/C14*C15)/(G14*K14/D14*D15))&lt;(4/6),((G14*J14/C14*C15)/(G14*K14/D14*D15))&gt;(6/4)),50%,((G14*J14/C14*C15)/((G14*K14/D14*D15)+(G14*J14/C14*C15)))),((G14*J14/C14*C15)/((G14*K14/D14*D15)+(G14*J14/C14*C15))))</f>
        <v>0.51530309083666692</v>
      </c>
      <c r="K15" s="18">
        <f t="shared" si="0"/>
        <v>0.48469690916333308</v>
      </c>
      <c r="L15" s="20">
        <f t="shared" si="1"/>
        <v>1.0631449903944408</v>
      </c>
      <c r="M15" s="51">
        <f>IF(AND((B15-$B$2)&gt;123,OR(((U14*R14/C14*C15)/(U14*S14/D14*D15))&lt;(4/6),((U14*R14/C14*C15)/(U14*S14/D14*D15))&gt;(6/4))),1,0)</f>
        <v>0</v>
      </c>
      <c r="N15" s="51">
        <f>IF(AND((B15-$B$2)&gt;123,OR(((U14*R14/C14*C15)/(U14*S14/D14*D15))&lt;(4/6),((U14*R14/C14*C15)/(U14*S14/D14*D15))&gt;(6/4))),COUNTIF($M$2:M15,1),0)</f>
        <v>0</v>
      </c>
      <c r="O15" s="51">
        <f>IF(OR((ROW(N15)-MATCH(MAX($N$2:N15),$N$2:N15,0))=1,(ROW(N15)-MATCH(MAX($N$2:N15),$N$2:N15,0))&gt;123),IF(OR(((U14*R14/C14*C15)/(U14*S14/D14*D15))&lt;(4/6),((U14*R14/C14*C15)/(U14*S14/D14*D15))&gt;(6/4)),1,0),0)</f>
        <v>0</v>
      </c>
      <c r="P15" s="47">
        <f>IF(O15=1,U14/2/C15,P14)</f>
        <v>4.3501846435871965</v>
      </c>
      <c r="Q15" s="47">
        <f>IF(O15=1,U14/2/D15,Q14)</f>
        <v>71.65890361877463</v>
      </c>
      <c r="R15" s="41">
        <f>P15*C15/U14</f>
        <v>0.51103242703849028</v>
      </c>
      <c r="S15" s="41">
        <f>Q15*D15/U14</f>
        <v>0.48067989940759692</v>
      </c>
      <c r="T15" s="41">
        <f t="shared" si="7"/>
        <v>1.0631449903944405</v>
      </c>
      <c r="U15" s="42">
        <f>P15*C15+Q15*D15</f>
        <v>20773.378903641908</v>
      </c>
      <c r="V15" s="25">
        <f>B15</f>
        <v>40938</v>
      </c>
      <c r="W15">
        <f>C15/C$2</f>
        <v>1.0704586356167887</v>
      </c>
      <c r="X15">
        <f>D15/D$2</f>
        <v>1.0068792547474021</v>
      </c>
      <c r="Y15">
        <f t="shared" si="8"/>
        <v>1.0386689451820954</v>
      </c>
      <c r="AA15" s="15">
        <f t="shared" si="9"/>
        <v>-1.7318095305033254E-2</v>
      </c>
      <c r="AB15" s="15">
        <f t="shared" si="10"/>
        <v>1.496792587312612E-3</v>
      </c>
      <c r="AC15" s="15">
        <f t="shared" si="11"/>
        <v>-8.2876735539127999E-3</v>
      </c>
    </row>
    <row r="16" spans="1:29" x14ac:dyDescent="0.4">
      <c r="A16" s="43">
        <f t="shared" si="2"/>
        <v>2012</v>
      </c>
      <c r="B16" s="53">
        <v>40939</v>
      </c>
      <c r="C16" s="45">
        <v>2464.2600000000002</v>
      </c>
      <c r="D16" s="45">
        <f>VLOOKUP(B16,'H11001.CSI  中证全债'!$A$2:$B$2792,2,0)</f>
        <v>140.54</v>
      </c>
      <c r="E16" s="14">
        <f t="shared" si="3"/>
        <v>0</v>
      </c>
      <c r="F16" s="14">
        <f>IF(AND((B16-$B$2)&gt;123,OR(((G15*J15/C15*C16)/(G15*K15/D15*D16))&lt;(4/6),((G15*J15/C15*C16)/(G15*K15/D15*D16))&gt;(6/4))),COUNTIF($E$2:E16,1),0)</f>
        <v>0</v>
      </c>
      <c r="G16" s="21">
        <f t="shared" si="4"/>
        <v>20790.928324388777</v>
      </c>
      <c r="H16" s="12">
        <f t="shared" si="5"/>
        <v>4.3501846435871965</v>
      </c>
      <c r="I16" s="12">
        <f t="shared" si="6"/>
        <v>71.65890361877463</v>
      </c>
      <c r="J16" s="15">
        <f>IF(OR((ROW(F16)-MATCH(MAX($F$2:F16),$F$2:F16,0))=1,(ROW(F16)-MATCH(MAX($F$2:F16),$F$2:F16,0))&gt;123),IF(OR(((G15*J15/C15*C16)/(G15*K15/D15*D16))&lt;(4/6),((G15*J15/C15*C16)/(G15*K15/D15*D16))&gt;(6/4)),50%,((G15*J15/C15*C16)/((G15*K15/D15*D16)+(G15*J15/C15*C16)))),((G15*J15/C15*C16)/((G15*K15/D15*D16)+(G15*J15/C15*C16))))</f>
        <v>0.51560881950764659</v>
      </c>
      <c r="K16" s="18">
        <f t="shared" si="0"/>
        <v>0.48439118049235341</v>
      </c>
      <c r="L16" s="20">
        <f t="shared" si="1"/>
        <v>1.0644471664070398</v>
      </c>
      <c r="M16" s="51">
        <f>IF(AND((B16-$B$2)&gt;123,OR(((U15*R15/C15*C16)/(U15*S15/D15*D16))&lt;(4/6),((U15*R15/C15*C16)/(U15*S15/D15*D16))&gt;(6/4))),1,0)</f>
        <v>0</v>
      </c>
      <c r="N16" s="51">
        <f>IF(AND((B16-$B$2)&gt;123,OR(((U15*R15/C15*C16)/(U15*S15/D15*D16))&lt;(4/6),((U15*R15/C15*C16)/(U15*S15/D15*D16))&gt;(6/4))),COUNTIF($M$2:M16,1),0)</f>
        <v>0</v>
      </c>
      <c r="O16" s="51">
        <f>IF(OR((ROW(N16)-MATCH(MAX($N$2:N16),$N$2:N16,0))=1,(ROW(N16)-MATCH(MAX($N$2:N16),$N$2:N16,0))&gt;123),IF(OR(((U15*R15/C15*C16)/(U15*S15/D15*D16))&lt;(4/6),((U15*R15/C15*C16)/(U15*S15/D15*D16))&gt;(6/4)),1,0),0)</f>
        <v>0</v>
      </c>
      <c r="P16" s="47">
        <f>IF(O16=1,U15/2/C16,P15)</f>
        <v>4.3501846435871965</v>
      </c>
      <c r="Q16" s="47">
        <f>IF(O16=1,U15/2/D16,Q15)</f>
        <v>71.65890361877463</v>
      </c>
      <c r="R16" s="41">
        <f>P16*C16/U15</f>
        <v>0.51604440758199421</v>
      </c>
      <c r="S16" s="41">
        <f>Q16*D16/U15</f>
        <v>0.48480039579969281</v>
      </c>
      <c r="T16" s="41">
        <f t="shared" si="7"/>
        <v>1.0644471664070394</v>
      </c>
      <c r="U16" s="42">
        <f>P16*C16+Q16*D16</f>
        <v>20790.928324388769</v>
      </c>
      <c r="V16" s="25">
        <f>B16</f>
        <v>40939</v>
      </c>
      <c r="W16">
        <f>C16/C$2</f>
        <v>1.0719986009806186</v>
      </c>
      <c r="X16">
        <f>D16/D$2</f>
        <v>1.0070942314582585</v>
      </c>
      <c r="Y16">
        <f t="shared" si="8"/>
        <v>1.0395464162194386</v>
      </c>
      <c r="AA16" s="15">
        <f t="shared" si="9"/>
        <v>1.4386033356090788E-3</v>
      </c>
      <c r="AB16" s="15">
        <f t="shared" si="10"/>
        <v>2.1350793537822099E-4</v>
      </c>
      <c r="AC16" s="15">
        <f t="shared" si="11"/>
        <v>8.448033816870204E-4</v>
      </c>
    </row>
    <row r="17" spans="1:29" x14ac:dyDescent="0.4">
      <c r="A17" s="43">
        <f t="shared" si="2"/>
        <v>2012</v>
      </c>
      <c r="B17" s="53">
        <v>40940</v>
      </c>
      <c r="C17" s="45">
        <v>2428.9940000000001</v>
      </c>
      <c r="D17" s="45">
        <f>VLOOKUP(B17,'H11001.CSI  中证全债'!$A$2:$B$2792,2,0)</f>
        <v>140.38</v>
      </c>
      <c r="E17" s="14">
        <f t="shared" si="3"/>
        <v>0</v>
      </c>
      <c r="F17" s="14">
        <f>IF(AND((B17-$B$2)&gt;123,OR(((G16*J16/C16*C17)/(G16*K16/D16*D17))&lt;(4/6),((G16*J16/C16*C17)/(G16*K16/D16*D17))&gt;(6/4))),COUNTIF($E$2:E17,1),0)</f>
        <v>0</v>
      </c>
      <c r="G17" s="21">
        <f t="shared" si="4"/>
        <v>20626.04928816903</v>
      </c>
      <c r="H17" s="12">
        <f t="shared" si="5"/>
        <v>4.3501846435871965</v>
      </c>
      <c r="I17" s="12">
        <f t="shared" si="6"/>
        <v>71.65890361877463</v>
      </c>
      <c r="J17" s="15">
        <f>IF(OR((ROW(F17)-MATCH(MAX($F$2:F17),$F$2:F17,0))=1,(ROW(F17)-MATCH(MAX($F$2:F17),$F$2:F17,0))&gt;123),IF(OR(((G16*J16/C16*C17)/(G16*K16/D16*D17))&lt;(4/6),((G16*J16/C16*C17)/(G16*K16/D16*D17))&gt;(6/4)),50%,((G16*J16/C16*C17)/((G16*K16/D16*D17)+(G16*J16/C16*C17)))),((G16*J16/C16*C17)/((G16*K16/D16*D17)+(G16*J16/C16*C17))))</f>
        <v>0.51229259905949909</v>
      </c>
      <c r="K17" s="18">
        <f t="shared" si="0"/>
        <v>0.48770740094050091</v>
      </c>
      <c r="L17" s="20">
        <f t="shared" si="1"/>
        <v>1.0504097294229855</v>
      </c>
      <c r="M17" s="51">
        <f>IF(AND((B17-$B$2)&gt;123,OR(((U16*R16/C16*C17)/(U16*S16/D16*D17))&lt;(4/6),((U16*R16/C16*C17)/(U16*S16/D16*D17))&gt;(6/4))),1,0)</f>
        <v>0</v>
      </c>
      <c r="N17" s="51">
        <f>IF(AND((B17-$B$2)&gt;123,OR(((U16*R16/C16*C17)/(U16*S16/D16*D17))&lt;(4/6),((U16*R16/C16*C17)/(U16*S16/D16*D17))&gt;(6/4))),COUNTIF($M$2:M17,1),0)</f>
        <v>0</v>
      </c>
      <c r="O17" s="51">
        <f>IF(OR((ROW(N17)-MATCH(MAX($N$2:N17),$N$2:N17,0))=1,(ROW(N17)-MATCH(MAX($N$2:N17),$N$2:N17,0))&gt;123),IF(OR(((U16*R16/C16*C17)/(U16*S16/D16*D17))&lt;(4/6),((U16*R16/C16*C17)/(U16*S16/D16*D17))&gt;(6/4)),1,0),0)</f>
        <v>0</v>
      </c>
      <c r="P17" s="47">
        <f>IF(O17=1,U16/2/C17,P16)</f>
        <v>4.3501846435871965</v>
      </c>
      <c r="Q17" s="47">
        <f>IF(O17=1,U16/2/D17,Q16)</f>
        <v>71.65890361877463</v>
      </c>
      <c r="R17" s="41">
        <f>P17*C17/U16</f>
        <v>0.50822994689324841</v>
      </c>
      <c r="S17" s="41">
        <f>Q17*D17/U16</f>
        <v>0.48383971764278205</v>
      </c>
      <c r="T17" s="41">
        <f t="shared" si="7"/>
        <v>1.0504097294229855</v>
      </c>
      <c r="U17" s="42">
        <f>P17*C17+Q17*D17</f>
        <v>20626.049288169022</v>
      </c>
      <c r="V17" s="25">
        <f>B17</f>
        <v>40940</v>
      </c>
      <c r="W17">
        <f>C17/C$2</f>
        <v>1.0566572398165439</v>
      </c>
      <c r="X17">
        <f>D17/D$2</f>
        <v>1.0059476890003582</v>
      </c>
      <c r="Y17">
        <f t="shared" si="8"/>
        <v>1.0313024644084512</v>
      </c>
      <c r="AA17" s="15">
        <f t="shared" si="9"/>
        <v>-1.4310989911778815E-2</v>
      </c>
      <c r="AB17" s="15">
        <f t="shared" si="10"/>
        <v>-1.1384659171764788E-3</v>
      </c>
      <c r="AC17" s="15">
        <f t="shared" si="11"/>
        <v>-7.9303354639694845E-3</v>
      </c>
    </row>
    <row r="18" spans="1:29" x14ac:dyDescent="0.4">
      <c r="A18" s="43">
        <f t="shared" si="2"/>
        <v>2012</v>
      </c>
      <c r="B18" s="53">
        <v>40941</v>
      </c>
      <c r="C18" s="45">
        <v>2486.2379999999998</v>
      </c>
      <c r="D18" s="45">
        <f>VLOOKUP(B18,'H11001.CSI  中证全债'!$A$2:$B$2792,2,0)</f>
        <v>140.31</v>
      </c>
      <c r="E18" s="14">
        <f t="shared" si="3"/>
        <v>0</v>
      </c>
      <c r="F18" s="14">
        <f>IF(AND((B18-$B$2)&gt;123,OR(((G17*J17/C17*C18)/(G17*K17/D17*D18))&lt;(4/6),((G17*J17/C17*C18)/(G17*K17/D17*D18))&gt;(6/4))),COUNTIF($E$2:E18,1),0)</f>
        <v>0</v>
      </c>
      <c r="G18" s="21">
        <f t="shared" si="4"/>
        <v>20870.055134653223</v>
      </c>
      <c r="H18" s="12">
        <f t="shared" si="5"/>
        <v>4.3501846435871965</v>
      </c>
      <c r="I18" s="12">
        <f t="shared" si="6"/>
        <v>71.65890361877463</v>
      </c>
      <c r="J18" s="15">
        <f>IF(OR((ROW(F18)-MATCH(MAX($F$2:F18),$F$2:F18,0))=1,(ROW(F18)-MATCH(MAX($F$2:F18),$F$2:F18,0))&gt;123),IF(OR(((G17*J17/C17*C18)/(G17*K17/D17*D18))&lt;(4/6),((G17*J17/C17*C18)/(G17*K17/D17*D18))&gt;(6/4)),50%,((G17*J17/C17*C18)/((G17*K17/D17*D18)+(G17*J17/C17*C18)))),((G17*J17/C17*C18)/((G17*K17/D17*D18)+(G17*J17/C17*C18))))</f>
        <v>0.51823506445579215</v>
      </c>
      <c r="K18" s="18">
        <f t="shared" si="0"/>
        <v>0.48176493554420785</v>
      </c>
      <c r="L18" s="20">
        <f t="shared" si="1"/>
        <v>1.0757010861954641</v>
      </c>
      <c r="M18" s="51">
        <f>IF(AND((B18-$B$2)&gt;123,OR(((U17*R17/C17*C18)/(U17*S17/D17*D18))&lt;(4/6),((U17*R17/C17*C18)/(U17*S17/D17*D18))&gt;(6/4))),1,0)</f>
        <v>0</v>
      </c>
      <c r="N18" s="51">
        <f>IF(AND((B18-$B$2)&gt;123,OR(((U17*R17/C17*C18)/(U17*S17/D17*D18))&lt;(4/6),((U17*R17/C17*C18)/(U17*S17/D17*D18))&gt;(6/4))),COUNTIF($M$2:M18,1),0)</f>
        <v>0</v>
      </c>
      <c r="O18" s="51">
        <f>IF(OR((ROW(N18)-MATCH(MAX($N$2:N18),$N$2:N18,0))=1,(ROW(N18)-MATCH(MAX($N$2:N18),$N$2:N18,0))&gt;123),IF(OR(((U17*R17/C17*C18)/(U17*S17/D17*D18))&lt;(4/6),((U17*R17/C17*C18)/(U17*S17/D17*D18))&gt;(6/4)),1,0),0)</f>
        <v>0</v>
      </c>
      <c r="P18" s="47">
        <f>IF(O18=1,U17/2/C18,P17)</f>
        <v>4.3501846435871965</v>
      </c>
      <c r="Q18" s="47">
        <f>IF(O18=1,U17/2/D18,Q17)</f>
        <v>71.65890361877463</v>
      </c>
      <c r="R18" s="41">
        <f>P18*C18/U17</f>
        <v>0.52436577731377298</v>
      </c>
      <c r="S18" s="41">
        <f>Q18*D18/U17</f>
        <v>0.48746420733695456</v>
      </c>
      <c r="T18" s="41">
        <f t="shared" si="7"/>
        <v>1.0757010861954641</v>
      </c>
      <c r="U18" s="42">
        <f>P18*C18+Q18*D18</f>
        <v>20870.055134653212</v>
      </c>
      <c r="V18" s="25">
        <f>B18</f>
        <v>40941</v>
      </c>
      <c r="W18">
        <f>C18/C$2</f>
        <v>1.0815594367902943</v>
      </c>
      <c r="X18">
        <f>D18/D$2</f>
        <v>1.0054460766750268</v>
      </c>
      <c r="Y18">
        <f t="shared" si="8"/>
        <v>1.0435027567326607</v>
      </c>
      <c r="AA18" s="15">
        <f t="shared" si="9"/>
        <v>2.3566958172807295E-2</v>
      </c>
      <c r="AB18" s="15">
        <f t="shared" si="10"/>
        <v>-4.9864653084485955E-4</v>
      </c>
      <c r="AC18" s="15">
        <f t="shared" si="11"/>
        <v>1.1829984650727488E-2</v>
      </c>
    </row>
    <row r="19" spans="1:29" x14ac:dyDescent="0.4">
      <c r="A19" s="43">
        <f t="shared" si="2"/>
        <v>2012</v>
      </c>
      <c r="B19" s="53">
        <v>40942</v>
      </c>
      <c r="C19" s="45">
        <v>2506.09</v>
      </c>
      <c r="D19" s="45">
        <f>VLOOKUP(B19,'H11001.CSI  中证全债'!$A$2:$B$2792,2,0)</f>
        <v>140.32</v>
      </c>
      <c r="E19" s="14">
        <f t="shared" si="3"/>
        <v>0</v>
      </c>
      <c r="F19" s="14">
        <f>IF(AND((B19-$B$2)&gt;123,OR(((G18*J18/C18*C19)/(G18*K18/D18*D19))&lt;(4/6),((G18*J18/C18*C19)/(G18*K18/D18*D19))&gt;(6/4))),COUNTIF($E$2:E19,1),0)</f>
        <v>0</v>
      </c>
      <c r="G19" s="21">
        <f t="shared" si="4"/>
        <v>20957.131589233904</v>
      </c>
      <c r="H19" s="12">
        <f t="shared" si="5"/>
        <v>4.3501846435871965</v>
      </c>
      <c r="I19" s="12">
        <f t="shared" si="6"/>
        <v>71.65890361877463</v>
      </c>
      <c r="J19" s="15">
        <f>IF(OR((ROW(F19)-MATCH(MAX($F$2:F19),$F$2:F19,0))=1,(ROW(F19)-MATCH(MAX($F$2:F19),$F$2:F19,0))&gt;123),IF(OR(((G18*J18/C18*C19)/(G18*K18/D18*D19))&lt;(4/6),((G18*J18/C18*C19)/(G18*K18/D18*D19))&gt;(6/4)),50%,((G18*J18/C18*C19)/((G18*K18/D18*D19)+(G18*J18/C18*C19)))),((G18*J18/C18*C19)/((G18*K18/D18*D19)+(G18*J18/C18*C19))))</f>
        <v>0.52020259485549036</v>
      </c>
      <c r="K19" s="18">
        <f t="shared" si="0"/>
        <v>0.47979740514450964</v>
      </c>
      <c r="L19" s="20">
        <f t="shared" si="1"/>
        <v>1.0842130225752495</v>
      </c>
      <c r="M19" s="51">
        <f>IF(AND((B19-$B$2)&gt;123,OR(((U18*R18/C18*C19)/(U18*S18/D18*D19))&lt;(4/6),((U18*R18/C18*C19)/(U18*S18/D18*D19))&gt;(6/4))),1,0)</f>
        <v>0</v>
      </c>
      <c r="N19" s="51">
        <f>IF(AND((B19-$B$2)&gt;123,OR(((U18*R18/C18*C19)/(U18*S18/D18*D19))&lt;(4/6),((U18*R18/C18*C19)/(U18*S18/D18*D19))&gt;(6/4))),COUNTIF($M$2:M19,1),0)</f>
        <v>0</v>
      </c>
      <c r="O19" s="51">
        <f>IF(OR((ROW(N19)-MATCH(MAX($N$2:N19),$N$2:N19,0))=1,(ROW(N19)-MATCH(MAX($N$2:N19),$N$2:N19,0))&gt;123),IF(OR(((U18*R18/C18*C19)/(U18*S18/D18*D19))&lt;(4/6),((U18*R18/C18*C19)/(U18*S18/D18*D19))&gt;(6/4)),1,0),0)</f>
        <v>0</v>
      </c>
      <c r="P19" s="47">
        <f>IF(O19=1,U18/2/C19,P18)</f>
        <v>4.3501846435871965</v>
      </c>
      <c r="Q19" s="47">
        <f>IF(O19=1,U18/2/D19,Q18)</f>
        <v>71.65890361877463</v>
      </c>
      <c r="R19" s="41">
        <f>P19*C19/U18</f>
        <v>0.52237304420655473</v>
      </c>
      <c r="S19" s="41">
        <f>Q19*D19/U18</f>
        <v>0.48179927129615313</v>
      </c>
      <c r="T19" s="41">
        <f t="shared" si="7"/>
        <v>1.0842130225752493</v>
      </c>
      <c r="U19" s="42">
        <f>P19*C19+Q19*D19</f>
        <v>20957.131589233893</v>
      </c>
      <c r="V19" s="25">
        <f>B19</f>
        <v>40942</v>
      </c>
      <c r="W19">
        <f>C19/C$2</f>
        <v>1.090195423344744</v>
      </c>
      <c r="X19">
        <f>D19/D$2</f>
        <v>1.0055177355786455</v>
      </c>
      <c r="Y19">
        <f t="shared" si="8"/>
        <v>1.0478565794616947</v>
      </c>
      <c r="AA19" s="15">
        <f t="shared" si="9"/>
        <v>7.9847544764422018E-3</v>
      </c>
      <c r="AB19" s="15">
        <f t="shared" si="10"/>
        <v>7.1270757608044022E-5</v>
      </c>
      <c r="AC19" s="15">
        <f t="shared" si="11"/>
        <v>4.1723155027078018E-3</v>
      </c>
    </row>
    <row r="20" spans="1:29" x14ac:dyDescent="0.4">
      <c r="A20" s="43">
        <f t="shared" si="2"/>
        <v>2012</v>
      </c>
      <c r="B20" s="53">
        <v>40945</v>
      </c>
      <c r="C20" s="45">
        <v>2504.3220000000001</v>
      </c>
      <c r="D20" s="45">
        <f>VLOOKUP(B20,'H11001.CSI  中证全债'!$A$2:$B$2792,2,0)</f>
        <v>140.21</v>
      </c>
      <c r="E20" s="14">
        <f t="shared" si="3"/>
        <v>0</v>
      </c>
      <c r="F20" s="14">
        <f>IF(AND((B20-$B$2)&gt;123,OR(((G19*J19/C19*C20)/(G19*K19/D19*D20))&lt;(4/6),((G19*J19/C19*C20)/(G19*K19/D19*D20))&gt;(6/4))),COUNTIF($E$2:E20,1),0)</f>
        <v>0</v>
      </c>
      <c r="G20" s="21">
        <f t="shared" si="4"/>
        <v>20941.557983385977</v>
      </c>
      <c r="H20" s="12">
        <f t="shared" si="5"/>
        <v>4.3501846435871965</v>
      </c>
      <c r="I20" s="12">
        <f t="shared" si="6"/>
        <v>71.65890361877463</v>
      </c>
      <c r="J20" s="15">
        <f>IF(OR((ROW(F20)-MATCH(MAX($F$2:F20),$F$2:F20,0))=1,(ROW(F20)-MATCH(MAX($F$2:F20),$F$2:F20,0))&gt;123),IF(OR(((G19*J19/C19*C20)/(G19*K19/D19*D20))&lt;(4/6),((G19*J19/C19*C20)/(G19*K19/D19*D20))&gt;(6/4)),50%,((G19*J19/C19*C20)/((G19*K19/D19*D20)+(G19*J19/C19*C20)))),((G19*J19/C19*C20)/((G19*K19/D19*D20)+(G19*J19/C19*C20))))</f>
        <v>0.52022218765387773</v>
      </c>
      <c r="K20" s="18">
        <f t="shared" si="0"/>
        <v>0.47977781234612227</v>
      </c>
      <c r="L20" s="20">
        <f t="shared" si="1"/>
        <v>1.0842981360684059</v>
      </c>
      <c r="M20" s="51">
        <f>IF(AND((B20-$B$2)&gt;123,OR(((U19*R19/C19*C20)/(U19*S19/D19*D20))&lt;(4/6),((U19*R19/C19*C20)/(U19*S19/D19*D20))&gt;(6/4))),1,0)</f>
        <v>0</v>
      </c>
      <c r="N20" s="51">
        <f>IF(AND((B20-$B$2)&gt;123,OR(((U19*R19/C19*C20)/(U19*S19/D19*D20))&lt;(4/6),((U19*R19/C19*C20)/(U19*S19/D19*D20))&gt;(6/4))),COUNTIF($M$2:M20,1),0)</f>
        <v>0</v>
      </c>
      <c r="O20" s="51">
        <f>IF(OR((ROW(N20)-MATCH(MAX($N$2:N20),$N$2:N20,0))=1,(ROW(N20)-MATCH(MAX($N$2:N20),$N$2:N20,0))&gt;123),IF(OR(((U19*R19/C19*C20)/(U19*S19/D19*D20))&lt;(4/6),((U19*R19/C19*C20)/(U19*S19/D19*D20))&gt;(6/4)),1,0),0)</f>
        <v>0</v>
      </c>
      <c r="P20" s="47">
        <f>IF(O20=1,U19/2/C20,P19)</f>
        <v>4.3501846435871965</v>
      </c>
      <c r="Q20" s="47">
        <f>IF(O20=1,U19/2/D20,Q19)</f>
        <v>71.65890361877463</v>
      </c>
      <c r="R20" s="41">
        <f>P20*C20/U19</f>
        <v>0.51983560157603736</v>
      </c>
      <c r="S20" s="41">
        <f>Q20*D20/U19</f>
        <v>0.47942128118095573</v>
      </c>
      <c r="T20" s="41">
        <f t="shared" si="7"/>
        <v>1.0842981360684059</v>
      </c>
      <c r="U20" s="42">
        <f>P20*C20+Q20*D20</f>
        <v>20941.557983385967</v>
      </c>
      <c r="V20" s="25">
        <f>B20</f>
        <v>40945</v>
      </c>
      <c r="W20">
        <f>C20/C$2</f>
        <v>1.0894263106997577</v>
      </c>
      <c r="X20">
        <f>D20/D$2</f>
        <v>1.0047294876388391</v>
      </c>
      <c r="Y20">
        <f t="shared" si="8"/>
        <v>1.0470778991692984</v>
      </c>
      <c r="AA20" s="15">
        <f t="shared" si="9"/>
        <v>-7.0548144719462247E-4</v>
      </c>
      <c r="AB20" s="15">
        <f t="shared" si="10"/>
        <v>-7.8392246294178847E-4</v>
      </c>
      <c r="AC20" s="15">
        <f t="shared" si="11"/>
        <v>-7.4311724300701876E-4</v>
      </c>
    </row>
    <row r="21" spans="1:29" x14ac:dyDescent="0.4">
      <c r="A21" s="43">
        <f t="shared" si="2"/>
        <v>2012</v>
      </c>
      <c r="B21" s="53">
        <v>40946</v>
      </c>
      <c r="C21" s="45">
        <v>2457.9540000000002</v>
      </c>
      <c r="D21" s="45">
        <f>VLOOKUP(B21,'H11001.CSI  中证全债'!$A$2:$B$2792,2,0)</f>
        <v>140.19</v>
      </c>
      <c r="E21" s="14">
        <f t="shared" si="3"/>
        <v>0</v>
      </c>
      <c r="F21" s="14">
        <f>IF(AND((B21-$B$2)&gt;123,OR(((G20*J20/C20*C21)/(G20*K20/D20*D21))&lt;(4/6),((G20*J20/C20*C21)/(G20*K20/D20*D21))&gt;(6/4))),COUNTIF($E$2:E21,1),0)</f>
        <v>0</v>
      </c>
      <c r="G21" s="21">
        <f t="shared" si="4"/>
        <v>20738.41544375975</v>
      </c>
      <c r="H21" s="12">
        <f t="shared" si="5"/>
        <v>4.3501846435871965</v>
      </c>
      <c r="I21" s="12">
        <f t="shared" si="6"/>
        <v>71.65890361877463</v>
      </c>
      <c r="J21" s="15">
        <f>IF(OR((ROW(F21)-MATCH(MAX($F$2:F21),$F$2:F21,0))=1,(ROW(F21)-MATCH(MAX($F$2:F21),$F$2:F21,0))&gt;123),IF(OR(((G20*J20/C20*C21)/(G20*K20/D20*D21))&lt;(4/6),((G20*J20/C20*C21)/(G20*K20/D20*D21))&gt;(6/4)),50%,((G20*J20/C20*C21)/((G20*K20/D20*D21)+(G20*J20/C20*C21)))),((G20*J20/C20*C21)/((G20*K20/D20*D21)+(G20*J20/C20*C21))))</f>
        <v>0.51559164558356607</v>
      </c>
      <c r="K21" s="18">
        <f t="shared" si="0"/>
        <v>0.48440835441643393</v>
      </c>
      <c r="L21" s="20">
        <f t="shared" si="1"/>
        <v>1.0643739747319152</v>
      </c>
      <c r="M21" s="51">
        <f>IF(AND((B21-$B$2)&gt;123,OR(((U20*R20/C20*C21)/(U20*S20/D20*D21))&lt;(4/6),((U20*R20/C20*C21)/(U20*S20/D20*D21))&gt;(6/4))),1,0)</f>
        <v>0</v>
      </c>
      <c r="N21" s="51">
        <f>IF(AND((B21-$B$2)&gt;123,OR(((U20*R20/C20*C21)/(U20*S20/D20*D21))&lt;(4/6),((U20*R20/C20*C21)/(U20*S20/D20*D21))&gt;(6/4))),COUNTIF($M$2:M21,1),0)</f>
        <v>0</v>
      </c>
      <c r="O21" s="51">
        <f>IF(OR((ROW(N21)-MATCH(MAX($N$2:N21),$N$2:N21,0))=1,(ROW(N21)-MATCH(MAX($N$2:N21),$N$2:N21,0))&gt;123),IF(OR(((U20*R20/C20*C21)/(U20*S20/D20*D21))&lt;(4/6),((U20*R20/C20*C21)/(U20*S20/D20*D21))&gt;(6/4)),1,0),0)</f>
        <v>0</v>
      </c>
      <c r="P21" s="47">
        <f>IF(O21=1,U20/2/C21,P20)</f>
        <v>4.3501846435871965</v>
      </c>
      <c r="Q21" s="47">
        <f>IF(O21=1,U20/2/D21,Q20)</f>
        <v>71.65890361877463</v>
      </c>
      <c r="R21" s="41">
        <f>P21*C21/U20</f>
        <v>0.51059017451933075</v>
      </c>
      <c r="S21" s="41">
        <f>Q21*D21/U20</f>
        <v>0.47970937531419217</v>
      </c>
      <c r="T21" s="41">
        <f t="shared" si="7"/>
        <v>1.0643739747319152</v>
      </c>
      <c r="U21" s="42">
        <f>P21*C21+Q21*D21</f>
        <v>20738.415443759739</v>
      </c>
      <c r="V21" s="25">
        <f>B21</f>
        <v>40946</v>
      </c>
      <c r="W21">
        <f>C21/C$2</f>
        <v>1.0692553745443725</v>
      </c>
      <c r="X21">
        <f>D21/D$2</f>
        <v>1.0045861698316014</v>
      </c>
      <c r="Y21">
        <f t="shared" si="8"/>
        <v>1.0369207721879869</v>
      </c>
      <c r="AA21" s="15">
        <f t="shared" si="9"/>
        <v>-1.8515190937906656E-2</v>
      </c>
      <c r="AB21" s="15">
        <f t="shared" si="10"/>
        <v>-1.4264317809009608E-4</v>
      </c>
      <c r="AC21" s="15">
        <f t="shared" si="11"/>
        <v>-9.700450166477248E-3</v>
      </c>
    </row>
    <row r="22" spans="1:29" x14ac:dyDescent="0.4">
      <c r="A22" s="43">
        <f t="shared" si="2"/>
        <v>2012</v>
      </c>
      <c r="B22" s="53">
        <v>40947</v>
      </c>
      <c r="C22" s="45">
        <v>2528.2359999999999</v>
      </c>
      <c r="D22" s="45">
        <f>VLOOKUP(B22,'H11001.CSI  中证全债'!$A$2:$B$2792,2,0)</f>
        <v>139.97999999999999</v>
      </c>
      <c r="E22" s="14">
        <f t="shared" si="3"/>
        <v>0</v>
      </c>
      <c r="F22" s="14">
        <f>IF(AND((B22-$B$2)&gt;123,OR(((G21*J21/C21*C22)/(G21*K21/D21*D22))&lt;(4/6),((G21*J21/C21*C22)/(G21*K21/D21*D22))&gt;(6/4))),COUNTIF($E$2:E22,1),0)</f>
        <v>0</v>
      </c>
      <c r="G22" s="21">
        <f t="shared" si="4"/>
        <v>21029.106751120402</v>
      </c>
      <c r="H22" s="12">
        <f t="shared" si="5"/>
        <v>4.3501846435871965</v>
      </c>
      <c r="I22" s="12">
        <f t="shared" si="6"/>
        <v>71.65890361877463</v>
      </c>
      <c r="J22" s="15">
        <f>IF(OR((ROW(F22)-MATCH(MAX($F$2:F22),$F$2:F22,0))=1,(ROW(F22)-MATCH(MAX($F$2:F22),$F$2:F22,0))&gt;123),IF(OR(((G21*J21/C21*C22)/(G21*K21/D21*D22))&lt;(4/6),((G21*J21/C21*C22)/(G21*K21/D21*D22))&gt;(6/4)),50%,((G21*J21/C21*C22)/((G21*K21/D21*D22)+(G21*J21/C21*C22)))),((G21*J21/C21*C22)/((G21*K21/D21*D22)+(G21*J21/C21*C22))))</f>
        <v>0.52300335685814858</v>
      </c>
      <c r="K22" s="18">
        <f t="shared" si="0"/>
        <v>0.47699664314185142</v>
      </c>
      <c r="L22" s="20">
        <f t="shared" si="1"/>
        <v>1.0964508123437999</v>
      </c>
      <c r="M22" s="51">
        <f>IF(AND((B22-$B$2)&gt;123,OR(((U21*R21/C21*C22)/(U21*S21/D21*D22))&lt;(4/6),((U21*R21/C21*C22)/(U21*S21/D21*D22))&gt;(6/4))),1,0)</f>
        <v>0</v>
      </c>
      <c r="N22" s="51">
        <f>IF(AND((B22-$B$2)&gt;123,OR(((U21*R21/C21*C22)/(U21*S21/D21*D22))&lt;(4/6),((U21*R21/C21*C22)/(U21*S21/D21*D22))&gt;(6/4))),COUNTIF($M$2:M22,1),0)</f>
        <v>0</v>
      </c>
      <c r="O22" s="51">
        <f>IF(OR((ROW(N22)-MATCH(MAX($N$2:N22),$N$2:N22,0))=1,(ROW(N22)-MATCH(MAX($N$2:N22),$N$2:N22,0))&gt;123),IF(OR(((U21*R21/C21*C22)/(U21*S21/D21*D22))&lt;(4/6),((U21*R21/C21*C22)/(U21*S21/D21*D22))&gt;(6/4)),1,0),0)</f>
        <v>0</v>
      </c>
      <c r="P22" s="47">
        <f>IF(O22=1,U21/2/C22,P21)</f>
        <v>4.3501846435871965</v>
      </c>
      <c r="Q22" s="47">
        <f>IF(O22=1,U21/2/D22,Q21)</f>
        <v>71.65890361877463</v>
      </c>
      <c r="R22" s="41">
        <f>P22*C22/U21</f>
        <v>0.53033431856886359</v>
      </c>
      <c r="S22" s="41">
        <f>Q22*D22/U21</f>
        <v>0.48368272666532869</v>
      </c>
      <c r="T22" s="41">
        <f t="shared" si="7"/>
        <v>1.0964508123437995</v>
      </c>
      <c r="U22" s="42">
        <f>P22*C22+Q22*D22</f>
        <v>21029.106751120391</v>
      </c>
      <c r="V22" s="25">
        <f>B22</f>
        <v>40947</v>
      </c>
      <c r="W22">
        <f>C22/C$2</f>
        <v>1.099829342256432</v>
      </c>
      <c r="X22">
        <f>D22/D$2</f>
        <v>1.0030813328556072</v>
      </c>
      <c r="Y22">
        <f t="shared" si="8"/>
        <v>1.0514553375560196</v>
      </c>
      <c r="AA22" s="15">
        <f t="shared" si="9"/>
        <v>2.8593700288939594E-2</v>
      </c>
      <c r="AB22" s="15">
        <f t="shared" si="10"/>
        <v>-1.4979670447249349E-3</v>
      </c>
      <c r="AC22" s="15">
        <f t="shared" si="11"/>
        <v>1.4017045234192338E-2</v>
      </c>
    </row>
    <row r="23" spans="1:29" x14ac:dyDescent="0.4">
      <c r="A23" s="43">
        <f t="shared" si="2"/>
        <v>2012</v>
      </c>
      <c r="B23" s="53">
        <v>40948</v>
      </c>
      <c r="C23" s="45">
        <v>2529.2310000000002</v>
      </c>
      <c r="D23" s="45">
        <f>VLOOKUP(B23,'H11001.CSI  中证全债'!$A$2:$B$2792,2,0)</f>
        <v>139.71</v>
      </c>
      <c r="E23" s="14">
        <f t="shared" si="3"/>
        <v>0</v>
      </c>
      <c r="F23" s="14">
        <f>IF(AND((B23-$B$2)&gt;123,OR(((G22*J22/C22*C23)/(G22*K22/D22*D23))&lt;(4/6),((G22*J22/C22*C23)/(G22*K22/D22*D23))&gt;(6/4))),COUNTIF($E$2:E23,1),0)</f>
        <v>0</v>
      </c>
      <c r="G23" s="21">
        <f t="shared" si="4"/>
        <v>21014.087280863707</v>
      </c>
      <c r="H23" s="12">
        <f t="shared" si="5"/>
        <v>4.3501846435871965</v>
      </c>
      <c r="I23" s="12">
        <f t="shared" si="6"/>
        <v>71.65890361877463</v>
      </c>
      <c r="J23" s="15">
        <f>IF(OR((ROW(F23)-MATCH(MAX($F$2:F23),$F$2:F23,0))=1,(ROW(F23)-MATCH(MAX($F$2:F23),$F$2:F23,0))&gt;123),IF(OR(((G22*J22/C22*C23)/(G22*K22/D22*D23))&lt;(4/6),((G22*J22/C22*C23)/(G22*K22/D22*D23))&gt;(6/4)),50%,((G22*J22/C22*C23)/((G22*K22/D22*D23)+(G22*J22/C22*C23)))),((G22*J22/C22*C23)/((G22*K22/D22*D23)+(G22*J22/C22*C23))))</f>
        <v>0.52358314254762506</v>
      </c>
      <c r="K23" s="18">
        <f t="shared" si="0"/>
        <v>0.47641685745237494</v>
      </c>
      <c r="L23" s="20">
        <f t="shared" si="1"/>
        <v>1.0990021330216366</v>
      </c>
      <c r="M23" s="51">
        <f>IF(AND((B23-$B$2)&gt;123,OR(((U22*R22/C22*C23)/(U22*S22/D22*D23))&lt;(4/6),((U22*R22/C22*C23)/(U22*S22/D22*D23))&gt;(6/4))),1,0)</f>
        <v>0</v>
      </c>
      <c r="N23" s="51">
        <f>IF(AND((B23-$B$2)&gt;123,OR(((U22*R22/C22*C23)/(U22*S22/D22*D23))&lt;(4/6),((U22*R22/C22*C23)/(U22*S22/D22*D23))&gt;(6/4))),COUNTIF($M$2:M23,1),0)</f>
        <v>0</v>
      </c>
      <c r="O23" s="51">
        <f>IF(OR((ROW(N23)-MATCH(MAX($N$2:N23),$N$2:N23,0))=1,(ROW(N23)-MATCH(MAX($N$2:N23),$N$2:N23,0))&gt;123),IF(OR(((U22*R22/C22*C23)/(U22*S22/D22*D23))&lt;(4/6),((U22*R22/C22*C23)/(U22*S22/D22*D23))&gt;(6/4)),1,0),0)</f>
        <v>0</v>
      </c>
      <c r="P23" s="47">
        <f>IF(O23=1,U22/2/C23,P22)</f>
        <v>4.3501846435871965</v>
      </c>
      <c r="Q23" s="47">
        <f>IF(O23=1,U22/2/D23,Q22)</f>
        <v>71.65890361877463</v>
      </c>
      <c r="R23" s="41">
        <f>P23*C23/U22</f>
        <v>0.52320918746101719</v>
      </c>
      <c r="S23" s="41">
        <f>Q23*D23/U22</f>
        <v>0.47607658960814453</v>
      </c>
      <c r="T23" s="41">
        <f t="shared" si="7"/>
        <v>1.0990021330216366</v>
      </c>
      <c r="U23" s="42">
        <f>P23*C23+Q23*D23</f>
        <v>21014.087280863692</v>
      </c>
      <c r="V23" s="25">
        <f>B23</f>
        <v>40948</v>
      </c>
      <c r="W23">
        <f>C23/C$2</f>
        <v>1.1002621856284691</v>
      </c>
      <c r="X23">
        <f>D23/D$2</f>
        <v>1.0011465424579005</v>
      </c>
      <c r="Y23">
        <f t="shared" si="8"/>
        <v>1.0507043640431846</v>
      </c>
      <c r="AA23" s="15">
        <f t="shared" si="9"/>
        <v>3.9355503204618891E-4</v>
      </c>
      <c r="AB23" s="15">
        <f t="shared" si="10"/>
        <v>-1.9288469781395534E-3</v>
      </c>
      <c r="AC23" s="15">
        <f t="shared" si="11"/>
        <v>-7.1422293083844846E-4</v>
      </c>
    </row>
    <row r="24" spans="1:29" x14ac:dyDescent="0.4">
      <c r="A24" s="43">
        <f t="shared" si="2"/>
        <v>2012</v>
      </c>
      <c r="B24" s="53">
        <v>40949</v>
      </c>
      <c r="C24" s="45">
        <v>2533.6239999999998</v>
      </c>
      <c r="D24" s="45">
        <f>VLOOKUP(B24,'H11001.CSI  中证全债'!$A$2:$B$2792,2,0)</f>
        <v>139.83000000000001</v>
      </c>
      <c r="E24" s="14">
        <f t="shared" si="3"/>
        <v>0</v>
      </c>
      <c r="F24" s="14">
        <f>IF(AND((B24-$B$2)&gt;123,OR(((G23*J23/C23*C24)/(G23*K23/D23*D24))&lt;(4/6),((G23*J23/C23*C24)/(G23*K23/D23*D24))&gt;(6/4))),COUNTIF($E$2:E24,1),0)</f>
        <v>0</v>
      </c>
      <c r="G24" s="21">
        <f t="shared" si="4"/>
        <v>21041.796710437236</v>
      </c>
      <c r="H24" s="12">
        <f t="shared" si="5"/>
        <v>4.3501846435871965</v>
      </c>
      <c r="I24" s="12">
        <f t="shared" si="6"/>
        <v>71.65890361877463</v>
      </c>
      <c r="J24" s="15">
        <f>IF(OR((ROW(F24)-MATCH(MAX($F$2:F24),$F$2:F24,0))=1,(ROW(F24)-MATCH(MAX($F$2:F24),$F$2:F24,0))&gt;123),IF(OR(((G23*J23/C23*C24)/(G23*K23/D23*D24))&lt;(4/6),((G23*J23/C23*C24)/(G23*K23/D23*D24))&gt;(6/4)),50%,((G23*J23/C23*C24)/((G23*K23/D23*D24)+(G23*J23/C23*C24)))),((G23*J23/C23*C24)/((G23*K23/D23*D24)+(G23*J23/C23*C24))))</f>
        <v>0.52380185822995473</v>
      </c>
      <c r="K24" s="18">
        <f t="shared" si="0"/>
        <v>0.47619814177004527</v>
      </c>
      <c r="L24" s="20">
        <f t="shared" si="1"/>
        <v>1.0999661953382782</v>
      </c>
      <c r="M24" s="51">
        <f>IF(AND((B24-$B$2)&gt;123,OR(((U23*R23/C23*C24)/(U23*S23/D23*D24))&lt;(4/6),((U23*R23/C23*C24)/(U23*S23/D23*D24))&gt;(6/4))),1,0)</f>
        <v>0</v>
      </c>
      <c r="N24" s="51">
        <f>IF(AND((B24-$B$2)&gt;123,OR(((U23*R23/C23*C24)/(U23*S23/D23*D24))&lt;(4/6),((U23*R23/C23*C24)/(U23*S23/D23*D24))&gt;(6/4))),COUNTIF($M$2:M24,1),0)</f>
        <v>0</v>
      </c>
      <c r="O24" s="51">
        <f>IF(OR((ROW(N24)-MATCH(MAX($N$2:N24),$N$2:N24,0))=1,(ROW(N24)-MATCH(MAX($N$2:N24),$N$2:N24,0))&gt;123),IF(OR(((U23*R23/C23*C24)/(U23*S23/D23*D24))&lt;(4/6),((U23*R23/C23*C24)/(U23*S23/D23*D24))&gt;(6/4)),1,0),0)</f>
        <v>0</v>
      </c>
      <c r="P24" s="47">
        <f>IF(O24=1,U23/2/C24,P23)</f>
        <v>4.3501846435871965</v>
      </c>
      <c r="Q24" s="47">
        <f>IF(O24=1,U23/2/D24,Q23)</f>
        <v>71.65890361877463</v>
      </c>
      <c r="R24" s="41">
        <f>P24*C24/U23</f>
        <v>0.52449254969359616</v>
      </c>
      <c r="S24" s="41">
        <f>Q24*D24/U23</f>
        <v>0.4768260623975778</v>
      </c>
      <c r="T24" s="41">
        <f t="shared" si="7"/>
        <v>1.0999661953382784</v>
      </c>
      <c r="U24" s="42">
        <f>P24*C24+Q24*D24</f>
        <v>21041.796710437222</v>
      </c>
      <c r="V24" s="25">
        <f>B24</f>
        <v>40949</v>
      </c>
      <c r="W24">
        <f>C24/C$2</f>
        <v>1.1021732217423967</v>
      </c>
      <c r="X24">
        <f>D24/D$2</f>
        <v>1.0020064493013257</v>
      </c>
      <c r="Y24">
        <f t="shared" si="8"/>
        <v>1.0520898355218611</v>
      </c>
      <c r="AA24" s="15">
        <f t="shared" si="9"/>
        <v>1.7368915690181286E-3</v>
      </c>
      <c r="AB24" s="15">
        <f t="shared" si="10"/>
        <v>8.5892205282367406E-4</v>
      </c>
      <c r="AC24" s="15">
        <f t="shared" si="11"/>
        <v>1.3186120911738985E-3</v>
      </c>
    </row>
    <row r="25" spans="1:29" x14ac:dyDescent="0.4">
      <c r="A25" s="43">
        <f t="shared" si="2"/>
        <v>2012</v>
      </c>
      <c r="B25" s="53">
        <v>40952</v>
      </c>
      <c r="C25" s="45">
        <v>2531.9810000000002</v>
      </c>
      <c r="D25" s="45">
        <f>VLOOKUP(B25,'H11001.CSI  中证全债'!$A$2:$B$2792,2,0)</f>
        <v>140.04</v>
      </c>
      <c r="E25" s="14">
        <f t="shared" si="3"/>
        <v>0</v>
      </c>
      <c r="F25" s="14">
        <f>IF(AND((B25-$B$2)&gt;123,OR(((G24*J24/C24*C25)/(G24*K24/D24*D25))&lt;(4/6),((G24*J24/C24*C25)/(G24*K24/D24*D25))&gt;(6/4))),COUNTIF($E$2:E25,1),0)</f>
        <v>0</v>
      </c>
      <c r="G25" s="21">
        <f t="shared" si="4"/>
        <v>21049.697726827766</v>
      </c>
      <c r="H25" s="12">
        <f t="shared" si="5"/>
        <v>4.3501846435871965</v>
      </c>
      <c r="I25" s="12">
        <f t="shared" si="6"/>
        <v>71.65890361877463</v>
      </c>
      <c r="J25" s="15">
        <f>IF(OR((ROW(F25)-MATCH(MAX($F$2:F25),$F$2:F25,0))=1,(ROW(F25)-MATCH(MAX($F$2:F25),$F$2:F25,0))&gt;123),IF(OR(((G24*J24/C24*C25)/(G24*K24/D24*D25))&lt;(4/6),((G24*J24/C24*C25)/(G24*K24/D24*D25))&gt;(6/4)),50%,((G24*J24/C24*C25)/((G24*K24/D24*D25)+(G24*J24/C24*C25)))),((G24*J24/C24*C25)/((G24*K24/D24*D25)+(G24*J24/C24*C25))))</f>
        <v>0.5232657022916064</v>
      </c>
      <c r="K25" s="18">
        <f t="shared" si="0"/>
        <v>0.4767342977083936</v>
      </c>
      <c r="L25" s="20">
        <f t="shared" si="1"/>
        <v>1.0976044828469105</v>
      </c>
      <c r="M25" s="51">
        <f>IF(AND((B25-$B$2)&gt;123,OR(((U24*R24/C24*C25)/(U24*S24/D24*D25))&lt;(4/6),((U24*R24/C24*C25)/(U24*S24/D24*D25))&gt;(6/4))),1,0)</f>
        <v>0</v>
      </c>
      <c r="N25" s="51">
        <f>IF(AND((B25-$B$2)&gt;123,OR(((U24*R24/C24*C25)/(U24*S24/D24*D25))&lt;(4/6),((U24*R24/C24*C25)/(U24*S24/D24*D25))&gt;(6/4))),COUNTIF($M$2:M25,1),0)</f>
        <v>0</v>
      </c>
      <c r="O25" s="51">
        <f>IF(OR((ROW(N25)-MATCH(MAX($N$2:N25),$N$2:N25,0))=1,(ROW(N25)-MATCH(MAX($N$2:N25),$N$2:N25,0))&gt;123),IF(OR(((U24*R24/C24*C25)/(U24*S24/D24*D25))&lt;(4/6),((U24*R24/C24*C25)/(U24*S24/D24*D25))&gt;(6/4)),1,0),0)</f>
        <v>0</v>
      </c>
      <c r="P25" s="47">
        <f>IF(O25=1,U24/2/C25,P24)</f>
        <v>4.3501846435871965</v>
      </c>
      <c r="Q25" s="47">
        <f>IF(O25=1,U24/2/D25,Q24)</f>
        <v>71.65890361877463</v>
      </c>
      <c r="R25" s="41">
        <f>P25*C25/U24</f>
        <v>0.52346218412950751</v>
      </c>
      <c r="S25" s="41">
        <f>Q25*D25/U24</f>
        <v>0.47691330739810578</v>
      </c>
      <c r="T25" s="41">
        <f t="shared" si="7"/>
        <v>1.0976044828469105</v>
      </c>
      <c r="U25" s="42">
        <f>P25*C25+Q25*D25</f>
        <v>21049.697726827751</v>
      </c>
      <c r="V25" s="25">
        <f>B25</f>
        <v>40952</v>
      </c>
      <c r="W25">
        <f>C25/C$2</f>
        <v>1.1014584864054555</v>
      </c>
      <c r="X25">
        <f>D25/D$2</f>
        <v>1.0035112862773199</v>
      </c>
      <c r="Y25">
        <f t="shared" si="8"/>
        <v>1.0524848863413876</v>
      </c>
      <c r="AA25" s="15">
        <f t="shared" si="9"/>
        <v>-6.4847822723479442E-4</v>
      </c>
      <c r="AB25" s="15">
        <f t="shared" si="10"/>
        <v>1.5018236429951148E-3</v>
      </c>
      <c r="AC25" s="15">
        <f t="shared" si="11"/>
        <v>3.7549152761329196E-4</v>
      </c>
    </row>
    <row r="26" spans="1:29" x14ac:dyDescent="0.4">
      <c r="A26" s="43">
        <f t="shared" si="2"/>
        <v>2012</v>
      </c>
      <c r="B26" s="53">
        <v>40953</v>
      </c>
      <c r="C26" s="45">
        <v>2522.107</v>
      </c>
      <c r="D26" s="45">
        <f>VLOOKUP(B26,'H11001.CSI  中证全债'!$A$2:$B$2792,2,0)</f>
        <v>140.05000000000001</v>
      </c>
      <c r="E26" s="14">
        <f t="shared" si="3"/>
        <v>0</v>
      </c>
      <c r="F26" s="14">
        <f>IF(AND((B26-$B$2)&gt;123,OR(((G25*J25/C25*C26)/(G25*K25/D25*D26))&lt;(4/6),((G25*J25/C25*C26)/(G25*K25/D25*D26))&gt;(6/4))),COUNTIF($E$2:E26,1),0)</f>
        <v>0</v>
      </c>
      <c r="G26" s="21">
        <f t="shared" si="4"/>
        <v>21007.460592693176</v>
      </c>
      <c r="H26" s="12">
        <f t="shared" si="5"/>
        <v>4.3501846435871965</v>
      </c>
      <c r="I26" s="12">
        <f t="shared" si="6"/>
        <v>71.65890361877463</v>
      </c>
      <c r="J26" s="15">
        <f>IF(OR((ROW(F26)-MATCH(MAX($F$2:F26),$F$2:F26,0))=1,(ROW(F26)-MATCH(MAX($F$2:F26),$F$2:F26,0))&gt;123),IF(OR(((G25*J25/C25*C26)/(G25*K25/D25*D26))&lt;(4/6),((G25*J25/C25*C26)/(G25*K25/D25*D26))&gt;(6/4)),50%,((G25*J25/C25*C26)/((G25*K25/D25*D26)+(G25*J25/C25*C26)))),((G25*J25/C25*C26)/((G25*K25/D25*D26)+(G25*J25/C25*C26))))</f>
        <v>0.52227307972196979</v>
      </c>
      <c r="K26" s="18">
        <f t="shared" si="0"/>
        <v>0.47772692027803021</v>
      </c>
      <c r="L26" s="20">
        <f t="shared" si="1"/>
        <v>1.0932460733383296</v>
      </c>
      <c r="M26" s="51">
        <f>IF(AND((B26-$B$2)&gt;123,OR(((U25*R25/C25*C26)/(U25*S25/D25*D26))&lt;(4/6),((U25*R25/C25*C26)/(U25*S25/D25*D26))&gt;(6/4))),1,0)</f>
        <v>0</v>
      </c>
      <c r="N26" s="51">
        <f>IF(AND((B26-$B$2)&gt;123,OR(((U25*R25/C25*C26)/(U25*S25/D25*D26))&lt;(4/6),((U25*R25/C25*C26)/(U25*S25/D25*D26))&gt;(6/4))),COUNTIF($M$2:M26,1),0)</f>
        <v>0</v>
      </c>
      <c r="O26" s="51">
        <f>IF(OR((ROW(N26)-MATCH(MAX($N$2:N26),$N$2:N26,0))=1,(ROW(N26)-MATCH(MAX($N$2:N26),$N$2:N26,0))&gt;123),IF(OR(((U25*R25/C25*C26)/(U25*S25/D25*D26))&lt;(4/6),((U25*R25/C25*C26)/(U25*S25/D25*D26))&gt;(6/4)),1,0),0)</f>
        <v>0</v>
      </c>
      <c r="P26" s="47">
        <f>IF(O26=1,U25/2/C26,P25)</f>
        <v>4.3501846435871965</v>
      </c>
      <c r="Q26" s="47">
        <f>IF(O26=1,U25/2/D26,Q25)</f>
        <v>71.65890361877463</v>
      </c>
      <c r="R26" s="41">
        <f>P26*C26/U25</f>
        <v>0.5212251160690291</v>
      </c>
      <c r="S26" s="41">
        <f>Q26*D26/U25</f>
        <v>0.47676834043173766</v>
      </c>
      <c r="T26" s="41">
        <f t="shared" si="7"/>
        <v>1.0932460733383296</v>
      </c>
      <c r="U26" s="42">
        <f>P26*C26+Q26*D26</f>
        <v>21007.460592693162</v>
      </c>
      <c r="V26" s="25">
        <f>B26</f>
        <v>40953</v>
      </c>
      <c r="W26">
        <f>C26/C$2</f>
        <v>1.0971631140883773</v>
      </c>
      <c r="X26">
        <f>D26/D$2</f>
        <v>1.0035829451809388</v>
      </c>
      <c r="Y26">
        <f t="shared" si="8"/>
        <v>1.0503730296346581</v>
      </c>
      <c r="AA26" s="15">
        <f t="shared" si="9"/>
        <v>-3.8997133074855084E-3</v>
      </c>
      <c r="AB26" s="15">
        <f t="shared" si="10"/>
        <v>7.1408169094677731E-5</v>
      </c>
      <c r="AC26" s="15">
        <f t="shared" si="11"/>
        <v>-2.0065434992332376E-3</v>
      </c>
    </row>
    <row r="27" spans="1:29" x14ac:dyDescent="0.4">
      <c r="A27" s="43">
        <f t="shared" si="2"/>
        <v>2012</v>
      </c>
      <c r="B27" s="53">
        <v>40954</v>
      </c>
      <c r="C27" s="45">
        <v>2549.607</v>
      </c>
      <c r="D27" s="45">
        <f>VLOOKUP(B27,'H11001.CSI  中证全债'!$A$2:$B$2792,2,0)</f>
        <v>139.99</v>
      </c>
      <c r="E27" s="14">
        <f t="shared" si="3"/>
        <v>0</v>
      </c>
      <c r="F27" s="14">
        <f>IF(AND((B27-$B$2)&gt;123,OR(((G26*J26/C26*C27)/(G26*K26/D26*D27))&lt;(4/6),((G26*J26/C26*C27)/(G26*K26/D26*D27))&gt;(6/4))),COUNTIF($E$2:E27,1),0)</f>
        <v>0</v>
      </c>
      <c r="G27" s="21">
        <f t="shared" si="4"/>
        <v>21122.791136174696</v>
      </c>
      <c r="H27" s="12">
        <f t="shared" si="5"/>
        <v>4.3501846435871965</v>
      </c>
      <c r="I27" s="12">
        <f t="shared" si="6"/>
        <v>71.65890361877463</v>
      </c>
      <c r="J27" s="15">
        <f>IF(OR((ROW(F27)-MATCH(MAX($F$2:F27),$F$2:F27,0))=1,(ROW(F27)-MATCH(MAX($F$2:F27),$F$2:F27,0))&gt;123),IF(OR(((G26*J26/C26*C27)/(G26*K26/D26*D27))&lt;(4/6),((G26*J26/C26*C27)/(G26*K26/D26*D27))&gt;(6/4)),50%,((G26*J26/C26*C27)/((G26*K26/D26*D27)+(G26*J26/C26*C27)))),((G26*J26/C26*C27)/((G26*K26/D26*D27)+(G26*J26/C26*C27))))</f>
        <v>0.52508502058649054</v>
      </c>
      <c r="K27" s="18">
        <f t="shared" si="0"/>
        <v>0.47491497941350946</v>
      </c>
      <c r="L27" s="20">
        <f t="shared" si="1"/>
        <v>1.105640047898548</v>
      </c>
      <c r="M27" s="51">
        <f>IF(AND((B27-$B$2)&gt;123,OR(((U26*R26/C26*C27)/(U26*S26/D26*D27))&lt;(4/6),((U26*R26/C26*C27)/(U26*S26/D26*D27))&gt;(6/4))),1,0)</f>
        <v>0</v>
      </c>
      <c r="N27" s="51">
        <f>IF(AND((B27-$B$2)&gt;123,OR(((U26*R26/C26*C27)/(U26*S26/D26*D27))&lt;(4/6),((U26*R26/C26*C27)/(U26*S26/D26*D27))&gt;(6/4))),COUNTIF($M$2:M27,1),0)</f>
        <v>0</v>
      </c>
      <c r="O27" s="51">
        <f>IF(OR((ROW(N27)-MATCH(MAX($N$2:N27),$N$2:N27,0))=1,(ROW(N27)-MATCH(MAX($N$2:N27),$N$2:N27,0))&gt;123),IF(OR(((U26*R26/C26*C27)/(U26*S26/D26*D27))&lt;(4/6),((U26*R26/C26*C27)/(U26*S26/D26*D27))&gt;(6/4)),1,0),0)</f>
        <v>0</v>
      </c>
      <c r="P27" s="47">
        <f>IF(O27=1,U26/2/C27,P26)</f>
        <v>4.3501846435871965</v>
      </c>
      <c r="Q27" s="47">
        <f>IF(O27=1,U26/2/D27,Q26)</f>
        <v>71.65890361877463</v>
      </c>
      <c r="R27" s="41">
        <f>P27*C27/U26</f>
        <v>0.52796772697220706</v>
      </c>
      <c r="S27" s="41">
        <f>Q27*D27/U26</f>
        <v>0.47752225326470155</v>
      </c>
      <c r="T27" s="41">
        <f t="shared" si="7"/>
        <v>1.1056400478985478</v>
      </c>
      <c r="U27" s="42">
        <f>P27*C27+Q27*D27</f>
        <v>21122.791136174681</v>
      </c>
      <c r="V27" s="25">
        <f>B27</f>
        <v>40954</v>
      </c>
      <c r="W27">
        <f>C27/C$2</f>
        <v>1.1091261218582422</v>
      </c>
      <c r="X27">
        <f>D27/D$2</f>
        <v>1.0031529917592261</v>
      </c>
      <c r="Y27">
        <f t="shared" si="8"/>
        <v>1.0561395568087339</v>
      </c>
      <c r="AA27" s="15">
        <f t="shared" si="9"/>
        <v>1.0903581806799068E-2</v>
      </c>
      <c r="AB27" s="15">
        <f t="shared" si="10"/>
        <v>-4.2841842199214941E-4</v>
      </c>
      <c r="AC27" s="15">
        <f t="shared" si="11"/>
        <v>5.4899802369083872E-3</v>
      </c>
    </row>
    <row r="28" spans="1:29" x14ac:dyDescent="0.4">
      <c r="A28" s="43">
        <f t="shared" si="2"/>
        <v>2012</v>
      </c>
      <c r="B28" s="53">
        <v>40955</v>
      </c>
      <c r="C28" s="45">
        <v>2536.0740000000001</v>
      </c>
      <c r="D28" s="45">
        <f>VLOOKUP(B28,'H11001.CSI  中证全债'!$A$2:$B$2792,2,0)</f>
        <v>139.9</v>
      </c>
      <c r="E28" s="14">
        <f t="shared" si="3"/>
        <v>0</v>
      </c>
      <c r="F28" s="14">
        <f>IF(AND((B28-$B$2)&gt;123,OR(((G27*J27/C27*C28)/(G27*K27/D27*D28))&lt;(4/6),((G27*J27/C27*C28)/(G27*K27/D27*D28))&gt;(6/4))),COUNTIF($E$2:E28,1),0)</f>
        <v>0</v>
      </c>
      <c r="G28" s="21">
        <f t="shared" si="4"/>
        <v>21057.470786067344</v>
      </c>
      <c r="H28" s="12">
        <f t="shared" si="5"/>
        <v>4.3501846435871965</v>
      </c>
      <c r="I28" s="12">
        <f t="shared" si="6"/>
        <v>71.65890361877463</v>
      </c>
      <c r="J28" s="15">
        <f>IF(OR((ROW(F28)-MATCH(MAX($F$2:F28),$F$2:F28,0))=1,(ROW(F28)-MATCH(MAX($F$2:F28),$F$2:F28,0))&gt;123),IF(OR(((G27*J27/C27*C28)/(G27*K27/D27*D28))&lt;(4/6),((G27*J27/C27*C28)/(G27*K27/D27*D28))&gt;(6/4)),50%,((G27*J27/C27*C28)/((G27*K27/D27*D28)+(G27*J27/C27*C28)))),((G27*J27/C27*C28)/((G27*K27/D27*D28)+(G27*J27/C27*C28))))</f>
        <v>0.5239181040251204</v>
      </c>
      <c r="K28" s="18">
        <f t="shared" si="0"/>
        <v>0.4760818959748796</v>
      </c>
      <c r="L28" s="20">
        <f t="shared" si="1"/>
        <v>1.1004789479597537</v>
      </c>
      <c r="M28" s="51">
        <f>IF(AND((B28-$B$2)&gt;123,OR(((U27*R27/C27*C28)/(U27*S27/D27*D28))&lt;(4/6),((U27*R27/C27*C28)/(U27*S27/D27*D28))&gt;(6/4))),1,0)</f>
        <v>0</v>
      </c>
      <c r="N28" s="51">
        <f>IF(AND((B28-$B$2)&gt;123,OR(((U27*R27/C27*C28)/(U27*S27/D27*D28))&lt;(4/6),((U27*R27/C27*C28)/(U27*S27/D27*D28))&gt;(6/4))),COUNTIF($M$2:M28,1),0)</f>
        <v>0</v>
      </c>
      <c r="O28" s="51">
        <f>IF(OR((ROW(N28)-MATCH(MAX($N$2:N28),$N$2:N28,0))=1,(ROW(N28)-MATCH(MAX($N$2:N28),$N$2:N28,0))&gt;123),IF(OR(((U27*R27/C27*C28)/(U27*S27/D27*D28))&lt;(4/6),((U27*R27/C27*C28)/(U27*S27/D27*D28))&gt;(6/4)),1,0),0)</f>
        <v>0</v>
      </c>
      <c r="P28" s="47">
        <f>IF(O28=1,U27/2/C28,P27)</f>
        <v>4.3501846435871965</v>
      </c>
      <c r="Q28" s="47">
        <f>IF(O28=1,U27/2/D28,Q27)</f>
        <v>71.65890361877463</v>
      </c>
      <c r="R28" s="41">
        <f>P28*C28/U27</f>
        <v>0.52229793395565016</v>
      </c>
      <c r="S28" s="41">
        <f>Q28*D28/U27</f>
        <v>0.47460965511786546</v>
      </c>
      <c r="T28" s="41">
        <f t="shared" si="7"/>
        <v>1.1004789479597539</v>
      </c>
      <c r="U28" s="42">
        <f>P28*C28+Q28*D28</f>
        <v>21057.470786067326</v>
      </c>
      <c r="V28" s="25">
        <f>B28</f>
        <v>40955</v>
      </c>
      <c r="W28">
        <f>C28/C$2</f>
        <v>1.1032390169800756</v>
      </c>
      <c r="X28">
        <f>D28/D$2</f>
        <v>1.0025080616266571</v>
      </c>
      <c r="Y28">
        <f t="shared" si="8"/>
        <v>1.0528735393033664</v>
      </c>
      <c r="AA28" s="15">
        <f t="shared" si="9"/>
        <v>-5.3078768610220761E-3</v>
      </c>
      <c r="AB28" s="15">
        <f t="shared" si="10"/>
        <v>-6.4290306450465184E-4</v>
      </c>
      <c r="AC28" s="15">
        <f t="shared" si="11"/>
        <v>-3.0924109264842681E-3</v>
      </c>
    </row>
    <row r="29" spans="1:29" x14ac:dyDescent="0.4">
      <c r="A29" s="43">
        <f t="shared" si="2"/>
        <v>2012</v>
      </c>
      <c r="B29" s="53">
        <v>40956</v>
      </c>
      <c r="C29" s="45">
        <v>2537.0859999999998</v>
      </c>
      <c r="D29" s="45">
        <f>VLOOKUP(B29,'H11001.CSI  中证全债'!$A$2:$B$2792,2,0)</f>
        <v>139.83000000000001</v>
      </c>
      <c r="E29" s="14">
        <f t="shared" si="3"/>
        <v>0</v>
      </c>
      <c r="F29" s="14">
        <f>IF(AND((B29-$B$2)&gt;123,OR(((G28*J28/C28*C29)/(G28*K28/D28*D29))&lt;(4/6),((G28*J28/C28*C29)/(G28*K28/D28*D29))&gt;(6/4))),COUNTIF($E$2:E29,1),0)</f>
        <v>0</v>
      </c>
      <c r="G29" s="21">
        <f t="shared" si="4"/>
        <v>21056.857049673337</v>
      </c>
      <c r="H29" s="12">
        <f t="shared" si="5"/>
        <v>4.3501846435871965</v>
      </c>
      <c r="I29" s="12">
        <f t="shared" si="6"/>
        <v>71.65890361877463</v>
      </c>
      <c r="J29" s="15">
        <f>IF(OR((ROW(F29)-MATCH(MAX($F$2:F29),$F$2:F29,0))=1,(ROW(F29)-MATCH(MAX($F$2:F29),$F$2:F29,0))&gt;123),IF(OR(((G28*J28/C28*C29)/(G28*K28/D28*D29))&lt;(4/6),((G28*J28/C28*C29)/(G28*K28/D28*D29))&gt;(6/4)),50%,((G28*J28/C28*C29)/((G28*K28/D28*D29)+(G28*J28/C28*C29)))),((G28*J28/C28*C29)/((G28*K28/D28*D29)+(G28*J28/C28*C29))))</f>
        <v>0.52414244588469061</v>
      </c>
      <c r="K29" s="18">
        <f t="shared" si="0"/>
        <v>0.47585755411530939</v>
      </c>
      <c r="L29" s="20">
        <f t="shared" si="1"/>
        <v>1.1014692135320834</v>
      </c>
      <c r="M29" s="51">
        <f>IF(AND((B29-$B$2)&gt;123,OR(((U28*R28/C28*C29)/(U28*S28/D28*D29))&lt;(4/6),((U28*R28/C28*C29)/(U28*S28/D28*D29))&gt;(6/4))),1,0)</f>
        <v>0</v>
      </c>
      <c r="N29" s="51">
        <f>IF(AND((B29-$B$2)&gt;123,OR(((U28*R28/C28*C29)/(U28*S28/D28*D29))&lt;(4/6),((U28*R28/C28*C29)/(U28*S28/D28*D29))&gt;(6/4))),COUNTIF($M$2:M29,1),0)</f>
        <v>0</v>
      </c>
      <c r="O29" s="51">
        <f>IF(OR((ROW(N29)-MATCH(MAX($N$2:N29),$N$2:N29,0))=1,(ROW(N29)-MATCH(MAX($N$2:N29),$N$2:N29,0))&gt;123),IF(OR(((U28*R28/C28*C29)/(U28*S28/D28*D29))&lt;(4/6),((U28*R28/C28*C29)/(U28*S28/D28*D29))&gt;(6/4)),1,0),0)</f>
        <v>0</v>
      </c>
      <c r="P29" s="47">
        <f>IF(O29=1,U28/2/C29,P28)</f>
        <v>4.3501846435871965</v>
      </c>
      <c r="Q29" s="47">
        <f>IF(O29=1,U28/2/D29,Q28)</f>
        <v>71.65890361877463</v>
      </c>
      <c r="R29" s="41">
        <f>P29*C29/U28</f>
        <v>0.52412716934469439</v>
      </c>
      <c r="S29" s="41">
        <f>Q29*D29/U28</f>
        <v>0.47584368487610734</v>
      </c>
      <c r="T29" s="41">
        <f t="shared" si="7"/>
        <v>1.1014692135320832</v>
      </c>
      <c r="U29" s="42">
        <f>P29*C29+Q29*D29</f>
        <v>21056.857049673323</v>
      </c>
      <c r="V29" s="25">
        <f>B29</f>
        <v>40956</v>
      </c>
      <c r="W29">
        <f>C29/C$2</f>
        <v>1.1036792556660067</v>
      </c>
      <c r="X29">
        <f>D29/D$2</f>
        <v>1.0020064493013257</v>
      </c>
      <c r="Y29">
        <f t="shared" si="8"/>
        <v>1.0528428524836662</v>
      </c>
      <c r="AA29" s="15">
        <f t="shared" si="9"/>
        <v>3.9904198379070444E-4</v>
      </c>
      <c r="AB29" s="15">
        <f t="shared" si="10"/>
        <v>-5.0035739814147107E-4</v>
      </c>
      <c r="AC29" s="15">
        <f t="shared" si="11"/>
        <v>-2.914577919821415E-5</v>
      </c>
    </row>
    <row r="30" spans="1:29" x14ac:dyDescent="0.4">
      <c r="A30" s="43">
        <f t="shared" si="2"/>
        <v>2012</v>
      </c>
      <c r="B30" s="53">
        <v>40959</v>
      </c>
      <c r="C30" s="45">
        <v>2540.7060000000001</v>
      </c>
      <c r="D30" s="45">
        <f>VLOOKUP(B30,'H11001.CSI  中证全债'!$A$2:$B$2792,2,0)</f>
        <v>140.07</v>
      </c>
      <c r="E30" s="14">
        <f t="shared" si="3"/>
        <v>0</v>
      </c>
      <c r="F30" s="14">
        <f>IF(AND((B30-$B$2)&gt;123,OR(((G29*J29/C29*C30)/(G29*K29/D29*D30))&lt;(4/6),((G29*J29/C29*C30)/(G29*K29/D29*D30))&gt;(6/4))),COUNTIF($E$2:E30,1),0)</f>
        <v>0</v>
      </c>
      <c r="G30" s="21">
        <f t="shared" si="4"/>
        <v>21089.802854951631</v>
      </c>
      <c r="H30" s="12">
        <f t="shared" si="5"/>
        <v>4.3501846435871965</v>
      </c>
      <c r="I30" s="12">
        <f t="shared" si="6"/>
        <v>71.65890361877463</v>
      </c>
      <c r="J30" s="15">
        <f>IF(OR((ROW(F30)-MATCH(MAX($F$2:F30),$F$2:F30,0))=1,(ROW(F30)-MATCH(MAX($F$2:F30),$F$2:F30,0))&gt;123),IF(OR(((G29*J29/C29*C30)/(G29*K29/D29*D30))&lt;(4/6),((G29*J29/C29*C30)/(G29*K29/D29*D30))&gt;(6/4)),50%,((G29*J29/C29*C30)/((G29*K29/D29*D30)+(G29*J29/C29*C30)))),((G29*J29/C29*C30)/((G29*K29/D29*D30)+(G29*J29/C29*C30))))</f>
        <v>0.52407034343020698</v>
      </c>
      <c r="K30" s="18">
        <f t="shared" si="0"/>
        <v>0.47592965656979302</v>
      </c>
      <c r="L30" s="20">
        <f t="shared" si="1"/>
        <v>1.1011508448693497</v>
      </c>
      <c r="M30" s="51">
        <f>IF(AND((B30-$B$2)&gt;123,OR(((U29*R29/C29*C30)/(U29*S29/D29*D30))&lt;(4/6),((U29*R29/C29*C30)/(U29*S29/D29*D30))&gt;(6/4))),1,0)</f>
        <v>0</v>
      </c>
      <c r="N30" s="51">
        <f>IF(AND((B30-$B$2)&gt;123,OR(((U29*R29/C29*C30)/(U29*S29/D29*D30))&lt;(4/6),((U29*R29/C29*C30)/(U29*S29/D29*D30))&gt;(6/4))),COUNTIF($M$2:M30,1),0)</f>
        <v>0</v>
      </c>
      <c r="O30" s="51">
        <f>IF(OR((ROW(N30)-MATCH(MAX($N$2:N30),$N$2:N30,0))=1,(ROW(N30)-MATCH(MAX($N$2:N30),$N$2:N30,0))&gt;123),IF(OR(((U29*R29/C29*C30)/(U29*S29/D29*D30))&lt;(4/6),((U29*R29/C29*C30)/(U29*S29/D29*D30))&gt;(6/4)),1,0),0)</f>
        <v>0</v>
      </c>
      <c r="P30" s="47">
        <f>IF(O30=1,U29/2/C30,P29)</f>
        <v>4.3501846435871965</v>
      </c>
      <c r="Q30" s="47">
        <f>IF(O30=1,U29/2/D30,Q29)</f>
        <v>71.65890361877463</v>
      </c>
      <c r="R30" s="41">
        <f>P30*C30/U29</f>
        <v>0.52489031003044784</v>
      </c>
      <c r="S30" s="41">
        <f>Q30*D30/U29</f>
        <v>0.47667430168727293</v>
      </c>
      <c r="T30" s="41">
        <f t="shared" si="7"/>
        <v>1.1011508448693497</v>
      </c>
      <c r="U30" s="42">
        <f>P30*C30+Q30*D30</f>
        <v>21089.802854951613</v>
      </c>
      <c r="V30" s="25">
        <f>B30</f>
        <v>40959</v>
      </c>
      <c r="W30">
        <f>C30/C$2</f>
        <v>1.1052540225069853</v>
      </c>
      <c r="X30">
        <f>D30/D$2</f>
        <v>1.0037262629881762</v>
      </c>
      <c r="Y30">
        <f t="shared" si="8"/>
        <v>1.0544901427475806</v>
      </c>
      <c r="AA30" s="15">
        <f t="shared" si="9"/>
        <v>1.4268337770182438E-3</v>
      </c>
      <c r="AB30" s="15">
        <f t="shared" si="10"/>
        <v>1.7163698777087344E-3</v>
      </c>
      <c r="AC30" s="15">
        <f t="shared" si="11"/>
        <v>1.5646117177205987E-3</v>
      </c>
    </row>
    <row r="31" spans="1:29" x14ac:dyDescent="0.4">
      <c r="A31" s="43">
        <f t="shared" si="2"/>
        <v>2012</v>
      </c>
      <c r="B31" s="53">
        <v>40960</v>
      </c>
      <c r="C31" s="45">
        <v>2562.453</v>
      </c>
      <c r="D31" s="45">
        <f>VLOOKUP(B31,'H11001.CSI  中证全债'!$A$2:$B$2792,2,0)</f>
        <v>140.03</v>
      </c>
      <c r="E31" s="14">
        <f t="shared" si="3"/>
        <v>0</v>
      </c>
      <c r="F31" s="14">
        <f>IF(AND((B31-$B$2)&gt;123,OR(((G30*J30/C30*C31)/(G30*K30/D30*D31))&lt;(4/6),((G30*J30/C30*C31)/(G30*K30/D30*D31))&gt;(6/4))),COUNTIF($E$2:E31,1),0)</f>
        <v>0</v>
      </c>
      <c r="G31" s="21">
        <f t="shared" si="4"/>
        <v>21181.539964250973</v>
      </c>
      <c r="H31" s="12">
        <f t="shared" si="5"/>
        <v>4.3501846435871965</v>
      </c>
      <c r="I31" s="12">
        <f t="shared" si="6"/>
        <v>71.65890361877463</v>
      </c>
      <c r="J31" s="15">
        <f>IF(OR((ROW(F31)-MATCH(MAX($F$2:F31),$F$2:F31,0))=1,(ROW(F31)-MATCH(MAX($F$2:F31),$F$2:F31,0))&gt;123),IF(OR(((G30*J30/C30*C31)/(G30*K30/D30*D31))&lt;(4/6),((G30*J30/C30*C31)/(G30*K30/D30*D31))&gt;(6/4)),50%,((G30*J30/C30*C31)/((G30*K30/D30*D31)+(G30*J30/C30*C31)))),((G30*J30/C30*C31)/((G30*K30/D30*D31)+(G30*J30/C30*C31))))</f>
        <v>0.52626691493288402</v>
      </c>
      <c r="K31" s="18">
        <f t="shared" si="0"/>
        <v>0.47373308506711598</v>
      </c>
      <c r="L31" s="20">
        <f t="shared" si="1"/>
        <v>1.1108933100130116</v>
      </c>
      <c r="M31" s="51">
        <f>IF(AND((B31-$B$2)&gt;123,OR(((U30*R30/C30*C31)/(U30*S30/D30*D31))&lt;(4/6),((U30*R30/C30*C31)/(U30*S30/D30*D31))&gt;(6/4))),1,0)</f>
        <v>0</v>
      </c>
      <c r="N31" s="51">
        <f>IF(AND((B31-$B$2)&gt;123,OR(((U30*R30/C30*C31)/(U30*S30/D30*D31))&lt;(4/6),((U30*R30/C30*C31)/(U30*S30/D30*D31))&gt;(6/4))),COUNTIF($M$2:M31,1),0)</f>
        <v>0</v>
      </c>
      <c r="O31" s="51">
        <f>IF(OR((ROW(N31)-MATCH(MAX($N$2:N31),$N$2:N31,0))=1,(ROW(N31)-MATCH(MAX($N$2:N31),$N$2:N31,0))&gt;123),IF(OR(((U30*R30/C30*C31)/(U30*S30/D30*D31))&lt;(4/6),((U30*R30/C30*C31)/(U30*S30/D30*D31))&gt;(6/4)),1,0),0)</f>
        <v>0</v>
      </c>
      <c r="P31" s="47">
        <f>IF(O31=1,U30/2/C31,P30)</f>
        <v>4.3501846435871965</v>
      </c>
      <c r="Q31" s="47">
        <f>IF(O31=1,U30/2/D31,Q30)</f>
        <v>71.65890361877463</v>
      </c>
      <c r="R31" s="41">
        <f>P31*C31/U30</f>
        <v>0.52855608784871766</v>
      </c>
      <c r="S31" s="41">
        <f>Q31*D31/U30</f>
        <v>0.4757937446238889</v>
      </c>
      <c r="T31" s="41">
        <f t="shared" si="7"/>
        <v>1.1108933100130121</v>
      </c>
      <c r="U31" s="42">
        <f>P31*C31+Q31*D31</f>
        <v>21181.539964250951</v>
      </c>
      <c r="V31" s="25">
        <f>B31</f>
        <v>40960</v>
      </c>
      <c r="W31">
        <f>C31/C$2</f>
        <v>1.1147143690513943</v>
      </c>
      <c r="X31">
        <f>D31/D$2</f>
        <v>1.0034396273737012</v>
      </c>
      <c r="Y31">
        <f t="shared" si="8"/>
        <v>1.0590769982125476</v>
      </c>
      <c r="AA31" s="15">
        <f t="shared" si="9"/>
        <v>8.5594319059347779E-3</v>
      </c>
      <c r="AB31" s="15">
        <f t="shared" si="10"/>
        <v>-2.8557149996422115E-4</v>
      </c>
      <c r="AC31" s="15">
        <f t="shared" si="11"/>
        <v>4.3498324726065629E-3</v>
      </c>
    </row>
    <row r="32" spans="1:29" x14ac:dyDescent="0.4">
      <c r="A32" s="43">
        <f t="shared" si="2"/>
        <v>2012</v>
      </c>
      <c r="B32" s="53">
        <v>40961</v>
      </c>
      <c r="C32" s="45">
        <v>2597.4760000000001</v>
      </c>
      <c r="D32" s="45">
        <f>VLOOKUP(B32,'H11001.CSI  中证全债'!$A$2:$B$2792,2,0)</f>
        <v>139.96</v>
      </c>
      <c r="E32" s="14">
        <f t="shared" si="3"/>
        <v>0</v>
      </c>
      <c r="F32" s="14">
        <f>IF(AND((B32-$B$2)&gt;123,OR(((G31*J31/C31*C32)/(G31*K31/D31*D32))&lt;(4/6),((G31*J31/C31*C32)/(G31*K31/D31*D32))&gt;(6/4))),COUNTIF($E$2:E32,1),0)</f>
        <v>0</v>
      </c>
      <c r="G32" s="21">
        <f t="shared" si="4"/>
        <v>21328.880357770016</v>
      </c>
      <c r="H32" s="12">
        <f t="shared" si="5"/>
        <v>4.3501846435871965</v>
      </c>
      <c r="I32" s="12">
        <f t="shared" si="6"/>
        <v>71.65890361877463</v>
      </c>
      <c r="J32" s="15">
        <f>IF(OR((ROW(F32)-MATCH(MAX($F$2:F32),$F$2:F32,0))=1,(ROW(F32)-MATCH(MAX($F$2:F32),$F$2:F32,0))&gt;123),IF(OR(((G31*J31/C31*C32)/(G31*K31/D31*D32))&lt;(4/6),((G31*J31/C31*C32)/(G31*K31/D31*D32))&gt;(6/4)),50%,((G31*J31/C31*C32)/((G31*K31/D31*D32)+(G31*J31/C31*C32)))),((G31*J31/C31*C32)/((G31*K31/D31*D32)+(G31*J31/C31*C32))))</f>
        <v>0.52977465379095479</v>
      </c>
      <c r="K32" s="18">
        <f t="shared" si="0"/>
        <v>0.47022534620904521</v>
      </c>
      <c r="L32" s="20">
        <f t="shared" si="1"/>
        <v>1.1266399356436139</v>
      </c>
      <c r="M32" s="51">
        <f>IF(AND((B32-$B$2)&gt;123,OR(((U31*R31/C31*C32)/(U31*S31/D31*D32))&lt;(4/6),((U31*R31/C31*C32)/(U31*S31/D31*D32))&gt;(6/4))),1,0)</f>
        <v>0</v>
      </c>
      <c r="N32" s="51">
        <f>IF(AND((B32-$B$2)&gt;123,OR(((U31*R31/C31*C32)/(U31*S31/D31*D32))&lt;(4/6),((U31*R31/C31*C32)/(U31*S31/D31*D32))&gt;(6/4))),COUNTIF($M$2:M32,1),0)</f>
        <v>0</v>
      </c>
      <c r="O32" s="51">
        <f>IF(OR((ROW(N32)-MATCH(MAX($N$2:N32),$N$2:N32,0))=1,(ROW(N32)-MATCH(MAX($N$2:N32),$N$2:N32,0))&gt;123),IF(OR(((U31*R31/C31*C32)/(U31*S31/D31*D32))&lt;(4/6),((U31*R31/C31*C32)/(U31*S31/D31*D32))&gt;(6/4)),1,0),0)</f>
        <v>0</v>
      </c>
      <c r="P32" s="47">
        <f>IF(O32=1,U31/2/C32,P31)</f>
        <v>4.3501846435871965</v>
      </c>
      <c r="Q32" s="47">
        <f>IF(O32=1,U31/2/D32,Q31)</f>
        <v>71.65890361877463</v>
      </c>
      <c r="R32" s="41">
        <f>P32*C32/U31</f>
        <v>0.53345980633877321</v>
      </c>
      <c r="S32" s="41">
        <f>Q32*D32/U31</f>
        <v>0.47349626927082444</v>
      </c>
      <c r="T32" s="41">
        <f t="shared" si="7"/>
        <v>1.1266399356436145</v>
      </c>
      <c r="U32" s="42">
        <f>P32*C32+Q32*D32</f>
        <v>21328.880357769995</v>
      </c>
      <c r="V32" s="25">
        <f>B32</f>
        <v>40961</v>
      </c>
      <c r="W32">
        <f>C32/C$2</f>
        <v>1.1299500207286297</v>
      </c>
      <c r="X32">
        <f>D32/D$2</f>
        <v>1.0029380150483698</v>
      </c>
      <c r="Y32">
        <f t="shared" si="8"/>
        <v>1.0664440178884997</v>
      </c>
      <c r="AA32" s="15">
        <f t="shared" si="9"/>
        <v>1.3667762881894863E-2</v>
      </c>
      <c r="AB32" s="15">
        <f t="shared" si="10"/>
        <v>-4.9989288009710808E-4</v>
      </c>
      <c r="AC32" s="15">
        <f t="shared" si="11"/>
        <v>6.9560756095976561E-3</v>
      </c>
    </row>
    <row r="33" spans="1:29" x14ac:dyDescent="0.4">
      <c r="A33" s="43">
        <f t="shared" si="2"/>
        <v>2012</v>
      </c>
      <c r="B33" s="53">
        <v>40962</v>
      </c>
      <c r="C33" s="45">
        <v>2606.2559999999999</v>
      </c>
      <c r="D33" s="45">
        <f>VLOOKUP(B33,'H11001.CSI  中证全债'!$A$2:$B$2792,2,0)</f>
        <v>139.96</v>
      </c>
      <c r="E33" s="14">
        <f t="shared" si="3"/>
        <v>0</v>
      </c>
      <c r="F33" s="14">
        <f>IF(AND((B33-$B$2)&gt;123,OR(((G32*J32/C32*C33)/(G32*K32/D32*D33))&lt;(4/6),((G32*J32/C32*C33)/(G32*K32/D32*D33))&gt;(6/4))),COUNTIF($E$2:E33,1),0)</f>
        <v>0</v>
      </c>
      <c r="G33" s="21">
        <f t="shared" si="4"/>
        <v>21367.074978940713</v>
      </c>
      <c r="H33" s="12">
        <f t="shared" si="5"/>
        <v>4.3501846435871965</v>
      </c>
      <c r="I33" s="12">
        <f t="shared" si="6"/>
        <v>71.65890361877463</v>
      </c>
      <c r="J33" s="15">
        <f>IF(OR((ROW(F33)-MATCH(MAX($F$2:F33),$F$2:F33,0))=1,(ROW(F33)-MATCH(MAX($F$2:F33),$F$2:F33,0))&gt;123),IF(OR(((G32*J32/C32*C33)/(G32*K32/D32*D33))&lt;(4/6),((G32*J32/C32*C33)/(G32*K32/D32*D33))&gt;(6/4)),50%,((G32*J32/C32*C33)/((G32*K32/D32*D33)+(G32*J32/C32*C33)))),((G32*J32/C32*C33)/((G32*K32/D32*D33)+(G32*J32/C32*C33))))</f>
        <v>0.53061520304634013</v>
      </c>
      <c r="K33" s="18">
        <f t="shared" si="0"/>
        <v>0.46938479695365987</v>
      </c>
      <c r="L33" s="20">
        <f t="shared" si="1"/>
        <v>1.1304482089962646</v>
      </c>
      <c r="M33" s="51">
        <f>IF(AND((B33-$B$2)&gt;123,OR(((U32*R32/C32*C33)/(U32*S32/D32*D33))&lt;(4/6),((U32*R32/C32*C33)/(U32*S32/D32*D33))&gt;(6/4))),1,0)</f>
        <v>0</v>
      </c>
      <c r="N33" s="51">
        <f>IF(AND((B33-$B$2)&gt;123,OR(((U32*R32/C32*C33)/(U32*S32/D32*D33))&lt;(4/6),((U32*R32/C32*C33)/(U32*S32/D32*D33))&gt;(6/4))),COUNTIF($M$2:M33,1),0)</f>
        <v>0</v>
      </c>
      <c r="O33" s="51">
        <f>IF(OR((ROW(N33)-MATCH(MAX($N$2:N33),$N$2:N33,0))=1,(ROW(N33)-MATCH(MAX($N$2:N33),$N$2:N33,0))&gt;123),IF(OR(((U32*R32/C32*C33)/(U32*S32/D32*D33))&lt;(4/6),((U32*R32/C32*C33)/(U32*S32/D32*D33))&gt;(6/4)),1,0),0)</f>
        <v>0</v>
      </c>
      <c r="P33" s="47">
        <f>IF(O33=1,U32/2/C33,P32)</f>
        <v>4.3501846435871965</v>
      </c>
      <c r="Q33" s="47">
        <f>IF(O33=1,U32/2/D33,Q32)</f>
        <v>71.65890361877463</v>
      </c>
      <c r="R33" s="41">
        <f>P33*C33/U32</f>
        <v>0.53156540044666389</v>
      </c>
      <c r="S33" s="41">
        <f>Q33*D33/U32</f>
        <v>0.4702253462090451</v>
      </c>
      <c r="T33" s="41">
        <f t="shared" si="7"/>
        <v>1.1304482089962655</v>
      </c>
      <c r="U33" s="42">
        <f>P33*C33+Q33*D33</f>
        <v>21367.074978940691</v>
      </c>
      <c r="V33" s="25">
        <f>B33</f>
        <v>40962</v>
      </c>
      <c r="W33">
        <f>C33/C$2</f>
        <v>1.1337694828456992</v>
      </c>
      <c r="X33">
        <f>D33/D$2</f>
        <v>1.0029380150483698</v>
      </c>
      <c r="Y33">
        <f t="shared" si="8"/>
        <v>1.0683537489470345</v>
      </c>
      <c r="AA33" s="15">
        <f t="shared" si="9"/>
        <v>3.3802044754214222E-3</v>
      </c>
      <c r="AB33" s="15">
        <f t="shared" si="10"/>
        <v>0</v>
      </c>
      <c r="AC33" s="15">
        <f t="shared" si="11"/>
        <v>1.7907466557089968E-3</v>
      </c>
    </row>
    <row r="34" spans="1:29" x14ac:dyDescent="0.4">
      <c r="A34" s="43">
        <f t="shared" si="2"/>
        <v>2012</v>
      </c>
      <c r="B34" s="53">
        <v>40963</v>
      </c>
      <c r="C34" s="45">
        <v>2648.0169999999998</v>
      </c>
      <c r="D34" s="45">
        <f>VLOOKUP(B34,'H11001.CSI  中证全债'!$A$2:$B$2792,2,0)</f>
        <v>139.99</v>
      </c>
      <c r="E34" s="14">
        <f t="shared" si="3"/>
        <v>0</v>
      </c>
      <c r="F34" s="14">
        <f>IF(AND((B34-$B$2)&gt;123,OR(((G33*J33/C33*C34)/(G33*K33/D33*D34))&lt;(4/6),((G33*J33/C33*C34)/(G33*K33/D33*D34))&gt;(6/4))),COUNTIF($E$2:E34,1),0)</f>
        <v>0</v>
      </c>
      <c r="G34" s="21">
        <f t="shared" si="4"/>
        <v>21550.89280695012</v>
      </c>
      <c r="H34" s="12">
        <f t="shared" si="5"/>
        <v>4.3501846435871965</v>
      </c>
      <c r="I34" s="12">
        <f t="shared" si="6"/>
        <v>71.65890361877463</v>
      </c>
      <c r="J34" s="15">
        <f>IF(OR((ROW(F34)-MATCH(MAX($F$2:F34),$F$2:F34,0))=1,(ROW(F34)-MATCH(MAX($F$2:F34),$F$2:F34,0))&gt;123),IF(OR(((G33*J33/C33*C34)/(G33*K33/D33*D34))&lt;(4/6),((G33*J33/C33*C34)/(G33*K33/D33*D34))&gt;(6/4)),50%,((G33*J33/C33*C34)/((G33*K33/D33*D34)+(G33*J33/C33*C34)))),((G33*J33/C33*C34)/((G33*K33/D33*D34)+(G33*J33/C33*C34))))</f>
        <v>0.53451905647467535</v>
      </c>
      <c r="K34" s="18">
        <f t="shared" si="0"/>
        <v>0.46548094352532465</v>
      </c>
      <c r="L34" s="20">
        <f t="shared" si="1"/>
        <v>1.1483156591255699</v>
      </c>
      <c r="M34" s="51">
        <f>IF(AND((B34-$B$2)&gt;123,OR(((U33*R33/C33*C34)/(U33*S33/D33*D34))&lt;(4/6),((U33*R33/C33*C34)/(U33*S33/D33*D34))&gt;(6/4))),1,0)</f>
        <v>0</v>
      </c>
      <c r="N34" s="51">
        <f>IF(AND((B34-$B$2)&gt;123,OR(((U33*R33/C33*C34)/(U33*S33/D33*D34))&lt;(4/6),((U33*R33/C33*C34)/(U33*S33/D33*D34))&gt;(6/4))),COUNTIF($M$2:M34,1),0)</f>
        <v>0</v>
      </c>
      <c r="O34" s="51">
        <f>IF(OR((ROW(N34)-MATCH(MAX($N$2:N34),$N$2:N34,0))=1,(ROW(N34)-MATCH(MAX($N$2:N34),$N$2:N34,0))&gt;123),IF(OR(((U33*R33/C33*C34)/(U33*S33/D33*D34))&lt;(4/6),((U33*R33/C33*C34)/(U33*S33/D33*D34))&gt;(6/4)),1,0),0)</f>
        <v>0</v>
      </c>
      <c r="P34" s="47">
        <f>IF(O34=1,U33/2/C34,P33)</f>
        <v>4.3501846435871965</v>
      </c>
      <c r="Q34" s="47">
        <f>IF(O34=1,U33/2/D34,Q33)</f>
        <v>71.65890361877463</v>
      </c>
      <c r="R34" s="41">
        <f>P34*C34/U33</f>
        <v>0.53911744591673305</v>
      </c>
      <c r="S34" s="41">
        <f>Q34*D34/U33</f>
        <v>0.4694854081562076</v>
      </c>
      <c r="T34" s="41">
        <f t="shared" si="7"/>
        <v>1.1483156591255705</v>
      </c>
      <c r="U34" s="42">
        <f>P34*C34+Q34*D34</f>
        <v>21550.892806950098</v>
      </c>
      <c r="V34" s="25">
        <f>B34</f>
        <v>40963</v>
      </c>
      <c r="W34">
        <f>C34/C$2</f>
        <v>1.1519362889357838</v>
      </c>
      <c r="X34">
        <f>D34/D$2</f>
        <v>1.0031529917592261</v>
      </c>
      <c r="Y34">
        <f t="shared" si="8"/>
        <v>1.0775446403475049</v>
      </c>
      <c r="AA34" s="15">
        <f t="shared" si="9"/>
        <v>1.6023368387449333E-2</v>
      </c>
      <c r="AB34" s="15">
        <f t="shared" si="10"/>
        <v>2.1434695627320366E-4</v>
      </c>
      <c r="AC34" s="15">
        <f t="shared" si="11"/>
        <v>8.6028540729405911E-3</v>
      </c>
    </row>
    <row r="35" spans="1:29" x14ac:dyDescent="0.4">
      <c r="A35" s="43">
        <f t="shared" si="2"/>
        <v>2012</v>
      </c>
      <c r="B35" s="53">
        <v>40966</v>
      </c>
      <c r="C35" s="45">
        <v>2656.5729999999999</v>
      </c>
      <c r="D35" s="45">
        <f>VLOOKUP(B35,'H11001.CSI  中证全债'!$A$2:$B$2792,2,0)</f>
        <v>139.87</v>
      </c>
      <c r="E35" s="14">
        <f t="shared" si="3"/>
        <v>0</v>
      </c>
      <c r="F35" s="14">
        <f>IF(AND((B35-$B$2)&gt;123,OR(((G34*J34/C34*C35)/(G34*K34/D34*D35))&lt;(4/6),((G34*J34/C34*C35)/(G34*K34/D34*D35))&gt;(6/4))),COUNTIF($E$2:E35,1),0)</f>
        <v>0</v>
      </c>
      <c r="G35" s="21">
        <f t="shared" si="4"/>
        <v>21579.513918326396</v>
      </c>
      <c r="H35" s="12">
        <f t="shared" si="5"/>
        <v>4.3501846435871965</v>
      </c>
      <c r="I35" s="12">
        <f t="shared" si="6"/>
        <v>71.65890361877463</v>
      </c>
      <c r="J35" s="15">
        <f>IF(OR((ROW(F35)-MATCH(MAX($F$2:F35),$F$2:F35,0))=1,(ROW(F35)-MATCH(MAX($F$2:F35),$F$2:F35,0))&gt;123),IF(OR(((G34*J34/C34*C35)/(G34*K34/D34*D35))&lt;(4/6),((G34*J34/C34*C35)/(G34*K34/D34*D35))&gt;(6/4)),50%,((G34*J34/C34*C35)/((G34*K34/D34*D35)+(G34*J34/C34*C35)))),((G34*J34/C34*C35)/((G34*K34/D34*D35)+(G34*J34/C34*C35))))</f>
        <v>0.53553491116192165</v>
      </c>
      <c r="K35" s="18">
        <f t="shared" si="0"/>
        <v>0.46446508883807835</v>
      </c>
      <c r="L35" s="20">
        <f t="shared" si="1"/>
        <v>1.1530143471097773</v>
      </c>
      <c r="M35" s="51">
        <f>IF(AND((B35-$B$2)&gt;123,OR(((U34*R34/C34*C35)/(U34*S34/D34*D35))&lt;(4/6),((U34*R34/C34*C35)/(U34*S34/D34*D35))&gt;(6/4))),1,0)</f>
        <v>0</v>
      </c>
      <c r="N35" s="51">
        <f>IF(AND((B35-$B$2)&gt;123,OR(((U34*R34/C34*C35)/(U34*S34/D34*D35))&lt;(4/6),((U34*R34/C34*C35)/(U34*S34/D34*D35))&gt;(6/4))),COUNTIF($M$2:M35,1),0)</f>
        <v>0</v>
      </c>
      <c r="O35" s="51">
        <f>IF(OR((ROW(N35)-MATCH(MAX($N$2:N35),$N$2:N35,0))=1,(ROW(N35)-MATCH(MAX($N$2:N35),$N$2:N35,0))&gt;123),IF(OR(((U34*R34/C34*C35)/(U34*S34/D34*D35))&lt;(4/6),((U34*R34/C34*C35)/(U34*S34/D34*D35))&gt;(6/4)),1,0),0)</f>
        <v>0</v>
      </c>
      <c r="P35" s="47">
        <f>IF(O35=1,U34/2/C35,P34)</f>
        <v>4.3501846435871965</v>
      </c>
      <c r="Q35" s="47">
        <f>IF(O35=1,U34/2/D35,Q34)</f>
        <v>71.65890361877463</v>
      </c>
      <c r="R35" s="41">
        <f>P35*C35/U34</f>
        <v>0.53624613943796362</v>
      </c>
      <c r="S35" s="41">
        <f>Q35*D35/U34</f>
        <v>0.46508193135857667</v>
      </c>
      <c r="T35" s="41">
        <f t="shared" si="7"/>
        <v>1.1530143471097776</v>
      </c>
      <c r="U35" s="42">
        <f>P35*C35+Q35*D35</f>
        <v>21579.513918326378</v>
      </c>
      <c r="V35" s="25">
        <f>B35</f>
        <v>40966</v>
      </c>
      <c r="W35">
        <f>C35/C$2</f>
        <v>1.1556583069168369</v>
      </c>
      <c r="X35">
        <f>D35/D$2</f>
        <v>1.0022930849158007</v>
      </c>
      <c r="Y35">
        <f t="shared" si="8"/>
        <v>1.0789756959163188</v>
      </c>
      <c r="AA35" s="15">
        <f t="shared" si="9"/>
        <v>3.2310970813251849E-3</v>
      </c>
      <c r="AB35" s="15">
        <f t="shared" si="10"/>
        <v>-8.5720408600620246E-4</v>
      </c>
      <c r="AC35" s="15">
        <f t="shared" si="11"/>
        <v>1.3280707965401817E-3</v>
      </c>
    </row>
    <row r="36" spans="1:29" x14ac:dyDescent="0.4">
      <c r="A36" s="43">
        <f t="shared" si="2"/>
        <v>2012</v>
      </c>
      <c r="B36" s="53">
        <v>40967</v>
      </c>
      <c r="C36" s="45">
        <v>2662.4630000000002</v>
      </c>
      <c r="D36" s="45">
        <f>VLOOKUP(B36,'H11001.CSI  中证全债'!$A$2:$B$2792,2,0)</f>
        <v>139.84</v>
      </c>
      <c r="E36" s="14">
        <f t="shared" si="3"/>
        <v>0</v>
      </c>
      <c r="F36" s="14">
        <f>IF(AND((B36-$B$2)&gt;123,OR(((G35*J35/C35*C36)/(G35*K35/D35*D36))&lt;(4/6),((G35*J35/C35*C36)/(G35*K35/D35*D36))&gt;(6/4))),COUNTIF($E$2:E36,1),0)</f>
        <v>0</v>
      </c>
      <c r="G36" s="21">
        <f t="shared" si="4"/>
        <v>21602.986738768563</v>
      </c>
      <c r="H36" s="12">
        <f t="shared" si="5"/>
        <v>4.3501846435871965</v>
      </c>
      <c r="I36" s="12">
        <f t="shared" si="6"/>
        <v>71.65890361877463</v>
      </c>
      <c r="J36" s="15">
        <f>IF(OR((ROW(F36)-MATCH(MAX($F$2:F36),$F$2:F36,0))=1,(ROW(F36)-MATCH(MAX($F$2:F36),$F$2:F36,0))&gt;123),IF(OR(((G35*J35/C35*C36)/(G35*K35/D35*D36))&lt;(4/6),((G35*J35/C35*C36)/(G35*K35/D35*D36))&gt;(6/4)),50%,((G35*J35/C35*C36)/((G35*K35/D35*D36)+(G35*J35/C35*C36)))),((G35*J35/C35*C36)/((G35*K35/D35*D36)+(G35*J35/C35*C36))))</f>
        <v>0.53613909024596895</v>
      </c>
      <c r="K36" s="18">
        <f t="shared" si="0"/>
        <v>0.46386090975403105</v>
      </c>
      <c r="L36" s="20">
        <f t="shared" si="1"/>
        <v>1.1558186494530536</v>
      </c>
      <c r="M36" s="51">
        <f>IF(AND((B36-$B$2)&gt;123,OR(((U35*R35/C35*C36)/(U35*S35/D35*D36))&lt;(4/6),((U35*R35/C35*C36)/(U35*S35/D35*D36))&gt;(6/4))),1,0)</f>
        <v>0</v>
      </c>
      <c r="N36" s="51">
        <f>IF(AND((B36-$B$2)&gt;123,OR(((U35*R35/C35*C36)/(U35*S35/D35*D36))&lt;(4/6),((U35*R35/C35*C36)/(U35*S35/D35*D36))&gt;(6/4))),COUNTIF($M$2:M36,1),0)</f>
        <v>0</v>
      </c>
      <c r="O36" s="51">
        <f>IF(OR((ROW(N36)-MATCH(MAX($N$2:N36),$N$2:N36,0))=1,(ROW(N36)-MATCH(MAX($N$2:N36),$N$2:N36,0))&gt;123),IF(OR(((U35*R35/C35*C36)/(U35*S35/D35*D36))&lt;(4/6),((U35*R35/C35*C36)/(U35*S35/D35*D36))&gt;(6/4)),1,0),0)</f>
        <v>0</v>
      </c>
      <c r="P36" s="47">
        <f>IF(O36=1,U35/2/C36,P35)</f>
        <v>4.3501846435871965</v>
      </c>
      <c r="Q36" s="47">
        <f>IF(O36=1,U35/2/D36,Q35)</f>
        <v>71.65890361877463</v>
      </c>
      <c r="R36" s="41">
        <f>P36*C36/U35</f>
        <v>0.53672226819172808</v>
      </c>
      <c r="S36" s="41">
        <f>Q36*D36/U35</f>
        <v>0.46436546809978457</v>
      </c>
      <c r="T36" s="41">
        <f t="shared" si="7"/>
        <v>1.1558186494530536</v>
      </c>
      <c r="U36" s="42">
        <f>P36*C36+Q36*D36</f>
        <v>21602.986738768544</v>
      </c>
      <c r="V36" s="25">
        <f>B36</f>
        <v>40967</v>
      </c>
      <c r="W36">
        <f>C36/C$2</f>
        <v>1.15822056567191</v>
      </c>
      <c r="X36">
        <f>D36/D$2</f>
        <v>1.0020781082049444</v>
      </c>
      <c r="Y36">
        <f t="shared" si="8"/>
        <v>1.0801493369384272</v>
      </c>
      <c r="AA36" s="15">
        <f t="shared" si="9"/>
        <v>2.2171421602195096E-3</v>
      </c>
      <c r="AB36" s="15">
        <f t="shared" si="10"/>
        <v>-2.1448487881603473E-4</v>
      </c>
      <c r="AC36" s="15">
        <f t="shared" si="11"/>
        <v>1.0877362915127087E-3</v>
      </c>
    </row>
    <row r="37" spans="1:29" x14ac:dyDescent="0.4">
      <c r="A37" s="43">
        <f t="shared" si="2"/>
        <v>2012</v>
      </c>
      <c r="B37" s="53">
        <v>40968</v>
      </c>
      <c r="C37" s="45">
        <v>2634.143</v>
      </c>
      <c r="D37" s="45">
        <f>VLOOKUP(B37,'H11001.CSI  中证全债'!$A$2:$B$2792,2,0)</f>
        <v>139.88</v>
      </c>
      <c r="E37" s="14">
        <f t="shared" si="3"/>
        <v>0</v>
      </c>
      <c r="F37" s="14">
        <f>IF(AND((B37-$B$2)&gt;123,OR(((G36*J36/C36*C37)/(G36*K36/D36*D37))&lt;(4/6),((G36*J36/C36*C37)/(G36*K36/D36*D37))&gt;(6/4))),COUNTIF($E$2:E37,1),0)</f>
        <v>0</v>
      </c>
      <c r="G37" s="21">
        <f t="shared" si="4"/>
        <v>21482.655865806923</v>
      </c>
      <c r="H37" s="12">
        <f t="shared" si="5"/>
        <v>4.3501846435871965</v>
      </c>
      <c r="I37" s="12">
        <f t="shared" si="6"/>
        <v>71.65890361877463</v>
      </c>
      <c r="J37" s="15">
        <f>IF(OR((ROW(F37)-MATCH(MAX($F$2:F37),$F$2:F37,0))=1,(ROW(F37)-MATCH(MAX($F$2:F37),$F$2:F37,0))&gt;123),IF(OR(((G36*J36/C36*C37)/(G36*K36/D36*D37))&lt;(4/6),((G36*J36/C36*C37)/(G36*K36/D36*D37))&gt;(6/4)),50%,((G36*J36/C36*C37)/((G36*K36/D36*D37)+(G36*J36/C36*C37)))),((G36*J36/C36*C37)/((G36*K36/D36*D37)+(G36*J36/C36*C37))))</f>
        <v>0.53340743803709856</v>
      </c>
      <c r="K37" s="18">
        <f t="shared" si="0"/>
        <v>0.46659256196290144</v>
      </c>
      <c r="L37" s="20">
        <f t="shared" si="1"/>
        <v>1.1431974736011963</v>
      </c>
      <c r="M37" s="51">
        <f>IF(AND((B37-$B$2)&gt;123,OR(((U36*R36/C36*C37)/(U36*S36/D36*D37))&lt;(4/6),((U36*R36/C36*C37)/(U36*S36/D36*D37))&gt;(6/4))),1,0)</f>
        <v>0</v>
      </c>
      <c r="N37" s="51">
        <f>IF(AND((B37-$B$2)&gt;123,OR(((U36*R36/C36*C37)/(U36*S36/D36*D37))&lt;(4/6),((U36*R36/C36*C37)/(U36*S36/D36*D37))&gt;(6/4))),COUNTIF($M$2:M37,1),0)</f>
        <v>0</v>
      </c>
      <c r="O37" s="51">
        <f>IF(OR((ROW(N37)-MATCH(MAX($N$2:N37),$N$2:N37,0))=1,(ROW(N37)-MATCH(MAX($N$2:N37),$N$2:N37,0))&gt;123),IF(OR(((U36*R36/C36*C37)/(U36*S36/D36*D37))&lt;(4/6),((U36*R36/C36*C37)/(U36*S36/D36*D37))&gt;(6/4)),1,0),0)</f>
        <v>0</v>
      </c>
      <c r="P37" s="47">
        <f>IF(O37=1,U36/2/C37,P36)</f>
        <v>4.3501846435871965</v>
      </c>
      <c r="Q37" s="47">
        <f>IF(O37=1,U36/2/D37,Q36)</f>
        <v>71.65890361877463</v>
      </c>
      <c r="R37" s="41">
        <f>P37*C37/U36</f>
        <v>0.53043630337690606</v>
      </c>
      <c r="S37" s="41">
        <f>Q37*D37/U36</f>
        <v>0.46399359308061966</v>
      </c>
      <c r="T37" s="41">
        <f t="shared" si="7"/>
        <v>1.1431974736011967</v>
      </c>
      <c r="U37" s="42">
        <f>P37*C37+Q37*D37</f>
        <v>21482.655865806904</v>
      </c>
      <c r="V37" s="25">
        <f>B37</f>
        <v>40968</v>
      </c>
      <c r="W37">
        <f>C37/C$2</f>
        <v>1.1459008427612709</v>
      </c>
      <c r="X37">
        <f>D37/D$2</f>
        <v>1.0023647438194194</v>
      </c>
      <c r="Y37">
        <f t="shared" si="8"/>
        <v>1.0741327932903453</v>
      </c>
      <c r="AA37" s="15">
        <f t="shared" si="9"/>
        <v>-1.063676753442222E-2</v>
      </c>
      <c r="AB37" s="15">
        <f t="shared" si="10"/>
        <v>2.8604118993125205E-4</v>
      </c>
      <c r="AC37" s="15">
        <f t="shared" si="11"/>
        <v>-5.5701035424742251E-3</v>
      </c>
    </row>
    <row r="38" spans="1:29" x14ac:dyDescent="0.4">
      <c r="A38" s="43">
        <f t="shared" si="2"/>
        <v>2012</v>
      </c>
      <c r="B38" s="53">
        <v>40969</v>
      </c>
      <c r="C38" s="45">
        <v>2633.3449999999998</v>
      </c>
      <c r="D38" s="45">
        <f>VLOOKUP(B38,'H11001.CSI  中证全债'!$A$2:$B$2792,2,0)</f>
        <v>139.87</v>
      </c>
      <c r="E38" s="14">
        <f t="shared" si="3"/>
        <v>0</v>
      </c>
      <c r="F38" s="14">
        <f>IF(AND((B38-$B$2)&gt;123,OR(((G37*J37/C37*C38)/(G37*K37/D37*D38))&lt;(4/6),((G37*J37/C37*C38)/(G37*K37/D37*D38))&gt;(6/4))),COUNTIF($E$2:E38,1),0)</f>
        <v>0</v>
      </c>
      <c r="G38" s="21">
        <f t="shared" si="4"/>
        <v>21478.46782942515</v>
      </c>
      <c r="H38" s="12">
        <f t="shared" si="5"/>
        <v>4.3501846435871965</v>
      </c>
      <c r="I38" s="12">
        <f t="shared" si="6"/>
        <v>71.65890361877463</v>
      </c>
      <c r="J38" s="15">
        <f>IF(OR((ROW(F38)-MATCH(MAX($F$2:F38),$F$2:F38,0))=1,(ROW(F38)-MATCH(MAX($F$2:F38),$F$2:F38,0))&gt;123),IF(OR(((G37*J37/C37*C38)/(G37*K37/D37*D38))&lt;(4/6),((G37*J37/C37*C38)/(G37*K37/D37*D38))&gt;(6/4)),50%,((G37*J37/C37*C38)/((G37*K37/D37*D38)+(G37*J37/C37*C38)))),((G37*J37/C37*C38)/((G37*K37/D37*D38)+(G37*J37/C37*C38))))</f>
        <v>0.53334982137660847</v>
      </c>
      <c r="K38" s="18">
        <f t="shared" si="0"/>
        <v>0.46665017862339153</v>
      </c>
      <c r="L38" s="20">
        <f t="shared" si="1"/>
        <v>1.1429328559349952</v>
      </c>
      <c r="M38" s="51">
        <f>IF(AND((B38-$B$2)&gt;123,OR(((U37*R37/C37*C38)/(U37*S37/D37*D38))&lt;(4/6),((U37*R37/C37*C38)/(U37*S37/D37*D38))&gt;(6/4))),1,0)</f>
        <v>0</v>
      </c>
      <c r="N38" s="51">
        <f>IF(AND((B38-$B$2)&gt;123,OR(((U37*R37/C37*C38)/(U37*S37/D37*D38))&lt;(4/6),((U37*R37/C37*C38)/(U37*S37/D37*D38))&gt;(6/4))),COUNTIF($M$2:M38,1),0)</f>
        <v>0</v>
      </c>
      <c r="O38" s="51">
        <f>IF(OR((ROW(N38)-MATCH(MAX($N$2:N38),$N$2:N38,0))=1,(ROW(N38)-MATCH(MAX($N$2:N38),$N$2:N38,0))&gt;123),IF(OR(((U37*R37/C37*C38)/(U37*S37/D37*D38))&lt;(4/6),((U37*R37/C37*C38)/(U37*S37/D37*D38))&gt;(6/4)),1,0),0)</f>
        <v>0</v>
      </c>
      <c r="P38" s="47">
        <f>IF(O38=1,U37/2/C38,P37)</f>
        <v>4.3501846435871965</v>
      </c>
      <c r="Q38" s="47">
        <f>IF(O38=1,U37/2/D38,Q37)</f>
        <v>71.65890361877463</v>
      </c>
      <c r="R38" s="41">
        <f>P38*C38/U37</f>
        <v>0.53324584501213612</v>
      </c>
      <c r="S38" s="41">
        <f>Q38*D38/U37</f>
        <v>0.4665592053313628</v>
      </c>
      <c r="T38" s="41">
        <f t="shared" si="7"/>
        <v>1.1429328559349947</v>
      </c>
      <c r="U38" s="42">
        <f>P38*C38+Q38*D38</f>
        <v>21478.467829425135</v>
      </c>
      <c r="V38" s="25">
        <f>B38</f>
        <v>40969</v>
      </c>
      <c r="W38">
        <f>C38/C$2</f>
        <v>1.1455536980267125</v>
      </c>
      <c r="X38">
        <f>D38/D$2</f>
        <v>1.0022930849158007</v>
      </c>
      <c r="Y38">
        <f t="shared" si="8"/>
        <v>1.0739233914712567</v>
      </c>
      <c r="AA38" s="15">
        <f t="shared" si="9"/>
        <v>-3.0294482873571837E-4</v>
      </c>
      <c r="AB38" s="15">
        <f t="shared" si="10"/>
        <v>-7.1489848441408377E-5</v>
      </c>
      <c r="AC38" s="15">
        <f t="shared" si="11"/>
        <v>-1.9494965650113105E-4</v>
      </c>
    </row>
    <row r="39" spans="1:29" x14ac:dyDescent="0.4">
      <c r="A39" s="43">
        <f t="shared" si="2"/>
        <v>2012</v>
      </c>
      <c r="B39" s="53">
        <v>40970</v>
      </c>
      <c r="C39" s="45">
        <v>2679.9340000000002</v>
      </c>
      <c r="D39" s="45">
        <f>VLOOKUP(B39,'H11001.CSI  中证全债'!$A$2:$B$2792,2,0)</f>
        <v>139.84</v>
      </c>
      <c r="E39" s="14">
        <f t="shared" si="3"/>
        <v>0</v>
      </c>
      <c r="F39" s="14">
        <f>IF(AND((B39-$B$2)&gt;123,OR(((G38*J38/C38*C39)/(G38*K38/D38*D39))&lt;(4/6),((G38*J38/C38*C39)/(G38*K38/D38*D39))&gt;(6/4))),COUNTIF($E$2:E39,1),0)</f>
        <v>0</v>
      </c>
      <c r="G39" s="21">
        <f t="shared" si="4"/>
        <v>21678.988814676675</v>
      </c>
      <c r="H39" s="12">
        <f t="shared" si="5"/>
        <v>4.3501846435871965</v>
      </c>
      <c r="I39" s="12">
        <f t="shared" si="6"/>
        <v>71.65890361877463</v>
      </c>
      <c r="J39" s="15">
        <f>IF(OR((ROW(F39)-MATCH(MAX($F$2:F39),$F$2:F39,0))=1,(ROW(F39)-MATCH(MAX($F$2:F39),$F$2:F39,0))&gt;123),IF(OR(((G38*J38/C38*C39)/(G38*K38/D38*D39))&lt;(4/6),((G38*J38/C38*C39)/(G38*K38/D38*D39))&gt;(6/4)),50%,((G38*J38/C38*C39)/((G38*K38/D38*D39)+(G38*J38/C38*C39)))),((G38*J38/C38*C39)/((G38*K38/D38*D39)+(G38*J38/C38*C39))))</f>
        <v>0.53776529118990168</v>
      </c>
      <c r="K39" s="18">
        <f t="shared" si="0"/>
        <v>0.46223470881009832</v>
      </c>
      <c r="L39" s="20">
        <f t="shared" si="1"/>
        <v>1.1634030957437986</v>
      </c>
      <c r="M39" s="51">
        <f>IF(AND((B39-$B$2)&gt;123,OR(((U38*R38/C38*C39)/(U38*S38/D38*D39))&lt;(4/6),((U38*R38/C38*C39)/(U38*S38/D38*D39))&gt;(6/4))),1,0)</f>
        <v>0</v>
      </c>
      <c r="N39" s="51">
        <f>IF(AND((B39-$B$2)&gt;123,OR(((U38*R38/C38*C39)/(U38*S38/D38*D39))&lt;(4/6),((U38*R38/C38*C39)/(U38*S38/D38*D39))&gt;(6/4))),COUNTIF($M$2:M39,1),0)</f>
        <v>0</v>
      </c>
      <c r="O39" s="51">
        <f>IF(OR((ROW(N39)-MATCH(MAX($N$2:N39),$N$2:N39,0))=1,(ROW(N39)-MATCH(MAX($N$2:N39),$N$2:N39,0))&gt;123),IF(OR(((U38*R38/C38*C39)/(U38*S38/D38*D39))&lt;(4/6),((U38*R38/C38*C39)/(U38*S38/D38*D39))&gt;(6/4)),1,0),0)</f>
        <v>0</v>
      </c>
      <c r="P39" s="47">
        <f>IF(O39=1,U38/2/C39,P38)</f>
        <v>4.3501846435871965</v>
      </c>
      <c r="Q39" s="47">
        <f>IF(O39=1,U38/2/D39,Q38)</f>
        <v>71.65890361877463</v>
      </c>
      <c r="R39" s="41">
        <f>P39*C39/U38</f>
        <v>0.54278581811388171</v>
      </c>
      <c r="S39" s="41">
        <f>Q39*D39/U38</f>
        <v>0.46655008921638003</v>
      </c>
      <c r="T39" s="41">
        <f t="shared" si="7"/>
        <v>1.1634030957437982</v>
      </c>
      <c r="U39" s="42">
        <f>P39*C39+Q39*D39</f>
        <v>21678.988814676653</v>
      </c>
      <c r="V39" s="25">
        <f>B39</f>
        <v>40970</v>
      </c>
      <c r="W39">
        <f>C39/C$2</f>
        <v>1.165820773262721</v>
      </c>
      <c r="X39">
        <f>D39/D$2</f>
        <v>1.0020781082049444</v>
      </c>
      <c r="Y39">
        <f t="shared" si="8"/>
        <v>1.0839494407338326</v>
      </c>
      <c r="AA39" s="15">
        <f t="shared" si="9"/>
        <v>1.7691946934412561E-2</v>
      </c>
      <c r="AB39" s="15">
        <f t="shared" si="10"/>
        <v>-2.1448487881603473E-4</v>
      </c>
      <c r="AC39" s="15">
        <f t="shared" si="11"/>
        <v>9.3359073302616835E-3</v>
      </c>
    </row>
    <row r="40" spans="1:29" x14ac:dyDescent="0.4">
      <c r="A40" s="43">
        <f t="shared" si="2"/>
        <v>2012</v>
      </c>
      <c r="B40" s="53">
        <v>40973</v>
      </c>
      <c r="C40" s="45">
        <v>2662.6979999999999</v>
      </c>
      <c r="D40" s="45">
        <f>VLOOKUP(B40,'H11001.CSI  中证全债'!$A$2:$B$2792,2,0)</f>
        <v>139.85</v>
      </c>
      <c r="E40" s="14">
        <f t="shared" si="3"/>
        <v>0</v>
      </c>
      <c r="F40" s="14">
        <f>IF(AND((B40-$B$2)&gt;123,OR(((G39*J39/C39*C40)/(G39*K39/D39*D40))&lt;(4/6),((G39*J39/C39*C40)/(G39*K39/D39*D40))&gt;(6/4))),COUNTIF($E$2:E40,1),0)</f>
        <v>0</v>
      </c>
      <c r="G40" s="21">
        <f t="shared" si="4"/>
        <v>21604.72562119599</v>
      </c>
      <c r="H40" s="12">
        <f t="shared" si="5"/>
        <v>4.3501846435871965</v>
      </c>
      <c r="I40" s="12">
        <f t="shared" si="6"/>
        <v>71.65890361877463</v>
      </c>
      <c r="J40" s="15">
        <f>IF(OR((ROW(F40)-MATCH(MAX($F$2:F40),$F$2:F40,0))=1,(ROW(F40)-MATCH(MAX($F$2:F40),$F$2:F40,0))&gt;123),IF(OR(((G39*J39/C39*C40)/(G39*K39/D39*D40))&lt;(4/6),((G39*J39/C39*C40)/(G39*K39/D39*D40))&gt;(6/4)),50%,((G39*J39/C39*C40)/((G39*K39/D39*D40)+(G39*J39/C39*C40)))),((G39*J39/C39*C40)/((G39*K39/D39*D40)+(G39*J39/C39*C40))))</f>
        <v>0.53614325648950933</v>
      </c>
      <c r="K40" s="18">
        <f t="shared" si="0"/>
        <v>0.46385674351049067</v>
      </c>
      <c r="L40" s="20">
        <f t="shared" si="1"/>
        <v>1.1558380124690024</v>
      </c>
      <c r="M40" s="51">
        <f>IF(AND((B40-$B$2)&gt;123,OR(((U39*R39/C39*C40)/(U39*S39/D39*D40))&lt;(4/6),((U39*R39/C39*C40)/(U39*S39/D39*D40))&gt;(6/4))),1,0)</f>
        <v>0</v>
      </c>
      <c r="N40" s="51">
        <f>IF(AND((B40-$B$2)&gt;123,OR(((U39*R39/C39*C40)/(U39*S39/D39*D40))&lt;(4/6),((U39*R39/C39*C40)/(U39*S39/D39*D40))&gt;(6/4))),COUNTIF($M$2:M40,1),0)</f>
        <v>0</v>
      </c>
      <c r="O40" s="51">
        <f>IF(OR((ROW(N40)-MATCH(MAX($N$2:N40),$N$2:N40,0))=1,(ROW(N40)-MATCH(MAX($N$2:N40),$N$2:N40,0))&gt;123),IF(OR(((U39*R39/C39*C40)/(U39*S39/D39*D40))&lt;(4/6),((U39*R39/C39*C40)/(U39*S39/D39*D40))&gt;(6/4)),1,0),0)</f>
        <v>0</v>
      </c>
      <c r="P40" s="47">
        <f>IF(O40=1,U39/2/C40,P39)</f>
        <v>4.3501846435871965</v>
      </c>
      <c r="Q40" s="47">
        <f>IF(O40=1,U39/2/D40,Q39)</f>
        <v>71.65890361877463</v>
      </c>
      <c r="R40" s="41">
        <f>P40*C40/U39</f>
        <v>0.53430665282084133</v>
      </c>
      <c r="S40" s="41">
        <f>Q40*D40/U39</f>
        <v>0.46226776335163233</v>
      </c>
      <c r="T40" s="41">
        <f t="shared" si="7"/>
        <v>1.1558380124690013</v>
      </c>
      <c r="U40" s="42">
        <f>P40*C40+Q40*D40</f>
        <v>21604.725621195972</v>
      </c>
      <c r="V40" s="25">
        <f>B40</f>
        <v>40973</v>
      </c>
      <c r="W40">
        <f>C40/C$2</f>
        <v>1.1583227950110342</v>
      </c>
      <c r="X40">
        <f>D40/D$2</f>
        <v>1.0021497671085631</v>
      </c>
      <c r="Y40">
        <f t="shared" si="8"/>
        <v>1.0802362810597985</v>
      </c>
      <c r="AA40" s="15">
        <f t="shared" si="9"/>
        <v>-6.4315016713097917E-3</v>
      </c>
      <c r="AB40" s="15">
        <f t="shared" si="10"/>
        <v>7.1510297482868523E-5</v>
      </c>
      <c r="AC40" s="15">
        <f t="shared" si="11"/>
        <v>-3.4255838275263351E-3</v>
      </c>
    </row>
    <row r="41" spans="1:29" x14ac:dyDescent="0.4">
      <c r="A41" s="43">
        <f t="shared" si="2"/>
        <v>2012</v>
      </c>
      <c r="B41" s="53">
        <v>40974</v>
      </c>
      <c r="C41" s="45">
        <v>2621.0520000000001</v>
      </c>
      <c r="D41" s="45">
        <f>VLOOKUP(B41,'H11001.CSI  中证全债'!$A$2:$B$2792,2,0)</f>
        <v>139.87</v>
      </c>
      <c r="E41" s="14">
        <f t="shared" si="3"/>
        <v>0</v>
      </c>
      <c r="F41" s="14">
        <f>IF(AND((B41-$B$2)&gt;123,OR(((G40*J40/C40*C41)/(G40*K40/D40*D41))&lt;(4/6),((G40*J40/C40*C41)/(G40*K40/D40*D41))&gt;(6/4))),COUNTIF($E$2:E41,1),0)</f>
        <v>0</v>
      </c>
      <c r="G41" s="21">
        <f t="shared" si="4"/>
        <v>21424.991009601537</v>
      </c>
      <c r="H41" s="12">
        <f t="shared" si="5"/>
        <v>4.3501846435871965</v>
      </c>
      <c r="I41" s="12">
        <f t="shared" si="6"/>
        <v>71.65890361877463</v>
      </c>
      <c r="J41" s="15">
        <f>IF(OR((ROW(F41)-MATCH(MAX($F$2:F41),$F$2:F41,0))=1,(ROW(F41)-MATCH(MAX($F$2:F41),$F$2:F41,0))&gt;123),IF(OR(((G40*J40/C40*C41)/(G40*K40/D40*D41))&lt;(4/6),((G40*J40/C40*C41)/(G40*K40/D40*D41))&gt;(6/4)),50%,((G40*J40/C40*C41)/((G40*K40/D40*D41)+(G40*J40/C40*C41)))),((G40*J40/C40*C41)/((G40*K40/D40*D41)+(G40*J40/C40*C41))))</f>
        <v>0.53218506161023493</v>
      </c>
      <c r="K41" s="18">
        <f t="shared" si="0"/>
        <v>0.46781493838976507</v>
      </c>
      <c r="L41" s="20">
        <f t="shared" si="1"/>
        <v>1.137597408586468</v>
      </c>
      <c r="M41" s="51">
        <f>IF(AND((B41-$B$2)&gt;123,OR(((U40*R40/C40*C41)/(U40*S40/D40*D41))&lt;(4/6),((U40*R40/C40*C41)/(U40*S40/D40*D41))&gt;(6/4))),1,0)</f>
        <v>0</v>
      </c>
      <c r="N41" s="51">
        <f>IF(AND((B41-$B$2)&gt;123,OR(((U40*R40/C40*C41)/(U40*S40/D40*D41))&lt;(4/6),((U40*R40/C40*C41)/(U40*S40/D40*D41))&gt;(6/4))),COUNTIF($M$2:M41,1),0)</f>
        <v>0</v>
      </c>
      <c r="O41" s="51">
        <f>IF(OR((ROW(N41)-MATCH(MAX($N$2:N41),$N$2:N41,0))=1,(ROW(N41)-MATCH(MAX($N$2:N41),$N$2:N41,0))&gt;123),IF(OR(((U40*R40/C40*C41)/(U40*S40/D40*D41))&lt;(4/6),((U40*R40/C40*C41)/(U40*S40/D40*D41))&gt;(6/4)),1,0),0)</f>
        <v>0</v>
      </c>
      <c r="P41" s="47">
        <f>IF(O41=1,U40/2/C41,P40)</f>
        <v>4.3501846435871965</v>
      </c>
      <c r="Q41" s="47">
        <f>IF(O41=1,U40/2/D41,Q40)</f>
        <v>71.65890361877463</v>
      </c>
      <c r="R41" s="41">
        <f>P41*C41/U40</f>
        <v>0.52775769340283463</v>
      </c>
      <c r="S41" s="41">
        <f>Q41*D41/U40</f>
        <v>0.46392307983419645</v>
      </c>
      <c r="T41" s="41">
        <f t="shared" si="7"/>
        <v>1.1375974085864673</v>
      </c>
      <c r="U41" s="42">
        <f>P41*C41+Q41*D41</f>
        <v>21424.991009601516</v>
      </c>
      <c r="V41" s="25">
        <f>B41</f>
        <v>40974</v>
      </c>
      <c r="W41">
        <f>C41/C$2</f>
        <v>1.140206016044351</v>
      </c>
      <c r="X41">
        <f>D41/D$2</f>
        <v>1.0022930849158007</v>
      </c>
      <c r="Y41">
        <f t="shared" si="8"/>
        <v>1.0712495504800759</v>
      </c>
      <c r="AA41" s="15">
        <f t="shared" si="9"/>
        <v>-1.5640527014329053E-2</v>
      </c>
      <c r="AB41" s="15">
        <f t="shared" si="10"/>
        <v>1.430103682518169E-4</v>
      </c>
      <c r="AC41" s="15">
        <f t="shared" si="11"/>
        <v>-8.3192267629689232E-3</v>
      </c>
    </row>
    <row r="42" spans="1:29" x14ac:dyDescent="0.4">
      <c r="A42" s="43">
        <f t="shared" si="2"/>
        <v>2012</v>
      </c>
      <c r="B42" s="53">
        <v>40975</v>
      </c>
      <c r="C42" s="45">
        <v>2603.0050000000001</v>
      </c>
      <c r="D42" s="45">
        <f>VLOOKUP(B42,'H11001.CSI  中证全债'!$A$2:$B$2792,2,0)</f>
        <v>139.97999999999999</v>
      </c>
      <c r="E42" s="14">
        <f t="shared" si="3"/>
        <v>0</v>
      </c>
      <c r="F42" s="14">
        <f>IF(AND((B42-$B$2)&gt;123,OR(((G41*J41/C41*C42)/(G41*K41/D41*D42))&lt;(4/6),((G41*J41/C41*C42)/(G41*K41/D41*D42))&gt;(6/4))),COUNTIF($E$2:E42,1),0)</f>
        <v>0</v>
      </c>
      <c r="G42" s="21">
        <f t="shared" si="4"/>
        <v>21354.365706736782</v>
      </c>
      <c r="H42" s="12">
        <f t="shared" si="5"/>
        <v>4.3501846435871965</v>
      </c>
      <c r="I42" s="12">
        <f t="shared" si="6"/>
        <v>71.65890361877463</v>
      </c>
      <c r="J42" s="15">
        <f>IF(OR((ROW(F42)-MATCH(MAX($F$2:F42),$F$2:F42,0))=1,(ROW(F42)-MATCH(MAX($F$2:F42),$F$2:F42,0))&gt;123),IF(OR(((G41*J41/C41*C42)/(G41*K41/D41*D42))&lt;(4/6),((G41*J41/C41*C42)/(G41*K41/D41*D42))&gt;(6/4)),50%,((G41*J41/C41*C42)/((G41*K41/D41*D42)+(G41*J41/C41*C42)))),((G41*J41/C41*C42)/((G41*K41/D41*D42)+(G41*J41/C41*C42))))</f>
        <v>0.53026872976182093</v>
      </c>
      <c r="K42" s="18">
        <f t="shared" si="0"/>
        <v>0.46973127023817907</v>
      </c>
      <c r="L42" s="20">
        <f t="shared" si="1"/>
        <v>1.1288767926668926</v>
      </c>
      <c r="M42" s="51">
        <f>IF(AND((B42-$B$2)&gt;123,OR(((U41*R41/C41*C42)/(U41*S41/D41*D42))&lt;(4/6),((U41*R41/C41*C42)/(U41*S41/D41*D42))&gt;(6/4))),1,0)</f>
        <v>0</v>
      </c>
      <c r="N42" s="51">
        <f>IF(AND((B42-$B$2)&gt;123,OR(((U41*R41/C41*C42)/(U41*S41/D41*D42))&lt;(4/6),((U41*R41/C41*C42)/(U41*S41/D41*D42))&gt;(6/4))),COUNTIF($M$2:M42,1),0)</f>
        <v>0</v>
      </c>
      <c r="O42" s="51">
        <f>IF(OR((ROW(N42)-MATCH(MAX($N$2:N42),$N$2:N42,0))=1,(ROW(N42)-MATCH(MAX($N$2:N42),$N$2:N42,0))&gt;123),IF(OR(((U41*R41/C41*C42)/(U41*S41/D41*D42))&lt;(4/6),((U41*R41/C41*C42)/(U41*S41/D41*D42))&gt;(6/4)),1,0),0)</f>
        <v>0</v>
      </c>
      <c r="P42" s="47">
        <f>IF(O42=1,U41/2/C42,P41)</f>
        <v>4.3501846435871965</v>
      </c>
      <c r="Q42" s="47">
        <f>IF(O42=1,U41/2/D42,Q41)</f>
        <v>71.65890361877463</v>
      </c>
      <c r="R42" s="41">
        <f>P42*C42/U41</f>
        <v>0.52852075284914202</v>
      </c>
      <c r="S42" s="41">
        <f>Q42*D42/U41</f>
        <v>0.46818284890111772</v>
      </c>
      <c r="T42" s="41">
        <f t="shared" si="7"/>
        <v>1.1288767926668923</v>
      </c>
      <c r="U42" s="42">
        <f>P42*C42+Q42*D42</f>
        <v>21354.365706736764</v>
      </c>
      <c r="V42" s="25">
        <f>B42</f>
        <v>40975</v>
      </c>
      <c r="W42">
        <f>C42/C$2</f>
        <v>1.1323552378180692</v>
      </c>
      <c r="X42">
        <f>D42/D$2</f>
        <v>1.0030813328556072</v>
      </c>
      <c r="Y42">
        <f t="shared" si="8"/>
        <v>1.0677182853368381</v>
      </c>
      <c r="AA42" s="15">
        <f t="shared" si="9"/>
        <v>-6.8854032655589759E-3</v>
      </c>
      <c r="AB42" s="15">
        <f t="shared" si="10"/>
        <v>7.8644455565868299E-4</v>
      </c>
      <c r="AC42" s="15">
        <f t="shared" si="11"/>
        <v>-3.2963982497404842E-3</v>
      </c>
    </row>
    <row r="43" spans="1:29" x14ac:dyDescent="0.4">
      <c r="A43" s="43">
        <f t="shared" si="2"/>
        <v>2012</v>
      </c>
      <c r="B43" s="53">
        <v>40976</v>
      </c>
      <c r="C43" s="45">
        <v>2635.7910000000002</v>
      </c>
      <c r="D43" s="45">
        <f>VLOOKUP(B43,'H11001.CSI  中证全债'!$A$2:$B$2792,2,0)</f>
        <v>140.05000000000001</v>
      </c>
      <c r="E43" s="14">
        <f t="shared" si="3"/>
        <v>0</v>
      </c>
      <c r="F43" s="14">
        <f>IF(AND((B43-$B$2)&gt;123,OR(((G42*J42/C42*C43)/(G42*K42/D42*D43))&lt;(4/6),((G42*J42/C42*C43)/(G42*K42/D42*D43))&gt;(6/4))),COUNTIF($E$2:E43,1),0)</f>
        <v>0</v>
      </c>
      <c r="G43" s="21">
        <f t="shared" si="4"/>
        <v>21502.006983714746</v>
      </c>
      <c r="H43" s="12">
        <f t="shared" si="5"/>
        <v>4.3501846435871965</v>
      </c>
      <c r="I43" s="12">
        <f t="shared" si="6"/>
        <v>71.65890361877463</v>
      </c>
      <c r="J43" s="15">
        <f>IF(OR((ROW(F43)-MATCH(MAX($F$2:F43),$F$2:F43,0))=1,(ROW(F43)-MATCH(MAX($F$2:F43),$F$2:F43,0))&gt;123),IF(OR(((G42*J42/C42*C43)/(G42*K42/D42*D43))&lt;(4/6),((G42*J42/C42*C43)/(G42*K42/D42*D43))&gt;(6/4)),50%,((G42*J42/C42*C43)/((G42*K42/D42*D43)+(G42*J42/C42*C43)))),((G42*J42/C42*C43)/((G42*K42/D42*D43)+(G42*J42/C42*C43))))</f>
        <v>0.53326080400725573</v>
      </c>
      <c r="K43" s="18">
        <f t="shared" si="0"/>
        <v>0.46673919599274427</v>
      </c>
      <c r="L43" s="20">
        <f t="shared" si="1"/>
        <v>1.1425241517867841</v>
      </c>
      <c r="M43" s="51">
        <f>IF(AND((B43-$B$2)&gt;123,OR(((U42*R42/C42*C43)/(U42*S42/D42*D43))&lt;(4/6),((U42*R42/C42*C43)/(U42*S42/D42*D43))&gt;(6/4))),1,0)</f>
        <v>0</v>
      </c>
      <c r="N43" s="51">
        <f>IF(AND((B43-$B$2)&gt;123,OR(((U42*R42/C42*C43)/(U42*S42/D42*D43))&lt;(4/6),((U42*R42/C42*C43)/(U42*S42/D42*D43))&gt;(6/4))),COUNTIF($M$2:M43,1),0)</f>
        <v>0</v>
      </c>
      <c r="O43" s="51">
        <f>IF(OR((ROW(N43)-MATCH(MAX($N$2:N43),$N$2:N43,0))=1,(ROW(N43)-MATCH(MAX($N$2:N43),$N$2:N43,0))&gt;123),IF(OR(((U42*R42/C42*C43)/(U42*S42/D42*D43))&lt;(4/6),((U42*R42/C42*C43)/(U42*S42/D42*D43))&gt;(6/4)),1,0),0)</f>
        <v>0</v>
      </c>
      <c r="P43" s="47">
        <f>IF(O43=1,U42/2/C43,P42)</f>
        <v>4.3501846435871965</v>
      </c>
      <c r="Q43" s="47">
        <f>IF(O43=1,U42/2/D43,Q42)</f>
        <v>71.65890361877463</v>
      </c>
      <c r="R43" s="41">
        <f>P43*C43/U42</f>
        <v>0.53694769909686668</v>
      </c>
      <c r="S43" s="41">
        <f>Q43*D43/U42</f>
        <v>0.46996616943032576</v>
      </c>
      <c r="T43" s="41">
        <f t="shared" si="7"/>
        <v>1.1425241517867835</v>
      </c>
      <c r="U43" s="42">
        <f>P43*C43+Q43*D43</f>
        <v>21502.006983714731</v>
      </c>
      <c r="V43" s="25">
        <f>B43</f>
        <v>40976</v>
      </c>
      <c r="W43">
        <f>C43/C$2</f>
        <v>1.1466177531905342</v>
      </c>
      <c r="X43">
        <f>D43/D$2</f>
        <v>1.0035829451809388</v>
      </c>
      <c r="Y43">
        <f t="shared" si="8"/>
        <v>1.0751003491857365</v>
      </c>
      <c r="AA43" s="15">
        <f t="shared" si="9"/>
        <v>1.2595442575023874E-2</v>
      </c>
      <c r="AB43" s="15">
        <f t="shared" si="10"/>
        <v>5.0007143877728311E-4</v>
      </c>
      <c r="AC43" s="15">
        <f t="shared" si="11"/>
        <v>6.9138685271925571E-3</v>
      </c>
    </row>
    <row r="44" spans="1:29" x14ac:dyDescent="0.4">
      <c r="A44" s="43">
        <f t="shared" si="2"/>
        <v>2012</v>
      </c>
      <c r="B44" s="53">
        <v>40977</v>
      </c>
      <c r="C44" s="45">
        <v>2664.3020000000001</v>
      </c>
      <c r="D44" s="45">
        <f>VLOOKUP(B44,'H11001.CSI  中证全债'!$A$2:$B$2792,2,0)</f>
        <v>140.11000000000001</v>
      </c>
      <c r="E44" s="14">
        <f t="shared" si="3"/>
        <v>0</v>
      </c>
      <c r="F44" s="14">
        <f>IF(AND((B44-$B$2)&gt;123,OR(((G43*J43/C43*C44)/(G43*K43/D43*D44))&lt;(4/6),((G43*J43/C43*C44)/(G43*K43/D43*D44))&gt;(6/4))),COUNTIF($E$2:E44,1),0)</f>
        <v>0</v>
      </c>
      <c r="G44" s="21">
        <f t="shared" si="4"/>
        <v>21630.334632305188</v>
      </c>
      <c r="H44" s="12">
        <f t="shared" si="5"/>
        <v>4.3501846435871965</v>
      </c>
      <c r="I44" s="12">
        <f t="shared" si="6"/>
        <v>71.65890361877463</v>
      </c>
      <c r="J44" s="15">
        <f>IF(OR((ROW(F44)-MATCH(MAX($F$2:F44),$F$2:F44,0))=1,(ROW(F44)-MATCH(MAX($F$2:F44),$F$2:F44,0))&gt;123),IF(OR(((G43*J43/C43*C44)/(G43*K43/D43*D44))&lt;(4/6),((G43*J43/C43*C44)/(G43*K43/D43*D44))&gt;(6/4)),50%,((G43*J43/C43*C44)/((G43*K43/D43*D44)+(G43*J43/C43*C44)))),((G43*J43/C43*C44)/((G43*K43/D43*D44)+(G43*J43/C43*C44))))</f>
        <v>0.53583108367489352</v>
      </c>
      <c r="K44" s="18">
        <f t="shared" si="0"/>
        <v>0.46416891632510648</v>
      </c>
      <c r="L44" s="20">
        <f t="shared" si="1"/>
        <v>1.1543881221455907</v>
      </c>
      <c r="M44" s="51">
        <f>IF(AND((B44-$B$2)&gt;123,OR(((U43*R43/C43*C44)/(U43*S43/D43*D44))&lt;(4/6),((U43*R43/C43*C44)/(U43*S43/D43*D44))&gt;(6/4))),1,0)</f>
        <v>0</v>
      </c>
      <c r="N44" s="51">
        <f>IF(AND((B44-$B$2)&gt;123,OR(((U43*R43/C43*C44)/(U43*S43/D43*D44))&lt;(4/6),((U43*R43/C43*C44)/(U43*S43/D43*D44))&gt;(6/4))),COUNTIF($M$2:M44,1),0)</f>
        <v>0</v>
      </c>
      <c r="O44" s="51">
        <f>IF(OR((ROW(N44)-MATCH(MAX($N$2:N44),$N$2:N44,0))=1,(ROW(N44)-MATCH(MAX($N$2:N44),$N$2:N44,0))&gt;123),IF(OR(((U43*R43/C43*C44)/(U43*S43/D43*D44))&lt;(4/6),((U43*R43/C43*C44)/(U43*S43/D43*D44))&gt;(6/4)),1,0),0)</f>
        <v>0</v>
      </c>
      <c r="P44" s="47">
        <f>IF(O44=1,U43/2/C44,P43)</f>
        <v>4.3501846435871965</v>
      </c>
      <c r="Q44" s="47">
        <f>IF(O44=1,U43/2/D44,Q43)</f>
        <v>71.65890361877463</v>
      </c>
      <c r="R44" s="41">
        <f>P44*C44/U43</f>
        <v>0.53902901506156553</v>
      </c>
      <c r="S44" s="41">
        <f>Q44*D44/U43</f>
        <v>0.46693915566257349</v>
      </c>
      <c r="T44" s="41">
        <f t="shared" si="7"/>
        <v>1.1543881221455901</v>
      </c>
      <c r="U44" s="42">
        <f>P44*C44+Q44*D44</f>
        <v>21630.33463230517</v>
      </c>
      <c r="V44" s="25">
        <f>B44</f>
        <v>40977</v>
      </c>
      <c r="W44">
        <f>C44/C$2</f>
        <v>1.1590205646278655</v>
      </c>
      <c r="X44">
        <f>D44/D$2</f>
        <v>1.0040128986026513</v>
      </c>
      <c r="Y44">
        <f t="shared" si="8"/>
        <v>1.0815167316152585</v>
      </c>
      <c r="AA44" s="15">
        <f t="shared" si="9"/>
        <v>1.0816866739434161E-2</v>
      </c>
      <c r="AB44" s="15">
        <f t="shared" si="10"/>
        <v>4.2841842199203839E-4</v>
      </c>
      <c r="AC44" s="15">
        <f t="shared" si="11"/>
        <v>5.9681707241390214E-3</v>
      </c>
    </row>
    <row r="45" spans="1:29" x14ac:dyDescent="0.4">
      <c r="A45" s="43">
        <f t="shared" si="2"/>
        <v>2012</v>
      </c>
      <c r="B45" s="53">
        <v>40980</v>
      </c>
      <c r="C45" s="45">
        <v>2654.402</v>
      </c>
      <c r="D45" s="45">
        <f>VLOOKUP(B45,'H11001.CSI  中证全债'!$A$2:$B$2792,2,0)</f>
        <v>140.22</v>
      </c>
      <c r="E45" s="14">
        <f t="shared" si="3"/>
        <v>0</v>
      </c>
      <c r="F45" s="14">
        <f>IF(AND((B45-$B$2)&gt;123,OR(((G44*J44/C44*C45)/(G44*K44/D44*D45))&lt;(4/6),((G44*J44/C44*C45)/(G44*K44/D44*D45))&gt;(6/4))),COUNTIF($E$2:E45,1),0)</f>
        <v>0</v>
      </c>
      <c r="G45" s="21">
        <f t="shared" si="4"/>
        <v>21595.150283731738</v>
      </c>
      <c r="H45" s="12">
        <f t="shared" si="5"/>
        <v>4.3501846435871965</v>
      </c>
      <c r="I45" s="12">
        <f t="shared" si="6"/>
        <v>71.65890361877463</v>
      </c>
      <c r="J45" s="15">
        <f>IF(OR((ROW(F45)-MATCH(MAX($F$2:F45),$F$2:F45,0))=1,(ROW(F45)-MATCH(MAX($F$2:F45),$F$2:F45,0))&gt;123),IF(OR(((G44*J44/C44*C45)/(G44*K44/D44*D45))&lt;(4/6),((G44*J44/C44*C45)/(G44*K44/D44*D45))&gt;(6/4)),50%,((G44*J44/C44*C45)/((G44*K44/D44*D45)+(G44*J44/C44*C45)))),((G44*J44/C44*C45)/((G44*K44/D44*D45)+(G44*J44/C44*C45))))</f>
        <v>0.53470981524059835</v>
      </c>
      <c r="K45" s="18">
        <f t="shared" si="0"/>
        <v>0.46529018475940165</v>
      </c>
      <c r="L45" s="20">
        <f t="shared" si="1"/>
        <v>1.1491964214054786</v>
      </c>
      <c r="M45" s="51">
        <f>IF(AND((B45-$B$2)&gt;123,OR(((U44*R44/C44*C45)/(U44*S44/D44*D45))&lt;(4/6),((U44*R44/C44*C45)/(U44*S44/D44*D45))&gt;(6/4))),1,0)</f>
        <v>0</v>
      </c>
      <c r="N45" s="51">
        <f>IF(AND((B45-$B$2)&gt;123,OR(((U44*R44/C44*C45)/(U44*S44/D44*D45))&lt;(4/6),((U44*R44/C44*C45)/(U44*S44/D44*D45))&gt;(6/4))),COUNTIF($M$2:M45,1),0)</f>
        <v>0</v>
      </c>
      <c r="O45" s="51">
        <f>IF(OR((ROW(N45)-MATCH(MAX($N$2:N45),$N$2:N45,0))=1,(ROW(N45)-MATCH(MAX($N$2:N45),$N$2:N45,0))&gt;123),IF(OR(((U44*R44/C44*C45)/(U44*S44/D44*D45))&lt;(4/6),((U44*R44/C44*C45)/(U44*S44/D44*D45))&gt;(6/4)),1,0),0)</f>
        <v>0</v>
      </c>
      <c r="P45" s="47">
        <f>IF(O45=1,U44/2/C45,P44)</f>
        <v>4.3501846435871965</v>
      </c>
      <c r="Q45" s="47">
        <f>IF(O45=1,U44/2/D45,Q44)</f>
        <v>71.65890361877463</v>
      </c>
      <c r="R45" s="41">
        <f>P45*C45/U44</f>
        <v>0.53384004522340345</v>
      </c>
      <c r="S45" s="41">
        <f>Q45*D45/U44</f>
        <v>0.46453333414536041</v>
      </c>
      <c r="T45" s="41">
        <f t="shared" si="7"/>
        <v>1.1491964214054782</v>
      </c>
      <c r="U45" s="42">
        <f>P45*C45+Q45*D45</f>
        <v>21595.15028373172</v>
      </c>
      <c r="V45" s="25">
        <f>B45</f>
        <v>40980</v>
      </c>
      <c r="W45">
        <f>C45/C$2</f>
        <v>1.1547138818307143</v>
      </c>
      <c r="X45">
        <f>D45/D$2</f>
        <v>1.0048011465424578</v>
      </c>
      <c r="Y45">
        <f t="shared" si="8"/>
        <v>1.0797575141865861</v>
      </c>
      <c r="AA45" s="15">
        <f t="shared" si="9"/>
        <v>-3.7157949811994495E-3</v>
      </c>
      <c r="AB45" s="15">
        <f t="shared" si="10"/>
        <v>7.8509742345289624E-4</v>
      </c>
      <c r="AC45" s="15">
        <f t="shared" si="11"/>
        <v>-1.6266206312361975E-3</v>
      </c>
    </row>
    <row r="46" spans="1:29" x14ac:dyDescent="0.4">
      <c r="A46" s="43">
        <f t="shared" si="2"/>
        <v>2012</v>
      </c>
      <c r="B46" s="53">
        <v>40981</v>
      </c>
      <c r="C46" s="45">
        <v>2681.0729999999999</v>
      </c>
      <c r="D46" s="45">
        <f>VLOOKUP(B46,'H11001.CSI  中证全债'!$A$2:$B$2792,2,0)</f>
        <v>140.21</v>
      </c>
      <c r="E46" s="14">
        <f t="shared" si="3"/>
        <v>0</v>
      </c>
      <c r="F46" s="14">
        <f>IF(AND((B46-$B$2)&gt;123,OR(((G45*J45/C45*C46)/(G45*K45/D45*D46))&lt;(4/6),((G45*J45/C45*C46)/(G45*K45/D45*D46))&gt;(6/4))),COUNTIF($E$2:E46,1),0)</f>
        <v>0</v>
      </c>
      <c r="G46" s="21">
        <f t="shared" si="4"/>
        <v>21710.457469324665</v>
      </c>
      <c r="H46" s="12">
        <f t="shared" si="5"/>
        <v>4.3501846435871965</v>
      </c>
      <c r="I46" s="12">
        <f t="shared" si="6"/>
        <v>71.65890361877463</v>
      </c>
      <c r="J46" s="15">
        <f>IF(OR((ROW(F46)-MATCH(MAX($F$2:F46),$F$2:F46,0))=1,(ROW(F46)-MATCH(MAX($F$2:F46),$F$2:F46,0))&gt;123),IF(OR(((G45*J45/C45*C46)/(G45*K45/D45*D46))&lt;(4/6),((G45*J45/C45*C46)/(G45*K45/D45*D46))&gt;(6/4)),50%,((G45*J45/C45*C46)/((G45*K45/D45*D46)+(G45*J45/C45*C46)))),((G45*J45/C45*C46)/((G45*K45/D45*D46)+(G45*J45/C45*C46))))</f>
        <v>0.53721404117879534</v>
      </c>
      <c r="K46" s="18">
        <f t="shared" si="0"/>
        <v>0.46278595882120466</v>
      </c>
      <c r="L46" s="20">
        <f t="shared" si="1"/>
        <v>1.1608261463834637</v>
      </c>
      <c r="M46" s="51">
        <f>IF(AND((B46-$B$2)&gt;123,OR(((U45*R45/C45*C46)/(U45*S45/D45*D46))&lt;(4/6),((U45*R45/C45*C46)/(U45*S45/D45*D46))&gt;(6/4))),1,0)</f>
        <v>0</v>
      </c>
      <c r="N46" s="51">
        <f>IF(AND((B46-$B$2)&gt;123,OR(((U45*R45/C45*C46)/(U45*S45/D45*D46))&lt;(4/6),((U45*R45/C45*C46)/(U45*S45/D45*D46))&gt;(6/4))),COUNTIF($M$2:M46,1),0)</f>
        <v>0</v>
      </c>
      <c r="O46" s="51">
        <f>IF(OR((ROW(N46)-MATCH(MAX($N$2:N46),$N$2:N46,0))=1,(ROW(N46)-MATCH(MAX($N$2:N46),$N$2:N46,0))&gt;123),IF(OR(((U45*R45/C45*C46)/(U45*S45/D45*D46))&lt;(4/6),((U45*R45/C45*C46)/(U45*S45/D45*D46))&gt;(6/4)),1,0),0)</f>
        <v>0</v>
      </c>
      <c r="P46" s="47">
        <f>IF(O46=1,U45/2/C46,P45)</f>
        <v>4.3501846435871965</v>
      </c>
      <c r="Q46" s="47">
        <f>IF(O46=1,U45/2/D46,Q45)</f>
        <v>71.65890361877463</v>
      </c>
      <c r="R46" s="41">
        <f>P46*C46/U45</f>
        <v>0.54008249258271968</v>
      </c>
      <c r="S46" s="41">
        <f>Q46*D46/U45</f>
        <v>0.46525700189071262</v>
      </c>
      <c r="T46" s="41">
        <f t="shared" si="7"/>
        <v>1.1608261463834635</v>
      </c>
      <c r="U46" s="42">
        <f>P46*C46+Q46*D46</f>
        <v>21710.457469324647</v>
      </c>
      <c r="V46" s="25">
        <f>B46</f>
        <v>40981</v>
      </c>
      <c r="W46">
        <f>C46/C$2</f>
        <v>1.1663162592936256</v>
      </c>
      <c r="X46">
        <f>D46/D$2</f>
        <v>1.0047294876388391</v>
      </c>
      <c r="Y46">
        <f t="shared" si="8"/>
        <v>1.0855228734662323</v>
      </c>
      <c r="AA46" s="15">
        <f t="shared" si="9"/>
        <v>1.0047837516698577E-2</v>
      </c>
      <c r="AB46" s="15">
        <f t="shared" si="10"/>
        <v>-7.1316502638696377E-5</v>
      </c>
      <c r="AC46" s="15">
        <f t="shared" si="11"/>
        <v>5.3394944734324046E-3</v>
      </c>
    </row>
    <row r="47" spans="1:29" x14ac:dyDescent="0.4">
      <c r="A47" s="43">
        <f t="shared" si="2"/>
        <v>2012</v>
      </c>
      <c r="B47" s="53">
        <v>40982</v>
      </c>
      <c r="C47" s="45">
        <v>2605.1060000000002</v>
      </c>
      <c r="D47" s="45">
        <f>VLOOKUP(B47,'H11001.CSI  中证全债'!$A$2:$B$2792,2,0)</f>
        <v>140.19</v>
      </c>
      <c r="E47" s="14">
        <f t="shared" si="3"/>
        <v>0</v>
      </c>
      <c r="F47" s="14">
        <f>IF(AND((B47-$B$2)&gt;123,OR(((G46*J46/C46*C47)/(G46*K46/D46*D47))&lt;(4/6),((G46*J46/C46*C47)/(G46*K46/D46*D47))&gt;(6/4))),COUNTIF($E$2:E47,1),0)</f>
        <v>0</v>
      </c>
      <c r="G47" s="21">
        <f t="shared" si="4"/>
        <v>21378.5538144329</v>
      </c>
      <c r="H47" s="12">
        <f t="shared" si="5"/>
        <v>4.3501846435871965</v>
      </c>
      <c r="I47" s="12">
        <f t="shared" si="6"/>
        <v>71.65890361877463</v>
      </c>
      <c r="J47" s="15">
        <f>IF(OR((ROW(F47)-MATCH(MAX($F$2:F47),$F$2:F47,0))=1,(ROW(F47)-MATCH(MAX($F$2:F47),$F$2:F47,0))&gt;123),IF(OR(((G46*J46/C46*C47)/(G46*K46/D46*D47))&lt;(4/6),((G46*J46/C46*C47)/(G46*K46/D46*D47))&gt;(6/4)),50%,((G46*J46/C46*C47)/((G46*K46/D46*D47)+(G46*J46/C46*C47)))),((G46*J46/C46*C47)/((G46*K46/D46*D47)+(G46*J46/C46*C47))))</f>
        <v>0.53009629250347379</v>
      </c>
      <c r="K47" s="18">
        <f t="shared" si="0"/>
        <v>0.46990370749652621</v>
      </c>
      <c r="L47" s="20">
        <f t="shared" si="1"/>
        <v>1.1280955737243095</v>
      </c>
      <c r="M47" s="51">
        <f>IF(AND((B47-$B$2)&gt;123,OR(((U46*R46/C46*C47)/(U46*S46/D46*D47))&lt;(4/6),((U46*R46/C46*C47)/(U46*S46/D46*D47))&gt;(6/4))),1,0)</f>
        <v>0</v>
      </c>
      <c r="N47" s="51">
        <f>IF(AND((B47-$B$2)&gt;123,OR(((U46*R46/C46*C47)/(U46*S46/D46*D47))&lt;(4/6),((U46*R46/C46*C47)/(U46*S46/D46*D47))&gt;(6/4))),COUNTIF($M$2:M47,1),0)</f>
        <v>0</v>
      </c>
      <c r="O47" s="51">
        <f>IF(OR((ROW(N47)-MATCH(MAX($N$2:N47),$N$2:N47,0))=1,(ROW(N47)-MATCH(MAX($N$2:N47),$N$2:N47,0))&gt;123),IF(OR(((U46*R46/C46*C47)/(U46*S46/D46*D47))&lt;(4/6),((U46*R46/C46*C47)/(U46*S46/D46*D47))&gt;(6/4)),1,0),0)</f>
        <v>0</v>
      </c>
      <c r="P47" s="47">
        <f>IF(O47=1,U46/2/C47,P46)</f>
        <v>4.3501846435871965</v>
      </c>
      <c r="Q47" s="47">
        <f>IF(O47=1,U46/2/D47,Q46)</f>
        <v>71.65890361877463</v>
      </c>
      <c r="R47" s="41">
        <f>P47*C47/U46</f>
        <v>0.52199232246161409</v>
      </c>
      <c r="S47" s="41">
        <f>Q47*D47/U46</f>
        <v>0.46271994556126295</v>
      </c>
      <c r="T47" s="41">
        <f t="shared" si="7"/>
        <v>1.1280955737243092</v>
      </c>
      <c r="U47" s="42">
        <f>P47*C47+Q47*D47</f>
        <v>21378.553814432882</v>
      </c>
      <c r="V47" s="25">
        <f>B47</f>
        <v>40982</v>
      </c>
      <c r="W47">
        <f>C47/C$2</f>
        <v>1.1332692116116869</v>
      </c>
      <c r="X47">
        <f>D47/D$2</f>
        <v>1.0045861698316014</v>
      </c>
      <c r="Y47">
        <f t="shared" si="8"/>
        <v>1.0689276907216441</v>
      </c>
      <c r="AA47" s="15">
        <f t="shared" si="9"/>
        <v>-2.8334551129342467E-2</v>
      </c>
      <c r="AB47" s="15">
        <f t="shared" si="10"/>
        <v>-1.4264317809009608E-4</v>
      </c>
      <c r="AC47" s="15">
        <f t="shared" si="11"/>
        <v>-1.5287731977123076E-2</v>
      </c>
    </row>
    <row r="48" spans="1:29" x14ac:dyDescent="0.4">
      <c r="A48" s="43">
        <f t="shared" si="2"/>
        <v>2012</v>
      </c>
      <c r="B48" s="53">
        <v>40983</v>
      </c>
      <c r="C48" s="45">
        <v>2585.5459999999998</v>
      </c>
      <c r="D48" s="45">
        <f>VLOOKUP(B48,'H11001.CSI  中证全债'!$A$2:$B$2792,2,0)</f>
        <v>140.13999999999999</v>
      </c>
      <c r="E48" s="14">
        <f t="shared" si="3"/>
        <v>0</v>
      </c>
      <c r="F48" s="14">
        <f>IF(AND((B48-$B$2)&gt;123,OR(((G47*J47/C47*C48)/(G47*K47/D47*D48))&lt;(4/6),((G47*J47/C47*C48)/(G47*K47/D47*D48))&gt;(6/4))),COUNTIF($E$2:E48,1),0)</f>
        <v>0</v>
      </c>
      <c r="G48" s="21">
        <f t="shared" si="4"/>
        <v>21289.881257623394</v>
      </c>
      <c r="H48" s="12">
        <f t="shared" si="5"/>
        <v>4.3501846435871965</v>
      </c>
      <c r="I48" s="12">
        <f t="shared" si="6"/>
        <v>71.65890361877463</v>
      </c>
      <c r="J48" s="15">
        <f>IF(OR((ROW(F48)-MATCH(MAX($F$2:F48),$F$2:F48,0))=1,(ROW(F48)-MATCH(MAX($F$2:F48),$F$2:F48,0))&gt;123),IF(OR(((G47*J47/C47*C48)/(G47*K47/D47*D48))&lt;(4/6),((G47*J47/C47*C48)/(G47*K47/D47*D48))&gt;(6/4)),50%,((G47*J47/C47*C48)/((G47*K47/D47*D48)+(G47*J47/C47*C48)))),((G47*J47/C47*C48)/((G47*K47/D47*D48)+(G47*J47/C47*C48))))</f>
        <v>0.52830743245506895</v>
      </c>
      <c r="K48" s="18">
        <f t="shared" si="0"/>
        <v>0.47169256754493105</v>
      </c>
      <c r="L48" s="20">
        <f t="shared" si="1"/>
        <v>1.120024924719097</v>
      </c>
      <c r="M48" s="51">
        <f>IF(AND((B48-$B$2)&gt;123,OR(((U47*R47/C47*C48)/(U47*S47/D47*D48))&lt;(4/6),((U47*R47/C47*C48)/(U47*S47/D47*D48))&gt;(6/4))),1,0)</f>
        <v>0</v>
      </c>
      <c r="N48" s="51">
        <f>IF(AND((B48-$B$2)&gt;123,OR(((U47*R47/C47*C48)/(U47*S47/D47*D48))&lt;(4/6),((U47*R47/C47*C48)/(U47*S47/D47*D48))&gt;(6/4))),COUNTIF($M$2:M48,1),0)</f>
        <v>0</v>
      </c>
      <c r="O48" s="51">
        <f>IF(OR((ROW(N48)-MATCH(MAX($N$2:N48),$N$2:N48,0))=1,(ROW(N48)-MATCH(MAX($N$2:N48),$N$2:N48,0))&gt;123),IF(OR(((U47*R47/C47*C48)/(U47*S47/D47*D48))&lt;(4/6),((U47*R47/C47*C48)/(U47*S47/D47*D48))&gt;(6/4)),1,0),0)</f>
        <v>0</v>
      </c>
      <c r="P48" s="47">
        <f>IF(O48=1,U47/2/C48,P47)</f>
        <v>4.3501846435871965</v>
      </c>
      <c r="Q48" s="47">
        <f>IF(O48=1,U47/2/D48,Q47)</f>
        <v>71.65890361877463</v>
      </c>
      <c r="R48" s="41">
        <f>P48*C48/U47</f>
        <v>0.52611615369861586</v>
      </c>
      <c r="S48" s="41">
        <f>Q48*D48/U47</f>
        <v>0.46973611219461575</v>
      </c>
      <c r="T48" s="41">
        <f t="shared" si="7"/>
        <v>1.1200249247190972</v>
      </c>
      <c r="U48" s="42">
        <f>P48*C48+Q48*D48</f>
        <v>21289.881257623376</v>
      </c>
      <c r="V48" s="25">
        <f>B48</f>
        <v>40983</v>
      </c>
      <c r="W48">
        <f>C48/C$2</f>
        <v>1.1247602504488301</v>
      </c>
      <c r="X48">
        <f>D48/D$2</f>
        <v>1.0042278753135074</v>
      </c>
      <c r="Y48">
        <f t="shared" si="8"/>
        <v>1.0644940628811688</v>
      </c>
      <c r="AA48" s="15">
        <f t="shared" si="9"/>
        <v>-7.5083317147174311E-3</v>
      </c>
      <c r="AB48" s="15">
        <f t="shared" si="10"/>
        <v>-3.5665882017277273E-4</v>
      </c>
      <c r="AC48" s="15">
        <f t="shared" si="11"/>
        <v>-4.1477341067683859E-3</v>
      </c>
    </row>
    <row r="49" spans="1:29" x14ac:dyDescent="0.4">
      <c r="A49" s="43">
        <f t="shared" si="2"/>
        <v>2012</v>
      </c>
      <c r="B49" s="53">
        <v>40984</v>
      </c>
      <c r="C49" s="45">
        <v>2623.52</v>
      </c>
      <c r="D49" s="45">
        <f>VLOOKUP(B49,'H11001.CSI  中证全债'!$A$2:$B$2792,2,0)</f>
        <v>140.12</v>
      </c>
      <c r="E49" s="14">
        <f t="shared" si="3"/>
        <v>0</v>
      </c>
      <c r="F49" s="14">
        <f>IF(AND((B49-$B$2)&gt;123,OR(((G48*J48/C48*C49)/(G48*K48/D48*D49))&lt;(4/6),((G48*J48/C48*C49)/(G48*K48/D48*D49))&gt;(6/4))),COUNTIF($E$2:E49,1),0)</f>
        <v>0</v>
      </c>
      <c r="G49" s="21">
        <f t="shared" si="4"/>
        <v>21453.641991206598</v>
      </c>
      <c r="H49" s="12">
        <f t="shared" si="5"/>
        <v>4.3501846435871965</v>
      </c>
      <c r="I49" s="12">
        <f t="shared" si="6"/>
        <v>71.65890361877463</v>
      </c>
      <c r="J49" s="15">
        <f>IF(OR((ROW(F49)-MATCH(MAX($F$2:F49),$F$2:F49,0))=1,(ROW(F49)-MATCH(MAX($F$2:F49),$F$2:F49,0))&gt;123),IF(OR(((G48*J48/C48*C49)/(G48*K48/D48*D49))&lt;(4/6),((G48*J48/C48*C49)/(G48*K48/D48*D49))&gt;(6/4)),50%,((G48*J48/C48*C49)/((G48*K48/D48*D49)+(G48*J48/C48*C49)))),((G48*J48/C48*C49)/((G48*K48/D48*D49)+(G48*J48/C48*C49))))</f>
        <v>0.53197477709480556</v>
      </c>
      <c r="K49" s="18">
        <f t="shared" si="0"/>
        <v>0.46802522290519444</v>
      </c>
      <c r="L49" s="20">
        <f t="shared" si="1"/>
        <v>1.1366369824956315</v>
      </c>
      <c r="M49" s="51">
        <f>IF(AND((B49-$B$2)&gt;123,OR(((U48*R48/C48*C49)/(U48*S48/D48*D49))&lt;(4/6),((U48*R48/C48*C49)/(U48*S48/D48*D49))&gt;(6/4))),1,0)</f>
        <v>0</v>
      </c>
      <c r="N49" s="51">
        <f>IF(AND((B49-$B$2)&gt;123,OR(((U48*R48/C48*C49)/(U48*S48/D48*D49))&lt;(4/6),((U48*R48/C48*C49)/(U48*S48/D48*D49))&gt;(6/4))),COUNTIF($M$2:M49,1),0)</f>
        <v>0</v>
      </c>
      <c r="O49" s="51">
        <f>IF(OR((ROW(N49)-MATCH(MAX($N$2:N49),$N$2:N49,0))=1,(ROW(N49)-MATCH(MAX($N$2:N49),$N$2:N49,0))&gt;123),IF(OR(((U48*R48/C48*C49)/(U48*S48/D48*D49))&lt;(4/6),((U48*R48/C48*C49)/(U48*S48/D48*D49))&gt;(6/4)),1,0),0)</f>
        <v>0</v>
      </c>
      <c r="P49" s="47">
        <f>IF(O49=1,U48/2/C49,P48)</f>
        <v>4.3501846435871965</v>
      </c>
      <c r="Q49" s="47">
        <f>IF(O49=1,U48/2/D49,Q48)</f>
        <v>71.65890361877463</v>
      </c>
      <c r="R49" s="41">
        <f>P49*C49/U48</f>
        <v>0.5360667012671686</v>
      </c>
      <c r="S49" s="41">
        <f>Q49*D49/U48</f>
        <v>0.47162525020975987</v>
      </c>
      <c r="T49" s="41">
        <f t="shared" si="7"/>
        <v>1.1366369824956313</v>
      </c>
      <c r="U49" s="42">
        <f>P49*C49+Q49*D49</f>
        <v>21453.641991206583</v>
      </c>
      <c r="V49" s="25">
        <f>B49</f>
        <v>40984</v>
      </c>
      <c r="W49">
        <f>C49/C$2</f>
        <v>1.1412796416143882</v>
      </c>
      <c r="X49">
        <f>D49/D$2</f>
        <v>1.00408455750627</v>
      </c>
      <c r="Y49">
        <f t="shared" si="8"/>
        <v>1.0726820995603292</v>
      </c>
      <c r="AA49" s="15">
        <f t="shared" si="9"/>
        <v>1.4687033222383183E-2</v>
      </c>
      <c r="AB49" s="15">
        <f t="shared" si="10"/>
        <v>-1.4271442842861415E-4</v>
      </c>
      <c r="AC49" s="15">
        <f t="shared" si="11"/>
        <v>7.6919514769284714E-3</v>
      </c>
    </row>
    <row r="50" spans="1:29" x14ac:dyDescent="0.4">
      <c r="A50" s="43">
        <f t="shared" si="2"/>
        <v>2012</v>
      </c>
      <c r="B50" s="53">
        <v>40987</v>
      </c>
      <c r="C50" s="45">
        <v>2630.0129999999999</v>
      </c>
      <c r="D50" s="45">
        <f>VLOOKUP(B50,'H11001.CSI  中证全债'!$A$2:$B$2792,2,0)</f>
        <v>140.19</v>
      </c>
      <c r="E50" s="14">
        <f t="shared" si="3"/>
        <v>0</v>
      </c>
      <c r="F50" s="14">
        <f>IF(AND((B50-$B$2)&gt;123,OR(((G49*J49/C49*C50)/(G49*K49/D49*D50))&lt;(4/6),((G49*J49/C49*C50)/(G49*K49/D49*D50))&gt;(6/4))),COUNTIF($E$2:E50,1),0)</f>
        <v>0</v>
      </c>
      <c r="G50" s="21">
        <f t="shared" si="4"/>
        <v>21486.903863350723</v>
      </c>
      <c r="H50" s="12">
        <f t="shared" si="5"/>
        <v>4.3501846435871965</v>
      </c>
      <c r="I50" s="12">
        <f t="shared" si="6"/>
        <v>71.65890361877463</v>
      </c>
      <c r="J50" s="15">
        <f>IF(OR((ROW(F50)-MATCH(MAX($F$2:F50),$F$2:F50,0))=1,(ROW(F50)-MATCH(MAX($F$2:F50),$F$2:F50,0))&gt;123),IF(OR(((G49*J49/C49*C50)/(G49*K49/D49*D50))&lt;(4/6),((G49*J49/C49*C50)/(G49*K49/D49*D50))&gt;(6/4)),50%,((G49*J49/C49*C50)/((G49*K49/D49*D50)+(G49*J49/C49*C50)))),((G49*J49/C49*C50)/((G49*K49/D49*D50)+(G49*J49/C49*C50))))</f>
        <v>0.53246583303931427</v>
      </c>
      <c r="K50" s="18">
        <f t="shared" si="0"/>
        <v>0.46753416696068573</v>
      </c>
      <c r="L50" s="20">
        <f t="shared" si="1"/>
        <v>1.1388811142953079</v>
      </c>
      <c r="M50" s="51">
        <f>IF(AND((B50-$B$2)&gt;123,OR(((U49*R49/C49*C50)/(U49*S49/D49*D50))&lt;(4/6),((U49*R49/C49*C50)/(U49*S49/D49*D50))&gt;(6/4))),1,0)</f>
        <v>0</v>
      </c>
      <c r="N50" s="51">
        <f>IF(AND((B50-$B$2)&gt;123,OR(((U49*R49/C49*C50)/(U49*S49/D49*D50))&lt;(4/6),((U49*R49/C49*C50)/(U49*S49/D49*D50))&gt;(6/4))),COUNTIF($M$2:M50,1),0)</f>
        <v>0</v>
      </c>
      <c r="O50" s="51">
        <f>IF(OR((ROW(N50)-MATCH(MAX($N$2:N50),$N$2:N50,0))=1,(ROW(N50)-MATCH(MAX($N$2:N50),$N$2:N50,0))&gt;123),IF(OR(((U49*R49/C49*C50)/(U49*S49/D49*D50))&lt;(4/6),((U49*R49/C49*C50)/(U49*S49/D49*D50))&gt;(6/4)),1,0),0)</f>
        <v>0</v>
      </c>
      <c r="P50" s="47">
        <f>IF(O50=1,U49/2/C50,P49)</f>
        <v>4.3501846435871965</v>
      </c>
      <c r="Q50" s="47">
        <f>IF(O50=1,U49/2/D50,Q49)</f>
        <v>71.65890361877463</v>
      </c>
      <c r="R50" s="41">
        <f>P50*C50/U49</f>
        <v>0.53329137168058205</v>
      </c>
      <c r="S50" s="41">
        <f>Q50*D50/U49</f>
        <v>0.46825903510618905</v>
      </c>
      <c r="T50" s="41">
        <f t="shared" si="7"/>
        <v>1.1388811142953075</v>
      </c>
      <c r="U50" s="42">
        <f>P50*C50+Q50*D50</f>
        <v>21486.903863350708</v>
      </c>
      <c r="V50" s="25">
        <f>B50</f>
        <v>40987</v>
      </c>
      <c r="W50">
        <f>C50/C$2</f>
        <v>1.1441042165034694</v>
      </c>
      <c r="X50">
        <f>D50/D$2</f>
        <v>1.0045861698316014</v>
      </c>
      <c r="Y50">
        <f t="shared" si="8"/>
        <v>1.0743451931675354</v>
      </c>
      <c r="AA50" s="15">
        <f t="shared" si="9"/>
        <v>2.4749191925352854E-3</v>
      </c>
      <c r="AB50" s="15">
        <f t="shared" si="10"/>
        <v>4.9957179560378151E-4</v>
      </c>
      <c r="AC50" s="15">
        <f t="shared" si="11"/>
        <v>1.5504067867710969E-3</v>
      </c>
    </row>
    <row r="51" spans="1:29" x14ac:dyDescent="0.4">
      <c r="A51" s="43">
        <f t="shared" si="2"/>
        <v>2012</v>
      </c>
      <c r="B51" s="53">
        <v>40988</v>
      </c>
      <c r="C51" s="45">
        <v>2584.4450000000002</v>
      </c>
      <c r="D51" s="45">
        <f>VLOOKUP(B51,'H11001.CSI  中证全债'!$A$2:$B$2792,2,0)</f>
        <v>140.13999999999999</v>
      </c>
      <c r="E51" s="14">
        <f t="shared" si="3"/>
        <v>0</v>
      </c>
      <c r="F51" s="14">
        <f>IF(AND((B51-$B$2)&gt;123,OR(((G50*J50/C50*C51)/(G50*K50/D50*D51))&lt;(4/6),((G50*J50/C50*C51)/(G50*K50/D50*D51))&gt;(6/4))),COUNTIF($E$2:E51,1),0)</f>
        <v>0</v>
      </c>
      <c r="G51" s="21">
        <f t="shared" si="4"/>
        <v>21285.0917043308</v>
      </c>
      <c r="H51" s="12">
        <f t="shared" si="5"/>
        <v>4.3501846435871965</v>
      </c>
      <c r="I51" s="12">
        <f t="shared" si="6"/>
        <v>71.65890361877463</v>
      </c>
      <c r="J51" s="15">
        <f>IF(OR((ROW(F51)-MATCH(MAX($F$2:F51),$F$2:F51,0))=1,(ROW(F51)-MATCH(MAX($F$2:F51),$F$2:F51,0))&gt;123),IF(OR(((G50*J50/C50*C51)/(G50*K50/D50*D51))&lt;(4/6),((G50*J50/C50*C51)/(G50*K50/D50*D51))&gt;(6/4)),50%,((G50*J50/C50*C51)/((G50*K50/D50*D51)+(G50*J50/C50*C51)))),((G50*J50/C50*C51)/((G50*K50/D50*D51)+(G50*J50/C50*C51))))</f>
        <v>0.52820129259335946</v>
      </c>
      <c r="K51" s="18">
        <f t="shared" si="0"/>
        <v>0.47179870740664054</v>
      </c>
      <c r="L51" s="20">
        <f t="shared" si="1"/>
        <v>1.1195479858280024</v>
      </c>
      <c r="M51" s="51">
        <f>IF(AND((B51-$B$2)&gt;123,OR(((U50*R50/C50*C51)/(U50*S50/D50*D51))&lt;(4/6),((U50*R50/C50*C51)/(U50*S50/D50*D51))&gt;(6/4))),1,0)</f>
        <v>0</v>
      </c>
      <c r="N51" s="51">
        <f>IF(AND((B51-$B$2)&gt;123,OR(((U50*R50/C50*C51)/(U50*S50/D50*D51))&lt;(4/6),((U50*R50/C50*C51)/(U50*S50/D50*D51))&gt;(6/4))),COUNTIF($M$2:M51,1),0)</f>
        <v>0</v>
      </c>
      <c r="O51" s="51">
        <f>IF(OR((ROW(N51)-MATCH(MAX($N$2:N51),$N$2:N51,0))=1,(ROW(N51)-MATCH(MAX($N$2:N51),$N$2:N51,0))&gt;123),IF(OR(((U50*R50/C50*C51)/(U50*S50/D50*D51))&lt;(4/6),((U50*R50/C50*C51)/(U50*S50/D50*D51))&gt;(6/4)),1,0),0)</f>
        <v>0</v>
      </c>
      <c r="P51" s="47">
        <f>IF(O51=1,U50/2/C51,P50)</f>
        <v>4.3501846435871965</v>
      </c>
      <c r="Q51" s="47">
        <f>IF(O51=1,U50/2/D51,Q50)</f>
        <v>71.65890361877463</v>
      </c>
      <c r="R51" s="41">
        <f>P51*C51/U50</f>
        <v>0.52324025009355102</v>
      </c>
      <c r="S51" s="41">
        <f>Q51*D51/U50</f>
        <v>0.46736741677630717</v>
      </c>
      <c r="T51" s="41">
        <f t="shared" si="7"/>
        <v>1.119547985828002</v>
      </c>
      <c r="U51" s="42">
        <f>P51*C51+Q51*D51</f>
        <v>21285.091704330785</v>
      </c>
      <c r="V51" s="25">
        <f>B51</f>
        <v>40988</v>
      </c>
      <c r="W51">
        <f>C51/C$2</f>
        <v>1.1242812951195713</v>
      </c>
      <c r="X51">
        <f>D51/D$2</f>
        <v>1.0042278753135074</v>
      </c>
      <c r="Y51">
        <f t="shared" si="8"/>
        <v>1.0642545852165393</v>
      </c>
      <c r="AA51" s="15">
        <f t="shared" si="9"/>
        <v>-1.7326150098877835E-2</v>
      </c>
      <c r="AB51" s="15">
        <f t="shared" si="10"/>
        <v>-3.5665882017277273E-4</v>
      </c>
      <c r="AC51" s="15">
        <f t="shared" si="11"/>
        <v>-9.3923331301418722E-3</v>
      </c>
    </row>
    <row r="52" spans="1:29" x14ac:dyDescent="0.4">
      <c r="A52" s="43">
        <f t="shared" si="2"/>
        <v>2012</v>
      </c>
      <c r="B52" s="53">
        <v>40989</v>
      </c>
      <c r="C52" s="45">
        <v>2587.7930000000001</v>
      </c>
      <c r="D52" s="45">
        <f>VLOOKUP(B52,'H11001.CSI  中证全债'!$A$2:$B$2792,2,0)</f>
        <v>140.08000000000001</v>
      </c>
      <c r="E52" s="14">
        <f t="shared" si="3"/>
        <v>0</v>
      </c>
      <c r="F52" s="14">
        <f>IF(AND((B52-$B$2)&gt;123,OR(((G51*J51/C51*C52)/(G51*K51/D51*D52))&lt;(4/6),((G51*J51/C51*C52)/(G51*K51/D51*D52))&gt;(6/4))),COUNTIF($E$2:E52,1),0)</f>
        <v>0</v>
      </c>
      <c r="G52" s="21">
        <f t="shared" si="4"/>
        <v>21295.356588300405</v>
      </c>
      <c r="H52" s="12">
        <f t="shared" si="5"/>
        <v>4.3501846435871965</v>
      </c>
      <c r="I52" s="12">
        <f t="shared" si="6"/>
        <v>71.65890361877463</v>
      </c>
      <c r="J52" s="15">
        <f>IF(OR((ROW(F52)-MATCH(MAX($F$2:F52),$F$2:F52,0))=1,(ROW(F52)-MATCH(MAX($F$2:F52),$F$2:F52,0))&gt;123),IF(OR(((G51*J51/C51*C52)/(G51*K51/D51*D52))&lt;(4/6),((G51*J51/C51*C52)/(G51*K51/D51*D52))&gt;(6/4)),50%,((G51*J51/C51*C52)/((G51*K51/D51*D52)+(G51*J51/C51*C52)))),((G51*J51/C51*C52)/((G51*K51/D51*D52)+(G51*J51/C51*C52))))</f>
        <v>0.52863061121818522</v>
      </c>
      <c r="K52" s="18">
        <f t="shared" si="0"/>
        <v>0.47136938878181478</v>
      </c>
      <c r="L52" s="20">
        <f t="shared" si="1"/>
        <v>1.1214784493841521</v>
      </c>
      <c r="M52" s="51">
        <f>IF(AND((B52-$B$2)&gt;123,OR(((U51*R51/C51*C52)/(U51*S51/D51*D52))&lt;(4/6),((U51*R51/C51*C52)/(U51*S51/D51*D52))&gt;(6/4))),1,0)</f>
        <v>0</v>
      </c>
      <c r="N52" s="51">
        <f>IF(AND((B52-$B$2)&gt;123,OR(((U51*R51/C51*C52)/(U51*S51/D51*D52))&lt;(4/6),((U51*R51/C51*C52)/(U51*S51/D51*D52))&gt;(6/4))),COUNTIF($M$2:M52,1),0)</f>
        <v>0</v>
      </c>
      <c r="O52" s="51">
        <f>IF(OR((ROW(N52)-MATCH(MAX($N$2:N52),$N$2:N52,0))=1,(ROW(N52)-MATCH(MAX($N$2:N52),$N$2:N52,0))&gt;123),IF(OR(((U51*R51/C51*C52)/(U51*S51/D51*D52))&lt;(4/6),((U51*R51/C51*C52)/(U51*S51/D51*D52))&gt;(6/4)),1,0),0)</f>
        <v>0</v>
      </c>
      <c r="P52" s="47">
        <f>IF(O52=1,U51/2/C52,P51)</f>
        <v>4.3501846435871965</v>
      </c>
      <c r="Q52" s="47">
        <f>IF(O52=1,U51/2/D52,Q51)</f>
        <v>71.65890361877463</v>
      </c>
      <c r="R52" s="41">
        <f>P52*C52/U51</f>
        <v>0.52888554701843038</v>
      </c>
      <c r="S52" s="41">
        <f>Q52*D52/U51</f>
        <v>0.47159670995805797</v>
      </c>
      <c r="T52" s="41">
        <f t="shared" si="7"/>
        <v>1.1214784493841516</v>
      </c>
      <c r="U52" s="42">
        <f>P52*C52+Q52*D52</f>
        <v>21295.356588300394</v>
      </c>
      <c r="V52" s="25">
        <f>B52</f>
        <v>40989</v>
      </c>
      <c r="W52">
        <f>C52/C$2</f>
        <v>1.1257377369382444</v>
      </c>
      <c r="X52">
        <f>D52/D$2</f>
        <v>1.003797921891795</v>
      </c>
      <c r="Y52">
        <f t="shared" si="8"/>
        <v>1.0647678294150198</v>
      </c>
      <c r="AA52" s="15">
        <f t="shared" si="9"/>
        <v>1.2954425418223448E-3</v>
      </c>
      <c r="AB52" s="15">
        <f t="shared" si="10"/>
        <v>-4.2814328528595347E-4</v>
      </c>
      <c r="AC52" s="15">
        <f t="shared" si="11"/>
        <v>4.8225697648840438E-4</v>
      </c>
    </row>
    <row r="53" spans="1:29" x14ac:dyDescent="0.4">
      <c r="A53" s="43">
        <f t="shared" si="2"/>
        <v>2012</v>
      </c>
      <c r="B53" s="53">
        <v>40990</v>
      </c>
      <c r="C53" s="45">
        <v>2583.7469999999998</v>
      </c>
      <c r="D53" s="45">
        <f>VLOOKUP(B53,'H11001.CSI  中证全债'!$A$2:$B$2792,2,0)</f>
        <v>140.09</v>
      </c>
      <c r="E53" s="14">
        <f t="shared" si="3"/>
        <v>0</v>
      </c>
      <c r="F53" s="14">
        <f>IF(AND((B53-$B$2)&gt;123,OR(((G52*J52/C52*C53)/(G52*K52/D52*D53))&lt;(4/6),((G52*J52/C52*C53)/(G52*K52/D52*D53))&gt;(6/4))),COUNTIF($E$2:E53,1),0)</f>
        <v>0</v>
      </c>
      <c r="G53" s="21">
        <f t="shared" si="4"/>
        <v>21278.472330268636</v>
      </c>
      <c r="H53" s="12">
        <f t="shared" si="5"/>
        <v>4.3501846435871965</v>
      </c>
      <c r="I53" s="12">
        <f t="shared" si="6"/>
        <v>71.65890361877463</v>
      </c>
      <c r="J53" s="15">
        <f>IF(OR((ROW(F53)-MATCH(MAX($F$2:F53),$F$2:F53,0))=1,(ROW(F53)-MATCH(MAX($F$2:F53),$F$2:F53,0))&gt;123),IF(OR(((G52*J52/C52*C53)/(G52*K52/D52*D53))&lt;(4/6),((G52*J52/C52*C53)/(G52*K52/D52*D53))&gt;(6/4)),50%,((G52*J52/C52*C53)/((G52*K52/D52*D53)+(G52*J52/C52*C53)))),((G52*J52/C52*C53)/((G52*K52/D52*D53)+(G52*J52/C52*C53))))</f>
        <v>0.52822290754049617</v>
      </c>
      <c r="K53" s="18">
        <f t="shared" si="0"/>
        <v>0.47177709245950383</v>
      </c>
      <c r="L53" s="20">
        <f t="shared" si="1"/>
        <v>1.1196450950738721</v>
      </c>
      <c r="M53" s="51">
        <f>IF(AND((B53-$B$2)&gt;123,OR(((U52*R52/C52*C53)/(U52*S52/D52*D53))&lt;(4/6),((U52*R52/C52*C53)/(U52*S52/D52*D53))&gt;(6/4))),1,0)</f>
        <v>0</v>
      </c>
      <c r="N53" s="51">
        <f>IF(AND((B53-$B$2)&gt;123,OR(((U52*R52/C52*C53)/(U52*S52/D52*D53))&lt;(4/6),((U52*R52/C52*C53)/(U52*S52/D52*D53))&gt;(6/4))),COUNTIF($M$2:M53,1),0)</f>
        <v>0</v>
      </c>
      <c r="O53" s="51">
        <f>IF(OR((ROW(N53)-MATCH(MAX($N$2:N53),$N$2:N53,0))=1,(ROW(N53)-MATCH(MAX($N$2:N53),$N$2:N53,0))&gt;123),IF(OR(((U52*R52/C52*C53)/(U52*S52/D52*D53))&lt;(4/6),((U52*R52/C52*C53)/(U52*S52/D52*D53))&gt;(6/4)),1,0),0)</f>
        <v>0</v>
      </c>
      <c r="P53" s="47">
        <f>IF(O53=1,U52/2/C53,P52)</f>
        <v>4.3501846435871965</v>
      </c>
      <c r="Q53" s="47">
        <f>IF(O53=1,U52/2/D53,Q52)</f>
        <v>71.65890361877463</v>
      </c>
      <c r="R53" s="41">
        <f>P53*C53/U52</f>
        <v>0.52780410019006618</v>
      </c>
      <c r="S53" s="41">
        <f>Q53*D53/U52</f>
        <v>0.47140303879529155</v>
      </c>
      <c r="T53" s="41">
        <f t="shared" si="7"/>
        <v>1.1196450950738717</v>
      </c>
      <c r="U53" s="42">
        <f>P53*C53+Q53*D53</f>
        <v>21278.472330268625</v>
      </c>
      <c r="V53" s="25">
        <f>B53</f>
        <v>40990</v>
      </c>
      <c r="W53">
        <f>C53/C$2</f>
        <v>1.1239776522314489</v>
      </c>
      <c r="X53">
        <f>D53/D$2</f>
        <v>1.0038695807954137</v>
      </c>
      <c r="Y53">
        <f t="shared" si="8"/>
        <v>1.0639236165134314</v>
      </c>
      <c r="AA53" s="15">
        <f t="shared" si="9"/>
        <v>-1.5634944526090599E-3</v>
      </c>
      <c r="AB53" s="15">
        <f t="shared" si="10"/>
        <v>7.1387778412201897E-5</v>
      </c>
      <c r="AC53" s="15">
        <f t="shared" si="11"/>
        <v>-7.9286101464226544E-4</v>
      </c>
    </row>
    <row r="54" spans="1:29" x14ac:dyDescent="0.4">
      <c r="A54" s="43">
        <f t="shared" si="2"/>
        <v>2012</v>
      </c>
      <c r="B54" s="53">
        <v>40991</v>
      </c>
      <c r="C54" s="45">
        <v>2552.94</v>
      </c>
      <c r="D54" s="45">
        <f>VLOOKUP(B54,'H11001.CSI  中证全债'!$A$2:$B$2792,2,0)</f>
        <v>140.13999999999999</v>
      </c>
      <c r="E54" s="14">
        <f t="shared" si="3"/>
        <v>0</v>
      </c>
      <c r="F54" s="14">
        <f>IF(AND((B54-$B$2)&gt;123,OR(((G53*J53/C53*C54)/(G53*K53/D53*D54))&lt;(4/6),((G53*J53/C53*C54)/(G53*K53/D53*D54))&gt;(6/4))),COUNTIF($E$2:E54,1),0)</f>
        <v>0</v>
      </c>
      <c r="G54" s="21">
        <f t="shared" si="4"/>
        <v>21148.039137134583</v>
      </c>
      <c r="H54" s="12">
        <f t="shared" si="5"/>
        <v>4.3501846435871965</v>
      </c>
      <c r="I54" s="12">
        <f t="shared" si="6"/>
        <v>71.65890361877463</v>
      </c>
      <c r="J54" s="15">
        <f>IF(OR((ROW(F54)-MATCH(MAX($F$2:F54),$F$2:F54,0))=1,(ROW(F54)-MATCH(MAX($F$2:F54),$F$2:F54,0))&gt;123),IF(OR(((G53*J53/C53*C54)/(G53*K53/D53*D54))&lt;(4/6),((G53*J53/C53*C54)/(G53*K53/D53*D54))&gt;(6/4)),50%,((G53*J53/C53*C54)/((G53*K53/D53*D54)+(G53*J53/C53*C54)))),((G53*J53/C53*C54)/((G53*K53/D53*D54)+(G53*J53/C53*C54))))</f>
        <v>0.52514374084444138</v>
      </c>
      <c r="K54" s="18">
        <f t="shared" si="0"/>
        <v>0.47485625915555862</v>
      </c>
      <c r="L54" s="20">
        <f t="shared" si="1"/>
        <v>1.1059004292758181</v>
      </c>
      <c r="M54" s="51">
        <f>IF(AND((B54-$B$2)&gt;123,OR(((U53*R53/C53*C54)/(U53*S53/D53*D54))&lt;(4/6),((U53*R53/C53*C54)/(U53*S53/D53*D54))&gt;(6/4))),1,0)</f>
        <v>0</v>
      </c>
      <c r="N54" s="51">
        <f>IF(AND((B54-$B$2)&gt;123,OR(((U53*R53/C53*C54)/(U53*S53/D53*D54))&lt;(4/6),((U53*R53/C53*C54)/(U53*S53/D53*D54))&gt;(6/4))),COUNTIF($M$2:M54,1),0)</f>
        <v>0</v>
      </c>
      <c r="O54" s="51">
        <f>IF(OR((ROW(N54)-MATCH(MAX($N$2:N54),$N$2:N54,0))=1,(ROW(N54)-MATCH(MAX($N$2:N54),$N$2:N54,0))&gt;123),IF(OR(((U53*R53/C53*C54)/(U53*S53/D53*D54))&lt;(4/6),((U53*R53/C53*C54)/(U53*S53/D53*D54))&gt;(6/4)),1,0),0)</f>
        <v>0</v>
      </c>
      <c r="P54" s="47">
        <f>IF(O54=1,U53/2/C54,P53)</f>
        <v>4.3501846435871965</v>
      </c>
      <c r="Q54" s="47">
        <f>IF(O54=1,U53/2/D54,Q53)</f>
        <v>71.65890361877463</v>
      </c>
      <c r="R54" s="41">
        <f>P54*C54/U53</f>
        <v>0.52192470453818973</v>
      </c>
      <c r="S54" s="41">
        <f>Q54*D54/U53</f>
        <v>0.47194547603165732</v>
      </c>
      <c r="T54" s="41">
        <f t="shared" si="7"/>
        <v>1.1059004292758172</v>
      </c>
      <c r="U54" s="42">
        <f>P54*C54+Q54*D54</f>
        <v>21148.039137134572</v>
      </c>
      <c r="V54" s="25">
        <f>B54</f>
        <v>40991</v>
      </c>
      <c r="W54">
        <f>C54/C$2</f>
        <v>1.1105760383999499</v>
      </c>
      <c r="X54">
        <f>D54/D$2</f>
        <v>1.0042278753135074</v>
      </c>
      <c r="Y54">
        <f t="shared" si="8"/>
        <v>1.0574019568567286</v>
      </c>
      <c r="AA54" s="15">
        <f t="shared" si="9"/>
        <v>-1.1923381043112857E-2</v>
      </c>
      <c r="AB54" s="15">
        <f t="shared" si="10"/>
        <v>3.5691341280585931E-4</v>
      </c>
      <c r="AC54" s="15">
        <f t="shared" si="11"/>
        <v>-6.1298194301531161E-3</v>
      </c>
    </row>
    <row r="55" spans="1:29" x14ac:dyDescent="0.4">
      <c r="A55" s="43">
        <f t="shared" si="2"/>
        <v>2012</v>
      </c>
      <c r="B55" s="53">
        <v>40994</v>
      </c>
      <c r="C55" s="45">
        <v>2555.442</v>
      </c>
      <c r="D55" s="45">
        <f>VLOOKUP(B55,'H11001.CSI  中证全债'!$A$2:$B$2792,2,0)</f>
        <v>140.18</v>
      </c>
      <c r="E55" s="14">
        <f t="shared" si="3"/>
        <v>0</v>
      </c>
      <c r="F55" s="14">
        <f>IF(AND((B55-$B$2)&gt;123,OR(((G54*J54/C54*C55)/(G54*K54/D54*D55))&lt;(4/6),((G54*J54/C54*C55)/(G54*K54/D54*D55))&gt;(6/4))),COUNTIF($E$2:E55,1),0)</f>
        <v>0</v>
      </c>
      <c r="G55" s="21">
        <f t="shared" si="4"/>
        <v>21161.789655257591</v>
      </c>
      <c r="H55" s="12">
        <f t="shared" si="5"/>
        <v>4.3501846435871965</v>
      </c>
      <c r="I55" s="12">
        <f t="shared" si="6"/>
        <v>71.65890361877463</v>
      </c>
      <c r="J55" s="15">
        <f>IF(OR((ROW(F55)-MATCH(MAX($F$2:F55),$F$2:F55,0))=1,(ROW(F55)-MATCH(MAX($F$2:F55),$F$2:F55,0))&gt;123),IF(OR(((G54*J54/C54*C55)/(G54*K54/D54*D55))&lt;(4/6),((G54*J54/C54*C55)/(G54*K54/D54*D55))&gt;(6/4)),50%,((G54*J54/C54*C55)/((G54*K54/D54*D55)+(G54*J54/C54*C55)))),((G54*J54/C54*C55)/((G54*K54/D54*D55)+(G54*J54/C54*C55))))</f>
        <v>0.52531684356931796</v>
      </c>
      <c r="K55" s="18">
        <f t="shared" si="0"/>
        <v>0.47468315643068204</v>
      </c>
      <c r="L55" s="20">
        <f t="shared" si="1"/>
        <v>1.1066683880661983</v>
      </c>
      <c r="M55" s="51">
        <f>IF(AND((B55-$B$2)&gt;123,OR(((U54*R54/C54*C55)/(U54*S54/D54*D55))&lt;(4/6),((U54*R54/C54*C55)/(U54*S54/D54*D55))&gt;(6/4))),1,0)</f>
        <v>0</v>
      </c>
      <c r="N55" s="51">
        <f>IF(AND((B55-$B$2)&gt;123,OR(((U54*R54/C54*C55)/(U54*S54/D54*D55))&lt;(4/6),((U54*R54/C54*C55)/(U54*S54/D54*D55))&gt;(6/4))),COUNTIF($M$2:M55,1),0)</f>
        <v>0</v>
      </c>
      <c r="O55" s="51">
        <f>IF(OR((ROW(N55)-MATCH(MAX($N$2:N55),$N$2:N55,0))=1,(ROW(N55)-MATCH(MAX($N$2:N55),$N$2:N55,0))&gt;123),IF(OR(((U54*R54/C54*C55)/(U54*S54/D54*D55))&lt;(4/6),((U54*R54/C54*C55)/(U54*S54/D54*D55))&gt;(6/4)),1,0),0)</f>
        <v>0</v>
      </c>
      <c r="P55" s="47">
        <f>IF(O55=1,U54/2/C55,P54)</f>
        <v>4.3501846435871965</v>
      </c>
      <c r="Q55" s="47">
        <f>IF(O55=1,U54/2/D55,Q54)</f>
        <v>71.65890361877463</v>
      </c>
      <c r="R55" s="41">
        <f>P55*C55/U54</f>
        <v>0.52565840614781412</v>
      </c>
      <c r="S55" s="41">
        <f>Q55*D55/U54</f>
        <v>0.47499179683478132</v>
      </c>
      <c r="T55" s="41">
        <f t="shared" si="7"/>
        <v>1.1066683880661974</v>
      </c>
      <c r="U55" s="42">
        <f>P55*C55+Q55*D55</f>
        <v>21161.789655257584</v>
      </c>
      <c r="V55" s="25">
        <f>B55</f>
        <v>40994</v>
      </c>
      <c r="W55">
        <f>C55/C$2</f>
        <v>1.1116644545977754</v>
      </c>
      <c r="X55">
        <f>D55/D$2</f>
        <v>1.0045145109279827</v>
      </c>
      <c r="Y55">
        <f t="shared" si="8"/>
        <v>1.0580894827628793</v>
      </c>
      <c r="AA55" s="15">
        <f t="shared" si="9"/>
        <v>9.8004653458372282E-4</v>
      </c>
      <c r="AB55" s="15">
        <f t="shared" si="10"/>
        <v>2.8542885685767239E-4</v>
      </c>
      <c r="AC55" s="15">
        <f t="shared" si="11"/>
        <v>6.5020298259566012E-4</v>
      </c>
    </row>
    <row r="56" spans="1:29" x14ac:dyDescent="0.4">
      <c r="A56" s="43">
        <f t="shared" si="2"/>
        <v>2012</v>
      </c>
      <c r="B56" s="53">
        <v>40995</v>
      </c>
      <c r="C56" s="45">
        <v>2547.143</v>
      </c>
      <c r="D56" s="45">
        <f>VLOOKUP(B56,'H11001.CSI  中证全债'!$A$2:$B$2792,2,0)</f>
        <v>140.18</v>
      </c>
      <c r="E56" s="14">
        <f t="shared" si="3"/>
        <v>0</v>
      </c>
      <c r="F56" s="14">
        <f>IF(AND((B56-$B$2)&gt;123,OR(((G55*J55/C55*C56)/(G55*K55/D55*D56))&lt;(4/6),((G55*J55/C55*C56)/(G55*K55/D55*D56))&gt;(6/4))),COUNTIF($E$2:E56,1),0)</f>
        <v>0</v>
      </c>
      <c r="G56" s="21">
        <f t="shared" si="4"/>
        <v>21125.687472900463</v>
      </c>
      <c r="H56" s="12">
        <f t="shared" si="5"/>
        <v>4.3501846435871965</v>
      </c>
      <c r="I56" s="12">
        <f t="shared" si="6"/>
        <v>71.65890361877463</v>
      </c>
      <c r="J56" s="15">
        <f>IF(OR((ROW(F56)-MATCH(MAX($F$2:F56),$F$2:F56,0))=1,(ROW(F56)-MATCH(MAX($F$2:F56),$F$2:F56,0))&gt;123),IF(OR(((G55*J55/C55*C56)/(G55*K55/D55*D56))&lt;(4/6),((G55*J55/C55*C56)/(G55*K55/D55*D56))&gt;(6/4)),50%,((G55*J55/C55*C56)/((G55*K55/D55*D56)+(G55*J55/C55*C56)))),((G55*J55/C55*C56)/((G55*K55/D55*D56)+(G55*J55/C55*C56))))</f>
        <v>0.52450564640012276</v>
      </c>
      <c r="K56" s="18">
        <f t="shared" si="0"/>
        <v>0.47549435359987724</v>
      </c>
      <c r="L56" s="20">
        <f t="shared" si="1"/>
        <v>1.1030743949516757</v>
      </c>
      <c r="M56" s="51">
        <f>IF(AND((B56-$B$2)&gt;123,OR(((U55*R55/C55*C56)/(U55*S55/D55*D56))&lt;(4/6),((U55*R55/C55*C56)/(U55*S55/D55*D56))&gt;(6/4))),1,0)</f>
        <v>0</v>
      </c>
      <c r="N56" s="51">
        <f>IF(AND((B56-$B$2)&gt;123,OR(((U55*R55/C55*C56)/(U55*S55/D55*D56))&lt;(4/6),((U55*R55/C55*C56)/(U55*S55/D55*D56))&gt;(6/4))),COUNTIF($M$2:M56,1),0)</f>
        <v>0</v>
      </c>
      <c r="O56" s="51">
        <f>IF(OR((ROW(N56)-MATCH(MAX($N$2:N56),$N$2:N56,0))=1,(ROW(N56)-MATCH(MAX($N$2:N56),$N$2:N56,0))&gt;123),IF(OR(((U55*R55/C55*C56)/(U55*S55/D55*D56))&lt;(4/6),((U55*R55/C55*C56)/(U55*S55/D55*D56))&gt;(6/4)),1,0),0)</f>
        <v>0</v>
      </c>
      <c r="P56" s="47">
        <f>IF(O56=1,U55/2/C56,P55)</f>
        <v>4.3501846435871965</v>
      </c>
      <c r="Q56" s="47">
        <f>IF(O56=1,U55/2/D56,Q55)</f>
        <v>71.65890361877463</v>
      </c>
      <c r="R56" s="41">
        <f>P56*C56/U55</f>
        <v>0.52361083557352606</v>
      </c>
      <c r="S56" s="41">
        <f>Q56*D56/U55</f>
        <v>0.47468315643068226</v>
      </c>
      <c r="T56" s="41">
        <f t="shared" si="7"/>
        <v>1.1030743949516748</v>
      </c>
      <c r="U56" s="42">
        <f>P56*C56+Q56*D56</f>
        <v>21125.687472900452</v>
      </c>
      <c r="V56" s="25">
        <f>B56</f>
        <v>40995</v>
      </c>
      <c r="W56">
        <f>C56/C$2</f>
        <v>1.1080542363620622</v>
      </c>
      <c r="X56">
        <f>D56/D$2</f>
        <v>1.0045145109279827</v>
      </c>
      <c r="Y56">
        <f t="shared" si="8"/>
        <v>1.0562843736450227</v>
      </c>
      <c r="AA56" s="15">
        <f t="shared" si="9"/>
        <v>-3.2475790880795996E-3</v>
      </c>
      <c r="AB56" s="15">
        <f t="shared" si="10"/>
        <v>0</v>
      </c>
      <c r="AC56" s="15">
        <f t="shared" si="11"/>
        <v>-1.7060079957916807E-3</v>
      </c>
    </row>
    <row r="57" spans="1:29" x14ac:dyDescent="0.4">
      <c r="A57" s="43">
        <f t="shared" si="2"/>
        <v>2012</v>
      </c>
      <c r="B57" s="53">
        <v>40996</v>
      </c>
      <c r="C57" s="45">
        <v>2474.9</v>
      </c>
      <c r="D57" s="45">
        <f>VLOOKUP(B57,'H11001.CSI  中证全债'!$A$2:$B$2792,2,0)</f>
        <v>140.24</v>
      </c>
      <c r="E57" s="14">
        <f t="shared" si="3"/>
        <v>0</v>
      </c>
      <c r="F57" s="14">
        <f>IF(AND((B57-$B$2)&gt;123,OR(((G56*J56/C56*C57)/(G56*K56/D56*D57))&lt;(4/6),((G56*J56/C56*C57)/(G56*K56/D56*D57))&gt;(6/4))),COUNTIF($E$2:E57,1),0)</f>
        <v>0</v>
      </c>
      <c r="G57" s="21">
        <f t="shared" si="4"/>
        <v>20815.716617910919</v>
      </c>
      <c r="H57" s="12">
        <f t="shared" si="5"/>
        <v>4.3501846435871965</v>
      </c>
      <c r="I57" s="12">
        <f t="shared" si="6"/>
        <v>71.65890361877463</v>
      </c>
      <c r="J57" s="15">
        <f>IF(OR((ROW(F57)-MATCH(MAX($F$2:F57),$F$2:F57,0))=1,(ROW(F57)-MATCH(MAX($F$2:F57),$F$2:F57,0))&gt;123),IF(OR(((G56*J56/C56*C57)/(G56*K56/D56*D57))&lt;(4/6),((G56*J56/C56*C57)/(G56*K56/D56*D57))&gt;(6/4)),50%,((G56*J56/C56*C57)/((G56*K56/D56*D57)+(G56*J56/C56*C57)))),((G56*J56/C56*C57)/((G56*K56/D56*D57)+(G56*J56/C56*C57))))</f>
        <v>0.51721841587476758</v>
      </c>
      <c r="K57" s="18">
        <f t="shared" si="0"/>
        <v>0.48278158412523242</v>
      </c>
      <c r="L57" s="20">
        <f t="shared" si="1"/>
        <v>1.0713300442309381</v>
      </c>
      <c r="M57" s="51">
        <f>IF(AND((B57-$B$2)&gt;123,OR(((U56*R56/C56*C57)/(U56*S56/D56*D57))&lt;(4/6),((U56*R56/C56*C57)/(U56*S56/D56*D57))&gt;(6/4))),1,0)</f>
        <v>0</v>
      </c>
      <c r="N57" s="51">
        <f>IF(AND((B57-$B$2)&gt;123,OR(((U56*R56/C56*C57)/(U56*S56/D56*D57))&lt;(4/6),((U56*R56/C56*C57)/(U56*S56/D56*D57))&gt;(6/4))),COUNTIF($M$2:M57,1),0)</f>
        <v>0</v>
      </c>
      <c r="O57" s="51">
        <f>IF(OR((ROW(N57)-MATCH(MAX($N$2:N57),$N$2:N57,0))=1,(ROW(N57)-MATCH(MAX($N$2:N57),$N$2:N57,0))&gt;123),IF(OR(((U56*R56/C56*C57)/(U56*S56/D56*D57))&lt;(4/6),((U56*R56/C56*C57)/(U56*S56/D56*D57))&gt;(6/4)),1,0),0)</f>
        <v>0</v>
      </c>
      <c r="P57" s="47">
        <f>IF(O57=1,U56/2/C57,P56)</f>
        <v>4.3501846435871965</v>
      </c>
      <c r="Q57" s="47">
        <f>IF(O57=1,U56/2/D57,Q56)</f>
        <v>71.65890361877463</v>
      </c>
      <c r="R57" s="41">
        <f>P57*C57/U56</f>
        <v>0.50962942570388203</v>
      </c>
      <c r="S57" s="41">
        <f>Q57*D57/U56</f>
        <v>0.47569787522361823</v>
      </c>
      <c r="T57" s="41">
        <f t="shared" si="7"/>
        <v>1.0713300442309377</v>
      </c>
      <c r="U57" s="42">
        <f>P57*C57+Q57*D57</f>
        <v>20815.716617910904</v>
      </c>
      <c r="V57" s="25">
        <f>B57</f>
        <v>40996</v>
      </c>
      <c r="W57">
        <f>C57/C$2</f>
        <v>1.0766271974413955</v>
      </c>
      <c r="X57">
        <f>D57/D$2</f>
        <v>1.0049444643496954</v>
      </c>
      <c r="Y57">
        <f t="shared" si="8"/>
        <v>1.0407858308955453</v>
      </c>
      <c r="AA57" s="15">
        <f t="shared" si="9"/>
        <v>-2.8362365206821782E-2</v>
      </c>
      <c r="AB57" s="15">
        <f t="shared" si="10"/>
        <v>4.2802111570838797E-4</v>
      </c>
      <c r="AC57" s="15">
        <f t="shared" si="11"/>
        <v>-1.4672699072499795E-2</v>
      </c>
    </row>
    <row r="58" spans="1:29" x14ac:dyDescent="0.4">
      <c r="A58" s="43">
        <f t="shared" si="2"/>
        <v>2012</v>
      </c>
      <c r="B58" s="53">
        <v>40997</v>
      </c>
      <c r="C58" s="45">
        <v>2443.1219999999998</v>
      </c>
      <c r="D58" s="45">
        <f>VLOOKUP(B58,'H11001.CSI  中证全债'!$A$2:$B$2792,2,0)</f>
        <v>140.36000000000001</v>
      </c>
      <c r="E58" s="14">
        <f t="shared" si="3"/>
        <v>0</v>
      </c>
      <c r="F58" s="14">
        <f>IF(AND((B58-$B$2)&gt;123,OR(((G57*J57/C57*C58)/(G57*K57/D57*D58))&lt;(4/6),((G57*J57/C57*C58)/(G57*K57/D57*D58))&gt;(6/4))),COUNTIF($E$2:E58,1),0)</f>
        <v>0</v>
      </c>
      <c r="G58" s="21">
        <f t="shared" si="4"/>
        <v>20686.075518741258</v>
      </c>
      <c r="H58" s="12">
        <f t="shared" si="5"/>
        <v>4.3501846435871965</v>
      </c>
      <c r="I58" s="12">
        <f t="shared" si="6"/>
        <v>71.65890361877463</v>
      </c>
      <c r="J58" s="15">
        <f>IF(OR((ROW(F58)-MATCH(MAX($F$2:F58),$F$2:F58,0))=1,(ROW(F58)-MATCH(MAX($F$2:F58),$F$2:F58,0))&gt;123),IF(OR(((G57*J57/C57*C58)/(G57*K57/D57*D58))&lt;(4/6),((G57*J57/C57*C58)/(G57*K57/D57*D58))&gt;(6/4)),50%,((G57*J57/C57*C58)/((G57*K57/D57*D58)+(G57*J57/C57*C58)))),((G57*J57/C57*C58)/((G57*K57/D57*D58)+(G57*J57/C57*C58))))</f>
        <v>0.51377709595912546</v>
      </c>
      <c r="K58" s="18">
        <f t="shared" si="0"/>
        <v>0.48622290404087454</v>
      </c>
      <c r="L58" s="20">
        <f t="shared" si="1"/>
        <v>1.0566698764892708</v>
      </c>
      <c r="M58" s="51">
        <f>IF(AND((B58-$B$2)&gt;123,OR(((U57*R57/C57*C58)/(U57*S57/D57*D58))&lt;(4/6),((U57*R57/C57*C58)/(U57*S57/D57*D58))&gt;(6/4))),1,0)</f>
        <v>0</v>
      </c>
      <c r="N58" s="51">
        <f>IF(AND((B58-$B$2)&gt;123,OR(((U57*R57/C57*C58)/(U57*S57/D57*D58))&lt;(4/6),((U57*R57/C57*C58)/(U57*S57/D57*D58))&gt;(6/4))),COUNTIF($M$2:M58,1),0)</f>
        <v>0</v>
      </c>
      <c r="O58" s="51">
        <f>IF(OR((ROW(N58)-MATCH(MAX($N$2:N58),$N$2:N58,0))=1,(ROW(N58)-MATCH(MAX($N$2:N58),$N$2:N58,0))&gt;123),IF(OR(((U57*R57/C57*C58)/(U57*S57/D57*D58))&lt;(4/6),((U57*R57/C57*C58)/(U57*S57/D57*D58))&gt;(6/4)),1,0),0)</f>
        <v>0</v>
      </c>
      <c r="P58" s="47">
        <f>IF(O58=1,U57/2/C58,P57)</f>
        <v>4.3501846435871965</v>
      </c>
      <c r="Q58" s="47">
        <f>IF(O58=1,U57/2/D58,Q57)</f>
        <v>71.65890361877463</v>
      </c>
      <c r="R58" s="41">
        <f>P58*C58/U57</f>
        <v>0.51057727206303039</v>
      </c>
      <c r="S58" s="41">
        <f>Q58*D58/U57</f>
        <v>0.48319468873229926</v>
      </c>
      <c r="T58" s="41">
        <f t="shared" si="7"/>
        <v>1.056669876489271</v>
      </c>
      <c r="U58" s="42">
        <f>P58*C58+Q58*D58</f>
        <v>20686.075518741247</v>
      </c>
      <c r="V58" s="25">
        <f>B58</f>
        <v>40997</v>
      </c>
      <c r="W58">
        <f>C58/C$2</f>
        <v>1.0628031806810039</v>
      </c>
      <c r="X58">
        <f>D58/D$2</f>
        <v>1.0058043711931208</v>
      </c>
      <c r="Y58">
        <f t="shared" si="8"/>
        <v>1.0343037759370624</v>
      </c>
      <c r="AA58" s="15">
        <f t="shared" si="9"/>
        <v>-1.2840114752111331E-2</v>
      </c>
      <c r="AB58" s="15">
        <f t="shared" si="10"/>
        <v>8.556759840274708E-4</v>
      </c>
      <c r="AC58" s="15">
        <f t="shared" si="11"/>
        <v>-6.2280392046704103E-3</v>
      </c>
    </row>
    <row r="59" spans="1:29" x14ac:dyDescent="0.4">
      <c r="A59" s="43">
        <f t="shared" si="2"/>
        <v>2012</v>
      </c>
      <c r="B59" s="53">
        <v>40998</v>
      </c>
      <c r="C59" s="45">
        <v>2454.8989999999999</v>
      </c>
      <c r="D59" s="45">
        <f>VLOOKUP(B59,'H11001.CSI  中证全债'!$A$2:$B$2792,2,0)</f>
        <v>140.43</v>
      </c>
      <c r="E59" s="14">
        <f t="shared" si="3"/>
        <v>0</v>
      </c>
      <c r="F59" s="14">
        <f>IF(AND((B59-$B$2)&gt;123,OR(((G58*J58/C58*C59)/(G58*K58/D58*D59))&lt;(4/6),((G58*J58/C58*C59)/(G58*K58/D58*D59))&gt;(6/4))),COUNTIF($E$2:E59,1),0)</f>
        <v>0</v>
      </c>
      <c r="G59" s="21">
        <f t="shared" si="4"/>
        <v>20742.323766542097</v>
      </c>
      <c r="H59" s="12">
        <f t="shared" si="5"/>
        <v>4.3501846435871965</v>
      </c>
      <c r="I59" s="12">
        <f t="shared" si="6"/>
        <v>71.65890361877463</v>
      </c>
      <c r="J59" s="15">
        <f>IF(OR((ROW(F59)-MATCH(MAX($F$2:F59),$F$2:F59,0))=1,(ROW(F59)-MATCH(MAX($F$2:F59),$F$2:F59,0))&gt;123),IF(OR(((G58*J58/C58*C59)/(G58*K58/D58*D59))&lt;(4/6),((G58*J58/C58*C59)/(G58*K58/D58*D59))&gt;(6/4)),50%,((G58*J58/C58*C59)/((G58*K58/D58*D59)+(G58*J58/C58*C59)))),((G58*J58/C58*C59)/((G58*K58/D58*D59)+(G58*J58/C58*C59))))</f>
        <v>0.51485378646839464</v>
      </c>
      <c r="K59" s="18">
        <f t="shared" si="0"/>
        <v>0.48514621353160536</v>
      </c>
      <c r="L59" s="20">
        <f t="shared" si="1"/>
        <v>1.0612342673367148</v>
      </c>
      <c r="M59" s="51">
        <f>IF(AND((B59-$B$2)&gt;123,OR(((U58*R58/C58*C59)/(U58*S58/D58*D59))&lt;(4/6),((U58*R58/C58*C59)/(U58*S58/D58*D59))&gt;(6/4))),1,0)</f>
        <v>0</v>
      </c>
      <c r="N59" s="51">
        <f>IF(AND((B59-$B$2)&gt;123,OR(((U58*R58/C58*C59)/(U58*S58/D58*D59))&lt;(4/6),((U58*R58/C58*C59)/(U58*S58/D58*D59))&gt;(6/4))),COUNTIF($M$2:M59,1),0)</f>
        <v>0</v>
      </c>
      <c r="O59" s="51">
        <f>IF(OR((ROW(N59)-MATCH(MAX($N$2:N59),$N$2:N59,0))=1,(ROW(N59)-MATCH(MAX($N$2:N59),$N$2:N59,0))&gt;123),IF(OR(((U58*R58/C58*C59)/(U58*S58/D58*D59))&lt;(4/6),((U58*R58/C58*C59)/(U58*S58/D58*D59))&gt;(6/4)),1,0),0)</f>
        <v>0</v>
      </c>
      <c r="P59" s="47">
        <f>IF(O59=1,U58/2/C59,P58)</f>
        <v>4.3501846435871965</v>
      </c>
      <c r="Q59" s="47">
        <f>IF(O59=1,U58/2/D59,Q58)</f>
        <v>71.65890361877463</v>
      </c>
      <c r="R59" s="41">
        <f>P59*C59/U58</f>
        <v>0.51625374381343259</v>
      </c>
      <c r="S59" s="41">
        <f>Q59*D59/U58</f>
        <v>0.48646539195255056</v>
      </c>
      <c r="T59" s="41">
        <f t="shared" si="7"/>
        <v>1.0612342673367143</v>
      </c>
      <c r="U59" s="42">
        <f>P59*C59+Q59*D59</f>
        <v>20742.323766542086</v>
      </c>
      <c r="V59" s="25">
        <f>B59</f>
        <v>40998</v>
      </c>
      <c r="W59">
        <f>C59/C$2</f>
        <v>1.0679263931357565</v>
      </c>
      <c r="X59">
        <f>D59/D$2</f>
        <v>1.0063059835184522</v>
      </c>
      <c r="Y59">
        <f t="shared" si="8"/>
        <v>1.0371161883271043</v>
      </c>
      <c r="AA59" s="15">
        <f t="shared" si="9"/>
        <v>4.8204715114512631E-3</v>
      </c>
      <c r="AB59" s="15">
        <f t="shared" si="10"/>
        <v>4.9871758335706673E-4</v>
      </c>
      <c r="AC59" s="15">
        <f t="shared" si="11"/>
        <v>2.7191357659832605E-3</v>
      </c>
    </row>
    <row r="60" spans="1:29" x14ac:dyDescent="0.4">
      <c r="A60" s="43">
        <f t="shared" si="2"/>
        <v>2012</v>
      </c>
      <c r="B60" s="53">
        <v>41004</v>
      </c>
      <c r="C60" s="45">
        <v>2512.8319999999999</v>
      </c>
      <c r="D60" s="45">
        <f>VLOOKUP(B60,'H11001.CSI  中证全债'!$A$2:$B$2792,2,0)</f>
        <v>140.44</v>
      </c>
      <c r="E60" s="14">
        <f t="shared" si="3"/>
        <v>0</v>
      </c>
      <c r="F60" s="14">
        <f>IF(AND((B60-$B$2)&gt;123,OR(((G59*J59/C59*C60)/(G59*K59/D59*D60))&lt;(4/6),((G59*J59/C59*C60)/(G59*K59/D59*D60))&gt;(6/4))),COUNTIF($E$2:E60,1),0)</f>
        <v>0</v>
      </c>
      <c r="G60" s="21">
        <f t="shared" si="4"/>
        <v>20995.059602535221</v>
      </c>
      <c r="H60" s="12">
        <f t="shared" si="5"/>
        <v>4.3501846435871965</v>
      </c>
      <c r="I60" s="12">
        <f t="shared" si="6"/>
        <v>71.65890361877463</v>
      </c>
      <c r="J60" s="15">
        <f>IF(OR((ROW(F60)-MATCH(MAX($F$2:F60),$F$2:F60,0))=1,(ROW(F60)-MATCH(MAX($F$2:F60),$F$2:F60,0))&gt;123),IF(OR(((G59*J59/C59*C60)/(G59*K59/D59*D60))&lt;(4/6),((G59*J59/C59*C60)/(G59*K59/D59*D60))&gt;(6/4)),50%,((G59*J59/C59*C60)/((G59*K59/D59*D60)+(G59*J59/C59*C60)))),((G59*J59/C59*C60)/((G59*K59/D59*D60)+(G59*J59/C59*C60))))</f>
        <v>0.52065978307556326</v>
      </c>
      <c r="K60" s="18">
        <f t="shared" si="0"/>
        <v>0.47934021692443674</v>
      </c>
      <c r="L60" s="20">
        <f t="shared" si="1"/>
        <v>1.0862009167856661</v>
      </c>
      <c r="M60" s="51">
        <f>IF(AND((B60-$B$2)&gt;123,OR(((U59*R59/C59*C60)/(U59*S59/D59*D60))&lt;(4/6),((U59*R59/C59*C60)/(U59*S59/D59*D60))&gt;(6/4))),1,0)</f>
        <v>0</v>
      </c>
      <c r="N60" s="51">
        <f>IF(AND((B60-$B$2)&gt;123,OR(((U59*R59/C59*C60)/(U59*S59/D59*D60))&lt;(4/6),((U59*R59/C59*C60)/(U59*S59/D59*D60))&gt;(6/4))),COUNTIF($M$2:M60,1),0)</f>
        <v>0</v>
      </c>
      <c r="O60" s="51">
        <f>IF(OR((ROW(N60)-MATCH(MAX($N$2:N60),$N$2:N60,0))=1,(ROW(N60)-MATCH(MAX($N$2:N60),$N$2:N60,0))&gt;123),IF(OR(((U59*R59/C59*C60)/(U59*S59/D59*D60))&lt;(4/6),((U59*R59/C59*C60)/(U59*S59/D59*D60))&gt;(6/4)),1,0),0)</f>
        <v>0</v>
      </c>
      <c r="P60" s="47">
        <f>IF(O60=1,U59/2/C60,P59)</f>
        <v>4.3501846435871965</v>
      </c>
      <c r="Q60" s="47">
        <f>IF(O60=1,U59/2/D60,Q59)</f>
        <v>71.65890361877463</v>
      </c>
      <c r="R60" s="41">
        <f>P60*C60/U59</f>
        <v>0.52700378710445883</v>
      </c>
      <c r="S60" s="41">
        <f>Q60*D60/U59</f>
        <v>0.48518076072334021</v>
      </c>
      <c r="T60" s="41">
        <f t="shared" si="7"/>
        <v>1.0862009167856657</v>
      </c>
      <c r="U60" s="42">
        <f>P60*C60+Q60*D60</f>
        <v>20995.05960253521</v>
      </c>
      <c r="V60" s="25">
        <f>B60</f>
        <v>41004</v>
      </c>
      <c r="W60">
        <f>C60/C$2</f>
        <v>1.0931283178314501</v>
      </c>
      <c r="X60">
        <f>D60/D$2</f>
        <v>1.006377642422071</v>
      </c>
      <c r="Y60">
        <f t="shared" si="8"/>
        <v>1.0497529801267604</v>
      </c>
      <c r="AA60" s="15">
        <f t="shared" si="9"/>
        <v>2.3598934212772038E-2</v>
      </c>
      <c r="AB60" s="15">
        <f t="shared" si="10"/>
        <v>7.1209855443843395E-5</v>
      </c>
      <c r="AC60" s="15">
        <f t="shared" si="11"/>
        <v>1.2184547827798875E-2</v>
      </c>
    </row>
    <row r="61" spans="1:29" x14ac:dyDescent="0.4">
      <c r="A61" s="43">
        <f t="shared" si="2"/>
        <v>2012</v>
      </c>
      <c r="B61" s="53">
        <v>41005</v>
      </c>
      <c r="C61" s="45">
        <v>2519.83</v>
      </c>
      <c r="D61" s="45">
        <f>VLOOKUP(B61,'H11001.CSI  中证全债'!$A$2:$B$2792,2,0)</f>
        <v>140.44999999999999</v>
      </c>
      <c r="E61" s="14">
        <f t="shared" si="3"/>
        <v>0</v>
      </c>
      <c r="F61" s="14">
        <f>IF(AND((B61-$B$2)&gt;123,OR(((G60*J60/C60*C61)/(G60*K60/D60*D61))&lt;(4/6),((G60*J60/C60*C61)/(G60*K60/D60*D61))&gt;(6/4))),COUNTIF($E$2:E61,1),0)</f>
        <v>0</v>
      </c>
      <c r="G61" s="21">
        <f t="shared" si="4"/>
        <v>21026.218783707234</v>
      </c>
      <c r="H61" s="12">
        <f t="shared" si="5"/>
        <v>4.3501846435871965</v>
      </c>
      <c r="I61" s="12">
        <f t="shared" si="6"/>
        <v>71.65890361877463</v>
      </c>
      <c r="J61" s="15">
        <f>IF(OR((ROW(F61)-MATCH(MAX($F$2:F61),$F$2:F61,0))=1,(ROW(F61)-MATCH(MAX($F$2:F61),$F$2:F61,0))&gt;123),IF(OR(((G60*J60/C60*C61)/(G60*K60/D60*D61))&lt;(4/6),((G60*J60/C60*C61)/(G60*K60/D60*D61))&gt;(6/4)),50%,((G60*J60/C60*C61)/((G60*K60/D60*D61)+(G60*J60/C60*C61)))),((G60*J60/C60*C61)/((G60*K60/D60*D61)+(G60*J60/C60*C61))))</f>
        <v>0.52133604635296293</v>
      </c>
      <c r="K61" s="18">
        <f t="shared" si="0"/>
        <v>0.47866395364703707</v>
      </c>
      <c r="L61" s="20">
        <f t="shared" si="1"/>
        <v>1.0891483312683117</v>
      </c>
      <c r="M61" s="51">
        <f>IF(AND((B61-$B$2)&gt;123,OR(((U60*R60/C60*C61)/(U60*S60/D60*D61))&lt;(4/6),((U60*R60/C60*C61)/(U60*S60/D60*D61))&gt;(6/4))),1,0)</f>
        <v>0</v>
      </c>
      <c r="N61" s="51">
        <f>IF(AND((B61-$B$2)&gt;123,OR(((U60*R60/C60*C61)/(U60*S60/D60*D61))&lt;(4/6),((U60*R60/C60*C61)/(U60*S60/D60*D61))&gt;(6/4))),COUNTIF($M$2:M61,1),0)</f>
        <v>0</v>
      </c>
      <c r="O61" s="51">
        <f>IF(OR((ROW(N61)-MATCH(MAX($N$2:N61),$N$2:N61,0))=1,(ROW(N61)-MATCH(MAX($N$2:N61),$N$2:N61,0))&gt;123),IF(OR(((U60*R60/C60*C61)/(U60*S60/D60*D61))&lt;(4/6),((U60*R60/C60*C61)/(U60*S60/D60*D61))&gt;(6/4)),1,0),0)</f>
        <v>0</v>
      </c>
      <c r="P61" s="47">
        <f>IF(O61=1,U60/2/C61,P60)</f>
        <v>4.3501846435871965</v>
      </c>
      <c r="Q61" s="47">
        <f>IF(O61=1,U60/2/D61,Q60)</f>
        <v>71.65890361877463</v>
      </c>
      <c r="R61" s="41">
        <f>P61*C61/U60</f>
        <v>0.52210977144007087</v>
      </c>
      <c r="S61" s="41">
        <f>Q61*D61/U60</f>
        <v>0.47937434824150632</v>
      </c>
      <c r="T61" s="41">
        <f t="shared" si="7"/>
        <v>1.0891483312683112</v>
      </c>
      <c r="U61" s="42">
        <f>P61*C61+Q61*D61</f>
        <v>21026.21878370722</v>
      </c>
      <c r="V61" s="25">
        <f>B61</f>
        <v>41005</v>
      </c>
      <c r="W61">
        <f>C61/C$2</f>
        <v>1.0961725770450326</v>
      </c>
      <c r="X61">
        <f>D61/D$2</f>
        <v>1.0064493013256897</v>
      </c>
      <c r="Y61">
        <f t="shared" si="8"/>
        <v>1.051310939185361</v>
      </c>
      <c r="AA61" s="15">
        <f t="shared" si="9"/>
        <v>2.7849056363498104E-3</v>
      </c>
      <c r="AB61" s="15">
        <f t="shared" si="10"/>
        <v>7.1204784961587109E-5</v>
      </c>
      <c r="AC61" s="15">
        <f t="shared" si="11"/>
        <v>1.4841196815773561E-3</v>
      </c>
    </row>
    <row r="62" spans="1:29" x14ac:dyDescent="0.4">
      <c r="A62" s="43">
        <f t="shared" si="2"/>
        <v>2012</v>
      </c>
      <c r="B62" s="53">
        <v>41008</v>
      </c>
      <c r="C62" s="45">
        <v>2495.1460000000002</v>
      </c>
      <c r="D62" s="45">
        <f>VLOOKUP(B62,'H11001.CSI  中证全债'!$A$2:$B$2792,2,0)</f>
        <v>140.46</v>
      </c>
      <c r="E62" s="14">
        <f t="shared" si="3"/>
        <v>0</v>
      </c>
      <c r="F62" s="14">
        <f>IF(AND((B62-$B$2)&gt;123,OR(((G61*J61/C61*C62)/(G61*K61/D61*D62))&lt;(4/6),((G61*J61/C61*C62)/(G61*K61/D61*D62))&gt;(6/4))),COUNTIF($E$2:E62,1),0)</f>
        <v>0</v>
      </c>
      <c r="G62" s="21">
        <f t="shared" si="4"/>
        <v>20919.555415001116</v>
      </c>
      <c r="H62" s="12">
        <f t="shared" si="5"/>
        <v>4.3501846435871965</v>
      </c>
      <c r="I62" s="12">
        <f t="shared" si="6"/>
        <v>71.65890361877463</v>
      </c>
      <c r="J62" s="15">
        <f>IF(OR((ROW(F62)-MATCH(MAX($F$2:F62),$F$2:F62,0))=1,(ROW(F62)-MATCH(MAX($F$2:F62),$F$2:F62,0))&gt;123),IF(OR(((G61*J61/C61*C62)/(G61*K61/D61*D62))&lt;(4/6),((G61*J61/C61*C62)/(G61*K61/D61*D62))&gt;(6/4)),50%,((G61*J61/C61*C62)/((G61*K61/D61*D62)+(G61*J61/C61*C62)))),((G61*J61/C61*C62)/((G61*K61/D61*D62)+(G61*J61/C61*C62))))</f>
        <v>0.51886120892055543</v>
      </c>
      <c r="K62" s="18">
        <f t="shared" si="0"/>
        <v>0.48113879107944457</v>
      </c>
      <c r="L62" s="20">
        <f t="shared" si="1"/>
        <v>1.0784023623546957</v>
      </c>
      <c r="M62" s="51">
        <f>IF(AND((B62-$B$2)&gt;123,OR(((U61*R61/C61*C62)/(U61*S61/D61*D62))&lt;(4/6),((U61*R61/C61*C62)/(U61*S61/D61*D62))&gt;(6/4))),1,0)</f>
        <v>0</v>
      </c>
      <c r="N62" s="51">
        <f>IF(AND((B62-$B$2)&gt;123,OR(((U61*R61/C61*C62)/(U61*S61/D61*D62))&lt;(4/6),((U61*R61/C61*C62)/(U61*S61/D61*D62))&gt;(6/4))),COUNTIF($M$2:M62,1),0)</f>
        <v>0</v>
      </c>
      <c r="O62" s="51">
        <f>IF(OR((ROW(N62)-MATCH(MAX($N$2:N62),$N$2:N62,0))=1,(ROW(N62)-MATCH(MAX($N$2:N62),$N$2:N62,0))&gt;123),IF(OR(((U61*R61/C61*C62)/(U61*S61/D61*D62))&lt;(4/6),((U61*R61/C61*C62)/(U61*S61/D61*D62))&gt;(6/4)),1,0),0)</f>
        <v>0</v>
      </c>
      <c r="P62" s="47">
        <f>IF(O62=1,U61/2/C62,P61)</f>
        <v>4.3501846435871965</v>
      </c>
      <c r="Q62" s="47">
        <f>IF(O62=1,U61/2/D62,Q61)</f>
        <v>71.65890361877463</v>
      </c>
      <c r="R62" s="41">
        <f>P62*C62/U61</f>
        <v>0.51622909113448523</v>
      </c>
      <c r="S62" s="41">
        <f>Q62*D62/U61</f>
        <v>0.47869803438421404</v>
      </c>
      <c r="T62" s="41">
        <f t="shared" si="7"/>
        <v>1.0784023623546946</v>
      </c>
      <c r="U62" s="42">
        <f>P62*C62+Q62*D62</f>
        <v>20919.555415001105</v>
      </c>
      <c r="V62" s="25">
        <f>B62</f>
        <v>41008</v>
      </c>
      <c r="W62">
        <f>C62/C$2</f>
        <v>1.0854345812708019</v>
      </c>
      <c r="X62">
        <f>D62/D$2</f>
        <v>1.0065209602293084</v>
      </c>
      <c r="Y62">
        <f t="shared" si="8"/>
        <v>1.0459777707500553</v>
      </c>
      <c r="AA62" s="15">
        <f t="shared" si="9"/>
        <v>-9.7958989296896837E-3</v>
      </c>
      <c r="AB62" s="15">
        <f t="shared" si="10"/>
        <v>7.1199715200975788E-5</v>
      </c>
      <c r="AC62" s="15">
        <f t="shared" si="11"/>
        <v>-5.072874481300782E-3</v>
      </c>
    </row>
    <row r="63" spans="1:29" x14ac:dyDescent="0.4">
      <c r="A63" s="43">
        <f t="shared" si="2"/>
        <v>2012</v>
      </c>
      <c r="B63" s="53">
        <v>41009</v>
      </c>
      <c r="C63" s="45">
        <v>2519.788</v>
      </c>
      <c r="D63" s="45">
        <f>VLOOKUP(B63,'H11001.CSI  中证全债'!$A$2:$B$2792,2,0)</f>
        <v>140.38999999999999</v>
      </c>
      <c r="E63" s="14">
        <f t="shared" si="3"/>
        <v>0</v>
      </c>
      <c r="F63" s="14">
        <f>IF(AND((B63-$B$2)&gt;123,OR(((G62*J62/C62*C63)/(G62*K62/D62*D63))&lt;(4/6),((G62*J62/C62*C63)/(G62*K62/D62*D63))&gt;(6/4))),COUNTIF($E$2:E63,1),0)</f>
        <v>0</v>
      </c>
      <c r="G63" s="21">
        <f t="shared" si="4"/>
        <v>21021.736541735074</v>
      </c>
      <c r="H63" s="12">
        <f t="shared" si="5"/>
        <v>4.3501846435871965</v>
      </c>
      <c r="I63" s="12">
        <f t="shared" si="6"/>
        <v>71.65890361877463</v>
      </c>
      <c r="J63" s="15">
        <f>IF(OR((ROW(F63)-MATCH(MAX($F$2:F63),$F$2:F63,0))=1,(ROW(F63)-MATCH(MAX($F$2:F63),$F$2:F63,0))&gt;123),IF(OR(((G62*J62/C62*C63)/(G62*K62/D62*D63))&lt;(4/6),((G62*J62/C62*C63)/(G62*K62/D62*D63))&gt;(6/4)),50%,((G62*J62/C62*C63)/((G62*K62/D62*D63)+(G62*J62/C62*C63)))),((G62*J62/C62*C63)/((G62*K62/D62*D63)+(G62*J62/C62*C63))))</f>
        <v>0.52143851393689722</v>
      </c>
      <c r="K63" s="18">
        <f t="shared" si="0"/>
        <v>0.47856148606310278</v>
      </c>
      <c r="L63" s="20">
        <f t="shared" si="1"/>
        <v>1.089595650971672</v>
      </c>
      <c r="M63" s="51">
        <f>IF(AND((B63-$B$2)&gt;123,OR(((U62*R62/C62*C63)/(U62*S62/D62*D63))&lt;(4/6),((U62*R62/C62*C63)/(U62*S62/D62*D63))&gt;(6/4))),1,0)</f>
        <v>0</v>
      </c>
      <c r="N63" s="51">
        <f>IF(AND((B63-$B$2)&gt;123,OR(((U62*R62/C62*C63)/(U62*S62/D62*D63))&lt;(4/6),((U62*R62/C62*C63)/(U62*S62/D62*D63))&gt;(6/4))),COUNTIF($M$2:M63,1),0)</f>
        <v>0</v>
      </c>
      <c r="O63" s="51">
        <f>IF(OR((ROW(N63)-MATCH(MAX($N$2:N63),$N$2:N63,0))=1,(ROW(N63)-MATCH(MAX($N$2:N63),$N$2:N63,0))&gt;123),IF(OR(((U62*R62/C62*C63)/(U62*S62/D62*D63))&lt;(4/6),((U62*R62/C62*C63)/(U62*S62/D62*D63))&gt;(6/4)),1,0),0)</f>
        <v>0</v>
      </c>
      <c r="P63" s="47">
        <f>IF(O63=1,U62/2/C63,P62)</f>
        <v>4.3501846435871965</v>
      </c>
      <c r="Q63" s="47">
        <f>IF(O63=1,U62/2/D63,Q62)</f>
        <v>71.65890361877463</v>
      </c>
      <c r="R63" s="41">
        <f>P63*C63/U62</f>
        <v>0.5239854693486905</v>
      </c>
      <c r="S63" s="41">
        <f>Q63*D63/U62</f>
        <v>0.48089900953754272</v>
      </c>
      <c r="T63" s="41">
        <f t="shared" si="7"/>
        <v>1.0895956509716707</v>
      </c>
      <c r="U63" s="42">
        <f>P63*C63+Q63*D63</f>
        <v>21021.736541735067</v>
      </c>
      <c r="V63" s="25">
        <f>B63</f>
        <v>41009</v>
      </c>
      <c r="W63">
        <f>C63/C$2</f>
        <v>1.0961543062695296</v>
      </c>
      <c r="X63">
        <f>D63/D$2</f>
        <v>1.006019347903977</v>
      </c>
      <c r="Y63">
        <f t="shared" si="8"/>
        <v>1.0510868270867533</v>
      </c>
      <c r="AA63" s="15">
        <f t="shared" si="9"/>
        <v>9.8759751934356377E-3</v>
      </c>
      <c r="AB63" s="15">
        <f t="shared" si="10"/>
        <v>-4.9836252313828489E-4</v>
      </c>
      <c r="AC63" s="15">
        <f t="shared" si="11"/>
        <v>4.8844788862332233E-3</v>
      </c>
    </row>
    <row r="64" spans="1:29" x14ac:dyDescent="0.4">
      <c r="A64" s="43">
        <f t="shared" si="2"/>
        <v>2012</v>
      </c>
      <c r="B64" s="53">
        <v>41010</v>
      </c>
      <c r="C64" s="45">
        <v>2520.0360000000001</v>
      </c>
      <c r="D64" s="45">
        <f>VLOOKUP(B64,'H11001.CSI  中证全债'!$A$2:$B$2792,2,0)</f>
        <v>140.41</v>
      </c>
      <c r="E64" s="14">
        <f t="shared" si="3"/>
        <v>0</v>
      </c>
      <c r="F64" s="14">
        <f>IF(AND((B64-$B$2)&gt;123,OR(((G63*J63/C63*C64)/(G63*K63/D63*D64))&lt;(4/6),((G63*J63/C63*C64)/(G63*K63/D63*D64))&gt;(6/4))),COUNTIF($E$2:E64,1),0)</f>
        <v>0</v>
      </c>
      <c r="G64" s="21">
        <f t="shared" si="4"/>
        <v>21024.24856559906</v>
      </c>
      <c r="H64" s="12">
        <f t="shared" si="5"/>
        <v>4.3501846435871965</v>
      </c>
      <c r="I64" s="12">
        <f t="shared" si="6"/>
        <v>71.65890361877463</v>
      </c>
      <c r="J64" s="15">
        <f>IF(OR((ROW(F64)-MATCH(MAX($F$2:F64),$F$2:F64,0))=1,(ROW(F64)-MATCH(MAX($F$2:F64),$F$2:F64,0))&gt;123),IF(OR(((G63*J63/C63*C64)/(G63*K63/D63*D64))&lt;(4/6),((G63*J63/C63*C64)/(G63*K63/D63*D64))&gt;(6/4)),50%,((G63*J63/C63*C64)/((G63*K63/D63*D64)+(G63*J63/C63*C64)))),((G63*J63/C63*C64)/((G63*K63/D63*D64)+(G63*J63/C63*C64))))</f>
        <v>0.52142752566312944</v>
      </c>
      <c r="K64" s="18">
        <f t="shared" si="0"/>
        <v>0.47857247433687056</v>
      </c>
      <c r="L64" s="20">
        <f t="shared" si="1"/>
        <v>1.0895476727650093</v>
      </c>
      <c r="M64" s="51">
        <f>IF(AND((B64-$B$2)&gt;123,OR(((U63*R63/C63*C64)/(U63*S63/D63*D64))&lt;(4/6),((U63*R63/C63*C64)/(U63*S63/D63*D64))&gt;(6/4))),1,0)</f>
        <v>0</v>
      </c>
      <c r="N64" s="51">
        <f>IF(AND((B64-$B$2)&gt;123,OR(((U63*R63/C63*C64)/(U63*S63/D63*D64))&lt;(4/6),((U63*R63/C63*C64)/(U63*S63/D63*D64))&gt;(6/4))),COUNTIF($M$2:M64,1),0)</f>
        <v>0</v>
      </c>
      <c r="O64" s="51">
        <f>IF(OR((ROW(N64)-MATCH(MAX($N$2:N64),$N$2:N64,0))=1,(ROW(N64)-MATCH(MAX($N$2:N64),$N$2:N64,0))&gt;123),IF(OR(((U63*R63/C63*C64)/(U63*S63/D63*D64))&lt;(4/6),((U63*R63/C63*C64)/(U63*S63/D63*D64))&gt;(6/4)),1,0),0)</f>
        <v>0</v>
      </c>
      <c r="P64" s="47">
        <f>IF(O64=1,U63/2/C64,P63)</f>
        <v>4.3501846435871965</v>
      </c>
      <c r="Q64" s="47">
        <f>IF(O64=1,U63/2/D64,Q63)</f>
        <v>71.65890361877463</v>
      </c>
      <c r="R64" s="41">
        <f>P64*C64/U63</f>
        <v>0.52148983442554764</v>
      </c>
      <c r="S64" s="41">
        <f>Q64*D64/U63</f>
        <v>0.47862966207080487</v>
      </c>
      <c r="T64" s="41">
        <f t="shared" si="7"/>
        <v>1.089547672765008</v>
      </c>
      <c r="U64" s="42">
        <f>P64*C64+Q64*D64</f>
        <v>21024.248565599049</v>
      </c>
      <c r="V64" s="25">
        <f>B64</f>
        <v>41010</v>
      </c>
      <c r="W64">
        <f>C64/C$2</f>
        <v>1.0962621908486905</v>
      </c>
      <c r="X64">
        <f>D64/D$2</f>
        <v>1.0061626657112146</v>
      </c>
      <c r="Y64">
        <f t="shared" si="8"/>
        <v>1.0512124282799524</v>
      </c>
      <c r="AA64" s="15">
        <f t="shared" si="9"/>
        <v>9.8420978272617532E-5</v>
      </c>
      <c r="AB64" s="15">
        <f t="shared" si="10"/>
        <v>1.4246028919440157E-4</v>
      </c>
      <c r="AC64" s="15">
        <f t="shared" si="11"/>
        <v>1.1949649635245585E-4</v>
      </c>
    </row>
    <row r="65" spans="1:29" x14ac:dyDescent="0.4">
      <c r="A65" s="43">
        <f t="shared" si="2"/>
        <v>2012</v>
      </c>
      <c r="B65" s="53">
        <v>41011</v>
      </c>
      <c r="C65" s="45">
        <v>2570.4360000000001</v>
      </c>
      <c r="D65" s="45">
        <f>VLOOKUP(B65,'H11001.CSI  中证全债'!$A$2:$B$2792,2,0)</f>
        <v>140.38999999999999</v>
      </c>
      <c r="E65" s="14">
        <f t="shared" si="3"/>
        <v>0</v>
      </c>
      <c r="F65" s="14">
        <f>IF(AND((B65-$B$2)&gt;123,OR(((G64*J64/C64*C65)/(G64*K64/D64*D65))&lt;(4/6),((G64*J64/C64*C65)/(G64*K64/D64*D65))&gt;(6/4))),COUNTIF($E$2:E65,1),0)</f>
        <v>0</v>
      </c>
      <c r="G65" s="21">
        <f t="shared" si="4"/>
        <v>21242.06469356348</v>
      </c>
      <c r="H65" s="12">
        <f t="shared" si="5"/>
        <v>4.3501846435871965</v>
      </c>
      <c r="I65" s="12">
        <f t="shared" si="6"/>
        <v>71.65890361877463</v>
      </c>
      <c r="J65" s="15">
        <f>IF(OR((ROW(F65)-MATCH(MAX($F$2:F65),$F$2:F65,0))=1,(ROW(F65)-MATCH(MAX($F$2:F65),$F$2:F65,0))&gt;123),IF(OR(((G64*J64/C64*C65)/(G64*K64/D64*D65))&lt;(4/6),((G64*J64/C64*C65)/(G64*K64/D64*D65))&gt;(6/4)),50%,((G64*J64/C64*C65)/((G64*K64/D64*D65)+(G64*J64/C64*C65)))),((G64*J64/C64*C65)/((G64*K64/D64*D65)+(G64*J64/C64*C65))))</f>
        <v>0.52640227660693983</v>
      </c>
      <c r="K65" s="18">
        <f t="shared" si="0"/>
        <v>0.47359772339306017</v>
      </c>
      <c r="L65" s="20">
        <f t="shared" si="1"/>
        <v>1.1114966365031589</v>
      </c>
      <c r="M65" s="51">
        <f>IF(AND((B65-$B$2)&gt;123,OR(((U64*R64/C64*C65)/(U64*S64/D64*D65))&lt;(4/6),((U64*R64/C64*C65)/(U64*S64/D64*D65))&gt;(6/4))),1,0)</f>
        <v>0</v>
      </c>
      <c r="N65" s="51">
        <f>IF(AND((B65-$B$2)&gt;123,OR(((U64*R64/C64*C65)/(U64*S64/D64*D65))&lt;(4/6),((U64*R64/C64*C65)/(U64*S64/D64*D65))&gt;(6/4))),COUNTIF($M$2:M65,1),0)</f>
        <v>0</v>
      </c>
      <c r="O65" s="51">
        <f>IF(OR((ROW(N65)-MATCH(MAX($N$2:N65),$N$2:N65,0))=1,(ROW(N65)-MATCH(MAX($N$2:N65),$N$2:N65,0))&gt;123),IF(OR(((U64*R64/C64*C65)/(U64*S64/D64*D65))&lt;(4/6),((U64*R64/C64*C65)/(U64*S64/D64*D65))&gt;(6/4)),1,0),0)</f>
        <v>0</v>
      </c>
      <c r="P65" s="47">
        <f>IF(O65=1,U64/2/C65,P64)</f>
        <v>4.3501846435871965</v>
      </c>
      <c r="Q65" s="47">
        <f>IF(O65=1,U64/2/D65,Q64)</f>
        <v>71.65890361877463</v>
      </c>
      <c r="R65" s="41">
        <f>P65*C65/U64</f>
        <v>0.53185592719922703</v>
      </c>
      <c r="S65" s="41">
        <f>Q65*D65/U64</f>
        <v>0.4785043064749897</v>
      </c>
      <c r="T65" s="41">
        <f t="shared" si="7"/>
        <v>1.1114966365031573</v>
      </c>
      <c r="U65" s="42">
        <f>P65*C65+Q65*D65</f>
        <v>21242.064693563472</v>
      </c>
      <c r="V65" s="25">
        <f>B65</f>
        <v>41011</v>
      </c>
      <c r="W65">
        <f>C65/C$2</f>
        <v>1.11818712145237</v>
      </c>
      <c r="X65">
        <f>D65/D$2</f>
        <v>1.006019347903977</v>
      </c>
      <c r="Y65">
        <f t="shared" si="8"/>
        <v>1.0621032346781736</v>
      </c>
      <c r="AA65" s="15">
        <f t="shared" si="9"/>
        <v>1.9999714289795856E-2</v>
      </c>
      <c r="AB65" s="15">
        <f t="shared" si="10"/>
        <v>-1.4243999715124467E-4</v>
      </c>
      <c r="AC65" s="15">
        <f t="shared" si="11"/>
        <v>1.036023367421679E-2</v>
      </c>
    </row>
    <row r="66" spans="1:29" x14ac:dyDescent="0.4">
      <c r="A66" s="43">
        <f t="shared" si="2"/>
        <v>2012</v>
      </c>
      <c r="B66" s="53">
        <v>41012</v>
      </c>
      <c r="C66" s="45">
        <v>2580.4540000000002</v>
      </c>
      <c r="D66" s="45">
        <f>VLOOKUP(B66,'H11001.CSI  中证全债'!$A$2:$B$2792,2,0)</f>
        <v>140.38999999999999</v>
      </c>
      <c r="E66" s="14">
        <f t="shared" si="3"/>
        <v>0</v>
      </c>
      <c r="F66" s="14">
        <f>IF(AND((B66-$B$2)&gt;123,OR(((G65*J65/C65*C66)/(G65*K65/D65*D66))&lt;(4/6),((G65*J65/C65*C66)/(G65*K65/D65*D66))&gt;(6/4))),COUNTIF($E$2:E66,1),0)</f>
        <v>0</v>
      </c>
      <c r="G66" s="21">
        <f t="shared" si="4"/>
        <v>21285.644843322934</v>
      </c>
      <c r="H66" s="12">
        <f t="shared" si="5"/>
        <v>4.3501846435871965</v>
      </c>
      <c r="I66" s="12">
        <f t="shared" si="6"/>
        <v>71.65890361877463</v>
      </c>
      <c r="J66" s="15">
        <f>IF(OR((ROW(F66)-MATCH(MAX($F$2:F66),$F$2:F66,0))=1,(ROW(F66)-MATCH(MAX($F$2:F66),$F$2:F66,0))&gt;123),IF(OR(((G65*J65/C65*C66)/(G65*K65/D65*D66))&lt;(4/6),((G65*J65/C65*C66)/(G65*K65/D65*D66))&gt;(6/4)),50%,((G65*J65/C65*C66)/((G65*K65/D65*D66)+(G65*J65/C65*C66)))),((G65*J65/C65*C66)/((G65*K65/D65*D66)+(G65*J65/C65*C66))))</f>
        <v>0.5273719188171303</v>
      </c>
      <c r="K66" s="18">
        <f t="shared" ref="K66:K129" si="12">1-J66</f>
        <v>0.4726280811828697</v>
      </c>
      <c r="L66" s="20">
        <f t="shared" ref="L66:L129" si="13">J66/K66</f>
        <v>1.115828576028006</v>
      </c>
      <c r="M66" s="51">
        <f>IF(AND((B66-$B$2)&gt;123,OR(((U65*R65/C65*C66)/(U65*S65/D65*D66))&lt;(4/6),((U65*R65/C65*C66)/(U65*S65/D65*D66))&gt;(6/4))),1,0)</f>
        <v>0</v>
      </c>
      <c r="N66" s="51">
        <f>IF(AND((B66-$B$2)&gt;123,OR(((U65*R65/C65*C66)/(U65*S65/D65*D66))&lt;(4/6),((U65*R65/C65*C66)/(U65*S65/D65*D66))&gt;(6/4))),COUNTIF($M$2:M66,1),0)</f>
        <v>0</v>
      </c>
      <c r="O66" s="51">
        <f>IF(OR((ROW(N66)-MATCH(MAX($N$2:N66),$N$2:N66,0))=1,(ROW(N66)-MATCH(MAX($N$2:N66),$N$2:N66,0))&gt;123),IF(OR(((U65*R65/C65*C66)/(U65*S65/D65*D66))&lt;(4/6),((U65*R65/C65*C66)/(U65*S65/D65*D66))&gt;(6/4)),1,0),0)</f>
        <v>0</v>
      </c>
      <c r="P66" s="47">
        <f>IF(O66=1,U65/2/C66,P65)</f>
        <v>4.3501846435871965</v>
      </c>
      <c r="Q66" s="47">
        <f>IF(O66=1,U65/2/D66,Q65)</f>
        <v>71.65890361877463</v>
      </c>
      <c r="R66" s="41">
        <f>P66*C66/U65</f>
        <v>0.52845387330378313</v>
      </c>
      <c r="S66" s="41">
        <f>Q66*D66/U65</f>
        <v>0.4735977233930605</v>
      </c>
      <c r="T66" s="41">
        <f t="shared" si="7"/>
        <v>1.1158285760280038</v>
      </c>
      <c r="U66" s="42">
        <f>P66*C66+Q66*D66</f>
        <v>21285.644843322927</v>
      </c>
      <c r="V66" s="25">
        <f>B66</f>
        <v>41012</v>
      </c>
      <c r="W66">
        <f>C66/C$2</f>
        <v>1.1225451364283157</v>
      </c>
      <c r="X66">
        <f>D66/D$2</f>
        <v>1.006019347903977</v>
      </c>
      <c r="Y66">
        <f t="shared" si="8"/>
        <v>1.0642822421661464</v>
      </c>
      <c r="AA66" s="15">
        <f t="shared" si="9"/>
        <v>3.8973932826960045E-3</v>
      </c>
      <c r="AB66" s="15">
        <f t="shared" si="10"/>
        <v>0</v>
      </c>
      <c r="AC66" s="15">
        <f t="shared" si="11"/>
        <v>2.0515966968437382E-3</v>
      </c>
    </row>
    <row r="67" spans="1:29" x14ac:dyDescent="0.4">
      <c r="A67" s="43">
        <f t="shared" ref="A67:A130" si="14">YEAR(B67)</f>
        <v>2012</v>
      </c>
      <c r="B67" s="53">
        <v>41015</v>
      </c>
      <c r="C67" s="45">
        <v>2574.0439999999999</v>
      </c>
      <c r="D67" s="45">
        <f>VLOOKUP(B67,'H11001.CSI  中证全债'!$A$2:$B$2792,2,0)</f>
        <v>140.4</v>
      </c>
      <c r="E67" s="14">
        <f t="shared" ref="E67:E130" si="15">IF(AND((B67-$B$2)&gt;123,OR(((G66*J66/C66*C67)/(G66*K66/D66*D67))&lt;(4/6),((G66*J66/C66*C67)/(G66*K66/D66*D67))&gt;(6/4))),1,0)</f>
        <v>0</v>
      </c>
      <c r="F67" s="14">
        <f>IF(AND((B67-$B$2)&gt;123,OR(((G66*J66/C66*C67)/(G66*K66/D66*D67))&lt;(4/6),((G66*J66/C66*C67)/(G66*K66/D66*D67))&gt;(6/4))),COUNTIF($E$2:E67,1),0)</f>
        <v>0</v>
      </c>
      <c r="G67" s="21">
        <f t="shared" ref="G67:G130" si="16">G66*J66/C66*C67+G66*K66/D66*D67</f>
        <v>21258.476748793728</v>
      </c>
      <c r="H67" s="12">
        <f t="shared" ref="H67:H130" si="17">IF(J67=50%,G67*J67/C67,H66)</f>
        <v>4.3501846435871965</v>
      </c>
      <c r="I67" s="12">
        <f t="shared" ref="I67:I130" si="18">IF(K67=50%,G67*K67/D67,I66)</f>
        <v>71.65890361877463</v>
      </c>
      <c r="J67" s="15">
        <f>IF(OR((ROW(F67)-MATCH(MAX($F$2:F67),$F$2:F67,0))=1,(ROW(F67)-MATCH(MAX($F$2:F67),$F$2:F67,0))&gt;123),IF(OR(((G66*J66/C66*C67)/(G66*K66/D66*D67))&lt;(4/6),((G66*J66/C66*C67)/(G66*K66/D66*D67))&gt;(6/4)),50%,((G66*J66/C66*C67)/((G66*K66/D66*D67)+(G66*J66/C66*C67)))),((G66*J66/C66*C67)/((G66*K66/D66*D67)+(G66*J66/C66*C67))))</f>
        <v>0.52673419704698088</v>
      </c>
      <c r="K67" s="18">
        <f t="shared" si="12"/>
        <v>0.47326580295301912</v>
      </c>
      <c r="L67" s="20">
        <f t="shared" si="13"/>
        <v>1.1129775144545349</v>
      </c>
      <c r="M67" s="51">
        <f>IF(AND((B67-$B$2)&gt;123,OR(((U66*R66/C66*C67)/(U66*S66/D66*D67))&lt;(4/6),((U66*R66/C66*C67)/(U66*S66/D66*D67))&gt;(6/4))),1,0)</f>
        <v>0</v>
      </c>
      <c r="N67" s="51">
        <f>IF(AND((B67-$B$2)&gt;123,OR(((U66*R66/C66*C67)/(U66*S66/D66*D67))&lt;(4/6),((U66*R66/C66*C67)/(U66*S66/D66*D67))&gt;(6/4))),COUNTIF($M$2:M67,1),0)</f>
        <v>0</v>
      </c>
      <c r="O67" s="51">
        <f>IF(OR((ROW(N67)-MATCH(MAX($N$2:N67),$N$2:N67,0))=1,(ROW(N67)-MATCH(MAX($N$2:N67),$N$2:N67,0))&gt;123),IF(OR(((U66*R66/C66*C67)/(U66*S66/D66*D67))&lt;(4/6),((U66*R66/C66*C67)/(U66*S66/D66*D67))&gt;(6/4)),1,0),0)</f>
        <v>0</v>
      </c>
      <c r="P67" s="47">
        <f>IF(O67=1,U66/2/C67,P66)</f>
        <v>4.3501846435871965</v>
      </c>
      <c r="Q67" s="47">
        <f>IF(O67=1,U66/2/D67,Q66)</f>
        <v>71.65890361877463</v>
      </c>
      <c r="R67" s="41">
        <f>P67*C67/U66</f>
        <v>0.52606189585232666</v>
      </c>
      <c r="S67" s="41">
        <f>Q67*D67/U66</f>
        <v>0.47266174654943355</v>
      </c>
      <c r="T67" s="41">
        <f t="shared" ref="T67:T130" si="19">R67/S67</f>
        <v>1.1129775144545322</v>
      </c>
      <c r="U67" s="42">
        <f>P67*C67+Q67*D67</f>
        <v>21258.476748793721</v>
      </c>
      <c r="V67" s="25">
        <f>B67</f>
        <v>41015</v>
      </c>
      <c r="W67">
        <f>C67/C$2</f>
        <v>1.1197566680717761</v>
      </c>
      <c r="X67">
        <f>D67/D$2</f>
        <v>1.0060910068075959</v>
      </c>
      <c r="Y67">
        <f t="shared" ref="Y67:Y130" si="20">U67/U$2</f>
        <v>1.0629238374396861</v>
      </c>
      <c r="AA67" s="15">
        <f t="shared" ref="AA67:AA130" si="21">W67/W66-1</f>
        <v>-2.4840590066710355E-3</v>
      </c>
      <c r="AB67" s="15">
        <f t="shared" ref="AB67:AB130" si="22">X67/X66-1</f>
        <v>7.1230144597311806E-5</v>
      </c>
      <c r="AC67" s="15">
        <f t="shared" ref="AC67:AC130" si="23">Y67/Y66-1</f>
        <v>-1.2763575982396302E-3</v>
      </c>
    </row>
    <row r="68" spans="1:29" x14ac:dyDescent="0.4">
      <c r="A68" s="43">
        <f t="shared" si="14"/>
        <v>2012</v>
      </c>
      <c r="B68" s="53">
        <v>41016</v>
      </c>
      <c r="C68" s="45">
        <v>2541.8829999999998</v>
      </c>
      <c r="D68" s="45">
        <f>VLOOKUP(B68,'H11001.CSI  中证全债'!$A$2:$B$2792,2,0)</f>
        <v>140.38</v>
      </c>
      <c r="E68" s="14">
        <f t="shared" si="15"/>
        <v>0</v>
      </c>
      <c r="F68" s="14">
        <f>IF(AND((B68-$B$2)&gt;123,OR(((G67*J67/C67*C68)/(G67*K67/D67*D68))&lt;(4/6),((G67*J67/C67*C68)/(G67*K67/D67*D68))&gt;(6/4))),COUNTIF($E$2:E68,1),0)</f>
        <v>0</v>
      </c>
      <c r="G68" s="21">
        <f t="shared" si="16"/>
        <v>21117.137282398944</v>
      </c>
      <c r="H68" s="12">
        <f t="shared" si="17"/>
        <v>4.3501846435871965</v>
      </c>
      <c r="I68" s="12">
        <f t="shared" si="18"/>
        <v>71.65890361877463</v>
      </c>
      <c r="J68" s="15">
        <f>IF(OR((ROW(F68)-MATCH(MAX($F$2:F68),$F$2:F68,0))=1,(ROW(F68)-MATCH(MAX($F$2:F68),$F$2:F68,0))&gt;123),IF(OR(((G67*J67/C67*C68)/(G67*K67/D67*D68))&lt;(4/6),((G67*J67/C67*C68)/(G67*K67/D67*D68))&gt;(6/4)),50%,((G67*J67/C67*C68)/((G67*K67/D67*D68)+(G67*J67/C67*C68)))),((G67*J67/C67*C68)/((G67*K67/D67*D68)+(G67*J67/C67*C68))))</f>
        <v>0.52363444175796914</v>
      </c>
      <c r="K68" s="18">
        <f t="shared" si="12"/>
        <v>0.47636555824203086</v>
      </c>
      <c r="L68" s="20">
        <f t="shared" si="13"/>
        <v>1.099228171932451</v>
      </c>
      <c r="M68" s="51">
        <f>IF(AND((B68-$B$2)&gt;123,OR(((U67*R67/C67*C68)/(U67*S67/D67*D68))&lt;(4/6),((U67*R67/C67*C68)/(U67*S67/D67*D68))&gt;(6/4))),1,0)</f>
        <v>0</v>
      </c>
      <c r="N68" s="51">
        <f>IF(AND((B68-$B$2)&gt;123,OR(((U67*R67/C67*C68)/(U67*S67/D67*D68))&lt;(4/6),((U67*R67/C67*C68)/(U67*S67/D67*D68))&gt;(6/4))),COUNTIF($M$2:M68,1),0)</f>
        <v>0</v>
      </c>
      <c r="O68" s="51">
        <f>IF(OR((ROW(N68)-MATCH(MAX($N$2:N68),$N$2:N68,0))=1,(ROW(N68)-MATCH(MAX($N$2:N68),$N$2:N68,0))&gt;123),IF(OR(((U67*R67/C67*C68)/(U67*S67/D67*D68))&lt;(4/6),((U67*R67/C67*C68)/(U67*S67/D67*D68))&gt;(6/4)),1,0),0)</f>
        <v>0</v>
      </c>
      <c r="P68" s="47">
        <f>IF(O68=1,U67/2/C68,P67)</f>
        <v>4.3501846435871965</v>
      </c>
      <c r="Q68" s="47">
        <f>IF(O68=1,U67/2/D68,Q67)</f>
        <v>71.65890361877463</v>
      </c>
      <c r="R68" s="41">
        <f>P68*C68/U67</f>
        <v>0.52015299699320194</v>
      </c>
      <c r="S68" s="41">
        <f>Q68*D68/U67</f>
        <v>0.47319838617197213</v>
      </c>
      <c r="T68" s="41">
        <f t="shared" si="19"/>
        <v>1.099228171932449</v>
      </c>
      <c r="U68" s="42">
        <f>P68*C68+Q68*D68</f>
        <v>21117.137282398937</v>
      </c>
      <c r="V68" s="25">
        <f>B68</f>
        <v>41016</v>
      </c>
      <c r="W68">
        <f>C68/C$2</f>
        <v>1.1057660392395354</v>
      </c>
      <c r="X68">
        <f>D68/D$2</f>
        <v>1.0059476890003582</v>
      </c>
      <c r="Y68">
        <f t="shared" si="20"/>
        <v>1.0558568641199468</v>
      </c>
      <c r="AA68" s="15">
        <f t="shared" si="21"/>
        <v>-1.2494347415972551E-2</v>
      </c>
      <c r="AB68" s="15">
        <f t="shared" si="22"/>
        <v>-1.4245014245017895E-4</v>
      </c>
      <c r="AC68" s="15">
        <f t="shared" si="23"/>
        <v>-6.6486168348258712E-3</v>
      </c>
    </row>
    <row r="69" spans="1:29" x14ac:dyDescent="0.4">
      <c r="A69" s="43">
        <f t="shared" si="14"/>
        <v>2012</v>
      </c>
      <c r="B69" s="53">
        <v>41017</v>
      </c>
      <c r="C69" s="45">
        <v>2599.9079999999999</v>
      </c>
      <c r="D69" s="45">
        <f>VLOOKUP(B69,'H11001.CSI  中证全债'!$A$2:$B$2792,2,0)</f>
        <v>140.35</v>
      </c>
      <c r="E69" s="14">
        <f t="shared" si="15"/>
        <v>0</v>
      </c>
      <c r="F69" s="14">
        <f>IF(AND((B69-$B$2)&gt;123,OR(((G68*J68/C68*C69)/(G68*K68/D68*D69))&lt;(4/6),((G68*J68/C68*C69)/(G68*K68/D68*D69))&gt;(6/4))),COUNTIF($E$2:E69,1),0)</f>
        <v>0</v>
      </c>
      <c r="G69" s="21">
        <f t="shared" si="16"/>
        <v>21367.406979234529</v>
      </c>
      <c r="H69" s="12">
        <f t="shared" si="17"/>
        <v>4.3501846435871965</v>
      </c>
      <c r="I69" s="12">
        <f t="shared" si="18"/>
        <v>71.65890361877463</v>
      </c>
      <c r="J69" s="15">
        <f>IF(OR((ROW(F69)-MATCH(MAX($F$2:F69),$F$2:F69,0))=1,(ROW(F69)-MATCH(MAX($F$2:F69),$F$2:F69,0))&gt;123),IF(OR(((G68*J68/C68*C69)/(G68*K68/D68*D69))&lt;(4/6),((G68*J68/C68*C69)/(G68*K68/D68*D69))&gt;(6/4)),50%,((G68*J68/C68*C69)/((G68*K68/D68*D69)+(G68*J68/C68*C69)))),((G68*J68/C68*C69)/((G68*K68/D68*D69)+(G68*J68/C68*C69))))</f>
        <v>0.52931457089439926</v>
      </c>
      <c r="K69" s="18">
        <f t="shared" si="12"/>
        <v>0.47068542910560074</v>
      </c>
      <c r="L69" s="20">
        <f t="shared" si="13"/>
        <v>1.1245611998234277</v>
      </c>
      <c r="M69" s="51">
        <f>IF(AND((B69-$B$2)&gt;123,OR(((U68*R68/C68*C69)/(U68*S68/D68*D69))&lt;(4/6),((U68*R68/C68*C69)/(U68*S68/D68*D69))&gt;(6/4))),1,0)</f>
        <v>0</v>
      </c>
      <c r="N69" s="51">
        <f>IF(AND((B69-$B$2)&gt;123,OR(((U68*R68/C68*C69)/(U68*S68/D68*D69))&lt;(4/6),((U68*R68/C68*C69)/(U68*S68/D68*D69))&gt;(6/4))),COUNTIF($M$2:M69,1),0)</f>
        <v>0</v>
      </c>
      <c r="O69" s="51">
        <f>IF(OR((ROW(N69)-MATCH(MAX($N$2:N69),$N$2:N69,0))=1,(ROW(N69)-MATCH(MAX($N$2:N69),$N$2:N69,0))&gt;123),IF(OR(((U68*R68/C68*C69)/(U68*S68/D68*D69))&lt;(4/6),((U68*R68/C68*C69)/(U68*S68/D68*D69))&gt;(6/4)),1,0),0)</f>
        <v>0</v>
      </c>
      <c r="P69" s="47">
        <f>IF(O69=1,U68/2/C69,P68)</f>
        <v>4.3501846435871965</v>
      </c>
      <c r="Q69" s="47">
        <f>IF(O69=1,U68/2/D69,Q68)</f>
        <v>71.65890361877463</v>
      </c>
      <c r="R69" s="41">
        <f>P69*C69/U68</f>
        <v>0.53558774113603047</v>
      </c>
      <c r="S69" s="41">
        <f>Q69*D69/U68</f>
        <v>0.47626375622787509</v>
      </c>
      <c r="T69" s="41">
        <f t="shared" si="19"/>
        <v>1.1245611998234251</v>
      </c>
      <c r="U69" s="42">
        <f>P69*C69+Q69*D69</f>
        <v>21367.406979234518</v>
      </c>
      <c r="V69" s="25">
        <f>B69</f>
        <v>41017</v>
      </c>
      <c r="W69">
        <f>C69/C$2</f>
        <v>1.1310079856339501</v>
      </c>
      <c r="X69">
        <f>D69/D$2</f>
        <v>1.0057327122895019</v>
      </c>
      <c r="Y69">
        <f t="shared" si="20"/>
        <v>1.068370348961726</v>
      </c>
      <c r="AA69" s="15">
        <f t="shared" si="21"/>
        <v>2.2827565234119662E-2</v>
      </c>
      <c r="AB69" s="15">
        <f t="shared" si="22"/>
        <v>-2.1370565607636838E-4</v>
      </c>
      <c r="AC69" s="15">
        <f t="shared" si="23"/>
        <v>1.1851497363905672E-2</v>
      </c>
    </row>
    <row r="70" spans="1:29" x14ac:dyDescent="0.4">
      <c r="A70" s="43">
        <f t="shared" si="14"/>
        <v>2012</v>
      </c>
      <c r="B70" s="53">
        <v>41018</v>
      </c>
      <c r="C70" s="45">
        <v>2596.056</v>
      </c>
      <c r="D70" s="45">
        <f>VLOOKUP(B70,'H11001.CSI  中证全债'!$A$2:$B$2792,2,0)</f>
        <v>140.35</v>
      </c>
      <c r="E70" s="14">
        <f t="shared" si="15"/>
        <v>0</v>
      </c>
      <c r="F70" s="14">
        <f>IF(AND((B70-$B$2)&gt;123,OR(((G69*J69/C69*C70)/(G69*K69/D69*D70))&lt;(4/6),((G69*J69/C69*C70)/(G69*K69/D69*D70))&gt;(6/4))),COUNTIF($E$2:E70,1),0)</f>
        <v>0</v>
      </c>
      <c r="G70" s="21">
        <f t="shared" si="16"/>
        <v>21350.65006798743</v>
      </c>
      <c r="H70" s="12">
        <f t="shared" si="17"/>
        <v>4.3501846435871965</v>
      </c>
      <c r="I70" s="12">
        <f t="shared" si="18"/>
        <v>71.65890361877463</v>
      </c>
      <c r="J70" s="15">
        <f>IF(OR((ROW(F70)-MATCH(MAX($F$2:F70),$F$2:F70,0))=1,(ROW(F70)-MATCH(MAX($F$2:F70),$F$2:F70,0))&gt;123),IF(OR(((G69*J69/C69*C70)/(G69*K69/D69*D70))&lt;(4/6),((G69*J69/C69*C70)/(G69*K69/D69*D70))&gt;(6/4)),50%,((G69*J69/C69*C70)/((G69*K69/D69*D70)+(G69*J69/C69*C70)))),((G69*J69/C69*C70)/((G69*K69/D69*D70)+(G69*J69/C69*C70))))</f>
        <v>0.52894515666412012</v>
      </c>
      <c r="K70" s="18">
        <f t="shared" si="12"/>
        <v>0.47105484333587988</v>
      </c>
      <c r="L70" s="20">
        <f t="shared" si="13"/>
        <v>1.1228950601978256</v>
      </c>
      <c r="M70" s="51">
        <f>IF(AND((B70-$B$2)&gt;123,OR(((U69*R69/C69*C70)/(U69*S69/D69*D70))&lt;(4/6),((U69*R69/C69*C70)/(U69*S69/D69*D70))&gt;(6/4))),1,0)</f>
        <v>0</v>
      </c>
      <c r="N70" s="51">
        <f>IF(AND((B70-$B$2)&gt;123,OR(((U69*R69/C69*C70)/(U69*S69/D69*D70))&lt;(4/6),((U69*R69/C69*C70)/(U69*S69/D69*D70))&gt;(6/4))),COUNTIF($M$2:M70,1),0)</f>
        <v>0</v>
      </c>
      <c r="O70" s="51">
        <f>IF(OR((ROW(N70)-MATCH(MAX($N$2:N70),$N$2:N70,0))=1,(ROW(N70)-MATCH(MAX($N$2:N70),$N$2:N70,0))&gt;123),IF(OR(((U69*R69/C69*C70)/(U69*S69/D69*D70))&lt;(4/6),((U69*R69/C69*C70)/(U69*S69/D69*D70))&gt;(6/4)),1,0),0)</f>
        <v>0</v>
      </c>
      <c r="P70" s="47">
        <f>IF(O70=1,U69/2/C70,P69)</f>
        <v>4.3501846435871965</v>
      </c>
      <c r="Q70" s="47">
        <f>IF(O70=1,U69/2/D70,Q69)</f>
        <v>71.65890361877463</v>
      </c>
      <c r="R70" s="41">
        <f>P70*C70/U69</f>
        <v>0.52853034324977244</v>
      </c>
      <c r="S70" s="41">
        <f>Q70*D70/U69</f>
        <v>0.47068542910560135</v>
      </c>
      <c r="T70" s="41">
        <f t="shared" si="19"/>
        <v>1.1228950601978231</v>
      </c>
      <c r="U70" s="42">
        <f>P70*C70+Q70*D70</f>
        <v>21350.650067987423</v>
      </c>
      <c r="V70" s="25">
        <f>B70</f>
        <v>41018</v>
      </c>
      <c r="W70">
        <f>C70/C$2</f>
        <v>1.1293322945092403</v>
      </c>
      <c r="X70">
        <f>D70/D$2</f>
        <v>1.0057327122895019</v>
      </c>
      <c r="Y70">
        <f t="shared" si="20"/>
        <v>1.0675325033993712</v>
      </c>
      <c r="AA70" s="15">
        <f t="shared" si="21"/>
        <v>-1.4815908870621231E-3</v>
      </c>
      <c r="AB70" s="15">
        <f t="shared" si="22"/>
        <v>0</v>
      </c>
      <c r="AC70" s="15">
        <f t="shared" si="23"/>
        <v>-7.8422764462626748E-4</v>
      </c>
    </row>
    <row r="71" spans="1:29" x14ac:dyDescent="0.4">
      <c r="A71" s="43">
        <f t="shared" si="14"/>
        <v>2012</v>
      </c>
      <c r="B71" s="53">
        <v>41019</v>
      </c>
      <c r="C71" s="45">
        <v>2626.8389999999999</v>
      </c>
      <c r="D71" s="45">
        <f>VLOOKUP(B71,'H11001.CSI  中证全债'!$A$2:$B$2792,2,0)</f>
        <v>140.37</v>
      </c>
      <c r="E71" s="14">
        <f t="shared" si="15"/>
        <v>0</v>
      </c>
      <c r="F71" s="14">
        <f>IF(AND((B71-$B$2)&gt;123,OR(((G70*J70/C70*C71)/(G70*K70/D70*D71))&lt;(4/6),((G70*J70/C70*C71)/(G70*K70/D70*D71))&gt;(6/4))),COUNTIF($E$2:E71,1),0)</f>
        <v>0</v>
      </c>
      <c r="G71" s="21">
        <f t="shared" si="16"/>
        <v>21485.994979943353</v>
      </c>
      <c r="H71" s="12">
        <f t="shared" si="17"/>
        <v>4.3501846435871965</v>
      </c>
      <c r="I71" s="12">
        <f t="shared" si="18"/>
        <v>71.65890361877463</v>
      </c>
      <c r="J71" s="15">
        <f>IF(OR((ROW(F71)-MATCH(MAX($F$2:F71),$F$2:F71,0))=1,(ROW(F71)-MATCH(MAX($F$2:F71),$F$2:F71,0))&gt;123),IF(OR(((G70*J70/C70*C71)/(G70*K70/D70*D71))&lt;(4/6),((G70*J70/C70*C71)/(G70*K70/D70*D71))&gt;(6/4)),50%,((G70*J70/C70*C71)/((G70*K70/D70*D71)+(G70*J70/C70*C71)))),((G70*J70/C70*C71)/((G70*K70/D70*D71)+(G70*J70/C70*C71))))</f>
        <v>0.53184572972501409</v>
      </c>
      <c r="K71" s="18">
        <f t="shared" si="12"/>
        <v>0.46815427027498591</v>
      </c>
      <c r="L71" s="20">
        <f t="shared" si="13"/>
        <v>1.1360480155667851</v>
      </c>
      <c r="M71" s="51">
        <f>IF(AND((B71-$B$2)&gt;123,OR(((U70*R70/C70*C71)/(U70*S70/D70*D71))&lt;(4/6),((U70*R70/C70*C71)/(U70*S70/D70*D71))&gt;(6/4))),1,0)</f>
        <v>0</v>
      </c>
      <c r="N71" s="51">
        <f>IF(AND((B71-$B$2)&gt;123,OR(((U70*R70/C70*C71)/(U70*S70/D70*D71))&lt;(4/6),((U70*R70/C70*C71)/(U70*S70/D70*D71))&gt;(6/4))),COUNTIF($M$2:M71,1),0)</f>
        <v>0</v>
      </c>
      <c r="O71" s="51">
        <f>IF(OR((ROW(N71)-MATCH(MAX($N$2:N71),$N$2:N71,0))=1,(ROW(N71)-MATCH(MAX($N$2:N71),$N$2:N71,0))&gt;123),IF(OR(((U70*R70/C70*C71)/(U70*S70/D70*D71))&lt;(4/6),((U70*R70/C70*C71)/(U70*S70/D70*D71))&gt;(6/4)),1,0),0)</f>
        <v>0</v>
      </c>
      <c r="P71" s="47">
        <f>IF(O71=1,U70/2/C71,P70)</f>
        <v>4.3501846435871965</v>
      </c>
      <c r="Q71" s="47">
        <f>IF(O71=1,U70/2/D71,Q70)</f>
        <v>71.65890361877463</v>
      </c>
      <c r="R71" s="41">
        <f>P71*C71/U70</f>
        <v>0.53521717805256097</v>
      </c>
      <c r="S71" s="41">
        <f>Q71*D71/U70</f>
        <v>0.47112196907059162</v>
      </c>
      <c r="T71" s="41">
        <f t="shared" si="19"/>
        <v>1.1360480155667831</v>
      </c>
      <c r="U71" s="42">
        <f>P71*C71+Q71*D71</f>
        <v>21485.994979943342</v>
      </c>
      <c r="V71" s="25">
        <f>B71</f>
        <v>41019</v>
      </c>
      <c r="W71">
        <f>C71/C$2</f>
        <v>1.1427234678975948</v>
      </c>
      <c r="X71">
        <f>D71/D$2</f>
        <v>1.0058760300967395</v>
      </c>
      <c r="Y71">
        <f t="shared" si="20"/>
        <v>1.0742997489971671</v>
      </c>
      <c r="AA71" s="15">
        <f t="shared" si="21"/>
        <v>1.1857602455417116E-2</v>
      </c>
      <c r="AB71" s="15">
        <f t="shared" si="22"/>
        <v>1.4250089063061466E-4</v>
      </c>
      <c r="AC71" s="15">
        <f t="shared" si="23"/>
        <v>6.3391471231524221E-3</v>
      </c>
    </row>
    <row r="72" spans="1:29" x14ac:dyDescent="0.4">
      <c r="A72" s="43">
        <f t="shared" si="14"/>
        <v>2012</v>
      </c>
      <c r="B72" s="53">
        <v>41022</v>
      </c>
      <c r="C72" s="45">
        <v>2606.038</v>
      </c>
      <c r="D72" s="45">
        <f>VLOOKUP(B72,'H11001.CSI  中证全债'!$A$2:$B$2792,2,0)</f>
        <v>140.44</v>
      </c>
      <c r="E72" s="14">
        <f t="shared" si="15"/>
        <v>0</v>
      </c>
      <c r="F72" s="14">
        <f>IF(AND((B72-$B$2)&gt;123,OR(((G71*J71/C71*C72)/(G71*K71/D71*D72))&lt;(4/6),((G71*J71/C71*C72)/(G71*K71/D71*D72))&gt;(6/4))),COUNTIF($E$2:E72,1),0)</f>
        <v>0</v>
      </c>
      <c r="G72" s="21">
        <f t="shared" si="16"/>
        <v>21400.522912425411</v>
      </c>
      <c r="H72" s="12">
        <f t="shared" si="17"/>
        <v>4.3501846435871965</v>
      </c>
      <c r="I72" s="12">
        <f t="shared" si="18"/>
        <v>71.65890361877463</v>
      </c>
      <c r="J72" s="15">
        <f>IF(OR((ROW(F72)-MATCH(MAX($F$2:F72),$F$2:F72,0))=1,(ROW(F72)-MATCH(MAX($F$2:F72),$F$2:F72,0))&gt;123),IF(OR(((G71*J71/C71*C72)/(G71*K71/D71*D72))&lt;(4/6),((G71*J71/C71*C72)/(G71*K71/D71*D72))&gt;(6/4)),50%,((G71*J71/C71*C72)/((G71*K71/D71*D72)+(G71*J71/C71*C72)))),((G71*J71/C71*C72)/((G71*K71/D71*D72)+(G71*J71/C71*C72))))</f>
        <v>0.52974156447469078</v>
      </c>
      <c r="K72" s="18">
        <f t="shared" si="12"/>
        <v>0.47025843552530922</v>
      </c>
      <c r="L72" s="20">
        <f t="shared" si="13"/>
        <v>1.1264902965173502</v>
      </c>
      <c r="M72" s="51">
        <f>IF(AND((B72-$B$2)&gt;123,OR(((U71*R71/C71*C72)/(U71*S71/D71*D72))&lt;(4/6),((U71*R71/C71*C72)/(U71*S71/D71*D72))&gt;(6/4))),1,0)</f>
        <v>0</v>
      </c>
      <c r="N72" s="51">
        <f>IF(AND((B72-$B$2)&gt;123,OR(((U71*R71/C71*C72)/(U71*S71/D71*D72))&lt;(4/6),((U71*R71/C71*C72)/(U71*S71/D71*D72))&gt;(6/4))),COUNTIF($M$2:M72,1),0)</f>
        <v>0</v>
      </c>
      <c r="O72" s="51">
        <f>IF(OR((ROW(N72)-MATCH(MAX($N$2:N72),$N$2:N72,0))=1,(ROW(N72)-MATCH(MAX($N$2:N72),$N$2:N72,0))&gt;123),IF(OR(((U71*R71/C71*C72)/(U71*S71/D71*D72))&lt;(4/6),((U71*R71/C71*C72)/(U71*S71/D71*D72))&gt;(6/4)),1,0),0)</f>
        <v>0</v>
      </c>
      <c r="P72" s="47">
        <f>IF(O72=1,U71/2/C72,P71)</f>
        <v>4.3501846435871965</v>
      </c>
      <c r="Q72" s="47">
        <f>IF(O72=1,U71/2/D72,Q71)</f>
        <v>71.65890361877463</v>
      </c>
      <c r="R72" s="41">
        <f>P72*C72/U71</f>
        <v>0.52763423331278203</v>
      </c>
      <c r="S72" s="41">
        <f>Q72*D72/U71</f>
        <v>0.46838773040834281</v>
      </c>
      <c r="T72" s="41">
        <f t="shared" si="19"/>
        <v>1.1264902965173487</v>
      </c>
      <c r="U72" s="42">
        <f>P72*C72+Q72*D72</f>
        <v>21400.522912425396</v>
      </c>
      <c r="V72" s="25">
        <f>B72</f>
        <v>41022</v>
      </c>
      <c r="W72">
        <f>C72/C$2</f>
        <v>1.1336746488204692</v>
      </c>
      <c r="X72">
        <f>D72/D$2</f>
        <v>1.006377642422071</v>
      </c>
      <c r="Y72">
        <f t="shared" si="20"/>
        <v>1.0700261456212699</v>
      </c>
      <c r="AA72" s="15">
        <f t="shared" si="21"/>
        <v>-7.9186429012206849E-3</v>
      </c>
      <c r="AB72" s="15">
        <f t="shared" si="22"/>
        <v>4.9868205457004322E-4</v>
      </c>
      <c r="AC72" s="15">
        <f t="shared" si="23"/>
        <v>-3.9780362788751633E-3</v>
      </c>
    </row>
    <row r="73" spans="1:29" x14ac:dyDescent="0.4">
      <c r="A73" s="43">
        <f t="shared" si="14"/>
        <v>2012</v>
      </c>
      <c r="B73" s="53">
        <v>41023</v>
      </c>
      <c r="C73" s="45">
        <v>2604.866</v>
      </c>
      <c r="D73" s="45">
        <f>VLOOKUP(B73,'H11001.CSI  中证全债'!$A$2:$B$2792,2,0)</f>
        <v>140.52000000000001</v>
      </c>
      <c r="E73" s="14">
        <f t="shared" si="15"/>
        <v>0</v>
      </c>
      <c r="F73" s="14">
        <f>IF(AND((B73-$B$2)&gt;123,OR(((G72*J72/C72*C73)/(G72*K72/D72*D73))&lt;(4/6),((G72*J72/C72*C73)/(G72*K72/D72*D73))&gt;(6/4))),COUNTIF($E$2:E73,1),0)</f>
        <v>0</v>
      </c>
      <c r="G73" s="21">
        <f t="shared" si="16"/>
        <v>21401.15720831263</v>
      </c>
      <c r="H73" s="12">
        <f t="shared" si="17"/>
        <v>4.3501846435871965</v>
      </c>
      <c r="I73" s="12">
        <f t="shared" si="18"/>
        <v>71.65890361877463</v>
      </c>
      <c r="J73" s="15">
        <f>IF(OR((ROW(F73)-MATCH(MAX($F$2:F73),$F$2:F73,0))=1,(ROW(F73)-MATCH(MAX($F$2:F73),$F$2:F73,0))&gt;123),IF(OR(((G72*J72/C72*C73)/(G72*K72/D72*D73))&lt;(4/6),((G72*J72/C72*C73)/(G72*K72/D72*D73))&gt;(6/4)),50%,((G72*J72/C72*C73)/((G72*K72/D72*D73)+(G72*J72/C72*C73)))),((G72*J72/C72*C73)/((G72*K72/D72*D73)+(G72*J72/C72*C73))))</f>
        <v>0.52948763291178402</v>
      </c>
      <c r="K73" s="18">
        <f t="shared" si="12"/>
        <v>0.47051236708821598</v>
      </c>
      <c r="L73" s="20">
        <f t="shared" si="13"/>
        <v>1.1253426476089008</v>
      </c>
      <c r="M73" s="51">
        <f>IF(AND((B73-$B$2)&gt;123,OR(((U72*R72/C72*C73)/(U72*S72/D72*D73))&lt;(4/6),((U72*R72/C72*C73)/(U72*S72/D72*D73))&gt;(6/4))),1,0)</f>
        <v>0</v>
      </c>
      <c r="N73" s="51">
        <f>IF(AND((B73-$B$2)&gt;123,OR(((U72*R72/C72*C73)/(U72*S72/D72*D73))&lt;(4/6),((U72*R72/C72*C73)/(U72*S72/D72*D73))&gt;(6/4))),COUNTIF($M$2:M73,1),0)</f>
        <v>0</v>
      </c>
      <c r="O73" s="51">
        <f>IF(OR((ROW(N73)-MATCH(MAX($N$2:N73),$N$2:N73,0))=1,(ROW(N73)-MATCH(MAX($N$2:N73),$N$2:N73,0))&gt;123),IF(OR(((U72*R72/C72*C73)/(U72*S72/D72*D73))&lt;(4/6),((U72*R72/C72*C73)/(U72*S72/D72*D73))&gt;(6/4)),1,0),0)</f>
        <v>0</v>
      </c>
      <c r="P73" s="47">
        <f>IF(O73=1,U72/2/C73,P72)</f>
        <v>4.3501846435871965</v>
      </c>
      <c r="Q73" s="47">
        <f>IF(O73=1,U72/2/D73,Q72)</f>
        <v>71.65890361877463</v>
      </c>
      <c r="R73" s="41">
        <f>P73*C73/U72</f>
        <v>0.5295033265389566</v>
      </c>
      <c r="S73" s="41">
        <f>Q73*D73/U72</f>
        <v>0.47052631273153317</v>
      </c>
      <c r="T73" s="41">
        <f t="shared" si="19"/>
        <v>1.1253426476088995</v>
      </c>
      <c r="U73" s="42">
        <f>P73*C73+Q73*D73</f>
        <v>21401.157208312619</v>
      </c>
      <c r="V73" s="25">
        <f>B73</f>
        <v>41023</v>
      </c>
      <c r="W73">
        <f>C73/C$2</f>
        <v>1.1331648071802407</v>
      </c>
      <c r="X73">
        <f>D73/D$2</f>
        <v>1.0069509136510211</v>
      </c>
      <c r="Y73">
        <f t="shared" si="20"/>
        <v>1.070057860415631</v>
      </c>
      <c r="AA73" s="15">
        <f t="shared" si="21"/>
        <v>-4.4972483133409735E-4</v>
      </c>
      <c r="AB73" s="15">
        <f t="shared" si="22"/>
        <v>5.6963827969225278E-4</v>
      </c>
      <c r="AC73" s="15">
        <f t="shared" si="23"/>
        <v>2.9639270489711933E-5</v>
      </c>
    </row>
    <row r="74" spans="1:29" x14ac:dyDescent="0.4">
      <c r="A74" s="43">
        <f t="shared" si="14"/>
        <v>2012</v>
      </c>
      <c r="B74" s="53">
        <v>41024</v>
      </c>
      <c r="C74" s="45">
        <v>2625.99</v>
      </c>
      <c r="D74" s="45">
        <f>VLOOKUP(B74,'H11001.CSI  中证全债'!$A$2:$B$2792,2,0)</f>
        <v>140.52000000000001</v>
      </c>
      <c r="E74" s="14">
        <f t="shared" si="15"/>
        <v>0</v>
      </c>
      <c r="F74" s="14">
        <f>IF(AND((B74-$B$2)&gt;123,OR(((G73*J73/C73*C74)/(G73*K73/D73*D74))&lt;(4/6),((G73*J73/C73*C74)/(G73*K73/D73*D74))&gt;(6/4))),COUNTIF($E$2:E74,1),0)</f>
        <v>0</v>
      </c>
      <c r="G74" s="21">
        <f t="shared" si="16"/>
        <v>21493.050508723765</v>
      </c>
      <c r="H74" s="12">
        <f t="shared" si="17"/>
        <v>4.3501846435871965</v>
      </c>
      <c r="I74" s="12">
        <f t="shared" si="18"/>
        <v>71.65890361877463</v>
      </c>
      <c r="J74" s="15">
        <f>IF(OR((ROW(F74)-MATCH(MAX($F$2:F74),$F$2:F74,0))=1,(ROW(F74)-MATCH(MAX($F$2:F74),$F$2:F74,0))&gt;123),IF(OR(((G73*J73/C73*C74)/(G73*K73/D73*D74))&lt;(4/6),((G73*J73/C73*C74)/(G73*K73/D73*D74))&gt;(6/4)),50%,((G73*J73/C73*C74)/((G73*K73/D73*D74)+(G73*J73/C73*C74)))),((G73*J73/C73*C74)/((G73*K73/D73*D74)+(G73*J73/C73*C74))))</f>
        <v>0.53149930334816253</v>
      </c>
      <c r="K74" s="18">
        <f t="shared" si="12"/>
        <v>0.46850069665183747</v>
      </c>
      <c r="L74" s="20">
        <f t="shared" si="13"/>
        <v>1.1344685443299181</v>
      </c>
      <c r="M74" s="51">
        <f>IF(AND((B74-$B$2)&gt;123,OR(((U73*R73/C73*C74)/(U73*S73/D73*D74))&lt;(4/6),((U73*R73/C73*C74)/(U73*S73/D73*D74))&gt;(6/4))),1,0)</f>
        <v>0</v>
      </c>
      <c r="N74" s="51">
        <f>IF(AND((B74-$B$2)&gt;123,OR(((U73*R73/C73*C74)/(U73*S73/D73*D74))&lt;(4/6),((U73*R73/C73*C74)/(U73*S73/D73*D74))&gt;(6/4))),COUNTIF($M$2:M74,1),0)</f>
        <v>0</v>
      </c>
      <c r="O74" s="51">
        <f>IF(OR((ROW(N74)-MATCH(MAX($N$2:N74),$N$2:N74,0))=1,(ROW(N74)-MATCH(MAX($N$2:N74),$N$2:N74,0))&gt;123),IF(OR(((U73*R73/C73*C74)/(U73*S73/D73*D74))&lt;(4/6),((U73*R73/C73*C74)/(U73*S73/D73*D74))&gt;(6/4)),1,0),0)</f>
        <v>0</v>
      </c>
      <c r="P74" s="47">
        <f>IF(O74=1,U73/2/C74,P73)</f>
        <v>4.3501846435871965</v>
      </c>
      <c r="Q74" s="47">
        <f>IF(O74=1,U73/2/D74,Q73)</f>
        <v>71.65890361877463</v>
      </c>
      <c r="R74" s="41">
        <f>P74*C74/U73</f>
        <v>0.53378148017979232</v>
      </c>
      <c r="S74" s="41">
        <f>Q74*D74/U73</f>
        <v>0.47051236708821625</v>
      </c>
      <c r="T74" s="41">
        <f t="shared" si="19"/>
        <v>1.1344685443299172</v>
      </c>
      <c r="U74" s="42">
        <f>P74*C74+Q74*D74</f>
        <v>21493.050508723754</v>
      </c>
      <c r="V74" s="25">
        <f>B74</f>
        <v>41024</v>
      </c>
      <c r="W74">
        <f>C74/C$2</f>
        <v>1.1423541372213541</v>
      </c>
      <c r="X74">
        <f>D74/D$2</f>
        <v>1.0069509136510211</v>
      </c>
      <c r="Y74">
        <f t="shared" si="20"/>
        <v>1.0746525254361876</v>
      </c>
      <c r="AA74" s="15">
        <f t="shared" si="21"/>
        <v>8.1094382590121139E-3</v>
      </c>
      <c r="AB74" s="15">
        <f t="shared" si="22"/>
        <v>0</v>
      </c>
      <c r="AC74" s="15">
        <f t="shared" si="23"/>
        <v>4.2938472680085216E-3</v>
      </c>
    </row>
    <row r="75" spans="1:29" x14ac:dyDescent="0.4">
      <c r="A75" s="43">
        <f t="shared" si="14"/>
        <v>2012</v>
      </c>
      <c r="B75" s="53">
        <v>41025</v>
      </c>
      <c r="C75" s="45">
        <v>2631.4870000000001</v>
      </c>
      <c r="D75" s="45">
        <f>VLOOKUP(B75,'H11001.CSI  中证全债'!$A$2:$B$2792,2,0)</f>
        <v>140.55000000000001</v>
      </c>
      <c r="E75" s="14">
        <f t="shared" si="15"/>
        <v>0</v>
      </c>
      <c r="F75" s="14">
        <f>IF(AND((B75-$B$2)&gt;123,OR(((G74*J74/C74*C75)/(G74*K74/D74*D75))&lt;(4/6),((G74*J74/C74*C75)/(G74*K74/D74*D75))&gt;(6/4))),COUNTIF($E$2:E75,1),0)</f>
        <v>0</v>
      </c>
      <c r="G75" s="21">
        <f t="shared" si="16"/>
        <v>21519.113240818129</v>
      </c>
      <c r="H75" s="12">
        <f t="shared" si="17"/>
        <v>4.3501846435871965</v>
      </c>
      <c r="I75" s="12">
        <f t="shared" si="18"/>
        <v>71.65890361877463</v>
      </c>
      <c r="J75" s="15">
        <f>IF(OR((ROW(F75)-MATCH(MAX($F$2:F75),$F$2:F75,0))=1,(ROW(F75)-MATCH(MAX($F$2:F75),$F$2:F75,0))&gt;123),IF(OR(((G74*J74/C74*C75)/(G74*K74/D74*D75))&lt;(4/6),((G74*J74/C74*C75)/(G74*K74/D74*D75))&gt;(6/4)),50%,((G74*J74/C74*C75)/((G74*K74/D74*D75)+(G74*J74/C74*C75)))),((G74*J74/C74*C75)/((G74*K74/D74*D75)+(G74*J74/C74*C75))))</f>
        <v>0.53196682451976973</v>
      </c>
      <c r="K75" s="18">
        <f t="shared" si="12"/>
        <v>0.46803317548023027</v>
      </c>
      <c r="L75" s="20">
        <f t="shared" si="13"/>
        <v>1.1366006778770323</v>
      </c>
      <c r="M75" s="51">
        <f>IF(AND((B75-$B$2)&gt;123,OR(((U74*R74/C74*C75)/(U74*S74/D74*D75))&lt;(4/6),((U74*R74/C74*C75)/(U74*S74/D74*D75))&gt;(6/4))),1,0)</f>
        <v>0</v>
      </c>
      <c r="N75" s="51">
        <f>IF(AND((B75-$B$2)&gt;123,OR(((U74*R74/C74*C75)/(U74*S74/D74*D75))&lt;(4/6),((U74*R74/C74*C75)/(U74*S74/D74*D75))&gt;(6/4))),COUNTIF($M$2:M75,1),0)</f>
        <v>0</v>
      </c>
      <c r="O75" s="51">
        <f>IF(OR((ROW(N75)-MATCH(MAX($N$2:N75),$N$2:N75,0))=1,(ROW(N75)-MATCH(MAX($N$2:N75),$N$2:N75,0))&gt;123),IF(OR(((U74*R74/C74*C75)/(U74*S74/D74*D75))&lt;(4/6),((U74*R74/C74*C75)/(U74*S74/D74*D75))&gt;(6/4)),1,0),0)</f>
        <v>0</v>
      </c>
      <c r="P75" s="47">
        <f>IF(O75=1,U74/2/C75,P74)</f>
        <v>4.3501846435871965</v>
      </c>
      <c r="Q75" s="47">
        <f>IF(O75=1,U74/2/D75,Q74)</f>
        <v>71.65890361877463</v>
      </c>
      <c r="R75" s="41">
        <f>P75*C75/U74</f>
        <v>0.53261189390277408</v>
      </c>
      <c r="S75" s="41">
        <f>Q75*D75/U74</f>
        <v>0.46860071814984183</v>
      </c>
      <c r="T75" s="41">
        <f t="shared" si="19"/>
        <v>1.1366006778770317</v>
      </c>
      <c r="U75" s="42">
        <f>P75*C75+Q75*D75</f>
        <v>21519.113240818115</v>
      </c>
      <c r="V75" s="25">
        <f>B75</f>
        <v>41025</v>
      </c>
      <c r="W75">
        <f>C75/C$2</f>
        <v>1.1447454337199341</v>
      </c>
      <c r="X75">
        <f>D75/D$2</f>
        <v>1.0071658903618774</v>
      </c>
      <c r="Y75">
        <f t="shared" si="20"/>
        <v>1.0759556620409056</v>
      </c>
      <c r="AA75" s="15">
        <f t="shared" si="21"/>
        <v>2.0933057627789964E-3</v>
      </c>
      <c r="AB75" s="15">
        <f t="shared" si="22"/>
        <v>2.1349274124693451E-4</v>
      </c>
      <c r="AC75" s="15">
        <f t="shared" si="23"/>
        <v>1.2126120526159134E-3</v>
      </c>
    </row>
    <row r="76" spans="1:29" x14ac:dyDescent="0.4">
      <c r="A76" s="43">
        <f t="shared" si="14"/>
        <v>2012</v>
      </c>
      <c r="B76" s="53">
        <v>41026</v>
      </c>
      <c r="C76" s="45">
        <v>2626.1570000000002</v>
      </c>
      <c r="D76" s="45">
        <f>VLOOKUP(B76,'H11001.CSI  中证全债'!$A$2:$B$2792,2,0)</f>
        <v>140.56</v>
      </c>
      <c r="E76" s="14">
        <f t="shared" si="15"/>
        <v>0</v>
      </c>
      <c r="F76" s="14">
        <f>IF(AND((B76-$B$2)&gt;123,OR(((G75*J75/C75*C76)/(G75*K75/D75*D76))&lt;(4/6),((G75*J75/C75*C76)/(G75*K75/D75*D76))&gt;(6/4))),COUNTIF($E$2:E76,1),0)</f>
        <v>0</v>
      </c>
      <c r="G76" s="21">
        <f t="shared" si="16"/>
        <v>21496.643345703997</v>
      </c>
      <c r="H76" s="12">
        <f t="shared" si="17"/>
        <v>4.3501846435871965</v>
      </c>
      <c r="I76" s="12">
        <f t="shared" si="18"/>
        <v>71.65890361877463</v>
      </c>
      <c r="J76" s="15">
        <f>IF(OR((ROW(F76)-MATCH(MAX($F$2:F76),$F$2:F76,0))=1,(ROW(F76)-MATCH(MAX($F$2:F76),$F$2:F76,0))&gt;123),IF(OR(((G75*J75/C75*C76)/(G75*K75/D75*D76))&lt;(4/6),((G75*J75/C75*C76)/(G75*K75/D75*D76))&gt;(6/4)),50%,((G75*J75/C75*C76)/((G75*K75/D75*D76)+(G75*J75/C75*C76)))),((G75*J75/C75*C76)/((G75*K75/D75*D76)+(G75*J75/C75*C76))))</f>
        <v>0.53144426640599762</v>
      </c>
      <c r="K76" s="18">
        <f t="shared" si="12"/>
        <v>0.46855573359400238</v>
      </c>
      <c r="L76" s="20">
        <f t="shared" si="13"/>
        <v>1.1342178278976891</v>
      </c>
      <c r="M76" s="51">
        <f>IF(AND((B76-$B$2)&gt;123,OR(((U75*R75/C75*C76)/(U75*S75/D75*D76))&lt;(4/6),((U75*R75/C75*C76)/(U75*S75/D75*D76))&gt;(6/4))),1,0)</f>
        <v>0</v>
      </c>
      <c r="N76" s="51">
        <f>IF(AND((B76-$B$2)&gt;123,OR(((U75*R75/C75*C76)/(U75*S75/D75*D76))&lt;(4/6),((U75*R75/C75*C76)/(U75*S75/D75*D76))&gt;(6/4))),COUNTIF($M$2:M76,1),0)</f>
        <v>0</v>
      </c>
      <c r="O76" s="51">
        <f>IF(OR((ROW(N76)-MATCH(MAX($N$2:N76),$N$2:N76,0))=1,(ROW(N76)-MATCH(MAX($N$2:N76),$N$2:N76,0))&gt;123),IF(OR(((U75*R75/C75*C76)/(U75*S75/D75*D76))&lt;(4/6),((U75*R75/C75*C76)/(U75*S75/D75*D76))&gt;(6/4)),1,0),0)</f>
        <v>0</v>
      </c>
      <c r="P76" s="47">
        <f>IF(O76=1,U75/2/C76,P75)</f>
        <v>4.3501846435871965</v>
      </c>
      <c r="Q76" s="47">
        <f>IF(O76=1,U75/2/D76,Q75)</f>
        <v>71.65890361877463</v>
      </c>
      <c r="R76" s="41">
        <f>P76*C76/U75</f>
        <v>0.53088934126612242</v>
      </c>
      <c r="S76" s="41">
        <f>Q76*D76/U75</f>
        <v>0.46806647559943926</v>
      </c>
      <c r="T76" s="41">
        <f t="shared" si="19"/>
        <v>1.1342178278976884</v>
      </c>
      <c r="U76" s="42">
        <f>P76*C76+Q76*D76</f>
        <v>21496.643345703982</v>
      </c>
      <c r="V76" s="25">
        <f>B76</f>
        <v>41026</v>
      </c>
      <c r="W76">
        <f>C76/C$2</f>
        <v>1.1424267853049022</v>
      </c>
      <c r="X76">
        <f>D76/D$2</f>
        <v>1.0072375492654961</v>
      </c>
      <c r="Y76">
        <f t="shared" si="20"/>
        <v>1.074832167285199</v>
      </c>
      <c r="AA76" s="15">
        <f t="shared" si="21"/>
        <v>-2.0254707699486341E-3</v>
      </c>
      <c r="AB76" s="15">
        <f t="shared" si="22"/>
        <v>7.1149057274899619E-5</v>
      </c>
      <c r="AC76" s="15">
        <f t="shared" si="23"/>
        <v>-1.0441831344384367E-3</v>
      </c>
    </row>
    <row r="77" spans="1:29" x14ac:dyDescent="0.4">
      <c r="A77" s="43">
        <f t="shared" si="14"/>
        <v>2012</v>
      </c>
      <c r="B77" s="53">
        <v>41031</v>
      </c>
      <c r="C77" s="45">
        <v>2683.4870000000001</v>
      </c>
      <c r="D77" s="45">
        <f>VLOOKUP(B77,'H11001.CSI  中证全债'!$A$2:$B$2792,2,0)</f>
        <v>140.65</v>
      </c>
      <c r="E77" s="14">
        <f t="shared" si="15"/>
        <v>0</v>
      </c>
      <c r="F77" s="14">
        <f>IF(AND((B77-$B$2)&gt;123,OR(((G76*J76/C76*C77)/(G76*K76/D76*D77))&lt;(4/6),((G76*J76/C76*C77)/(G76*K76/D76*D77))&gt;(6/4))),COUNTIF($E$2:E77,1),0)</f>
        <v>0</v>
      </c>
      <c r="G77" s="21">
        <f t="shared" si="16"/>
        <v>21752.48873264654</v>
      </c>
      <c r="H77" s="12">
        <f t="shared" si="17"/>
        <v>4.3501846435871965</v>
      </c>
      <c r="I77" s="12">
        <f t="shared" si="18"/>
        <v>71.65890361877463</v>
      </c>
      <c r="J77" s="15">
        <f>IF(OR((ROW(F77)-MATCH(MAX($F$2:F77),$F$2:F77,0))=1,(ROW(F77)-MATCH(MAX($F$2:F77),$F$2:F77,0))&gt;123),IF(OR(((G76*J76/C76*C77)/(G76*K76/D76*D77))&lt;(4/6),((G76*J76/C76*C77)/(G76*K76/D76*D77))&gt;(6/4)),50%,((G76*J76/C76*C77)/((G76*K76/D76*D77)+(G76*J76/C76*C77)))),((G76*J76/C76*C77)/((G76*K76/D76*D77)+(G76*J76/C76*C77))))</f>
        <v>0.53665877418181729</v>
      </c>
      <c r="K77" s="18">
        <f t="shared" si="12"/>
        <v>0.46334122581818271</v>
      </c>
      <c r="L77" s="20">
        <f t="shared" si="13"/>
        <v>1.1582366175903474</v>
      </c>
      <c r="M77" s="51">
        <f>IF(AND((B77-$B$2)&gt;123,OR(((U76*R76/C76*C77)/(U76*S76/D76*D77))&lt;(4/6),((U76*R76/C76*C77)/(U76*S76/D76*D77))&gt;(6/4))),1,0)</f>
        <v>0</v>
      </c>
      <c r="N77" s="51">
        <f>IF(AND((B77-$B$2)&gt;123,OR(((U76*R76/C76*C77)/(U76*S76/D76*D77))&lt;(4/6),((U76*R76/C76*C77)/(U76*S76/D76*D77))&gt;(6/4))),COUNTIF($M$2:M77,1),0)</f>
        <v>0</v>
      </c>
      <c r="O77" s="51">
        <f>IF(OR((ROW(N77)-MATCH(MAX($N$2:N77),$N$2:N77,0))=1,(ROW(N77)-MATCH(MAX($N$2:N77),$N$2:N77,0))&gt;123),IF(OR(((U76*R76/C76*C77)/(U76*S76/D76*D77))&lt;(4/6),((U76*R76/C76*C77)/(U76*S76/D76*D77))&gt;(6/4)),1,0),0)</f>
        <v>0</v>
      </c>
      <c r="P77" s="47">
        <f>IF(O77=1,U76/2/C77,P76)</f>
        <v>4.3501846435871965</v>
      </c>
      <c r="Q77" s="47">
        <f>IF(O77=1,U76/2/D77,Q76)</f>
        <v>71.65890361877463</v>
      </c>
      <c r="R77" s="41">
        <f>P77*C77/U76</f>
        <v>0.54304589562811023</v>
      </c>
      <c r="S77" s="41">
        <f>Q77*D77/U76</f>
        <v>0.46885574793679891</v>
      </c>
      <c r="T77" s="41">
        <f t="shared" si="19"/>
        <v>1.1582366175903469</v>
      </c>
      <c r="U77" s="42">
        <f>P77*C77+Q77*D77</f>
        <v>21752.488732646525</v>
      </c>
      <c r="V77" s="25">
        <f>B77</f>
        <v>41031</v>
      </c>
      <c r="W77">
        <f>C77/C$2</f>
        <v>1.1673663938665877</v>
      </c>
      <c r="X77">
        <f>D77/D$2</f>
        <v>1.0078824793980652</v>
      </c>
      <c r="Y77">
        <f t="shared" si="20"/>
        <v>1.0876244366323262</v>
      </c>
      <c r="AA77" s="15">
        <f t="shared" si="21"/>
        <v>2.1830378001010731E-2</v>
      </c>
      <c r="AB77" s="15">
        <f t="shared" si="22"/>
        <v>6.4029595902104219E-4</v>
      </c>
      <c r="AC77" s="15">
        <f t="shared" si="23"/>
        <v>1.1901643564909081E-2</v>
      </c>
    </row>
    <row r="78" spans="1:29" x14ac:dyDescent="0.4">
      <c r="A78" s="43">
        <f t="shared" si="14"/>
        <v>2012</v>
      </c>
      <c r="B78" s="53">
        <v>41032</v>
      </c>
      <c r="C78" s="45">
        <v>2691.518</v>
      </c>
      <c r="D78" s="45">
        <f>VLOOKUP(B78,'H11001.CSI  中证全债'!$A$2:$B$2792,2,0)</f>
        <v>140.63999999999999</v>
      </c>
      <c r="E78" s="14">
        <f t="shared" si="15"/>
        <v>0</v>
      </c>
      <c r="F78" s="14">
        <f>IF(AND((B78-$B$2)&gt;123,OR(((G77*J77/C77*C78)/(G77*K77/D77*D78))&lt;(4/6),((G77*J77/C77*C78)/(G77*K77/D77*D78))&gt;(6/4))),COUNTIF($E$2:E78,1),0)</f>
        <v>0</v>
      </c>
      <c r="G78" s="21">
        <f t="shared" si="16"/>
        <v>21786.708476483</v>
      </c>
      <c r="H78" s="12">
        <f t="shared" si="17"/>
        <v>4.3501846435871965</v>
      </c>
      <c r="I78" s="12">
        <f t="shared" si="18"/>
        <v>71.65890361877463</v>
      </c>
      <c r="J78" s="15">
        <f>IF(OR((ROW(F78)-MATCH(MAX($F$2:F78),$F$2:F78,0))=1,(ROW(F78)-MATCH(MAX($F$2:F78),$F$2:F78,0))&gt;123),IF(OR(((G77*J77/C77*C78)/(G77*K77/D77*D78))&lt;(4/6),((G77*J77/C77*C78)/(G77*K77/D77*D78))&gt;(6/4)),50%,((G77*J77/C77*C78)/((G77*K77/D77*D78)+(G77*J77/C77*C78)))),((G77*J77/C77*C78)/((G77*K77/D77*D78)+(G77*J77/C77*C78))))</f>
        <v>0.53741942176244872</v>
      </c>
      <c r="K78" s="18">
        <f t="shared" si="12"/>
        <v>0.46258057823755128</v>
      </c>
      <c r="L78" s="20">
        <f t="shared" si="13"/>
        <v>1.161785528934302</v>
      </c>
      <c r="M78" s="51">
        <f>IF(AND((B78-$B$2)&gt;123,OR(((U77*R77/C77*C78)/(U77*S77/D77*D78))&lt;(4/6),((U77*R77/C77*C78)/(U77*S77/D77*D78))&gt;(6/4))),1,0)</f>
        <v>0</v>
      </c>
      <c r="N78" s="51">
        <f>IF(AND((B78-$B$2)&gt;123,OR(((U77*R77/C77*C78)/(U77*S77/D77*D78))&lt;(4/6),((U77*R77/C77*C78)/(U77*S77/D77*D78))&gt;(6/4))),COUNTIF($M$2:M78,1),0)</f>
        <v>0</v>
      </c>
      <c r="O78" s="51">
        <f>IF(OR((ROW(N78)-MATCH(MAX($N$2:N78),$N$2:N78,0))=1,(ROW(N78)-MATCH(MAX($N$2:N78),$N$2:N78,0))&gt;123),IF(OR(((U77*R77/C77*C78)/(U77*S77/D77*D78))&lt;(4/6),((U77*R77/C77*C78)/(U77*S77/D77*D78))&gt;(6/4)),1,0),0)</f>
        <v>0</v>
      </c>
      <c r="P78" s="47">
        <f>IF(O78=1,U77/2/C78,P77)</f>
        <v>4.3501846435871965</v>
      </c>
      <c r="Q78" s="47">
        <f>IF(O78=1,U77/2/D78,Q77)</f>
        <v>71.65890361877463</v>
      </c>
      <c r="R78" s="41">
        <f>P78*C78/U77</f>
        <v>0.53826485858448214</v>
      </c>
      <c r="S78" s="41">
        <f>Q78*D78/U77</f>
        <v>0.46330828296529847</v>
      </c>
      <c r="T78" s="41">
        <f t="shared" si="19"/>
        <v>1.1617855289343011</v>
      </c>
      <c r="U78" s="42">
        <f>P78*C78+Q78*D78</f>
        <v>21786.708476482985</v>
      </c>
      <c r="V78" s="25">
        <f>B78</f>
        <v>41032</v>
      </c>
      <c r="W78">
        <f>C78/C$2</f>
        <v>1.1708600271538525</v>
      </c>
      <c r="X78">
        <f>D78/D$2</f>
        <v>1.0078108204944463</v>
      </c>
      <c r="Y78">
        <f t="shared" si="20"/>
        <v>1.0893354238241493</v>
      </c>
      <c r="AA78" s="15">
        <f t="shared" si="21"/>
        <v>2.992747868724388E-3</v>
      </c>
      <c r="AB78" s="15">
        <f t="shared" si="22"/>
        <v>-7.1098471382979866E-5</v>
      </c>
      <c r="AC78" s="15">
        <f t="shared" si="23"/>
        <v>1.57314154978061E-3</v>
      </c>
    </row>
    <row r="79" spans="1:29" x14ac:dyDescent="0.4">
      <c r="A79" s="43">
        <f t="shared" si="14"/>
        <v>2012</v>
      </c>
      <c r="B79" s="53">
        <v>41033</v>
      </c>
      <c r="C79" s="45">
        <v>2715.8789999999999</v>
      </c>
      <c r="D79" s="45">
        <f>VLOOKUP(B79,'H11001.CSI  中证全债'!$A$2:$B$2792,2,0)</f>
        <v>140.65</v>
      </c>
      <c r="E79" s="14">
        <f t="shared" si="15"/>
        <v>0</v>
      </c>
      <c r="F79" s="14">
        <f>IF(AND((B79-$B$2)&gt;123,OR(((G78*J78/C78*C79)/(G78*K78/D78*D79))&lt;(4/6),((G78*J78/C78*C79)/(G78*K78/D78*D79))&gt;(6/4))),COUNTIF($E$2:E79,1),0)</f>
        <v>0</v>
      </c>
      <c r="G79" s="21">
        <f t="shared" si="16"/>
        <v>21893.399913621615</v>
      </c>
      <c r="H79" s="12">
        <f t="shared" si="17"/>
        <v>4.3501846435871965</v>
      </c>
      <c r="I79" s="12">
        <f t="shared" si="18"/>
        <v>71.65890361877463</v>
      </c>
      <c r="J79" s="15">
        <f>IF(OR((ROW(F79)-MATCH(MAX($F$2:F79),$F$2:F79,0))=1,(ROW(F79)-MATCH(MAX($F$2:F79),$F$2:F79,0))&gt;123),IF(OR(((G78*J78/C78*C79)/(G78*K78/D78*D79))&lt;(4/6),((G78*J78/C78*C79)/(G78*K78/D78*D79))&gt;(6/4)),50%,((G78*J78/C78*C79)/((G78*K78/D78*D79)+(G78*J78/C78*C79)))),((G78*J78/C78*C79)/((G78*K78/D78*D79)+(G78*J78/C78*C79))))</f>
        <v>0.53964094961286391</v>
      </c>
      <c r="K79" s="18">
        <f t="shared" si="12"/>
        <v>0.46035905038713609</v>
      </c>
      <c r="L79" s="20">
        <f t="shared" si="13"/>
        <v>1.1722175314226062</v>
      </c>
      <c r="M79" s="51">
        <f>IF(AND((B79-$B$2)&gt;123,OR(((U78*R78/C78*C79)/(U78*S78/D78*D79))&lt;(4/6),((U78*R78/C78*C79)/(U78*S78/D78*D79))&gt;(6/4))),1,0)</f>
        <v>0</v>
      </c>
      <c r="N79" s="51">
        <f>IF(AND((B79-$B$2)&gt;123,OR(((U78*R78/C78*C79)/(U78*S78/D78*D79))&lt;(4/6),((U78*R78/C78*C79)/(U78*S78/D78*D79))&gt;(6/4))),COUNTIF($M$2:M79,1),0)</f>
        <v>0</v>
      </c>
      <c r="O79" s="51">
        <f>IF(OR((ROW(N79)-MATCH(MAX($N$2:N79),$N$2:N79,0))=1,(ROW(N79)-MATCH(MAX($N$2:N79),$N$2:N79,0))&gt;123),IF(OR(((U78*R78/C78*C79)/(U78*S78/D78*D79))&lt;(4/6),((U78*R78/C78*C79)/(U78*S78/D78*D79))&gt;(6/4)),1,0),0)</f>
        <v>0</v>
      </c>
      <c r="P79" s="47">
        <f>IF(O79=1,U78/2/C79,P78)</f>
        <v>4.3501846435871965</v>
      </c>
      <c r="Q79" s="47">
        <f>IF(O79=1,U78/2/D79,Q78)</f>
        <v>71.65890361877463</v>
      </c>
      <c r="R79" s="41">
        <f>P79*C79/U78</f>
        <v>0.54228361904203393</v>
      </c>
      <c r="S79" s="41">
        <f>Q79*D79/U78</f>
        <v>0.46261346934806324</v>
      </c>
      <c r="T79" s="41">
        <f t="shared" si="19"/>
        <v>1.1722175314226055</v>
      </c>
      <c r="U79" s="42">
        <f>P79*C79+Q79*D79</f>
        <v>21893.399913621601</v>
      </c>
      <c r="V79" s="25">
        <f>B79</f>
        <v>41033</v>
      </c>
      <c r="W79">
        <f>C79/C$2</f>
        <v>1.1814575119640951</v>
      </c>
      <c r="X79">
        <f>D79/D$2</f>
        <v>1.0078824793980652</v>
      </c>
      <c r="Y79">
        <f t="shared" si="20"/>
        <v>1.0946699956810801</v>
      </c>
      <c r="AA79" s="15">
        <f t="shared" si="21"/>
        <v>9.0510262238630013E-3</v>
      </c>
      <c r="AB79" s="15">
        <f t="shared" si="22"/>
        <v>7.1103526735116773E-5</v>
      </c>
      <c r="AC79" s="15">
        <f t="shared" si="23"/>
        <v>4.8970883900971707E-3</v>
      </c>
    </row>
    <row r="80" spans="1:29" x14ac:dyDescent="0.4">
      <c r="A80" s="43">
        <f t="shared" si="14"/>
        <v>2012</v>
      </c>
      <c r="B80" s="53">
        <v>41036</v>
      </c>
      <c r="C80" s="45">
        <v>2717.7779999999998</v>
      </c>
      <c r="D80" s="45">
        <f>VLOOKUP(B80,'H11001.CSI  中证全债'!$A$2:$B$2792,2,0)</f>
        <v>140.71</v>
      </c>
      <c r="E80" s="14">
        <f t="shared" si="15"/>
        <v>0</v>
      </c>
      <c r="F80" s="14">
        <f>IF(AND((B80-$B$2)&gt;123,OR(((G79*J79/C79*C80)/(G79*K79/D79*D80))&lt;(4/6),((G79*J79/C79*C80)/(G79*K79/D79*D80))&gt;(6/4))),COUNTIF($E$2:E80,1),0)</f>
        <v>0</v>
      </c>
      <c r="G80" s="21">
        <f t="shared" si="16"/>
        <v>21905.960448476915</v>
      </c>
      <c r="H80" s="12">
        <f t="shared" si="17"/>
        <v>4.3501846435871965</v>
      </c>
      <c r="I80" s="12">
        <f t="shared" si="18"/>
        <v>71.65890361877463</v>
      </c>
      <c r="J80" s="15">
        <f>IF(OR((ROW(F80)-MATCH(MAX($F$2:F80),$F$2:F80,0))=1,(ROW(F80)-MATCH(MAX($F$2:F80),$F$2:F80,0))&gt;123),IF(OR(((G79*J79/C79*C80)/(G79*K79/D79*D80))&lt;(4/6),((G79*J79/C79*C80)/(G79*K79/D79*D80))&gt;(6/4)),50%,((G79*J79/C79*C80)/((G79*K79/D79*D80)+(G79*J79/C79*C80)))),((G79*J79/C79*C80)/((G79*K79/D79*D80)+(G79*J79/C79*C80))))</f>
        <v>0.53970863994238405</v>
      </c>
      <c r="K80" s="18">
        <f t="shared" si="12"/>
        <v>0.46029136005761595</v>
      </c>
      <c r="L80" s="20">
        <f t="shared" si="13"/>
        <v>1.1725369771764285</v>
      </c>
      <c r="M80" s="51">
        <f>IF(AND((B80-$B$2)&gt;123,OR(((U79*R79/C79*C80)/(U79*S79/D79*D80))&lt;(4/6),((U79*R79/C79*C80)/(U79*S79/D79*D80))&gt;(6/4))),1,0)</f>
        <v>0</v>
      </c>
      <c r="N80" s="51">
        <f>IF(AND((B80-$B$2)&gt;123,OR(((U79*R79/C79*C80)/(U79*S79/D79*D80))&lt;(4/6),((U79*R79/C79*C80)/(U79*S79/D79*D80))&gt;(6/4))),COUNTIF($M$2:M80,1),0)</f>
        <v>0</v>
      </c>
      <c r="O80" s="51">
        <f>IF(OR((ROW(N80)-MATCH(MAX($N$2:N80),$N$2:N80,0))=1,(ROW(N80)-MATCH(MAX($N$2:N80),$N$2:N80,0))&gt;123),IF(OR(((U79*R79/C79*C80)/(U79*S79/D79*D80))&lt;(4/6),((U79*R79/C79*C80)/(U79*S79/D79*D80))&gt;(6/4)),1,0),0)</f>
        <v>0</v>
      </c>
      <c r="P80" s="47">
        <f>IF(O80=1,U79/2/C80,P79)</f>
        <v>4.3501846435871965</v>
      </c>
      <c r="Q80" s="47">
        <f>IF(O80=1,U79/2/D80,Q79)</f>
        <v>71.65890361877463</v>
      </c>
      <c r="R80" s="41">
        <f>P80*C80/U79</f>
        <v>0.54001827797075996</v>
      </c>
      <c r="S80" s="41">
        <f>Q80*D80/U79</f>
        <v>0.46055543533575505</v>
      </c>
      <c r="T80" s="41">
        <f t="shared" si="19"/>
        <v>1.1725369771764278</v>
      </c>
      <c r="U80" s="42">
        <f>P80*C80+Q80*D80</f>
        <v>21905.960448476901</v>
      </c>
      <c r="V80" s="25">
        <f>B80</f>
        <v>41036</v>
      </c>
      <c r="W80">
        <f>C80/C$2</f>
        <v>1.1822836120279123</v>
      </c>
      <c r="X80">
        <f>D80/D$2</f>
        <v>1.0083124328197779</v>
      </c>
      <c r="Y80">
        <f t="shared" si="20"/>
        <v>1.0952980224238451</v>
      </c>
      <c r="AA80" s="15">
        <f t="shared" si="21"/>
        <v>6.992211361405154E-4</v>
      </c>
      <c r="AB80" s="15">
        <f t="shared" si="22"/>
        <v>4.2659082829721306E-4</v>
      </c>
      <c r="AC80" s="15">
        <f t="shared" si="23"/>
        <v>5.7371330651490027E-4</v>
      </c>
    </row>
    <row r="81" spans="1:29" x14ac:dyDescent="0.4">
      <c r="A81" s="43">
        <f t="shared" si="14"/>
        <v>2012</v>
      </c>
      <c r="B81" s="53">
        <v>41037</v>
      </c>
      <c r="C81" s="45">
        <v>2709.116</v>
      </c>
      <c r="D81" s="45">
        <f>VLOOKUP(B81,'H11001.CSI  中证全债'!$A$2:$B$2792,2,0)</f>
        <v>140.71</v>
      </c>
      <c r="E81" s="14">
        <f t="shared" si="15"/>
        <v>0</v>
      </c>
      <c r="F81" s="14">
        <f>IF(AND((B81-$B$2)&gt;123,OR(((G80*J80/C80*C81)/(G80*K80/D80*D81))&lt;(4/6),((G80*J80/C80*C81)/(G80*K80/D80*D81))&gt;(6/4))),COUNTIF($E$2:E81,1),0)</f>
        <v>0</v>
      </c>
      <c r="G81" s="21">
        <f t="shared" si="16"/>
        <v>21868.279149094164</v>
      </c>
      <c r="H81" s="12">
        <f t="shared" si="17"/>
        <v>4.3501846435871965</v>
      </c>
      <c r="I81" s="12">
        <f t="shared" si="18"/>
        <v>71.65890361877463</v>
      </c>
      <c r="J81" s="15">
        <f>IF(OR((ROW(F81)-MATCH(MAX($F$2:F81),$F$2:F81,0))=1,(ROW(F81)-MATCH(MAX($F$2:F81),$F$2:F81,0))&gt;123),IF(OR(((G80*J80/C80*C81)/(G80*K80/D80*D81))&lt;(4/6),((G80*J80/C80*C81)/(G80*K80/D80*D81))&gt;(6/4)),50%,((G80*J80/C80*C81)/((G80*K80/D80*D81)+(G80*J80/C80*C81)))),((G80*J80/C80*C81)/((G80*K80/D80*D81)+(G80*J80/C80*C81))))</f>
        <v>0.53891551047740083</v>
      </c>
      <c r="K81" s="18">
        <f t="shared" si="12"/>
        <v>0.46108448952259917</v>
      </c>
      <c r="L81" s="20">
        <f t="shared" si="13"/>
        <v>1.1687999113468051</v>
      </c>
      <c r="M81" s="51">
        <f>IF(AND((B81-$B$2)&gt;123,OR(((U80*R80/C80*C81)/(U80*S80/D80*D81))&lt;(4/6),((U80*R80/C80*C81)/(U80*S80/D80*D81))&gt;(6/4))),1,0)</f>
        <v>0</v>
      </c>
      <c r="N81" s="51">
        <f>IF(AND((B81-$B$2)&gt;123,OR(((U80*R80/C80*C81)/(U80*S80/D80*D81))&lt;(4/6),((U80*R80/C80*C81)/(U80*S80/D80*D81))&gt;(6/4))),COUNTIF($M$2:M81,1),0)</f>
        <v>0</v>
      </c>
      <c r="O81" s="51">
        <f>IF(OR((ROW(N81)-MATCH(MAX($N$2:N81),$N$2:N81,0))=1,(ROW(N81)-MATCH(MAX($N$2:N81),$N$2:N81,0))&gt;123),IF(OR(((U80*R80/C80*C81)/(U80*S80/D80*D81))&lt;(4/6),((U80*R80/C80*C81)/(U80*S80/D80*D81))&gt;(6/4)),1,0),0)</f>
        <v>0</v>
      </c>
      <c r="P81" s="47">
        <f>IF(O81=1,U80/2/C81,P80)</f>
        <v>4.3501846435871965</v>
      </c>
      <c r="Q81" s="47">
        <f>IF(O81=1,U80/2/D81,Q80)</f>
        <v>71.65890361877463</v>
      </c>
      <c r="R81" s="41">
        <f>P81*C81/U80</f>
        <v>0.5379885008290417</v>
      </c>
      <c r="S81" s="41">
        <f>Q81*D81/U80</f>
        <v>0.46029136005761612</v>
      </c>
      <c r="T81" s="41">
        <f t="shared" si="19"/>
        <v>1.1687999113468044</v>
      </c>
      <c r="U81" s="42">
        <f>P81*C81+Q81*D81</f>
        <v>21868.279149094149</v>
      </c>
      <c r="V81" s="25">
        <f>B81</f>
        <v>41037</v>
      </c>
      <c r="W81">
        <f>C81/C$2</f>
        <v>1.1785154820896373</v>
      </c>
      <c r="X81">
        <f>D81/D$2</f>
        <v>1.0083124328197779</v>
      </c>
      <c r="Y81">
        <f t="shared" si="20"/>
        <v>1.0934139574547075</v>
      </c>
      <c r="AA81" s="15">
        <f t="shared" si="21"/>
        <v>-3.1871624540339427E-3</v>
      </c>
      <c r="AB81" s="15">
        <f t="shared" si="22"/>
        <v>0</v>
      </c>
      <c r="AC81" s="15">
        <f t="shared" si="23"/>
        <v>-1.7201391133422339E-3</v>
      </c>
    </row>
    <row r="82" spans="1:29" x14ac:dyDescent="0.4">
      <c r="A82" s="43">
        <f t="shared" si="14"/>
        <v>2012</v>
      </c>
      <c r="B82" s="53">
        <v>41038</v>
      </c>
      <c r="C82" s="45">
        <v>2657.5140000000001</v>
      </c>
      <c r="D82" s="45">
        <f>VLOOKUP(B82,'H11001.CSI  中证全债'!$A$2:$B$2792,2,0)</f>
        <v>140.80000000000001</v>
      </c>
      <c r="E82" s="14">
        <f t="shared" si="15"/>
        <v>0</v>
      </c>
      <c r="F82" s="14">
        <f>IF(AND((B82-$B$2)&gt;123,OR(((G81*J81/C81*C82)/(G81*K81/D81*D82))&lt;(4/6),((G81*J81/C81*C82)/(G81*K81/D81*D82))&gt;(6/4))),COUNTIF($E$2:E82,1),0)</f>
        <v>0</v>
      </c>
      <c r="G82" s="21">
        <f t="shared" si="16"/>
        <v>21650.250222441467</v>
      </c>
      <c r="H82" s="12">
        <f t="shared" si="17"/>
        <v>4.3501846435871965</v>
      </c>
      <c r="I82" s="12">
        <f t="shared" si="18"/>
        <v>71.65890361877463</v>
      </c>
      <c r="J82" s="15">
        <f>IF(OR((ROW(F82)-MATCH(MAX($F$2:F82),$F$2:F82,0))=1,(ROW(F82)-MATCH(MAX($F$2:F82),$F$2:F82,0))&gt;123),IF(OR(((G81*J81/C81*C82)/(G81*K81/D81*D82))&lt;(4/6),((G81*J81/C81*C82)/(G81*K81/D81*D82))&gt;(6/4)),50%,((G81*J81/C81*C82)/((G81*K81/D81*D82)+(G81*J81/C81*C82)))),((G81*J81/C81*C82)/((G81*K81/D81*D82)+(G81*J81/C81*C82))))</f>
        <v>0.53397427161995703</v>
      </c>
      <c r="K82" s="18">
        <f t="shared" si="12"/>
        <v>0.46602572838004297</v>
      </c>
      <c r="L82" s="20">
        <f t="shared" si="13"/>
        <v>1.1458042745324615</v>
      </c>
      <c r="M82" s="51">
        <f>IF(AND((B82-$B$2)&gt;123,OR(((U81*R81/C81*C82)/(U81*S81/D81*D82))&lt;(4/6),((U81*R81/C81*C82)/(U81*S81/D81*D82))&gt;(6/4))),1,0)</f>
        <v>0</v>
      </c>
      <c r="N82" s="51">
        <f>IF(AND((B82-$B$2)&gt;123,OR(((U81*R81/C81*C82)/(U81*S81/D81*D82))&lt;(4/6),((U81*R81/C81*C82)/(U81*S81/D81*D82))&gt;(6/4))),COUNTIF($M$2:M82,1),0)</f>
        <v>0</v>
      </c>
      <c r="O82" s="51">
        <f>IF(OR((ROW(N82)-MATCH(MAX($N$2:N82),$N$2:N82,0))=1,(ROW(N82)-MATCH(MAX($N$2:N82),$N$2:N82,0))&gt;123),IF(OR(((U81*R81/C81*C82)/(U81*S81/D81*D82))&lt;(4/6),((U81*R81/C81*C82)/(U81*S81/D81*D82))&gt;(6/4)),1,0),0)</f>
        <v>0</v>
      </c>
      <c r="P82" s="47">
        <f>IF(O82=1,U81/2/C82,P81)</f>
        <v>4.3501846435871965</v>
      </c>
      <c r="Q82" s="47">
        <f>IF(O82=1,U81/2/D82,Q81)</f>
        <v>71.65890361877463</v>
      </c>
      <c r="R82" s="41">
        <f>P82*C82/U81</f>
        <v>0.52865049481485438</v>
      </c>
      <c r="S82" s="41">
        <f>Q82*D82/U81</f>
        <v>0.46137940533566907</v>
      </c>
      <c r="T82" s="41">
        <f t="shared" si="19"/>
        <v>1.1458042745324606</v>
      </c>
      <c r="U82" s="42">
        <f>P82*C82+Q82*D82</f>
        <v>21650.250222441457</v>
      </c>
      <c r="V82" s="25">
        <f>B82</f>
        <v>41038</v>
      </c>
      <c r="W82">
        <f>C82/C$2</f>
        <v>1.1560676592917987</v>
      </c>
      <c r="X82">
        <f>D82/D$2</f>
        <v>1.0089573629523467</v>
      </c>
      <c r="Y82">
        <f t="shared" si="20"/>
        <v>1.0825125111220728</v>
      </c>
      <c r="AA82" s="15">
        <f t="shared" si="21"/>
        <v>-1.9047541707331805E-2</v>
      </c>
      <c r="AB82" s="15">
        <f t="shared" si="22"/>
        <v>6.3961338924012345E-4</v>
      </c>
      <c r="AC82" s="15">
        <f t="shared" si="23"/>
        <v>-9.9700998494764992E-3</v>
      </c>
    </row>
    <row r="83" spans="1:29" x14ac:dyDescent="0.4">
      <c r="A83" s="43">
        <f t="shared" si="14"/>
        <v>2012</v>
      </c>
      <c r="B83" s="53">
        <v>41039</v>
      </c>
      <c r="C83" s="45">
        <v>2657.2139999999999</v>
      </c>
      <c r="D83" s="45">
        <f>VLOOKUP(B83,'H11001.CSI  中证全债'!$A$2:$B$2792,2,0)</f>
        <v>140.91999999999999</v>
      </c>
      <c r="E83" s="14">
        <f t="shared" si="15"/>
        <v>0</v>
      </c>
      <c r="F83" s="14">
        <f>IF(AND((B83-$B$2)&gt;123,OR(((G82*J82/C82*C83)/(G82*K82/D82*D83))&lt;(4/6),((G82*J82/C82*C83)/(G82*K82/D82*D83))&gt;(6/4))),COUNTIF($E$2:E83,1),0)</f>
        <v>0</v>
      </c>
      <c r="G83" s="21">
        <f t="shared" si="16"/>
        <v>21657.544235482641</v>
      </c>
      <c r="H83" s="12">
        <f t="shared" si="17"/>
        <v>4.3501846435871965</v>
      </c>
      <c r="I83" s="12">
        <f t="shared" si="18"/>
        <v>71.65890361877463</v>
      </c>
      <c r="J83" s="15">
        <f>IF(OR((ROW(F83)-MATCH(MAX($F$2:F83),$F$2:F83,0))=1,(ROW(F83)-MATCH(MAX($F$2:F83),$F$2:F83,0))&gt;123),IF(OR(((G82*J82/C82*C83)/(G82*K82/D82*D83))&lt;(4/6),((G82*J82/C82*C83)/(G82*K82/D82*D83))&gt;(6/4)),50%,((G82*J82/C82*C83)/((G82*K82/D82*D83)+(G82*J82/C82*C83)))),((G82*J82/C82*C83)/((G82*K82/D82*D83)+(G82*J82/C82*C83))))</f>
        <v>0.53373417649941213</v>
      </c>
      <c r="K83" s="18">
        <f t="shared" si="12"/>
        <v>0.46626582350058787</v>
      </c>
      <c r="L83" s="20">
        <f t="shared" si="13"/>
        <v>1.1446993315793372</v>
      </c>
      <c r="M83" s="51">
        <f>IF(AND((B83-$B$2)&gt;123,OR(((U82*R82/C82*C83)/(U82*S82/D82*D83))&lt;(4/6),((U82*R82/C82*C83)/(U82*S82/D82*D83))&gt;(6/4))),1,0)</f>
        <v>0</v>
      </c>
      <c r="N83" s="51">
        <f>IF(AND((B83-$B$2)&gt;123,OR(((U82*R82/C82*C83)/(U82*S82/D82*D83))&lt;(4/6),((U82*R82/C82*C83)/(U82*S82/D82*D83))&gt;(6/4))),COUNTIF($M$2:M83,1),0)</f>
        <v>0</v>
      </c>
      <c r="O83" s="51">
        <f>IF(OR((ROW(N83)-MATCH(MAX($N$2:N83),$N$2:N83,0))=1,(ROW(N83)-MATCH(MAX($N$2:N83),$N$2:N83,0))&gt;123),IF(OR(((U82*R82/C82*C83)/(U82*S82/D82*D83))&lt;(4/6),((U82*R82/C82*C83)/(U82*S82/D82*D83))&gt;(6/4)),1,0),0)</f>
        <v>0</v>
      </c>
      <c r="P83" s="47">
        <f>IF(O83=1,U82/2/C83,P82)</f>
        <v>4.3501846435871965</v>
      </c>
      <c r="Q83" s="47">
        <f>IF(O83=1,U82/2/D83,Q82)</f>
        <v>71.65890361877463</v>
      </c>
      <c r="R83" s="41">
        <f>P83*C83/U82</f>
        <v>0.53391399262180816</v>
      </c>
      <c r="S83" s="41">
        <f>Q83*D83/U82</f>
        <v>0.46642290939854869</v>
      </c>
      <c r="T83" s="41">
        <f t="shared" si="19"/>
        <v>1.1446993315793366</v>
      </c>
      <c r="U83" s="42">
        <f>P83*C83+Q83*D83</f>
        <v>21657.54423548263</v>
      </c>
      <c r="V83" s="25">
        <f>B83</f>
        <v>41039</v>
      </c>
      <c r="W83">
        <f>C83/C$2</f>
        <v>1.155937153752491</v>
      </c>
      <c r="X83">
        <f>D83/D$2</f>
        <v>1.0098172697957719</v>
      </c>
      <c r="Y83">
        <f t="shared" si="20"/>
        <v>1.0828772117741314</v>
      </c>
      <c r="AA83" s="15">
        <f t="shared" si="21"/>
        <v>-1.1288745797777278E-4</v>
      </c>
      <c r="AB83" s="15">
        <f t="shared" si="22"/>
        <v>8.5227272727261827E-4</v>
      </c>
      <c r="AC83" s="15">
        <f t="shared" si="23"/>
        <v>3.3690202035696615E-4</v>
      </c>
    </row>
    <row r="84" spans="1:29" x14ac:dyDescent="0.4">
      <c r="A84" s="43">
        <f t="shared" si="14"/>
        <v>2012</v>
      </c>
      <c r="B84" s="53">
        <v>41040</v>
      </c>
      <c r="C84" s="45">
        <v>2636.9169999999999</v>
      </c>
      <c r="D84" s="45">
        <f>VLOOKUP(B84,'H11001.CSI  中证全债'!$A$2:$B$2792,2,0)</f>
        <v>141.16</v>
      </c>
      <c r="E84" s="14">
        <f t="shared" si="15"/>
        <v>0</v>
      </c>
      <c r="F84" s="14">
        <f>IF(AND((B84-$B$2)&gt;123,OR(((G83*J83/C83*C84)/(G83*K83/D83*D84))&lt;(4/6),((G83*J83/C83*C84)/(G83*K83/D83*D84))&gt;(6/4))),COUNTIF($E$2:E84,1),0)</f>
        <v>0</v>
      </c>
      <c r="G84" s="21">
        <f t="shared" si="16"/>
        <v>21586.446674640258</v>
      </c>
      <c r="H84" s="12">
        <f t="shared" si="17"/>
        <v>4.3501846435871965</v>
      </c>
      <c r="I84" s="12">
        <f t="shared" si="18"/>
        <v>71.65890361877463</v>
      </c>
      <c r="J84" s="15">
        <f>IF(OR((ROW(F84)-MATCH(MAX($F$2:F84),$F$2:F84,0))=1,(ROW(F84)-MATCH(MAX($F$2:F84),$F$2:F84,0))&gt;123),IF(OR(((G83*J83/C83*C84)/(G83*K83/D83*D84))&lt;(4/6),((G83*J83/C83*C84)/(G83*K83/D83*D84))&gt;(6/4)),50%,((G83*J83/C83*C84)/((G83*K83/D83*D84)+(G83*J83/C83*C84)))),((G83*J83/C83*C84)/((G83*K83/D83*D84)+(G83*J83/C83*C84))))</f>
        <v>0.53140176392672533</v>
      </c>
      <c r="K84" s="18">
        <f t="shared" si="12"/>
        <v>0.46859823607327467</v>
      </c>
      <c r="L84" s="20">
        <f t="shared" si="13"/>
        <v>1.1340242515202941</v>
      </c>
      <c r="M84" s="51">
        <f>IF(AND((B84-$B$2)&gt;123,OR(((U83*R83/C83*C84)/(U83*S83/D83*D84))&lt;(4/6),((U83*R83/C83*C84)/(U83*S83/D83*D84))&gt;(6/4))),1,0)</f>
        <v>0</v>
      </c>
      <c r="N84" s="51">
        <f>IF(AND((B84-$B$2)&gt;123,OR(((U83*R83/C83*C84)/(U83*S83/D83*D84))&lt;(4/6),((U83*R83/C83*C84)/(U83*S83/D83*D84))&gt;(6/4))),COUNTIF($M$2:M84,1),0)</f>
        <v>0</v>
      </c>
      <c r="O84" s="51">
        <f>IF(OR((ROW(N84)-MATCH(MAX($N$2:N84),$N$2:N84,0))=1,(ROW(N84)-MATCH(MAX($N$2:N84),$N$2:N84,0))&gt;123),IF(OR(((U83*R83/C83*C84)/(U83*S83/D83*D84))&lt;(4/6),((U83*R83/C83*C84)/(U83*S83/D83*D84))&gt;(6/4)),1,0),0)</f>
        <v>0</v>
      </c>
      <c r="P84" s="47">
        <f>IF(O84=1,U83/2/C84,P83)</f>
        <v>4.3501846435871965</v>
      </c>
      <c r="Q84" s="47">
        <f>IF(O84=1,U83/2/D84,Q83)</f>
        <v>71.65890361877463</v>
      </c>
      <c r="R84" s="41">
        <f>P84*C84/U83</f>
        <v>0.52965727393138073</v>
      </c>
      <c r="S84" s="41">
        <f>Q84*D84/U83</f>
        <v>0.46705991800555635</v>
      </c>
      <c r="T84" s="41">
        <f t="shared" si="19"/>
        <v>1.1340242515202936</v>
      </c>
      <c r="U84" s="42">
        <f>P84*C84+Q84*D84</f>
        <v>21586.446674640247</v>
      </c>
      <c r="V84" s="25">
        <f>B84</f>
        <v>41040</v>
      </c>
      <c r="W84">
        <f>C84/C$2</f>
        <v>1.147107583981402</v>
      </c>
      <c r="X84">
        <f>D84/D$2</f>
        <v>1.0115370834826225</v>
      </c>
      <c r="Y84">
        <f t="shared" si="20"/>
        <v>1.0793223337320124</v>
      </c>
      <c r="AA84" s="15">
        <f t="shared" si="21"/>
        <v>-7.6384514006022641E-3</v>
      </c>
      <c r="AB84" s="15">
        <f t="shared" si="22"/>
        <v>1.7030939540163548E-3</v>
      </c>
      <c r="AC84" s="15">
        <f t="shared" si="23"/>
        <v>-3.2828080630628031E-3</v>
      </c>
    </row>
    <row r="85" spans="1:29" x14ac:dyDescent="0.4">
      <c r="A85" s="43">
        <f t="shared" si="14"/>
        <v>2012</v>
      </c>
      <c r="B85" s="53">
        <v>41043</v>
      </c>
      <c r="C85" s="45">
        <v>2615.5340000000001</v>
      </c>
      <c r="D85" s="45">
        <f>VLOOKUP(B85,'H11001.CSI  中证全债'!$A$2:$B$2792,2,0)</f>
        <v>141.62</v>
      </c>
      <c r="E85" s="14">
        <f t="shared" si="15"/>
        <v>0</v>
      </c>
      <c r="F85" s="14">
        <f>IF(AND((B85-$B$2)&gt;123,OR(((G84*J84/C84*C85)/(G84*K84/D84*D85))&lt;(4/6),((G84*J84/C84*C85)/(G84*K84/D84*D85))&gt;(6/4))),COUNTIF($E$2:E85,1),0)</f>
        <v>0</v>
      </c>
      <c r="G85" s="21">
        <f t="shared" si="16"/>
        <v>21526.389772071074</v>
      </c>
      <c r="H85" s="12">
        <f t="shared" si="17"/>
        <v>4.3501846435871965</v>
      </c>
      <c r="I85" s="12">
        <f t="shared" si="18"/>
        <v>71.65890361877463</v>
      </c>
      <c r="J85" s="15">
        <f>IF(OR((ROW(F85)-MATCH(MAX($F$2:F85),$F$2:F85,0))=1,(ROW(F85)-MATCH(MAX($F$2:F85),$F$2:F85,0))&gt;123),IF(OR(((G84*J84/C84*C85)/(G84*K84/D84*D85))&lt;(4/6),((G84*J84/C84*C85)/(G84*K84/D84*D85))&gt;(6/4)),50%,((G84*J84/C84*C85)/((G84*K84/D84*D85)+(G84*J84/C84*C85)))),((G84*J84/C84*C85)/((G84*K84/D84*D85)+(G84*J84/C84*C85))))</f>
        <v>0.52856312470669864</v>
      </c>
      <c r="K85" s="18">
        <f t="shared" si="12"/>
        <v>0.47143687529330136</v>
      </c>
      <c r="L85" s="20">
        <f t="shared" si="13"/>
        <v>1.1211747582915668</v>
      </c>
      <c r="M85" s="51">
        <f>IF(AND((B85-$B$2)&gt;123,OR(((U84*R84/C84*C85)/(U84*S84/D84*D85))&lt;(4/6),((U84*R84/C84*C85)/(U84*S84/D84*D85))&gt;(6/4))),1,0)</f>
        <v>0</v>
      </c>
      <c r="N85" s="51">
        <f>IF(AND((B85-$B$2)&gt;123,OR(((U84*R84/C84*C85)/(U84*S84/D84*D85))&lt;(4/6),((U84*R84/C84*C85)/(U84*S84/D84*D85))&gt;(6/4))),COUNTIF($M$2:M85,1),0)</f>
        <v>0</v>
      </c>
      <c r="O85" s="51">
        <f>IF(OR((ROW(N85)-MATCH(MAX($N$2:N85),$N$2:N85,0))=1,(ROW(N85)-MATCH(MAX($N$2:N85),$N$2:N85,0))&gt;123),IF(OR(((U84*R84/C84*C85)/(U84*S84/D84*D85))&lt;(4/6),((U84*R84/C84*C85)/(U84*S84/D84*D85))&gt;(6/4)),1,0),0)</f>
        <v>0</v>
      </c>
      <c r="P85" s="47">
        <f>IF(O85=1,U84/2/C85,P84)</f>
        <v>4.3501846435871965</v>
      </c>
      <c r="Q85" s="47">
        <f>IF(O85=1,U84/2/D85,Q84)</f>
        <v>71.65890361877463</v>
      </c>
      <c r="R85" s="41">
        <f>P85*C85/U84</f>
        <v>0.52709257864783887</v>
      </c>
      <c r="S85" s="41">
        <f>Q85*D85/U84</f>
        <v>0.47012526347901085</v>
      </c>
      <c r="T85" s="41">
        <f t="shared" si="19"/>
        <v>1.1211747582915663</v>
      </c>
      <c r="U85" s="42">
        <f>P85*C85+Q85*D85</f>
        <v>21526.389772071059</v>
      </c>
      <c r="V85" s="25">
        <f>B85</f>
        <v>41043</v>
      </c>
      <c r="W85">
        <f>C85/C$2</f>
        <v>1.1378055841580195</v>
      </c>
      <c r="X85">
        <f>D85/D$2</f>
        <v>1.0148333930490863</v>
      </c>
      <c r="Y85">
        <f t="shared" si="20"/>
        <v>1.076319488603553</v>
      </c>
      <c r="AA85" s="15">
        <f t="shared" si="21"/>
        <v>-8.1090910332027866E-3</v>
      </c>
      <c r="AB85" s="15">
        <f t="shared" si="22"/>
        <v>3.2587135165771386E-3</v>
      </c>
      <c r="AC85" s="15">
        <f t="shared" si="23"/>
        <v>-2.7821578731501706E-3</v>
      </c>
    </row>
    <row r="86" spans="1:29" x14ac:dyDescent="0.4">
      <c r="A86" s="43">
        <f t="shared" si="14"/>
        <v>2012</v>
      </c>
      <c r="B86" s="53">
        <v>41044</v>
      </c>
      <c r="C86" s="45">
        <v>2617.3739999999998</v>
      </c>
      <c r="D86" s="45">
        <f>VLOOKUP(B86,'H11001.CSI  中证全债'!$A$2:$B$2792,2,0)</f>
        <v>142.09</v>
      </c>
      <c r="E86" s="14">
        <f t="shared" si="15"/>
        <v>0</v>
      </c>
      <c r="F86" s="14">
        <f>IF(AND((B86-$B$2)&gt;123,OR(((G85*J85/C85*C86)/(G85*K85/D85*D86))&lt;(4/6),((G85*J85/C85*C86)/(G85*K85/D85*D86))&gt;(6/4))),COUNTIF($E$2:E86,1),0)</f>
        <v>0</v>
      </c>
      <c r="G86" s="21">
        <f t="shared" si="16"/>
        <v>21568.073796516095</v>
      </c>
      <c r="H86" s="12">
        <f t="shared" si="17"/>
        <v>4.3501846435871965</v>
      </c>
      <c r="I86" s="12">
        <f t="shared" si="18"/>
        <v>71.65890361877463</v>
      </c>
      <c r="J86" s="15">
        <f>IF(OR((ROW(F86)-MATCH(MAX($F$2:F86),$F$2:F86,0))=1,(ROW(F86)-MATCH(MAX($F$2:F86),$F$2:F86,0))&gt;123),IF(OR(((G85*J85/C85*C86)/(G85*K85/D85*D86))&lt;(4/6),((G85*J85/C85*C86)/(G85*K85/D85*D86))&gt;(6/4)),50%,((G85*J85/C85*C86)/((G85*K85/D85*D86)+(G85*J85/C85*C86)))),((G85*J85/C85*C86)/((G85*K85/D85*D86)+(G85*J85/C85*C86))))</f>
        <v>0.52791270508187893</v>
      </c>
      <c r="K86" s="18">
        <f t="shared" si="12"/>
        <v>0.47208729491812107</v>
      </c>
      <c r="L86" s="20">
        <f t="shared" si="13"/>
        <v>1.1182523036834537</v>
      </c>
      <c r="M86" s="51">
        <f>IF(AND((B86-$B$2)&gt;123,OR(((U85*R85/C85*C86)/(U85*S85/D85*D86))&lt;(4/6),((U85*R85/C85*C86)/(U85*S85/D85*D86))&gt;(6/4))),1,0)</f>
        <v>0</v>
      </c>
      <c r="N86" s="51">
        <f>IF(AND((B86-$B$2)&gt;123,OR(((U85*R85/C85*C86)/(U85*S85/D85*D86))&lt;(4/6),((U85*R85/C85*C86)/(U85*S85/D85*D86))&gt;(6/4))),COUNTIF($M$2:M86,1),0)</f>
        <v>0</v>
      </c>
      <c r="O86" s="51">
        <f>IF(OR((ROW(N86)-MATCH(MAX($N$2:N86),$N$2:N86,0))=1,(ROW(N86)-MATCH(MAX($N$2:N86),$N$2:N86,0))&gt;123),IF(OR(((U85*R85/C85*C86)/(U85*S85/D85*D86))&lt;(4/6),((U85*R85/C85*C86)/(U85*S85/D85*D86))&gt;(6/4)),1,0),0)</f>
        <v>0</v>
      </c>
      <c r="P86" s="47">
        <f>IF(O86=1,U85/2/C86,P85)</f>
        <v>4.3501846435871965</v>
      </c>
      <c r="Q86" s="47">
        <f>IF(O86=1,U85/2/D86,Q85)</f>
        <v>71.65890361877463</v>
      </c>
      <c r="R86" s="41">
        <f>P86*C86/U85</f>
        <v>0.52893496317236566</v>
      </c>
      <c r="S86" s="41">
        <f>Q86*D86/U85</f>
        <v>0.47300145184596243</v>
      </c>
      <c r="T86" s="41">
        <f t="shared" si="19"/>
        <v>1.1182523036834537</v>
      </c>
      <c r="U86" s="42">
        <f>P86*C86+Q86*D86</f>
        <v>21568.073796516081</v>
      </c>
      <c r="V86" s="25">
        <f>B86</f>
        <v>41044</v>
      </c>
      <c r="W86">
        <f>C86/C$2</f>
        <v>1.1386060181324396</v>
      </c>
      <c r="X86">
        <f>D86/D$2</f>
        <v>1.0182013615191687</v>
      </c>
      <c r="Y86">
        <f t="shared" si="20"/>
        <v>1.078403689825804</v>
      </c>
      <c r="AA86" s="15">
        <f t="shared" si="21"/>
        <v>7.0348923011520625E-4</v>
      </c>
      <c r="AB86" s="15">
        <f t="shared" si="22"/>
        <v>3.3187402909193864E-3</v>
      </c>
      <c r="AC86" s="15">
        <f t="shared" si="23"/>
        <v>1.9364150183280859E-3</v>
      </c>
    </row>
    <row r="87" spans="1:29" x14ac:dyDescent="0.4">
      <c r="A87" s="43">
        <f t="shared" si="14"/>
        <v>2012</v>
      </c>
      <c r="B87" s="53">
        <v>41045</v>
      </c>
      <c r="C87" s="45">
        <v>2574.6469999999999</v>
      </c>
      <c r="D87" s="45">
        <f>VLOOKUP(B87,'H11001.CSI  中证全债'!$A$2:$B$2792,2,0)</f>
        <v>142.44</v>
      </c>
      <c r="E87" s="14">
        <f t="shared" si="15"/>
        <v>0</v>
      </c>
      <c r="F87" s="14">
        <f>IF(AND((B87-$B$2)&gt;123,OR(((G86*J86/C86*C87)/(G86*K86/D86*D87))&lt;(4/6),((G86*J86/C86*C87)/(G86*K86/D86*D87))&gt;(6/4))),COUNTIF($E$2:E87,1),0)</f>
        <v>0</v>
      </c>
      <c r="G87" s="21">
        <f t="shared" si="16"/>
        <v>21407.284073516115</v>
      </c>
      <c r="H87" s="12">
        <f t="shared" si="17"/>
        <v>4.3501846435871965</v>
      </c>
      <c r="I87" s="12">
        <f t="shared" si="18"/>
        <v>71.65890361877463</v>
      </c>
      <c r="J87" s="15">
        <f>IF(OR((ROW(F87)-MATCH(MAX($F$2:F87),$F$2:F87,0))=1,(ROW(F87)-MATCH(MAX($F$2:F87),$F$2:F87,0))&gt;123),IF(OR(((G86*J86/C86*C87)/(G86*K86/D86*D87))&lt;(4/6),((G86*J86/C86*C87)/(G86*K86/D86*D87))&gt;(6/4)),50%,((G86*J86/C86*C87)/((G86*K86/D86*D87)+(G86*J86/C86*C87)))),((G86*J86/C86*C87)/((G86*K86/D86*D87)+(G86*J86/C86*C87))))</f>
        <v>0.52319527332820781</v>
      </c>
      <c r="K87" s="18">
        <f t="shared" si="12"/>
        <v>0.47680472667179219</v>
      </c>
      <c r="L87" s="20">
        <f t="shared" si="13"/>
        <v>1.0972946450850696</v>
      </c>
      <c r="M87" s="51">
        <f>IF(AND((B87-$B$2)&gt;123,OR(((U86*R86/C86*C87)/(U86*S86/D86*D87))&lt;(4/6),((U86*R86/C86*C87)/(U86*S86/D86*D87))&gt;(6/4))),1,0)</f>
        <v>0</v>
      </c>
      <c r="N87" s="51">
        <f>IF(AND((B87-$B$2)&gt;123,OR(((U86*R86/C86*C87)/(U86*S86/D86*D87))&lt;(4/6),((U86*R86/C86*C87)/(U86*S86/D86*D87))&gt;(6/4))),COUNTIF($M$2:M87,1),0)</f>
        <v>0</v>
      </c>
      <c r="O87" s="51">
        <f>IF(OR((ROW(N87)-MATCH(MAX($N$2:N87),$N$2:N87,0))=1,(ROW(N87)-MATCH(MAX($N$2:N87),$N$2:N87,0))&gt;123),IF(OR(((U86*R86/C86*C87)/(U86*S86/D86*D87))&lt;(4/6),((U86*R86/C86*C87)/(U86*S86/D86*D87))&gt;(6/4)),1,0),0)</f>
        <v>0</v>
      </c>
      <c r="P87" s="47">
        <f>IF(O87=1,U86/2/C87,P86)</f>
        <v>4.3501846435871965</v>
      </c>
      <c r="Q87" s="47">
        <f>IF(O87=1,U86/2/D87,Q86)</f>
        <v>71.65890361877463</v>
      </c>
      <c r="R87" s="41">
        <f>P87*C87/U86</f>
        <v>0.51929485904610662</v>
      </c>
      <c r="S87" s="41">
        <f>Q87*D87/U86</f>
        <v>0.47325015334039816</v>
      </c>
      <c r="T87" s="41">
        <f t="shared" si="19"/>
        <v>1.0972946450850689</v>
      </c>
      <c r="U87" s="42">
        <f>P87*C87+Q87*D87</f>
        <v>21407.284073516101</v>
      </c>
      <c r="V87" s="25">
        <f>B87</f>
        <v>41045</v>
      </c>
      <c r="W87">
        <f>C87/C$2</f>
        <v>1.1200189842057846</v>
      </c>
      <c r="X87">
        <f>D87/D$2</f>
        <v>1.0207094231458258</v>
      </c>
      <c r="Y87">
        <f t="shared" si="20"/>
        <v>1.070364203675805</v>
      </c>
      <c r="AA87" s="15">
        <f t="shared" si="21"/>
        <v>-1.6324377028273274E-2</v>
      </c>
      <c r="AB87" s="15">
        <f t="shared" si="22"/>
        <v>2.4632275318459129E-3</v>
      </c>
      <c r="AC87" s="15">
        <f t="shared" si="23"/>
        <v>-7.4549876134953896E-3</v>
      </c>
    </row>
    <row r="88" spans="1:29" x14ac:dyDescent="0.4">
      <c r="A88" s="43">
        <f t="shared" si="14"/>
        <v>2012</v>
      </c>
      <c r="B88" s="53">
        <v>41046</v>
      </c>
      <c r="C88" s="45">
        <v>2613.942</v>
      </c>
      <c r="D88" s="45">
        <f>VLOOKUP(B88,'H11001.CSI  中证全债'!$A$2:$B$2792,2,0)</f>
        <v>142.30000000000001</v>
      </c>
      <c r="E88" s="14">
        <f t="shared" si="15"/>
        <v>0</v>
      </c>
      <c r="F88" s="14">
        <f>IF(AND((B88-$B$2)&gt;123,OR(((G87*J87/C87*C88)/(G87*K87/D87*D88))&lt;(4/6),((G87*J87/C87*C88)/(G87*K87/D87*D88))&gt;(6/4))),COUNTIF($E$2:E88,1),0)</f>
        <v>0</v>
      </c>
      <c r="G88" s="21">
        <f t="shared" si="16"/>
        <v>21568.192332579245</v>
      </c>
      <c r="H88" s="12">
        <f t="shared" si="17"/>
        <v>4.3501846435871965</v>
      </c>
      <c r="I88" s="12">
        <f t="shared" si="18"/>
        <v>71.65890361877463</v>
      </c>
      <c r="J88" s="15">
        <f>IF(OR((ROW(F88)-MATCH(MAX($F$2:F88),$F$2:F88,0))=1,(ROW(F88)-MATCH(MAX($F$2:F88),$F$2:F88,0))&gt;123),IF(OR(((G87*J87/C87*C88)/(G87*K87/D87*D88))&lt;(4/6),((G87*J87/C87*C88)/(G87*K87/D87*D88))&gt;(6/4)),50%,((G87*J87/C87*C88)/((G87*K87/D87*D88)+(G87*J87/C87*C88)))),((G87*J87/C87*C88)/((G87*K87/D87*D88)+(G87*J87/C87*C88))))</f>
        <v>0.52721758839526212</v>
      </c>
      <c r="K88" s="18">
        <f t="shared" si="12"/>
        <v>0.47278241160473788</v>
      </c>
      <c r="L88" s="20">
        <f t="shared" si="13"/>
        <v>1.1151379058407822</v>
      </c>
      <c r="M88" s="51">
        <f>IF(AND((B88-$B$2)&gt;123,OR(((U87*R87/C87*C88)/(U87*S87/D87*D88))&lt;(4/6),((U87*R87/C87*C88)/(U87*S87/D87*D88))&gt;(6/4))),1,0)</f>
        <v>0</v>
      </c>
      <c r="N88" s="51">
        <f>IF(AND((B88-$B$2)&gt;123,OR(((U87*R87/C87*C88)/(U87*S87/D87*D88))&lt;(4/6),((U87*R87/C87*C88)/(U87*S87/D87*D88))&gt;(6/4))),COUNTIF($M$2:M88,1),0)</f>
        <v>0</v>
      </c>
      <c r="O88" s="51">
        <f>IF(OR((ROW(N88)-MATCH(MAX($N$2:N88),$N$2:N88,0))=1,(ROW(N88)-MATCH(MAX($N$2:N88),$N$2:N88,0))&gt;123),IF(OR(((U87*R87/C87*C88)/(U87*S87/D87*D88))&lt;(4/6),((U87*R87/C87*C88)/(U87*S87/D87*D88))&gt;(6/4)),1,0),0)</f>
        <v>0</v>
      </c>
      <c r="P88" s="47">
        <f>IF(O88=1,U87/2/C88,P87)</f>
        <v>4.3501846435871965</v>
      </c>
      <c r="Q88" s="47">
        <f>IF(O88=1,U87/2/D88,Q87)</f>
        <v>71.65890361877463</v>
      </c>
      <c r="R88" s="41">
        <f>P88*C88/U87</f>
        <v>0.53118042945463284</v>
      </c>
      <c r="S88" s="41">
        <f>Q88*D88/U87</f>
        <v>0.47633608961946128</v>
      </c>
      <c r="T88" s="41">
        <f t="shared" si="19"/>
        <v>1.1151379058407815</v>
      </c>
      <c r="U88" s="42">
        <f>P88*C88+Q88*D88</f>
        <v>21568.192332579238</v>
      </c>
      <c r="V88" s="25">
        <f>B88</f>
        <v>41046</v>
      </c>
      <c r="W88">
        <f>C88/C$2</f>
        <v>1.1371130347627605</v>
      </c>
      <c r="X88">
        <f>D88/D$2</f>
        <v>1.019706198495163</v>
      </c>
      <c r="Y88">
        <f t="shared" si="20"/>
        <v>1.0784096166289618</v>
      </c>
      <c r="AA88" s="15">
        <f t="shared" si="21"/>
        <v>1.5262286441597661E-2</v>
      </c>
      <c r="AB88" s="15">
        <f t="shared" si="22"/>
        <v>-9.8286998034258222E-4</v>
      </c>
      <c r="AC88" s="15">
        <f t="shared" si="23"/>
        <v>7.51651907409423E-3</v>
      </c>
    </row>
    <row r="89" spans="1:29" x14ac:dyDescent="0.4">
      <c r="A89" s="43">
        <f t="shared" si="14"/>
        <v>2012</v>
      </c>
      <c r="B89" s="53">
        <v>41047</v>
      </c>
      <c r="C89" s="45">
        <v>2573.9760000000001</v>
      </c>
      <c r="D89" s="45">
        <f>VLOOKUP(B89,'H11001.CSI  中证全债'!$A$2:$B$2792,2,0)</f>
        <v>142.5</v>
      </c>
      <c r="E89" s="14">
        <f t="shared" si="15"/>
        <v>0</v>
      </c>
      <c r="F89" s="14">
        <f>IF(AND((B89-$B$2)&gt;123,OR(((G88*J88/C88*C89)/(G88*K88/D88*D89))&lt;(4/6),((G88*J88/C88*C89)/(G88*K88/D88*D89))&gt;(6/4))),COUNTIF($E$2:E89,1),0)</f>
        <v>0</v>
      </c>
      <c r="G89" s="21">
        <f t="shared" si="16"/>
        <v>21408.66463383739</v>
      </c>
      <c r="H89" s="12">
        <f t="shared" si="17"/>
        <v>4.3501846435871965</v>
      </c>
      <c r="I89" s="12">
        <f t="shared" si="18"/>
        <v>71.65890361877463</v>
      </c>
      <c r="J89" s="15">
        <f>IF(OR((ROW(F89)-MATCH(MAX($F$2:F89),$F$2:F89,0))=1,(ROW(F89)-MATCH(MAX($F$2:F89),$F$2:F89,0))&gt;123),IF(OR(((G88*J88/C88*C89)/(G88*K88/D88*D89))&lt;(4/6),((G88*J88/C88*C89)/(G88*K88/D88*D89))&gt;(6/4)),50%,((G88*J88/C88*C89)/((G88*K88/D88*D89)+(G88*J88/C88*C89)))),((G88*J88/C88*C89)/((G88*K88/D88*D89)+(G88*J88/C88*C89))))</f>
        <v>0.52302518908461948</v>
      </c>
      <c r="K89" s="18">
        <f t="shared" si="12"/>
        <v>0.47697481091538052</v>
      </c>
      <c r="L89" s="20">
        <f t="shared" si="13"/>
        <v>1.0965467716856199</v>
      </c>
      <c r="M89" s="51">
        <f>IF(AND((B89-$B$2)&gt;123,OR(((U88*R88/C88*C89)/(U88*S88/D88*D89))&lt;(4/6),((U88*R88/C88*C89)/(U88*S88/D88*D89))&gt;(6/4))),1,0)</f>
        <v>0</v>
      </c>
      <c r="N89" s="51">
        <f>IF(AND((B89-$B$2)&gt;123,OR(((U88*R88/C88*C89)/(U88*S88/D88*D89))&lt;(4/6),((U88*R88/C88*C89)/(U88*S88/D88*D89))&gt;(6/4))),COUNTIF($M$2:M89,1),0)</f>
        <v>0</v>
      </c>
      <c r="O89" s="51">
        <f>IF(OR((ROW(N89)-MATCH(MAX($N$2:N89),$N$2:N89,0))=1,(ROW(N89)-MATCH(MAX($N$2:N89),$N$2:N89,0))&gt;123),IF(OR(((U88*R88/C88*C89)/(U88*S88/D88*D89))&lt;(4/6),((U88*R88/C88*C89)/(U88*S88/D88*D89))&gt;(6/4)),1,0),0)</f>
        <v>0</v>
      </c>
      <c r="P89" s="47">
        <f>IF(O89=1,U88/2/C89,P88)</f>
        <v>4.3501846435871965</v>
      </c>
      <c r="Q89" s="47">
        <f>IF(O89=1,U88/2/D89,Q88)</f>
        <v>71.65890361877463</v>
      </c>
      <c r="R89" s="41">
        <f>P89*C89/U88</f>
        <v>0.51915666809259065</v>
      </c>
      <c r="S89" s="41">
        <f>Q89*D89/U88</f>
        <v>0.47344689847979726</v>
      </c>
      <c r="T89" s="41">
        <f t="shared" si="19"/>
        <v>1.096546771685619</v>
      </c>
      <c r="U89" s="42">
        <f>P89*C89+Q89*D89</f>
        <v>21408.664633837383</v>
      </c>
      <c r="V89" s="25">
        <f>B89</f>
        <v>41047</v>
      </c>
      <c r="W89">
        <f>C89/C$2</f>
        <v>1.1197270868161999</v>
      </c>
      <c r="X89">
        <f>D89/D$2</f>
        <v>1.0211393765675385</v>
      </c>
      <c r="Y89">
        <f t="shared" si="20"/>
        <v>1.0704332316918692</v>
      </c>
      <c r="AA89" s="15">
        <f t="shared" si="21"/>
        <v>-1.5289551183614636E-2</v>
      </c>
      <c r="AB89" s="15">
        <f t="shared" si="22"/>
        <v>1.4054813773718422E-3</v>
      </c>
      <c r="AC89" s="15">
        <f t="shared" si="23"/>
        <v>-7.3964334276119814E-3</v>
      </c>
    </row>
    <row r="90" spans="1:29" x14ac:dyDescent="0.4">
      <c r="A90" s="43">
        <f t="shared" si="14"/>
        <v>2012</v>
      </c>
      <c r="B90" s="53">
        <v>41050</v>
      </c>
      <c r="C90" s="45">
        <v>2587.2310000000002</v>
      </c>
      <c r="D90" s="45">
        <f>VLOOKUP(B90,'H11001.CSI  中证全债'!$A$2:$B$2792,2,0)</f>
        <v>142.49</v>
      </c>
      <c r="E90" s="14">
        <f t="shared" si="15"/>
        <v>0</v>
      </c>
      <c r="F90" s="14">
        <f>IF(AND((B90-$B$2)&gt;123,OR(((G89*J89/C89*C90)/(G89*K89/D89*D90))&lt;(4/6),((G89*J89/C89*C90)/(G89*K89/D89*D90))&gt;(6/4))),COUNTIF($E$2:E90,1),0)</f>
        <v>0</v>
      </c>
      <c r="G90" s="21">
        <f t="shared" si="16"/>
        <v>21465.609742251952</v>
      </c>
      <c r="H90" s="12">
        <f t="shared" si="17"/>
        <v>4.3501846435871965</v>
      </c>
      <c r="I90" s="12">
        <f t="shared" si="18"/>
        <v>71.65890361877463</v>
      </c>
      <c r="J90" s="15">
        <f>IF(OR((ROW(F90)-MATCH(MAX($F$2:F90),$F$2:F90,0))=1,(ROW(F90)-MATCH(MAX($F$2:F90),$F$2:F90,0))&gt;123),IF(OR(((G89*J89/C89*C90)/(G89*K89/D89*D90))&lt;(4/6),((G89*J89/C89*C90)/(G89*K89/D89*D90))&gt;(6/4)),50%,((G89*J89/C89*C90)/((G89*K89/D89*D90)+(G89*J89/C89*C90)))),((G89*J89/C89*C90)/((G89*K89/D89*D90)+(G89*J89/C89*C90))))</f>
        <v>0.52432391629011332</v>
      </c>
      <c r="K90" s="18">
        <f t="shared" si="12"/>
        <v>0.47567608370988668</v>
      </c>
      <c r="L90" s="20">
        <f t="shared" si="13"/>
        <v>1.1022709239464241</v>
      </c>
      <c r="M90" s="51">
        <f>IF(AND((B90-$B$2)&gt;123,OR(((U89*R89/C89*C90)/(U89*S89/D89*D90))&lt;(4/6),((U89*R89/C89*C90)/(U89*S89/D89*D90))&gt;(6/4))),1,0)</f>
        <v>0</v>
      </c>
      <c r="N90" s="51">
        <f>IF(AND((B90-$B$2)&gt;123,OR(((U89*R89/C89*C90)/(U89*S89/D89*D90))&lt;(4/6),((U89*R89/C89*C90)/(U89*S89/D89*D90))&gt;(6/4))),COUNTIF($M$2:M90,1),0)</f>
        <v>0</v>
      </c>
      <c r="O90" s="51">
        <f>IF(OR((ROW(N90)-MATCH(MAX($N$2:N90),$N$2:N90,0))=1,(ROW(N90)-MATCH(MAX($N$2:N90),$N$2:N90,0))&gt;123),IF(OR(((U89*R89/C89*C90)/(U89*S89/D89*D90))&lt;(4/6),((U89*R89/C89*C90)/(U89*S89/D89*D90))&gt;(6/4)),1,0),0)</f>
        <v>0</v>
      </c>
      <c r="P90" s="47">
        <f>IF(O90=1,U89/2/C90,P89)</f>
        <v>4.3501846435871965</v>
      </c>
      <c r="Q90" s="47">
        <f>IF(O90=1,U89/2/D90,Q89)</f>
        <v>71.65890361877463</v>
      </c>
      <c r="R90" s="41">
        <f>P90*C90/U89</f>
        <v>0.52571857040647962</v>
      </c>
      <c r="S90" s="41">
        <f>Q90*D90/U89</f>
        <v>0.47694133899882529</v>
      </c>
      <c r="T90" s="41">
        <f t="shared" si="19"/>
        <v>1.1022709239464237</v>
      </c>
      <c r="U90" s="42">
        <f>P90*C90+Q90*D90</f>
        <v>21465.609742251945</v>
      </c>
      <c r="V90" s="25">
        <f>B90</f>
        <v>41050</v>
      </c>
      <c r="W90">
        <f>C90/C$2</f>
        <v>1.1254932565612747</v>
      </c>
      <c r="X90">
        <f>D90/D$2</f>
        <v>1.0210677176639198</v>
      </c>
      <c r="Y90">
        <f t="shared" si="20"/>
        <v>1.0732804871125972</v>
      </c>
      <c r="AA90" s="15">
        <f t="shared" si="21"/>
        <v>5.1496206646837184E-3</v>
      </c>
      <c r="AB90" s="15">
        <f t="shared" si="22"/>
        <v>-7.0175438596442596E-5</v>
      </c>
      <c r="AC90" s="15">
        <f t="shared" si="23"/>
        <v>2.6599094053048056E-3</v>
      </c>
    </row>
    <row r="91" spans="1:29" x14ac:dyDescent="0.4">
      <c r="A91" s="43">
        <f t="shared" si="14"/>
        <v>2012</v>
      </c>
      <c r="B91" s="53">
        <v>41051</v>
      </c>
      <c r="C91" s="45">
        <v>2627.5250000000001</v>
      </c>
      <c r="D91" s="45">
        <f>VLOOKUP(B91,'H11001.CSI  中证全债'!$A$2:$B$2792,2,0)</f>
        <v>142.55000000000001</v>
      </c>
      <c r="E91" s="14">
        <f t="shared" si="15"/>
        <v>0</v>
      </c>
      <c r="F91" s="14">
        <f>IF(AND((B91-$B$2)&gt;123,OR(((G90*J90/C90*C91)/(G90*K90/D90*D91))&lt;(4/6),((G90*J90/C90*C91)/(G90*K90/D90*D91))&gt;(6/4))),COUNTIF($E$2:E91,1),0)</f>
        <v>0</v>
      </c>
      <c r="G91" s="21">
        <f t="shared" si="16"/>
        <v>21645.195616497782</v>
      </c>
      <c r="H91" s="12">
        <f t="shared" si="17"/>
        <v>4.3501846435871965</v>
      </c>
      <c r="I91" s="12">
        <f t="shared" si="18"/>
        <v>71.65890361877463</v>
      </c>
      <c r="J91" s="15">
        <f>IF(OR((ROW(F91)-MATCH(MAX($F$2:F91),$F$2:F91,0))=1,(ROW(F91)-MATCH(MAX($F$2:F91),$F$2:F91,0))&gt;123),IF(OR(((G90*J90/C90*C91)/(G90*K90/D90*D91))&lt;(4/6),((G90*J90/C90*C91)/(G90*K90/D90*D91))&gt;(6/4)),50%,((G90*J90/C90*C91)/((G90*K90/D90*D91)+(G90*J90/C90*C91)))),((G90*J90/C90*C91)/((G90*K90/D90*D91)+(G90*J90/C90*C91))))</f>
        <v>0.52807186907238857</v>
      </c>
      <c r="K91" s="18">
        <f t="shared" si="12"/>
        <v>0.47192813092761143</v>
      </c>
      <c r="L91" s="20">
        <f t="shared" si="13"/>
        <v>1.1189667122288773</v>
      </c>
      <c r="M91" s="51">
        <f>IF(AND((B91-$B$2)&gt;123,OR(((U90*R90/C90*C91)/(U90*S90/D90*D91))&lt;(4/6),((U90*R90/C90*C91)/(U90*S90/D90*D91))&gt;(6/4))),1,0)</f>
        <v>0</v>
      </c>
      <c r="N91" s="51">
        <f>IF(AND((B91-$B$2)&gt;123,OR(((U90*R90/C90*C91)/(U90*S90/D90*D91))&lt;(4/6),((U90*R90/C90*C91)/(U90*S90/D90*D91))&gt;(6/4))),COUNTIF($M$2:M91,1),0)</f>
        <v>0</v>
      </c>
      <c r="O91" s="51">
        <f>IF(OR((ROW(N91)-MATCH(MAX($N$2:N91),$N$2:N91,0))=1,(ROW(N91)-MATCH(MAX($N$2:N91),$N$2:N91,0))&gt;123),IF(OR(((U90*R90/C90*C91)/(U90*S90/D90*D91))&lt;(4/6),((U90*R90/C90*C91)/(U90*S90/D90*D91))&gt;(6/4)),1,0),0)</f>
        <v>0</v>
      </c>
      <c r="P91" s="47">
        <f>IF(O91=1,U90/2/C91,P90)</f>
        <v>4.3501846435871965</v>
      </c>
      <c r="Q91" s="47">
        <f>IF(O91=1,U90/2/D91,Q90)</f>
        <v>71.65890361877463</v>
      </c>
      <c r="R91" s="41">
        <f>P91*C91/U90</f>
        <v>0.53248983107816017</v>
      </c>
      <c r="S91" s="41">
        <f>Q91*D91/U90</f>
        <v>0.47587638243276276</v>
      </c>
      <c r="T91" s="41">
        <f t="shared" si="19"/>
        <v>1.1189667122288769</v>
      </c>
      <c r="U91" s="42">
        <f>P91*C91+Q91*D91</f>
        <v>21645.195616497775</v>
      </c>
      <c r="V91" s="25">
        <f>B91</f>
        <v>41051</v>
      </c>
      <c r="W91">
        <f>C91/C$2</f>
        <v>1.1430218905641449</v>
      </c>
      <c r="X91">
        <f>D91/D$2</f>
        <v>1.0214976710856325</v>
      </c>
      <c r="Y91">
        <f t="shared" si="20"/>
        <v>1.0822597808248888</v>
      </c>
      <c r="AA91" s="15">
        <f t="shared" si="21"/>
        <v>1.5574179499240559E-2</v>
      </c>
      <c r="AB91" s="15">
        <f t="shared" si="22"/>
        <v>4.2108218120584517E-4</v>
      </c>
      <c r="AC91" s="15">
        <f t="shared" si="23"/>
        <v>8.3662135109232594E-3</v>
      </c>
    </row>
    <row r="92" spans="1:29" x14ac:dyDescent="0.4">
      <c r="A92" s="43">
        <f t="shared" si="14"/>
        <v>2012</v>
      </c>
      <c r="B92" s="53">
        <v>41052</v>
      </c>
      <c r="C92" s="45">
        <v>2616.8690000000001</v>
      </c>
      <c r="D92" s="45">
        <f>VLOOKUP(B92,'H11001.CSI  中证全债'!$A$2:$B$2792,2,0)</f>
        <v>142.56</v>
      </c>
      <c r="E92" s="14">
        <f t="shared" si="15"/>
        <v>0</v>
      </c>
      <c r="F92" s="14">
        <f>IF(AND((B92-$B$2)&gt;123,OR(((G91*J91/C91*C92)/(G91*K91/D91*D92))&lt;(4/6),((G91*J91/C91*C92)/(G91*K91/D91*D92))&gt;(6/4))),COUNTIF($E$2:E92,1),0)</f>
        <v>0</v>
      </c>
      <c r="G92" s="21">
        <f t="shared" si="16"/>
        <v>21599.556637971902</v>
      </c>
      <c r="H92" s="12">
        <f t="shared" si="17"/>
        <v>4.3501846435871965</v>
      </c>
      <c r="I92" s="12">
        <f t="shared" si="18"/>
        <v>71.65890361877463</v>
      </c>
      <c r="J92" s="15">
        <f>IF(OR((ROW(F92)-MATCH(MAX($F$2:F92),$F$2:F92,0))=1,(ROW(F92)-MATCH(MAX($F$2:F92),$F$2:F92,0))&gt;123),IF(OR(((G91*J91/C91*C92)/(G91*K91/D91*D92))&lt;(4/6),((G91*J91/C91*C92)/(G91*K91/D91*D92))&gt;(6/4)),50%,((G91*J91/C91*C92)/((G91*K91/D91*D92)+(G91*J91/C91*C92)))),((G91*J91/C91*C92)/((G91*K91/D91*D92)+(G91*J91/C91*C92))))</f>
        <v>0.52704152816112071</v>
      </c>
      <c r="K92" s="18">
        <f t="shared" si="12"/>
        <v>0.47295847183887929</v>
      </c>
      <c r="L92" s="20">
        <f t="shared" si="13"/>
        <v>1.1143505393020334</v>
      </c>
      <c r="M92" s="51">
        <f>IF(AND((B92-$B$2)&gt;123,OR(((U91*R91/C91*C92)/(U91*S91/D91*D92))&lt;(4/6),((U91*R91/C91*C92)/(U91*S91/D91*D92))&gt;(6/4))),1,0)</f>
        <v>0</v>
      </c>
      <c r="N92" s="51">
        <f>IF(AND((B92-$B$2)&gt;123,OR(((U91*R91/C91*C92)/(U91*S91/D91*D92))&lt;(4/6),((U91*R91/C91*C92)/(U91*S91/D91*D92))&gt;(6/4))),COUNTIF($M$2:M92,1),0)</f>
        <v>0</v>
      </c>
      <c r="O92" s="51">
        <f>IF(OR((ROW(N92)-MATCH(MAX($N$2:N92),$N$2:N92,0))=1,(ROW(N92)-MATCH(MAX($N$2:N92),$N$2:N92,0))&gt;123),IF(OR(((U91*R91/C91*C92)/(U91*S91/D91*D92))&lt;(4/6),((U91*R91/C91*C92)/(U91*S91/D91*D92))&gt;(6/4)),1,0),0)</f>
        <v>0</v>
      </c>
      <c r="P92" s="47">
        <f>IF(O92=1,U91/2/C92,P91)</f>
        <v>4.3501846435871965</v>
      </c>
      <c r="Q92" s="47">
        <f>IF(O92=1,U91/2/D92,Q91)</f>
        <v>71.65890361877463</v>
      </c>
      <c r="R92" s="41">
        <f>P92*C92/U91</f>
        <v>0.52593025906417334</v>
      </c>
      <c r="S92" s="41">
        <f>Q92*D92/U91</f>
        <v>0.47196123707499327</v>
      </c>
      <c r="T92" s="41">
        <f t="shared" si="19"/>
        <v>1.114350539302033</v>
      </c>
      <c r="U92" s="42">
        <f>P92*C92+Q92*D92</f>
        <v>21599.556637971895</v>
      </c>
      <c r="V92" s="25">
        <f>B92</f>
        <v>41052</v>
      </c>
      <c r="W92">
        <f>C92/C$2</f>
        <v>1.1383863338079385</v>
      </c>
      <c r="X92">
        <f>D92/D$2</f>
        <v>1.0215693299892512</v>
      </c>
      <c r="Y92">
        <f t="shared" si="20"/>
        <v>1.0799778318985946</v>
      </c>
      <c r="AA92" s="15">
        <f t="shared" si="21"/>
        <v>-4.0555275401755742E-3</v>
      </c>
      <c r="AB92" s="15">
        <f t="shared" si="22"/>
        <v>7.0150824272197099E-5</v>
      </c>
      <c r="AC92" s="15">
        <f t="shared" si="23"/>
        <v>-2.1085038608336104E-3</v>
      </c>
    </row>
    <row r="93" spans="1:29" x14ac:dyDescent="0.4">
      <c r="A93" s="43">
        <f t="shared" si="14"/>
        <v>2012</v>
      </c>
      <c r="B93" s="53">
        <v>41053</v>
      </c>
      <c r="C93" s="45">
        <v>2595.2600000000002</v>
      </c>
      <c r="D93" s="45">
        <f>VLOOKUP(B93,'H11001.CSI  中证全债'!$A$2:$B$2792,2,0)</f>
        <v>142.91829999999999</v>
      </c>
      <c r="E93" s="14">
        <f t="shared" si="15"/>
        <v>0</v>
      </c>
      <c r="F93" s="14">
        <f>IF(AND((B93-$B$2)&gt;123,OR(((G92*J92/C92*C93)/(G92*K92/D92*D93))&lt;(4/6),((G92*J92/C92*C93)/(G92*K92/D92*D93))&gt;(6/4))),COUNTIF($E$2:E93,1),0)</f>
        <v>0</v>
      </c>
      <c r="G93" s="21">
        <f t="shared" si="16"/>
        <v>21531.22888317523</v>
      </c>
      <c r="H93" s="12">
        <f t="shared" si="17"/>
        <v>4.3501846435871965</v>
      </c>
      <c r="I93" s="12">
        <f t="shared" si="18"/>
        <v>71.65890361877463</v>
      </c>
      <c r="J93" s="15">
        <f>IF(OR((ROW(F93)-MATCH(MAX($F$2:F93),$F$2:F93,0))=1,(ROW(F93)-MATCH(MAX($F$2:F93),$F$2:F93,0))&gt;123),IF(OR(((G92*J92/C92*C93)/(G92*K92/D92*D93))&lt;(4/6),((G92*J92/C92*C93)/(G92*K92/D92*D93))&gt;(6/4)),50%,((G92*J92/C92*C93)/((G92*K92/D92*D93)+(G92*J92/C92*C93)))),((G92*J92/C92*C93)/((G92*K92/D92*D93)+(G92*J92/C92*C93))))</f>
        <v>0.52434815770957466</v>
      </c>
      <c r="K93" s="18">
        <f t="shared" si="12"/>
        <v>0.47565184229042534</v>
      </c>
      <c r="L93" s="20">
        <f t="shared" si="13"/>
        <v>1.1023780654031738</v>
      </c>
      <c r="M93" s="51">
        <f>IF(AND((B93-$B$2)&gt;123,OR(((U92*R92/C92*C93)/(U92*S92/D92*D93))&lt;(4/6),((U92*R92/C92*C93)/(U92*S92/D92*D93))&gt;(6/4))),1,0)</f>
        <v>0</v>
      </c>
      <c r="N93" s="51">
        <f>IF(AND((B93-$B$2)&gt;123,OR(((U92*R92/C92*C93)/(U92*S92/D92*D93))&lt;(4/6),((U92*R92/C92*C93)/(U92*S92/D92*D93))&gt;(6/4))),COUNTIF($M$2:M93,1),0)</f>
        <v>0</v>
      </c>
      <c r="O93" s="51">
        <f>IF(OR((ROW(N93)-MATCH(MAX($N$2:N93),$N$2:N93,0))=1,(ROW(N93)-MATCH(MAX($N$2:N93),$N$2:N93,0))&gt;123),IF(OR(((U92*R92/C92*C93)/(U92*S92/D92*D93))&lt;(4/6),((U92*R92/C92*C93)/(U92*S92/D92*D93))&gt;(6/4)),1,0),0)</f>
        <v>0</v>
      </c>
      <c r="P93" s="47">
        <f>IF(O93=1,U92/2/C93,P92)</f>
        <v>4.3501846435871965</v>
      </c>
      <c r="Q93" s="47">
        <f>IF(O93=1,U92/2/D93,Q92)</f>
        <v>71.65890361877463</v>
      </c>
      <c r="R93" s="41">
        <f>P93*C93/U92</f>
        <v>0.52268944160958375</v>
      </c>
      <c r="S93" s="41">
        <f>Q93*D93/U92</f>
        <v>0.47414717147734642</v>
      </c>
      <c r="T93" s="41">
        <f t="shared" si="19"/>
        <v>1.1023780654031732</v>
      </c>
      <c r="U93" s="42">
        <f>P93*C93+Q93*D93</f>
        <v>21531.228883175223</v>
      </c>
      <c r="V93" s="25">
        <f>B93</f>
        <v>41053</v>
      </c>
      <c r="W93">
        <f>C93/C$2</f>
        <v>1.1289860198116108</v>
      </c>
      <c r="X93">
        <f>D93/D$2</f>
        <v>1.0241368685059118</v>
      </c>
      <c r="Y93">
        <f t="shared" si="20"/>
        <v>1.0765614441587612</v>
      </c>
      <c r="AA93" s="15">
        <f t="shared" si="21"/>
        <v>-8.257578044602254E-3</v>
      </c>
      <c r="AB93" s="15">
        <f t="shared" si="22"/>
        <v>2.5133277216609073E-3</v>
      </c>
      <c r="AC93" s="15">
        <f t="shared" si="23"/>
        <v>-3.1633869130697212E-3</v>
      </c>
    </row>
    <row r="94" spans="1:29" x14ac:dyDescent="0.4">
      <c r="A94" s="43">
        <f t="shared" si="14"/>
        <v>2012</v>
      </c>
      <c r="B94" s="53">
        <v>41054</v>
      </c>
      <c r="C94" s="45">
        <v>2573.1030000000001</v>
      </c>
      <c r="D94" s="45">
        <f>VLOOKUP(B94,'H11001.CSI  中证全债'!$A$2:$B$2792,2,0)</f>
        <v>143.27590000000001</v>
      </c>
      <c r="E94" s="14">
        <f t="shared" si="15"/>
        <v>0</v>
      </c>
      <c r="F94" s="14">
        <f>IF(AND((B94-$B$2)&gt;123,OR(((G93*J93/C93*C94)/(G93*K93/D93*D94))&lt;(4/6),((G93*J93/C93*C94)/(G93*K93/D93*D94))&gt;(6/4))),COUNTIF($E$2:E94,1),0)</f>
        <v>0</v>
      </c>
      <c r="G94" s="21">
        <f t="shared" si="16"/>
        <v>21460.467065961344</v>
      </c>
      <c r="H94" s="12">
        <f t="shared" si="17"/>
        <v>4.3501846435871965</v>
      </c>
      <c r="I94" s="12">
        <f t="shared" si="18"/>
        <v>71.65890361877463</v>
      </c>
      <c r="J94" s="15">
        <f>IF(OR((ROW(F94)-MATCH(MAX($F$2:F94),$F$2:F94,0))=1,(ROW(F94)-MATCH(MAX($F$2:F94),$F$2:F94,0))&gt;123),IF(OR(((G93*J93/C93*C94)/(G93*K93/D93*D94))&lt;(4/6),((G93*J93/C93*C94)/(G93*K93/D93*D94))&gt;(6/4)),50%,((G93*J93/C93*C94)/((G93*K93/D93*D94)+(G93*J93/C93*C94)))),((G93*J93/C93*C94)/((G93*K93/D93*D94)+(G93*J93/C93*C94))))</f>
        <v>0.52158571957281541</v>
      </c>
      <c r="K94" s="18">
        <f t="shared" si="12"/>
        <v>0.47841428042718459</v>
      </c>
      <c r="L94" s="20">
        <f t="shared" si="13"/>
        <v>1.0902386089041536</v>
      </c>
      <c r="M94" s="51">
        <f>IF(AND((B94-$B$2)&gt;123,OR(((U93*R93/C93*C94)/(U93*S93/D93*D94))&lt;(4/6),((U93*R93/C93*C94)/(U93*S93/D93*D94))&gt;(6/4))),1,0)</f>
        <v>0</v>
      </c>
      <c r="N94" s="51">
        <f>IF(AND((B94-$B$2)&gt;123,OR(((U93*R93/C93*C94)/(U93*S93/D93*D94))&lt;(4/6),((U93*R93/C93*C94)/(U93*S93/D93*D94))&gt;(6/4))),COUNTIF($M$2:M94,1),0)</f>
        <v>0</v>
      </c>
      <c r="O94" s="51">
        <f>IF(OR((ROW(N94)-MATCH(MAX($N$2:N94),$N$2:N94,0))=1,(ROW(N94)-MATCH(MAX($N$2:N94),$N$2:N94,0))&gt;123),IF(OR(((U93*R93/C93*C94)/(U93*S93/D93*D94))&lt;(4/6),((U93*R93/C93*C94)/(U93*S93/D93*D94))&gt;(6/4)),1,0),0)</f>
        <v>0</v>
      </c>
      <c r="P94" s="47">
        <f>IF(O94=1,U93/2/C94,P93)</f>
        <v>4.3501846435871965</v>
      </c>
      <c r="Q94" s="47">
        <f>IF(O94=1,U93/2/D94,Q93)</f>
        <v>71.65890361877463</v>
      </c>
      <c r="R94" s="41">
        <f>P94*C94/U93</f>
        <v>0.51987154182894169</v>
      </c>
      <c r="S94" s="41">
        <f>Q94*D94/U93</f>
        <v>0.47684198448217474</v>
      </c>
      <c r="T94" s="41">
        <f t="shared" si="19"/>
        <v>1.0902386089041525</v>
      </c>
      <c r="U94" s="42">
        <f>P94*C94+Q94*D94</f>
        <v>21460.46706596134</v>
      </c>
      <c r="V94" s="25">
        <f>B94</f>
        <v>41054</v>
      </c>
      <c r="W94">
        <f>C94/C$2</f>
        <v>1.1193473156968148</v>
      </c>
      <c r="X94">
        <f>D94/D$2</f>
        <v>1.0266993908993192</v>
      </c>
      <c r="Y94">
        <f t="shared" si="20"/>
        <v>1.0730233532980671</v>
      </c>
      <c r="AA94" s="15">
        <f t="shared" si="21"/>
        <v>-8.5374875734992584E-3</v>
      </c>
      <c r="AB94" s="15">
        <f t="shared" si="22"/>
        <v>2.502128838644202E-3</v>
      </c>
      <c r="AC94" s="15">
        <f t="shared" si="23"/>
        <v>-3.2864736888834623E-3</v>
      </c>
    </row>
    <row r="95" spans="1:29" x14ac:dyDescent="0.4">
      <c r="A95" s="43">
        <f t="shared" si="14"/>
        <v>2012</v>
      </c>
      <c r="B95" s="53">
        <v>41057</v>
      </c>
      <c r="C95" s="45">
        <v>2614.6889999999999</v>
      </c>
      <c r="D95" s="45">
        <f>VLOOKUP(B95,'H11001.CSI  中证全债'!$A$2:$B$2792,2,0)</f>
        <v>143.19069999999999</v>
      </c>
      <c r="E95" s="14">
        <f t="shared" si="15"/>
        <v>0</v>
      </c>
      <c r="F95" s="14">
        <f>IF(AND((B95-$B$2)&gt;123,OR(((G94*J94/C94*C95)/(G94*K94/D94*D95))&lt;(4/6),((G94*J94/C94*C95)/(G94*K94/D94*D95))&gt;(6/4))),COUNTIF($E$2:E95,1),0)</f>
        <v>0</v>
      </c>
      <c r="G95" s="21">
        <f t="shared" si="16"/>
        <v>21635.268505961241</v>
      </c>
      <c r="H95" s="12">
        <f t="shared" si="17"/>
        <v>4.3501846435871965</v>
      </c>
      <c r="I95" s="12">
        <f t="shared" si="18"/>
        <v>71.65890361877463</v>
      </c>
      <c r="J95" s="15">
        <f>IF(OR((ROW(F95)-MATCH(MAX($F$2:F95),$F$2:F95,0))=1,(ROW(F95)-MATCH(MAX($F$2:F95),$F$2:F95,0))&gt;123),IF(OR(((G94*J94/C94*C95)/(G94*K94/D94*D95))&lt;(4/6),((G94*J94/C94*C95)/(G94*K94/D94*D95))&gt;(6/4)),50%,((G94*J94/C94*C95)/((G94*K94/D94*D95)+(G94*J94/C94*C95)))),((G94*J94/C94*C95)/((G94*K94/D94*D95)+(G94*J94/C94*C95))))</f>
        <v>0.52573324580752701</v>
      </c>
      <c r="K95" s="18">
        <f t="shared" si="12"/>
        <v>0.47426675419247299</v>
      </c>
      <c r="L95" s="20">
        <f t="shared" si="13"/>
        <v>1.1085180252676265</v>
      </c>
      <c r="M95" s="51">
        <f>IF(AND((B95-$B$2)&gt;123,OR(((U94*R94/C94*C95)/(U94*S94/D94*D95))&lt;(4/6),((U94*R94/C94*C95)/(U94*S94/D94*D95))&gt;(6/4))),1,0)</f>
        <v>0</v>
      </c>
      <c r="N95" s="51">
        <f>IF(AND((B95-$B$2)&gt;123,OR(((U94*R94/C94*C95)/(U94*S94/D94*D95))&lt;(4/6),((U94*R94/C94*C95)/(U94*S94/D94*D95))&gt;(6/4))),COUNTIF($M$2:M95,1),0)</f>
        <v>0</v>
      </c>
      <c r="O95" s="51">
        <f>IF(OR((ROW(N95)-MATCH(MAX($N$2:N95),$N$2:N95,0))=1,(ROW(N95)-MATCH(MAX($N$2:N95),$N$2:N95,0))&gt;123),IF(OR(((U94*R94/C94*C95)/(U94*S94/D94*D95))&lt;(4/6),((U94*R94/C94*C95)/(U94*S94/D94*D95))&gt;(6/4)),1,0),0)</f>
        <v>0</v>
      </c>
      <c r="P95" s="47">
        <f>IF(O95=1,U94/2/C95,P94)</f>
        <v>4.3501846435871965</v>
      </c>
      <c r="Q95" s="47">
        <f>IF(O95=1,U94/2/D95,Q94)</f>
        <v>71.65890361877463</v>
      </c>
      <c r="R95" s="41">
        <f>P95*C95/U94</f>
        <v>0.53001548850711544</v>
      </c>
      <c r="S95" s="41">
        <f>Q95*D95/U94</f>
        <v>0.4781297880827472</v>
      </c>
      <c r="T95" s="41">
        <f t="shared" si="19"/>
        <v>1.1085180252676261</v>
      </c>
      <c r="U95" s="42">
        <f>P95*C95+Q95*D95</f>
        <v>21635.268505961234</v>
      </c>
      <c r="V95" s="25">
        <f>B95</f>
        <v>41057</v>
      </c>
      <c r="W95">
        <f>C95/C$2</f>
        <v>1.1374379935556362</v>
      </c>
      <c r="X95">
        <f>D95/D$2</f>
        <v>1.0260888570404871</v>
      </c>
      <c r="Y95">
        <f t="shared" si="20"/>
        <v>1.0817634252980617</v>
      </c>
      <c r="AA95" s="15">
        <f t="shared" si="21"/>
        <v>1.6161809301842744E-2</v>
      </c>
      <c r="AB95" s="15">
        <f t="shared" si="22"/>
        <v>-5.9465688228099722E-4</v>
      </c>
      <c r="AC95" s="15">
        <f t="shared" si="23"/>
        <v>8.1452765898626378E-3</v>
      </c>
    </row>
    <row r="96" spans="1:29" x14ac:dyDescent="0.4">
      <c r="A96" s="43">
        <f t="shared" si="14"/>
        <v>2012</v>
      </c>
      <c r="B96" s="53">
        <v>41058</v>
      </c>
      <c r="C96" s="45">
        <v>2650.8539999999998</v>
      </c>
      <c r="D96" s="45">
        <f>VLOOKUP(B96,'H11001.CSI  中证全债'!$A$2:$B$2792,2,0)</f>
        <v>143.1343</v>
      </c>
      <c r="E96" s="14">
        <f t="shared" si="15"/>
        <v>0</v>
      </c>
      <c r="F96" s="14">
        <f>IF(AND((B96-$B$2)&gt;123,OR(((G95*J95/C95*C96)/(G95*K95/D95*D96))&lt;(4/6),((G95*J95/C95*C96)/(G95*K95/D95*D96))&gt;(6/4))),COUNTIF($E$2:E96,1),0)</f>
        <v>0</v>
      </c>
      <c r="G96" s="21">
        <f t="shared" si="16"/>
        <v>21788.551371432473</v>
      </c>
      <c r="H96" s="12">
        <f t="shared" si="17"/>
        <v>4.3501846435871965</v>
      </c>
      <c r="I96" s="12">
        <f t="shared" si="18"/>
        <v>71.65890361877463</v>
      </c>
      <c r="J96" s="15">
        <f>IF(OR((ROW(F96)-MATCH(MAX($F$2:F96),$F$2:F96,0))=1,(ROW(F96)-MATCH(MAX($F$2:F96),$F$2:F96,0))&gt;123),IF(OR(((G95*J95/C95*C96)/(G95*K95/D95*D96))&lt;(4/6),((G95*J95/C95*C96)/(G95*K95/D95*D96))&gt;(6/4)),50%,((G95*J95/C95*C96)/((G95*K95/D95*D96)+(G95*J95/C95*C96)))),((G95*J95/C95*C96)/((G95*K95/D95*D96)+(G95*J95/C95*C96))))</f>
        <v>0.52925521144609977</v>
      </c>
      <c r="K96" s="18">
        <f t="shared" si="12"/>
        <v>0.47074478855390023</v>
      </c>
      <c r="L96" s="20">
        <f t="shared" si="13"/>
        <v>1.124293299288432</v>
      </c>
      <c r="M96" s="51">
        <f>IF(AND((B96-$B$2)&gt;123,OR(((U95*R95/C95*C96)/(U95*S95/D95*D96))&lt;(4/6),((U95*R95/C95*C96)/(U95*S95/D95*D96))&gt;(6/4))),1,0)</f>
        <v>0</v>
      </c>
      <c r="N96" s="51">
        <f>IF(AND((B96-$B$2)&gt;123,OR(((U95*R95/C95*C96)/(U95*S95/D95*D96))&lt;(4/6),((U95*R95/C95*C96)/(U95*S95/D95*D96))&gt;(6/4))),COUNTIF($M$2:M96,1),0)</f>
        <v>0</v>
      </c>
      <c r="O96" s="51">
        <f>IF(OR((ROW(N96)-MATCH(MAX($N$2:N96),$N$2:N96,0))=1,(ROW(N96)-MATCH(MAX($N$2:N96),$N$2:N96,0))&gt;123),IF(OR(((U95*R95/C95*C96)/(U95*S95/D95*D96))&lt;(4/6),((U95*R95/C95*C96)/(U95*S95/D95*D96))&gt;(6/4)),1,0),0)</f>
        <v>0</v>
      </c>
      <c r="P96" s="47">
        <f>IF(O96=1,U95/2/C96,P95)</f>
        <v>4.3501846435871965</v>
      </c>
      <c r="Q96" s="47">
        <f>IF(O96=1,U95/2/D96,Q95)</f>
        <v>71.65890361877463</v>
      </c>
      <c r="R96" s="41">
        <f>P96*C96/U95</f>
        <v>0.53300491094040858</v>
      </c>
      <c r="S96" s="41">
        <f>Q96*D96/U95</f>
        <v>0.47407994984738328</v>
      </c>
      <c r="T96" s="41">
        <f t="shared" si="19"/>
        <v>1.1242932992884314</v>
      </c>
      <c r="U96" s="42">
        <f>P96*C96+Q96*D96</f>
        <v>21788.551371432466</v>
      </c>
      <c r="V96" s="25">
        <f>B96</f>
        <v>41058</v>
      </c>
      <c r="W96">
        <f>C96/C$2</f>
        <v>1.1531704363191695</v>
      </c>
      <c r="X96">
        <f>D96/D$2</f>
        <v>1.0256847008240773</v>
      </c>
      <c r="Y96">
        <f t="shared" si="20"/>
        <v>1.0894275685716233</v>
      </c>
      <c r="AA96" s="15">
        <f t="shared" si="21"/>
        <v>1.3831472882625873E-2</v>
      </c>
      <c r="AB96" s="15">
        <f t="shared" si="22"/>
        <v>-3.9388032882026192E-4</v>
      </c>
      <c r="AC96" s="15">
        <f t="shared" si="23"/>
        <v>7.0848607877918024E-3</v>
      </c>
    </row>
    <row r="97" spans="1:29" x14ac:dyDescent="0.4">
      <c r="A97" s="43">
        <f t="shared" si="14"/>
        <v>2012</v>
      </c>
      <c r="B97" s="53">
        <v>41059</v>
      </c>
      <c r="C97" s="45">
        <v>2642.2579999999998</v>
      </c>
      <c r="D97" s="45">
        <f>VLOOKUP(B97,'H11001.CSI  中证全债'!$A$2:$B$2792,2,0)</f>
        <v>143.03909999999999</v>
      </c>
      <c r="E97" s="14">
        <f t="shared" si="15"/>
        <v>0</v>
      </c>
      <c r="F97" s="14">
        <f>IF(AND((B97-$B$2)&gt;123,OR(((G96*J96/C96*C97)/(G96*K96/D96*D97))&lt;(4/6),((G96*J96/C96*C97)/(G96*K96/D96*D97))&gt;(6/4))),COUNTIF($E$2:E97,1),0)</f>
        <v>0</v>
      </c>
      <c r="G97" s="21">
        <f t="shared" si="16"/>
        <v>21744.335256611688</v>
      </c>
      <c r="H97" s="12">
        <f t="shared" si="17"/>
        <v>4.3501846435871965</v>
      </c>
      <c r="I97" s="12">
        <f t="shared" si="18"/>
        <v>71.65890361877463</v>
      </c>
      <c r="J97" s="15">
        <f>IF(OR((ROW(F97)-MATCH(MAX($F$2:F97),$F$2:F97,0))=1,(ROW(F97)-MATCH(MAX($F$2:F97),$F$2:F97,0))&gt;123),IF(OR(((G96*J96/C96*C97)/(G96*K96/D96*D97))&lt;(4/6),((G96*J96/C96*C97)/(G96*K96/D96*D97))&gt;(6/4)),50%,((G96*J96/C96*C97)/((G96*K96/D96*D97)+(G96*J96/C96*C97)))),((G96*J96/C96*C97)/((G96*K96/D96*D97)+(G96*J96/C96*C97))))</f>
        <v>0.5286117069272287</v>
      </c>
      <c r="K97" s="18">
        <f t="shared" si="12"/>
        <v>0.4713882930727713</v>
      </c>
      <c r="L97" s="20">
        <f t="shared" si="13"/>
        <v>1.121393370805718</v>
      </c>
      <c r="M97" s="51">
        <f>IF(AND((B97-$B$2)&gt;123,OR(((U96*R96/C96*C97)/(U96*S96/D96*D97))&lt;(4/6),((U96*R96/C96*C97)/(U96*S96/D96*D97))&gt;(6/4))),1,0)</f>
        <v>0</v>
      </c>
      <c r="N97" s="51">
        <f>IF(AND((B97-$B$2)&gt;123,OR(((U96*R96/C96*C97)/(U96*S96/D96*D97))&lt;(4/6),((U96*R96/C96*C97)/(U96*S96/D96*D97))&gt;(6/4))),COUNTIF($M$2:M97,1),0)</f>
        <v>0</v>
      </c>
      <c r="O97" s="51">
        <f>IF(OR((ROW(N97)-MATCH(MAX($N$2:N97),$N$2:N97,0))=1,(ROW(N97)-MATCH(MAX($N$2:N97),$N$2:N97,0))&gt;123),IF(OR(((U96*R96/C96*C97)/(U96*S96/D96*D97))&lt;(4/6),((U96*R96/C96*C97)/(U96*S96/D96*D97))&gt;(6/4)),1,0),0)</f>
        <v>0</v>
      </c>
      <c r="P97" s="47">
        <f>IF(O97=1,U96/2/C97,P96)</f>
        <v>4.3501846435871965</v>
      </c>
      <c r="Q97" s="47">
        <f>IF(O97=1,U96/2/D97,Q96)</f>
        <v>71.65890361877463</v>
      </c>
      <c r="R97" s="41">
        <f>P97*C97/U96</f>
        <v>0.52753898045126146</v>
      </c>
      <c r="S97" s="41">
        <f>Q97*D97/U96</f>
        <v>0.47043169166608018</v>
      </c>
      <c r="T97" s="41">
        <f t="shared" si="19"/>
        <v>1.1213933708057171</v>
      </c>
      <c r="U97" s="42">
        <f>P97*C97+Q97*D97</f>
        <v>21744.335256611681</v>
      </c>
      <c r="V97" s="25">
        <f>B97</f>
        <v>41059</v>
      </c>
      <c r="W97">
        <f>C97/C$2</f>
        <v>1.1494310175995419</v>
      </c>
      <c r="X97">
        <f>D97/D$2</f>
        <v>1.0250025080616265</v>
      </c>
      <c r="Y97">
        <f t="shared" si="20"/>
        <v>1.087216762830584</v>
      </c>
      <c r="AA97" s="15">
        <f t="shared" si="21"/>
        <v>-3.2427285697363972E-3</v>
      </c>
      <c r="AB97" s="15">
        <f t="shared" si="22"/>
        <v>-6.6510962082466651E-4</v>
      </c>
      <c r="AC97" s="15">
        <f t="shared" si="23"/>
        <v>-2.029327882658527E-3</v>
      </c>
    </row>
    <row r="98" spans="1:29" x14ac:dyDescent="0.4">
      <c r="A98" s="43">
        <f t="shared" si="14"/>
        <v>2012</v>
      </c>
      <c r="B98" s="53">
        <v>41060</v>
      </c>
      <c r="C98" s="45">
        <v>2632.0419999999999</v>
      </c>
      <c r="D98" s="45">
        <f>VLOOKUP(B98,'H11001.CSI  中证全债'!$A$2:$B$2792,2,0)</f>
        <v>143.18270000000001</v>
      </c>
      <c r="E98" s="14">
        <f t="shared" si="15"/>
        <v>0</v>
      </c>
      <c r="F98" s="14">
        <f>IF(AND((B98-$B$2)&gt;123,OR(((G97*J97/C97*C98)/(G97*K97/D97*D98))&lt;(4/6),((G97*J97/C97*C98)/(G97*K97/D97*D98))&gt;(6/4))),COUNTIF($E$2:E98,1),0)</f>
        <v>0</v>
      </c>
      <c r="G98" s="21">
        <f t="shared" si="16"/>
        <v>21710.183988852459</v>
      </c>
      <c r="H98" s="12">
        <f t="shared" si="17"/>
        <v>4.3501846435871965</v>
      </c>
      <c r="I98" s="12">
        <f t="shared" si="18"/>
        <v>71.65890361877463</v>
      </c>
      <c r="J98" s="15">
        <f>IF(OR((ROW(F98)-MATCH(MAX($F$2:F98),$F$2:F98,0))=1,(ROW(F98)-MATCH(MAX($F$2:F98),$F$2:F98,0))&gt;123),IF(OR(((G97*J97/C97*C98)/(G97*K97/D97*D98))&lt;(4/6),((G97*J97/C97*C98)/(G97*K97/D97*D98))&gt;(6/4)),50%,((G97*J97/C97*C98)/((G97*K97/D97*D98)+(G97*J97/C97*C98)))),((G97*J97/C97*C98)/((G97*K97/D97*D98)+(G97*J97/C97*C98))))</f>
        <v>0.52739620703148848</v>
      </c>
      <c r="K98" s="18">
        <f t="shared" si="12"/>
        <v>0.47260379296851152</v>
      </c>
      <c r="L98" s="20">
        <f t="shared" si="13"/>
        <v>1.1159373134075283</v>
      </c>
      <c r="M98" s="51">
        <f>IF(AND((B98-$B$2)&gt;123,OR(((U97*R97/C97*C98)/(U97*S97/D97*D98))&lt;(4/6),((U97*R97/C97*C98)/(U97*S97/D97*D98))&gt;(6/4))),1,0)</f>
        <v>0</v>
      </c>
      <c r="N98" s="51">
        <f>IF(AND((B98-$B$2)&gt;123,OR(((U97*R97/C97*C98)/(U97*S97/D97*D98))&lt;(4/6),((U97*R97/C97*C98)/(U97*S97/D97*D98))&gt;(6/4))),COUNTIF($M$2:M98,1),0)</f>
        <v>0</v>
      </c>
      <c r="O98" s="51">
        <f>IF(OR((ROW(N98)-MATCH(MAX($N$2:N98),$N$2:N98,0))=1,(ROW(N98)-MATCH(MAX($N$2:N98),$N$2:N98,0))&gt;123),IF(OR(((U97*R97/C97*C98)/(U97*S97/D97*D98))&lt;(4/6),((U97*R97/C97*C98)/(U97*S97/D97*D98))&gt;(6/4)),1,0),0)</f>
        <v>0</v>
      </c>
      <c r="P98" s="47">
        <f>IF(O98=1,U97/2/C98,P97)</f>
        <v>4.3501846435871965</v>
      </c>
      <c r="Q98" s="47">
        <f>IF(O98=1,U97/2/D98,Q97)</f>
        <v>71.65890361877463</v>
      </c>
      <c r="R98" s="41">
        <f>P98*C98/U97</f>
        <v>0.52656788789140074</v>
      </c>
      <c r="S98" s="41">
        <f>Q98*D98/U97</f>
        <v>0.47186152982331919</v>
      </c>
      <c r="T98" s="41">
        <f t="shared" si="19"/>
        <v>1.1159373134075274</v>
      </c>
      <c r="U98" s="42">
        <f>P98*C98+Q98*D98</f>
        <v>21710.183988852456</v>
      </c>
      <c r="V98" s="25">
        <f>B98</f>
        <v>41060</v>
      </c>
      <c r="W98">
        <f>C98/C$2</f>
        <v>1.1449868689676532</v>
      </c>
      <c r="X98">
        <f>D98/D$2</f>
        <v>1.0260315299175922</v>
      </c>
      <c r="Y98">
        <f t="shared" si="20"/>
        <v>1.0855091994426227</v>
      </c>
      <c r="AA98" s="15">
        <f t="shared" si="21"/>
        <v>-3.8663900345841107E-3</v>
      </c>
      <c r="AB98" s="15">
        <f t="shared" si="22"/>
        <v>1.003921305433364E-3</v>
      </c>
      <c r="AC98" s="15">
        <f t="shared" si="23"/>
        <v>-1.5705822852800644E-3</v>
      </c>
    </row>
    <row r="99" spans="1:29" x14ac:dyDescent="0.4">
      <c r="A99" s="43">
        <f t="shared" si="14"/>
        <v>2012</v>
      </c>
      <c r="B99" s="53">
        <v>41061</v>
      </c>
      <c r="C99" s="45">
        <v>2632.998</v>
      </c>
      <c r="D99" s="45">
        <f>VLOOKUP(B99,'H11001.CSI  中证全债'!$A$2:$B$2792,2,0)</f>
        <v>143.1782</v>
      </c>
      <c r="E99" s="14">
        <f t="shared" si="15"/>
        <v>0</v>
      </c>
      <c r="F99" s="14">
        <f>IF(AND((B99-$B$2)&gt;123,OR(((G98*J98/C98*C99)/(G98*K98/D98*D99))&lt;(4/6),((G98*J98/C98*C99)/(G98*K98/D98*D99))&gt;(6/4))),COUNTIF($E$2:E99,1),0)</f>
        <v>0</v>
      </c>
      <c r="G99" s="21">
        <f t="shared" si="16"/>
        <v>21714.020300305445</v>
      </c>
      <c r="H99" s="12">
        <f t="shared" si="17"/>
        <v>4.3501846435871965</v>
      </c>
      <c r="I99" s="12">
        <f t="shared" si="18"/>
        <v>71.65890361877463</v>
      </c>
      <c r="J99" s="15">
        <f>IF(OR((ROW(F99)-MATCH(MAX($F$2:F99),$F$2:F99,0))=1,(ROW(F99)-MATCH(MAX($F$2:F99),$F$2:F99,0))&gt;123),IF(OR(((G98*J98/C98*C99)/(G98*K98/D98*D99))&lt;(4/6),((G98*J98/C98*C99)/(G98*K98/D98*D99))&gt;(6/4)),50%,((G98*J98/C98*C99)/((G98*K98/D98*D99)+(G98*J98/C98*C99)))),((G98*J98/C98*C99)/((G98*K98/D98*D99)+(G98*J98/C98*C99))))</f>
        <v>0.52749455456826144</v>
      </c>
      <c r="K99" s="18">
        <f t="shared" si="12"/>
        <v>0.47250544543173856</v>
      </c>
      <c r="L99" s="20">
        <f t="shared" si="13"/>
        <v>1.1163777257345218</v>
      </c>
      <c r="M99" s="51">
        <f>IF(AND((B99-$B$2)&gt;123,OR(((U98*R98/C98*C99)/(U98*S98/D98*D99))&lt;(4/6),((U98*R98/C98*C99)/(U98*S98/D98*D99))&gt;(6/4))),1,0)</f>
        <v>0</v>
      </c>
      <c r="N99" s="51">
        <f>IF(AND((B99-$B$2)&gt;123,OR(((U98*R98/C98*C99)/(U98*S98/D98*D99))&lt;(4/6),((U98*R98/C98*C99)/(U98*S98/D98*D99))&gt;(6/4))),COUNTIF($M$2:M99,1),0)</f>
        <v>0</v>
      </c>
      <c r="O99" s="51">
        <f>IF(OR((ROW(N99)-MATCH(MAX($N$2:N99),$N$2:N99,0))=1,(ROW(N99)-MATCH(MAX($N$2:N99),$N$2:N99,0))&gt;123),IF(OR(((U98*R98/C98*C99)/(U98*S98/D98*D99))&lt;(4/6),((U98*R98/C98*C99)/(U98*S98/D98*D99))&gt;(6/4)),1,0),0)</f>
        <v>0</v>
      </c>
      <c r="P99" s="47">
        <f>IF(O99=1,U98/2/C99,P98)</f>
        <v>4.3501846435871965</v>
      </c>
      <c r="Q99" s="47">
        <f>IF(O99=1,U98/2/D99,Q98)</f>
        <v>71.65890361877463</v>
      </c>
      <c r="R99" s="41">
        <f>P99*C99/U98</f>
        <v>0.52758776581889444</v>
      </c>
      <c r="S99" s="41">
        <f>Q99*D99/U98</f>
        <v>0.4725889397979236</v>
      </c>
      <c r="T99" s="41">
        <f t="shared" si="19"/>
        <v>1.1163777257345211</v>
      </c>
      <c r="U99" s="42">
        <f>P99*C99+Q99*D99</f>
        <v>21714.020300305441</v>
      </c>
      <c r="V99" s="25">
        <f>B99</f>
        <v>41061</v>
      </c>
      <c r="W99">
        <f>C99/C$2</f>
        <v>1.1454027466195802</v>
      </c>
      <c r="X99">
        <f>D99/D$2</f>
        <v>1.0259992834109637</v>
      </c>
      <c r="Y99">
        <f t="shared" si="20"/>
        <v>1.0857010150152722</v>
      </c>
      <c r="AA99" s="15">
        <f t="shared" si="21"/>
        <v>3.6321608849698706E-4</v>
      </c>
      <c r="AB99" s="15">
        <f t="shared" si="22"/>
        <v>-3.1428377869735513E-5</v>
      </c>
      <c r="AC99" s="15">
        <f t="shared" si="23"/>
        <v>1.7670561681826236E-4</v>
      </c>
    </row>
    <row r="100" spans="1:29" x14ac:dyDescent="0.4">
      <c r="A100" s="43">
        <f t="shared" si="14"/>
        <v>2012</v>
      </c>
      <c r="B100" s="53">
        <v>41064</v>
      </c>
      <c r="C100" s="45">
        <v>2559.0259999999998</v>
      </c>
      <c r="D100" s="45">
        <f>VLOOKUP(B100,'H11001.CSI  中证全债'!$A$2:$B$2792,2,0)</f>
        <v>143.25069999999999</v>
      </c>
      <c r="E100" s="14">
        <f t="shared" si="15"/>
        <v>0</v>
      </c>
      <c r="F100" s="14">
        <f>IF(AND((B100-$B$2)&gt;123,OR(((G99*J99/C99*C100)/(G99*K99/D99*D100))&lt;(4/6),((G99*J99/C99*C100)/(G99*K99/D99*D100))&gt;(6/4))),COUNTIF($E$2:E100,1),0)</f>
        <v>0</v>
      </c>
      <c r="G100" s="21">
        <f t="shared" si="16"/>
        <v>21397.423712362372</v>
      </c>
      <c r="H100" s="12">
        <f t="shared" si="17"/>
        <v>4.3501846435871965</v>
      </c>
      <c r="I100" s="12">
        <f t="shared" si="18"/>
        <v>71.65890361877463</v>
      </c>
      <c r="J100" s="15">
        <f>IF(OR((ROW(F100)-MATCH(MAX($F$2:F100),$F$2:F100,0))=1,(ROW(F100)-MATCH(MAX($F$2:F100),$F$2:F100,0))&gt;123),IF(OR(((G99*J99/C99*C100)/(G99*K99/D99*D100))&lt;(4/6),((G99*J99/C99*C100)/(G99*K99/D99*D100))&gt;(6/4)),50%,((G99*J99/C99*C100)/((G99*K99/D99*D100)+(G99*J99/C99*C100)))),((G99*J99/C99*C100)/((G99*K99/D99*D100)+(G99*J99/C99*C100))))</f>
        <v>0.52026055834510199</v>
      </c>
      <c r="K100" s="18">
        <f t="shared" si="12"/>
        <v>0.47973944165489801</v>
      </c>
      <c r="L100" s="20">
        <f t="shared" si="13"/>
        <v>1.084464843145736</v>
      </c>
      <c r="M100" s="51">
        <f>IF(AND((B100-$B$2)&gt;123,OR(((U99*R99/C99*C100)/(U99*S99/D99*D100))&lt;(4/6),((U99*R99/C99*C100)/(U99*S99/D99*D100))&gt;(6/4))),1,0)</f>
        <v>0</v>
      </c>
      <c r="N100" s="51">
        <f>IF(AND((B100-$B$2)&gt;123,OR(((U99*R99/C99*C100)/(U99*S99/D99*D100))&lt;(4/6),((U99*R99/C99*C100)/(U99*S99/D99*D100))&gt;(6/4))),COUNTIF($M$2:M100,1),0)</f>
        <v>0</v>
      </c>
      <c r="O100" s="51">
        <f>IF(OR((ROW(N100)-MATCH(MAX($N$2:N100),$N$2:N100,0))=1,(ROW(N100)-MATCH(MAX($N$2:N100),$N$2:N100,0))&gt;123),IF(OR(((U99*R99/C99*C100)/(U99*S99/D99*D100))&lt;(4/6),((U99*R99/C99*C100)/(U99*S99/D99*D100))&gt;(6/4)),1,0),0)</f>
        <v>0</v>
      </c>
      <c r="P100" s="47">
        <f>IF(O100=1,U99/2/C100,P99)</f>
        <v>4.3501846435871965</v>
      </c>
      <c r="Q100" s="47">
        <f>IF(O100=1,U99/2/D100,Q99)</f>
        <v>71.65890361877463</v>
      </c>
      <c r="R100" s="41">
        <f>P100*C100/U99</f>
        <v>0.51267501152625239</v>
      </c>
      <c r="S100" s="41">
        <f>Q100*D100/U99</f>
        <v>0.47274470423506065</v>
      </c>
      <c r="T100" s="41">
        <f t="shared" si="19"/>
        <v>1.084464843145736</v>
      </c>
      <c r="U100" s="42">
        <f>P100*C100+Q100*D100</f>
        <v>21397.423712362368</v>
      </c>
      <c r="V100" s="25">
        <f>B100</f>
        <v>41064</v>
      </c>
      <c r="W100">
        <f>C100/C$2</f>
        <v>1.1132235607740368</v>
      </c>
      <c r="X100">
        <f>D100/D$2</f>
        <v>1.0265188104621998</v>
      </c>
      <c r="Y100">
        <f t="shared" si="20"/>
        <v>1.0698711856181184</v>
      </c>
      <c r="AA100" s="15">
        <f t="shared" si="21"/>
        <v>-2.8094210477942028E-2</v>
      </c>
      <c r="AB100" s="15">
        <f t="shared" si="22"/>
        <v>5.0636200203668658E-4</v>
      </c>
      <c r="AC100" s="15">
        <f t="shared" si="23"/>
        <v>-1.4580284238687069E-2</v>
      </c>
    </row>
    <row r="101" spans="1:29" x14ac:dyDescent="0.4">
      <c r="A101" s="43">
        <f t="shared" si="14"/>
        <v>2012</v>
      </c>
      <c r="B101" s="53">
        <v>41065</v>
      </c>
      <c r="C101" s="45">
        <v>2558.8420000000001</v>
      </c>
      <c r="D101" s="45">
        <f>VLOOKUP(B101,'H11001.CSI  中证全债'!$A$2:$B$2792,2,0)</f>
        <v>143.1825</v>
      </c>
      <c r="E101" s="14">
        <f t="shared" si="15"/>
        <v>0</v>
      </c>
      <c r="F101" s="14">
        <f>IF(AND((B101-$B$2)&gt;123,OR(((G100*J100/C100*C101)/(G100*K100/D100*D101))&lt;(4/6),((G100*J100/C100*C101)/(G100*K100/D100*D101))&gt;(6/4))),COUNTIF($E$2:E101,1),0)</f>
        <v>0</v>
      </c>
      <c r="G101" s="21">
        <f t="shared" si="16"/>
        <v>21391.736141161153</v>
      </c>
      <c r="H101" s="12">
        <f t="shared" si="17"/>
        <v>4.3501846435871965</v>
      </c>
      <c r="I101" s="12">
        <f t="shared" si="18"/>
        <v>71.65890361877463</v>
      </c>
      <c r="J101" s="15">
        <f>IF(OR((ROW(F101)-MATCH(MAX($F$2:F101),$F$2:F101,0))=1,(ROW(F101)-MATCH(MAX($F$2:F101),$F$2:F101,0))&gt;123),IF(OR(((G100*J100/C100*C101)/(G100*K100/D100*D101))&lt;(4/6),((G100*J100/C100*C101)/(G100*K100/D100*D101))&gt;(6/4)),50%,((G100*J100/C100*C101)/((G100*K100/D100*D101)+(G100*J100/C100*C101)))),((G100*J100/C100*C101)/((G100*K100/D100*D101)+(G100*J100/C100*C101))))</f>
        <v>0.52036146576935738</v>
      </c>
      <c r="K101" s="18">
        <f t="shared" si="12"/>
        <v>0.47963853423064262</v>
      </c>
      <c r="L101" s="20">
        <f t="shared" si="13"/>
        <v>1.0849033775070549</v>
      </c>
      <c r="M101" s="51">
        <f>IF(AND((B101-$B$2)&gt;123,OR(((U100*R100/C100*C101)/(U100*S100/D100*D101))&lt;(4/6),((U100*R100/C100*C101)/(U100*S100/D100*D101))&gt;(6/4))),1,0)</f>
        <v>0</v>
      </c>
      <c r="N101" s="51">
        <f>IF(AND((B101-$B$2)&gt;123,OR(((U100*R100/C100*C101)/(U100*S100/D100*D101))&lt;(4/6),((U100*R100/C100*C101)/(U100*S100/D100*D101))&gt;(6/4))),COUNTIF($M$2:M101,1),0)</f>
        <v>0</v>
      </c>
      <c r="O101" s="51">
        <f>IF(OR((ROW(N101)-MATCH(MAX($N$2:N101),$N$2:N101,0))=1,(ROW(N101)-MATCH(MAX($N$2:N101),$N$2:N101,0))&gt;123),IF(OR(((U100*R100/C100*C101)/(U100*S100/D100*D101))&lt;(4/6),((U100*R100/C100*C101)/(U100*S100/D100*D101))&gt;(6/4)),1,0),0)</f>
        <v>0</v>
      </c>
      <c r="P101" s="47">
        <f>IF(O101=1,U100/2/C101,P100)</f>
        <v>4.3501846435871965</v>
      </c>
      <c r="Q101" s="47">
        <f>IF(O101=1,U100/2/D101,Q100)</f>
        <v>71.65890361877463</v>
      </c>
      <c r="R101" s="41">
        <f>P101*C101/U100</f>
        <v>0.52022315038491096</v>
      </c>
      <c r="S101" s="41">
        <f>Q101*D101/U100</f>
        <v>0.47951104326018962</v>
      </c>
      <c r="T101" s="41">
        <f t="shared" si="19"/>
        <v>1.0849033775070542</v>
      </c>
      <c r="U101" s="42">
        <f>P101*C101+Q101*D101</f>
        <v>21391.736141161149</v>
      </c>
      <c r="V101" s="25">
        <f>B101</f>
        <v>41065</v>
      </c>
      <c r="W101">
        <f>C101/C$2</f>
        <v>1.1131435173765951</v>
      </c>
      <c r="X101">
        <f>D101/D$2</f>
        <v>1.0260300967395197</v>
      </c>
      <c r="Y101">
        <f t="shared" si="20"/>
        <v>1.0695868070580574</v>
      </c>
      <c r="AA101" s="15">
        <f t="shared" si="21"/>
        <v>-7.190235659948474E-5</v>
      </c>
      <c r="AB101" s="15">
        <f t="shared" si="22"/>
        <v>-4.7608842400082008E-4</v>
      </c>
      <c r="AC101" s="15">
        <f t="shared" si="23"/>
        <v>-2.6580635489936721E-4</v>
      </c>
    </row>
    <row r="102" spans="1:29" x14ac:dyDescent="0.4">
      <c r="A102" s="43">
        <f t="shared" si="14"/>
        <v>2012</v>
      </c>
      <c r="B102" s="53">
        <v>41066</v>
      </c>
      <c r="C102" s="45">
        <v>2557.4009999999998</v>
      </c>
      <c r="D102" s="45">
        <f>VLOOKUP(B102,'H11001.CSI  中证全债'!$A$2:$B$2792,2,0)</f>
        <v>143.2182</v>
      </c>
      <c r="E102" s="14">
        <f t="shared" si="15"/>
        <v>0</v>
      </c>
      <c r="F102" s="14">
        <f>IF(AND((B102-$B$2)&gt;123,OR(((G101*J101/C101*C102)/(G101*K101/D101*D102))&lt;(4/6),((G101*J101/C101*C102)/(G101*K101/D101*D102))&gt;(6/4))),COUNTIF($E$2:E102,1),0)</f>
        <v>0</v>
      </c>
      <c r="G102" s="21">
        <f t="shared" si="16"/>
        <v>21388.02574794893</v>
      </c>
      <c r="H102" s="12">
        <f t="shared" si="17"/>
        <v>4.3501846435871965</v>
      </c>
      <c r="I102" s="12">
        <f t="shared" si="18"/>
        <v>71.65890361877463</v>
      </c>
      <c r="J102" s="15">
        <f>IF(OR((ROW(F102)-MATCH(MAX($F$2:F102),$F$2:F102,0))=1,(ROW(F102)-MATCH(MAX($F$2:F102),$F$2:F102,0))&gt;123),IF(OR(((G101*J101/C101*C102)/(G101*K101/D101*D102))&lt;(4/6),((G101*J101/C101*C102)/(G101*K101/D101*D102))&gt;(6/4)),50%,((G101*J101/C101*C102)/((G101*K101/D101*D102)+(G101*J101/C101*C102)))),((G101*J101/C101*C102)/((G101*K101/D101*D102)+(G101*J101/C101*C102))))</f>
        <v>0.52015864805854861</v>
      </c>
      <c r="K102" s="18">
        <f t="shared" si="12"/>
        <v>0.47984135194145139</v>
      </c>
      <c r="L102" s="20">
        <f t="shared" si="13"/>
        <v>1.0840221376377261</v>
      </c>
      <c r="M102" s="51">
        <f>IF(AND((B102-$B$2)&gt;123,OR(((U101*R101/C101*C102)/(U101*S101/D101*D102))&lt;(4/6),((U101*R101/C101*C102)/(U101*S101/D101*D102))&gt;(6/4))),1,0)</f>
        <v>0</v>
      </c>
      <c r="N102" s="51">
        <f>IF(AND((B102-$B$2)&gt;123,OR(((U101*R101/C101*C102)/(U101*S101/D101*D102))&lt;(4/6),((U101*R101/C101*C102)/(U101*S101/D101*D102))&gt;(6/4))),COUNTIF($M$2:M102,1),0)</f>
        <v>0</v>
      </c>
      <c r="O102" s="51">
        <f>IF(OR((ROW(N102)-MATCH(MAX($N$2:N102),$N$2:N102,0))=1,(ROW(N102)-MATCH(MAX($N$2:N102),$N$2:N102,0))&gt;123),IF(OR(((U101*R101/C101*C102)/(U101*S101/D101*D102))&lt;(4/6),((U101*R101/C101*C102)/(U101*S101/D101*D102))&gt;(6/4)),1,0),0)</f>
        <v>0</v>
      </c>
      <c r="P102" s="47">
        <f>IF(O102=1,U101/2/C102,P101)</f>
        <v>4.3501846435871965</v>
      </c>
      <c r="Q102" s="47">
        <f>IF(O102=1,U101/2/D102,Q101)</f>
        <v>71.65890361877463</v>
      </c>
      <c r="R102" s="41">
        <f>P102*C102/U101</f>
        <v>0.52006842662423858</v>
      </c>
      <c r="S102" s="41">
        <f>Q102*D102/U101</f>
        <v>0.47975812353570463</v>
      </c>
      <c r="T102" s="41">
        <f t="shared" si="19"/>
        <v>1.0840221376377257</v>
      </c>
      <c r="U102" s="42">
        <f>P102*C102+Q102*D102</f>
        <v>21388.02574794893</v>
      </c>
      <c r="V102" s="25">
        <f>B102</f>
        <v>41066</v>
      </c>
      <c r="W102">
        <f>C102/C$2</f>
        <v>1.1125166557694539</v>
      </c>
      <c r="X102">
        <f>D102/D$2</f>
        <v>1.0262859190254388</v>
      </c>
      <c r="Y102">
        <f t="shared" si="20"/>
        <v>1.0694012873974466</v>
      </c>
      <c r="AA102" s="15">
        <f t="shared" si="21"/>
        <v>-5.6314536028434503E-4</v>
      </c>
      <c r="AB102" s="15">
        <f t="shared" si="22"/>
        <v>2.4933214603750642E-4</v>
      </c>
      <c r="AC102" s="15">
        <f t="shared" si="23"/>
        <v>-1.7344984005662756E-4</v>
      </c>
    </row>
    <row r="103" spans="1:29" x14ac:dyDescent="0.4">
      <c r="A103" s="43">
        <f t="shared" si="14"/>
        <v>2012</v>
      </c>
      <c r="B103" s="53">
        <v>41067</v>
      </c>
      <c r="C103" s="45">
        <v>2542.1840000000002</v>
      </c>
      <c r="D103" s="45">
        <f>VLOOKUP(B103,'H11001.CSI  中证全债'!$A$2:$B$2792,2,0)</f>
        <v>143.3058</v>
      </c>
      <c r="E103" s="14">
        <f t="shared" si="15"/>
        <v>0</v>
      </c>
      <c r="F103" s="14">
        <f>IF(AND((B103-$B$2)&gt;123,OR(((G102*J102/C102*C103)/(G102*K102/D102*D103))&lt;(4/6),((G102*J102/C102*C103)/(G102*K102/D102*D103))&gt;(6/4))),COUNTIF($E$2:E103,1),0)</f>
        <v>0</v>
      </c>
      <c r="G103" s="21">
        <f t="shared" si="16"/>
        <v>21328.10630818447</v>
      </c>
      <c r="H103" s="12">
        <f t="shared" si="17"/>
        <v>4.3501846435871965</v>
      </c>
      <c r="I103" s="12">
        <f t="shared" si="18"/>
        <v>71.65890361877463</v>
      </c>
      <c r="J103" s="15">
        <f>IF(OR((ROW(F103)-MATCH(MAX($F$2:F103),$F$2:F103,0))=1,(ROW(F103)-MATCH(MAX($F$2:F103),$F$2:F103,0))&gt;123),IF(OR(((G102*J102/C102*C103)/(G102*K102/D102*D103))&lt;(4/6),((G102*J102/C102*C103)/(G102*K102/D102*D103))&gt;(6/4)),50%,((G102*J102/C102*C103)/((G102*K102/D102*D103)+(G102*J102/C102*C103)))),((G102*J102/C102*C103)/((G102*K102/D102*D103)+(G102*J102/C102*C103))))</f>
        <v>0.5185162544754055</v>
      </c>
      <c r="K103" s="18">
        <f t="shared" si="12"/>
        <v>0.4814837455245945</v>
      </c>
      <c r="L103" s="20">
        <f t="shared" si="13"/>
        <v>1.0769133107711928</v>
      </c>
      <c r="M103" s="51">
        <f>IF(AND((B103-$B$2)&gt;123,OR(((U102*R102/C102*C103)/(U102*S102/D102*D103))&lt;(4/6),((U102*R102/C102*C103)/(U102*S102/D102*D103))&gt;(6/4))),1,0)</f>
        <v>0</v>
      </c>
      <c r="N103" s="51">
        <f>IF(AND((B103-$B$2)&gt;123,OR(((U102*R102/C102*C103)/(U102*S102/D102*D103))&lt;(4/6),((U102*R102/C102*C103)/(U102*S102/D102*D103))&gt;(6/4))),COUNTIF($M$2:M103,1),0)</f>
        <v>0</v>
      </c>
      <c r="O103" s="51">
        <f>IF(OR((ROW(N103)-MATCH(MAX($N$2:N103),$N$2:N103,0))=1,(ROW(N103)-MATCH(MAX($N$2:N103),$N$2:N103,0))&gt;123),IF(OR(((U102*R102/C102*C103)/(U102*S102/D102*D103))&lt;(4/6),((U102*R102/C102*C103)/(U102*S102/D102*D103))&gt;(6/4)),1,0),0)</f>
        <v>0</v>
      </c>
      <c r="P103" s="47">
        <f>IF(O103=1,U102/2/C103,P102)</f>
        <v>4.3501846435871965</v>
      </c>
      <c r="Q103" s="47">
        <f>IF(O103=1,U102/2/D103,Q102)</f>
        <v>71.65890361877463</v>
      </c>
      <c r="R103" s="41">
        <f>P103*C103/U102</f>
        <v>0.51706360971786314</v>
      </c>
      <c r="S103" s="41">
        <f>Q103*D103/U102</f>
        <v>0.4801348488743139</v>
      </c>
      <c r="T103" s="41">
        <f t="shared" si="19"/>
        <v>1.0769133107711917</v>
      </c>
      <c r="U103" s="42">
        <f>P103*C103+Q103*D103</f>
        <v>21328.10630818447</v>
      </c>
      <c r="V103" s="25">
        <f>B103</f>
        <v>41067</v>
      </c>
      <c r="W103">
        <f>C103/C$2</f>
        <v>1.1058969797973075</v>
      </c>
      <c r="X103">
        <f>D103/D$2</f>
        <v>1.0269136510211394</v>
      </c>
      <c r="Y103">
        <f t="shared" si="20"/>
        <v>1.0664053154092235</v>
      </c>
      <c r="AA103" s="15">
        <f t="shared" si="21"/>
        <v>-5.9501814537491482E-3</v>
      </c>
      <c r="AB103" s="15">
        <f t="shared" si="22"/>
        <v>6.116541054141944E-4</v>
      </c>
      <c r="AC103" s="15">
        <f t="shared" si="23"/>
        <v>-2.8015414078229606E-3</v>
      </c>
    </row>
    <row r="104" spans="1:29" x14ac:dyDescent="0.4">
      <c r="A104" s="43">
        <f t="shared" si="14"/>
        <v>2012</v>
      </c>
      <c r="B104" s="53">
        <v>41068</v>
      </c>
      <c r="C104" s="45">
        <v>2524.3290000000002</v>
      </c>
      <c r="D104" s="45">
        <f>VLOOKUP(B104,'H11001.CSI  中证全债'!$A$2:$B$2792,2,0)</f>
        <v>143.7159</v>
      </c>
      <c r="E104" s="14">
        <f t="shared" si="15"/>
        <v>0</v>
      </c>
      <c r="F104" s="14">
        <f>IF(AND((B104-$B$2)&gt;123,OR(((G103*J103/C103*C104)/(G103*K103/D103*D104))&lt;(4/6),((G103*J103/C103*C104)/(G103*K103/D103*D104))&gt;(6/4))),COUNTIF($E$2:E104,1),0)</f>
        <v>0</v>
      </c>
      <c r="G104" s="21">
        <f t="shared" si="16"/>
        <v>21279.821077747278</v>
      </c>
      <c r="H104" s="12">
        <f t="shared" si="17"/>
        <v>4.3501846435871965</v>
      </c>
      <c r="I104" s="12">
        <f t="shared" si="18"/>
        <v>71.65890361877463</v>
      </c>
      <c r="J104" s="15">
        <f>IF(OR((ROW(F104)-MATCH(MAX($F$2:F104),$F$2:F104,0))=1,(ROW(F104)-MATCH(MAX($F$2:F104),$F$2:F104,0))&gt;123),IF(OR(((G103*J103/C103*C104)/(G103*K103/D103*D104))&lt;(4/6),((G103*J103/C103*C104)/(G103*K103/D103*D104))&gt;(6/4)),50%,((G103*J103/C103*C104)/((G103*K103/D103*D104)+(G103*J103/C103*C104)))),((G103*J103/C103*C104)/((G103*K103/D103*D104)+(G103*J103/C103*C104))))</f>
        <v>0.51604274354755675</v>
      </c>
      <c r="K104" s="18">
        <f t="shared" si="12"/>
        <v>0.48395725645244325</v>
      </c>
      <c r="L104" s="20">
        <f t="shared" si="13"/>
        <v>1.0662981837080201</v>
      </c>
      <c r="M104" s="51">
        <f>IF(AND((B104-$B$2)&gt;123,OR(((U103*R103/C103*C104)/(U103*S103/D103*D104))&lt;(4/6),((U103*R103/C103*C104)/(U103*S103/D103*D104))&gt;(6/4))),1,0)</f>
        <v>0</v>
      </c>
      <c r="N104" s="51">
        <f>IF(AND((B104-$B$2)&gt;123,OR(((U103*R103/C103*C104)/(U103*S103/D103*D104))&lt;(4/6),((U103*R103/C103*C104)/(U103*S103/D103*D104))&gt;(6/4))),COUNTIF($M$2:M104,1),0)</f>
        <v>0</v>
      </c>
      <c r="O104" s="51">
        <f>IF(OR((ROW(N104)-MATCH(MAX($N$2:N104),$N$2:N104,0))=1,(ROW(N104)-MATCH(MAX($N$2:N104),$N$2:N104,0))&gt;123),IF(OR(((U103*R103/C103*C104)/(U103*S103/D103*D104))&lt;(4/6),((U103*R103/C103*C104)/(U103*S103/D103*D104))&gt;(6/4)),1,0),0)</f>
        <v>0</v>
      </c>
      <c r="P104" s="47">
        <f>IF(O104=1,U103/2/C104,P103)</f>
        <v>4.3501846435871965</v>
      </c>
      <c r="Q104" s="47">
        <f>IF(O104=1,U103/2/D104,Q103)</f>
        <v>71.65890361877463</v>
      </c>
      <c r="R104" s="41">
        <f>P104*C104/U103</f>
        <v>0.51487446154316341</v>
      </c>
      <c r="S104" s="41">
        <f>Q104*D104/U103</f>
        <v>0.48286161358045587</v>
      </c>
      <c r="T104" s="41">
        <f t="shared" si="19"/>
        <v>1.066298183708019</v>
      </c>
      <c r="U104" s="42">
        <f>P104*C104+Q104*D104</f>
        <v>21279.821077747278</v>
      </c>
      <c r="V104" s="25">
        <f>B104</f>
        <v>41068</v>
      </c>
      <c r="W104">
        <f>C104/C$2</f>
        <v>1.0981297251161826</v>
      </c>
      <c r="X104">
        <f>D104/D$2</f>
        <v>1.0298523826585453</v>
      </c>
      <c r="Y104">
        <f t="shared" si="20"/>
        <v>1.0639910538873638</v>
      </c>
      <c r="AA104" s="15">
        <f t="shared" si="21"/>
        <v>-7.0234884650363094E-3</v>
      </c>
      <c r="AB104" s="15">
        <f t="shared" si="22"/>
        <v>2.861712505704439E-3</v>
      </c>
      <c r="AC104" s="15">
        <f t="shared" si="23"/>
        <v>-2.2639248763808295E-3</v>
      </c>
    </row>
    <row r="105" spans="1:29" x14ac:dyDescent="0.4">
      <c r="A105" s="43">
        <f t="shared" si="14"/>
        <v>2012</v>
      </c>
      <c r="B105" s="53">
        <v>41071</v>
      </c>
      <c r="C105" s="45">
        <v>2558.2649999999999</v>
      </c>
      <c r="D105" s="45">
        <f>VLOOKUP(B105,'H11001.CSI  中证全债'!$A$2:$B$2792,2,0)</f>
        <v>143.60470000000001</v>
      </c>
      <c r="E105" s="14">
        <f t="shared" si="15"/>
        <v>0</v>
      </c>
      <c r="F105" s="14">
        <f>IF(AND((B105-$B$2)&gt;123,OR(((G104*J104/C104*C105)/(G104*K104/D104*D105))&lt;(4/6),((G104*J104/C104*C105)/(G104*K104/D104*D105))&gt;(6/4))),COUNTIF($E$2:E105,1),0)</f>
        <v>0</v>
      </c>
      <c r="G105" s="21">
        <f t="shared" si="16"/>
        <v>21419.480473729644</v>
      </c>
      <c r="H105" s="12">
        <f t="shared" si="17"/>
        <v>4.3501846435871965</v>
      </c>
      <c r="I105" s="12">
        <f t="shared" si="18"/>
        <v>71.65890361877463</v>
      </c>
      <c r="J105" s="15">
        <f>IF(OR((ROW(F105)-MATCH(MAX($F$2:F105),$F$2:F105,0))=1,(ROW(F105)-MATCH(MAX($F$2:F105),$F$2:F105,0))&gt;123),IF(OR(((G104*J104/C104*C105)/(G104*K104/D104*D105))&lt;(4/6),((G104*J104/C104*C105)/(G104*K104/D104*D105))&gt;(6/4)),50%,((G104*J104/C104*C105)/((G104*K104/D104*D105)+(G104*J104/C104*C105)))),((G104*J104/C104*C105)/((G104*K104/D104*D105)+(G104*J104/C104*C105))))</f>
        <v>0.519570263661432</v>
      </c>
      <c r="K105" s="18">
        <f t="shared" si="12"/>
        <v>0.480429736338568</v>
      </c>
      <c r="L105" s="20">
        <f t="shared" si="13"/>
        <v>1.0814698266205589</v>
      </c>
      <c r="M105" s="51">
        <f>IF(AND((B105-$B$2)&gt;123,OR(((U104*R104/C104*C105)/(U104*S104/D104*D105))&lt;(4/6),((U104*R104/C104*C105)/(U104*S104/D104*D105))&gt;(6/4))),1,0)</f>
        <v>0</v>
      </c>
      <c r="N105" s="51">
        <f>IF(AND((B105-$B$2)&gt;123,OR(((U104*R104/C104*C105)/(U104*S104/D104*D105))&lt;(4/6),((U104*R104/C104*C105)/(U104*S104/D104*D105))&gt;(6/4))),COUNTIF($M$2:M105,1),0)</f>
        <v>0</v>
      </c>
      <c r="O105" s="51">
        <f>IF(OR((ROW(N105)-MATCH(MAX($N$2:N105),$N$2:N105,0))=1,(ROW(N105)-MATCH(MAX($N$2:N105),$N$2:N105,0))&gt;123),IF(OR(((U104*R104/C104*C105)/(U104*S104/D104*D105))&lt;(4/6),((U104*R104/C104*C105)/(U104*S104/D104*D105))&gt;(6/4)),1,0),0)</f>
        <v>0</v>
      </c>
      <c r="P105" s="47">
        <f>IF(O105=1,U104/2/C105,P104)</f>
        <v>4.3501846435871965</v>
      </c>
      <c r="Q105" s="47">
        <f>IF(O105=1,U104/2/D105,Q104)</f>
        <v>71.65890361877463</v>
      </c>
      <c r="R105" s="41">
        <f>P105*C105/U104</f>
        <v>0.52298020159879688</v>
      </c>
      <c r="S105" s="41">
        <f>Q105*D105/U104</f>
        <v>0.48358279512340824</v>
      </c>
      <c r="T105" s="41">
        <f t="shared" si="19"/>
        <v>1.0814698266205576</v>
      </c>
      <c r="U105" s="42">
        <f>P105*C105+Q105*D105</f>
        <v>21419.480473729644</v>
      </c>
      <c r="V105" s="25">
        <f>B105</f>
        <v>41071</v>
      </c>
      <c r="W105">
        <f>C105/C$2</f>
        <v>1.11289251172266</v>
      </c>
      <c r="X105">
        <f>D105/D$2</f>
        <v>1.0290555356503046</v>
      </c>
      <c r="Y105">
        <f t="shared" si="20"/>
        <v>1.0709740236864822</v>
      </c>
      <c r="AA105" s="15">
        <f t="shared" si="21"/>
        <v>1.3443572529571179E-2</v>
      </c>
      <c r="AB105" s="15">
        <f t="shared" si="22"/>
        <v>-7.7374876405456039E-4</v>
      </c>
      <c r="AC105" s="15">
        <f t="shared" si="23"/>
        <v>6.5629967222051722E-3</v>
      </c>
    </row>
    <row r="106" spans="1:29" x14ac:dyDescent="0.4">
      <c r="A106" s="43">
        <f t="shared" si="14"/>
        <v>2012</v>
      </c>
      <c r="B106" s="53">
        <v>41072</v>
      </c>
      <c r="C106" s="45">
        <v>2540.1779999999999</v>
      </c>
      <c r="D106" s="45">
        <f>VLOOKUP(B106,'H11001.CSI  中证全债'!$A$2:$B$2792,2,0)</f>
        <v>143.5438</v>
      </c>
      <c r="E106" s="14">
        <f t="shared" si="15"/>
        <v>0</v>
      </c>
      <c r="F106" s="14">
        <f>IF(AND((B106-$B$2)&gt;123,OR(((G105*J105/C105*C106)/(G105*K105/D105*D106))&lt;(4/6),((G105*J105/C105*C106)/(G105*K105/D105*D106))&gt;(6/4))),COUNTIF($E$2:E106,1),0)</f>
        <v>0</v>
      </c>
      <c r="G106" s="21">
        <f t="shared" si="16"/>
        <v>21336.434656850703</v>
      </c>
      <c r="H106" s="12">
        <f t="shared" si="17"/>
        <v>4.3501846435871965</v>
      </c>
      <c r="I106" s="12">
        <f t="shared" si="18"/>
        <v>71.65890361877463</v>
      </c>
      <c r="J106" s="15">
        <f>IF(OR((ROW(F106)-MATCH(MAX($F$2:F106),$F$2:F106,0))=1,(ROW(F106)-MATCH(MAX($F$2:F106),$F$2:F106,0))&gt;123),IF(OR(((G105*J105/C105*C106)/(G105*K105/D105*D106))&lt;(4/6),((G105*J105/C105*C106)/(G105*K105/D105*D106))&gt;(6/4)),50%,((G105*J105/C105*C106)/((G105*K105/D105*D106)+(G105*J105/C105*C106)))),((G105*J105/C105*C106)/((G105*K105/D105*D106)+(G105*J105/C105*C106))))</f>
        <v>0.51790486579865547</v>
      </c>
      <c r="K106" s="18">
        <f t="shared" si="12"/>
        <v>0.48209513420134453</v>
      </c>
      <c r="L106" s="20">
        <f t="shared" si="13"/>
        <v>1.0742793881473924</v>
      </c>
      <c r="M106" s="51">
        <f>IF(AND((B106-$B$2)&gt;123,OR(((U105*R105/C105*C106)/(U105*S105/D105*D106))&lt;(4/6),((U105*R105/C105*C106)/(U105*S105/D105*D106))&gt;(6/4))),1,0)</f>
        <v>0</v>
      </c>
      <c r="N106" s="51">
        <f>IF(AND((B106-$B$2)&gt;123,OR(((U105*R105/C105*C106)/(U105*S105/D105*D106))&lt;(4/6),((U105*R105/C105*C106)/(U105*S105/D105*D106))&gt;(6/4))),COUNTIF($M$2:M106,1),0)</f>
        <v>0</v>
      </c>
      <c r="O106" s="51">
        <f>IF(OR((ROW(N106)-MATCH(MAX($N$2:N106),$N$2:N106,0))=1,(ROW(N106)-MATCH(MAX($N$2:N106),$N$2:N106,0))&gt;123),IF(OR(((U105*R105/C105*C106)/(U105*S105/D105*D106))&lt;(4/6),((U105*R105/C105*C106)/(U105*S105/D105*D106))&gt;(6/4)),1,0),0)</f>
        <v>0</v>
      </c>
      <c r="P106" s="47">
        <f>IF(O106=1,U105/2/C106,P105)</f>
        <v>4.3501846435871965</v>
      </c>
      <c r="Q106" s="47">
        <f>IF(O106=1,U105/2/D106,Q105)</f>
        <v>71.65890361877463</v>
      </c>
      <c r="R106" s="41">
        <f>P106*C106/U105</f>
        <v>0.51589688840169734</v>
      </c>
      <c r="S106" s="41">
        <f>Q106*D106/U105</f>
        <v>0.480225995298456</v>
      </c>
      <c r="T106" s="41">
        <f t="shared" si="19"/>
        <v>1.0742793881473913</v>
      </c>
      <c r="U106" s="42">
        <f>P106*C106+Q106*D106</f>
        <v>21336.434656850699</v>
      </c>
      <c r="V106" s="25">
        <f>B106</f>
        <v>41072</v>
      </c>
      <c r="W106">
        <f>C106/C$2</f>
        <v>1.1050243327578038</v>
      </c>
      <c r="X106">
        <f>D106/D$2</f>
        <v>1.0286191329272663</v>
      </c>
      <c r="Y106">
        <f t="shared" si="20"/>
        <v>1.0668217328425349</v>
      </c>
      <c r="AA106" s="15">
        <f t="shared" si="21"/>
        <v>-7.0700259746352412E-3</v>
      </c>
      <c r="AB106" s="15">
        <f t="shared" si="22"/>
        <v>-4.2408082743816689E-4</v>
      </c>
      <c r="AC106" s="15">
        <f t="shared" si="23"/>
        <v>-3.8771162998467723E-3</v>
      </c>
    </row>
    <row r="107" spans="1:29" x14ac:dyDescent="0.4">
      <c r="A107" s="43">
        <f t="shared" si="14"/>
        <v>2012</v>
      </c>
      <c r="B107" s="53">
        <v>41073</v>
      </c>
      <c r="C107" s="45">
        <v>2580.636</v>
      </c>
      <c r="D107" s="45">
        <f>VLOOKUP(B107,'H11001.CSI  中证全债'!$A$2:$B$2792,2,0)</f>
        <v>143.4333</v>
      </c>
      <c r="E107" s="14">
        <f t="shared" si="15"/>
        <v>0</v>
      </c>
      <c r="F107" s="14">
        <f>IF(AND((B107-$B$2)&gt;123,OR(((G106*J106/C106*C107)/(G106*K106/D106*D107))&lt;(4/6),((G106*J106/C106*C107)/(G106*K106/D106*D107))&gt;(6/4))),COUNTIF($E$2:E107,1),0)</f>
        <v>0</v>
      </c>
      <c r="G107" s="21">
        <f t="shared" si="16"/>
        <v>21504.516118311076</v>
      </c>
      <c r="H107" s="12">
        <f t="shared" si="17"/>
        <v>4.3501846435871965</v>
      </c>
      <c r="I107" s="12">
        <f t="shared" si="18"/>
        <v>71.65890361877463</v>
      </c>
      <c r="J107" s="15">
        <f>IF(OR((ROW(F107)-MATCH(MAX($F$2:F107),$F$2:F107,0))=1,(ROW(F107)-MATCH(MAX($F$2:F107),$F$2:F107,0))&gt;123),IF(OR(((G106*J106/C106*C107)/(G106*K106/D106*D107))&lt;(4/6),((G106*J106/C106*C107)/(G106*K106/D106*D107))&gt;(6/4)),50%,((G106*J106/C106*C107)/((G106*K106/D106*D107)+(G106*J106/C106*C107)))),((G106*J106/C106*C107)/((G106*K106/D106*D107)+(G106*J106/C106*C107))))</f>
        <v>0.52204118595949989</v>
      </c>
      <c r="K107" s="18">
        <f t="shared" si="12"/>
        <v>0.47795881404050011</v>
      </c>
      <c r="L107" s="20">
        <f t="shared" si="13"/>
        <v>1.0922304822592193</v>
      </c>
      <c r="M107" s="51">
        <f>IF(AND((B107-$B$2)&gt;123,OR(((U106*R106/C106*C107)/(U106*S106/D106*D107))&lt;(4/6),((U106*R106/C106*C107)/(U106*S106/D106*D107))&gt;(6/4))),1,0)</f>
        <v>0</v>
      </c>
      <c r="N107" s="51">
        <f>IF(AND((B107-$B$2)&gt;123,OR(((U106*R106/C106*C107)/(U106*S106/D106*D107))&lt;(4/6),((U106*R106/C106*C107)/(U106*S106/D106*D107))&gt;(6/4))),COUNTIF($M$2:M107,1),0)</f>
        <v>0</v>
      </c>
      <c r="O107" s="51">
        <f>IF(OR((ROW(N107)-MATCH(MAX($N$2:N107),$N$2:N107,0))=1,(ROW(N107)-MATCH(MAX($N$2:N107),$N$2:N107,0))&gt;123),IF(OR(((U106*R106/C106*C107)/(U106*S106/D106*D107))&lt;(4/6),((U106*R106/C106*C107)/(U106*S106/D106*D107))&gt;(6/4)),1,0),0)</f>
        <v>0</v>
      </c>
      <c r="P107" s="47">
        <f>IF(O107=1,U106/2/C107,P106)</f>
        <v>4.3501846435871965</v>
      </c>
      <c r="Q107" s="47">
        <f>IF(O107=1,U106/2/D107,Q106)</f>
        <v>71.65890361877463</v>
      </c>
      <c r="R107" s="41">
        <f>P107*C107/U106</f>
        <v>0.52615365586788732</v>
      </c>
      <c r="S107" s="41">
        <f>Q107*D107/U106</f>
        <v>0.48172401742493759</v>
      </c>
      <c r="T107" s="41">
        <f t="shared" si="19"/>
        <v>1.0922304822592175</v>
      </c>
      <c r="U107" s="42">
        <f>P107*C107+Q107*D107</f>
        <v>21504.516118311076</v>
      </c>
      <c r="V107" s="25">
        <f>B107</f>
        <v>41073</v>
      </c>
      <c r="W107">
        <f>C107/C$2</f>
        <v>1.1226243097888289</v>
      </c>
      <c r="X107">
        <f>D107/D$2</f>
        <v>1.0278273020422788</v>
      </c>
      <c r="Y107">
        <f t="shared" si="20"/>
        <v>1.0752258059155537</v>
      </c>
      <c r="AA107" s="15">
        <f t="shared" si="21"/>
        <v>1.5927230296459483E-2</v>
      </c>
      <c r="AB107" s="15">
        <f t="shared" si="22"/>
        <v>-7.6979987989733711E-4</v>
      </c>
      <c r="AC107" s="15">
        <f t="shared" si="23"/>
        <v>7.8776732928249604E-3</v>
      </c>
    </row>
    <row r="108" spans="1:29" x14ac:dyDescent="0.4">
      <c r="A108" s="43">
        <f t="shared" si="14"/>
        <v>2012</v>
      </c>
      <c r="B108" s="53">
        <v>41074</v>
      </c>
      <c r="C108" s="45">
        <v>2560.4209999999998</v>
      </c>
      <c r="D108" s="45">
        <f>VLOOKUP(B108,'H11001.CSI  中证全债'!$A$2:$B$2792,2,0)</f>
        <v>143.36420000000001</v>
      </c>
      <c r="E108" s="14">
        <f t="shared" si="15"/>
        <v>0</v>
      </c>
      <c r="F108" s="14">
        <f>IF(AND((B108-$B$2)&gt;123,OR(((G107*J107/C107*C108)/(G107*K107/D107*D108))&lt;(4/6),((G107*J107/C107*C108)/(G107*K107/D107*D108))&gt;(6/4))),COUNTIF($E$2:E108,1),0)</f>
        <v>0</v>
      </c>
      <c r="G108" s="21">
        <f t="shared" si="16"/>
        <v>21411.625505500902</v>
      </c>
      <c r="H108" s="12">
        <f t="shared" si="17"/>
        <v>4.3501846435871965</v>
      </c>
      <c r="I108" s="12">
        <f t="shared" si="18"/>
        <v>71.65890361877463</v>
      </c>
      <c r="J108" s="15">
        <f>IF(OR((ROW(F108)-MATCH(MAX($F$2:F108),$F$2:F108,0))=1,(ROW(F108)-MATCH(MAX($F$2:F108),$F$2:F108,0))&gt;123),IF(OR(((G107*J107/C107*C108)/(G107*K107/D107*D108))&lt;(4/6),((G107*J107/C107*C108)/(G107*K107/D107*D108))&gt;(6/4)),50%,((G107*J107/C107*C108)/((G107*K107/D107*D108)+(G107*J107/C107*C108)))),((G107*J107/C107*C108)/((G107*K107/D107*D108)+(G107*J107/C107*C108))))</f>
        <v>0.52019890374304445</v>
      </c>
      <c r="K108" s="18">
        <f t="shared" si="12"/>
        <v>0.47980109625695555</v>
      </c>
      <c r="L108" s="20">
        <f t="shared" si="13"/>
        <v>1.0841969887131189</v>
      </c>
      <c r="M108" s="51">
        <f>IF(AND((B108-$B$2)&gt;123,OR(((U107*R107/C107*C108)/(U107*S107/D107*D108))&lt;(4/6),((U107*R107/C107*C108)/(U107*S107/D107*D108))&gt;(6/4))),1,0)</f>
        <v>0</v>
      </c>
      <c r="N108" s="51">
        <f>IF(AND((B108-$B$2)&gt;123,OR(((U107*R107/C107*C108)/(U107*S107/D107*D108))&lt;(4/6),((U107*R107/C107*C108)/(U107*S107/D107*D108))&gt;(6/4))),COUNTIF($M$2:M108,1),0)</f>
        <v>0</v>
      </c>
      <c r="O108" s="51">
        <f>IF(OR((ROW(N108)-MATCH(MAX($N$2:N108),$N$2:N108,0))=1,(ROW(N108)-MATCH(MAX($N$2:N108),$N$2:N108,0))&gt;123),IF(OR(((U107*R107/C107*C108)/(U107*S107/D107*D108))&lt;(4/6),((U107*R107/C107*C108)/(U107*S107/D107*D108))&gt;(6/4)),1,0),0)</f>
        <v>0</v>
      </c>
      <c r="P108" s="47">
        <f>IF(O108=1,U107/2/C108,P107)</f>
        <v>4.3501846435871965</v>
      </c>
      <c r="Q108" s="47">
        <f>IF(O108=1,U107/2/D108,Q107)</f>
        <v>71.65890361877463</v>
      </c>
      <c r="R108" s="41">
        <f>P108*C108/U107</f>
        <v>0.51795185969489999</v>
      </c>
      <c r="S108" s="41">
        <f>Q108*D108/U107</f>
        <v>0.47772855402382236</v>
      </c>
      <c r="T108" s="41">
        <f t="shared" si="19"/>
        <v>1.0841969887131173</v>
      </c>
      <c r="U108" s="42">
        <f>P108*C108+Q108*D108</f>
        <v>21411.625505500902</v>
      </c>
      <c r="V108" s="25">
        <f>B108</f>
        <v>41074</v>
      </c>
      <c r="W108">
        <f>C108/C$2</f>
        <v>1.1138304115318174</v>
      </c>
      <c r="X108">
        <f>D108/D$2</f>
        <v>1.027332139018273</v>
      </c>
      <c r="Y108">
        <f t="shared" si="20"/>
        <v>1.0705812752750452</v>
      </c>
      <c r="AA108" s="15">
        <f t="shared" si="21"/>
        <v>-7.8333403083580277E-3</v>
      </c>
      <c r="AB108" s="15">
        <f t="shared" si="22"/>
        <v>-4.8175702573949319E-4</v>
      </c>
      <c r="AC108" s="15">
        <f t="shared" si="23"/>
        <v>-4.3195862812775987E-3</v>
      </c>
    </row>
    <row r="109" spans="1:29" x14ac:dyDescent="0.4">
      <c r="A109" s="43">
        <f t="shared" si="14"/>
        <v>2012</v>
      </c>
      <c r="B109" s="53">
        <v>41075</v>
      </c>
      <c r="C109" s="45">
        <v>2568.0540000000001</v>
      </c>
      <c r="D109" s="45">
        <f>VLOOKUP(B109,'H11001.CSI  中证全债'!$A$2:$B$2792,2,0)</f>
        <v>143.42160000000001</v>
      </c>
      <c r="E109" s="14">
        <f t="shared" si="15"/>
        <v>0</v>
      </c>
      <c r="F109" s="14">
        <f>IF(AND((B109-$B$2)&gt;123,OR(((G108*J108/C108*C109)/(G108*K108/D108*D109))&lt;(4/6),((G108*J108/C108*C109)/(G108*K108/D108*D109))&gt;(6/4))),COUNTIF($E$2:E109,1),0)</f>
        <v>0</v>
      </c>
      <c r="G109" s="21">
        <f t="shared" si="16"/>
        <v>21448.94368595312</v>
      </c>
      <c r="H109" s="12">
        <f t="shared" si="17"/>
        <v>4.3501846435871965</v>
      </c>
      <c r="I109" s="12">
        <f t="shared" si="18"/>
        <v>71.65890361877463</v>
      </c>
      <c r="J109" s="15">
        <f>IF(OR((ROW(F109)-MATCH(MAX($F$2:F109),$F$2:F109,0))=1,(ROW(F109)-MATCH(MAX($F$2:F109),$F$2:F109,0))&gt;123),IF(OR(((G108*J108/C108*C109)/(G108*K108/D108*D109))&lt;(4/6),((G108*J108/C108*C109)/(G108*K108/D108*D109))&gt;(6/4)),50%,((G108*J108/C108*C109)/((G108*K108/D108*D109)+(G108*J108/C108*C109)))),((G108*J108/C108*C109)/((G108*K108/D108*D109)+(G108*J108/C108*C109))))</f>
        <v>0.52084192295301168</v>
      </c>
      <c r="K109" s="18">
        <f t="shared" si="12"/>
        <v>0.47915807704698832</v>
      </c>
      <c r="L109" s="20">
        <f t="shared" si="13"/>
        <v>1.0869939335321601</v>
      </c>
      <c r="M109" s="51">
        <f>IF(AND((B109-$B$2)&gt;123,OR(((U108*R108/C108*C109)/(U108*S108/D108*D109))&lt;(4/6),((U108*R108/C108*C109)/(U108*S108/D108*D109))&gt;(6/4))),1,0)</f>
        <v>0</v>
      </c>
      <c r="N109" s="51">
        <f>IF(AND((B109-$B$2)&gt;123,OR(((U108*R108/C108*C109)/(U108*S108/D108*D109))&lt;(4/6),((U108*R108/C108*C109)/(U108*S108/D108*D109))&gt;(6/4))),COUNTIF($M$2:M109,1),0)</f>
        <v>0</v>
      </c>
      <c r="O109" s="51">
        <f>IF(OR((ROW(N109)-MATCH(MAX($N$2:N109),$N$2:N109,0))=1,(ROW(N109)-MATCH(MAX($N$2:N109),$N$2:N109,0))&gt;123),IF(OR(((U108*R108/C108*C109)/(U108*S108/D108*D109))&lt;(4/6),((U108*R108/C108*C109)/(U108*S108/D108*D109))&gt;(6/4)),1,0),0)</f>
        <v>0</v>
      </c>
      <c r="P109" s="47">
        <f>IF(O109=1,U108/2/C109,P108)</f>
        <v>4.3501846435871965</v>
      </c>
      <c r="Q109" s="47">
        <f>IF(O109=1,U108/2/D109,Q108)</f>
        <v>71.65890361877463</v>
      </c>
      <c r="R109" s="41">
        <f>P109*C109/U108</f>
        <v>0.52174969489507372</v>
      </c>
      <c r="S109" s="41">
        <f>Q109*D109/U108</f>
        <v>0.47999319848976679</v>
      </c>
      <c r="T109" s="41">
        <f t="shared" si="19"/>
        <v>1.0869939335321586</v>
      </c>
      <c r="U109" s="42">
        <f>P109*C109+Q109*D109</f>
        <v>21448.943685953123</v>
      </c>
      <c r="V109" s="25">
        <f>B109</f>
        <v>41075</v>
      </c>
      <c r="W109">
        <f>C109/C$2</f>
        <v>1.1171509074702675</v>
      </c>
      <c r="X109">
        <f>D109/D$2</f>
        <v>1.0277434611250449</v>
      </c>
      <c r="Y109">
        <f t="shared" si="20"/>
        <v>1.0724471842976562</v>
      </c>
      <c r="AA109" s="15">
        <f t="shared" si="21"/>
        <v>2.9811503655061689E-3</v>
      </c>
      <c r="AB109" s="15">
        <f t="shared" si="22"/>
        <v>4.0037889514965563E-4</v>
      </c>
      <c r="AC109" s="15">
        <f t="shared" si="23"/>
        <v>1.7428933848404604E-3</v>
      </c>
    </row>
    <row r="110" spans="1:29" x14ac:dyDescent="0.4">
      <c r="A110" s="43">
        <f t="shared" si="14"/>
        <v>2012</v>
      </c>
      <c r="B110" s="53">
        <v>41078</v>
      </c>
      <c r="C110" s="45">
        <v>2581.212</v>
      </c>
      <c r="D110" s="45">
        <f>VLOOKUP(B110,'H11001.CSI  中证全债'!$A$2:$B$2792,2,0)</f>
        <v>143.33500000000001</v>
      </c>
      <c r="E110" s="14">
        <f t="shared" si="15"/>
        <v>0</v>
      </c>
      <c r="F110" s="14">
        <f>IF(AND((B110-$B$2)&gt;123,OR(((G109*J109/C109*C110)/(G109*K109/D109*D110))&lt;(4/6),((G109*J109/C109*C110)/(G109*K109/D109*D110))&gt;(6/4))),COUNTIF($E$2:E110,1),0)</f>
        <v>0</v>
      </c>
      <c r="G110" s="21">
        <f t="shared" si="16"/>
        <v>21499.977754440053</v>
      </c>
      <c r="H110" s="12">
        <f t="shared" si="17"/>
        <v>4.3501846435871965</v>
      </c>
      <c r="I110" s="12">
        <f t="shared" si="18"/>
        <v>71.65890361877463</v>
      </c>
      <c r="J110" s="15">
        <f>IF(OR((ROW(F110)-MATCH(MAX($F$2:F110),$F$2:F110,0))=1,(ROW(F110)-MATCH(MAX($F$2:F110),$F$2:F110,0))&gt;123),IF(OR(((G109*J109/C109*C110)/(G109*K109/D109*D110))&lt;(4/6),((G109*J109/C109*C110)/(G109*K109/D109*D110))&gt;(6/4)),50%,((G109*J109/C109*C110)/((G109*K109/D109*D110)+(G109*J109/C109*C110)))),((G109*J109/C109*C110)/((G109*K109/D109*D110)+(G109*J109/C109*C110))))</f>
        <v>0.52226792662258004</v>
      </c>
      <c r="K110" s="18">
        <f t="shared" si="12"/>
        <v>0.47773207337741996</v>
      </c>
      <c r="L110" s="20">
        <f t="shared" si="13"/>
        <v>1.0932234943538648</v>
      </c>
      <c r="M110" s="51">
        <f>IF(AND((B110-$B$2)&gt;123,OR(((U109*R109/C109*C110)/(U109*S109/D109*D110))&lt;(4/6),((U109*R109/C109*C110)/(U109*S109/D109*D110))&gt;(6/4))),1,0)</f>
        <v>0</v>
      </c>
      <c r="N110" s="51">
        <f>IF(AND((B110-$B$2)&gt;123,OR(((U109*R109/C109*C110)/(U109*S109/D109*D110))&lt;(4/6),((U109*R109/C109*C110)/(U109*S109/D109*D110))&gt;(6/4))),COUNTIF($M$2:M110,1),0)</f>
        <v>0</v>
      </c>
      <c r="O110" s="51">
        <f>IF(OR((ROW(N110)-MATCH(MAX($N$2:N110),$N$2:N110,0))=1,(ROW(N110)-MATCH(MAX($N$2:N110),$N$2:N110,0))&gt;123),IF(OR(((U109*R109/C109*C110)/(U109*S109/D109*D110))&lt;(4/6),((U109*R109/C109*C110)/(U109*S109/D109*D110))&gt;(6/4)),1,0),0)</f>
        <v>0</v>
      </c>
      <c r="P110" s="47">
        <f>IF(O110=1,U109/2/C110,P109)</f>
        <v>4.3501846435871965</v>
      </c>
      <c r="Q110" s="47">
        <f>IF(O110=1,U109/2/D110,Q109)</f>
        <v>71.65890361877463</v>
      </c>
      <c r="R110" s="41">
        <f>P110*C110/U109</f>
        <v>0.52351057323147721</v>
      </c>
      <c r="S110" s="41">
        <f>Q110*D110/U109</f>
        <v>0.47886875459156869</v>
      </c>
      <c r="T110" s="41">
        <f t="shared" si="19"/>
        <v>1.093223494353863</v>
      </c>
      <c r="U110" s="42">
        <f>P110*C110+Q110*D110</f>
        <v>21499.977754440057</v>
      </c>
      <c r="V110" s="25">
        <f>B110</f>
        <v>41078</v>
      </c>
      <c r="W110">
        <f>C110/C$2</f>
        <v>1.1228748804242996</v>
      </c>
      <c r="X110">
        <f>D110/D$2</f>
        <v>1.0271228950197062</v>
      </c>
      <c r="Y110">
        <f t="shared" si="20"/>
        <v>1.0749988877220029</v>
      </c>
      <c r="AA110" s="15">
        <f t="shared" si="21"/>
        <v>5.1237240338404266E-3</v>
      </c>
      <c r="AB110" s="15">
        <f t="shared" si="22"/>
        <v>-6.0381420929633833E-4</v>
      </c>
      <c r="AC110" s="15">
        <f t="shared" si="23"/>
        <v>2.3793278230459514E-3</v>
      </c>
    </row>
    <row r="111" spans="1:29" x14ac:dyDescent="0.4">
      <c r="A111" s="43">
        <f t="shared" si="14"/>
        <v>2012</v>
      </c>
      <c r="B111" s="53">
        <v>41079</v>
      </c>
      <c r="C111" s="45">
        <v>2558.6210000000001</v>
      </c>
      <c r="D111" s="45">
        <f>VLOOKUP(B111,'H11001.CSI  中证全债'!$A$2:$B$2792,2,0)</f>
        <v>143.30779999999999</v>
      </c>
      <c r="E111" s="14">
        <f t="shared" si="15"/>
        <v>0</v>
      </c>
      <c r="F111" s="14">
        <f>IF(AND((B111-$B$2)&gt;123,OR(((G110*J110/C110*C111)/(G110*K110/D110*D111))&lt;(4/6),((G110*J110/C110*C111)/(G110*K110/D110*D111))&gt;(6/4))),COUNTIF($E$2:E111,1),0)</f>
        <v>0</v>
      </c>
      <c r="G111" s="21">
        <f t="shared" si="16"/>
        <v>21399.753610978343</v>
      </c>
      <c r="H111" s="12">
        <f t="shared" si="17"/>
        <v>4.3501846435871965</v>
      </c>
      <c r="I111" s="12">
        <f t="shared" si="18"/>
        <v>71.65890361877463</v>
      </c>
      <c r="J111" s="15">
        <f>IF(OR((ROW(F111)-MATCH(MAX($F$2:F111),$F$2:F111,0))=1,(ROW(F111)-MATCH(MAX($F$2:F111),$F$2:F111,0))&gt;123),IF(OR(((G110*J110/C110*C111)/(G110*K110/D110*D111))&lt;(4/6),((G110*J110/C110*C111)/(G110*K110/D110*D111))&gt;(6/4)),50%,((G110*J110/C110*C111)/((G110*K110/D110*D111)+(G110*J110/C110*C111)))),((G110*J110/C110*C111)/((G110*K110/D110*D111)+(G110*J110/C110*C111))))</f>
        <v>0.52012158575740097</v>
      </c>
      <c r="K111" s="18">
        <f t="shared" si="12"/>
        <v>0.47987841424259903</v>
      </c>
      <c r="L111" s="20">
        <f t="shared" si="13"/>
        <v>1.0838611830005282</v>
      </c>
      <c r="M111" s="51">
        <f>IF(AND((B111-$B$2)&gt;123,OR(((U110*R110/C110*C111)/(U110*S110/D110*D111))&lt;(4/6),((U110*R110/C110*C111)/(U110*S110/D110*D111))&gt;(6/4))),1,0)</f>
        <v>0</v>
      </c>
      <c r="N111" s="51">
        <f>IF(AND((B111-$B$2)&gt;123,OR(((U110*R110/C110*C111)/(U110*S110/D110*D111))&lt;(4/6),((U110*R110/C110*C111)/(U110*S110/D110*D111))&gt;(6/4))),COUNTIF($M$2:M111,1),0)</f>
        <v>0</v>
      </c>
      <c r="O111" s="51">
        <f>IF(OR((ROW(N111)-MATCH(MAX($N$2:N111),$N$2:N111,0))=1,(ROW(N111)-MATCH(MAX($N$2:N111),$N$2:N111,0))&gt;123),IF(OR(((U110*R110/C110*C111)/(U110*S110/D110*D111))&lt;(4/6),((U110*R110/C110*C111)/(U110*S110/D110*D111))&gt;(6/4)),1,0),0)</f>
        <v>0</v>
      </c>
      <c r="P111" s="47">
        <f>IF(O111=1,U110/2/C111,P110)</f>
        <v>4.3501846435871965</v>
      </c>
      <c r="Q111" s="47">
        <f>IF(O111=1,U110/2/D111,Q110)</f>
        <v>71.65890361877463</v>
      </c>
      <c r="R111" s="41">
        <f>P111*C111/U110</f>
        <v>0.51769699067065833</v>
      </c>
      <c r="S111" s="41">
        <f>Q111*D111/U110</f>
        <v>0.47764141643811125</v>
      </c>
      <c r="T111" s="41">
        <f t="shared" si="19"/>
        <v>1.0838611830005265</v>
      </c>
      <c r="U111" s="42">
        <f>P111*C111+Q111*D111</f>
        <v>21399.753610978347</v>
      </c>
      <c r="V111" s="25">
        <f>B111</f>
        <v>41079</v>
      </c>
      <c r="W111">
        <f>C111/C$2</f>
        <v>1.1130473782959718</v>
      </c>
      <c r="X111">
        <f>D111/D$2</f>
        <v>1.0269279828018629</v>
      </c>
      <c r="Y111">
        <f t="shared" si="20"/>
        <v>1.0699876805489172</v>
      </c>
      <c r="AA111" s="15">
        <f t="shared" si="21"/>
        <v>-8.7520901034088272E-3</v>
      </c>
      <c r="AB111" s="15">
        <f t="shared" si="22"/>
        <v>-1.8976523528813072E-4</v>
      </c>
      <c r="AC111" s="15">
        <f t="shared" si="23"/>
        <v>-4.6615928912305815E-3</v>
      </c>
    </row>
    <row r="112" spans="1:29" x14ac:dyDescent="0.4">
      <c r="A112" s="43">
        <f t="shared" si="14"/>
        <v>2012</v>
      </c>
      <c r="B112" s="53">
        <v>41080</v>
      </c>
      <c r="C112" s="45">
        <v>2552.6109999999999</v>
      </c>
      <c r="D112" s="45">
        <f>VLOOKUP(B112,'H11001.CSI  中证全债'!$A$2:$B$2792,2,0)</f>
        <v>143.2784</v>
      </c>
      <c r="E112" s="14">
        <f t="shared" si="15"/>
        <v>0</v>
      </c>
      <c r="F112" s="14">
        <f>IF(AND((B112-$B$2)&gt;123,OR(((G111*J111/C111*C112)/(G111*K111/D111*D112))&lt;(4/6),((G111*J111/C111*C112)/(G111*K111/D111*D112))&gt;(6/4))),COUNTIF($E$2:E112,1),0)</f>
        <v>0</v>
      </c>
      <c r="G112" s="21">
        <f t="shared" si="16"/>
        <v>21371.502229503993</v>
      </c>
      <c r="H112" s="12">
        <f t="shared" si="17"/>
        <v>4.3501846435871965</v>
      </c>
      <c r="I112" s="12">
        <f t="shared" si="18"/>
        <v>71.65890361877463</v>
      </c>
      <c r="J112" s="15">
        <f>IF(OR((ROW(F112)-MATCH(MAX($F$2:F112),$F$2:F112,0))=1,(ROW(F112)-MATCH(MAX($F$2:F112),$F$2:F112,0))&gt;123),IF(OR(((G111*J111/C111*C112)/(G111*K111/D111*D112))&lt;(4/6),((G111*J111/C111*C112)/(G111*K111/D111*D112))&gt;(6/4)),50%,((G111*J111/C111*C112)/((G111*K111/D111*D112)+(G111*J111/C111*C112)))),((G111*J111/C111*C112)/((G111*K111/D111*D112)+(G111*J111/C111*C112))))</f>
        <v>0.5195858042174456</v>
      </c>
      <c r="K112" s="18">
        <f t="shared" si="12"/>
        <v>0.4804141957825544</v>
      </c>
      <c r="L112" s="20">
        <f t="shared" si="13"/>
        <v>1.0815371585160674</v>
      </c>
      <c r="M112" s="51">
        <f>IF(AND((B112-$B$2)&gt;123,OR(((U111*R111/C111*C112)/(U111*S111/D111*D112))&lt;(4/6),((U111*R111/C111*C112)/(U111*S111/D111*D112))&gt;(6/4))),1,0)</f>
        <v>0</v>
      </c>
      <c r="N112" s="51">
        <f>IF(AND((B112-$B$2)&gt;123,OR(((U111*R111/C111*C112)/(U111*S111/D111*D112))&lt;(4/6),((U111*R111/C111*C112)/(U111*S111/D111*D112))&gt;(6/4))),COUNTIF($M$2:M112,1),0)</f>
        <v>0</v>
      </c>
      <c r="O112" s="51">
        <f>IF(OR((ROW(N112)-MATCH(MAX($N$2:N112),$N$2:N112,0))=1,(ROW(N112)-MATCH(MAX($N$2:N112),$N$2:N112,0))&gt;123),IF(OR(((U111*R111/C111*C112)/(U111*S111/D111*D112))&lt;(4/6),((U111*R111/C111*C112)/(U111*S111/D111*D112))&gt;(6/4)),1,0),0)</f>
        <v>0</v>
      </c>
      <c r="P112" s="47">
        <f>IF(O112=1,U111/2/C112,P111)</f>
        <v>4.3501846435871965</v>
      </c>
      <c r="Q112" s="47">
        <f>IF(O112=1,U111/2/D112,Q111)</f>
        <v>71.65890361877463</v>
      </c>
      <c r="R112" s="41">
        <f>P112*C112/U111</f>
        <v>0.51889986095704832</v>
      </c>
      <c r="S112" s="41">
        <f>Q112*D112/U111</f>
        <v>0.47977996583030974</v>
      </c>
      <c r="T112" s="41">
        <f t="shared" si="19"/>
        <v>1.0815371585160658</v>
      </c>
      <c r="U112" s="42">
        <f>P112*C112+Q112*D112</f>
        <v>21371.502229503996</v>
      </c>
      <c r="V112" s="25">
        <f>B112</f>
        <v>41080</v>
      </c>
      <c r="W112">
        <f>C112/C$2</f>
        <v>1.1104329173251757</v>
      </c>
      <c r="X112">
        <f>D112/D$2</f>
        <v>1.0267173056252239</v>
      </c>
      <c r="Y112">
        <f t="shared" si="20"/>
        <v>1.0685751114751998</v>
      </c>
      <c r="AA112" s="15">
        <f t="shared" si="21"/>
        <v>-2.3489215479746139E-3</v>
      </c>
      <c r="AB112" s="15">
        <f t="shared" si="22"/>
        <v>-2.0515282489841358E-4</v>
      </c>
      <c r="AC112" s="15">
        <f t="shared" si="23"/>
        <v>-1.3201732126418841E-3</v>
      </c>
    </row>
    <row r="113" spans="1:29" x14ac:dyDescent="0.4">
      <c r="A113" s="43">
        <f t="shared" si="14"/>
        <v>2012</v>
      </c>
      <c r="B113" s="53">
        <v>41081</v>
      </c>
      <c r="C113" s="45">
        <v>2512.1849999999999</v>
      </c>
      <c r="D113" s="45">
        <f>VLOOKUP(B113,'H11001.CSI  中证全债'!$A$2:$B$2792,2,0)</f>
        <v>143.3212</v>
      </c>
      <c r="E113" s="14">
        <f t="shared" si="15"/>
        <v>0</v>
      </c>
      <c r="F113" s="14">
        <f>IF(AND((B113-$B$2)&gt;123,OR(((G112*J112/C112*C113)/(G112*K112/D112*D113))&lt;(4/6),((G112*J112/C112*C113)/(G112*K112/D112*D113))&gt;(6/4))),COUNTIF($E$2:E113,1),0)</f>
        <v>0</v>
      </c>
      <c r="G113" s="21">
        <f t="shared" si="16"/>
        <v>21198.708666177219</v>
      </c>
      <c r="H113" s="12">
        <f t="shared" si="17"/>
        <v>4.3501846435871965</v>
      </c>
      <c r="I113" s="12">
        <f t="shared" si="18"/>
        <v>71.65890361877463</v>
      </c>
      <c r="J113" s="15">
        <f>IF(OR((ROW(F113)-MATCH(MAX($F$2:F113),$F$2:F113,0))=1,(ROW(F113)-MATCH(MAX($F$2:F113),$F$2:F113,0))&gt;123),IF(OR(((G112*J112/C112*C113)/(G112*K112/D112*D113))&lt;(4/6),((G112*J112/C112*C113)/(G112*K112/D112*D113))&gt;(6/4)),50%,((G112*J112/C112*C113)/((G112*K112/D112*D113)+(G112*J112/C112*C113)))),((G112*J112/C112*C113)/((G112*K112/D112*D113)+(G112*J112/C112*C113))))</f>
        <v>0.51552520396143764</v>
      </c>
      <c r="K113" s="18">
        <f t="shared" si="12"/>
        <v>0.48447479603856236</v>
      </c>
      <c r="L113" s="20">
        <f t="shared" si="13"/>
        <v>1.0640908632951955</v>
      </c>
      <c r="M113" s="51">
        <f>IF(AND((B113-$B$2)&gt;123,OR(((U112*R112/C112*C113)/(U112*S112/D112*D113))&lt;(4/6),((U112*R112/C112*C113)/(U112*S112/D112*D113))&gt;(6/4))),1,0)</f>
        <v>0</v>
      </c>
      <c r="N113" s="51">
        <f>IF(AND((B113-$B$2)&gt;123,OR(((U112*R112/C112*C113)/(U112*S112/D112*D113))&lt;(4/6),((U112*R112/C112*C113)/(U112*S112/D112*D113))&gt;(6/4))),COUNTIF($M$2:M113,1),0)</f>
        <v>0</v>
      </c>
      <c r="O113" s="51">
        <f>IF(OR((ROW(N113)-MATCH(MAX($N$2:N113),$N$2:N113,0))=1,(ROW(N113)-MATCH(MAX($N$2:N113),$N$2:N113,0))&gt;123),IF(OR(((U112*R112/C112*C113)/(U112*S112/D112*D113))&lt;(4/6),((U112*R112/C112*C113)/(U112*S112/D112*D113))&gt;(6/4)),1,0),0)</f>
        <v>0</v>
      </c>
      <c r="P113" s="47">
        <f>IF(O113=1,U112/2/C113,P112)</f>
        <v>4.3501846435871965</v>
      </c>
      <c r="Q113" s="47">
        <f>IF(O113=1,U112/2/D113,Q112)</f>
        <v>71.65890361877463</v>
      </c>
      <c r="R113" s="41">
        <f>P113*C113/U112</f>
        <v>0.51135706285368299</v>
      </c>
      <c r="S113" s="41">
        <f>Q113*D113/U112</f>
        <v>0.4805577046965257</v>
      </c>
      <c r="T113" s="41">
        <f t="shared" si="19"/>
        <v>1.0640908632951942</v>
      </c>
      <c r="U113" s="42">
        <f>P113*C113+Q113*D113</f>
        <v>21198.708666177223</v>
      </c>
      <c r="V113" s="25">
        <f>B113</f>
        <v>41081</v>
      </c>
      <c r="W113">
        <f>C113/C$2</f>
        <v>1.0928468608850102</v>
      </c>
      <c r="X113">
        <f>D113/D$2</f>
        <v>1.0270240057327122</v>
      </c>
      <c r="Y113">
        <f t="shared" si="20"/>
        <v>1.0599354333088611</v>
      </c>
      <c r="AA113" s="15">
        <f t="shared" si="21"/>
        <v>-1.5837117367275999E-2</v>
      </c>
      <c r="AB113" s="15">
        <f t="shared" si="22"/>
        <v>2.9871913700874053E-4</v>
      </c>
      <c r="AC113" s="15">
        <f t="shared" si="23"/>
        <v>-8.0852324497913131E-3</v>
      </c>
    </row>
    <row r="114" spans="1:29" x14ac:dyDescent="0.4">
      <c r="A114" s="43">
        <f t="shared" si="14"/>
        <v>2012</v>
      </c>
      <c r="B114" s="53">
        <v>41085</v>
      </c>
      <c r="C114" s="45">
        <v>2456.518</v>
      </c>
      <c r="D114" s="45">
        <f>VLOOKUP(B114,'H11001.CSI  中证全债'!$A$2:$B$2792,2,0)</f>
        <v>143.4562</v>
      </c>
      <c r="E114" s="14">
        <f t="shared" si="15"/>
        <v>0</v>
      </c>
      <c r="F114" s="14">
        <f>IF(AND((B114-$B$2)&gt;123,OR(((G113*J113/C113*C114)/(G113*K113/D113*D114))&lt;(4/6),((G113*J113/C113*C114)/(G113*K113/D113*D114))&gt;(6/4))),COUNTIF($E$2:E114,1),0)</f>
        <v>0</v>
      </c>
      <c r="G114" s="21">
        <f t="shared" si="16"/>
        <v>20966.220889611184</v>
      </c>
      <c r="H114" s="12">
        <f t="shared" si="17"/>
        <v>4.3501846435871965</v>
      </c>
      <c r="I114" s="12">
        <f t="shared" si="18"/>
        <v>71.65890361877463</v>
      </c>
      <c r="J114" s="15">
        <f>IF(OR((ROW(F114)-MATCH(MAX($F$2:F114),$F$2:F114,0))=1,(ROW(F114)-MATCH(MAX($F$2:F114),$F$2:F114,0))&gt;123),IF(OR(((G113*J113/C113*C114)/(G113*K113/D113*D114))&lt;(4/6),((G113*J113/C113*C114)/(G113*K113/D113*D114))&gt;(6/4)),50%,((G113*J113/C113*C114)/((G113*K113/D113*D114)+(G113*J113/C113*C114)))),((G113*J113/C113*C114)/((G113*K113/D113*D114)+(G113*J113/C113*C114))))</f>
        <v>0.50969160997395713</v>
      </c>
      <c r="K114" s="18">
        <f t="shared" si="12"/>
        <v>0.49030839002604287</v>
      </c>
      <c r="L114" s="20">
        <f t="shared" si="13"/>
        <v>1.0395327111308144</v>
      </c>
      <c r="M114" s="51">
        <f>IF(AND((B114-$B$2)&gt;123,OR(((U113*R113/C113*C114)/(U113*S113/D113*D114))&lt;(4/6),((U113*R113/C113*C114)/(U113*S113/D113*D114))&gt;(6/4))),1,0)</f>
        <v>0</v>
      </c>
      <c r="N114" s="51">
        <f>IF(AND((B114-$B$2)&gt;123,OR(((U113*R113/C113*C114)/(U113*S113/D113*D114))&lt;(4/6),((U113*R113/C113*C114)/(U113*S113/D113*D114))&gt;(6/4))),COUNTIF($M$2:M114,1),0)</f>
        <v>0</v>
      </c>
      <c r="O114" s="51">
        <f>IF(OR((ROW(N114)-MATCH(MAX($N$2:N114),$N$2:N114,0))=1,(ROW(N114)-MATCH(MAX($N$2:N114),$N$2:N114,0))&gt;123),IF(OR(((U113*R113/C113*C114)/(U113*S113/D113*D114))&lt;(4/6),((U113*R113/C113*C114)/(U113*S113/D113*D114))&gt;(6/4)),1,0),0)</f>
        <v>0</v>
      </c>
      <c r="P114" s="47">
        <f>IF(O114=1,U113/2/C114,P113)</f>
        <v>4.3501846435871965</v>
      </c>
      <c r="Q114" s="47">
        <f>IF(O114=1,U113/2/D114,Q113)</f>
        <v>71.65890361877463</v>
      </c>
      <c r="R114" s="41">
        <f>P114*C114/U113</f>
        <v>0.5041017850934314</v>
      </c>
      <c r="S114" s="41">
        <f>Q114*D114/U113</f>
        <v>0.48493114232554052</v>
      </c>
      <c r="T114" s="41">
        <f t="shared" si="19"/>
        <v>1.0395327111308132</v>
      </c>
      <c r="U114" s="42">
        <f>P114*C114+Q114*D114</f>
        <v>20966.220889611192</v>
      </c>
      <c r="V114" s="25">
        <f>B114</f>
        <v>41085</v>
      </c>
      <c r="W114">
        <f>C114/C$2</f>
        <v>1.0686306880295533</v>
      </c>
      <c r="X114">
        <f>D114/D$2</f>
        <v>1.0279914009315656</v>
      </c>
      <c r="Y114">
        <f t="shared" si="20"/>
        <v>1.0483110444805597</v>
      </c>
      <c r="AA114" s="15">
        <f t="shared" si="21"/>
        <v>-2.2158798018457992E-2</v>
      </c>
      <c r="AB114" s="15">
        <f t="shared" si="22"/>
        <v>9.4194020144944268E-4</v>
      </c>
      <c r="AC114" s="15">
        <f t="shared" si="23"/>
        <v>-1.0967072581027804E-2</v>
      </c>
    </row>
    <row r="115" spans="1:29" x14ac:dyDescent="0.4">
      <c r="A115" s="43">
        <f t="shared" si="14"/>
        <v>2012</v>
      </c>
      <c r="B115" s="53">
        <v>41086</v>
      </c>
      <c r="C115" s="45">
        <v>2454.915</v>
      </c>
      <c r="D115" s="45">
        <f>VLOOKUP(B115,'H11001.CSI  中证全债'!$A$2:$B$2792,2,0)</f>
        <v>143.53210000000001</v>
      </c>
      <c r="E115" s="14">
        <f t="shared" si="15"/>
        <v>0</v>
      </c>
      <c r="F115" s="14">
        <f>IF(AND((B115-$B$2)&gt;123,OR(((G114*J114/C114*C115)/(G114*K114/D114*D115))&lt;(4/6),((G114*J114/C114*C115)/(G114*K114/D114*D115))&gt;(6/4))),COUNTIF($E$2:E115,1),0)</f>
        <v>0</v>
      </c>
      <c r="G115" s="21">
        <f t="shared" si="16"/>
        <v>20964.686454412178</v>
      </c>
      <c r="H115" s="12">
        <f t="shared" si="17"/>
        <v>4.3501846435871965</v>
      </c>
      <c r="I115" s="12">
        <f t="shared" si="18"/>
        <v>71.65890361877463</v>
      </c>
      <c r="J115" s="15">
        <f>IF(OR((ROW(F115)-MATCH(MAX($F$2:F115),$F$2:F115,0))=1,(ROW(F115)-MATCH(MAX($F$2:F115),$F$2:F115,0))&gt;123),IF(OR(((G114*J114/C114*C115)/(G114*K114/D114*D115))&lt;(4/6),((G114*J114/C114*C115)/(G114*K114/D114*D115))&gt;(6/4)),50%,((G114*J114/C114*C115)/((G114*K114/D114*D115)+(G114*J114/C114*C115)))),((G114*J114/C114*C115)/((G114*K114/D114*D115)+(G114*J114/C114*C115))))</f>
        <v>0.50939629159415922</v>
      </c>
      <c r="K115" s="18">
        <f t="shared" si="12"/>
        <v>0.49060370840584078</v>
      </c>
      <c r="L115" s="20">
        <f t="shared" si="13"/>
        <v>1.0383050165873853</v>
      </c>
      <c r="M115" s="51">
        <f>IF(AND((B115-$B$2)&gt;123,OR(((U114*R114/C114*C115)/(U114*S114/D114*D115))&lt;(4/6),((U114*R114/C114*C115)/(U114*S114/D114*D115))&gt;(6/4))),1,0)</f>
        <v>0</v>
      </c>
      <c r="N115" s="51">
        <f>IF(AND((B115-$B$2)&gt;123,OR(((U114*R114/C114*C115)/(U114*S114/D114*D115))&lt;(4/6),((U114*R114/C114*C115)/(U114*S114/D114*D115))&gt;(6/4))),COUNTIF($M$2:M115,1),0)</f>
        <v>0</v>
      </c>
      <c r="O115" s="51">
        <f>IF(OR((ROW(N115)-MATCH(MAX($N$2:N115),$N$2:N115,0))=1,(ROW(N115)-MATCH(MAX($N$2:N115),$N$2:N115,0))&gt;123),IF(OR(((U114*R114/C114*C115)/(U114*S114/D114*D115))&lt;(4/6),((U114*R114/C114*C115)/(U114*S114/D114*D115))&gt;(6/4)),1,0),0)</f>
        <v>0</v>
      </c>
      <c r="P115" s="47">
        <f>IF(O115=1,U114/2/C115,P114)</f>
        <v>4.3501846435871965</v>
      </c>
      <c r="Q115" s="47">
        <f>IF(O115=1,U114/2/D115,Q114)</f>
        <v>71.65890361877463</v>
      </c>
      <c r="R115" s="41">
        <f>P115*C115/U114</f>
        <v>0.509359010884193</v>
      </c>
      <c r="S115" s="41">
        <f>Q115*D115/U114</f>
        <v>0.49056780305108483</v>
      </c>
      <c r="T115" s="41">
        <f t="shared" si="19"/>
        <v>1.0383050165873837</v>
      </c>
      <c r="U115" s="42">
        <f>P115*C115+Q115*D115</f>
        <v>20964.686454412185</v>
      </c>
      <c r="V115" s="25">
        <f>B115</f>
        <v>41086</v>
      </c>
      <c r="W115">
        <f>C115/C$2</f>
        <v>1.0679333534311863</v>
      </c>
      <c r="X115">
        <f>D115/D$2</f>
        <v>1.0285352920100324</v>
      </c>
      <c r="Y115">
        <f t="shared" si="20"/>
        <v>1.0482343227206092</v>
      </c>
      <c r="AA115" s="15">
        <f t="shared" si="21"/>
        <v>-6.5254966582772855E-4</v>
      </c>
      <c r="AB115" s="15">
        <f t="shared" si="22"/>
        <v>5.2908135026608072E-4</v>
      </c>
      <c r="AC115" s="15">
        <f t="shared" si="23"/>
        <v>-7.3186064722285948E-5</v>
      </c>
    </row>
    <row r="116" spans="1:29" x14ac:dyDescent="0.4">
      <c r="A116" s="43">
        <f t="shared" si="14"/>
        <v>2012</v>
      </c>
      <c r="B116" s="53">
        <v>41087</v>
      </c>
      <c r="C116" s="45">
        <v>2447.1950000000002</v>
      </c>
      <c r="D116" s="45">
        <f>VLOOKUP(B116,'H11001.CSI  中证全债'!$A$2:$B$2792,2,0)</f>
        <v>143.71960000000001</v>
      </c>
      <c r="E116" s="14">
        <f t="shared" si="15"/>
        <v>0</v>
      </c>
      <c r="F116" s="14">
        <f>IF(AND((B116-$B$2)&gt;123,OR(((G115*J115/C115*C116)/(G115*K115/D115*D116))&lt;(4/6),((G115*J115/C115*C116)/(G115*K115/D115*D116))&gt;(6/4))),COUNTIF($E$2:E116,1),0)</f>
        <v>0</v>
      </c>
      <c r="G116" s="21">
        <f t="shared" si="16"/>
        <v>20944.539073392203</v>
      </c>
      <c r="H116" s="12">
        <f t="shared" si="17"/>
        <v>4.3501846435871965</v>
      </c>
      <c r="I116" s="12">
        <f t="shared" si="18"/>
        <v>71.65890361877463</v>
      </c>
      <c r="J116" s="15">
        <f>IF(OR((ROW(F116)-MATCH(MAX($F$2:F116),$F$2:F116,0))=1,(ROW(F116)-MATCH(MAX($F$2:F116),$F$2:F116,0))&gt;123),IF(OR(((G115*J115/C115*C116)/(G115*K115/D115*D116))&lt;(4/6),((G115*J115/C115*C116)/(G115*K115/D115*D116))&gt;(6/4)),50%,((G115*J115/C115*C116)/((G115*K115/D115*D116)+(G115*J115/C115*C116)))),((G115*J115/C115*C116)/((G115*K115/D115*D116)+(G115*J115/C115*C116))))</f>
        <v>0.5082828546171092</v>
      </c>
      <c r="K116" s="18">
        <f t="shared" si="12"/>
        <v>0.4917171453828908</v>
      </c>
      <c r="L116" s="20">
        <f t="shared" si="13"/>
        <v>1.0336895090801013</v>
      </c>
      <c r="M116" s="51">
        <f>IF(AND((B116-$B$2)&gt;123,OR(((U115*R115/C115*C116)/(U115*S115/D115*D116))&lt;(4/6),((U115*R115/C115*C116)/(U115*S115/D115*D116))&gt;(6/4))),1,0)</f>
        <v>0</v>
      </c>
      <c r="N116" s="51">
        <f>IF(AND((B116-$B$2)&gt;123,OR(((U115*R115/C115*C116)/(U115*S115/D115*D116))&lt;(4/6),((U115*R115/C115*C116)/(U115*S115/D115*D116))&gt;(6/4))),COUNTIF($M$2:M116,1),0)</f>
        <v>0</v>
      </c>
      <c r="O116" s="51">
        <f>IF(OR((ROW(N116)-MATCH(MAX($N$2:N116),$N$2:N116,0))=1,(ROW(N116)-MATCH(MAX($N$2:N116),$N$2:N116,0))&gt;123),IF(OR(((U115*R115/C115*C116)/(U115*S115/D115*D116))&lt;(4/6),((U115*R115/C115*C116)/(U115*S115/D115*D116))&gt;(6/4)),1,0),0)</f>
        <v>0</v>
      </c>
      <c r="P116" s="47">
        <f>IF(O116=1,U115/2/C116,P115)</f>
        <v>4.3501846435871965</v>
      </c>
      <c r="Q116" s="47">
        <f>IF(O116=1,U115/2/D116,Q115)</f>
        <v>71.65890361877463</v>
      </c>
      <c r="R116" s="41">
        <f>P116*C116/U115</f>
        <v>0.50779438710006974</v>
      </c>
      <c r="S116" s="41">
        <f>Q116*D116/U115</f>
        <v>0.49124459776317719</v>
      </c>
      <c r="T116" s="41">
        <f t="shared" si="19"/>
        <v>1.0336895090800999</v>
      </c>
      <c r="U116" s="42">
        <f>P116*C116+Q116*D116</f>
        <v>20944.539073392214</v>
      </c>
      <c r="V116" s="25">
        <f>B116</f>
        <v>41087</v>
      </c>
      <c r="W116">
        <f>C116/C$2</f>
        <v>1.064575010886337</v>
      </c>
      <c r="X116">
        <f>D116/D$2</f>
        <v>1.0298788964528842</v>
      </c>
      <c r="Y116">
        <f t="shared" si="20"/>
        <v>1.0472269536696106</v>
      </c>
      <c r="AA116" s="15">
        <f t="shared" si="21"/>
        <v>-3.1447117313634365E-3</v>
      </c>
      <c r="AB116" s="15">
        <f t="shared" si="22"/>
        <v>1.3063279921354809E-3</v>
      </c>
      <c r="AC116" s="15">
        <f t="shared" si="23"/>
        <v>-9.6101513675306283E-4</v>
      </c>
    </row>
    <row r="117" spans="1:29" x14ac:dyDescent="0.4">
      <c r="A117" s="43">
        <f t="shared" si="14"/>
        <v>2012</v>
      </c>
      <c r="B117" s="53">
        <v>41088</v>
      </c>
      <c r="C117" s="45">
        <v>2425.7289999999998</v>
      </c>
      <c r="D117" s="45">
        <f>VLOOKUP(B117,'H11001.CSI  中证全债'!$A$2:$B$2792,2,0)</f>
        <v>143.8364</v>
      </c>
      <c r="E117" s="14">
        <f t="shared" si="15"/>
        <v>0</v>
      </c>
      <c r="F117" s="14">
        <f>IF(AND((B117-$B$2)&gt;123,OR(((G116*J116/C116*C117)/(G116*K116/D116*D117))&lt;(4/6),((G116*J116/C116*C117)/(G116*K116/D116*D117))&gt;(6/4))),COUNTIF($E$2:E117,1),0)</f>
        <v>0</v>
      </c>
      <c r="G117" s="21">
        <f t="shared" si="16"/>
        <v>20859.527769775632</v>
      </c>
      <c r="H117" s="12">
        <f t="shared" si="17"/>
        <v>4.3501846435871965</v>
      </c>
      <c r="I117" s="12">
        <f t="shared" si="18"/>
        <v>71.65890361877463</v>
      </c>
      <c r="J117" s="15">
        <f>IF(OR((ROW(F117)-MATCH(MAX($F$2:F117),$F$2:F117,0))=1,(ROW(F117)-MATCH(MAX($F$2:F117),$F$2:F117,0))&gt;123),IF(OR(((G116*J116/C116*C117)/(G116*K116/D116*D117))&lt;(4/6),((G116*J116/C116*C117)/(G116*K116/D116*D117))&gt;(6/4)),50%,((G116*J116/C116*C117)/((G116*K116/D116*D117)+(G116*J116/C116*C117)))),((G116*J116/C116*C117)/((G116*K116/D116*D117)+(G116*J116/C116*C117))))</f>
        <v>0.50587765752750935</v>
      </c>
      <c r="K117" s="18">
        <f t="shared" si="12"/>
        <v>0.49412234247249065</v>
      </c>
      <c r="L117" s="20">
        <f t="shared" si="13"/>
        <v>1.02379029249355</v>
      </c>
      <c r="M117" s="51">
        <f>IF(AND((B117-$B$2)&gt;123,OR(((U116*R116/C116*C117)/(U116*S116/D116*D117))&lt;(4/6),((U116*R116/C116*C117)/(U116*S116/D116*D117))&gt;(6/4))),1,0)</f>
        <v>0</v>
      </c>
      <c r="N117" s="51">
        <f>IF(AND((B117-$B$2)&gt;123,OR(((U116*R116/C116*C117)/(U116*S116/D116*D117))&lt;(4/6),((U116*R116/C116*C117)/(U116*S116/D116*D117))&gt;(6/4))),COUNTIF($M$2:M117,1),0)</f>
        <v>0</v>
      </c>
      <c r="O117" s="51">
        <f>IF(OR((ROW(N117)-MATCH(MAX($N$2:N117),$N$2:N117,0))=1,(ROW(N117)-MATCH(MAX($N$2:N117),$N$2:N117,0))&gt;123),IF(OR(((U116*R116/C116*C117)/(U116*S116/D116*D117))&lt;(4/6),((U116*R116/C116*C117)/(U116*S116/D116*D117))&gt;(6/4)),1,0),0)</f>
        <v>0</v>
      </c>
      <c r="P117" s="47">
        <f>IF(O117=1,U116/2/C117,P116)</f>
        <v>4.3501846435871965</v>
      </c>
      <c r="Q117" s="47">
        <f>IF(O117=1,U116/2/D117,Q116)</f>
        <v>71.65890361877463</v>
      </c>
      <c r="R117" s="41">
        <f>P117*C117/U116</f>
        <v>0.50382436244251261</v>
      </c>
      <c r="S117" s="41">
        <f>Q117*D117/U116</f>
        <v>0.49211676076298344</v>
      </c>
      <c r="T117" s="41">
        <f t="shared" si="19"/>
        <v>1.0237902924935489</v>
      </c>
      <c r="U117" s="42">
        <f>P117*C117+Q117*D117</f>
        <v>20859.527769775639</v>
      </c>
      <c r="V117" s="25">
        <f>B117</f>
        <v>41088</v>
      </c>
      <c r="W117">
        <f>C117/C$2</f>
        <v>1.0552369045304126</v>
      </c>
      <c r="X117">
        <f>D117/D$2</f>
        <v>1.0307158724471515</v>
      </c>
      <c r="Y117">
        <f t="shared" si="20"/>
        <v>1.0429763884887819</v>
      </c>
      <c r="AA117" s="15">
        <f t="shared" si="21"/>
        <v>-8.771675326240902E-3</v>
      </c>
      <c r="AB117" s="15">
        <f t="shared" si="22"/>
        <v>8.1269360616076369E-4</v>
      </c>
      <c r="AC117" s="15">
        <f t="shared" si="23"/>
        <v>-4.0588767945040072E-3</v>
      </c>
    </row>
    <row r="118" spans="1:29" x14ac:dyDescent="0.4">
      <c r="A118" s="43">
        <f t="shared" si="14"/>
        <v>2012</v>
      </c>
      <c r="B118" s="53">
        <v>41089</v>
      </c>
      <c r="C118" s="45">
        <v>2461.6120000000001</v>
      </c>
      <c r="D118" s="45">
        <f>VLOOKUP(B118,'H11001.CSI  中证全债'!$A$2:$B$2792,2,0)</f>
        <v>143.82040000000001</v>
      </c>
      <c r="E118" s="14">
        <f t="shared" si="15"/>
        <v>0</v>
      </c>
      <c r="F118" s="14">
        <f>IF(AND((B118-$B$2)&gt;123,OR(((G117*J117/C117*C118)/(G117*K117/D117*D118))&lt;(4/6),((G117*J117/C117*C118)/(G117*K117/D117*D118))&gt;(6/4))),COUNTIF($E$2:E118,1),0)</f>
        <v>0</v>
      </c>
      <c r="G118" s="21">
        <f t="shared" si="16"/>
        <v>21014.478902883573</v>
      </c>
      <c r="H118" s="12">
        <f t="shared" si="17"/>
        <v>4.3501846435871965</v>
      </c>
      <c r="I118" s="12">
        <f t="shared" si="18"/>
        <v>71.65890361877463</v>
      </c>
      <c r="J118" s="15">
        <f>IF(OR((ROW(F118)-MATCH(MAX($F$2:F118),$F$2:F118,0))=1,(ROW(F118)-MATCH(MAX($F$2:F118),$F$2:F118,0))&gt;123),IF(OR(((G117*J117/C117*C118)/(G117*K117/D117*D118))&lt;(4/6),((G117*J117/C117*C118)/(G117*K117/D117*D118))&gt;(6/4)),50%,((G117*J117/C117*C118)/((G117*K117/D117*D118)+(G117*J117/C117*C118)))),((G117*J117/C117*C118)/((G117*K117/D117*D118)+(G117*J117/C117*C118))))</f>
        <v>0.50957564878758754</v>
      </c>
      <c r="K118" s="18">
        <f t="shared" si="12"/>
        <v>0.49042435121241246</v>
      </c>
      <c r="L118" s="20">
        <f t="shared" si="13"/>
        <v>1.0390504621718515</v>
      </c>
      <c r="M118" s="51">
        <f>IF(AND((B118-$B$2)&gt;123,OR(((U117*R117/C117*C118)/(U117*S117/D117*D118))&lt;(4/6),((U117*R117/C117*C118)/(U117*S117/D117*D118))&gt;(6/4))),1,0)</f>
        <v>0</v>
      </c>
      <c r="N118" s="51">
        <f>IF(AND((B118-$B$2)&gt;123,OR(((U117*R117/C117*C118)/(U117*S117/D117*D118))&lt;(4/6),((U117*R117/C117*C118)/(U117*S117/D117*D118))&gt;(6/4))),COUNTIF($M$2:M118,1),0)</f>
        <v>0</v>
      </c>
      <c r="O118" s="51">
        <f>IF(OR((ROW(N118)-MATCH(MAX($N$2:N118),$N$2:N118,0))=1,(ROW(N118)-MATCH(MAX($N$2:N118),$N$2:N118,0))&gt;123),IF(OR(((U117*R117/C117*C118)/(U117*S117/D117*D118))&lt;(4/6),((U117*R117/C117*C118)/(U117*S117/D117*D118))&gt;(6/4)),1,0),0)</f>
        <v>0</v>
      </c>
      <c r="P118" s="47">
        <f>IF(O118=1,U117/2/C118,P117)</f>
        <v>4.3501846435871965</v>
      </c>
      <c r="Q118" s="47">
        <f>IF(O118=1,U117/2/D118,Q117)</f>
        <v>71.65890361877463</v>
      </c>
      <c r="R118" s="41">
        <f>P118*C118/U117</f>
        <v>0.5133609369808444</v>
      </c>
      <c r="S118" s="41">
        <f>Q118*D118/U117</f>
        <v>0.49406737754372781</v>
      </c>
      <c r="T118" s="41">
        <f t="shared" si="19"/>
        <v>1.0390504621718502</v>
      </c>
      <c r="U118" s="42">
        <f>P118*C118+Q118*D118</f>
        <v>21014.47890288358</v>
      </c>
      <c r="V118" s="25">
        <f>B118</f>
        <v>41089</v>
      </c>
      <c r="W118">
        <f>C118/C$2</f>
        <v>1.0708466720869967</v>
      </c>
      <c r="X118">
        <f>D118/D$2</f>
        <v>1.0306012182013615</v>
      </c>
      <c r="Y118">
        <f t="shared" si="20"/>
        <v>1.050723945144179</v>
      </c>
      <c r="AA118" s="15">
        <f t="shared" si="21"/>
        <v>1.4792666452023484E-2</v>
      </c>
      <c r="AB118" s="15">
        <f t="shared" si="22"/>
        <v>-1.1123748925856436E-4</v>
      </c>
      <c r="AC118" s="15">
        <f t="shared" si="23"/>
        <v>7.4283145245721549E-3</v>
      </c>
    </row>
    <row r="119" spans="1:29" x14ac:dyDescent="0.4">
      <c r="A119" s="43">
        <f t="shared" si="14"/>
        <v>2012</v>
      </c>
      <c r="B119" s="53">
        <v>41092</v>
      </c>
      <c r="C119" s="45">
        <v>2465.2379999999998</v>
      </c>
      <c r="D119" s="45">
        <f>VLOOKUP(B119,'H11001.CSI  中证全债'!$A$2:$B$2792,2,0)</f>
        <v>143.82550000000001</v>
      </c>
      <c r="E119" s="14">
        <f t="shared" si="15"/>
        <v>0</v>
      </c>
      <c r="F119" s="14">
        <f>IF(AND((B119-$B$2)&gt;123,OR(((G118*J118/C118*C119)/(G118*K118/D118*D119))&lt;(4/6),((G118*J118/C118*C119)/(G118*K118/D118*D119))&gt;(6/4))),COUNTIF($E$2:E119,1),0)</f>
        <v>0</v>
      </c>
      <c r="G119" s="21">
        <f t="shared" si="16"/>
        <v>21030.618132809675</v>
      </c>
      <c r="H119" s="12">
        <f t="shared" si="17"/>
        <v>4.3501846435871965</v>
      </c>
      <c r="I119" s="12">
        <f t="shared" si="18"/>
        <v>71.65890361877463</v>
      </c>
      <c r="J119" s="15">
        <f>IF(OR((ROW(F119)-MATCH(MAX($F$2:F119),$F$2:F119,0))=1,(ROW(F119)-MATCH(MAX($F$2:F119),$F$2:F119,0))&gt;123),IF(OR(((G118*J118/C118*C119)/(G118*K118/D118*D119))&lt;(4/6),((G118*J118/C118*C119)/(G118*K118/D118*D119))&gt;(6/4)),50%,((G118*J118/C118*C119)/((G118*K118/D118*D119)+(G118*J118/C118*C119)))),((G118*J118/C118*C119)/((G118*K118/D118*D119)+(G118*J118/C118*C119))))</f>
        <v>0.50993463067340017</v>
      </c>
      <c r="K119" s="18">
        <f t="shared" si="12"/>
        <v>0.49006536932659983</v>
      </c>
      <c r="L119" s="20">
        <f t="shared" si="13"/>
        <v>1.0405441040939145</v>
      </c>
      <c r="M119" s="51">
        <f>IF(AND((B119-$B$2)&gt;123,OR(((U118*R118/C118*C119)/(U118*S118/D118*D119))&lt;(4/6),((U118*R118/C118*C119)/(U118*S118/D118*D119))&gt;(6/4))),1,0)</f>
        <v>0</v>
      </c>
      <c r="N119" s="51">
        <f>IF(AND((B119-$B$2)&gt;123,OR(((U118*R118/C118*C119)/(U118*S118/D118*D119))&lt;(4/6),((U118*R118/C118*C119)/(U118*S118/D118*D119))&gt;(6/4))),COUNTIF($M$2:M119,1),0)</f>
        <v>0</v>
      </c>
      <c r="O119" s="51">
        <f>IF(OR((ROW(N119)-MATCH(MAX($N$2:N119),$N$2:N119,0))=1,(ROW(N119)-MATCH(MAX($N$2:N119),$N$2:N119,0))&gt;123),IF(OR(((U118*R118/C118*C119)/(U118*S118/D118*D119))&lt;(4/6),((U118*R118/C118*C119)/(U118*S118/D118*D119))&gt;(6/4)),1,0),0)</f>
        <v>0</v>
      </c>
      <c r="P119" s="47">
        <f>IF(O119=1,U118/2/C119,P118)</f>
        <v>4.3501846435871965</v>
      </c>
      <c r="Q119" s="47">
        <f>IF(O119=1,U118/2/D119,Q118)</f>
        <v>71.65890361877463</v>
      </c>
      <c r="R119" s="41">
        <f>P119*C119/U118</f>
        <v>0.51032626314212559</v>
      </c>
      <c r="S119" s="41">
        <f>Q119*D119/U118</f>
        <v>0.4904417420984844</v>
      </c>
      <c r="T119" s="41">
        <f t="shared" si="19"/>
        <v>1.0405441040939134</v>
      </c>
      <c r="U119" s="42">
        <f>P119*C119+Q119*D119</f>
        <v>21030.618132809683</v>
      </c>
      <c r="V119" s="25">
        <f>B119</f>
        <v>41092</v>
      </c>
      <c r="W119">
        <f>C119/C$2</f>
        <v>1.0724240490387613</v>
      </c>
      <c r="X119">
        <f>D119/D$2</f>
        <v>1.0306377642422071</v>
      </c>
      <c r="Y119">
        <f t="shared" si="20"/>
        <v>1.0515309066404841</v>
      </c>
      <c r="AA119" s="15">
        <f t="shared" si="21"/>
        <v>1.4730184935725088E-3</v>
      </c>
      <c r="AB119" s="15">
        <f t="shared" si="22"/>
        <v>3.5460894282079991E-5</v>
      </c>
      <c r="AC119" s="15">
        <f t="shared" si="23"/>
        <v>7.6800524061004793E-4</v>
      </c>
    </row>
    <row r="120" spans="1:29" x14ac:dyDescent="0.4">
      <c r="A120" s="43">
        <f t="shared" si="14"/>
        <v>2012</v>
      </c>
      <c r="B120" s="53">
        <v>41093</v>
      </c>
      <c r="C120" s="45">
        <v>2468.721</v>
      </c>
      <c r="D120" s="45">
        <f>VLOOKUP(B120,'H11001.CSI  中证全债'!$A$2:$B$2792,2,0)</f>
        <v>143.92019999999999</v>
      </c>
      <c r="E120" s="14">
        <f t="shared" si="15"/>
        <v>0</v>
      </c>
      <c r="F120" s="14">
        <f>IF(AND((B120-$B$2)&gt;123,OR(((G119*J119/C119*C120)/(G119*K119/D119*D120))&lt;(4/6),((G119*J119/C119*C120)/(G119*K119/D119*D120))&gt;(6/4))),COUNTIF($E$2:E120,1),0)</f>
        <v>0</v>
      </c>
      <c r="G120" s="21">
        <f t="shared" si="16"/>
        <v>21052.555924095988</v>
      </c>
      <c r="H120" s="12">
        <f t="shared" si="17"/>
        <v>4.3501846435871965</v>
      </c>
      <c r="I120" s="12">
        <f t="shared" si="18"/>
        <v>71.65890361877463</v>
      </c>
      <c r="J120" s="15">
        <f>IF(OR((ROW(F120)-MATCH(MAX($F$2:F120),$F$2:F120,0))=1,(ROW(F120)-MATCH(MAX($F$2:F120),$F$2:F120,0))&gt;123),IF(OR(((G119*J119/C119*C120)/(G119*K119/D119*D120))&lt;(4/6),((G119*J119/C119*C120)/(G119*K119/D119*D120))&gt;(6/4)),50%,((G119*J119/C119*C120)/((G119*K119/D119*D120)+(G119*J119/C119*C120)))),((G119*J119/C119*C120)/((G119*K119/D119*D120)+(G119*J119/C119*C120))))</f>
        <v>0.5101229618969596</v>
      </c>
      <c r="K120" s="18">
        <f t="shared" si="12"/>
        <v>0.4898770381030404</v>
      </c>
      <c r="L120" s="20">
        <f t="shared" si="13"/>
        <v>1.0413285829283159</v>
      </c>
      <c r="M120" s="51">
        <f>IF(AND((B120-$B$2)&gt;123,OR(((U119*R119/C119*C120)/(U119*S119/D119*D120))&lt;(4/6),((U119*R119/C119*C120)/(U119*S119/D119*D120))&gt;(6/4))),1,0)</f>
        <v>0</v>
      </c>
      <c r="N120" s="51">
        <f>IF(AND((B120-$B$2)&gt;123,OR(((U119*R119/C119*C120)/(U119*S119/D119*D120))&lt;(4/6),((U119*R119/C119*C120)/(U119*S119/D119*D120))&gt;(6/4))),COUNTIF($M$2:M120,1),0)</f>
        <v>0</v>
      </c>
      <c r="O120" s="51">
        <f>IF(OR((ROW(N120)-MATCH(MAX($N$2:N120),$N$2:N120,0))=1,(ROW(N120)-MATCH(MAX($N$2:N120),$N$2:N120,0))&gt;123),IF(OR(((U119*R119/C119*C120)/(U119*S119/D119*D120))&lt;(4/6),((U119*R119/C119*C120)/(U119*S119/D119*D120))&gt;(6/4)),1,0),0)</f>
        <v>0</v>
      </c>
      <c r="P120" s="47">
        <f>IF(O120=1,U119/2/C120,P119)</f>
        <v>4.3501846435871965</v>
      </c>
      <c r="Q120" s="47">
        <f>IF(O120=1,U119/2/D120,Q119)</f>
        <v>71.65890361877463</v>
      </c>
      <c r="R120" s="41">
        <f>P120*C120/U119</f>
        <v>0.51065508943585436</v>
      </c>
      <c r="S120" s="41">
        <f>Q120*D120/U119</f>
        <v>0.4903880463934292</v>
      </c>
      <c r="T120" s="41">
        <f t="shared" si="19"/>
        <v>1.0413285829283148</v>
      </c>
      <c r="U120" s="42">
        <f>P120*C120+Q120*D120</f>
        <v>21052.555924095996</v>
      </c>
      <c r="V120" s="25">
        <f>B120</f>
        <v>41093</v>
      </c>
      <c r="W120">
        <f>C120/C$2</f>
        <v>1.0739392183501228</v>
      </c>
      <c r="X120">
        <f>D120/D$2</f>
        <v>1.0313163740594768</v>
      </c>
      <c r="Y120">
        <f t="shared" si="20"/>
        <v>1.0526277962047998</v>
      </c>
      <c r="AA120" s="15">
        <f t="shared" si="21"/>
        <v>1.4128453317692191E-3</v>
      </c>
      <c r="AB120" s="15">
        <f t="shared" si="22"/>
        <v>6.5843678624433188E-4</v>
      </c>
      <c r="AC120" s="15">
        <f t="shared" si="23"/>
        <v>1.0431358292835036E-3</v>
      </c>
    </row>
    <row r="121" spans="1:29" x14ac:dyDescent="0.4">
      <c r="A121" s="43">
        <f t="shared" si="14"/>
        <v>2012</v>
      </c>
      <c r="B121" s="53">
        <v>41094</v>
      </c>
      <c r="C121" s="45">
        <v>2464.9189999999999</v>
      </c>
      <c r="D121" s="45">
        <f>VLOOKUP(B121,'H11001.CSI  中证全债'!$A$2:$B$2792,2,0)</f>
        <v>143.96969999999999</v>
      </c>
      <c r="E121" s="14">
        <f t="shared" si="15"/>
        <v>0</v>
      </c>
      <c r="F121" s="14">
        <f>IF(AND((B121-$B$2)&gt;123,OR(((G120*J120/C120*C121)/(G120*K120/D120*D121))&lt;(4/6),((G120*J120/C120*C121)/(G120*K120/D120*D121))&gt;(6/4))),COUNTIF($E$2:E121,1),0)</f>
        <v>0</v>
      </c>
      <c r="G121" s="21">
        <f t="shared" si="16"/>
        <v>21039.563637810199</v>
      </c>
      <c r="H121" s="12">
        <f t="shared" si="17"/>
        <v>4.3501846435871965</v>
      </c>
      <c r="I121" s="12">
        <f t="shared" si="18"/>
        <v>71.65890361877463</v>
      </c>
      <c r="J121" s="15">
        <f>IF(OR((ROW(F121)-MATCH(MAX($F$2:F121),$F$2:F121,0))=1,(ROW(F121)-MATCH(MAX($F$2:F121),$F$2:F121,0))&gt;123),IF(OR(((G120*J120/C120*C121)/(G120*K120/D120*D121))&lt;(4/6),((G120*J120/C120*C121)/(G120*K120/D120*D121))&gt;(6/4)),50%,((G120*J120/C120*C121)/((G120*K120/D120*D121)+(G120*J120/C120*C121)))),((G120*J120/C120*C121)/((G120*K120/D120*D121)+(G120*J120/C120*C121))))</f>
        <v>0.50965186189585565</v>
      </c>
      <c r="K121" s="18">
        <f t="shared" si="12"/>
        <v>0.49034813810414435</v>
      </c>
      <c r="L121" s="20">
        <f t="shared" si="13"/>
        <v>1.0393673847041536</v>
      </c>
      <c r="M121" s="51">
        <f>IF(AND((B121-$B$2)&gt;123,OR(((U120*R120/C120*C121)/(U120*S120/D120*D121))&lt;(4/6),((U120*R120/C120*C121)/(U120*S120/D120*D121))&gt;(6/4))),1,0)</f>
        <v>0</v>
      </c>
      <c r="N121" s="51">
        <f>IF(AND((B121-$B$2)&gt;123,OR(((U120*R120/C120*C121)/(U120*S120/D120*D121))&lt;(4/6),((U120*R120/C120*C121)/(U120*S120/D120*D121))&gt;(6/4))),COUNTIF($M$2:M121,1),0)</f>
        <v>0</v>
      </c>
      <c r="O121" s="51">
        <f>IF(OR((ROW(N121)-MATCH(MAX($N$2:N121),$N$2:N121,0))=1,(ROW(N121)-MATCH(MAX($N$2:N121),$N$2:N121,0))&gt;123),IF(OR(((U120*R120/C120*C121)/(U120*S120/D120*D121))&lt;(4/6),((U120*R120/C120*C121)/(U120*S120/D120*D121))&gt;(6/4)),1,0),0)</f>
        <v>0</v>
      </c>
      <c r="P121" s="47">
        <f>IF(O121=1,U120/2/C121,P120)</f>
        <v>4.3501846435871965</v>
      </c>
      <c r="Q121" s="47">
        <f>IF(O121=1,U120/2/D121,Q120)</f>
        <v>71.65890361877463</v>
      </c>
      <c r="R121" s="41">
        <f>P121*C121/U120</f>
        <v>0.50933733747802645</v>
      </c>
      <c r="S121" s="41">
        <f>Q121*D121/U120</f>
        <v>0.49004552670565577</v>
      </c>
      <c r="T121" s="41">
        <f t="shared" si="19"/>
        <v>1.0393673847041527</v>
      </c>
      <c r="U121" s="42">
        <f>P121*C121+Q121*D121</f>
        <v>21039.563637810206</v>
      </c>
      <c r="V121" s="25">
        <f>B121</f>
        <v>41094</v>
      </c>
      <c r="W121">
        <f>C121/C$2</f>
        <v>1.0722852781486309</v>
      </c>
      <c r="X121">
        <f>D121/D$2</f>
        <v>1.0316710856323896</v>
      </c>
      <c r="Y121">
        <f t="shared" si="20"/>
        <v>1.0519781818905103</v>
      </c>
      <c r="AA121" s="15">
        <f t="shared" si="21"/>
        <v>-1.5400687238452671E-3</v>
      </c>
      <c r="AB121" s="15">
        <f t="shared" si="22"/>
        <v>3.4394060041598173E-4</v>
      </c>
      <c r="AC121" s="15">
        <f t="shared" si="23"/>
        <v>-6.1713581631772652E-4</v>
      </c>
    </row>
    <row r="122" spans="1:29" x14ac:dyDescent="0.4">
      <c r="A122" s="43">
        <f t="shared" si="14"/>
        <v>2012</v>
      </c>
      <c r="B122" s="53">
        <v>41095</v>
      </c>
      <c r="C122" s="45">
        <v>2430.37</v>
      </c>
      <c r="D122" s="45">
        <f>VLOOKUP(B122,'H11001.CSI  中证全债'!$A$2:$B$2792,2,0)</f>
        <v>144.00120000000001</v>
      </c>
      <c r="E122" s="14">
        <f t="shared" si="15"/>
        <v>0</v>
      </c>
      <c r="F122" s="14">
        <f>IF(AND((B122-$B$2)&gt;123,OR(((G121*J121/C121*C122)/(G121*K121/D121*D122))&lt;(4/6),((G121*J121/C121*C122)/(G121*K121/D121*D122))&gt;(6/4))),COUNTIF($E$2:E122,1),0)</f>
        <v>0</v>
      </c>
      <c r="G122" s="21">
        <f t="shared" si="16"/>
        <v>20891.526364022899</v>
      </c>
      <c r="H122" s="12">
        <f t="shared" si="17"/>
        <v>4.3501846435871965</v>
      </c>
      <c r="I122" s="12">
        <f t="shared" si="18"/>
        <v>71.65890361877463</v>
      </c>
      <c r="J122" s="15">
        <f>IF(OR((ROW(F122)-MATCH(MAX($F$2:F122),$F$2:F122,0))=1,(ROW(F122)-MATCH(MAX($F$2:F122),$F$2:F122,0))&gt;123),IF(OR(((G121*J121/C121*C122)/(G121*K121/D121*D122))&lt;(4/6),((G121*J121/C121*C122)/(G121*K121/D121*D122))&gt;(6/4)),50%,((G121*J121/C121*C122)/((G121*K121/D121*D122)+(G121*J121/C121*C122)))),((G121*J121/C121*C122)/((G121*K121/D121*D122)+(G121*J121/C121*C122))))</f>
        <v>0.50606921045471909</v>
      </c>
      <c r="K122" s="18">
        <f t="shared" si="12"/>
        <v>0.49393078954528091</v>
      </c>
      <c r="L122" s="20">
        <f t="shared" si="13"/>
        <v>1.0245751452761489</v>
      </c>
      <c r="M122" s="51">
        <f>IF(AND((B122-$B$2)&gt;123,OR(((U121*R121/C121*C122)/(U121*S121/D121*D122))&lt;(4/6),((U121*R121/C121*C122)/(U121*S121/D121*D122))&gt;(6/4))),1,0)</f>
        <v>0</v>
      </c>
      <c r="N122" s="51">
        <f>IF(AND((B122-$B$2)&gt;123,OR(((U121*R121/C121*C122)/(U121*S121/D121*D122))&lt;(4/6),((U121*R121/C121*C122)/(U121*S121/D121*D122))&gt;(6/4))),COUNTIF($M$2:M122,1),0)</f>
        <v>0</v>
      </c>
      <c r="O122" s="51">
        <f>IF(OR((ROW(N122)-MATCH(MAX($N$2:N122),$N$2:N122,0))=1,(ROW(N122)-MATCH(MAX($N$2:N122),$N$2:N122,0))&gt;123),IF(OR(((U121*R121/C121*C122)/(U121*S121/D121*D122))&lt;(4/6),((U121*R121/C121*C122)/(U121*S121/D121*D122))&gt;(6/4)),1,0),0)</f>
        <v>0</v>
      </c>
      <c r="P122" s="47">
        <f>IF(O122=1,U121/2/C122,P121)</f>
        <v>4.3501846435871965</v>
      </c>
      <c r="Q122" s="47">
        <f>IF(O122=1,U121/2/D122,Q121)</f>
        <v>71.65890361877463</v>
      </c>
      <c r="R122" s="41">
        <f>P122*C122/U121</f>
        <v>0.50250843763865261</v>
      </c>
      <c r="S122" s="41">
        <f>Q122*D122/U121</f>
        <v>0.49045542433416583</v>
      </c>
      <c r="T122" s="41">
        <f t="shared" si="19"/>
        <v>1.0245751452761476</v>
      </c>
      <c r="U122" s="42">
        <f>P122*C122+Q122*D122</f>
        <v>20891.526364022902</v>
      </c>
      <c r="V122" s="25">
        <f>B122</f>
        <v>41095</v>
      </c>
      <c r="W122">
        <f>C122/C$2</f>
        <v>1.0572558252235016</v>
      </c>
      <c r="X122">
        <f>D122/D$2</f>
        <v>1.031896811178789</v>
      </c>
      <c r="Y122">
        <f t="shared" si="20"/>
        <v>1.0445763182011452</v>
      </c>
      <c r="AA122" s="15">
        <f t="shared" si="21"/>
        <v>-1.4016282076611764E-2</v>
      </c>
      <c r="AB122" s="15">
        <f t="shared" si="22"/>
        <v>2.1879603833330208E-4</v>
      </c>
      <c r="AC122" s="15">
        <f t="shared" si="23"/>
        <v>-7.0361380271815044E-3</v>
      </c>
    </row>
    <row r="123" spans="1:29" x14ac:dyDescent="0.4">
      <c r="A123" s="43">
        <f t="shared" si="14"/>
        <v>2012</v>
      </c>
      <c r="B123" s="53">
        <v>41096</v>
      </c>
      <c r="C123" s="45">
        <v>2472.614</v>
      </c>
      <c r="D123" s="45">
        <f>VLOOKUP(B123,'H11001.CSI  中证全债'!$A$2:$B$2792,2,0)</f>
        <v>144.25710000000001</v>
      </c>
      <c r="E123" s="14">
        <f t="shared" si="15"/>
        <v>0</v>
      </c>
      <c r="F123" s="14">
        <f>IF(AND((B123-$B$2)&gt;123,OR(((G122*J122/C122*C123)/(G122*K122/D122*D123))&lt;(4/6),((G122*J122/C122*C123)/(G122*K122/D122*D123))&gt;(6/4))),COUNTIF($E$2:E123,1),0)</f>
        <v>0</v>
      </c>
      <c r="G123" s="21">
        <f t="shared" si="16"/>
        <v>21093.63307754264</v>
      </c>
      <c r="H123" s="12">
        <f t="shared" si="17"/>
        <v>4.3501846435871965</v>
      </c>
      <c r="I123" s="12">
        <f t="shared" si="18"/>
        <v>71.65890361877463</v>
      </c>
      <c r="J123" s="15">
        <f>IF(OR((ROW(F123)-MATCH(MAX($F$2:F123),$F$2:F123,0))=1,(ROW(F123)-MATCH(MAX($F$2:F123),$F$2:F123,0))&gt;123),IF(OR(((G122*J122/C122*C123)/(G122*K122/D122*D123))&lt;(4/6),((G122*J122/C122*C123)/(G122*K122/D122*D123))&gt;(6/4)),50%,((G122*J122/C122*C123)/((G122*K122/D122*D123)+(G122*J122/C122*C123)))),((G122*J122/C122*C123)/((G122*K122/D122*D123)+(G122*J122/C122*C123))))</f>
        <v>0.5099324242901736</v>
      </c>
      <c r="K123" s="18">
        <f t="shared" si="12"/>
        <v>0.4900675757098264</v>
      </c>
      <c r="L123" s="20">
        <f t="shared" si="13"/>
        <v>1.0405349171521385</v>
      </c>
      <c r="M123" s="51">
        <f>IF(AND((B123-$B$2)&gt;123,OR(((U122*R122/C122*C123)/(U122*S122/D122*D123))&lt;(4/6),((U122*R122/C122*C123)/(U122*S122/D122*D123))&gt;(6/4))),1,0)</f>
        <v>0</v>
      </c>
      <c r="N123" s="51">
        <f>IF(AND((B123-$B$2)&gt;123,OR(((U122*R122/C122*C123)/(U122*S122/D122*D123))&lt;(4/6),((U122*R122/C122*C123)/(U122*S122/D122*D123))&gt;(6/4))),COUNTIF($M$2:M123,1),0)</f>
        <v>0</v>
      </c>
      <c r="O123" s="51">
        <f>IF(OR((ROW(N123)-MATCH(MAX($N$2:N123),$N$2:N123,0))=1,(ROW(N123)-MATCH(MAX($N$2:N123),$N$2:N123,0))&gt;123),IF(OR(((U122*R122/C122*C123)/(U122*S122/D122*D123))&lt;(4/6),((U122*R122/C122*C123)/(U122*S122/D122*D123))&gt;(6/4)),1,0),0)</f>
        <v>0</v>
      </c>
      <c r="P123" s="47">
        <f>IF(O123=1,U122/2/C123,P122)</f>
        <v>4.3501846435871965</v>
      </c>
      <c r="Q123" s="47">
        <f>IF(O123=1,U122/2/D123,Q122)</f>
        <v>71.65890361877463</v>
      </c>
      <c r="R123" s="41">
        <f>P123*C123/U122</f>
        <v>0.51486556151503038</v>
      </c>
      <c r="S123" s="41">
        <f>Q123*D123/U122</f>
        <v>0.49480853840462852</v>
      </c>
      <c r="T123" s="41">
        <f t="shared" si="19"/>
        <v>1.0405349171521374</v>
      </c>
      <c r="U123" s="42">
        <f>P123*C123+Q123*D123</f>
        <v>21093.633077542647</v>
      </c>
      <c r="V123" s="25">
        <f>B123</f>
        <v>41096</v>
      </c>
      <c r="W123">
        <f>C123/C$2</f>
        <v>1.0756327452318712</v>
      </c>
      <c r="X123">
        <f>D123/D$2</f>
        <v>1.0337305625223934</v>
      </c>
      <c r="Y123">
        <f t="shared" si="20"/>
        <v>1.0546816538771324</v>
      </c>
      <c r="AA123" s="15">
        <f t="shared" si="21"/>
        <v>1.7381715541255005E-2</v>
      </c>
      <c r="AB123" s="15">
        <f t="shared" si="22"/>
        <v>1.7770685244289375E-3</v>
      </c>
      <c r="AC123" s="15">
        <f t="shared" si="23"/>
        <v>9.6740999196589517E-3</v>
      </c>
    </row>
    <row r="124" spans="1:29" x14ac:dyDescent="0.4">
      <c r="A124" s="43">
        <f t="shared" si="14"/>
        <v>2012</v>
      </c>
      <c r="B124" s="53">
        <v>41099</v>
      </c>
      <c r="C124" s="45">
        <v>2416.0360000000001</v>
      </c>
      <c r="D124" s="45">
        <f>VLOOKUP(B124,'H11001.CSI  中证全债'!$A$2:$B$2792,2,0)</f>
        <v>144.4478</v>
      </c>
      <c r="E124" s="14">
        <f t="shared" si="15"/>
        <v>0</v>
      </c>
      <c r="F124" s="14">
        <f>IF(AND((B124-$B$2)&gt;123,OR(((G123*J123/C123*C124)/(G123*K123/D123*D124))&lt;(4/6),((G123*J123/C123*C124)/(G123*K123/D123*D124))&gt;(6/4))),COUNTIF($E$2:E124,1),0)</f>
        <v>0</v>
      </c>
      <c r="G124" s="21">
        <f t="shared" si="16"/>
        <v>20861.173683697863</v>
      </c>
      <c r="H124" s="12">
        <f t="shared" si="17"/>
        <v>4.3501846435871965</v>
      </c>
      <c r="I124" s="12">
        <f t="shared" si="18"/>
        <v>71.65890361877463</v>
      </c>
      <c r="J124" s="15">
        <f>IF(OR((ROW(F124)-MATCH(MAX($F$2:F124),$F$2:F124,0))=1,(ROW(F124)-MATCH(MAX($F$2:F124),$F$2:F124,0))&gt;123),IF(OR(((G123*J123/C123*C124)/(G123*K123/D123*D124))&lt;(4/6),((G123*J123/C123*C124)/(G123*K123/D123*D124))&gt;(6/4)),50%,((G123*J123/C123*C124)/((G123*K123/D123*D124)+(G123*J123/C123*C124)))),((G123*J123/C123*C124)/((G123*K123/D123*D124)+(G123*J123/C123*C124))))</f>
        <v>0.50381646137998093</v>
      </c>
      <c r="K124" s="18">
        <f t="shared" si="12"/>
        <v>0.49618353862001907</v>
      </c>
      <c r="L124" s="20">
        <f t="shared" si="13"/>
        <v>1.0153832647918761</v>
      </c>
      <c r="M124" s="51">
        <f>IF(AND((B124-$B$2)&gt;123,OR(((U123*R123/C123*C124)/(U123*S123/D123*D124))&lt;(4/6),((U123*R123/C123*C124)/(U123*S123/D123*D124))&gt;(6/4))),1,0)</f>
        <v>0</v>
      </c>
      <c r="N124" s="51">
        <f>IF(AND((B124-$B$2)&gt;123,OR(((U123*R123/C123*C124)/(U123*S123/D123*D124))&lt;(4/6),((U123*R123/C123*C124)/(U123*S123/D123*D124))&gt;(6/4))),COUNTIF($M$2:M124,1),0)</f>
        <v>0</v>
      </c>
      <c r="O124" s="51">
        <f>IF(OR((ROW(N124)-MATCH(MAX($N$2:N124),$N$2:N124,0))=1,(ROW(N124)-MATCH(MAX($N$2:N124),$N$2:N124,0))&gt;123),IF(OR(((U123*R123/C123*C124)/(U123*S123/D123*D124))&lt;(4/6),((U123*R123/C123*C124)/(U123*S123/D123*D124))&gt;(6/4)),1,0),0)</f>
        <v>0</v>
      </c>
      <c r="P124" s="47">
        <f>IF(O124=1,U123/2/C124,P123)</f>
        <v>4.3501846435871965</v>
      </c>
      <c r="Q124" s="47">
        <f>IF(O124=1,U123/2/D124,Q123)</f>
        <v>71.65890361877463</v>
      </c>
      <c r="R124" s="41">
        <f>P124*C124/U123</f>
        <v>0.4982642234705188</v>
      </c>
      <c r="S124" s="41">
        <f>Q124*D124/U123</f>
        <v>0.4907154182540609</v>
      </c>
      <c r="T124" s="41">
        <f t="shared" si="19"/>
        <v>1.015383264791875</v>
      </c>
      <c r="U124" s="42">
        <f>P124*C124+Q124*D124</f>
        <v>20861.173683697871</v>
      </c>
      <c r="V124" s="25">
        <f>B124</f>
        <v>41099</v>
      </c>
      <c r="W124">
        <f>C124/C$2</f>
        <v>1.0510202705553837</v>
      </c>
      <c r="X124">
        <f>D124/D$2</f>
        <v>1.0350970978144034</v>
      </c>
      <c r="Y124">
        <f t="shared" si="20"/>
        <v>1.0430586841848934</v>
      </c>
      <c r="AA124" s="15">
        <f t="shared" si="21"/>
        <v>-2.2881857014479312E-2</v>
      </c>
      <c r="AB124" s="15">
        <f t="shared" si="22"/>
        <v>1.3219453323267683E-3</v>
      </c>
      <c r="AC124" s="15">
        <f t="shared" si="23"/>
        <v>-1.1020358275420472E-2</v>
      </c>
    </row>
    <row r="125" spans="1:29" x14ac:dyDescent="0.4">
      <c r="A125" s="43">
        <f t="shared" si="14"/>
        <v>2012</v>
      </c>
      <c r="B125" s="53">
        <v>41100</v>
      </c>
      <c r="C125" s="45">
        <v>2406.7060000000001</v>
      </c>
      <c r="D125" s="45">
        <f>VLOOKUP(B125,'H11001.CSI  中证全债'!$A$2:$B$2792,2,0)</f>
        <v>144.54769999999999</v>
      </c>
      <c r="E125" s="14">
        <f t="shared" si="15"/>
        <v>0</v>
      </c>
      <c r="F125" s="14">
        <f>IF(AND((B125-$B$2)&gt;123,OR(((G124*J124/C124*C125)/(G124*K124/D124*D125))&lt;(4/6),((G124*J124/C124*C125)/(G124*K124/D124*D125))&gt;(6/4))),COUNTIF($E$2:E125,1),0)</f>
        <v>0</v>
      </c>
      <c r="G125" s="21">
        <f t="shared" si="16"/>
        <v>20827.74518544471</v>
      </c>
      <c r="H125" s="12">
        <f t="shared" si="17"/>
        <v>4.3501846435871965</v>
      </c>
      <c r="I125" s="12">
        <f t="shared" si="18"/>
        <v>71.65890361877463</v>
      </c>
      <c r="J125" s="15">
        <f>IF(OR((ROW(F125)-MATCH(MAX($F$2:F125),$F$2:F125,0))=1,(ROW(F125)-MATCH(MAX($F$2:F125),$F$2:F125,0))&gt;123),IF(OR(((G124*J124/C124*C125)/(G124*K124/D124*D125))&lt;(4/6),((G124*J124/C124*C125)/(G124*K124/D124*D125))&gt;(6/4)),50%,((G124*J124/C124*C125)/((G124*K124/D124*D125)+(G124*J124/C124*C125)))),((G124*J124/C124*C125)/((G124*K124/D124*D125)+(G124*J124/C124*C125))))</f>
        <v>0.50267637661256626</v>
      </c>
      <c r="K125" s="18">
        <f t="shared" si="12"/>
        <v>0.49732362338743374</v>
      </c>
      <c r="L125" s="20">
        <f t="shared" si="13"/>
        <v>1.0107631187689681</v>
      </c>
      <c r="M125" s="51">
        <f>IF(AND((B125-$B$2)&gt;123,OR(((U124*R124/C124*C125)/(U124*S124/D124*D125))&lt;(4/6),((U124*R124/C124*C125)/(U124*S124/D124*D125))&gt;(6/4))),1,0)</f>
        <v>0</v>
      </c>
      <c r="N125" s="51">
        <f>IF(AND((B125-$B$2)&gt;123,OR(((U124*R124/C124*C125)/(U124*S124/D124*D125))&lt;(4/6),((U124*R124/C124*C125)/(U124*S124/D124*D125))&gt;(6/4))),COUNTIF($M$2:M125,1),0)</f>
        <v>0</v>
      </c>
      <c r="O125" s="51">
        <f>IF(OR((ROW(N125)-MATCH(MAX($N$2:N125),$N$2:N125,0))=1,(ROW(N125)-MATCH(MAX($N$2:N125),$N$2:N125,0))&gt;123),IF(OR(((U124*R124/C124*C125)/(U124*S124/D124*D125))&lt;(4/6),((U124*R124/C124*C125)/(U124*S124/D124*D125))&gt;(6/4)),1,0),0)</f>
        <v>0</v>
      </c>
      <c r="P125" s="47">
        <f>IF(O125=1,U124/2/C125,P124)</f>
        <v>4.3501846435871965</v>
      </c>
      <c r="Q125" s="47">
        <f>IF(O125=1,U124/2/D125,Q124)</f>
        <v>71.65890361877463</v>
      </c>
      <c r="R125" s="41">
        <f>P125*C125/U124</f>
        <v>0.50187087464837754</v>
      </c>
      <c r="S125" s="41">
        <f>Q125*D125/U124</f>
        <v>0.49652669881704653</v>
      </c>
      <c r="T125" s="41">
        <f t="shared" si="19"/>
        <v>1.010763118768967</v>
      </c>
      <c r="U125" s="42">
        <f>P125*C125+Q125*D125</f>
        <v>20827.745185444717</v>
      </c>
      <c r="V125" s="25">
        <f>B125</f>
        <v>41100</v>
      </c>
      <c r="W125">
        <f>C125/C$2</f>
        <v>1.0469615482829169</v>
      </c>
      <c r="X125">
        <f>D125/D$2</f>
        <v>1.0358129702615548</v>
      </c>
      <c r="Y125">
        <f t="shared" si="20"/>
        <v>1.041387259272236</v>
      </c>
      <c r="AA125" s="15">
        <f t="shared" si="21"/>
        <v>-3.8616974250383906E-3</v>
      </c>
      <c r="AB125" s="15">
        <f t="shared" si="22"/>
        <v>6.9159931823103982E-4</v>
      </c>
      <c r="AC125" s="15">
        <f t="shared" si="23"/>
        <v>-1.6024265345756517E-3</v>
      </c>
    </row>
    <row r="126" spans="1:29" x14ac:dyDescent="0.4">
      <c r="A126" s="43">
        <f t="shared" si="14"/>
        <v>2012</v>
      </c>
      <c r="B126" s="53">
        <v>41101</v>
      </c>
      <c r="C126" s="45">
        <v>2425.5720000000001</v>
      </c>
      <c r="D126" s="45">
        <f>VLOOKUP(B126,'H11001.CSI  中证全债'!$A$2:$B$2792,2,0)</f>
        <v>144.59710000000001</v>
      </c>
      <c r="E126" s="14">
        <f t="shared" si="15"/>
        <v>0</v>
      </c>
      <c r="F126" s="14">
        <f>IF(AND((B126-$B$2)&gt;123,OR(((G125*J125/C125*C126)/(G125*K125/D125*D126))&lt;(4/6),((G125*J125/C125*C126)/(G125*K125/D125*D126))&gt;(6/4))),COUNTIF($E$2:E126,1),0)</f>
        <v>0</v>
      </c>
      <c r="G126" s="21">
        <f t="shared" si="16"/>
        <v>20913.355718769395</v>
      </c>
      <c r="H126" s="12">
        <f t="shared" si="17"/>
        <v>4.3501846435871965</v>
      </c>
      <c r="I126" s="12">
        <f t="shared" si="18"/>
        <v>71.65890361877463</v>
      </c>
      <c r="J126" s="15">
        <f>IF(OR((ROW(F126)-MATCH(MAX($F$2:F126),$F$2:F126,0))=1,(ROW(F126)-MATCH(MAX($F$2:F126),$F$2:F126,0))&gt;123),IF(OR(((G125*J125/C125*C126)/(G125*K125/D125*D126))&lt;(4/6),((G125*J125/C125*C126)/(G125*K125/D125*D126))&gt;(6/4)),50%,((G125*J125/C125*C126)/((G125*K125/D125*D126)+(G125*J125/C125*C126)))),((G125*J125/C125*C126)/((G125*K125/D125*D126)+(G125*J125/C125*C126))))</f>
        <v>0.5045429441457413</v>
      </c>
      <c r="K126" s="18">
        <f t="shared" si="12"/>
        <v>0.4954570558542587</v>
      </c>
      <c r="L126" s="20">
        <f t="shared" si="13"/>
        <v>1.0183383972114735</v>
      </c>
      <c r="M126" s="51">
        <f>IF(AND((B126-$B$2)&gt;123,OR(((U125*R125/C125*C126)/(U125*S125/D125*D126))&lt;(4/6),((U125*R125/C125*C126)/(U125*S125/D125*D126))&gt;(6/4))),1,0)</f>
        <v>0</v>
      </c>
      <c r="N126" s="51">
        <f>IF(AND((B126-$B$2)&gt;123,OR(((U125*R125/C125*C126)/(U125*S125/D125*D126))&lt;(4/6),((U125*R125/C125*C126)/(U125*S125/D125*D126))&gt;(6/4))),COUNTIF($M$2:M126,1),0)</f>
        <v>0</v>
      </c>
      <c r="O126" s="51">
        <f>IF(OR((ROW(N126)-MATCH(MAX($N$2:N126),$N$2:N126,0))=1,(ROW(N126)-MATCH(MAX($N$2:N126),$N$2:N126,0))&gt;123),IF(OR(((U125*R125/C125*C126)/(U125*S125/D125*D126))&lt;(4/6),((U125*R125/C125*C126)/(U125*S125/D125*D126))&gt;(6/4)),1,0),0)</f>
        <v>0</v>
      </c>
      <c r="P126" s="47">
        <f>IF(O126=1,U125/2/C126,P125)</f>
        <v>4.3501846435871965</v>
      </c>
      <c r="Q126" s="47">
        <f>IF(O126=1,U125/2/D126,Q125)</f>
        <v>71.65890361877463</v>
      </c>
      <c r="R126" s="41">
        <f>P126*C126/U125</f>
        <v>0.50661682156977006</v>
      </c>
      <c r="S126" s="41">
        <f>Q126*D126/U125</f>
        <v>0.49749358656910581</v>
      </c>
      <c r="T126" s="41">
        <f t="shared" si="19"/>
        <v>1.0183383972114723</v>
      </c>
      <c r="U126" s="42">
        <f>P126*C126+Q126*D126</f>
        <v>20913.355718769402</v>
      </c>
      <c r="V126" s="25">
        <f>B126</f>
        <v>41101</v>
      </c>
      <c r="W126">
        <f>C126/C$2</f>
        <v>1.0551686066315085</v>
      </c>
      <c r="X126">
        <f>D126/D$2</f>
        <v>1.0361669652454317</v>
      </c>
      <c r="Y126">
        <f t="shared" si="20"/>
        <v>1.0456677859384702</v>
      </c>
      <c r="AA126" s="15">
        <f t="shared" si="21"/>
        <v>7.8389300562677899E-3</v>
      </c>
      <c r="AB126" s="15">
        <f t="shared" si="22"/>
        <v>3.4175569725447552E-4</v>
      </c>
      <c r="AC126" s="15">
        <f t="shared" si="23"/>
        <v>4.1104081388758651E-3</v>
      </c>
    </row>
    <row r="127" spans="1:29" x14ac:dyDescent="0.4">
      <c r="A127" s="43">
        <f t="shared" si="14"/>
        <v>2012</v>
      </c>
      <c r="B127" s="53">
        <v>41102</v>
      </c>
      <c r="C127" s="45">
        <v>2449.181</v>
      </c>
      <c r="D127" s="45">
        <f>VLOOKUP(B127,'H11001.CSI  中证全债'!$A$2:$B$2792,2,0)</f>
        <v>144.64169999999999</v>
      </c>
      <c r="E127" s="14">
        <f t="shared" si="15"/>
        <v>0</v>
      </c>
      <c r="F127" s="14">
        <f>IF(AND((B127-$B$2)&gt;123,OR(((G126*J126/C126*C127)/(G126*K126/D126*D127))&lt;(4/6),((G126*J126/C126*C127)/(G126*K126/D126*D127))&gt;(6/4))),COUNTIF($E$2:E127,1),0)</f>
        <v>0</v>
      </c>
      <c r="G127" s="21">
        <f t="shared" si="16"/>
        <v>21019.25521512124</v>
      </c>
      <c r="H127" s="12">
        <f t="shared" si="17"/>
        <v>4.3501846435871965</v>
      </c>
      <c r="I127" s="12">
        <f t="shared" si="18"/>
        <v>71.65890361877463</v>
      </c>
      <c r="J127" s="15">
        <f>IF(OR((ROW(F127)-MATCH(MAX($F$2:F127),$F$2:F127,0))=1,(ROW(F127)-MATCH(MAX($F$2:F127),$F$2:F127,0))&gt;123),IF(OR(((G126*J126/C126*C127)/(G126*K126/D126*D127))&lt;(4/6),((G126*J126/C126*C127)/(G126*K126/D126*D127))&gt;(6/4)),50%,((G126*J126/C126*C127)/((G126*K126/D126*D127)+(G126*J126/C126*C127)))),((G126*J126/C126*C127)/((G126*K126/D126*D127)+(G126*J126/C126*C127))))</f>
        <v>0.50688711215137505</v>
      </c>
      <c r="K127" s="18">
        <f t="shared" si="12"/>
        <v>0.49311288784862495</v>
      </c>
      <c r="L127" s="20">
        <f t="shared" si="13"/>
        <v>1.0279332068623168</v>
      </c>
      <c r="M127" s="51">
        <f>IF(AND((B127-$B$2)&gt;123,OR(((U126*R126/C126*C127)/(U126*S126/D126*D127))&lt;(4/6),((U126*R126/C126*C127)/(U126*S126/D126*D127))&gt;(6/4))),1,0)</f>
        <v>0</v>
      </c>
      <c r="N127" s="51">
        <f>IF(AND((B127-$B$2)&gt;123,OR(((U126*R126/C126*C127)/(U126*S126/D126*D127))&lt;(4/6),((U126*R126/C126*C127)/(U126*S126/D126*D127))&gt;(6/4))),COUNTIF($M$2:M127,1),0)</f>
        <v>0</v>
      </c>
      <c r="O127" s="51">
        <f>IF(OR((ROW(N127)-MATCH(MAX($N$2:N127),$N$2:N127,0))=1,(ROW(N127)-MATCH(MAX($N$2:N127),$N$2:N127,0))&gt;123),IF(OR(((U126*R126/C126*C127)/(U126*S126/D126*D127))&lt;(4/6),((U126*R126/C126*C127)/(U126*S126/D126*D127))&gt;(6/4)),1,0),0)</f>
        <v>0</v>
      </c>
      <c r="P127" s="47">
        <f>IF(O127=1,U126/2/C127,P126)</f>
        <v>4.3501846435871965</v>
      </c>
      <c r="Q127" s="47">
        <f>IF(O127=1,U126/2/D127,Q126)</f>
        <v>71.65890361877463</v>
      </c>
      <c r="R127" s="41">
        <f>P127*C127/U126</f>
        <v>0.50945384943667316</v>
      </c>
      <c r="S127" s="41">
        <f>Q127*D127/U126</f>
        <v>0.49560987624063663</v>
      </c>
      <c r="T127" s="41">
        <f t="shared" si="19"/>
        <v>1.0279332068623159</v>
      </c>
      <c r="U127" s="42">
        <f>P127*C127+Q127*D127</f>
        <v>21019.255215121248</v>
      </c>
      <c r="V127" s="25">
        <f>B127</f>
        <v>41102</v>
      </c>
      <c r="W127">
        <f>C127/C$2</f>
        <v>1.0654389575565535</v>
      </c>
      <c r="X127">
        <f>D127/D$2</f>
        <v>1.0364865639555714</v>
      </c>
      <c r="Y127">
        <f t="shared" si="20"/>
        <v>1.0509627607560623</v>
      </c>
      <c r="AA127" s="15">
        <f t="shared" si="21"/>
        <v>9.7333742309031468E-3</v>
      </c>
      <c r="AB127" s="15">
        <f t="shared" si="22"/>
        <v>3.084432537028281E-4</v>
      </c>
      <c r="AC127" s="15">
        <f t="shared" si="23"/>
        <v>5.0637256773096162E-3</v>
      </c>
    </row>
    <row r="128" spans="1:29" x14ac:dyDescent="0.4">
      <c r="A128" s="43">
        <f t="shared" si="14"/>
        <v>2012</v>
      </c>
      <c r="B128" s="53">
        <v>41103</v>
      </c>
      <c r="C128" s="45">
        <v>2450.6329999999998</v>
      </c>
      <c r="D128" s="45">
        <f>VLOOKUP(B128,'H11001.CSI  中证全债'!$A$2:$B$2792,2,0)</f>
        <v>144.57810000000001</v>
      </c>
      <c r="E128" s="14">
        <f t="shared" si="15"/>
        <v>0</v>
      </c>
      <c r="F128" s="14">
        <f>IF(AND((B128-$B$2)&gt;123,OR(((G127*J127/C127*C128)/(G127*K127/D127*D128))&lt;(4/6),((G127*J127/C127*C128)/(G127*K127/D127*D128))&gt;(6/4))),COUNTIF($E$2:E128,1),0)</f>
        <v>0</v>
      </c>
      <c r="G128" s="21">
        <f t="shared" si="16"/>
        <v>21021.014176953577</v>
      </c>
      <c r="H128" s="12">
        <f t="shared" si="17"/>
        <v>4.3501846435871965</v>
      </c>
      <c r="I128" s="12">
        <f t="shared" si="18"/>
        <v>71.65890361877463</v>
      </c>
      <c r="J128" s="15">
        <f>IF(OR((ROW(F128)-MATCH(MAX($F$2:F128),$F$2:F128,0))=1,(ROW(F128)-MATCH(MAX($F$2:F128),$F$2:F128,0))&gt;123),IF(OR(((G127*J127/C127*C128)/(G127*K127/D127*D128))&lt;(4/6),((G127*J127/C127*C128)/(G127*K127/D127*D128))&gt;(6/4)),50%,((G127*J127/C127*C128)/((G127*K127/D127*D128)+(G127*J127/C127*C128)))),((G127*J127/C127*C128)/((G127*K127/D127*D128)+(G127*J127/C127*C128))))</f>
        <v>0.50714518119472596</v>
      </c>
      <c r="K128" s="18">
        <f t="shared" si="12"/>
        <v>0.49285481880527404</v>
      </c>
      <c r="L128" s="20">
        <f t="shared" si="13"/>
        <v>1.0289950749068317</v>
      </c>
      <c r="M128" s="51">
        <f>IF(AND((B128-$B$2)&gt;123,OR(((U127*R127/C127*C128)/(U127*S127/D127*D128))&lt;(4/6),((U127*R127/C127*C128)/(U127*S127/D127*D128))&gt;(6/4))),1,0)</f>
        <v>0</v>
      </c>
      <c r="N128" s="51">
        <f>IF(AND((B128-$B$2)&gt;123,OR(((U127*R127/C127*C128)/(U127*S127/D127*D128))&lt;(4/6),((U127*R127/C127*C128)/(U127*S127/D127*D128))&gt;(6/4))),COUNTIF($M$2:M128,1),0)</f>
        <v>0</v>
      </c>
      <c r="O128" s="51">
        <f>IF(OR((ROW(N128)-MATCH(MAX($N$2:N128),$N$2:N128,0))=1,(ROW(N128)-MATCH(MAX($N$2:N128),$N$2:N128,0))&gt;123),IF(OR(((U127*R127/C127*C128)/(U127*S127/D127*D128))&lt;(4/6),((U127*R127/C127*C128)/(U127*S127/D127*D128))&gt;(6/4)),1,0),0)</f>
        <v>0</v>
      </c>
      <c r="P128" s="47">
        <f>IF(O128=1,U127/2/C128,P127)</f>
        <v>4.3501846435871965</v>
      </c>
      <c r="Q128" s="47">
        <f>IF(O128=1,U127/2/D128,Q127)</f>
        <v>71.65890361877463</v>
      </c>
      <c r="R128" s="41">
        <f>P128*C128/U127</f>
        <v>0.50718762080583668</v>
      </c>
      <c r="S128" s="41">
        <f>Q128*D128/U127</f>
        <v>0.49289606255089174</v>
      </c>
      <c r="T128" s="41">
        <f t="shared" si="19"/>
        <v>1.0289950749068306</v>
      </c>
      <c r="U128" s="42">
        <f>P128*C128+Q128*D128</f>
        <v>21021.01417695358</v>
      </c>
      <c r="V128" s="25">
        <f>B128</f>
        <v>41103</v>
      </c>
      <c r="W128">
        <f>C128/C$2</f>
        <v>1.0660706043668022</v>
      </c>
      <c r="X128">
        <f>D128/D$2</f>
        <v>1.0360308133285561</v>
      </c>
      <c r="Y128">
        <f t="shared" si="20"/>
        <v>1.051050708847679</v>
      </c>
      <c r="AA128" s="15">
        <f t="shared" si="21"/>
        <v>5.9285124292562941E-4</v>
      </c>
      <c r="AB128" s="15">
        <f t="shared" si="22"/>
        <v>-4.3970722136132956E-4</v>
      </c>
      <c r="AC128" s="15">
        <f t="shared" si="23"/>
        <v>8.3683356728592173E-5</v>
      </c>
    </row>
    <row r="129" spans="1:29" x14ac:dyDescent="0.4">
      <c r="A129" s="43">
        <f t="shared" si="14"/>
        <v>2012</v>
      </c>
      <c r="B129" s="53">
        <v>41106</v>
      </c>
      <c r="C129" s="45">
        <v>2399.7310000000002</v>
      </c>
      <c r="D129" s="45">
        <f>VLOOKUP(B129,'H11001.CSI  中证全债'!$A$2:$B$2792,2,0)</f>
        <v>144.5521</v>
      </c>
      <c r="E129" s="14">
        <f t="shared" si="15"/>
        <v>0</v>
      </c>
      <c r="F129" s="14">
        <f>IF(AND((B129-$B$2)&gt;123,OR(((G128*J128/C128*C129)/(G128*K128/D128*D129))&lt;(4/6),((G128*J128/C128*C129)/(G128*K128/D128*D129))&gt;(6/4))),COUNTIF($E$2:E129,1),0)</f>
        <v>0</v>
      </c>
      <c r="G129" s="21">
        <f t="shared" si="16"/>
        <v>20797.717946731616</v>
      </c>
      <c r="H129" s="12">
        <f t="shared" si="17"/>
        <v>4.3501846435871965</v>
      </c>
      <c r="I129" s="12">
        <f t="shared" si="18"/>
        <v>71.65890361877463</v>
      </c>
      <c r="J129" s="15">
        <f>IF(OR((ROW(F129)-MATCH(MAX($F$2:F129),$F$2:F129,0))=1,(ROW(F129)-MATCH(MAX($F$2:F129),$F$2:F129,0))&gt;123),IF(OR(((G128*J128/C128*C129)/(G128*K128/D128*D129))&lt;(4/6),((G128*J128/C128*C129)/(G128*K128/D128*D129))&gt;(6/4)),50%,((G128*J128/C128*C129)/((G128*K128/D128*D129)+(G128*J128/C128*C129)))),((G128*J128/C128*C129)/((G128*K128/D128*D129)+(G128*J128/C128*C129))))</f>
        <v>0.50194319259823861</v>
      </c>
      <c r="K129" s="18">
        <f t="shared" si="12"/>
        <v>0.49805680740176139</v>
      </c>
      <c r="L129" s="20">
        <f t="shared" si="13"/>
        <v>1.0078030962306319</v>
      </c>
      <c r="M129" s="51">
        <f>IF(AND((B129-$B$2)&gt;123,OR(((U128*R128/C128*C129)/(U128*S128/D128*D129))&lt;(4/6),((U128*R128/C128*C129)/(U128*S128/D128*D129))&gt;(6/4))),1,0)</f>
        <v>0</v>
      </c>
      <c r="N129" s="51">
        <f>IF(AND((B129-$B$2)&gt;123,OR(((U128*R128/C128*C129)/(U128*S128/D128*D129))&lt;(4/6),((U128*R128/C128*C129)/(U128*S128/D128*D129))&gt;(6/4))),COUNTIF($M$2:M129,1),0)</f>
        <v>0</v>
      </c>
      <c r="O129" s="51">
        <f>IF(OR((ROW(N129)-MATCH(MAX($N$2:N129),$N$2:N129,0))=1,(ROW(N129)-MATCH(MAX($N$2:N129),$N$2:N129,0))&gt;123),IF(OR(((U128*R128/C128*C129)/(U128*S128/D128*D129))&lt;(4/6),((U128*R128/C128*C129)/(U128*S128/D128*D129))&gt;(6/4)),1,0),0)</f>
        <v>0</v>
      </c>
      <c r="P129" s="47">
        <f>IF(O129=1,U128/2/C129,P128)</f>
        <v>4.3501846435871965</v>
      </c>
      <c r="Q129" s="47">
        <f>IF(O129=1,U128/2/D129,Q128)</f>
        <v>71.65890361877463</v>
      </c>
      <c r="R129" s="41">
        <f>P129*C129/U128</f>
        <v>0.49661128892559614</v>
      </c>
      <c r="S129" s="41">
        <f>Q129*D129/U128</f>
        <v>0.49276618694962721</v>
      </c>
      <c r="T129" s="41">
        <f t="shared" si="19"/>
        <v>1.0078030962306308</v>
      </c>
      <c r="U129" s="42">
        <f>P129*C129+Q129*D129</f>
        <v>20797.717946731616</v>
      </c>
      <c r="V129" s="25">
        <f>B129</f>
        <v>41106</v>
      </c>
      <c r="W129">
        <f>C129/C$2</f>
        <v>1.0439272944940148</v>
      </c>
      <c r="X129">
        <f>D129/D$2</f>
        <v>1.0358445001791472</v>
      </c>
      <c r="Y129">
        <f t="shared" si="20"/>
        <v>1.0398858973365808</v>
      </c>
      <c r="AA129" s="15">
        <f t="shared" si="21"/>
        <v>-2.0770959992785443E-2</v>
      </c>
      <c r="AB129" s="15">
        <f t="shared" si="22"/>
        <v>-1.798335985879751E-4</v>
      </c>
      <c r="AC129" s="15">
        <f t="shared" si="23"/>
        <v>-1.0622524124776822E-2</v>
      </c>
    </row>
    <row r="130" spans="1:29" x14ac:dyDescent="0.4">
      <c r="A130" s="43">
        <f t="shared" si="14"/>
        <v>2012</v>
      </c>
      <c r="B130" s="53">
        <v>41107</v>
      </c>
      <c r="C130" s="45">
        <v>2414.201</v>
      </c>
      <c r="D130" s="45">
        <f>VLOOKUP(B130,'H11001.CSI  中证全债'!$A$2:$B$2792,2,0)</f>
        <v>144.55539999999999</v>
      </c>
      <c r="E130" s="14">
        <f t="shared" si="15"/>
        <v>0</v>
      </c>
      <c r="F130" s="14">
        <f>IF(AND((B130-$B$2)&gt;123,OR(((G129*J129/C129*C130)/(G129*K129/D129*D130))&lt;(4/6),((G129*J129/C129*C130)/(G129*K129/D129*D130))&gt;(6/4))),COUNTIF($E$2:E130,1),0)</f>
        <v>0</v>
      </c>
      <c r="G130" s="21">
        <f t="shared" si="16"/>
        <v>20860.901592906266</v>
      </c>
      <c r="H130" s="12">
        <f t="shared" si="17"/>
        <v>4.3501846435871965</v>
      </c>
      <c r="I130" s="12">
        <f t="shared" si="18"/>
        <v>71.65890361877463</v>
      </c>
      <c r="J130" s="15">
        <f>IF(OR((ROW(F130)-MATCH(MAX($F$2:F130),$F$2:F130,0))=1,(ROW(F130)-MATCH(MAX($F$2:F130),$F$2:F130,0))&gt;123),IF(OR(((G129*J129/C129*C130)/(G129*K129/D129*D130))&lt;(4/6),((G129*J129/C129*C130)/(G129*K129/D129*D130))&gt;(6/4)),50%,((G129*J129/C129*C130)/((G129*K129/D129*D130)+(G129*J129/C129*C130)))),((G129*J129/C129*C130)/((G129*K129/D129*D130)+(G129*J129/C129*C130))))</f>
        <v>0.50344037480643355</v>
      </c>
      <c r="K130" s="18">
        <f t="shared" ref="K130:K193" si="24">1-J130</f>
        <v>0.49655962519356645</v>
      </c>
      <c r="L130" s="20">
        <f t="shared" ref="L130:L193" si="25">J130/K130</f>
        <v>1.0138568447045708</v>
      </c>
      <c r="M130" s="51">
        <f>IF(AND((B130-$B$2)&gt;123,OR(((U129*R129/C129*C130)/(U129*S129/D129*D130))&lt;(4/6),((U129*R129/C129*C130)/(U129*S129/D129*D130))&gt;(6/4))),1,0)</f>
        <v>0</v>
      </c>
      <c r="N130" s="51">
        <f>IF(AND((B130-$B$2)&gt;123,OR(((U129*R129/C129*C130)/(U129*S129/D129*D130))&lt;(4/6),((U129*R129/C129*C130)/(U129*S129/D129*D130))&gt;(6/4))),COUNTIF($M$2:M130,1),0)</f>
        <v>0</v>
      </c>
      <c r="O130" s="51">
        <f>IF(OR((ROW(N130)-MATCH(MAX($N$2:N130),$N$2:N130,0))=1,(ROW(N130)-MATCH(MAX($N$2:N130),$N$2:N130,0))&gt;123),IF(OR(((U129*R129/C129*C130)/(U129*S129/D129*D130))&lt;(4/6),((U129*R129/C129*C130)/(U129*S129/D129*D130))&gt;(6/4)),1,0),0)</f>
        <v>0</v>
      </c>
      <c r="P130" s="47">
        <f>IF(O130=1,U129/2/C130,P129)</f>
        <v>4.3501846435871965</v>
      </c>
      <c r="Q130" s="47">
        <f>IF(O130=1,U129/2/D130,Q129)</f>
        <v>71.65890361877463</v>
      </c>
      <c r="R130" s="41">
        <f>P130*C130/U129</f>
        <v>0.50496983099933268</v>
      </c>
      <c r="S130" s="41">
        <f>Q130*D130/U129</f>
        <v>0.49806817760990413</v>
      </c>
      <c r="T130" s="41">
        <f t="shared" si="19"/>
        <v>1.0138568447045699</v>
      </c>
      <c r="U130" s="42">
        <f>P130*C130+Q130*D130</f>
        <v>20860.901592906266</v>
      </c>
      <c r="V130" s="25">
        <f>B130</f>
        <v>41107</v>
      </c>
      <c r="W130">
        <f>C130/C$2</f>
        <v>1.0502220116732854</v>
      </c>
      <c r="X130">
        <f>D130/D$2</f>
        <v>1.0358681476173413</v>
      </c>
      <c r="Y130">
        <f t="shared" si="20"/>
        <v>1.0430450796453132</v>
      </c>
      <c r="AA130" s="15">
        <f t="shared" si="21"/>
        <v>6.029842511514838E-3</v>
      </c>
      <c r="AB130" s="15">
        <f t="shared" si="22"/>
        <v>2.2829139113111907E-5</v>
      </c>
      <c r="AC130" s="15">
        <f t="shared" si="23"/>
        <v>3.0380086092367531E-3</v>
      </c>
    </row>
    <row r="131" spans="1:29" x14ac:dyDescent="0.4">
      <c r="A131" s="43">
        <f t="shared" ref="A131:A194" si="26">YEAR(B131)</f>
        <v>2012</v>
      </c>
      <c r="B131" s="53">
        <v>41108</v>
      </c>
      <c r="C131" s="45">
        <v>2414.335</v>
      </c>
      <c r="D131" s="45">
        <f>VLOOKUP(B131,'H11001.CSI  中证全债'!$A$2:$B$2792,2,0)</f>
        <v>144.60140000000001</v>
      </c>
      <c r="E131" s="14">
        <f t="shared" ref="E131:E194" si="27">IF(AND((B131-$B$2)&gt;123,OR(((G130*J130/C130*C131)/(G130*K130/D130*D131))&lt;(4/6),((G130*J130/C130*C131)/(G130*K130/D130*D131))&gt;(6/4))),1,0)</f>
        <v>0</v>
      </c>
      <c r="F131" s="14">
        <f>IF(AND((B131-$B$2)&gt;123,OR(((G130*J130/C130*C131)/(G130*K130/D130*D131))&lt;(4/6),((G130*J130/C130*C131)/(G130*K130/D130*D131))&gt;(6/4))),COUNTIF($E$2:E131,1),0)</f>
        <v>0</v>
      </c>
      <c r="G131" s="21">
        <f t="shared" ref="G131:G194" si="28">G130*J130/C130*C131+G130*K130/D130*D131</f>
        <v>20864.780827214974</v>
      </c>
      <c r="H131" s="12">
        <f t="shared" ref="H131:H194" si="29">IF(J131=50%,G131*J131/C131,H130)</f>
        <v>4.3501846435871965</v>
      </c>
      <c r="I131" s="12">
        <f t="shared" ref="I131:I194" si="30">IF(K131=50%,G131*K131/D131,I130)</f>
        <v>71.65890361877463</v>
      </c>
      <c r="J131" s="15">
        <f>IF(OR((ROW(F131)-MATCH(MAX($F$2:F131),$F$2:F131,0))=1,(ROW(F131)-MATCH(MAX($F$2:F131),$F$2:F131,0))&gt;123),IF(OR(((G130*J130/C130*C131)/(G130*K130/D130*D131))&lt;(4/6),((G130*J130/C130*C131)/(G130*K130/D130*D131))&gt;(6/4)),50%,((G130*J130/C130*C131)/((G130*K130/D130*D131)+(G130*J130/C130*C131)))),((G130*J130/C130*C131)/((G130*K130/D130*D131)+(G130*J130/C130*C131))))</f>
        <v>0.50337471207824858</v>
      </c>
      <c r="K131" s="18">
        <f t="shared" si="24"/>
        <v>0.49662528792175142</v>
      </c>
      <c r="L131" s="20">
        <f t="shared" si="25"/>
        <v>1.013590576880895</v>
      </c>
      <c r="M131" s="51">
        <f>IF(AND((B131-$B$2)&gt;123,OR(((U130*R130/C130*C131)/(U130*S130/D130*D131))&lt;(4/6),((U130*R130/C130*C131)/(U130*S130/D130*D131))&gt;(6/4))),1,0)</f>
        <v>0</v>
      </c>
      <c r="N131" s="51">
        <f>IF(AND((B131-$B$2)&gt;123,OR(((U130*R130/C130*C131)/(U130*S130/D130*D131))&lt;(4/6),((U130*R130/C130*C131)/(U130*S130/D130*D131))&gt;(6/4))),COUNTIF($M$2:M131,1),0)</f>
        <v>0</v>
      </c>
      <c r="O131" s="51">
        <f>IF(OR((ROW(N131)-MATCH(MAX($N$2:N131),$N$2:N131,0))=1,(ROW(N131)-MATCH(MAX($N$2:N131),$N$2:N131,0))&gt;123),IF(OR(((U130*R130/C130*C131)/(U130*S130/D130*D131))&lt;(4/6),((U130*R130/C130*C131)/(U130*S130/D130*D131))&gt;(6/4)),1,0),0)</f>
        <v>0</v>
      </c>
      <c r="P131" s="47">
        <f>IF(O131=1,U130/2/C131,P130)</f>
        <v>4.3501846435871965</v>
      </c>
      <c r="Q131" s="47">
        <f>IF(O131=1,U130/2/D131,Q130)</f>
        <v>71.65890361877463</v>
      </c>
      <c r="R131" s="41">
        <f>P131*C131/U130</f>
        <v>0.50346831821720328</v>
      </c>
      <c r="S131" s="41">
        <f>Q131*D131/U130</f>
        <v>0.49671763895686377</v>
      </c>
      <c r="T131" s="41">
        <f t="shared" ref="T131:T194" si="31">R131/S131</f>
        <v>1.0135905768808942</v>
      </c>
      <c r="U131" s="42">
        <f>P131*C131+Q131*D131</f>
        <v>20864.78082721497</v>
      </c>
      <c r="V131" s="25">
        <f>B131</f>
        <v>41108</v>
      </c>
      <c r="W131">
        <f>C131/C$2</f>
        <v>1.0502803041475095</v>
      </c>
      <c r="X131">
        <f>D131/D$2</f>
        <v>1.0361977785739878</v>
      </c>
      <c r="Y131">
        <f t="shared" ref="Y131:Y194" si="32">U131/U$2</f>
        <v>1.0432390413607486</v>
      </c>
      <c r="AA131" s="15">
        <f t="shared" ref="AA131:AA194" si="33">W131/W130-1</f>
        <v>5.5504906178116542E-5</v>
      </c>
      <c r="AB131" s="15">
        <f t="shared" ref="AB131:AB194" si="34">X131/X130-1</f>
        <v>3.182170987734434E-4</v>
      </c>
      <c r="AC131" s="15">
        <f t="shared" ref="AC131:AC194" si="35">Y131/Y130-1</f>
        <v>1.8595717406699741E-4</v>
      </c>
    </row>
    <row r="132" spans="1:29" x14ac:dyDescent="0.4">
      <c r="A132" s="43">
        <f t="shared" si="26"/>
        <v>2012</v>
      </c>
      <c r="B132" s="53">
        <v>41109</v>
      </c>
      <c r="C132" s="45">
        <v>2424.3220000000001</v>
      </c>
      <c r="D132" s="45">
        <f>VLOOKUP(B132,'H11001.CSI  中证全债'!$A$2:$B$2792,2,0)</f>
        <v>144.5223</v>
      </c>
      <c r="E132" s="14">
        <f t="shared" si="27"/>
        <v>0</v>
      </c>
      <c r="F132" s="14">
        <f>IF(AND((B132-$B$2)&gt;123,OR(((G131*J131/C131*C132)/(G131*K131/D131*D132))&lt;(4/6),((G131*J131/C131*C132)/(G131*K131/D131*D132))&gt;(6/4))),COUNTIF($E$2:E132,1),0)</f>
        <v>0</v>
      </c>
      <c r="G132" s="21">
        <f t="shared" si="28"/>
        <v>20902.557901974233</v>
      </c>
      <c r="H132" s="12">
        <f t="shared" si="29"/>
        <v>4.3501846435871965</v>
      </c>
      <c r="I132" s="12">
        <f t="shared" si="30"/>
        <v>71.65890361877463</v>
      </c>
      <c r="J132" s="15">
        <f>IF(OR((ROW(F132)-MATCH(MAX($F$2:F132),$F$2:F132,0))=1,(ROW(F132)-MATCH(MAX($F$2:F132),$F$2:F132,0))&gt;123),IF(OR(((G131*J131/C131*C132)/(G131*K131/D131*D132))&lt;(4/6),((G131*J131/C131*C132)/(G131*K131/D131*D132))&gt;(6/4)),50%,((G131*J131/C131*C132)/((G131*K131/D131*D132)+(G131*J131/C131*C132)))),((G131*J131/C131*C132)/((G131*K131/D131*D132)+(G131*J131/C131*C132))))</f>
        <v>0.5045434336299347</v>
      </c>
      <c r="K132" s="18">
        <f t="shared" si="24"/>
        <v>0.4954565663700653</v>
      </c>
      <c r="L132" s="20">
        <f t="shared" si="25"/>
        <v>1.0183403912202513</v>
      </c>
      <c r="M132" s="51">
        <f>IF(AND((B132-$B$2)&gt;123,OR(((U131*R131/C131*C132)/(U131*S131/D131*D132))&lt;(4/6),((U131*R131/C131*C132)/(U131*S131/D131*D132))&gt;(6/4))),1,0)</f>
        <v>0</v>
      </c>
      <c r="N132" s="51">
        <f>IF(AND((B132-$B$2)&gt;123,OR(((U131*R131/C131*C132)/(U131*S131/D131*D132))&lt;(4/6),((U131*R131/C131*C132)/(U131*S131/D131*D132))&gt;(6/4))),COUNTIF($M$2:M132,1),0)</f>
        <v>0</v>
      </c>
      <c r="O132" s="51">
        <f>IF(OR((ROW(N132)-MATCH(MAX($N$2:N132),$N$2:N132,0))=1,(ROW(N132)-MATCH(MAX($N$2:N132),$N$2:N132,0))&gt;123),IF(OR(((U131*R131/C131*C132)/(U131*S131/D131*D132))&lt;(4/6),((U131*R131/C131*C132)/(U131*S131/D131*D132))&gt;(6/4)),1,0),0)</f>
        <v>0</v>
      </c>
      <c r="P132" s="47">
        <f>IF(O132=1,U131/2/C132,P131)</f>
        <v>4.3501846435871965</v>
      </c>
      <c r="Q132" s="47">
        <f>IF(O132=1,U131/2/D132,Q131)</f>
        <v>71.65890361877463</v>
      </c>
      <c r="R132" s="41">
        <f>P132*C132/U131</f>
        <v>0.50545694310647171</v>
      </c>
      <c r="S132" s="41">
        <f>Q132*D132/U131</f>
        <v>0.49635362346847101</v>
      </c>
      <c r="T132" s="41">
        <f t="shared" si="31"/>
        <v>1.0183403912202507</v>
      </c>
      <c r="U132" s="42">
        <f>P132*C132+Q132*D132</f>
        <v>20902.557901974233</v>
      </c>
      <c r="V132" s="25">
        <f>B132</f>
        <v>41109</v>
      </c>
      <c r="W132">
        <f>C132/C$2</f>
        <v>1.05462483355106</v>
      </c>
      <c r="X132">
        <f>D132/D$2</f>
        <v>1.0356309566463633</v>
      </c>
      <c r="Y132">
        <f t="shared" si="32"/>
        <v>1.0451278950987117</v>
      </c>
      <c r="AA132" s="15">
        <f t="shared" si="33"/>
        <v>4.1365427747184214E-3</v>
      </c>
      <c r="AB132" s="15">
        <f t="shared" si="34"/>
        <v>-5.4702098319925341E-4</v>
      </c>
      <c r="AC132" s="15">
        <f t="shared" si="35"/>
        <v>1.810566574942829E-3</v>
      </c>
    </row>
    <row r="133" spans="1:29" x14ac:dyDescent="0.4">
      <c r="A133" s="43">
        <f t="shared" si="26"/>
        <v>2012</v>
      </c>
      <c r="B133" s="53">
        <v>41110</v>
      </c>
      <c r="C133" s="45">
        <v>2398.4549999999999</v>
      </c>
      <c r="D133" s="45">
        <f>VLOOKUP(B133,'H11001.CSI  中证全债'!$A$2:$B$2792,2,0)</f>
        <v>144.5566</v>
      </c>
      <c r="E133" s="14">
        <f t="shared" si="27"/>
        <v>0</v>
      </c>
      <c r="F133" s="14">
        <f>IF(AND((B133-$B$2)&gt;123,OR(((G132*J132/C132*C133)/(G132*K132/D132*D133))&lt;(4/6),((G132*J132/C132*C133)/(G132*K132/D132*D133))&gt;(6/4))),COUNTIF($E$2:E133,1),0)</f>
        <v>0</v>
      </c>
      <c r="G133" s="21">
        <f t="shared" si="28"/>
        <v>20792.489576192685</v>
      </c>
      <c r="H133" s="12">
        <f t="shared" si="29"/>
        <v>4.3501846435871965</v>
      </c>
      <c r="I133" s="12">
        <f t="shared" si="30"/>
        <v>71.65890361877463</v>
      </c>
      <c r="J133" s="15">
        <f>IF(OR((ROW(F133)-MATCH(MAX($F$2:F133),$F$2:F133,0))=1,(ROW(F133)-MATCH(MAX($F$2:F133),$F$2:F133,0))&gt;123),IF(OR(((G132*J132/C132*C133)/(G132*K132/D132*D133))&lt;(4/6),((G132*J132/C132*C133)/(G132*K132/D132*D133))&gt;(6/4)),50%,((G132*J132/C132*C133)/((G132*K132/D132*D133)+(G132*J132/C132*C133)))),((G132*J132/C132*C133)/((G132*K132/D132*D133)+(G132*J132/C132*C133))))</f>
        <v>0.50180244511371552</v>
      </c>
      <c r="K133" s="18">
        <f t="shared" si="24"/>
        <v>0.49819755488628448</v>
      </c>
      <c r="L133" s="20">
        <f t="shared" si="25"/>
        <v>1.0072358649537207</v>
      </c>
      <c r="M133" s="51">
        <f>IF(AND((B133-$B$2)&gt;123,OR(((U132*R132/C132*C133)/(U132*S132/D132*D133))&lt;(4/6),((U132*R132/C132*C133)/(U132*S132/D132*D133))&gt;(6/4))),1,0)</f>
        <v>0</v>
      </c>
      <c r="N133" s="51">
        <f>IF(AND((B133-$B$2)&gt;123,OR(((U132*R132/C132*C133)/(U132*S132/D132*D133))&lt;(4/6),((U132*R132/C132*C133)/(U132*S132/D132*D133))&gt;(6/4))),COUNTIF($M$2:M133,1),0)</f>
        <v>0</v>
      </c>
      <c r="O133" s="51">
        <f>IF(OR((ROW(N133)-MATCH(MAX($N$2:N133),$N$2:N133,0))=1,(ROW(N133)-MATCH(MAX($N$2:N133),$N$2:N133,0))&gt;123),IF(OR(((U132*R132/C132*C133)/(U132*S132/D132*D133))&lt;(4/6),((U132*R132/C132*C133)/(U132*S132/D132*D133))&gt;(6/4)),1,0),0)</f>
        <v>0</v>
      </c>
      <c r="P133" s="47">
        <f>IF(O133=1,U132/2/C133,P132)</f>
        <v>4.3501846435871965</v>
      </c>
      <c r="Q133" s="47">
        <f>IF(O133=1,U132/2/D133,Q132)</f>
        <v>71.65890361877463</v>
      </c>
      <c r="R133" s="41">
        <f>P133*C133/U132</f>
        <v>0.49916006252753742</v>
      </c>
      <c r="S133" s="41">
        <f>Q133*D133/U132</f>
        <v>0.49557415486835599</v>
      </c>
      <c r="T133" s="41">
        <f t="shared" si="31"/>
        <v>1.0072358649537201</v>
      </c>
      <c r="U133" s="42">
        <f>P133*C133+Q133*D133</f>
        <v>20792.489576192685</v>
      </c>
      <c r="V133" s="25">
        <f>B133</f>
        <v>41110</v>
      </c>
      <c r="W133">
        <f>C133/C$2</f>
        <v>1.0433722109334929</v>
      </c>
      <c r="X133">
        <f>D133/D$2</f>
        <v>1.0358767466857757</v>
      </c>
      <c r="Y133">
        <f t="shared" si="32"/>
        <v>1.0396244788096343</v>
      </c>
      <c r="AA133" s="15">
        <f t="shared" si="33"/>
        <v>-1.0669787264233177E-2</v>
      </c>
      <c r="AB133" s="15">
        <f t="shared" si="34"/>
        <v>2.3733361564270972E-4</v>
      </c>
      <c r="AC133" s="15">
        <f t="shared" si="35"/>
        <v>-5.2657826041067057E-3</v>
      </c>
    </row>
    <row r="134" spans="1:29" x14ac:dyDescent="0.4">
      <c r="A134" s="43">
        <f t="shared" si="26"/>
        <v>2012</v>
      </c>
      <c r="B134" s="53">
        <v>41113</v>
      </c>
      <c r="C134" s="45">
        <v>2365.431</v>
      </c>
      <c r="D134" s="45">
        <f>VLOOKUP(B134,'H11001.CSI  中证全债'!$A$2:$B$2792,2,0)</f>
        <v>144.596</v>
      </c>
      <c r="E134" s="14">
        <f t="shared" si="27"/>
        <v>0</v>
      </c>
      <c r="F134" s="14">
        <f>IF(AND((B134-$B$2)&gt;123,OR(((G133*J133/C133*C134)/(G133*K133/D133*D134))&lt;(4/6),((G133*J133/C133*C134)/(G133*K133/D133*D134))&gt;(6/4))),COUNTIF($E$2:E134,1),0)</f>
        <v>0</v>
      </c>
      <c r="G134" s="21">
        <f t="shared" si="28"/>
        <v>20651.652439325444</v>
      </c>
      <c r="H134" s="12">
        <f t="shared" si="29"/>
        <v>4.3501846435871965</v>
      </c>
      <c r="I134" s="12">
        <f t="shared" si="30"/>
        <v>71.65890361877463</v>
      </c>
      <c r="J134" s="15">
        <f>IF(OR((ROW(F134)-MATCH(MAX($F$2:F134),$F$2:F134,0))=1,(ROW(F134)-MATCH(MAX($F$2:F134),$F$2:F134,0))&gt;123),IF(OR(((G133*J133/C133*C134)/(G133*K133/D133*D134))&lt;(4/6),((G133*J133/C133*C134)/(G133*K133/D133*D134))&gt;(6/4)),50%,((G133*J133/C133*C134)/((G133*K133/D133*D134)+(G133*J133/C133*C134)))),((G133*J133/C133*C134)/((G133*K133/D133*D134)+(G133*J133/C133*C134))))</f>
        <v>0.49826819630522606</v>
      </c>
      <c r="K134" s="18">
        <f t="shared" si="24"/>
        <v>0.50173180369477399</v>
      </c>
      <c r="L134" s="20">
        <f t="shared" si="25"/>
        <v>0.99309669555718461</v>
      </c>
      <c r="M134" s="51">
        <f>IF(AND((B134-$B$2)&gt;123,OR(((U133*R133/C133*C134)/(U133*S133/D133*D134))&lt;(4/6),((U133*R133/C133*C134)/(U133*S133/D133*D134))&gt;(6/4))),1,0)</f>
        <v>0</v>
      </c>
      <c r="N134" s="51">
        <f>IF(AND((B134-$B$2)&gt;123,OR(((U133*R133/C133*C134)/(U133*S133/D133*D134))&lt;(4/6),((U133*R133/C133*C134)/(U133*S133/D133*D134))&gt;(6/4))),COUNTIF($M$2:M134,1),0)</f>
        <v>0</v>
      </c>
      <c r="O134" s="51">
        <f>IF(OR((ROW(N134)-MATCH(MAX($N$2:N134),$N$2:N134,0))=1,(ROW(N134)-MATCH(MAX($N$2:N134),$N$2:N134,0))&gt;123),IF(OR(((U133*R133/C133*C134)/(U133*S133/D133*D134))&lt;(4/6),((U133*R133/C133*C134)/(U133*S133/D133*D134))&gt;(6/4)),1,0),0)</f>
        <v>0</v>
      </c>
      <c r="P134" s="47">
        <f>IF(O134=1,U133/2/C134,P133)</f>
        <v>4.3501846435871965</v>
      </c>
      <c r="Q134" s="47">
        <f>IF(O134=1,U133/2/D134,Q133)</f>
        <v>71.65890361877463</v>
      </c>
      <c r="R134" s="41">
        <f>P134*C134/U133</f>
        <v>0.49489319563960166</v>
      </c>
      <c r="S134" s="41">
        <f>Q134*D134/U133</f>
        <v>0.49833334241630761</v>
      </c>
      <c r="T134" s="41">
        <f t="shared" si="31"/>
        <v>0.99309669555718383</v>
      </c>
      <c r="U134" s="42">
        <f>P134*C134+Q134*D134</f>
        <v>20651.652439325444</v>
      </c>
      <c r="V134" s="25">
        <f>B134</f>
        <v>41113</v>
      </c>
      <c r="W134">
        <f>C134/C$2</f>
        <v>1.0290061611665107</v>
      </c>
      <c r="X134">
        <f>D134/D$2</f>
        <v>1.0361590827660336</v>
      </c>
      <c r="Y134">
        <f t="shared" si="32"/>
        <v>1.0325826219662722</v>
      </c>
      <c r="AA134" s="15">
        <f t="shared" si="33"/>
        <v>-1.3768863706010603E-2</v>
      </c>
      <c r="AB134" s="15">
        <f t="shared" si="34"/>
        <v>2.7255760027555809E-4</v>
      </c>
      <c r="AC134" s="15">
        <f t="shared" si="35"/>
        <v>-6.7734619440906751E-3</v>
      </c>
    </row>
    <row r="135" spans="1:29" x14ac:dyDescent="0.4">
      <c r="A135" s="43">
        <f t="shared" si="26"/>
        <v>2012</v>
      </c>
      <c r="B135" s="53">
        <v>41114</v>
      </c>
      <c r="C135" s="45">
        <v>2375.9920000000002</v>
      </c>
      <c r="D135" s="45">
        <f>VLOOKUP(B135,'H11001.CSI  中证全债'!$A$2:$B$2792,2,0)</f>
        <v>144.63079999999999</v>
      </c>
      <c r="E135" s="14">
        <f t="shared" si="27"/>
        <v>0</v>
      </c>
      <c r="F135" s="14">
        <f>IF(AND((B135-$B$2)&gt;123,OR(((G134*J134/C134*C135)/(G134*K134/D134*D135))&lt;(4/6),((G134*J134/C134*C135)/(G134*K134/D134*D135))&gt;(6/4))),COUNTIF($E$2:E135,1),0)</f>
        <v>0</v>
      </c>
      <c r="G135" s="21">
        <f t="shared" si="28"/>
        <v>20700.088469192302</v>
      </c>
      <c r="H135" s="12">
        <f t="shared" si="29"/>
        <v>4.3501846435871965</v>
      </c>
      <c r="I135" s="12">
        <f t="shared" si="30"/>
        <v>71.65890361877463</v>
      </c>
      <c r="J135" s="15">
        <f>IF(OR((ROW(F135)-MATCH(MAX($F$2:F135),$F$2:F135,0))=1,(ROW(F135)-MATCH(MAX($F$2:F135),$F$2:F135,0))&gt;123),IF(OR(((G134*J134/C134*C135)/(G134*K134/D134*D135))&lt;(4/6),((G134*J134/C134*C135)/(G134*K134/D134*D135))&gt;(6/4)),50%,((G134*J134/C134*C135)/((G134*K134/D134*D135)+(G134*J134/C134*C135)))),((G134*J134/C134*C135)/((G134*K134/D134*D135)+(G134*J134/C134*C135))))</f>
        <v>0.49932172642976808</v>
      </c>
      <c r="K135" s="18">
        <f t="shared" si="24"/>
        <v>0.50067827357023198</v>
      </c>
      <c r="L135" s="20">
        <f t="shared" si="25"/>
        <v>0.99729058117343372</v>
      </c>
      <c r="M135" s="51">
        <f>IF(AND((B135-$B$2)&gt;123,OR(((U134*R134/C134*C135)/(U134*S134/D134*D135))&lt;(4/6),((U134*R134/C134*C135)/(U134*S134/D134*D135))&gt;(6/4))),1,0)</f>
        <v>0</v>
      </c>
      <c r="N135" s="51">
        <f>IF(AND((B135-$B$2)&gt;123,OR(((U134*R134/C134*C135)/(U134*S134/D134*D135))&lt;(4/6),((U134*R134/C134*C135)/(U134*S134/D134*D135))&gt;(6/4))),COUNTIF($M$2:M135,1),0)</f>
        <v>0</v>
      </c>
      <c r="O135" s="51">
        <f>IF(OR((ROW(N135)-MATCH(MAX($N$2:N135),$N$2:N135,0))=1,(ROW(N135)-MATCH(MAX($N$2:N135),$N$2:N135,0))&gt;123),IF(OR(((U134*R134/C134*C135)/(U134*S134/D134*D135))&lt;(4/6),((U134*R134/C134*C135)/(U134*S134/D134*D135))&gt;(6/4)),1,0),0)</f>
        <v>0</v>
      </c>
      <c r="P135" s="47">
        <f>IF(O135=1,U134/2/C135,P134)</f>
        <v>4.3501846435871965</v>
      </c>
      <c r="Q135" s="47">
        <f>IF(O135=1,U134/2/D135,Q134)</f>
        <v>71.65890361877463</v>
      </c>
      <c r="R135" s="41">
        <f>P135*C135/U134</f>
        <v>0.50049282700516151</v>
      </c>
      <c r="S135" s="41">
        <f>Q135*D135/U134</f>
        <v>0.50185255576791976</v>
      </c>
      <c r="T135" s="41">
        <f t="shared" si="31"/>
        <v>0.99729058117343328</v>
      </c>
      <c r="U135" s="42">
        <f>P135*C135+Q135*D135</f>
        <v>20700.088469192298</v>
      </c>
      <c r="V135" s="25">
        <f>B135</f>
        <v>41114</v>
      </c>
      <c r="W135">
        <f>C135/C$2</f>
        <v>1.0336003911686031</v>
      </c>
      <c r="X135">
        <f>D135/D$2</f>
        <v>1.0364084557506268</v>
      </c>
      <c r="Y135">
        <f t="shared" si="32"/>
        <v>1.035004423459615</v>
      </c>
      <c r="AA135" s="15">
        <f t="shared" si="33"/>
        <v>4.4647254559528893E-3</v>
      </c>
      <c r="AB135" s="15">
        <f t="shared" si="34"/>
        <v>2.4067055796828107E-4</v>
      </c>
      <c r="AC135" s="15">
        <f t="shared" si="35"/>
        <v>2.3453827730812726E-3</v>
      </c>
    </row>
    <row r="136" spans="1:29" x14ac:dyDescent="0.4">
      <c r="A136" s="43">
        <f t="shared" si="26"/>
        <v>2012</v>
      </c>
      <c r="B136" s="53">
        <v>41115</v>
      </c>
      <c r="C136" s="45">
        <v>2360.0830000000001</v>
      </c>
      <c r="D136" s="45">
        <f>VLOOKUP(B136,'H11001.CSI  中证全债'!$A$2:$B$2792,2,0)</f>
        <v>144.60239999999999</v>
      </c>
      <c r="E136" s="14">
        <f t="shared" si="27"/>
        <v>0</v>
      </c>
      <c r="F136" s="14">
        <f>IF(AND((B136-$B$2)&gt;123,OR(((G135*J135/C135*C136)/(G135*K135/D135*D136))&lt;(4/6),((G135*J135/C135*C136)/(G135*K135/D135*D136))&gt;(6/4))),COUNTIF($E$2:E136,1),0)</f>
        <v>0</v>
      </c>
      <c r="G136" s="21">
        <f t="shared" si="28"/>
        <v>20628.846268834699</v>
      </c>
      <c r="H136" s="12">
        <f t="shared" si="29"/>
        <v>4.3501846435871965</v>
      </c>
      <c r="I136" s="12">
        <f t="shared" si="30"/>
        <v>71.65890361877463</v>
      </c>
      <c r="J136" s="15">
        <f>IF(OR((ROW(F136)-MATCH(MAX($F$2:F136),$F$2:F136,0))=1,(ROW(F136)-MATCH(MAX($F$2:F136),$F$2:F136,0))&gt;123),IF(OR(((G135*J135/C135*C136)/(G135*K135/D135*D136))&lt;(4/6),((G135*J135/C135*C136)/(G135*K135/D135*D136))&gt;(6/4)),50%,((G135*J135/C135*C136)/((G135*K135/D135*D136)+(G135*J135/C135*C136)))),((G135*J135/C135*C136)/((G135*K135/D135*D136)+(G135*J135/C135*C136))))</f>
        <v>0.49769127610892638</v>
      </c>
      <c r="K136" s="18">
        <f t="shared" si="24"/>
        <v>0.50230872389107362</v>
      </c>
      <c r="L136" s="20">
        <f t="shared" si="25"/>
        <v>0.99080755009314048</v>
      </c>
      <c r="M136" s="51">
        <f>IF(AND((B136-$B$2)&gt;123,OR(((U135*R135/C135*C136)/(U135*S135/D135*D136))&lt;(4/6),((U135*R135/C135*C136)/(U135*S135/D135*D136))&gt;(6/4))),1,0)</f>
        <v>0</v>
      </c>
      <c r="N136" s="51">
        <f>IF(AND((B136-$B$2)&gt;123,OR(((U135*R135/C135*C136)/(U135*S135/D135*D136))&lt;(4/6),((U135*R135/C135*C136)/(U135*S135/D135*D136))&gt;(6/4))),COUNTIF($M$2:M136,1),0)</f>
        <v>0</v>
      </c>
      <c r="O136" s="51">
        <f>IF(OR((ROW(N136)-MATCH(MAX($N$2:N136),$N$2:N136,0))=1,(ROW(N136)-MATCH(MAX($N$2:N136),$N$2:N136,0))&gt;123),IF(OR(((U135*R135/C135*C136)/(U135*S135/D135*D136))&lt;(4/6),((U135*R135/C135*C136)/(U135*S135/D135*D136))&gt;(6/4)),1,0),0)</f>
        <v>0</v>
      </c>
      <c r="P136" s="47">
        <f>IF(O136=1,U135/2/C136,P135)</f>
        <v>4.3501846435871965</v>
      </c>
      <c r="Q136" s="47">
        <f>IF(O136=1,U135/2/D136,Q135)</f>
        <v>71.65890361877463</v>
      </c>
      <c r="R136" s="41">
        <f>P136*C136/U135</f>
        <v>0.49597840315857378</v>
      </c>
      <c r="S136" s="41">
        <f>Q136*D136/U135</f>
        <v>0.50057995935936284</v>
      </c>
      <c r="T136" s="41">
        <f t="shared" si="31"/>
        <v>0.99080755009313981</v>
      </c>
      <c r="U136" s="42">
        <f>P136*C136+Q136*D136</f>
        <v>20628.846268834699</v>
      </c>
      <c r="V136" s="25">
        <f>B136</f>
        <v>41115</v>
      </c>
      <c r="W136">
        <f>C136/C$2</f>
        <v>1.0266796824191202</v>
      </c>
      <c r="X136">
        <f>D136/D$2</f>
        <v>1.0362049444643495</v>
      </c>
      <c r="Y136">
        <f t="shared" si="32"/>
        <v>1.031442313441735</v>
      </c>
      <c r="AA136" s="15">
        <f t="shared" si="33"/>
        <v>-6.6957296152512225E-3</v>
      </c>
      <c r="AB136" s="15">
        <f t="shared" si="34"/>
        <v>-1.9636204736472873E-4</v>
      </c>
      <c r="AC136" s="15">
        <f t="shared" si="35"/>
        <v>-3.4416374820633866E-3</v>
      </c>
    </row>
    <row r="137" spans="1:29" x14ac:dyDescent="0.4">
      <c r="A137" s="43">
        <f t="shared" si="26"/>
        <v>2012</v>
      </c>
      <c r="B137" s="53">
        <v>41116</v>
      </c>
      <c r="C137" s="45">
        <v>2347.4879999999998</v>
      </c>
      <c r="D137" s="45">
        <f>VLOOKUP(B137,'H11001.CSI  中证全债'!$A$2:$B$2792,2,0)</f>
        <v>144.57320000000001</v>
      </c>
      <c r="E137" s="14">
        <f t="shared" si="27"/>
        <v>0</v>
      </c>
      <c r="F137" s="14">
        <f>IF(AND((B137-$B$2)&gt;123,OR(((G136*J136/C136*C137)/(G136*K136/D136*D137))&lt;(4/6),((G136*J136/C136*C137)/(G136*K136/D136*D137))&gt;(6/4))),COUNTIF($E$2:E137,1),0)</f>
        <v>0</v>
      </c>
      <c r="G137" s="21">
        <f t="shared" si="28"/>
        <v>20571.963253263049</v>
      </c>
      <c r="H137" s="12">
        <f t="shared" si="29"/>
        <v>4.3501846435871965</v>
      </c>
      <c r="I137" s="12">
        <f t="shared" si="30"/>
        <v>71.65890361877463</v>
      </c>
      <c r="J137" s="15">
        <f>IF(OR((ROW(F137)-MATCH(MAX($F$2:F137),$F$2:F137,0))=1,(ROW(F137)-MATCH(MAX($F$2:F137),$F$2:F137,0))&gt;123),IF(OR(((G136*J136/C136*C137)/(G136*K136/D136*D137))&lt;(4/6),((G136*J136/C136*C137)/(G136*K136/D136*D137))&gt;(6/4)),50%,((G136*J136/C136*C137)/((G136*K136/D136*D137)+(G136*J136/C136*C137)))),((G136*J136/C136*C137)/((G136*K136/D136*D137)+(G136*J136/C136*C137))))</f>
        <v>0.49640406814286109</v>
      </c>
      <c r="K137" s="18">
        <f t="shared" si="24"/>
        <v>0.50359593185713891</v>
      </c>
      <c r="L137" s="20">
        <f t="shared" si="25"/>
        <v>0.98571897972297751</v>
      </c>
      <c r="M137" s="51">
        <f>IF(AND((B137-$B$2)&gt;123,OR(((U136*R136/C136*C137)/(U136*S136/D136*D137))&lt;(4/6),((U136*R136/C136*C137)/(U136*S136/D136*D137))&gt;(6/4))),1,0)</f>
        <v>0</v>
      </c>
      <c r="N137" s="51">
        <f>IF(AND((B137-$B$2)&gt;123,OR(((U136*R136/C136*C137)/(U136*S136/D136*D137))&lt;(4/6),((U136*R136/C136*C137)/(U136*S136/D136*D137))&gt;(6/4))),COUNTIF($M$2:M137,1),0)</f>
        <v>0</v>
      </c>
      <c r="O137" s="51">
        <f>IF(OR((ROW(N137)-MATCH(MAX($N$2:N137),$N$2:N137,0))=1,(ROW(N137)-MATCH(MAX($N$2:N137),$N$2:N137,0))&gt;123),IF(OR(((U136*R136/C136*C137)/(U136*S136/D136*D137))&lt;(4/6),((U136*R136/C136*C137)/(U136*S136/D136*D137))&gt;(6/4)),1,0),0)</f>
        <v>0</v>
      </c>
      <c r="P137" s="47">
        <f>IF(O137=1,U136/2/C137,P136)</f>
        <v>4.3501846435871965</v>
      </c>
      <c r="Q137" s="47">
        <f>IF(O137=1,U136/2/D137,Q136)</f>
        <v>71.65890361877463</v>
      </c>
      <c r="R137" s="41">
        <f>P137*C137/U136</f>
        <v>0.49503525866267867</v>
      </c>
      <c r="S137" s="41">
        <f>Q137*D137/U136</f>
        <v>0.50220729117116314</v>
      </c>
      <c r="T137" s="41">
        <f t="shared" si="31"/>
        <v>0.9857189797229764</v>
      </c>
      <c r="U137" s="42">
        <f>P137*C137+Q137*D137</f>
        <v>20571.963253263049</v>
      </c>
      <c r="V137" s="25">
        <f>B137</f>
        <v>41116</v>
      </c>
      <c r="W137">
        <f>C137/C$2</f>
        <v>1.0212006248605221</v>
      </c>
      <c r="X137">
        <f>D137/D$2</f>
        <v>1.0359957004657829</v>
      </c>
      <c r="Y137">
        <f t="shared" si="32"/>
        <v>1.0285981626631524</v>
      </c>
      <c r="AA137" s="15">
        <f t="shared" si="33"/>
        <v>-5.3366767185730746E-3</v>
      </c>
      <c r="AB137" s="15">
        <f t="shared" si="34"/>
        <v>-2.0193302462456764E-4</v>
      </c>
      <c r="AC137" s="15">
        <f t="shared" si="35"/>
        <v>-2.7574501661582485E-3</v>
      </c>
    </row>
    <row r="138" spans="1:29" x14ac:dyDescent="0.4">
      <c r="A138" s="43">
        <f t="shared" si="26"/>
        <v>2012</v>
      </c>
      <c r="B138" s="53">
        <v>41117</v>
      </c>
      <c r="C138" s="45">
        <v>2349.1080000000002</v>
      </c>
      <c r="D138" s="45">
        <f>VLOOKUP(B138,'H11001.CSI  中证全债'!$A$2:$B$2792,2,0)</f>
        <v>144.55549999999999</v>
      </c>
      <c r="E138" s="14">
        <f t="shared" si="27"/>
        <v>0</v>
      </c>
      <c r="F138" s="14">
        <f>IF(AND((B138-$B$2)&gt;123,OR(((G137*J137/C137*C138)/(G137*K137/D137*D138))&lt;(4/6),((G137*J137/C137*C138)/(G137*K137/D137*D138))&gt;(6/4))),COUNTIF($E$2:E138,1),0)</f>
        <v>0</v>
      </c>
      <c r="G138" s="21">
        <f t="shared" si="28"/>
        <v>20577.742189791607</v>
      </c>
      <c r="H138" s="12">
        <f t="shared" si="29"/>
        <v>4.3501846435871965</v>
      </c>
      <c r="I138" s="12">
        <f t="shared" si="30"/>
        <v>71.65890361877463</v>
      </c>
      <c r="J138" s="15">
        <f>IF(OR((ROW(F138)-MATCH(MAX($F$2:F138),$F$2:F138,0))=1,(ROW(F138)-MATCH(MAX($F$2:F138),$F$2:F138,0))&gt;123),IF(OR(((G137*J137/C137*C138)/(G137*K137/D137*D138))&lt;(4/6),((G137*J137/C137*C138)/(G137*K137/D137*D138))&gt;(6/4)),50%,((G137*J137/C137*C138)/((G137*K137/D137*D138)+(G137*J137/C137*C138)))),((G137*J137/C137*C138)/((G137*K137/D137*D138)+(G137*J137/C137*C138))))</f>
        <v>0.4966071327687932</v>
      </c>
      <c r="K138" s="18">
        <f t="shared" si="24"/>
        <v>0.5033928672312068</v>
      </c>
      <c r="L138" s="20">
        <f t="shared" si="25"/>
        <v>0.98652000275701779</v>
      </c>
      <c r="M138" s="51">
        <f>IF(AND((B138-$B$2)&gt;123,OR(((U137*R137/C137*C138)/(U137*S137/D137*D138))&lt;(4/6),((U137*R137/C137*C138)/(U137*S137/D137*D138))&gt;(6/4))),1,0)</f>
        <v>0</v>
      </c>
      <c r="N138" s="51">
        <f>IF(AND((B138-$B$2)&gt;123,OR(((U137*R137/C137*C138)/(U137*S137/D137*D138))&lt;(4/6),((U137*R137/C137*C138)/(U137*S137/D137*D138))&gt;(6/4))),COUNTIF($M$2:M138,1),0)</f>
        <v>0</v>
      </c>
      <c r="O138" s="51">
        <f>IF(OR((ROW(N138)-MATCH(MAX($N$2:N138),$N$2:N138,0))=1,(ROW(N138)-MATCH(MAX($N$2:N138),$N$2:N138,0))&gt;123),IF(OR(((U137*R137/C137*C138)/(U137*S137/D137*D138))&lt;(4/6),((U137*R137/C137*C138)/(U137*S137/D137*D138))&gt;(6/4)),1,0),0)</f>
        <v>0</v>
      </c>
      <c r="P138" s="47">
        <f>IF(O138=1,U137/2/C138,P137)</f>
        <v>4.3501846435871965</v>
      </c>
      <c r="Q138" s="47">
        <f>IF(O138=1,U137/2/D138,Q137)</f>
        <v>71.65890361877463</v>
      </c>
      <c r="R138" s="41">
        <f>P138*C138/U137</f>
        <v>0.49674663627969123</v>
      </c>
      <c r="S138" s="41">
        <f>Q138*D138/U137</f>
        <v>0.5035342769446528</v>
      </c>
      <c r="T138" s="41">
        <f t="shared" si="31"/>
        <v>0.98652000275701657</v>
      </c>
      <c r="U138" s="42">
        <f>P138*C138+Q138*D138</f>
        <v>20577.74218979161</v>
      </c>
      <c r="V138" s="25">
        <f>B138</f>
        <v>41117</v>
      </c>
      <c r="W138">
        <f>C138/C$2</f>
        <v>1.0219053547727834</v>
      </c>
      <c r="X138">
        <f>D138/D$2</f>
        <v>1.0358688642063776</v>
      </c>
      <c r="Y138">
        <f t="shared" si="32"/>
        <v>1.0288871094895804</v>
      </c>
      <c r="AA138" s="15">
        <f t="shared" si="33"/>
        <v>6.9009937431019353E-4</v>
      </c>
      <c r="AB138" s="15">
        <f t="shared" si="34"/>
        <v>-1.2242932991746169E-4</v>
      </c>
      <c r="AC138" s="15">
        <f t="shared" si="35"/>
        <v>2.8091322434398158E-4</v>
      </c>
    </row>
    <row r="139" spans="1:29" x14ac:dyDescent="0.4">
      <c r="A139" s="43">
        <f t="shared" si="26"/>
        <v>2012</v>
      </c>
      <c r="B139" s="53">
        <v>41120</v>
      </c>
      <c r="C139" s="45">
        <v>2335.7930000000001</v>
      </c>
      <c r="D139" s="45">
        <f>VLOOKUP(B139,'H11001.CSI  中证全债'!$A$2:$B$2792,2,0)</f>
        <v>144.59870000000001</v>
      </c>
      <c r="E139" s="14">
        <f t="shared" si="27"/>
        <v>0</v>
      </c>
      <c r="F139" s="14">
        <f>IF(AND((B139-$B$2)&gt;123,OR(((G138*J138/C138*C139)/(G138*K138/D138*D139))&lt;(4/6),((G138*J138/C138*C139)/(G138*K138/D138*D139))&gt;(6/4))),COUNTIF($E$2:E139,1),0)</f>
        <v>0</v>
      </c>
      <c r="G139" s="21">
        <f t="shared" si="28"/>
        <v>20522.915145898573</v>
      </c>
      <c r="H139" s="12">
        <f t="shared" si="29"/>
        <v>4.3501846435871965</v>
      </c>
      <c r="I139" s="12">
        <f t="shared" si="30"/>
        <v>71.65890361877463</v>
      </c>
      <c r="J139" s="15">
        <f>IF(OR((ROW(F139)-MATCH(MAX($F$2:F139),$F$2:F139,0))=1,(ROW(F139)-MATCH(MAX($F$2:F139),$F$2:F139,0))&gt;123),IF(OR(((G138*J138/C138*C139)/(G138*K138/D138*D139))&lt;(4/6),((G138*J138/C138*C139)/(G138*K138/D138*D139))&gt;(6/4)),50%,((G138*J138/C138*C139)/((G138*K138/D138*D139)+(G138*J138/C138*C139)))),((G138*J138/C138*C139)/((G138*K138/D138*D139)+(G138*J138/C138*C139))))</f>
        <v>0.4951114774369243</v>
      </c>
      <c r="K139" s="18">
        <f t="shared" si="24"/>
        <v>0.5048885225630757</v>
      </c>
      <c r="L139" s="20">
        <f t="shared" si="25"/>
        <v>0.98063523988123547</v>
      </c>
      <c r="M139" s="51">
        <f>IF(AND((B139-$B$2)&gt;123,OR(((U138*R138/C138*C139)/(U138*S138/D138*D139))&lt;(4/6),((U138*R138/C138*C139)/(U138*S138/D138*D139))&gt;(6/4))),1,0)</f>
        <v>0</v>
      </c>
      <c r="N139" s="51">
        <f>IF(AND((B139-$B$2)&gt;123,OR(((U138*R138/C138*C139)/(U138*S138/D138*D139))&lt;(4/6),((U138*R138/C138*C139)/(U138*S138/D138*D139))&gt;(6/4))),COUNTIF($M$2:M139,1),0)</f>
        <v>0</v>
      </c>
      <c r="O139" s="51">
        <f>IF(OR((ROW(N139)-MATCH(MAX($N$2:N139),$N$2:N139,0))=1,(ROW(N139)-MATCH(MAX($N$2:N139),$N$2:N139,0))&gt;123),IF(OR(((U138*R138/C138*C139)/(U138*S138/D138*D139))&lt;(4/6),((U138*R138/C138*C139)/(U138*S138/D138*D139))&gt;(6/4)),1,0),0)</f>
        <v>0</v>
      </c>
      <c r="P139" s="47">
        <f>IF(O139=1,U138/2/C139,P138)</f>
        <v>4.3501846435871965</v>
      </c>
      <c r="Q139" s="47">
        <f>IF(O139=1,U138/2/D139,Q138)</f>
        <v>71.65890361877463</v>
      </c>
      <c r="R139" s="41">
        <f>P139*C139/U138</f>
        <v>0.49379230945167996</v>
      </c>
      <c r="S139" s="41">
        <f>Q139*D139/U138</f>
        <v>0.50354330475772391</v>
      </c>
      <c r="T139" s="41">
        <f t="shared" si="31"/>
        <v>0.98063523988123413</v>
      </c>
      <c r="U139" s="42">
        <f>P139*C139+Q139*D139</f>
        <v>20522.91514589858</v>
      </c>
      <c r="V139" s="25">
        <f>B139</f>
        <v>41120</v>
      </c>
      <c r="W139">
        <f>C139/C$2</f>
        <v>1.0161130839198469</v>
      </c>
      <c r="X139">
        <f>D139/D$2</f>
        <v>1.0361784306700108</v>
      </c>
      <c r="Y139">
        <f t="shared" si="32"/>
        <v>1.0261457572949291</v>
      </c>
      <c r="AA139" s="15">
        <f t="shared" si="33"/>
        <v>-5.6681089162355924E-3</v>
      </c>
      <c r="AB139" s="15">
        <f t="shared" si="34"/>
        <v>2.9884715559092001E-4</v>
      </c>
      <c r="AC139" s="15">
        <f t="shared" si="35"/>
        <v>-2.6643857905959134E-3</v>
      </c>
    </row>
    <row r="140" spans="1:29" x14ac:dyDescent="0.4">
      <c r="A140" s="43">
        <f t="shared" si="26"/>
        <v>2012</v>
      </c>
      <c r="B140" s="53">
        <v>41121</v>
      </c>
      <c r="C140" s="45">
        <v>2332.922</v>
      </c>
      <c r="D140" s="45">
        <f>VLOOKUP(B140,'H11001.CSI  中证全债'!$A$2:$B$2792,2,0)</f>
        <v>144.47710000000001</v>
      </c>
      <c r="E140" s="14">
        <f t="shared" si="27"/>
        <v>0</v>
      </c>
      <c r="F140" s="14">
        <f>IF(AND((B140-$B$2)&gt;123,OR(((G139*J139/C139*C140)/(G139*K139/D139*D140))&lt;(4/6),((G139*J139/C139*C140)/(G139*K139/D139*D140))&gt;(6/4))),COUNTIF($E$2:E140,1),0)</f>
        <v>0</v>
      </c>
      <c r="G140" s="21">
        <f t="shared" si="28"/>
        <v>20501.712043106789</v>
      </c>
      <c r="H140" s="12">
        <f t="shared" si="29"/>
        <v>4.3501846435871965</v>
      </c>
      <c r="I140" s="12">
        <f t="shared" si="30"/>
        <v>71.65890361877463</v>
      </c>
      <c r="J140" s="15">
        <f>IF(OR((ROW(F140)-MATCH(MAX($F$2:F140),$F$2:F140,0))=1,(ROW(F140)-MATCH(MAX($F$2:F140),$F$2:F140,0))&gt;123),IF(OR(((G139*J139/C139*C140)/(G139*K139/D139*D140))&lt;(4/6),((G139*J139/C139*C140)/(G139*K139/D139*D140))&gt;(6/4)),50%,((G139*J139/C139*C140)/((G139*K139/D139*D140)+(G139*J139/C139*C140)))),((G139*J139/C139*C140)/((G139*K139/D139*D140)+(G139*J139/C139*C140))))</f>
        <v>0.49501434015599549</v>
      </c>
      <c r="K140" s="18">
        <f t="shared" si="24"/>
        <v>0.50498565984400456</v>
      </c>
      <c r="L140" s="20">
        <f t="shared" si="25"/>
        <v>0.98025425179184433</v>
      </c>
      <c r="M140" s="51">
        <f>IF(AND((B140-$B$2)&gt;123,OR(((U139*R139/C139*C140)/(U139*S139/D139*D140))&lt;(4/6),((U139*R139/C139*C140)/(U139*S139/D139*D140))&gt;(6/4))),1,0)</f>
        <v>0</v>
      </c>
      <c r="N140" s="51">
        <f>IF(AND((B140-$B$2)&gt;123,OR(((U139*R139/C139*C140)/(U139*S139/D139*D140))&lt;(4/6),((U139*R139/C139*C140)/(U139*S139/D139*D140))&gt;(6/4))),COUNTIF($M$2:M140,1),0)</f>
        <v>0</v>
      </c>
      <c r="O140" s="51">
        <f>IF(OR((ROW(N140)-MATCH(MAX($N$2:N140),$N$2:N140,0))=1,(ROW(N140)-MATCH(MAX($N$2:N140),$N$2:N140,0))&gt;123),IF(OR(((U139*R139/C139*C140)/(U139*S139/D139*D140))&lt;(4/6),((U139*R139/C139*C140)/(U139*S139/D139*D140))&gt;(6/4)),1,0),0)</f>
        <v>0</v>
      </c>
      <c r="P140" s="47">
        <f>IF(O140=1,U139/2/C140,P139)</f>
        <v>4.3501846435871965</v>
      </c>
      <c r="Q140" s="47">
        <f>IF(O140=1,U139/2/D140,Q139)</f>
        <v>71.65890361877463</v>
      </c>
      <c r="R140" s="41">
        <f>P140*C140/U139</f>
        <v>0.49450291963590243</v>
      </c>
      <c r="S140" s="41">
        <f>Q140*D140/U139</f>
        <v>0.50446393752639396</v>
      </c>
      <c r="T140" s="41">
        <f t="shared" si="31"/>
        <v>0.98025425179184322</v>
      </c>
      <c r="U140" s="42">
        <f>P140*C140+Q140*D140</f>
        <v>20501.712043106796</v>
      </c>
      <c r="V140" s="25">
        <f>B140</f>
        <v>41121</v>
      </c>
      <c r="W140">
        <f>C140/C$2</f>
        <v>1.0148641459086731</v>
      </c>
      <c r="X140">
        <f>D140/D$2</f>
        <v>1.0353070584020063</v>
      </c>
      <c r="Y140">
        <f t="shared" si="32"/>
        <v>1.0250856021553398</v>
      </c>
      <c r="AA140" s="15">
        <f t="shared" si="33"/>
        <v>-1.229132889772222E-3</v>
      </c>
      <c r="AB140" s="15">
        <f t="shared" si="34"/>
        <v>-8.4094808597878767E-4</v>
      </c>
      <c r="AC140" s="15">
        <f t="shared" si="35"/>
        <v>-1.0331428377036156E-3</v>
      </c>
    </row>
    <row r="141" spans="1:29" x14ac:dyDescent="0.4">
      <c r="A141" s="43">
        <f t="shared" si="26"/>
        <v>2012</v>
      </c>
      <c r="B141" s="53">
        <v>41122</v>
      </c>
      <c r="C141" s="45">
        <v>2358.6509999999998</v>
      </c>
      <c r="D141" s="45">
        <f>VLOOKUP(B141,'H11001.CSI  中证全债'!$A$2:$B$2792,2,0)</f>
        <v>144.49619999999999</v>
      </c>
      <c r="E141" s="14">
        <f t="shared" si="27"/>
        <v>0</v>
      </c>
      <c r="F141" s="14">
        <f>IF(AND((B141-$B$2)&gt;123,OR(((G140*J140/C140*C141)/(G140*K140/D140*D141))&lt;(4/6),((G140*J140/C140*C141)/(G140*K140/D140*D141))&gt;(6/4))),COUNTIF($E$2:E141,1),0)</f>
        <v>0</v>
      </c>
      <c r="G141" s="21">
        <f t="shared" si="28"/>
        <v>20615.006628860763</v>
      </c>
      <c r="H141" s="12">
        <f t="shared" si="29"/>
        <v>4.3501846435871965</v>
      </c>
      <c r="I141" s="12">
        <f t="shared" si="30"/>
        <v>71.65890361877463</v>
      </c>
      <c r="J141" s="15">
        <f>IF(OR((ROW(F141)-MATCH(MAX($F$2:F141),$F$2:F141,0))=1,(ROW(F141)-MATCH(MAX($F$2:F141),$F$2:F141,0))&gt;123),IF(OR(((G140*J140/C140*C141)/(G140*K140/D140*D141))&lt;(4/6),((G140*J140/C140*C141)/(G140*K140/D140*D141))&gt;(6/4)),50%,((G140*J140/C140*C141)/((G140*K140/D140*D141)+(G140*J140/C140*C141)))),((G140*J140/C140*C141)/((G140*K140/D140*D141)+(G140*J140/C140*C141))))</f>
        <v>0.49772321418596666</v>
      </c>
      <c r="K141" s="18">
        <f t="shared" si="24"/>
        <v>0.50227678581403334</v>
      </c>
      <c r="L141" s="20">
        <f t="shared" si="25"/>
        <v>0.99093413879224623</v>
      </c>
      <c r="M141" s="51">
        <f>IF(AND((B141-$B$2)&gt;123,OR(((U140*R140/C140*C141)/(U140*S140/D140*D141))&lt;(4/6),((U140*R140/C140*C141)/(U140*S140/D140*D141))&gt;(6/4))),1,0)</f>
        <v>0</v>
      </c>
      <c r="N141" s="51">
        <f>IF(AND((B141-$B$2)&gt;123,OR(((U140*R140/C140*C141)/(U140*S140/D140*D141))&lt;(4/6),((U140*R140/C140*C141)/(U140*S140/D140*D141))&gt;(6/4))),COUNTIF($M$2:M141,1),0)</f>
        <v>0</v>
      </c>
      <c r="O141" s="51">
        <f>IF(OR((ROW(N141)-MATCH(MAX($N$2:N141),$N$2:N141,0))=1,(ROW(N141)-MATCH(MAX($N$2:N141),$N$2:N141,0))&gt;123),IF(OR(((U140*R140/C140*C141)/(U140*S140/D140*D141))&lt;(4/6),((U140*R140/C140*C141)/(U140*S140/D140*D141))&gt;(6/4)),1,0),0)</f>
        <v>0</v>
      </c>
      <c r="P141" s="47">
        <f>IF(O141=1,U140/2/C141,P140)</f>
        <v>4.3501846435871965</v>
      </c>
      <c r="Q141" s="47">
        <f>IF(O141=1,U140/2/D141,Q140)</f>
        <v>71.65890361877463</v>
      </c>
      <c r="R141" s="41">
        <f>P141*C141/U140</f>
        <v>0.50047368425660099</v>
      </c>
      <c r="S141" s="41">
        <f>Q141*D141/U140</f>
        <v>0.50505241939346279</v>
      </c>
      <c r="T141" s="41">
        <f t="shared" si="31"/>
        <v>0.99093413879224546</v>
      </c>
      <c r="U141" s="42">
        <f>P141*C141+Q141*D141</f>
        <v>20615.006628860763</v>
      </c>
      <c r="V141" s="25">
        <f>B141</f>
        <v>41122</v>
      </c>
      <c r="W141">
        <f>C141/C$2</f>
        <v>1.0260567359781585</v>
      </c>
      <c r="X141">
        <f>D141/D$2</f>
        <v>1.0354439269079181</v>
      </c>
      <c r="Y141">
        <f t="shared" si="32"/>
        <v>1.0307503314430382</v>
      </c>
      <c r="AA141" s="15">
        <f t="shared" si="33"/>
        <v>1.1028658480652043E-2</v>
      </c>
      <c r="AB141" s="15">
        <f t="shared" si="34"/>
        <v>1.3220088166221444E-4</v>
      </c>
      <c r="AC141" s="15">
        <f t="shared" si="35"/>
        <v>5.526103650063785E-3</v>
      </c>
    </row>
    <row r="142" spans="1:29" x14ac:dyDescent="0.4">
      <c r="A142" s="43">
        <f t="shared" si="26"/>
        <v>2012</v>
      </c>
      <c r="B142" s="53">
        <v>41123</v>
      </c>
      <c r="C142" s="45">
        <v>2334.8820000000001</v>
      </c>
      <c r="D142" s="45">
        <f>VLOOKUP(B142,'H11001.CSI  中证全债'!$A$2:$B$2792,2,0)</f>
        <v>144.46729999999999</v>
      </c>
      <c r="E142" s="14">
        <f t="shared" si="27"/>
        <v>0</v>
      </c>
      <c r="F142" s="14">
        <f>IF(AND((B142-$B$2)&gt;123,OR(((G141*J141/C141*C142)/(G141*K141/D141*D142))&lt;(4/6),((G141*J141/C141*C142)/(G141*K141/D141*D142))&gt;(6/4))),COUNTIF($E$2:E142,1),0)</f>
        <v>0</v>
      </c>
      <c r="G142" s="21">
        <f t="shared" si="28"/>
        <v>20509.536147752759</v>
      </c>
      <c r="H142" s="12">
        <f t="shared" si="29"/>
        <v>4.3501846435871965</v>
      </c>
      <c r="I142" s="12">
        <f t="shared" si="30"/>
        <v>71.65890361877463</v>
      </c>
      <c r="J142" s="15">
        <f>IF(OR((ROW(F142)-MATCH(MAX($F$2:F142),$F$2:F142,0))=1,(ROW(F142)-MATCH(MAX($F$2:F142),$F$2:F142,0))&gt;123),IF(OR(((G141*J141/C141*C142)/(G141*K141/D141*D142))&lt;(4/6),((G141*J141/C141*C142)/(G141*K141/D141*D142))&gt;(6/4)),50%,((G141*J141/C141*C142)/((G141*K141/D141*D142)+(G141*J141/C141*C142)))),((G141*J141/C141*C142)/((G141*K141/D141*D142)+(G141*J141/C141*C142))))</f>
        <v>0.49524122573104079</v>
      </c>
      <c r="K142" s="18">
        <f t="shared" si="24"/>
        <v>0.50475877426895921</v>
      </c>
      <c r="L142" s="20">
        <f t="shared" si="25"/>
        <v>0.98114436237051517</v>
      </c>
      <c r="M142" s="51">
        <f>IF(AND((B142-$B$2)&gt;123,OR(((U141*R141/C141*C142)/(U141*S141/D141*D142))&lt;(4/6),((U141*R141/C141*C142)/(U141*S141/D141*D142))&gt;(6/4))),1,0)</f>
        <v>0</v>
      </c>
      <c r="N142" s="51">
        <f>IF(AND((B142-$B$2)&gt;123,OR(((U141*R141/C141*C142)/(U141*S141/D141*D142))&lt;(4/6),((U141*R141/C141*C142)/(U141*S141/D141*D142))&gt;(6/4))),COUNTIF($M$2:M142,1),0)</f>
        <v>0</v>
      </c>
      <c r="O142" s="51">
        <f>IF(OR((ROW(N142)-MATCH(MAX($N$2:N142),$N$2:N142,0))=1,(ROW(N142)-MATCH(MAX($N$2:N142),$N$2:N142,0))&gt;123),IF(OR(((U141*R141/C141*C142)/(U141*S141/D141*D142))&lt;(4/6),((U141*R141/C141*C142)/(U141*S141/D141*D142))&gt;(6/4)),1,0),0)</f>
        <v>0</v>
      </c>
      <c r="P142" s="47">
        <f>IF(O142=1,U141/2/C142,P141)</f>
        <v>4.3501846435871965</v>
      </c>
      <c r="Q142" s="47">
        <f>IF(O142=1,U141/2/D142,Q141)</f>
        <v>71.65890361877463</v>
      </c>
      <c r="R142" s="41">
        <f>P142*C142/U141</f>
        <v>0.49270747295168205</v>
      </c>
      <c r="S142" s="41">
        <f>Q142*D142/U141</f>
        <v>0.50217632781506882</v>
      </c>
      <c r="T142" s="41">
        <f t="shared" si="31"/>
        <v>0.98114436237051428</v>
      </c>
      <c r="U142" s="42">
        <f>P142*C142+Q142*D142</f>
        <v>20509.536147752762</v>
      </c>
      <c r="V142" s="25">
        <f>B142</f>
        <v>41123</v>
      </c>
      <c r="W142">
        <f>C142/C$2</f>
        <v>1.0157167820988162</v>
      </c>
      <c r="X142">
        <f>D142/D$2</f>
        <v>1.0352368326764598</v>
      </c>
      <c r="Y142">
        <f t="shared" si="32"/>
        <v>1.0254768073876381</v>
      </c>
      <c r="AA142" s="15">
        <f t="shared" si="33"/>
        <v>-1.0077370496949234E-2</v>
      </c>
      <c r="AB142" s="15">
        <f t="shared" si="34"/>
        <v>-2.0000525965391258E-4</v>
      </c>
      <c r="AC142" s="15">
        <f t="shared" si="35"/>
        <v>-5.1161992332490192E-3</v>
      </c>
    </row>
    <row r="143" spans="1:29" x14ac:dyDescent="0.4">
      <c r="A143" s="43">
        <f t="shared" si="26"/>
        <v>2012</v>
      </c>
      <c r="B143" s="53">
        <v>41124</v>
      </c>
      <c r="C143" s="45">
        <v>2353.7370000000001</v>
      </c>
      <c r="D143" s="45">
        <f>VLOOKUP(B143,'H11001.CSI  中证全债'!$A$2:$B$2792,2,0)</f>
        <v>144.43780000000001</v>
      </c>
      <c r="E143" s="14">
        <f t="shared" si="27"/>
        <v>0</v>
      </c>
      <c r="F143" s="14">
        <f>IF(AND((B143-$B$2)&gt;123,OR(((G142*J142/C142*C143)/(G142*K142/D142*D143))&lt;(4/6),((G142*J142/C142*C143)/(G142*K142/D142*D143))&gt;(6/4))),COUNTIF($E$2:E143,1),0)</f>
        <v>0</v>
      </c>
      <c r="G143" s="21">
        <f t="shared" si="28"/>
        <v>20589.444941550842</v>
      </c>
      <c r="H143" s="12">
        <f t="shared" si="29"/>
        <v>4.3501846435871965</v>
      </c>
      <c r="I143" s="12">
        <f t="shared" si="30"/>
        <v>71.65890361877463</v>
      </c>
      <c r="J143" s="15">
        <f>IF(OR((ROW(F143)-MATCH(MAX($F$2:F143),$F$2:F143,0))=1,(ROW(F143)-MATCH(MAX($F$2:F143),$F$2:F143,0))&gt;123),IF(OR(((G142*J142/C142*C143)/(G142*K142/D142*D143))&lt;(4/6),((G142*J142/C142*C143)/(G142*K142/D142*D143))&gt;(6/4)),50%,((G142*J142/C142*C143)/((G142*K142/D142*D143)+(G142*J142/C142*C143)))),((G142*J142/C142*C143)/((G142*K142/D142*D143)+(G142*J142/C142*C143))))</f>
        <v>0.49730289386187621</v>
      </c>
      <c r="K143" s="18">
        <f t="shared" si="24"/>
        <v>0.50269710613812379</v>
      </c>
      <c r="L143" s="20">
        <f t="shared" si="25"/>
        <v>0.98926945826744939</v>
      </c>
      <c r="M143" s="51">
        <f>IF(AND((B143-$B$2)&gt;123,OR(((U142*R142/C142*C143)/(U142*S142/D142*D143))&lt;(4/6),((U142*R142/C142*C143)/(U142*S142/D142*D143))&gt;(6/4))),1,0)</f>
        <v>0</v>
      </c>
      <c r="N143" s="51">
        <f>IF(AND((B143-$B$2)&gt;123,OR(((U142*R142/C142*C143)/(U142*S142/D142*D143))&lt;(4/6),((U142*R142/C142*C143)/(U142*S142/D142*D143))&gt;(6/4))),COUNTIF($M$2:M143,1),0)</f>
        <v>0</v>
      </c>
      <c r="O143" s="51">
        <f>IF(OR((ROW(N143)-MATCH(MAX($N$2:N143),$N$2:N143,0))=1,(ROW(N143)-MATCH(MAX($N$2:N143),$N$2:N143,0))&gt;123),IF(OR(((U142*R142/C142*C143)/(U142*S142/D142*D143))&lt;(4/6),((U142*R142/C142*C143)/(U142*S142/D142*D143))&gt;(6/4)),1,0),0)</f>
        <v>0</v>
      </c>
      <c r="P143" s="47">
        <f>IF(O143=1,U142/2/C143,P142)</f>
        <v>4.3501846435871965</v>
      </c>
      <c r="Q143" s="47">
        <f>IF(O143=1,U142/2/D143,Q142)</f>
        <v>71.65890361877463</v>
      </c>
      <c r="R143" s="41">
        <f>P143*C143/U142</f>
        <v>0.49924047422032547</v>
      </c>
      <c r="S143" s="41">
        <f>Q143*D143/U142</f>
        <v>0.50465570330521248</v>
      </c>
      <c r="T143" s="41">
        <f t="shared" si="31"/>
        <v>0.98926945826744794</v>
      </c>
      <c r="U143" s="42">
        <f>P143*C143+Q143*D143</f>
        <v>20589.444941550842</v>
      </c>
      <c r="V143" s="25">
        <f>B143</f>
        <v>41124</v>
      </c>
      <c r="W143">
        <f>C143/C$2</f>
        <v>1.0239190552442998</v>
      </c>
      <c r="X143">
        <f>D143/D$2</f>
        <v>1.0350254389107847</v>
      </c>
      <c r="Y143">
        <f t="shared" si="32"/>
        <v>1.0294722470775421</v>
      </c>
      <c r="AA143" s="15">
        <f t="shared" si="33"/>
        <v>8.0753545575322772E-3</v>
      </c>
      <c r="AB143" s="15">
        <f t="shared" si="34"/>
        <v>-2.0419845875130349E-4</v>
      </c>
      <c r="AC143" s="15">
        <f t="shared" si="35"/>
        <v>3.8961775255379472E-3</v>
      </c>
    </row>
    <row r="144" spans="1:29" x14ac:dyDescent="0.4">
      <c r="A144" s="43">
        <f t="shared" si="26"/>
        <v>2012</v>
      </c>
      <c r="B144" s="53">
        <v>41127</v>
      </c>
      <c r="C144" s="45">
        <v>2385.6109999999999</v>
      </c>
      <c r="D144" s="45">
        <f>VLOOKUP(B144,'H11001.CSI  中证全债'!$A$2:$B$2792,2,0)</f>
        <v>144.36160000000001</v>
      </c>
      <c r="E144" s="14">
        <f t="shared" si="27"/>
        <v>0</v>
      </c>
      <c r="F144" s="14">
        <f>IF(AND((B144-$B$2)&gt;123,OR(((G143*J143/C143*C144)/(G143*K143/D143*D144))&lt;(4/6),((G143*J143/C143*C144)/(G143*K143/D143*D144))&gt;(6/4))),COUNTIF($E$2:E144,1),0)</f>
        <v>0</v>
      </c>
      <c r="G144" s="21">
        <f t="shared" si="28"/>
        <v>20722.642318424791</v>
      </c>
      <c r="H144" s="12">
        <f t="shared" si="29"/>
        <v>4.3501846435871965</v>
      </c>
      <c r="I144" s="12">
        <f t="shared" si="30"/>
        <v>71.65890361877463</v>
      </c>
      <c r="J144" s="15">
        <f>IF(OR((ROW(F144)-MATCH(MAX($F$2:F144),$F$2:F144,0))=1,(ROW(F144)-MATCH(MAX($F$2:F144),$F$2:F144,0))&gt;123),IF(OR(((G143*J143/C143*C144)/(G143*K143/D143*D144))&lt;(4/6),((G143*J143/C143*C144)/(G143*K143/D143*D144))&gt;(6/4)),50%,((G143*J143/C143*C144)/((G143*K143/D143*D144)+(G143*J143/C143*C144)))),((G143*J143/C143*C144)/((G143*K143/D143*D144)+(G143*J143/C143*C144))))</f>
        <v>0.50079754204634463</v>
      </c>
      <c r="K144" s="18">
        <f t="shared" si="24"/>
        <v>0.49920245795365537</v>
      </c>
      <c r="L144" s="20">
        <f t="shared" si="25"/>
        <v>1.0031952649015949</v>
      </c>
      <c r="M144" s="51">
        <f>IF(AND((B144-$B$2)&gt;123,OR(((U143*R143/C143*C144)/(U143*S143/D143*D144))&lt;(4/6),((U143*R143/C143*C144)/(U143*S143/D143*D144))&gt;(6/4))),1,0)</f>
        <v>0</v>
      </c>
      <c r="N144" s="51">
        <f>IF(AND((B144-$B$2)&gt;123,OR(((U143*R143/C143*C144)/(U143*S143/D143*D144))&lt;(4/6),((U143*R143/C143*C144)/(U143*S143/D143*D144))&gt;(6/4))),COUNTIF($M$2:M144,1),0)</f>
        <v>0</v>
      </c>
      <c r="O144" s="51">
        <f>IF(OR((ROW(N144)-MATCH(MAX($N$2:N144),$N$2:N144,0))=1,(ROW(N144)-MATCH(MAX($N$2:N144),$N$2:N144,0))&gt;123),IF(OR(((U143*R143/C143*C144)/(U143*S143/D143*D144))&lt;(4/6),((U143*R143/C143*C144)/(U143*S143/D143*D144))&gt;(6/4)),1,0),0)</f>
        <v>0</v>
      </c>
      <c r="P144" s="47">
        <f>IF(O144=1,U143/2/C144,P143)</f>
        <v>4.3501846435871965</v>
      </c>
      <c r="Q144" s="47">
        <f>IF(O144=1,U143/2/D144,Q143)</f>
        <v>71.65890361877463</v>
      </c>
      <c r="R144" s="41">
        <f>P144*C144/U143</f>
        <v>0.50403730490225696</v>
      </c>
      <c r="S144" s="41">
        <f>Q144*D144/U143</f>
        <v>0.50243190188073639</v>
      </c>
      <c r="T144" s="41">
        <f t="shared" si="31"/>
        <v>1.0031952649015938</v>
      </c>
      <c r="U144" s="42">
        <f>P144*C144+Q144*D144</f>
        <v>20722.642318424791</v>
      </c>
      <c r="V144" s="25">
        <f>B144</f>
        <v>41127</v>
      </c>
      <c r="W144">
        <f>C144/C$2</f>
        <v>1.0377848337772695</v>
      </c>
      <c r="X144">
        <f>D144/D$2</f>
        <v>1.0344793980652096</v>
      </c>
      <c r="Y144">
        <f t="shared" si="32"/>
        <v>1.0361321159212395</v>
      </c>
      <c r="AA144" s="15">
        <f t="shared" si="33"/>
        <v>1.3541869801086293E-2</v>
      </c>
      <c r="AB144" s="15">
        <f t="shared" si="34"/>
        <v>-5.2756272942400262E-4</v>
      </c>
      <c r="AC144" s="15">
        <f t="shared" si="35"/>
        <v>6.4692067829932309E-3</v>
      </c>
    </row>
    <row r="145" spans="1:29" x14ac:dyDescent="0.4">
      <c r="A145" s="43">
        <f t="shared" si="26"/>
        <v>2012</v>
      </c>
      <c r="B145" s="53">
        <v>41128</v>
      </c>
      <c r="C145" s="45">
        <v>2388.873</v>
      </c>
      <c r="D145" s="45">
        <f>VLOOKUP(B145,'H11001.CSI  中证全债'!$A$2:$B$2792,2,0)</f>
        <v>144.21029999999999</v>
      </c>
      <c r="E145" s="14">
        <f t="shared" si="27"/>
        <v>0</v>
      </c>
      <c r="F145" s="14">
        <f>IF(AND((B145-$B$2)&gt;123,OR(((G144*J144/C144*C145)/(G144*K144/D144*D145))&lt;(4/6),((G144*J144/C144*C145)/(G144*K144/D144*D145))&gt;(6/4))),COUNTIF($E$2:E145,1),0)</f>
        <v>0</v>
      </c>
      <c r="G145" s="21">
        <f t="shared" si="28"/>
        <v>20725.990628614651</v>
      </c>
      <c r="H145" s="12">
        <f t="shared" si="29"/>
        <v>4.3501846435871965</v>
      </c>
      <c r="I145" s="12">
        <f t="shared" si="30"/>
        <v>71.65890361877463</v>
      </c>
      <c r="J145" s="15">
        <f>IF(OR((ROW(F145)-MATCH(MAX($F$2:F145),$F$2:F145,0))=1,(ROW(F145)-MATCH(MAX($F$2:F145),$F$2:F145,0))&gt;123),IF(OR(((G144*J144/C144*C145)/(G144*K144/D144*D145))&lt;(4/6),((G144*J144/C144*C145)/(G144*K144/D144*D145))&gt;(6/4)),50%,((G144*J144/C144*C145)/((G144*K144/D144*D145)+(G144*J144/C144*C145)))),((G144*J144/C144*C145)/((G144*K144/D144*D145)+(G144*J144/C144*C145))))</f>
        <v>0.50140129976381731</v>
      </c>
      <c r="K145" s="18">
        <f t="shared" si="24"/>
        <v>0.49859870023618269</v>
      </c>
      <c r="L145" s="20">
        <f t="shared" si="25"/>
        <v>1.0056209523336244</v>
      </c>
      <c r="M145" s="51">
        <f>IF(AND((B145-$B$2)&gt;123,OR(((U144*R144/C144*C145)/(U144*S144/D144*D145))&lt;(4/6),((U144*R144/C144*C145)/(U144*S144/D144*D145))&gt;(6/4))),1,0)</f>
        <v>0</v>
      </c>
      <c r="N145" s="51">
        <f>IF(AND((B145-$B$2)&gt;123,OR(((U144*R144/C144*C145)/(U144*S144/D144*D145))&lt;(4/6),((U144*R144/C144*C145)/(U144*S144/D144*D145))&gt;(6/4))),COUNTIF($M$2:M145,1),0)</f>
        <v>0</v>
      </c>
      <c r="O145" s="51">
        <f>IF(OR((ROW(N145)-MATCH(MAX($N$2:N145),$N$2:N145,0))=1,(ROW(N145)-MATCH(MAX($N$2:N145),$N$2:N145,0))&gt;123),IF(OR(((U144*R144/C144*C145)/(U144*S144/D144*D145))&lt;(4/6),((U144*R144/C144*C145)/(U144*S144/D144*D145))&gt;(6/4)),1,0),0)</f>
        <v>0</v>
      </c>
      <c r="P145" s="47">
        <f>IF(O145=1,U144/2/C145,P144)</f>
        <v>4.3501846435871965</v>
      </c>
      <c r="Q145" s="47">
        <f>IF(O145=1,U144/2/D145,Q144)</f>
        <v>71.65890361877463</v>
      </c>
      <c r="R145" s="41">
        <f>P145*C145/U144</f>
        <v>0.5014823148706461</v>
      </c>
      <c r="S145" s="41">
        <f>Q145*D145/U144</f>
        <v>0.49867926250633171</v>
      </c>
      <c r="T145" s="41">
        <f t="shared" si="31"/>
        <v>1.005620952333623</v>
      </c>
      <c r="U145" s="42">
        <f>P145*C145+Q145*D145</f>
        <v>20725.990628614651</v>
      </c>
      <c r="V145" s="25">
        <f>B145</f>
        <v>41128</v>
      </c>
      <c r="W145">
        <f>C145/C$2</f>
        <v>1.0392038640080077</v>
      </c>
      <c r="X145">
        <f>D145/D$2</f>
        <v>1.0333951988534573</v>
      </c>
      <c r="Y145">
        <f t="shared" si="32"/>
        <v>1.0362995314307326</v>
      </c>
      <c r="AA145" s="15">
        <f t="shared" si="33"/>
        <v>1.3673645871017381E-3</v>
      </c>
      <c r="AB145" s="15">
        <f t="shared" si="34"/>
        <v>-1.0480626426974116E-3</v>
      </c>
      <c r="AC145" s="15">
        <f t="shared" si="35"/>
        <v>1.6157737697786168E-4</v>
      </c>
    </row>
    <row r="146" spans="1:29" x14ac:dyDescent="0.4">
      <c r="A146" s="43">
        <f t="shared" si="26"/>
        <v>2012</v>
      </c>
      <c r="B146" s="53">
        <v>41129</v>
      </c>
      <c r="C146" s="45">
        <v>2389.7950000000001</v>
      </c>
      <c r="D146" s="45">
        <f>VLOOKUP(B146,'H11001.CSI  中证全债'!$A$2:$B$2792,2,0)</f>
        <v>144.10380000000001</v>
      </c>
      <c r="E146" s="14">
        <f t="shared" si="27"/>
        <v>0</v>
      </c>
      <c r="F146" s="14">
        <f>IF(AND((B146-$B$2)&gt;123,OR(((G145*J145/C145*C146)/(G145*K145/D145*D146))&lt;(4/6),((G145*J145/C145*C146)/(G145*K145/D145*D146))&gt;(6/4))),COUNTIF($E$2:E146,1),0)</f>
        <v>0</v>
      </c>
      <c r="G146" s="21">
        <f t="shared" si="28"/>
        <v>20722.369825620641</v>
      </c>
      <c r="H146" s="12">
        <f t="shared" si="29"/>
        <v>4.3501846435871965</v>
      </c>
      <c r="I146" s="12">
        <f t="shared" si="30"/>
        <v>71.65890361877463</v>
      </c>
      <c r="J146" s="15">
        <f>IF(OR((ROW(F146)-MATCH(MAX($F$2:F146),$F$2:F146,0))=1,(ROW(F146)-MATCH(MAX($F$2:F146),$F$2:F146,0))&gt;123),IF(OR(((G145*J145/C145*C146)/(G145*K145/D145*D146))&lt;(4/6),((G145*J145/C145*C146)/(G145*K145/D145*D146))&gt;(6/4)),50%,((G145*J145/C145*C146)/((G145*K145/D145*D146)+(G145*J145/C145*C146)))),((G145*J145/C145*C146)/((G145*K145/D145*D146)+(G145*J145/C145*C146))))</f>
        <v>0.50168246189043708</v>
      </c>
      <c r="K146" s="18">
        <f t="shared" si="24"/>
        <v>0.49831753810956292</v>
      </c>
      <c r="L146" s="20">
        <f t="shared" si="25"/>
        <v>1.00675256944325</v>
      </c>
      <c r="M146" s="51">
        <f>IF(AND((B146-$B$2)&gt;123,OR(((U145*R145/C145*C146)/(U145*S145/D145*D146))&lt;(4/6),((U145*R145/C145*C146)/(U145*S145/D145*D146))&gt;(6/4))),1,0)</f>
        <v>0</v>
      </c>
      <c r="N146" s="51">
        <f>IF(AND((B146-$B$2)&gt;123,OR(((U145*R145/C145*C146)/(U145*S145/D145*D146))&lt;(4/6),((U145*R145/C145*C146)/(U145*S145/D145*D146))&gt;(6/4))),COUNTIF($M$2:M146,1),0)</f>
        <v>0</v>
      </c>
      <c r="O146" s="51">
        <f>IF(OR((ROW(N146)-MATCH(MAX($N$2:N146),$N$2:N146,0))=1,(ROW(N146)-MATCH(MAX($N$2:N146),$N$2:N146,0))&gt;123),IF(OR(((U145*R145/C145*C146)/(U145*S145/D145*D146))&lt;(4/6),((U145*R145/C145*C146)/(U145*S145/D145*D146))&gt;(6/4)),1,0),0)</f>
        <v>0</v>
      </c>
      <c r="P146" s="47">
        <f>IF(O146=1,U145/2/C146,P145)</f>
        <v>4.3501846435871965</v>
      </c>
      <c r="Q146" s="47">
        <f>IF(O146=1,U145/2/D146,Q145)</f>
        <v>71.65890361877463</v>
      </c>
      <c r="R146" s="41">
        <f>P146*C146/U145</f>
        <v>0.50159481863166067</v>
      </c>
      <c r="S146" s="41">
        <f>Q146*D146/U145</f>
        <v>0.49823048269849568</v>
      </c>
      <c r="T146" s="41">
        <f t="shared" si="31"/>
        <v>1.0067525694432489</v>
      </c>
      <c r="U146" s="42">
        <f>P146*C146+Q146*D146</f>
        <v>20722.369825620641</v>
      </c>
      <c r="V146" s="25">
        <f>B146</f>
        <v>41129</v>
      </c>
      <c r="W146">
        <f>C146/C$2</f>
        <v>1.0396049510321466</v>
      </c>
      <c r="X146">
        <f>D146/D$2</f>
        <v>1.0326320315299176</v>
      </c>
      <c r="Y146">
        <f t="shared" si="32"/>
        <v>1.036118491281032</v>
      </c>
      <c r="AA146" s="15">
        <f t="shared" si="33"/>
        <v>3.8595605542868228E-4</v>
      </c>
      <c r="AB146" s="15">
        <f t="shared" si="34"/>
        <v>-7.3850480860226941E-4</v>
      </c>
      <c r="AC146" s="15">
        <f t="shared" si="35"/>
        <v>-1.746986698437647E-4</v>
      </c>
    </row>
    <row r="147" spans="1:29" x14ac:dyDescent="0.4">
      <c r="A147" s="43">
        <f t="shared" si="26"/>
        <v>2012</v>
      </c>
      <c r="B147" s="53">
        <v>41130</v>
      </c>
      <c r="C147" s="45">
        <v>2411.6999999999998</v>
      </c>
      <c r="D147" s="45">
        <f>VLOOKUP(B147,'H11001.CSI  中证全债'!$A$2:$B$2792,2,0)</f>
        <v>144.2388</v>
      </c>
      <c r="E147" s="14">
        <f t="shared" si="27"/>
        <v>0</v>
      </c>
      <c r="F147" s="14">
        <f>IF(AND((B147-$B$2)&gt;123,OR(((G146*J146/C146*C147)/(G146*K146/D146*D147))&lt;(4/6),((G146*J146/C146*C147)/(G146*K146/D146*D147))&gt;(6/4))),COUNTIF($E$2:E147,1),0)</f>
        <v>0</v>
      </c>
      <c r="G147" s="21">
        <f t="shared" si="28"/>
        <v>20827.334572226951</v>
      </c>
      <c r="H147" s="12">
        <f t="shared" si="29"/>
        <v>4.3501846435871965</v>
      </c>
      <c r="I147" s="12">
        <f t="shared" si="30"/>
        <v>71.65890361877463</v>
      </c>
      <c r="J147" s="15">
        <f>IF(OR((ROW(F147)-MATCH(MAX($F$2:F147),$F$2:F147,0))=1,(ROW(F147)-MATCH(MAX($F$2:F147),$F$2:F147,0))&gt;123),IF(OR(((G146*J146/C146*C147)/(G146*K146/D146*D147))&lt;(4/6),((G146*J146/C146*C147)/(G146*K146/D146*D147))&gt;(6/4)),50%,((G146*J146/C146*C147)/((G146*K146/D146*D147)+(G146*J146/C146*C147)))),((G146*J146/C146*C147)/((G146*K146/D146*D147)+(G146*J146/C146*C147))))</f>
        <v>0.50372937874294044</v>
      </c>
      <c r="K147" s="18">
        <f t="shared" si="24"/>
        <v>0.49627062125705956</v>
      </c>
      <c r="L147" s="20">
        <f t="shared" si="25"/>
        <v>1.0150296172418745</v>
      </c>
      <c r="M147" s="51">
        <f>IF(AND((B147-$B$2)&gt;123,OR(((U146*R146/C146*C147)/(U146*S146/D146*D147))&lt;(4/6),((U146*R146/C146*C147)/(U146*S146/D146*D147))&gt;(6/4))),1,0)</f>
        <v>0</v>
      </c>
      <c r="N147" s="51">
        <f>IF(AND((B147-$B$2)&gt;123,OR(((U146*R146/C146*C147)/(U146*S146/D146*D147))&lt;(4/6),((U146*R146/C146*C147)/(U146*S146/D146*D147))&gt;(6/4))),COUNTIF($M$2:M147,1),0)</f>
        <v>0</v>
      </c>
      <c r="O147" s="51">
        <f>IF(OR((ROW(N147)-MATCH(MAX($N$2:N147),$N$2:N147,0))=1,(ROW(N147)-MATCH(MAX($N$2:N147),$N$2:N147,0))&gt;123),IF(OR(((U146*R146/C146*C147)/(U146*S146/D146*D147))&lt;(4/6),((U146*R146/C146*C147)/(U146*S146/D146*D147))&gt;(6/4)),1,0),0)</f>
        <v>0</v>
      </c>
      <c r="P147" s="47">
        <f>IF(O147=1,U146/2/C147,P146)</f>
        <v>4.3501846435871965</v>
      </c>
      <c r="Q147" s="47">
        <f>IF(O147=1,U146/2/D147,Q146)</f>
        <v>71.65890361877463</v>
      </c>
      <c r="R147" s="41">
        <f>P147*C147/U146</f>
        <v>0.50628091252227336</v>
      </c>
      <c r="S147" s="41">
        <f>Q147*D147/U146</f>
        <v>0.49878437429046046</v>
      </c>
      <c r="T147" s="41">
        <f t="shared" si="31"/>
        <v>1.0150296172418733</v>
      </c>
      <c r="U147" s="42">
        <f>P147*C147+Q147*D147</f>
        <v>20827.334572226951</v>
      </c>
      <c r="V147" s="25">
        <f>B147</f>
        <v>41130</v>
      </c>
      <c r="W147">
        <f>C147/C$2</f>
        <v>1.0491340304939241</v>
      </c>
      <c r="X147">
        <f>D147/D$2</f>
        <v>1.0335994267287709</v>
      </c>
      <c r="Y147">
        <f t="shared" si="32"/>
        <v>1.0413667286113475</v>
      </c>
      <c r="AA147" s="15">
        <f t="shared" si="33"/>
        <v>9.1660581765378168E-3</v>
      </c>
      <c r="AB147" s="15">
        <f t="shared" si="34"/>
        <v>9.3682470552458597E-4</v>
      </c>
      <c r="AC147" s="15">
        <f t="shared" si="35"/>
        <v>5.0652868127338824E-3</v>
      </c>
    </row>
    <row r="148" spans="1:29" x14ac:dyDescent="0.4">
      <c r="A148" s="43">
        <f t="shared" si="26"/>
        <v>2012</v>
      </c>
      <c r="B148" s="53">
        <v>41131</v>
      </c>
      <c r="C148" s="45">
        <v>2399.7510000000002</v>
      </c>
      <c r="D148" s="45">
        <f>VLOOKUP(B148,'H11001.CSI  中证全债'!$A$2:$B$2792,2,0)</f>
        <v>144.31549999999999</v>
      </c>
      <c r="E148" s="14">
        <f t="shared" si="27"/>
        <v>0</v>
      </c>
      <c r="F148" s="14">
        <f>IF(AND((B148-$B$2)&gt;123,OR(((G147*J147/C147*C148)/(G147*K147/D147*D148))&lt;(4/6),((G147*J147/C147*C148)/(G147*K147/D147*D148))&gt;(6/4))),COUNTIF($E$2:E148,1),0)</f>
        <v>0</v>
      </c>
      <c r="G148" s="21">
        <f t="shared" si="28"/>
        <v>20780.850453828287</v>
      </c>
      <c r="H148" s="12">
        <f t="shared" si="29"/>
        <v>4.3501846435871965</v>
      </c>
      <c r="I148" s="12">
        <f t="shared" si="30"/>
        <v>71.65890361877463</v>
      </c>
      <c r="J148" s="15">
        <f>IF(OR((ROW(F148)-MATCH(MAX($F$2:F148),$F$2:F148,0))=1,(ROW(F148)-MATCH(MAX($F$2:F148),$F$2:F148,0))&gt;123),IF(OR(((G147*J147/C147*C148)/(G147*K147/D147*D148))&lt;(4/6),((G147*J147/C147*C148)/(G147*K147/D147*D148))&gt;(6/4)),50%,((G147*J147/C147*C148)/((G147*K147/D147*D148)+(G147*J147/C147*C148)))),((G147*J147/C147*C148)/((G147*K147/D147*D148)+(G147*J147/C147*C148))))</f>
        <v>0.50235479880034783</v>
      </c>
      <c r="K148" s="18">
        <f t="shared" si="24"/>
        <v>0.49764520119965217</v>
      </c>
      <c r="L148" s="20">
        <f t="shared" si="25"/>
        <v>1.0094637657297658</v>
      </c>
      <c r="M148" s="51">
        <f>IF(AND((B148-$B$2)&gt;123,OR(((U147*R147/C147*C148)/(U147*S147/D147*D148))&lt;(4/6),((U147*R147/C147*C148)/(U147*S147/D147*D148))&gt;(6/4))),1,0)</f>
        <v>0</v>
      </c>
      <c r="N148" s="51">
        <f>IF(AND((B148-$B$2)&gt;123,OR(((U147*R147/C147*C148)/(U147*S147/D147*D148))&lt;(4/6),((U147*R147/C147*C148)/(U147*S147/D147*D148))&gt;(6/4))),COUNTIF($M$2:M148,1),0)</f>
        <v>0</v>
      </c>
      <c r="O148" s="51">
        <f>IF(OR((ROW(N148)-MATCH(MAX($N$2:N148),$N$2:N148,0))=1,(ROW(N148)-MATCH(MAX($N$2:N148),$N$2:N148,0))&gt;123),IF(OR(((U147*R147/C147*C148)/(U147*S147/D147*D148))&lt;(4/6),((U147*R147/C147*C148)/(U147*S147/D147*D148))&gt;(6/4)),1,0),0)</f>
        <v>0</v>
      </c>
      <c r="P148" s="47">
        <f>IF(O148=1,U147/2/C148,P147)</f>
        <v>4.3501846435871965</v>
      </c>
      <c r="Q148" s="47">
        <f>IF(O148=1,U147/2/D148,Q147)</f>
        <v>71.65890361877463</v>
      </c>
      <c r="R148" s="41">
        <f>P148*C148/U147</f>
        <v>0.501233603005245</v>
      </c>
      <c r="S148" s="41">
        <f>Q148*D148/U147</f>
        <v>0.49653451666280646</v>
      </c>
      <c r="T148" s="41">
        <f t="shared" si="31"/>
        <v>1.0094637657297643</v>
      </c>
      <c r="U148" s="42">
        <f>P148*C148+Q148*D148</f>
        <v>20780.850453828287</v>
      </c>
      <c r="V148" s="25">
        <f>B148</f>
        <v>41131</v>
      </c>
      <c r="W148">
        <f>C148/C$2</f>
        <v>1.043935994863302</v>
      </c>
      <c r="X148">
        <f>D148/D$2</f>
        <v>1.0341490505195268</v>
      </c>
      <c r="Y148">
        <f t="shared" si="32"/>
        <v>1.0390425226914144</v>
      </c>
      <c r="AA148" s="15">
        <f t="shared" si="33"/>
        <v>-4.9545963428284656E-3</v>
      </c>
      <c r="AB148" s="15">
        <f t="shared" si="34"/>
        <v>5.3175705843355736E-4</v>
      </c>
      <c r="AC148" s="15">
        <f t="shared" si="35"/>
        <v>-2.2318803319484326E-3</v>
      </c>
    </row>
    <row r="149" spans="1:29" x14ac:dyDescent="0.4">
      <c r="A149" s="43">
        <f t="shared" si="26"/>
        <v>2012</v>
      </c>
      <c r="B149" s="53">
        <v>41134</v>
      </c>
      <c r="C149" s="45">
        <v>2351.931</v>
      </c>
      <c r="D149" s="45">
        <f>VLOOKUP(B149,'H11001.CSI  中证全债'!$A$2:$B$2792,2,0)</f>
        <v>144.2099</v>
      </c>
      <c r="E149" s="14">
        <f t="shared" si="27"/>
        <v>0</v>
      </c>
      <c r="F149" s="14">
        <f>IF(AND((B149-$B$2)&gt;123,OR(((G148*J148/C148*C149)/(G148*K148/D148*D149))&lt;(4/6),((G148*J148/C148*C149)/(G148*K148/D148*D149))&gt;(6/4))),COUNTIF($E$2:E149,1),0)</f>
        <v>0</v>
      </c>
      <c r="G149" s="21">
        <f t="shared" si="28"/>
        <v>20565.257443949806</v>
      </c>
      <c r="H149" s="12">
        <f t="shared" si="29"/>
        <v>4.3501846435871965</v>
      </c>
      <c r="I149" s="12">
        <f t="shared" si="30"/>
        <v>71.65890361877463</v>
      </c>
      <c r="J149" s="15">
        <f>IF(OR((ROW(F149)-MATCH(MAX($F$2:F149),$F$2:F149,0))=1,(ROW(F149)-MATCH(MAX($F$2:F149),$F$2:F149,0))&gt;123),IF(OR(((G148*J148/C148*C149)/(G148*K148/D148*D149))&lt;(4/6),((G148*J148/C148*C149)/(G148*K148/D148*D149))&gt;(6/4)),50%,((G148*J148/C148*C149)/((G148*K148/D148*D149)+(G148*J148/C148*C149)))),((G148*J148/C148*C149)/((G148*K148/D148*D149)+(G148*J148/C148*C149))))</f>
        <v>0.49750576411999609</v>
      </c>
      <c r="K149" s="18">
        <f t="shared" si="24"/>
        <v>0.50249423588000397</v>
      </c>
      <c r="L149" s="20">
        <f t="shared" si="25"/>
        <v>0.99007257913860103</v>
      </c>
      <c r="M149" s="51">
        <f>IF(AND((B149-$B$2)&gt;123,OR(((U148*R148/C148*C149)/(U148*S148/D148*D149))&lt;(4/6),((U148*R148/C148*C149)/(U148*S148/D148*D149))&gt;(6/4))),1,0)</f>
        <v>0</v>
      </c>
      <c r="N149" s="51">
        <f>IF(AND((B149-$B$2)&gt;123,OR(((U148*R148/C148*C149)/(U148*S148/D148*D149))&lt;(4/6),((U148*R148/C148*C149)/(U148*S148/D148*D149))&gt;(6/4))),COUNTIF($M$2:M149,1),0)</f>
        <v>0</v>
      </c>
      <c r="O149" s="51">
        <f>IF(OR((ROW(N149)-MATCH(MAX($N$2:N149),$N$2:N149,0))=1,(ROW(N149)-MATCH(MAX($N$2:N149),$N$2:N149,0))&gt;123),IF(OR(((U148*R148/C148*C149)/(U148*S148/D148*D149))&lt;(4/6),((U148*R148/C148*C149)/(U148*S148/D148*D149))&gt;(6/4)),1,0),0)</f>
        <v>0</v>
      </c>
      <c r="P149" s="47">
        <f>IF(O149=1,U148/2/C149,P148)</f>
        <v>4.3501846435871965</v>
      </c>
      <c r="Q149" s="47">
        <f>IF(O149=1,U148/2/D149,Q148)</f>
        <v>71.65890361877463</v>
      </c>
      <c r="R149" s="41">
        <f>P149*C149/U148</f>
        <v>0.49234434084923806</v>
      </c>
      <c r="S149" s="41">
        <f>Q149*D149/U148</f>
        <v>0.49728105921042287</v>
      </c>
      <c r="T149" s="41">
        <f t="shared" si="31"/>
        <v>0.9900725791385997</v>
      </c>
      <c r="U149" s="42">
        <f>P149*C149+Q149*D149</f>
        <v>20565.257443949806</v>
      </c>
      <c r="V149" s="25">
        <f>B149</f>
        <v>41134</v>
      </c>
      <c r="W149">
        <f>C149/C$2</f>
        <v>1.023133411897668</v>
      </c>
      <c r="X149">
        <f>D149/D$2</f>
        <v>1.0333923324973127</v>
      </c>
      <c r="Y149">
        <f t="shared" si="32"/>
        <v>1.0282628721974902</v>
      </c>
      <c r="AA149" s="15">
        <f t="shared" si="33"/>
        <v>-1.9927067433246237E-2</v>
      </c>
      <c r="AB149" s="15">
        <f t="shared" si="34"/>
        <v>-7.3173013293770239E-4</v>
      </c>
      <c r="AC149" s="15">
        <f t="shared" si="35"/>
        <v>-1.0374599940339069E-2</v>
      </c>
    </row>
    <row r="150" spans="1:29" x14ac:dyDescent="0.4">
      <c r="A150" s="43">
        <f t="shared" si="26"/>
        <v>2012</v>
      </c>
      <c r="B150" s="53">
        <v>41135</v>
      </c>
      <c r="C150" s="45">
        <v>2357.0160000000001</v>
      </c>
      <c r="D150" s="45">
        <f>VLOOKUP(B150,'H11001.CSI  中证全债'!$A$2:$B$2792,2,0)</f>
        <v>144.1567</v>
      </c>
      <c r="E150" s="14">
        <f t="shared" si="27"/>
        <v>0</v>
      </c>
      <c r="F150" s="14">
        <f>IF(AND((B150-$B$2)&gt;123,OR(((G149*J149/C149*C150)/(G149*K149/D149*D150))&lt;(4/6),((G149*J149/C149*C150)/(G149*K149/D149*D150))&gt;(6/4))),COUNTIF($E$2:E150,1),0)</f>
        <v>0</v>
      </c>
      <c r="G150" s="21">
        <f t="shared" si="28"/>
        <v>20583.565879189926</v>
      </c>
      <c r="H150" s="12">
        <f t="shared" si="29"/>
        <v>4.3501846435871965</v>
      </c>
      <c r="I150" s="12">
        <f t="shared" si="30"/>
        <v>71.65890361877463</v>
      </c>
      <c r="J150" s="15">
        <f>IF(OR((ROW(F150)-MATCH(MAX($F$2:F150),$F$2:F150,0))=1,(ROW(F150)-MATCH(MAX($F$2:F150),$F$2:F150,0))&gt;123),IF(OR(((G149*J149/C149*C150)/(G149*K149/D149*D150))&lt;(4/6),((G149*J149/C149*C150)/(G149*K149/D149*D150))&gt;(6/4)),50%,((G149*J149/C149*C150)/((G149*K149/D149*D150)+(G149*J149/C149*C150)))),((G149*J149/C149*C150)/((G149*K149/D149*D150)+(G149*J149/C149*C150))))</f>
        <v>0.49813792556981651</v>
      </c>
      <c r="K150" s="18">
        <f t="shared" si="24"/>
        <v>0.50186207443018349</v>
      </c>
      <c r="L150" s="20">
        <f t="shared" si="25"/>
        <v>0.99257933792945918</v>
      </c>
      <c r="M150" s="51">
        <f>IF(AND((B150-$B$2)&gt;123,OR(((U149*R149/C149*C150)/(U149*S149/D149*D150))&lt;(4/6),((U149*R149/C149*C150)/(U149*S149/D149*D150))&gt;(6/4))),1,0)</f>
        <v>0</v>
      </c>
      <c r="N150" s="51">
        <f>IF(AND((B150-$B$2)&gt;123,OR(((U149*R149/C149*C150)/(U149*S149/D149*D150))&lt;(4/6),((U149*R149/C149*C150)/(U149*S149/D149*D150))&gt;(6/4))),COUNTIF($M$2:M150,1),0)</f>
        <v>0</v>
      </c>
      <c r="O150" s="51">
        <f>IF(OR((ROW(N150)-MATCH(MAX($N$2:N150),$N$2:N150,0))=1,(ROW(N150)-MATCH(MAX($N$2:N150),$N$2:N150,0))&gt;123),IF(OR(((U149*R149/C149*C150)/(U149*S149/D149*D150))&lt;(4/6),((U149*R149/C149*C150)/(U149*S149/D149*D150))&gt;(6/4)),1,0),0)</f>
        <v>0</v>
      </c>
      <c r="P150" s="47">
        <f>IF(O150=1,U149/2/C150,P149)</f>
        <v>4.3501846435871965</v>
      </c>
      <c r="Q150" s="47">
        <f>IF(O150=1,U149/2/D150,Q149)</f>
        <v>71.65890361877463</v>
      </c>
      <c r="R150" s="41">
        <f>P150*C150/U149</f>
        <v>0.49858139806102136</v>
      </c>
      <c r="S150" s="41">
        <f>Q150*D150/U149</f>
        <v>0.50230886238381012</v>
      </c>
      <c r="T150" s="41">
        <f t="shared" si="31"/>
        <v>0.99257933792945774</v>
      </c>
      <c r="U150" s="42">
        <f>P150*C150+Q150*D150</f>
        <v>20583.56587918993</v>
      </c>
      <c r="V150" s="25">
        <f>B150</f>
        <v>41135</v>
      </c>
      <c r="W150">
        <f>C150/C$2</f>
        <v>1.025345480788932</v>
      </c>
      <c r="X150">
        <f>D150/D$2</f>
        <v>1.0330111071300607</v>
      </c>
      <c r="Y150">
        <f t="shared" si="32"/>
        <v>1.0291782939594964</v>
      </c>
      <c r="AA150" s="15">
        <f t="shared" si="33"/>
        <v>2.1620532235000489E-3</v>
      </c>
      <c r="AB150" s="15">
        <f t="shared" si="34"/>
        <v>-3.6890671167522093E-4</v>
      </c>
      <c r="AC150" s="15">
        <f t="shared" si="35"/>
        <v>8.9026044483153655E-4</v>
      </c>
    </row>
    <row r="151" spans="1:29" x14ac:dyDescent="0.4">
      <c r="A151" s="43">
        <f t="shared" si="26"/>
        <v>2012</v>
      </c>
      <c r="B151" s="53">
        <v>41136</v>
      </c>
      <c r="C151" s="45">
        <v>2331.6149999999998</v>
      </c>
      <c r="D151" s="45">
        <f>VLOOKUP(B151,'H11001.CSI  中证全债'!$A$2:$B$2792,2,0)</f>
        <v>144.04929999999999</v>
      </c>
      <c r="E151" s="14">
        <f t="shared" si="27"/>
        <v>0</v>
      </c>
      <c r="F151" s="14">
        <f>IF(AND((B151-$B$2)&gt;123,OR(((G150*J150/C150*C151)/(G150*K150/D150*D151))&lt;(4/6),((G150*J150/C150*C151)/(G150*K150/D150*D151))&gt;(6/4))),COUNTIF($E$2:E151,1),0)</f>
        <v>0</v>
      </c>
      <c r="G151" s="21">
        <f t="shared" si="28"/>
        <v>20465.370672809509</v>
      </c>
      <c r="H151" s="12">
        <f t="shared" si="29"/>
        <v>4.3501846435871965</v>
      </c>
      <c r="I151" s="12">
        <f t="shared" si="30"/>
        <v>71.65890361877463</v>
      </c>
      <c r="J151" s="15">
        <f>IF(OR((ROW(F151)-MATCH(MAX($F$2:F151),$F$2:F151,0))=1,(ROW(F151)-MATCH(MAX($F$2:F151),$F$2:F151,0))&gt;123),IF(OR(((G150*J150/C150*C151)/(G150*K150/D150*D151))&lt;(4/6),((G150*J150/C150*C151)/(G150*K150/D150*D151))&gt;(6/4)),50%,((G150*J150/C150*C151)/((G150*K150/D150*D151)+(G150*J150/C150*C151)))),((G150*J150/C150*C151)/((G150*K150/D150*D151)+(G150*J150/C150*C151))))</f>
        <v>0.49561554148802184</v>
      </c>
      <c r="K151" s="18">
        <f t="shared" si="24"/>
        <v>0.50438445851197811</v>
      </c>
      <c r="L151" s="20">
        <f t="shared" si="25"/>
        <v>0.98261461693362617</v>
      </c>
      <c r="M151" s="51">
        <f>IF(AND((B151-$B$2)&gt;123,OR(((U150*R150/C150*C151)/(U150*S150/D150*D151))&lt;(4/6),((U150*R150/C150*C151)/(U150*S150/D150*D151))&gt;(6/4))),1,0)</f>
        <v>0</v>
      </c>
      <c r="N151" s="51">
        <f>IF(AND((B151-$B$2)&gt;123,OR(((U150*R150/C150*C151)/(U150*S150/D150*D151))&lt;(4/6),((U150*R150/C150*C151)/(U150*S150/D150*D151))&gt;(6/4))),COUNTIF($M$2:M151,1),0)</f>
        <v>0</v>
      </c>
      <c r="O151" s="51">
        <f>IF(OR((ROW(N151)-MATCH(MAX($N$2:N151),$N$2:N151,0))=1,(ROW(N151)-MATCH(MAX($N$2:N151),$N$2:N151,0))&gt;123),IF(OR(((U150*R150/C150*C151)/(U150*S150/D150*D151))&lt;(4/6),((U150*R150/C150*C151)/(U150*S150/D150*D151))&gt;(6/4)),1,0),0)</f>
        <v>0</v>
      </c>
      <c r="P151" s="47">
        <f>IF(O151=1,U150/2/C151,P150)</f>
        <v>4.3501846435871965</v>
      </c>
      <c r="Q151" s="47">
        <f>IF(O151=1,U150/2/D151,Q150)</f>
        <v>71.65890361877463</v>
      </c>
      <c r="R151" s="41">
        <f>P151*C151/U150</f>
        <v>0.49276961180045725</v>
      </c>
      <c r="S151" s="41">
        <f>Q151*D151/U150</f>
        <v>0.50148817584070582</v>
      </c>
      <c r="T151" s="41">
        <f t="shared" si="31"/>
        <v>0.98261461693362451</v>
      </c>
      <c r="U151" s="42">
        <f>P151*C151+Q151*D151</f>
        <v>20465.370672809513</v>
      </c>
      <c r="V151" s="25">
        <f>B151</f>
        <v>41136</v>
      </c>
      <c r="W151">
        <f>C151/C$2</f>
        <v>1.014295576775756</v>
      </c>
      <c r="X151">
        <f>D151/D$2</f>
        <v>1.0322414905051951</v>
      </c>
      <c r="Y151">
        <f t="shared" si="32"/>
        <v>1.0232685336404757</v>
      </c>
      <c r="AA151" s="15">
        <f t="shared" si="33"/>
        <v>-1.0776761803908075E-2</v>
      </c>
      <c r="AB151" s="15">
        <f t="shared" si="34"/>
        <v>-7.450226038747676E-4</v>
      </c>
      <c r="AC151" s="15">
        <f t="shared" si="35"/>
        <v>-5.7422123588367624E-3</v>
      </c>
    </row>
    <row r="152" spans="1:29" x14ac:dyDescent="0.4">
      <c r="A152" s="43">
        <f t="shared" si="26"/>
        <v>2012</v>
      </c>
      <c r="B152" s="53">
        <v>41137</v>
      </c>
      <c r="C152" s="45">
        <v>2319.67</v>
      </c>
      <c r="D152" s="45">
        <f>VLOOKUP(B152,'H11001.CSI  中证全债'!$A$2:$B$2792,2,0)</f>
        <v>144.00409999999999</v>
      </c>
      <c r="E152" s="14">
        <f t="shared" si="27"/>
        <v>0</v>
      </c>
      <c r="F152" s="14">
        <f>IF(AND((B152-$B$2)&gt;123,OR(((G151*J151/C151*C152)/(G151*K151/D151*D152))&lt;(4/6),((G151*J151/C151*C152)/(G151*K151/D151*D152))&gt;(6/4))),COUNTIF($E$2:E152,1),0)</f>
        <v>0</v>
      </c>
      <c r="G152" s="21">
        <f t="shared" si="28"/>
        <v>20410.168734798292</v>
      </c>
      <c r="H152" s="12">
        <f t="shared" si="29"/>
        <v>4.3501846435871965</v>
      </c>
      <c r="I152" s="12">
        <f t="shared" si="30"/>
        <v>71.65890361877463</v>
      </c>
      <c r="J152" s="15">
        <f>IF(OR((ROW(F152)-MATCH(MAX($F$2:F152),$F$2:F152,0))=1,(ROW(F152)-MATCH(MAX($F$2:F152),$F$2:F152,0))&gt;123),IF(OR(((G151*J151/C151*C152)/(G151*K151/D151*D152))&lt;(4/6),((G151*J151/C151*C152)/(G151*K151/D151*D152))&gt;(6/4)),50%,((G151*J151/C151*C152)/((G151*K151/D151*D152)+(G151*J151/C151*C152)))),((G151*J151/C151*C152)/((G151*K151/D151*D152)+(G151*J151/C151*C152))))</f>
        <v>0.49441006310669511</v>
      </c>
      <c r="K152" s="18">
        <f t="shared" si="24"/>
        <v>0.50558993689330489</v>
      </c>
      <c r="L152" s="20">
        <f t="shared" si="25"/>
        <v>0.97788746774647717</v>
      </c>
      <c r="M152" s="51">
        <f>IF(AND((B152-$B$2)&gt;123,OR(((U151*R151/C151*C152)/(U151*S151/D151*D152))&lt;(4/6),((U151*R151/C151*C152)/(U151*S151/D151*D152))&gt;(6/4))),1,0)</f>
        <v>0</v>
      </c>
      <c r="N152" s="51">
        <f>IF(AND((B152-$B$2)&gt;123,OR(((U151*R151/C151*C152)/(U151*S151/D151*D152))&lt;(4/6),((U151*R151/C151*C152)/(U151*S151/D151*D152))&gt;(6/4))),COUNTIF($M$2:M152,1),0)</f>
        <v>0</v>
      </c>
      <c r="O152" s="51">
        <f>IF(OR((ROW(N152)-MATCH(MAX($N$2:N152),$N$2:N152,0))=1,(ROW(N152)-MATCH(MAX($N$2:N152),$N$2:N152,0))&gt;123),IF(OR(((U151*R151/C151*C152)/(U151*S151/D151*D152))&lt;(4/6),((U151*R151/C151*C152)/(U151*S151/D151*D152))&gt;(6/4)),1,0),0)</f>
        <v>0</v>
      </c>
      <c r="P152" s="47">
        <f>IF(O152=1,U151/2/C152,P151)</f>
        <v>4.3501846435871965</v>
      </c>
      <c r="Q152" s="47">
        <f>IF(O152=1,U151/2/D152,Q151)</f>
        <v>71.65890361877463</v>
      </c>
      <c r="R152" s="41">
        <f>P152*C152/U151</f>
        <v>0.49307647408492344</v>
      </c>
      <c r="S152" s="41">
        <f>Q152*D152/U151</f>
        <v>0.50422619201901575</v>
      </c>
      <c r="T152" s="41">
        <f t="shared" si="31"/>
        <v>0.9778874677464755</v>
      </c>
      <c r="U152" s="42">
        <f>P152*C152+Q152*D152</f>
        <v>20410.168734798295</v>
      </c>
      <c r="V152" s="25">
        <f>B152</f>
        <v>41137</v>
      </c>
      <c r="W152">
        <f>C152/C$2</f>
        <v>1.0090992812189914</v>
      </c>
      <c r="X152">
        <f>D152/D$2</f>
        <v>1.0319175922608383</v>
      </c>
      <c r="Y152">
        <f t="shared" si="32"/>
        <v>1.0205084367399149</v>
      </c>
      <c r="AA152" s="15">
        <f t="shared" si="33"/>
        <v>-5.12305848092387E-3</v>
      </c>
      <c r="AB152" s="15">
        <f t="shared" si="34"/>
        <v>-3.1378146231864079E-4</v>
      </c>
      <c r="AC152" s="15">
        <f t="shared" si="35"/>
        <v>-2.6973338960607496E-3</v>
      </c>
    </row>
    <row r="153" spans="1:29" x14ac:dyDescent="0.4">
      <c r="A153" s="43">
        <f t="shared" si="26"/>
        <v>2012</v>
      </c>
      <c r="B153" s="53">
        <v>41138</v>
      </c>
      <c r="C153" s="45">
        <v>2313.4760000000001</v>
      </c>
      <c r="D153" s="45">
        <f>VLOOKUP(B153,'H11001.CSI  中证全债'!$A$2:$B$2792,2,0)</f>
        <v>144.07419999999999</v>
      </c>
      <c r="E153" s="14">
        <f t="shared" si="27"/>
        <v>0</v>
      </c>
      <c r="F153" s="14">
        <f>IF(AND((B153-$B$2)&gt;123,OR(((G152*J152/C152*C153)/(G152*K152/D152*D153))&lt;(4/6),((G152*J152/C152*C153)/(G152*K152/D152*D153))&gt;(6/4))),COUNTIF($E$2:E153,1),0)</f>
        <v>0</v>
      </c>
      <c r="G153" s="21">
        <f t="shared" si="28"/>
        <v>20388.246980259588</v>
      </c>
      <c r="H153" s="12">
        <f t="shared" si="29"/>
        <v>4.3501846435871965</v>
      </c>
      <c r="I153" s="12">
        <f t="shared" si="30"/>
        <v>71.65890361877463</v>
      </c>
      <c r="J153" s="15">
        <f>IF(OR((ROW(F153)-MATCH(MAX($F$2:F153),$F$2:F153,0))=1,(ROW(F153)-MATCH(MAX($F$2:F153),$F$2:F153,0))&gt;123),IF(OR(((G152*J152/C152*C153)/(G152*K152/D152*D153))&lt;(4/6),((G152*J152/C152*C153)/(G152*K152/D152*D153))&gt;(6/4)),50%,((G152*J152/C152*C153)/((G152*K152/D152*D153)+(G152*J152/C152*C153)))),((G152*J152/C152*C153)/((G152*K152/D152*D153)+(G152*J152/C152*C153))))</f>
        <v>0.49362006347342191</v>
      </c>
      <c r="K153" s="18">
        <f t="shared" si="24"/>
        <v>0.50637993652657809</v>
      </c>
      <c r="L153" s="20">
        <f t="shared" si="25"/>
        <v>0.97480177998227924</v>
      </c>
      <c r="M153" s="51">
        <f>IF(AND((B153-$B$2)&gt;123,OR(((U152*R152/C152*C153)/(U152*S152/D152*D153))&lt;(4/6),((U152*R152/C152*C153)/(U152*S152/D152*D153))&gt;(6/4))),1,0)</f>
        <v>0</v>
      </c>
      <c r="N153" s="51">
        <f>IF(AND((B153-$B$2)&gt;123,OR(((U152*R152/C152*C153)/(U152*S152/D152*D153))&lt;(4/6),((U152*R152/C152*C153)/(U152*S152/D152*D153))&gt;(6/4))),COUNTIF($M$2:M153,1),0)</f>
        <v>0</v>
      </c>
      <c r="O153" s="51">
        <f>IF(OR((ROW(N153)-MATCH(MAX($N$2:N153),$N$2:N153,0))=1,(ROW(N153)-MATCH(MAX($N$2:N153),$N$2:N153,0))&gt;123),IF(OR(((U152*R152/C152*C153)/(U152*S152/D152*D153))&lt;(4/6),((U152*R152/C152*C153)/(U152*S152/D152*D153))&gt;(6/4)),1,0),0)</f>
        <v>0</v>
      </c>
      <c r="P153" s="47">
        <f>IF(O153=1,U152/2/C153,P152)</f>
        <v>4.3501846435871965</v>
      </c>
      <c r="Q153" s="47">
        <f>IF(O153=1,U152/2/D153,Q152)</f>
        <v>71.65890361877463</v>
      </c>
      <c r="R153" s="41">
        <f>P153*C153/U152</f>
        <v>0.49308988569745854</v>
      </c>
      <c r="S153" s="41">
        <f>Q153*D153/U152</f>
        <v>0.50583605387592045</v>
      </c>
      <c r="T153" s="41">
        <f t="shared" si="31"/>
        <v>0.97480177998227757</v>
      </c>
      <c r="U153" s="42">
        <f>P153*C153+Q153*D153</f>
        <v>20388.246980259592</v>
      </c>
      <c r="V153" s="25">
        <f>B153</f>
        <v>41138</v>
      </c>
      <c r="W153">
        <f>C153/C$2</f>
        <v>1.0064047768507534</v>
      </c>
      <c r="X153">
        <f>D153/D$2</f>
        <v>1.0324199211752059</v>
      </c>
      <c r="Y153">
        <f t="shared" si="32"/>
        <v>1.0194123490129796</v>
      </c>
      <c r="AA153" s="15">
        <f t="shared" si="33"/>
        <v>-2.6702074001906384E-3</v>
      </c>
      <c r="AB153" s="15">
        <f t="shared" si="34"/>
        <v>4.8679169551424373E-4</v>
      </c>
      <c r="AC153" s="15">
        <f t="shared" si="35"/>
        <v>-1.0740604266210596E-3</v>
      </c>
    </row>
    <row r="154" spans="1:29" x14ac:dyDescent="0.4">
      <c r="A154" s="43">
        <f t="shared" si="26"/>
        <v>2012</v>
      </c>
      <c r="B154" s="53">
        <v>41141</v>
      </c>
      <c r="C154" s="45">
        <v>2301.788</v>
      </c>
      <c r="D154" s="45">
        <f>VLOOKUP(B154,'H11001.CSI  中证全债'!$A$2:$B$2792,2,0)</f>
        <v>143.9238</v>
      </c>
      <c r="E154" s="14">
        <f t="shared" si="27"/>
        <v>0</v>
      </c>
      <c r="F154" s="14">
        <f>IF(AND((B154-$B$2)&gt;123,OR(((G153*J153/C153*C154)/(G153*K153/D153*D154))&lt;(4/6),((G153*J153/C153*C154)/(G153*K153/D153*D154))&gt;(6/4))),COUNTIF($E$2:E154,1),0)</f>
        <v>0</v>
      </c>
      <c r="G154" s="21">
        <f t="shared" si="28"/>
        <v>20326.624523041075</v>
      </c>
      <c r="H154" s="12">
        <f t="shared" si="29"/>
        <v>4.3501846435871965</v>
      </c>
      <c r="I154" s="12">
        <f t="shared" si="30"/>
        <v>71.65890361877463</v>
      </c>
      <c r="J154" s="15">
        <f>IF(OR((ROW(F154)-MATCH(MAX($F$2:F154),$F$2:F154,0))=1,(ROW(F154)-MATCH(MAX($F$2:F154),$F$2:F154,0))&gt;123),IF(OR(((G153*J153/C153*C154)/(G153*K153/D153*D154))&lt;(4/6),((G153*J153/C153*C154)/(G153*K153/D153*D154))&gt;(6/4)),50%,((G153*J153/C153*C154)/((G153*K153/D153*D154)+(G153*J153/C153*C154)))),((G153*J153/C153*C154)/((G153*K153/D153*D154)+(G153*J153/C153*C154))))</f>
        <v>0.49261513140280178</v>
      </c>
      <c r="K154" s="18">
        <f t="shared" si="24"/>
        <v>0.50738486859719822</v>
      </c>
      <c r="L154" s="20">
        <f t="shared" si="25"/>
        <v>0.97089046578146609</v>
      </c>
      <c r="M154" s="51">
        <f>IF(AND((B154-$B$2)&gt;123,OR(((U153*R153/C153*C154)/(U153*S153/D153*D154))&lt;(4/6),((U153*R153/C153*C154)/(U153*S153/D153*D154))&gt;(6/4))),1,0)</f>
        <v>0</v>
      </c>
      <c r="N154" s="51">
        <f>IF(AND((B154-$B$2)&gt;123,OR(((U153*R153/C153*C154)/(U153*S153/D153*D154))&lt;(4/6),((U153*R153/C153*C154)/(U153*S153/D153*D154))&gt;(6/4))),COUNTIF($M$2:M154,1),0)</f>
        <v>0</v>
      </c>
      <c r="O154" s="51">
        <f>IF(OR((ROW(N154)-MATCH(MAX($N$2:N154),$N$2:N154,0))=1,(ROW(N154)-MATCH(MAX($N$2:N154),$N$2:N154,0))&gt;123),IF(OR(((U153*R153/C153*C154)/(U153*S153/D153*D154))&lt;(4/6),((U153*R153/C153*C154)/(U153*S153/D153*D154))&gt;(6/4)),1,0),0)</f>
        <v>0</v>
      </c>
      <c r="P154" s="47">
        <f>IF(O154=1,U153/2/C154,P153)</f>
        <v>4.3501846435871965</v>
      </c>
      <c r="Q154" s="47">
        <f>IF(O154=1,U153/2/D154,Q153)</f>
        <v>71.65890361877463</v>
      </c>
      <c r="R154" s="41">
        <f>P154*C154/U153</f>
        <v>0.49112622679567886</v>
      </c>
      <c r="S154" s="41">
        <f>Q154*D154/U153</f>
        <v>0.50585132319779669</v>
      </c>
      <c r="T154" s="41">
        <f t="shared" si="31"/>
        <v>0.97089046578146432</v>
      </c>
      <c r="U154" s="42">
        <f>P154*C154+Q154*D154</f>
        <v>20326.624523041082</v>
      </c>
      <c r="V154" s="25">
        <f>B154</f>
        <v>41141</v>
      </c>
      <c r="W154">
        <f>C154/C$2</f>
        <v>1.0013202810393287</v>
      </c>
      <c r="X154">
        <f>D154/D$2</f>
        <v>1.0313421712647797</v>
      </c>
      <c r="Y154">
        <f t="shared" si="32"/>
        <v>1.0163312261520541</v>
      </c>
      <c r="AA154" s="15">
        <f t="shared" si="33"/>
        <v>-5.0521379949478584E-3</v>
      </c>
      <c r="AB154" s="15">
        <f t="shared" si="34"/>
        <v>-1.043906542600781E-3</v>
      </c>
      <c r="AC154" s="15">
        <f t="shared" si="35"/>
        <v>-3.0224500065245685E-3</v>
      </c>
    </row>
    <row r="155" spans="1:29" x14ac:dyDescent="0.4">
      <c r="A155" s="43">
        <f t="shared" si="26"/>
        <v>2012</v>
      </c>
      <c r="B155" s="53">
        <v>41142</v>
      </c>
      <c r="C155" s="45">
        <v>2313.703</v>
      </c>
      <c r="D155" s="45">
        <f>VLOOKUP(B155,'H11001.CSI  中证全债'!$A$2:$B$2792,2,0)</f>
        <v>143.84829999999999</v>
      </c>
      <c r="E155" s="14">
        <f t="shared" si="27"/>
        <v>0</v>
      </c>
      <c r="F155" s="14">
        <f>IF(AND((B155-$B$2)&gt;123,OR(((G154*J154/C154*C155)/(G154*K154/D154*D155))&lt;(4/6),((G154*J154/C154*C155)/(G154*K154/D154*D155))&gt;(6/4))),COUNTIF($E$2:E155,1),0)</f>
        <v>0</v>
      </c>
      <c r="G155" s="21">
        <f t="shared" si="28"/>
        <v>20373.046725846201</v>
      </c>
      <c r="H155" s="12">
        <f t="shared" si="29"/>
        <v>4.3501846435871965</v>
      </c>
      <c r="I155" s="12">
        <f t="shared" si="30"/>
        <v>71.65890361877463</v>
      </c>
      <c r="J155" s="15">
        <f>IF(OR((ROW(F155)-MATCH(MAX($F$2:F155),$F$2:F155,0))=1,(ROW(F155)-MATCH(MAX($F$2:F155),$F$2:F155,0))&gt;123),IF(OR(((G154*J154/C154*C155)/(G154*K154/D154*D155))&lt;(4/6),((G154*J154/C154*C155)/(G154*K154/D154*D155))&gt;(6/4)),50%,((G154*J154/C154*C155)/((G154*K154/D154*D155)+(G154*J154/C154*C155)))),((G154*J154/C154*C155)/((G154*K154/D154*D155)+(G154*J154/C154*C155))))</f>
        <v>0.49403682207495542</v>
      </c>
      <c r="K155" s="18">
        <f t="shared" si="24"/>
        <v>0.50596317792504464</v>
      </c>
      <c r="L155" s="20">
        <f t="shared" si="25"/>
        <v>0.97642841145278747</v>
      </c>
      <c r="M155" s="51">
        <f>IF(AND((B155-$B$2)&gt;123,OR(((U154*R154/C154*C155)/(U154*S154/D154*D155))&lt;(4/6),((U154*R154/C154*C155)/(U154*S154/D154*D155))&gt;(6/4))),1,0)</f>
        <v>0</v>
      </c>
      <c r="N155" s="51">
        <f>IF(AND((B155-$B$2)&gt;123,OR(((U154*R154/C154*C155)/(U154*S154/D154*D155))&lt;(4/6),((U154*R154/C154*C155)/(U154*S154/D154*D155))&gt;(6/4))),COUNTIF($M$2:M155,1),0)</f>
        <v>0</v>
      </c>
      <c r="O155" s="51">
        <f>IF(OR((ROW(N155)-MATCH(MAX($N$2:N155),$N$2:N155,0))=1,(ROW(N155)-MATCH(MAX($N$2:N155),$N$2:N155,0))&gt;123),IF(OR(((U154*R154/C154*C155)/(U154*S154/D154*D155))&lt;(4/6),((U154*R154/C154*C155)/(U154*S154/D154*D155))&gt;(6/4)),1,0),0)</f>
        <v>0</v>
      </c>
      <c r="P155" s="47">
        <f>IF(O155=1,U154/2/C155,P154)</f>
        <v>4.3501846435871965</v>
      </c>
      <c r="Q155" s="47">
        <f>IF(O155=1,U154/2/D155,Q154)</f>
        <v>71.65890361877463</v>
      </c>
      <c r="R155" s="41">
        <f>P155*C155/U154</f>
        <v>0.49516510963305727</v>
      </c>
      <c r="S155" s="41">
        <f>Q155*D155/U154</f>
        <v>0.50711870304585083</v>
      </c>
      <c r="T155" s="41">
        <f t="shared" si="31"/>
        <v>0.97642841145278603</v>
      </c>
      <c r="U155" s="42">
        <f>P155*C155+Q155*D155</f>
        <v>20373.046725846209</v>
      </c>
      <c r="V155" s="25">
        <f>B155</f>
        <v>41142</v>
      </c>
      <c r="W155">
        <f>C155/C$2</f>
        <v>1.0065035260421629</v>
      </c>
      <c r="X155">
        <f>D155/D$2</f>
        <v>1.0308011465424578</v>
      </c>
      <c r="Y155">
        <f t="shared" si="32"/>
        <v>1.0186523362923103</v>
      </c>
      <c r="AA155" s="15">
        <f t="shared" si="33"/>
        <v>5.1764106859537584E-3</v>
      </c>
      <c r="AB155" s="15">
        <f t="shared" si="34"/>
        <v>-5.245831474711693E-4</v>
      </c>
      <c r="AC155" s="15">
        <f t="shared" si="35"/>
        <v>2.2838126789079816E-3</v>
      </c>
    </row>
    <row r="156" spans="1:29" x14ac:dyDescent="0.4">
      <c r="A156" s="43">
        <f t="shared" si="26"/>
        <v>2012</v>
      </c>
      <c r="B156" s="53">
        <v>41143</v>
      </c>
      <c r="C156" s="45">
        <v>2295.5859999999998</v>
      </c>
      <c r="D156" s="45">
        <f>VLOOKUP(B156,'H11001.CSI  中证全债'!$A$2:$B$2792,2,0)</f>
        <v>143.62479999999999</v>
      </c>
      <c r="E156" s="14">
        <f t="shared" si="27"/>
        <v>0</v>
      </c>
      <c r="F156" s="14">
        <f>IF(AND((B156-$B$2)&gt;123,OR(((G155*J155/C155*C156)/(G155*K155/D155*D156))&lt;(4/6),((G155*J155/C155*C156)/(G155*K155/D155*D156))&gt;(6/4))),COUNTIF($E$2:E156,1),0)</f>
        <v>0</v>
      </c>
      <c r="G156" s="21">
        <f t="shared" si="28"/>
        <v>20278.218665699536</v>
      </c>
      <c r="H156" s="12">
        <f t="shared" si="29"/>
        <v>4.3501846435871965</v>
      </c>
      <c r="I156" s="12">
        <f t="shared" si="30"/>
        <v>71.65890361877463</v>
      </c>
      <c r="J156" s="15">
        <f>IF(OR((ROW(F156)-MATCH(MAX($F$2:F156),$F$2:F156,0))=1,(ROW(F156)-MATCH(MAX($F$2:F156),$F$2:F156,0))&gt;123),IF(OR(((G155*J155/C155*C156)/(G155*K155/D155*D156))&lt;(4/6),((G155*J155/C155*C156)/(G155*K155/D155*D156))&gt;(6/4)),50%,((G155*J155/C155*C156)/((G155*K155/D155*D156)+(G155*J155/C155*C156)))),((G155*J155/C155*C156)/((G155*K155/D155*D156)+(G155*J155/C155*C156))))</f>
        <v>0.49246056223495549</v>
      </c>
      <c r="K156" s="18">
        <f t="shared" si="24"/>
        <v>0.50753943776504451</v>
      </c>
      <c r="L156" s="20">
        <f t="shared" si="25"/>
        <v>0.97029023873201059</v>
      </c>
      <c r="M156" s="51">
        <f>IF(AND((B156-$B$2)&gt;123,OR(((U155*R155/C155*C156)/(U155*S155/D155*D156))&lt;(4/6),((U155*R155/C155*C156)/(U155*S155/D155*D156))&gt;(6/4))),1,0)</f>
        <v>0</v>
      </c>
      <c r="N156" s="51">
        <f>IF(AND((B156-$B$2)&gt;123,OR(((U155*R155/C155*C156)/(U155*S155/D155*D156))&lt;(4/6),((U155*R155/C155*C156)/(U155*S155/D155*D156))&gt;(6/4))),COUNTIF($M$2:M156,1),0)</f>
        <v>0</v>
      </c>
      <c r="O156" s="51">
        <f>IF(OR((ROW(N156)-MATCH(MAX($N$2:N156),$N$2:N156,0))=1,(ROW(N156)-MATCH(MAX($N$2:N156),$N$2:N156,0))&gt;123),IF(OR(((U155*R155/C155*C156)/(U155*S155/D155*D156))&lt;(4/6),((U155*R155/C155*C156)/(U155*S155/D155*D156))&gt;(6/4)),1,0),0)</f>
        <v>0</v>
      </c>
      <c r="P156" s="47">
        <f>IF(O156=1,U155/2/C156,P155)</f>
        <v>4.3501846435871965</v>
      </c>
      <c r="Q156" s="47">
        <f>IF(O156=1,U155/2/D156,Q155)</f>
        <v>71.65890361877463</v>
      </c>
      <c r="R156" s="41">
        <f>P156*C156/U155</f>
        <v>0.4901683631130519</v>
      </c>
      <c r="S156" s="41">
        <f>Q156*D156/U155</f>
        <v>0.50517705274827018</v>
      </c>
      <c r="T156" s="41">
        <f t="shared" si="31"/>
        <v>0.97029023873200926</v>
      </c>
      <c r="U156" s="42">
        <f>P156*C156+Q156*D156</f>
        <v>20278.21866569954</v>
      </c>
      <c r="V156" s="25">
        <f>B156</f>
        <v>41143</v>
      </c>
      <c r="W156">
        <f>C156/C$2</f>
        <v>0.99862229652337575</v>
      </c>
      <c r="X156">
        <f>D156/D$2</f>
        <v>1.0291995700465781</v>
      </c>
      <c r="Y156">
        <f t="shared" si="32"/>
        <v>1.0139109332849769</v>
      </c>
      <c r="AA156" s="15">
        <f t="shared" si="33"/>
        <v>-7.8303049267777203E-3</v>
      </c>
      <c r="AB156" s="15">
        <f t="shared" si="34"/>
        <v>-1.5537201343359675E-3</v>
      </c>
      <c r="AC156" s="15">
        <f t="shared" si="35"/>
        <v>-4.6545841386779196E-3</v>
      </c>
    </row>
    <row r="157" spans="1:29" x14ac:dyDescent="0.4">
      <c r="A157" s="43">
        <f t="shared" si="26"/>
        <v>2012</v>
      </c>
      <c r="B157" s="53">
        <v>41144</v>
      </c>
      <c r="C157" s="45">
        <v>2302.1990000000001</v>
      </c>
      <c r="D157" s="45">
        <f>VLOOKUP(B157,'H11001.CSI  中证全债'!$A$2:$B$2792,2,0)</f>
        <v>143.6729</v>
      </c>
      <c r="E157" s="14">
        <f t="shared" si="27"/>
        <v>0</v>
      </c>
      <c r="F157" s="14">
        <f>IF(AND((B157-$B$2)&gt;123,OR(((G156*J156/C156*C157)/(G156*K156/D156*D157))&lt;(4/6),((G156*J156/C156*C157)/(G156*K156/D156*D157))&gt;(6/4))),COUNTIF($E$2:E157,1),0)</f>
        <v>0</v>
      </c>
      <c r="G157" s="21">
        <f t="shared" si="28"/>
        <v>20310.433230011644</v>
      </c>
      <c r="H157" s="12">
        <f t="shared" si="29"/>
        <v>4.3501846435871965</v>
      </c>
      <c r="I157" s="12">
        <f t="shared" si="30"/>
        <v>71.65890361877463</v>
      </c>
      <c r="J157" s="15">
        <f>IF(OR((ROW(F157)-MATCH(MAX($F$2:F157),$F$2:F157,0))=1,(ROW(F157)-MATCH(MAX($F$2:F157),$F$2:F157,0))&gt;123),IF(OR(((G156*J156/C156*C157)/(G156*K156/D156*D157))&lt;(4/6),((G156*J156/C156*C157)/(G156*K156/D156*D157))&gt;(6/4)),50%,((G156*J156/C156*C157)/((G156*K156/D156*D157)+(G156*J156/C156*C157)))),((G156*J156/C156*C157)/((G156*K156/D156*D157)+(G156*J156/C156*C157))))</f>
        <v>0.49309586963823049</v>
      </c>
      <c r="K157" s="18">
        <f t="shared" si="24"/>
        <v>0.50690413036176951</v>
      </c>
      <c r="L157" s="20">
        <f t="shared" si="25"/>
        <v>0.97275962081097211</v>
      </c>
      <c r="M157" s="51">
        <f>IF(AND((B157-$B$2)&gt;123,OR(((U156*R156/C156*C157)/(U156*S156/D156*D157))&lt;(4/6),((U156*R156/C156*C157)/(U156*S156/D156*D157))&gt;(6/4))),1,0)</f>
        <v>0</v>
      </c>
      <c r="N157" s="51">
        <f>IF(AND((B157-$B$2)&gt;123,OR(((U156*R156/C156*C157)/(U156*S156/D156*D157))&lt;(4/6),((U156*R156/C156*C157)/(U156*S156/D156*D157))&gt;(6/4))),COUNTIF($M$2:M157,1),0)</f>
        <v>0</v>
      </c>
      <c r="O157" s="51">
        <f>IF(OR((ROW(N157)-MATCH(MAX($N$2:N157),$N$2:N157,0))=1,(ROW(N157)-MATCH(MAX($N$2:N157),$N$2:N157,0))&gt;123),IF(OR(((U156*R156/C156*C157)/(U156*S156/D156*D157))&lt;(4/6),((U156*R156/C156*C157)/(U156*S156/D156*D157))&gt;(6/4)),1,0),0)</f>
        <v>0</v>
      </c>
      <c r="P157" s="47">
        <f>IF(O157=1,U156/2/C157,P156)</f>
        <v>4.3501846435871965</v>
      </c>
      <c r="Q157" s="47">
        <f>IF(O157=1,U156/2/D157,Q156)</f>
        <v>71.65890361877463</v>
      </c>
      <c r="R157" s="41">
        <f>P157*C157/U156</f>
        <v>0.4938792159896217</v>
      </c>
      <c r="S157" s="41">
        <f>Q157*D157/U156</f>
        <v>0.50770941291527316</v>
      </c>
      <c r="T157" s="41">
        <f t="shared" si="31"/>
        <v>0.97275962081097078</v>
      </c>
      <c r="U157" s="42">
        <f>P157*C157+Q157*D157</f>
        <v>20310.433230011648</v>
      </c>
      <c r="V157" s="25">
        <f>B157</f>
        <v>41144</v>
      </c>
      <c r="W157">
        <f>C157/C$2</f>
        <v>1.0014990736281801</v>
      </c>
      <c r="X157">
        <f>D157/D$2</f>
        <v>1.0295442493729845</v>
      </c>
      <c r="Y157">
        <f t="shared" si="32"/>
        <v>1.0155216615005824</v>
      </c>
      <c r="AA157" s="15">
        <f t="shared" si="33"/>
        <v>2.8807459184714279E-3</v>
      </c>
      <c r="AB157" s="15">
        <f t="shared" si="34"/>
        <v>3.3490037932182304E-4</v>
      </c>
      <c r="AC157" s="15">
        <f t="shared" si="35"/>
        <v>1.5886289048949731E-3</v>
      </c>
    </row>
    <row r="158" spans="1:29" x14ac:dyDescent="0.4">
      <c r="A158" s="43">
        <f t="shared" si="26"/>
        <v>2012</v>
      </c>
      <c r="B158" s="53">
        <v>41145</v>
      </c>
      <c r="C158" s="45">
        <v>2275.6770000000001</v>
      </c>
      <c r="D158" s="45">
        <f>VLOOKUP(B158,'H11001.CSI  中证全债'!$A$2:$B$2792,2,0)</f>
        <v>143.78469999999999</v>
      </c>
      <c r="E158" s="14">
        <f t="shared" si="27"/>
        <v>0</v>
      </c>
      <c r="F158" s="14">
        <f>IF(AND((B158-$B$2)&gt;123,OR(((G157*J157/C157*C158)/(G157*K157/D157*D158))&lt;(4/6),((G157*J157/C157*C158)/(G157*K157/D157*D158))&gt;(6/4))),COUNTIF($E$2:E158,1),0)</f>
        <v>0</v>
      </c>
      <c r="G158" s="21">
        <f t="shared" si="28"/>
        <v>20203.069098319003</v>
      </c>
      <c r="H158" s="12">
        <f t="shared" si="29"/>
        <v>4.3501846435871965</v>
      </c>
      <c r="I158" s="12">
        <f t="shared" si="30"/>
        <v>71.65890361877463</v>
      </c>
      <c r="J158" s="15">
        <f>IF(OR((ROW(F158)-MATCH(MAX($F$2:F158),$F$2:F158,0))=1,(ROW(F158)-MATCH(MAX($F$2:F158),$F$2:F158,0))&gt;123),IF(OR(((G157*J157/C157*C158)/(G157*K157/D157*D158))&lt;(4/6),((G157*J157/C157*C158)/(G157*K157/D157*D158))&gt;(6/4)),50%,((G157*J157/C157*C158)/((G157*K157/D157*D158)+(G157*J157/C157*C158)))),((G157*J157/C157*C158)/((G157*K157/D157*D158)+(G157*J157/C157*C158))))</f>
        <v>0.49000550812293586</v>
      </c>
      <c r="K158" s="18">
        <f t="shared" si="24"/>
        <v>0.50999449187706414</v>
      </c>
      <c r="L158" s="20">
        <f t="shared" si="25"/>
        <v>0.96080549089744549</v>
      </c>
      <c r="M158" s="51">
        <f>IF(AND((B158-$B$2)&gt;123,OR(((U157*R157/C157*C158)/(U157*S157/D157*D158))&lt;(4/6),((U157*R157/C157*C158)/(U157*S157/D157*D158))&gt;(6/4))),1,0)</f>
        <v>0</v>
      </c>
      <c r="N158" s="51">
        <f>IF(AND((B158-$B$2)&gt;123,OR(((U157*R157/C157*C158)/(U157*S157/D157*D158))&lt;(4/6),((U157*R157/C157*C158)/(U157*S157/D157*D158))&gt;(6/4))),COUNTIF($M$2:M158,1),0)</f>
        <v>0</v>
      </c>
      <c r="O158" s="51">
        <f>IF(OR((ROW(N158)-MATCH(MAX($N$2:N158),$N$2:N158,0))=1,(ROW(N158)-MATCH(MAX($N$2:N158),$N$2:N158,0))&gt;123),IF(OR(((U157*R157/C157*C158)/(U157*S157/D157*D158))&lt;(4/6),((U157*R157/C157*C158)/(U157*S157/D157*D158))&gt;(6/4)),1,0),0)</f>
        <v>0</v>
      </c>
      <c r="P158" s="47">
        <f>IF(O158=1,U157/2/C158,P157)</f>
        <v>4.3501846435871965</v>
      </c>
      <c r="Q158" s="47">
        <f>IF(O158=1,U157/2/D158,Q157)</f>
        <v>71.65890361877463</v>
      </c>
      <c r="R158" s="41">
        <f>P158*C158/U157</f>
        <v>0.48741526224740722</v>
      </c>
      <c r="S158" s="41">
        <f>Q158*D158/U157</f>
        <v>0.50729858110212822</v>
      </c>
      <c r="T158" s="41">
        <f t="shared" si="31"/>
        <v>0.96080549089744416</v>
      </c>
      <c r="U158" s="42">
        <f>P158*C158+Q158*D158</f>
        <v>20203.069098319007</v>
      </c>
      <c r="V158" s="25">
        <f>B158</f>
        <v>41145</v>
      </c>
      <c r="W158">
        <f>C158/C$2</f>
        <v>0.98996151391645815</v>
      </c>
      <c r="X158">
        <f>D158/D$2</f>
        <v>1.0303453959154423</v>
      </c>
      <c r="Y158">
        <f t="shared" si="32"/>
        <v>1.0101534549159503</v>
      </c>
      <c r="AA158" s="15">
        <f t="shared" si="33"/>
        <v>-1.1520289948870666E-2</v>
      </c>
      <c r="AB158" s="15">
        <f t="shared" si="34"/>
        <v>7.781564929780771E-4</v>
      </c>
      <c r="AC158" s="15">
        <f t="shared" si="35"/>
        <v>-5.2861566504645019E-3</v>
      </c>
    </row>
    <row r="159" spans="1:29" x14ac:dyDescent="0.4">
      <c r="A159" s="43">
        <f t="shared" si="26"/>
        <v>2012</v>
      </c>
      <c r="B159" s="53">
        <v>41148</v>
      </c>
      <c r="C159" s="45">
        <v>2228.2040000000002</v>
      </c>
      <c r="D159" s="45">
        <f>VLOOKUP(B159,'H11001.CSI  中证全债'!$A$2:$B$2792,2,0)</f>
        <v>143.82329999999999</v>
      </c>
      <c r="E159" s="14">
        <f t="shared" si="27"/>
        <v>0</v>
      </c>
      <c r="F159" s="14">
        <f>IF(AND((B159-$B$2)&gt;123,OR(((G158*J158/C158*C159)/(G158*K158/D158*D159))&lt;(4/6),((G158*J158/C158*C159)/(G158*K158/D158*D159))&gt;(6/4))),COUNTIF($E$2:E159,1),0)</f>
        <v>0</v>
      </c>
      <c r="G159" s="21">
        <f t="shared" si="28"/>
        <v>19999.318816413674</v>
      </c>
      <c r="H159" s="12">
        <f t="shared" si="29"/>
        <v>4.3501846435871965</v>
      </c>
      <c r="I159" s="12">
        <f t="shared" si="30"/>
        <v>71.65890361877463</v>
      </c>
      <c r="J159" s="15">
        <f>IF(OR((ROW(F159)-MATCH(MAX($F$2:F159),$F$2:F159,0))=1,(ROW(F159)-MATCH(MAX($F$2:F159),$F$2:F159,0))&gt;123),IF(OR(((G158*J158/C158*C159)/(G158*K158/D158*D159))&lt;(4/6),((G158*J158/C158*C159)/(G158*K158/D158*D159))&gt;(6/4)),50%,((G158*J158/C158*C159)/((G158*K158/D158*D159)+(G158*J158/C158*C159)))),((G158*J158/C158*C159)/((G158*K158/D158*D159)+(G158*J158/C158*C159))))</f>
        <v>0.48467144869075907</v>
      </c>
      <c r="K159" s="18">
        <f t="shared" si="24"/>
        <v>0.51532855130924093</v>
      </c>
      <c r="L159" s="20">
        <f t="shared" si="25"/>
        <v>0.94050959811833712</v>
      </c>
      <c r="M159" s="51">
        <f>IF(AND((B159-$B$2)&gt;123,OR(((U158*R158/C158*C159)/(U158*S158/D158*D159))&lt;(4/6),((U158*R158/C158*C159)/(U158*S158/D158*D159))&gt;(6/4))),1,0)</f>
        <v>0</v>
      </c>
      <c r="N159" s="51">
        <f>IF(AND((B159-$B$2)&gt;123,OR(((U158*R158/C158*C159)/(U158*S158/D158*D159))&lt;(4/6),((U158*R158/C158*C159)/(U158*S158/D158*D159))&gt;(6/4))),COUNTIF($M$2:M159,1),0)</f>
        <v>0</v>
      </c>
      <c r="O159" s="51">
        <f>IF(OR((ROW(N159)-MATCH(MAX($N$2:N159),$N$2:N159,0))=1,(ROW(N159)-MATCH(MAX($N$2:N159),$N$2:N159,0))&gt;123),IF(OR(((U158*R158/C158*C159)/(U158*S158/D158*D159))&lt;(4/6),((U158*R158/C158*C159)/(U158*S158/D158*D159))&gt;(6/4)),1,0),0)</f>
        <v>0</v>
      </c>
      <c r="P159" s="47">
        <f>IF(O159=1,U158/2/C159,P158)</f>
        <v>4.3501846435871965</v>
      </c>
      <c r="Q159" s="47">
        <f>IF(O159=1,U158/2/D159,Q158)</f>
        <v>71.65890361877463</v>
      </c>
      <c r="R159" s="41">
        <f>P159*C159/U158</f>
        <v>0.47978348123286274</v>
      </c>
      <c r="S159" s="41">
        <f>Q159*D159/U158</f>
        <v>0.51013140343571051</v>
      </c>
      <c r="T159" s="41">
        <f t="shared" si="31"/>
        <v>0.9405095981183359</v>
      </c>
      <c r="U159" s="42">
        <f>P159*C159+Q159*D159</f>
        <v>19999.318816413674</v>
      </c>
      <c r="V159" s="25">
        <f>B159</f>
        <v>41148</v>
      </c>
      <c r="W159">
        <f>C159/C$2</f>
        <v>0.96930988235795668</v>
      </c>
      <c r="X159">
        <f>D159/D$2</f>
        <v>1.0306219992834107</v>
      </c>
      <c r="Y159">
        <f t="shared" si="32"/>
        <v>0.99996594082068369</v>
      </c>
      <c r="AA159" s="15">
        <f t="shared" si="33"/>
        <v>-2.0861044867087841E-2</v>
      </c>
      <c r="AB159" s="15">
        <f t="shared" si="34"/>
        <v>2.6845693596055931E-4</v>
      </c>
      <c r="AC159" s="15">
        <f t="shared" si="35"/>
        <v>-1.0085115331426864E-2</v>
      </c>
    </row>
    <row r="160" spans="1:29" x14ac:dyDescent="0.4">
      <c r="A160" s="43">
        <f t="shared" si="26"/>
        <v>2012</v>
      </c>
      <c r="B160" s="53">
        <v>41149</v>
      </c>
      <c r="C160" s="45">
        <v>2238.4110000000001</v>
      </c>
      <c r="D160" s="45">
        <f>VLOOKUP(B160,'H11001.CSI  中证全债'!$A$2:$B$2792,2,0)</f>
        <v>143.7482</v>
      </c>
      <c r="E160" s="14">
        <f t="shared" si="27"/>
        <v>0</v>
      </c>
      <c r="F160" s="14">
        <f>IF(AND((B160-$B$2)&gt;123,OR(((G159*J159/C159*C160)/(G159*K159/D159*D160))&lt;(4/6),((G159*J159/C159*C160)/(G159*K159/D159*D160))&gt;(6/4))),COUNTIF($E$2:E160,1),0)</f>
        <v>0</v>
      </c>
      <c r="G160" s="21">
        <f t="shared" si="28"/>
        <v>20038.339567408999</v>
      </c>
      <c r="H160" s="12">
        <f t="shared" si="29"/>
        <v>4.3501846435871965</v>
      </c>
      <c r="I160" s="12">
        <f t="shared" si="30"/>
        <v>71.65890361877463</v>
      </c>
      <c r="J160" s="15">
        <f>IF(OR((ROW(F160)-MATCH(MAX($F$2:F160),$F$2:F160,0))=1,(ROW(F160)-MATCH(MAX($F$2:F160),$F$2:F160,0))&gt;123),IF(OR(((G159*J159/C159*C160)/(G159*K159/D159*D160))&lt;(4/6),((G159*J159/C159*C160)/(G159*K159/D159*D160))&gt;(6/4)),50%,((G159*J159/C159*C160)/((G159*K159/D159*D160)+(G159*J159/C159*C160)))),((G159*J159/C159*C160)/((G159*K159/D159*D160)+(G159*J159/C159*C160))))</f>
        <v>0.48594351470488362</v>
      </c>
      <c r="K160" s="18">
        <f t="shared" si="24"/>
        <v>0.51405648529511638</v>
      </c>
      <c r="L160" s="20">
        <f t="shared" si="25"/>
        <v>0.94531151460117602</v>
      </c>
      <c r="M160" s="51">
        <f>IF(AND((B160-$B$2)&gt;123,OR(((U159*R159/C159*C160)/(U159*S159/D159*D160))&lt;(4/6),((U159*R159/C159*C160)/(U159*S159/D159*D160))&gt;(6/4))),1,0)</f>
        <v>0</v>
      </c>
      <c r="N160" s="51">
        <f>IF(AND((B160-$B$2)&gt;123,OR(((U159*R159/C159*C160)/(U159*S159/D159*D160))&lt;(4/6),((U159*R159/C159*C160)/(U159*S159/D159*D160))&gt;(6/4))),COUNTIF($M$2:M160,1),0)</f>
        <v>0</v>
      </c>
      <c r="O160" s="51">
        <f>IF(OR((ROW(N160)-MATCH(MAX($N$2:N160),$N$2:N160,0))=1,(ROW(N160)-MATCH(MAX($N$2:N160),$N$2:N160,0))&gt;123),IF(OR(((U159*R159/C159*C160)/(U159*S159/D159*D160))&lt;(4/6),((U159*R159/C159*C160)/(U159*S159/D159*D160))&gt;(6/4)),1,0),0)</f>
        <v>0</v>
      </c>
      <c r="P160" s="47">
        <f>IF(O160=1,U159/2/C160,P159)</f>
        <v>4.3501846435871965</v>
      </c>
      <c r="Q160" s="47">
        <f>IF(O160=1,U159/2/D160,Q159)</f>
        <v>71.65890361877463</v>
      </c>
      <c r="R160" s="41">
        <f>P160*C160/U159</f>
        <v>0.48689164104154287</v>
      </c>
      <c r="S160" s="41">
        <f>Q160*D160/U159</f>
        <v>0.51505946296122451</v>
      </c>
      <c r="T160" s="41">
        <f t="shared" si="31"/>
        <v>0.94531151460117491</v>
      </c>
      <c r="U160" s="42">
        <f>P160*C160+Q160*D160</f>
        <v>20038.339567408999</v>
      </c>
      <c r="V160" s="25">
        <f>B160</f>
        <v>41149</v>
      </c>
      <c r="W160">
        <f>C160/C$2</f>
        <v>0.97375011582366611</v>
      </c>
      <c r="X160">
        <f>D160/D$2</f>
        <v>1.0300838409172339</v>
      </c>
      <c r="Y160">
        <f t="shared" si="32"/>
        <v>1.00191697837045</v>
      </c>
      <c r="AA160" s="15">
        <f t="shared" si="33"/>
        <v>4.5808193504723871E-3</v>
      </c>
      <c r="AB160" s="15">
        <f t="shared" si="34"/>
        <v>-5.2216852206821152E-4</v>
      </c>
      <c r="AC160" s="15">
        <f t="shared" si="35"/>
        <v>1.9511040027673232E-3</v>
      </c>
    </row>
    <row r="161" spans="1:29" x14ac:dyDescent="0.4">
      <c r="A161" s="43">
        <f t="shared" si="26"/>
        <v>2012</v>
      </c>
      <c r="B161" s="53">
        <v>41150</v>
      </c>
      <c r="C161" s="45">
        <v>2214.8139999999999</v>
      </c>
      <c r="D161" s="45">
        <f>VLOOKUP(B161,'H11001.CSI  中证全债'!$A$2:$B$2792,2,0)</f>
        <v>143.67930000000001</v>
      </c>
      <c r="E161" s="14">
        <f t="shared" si="27"/>
        <v>0</v>
      </c>
      <c r="F161" s="14">
        <f>IF(AND((B161-$B$2)&gt;123,OR(((G160*J160/C160*C161)/(G160*K160/D160*D161))&lt;(4/6),((G160*J160/C160*C161)/(G160*K160/D160*D161))&gt;(6/4))),COUNTIF($E$2:E161,1),0)</f>
        <v>0</v>
      </c>
      <c r="G161" s="21">
        <f t="shared" si="28"/>
        <v>19930.750961914939</v>
      </c>
      <c r="H161" s="12">
        <f t="shared" si="29"/>
        <v>4.3501846435871965</v>
      </c>
      <c r="I161" s="12">
        <f t="shared" si="30"/>
        <v>71.65890361877463</v>
      </c>
      <c r="J161" s="15">
        <f>IF(OR((ROW(F161)-MATCH(MAX($F$2:F161),$F$2:F161,0))=1,(ROW(F161)-MATCH(MAX($F$2:F161),$F$2:F161,0))&gt;123),IF(OR(((G160*J160/C160*C161)/(G160*K160/D160*D161))&lt;(4/6),((G160*J160/C160*C161)/(G160*K160/D160*D161))&gt;(6/4)),50%,((G160*J160/C160*C161)/((G160*K160/D160*D161)+(G160*J160/C160*C161)))),((G160*J160/C160*C161)/((G160*K160/D160*D161)+(G160*J160/C160*C161))))</f>
        <v>0.4834162982424936</v>
      </c>
      <c r="K161" s="18">
        <f t="shared" si="24"/>
        <v>0.51658370175750634</v>
      </c>
      <c r="L161" s="20">
        <f t="shared" si="25"/>
        <v>0.93579471554721616</v>
      </c>
      <c r="M161" s="51">
        <f>IF(AND((B161-$B$2)&gt;123,OR(((U160*R160/C160*C161)/(U160*S160/D160*D161))&lt;(4/6),((U160*R160/C160*C161)/(U160*S160/D160*D161))&gt;(6/4))),1,0)</f>
        <v>0</v>
      </c>
      <c r="N161" s="51">
        <f>IF(AND((B161-$B$2)&gt;123,OR(((U160*R160/C160*C161)/(U160*S160/D160*D161))&lt;(4/6),((U160*R160/C160*C161)/(U160*S160/D160*D161))&gt;(6/4))),COUNTIF($M$2:M161,1),0)</f>
        <v>0</v>
      </c>
      <c r="O161" s="51">
        <f>IF(OR((ROW(N161)-MATCH(MAX($N$2:N161),$N$2:N161,0))=1,(ROW(N161)-MATCH(MAX($N$2:N161),$N$2:N161,0))&gt;123),IF(OR(((U160*R160/C160*C161)/(U160*S160/D160*D161))&lt;(4/6),((U160*R160/C160*C161)/(U160*S160/D160*D161))&gt;(6/4)),1,0),0)</f>
        <v>0</v>
      </c>
      <c r="P161" s="47">
        <f>IF(O161=1,U160/2/C161,P160)</f>
        <v>4.3501846435871965</v>
      </c>
      <c r="Q161" s="47">
        <f>IF(O161=1,U160/2/D161,Q160)</f>
        <v>71.65890361877463</v>
      </c>
      <c r="R161" s="41">
        <f>P161*C161/U160</f>
        <v>0.48082076954481612</v>
      </c>
      <c r="S161" s="41">
        <f>Q161*D161/U160</f>
        <v>0.51381009270142286</v>
      </c>
      <c r="T161" s="41">
        <f t="shared" si="31"/>
        <v>0.93579471554721494</v>
      </c>
      <c r="U161" s="42">
        <f>P161*C161+Q161*D161</f>
        <v>19930.750961914939</v>
      </c>
      <c r="V161" s="25">
        <f>B161</f>
        <v>41150</v>
      </c>
      <c r="W161">
        <f>C161/C$2</f>
        <v>0.96348498512019332</v>
      </c>
      <c r="X161">
        <f>D161/D$2</f>
        <v>1.0295901110713006</v>
      </c>
      <c r="Y161">
        <f t="shared" si="32"/>
        <v>0.99653754809574691</v>
      </c>
      <c r="AA161" s="15">
        <f t="shared" si="33"/>
        <v>-1.0541853127062129E-2</v>
      </c>
      <c r="AB161" s="15">
        <f t="shared" si="34"/>
        <v>-4.7931034962522823E-4</v>
      </c>
      <c r="AC161" s="15">
        <f t="shared" si="35"/>
        <v>-5.3691377537611329E-3</v>
      </c>
    </row>
    <row r="162" spans="1:29" x14ac:dyDescent="0.4">
      <c r="A162" s="43">
        <f t="shared" si="26"/>
        <v>2012</v>
      </c>
      <c r="B162" s="53">
        <v>41151</v>
      </c>
      <c r="C162" s="45">
        <v>2211.37</v>
      </c>
      <c r="D162" s="45">
        <f>VLOOKUP(B162,'H11001.CSI  中证全债'!$A$2:$B$2792,2,0)</f>
        <v>143.74160000000001</v>
      </c>
      <c r="E162" s="14">
        <f t="shared" si="27"/>
        <v>0</v>
      </c>
      <c r="F162" s="14">
        <f>IF(AND((B162-$B$2)&gt;123,OR(((G161*J161/C161*C162)/(G161*K161/D161*D162))&lt;(4/6),((G161*J161/C161*C162)/(G161*K161/D161*D162))&gt;(6/4))),COUNTIF($E$2:E162,1),0)</f>
        <v>0</v>
      </c>
      <c r="G162" s="21">
        <f t="shared" si="28"/>
        <v>19920.233275697872</v>
      </c>
      <c r="H162" s="12">
        <f t="shared" si="29"/>
        <v>4.3501846435871965</v>
      </c>
      <c r="I162" s="12">
        <f t="shared" si="30"/>
        <v>71.65890361877463</v>
      </c>
      <c r="J162" s="15">
        <f>IF(OR((ROW(F162)-MATCH(MAX($F$2:F162),$F$2:F162,0))=1,(ROW(F162)-MATCH(MAX($F$2:F162),$F$2:F162,0))&gt;123),IF(OR(((G161*J161/C161*C162)/(G161*K161/D161*D162))&lt;(4/6),((G161*J161/C161*C162)/(G161*K161/D161*D162))&gt;(6/4)),50%,((G161*J161/C161*C162)/((G161*K161/D161*D162)+(G161*J161/C161*C162)))),((G161*J161/C161*C162)/((G161*K161/D161*D162)+(G161*J161/C161*C162))))</f>
        <v>0.48291943583940827</v>
      </c>
      <c r="K162" s="18">
        <f t="shared" si="24"/>
        <v>0.51708056416059178</v>
      </c>
      <c r="L162" s="20">
        <f t="shared" si="25"/>
        <v>0.93393461156939961</v>
      </c>
      <c r="M162" s="51">
        <f>IF(AND((B162-$B$2)&gt;123,OR(((U161*R161/C161*C162)/(U161*S161/D161*D162))&lt;(4/6),((U161*R161/C161*C162)/(U161*S161/D161*D162))&gt;(6/4))),1,0)</f>
        <v>0</v>
      </c>
      <c r="N162" s="51">
        <f>IF(AND((B162-$B$2)&gt;123,OR(((U161*R161/C161*C162)/(U161*S161/D161*D162))&lt;(4/6),((U161*R161/C161*C162)/(U161*S161/D161*D162))&gt;(6/4))),COUNTIF($M$2:M162,1),0)</f>
        <v>0</v>
      </c>
      <c r="O162" s="51">
        <f>IF(OR((ROW(N162)-MATCH(MAX($N$2:N162),$N$2:N162,0))=1,(ROW(N162)-MATCH(MAX($N$2:N162),$N$2:N162,0))&gt;123),IF(OR(((U161*R161/C161*C162)/(U161*S161/D161*D162))&lt;(4/6),((U161*R161/C161*C162)/(U161*S161/D161*D162))&gt;(6/4)),1,0),0)</f>
        <v>0</v>
      </c>
      <c r="P162" s="47">
        <f>IF(O162=1,U161/2/C162,P161)</f>
        <v>4.3501846435871965</v>
      </c>
      <c r="Q162" s="47">
        <f>IF(O162=1,U161/2/D162,Q161)</f>
        <v>71.65890361877463</v>
      </c>
      <c r="R162" s="41">
        <f>P162*C162/U161</f>
        <v>0.48266459370606407</v>
      </c>
      <c r="S162" s="41">
        <f>Q162*D162/U161</f>
        <v>0.51680769480744138</v>
      </c>
      <c r="T162" s="41">
        <f t="shared" si="31"/>
        <v>0.93393461156939861</v>
      </c>
      <c r="U162" s="42">
        <f>P162*C162+Q162*D162</f>
        <v>19920.233275697872</v>
      </c>
      <c r="V162" s="25">
        <f>B162</f>
        <v>41151</v>
      </c>
      <c r="W162">
        <f>C162/C$2</f>
        <v>0.9619867815289419</v>
      </c>
      <c r="X162">
        <f>D162/D$2</f>
        <v>1.0300365460408456</v>
      </c>
      <c r="Y162">
        <f t="shared" si="32"/>
        <v>0.99601166378489359</v>
      </c>
      <c r="AA162" s="15">
        <f t="shared" si="33"/>
        <v>-1.5549838496595747E-3</v>
      </c>
      <c r="AB162" s="15">
        <f t="shared" si="34"/>
        <v>4.3360456238294987E-4</v>
      </c>
      <c r="AC162" s="15">
        <f t="shared" si="35"/>
        <v>-5.2771148649466415E-4</v>
      </c>
    </row>
    <row r="163" spans="1:29" x14ac:dyDescent="0.4">
      <c r="A163" s="43">
        <f t="shared" si="26"/>
        <v>2012</v>
      </c>
      <c r="B163" s="53">
        <v>41152</v>
      </c>
      <c r="C163" s="45">
        <v>2204.8679999999999</v>
      </c>
      <c r="D163" s="45">
        <f>VLOOKUP(B163,'H11001.CSI  中证全债'!$A$2:$B$2792,2,0)</f>
        <v>143.69120000000001</v>
      </c>
      <c r="E163" s="14">
        <f t="shared" si="27"/>
        <v>0</v>
      </c>
      <c r="F163" s="14">
        <f>IF(AND((B163-$B$2)&gt;123,OR(((G162*J162/C162*C163)/(G162*K162/D162*D163))&lt;(4/6),((G162*J162/C162*C163)/(G162*K162/D162*D163))&gt;(6/4))),COUNTIF($E$2:E163,1),0)</f>
        <v>0</v>
      </c>
      <c r="G163" s="21">
        <f t="shared" si="28"/>
        <v>19888.336766402885</v>
      </c>
      <c r="H163" s="12">
        <f t="shared" si="29"/>
        <v>4.3501846435871965</v>
      </c>
      <c r="I163" s="12">
        <f t="shared" si="30"/>
        <v>71.65890361877463</v>
      </c>
      <c r="J163" s="15">
        <f>IF(OR((ROW(F163)-MATCH(MAX($F$2:F163),$F$2:F163,0))=1,(ROW(F163)-MATCH(MAX($F$2:F163),$F$2:F163,0))&gt;123),IF(OR(((G162*J162/C162*C163)/(G162*K162/D162*D163))&lt;(4/6),((G162*J162/C162*C163)/(G162*K162/D162*D163))&gt;(6/4)),50%,((G162*J162/C162*C163)/((G162*K162/D162*D163)+(G162*J162/C162*C163)))),((G162*J162/C162*C163)/((G162*K162/D162*D163)+(G162*J162/C162*C163))))</f>
        <v>0.48227174687326091</v>
      </c>
      <c r="K163" s="18">
        <f t="shared" si="24"/>
        <v>0.51772825312673909</v>
      </c>
      <c r="L163" s="20">
        <f t="shared" si="25"/>
        <v>0.9315152185739447</v>
      </c>
      <c r="M163" s="51">
        <f>IF(AND((B163-$B$2)&gt;123,OR(((U162*R162/C162*C163)/(U162*S162/D162*D163))&lt;(4/6),((U162*R162/C162*C163)/(U162*S162/D162*D163))&gt;(6/4))),1,0)</f>
        <v>0</v>
      </c>
      <c r="N163" s="51">
        <f>IF(AND((B163-$B$2)&gt;123,OR(((U162*R162/C162*C163)/(U162*S162/D162*D163))&lt;(4/6),((U162*R162/C162*C163)/(U162*S162/D162*D163))&gt;(6/4))),COUNTIF($M$2:M163,1),0)</f>
        <v>0</v>
      </c>
      <c r="O163" s="51">
        <f>IF(OR((ROW(N163)-MATCH(MAX($N$2:N163),$N$2:N163,0))=1,(ROW(N163)-MATCH(MAX($N$2:N163),$N$2:N163,0))&gt;123),IF(OR(((U162*R162/C162*C163)/(U162*S162/D162*D163))&lt;(4/6),((U162*R162/C162*C163)/(U162*S162/D162*D163))&gt;(6/4)),1,0),0)</f>
        <v>0</v>
      </c>
      <c r="P163" s="47">
        <f>IF(O163=1,U162/2/C163,P162)</f>
        <v>4.3501846435871965</v>
      </c>
      <c r="Q163" s="47">
        <f>IF(O163=1,U162/2/D163,Q162)</f>
        <v>71.65890361877463</v>
      </c>
      <c r="R163" s="41">
        <f>P163*C163/U162</f>
        <v>0.48149952774088634</v>
      </c>
      <c r="S163" s="41">
        <f>Q163*D163/U162</f>
        <v>0.51689926062401192</v>
      </c>
      <c r="T163" s="41">
        <f t="shared" si="31"/>
        <v>0.9315152185739437</v>
      </c>
      <c r="U163" s="42">
        <f>P163*C163+Q163*D163</f>
        <v>19888.336766402885</v>
      </c>
      <c r="V163" s="25">
        <f>B163</f>
        <v>41152</v>
      </c>
      <c r="W163">
        <f>C163/C$2</f>
        <v>0.95915829147368148</v>
      </c>
      <c r="X163">
        <f>D163/D$2</f>
        <v>1.0296753851666069</v>
      </c>
      <c r="Y163">
        <f t="shared" si="32"/>
        <v>0.99441683832014427</v>
      </c>
      <c r="AA163" s="15">
        <f t="shared" si="33"/>
        <v>-2.9402587536233593E-3</v>
      </c>
      <c r="AB163" s="15">
        <f t="shared" si="34"/>
        <v>-3.5062918459238812E-4</v>
      </c>
      <c r="AC163" s="15">
        <f t="shared" si="35"/>
        <v>-1.6012116351016292E-3</v>
      </c>
    </row>
    <row r="164" spans="1:29" x14ac:dyDescent="0.4">
      <c r="A164" s="43">
        <f t="shared" si="26"/>
        <v>2012</v>
      </c>
      <c r="B164" s="53">
        <v>41155</v>
      </c>
      <c r="C164" s="45">
        <v>2228.3690000000001</v>
      </c>
      <c r="D164" s="45">
        <f>VLOOKUP(B164,'H11001.CSI  中证全债'!$A$2:$B$2792,2,0)</f>
        <v>143.79150000000001</v>
      </c>
      <c r="E164" s="14">
        <f t="shared" si="27"/>
        <v>0</v>
      </c>
      <c r="F164" s="14">
        <f>IF(AND((B164-$B$2)&gt;123,OR(((G163*J163/C163*C164)/(G163*K163/D163*D164))&lt;(4/6),((G163*J163/C163*C164)/(G163*K163/D163*D164))&gt;(6/4))),COUNTIF($E$2:E164,1),0)</f>
        <v>0</v>
      </c>
      <c r="G164" s="21">
        <f t="shared" si="28"/>
        <v>19997.757843744788</v>
      </c>
      <c r="H164" s="12">
        <f t="shared" si="29"/>
        <v>4.3501846435871965</v>
      </c>
      <c r="I164" s="12">
        <f t="shared" si="30"/>
        <v>71.65890361877463</v>
      </c>
      <c r="J164" s="15">
        <f>IF(OR((ROW(F164)-MATCH(MAX($F$2:F164),$F$2:F164,0))=1,(ROW(F164)-MATCH(MAX($F$2:F164),$F$2:F164,0))&gt;123),IF(OR(((G163*J163/C163*C164)/(G163*K163/D163*D164))&lt;(4/6),((G163*J163/C163*C164)/(G163*K163/D163*D164))&gt;(6/4)),50%,((G163*J163/C163*C164)/((G163*K163/D163*D164)+(G163*J163/C163*C164)))),((G163*J163/C163*C164)/((G163*K163/D163*D164)+(G163*J163/C163*C164))))</f>
        <v>0.48474517392348299</v>
      </c>
      <c r="K164" s="18">
        <f t="shared" si="24"/>
        <v>0.51525482607651707</v>
      </c>
      <c r="L164" s="20">
        <f t="shared" si="25"/>
        <v>0.94078725591887358</v>
      </c>
      <c r="M164" s="51">
        <f>IF(AND((B164-$B$2)&gt;123,OR(((U163*R163/C163*C164)/(U163*S163/D163*D164))&lt;(4/6),((U163*R163/C163*C164)/(U163*S163/D163*D164))&gt;(6/4))),1,0)</f>
        <v>0</v>
      </c>
      <c r="N164" s="51">
        <f>IF(AND((B164-$B$2)&gt;123,OR(((U163*R163/C163*C164)/(U163*S163/D163*D164))&lt;(4/6),((U163*R163/C163*C164)/(U163*S163/D163*D164))&gt;(6/4))),COUNTIF($M$2:M164,1),0)</f>
        <v>0</v>
      </c>
      <c r="O164" s="51">
        <f>IF(OR((ROW(N164)-MATCH(MAX($N$2:N164),$N$2:N164,0))=1,(ROW(N164)-MATCH(MAX($N$2:N164),$N$2:N164,0))&gt;123),IF(OR(((U163*R163/C163*C164)/(U163*S163/D163*D164))&lt;(4/6),((U163*R163/C163*C164)/(U163*S163/D163*D164))&gt;(6/4)),1,0),0)</f>
        <v>0</v>
      </c>
      <c r="P164" s="47">
        <f>IF(O164=1,U163/2/C164,P163)</f>
        <v>4.3501846435871965</v>
      </c>
      <c r="Q164" s="47">
        <f>IF(O164=1,U163/2/D164,Q163)</f>
        <v>71.65890361877463</v>
      </c>
      <c r="R164" s="41">
        <f>P164*C164/U163</f>
        <v>0.48741213093401553</v>
      </c>
      <c r="S164" s="41">
        <f>Q164*D164/U163</f>
        <v>0.51808964021090753</v>
      </c>
      <c r="T164" s="41">
        <f t="shared" si="31"/>
        <v>0.94078725591887224</v>
      </c>
      <c r="U164" s="42">
        <f>P164*C164+Q164*D164</f>
        <v>19997.757843744792</v>
      </c>
      <c r="V164" s="25">
        <f>B164</f>
        <v>41155</v>
      </c>
      <c r="W164">
        <f>C164/C$2</f>
        <v>0.96938166040457585</v>
      </c>
      <c r="X164">
        <f>D164/D$2</f>
        <v>1.0303941239699033</v>
      </c>
      <c r="Y164">
        <f t="shared" si="32"/>
        <v>0.99988789218723961</v>
      </c>
      <c r="AA164" s="15">
        <f t="shared" si="33"/>
        <v>1.0658687957737278E-2</v>
      </c>
      <c r="AB164" s="15">
        <f t="shared" si="34"/>
        <v>6.9802465286672444E-4</v>
      </c>
      <c r="AC164" s="15">
        <f t="shared" si="35"/>
        <v>5.5017711449230067E-3</v>
      </c>
    </row>
    <row r="165" spans="1:29" x14ac:dyDescent="0.4">
      <c r="A165" s="43">
        <f t="shared" si="26"/>
        <v>2012</v>
      </c>
      <c r="B165" s="53">
        <v>41156</v>
      </c>
      <c r="C165" s="45">
        <v>2204.4070000000002</v>
      </c>
      <c r="D165" s="45">
        <f>VLOOKUP(B165,'H11001.CSI  中证全债'!$A$2:$B$2792,2,0)</f>
        <v>143.85980000000001</v>
      </c>
      <c r="E165" s="14">
        <f t="shared" si="27"/>
        <v>0</v>
      </c>
      <c r="F165" s="14">
        <f>IF(AND((B165-$B$2)&gt;123,OR(((G164*J164/C164*C165)/(G164*K164/D164*D165))&lt;(4/6),((G164*J164/C164*C165)/(G164*K164/D164*D165))&gt;(6/4))),COUNTIF($E$2:E165,1),0)</f>
        <v>0</v>
      </c>
      <c r="G165" s="21">
        <f t="shared" si="28"/>
        <v>19898.413022432316</v>
      </c>
      <c r="H165" s="12">
        <f t="shared" si="29"/>
        <v>4.3501846435871965</v>
      </c>
      <c r="I165" s="12">
        <f t="shared" si="30"/>
        <v>71.65890361877463</v>
      </c>
      <c r="J165" s="15">
        <f>IF(OR((ROW(F165)-MATCH(MAX($F$2:F165),$F$2:F165,0))=1,(ROW(F165)-MATCH(MAX($F$2:F165),$F$2:F165,0))&gt;123),IF(OR(((G164*J164/C164*C165)/(G164*K164/D164*D165))&lt;(4/6),((G164*J164/C164*C165)/(G164*K164/D164*D165))&gt;(6/4)),50%,((G164*J164/C164*C165)/((G164*K164/D164*D165)+(G164*J164/C164*C165)))),((G164*J164/C164*C165)/((G164*K164/D164*D165)+(G164*J164/C164*C165))))</f>
        <v>0.48192674806806929</v>
      </c>
      <c r="K165" s="18">
        <f t="shared" si="24"/>
        <v>0.51807325193193066</v>
      </c>
      <c r="L165" s="20">
        <f t="shared" si="25"/>
        <v>0.93022897104015967</v>
      </c>
      <c r="M165" s="51">
        <f>IF(AND((B165-$B$2)&gt;123,OR(((U164*R164/C164*C165)/(U164*S164/D164*D165))&lt;(4/6),((U164*R164/C164*C165)/(U164*S164/D164*D165))&gt;(6/4))),1,0)</f>
        <v>0</v>
      </c>
      <c r="N165" s="51">
        <f>IF(AND((B165-$B$2)&gt;123,OR(((U164*R164/C164*C165)/(U164*S164/D164*D165))&lt;(4/6),((U164*R164/C164*C165)/(U164*S164/D164*D165))&gt;(6/4))),COUNTIF($M$2:M165,1),0)</f>
        <v>0</v>
      </c>
      <c r="O165" s="51">
        <f>IF(OR((ROW(N165)-MATCH(MAX($N$2:N165),$N$2:N165,0))=1,(ROW(N165)-MATCH(MAX($N$2:N165),$N$2:N165,0))&gt;123),IF(OR(((U164*R164/C164*C165)/(U164*S164/D164*D165))&lt;(4/6),((U164*R164/C164*C165)/(U164*S164/D164*D165))&gt;(6/4)),1,0),0)</f>
        <v>0</v>
      </c>
      <c r="P165" s="47">
        <f>IF(O165=1,U164/2/C165,P164)</f>
        <v>4.3501846435871965</v>
      </c>
      <c r="Q165" s="47">
        <f>IF(O165=1,U164/2/D165,Q164)</f>
        <v>71.65890361877463</v>
      </c>
      <c r="R165" s="41">
        <f>P165*C165/U164</f>
        <v>0.47953263333547658</v>
      </c>
      <c r="S165" s="41">
        <f>Q165*D165/U164</f>
        <v>0.5154995686699323</v>
      </c>
      <c r="T165" s="41">
        <f t="shared" si="31"/>
        <v>0.93022897104015834</v>
      </c>
      <c r="U165" s="42">
        <f>P165*C165+Q165*D165</f>
        <v>19898.413022432316</v>
      </c>
      <c r="V165" s="25">
        <f>B165</f>
        <v>41156</v>
      </c>
      <c r="W165">
        <f>C165/C$2</f>
        <v>0.95895774796161226</v>
      </c>
      <c r="X165">
        <f>D165/D$2</f>
        <v>1.0308835542816195</v>
      </c>
      <c r="Y165">
        <f t="shared" si="32"/>
        <v>0.99492065112161576</v>
      </c>
      <c r="AA165" s="15">
        <f t="shared" si="33"/>
        <v>-1.0753156232203853E-2</v>
      </c>
      <c r="AB165" s="15">
        <f t="shared" si="34"/>
        <v>4.7499330628020253E-4</v>
      </c>
      <c r="AC165" s="15">
        <f t="shared" si="35"/>
        <v>-4.9677979945912387E-3</v>
      </c>
    </row>
    <row r="166" spans="1:29" x14ac:dyDescent="0.4">
      <c r="A166" s="43">
        <f t="shared" si="26"/>
        <v>2012</v>
      </c>
      <c r="B166" s="53">
        <v>41157</v>
      </c>
      <c r="C166" s="45">
        <v>2199.875</v>
      </c>
      <c r="D166" s="45">
        <f>VLOOKUP(B166,'H11001.CSI  中证全债'!$A$2:$B$2792,2,0)</f>
        <v>143.83850000000001</v>
      </c>
      <c r="E166" s="14">
        <f t="shared" si="27"/>
        <v>0</v>
      </c>
      <c r="F166" s="14">
        <f>IF(AND((B166-$B$2)&gt;123,OR(((G165*J165/C165*C166)/(G165*K165/D165*D166))&lt;(4/6),((G165*J165/C165*C166)/(G165*K165/D165*D166))&gt;(6/4))),COUNTIF($E$2:E166,1),0)</f>
        <v>0</v>
      </c>
      <c r="G166" s="21">
        <f t="shared" si="28"/>
        <v>19877.171650980497</v>
      </c>
      <c r="H166" s="12">
        <f t="shared" si="29"/>
        <v>4.3501846435871965</v>
      </c>
      <c r="I166" s="12">
        <f t="shared" si="30"/>
        <v>71.65890361877463</v>
      </c>
      <c r="J166" s="15">
        <f>IF(OR((ROW(F166)-MATCH(MAX($F$2:F166),$F$2:F166,0))=1,(ROW(F166)-MATCH(MAX($F$2:F166),$F$2:F166,0))&gt;123),IF(OR(((G165*J165/C165*C166)/(G165*K165/D165*D166))&lt;(4/6),((G165*J165/C165*C166)/(G165*K165/D165*D166))&gt;(6/4)),50%,((G165*J165/C165*C166)/((G165*K165/D165*D166)+(G165*J165/C165*C166)))),((G165*J165/C165*C166)/((G165*K165/D165*D166)+(G165*J165/C165*C166))))</f>
        <v>0.48144990700119694</v>
      </c>
      <c r="K166" s="18">
        <f t="shared" si="24"/>
        <v>0.51855009299880306</v>
      </c>
      <c r="L166" s="20">
        <f t="shared" si="25"/>
        <v>0.92845399798686035</v>
      </c>
      <c r="M166" s="51">
        <f>IF(AND((B166-$B$2)&gt;123,OR(((U165*R165/C165*C166)/(U165*S165/D165*D166))&lt;(4/6),((U165*R165/C165*C166)/(U165*S165/D165*D166))&gt;(6/4))),1,0)</f>
        <v>0</v>
      </c>
      <c r="N166" s="51">
        <f>IF(AND((B166-$B$2)&gt;123,OR(((U165*R165/C165*C166)/(U165*S165/D165*D166))&lt;(4/6),((U165*R165/C165*C166)/(U165*S165/D165*D166))&gt;(6/4))),COUNTIF($M$2:M166,1),0)</f>
        <v>0</v>
      </c>
      <c r="O166" s="51">
        <f>IF(OR((ROW(N166)-MATCH(MAX($N$2:N166),$N$2:N166,0))=1,(ROW(N166)-MATCH(MAX($N$2:N166),$N$2:N166,0))&gt;123),IF(OR(((U165*R165/C165*C166)/(U165*S165/D165*D166))&lt;(4/6),((U165*R165/C165*C166)/(U165*S165/D165*D166))&gt;(6/4)),1,0),0)</f>
        <v>0</v>
      </c>
      <c r="P166" s="47">
        <f>IF(O166=1,U165/2/C166,P165)</f>
        <v>4.3501846435871965</v>
      </c>
      <c r="Q166" s="47">
        <f>IF(O166=1,U165/2/D166,Q165)</f>
        <v>71.65890361877463</v>
      </c>
      <c r="R166" s="41">
        <f>P166*C166/U165</f>
        <v>0.48093596368830399</v>
      </c>
      <c r="S166" s="41">
        <f>Q166*D166/U165</f>
        <v>0.51799654558126085</v>
      </c>
      <c r="T166" s="41">
        <f t="shared" si="31"/>
        <v>0.92845399798685924</v>
      </c>
      <c r="U166" s="42">
        <f>P166*C166+Q166*D166</f>
        <v>19877.171650980497</v>
      </c>
      <c r="V166" s="25">
        <f>B166</f>
        <v>41157</v>
      </c>
      <c r="W166">
        <f>C166/C$2</f>
        <v>0.95698624428113843</v>
      </c>
      <c r="X166">
        <f>D166/D$2</f>
        <v>1.0307309208169115</v>
      </c>
      <c r="Y166">
        <f t="shared" si="32"/>
        <v>0.99385858254902482</v>
      </c>
      <c r="AA166" s="15">
        <f t="shared" si="33"/>
        <v>-2.0558816951680159E-3</v>
      </c>
      <c r="AB166" s="15">
        <f t="shared" si="34"/>
        <v>-1.480608203263678E-4</v>
      </c>
      <c r="AC166" s="15">
        <f t="shared" si="35"/>
        <v>-1.0674907304352166E-3</v>
      </c>
    </row>
    <row r="167" spans="1:29" x14ac:dyDescent="0.4">
      <c r="A167" s="43">
        <f t="shared" si="26"/>
        <v>2012</v>
      </c>
      <c r="B167" s="53">
        <v>41158</v>
      </c>
      <c r="C167" s="45">
        <v>2217.8229999999999</v>
      </c>
      <c r="D167" s="45">
        <f>VLOOKUP(B167,'H11001.CSI  中证全债'!$A$2:$B$2792,2,0)</f>
        <v>143.834</v>
      </c>
      <c r="E167" s="14">
        <f t="shared" si="27"/>
        <v>0</v>
      </c>
      <c r="F167" s="14">
        <f>IF(AND((B167-$B$2)&gt;123,OR(((G166*J166/C166*C167)/(G166*K166/D166*D167))&lt;(4/6),((G166*J166/C166*C167)/(G166*K166/D166*D167))&gt;(6/4))),COUNTIF($E$2:E167,1),0)</f>
        <v>0</v>
      </c>
      <c r="G167" s="21">
        <f t="shared" si="28"/>
        <v>19954.926299897317</v>
      </c>
      <c r="H167" s="12">
        <f t="shared" si="29"/>
        <v>4.3501846435871965</v>
      </c>
      <c r="I167" s="12">
        <f t="shared" si="30"/>
        <v>71.65890361877463</v>
      </c>
      <c r="J167" s="15">
        <f>IF(OR((ROW(F167)-MATCH(MAX($F$2:F167),$F$2:F167,0))=1,(ROW(F167)-MATCH(MAX($F$2:F167),$F$2:F167,0))&gt;123),IF(OR(((G166*J166/C166*C167)/(G166*K166/D166*D167))&lt;(4/6),((G166*J166/C166*C167)/(G166*K166/D166*D167))&gt;(6/4)),50%,((G166*J166/C166*C167)/((G166*K166/D166*D167)+(G166*J166/C166*C167)))),((G166*J166/C166*C167)/((G166*K166/D166*D167)+(G166*J166/C166*C167))))</f>
        <v>0.48348660435013174</v>
      </c>
      <c r="K167" s="18">
        <f t="shared" si="24"/>
        <v>0.5165133956498682</v>
      </c>
      <c r="L167" s="20">
        <f t="shared" si="25"/>
        <v>0.93605820956844166</v>
      </c>
      <c r="M167" s="51">
        <f>IF(AND((B167-$B$2)&gt;123,OR(((U166*R166/C166*C167)/(U166*S166/D166*D167))&lt;(4/6),((U166*R166/C166*C167)/(U166*S166/D166*D167))&gt;(6/4))),1,0)</f>
        <v>0</v>
      </c>
      <c r="N167" s="51">
        <f>IF(AND((B167-$B$2)&gt;123,OR(((U166*R166/C166*C167)/(U166*S166/D166*D167))&lt;(4/6),((U166*R166/C166*C167)/(U166*S166/D166*D167))&gt;(6/4))),COUNTIF($M$2:M167,1),0)</f>
        <v>0</v>
      </c>
      <c r="O167" s="51">
        <f>IF(OR((ROW(N167)-MATCH(MAX($N$2:N167),$N$2:N167,0))=1,(ROW(N167)-MATCH(MAX($N$2:N167),$N$2:N167,0))&gt;123),IF(OR(((U166*R166/C166*C167)/(U166*S166/D166*D167))&lt;(4/6),((U166*R166/C166*C167)/(U166*S166/D166*D167))&gt;(6/4)),1,0),0)</f>
        <v>0</v>
      </c>
      <c r="P167" s="47">
        <f>IF(O167=1,U166/2/C167,P166)</f>
        <v>4.3501846435871965</v>
      </c>
      <c r="Q167" s="47">
        <f>IF(O167=1,U166/2/D167,Q166)</f>
        <v>71.65890361877463</v>
      </c>
      <c r="R167" s="41">
        <f>P167*C167/U166</f>
        <v>0.48537788605948751</v>
      </c>
      <c r="S167" s="41">
        <f>Q167*D167/U166</f>
        <v>0.51853387011398122</v>
      </c>
      <c r="T167" s="41">
        <f t="shared" si="31"/>
        <v>0.93605820956844044</v>
      </c>
      <c r="U167" s="42">
        <f>P167*C167+Q167*D167</f>
        <v>19954.926299897317</v>
      </c>
      <c r="V167" s="25">
        <f>B167</f>
        <v>41158</v>
      </c>
      <c r="W167">
        <f>C167/C$2</f>
        <v>0.9647939556794487</v>
      </c>
      <c r="X167">
        <f>D167/D$2</f>
        <v>1.0306986743102831</v>
      </c>
      <c r="Y167">
        <f t="shared" si="32"/>
        <v>0.99774631499486588</v>
      </c>
      <c r="AA167" s="15">
        <f t="shared" si="33"/>
        <v>8.1586453775781553E-3</v>
      </c>
      <c r="AB167" s="15">
        <f t="shared" si="34"/>
        <v>-3.1285087094268249E-5</v>
      </c>
      <c r="AC167" s="15">
        <f t="shared" si="35"/>
        <v>3.9117561734687278E-3</v>
      </c>
    </row>
    <row r="168" spans="1:29" x14ac:dyDescent="0.4">
      <c r="A168" s="43">
        <f t="shared" si="26"/>
        <v>2012</v>
      </c>
      <c r="B168" s="53">
        <v>41159</v>
      </c>
      <c r="C168" s="45">
        <v>2317.1790000000001</v>
      </c>
      <c r="D168" s="45">
        <f>VLOOKUP(B168,'H11001.CSI  中证全债'!$A$2:$B$2792,2,0)</f>
        <v>143.71559999999999</v>
      </c>
      <c r="E168" s="14">
        <f t="shared" si="27"/>
        <v>0</v>
      </c>
      <c r="F168" s="14">
        <f>IF(AND((B168-$B$2)&gt;123,OR(((G167*J167/C167*C168)/(G167*K167/D167*D168))&lt;(4/6),((G167*J167/C167*C168)/(G167*K167/D167*D168))&gt;(6/4))),COUNTIF($E$2:E168,1),0)</f>
        <v>0</v>
      </c>
      <c r="G168" s="21">
        <f t="shared" si="28"/>
        <v>20378.658831157103</v>
      </c>
      <c r="H168" s="12">
        <f t="shared" si="29"/>
        <v>4.3501846435871965</v>
      </c>
      <c r="I168" s="12">
        <f t="shared" si="30"/>
        <v>71.65890361877463</v>
      </c>
      <c r="J168" s="15">
        <f>IF(OR((ROW(F168)-MATCH(MAX($F$2:F168),$F$2:F168,0))=1,(ROW(F168)-MATCH(MAX($F$2:F168),$F$2:F168,0))&gt;123),IF(OR(((G167*J167/C167*C168)/(G167*K167/D167*D168))&lt;(4/6),((G167*J167/C167*C168)/(G167*K167/D167*D168))&gt;(6/4)),50%,((G167*J167/C167*C168)/((G167*K167/D167*D168)+(G167*J167/C167*C168)))),((G167*J167/C167*C168)/((G167*K167/D167*D168)+(G167*J167/C167*C168))))</f>
        <v>0.49464278222427011</v>
      </c>
      <c r="K168" s="18">
        <f t="shared" si="24"/>
        <v>0.50535721777572995</v>
      </c>
      <c r="L168" s="20">
        <f t="shared" si="25"/>
        <v>0.97879829321797729</v>
      </c>
      <c r="M168" s="51">
        <f>IF(AND((B168-$B$2)&gt;123,OR(((U167*R167/C167*C168)/(U167*S167/D167*D168))&lt;(4/6),((U167*R167/C167*C168)/(U167*S167/D167*D168))&gt;(6/4))),1,0)</f>
        <v>0</v>
      </c>
      <c r="N168" s="51">
        <f>IF(AND((B168-$B$2)&gt;123,OR(((U167*R167/C167*C168)/(U167*S167/D167*D168))&lt;(4/6),((U167*R167/C167*C168)/(U167*S167/D167*D168))&gt;(6/4))),COUNTIF($M$2:M168,1),0)</f>
        <v>0</v>
      </c>
      <c r="O168" s="51">
        <f>IF(OR((ROW(N168)-MATCH(MAX($N$2:N168),$N$2:N168,0))=1,(ROW(N168)-MATCH(MAX($N$2:N168),$N$2:N168,0))&gt;123),IF(OR(((U167*R167/C167*C168)/(U167*S167/D167*D168))&lt;(4/6),((U167*R167/C167*C168)/(U167*S167/D167*D168))&gt;(6/4)),1,0),0)</f>
        <v>0</v>
      </c>
      <c r="P168" s="47">
        <f>IF(O168=1,U167/2/C168,P167)</f>
        <v>4.3501846435871965</v>
      </c>
      <c r="Q168" s="47">
        <f>IF(O168=1,U167/2/D168,Q167)</f>
        <v>71.65890361877463</v>
      </c>
      <c r="R168" s="41">
        <f>P168*C168/U167</f>
        <v>0.50514626567649146</v>
      </c>
      <c r="S168" s="41">
        <f>Q168*D168/U167</f>
        <v>0.51608821672106897</v>
      </c>
      <c r="T168" s="41">
        <f t="shared" si="31"/>
        <v>0.97879829321797651</v>
      </c>
      <c r="U168" s="42">
        <f>P168*C168+Q168*D168</f>
        <v>20378.658831157103</v>
      </c>
      <c r="V168" s="25">
        <f>B168</f>
        <v>41159</v>
      </c>
      <c r="W168">
        <f>C168/C$2</f>
        <v>1.0080156502242736</v>
      </c>
      <c r="X168">
        <f>D168/D$2</f>
        <v>1.0298502328914367</v>
      </c>
      <c r="Y168">
        <f t="shared" si="32"/>
        <v>1.0189329415578552</v>
      </c>
      <c r="AA168" s="15">
        <f t="shared" si="33"/>
        <v>4.4798886114897352E-2</v>
      </c>
      <c r="AB168" s="15">
        <f t="shared" si="34"/>
        <v>-8.2317115563779186E-4</v>
      </c>
      <c r="AC168" s="15">
        <f t="shared" si="35"/>
        <v>2.1234482397560539E-2</v>
      </c>
    </row>
    <row r="169" spans="1:29" x14ac:dyDescent="0.4">
      <c r="A169" s="43">
        <f t="shared" si="26"/>
        <v>2012</v>
      </c>
      <c r="B169" s="53">
        <v>41162</v>
      </c>
      <c r="C169" s="45">
        <v>2326.6660000000002</v>
      </c>
      <c r="D169" s="45">
        <f>VLOOKUP(B169,'H11001.CSI  中证全债'!$A$2:$B$2792,2,0)</f>
        <v>143.54820000000001</v>
      </c>
      <c r="E169" s="14">
        <f t="shared" si="27"/>
        <v>0</v>
      </c>
      <c r="F169" s="14">
        <f>IF(AND((B169-$B$2)&gt;123,OR(((G168*J168/C168*C169)/(G168*K168/D168*D169))&lt;(4/6),((G168*J168/C168*C169)/(G168*K168/D168*D169))&gt;(6/4))),COUNTIF($E$2:E169,1),0)</f>
        <v>0</v>
      </c>
      <c r="G169" s="21">
        <f t="shared" si="28"/>
        <v>20407.933332405035</v>
      </c>
      <c r="H169" s="12">
        <f t="shared" si="29"/>
        <v>4.3501846435871965</v>
      </c>
      <c r="I169" s="12">
        <f t="shared" si="30"/>
        <v>71.65890361877463</v>
      </c>
      <c r="J169" s="15">
        <f>IF(OR((ROW(F169)-MATCH(MAX($F$2:F169),$F$2:F169,0))=1,(ROW(F169)-MATCH(MAX($F$2:F169),$F$2:F169,0))&gt;123),IF(OR(((G168*J168/C168*C169)/(G168*K168/D168*D169))&lt;(4/6),((G168*J168/C168*C169)/(G168*K168/D168*D169))&gt;(6/4)),50%,((G168*J168/C168*C169)/((G168*K168/D168*D169)+(G168*J168/C168*C169)))),((G168*J168/C168*C169)/((G168*K168/D168*D169)+(G168*J168/C168*C169))))</f>
        <v>0.49595549628168373</v>
      </c>
      <c r="K169" s="18">
        <f t="shared" si="24"/>
        <v>0.50404450371831633</v>
      </c>
      <c r="L169" s="20">
        <f t="shared" si="25"/>
        <v>0.98395179914281317</v>
      </c>
      <c r="M169" s="51">
        <f>IF(AND((B169-$B$2)&gt;123,OR(((U168*R168/C168*C169)/(U168*S168/D168*D169))&lt;(4/6),((U168*R168/C168*C169)/(U168*S168/D168*D169))&gt;(6/4))),1,0)</f>
        <v>0</v>
      </c>
      <c r="N169" s="51">
        <f>IF(AND((B169-$B$2)&gt;123,OR(((U168*R168/C168*C169)/(U168*S168/D168*D169))&lt;(4/6),((U168*R168/C168*C169)/(U168*S168/D168*D169))&gt;(6/4))),COUNTIF($M$2:M169,1),0)</f>
        <v>0</v>
      </c>
      <c r="O169" s="51">
        <f>IF(OR((ROW(N169)-MATCH(MAX($N$2:N169),$N$2:N169,0))=1,(ROW(N169)-MATCH(MAX($N$2:N169),$N$2:N169,0))&gt;123),IF(OR(((U168*R168/C168*C169)/(U168*S168/D168*D169))&lt;(4/6),((U168*R168/C168*C169)/(U168*S168/D168*D169))&gt;(6/4)),1,0),0)</f>
        <v>0</v>
      </c>
      <c r="P169" s="47">
        <f>IF(O169=1,U168/2/C169,P168)</f>
        <v>4.3501846435871965</v>
      </c>
      <c r="Q169" s="47">
        <f>IF(O169=1,U168/2/D169,Q168)</f>
        <v>71.65890361877463</v>
      </c>
      <c r="R169" s="41">
        <f>P169*C169/U168</f>
        <v>0.49666794992817265</v>
      </c>
      <c r="S169" s="41">
        <f>Q169*D169/U168</f>
        <v>0.50476857744541359</v>
      </c>
      <c r="T169" s="41">
        <f t="shared" si="31"/>
        <v>0.98395179914281217</v>
      </c>
      <c r="U169" s="42">
        <f>P169*C169+Q169*D169</f>
        <v>20407.933332405035</v>
      </c>
      <c r="V169" s="25">
        <f>B169</f>
        <v>41162</v>
      </c>
      <c r="W169">
        <f>C169/C$2</f>
        <v>1.0121426703956449</v>
      </c>
      <c r="X169">
        <f>D169/D$2</f>
        <v>1.0286506628448584</v>
      </c>
      <c r="Y169">
        <f t="shared" si="32"/>
        <v>1.0203966666202517</v>
      </c>
      <c r="AA169" s="15">
        <f t="shared" si="33"/>
        <v>4.0942024763732654E-3</v>
      </c>
      <c r="AB169" s="15">
        <f t="shared" si="34"/>
        <v>-1.1648004809499124E-3</v>
      </c>
      <c r="AC169" s="15">
        <f t="shared" si="35"/>
        <v>1.4365273735861273E-3</v>
      </c>
    </row>
    <row r="170" spans="1:29" x14ac:dyDescent="0.4">
      <c r="A170" s="43">
        <f t="shared" si="26"/>
        <v>2012</v>
      </c>
      <c r="B170" s="53">
        <v>41163</v>
      </c>
      <c r="C170" s="45">
        <v>2311.89</v>
      </c>
      <c r="D170" s="45">
        <f>VLOOKUP(B170,'H11001.CSI  中证全债'!$A$2:$B$2792,2,0)</f>
        <v>143.5164</v>
      </c>
      <c r="E170" s="14">
        <f t="shared" si="27"/>
        <v>0</v>
      </c>
      <c r="F170" s="14">
        <f>IF(AND((B170-$B$2)&gt;123,OR(((G169*J169/C169*C170)/(G169*K169/D169*D170))&lt;(4/6),((G169*J169/C169*C170)/(G169*K169/D169*D170))&gt;(6/4))),COUNTIF($E$2:E170,1),0)</f>
        <v>0</v>
      </c>
      <c r="G170" s="21">
        <f t="shared" si="28"/>
        <v>20341.376250976315</v>
      </c>
      <c r="H170" s="12">
        <f t="shared" si="29"/>
        <v>4.3501846435871965</v>
      </c>
      <c r="I170" s="12">
        <f t="shared" si="30"/>
        <v>71.65890361877463</v>
      </c>
      <c r="J170" s="15">
        <f>IF(OR((ROW(F170)-MATCH(MAX($F$2:F170),$F$2:F170,0))=1,(ROW(F170)-MATCH(MAX($F$2:F170),$F$2:F170,0))&gt;123),IF(OR(((G169*J169/C169*C170)/(G169*K169/D169*D170))&lt;(4/6),((G169*J169/C169*C170)/(G169*K169/D169*D170))&gt;(6/4)),50%,((G169*J169/C169*C170)/((G169*K169/D169*D170)+(G169*J169/C169*C170)))),((G169*J169/C169*C170)/((G169*K169/D169*D170)+(G169*J169/C169*C170))))</f>
        <v>0.49441828574308494</v>
      </c>
      <c r="K170" s="18">
        <f t="shared" si="24"/>
        <v>0.505581714256915</v>
      </c>
      <c r="L170" s="20">
        <f t="shared" si="25"/>
        <v>0.97791963554252026</v>
      </c>
      <c r="M170" s="51">
        <f>IF(AND((B170-$B$2)&gt;123,OR(((U169*R169/C169*C170)/(U169*S169/D169*D170))&lt;(4/6),((U169*R169/C169*C170)/(U169*S169/D169*D170))&gt;(6/4))),1,0)</f>
        <v>0</v>
      </c>
      <c r="N170" s="51">
        <f>IF(AND((B170-$B$2)&gt;123,OR(((U169*R169/C169*C170)/(U169*S169/D169*D170))&lt;(4/6),((U169*R169/C169*C170)/(U169*S169/D169*D170))&gt;(6/4))),COUNTIF($M$2:M170,1),0)</f>
        <v>0</v>
      </c>
      <c r="O170" s="51">
        <f>IF(OR((ROW(N170)-MATCH(MAX($N$2:N170),$N$2:N170,0))=1,(ROW(N170)-MATCH(MAX($N$2:N170),$N$2:N170,0))&gt;123),IF(OR(((U169*R169/C169*C170)/(U169*S169/D169*D170))&lt;(4/6),((U169*R169/C169*C170)/(U169*S169/D169*D170))&gt;(6/4)),1,0),0)</f>
        <v>0</v>
      </c>
      <c r="P170" s="47">
        <f>IF(O170=1,U169/2/C170,P169)</f>
        <v>4.3501846435871965</v>
      </c>
      <c r="Q170" s="47">
        <f>IF(O170=1,U169/2/D170,Q169)</f>
        <v>71.65890361877463</v>
      </c>
      <c r="R170" s="41">
        <f>P170*C170/U169</f>
        <v>0.49280582270882922</v>
      </c>
      <c r="S170" s="41">
        <f>Q170*D170/U169</f>
        <v>0.5039328435566548</v>
      </c>
      <c r="T170" s="41">
        <f t="shared" si="31"/>
        <v>0.97791963554251926</v>
      </c>
      <c r="U170" s="42">
        <f>P170*C170+Q170*D170</f>
        <v>20341.376250976311</v>
      </c>
      <c r="V170" s="25">
        <f>B170</f>
        <v>41163</v>
      </c>
      <c r="W170">
        <f>C170/C$2</f>
        <v>1.0057148375662803</v>
      </c>
      <c r="X170">
        <f>D170/D$2</f>
        <v>1.0284227875313507</v>
      </c>
      <c r="Y170">
        <f t="shared" si="32"/>
        <v>1.0170688125488156</v>
      </c>
      <c r="AA170" s="15">
        <f t="shared" si="33"/>
        <v>-6.3507181520683353E-3</v>
      </c>
      <c r="AB170" s="15">
        <f t="shared" si="34"/>
        <v>-2.2152837862121633E-4</v>
      </c>
      <c r="AC170" s="15">
        <f t="shared" si="35"/>
        <v>-3.2613337345157589E-3</v>
      </c>
    </row>
    <row r="171" spans="1:29" x14ac:dyDescent="0.4">
      <c r="A171" s="43">
        <f t="shared" si="26"/>
        <v>2012</v>
      </c>
      <c r="B171" s="53">
        <v>41164</v>
      </c>
      <c r="C171" s="45">
        <v>2320.0709999999999</v>
      </c>
      <c r="D171" s="45">
        <f>VLOOKUP(B171,'H11001.CSI  中证全债'!$A$2:$B$2792,2,0)</f>
        <v>143.33779999999999</v>
      </c>
      <c r="E171" s="14">
        <f t="shared" si="27"/>
        <v>0</v>
      </c>
      <c r="F171" s="14">
        <f>IF(AND((B171-$B$2)&gt;123,OR(((G170*J170/C170*C171)/(G170*K170/D170*D171))&lt;(4/6),((G170*J170/C170*C171)/(G170*K170/D170*D171))&gt;(6/4))),COUNTIF($E$2:E171,1),0)</f>
        <v>0</v>
      </c>
      <c r="G171" s="21">
        <f t="shared" si="28"/>
        <v>20364.166831359187</v>
      </c>
      <c r="H171" s="12">
        <f t="shared" si="29"/>
        <v>4.3501846435871965</v>
      </c>
      <c r="I171" s="12">
        <f t="shared" si="30"/>
        <v>71.65890361877463</v>
      </c>
      <c r="J171" s="15">
        <f>IF(OR((ROW(F171)-MATCH(MAX($F$2:F171),$F$2:F171,0))=1,(ROW(F171)-MATCH(MAX($F$2:F171),$F$2:F171,0))&gt;123),IF(OR(((G170*J170/C170*C171)/(G170*K170/D170*D171))&lt;(4/6),((G170*J170/C170*C171)/(G170*K170/D170*D171))&gt;(6/4)),50%,((G170*J170/C170*C171)/((G170*K170/D170*D171)+(G170*J170/C170*C171)))),((G170*J170/C170*C171)/((G170*K170/D170*D171)+(G170*J170/C170*C171))))</f>
        <v>0.49561257869337372</v>
      </c>
      <c r="K171" s="18">
        <f t="shared" si="24"/>
        <v>0.50438742130662628</v>
      </c>
      <c r="L171" s="20">
        <f t="shared" si="25"/>
        <v>0.98260297096521332</v>
      </c>
      <c r="M171" s="51">
        <f>IF(AND((B171-$B$2)&gt;123,OR(((U170*R170/C170*C171)/(U170*S170/D170*D171))&lt;(4/6),((U170*R170/C170*C171)/(U170*S170/D170*D171))&gt;(6/4))),1,0)</f>
        <v>0</v>
      </c>
      <c r="N171" s="51">
        <f>IF(AND((B171-$B$2)&gt;123,OR(((U170*R170/C170*C171)/(U170*S170/D170*D171))&lt;(4/6),((U170*R170/C170*C171)/(U170*S170/D170*D171))&gt;(6/4))),COUNTIF($M$2:M171,1),0)</f>
        <v>0</v>
      </c>
      <c r="O171" s="51">
        <f>IF(OR((ROW(N171)-MATCH(MAX($N$2:N171),$N$2:N171,0))=1,(ROW(N171)-MATCH(MAX($N$2:N171),$N$2:N171,0))&gt;123),IF(OR(((U170*R170/C170*C171)/(U170*S170/D170*D171))&lt;(4/6),((U170*R170/C170*C171)/(U170*S170/D170*D171))&gt;(6/4)),1,0),0)</f>
        <v>0</v>
      </c>
      <c r="P171" s="47">
        <f>IF(O171=1,U170/2/C171,P170)</f>
        <v>4.3501846435871965</v>
      </c>
      <c r="Q171" s="47">
        <f>IF(O171=1,U170/2/D171,Q170)</f>
        <v>71.65890361877463</v>
      </c>
      <c r="R171" s="41">
        <f>P171*C171/U170</f>
        <v>0.49616786552225417</v>
      </c>
      <c r="S171" s="41">
        <f>Q171*D171/U170</f>
        <v>0.50495253951335772</v>
      </c>
      <c r="T171" s="41">
        <f t="shared" si="31"/>
        <v>0.98260297096521254</v>
      </c>
      <c r="U171" s="42">
        <f>P171*C171+Q171*D171</f>
        <v>20364.16683135918</v>
      </c>
      <c r="V171" s="25">
        <f>B171</f>
        <v>41164</v>
      </c>
      <c r="W171">
        <f>C171/C$2</f>
        <v>1.009273723623199</v>
      </c>
      <c r="X171">
        <f>D171/D$2</f>
        <v>1.0271429595127193</v>
      </c>
      <c r="Y171">
        <f t="shared" si="32"/>
        <v>1.018208341567959</v>
      </c>
      <c r="AA171" s="15">
        <f t="shared" si="33"/>
        <v>3.5386631716907146E-3</v>
      </c>
      <c r="AB171" s="15">
        <f t="shared" si="34"/>
        <v>-1.2444570794698517E-3</v>
      </c>
      <c r="AC171" s="15">
        <f t="shared" si="35"/>
        <v>1.1204050356117268E-3</v>
      </c>
    </row>
    <row r="172" spans="1:29" x14ac:dyDescent="0.4">
      <c r="A172" s="43">
        <f t="shared" si="26"/>
        <v>2012</v>
      </c>
      <c r="B172" s="53">
        <v>41165</v>
      </c>
      <c r="C172" s="45">
        <v>2298.4609999999998</v>
      </c>
      <c r="D172" s="45">
        <f>VLOOKUP(B172,'H11001.CSI  中证全债'!$A$2:$B$2792,2,0)</f>
        <v>143.2501</v>
      </c>
      <c r="E172" s="14">
        <f t="shared" si="27"/>
        <v>0</v>
      </c>
      <c r="F172" s="14">
        <f>IF(AND((B172-$B$2)&gt;123,OR(((G171*J171/C171*C172)/(G171*K171/D171*D172))&lt;(4/6),((G171*J171/C171*C172)/(G171*K171/D171*D172))&gt;(6/4))),COUNTIF($E$2:E172,1),0)</f>
        <v>0</v>
      </c>
      <c r="G172" s="21">
        <f t="shared" si="28"/>
        <v>20263.874855363902</v>
      </c>
      <c r="H172" s="12">
        <f t="shared" si="29"/>
        <v>4.3501846435871965</v>
      </c>
      <c r="I172" s="12">
        <f t="shared" si="30"/>
        <v>71.65890361877463</v>
      </c>
      <c r="J172" s="15">
        <f>IF(OR((ROW(F172)-MATCH(MAX($F$2:F172),$F$2:F172,0))=1,(ROW(F172)-MATCH(MAX($F$2:F172),$F$2:F172,0))&gt;123),IF(OR(((G171*J171/C171*C172)/(G171*K171/D171*D172))&lt;(4/6),((G171*J171/C171*C172)/(G171*K171/D171*D172))&gt;(6/4)),50%,((G171*J171/C171*C172)/((G171*K171/D171*D172)+(G171*J171/C171*C172)))),((G171*J171/C171*C172)/((G171*K171/D171*D172)+(G171*J171/C171*C172))))</f>
        <v>0.49342634700674665</v>
      </c>
      <c r="K172" s="18">
        <f t="shared" si="24"/>
        <v>0.50657365299325341</v>
      </c>
      <c r="L172" s="20">
        <f t="shared" si="25"/>
        <v>0.97404660524916431</v>
      </c>
      <c r="M172" s="51">
        <f>IF(AND((B172-$B$2)&gt;123,OR(((U171*R171/C171*C172)/(U171*S171/D171*D172))&lt;(4/6),((U171*R171/C171*C172)/(U171*S171/D171*D172))&gt;(6/4))),1,0)</f>
        <v>0</v>
      </c>
      <c r="N172" s="51">
        <f>IF(AND((B172-$B$2)&gt;123,OR(((U171*R171/C171*C172)/(U171*S171/D171*D172))&lt;(4/6),((U171*R171/C171*C172)/(U171*S171/D171*D172))&gt;(6/4))),COUNTIF($M$2:M172,1),0)</f>
        <v>0</v>
      </c>
      <c r="O172" s="51">
        <f>IF(OR((ROW(N172)-MATCH(MAX($N$2:N172),$N$2:N172,0))=1,(ROW(N172)-MATCH(MAX($N$2:N172),$N$2:N172,0))&gt;123),IF(OR(((U171*R171/C171*C172)/(U171*S171/D171*D172))&lt;(4/6),((U171*R171/C171*C172)/(U171*S171/D171*D172))&gt;(6/4)),1,0),0)</f>
        <v>0</v>
      </c>
      <c r="P172" s="47">
        <f>IF(O172=1,U171/2/C172,P171)</f>
        <v>4.3501846435871965</v>
      </c>
      <c r="Q172" s="47">
        <f>IF(O172=1,U171/2/D172,Q171)</f>
        <v>71.65890361877463</v>
      </c>
      <c r="R172" s="41">
        <f>P172*C172/U171</f>
        <v>0.49099625969901362</v>
      </c>
      <c r="S172" s="41">
        <f>Q172*D172/U171</f>
        <v>0.50407881620142336</v>
      </c>
      <c r="T172" s="41">
        <f t="shared" si="31"/>
        <v>0.97404660524916375</v>
      </c>
      <c r="U172" s="42">
        <f>P172*C172+Q172*D172</f>
        <v>20263.874855363898</v>
      </c>
      <c r="V172" s="25">
        <f>B172</f>
        <v>41165</v>
      </c>
      <c r="W172">
        <f>C172/C$2</f>
        <v>0.99987297460840707</v>
      </c>
      <c r="X172">
        <f>D172/D$2</f>
        <v>1.0265145109279827</v>
      </c>
      <c r="Y172">
        <f t="shared" si="32"/>
        <v>1.013193742768195</v>
      </c>
      <c r="AA172" s="15">
        <f t="shared" si="33"/>
        <v>-9.3143701205695706E-3</v>
      </c>
      <c r="AB172" s="15">
        <f t="shared" si="34"/>
        <v>-6.1184139843073471E-4</v>
      </c>
      <c r="AC172" s="15">
        <f t="shared" si="35"/>
        <v>-4.9249240995629107E-3</v>
      </c>
    </row>
    <row r="173" spans="1:29" x14ac:dyDescent="0.4">
      <c r="A173" s="43">
        <f t="shared" si="26"/>
        <v>2012</v>
      </c>
      <c r="B173" s="53">
        <v>41166</v>
      </c>
      <c r="C173" s="45">
        <v>2315.5419999999999</v>
      </c>
      <c r="D173" s="45">
        <f>VLOOKUP(B173,'H11001.CSI  中证全债'!$A$2:$B$2792,2,0)</f>
        <v>143.0402</v>
      </c>
      <c r="E173" s="14">
        <f t="shared" si="27"/>
        <v>0</v>
      </c>
      <c r="F173" s="14">
        <f>IF(AND((B173-$B$2)&gt;123,OR(((G172*J172/C172*C173)/(G172*K172/D172*D173))&lt;(4/6),((G172*J172/C172*C173)/(G172*K172/D172*D173))&gt;(6/4))),COUNTIF($E$2:E173,1),0)</f>
        <v>0</v>
      </c>
      <c r="G173" s="21">
        <f t="shared" si="28"/>
        <v>20323.139155391436</v>
      </c>
      <c r="H173" s="12">
        <f t="shared" si="29"/>
        <v>4.3501846435871965</v>
      </c>
      <c r="I173" s="12">
        <f t="shared" si="30"/>
        <v>71.65890361877463</v>
      </c>
      <c r="J173" s="15">
        <f>IF(OR((ROW(F173)-MATCH(MAX($F$2:F173),$F$2:F173,0))=1,(ROW(F173)-MATCH(MAX($F$2:F173),$F$2:F173,0))&gt;123),IF(OR(((G172*J172/C172*C173)/(G172*K172/D172*D173))&lt;(4/6),((G172*J172/C172*C173)/(G172*K172/D172*D173))&gt;(6/4)),50%,((G172*J172/C172*C173)/((G172*K172/D172*D173)+(G172*J172/C172*C173)))),((G172*J172/C172*C173)/((G172*K172/D172*D173)+(G172*J172/C172*C173))))</f>
        <v>0.49564366867551363</v>
      </c>
      <c r="K173" s="18">
        <f t="shared" si="24"/>
        <v>0.50435633132448632</v>
      </c>
      <c r="L173" s="20">
        <f t="shared" si="25"/>
        <v>0.98272518434319556</v>
      </c>
      <c r="M173" s="51">
        <f>IF(AND((B173-$B$2)&gt;123,OR(((U172*R172/C172*C173)/(U172*S172/D172*D173))&lt;(4/6),((U172*R172/C172*C173)/(U172*S172/D172*D173))&gt;(6/4))),1,0)</f>
        <v>0</v>
      </c>
      <c r="N173" s="51">
        <f>IF(AND((B173-$B$2)&gt;123,OR(((U172*R172/C172*C173)/(U172*S172/D172*D173))&lt;(4/6),((U172*R172/C172*C173)/(U172*S172/D172*D173))&gt;(6/4))),COUNTIF($M$2:M173,1),0)</f>
        <v>0</v>
      </c>
      <c r="O173" s="51">
        <f>IF(OR((ROW(N173)-MATCH(MAX($N$2:N173),$N$2:N173,0))=1,(ROW(N173)-MATCH(MAX($N$2:N173),$N$2:N173,0))&gt;123),IF(OR(((U172*R172/C172*C173)/(U172*S172/D172*D173))&lt;(4/6),((U172*R172/C172*C173)/(U172*S172/D172*D173))&gt;(6/4)),1,0),0)</f>
        <v>0</v>
      </c>
      <c r="P173" s="47">
        <f>IF(O173=1,U172/2/C173,P172)</f>
        <v>4.3501846435871965</v>
      </c>
      <c r="Q173" s="47">
        <f>IF(O173=1,U172/2/D173,Q172)</f>
        <v>71.65890361877463</v>
      </c>
      <c r="R173" s="41">
        <f>P173*C173/U172</f>
        <v>0.49709324213058026</v>
      </c>
      <c r="S173" s="41">
        <f>Q173*D173/U172</f>
        <v>0.50583138607851297</v>
      </c>
      <c r="T173" s="41">
        <f t="shared" si="31"/>
        <v>0.98272518434319456</v>
      </c>
      <c r="U173" s="42">
        <f>P173*C173+Q173*D173</f>
        <v>20323.139155391429</v>
      </c>
      <c r="V173" s="25">
        <f>B173</f>
        <v>41166</v>
      </c>
      <c r="W173">
        <f>C173/C$2</f>
        <v>1.0073035249981184</v>
      </c>
      <c r="X173">
        <f>D173/D$2</f>
        <v>1.0250103905410246</v>
      </c>
      <c r="Y173">
        <f t="shared" si="32"/>
        <v>1.0161569577695715</v>
      </c>
      <c r="AA173" s="15">
        <f t="shared" si="33"/>
        <v>7.4314943781947918E-3</v>
      </c>
      <c r="AB173" s="15">
        <f t="shared" si="34"/>
        <v>-1.4652694832325563E-3</v>
      </c>
      <c r="AC173" s="15">
        <f t="shared" si="35"/>
        <v>2.9246282090931164E-3</v>
      </c>
    </row>
    <row r="174" spans="1:29" x14ac:dyDescent="0.4">
      <c r="A174" s="43">
        <f t="shared" si="26"/>
        <v>2012</v>
      </c>
      <c r="B174" s="53">
        <v>41169</v>
      </c>
      <c r="C174" s="45">
        <v>2258.7049999999999</v>
      </c>
      <c r="D174" s="45">
        <f>VLOOKUP(B174,'H11001.CSI  中证全债'!$A$2:$B$2792,2,0)</f>
        <v>142.88210000000001</v>
      </c>
      <c r="E174" s="14">
        <f t="shared" si="27"/>
        <v>0</v>
      </c>
      <c r="F174" s="14">
        <f>IF(AND((B174-$B$2)&gt;123,OR(((G173*J173/C173*C174)/(G173*K173/D173*D174))&lt;(4/6),((G173*J173/C173*C174)/(G173*K173/D173*D174))&gt;(6/4))),COUNTIF($E$2:E174,1),0)</f>
        <v>0</v>
      </c>
      <c r="G174" s="21">
        <f t="shared" si="28"/>
        <v>20064.558438141743</v>
      </c>
      <c r="H174" s="12">
        <f t="shared" si="29"/>
        <v>4.3501846435871965</v>
      </c>
      <c r="I174" s="12">
        <f t="shared" si="30"/>
        <v>71.65890361877463</v>
      </c>
      <c r="J174" s="15">
        <f>IF(OR((ROW(F174)-MATCH(MAX($F$2:F174),$F$2:F174,0))=1,(ROW(F174)-MATCH(MAX($F$2:F174),$F$2:F174,0))&gt;123),IF(OR(((G173*J173/C173*C174)/(G173*K173/D173*D174))&lt;(4/6),((G173*J173/C173*C174)/(G173*K173/D173*D174))&gt;(6/4)),50%,((G173*J173/C173*C174)/((G173*K173/D173*D174)+(G173*J173/C173*C174)))),((G173*J173/C173*C174)/((G173*K173/D173*D174)+(G173*J173/C173*C174))))</f>
        <v>0.48970844963701227</v>
      </c>
      <c r="K174" s="18">
        <f t="shared" si="24"/>
        <v>0.51029155036298768</v>
      </c>
      <c r="L174" s="20">
        <f t="shared" si="25"/>
        <v>0.95966403772248643</v>
      </c>
      <c r="M174" s="51">
        <f>IF(AND((B174-$B$2)&gt;123,OR(((U173*R173/C173*C174)/(U173*S173/D173*D174))&lt;(4/6),((U173*R173/C173*C174)/(U173*S173/D173*D174))&gt;(6/4))),1,0)</f>
        <v>0</v>
      </c>
      <c r="N174" s="51">
        <f>IF(AND((B174-$B$2)&gt;123,OR(((U173*R173/C173*C174)/(U173*S173/D173*D174))&lt;(4/6),((U173*R173/C173*C174)/(U173*S173/D173*D174))&gt;(6/4))),COUNTIF($M$2:M174,1),0)</f>
        <v>0</v>
      </c>
      <c r="O174" s="51">
        <f>IF(OR((ROW(N174)-MATCH(MAX($N$2:N174),$N$2:N174,0))=1,(ROW(N174)-MATCH(MAX($N$2:N174),$N$2:N174,0))&gt;123),IF(OR(((U173*R173/C173*C174)/(U173*S173/D173*D174))&lt;(4/6),((U173*R173/C173*C174)/(U173*S173/D173*D174))&gt;(6/4)),1,0),0)</f>
        <v>0</v>
      </c>
      <c r="P174" s="47">
        <f>IF(O174=1,U173/2/C174,P173)</f>
        <v>4.3501846435871965</v>
      </c>
      <c r="Q174" s="47">
        <f>IF(O174=1,U173/2/D174,Q173)</f>
        <v>71.65890361877463</v>
      </c>
      <c r="R174" s="41">
        <f>P174*C174/U173</f>
        <v>0.48347766210059051</v>
      </c>
      <c r="S174" s="41">
        <f>Q174*D174/U173</f>
        <v>0.5037988744977876</v>
      </c>
      <c r="T174" s="41">
        <f t="shared" si="31"/>
        <v>0.95966403772248532</v>
      </c>
      <c r="U174" s="42">
        <f>P174*C174+Q174*D174</f>
        <v>20064.558438141736</v>
      </c>
      <c r="V174" s="25">
        <f>B174</f>
        <v>41169</v>
      </c>
      <c r="W174">
        <f>C174/C$2</f>
        <v>0.98257838053936186</v>
      </c>
      <c r="X174">
        <f>D174/D$2</f>
        <v>1.0238774632748118</v>
      </c>
      <c r="Y174">
        <f t="shared" si="32"/>
        <v>1.0032279219070868</v>
      </c>
      <c r="AA174" s="15">
        <f t="shared" si="33"/>
        <v>-2.4545873061252999E-2</v>
      </c>
      <c r="AB174" s="15">
        <f t="shared" si="34"/>
        <v>-1.1052836894802631E-3</v>
      </c>
      <c r="AC174" s="15">
        <f t="shared" si="35"/>
        <v>-1.2723463401622004E-2</v>
      </c>
    </row>
    <row r="175" spans="1:29" x14ac:dyDescent="0.4">
      <c r="A175" s="43">
        <f t="shared" si="26"/>
        <v>2012</v>
      </c>
      <c r="B175" s="53">
        <v>41170</v>
      </c>
      <c r="C175" s="45">
        <v>2235.239</v>
      </c>
      <c r="D175" s="45">
        <f>VLOOKUP(B175,'H11001.CSI  中证全债'!$A$2:$B$2792,2,0)</f>
        <v>143.1131</v>
      </c>
      <c r="E175" s="14">
        <f t="shared" si="27"/>
        <v>0</v>
      </c>
      <c r="F175" s="14">
        <f>IF(AND((B175-$B$2)&gt;123,OR(((G174*J174/C174*C175)/(G174*K174/D174*D175))&lt;(4/6),((G174*J174/C174*C175)/(G174*K174/D174*D175))&gt;(6/4))),COUNTIF($E$2:E175,1),0)</f>
        <v>0</v>
      </c>
      <c r="G175" s="21">
        <f t="shared" si="28"/>
        <v>19979.030212031263</v>
      </c>
      <c r="H175" s="12">
        <f t="shared" si="29"/>
        <v>4.3501846435871965</v>
      </c>
      <c r="I175" s="12">
        <f t="shared" si="30"/>
        <v>71.65890361877463</v>
      </c>
      <c r="J175" s="15">
        <f>IF(OR((ROW(F175)-MATCH(MAX($F$2:F175),$F$2:F175,0))=1,(ROW(F175)-MATCH(MAX($F$2:F175),$F$2:F175,0))&gt;123),IF(OR(((G174*J174/C174*C175)/(G174*K174/D174*D175))&lt;(4/6),((G174*J174/C174*C175)/(G174*K174/D174*D175))&gt;(6/4)),50%,((G174*J174/C174*C175)/((G174*K174/D174*D175)+(G174*J174/C174*C175)))),((G174*J174/C174*C175)/((G174*K174/D174*D175)+(G174*J174/C174*C175))))</f>
        <v>0.48669541360879709</v>
      </c>
      <c r="K175" s="18">
        <f t="shared" si="24"/>
        <v>0.51330458639120291</v>
      </c>
      <c r="L175" s="20">
        <f t="shared" si="25"/>
        <v>0.9481610461159482</v>
      </c>
      <c r="M175" s="51">
        <f>IF(AND((B175-$B$2)&gt;123,OR(((U174*R174/C174*C175)/(U174*S174/D174*D175))&lt;(4/6),((U174*R174/C174*C175)/(U174*S174/D174*D175))&gt;(6/4))),1,0)</f>
        <v>0</v>
      </c>
      <c r="N175" s="51">
        <f>IF(AND((B175-$B$2)&gt;123,OR(((U174*R174/C174*C175)/(U174*S174/D174*D175))&lt;(4/6),((U174*R174/C174*C175)/(U174*S174/D174*D175))&gt;(6/4))),COUNTIF($M$2:M175,1),0)</f>
        <v>0</v>
      </c>
      <c r="O175" s="51">
        <f>IF(OR((ROW(N175)-MATCH(MAX($N$2:N175),$N$2:N175,0))=1,(ROW(N175)-MATCH(MAX($N$2:N175),$N$2:N175,0))&gt;123),IF(OR(((U174*R174/C174*C175)/(U174*S174/D174*D175))&lt;(4/6),((U174*R174/C174*C175)/(U174*S174/D174*D175))&gt;(6/4)),1,0),0)</f>
        <v>0</v>
      </c>
      <c r="P175" s="47">
        <f>IF(O175=1,U174/2/C175,P174)</f>
        <v>4.3501846435871965</v>
      </c>
      <c r="Q175" s="47">
        <f>IF(O175=1,U174/2/D175,Q174)</f>
        <v>71.65890361877463</v>
      </c>
      <c r="R175" s="41">
        <f>P175*C175/U174</f>
        <v>0.48462080052870349</v>
      </c>
      <c r="S175" s="41">
        <f>Q175*D175/U174</f>
        <v>0.51111654767289494</v>
      </c>
      <c r="T175" s="41">
        <f t="shared" si="31"/>
        <v>0.9481610461159472</v>
      </c>
      <c r="U175" s="42">
        <f>P175*C175+Q175*D175</f>
        <v>19979.030212031255</v>
      </c>
      <c r="V175" s="25">
        <f>B175</f>
        <v>41170</v>
      </c>
      <c r="W175">
        <f>C175/C$2</f>
        <v>0.97237023725472027</v>
      </c>
      <c r="X175">
        <f>D175/D$2</f>
        <v>1.0255327839484056</v>
      </c>
      <c r="Y175">
        <f t="shared" si="32"/>
        <v>0.99895151060156273</v>
      </c>
      <c r="AA175" s="15">
        <f t="shared" si="33"/>
        <v>-1.038913890924209E-2</v>
      </c>
      <c r="AB175" s="15">
        <f t="shared" si="34"/>
        <v>1.6167175594425931E-3</v>
      </c>
      <c r="AC175" s="15">
        <f t="shared" si="35"/>
        <v>-4.2626517984016843E-3</v>
      </c>
    </row>
    <row r="176" spans="1:29" x14ac:dyDescent="0.4">
      <c r="A176" s="43">
        <f t="shared" si="26"/>
        <v>2012</v>
      </c>
      <c r="B176" s="53">
        <v>41171</v>
      </c>
      <c r="C176" s="45">
        <v>2246.2359999999999</v>
      </c>
      <c r="D176" s="45">
        <f>VLOOKUP(B176,'H11001.CSI  中证全债'!$A$2:$B$2792,2,0)</f>
        <v>143.08799999999999</v>
      </c>
      <c r="E176" s="14">
        <f t="shared" si="27"/>
        <v>0</v>
      </c>
      <c r="F176" s="14">
        <f>IF(AND((B176-$B$2)&gt;123,OR(((G175*J175/C175*C176)/(G175*K175/D175*D176))&lt;(4/6),((G175*J175/C175*C176)/(G175*K175/D175*D176))&gt;(6/4))),COUNTIF($E$2:E176,1),0)</f>
        <v>0</v>
      </c>
      <c r="G176" s="21">
        <f t="shared" si="28"/>
        <v>20025.070554075959</v>
      </c>
      <c r="H176" s="12">
        <f t="shared" si="29"/>
        <v>4.3501846435871965</v>
      </c>
      <c r="I176" s="12">
        <f t="shared" si="30"/>
        <v>71.65890361877463</v>
      </c>
      <c r="J176" s="15">
        <f>IF(OR((ROW(F176)-MATCH(MAX($F$2:F176),$F$2:F176,0))=1,(ROW(F176)-MATCH(MAX($F$2:F176),$F$2:F176,0))&gt;123),IF(OR(((G175*J175/C175*C176)/(G175*K175/D175*D176))&lt;(4/6),((G175*J175/C175*C176)/(G175*K175/D175*D176))&gt;(6/4)),50%,((G175*J175/C175*C176)/((G175*K175/D175*D176)+(G175*J175/C175*C176)))),((G175*J175/C175*C176)/((G175*K175/D175*D176)+(G175*J175/C175*C176))))</f>
        <v>0.48796538951937962</v>
      </c>
      <c r="K176" s="18">
        <f t="shared" si="24"/>
        <v>0.51203461048062038</v>
      </c>
      <c r="L176" s="20">
        <f t="shared" si="25"/>
        <v>0.95299298041855374</v>
      </c>
      <c r="M176" s="51">
        <f>IF(AND((B176-$B$2)&gt;123,OR(((U175*R175/C175*C176)/(U175*S175/D175*D176))&lt;(4/6),((U175*R175/C175*C176)/(U175*S175/D175*D176))&gt;(6/4))),1,0)</f>
        <v>0</v>
      </c>
      <c r="N176" s="51">
        <f>IF(AND((B176-$B$2)&gt;123,OR(((U175*R175/C175*C176)/(U175*S175/D175*D176))&lt;(4/6),((U175*R175/C175*C176)/(U175*S175/D175*D176))&gt;(6/4))),COUNTIF($M$2:M176,1),0)</f>
        <v>0</v>
      </c>
      <c r="O176" s="51">
        <f>IF(OR((ROW(N176)-MATCH(MAX($N$2:N176),$N$2:N176,0))=1,(ROW(N176)-MATCH(MAX($N$2:N176),$N$2:N176,0))&gt;123),IF(OR(((U175*R175/C175*C176)/(U175*S175/D175*D176))&lt;(4/6),((U175*R175/C175*C176)/(U175*S175/D175*D176))&gt;(6/4)),1,0),0)</f>
        <v>0</v>
      </c>
      <c r="P176" s="47">
        <f>IF(O176=1,U175/2/C176,P175)</f>
        <v>4.3501846435871965</v>
      </c>
      <c r="Q176" s="47">
        <f>IF(O176=1,U175/2/D176,Q175)</f>
        <v>71.65890361877463</v>
      </c>
      <c r="R176" s="41">
        <f>P176*C176/U175</f>
        <v>0.48908987320057029</v>
      </c>
      <c r="S176" s="41">
        <f>Q176*D176/U175</f>
        <v>0.51321456007552402</v>
      </c>
      <c r="T176" s="41">
        <f t="shared" si="31"/>
        <v>0.95299298041855329</v>
      </c>
      <c r="U176" s="42">
        <f>P176*C176+Q176*D176</f>
        <v>20025.070554075952</v>
      </c>
      <c r="V176" s="25">
        <f>B176</f>
        <v>41171</v>
      </c>
      <c r="W176">
        <f>C176/C$2</f>
        <v>0.97715413530727302</v>
      </c>
      <c r="X176">
        <f>D176/D$2</f>
        <v>1.0253529201003224</v>
      </c>
      <c r="Y176">
        <f t="shared" si="32"/>
        <v>1.0012535277037975</v>
      </c>
      <c r="AA176" s="15">
        <f t="shared" si="33"/>
        <v>4.919831839011346E-3</v>
      </c>
      <c r="AB176" s="15">
        <f t="shared" si="34"/>
        <v>-1.7538576133147021E-4</v>
      </c>
      <c r="AC176" s="15">
        <f t="shared" si="35"/>
        <v>2.3044332760941977E-3</v>
      </c>
    </row>
    <row r="177" spans="1:29" x14ac:dyDescent="0.4">
      <c r="A177" s="43">
        <f t="shared" si="26"/>
        <v>2012</v>
      </c>
      <c r="B177" s="53">
        <v>41172</v>
      </c>
      <c r="C177" s="45">
        <v>2195.951</v>
      </c>
      <c r="D177" s="45">
        <f>VLOOKUP(B177,'H11001.CSI  中证全债'!$A$2:$B$2792,2,0)</f>
        <v>143.1123</v>
      </c>
      <c r="E177" s="14">
        <f t="shared" si="27"/>
        <v>0</v>
      </c>
      <c r="F177" s="14">
        <f>IF(AND((B177-$B$2)&gt;123,OR(((G176*J176/C176*C177)/(G176*K176/D176*D177))&lt;(4/6),((G176*J176/C176*C177)/(G176*K176/D176*D177))&gt;(6/4))),COUNTIF($E$2:E177,1),0)</f>
        <v>0</v>
      </c>
      <c r="G177" s="21">
        <f t="shared" si="28"/>
        <v>19808.062830631116</v>
      </c>
      <c r="H177" s="12">
        <f t="shared" si="29"/>
        <v>4.3501846435871965</v>
      </c>
      <c r="I177" s="12">
        <f t="shared" si="30"/>
        <v>71.65890361877463</v>
      </c>
      <c r="J177" s="15">
        <f>IF(OR((ROW(F177)-MATCH(MAX($F$2:F177),$F$2:F177,0))=1,(ROW(F177)-MATCH(MAX($F$2:F177),$F$2:F177,0))&gt;123),IF(OR(((G176*J176/C176*C177)/(G176*K176/D176*D177))&lt;(4/6),((G176*J176/C176*C177)/(G176*K176/D176*D177))&gt;(6/4)),50%,((G176*J176/C176*C177)/((G176*K176/D176*D177)+(G176*J176/C176*C177)))),((G176*J176/C176*C177)/((G176*K176/D176*D177)+(G176*J176/C176*C177))))</f>
        <v>0.48226787242907726</v>
      </c>
      <c r="K177" s="18">
        <f t="shared" si="24"/>
        <v>0.5177321275709228</v>
      </c>
      <c r="L177" s="20">
        <f t="shared" si="25"/>
        <v>0.93150076409544935</v>
      </c>
      <c r="M177" s="51">
        <f>IF(AND((B177-$B$2)&gt;123,OR(((U176*R176/C176*C177)/(U176*S176/D176*D177))&lt;(4/6),((U176*R176/C176*C177)/(U176*S176/D176*D177))&gt;(6/4))),1,0)</f>
        <v>0</v>
      </c>
      <c r="N177" s="51">
        <f>IF(AND((B177-$B$2)&gt;123,OR(((U176*R176/C176*C177)/(U176*S176/D176*D177))&lt;(4/6),((U176*R176/C176*C177)/(U176*S176/D176*D177))&gt;(6/4))),COUNTIF($M$2:M177,1),0)</f>
        <v>0</v>
      </c>
      <c r="O177" s="51">
        <f>IF(OR((ROW(N177)-MATCH(MAX($N$2:N177),$N$2:N177,0))=1,(ROW(N177)-MATCH(MAX($N$2:N177),$N$2:N177,0))&gt;123),IF(OR(((U176*R176/C176*C177)/(U176*S176/D176*D177))&lt;(4/6),((U176*R176/C176*C177)/(U176*S176/D176*D177))&gt;(6/4)),1,0),0)</f>
        <v>0</v>
      </c>
      <c r="P177" s="47">
        <f>IF(O177=1,U176/2/C177,P176)</f>
        <v>4.3501846435871965</v>
      </c>
      <c r="Q177" s="47">
        <f>IF(O177=1,U176/2/D177,Q176)</f>
        <v>71.65890361877463</v>
      </c>
      <c r="R177" s="41">
        <f>P177*C177/U176</f>
        <v>0.47704163101315755</v>
      </c>
      <c r="S177" s="41">
        <f>Q177*D177/U176</f>
        <v>0.51212156704605361</v>
      </c>
      <c r="T177" s="41">
        <f t="shared" si="31"/>
        <v>0.9315007640954488</v>
      </c>
      <c r="U177" s="42">
        <f>P177*C177+Q177*D177</f>
        <v>19808.062830631108</v>
      </c>
      <c r="V177" s="25">
        <f>B177</f>
        <v>41172</v>
      </c>
      <c r="W177">
        <f>C177/C$2</f>
        <v>0.95527923182699481</v>
      </c>
      <c r="X177">
        <f>D177/D$2</f>
        <v>1.0255270512361161</v>
      </c>
      <c r="Y177">
        <f t="shared" si="32"/>
        <v>0.9904031415315554</v>
      </c>
      <c r="AA177" s="15">
        <f t="shared" si="33"/>
        <v>-2.2386338746240408E-2</v>
      </c>
      <c r="AB177" s="15">
        <f t="shared" si="34"/>
        <v>1.6982556189204523E-4</v>
      </c>
      <c r="AC177" s="15">
        <f t="shared" si="35"/>
        <v>-1.0836801940788732E-2</v>
      </c>
    </row>
    <row r="178" spans="1:29" x14ac:dyDescent="0.4">
      <c r="A178" s="43">
        <f t="shared" si="26"/>
        <v>2012</v>
      </c>
      <c r="B178" s="53">
        <v>41173</v>
      </c>
      <c r="C178" s="45">
        <v>2199.0630000000001</v>
      </c>
      <c r="D178" s="45">
        <f>VLOOKUP(B178,'H11001.CSI  中证全债'!$A$2:$B$2792,2,0)</f>
        <v>143.11609999999999</v>
      </c>
      <c r="E178" s="14">
        <f t="shared" si="27"/>
        <v>0</v>
      </c>
      <c r="F178" s="14">
        <f>IF(AND((B178-$B$2)&gt;123,OR(((G177*J177/C177*C178)/(G177*K177/D177*D178))&lt;(4/6),((G177*J177/C177*C178)/(G177*K177/D177*D178))&gt;(6/4))),COUNTIF($E$2:E178,1),0)</f>
        <v>0</v>
      </c>
      <c r="G178" s="21">
        <f t="shared" si="28"/>
        <v>19821.872909075712</v>
      </c>
      <c r="H178" s="12">
        <f t="shared" si="29"/>
        <v>4.3501846435871965</v>
      </c>
      <c r="I178" s="12">
        <f t="shared" si="30"/>
        <v>71.65890361877463</v>
      </c>
      <c r="J178" s="15">
        <f>IF(OR((ROW(F178)-MATCH(MAX($F$2:F178),$F$2:F178,0))=1,(ROW(F178)-MATCH(MAX($F$2:F178),$F$2:F178,0))&gt;123),IF(OR(((G177*J177/C177*C178)/(G177*K177/D177*D178))&lt;(4/6),((G177*J177/C177*C178)/(G177*K177/D177*D178))&gt;(6/4)),50%,((G177*J177/C177*C178)/((G177*K177/D177*D178)+(G177*J177/C177*C178)))),((G177*J177/C177*C178)/((G177*K177/D177*D178)+(G177*J177/C177*C178))))</f>
        <v>0.48261484354996159</v>
      </c>
      <c r="K178" s="18">
        <f t="shared" si="24"/>
        <v>0.51738515645003846</v>
      </c>
      <c r="L178" s="20">
        <f t="shared" si="25"/>
        <v>0.9327960756766811</v>
      </c>
      <c r="M178" s="51">
        <f>IF(AND((B178-$B$2)&gt;123,OR(((U177*R177/C177*C178)/(U177*S177/D177*D178))&lt;(4/6),((U177*R177/C177*C178)/(U177*S177/D177*D178))&gt;(6/4))),1,0)</f>
        <v>0</v>
      </c>
      <c r="N178" s="51">
        <f>IF(AND((B178-$B$2)&gt;123,OR(((U177*R177/C177*C178)/(U177*S177/D177*D178))&lt;(4/6),((U177*R177/C177*C178)/(U177*S177/D177*D178))&gt;(6/4))),COUNTIF($M$2:M178,1),0)</f>
        <v>0</v>
      </c>
      <c r="O178" s="51">
        <f>IF(OR((ROW(N178)-MATCH(MAX($N$2:N178),$N$2:N178,0))=1,(ROW(N178)-MATCH(MAX($N$2:N178),$N$2:N178,0))&gt;123),IF(OR(((U177*R177/C177*C178)/(U177*S177/D177*D178))&lt;(4/6),((U177*R177/C177*C178)/(U177*S177/D177*D178))&gt;(6/4)),1,0),0)</f>
        <v>0</v>
      </c>
      <c r="P178" s="47">
        <f>IF(O178=1,U177/2/C178,P177)</f>
        <v>4.3501846435871965</v>
      </c>
      <c r="Q178" s="47">
        <f>IF(O178=1,U177/2/D178,Q177)</f>
        <v>71.65890361877463</v>
      </c>
      <c r="R178" s="41">
        <f>P178*C178/U177</f>
        <v>0.48295132011028646</v>
      </c>
      <c r="S178" s="41">
        <f>Q178*D178/U177</f>
        <v>0.51774587469178368</v>
      </c>
      <c r="T178" s="41">
        <f t="shared" si="31"/>
        <v>0.93279607567668099</v>
      </c>
      <c r="U178" s="42">
        <f>P178*C178+Q178*D178</f>
        <v>19821.872909075704</v>
      </c>
      <c r="V178" s="25">
        <f>B178</f>
        <v>41173</v>
      </c>
      <c r="W178">
        <f>C178/C$2</f>
        <v>0.95663300928807926</v>
      </c>
      <c r="X178">
        <f>D178/D$2</f>
        <v>1.0255542816194911</v>
      </c>
      <c r="Y178">
        <f t="shared" si="32"/>
        <v>0.9910936454537852</v>
      </c>
      <c r="AA178" s="15">
        <f t="shared" si="33"/>
        <v>1.4171536614433489E-3</v>
      </c>
      <c r="AB178" s="15">
        <f t="shared" si="34"/>
        <v>2.655257444672543E-5</v>
      </c>
      <c r="AC178" s="15">
        <f t="shared" si="35"/>
        <v>6.9719480207020013E-4</v>
      </c>
    </row>
    <row r="179" spans="1:29" x14ac:dyDescent="0.4">
      <c r="A179" s="43">
        <f t="shared" si="26"/>
        <v>2012</v>
      </c>
      <c r="B179" s="53">
        <v>41176</v>
      </c>
      <c r="C179" s="45">
        <v>2215.5160000000001</v>
      </c>
      <c r="D179" s="45">
        <f>VLOOKUP(B179,'H11001.CSI  中证全债'!$A$2:$B$2792,2,0)</f>
        <v>143.23820000000001</v>
      </c>
      <c r="E179" s="14">
        <f t="shared" si="27"/>
        <v>0</v>
      </c>
      <c r="F179" s="14">
        <f>IF(AND((B179-$B$2)&gt;123,OR(((G178*J178/C178*C179)/(G178*K178/D178*D179))&lt;(4/6),((G178*J178/C178*C179)/(G178*K178/D178*D179))&gt;(6/4))),COUNTIF($E$2:E179,1),0)</f>
        <v>0</v>
      </c>
      <c r="G179" s="21">
        <f t="shared" si="28"/>
        <v>19902.196049148508</v>
      </c>
      <c r="H179" s="12">
        <f t="shared" si="29"/>
        <v>4.3501846435871965</v>
      </c>
      <c r="I179" s="12">
        <f t="shared" si="30"/>
        <v>71.65890361877463</v>
      </c>
      <c r="J179" s="15">
        <f>IF(OR((ROW(F179)-MATCH(MAX($F$2:F179),$F$2:F179,0))=1,(ROW(F179)-MATCH(MAX($F$2:F179),$F$2:F179,0))&gt;123),IF(OR(((G178*J178/C178*C179)/(G178*K178/D178*D179))&lt;(4/6),((G178*J178/C178*C179)/(G178*K178/D178*D179))&gt;(6/4)),50%,((G178*J178/C178*C179)/((G178*K178/D178*D179)+(G178*J178/C178*C179)))),((G178*J178/C178*C179)/((G178*K178/D178*D179)+(G178*J178/C178*C179))))</f>
        <v>0.484263327374573</v>
      </c>
      <c r="K179" s="18">
        <f t="shared" si="24"/>
        <v>0.515736672625427</v>
      </c>
      <c r="L179" s="20">
        <f t="shared" si="25"/>
        <v>0.93897400180864643</v>
      </c>
      <c r="M179" s="51">
        <f>IF(AND((B179-$B$2)&gt;123,OR(((U178*R178/C178*C179)/(U178*S178/D178*D179))&lt;(4/6),((U178*R178/C178*C179)/(U178*S178/D178*D179))&gt;(6/4))),1,0)</f>
        <v>0</v>
      </c>
      <c r="N179" s="51">
        <f>IF(AND((B179-$B$2)&gt;123,OR(((U178*R178/C178*C179)/(U178*S178/D178*D179))&lt;(4/6),((U178*R178/C178*C179)/(U178*S178/D178*D179))&gt;(6/4))),COUNTIF($M$2:M179,1),0)</f>
        <v>0</v>
      </c>
      <c r="O179" s="51">
        <f>IF(OR((ROW(N179)-MATCH(MAX($N$2:N179),$N$2:N179,0))=1,(ROW(N179)-MATCH(MAX($N$2:N179),$N$2:N179,0))&gt;123),IF(OR(((U178*R178/C178*C179)/(U178*S178/D178*D179))&lt;(4/6),((U178*R178/C178*C179)/(U178*S178/D178*D179))&gt;(6/4)),1,0),0)</f>
        <v>0</v>
      </c>
      <c r="P179" s="47">
        <f>IF(O179=1,U178/2/C179,P178)</f>
        <v>4.3501846435871965</v>
      </c>
      <c r="Q179" s="47">
        <f>IF(O179=1,U178/2/D179,Q178)</f>
        <v>71.65890361877463</v>
      </c>
      <c r="R179" s="41">
        <f>P179*C179/U178</f>
        <v>0.48622568235763891</v>
      </c>
      <c r="S179" s="41">
        <f>Q179*D179/U178</f>
        <v>0.51782656540125049</v>
      </c>
      <c r="T179" s="41">
        <f t="shared" si="31"/>
        <v>0.93897400180864632</v>
      </c>
      <c r="U179" s="42">
        <f>P179*C179+Q179*D179</f>
        <v>19902.196049148497</v>
      </c>
      <c r="V179" s="25">
        <f>B179</f>
        <v>41176</v>
      </c>
      <c r="W179">
        <f>C179/C$2</f>
        <v>0.96379036808217322</v>
      </c>
      <c r="X179">
        <f>D179/D$2</f>
        <v>1.0264292368326764</v>
      </c>
      <c r="Y179">
        <f t="shared" si="32"/>
        <v>0.99510980245742486</v>
      </c>
      <c r="AA179" s="15">
        <f t="shared" si="33"/>
        <v>7.4818229400430702E-3</v>
      </c>
      <c r="AB179" s="15">
        <f t="shared" si="34"/>
        <v>8.5315348867109897E-4</v>
      </c>
      <c r="AC179" s="15">
        <f t="shared" si="35"/>
        <v>4.0522477588893491E-3</v>
      </c>
    </row>
    <row r="180" spans="1:29" x14ac:dyDescent="0.4">
      <c r="A180" s="43">
        <f t="shared" si="26"/>
        <v>2012</v>
      </c>
      <c r="B180" s="53">
        <v>41177</v>
      </c>
      <c r="C180" s="45">
        <v>2210.154</v>
      </c>
      <c r="D180" s="45">
        <f>VLOOKUP(B180,'H11001.CSI  中证全债'!$A$2:$B$2792,2,0)</f>
        <v>143.40549999999999</v>
      </c>
      <c r="E180" s="14">
        <f t="shared" si="27"/>
        <v>0</v>
      </c>
      <c r="F180" s="14">
        <f>IF(AND((B180-$B$2)&gt;123,OR(((G179*J179/C179*C180)/(G179*K179/D179*D180))&lt;(4/6),((G179*J179/C179*C180)/(G179*K179/D179*D180))&gt;(6/4))),COUNTIF($E$2:E180,1),0)</f>
        <v>0</v>
      </c>
      <c r="G180" s="21">
        <f t="shared" si="28"/>
        <v>19890.858893665012</v>
      </c>
      <c r="H180" s="12">
        <f t="shared" si="29"/>
        <v>4.3501846435871965</v>
      </c>
      <c r="I180" s="12">
        <f t="shared" si="30"/>
        <v>71.65890361877463</v>
      </c>
      <c r="J180" s="15">
        <f>IF(OR((ROW(F180)-MATCH(MAX($F$2:F180),$F$2:F180,0))=1,(ROW(F180)-MATCH(MAX($F$2:F180),$F$2:F180,0))&gt;123),IF(OR(((G179*J179/C179*C180)/(G179*K179/D179*D180))&lt;(4/6),((G179*J179/C179*C180)/(G179*K179/D179*D180))&gt;(6/4)),50%,((G179*J179/C179*C180)/((G179*K179/D179*D180)+(G179*J179/C179*C180)))),((G179*J179/C179*C180)/((G179*K179/D179*D180)+(G179*J179/C179*C180))))</f>
        <v>0.48336665812982788</v>
      </c>
      <c r="K180" s="18">
        <f t="shared" si="24"/>
        <v>0.51663334187017207</v>
      </c>
      <c r="L180" s="20">
        <f t="shared" si="25"/>
        <v>0.93560871696758596</v>
      </c>
      <c r="M180" s="51">
        <f>IF(AND((B180-$B$2)&gt;123,OR(((U179*R179/C179*C180)/(U179*S179/D179*D180))&lt;(4/6),((U179*R179/C179*C180)/(U179*S179/D179*D180))&gt;(6/4))),1,0)</f>
        <v>0</v>
      </c>
      <c r="N180" s="51">
        <f>IF(AND((B180-$B$2)&gt;123,OR(((U179*R179/C179*C180)/(U179*S179/D179*D180))&lt;(4/6),((U179*R179/C179*C180)/(U179*S179/D179*D180))&gt;(6/4))),COUNTIF($M$2:M180,1),0)</f>
        <v>0</v>
      </c>
      <c r="O180" s="51">
        <f>IF(OR((ROW(N180)-MATCH(MAX($N$2:N180),$N$2:N180,0))=1,(ROW(N180)-MATCH(MAX($N$2:N180),$N$2:N180,0))&gt;123),IF(OR(((U179*R179/C179*C180)/(U179*S179/D179*D180))&lt;(4/6),((U179*R179/C179*C180)/(U179*S179/D179*D180))&gt;(6/4)),1,0),0)</f>
        <v>0</v>
      </c>
      <c r="P180" s="47">
        <f>IF(O180=1,U179/2/C180,P179)</f>
        <v>4.3501846435871965</v>
      </c>
      <c r="Q180" s="47">
        <f>IF(O180=1,U179/2/D180,Q179)</f>
        <v>71.65890361877463</v>
      </c>
      <c r="R180" s="41">
        <f>P180*C180/U179</f>
        <v>0.48309131148239143</v>
      </c>
      <c r="S180" s="41">
        <f>Q180*D180/U179</f>
        <v>0.51633904507446804</v>
      </c>
      <c r="T180" s="41">
        <f t="shared" si="31"/>
        <v>0.93560871696758563</v>
      </c>
      <c r="U180" s="42">
        <f>P180*C180+Q180*D180</f>
        <v>19890.858893665001</v>
      </c>
      <c r="V180" s="25">
        <f>B180</f>
        <v>41177</v>
      </c>
      <c r="W180">
        <f>C180/C$2</f>
        <v>0.96145779907628171</v>
      </c>
      <c r="X180">
        <f>D180/D$2</f>
        <v>1.0276280902902184</v>
      </c>
      <c r="Y180">
        <f t="shared" si="32"/>
        <v>0.99454294468325011</v>
      </c>
      <c r="AA180" s="15">
        <f t="shared" si="33"/>
        <v>-2.4202036906978419E-3</v>
      </c>
      <c r="AB180" s="15">
        <f t="shared" si="34"/>
        <v>1.1679845180962989E-3</v>
      </c>
      <c r="AC180" s="15">
        <f t="shared" si="35"/>
        <v>-5.6964344314058835E-4</v>
      </c>
    </row>
    <row r="181" spans="1:29" x14ac:dyDescent="0.4">
      <c r="A181" s="43">
        <f t="shared" si="26"/>
        <v>2012</v>
      </c>
      <c r="B181" s="53">
        <v>41178</v>
      </c>
      <c r="C181" s="45">
        <v>2184.8910000000001</v>
      </c>
      <c r="D181" s="45">
        <f>VLOOKUP(B181,'H11001.CSI  中证全债'!$A$2:$B$2792,2,0)</f>
        <v>143.63470000000001</v>
      </c>
      <c r="E181" s="14">
        <f t="shared" si="27"/>
        <v>0</v>
      </c>
      <c r="F181" s="14">
        <f>IF(AND((B181-$B$2)&gt;123,OR(((G180*J180/C180*C181)/(G180*K180/D180*D181))&lt;(4/6),((G180*J180/C180*C181)/(G180*K180/D180*D181))&gt;(6/4))),COUNTIF($E$2:E181,1),0)</f>
        <v>0</v>
      </c>
      <c r="G181" s="21">
        <f t="shared" si="28"/>
        <v>19797.384399723494</v>
      </c>
      <c r="H181" s="12">
        <f t="shared" si="29"/>
        <v>4.3501846435871965</v>
      </c>
      <c r="I181" s="12">
        <f t="shared" si="30"/>
        <v>71.65890361877463</v>
      </c>
      <c r="J181" s="15">
        <f>IF(OR((ROW(F181)-MATCH(MAX($F$2:F181),$F$2:F181,0))=1,(ROW(F181)-MATCH(MAX($F$2:F181),$F$2:F181,0))&gt;123),IF(OR(((G180*J180/C180*C181)/(G180*K180/D180*D181))&lt;(4/6),((G180*J180/C180*C181)/(G180*K180/D180*D181))&gt;(6/4)),50%,((G180*J180/C180*C181)/((G180*K180/D180*D181)+(G180*J180/C180*C181)))),((G180*J180/C180*C181)/((G180*K180/D180*D181)+(G180*J180/C180*C181))))</f>
        <v>0.48009772827589431</v>
      </c>
      <c r="K181" s="18">
        <f t="shared" si="24"/>
        <v>0.51990227172410575</v>
      </c>
      <c r="L181" s="20">
        <f t="shared" si="25"/>
        <v>0.92343841215347811</v>
      </c>
      <c r="M181" s="51">
        <f>IF(AND((B181-$B$2)&gt;123,OR(((U180*R180/C180*C181)/(U180*S180/D180*D181))&lt;(4/6),((U180*R180/C180*C181)/(U180*S180/D180*D181))&gt;(6/4))),1,0)</f>
        <v>0</v>
      </c>
      <c r="N181" s="51">
        <f>IF(AND((B181-$B$2)&gt;123,OR(((U180*R180/C180*C181)/(U180*S180/D180*D181))&lt;(4/6),((U180*R180/C180*C181)/(U180*S180/D180*D181))&gt;(6/4))),COUNTIF($M$2:M181,1),0)</f>
        <v>0</v>
      </c>
      <c r="O181" s="51">
        <f>IF(OR((ROW(N181)-MATCH(MAX($N$2:N181),$N$2:N181,0))=1,(ROW(N181)-MATCH(MAX($N$2:N181),$N$2:N181,0))&gt;123),IF(OR(((U180*R180/C180*C181)/(U180*S180/D180*D181))&lt;(4/6),((U180*R180/C180*C181)/(U180*S180/D180*D181))&gt;(6/4)),1,0),0)</f>
        <v>0</v>
      </c>
      <c r="P181" s="47">
        <f>IF(O181=1,U180/2/C181,P180)</f>
        <v>4.3501846435871965</v>
      </c>
      <c r="Q181" s="47">
        <f>IF(O181=1,U180/2/D181,Q180)</f>
        <v>71.65890361877463</v>
      </c>
      <c r="R181" s="41">
        <f>P181*C181/U180</f>
        <v>0.47784157169497593</v>
      </c>
      <c r="S181" s="41">
        <f>Q181*D181/U180</f>
        <v>0.51745905888909161</v>
      </c>
      <c r="T181" s="41">
        <f t="shared" si="31"/>
        <v>0.92343841215347822</v>
      </c>
      <c r="U181" s="42">
        <f>P181*C181+Q181*D181</f>
        <v>19797.384399723484</v>
      </c>
      <c r="V181" s="25">
        <f>B181</f>
        <v>41178</v>
      </c>
      <c r="W181">
        <f>C181/C$2</f>
        <v>0.95046792761118748</v>
      </c>
      <c r="X181">
        <f>D181/D$2</f>
        <v>1.029270512361161</v>
      </c>
      <c r="Y181">
        <f t="shared" si="32"/>
        <v>0.98986921998617416</v>
      </c>
      <c r="AA181" s="15">
        <f t="shared" si="33"/>
        <v>-1.1430425210188888E-2</v>
      </c>
      <c r="AB181" s="15">
        <f t="shared" si="34"/>
        <v>1.5982650595691705E-3</v>
      </c>
      <c r="AC181" s="15">
        <f t="shared" si="35"/>
        <v>-4.6993694159325194E-3</v>
      </c>
    </row>
    <row r="182" spans="1:29" x14ac:dyDescent="0.4">
      <c r="A182" s="43">
        <f t="shared" si="26"/>
        <v>2012</v>
      </c>
      <c r="B182" s="53">
        <v>41179</v>
      </c>
      <c r="C182" s="45">
        <v>2251.7170000000001</v>
      </c>
      <c r="D182" s="45">
        <f>VLOOKUP(B182,'H11001.CSI  中证全债'!$A$2:$B$2792,2,0)</f>
        <v>143.7079</v>
      </c>
      <c r="E182" s="14">
        <f t="shared" si="27"/>
        <v>0</v>
      </c>
      <c r="F182" s="14">
        <f>IF(AND((B182-$B$2)&gt;123,OR(((G181*J181/C181*C182)/(G181*K181/D181*D182))&lt;(4/6),((G181*J181/C181*C182)/(G181*K181/D181*D182))&gt;(6/4))),COUNTIF($E$2:E182,1),0)</f>
        <v>0</v>
      </c>
      <c r="G182" s="21">
        <f t="shared" si="28"/>
        <v>20093.335270460746</v>
      </c>
      <c r="H182" s="12">
        <f t="shared" si="29"/>
        <v>4.3501846435871965</v>
      </c>
      <c r="I182" s="12">
        <f t="shared" si="30"/>
        <v>71.65890361877463</v>
      </c>
      <c r="J182" s="15">
        <f>IF(OR((ROW(F182)-MATCH(MAX($F$2:F182),$F$2:F182,0))=1,(ROW(F182)-MATCH(MAX($F$2:F182),$F$2:F182,0))&gt;123),IF(OR(((G181*J181/C181*C182)/(G181*K181/D181*D182))&lt;(4/6),((G181*J181/C181*C182)/(G181*K181/D181*D182))&gt;(6/4)),50%,((G181*J181/C181*C182)/((G181*K181/D181*D182)+(G181*J181/C181*C182)))),((G181*J181/C181*C182)/((G181*K181/D181*D182)+(G181*J181/C181*C182))))</f>
        <v>0.48749421553247324</v>
      </c>
      <c r="K182" s="18">
        <f t="shared" si="24"/>
        <v>0.5125057844675267</v>
      </c>
      <c r="L182" s="20">
        <f t="shared" si="25"/>
        <v>0.95119748948582206</v>
      </c>
      <c r="M182" s="51">
        <f>IF(AND((B182-$B$2)&gt;123,OR(((U181*R181/C181*C182)/(U181*S181/D181*D182))&lt;(4/6),((U181*R181/C181*C182)/(U181*S181/D181*D182))&gt;(6/4))),1,0)</f>
        <v>0</v>
      </c>
      <c r="N182" s="51">
        <f>IF(AND((B182-$B$2)&gt;123,OR(((U181*R181/C181*C182)/(U181*S181/D181*D182))&lt;(4/6),((U181*R181/C181*C182)/(U181*S181/D181*D182))&gt;(6/4))),COUNTIF($M$2:M182,1),0)</f>
        <v>0</v>
      </c>
      <c r="O182" s="51">
        <f>IF(OR((ROW(N182)-MATCH(MAX($N$2:N182),$N$2:N182,0))=1,(ROW(N182)-MATCH(MAX($N$2:N182),$N$2:N182,0))&gt;123),IF(OR(((U181*R181/C181*C182)/(U181*S181/D181*D182))&lt;(4/6),((U181*R181/C181*C182)/(U181*S181/D181*D182))&gt;(6/4)),1,0),0)</f>
        <v>0</v>
      </c>
      <c r="P182" s="47">
        <f>IF(O182=1,U181/2/C182,P181)</f>
        <v>4.3501846435871965</v>
      </c>
      <c r="Q182" s="47">
        <f>IF(O182=1,U181/2/D182,Q181)</f>
        <v>71.65890361877463</v>
      </c>
      <c r="R182" s="41">
        <f>P182*C182/U181</f>
        <v>0.49478176093004728</v>
      </c>
      <c r="S182" s="41">
        <f>Q182*D182/U181</f>
        <v>0.52016722752023437</v>
      </c>
      <c r="T182" s="41">
        <f t="shared" si="31"/>
        <v>0.95119748948582195</v>
      </c>
      <c r="U182" s="42">
        <f>P182*C182+Q182*D182</f>
        <v>20093.335270460735</v>
      </c>
      <c r="V182" s="25">
        <f>B182</f>
        <v>41179</v>
      </c>
      <c r="W182">
        <f>C182/C$2</f>
        <v>0.97953847151042328</v>
      </c>
      <c r="X182">
        <f>D182/D$2</f>
        <v>1.0297950555356501</v>
      </c>
      <c r="Y182">
        <f t="shared" si="32"/>
        <v>1.0046667635230369</v>
      </c>
      <c r="AA182" s="15">
        <f t="shared" si="33"/>
        <v>3.0585507469251372E-2</v>
      </c>
      <c r="AB182" s="15">
        <f t="shared" si="34"/>
        <v>5.0962615579641657E-4</v>
      </c>
      <c r="AC182" s="15">
        <f t="shared" si="35"/>
        <v>1.4948988450281808E-2</v>
      </c>
    </row>
    <row r="183" spans="1:29" x14ac:dyDescent="0.4">
      <c r="A183" s="43">
        <f t="shared" si="26"/>
        <v>2012</v>
      </c>
      <c r="B183" s="53">
        <v>41180</v>
      </c>
      <c r="C183" s="45">
        <v>2293.1060000000002</v>
      </c>
      <c r="D183" s="45">
        <f>VLOOKUP(B183,'H11001.CSI  中证全债'!$A$2:$B$2792,2,0)</f>
        <v>143.57910000000001</v>
      </c>
      <c r="E183" s="14">
        <f t="shared" si="27"/>
        <v>0</v>
      </c>
      <c r="F183" s="14">
        <f>IF(AND((B183-$B$2)&gt;123,OR(((G182*J182/C182*C183)/(G182*K182/D182*D183))&lt;(4/6),((G182*J182/C182*C183)/(G182*K182/D182*D183))&gt;(6/4))),COUNTIF($E$2:E183,1),0)</f>
        <v>0</v>
      </c>
      <c r="G183" s="21">
        <f t="shared" si="28"/>
        <v>20264.155395888076</v>
      </c>
      <c r="H183" s="12">
        <f t="shared" si="29"/>
        <v>4.3501846435871965</v>
      </c>
      <c r="I183" s="12">
        <f t="shared" si="30"/>
        <v>71.65890361877463</v>
      </c>
      <c r="J183" s="15">
        <f>IF(OR((ROW(F183)-MATCH(MAX($F$2:F183),$F$2:F183,0))=1,(ROW(F183)-MATCH(MAX($F$2:F183),$F$2:F183,0))&gt;123),IF(OR(((G182*J182/C182*C183)/(G182*K182/D182*D183))&lt;(4/6),((G182*J182/C182*C183)/(G182*K182/D182*D183))&gt;(6/4)),50%,((G182*J182/C182*C183)/((G182*K182/D182*D183)+(G182*J182/C182*C183)))),((G182*J182/C182*C183)/((G182*K182/D182*D183)+(G182*J182/C182*C183))))</f>
        <v>0.49226993735657221</v>
      </c>
      <c r="K183" s="18">
        <f t="shared" si="24"/>
        <v>0.50773006264342779</v>
      </c>
      <c r="L183" s="20">
        <f t="shared" si="25"/>
        <v>0.96955050247297836</v>
      </c>
      <c r="M183" s="51">
        <f>IF(AND((B183-$B$2)&gt;123,OR(((U182*R182/C182*C183)/(U182*S182/D182*D183))&lt;(4/6),((U182*R182/C182*C183)/(U182*S182/D182*D183))&gt;(6/4))),1,0)</f>
        <v>0</v>
      </c>
      <c r="N183" s="51">
        <f>IF(AND((B183-$B$2)&gt;123,OR(((U182*R182/C182*C183)/(U182*S182/D182*D183))&lt;(4/6),((U182*R182/C182*C183)/(U182*S182/D182*D183))&gt;(6/4))),COUNTIF($M$2:M183,1),0)</f>
        <v>0</v>
      </c>
      <c r="O183" s="51">
        <f>IF(OR((ROW(N183)-MATCH(MAX($N$2:N183),$N$2:N183,0))=1,(ROW(N183)-MATCH(MAX($N$2:N183),$N$2:N183,0))&gt;123),IF(OR(((U182*R182/C182*C183)/(U182*S182/D182*D183))&lt;(4/6),((U182*R182/C182*C183)/(U182*S182/D182*D183))&gt;(6/4)),1,0),0)</f>
        <v>0</v>
      </c>
      <c r="P183" s="47">
        <f>IF(O183=1,U182/2/C183,P182)</f>
        <v>4.3501846435871965</v>
      </c>
      <c r="Q183" s="47">
        <f>IF(O183=1,U182/2/D183,Q182)</f>
        <v>71.65890361877463</v>
      </c>
      <c r="R183" s="41">
        <f>P183*C183/U182</f>
        <v>0.49645488780464314</v>
      </c>
      <c r="S183" s="41">
        <f>Q183*D183/U182</f>
        <v>0.51204644475802286</v>
      </c>
      <c r="T183" s="41">
        <f t="shared" si="31"/>
        <v>0.96955050247297825</v>
      </c>
      <c r="U183" s="42">
        <f>P183*C183+Q183*D183</f>
        <v>20264.155395888069</v>
      </c>
      <c r="V183" s="25">
        <f>B183</f>
        <v>41180</v>
      </c>
      <c r="W183">
        <f>C183/C$2</f>
        <v>0.99754345073176631</v>
      </c>
      <c r="X183">
        <f>D183/D$2</f>
        <v>1.0288720888570404</v>
      </c>
      <c r="Y183">
        <f t="shared" si="32"/>
        <v>1.0132077697944035</v>
      </c>
      <c r="AA183" s="15">
        <f t="shared" si="33"/>
        <v>1.8381084301446471E-2</v>
      </c>
      <c r="AB183" s="15">
        <f t="shared" si="34"/>
        <v>-8.9626248800511732E-4</v>
      </c>
      <c r="AC183" s="15">
        <f t="shared" si="35"/>
        <v>8.5013325626659419E-3</v>
      </c>
    </row>
    <row r="184" spans="1:29" x14ac:dyDescent="0.4">
      <c r="A184" s="43">
        <f t="shared" si="26"/>
        <v>2012</v>
      </c>
      <c r="B184" s="53">
        <v>41190</v>
      </c>
      <c r="C184" s="45">
        <v>2270.0540000000001</v>
      </c>
      <c r="D184" s="45">
        <f>VLOOKUP(B184,'H11001.CSI  中证全债'!$A$2:$B$2792,2,0)</f>
        <v>143.5797</v>
      </c>
      <c r="E184" s="14">
        <f t="shared" si="27"/>
        <v>0</v>
      </c>
      <c r="F184" s="14">
        <f>IF(AND((B184-$B$2)&gt;123,OR(((G183*J183/C183*C184)/(G183*K183/D183*D184))&lt;(4/6),((G183*J183/C183*C184)/(G183*K183/D183*D184))&gt;(6/4))),COUNTIF($E$2:E184,1),0)</f>
        <v>0</v>
      </c>
      <c r="G184" s="21">
        <f t="shared" si="28"/>
        <v>20163.917934826273</v>
      </c>
      <c r="H184" s="12">
        <f t="shared" si="29"/>
        <v>4.3501846435871965</v>
      </c>
      <c r="I184" s="12">
        <f t="shared" si="30"/>
        <v>71.65890361877463</v>
      </c>
      <c r="J184" s="15">
        <f>IF(OR((ROW(F184)-MATCH(MAX($F$2:F184),$F$2:F184,0))=1,(ROW(F184)-MATCH(MAX($F$2:F184),$F$2:F184,0))&gt;123),IF(OR(((G183*J183/C183*C184)/(G183*K183/D183*D184))&lt;(4/6),((G183*J183/C183*C184)/(G183*K183/D183*D184))&gt;(6/4)),50%,((G183*J183/C183*C184)/((G183*K183/D183*D184)+(G183*J183/C183*C184)))),((G183*J183/C183*C184)/((G183*K183/D183*D184)+(G183*J183/C183*C184))))</f>
        <v>0.48974381282606511</v>
      </c>
      <c r="K184" s="18">
        <f t="shared" si="24"/>
        <v>0.51025618717393484</v>
      </c>
      <c r="L184" s="20">
        <f t="shared" si="25"/>
        <v>0.95979985179311988</v>
      </c>
      <c r="M184" s="51">
        <f>IF(AND((B184-$B$2)&gt;123,OR(((U183*R183/C183*C184)/(U183*S183/D183*D184))&lt;(4/6),((U183*R183/C183*C184)/(U183*S183/D183*D184))&gt;(6/4))),1,0)</f>
        <v>0</v>
      </c>
      <c r="N184" s="51">
        <f>IF(AND((B184-$B$2)&gt;123,OR(((U183*R183/C183*C184)/(U183*S183/D183*D184))&lt;(4/6),((U183*R183/C183*C184)/(U183*S183/D183*D184))&gt;(6/4))),COUNTIF($M$2:M184,1),0)</f>
        <v>0</v>
      </c>
      <c r="O184" s="51">
        <f>IF(OR((ROW(N184)-MATCH(MAX($N$2:N184),$N$2:N184,0))=1,(ROW(N184)-MATCH(MAX($N$2:N184),$N$2:N184,0))&gt;123),IF(OR(((U183*R183/C183*C184)/(U183*S183/D183*D184))&lt;(4/6),((U183*R183/C183*C184)/(U183*S183/D183*D184))&gt;(6/4)),1,0),0)</f>
        <v>0</v>
      </c>
      <c r="P184" s="47">
        <f>IF(O184=1,U183/2/C184,P183)</f>
        <v>4.3501846435871965</v>
      </c>
      <c r="Q184" s="47">
        <f>IF(O184=1,U183/2/D184,Q183)</f>
        <v>71.65890361877463</v>
      </c>
      <c r="R184" s="41">
        <f>P184*C184/U183</f>
        <v>0.4873212753252732</v>
      </c>
      <c r="S184" s="41">
        <f>Q184*D184/U183</f>
        <v>0.50773218438703527</v>
      </c>
      <c r="T184" s="41">
        <f t="shared" si="31"/>
        <v>0.95979985179311933</v>
      </c>
      <c r="U184" s="42">
        <f>P184*C184+Q184*D184</f>
        <v>20163.917934826266</v>
      </c>
      <c r="V184" s="25">
        <f>B184</f>
        <v>41190</v>
      </c>
      <c r="W184">
        <f>C184/C$2</f>
        <v>0.98751540509136904</v>
      </c>
      <c r="X184">
        <f>D184/D$2</f>
        <v>1.0288763883912575</v>
      </c>
      <c r="Y184">
        <f t="shared" si="32"/>
        <v>1.0081958967413134</v>
      </c>
      <c r="AA184" s="15">
        <f t="shared" si="33"/>
        <v>-1.0052740693190843E-2</v>
      </c>
      <c r="AB184" s="15">
        <f t="shared" si="34"/>
        <v>4.1788811881993126E-6</v>
      </c>
      <c r="AC184" s="15">
        <f t="shared" si="35"/>
        <v>-4.946540287691592E-3</v>
      </c>
    </row>
    <row r="185" spans="1:29" x14ac:dyDescent="0.4">
      <c r="A185" s="43">
        <f t="shared" si="26"/>
        <v>2012</v>
      </c>
      <c r="B185" s="53">
        <v>41191</v>
      </c>
      <c r="C185" s="45">
        <v>2320.1570000000002</v>
      </c>
      <c r="D185" s="45">
        <f>VLOOKUP(B185,'H11001.CSI  中证全债'!$A$2:$B$2792,2,0)</f>
        <v>143.5196</v>
      </c>
      <c r="E185" s="14">
        <f t="shared" si="27"/>
        <v>0</v>
      </c>
      <c r="F185" s="14">
        <f>IF(AND((B185-$B$2)&gt;123,OR(((G184*J184/C184*C185)/(G184*K184/D184*D185))&lt;(4/6),((G184*J184/C184*C185)/(G184*K184/D184*D185))&gt;(6/4))),COUNTIF($E$2:E185,1),0)</f>
        <v>0</v>
      </c>
      <c r="G185" s="21">
        <f t="shared" si="28"/>
        <v>20377.568535916434</v>
      </c>
      <c r="H185" s="12">
        <f t="shared" si="29"/>
        <v>4.3501846435871965</v>
      </c>
      <c r="I185" s="12">
        <f t="shared" si="30"/>
        <v>71.65890361877463</v>
      </c>
      <c r="J185" s="15">
        <f>IF(OR((ROW(F185)-MATCH(MAX($F$2:F185),$F$2:F185,0))=1,(ROW(F185)-MATCH(MAX($F$2:F185),$F$2:F185,0))&gt;123),IF(OR(((G184*J184/C184*C185)/(G184*K184/D184*D185))&lt;(4/6),((G184*J184/C184*C185)/(G184*K184/D184*D185))&gt;(6/4)),50%,((G184*J184/C184*C185)/((G184*K184/D184*D185)+(G184*J184/C184*C185)))),((G184*J184/C184*C185)/((G184*K184/D184*D185)+(G184*J184/C184*C185))))</f>
        <v>0.49530498863599731</v>
      </c>
      <c r="K185" s="18">
        <f t="shared" si="24"/>
        <v>0.50469501136400274</v>
      </c>
      <c r="L185" s="20">
        <f t="shared" si="25"/>
        <v>0.98139465911773593</v>
      </c>
      <c r="M185" s="51">
        <f>IF(AND((B185-$B$2)&gt;123,OR(((U184*R184/C184*C185)/(U184*S184/D184*D185))&lt;(4/6),((U184*R184/C184*C185)/(U184*S184/D184*D185))&gt;(6/4))),1,0)</f>
        <v>0</v>
      </c>
      <c r="N185" s="51">
        <f>IF(AND((B185-$B$2)&gt;123,OR(((U184*R184/C184*C185)/(U184*S184/D184*D185))&lt;(4/6),((U184*R184/C184*C185)/(U184*S184/D184*D185))&gt;(6/4))),COUNTIF($M$2:M185,1),0)</f>
        <v>0</v>
      </c>
      <c r="O185" s="51">
        <f>IF(OR((ROW(N185)-MATCH(MAX($N$2:N185),$N$2:N185,0))=1,(ROW(N185)-MATCH(MAX($N$2:N185),$N$2:N185,0))&gt;123),IF(OR(((U184*R184/C184*C185)/(U184*S184/D184*D185))&lt;(4/6),((U184*R184/C184*C185)/(U184*S184/D184*D185))&gt;(6/4)),1,0),0)</f>
        <v>0</v>
      </c>
      <c r="P185" s="47">
        <f>IF(O185=1,U184/2/C185,P184)</f>
        <v>4.3501846435871965</v>
      </c>
      <c r="Q185" s="47">
        <f>IF(O185=1,U184/2/D185,Q184)</f>
        <v>71.65890361877463</v>
      </c>
      <c r="R185" s="41">
        <f>P185*C185/U184</f>
        <v>0.50055308619754624</v>
      </c>
      <c r="S185" s="41">
        <f>Q185*D185/U184</f>
        <v>0.51004260268497759</v>
      </c>
      <c r="T185" s="41">
        <f t="shared" si="31"/>
        <v>0.9813946591177356</v>
      </c>
      <c r="U185" s="42">
        <f>P185*C185+Q185*D185</f>
        <v>20377.568535916427</v>
      </c>
      <c r="V185" s="25">
        <f>B185</f>
        <v>41191</v>
      </c>
      <c r="W185">
        <f>C185/C$2</f>
        <v>1.0093111352111341</v>
      </c>
      <c r="X185">
        <f>D185/D$2</f>
        <v>1.0284457183805087</v>
      </c>
      <c r="Y185">
        <f t="shared" si="32"/>
        <v>1.0188784267958213</v>
      </c>
      <c r="AA185" s="15">
        <f t="shared" si="33"/>
        <v>2.2071281123709152E-2</v>
      </c>
      <c r="AB185" s="15">
        <f t="shared" si="34"/>
        <v>-4.1858284980400562E-4</v>
      </c>
      <c r="AC185" s="15">
        <f t="shared" si="35"/>
        <v>1.0595688882523602E-2</v>
      </c>
    </row>
    <row r="186" spans="1:29" x14ac:dyDescent="0.4">
      <c r="A186" s="43">
        <f t="shared" si="26"/>
        <v>2012</v>
      </c>
      <c r="B186" s="53">
        <v>41192</v>
      </c>
      <c r="C186" s="45">
        <v>2324.1170000000002</v>
      </c>
      <c r="D186" s="45">
        <f>VLOOKUP(B186,'H11001.CSI  中证全债'!$A$2:$B$2792,2,0)</f>
        <v>143.52690000000001</v>
      </c>
      <c r="E186" s="14">
        <f t="shared" si="27"/>
        <v>0</v>
      </c>
      <c r="F186" s="14">
        <f>IF(AND((B186-$B$2)&gt;123,OR(((G185*J185/C185*C186)/(G185*K185/D185*D186))&lt;(4/6),((G185*J185/C185*C186)/(G185*K185/D185*D186))&gt;(6/4))),COUNTIF($E$2:E186,1),0)</f>
        <v>0</v>
      </c>
      <c r="G186" s="21">
        <f t="shared" si="28"/>
        <v>20395.318377101459</v>
      </c>
      <c r="H186" s="12">
        <f t="shared" si="29"/>
        <v>4.3501846435871965</v>
      </c>
      <c r="I186" s="12">
        <f t="shared" si="30"/>
        <v>71.65890361877463</v>
      </c>
      <c r="J186" s="15">
        <f>IF(OR((ROW(F186)-MATCH(MAX($F$2:F186),$F$2:F186,0))=1,(ROW(F186)-MATCH(MAX($F$2:F186),$F$2:F186,0))&gt;123),IF(OR(((G185*J185/C185*C186)/(G185*K185/D185*D186))&lt;(4/6),((G185*J185/C185*C186)/(G185*K185/D185*D186))&gt;(6/4)),50%,((G185*J185/C185*C186)/((G185*K185/D185*D186)+(G185*J185/C185*C186)))),((G185*J185/C185*C186)/((G185*K185/D185*D186)+(G185*J185/C185*C186))))</f>
        <v>0.49571857111341711</v>
      </c>
      <c r="K186" s="18">
        <f t="shared" si="24"/>
        <v>0.50428142888658289</v>
      </c>
      <c r="L186" s="20">
        <f t="shared" si="25"/>
        <v>0.98301968448040622</v>
      </c>
      <c r="M186" s="51">
        <f>IF(AND((B186-$B$2)&gt;123,OR(((U185*R185/C185*C186)/(U185*S185/D185*D186))&lt;(4/6),((U185*R185/C185*C186)/(U185*S185/D185*D186))&gt;(6/4))),1,0)</f>
        <v>0</v>
      </c>
      <c r="N186" s="51">
        <f>IF(AND((B186-$B$2)&gt;123,OR(((U185*R185/C185*C186)/(U185*S185/D185*D186))&lt;(4/6),((U185*R185/C185*C186)/(U185*S185/D185*D186))&gt;(6/4))),COUNTIF($M$2:M186,1),0)</f>
        <v>0</v>
      </c>
      <c r="O186" s="51">
        <f>IF(OR((ROW(N186)-MATCH(MAX($N$2:N186),$N$2:N186,0))=1,(ROW(N186)-MATCH(MAX($N$2:N186),$N$2:N186,0))&gt;123),IF(OR(((U185*R185/C185*C186)/(U185*S185/D185*D186))&lt;(4/6),((U185*R185/C185*C186)/(U185*S185/D185*D186))&gt;(6/4)),1,0),0)</f>
        <v>0</v>
      </c>
      <c r="P186" s="47">
        <f>IF(O186=1,U185/2/C186,P185)</f>
        <v>4.3501846435871965</v>
      </c>
      <c r="Q186" s="47">
        <f>IF(O186=1,U185/2/D186,Q185)</f>
        <v>71.65890361877463</v>
      </c>
      <c r="R186" s="41">
        <f>P186*C186/U185</f>
        <v>0.49615036580443816</v>
      </c>
      <c r="S186" s="41">
        <f>Q186*D186/U185</f>
        <v>0.50472068223810618</v>
      </c>
      <c r="T186" s="41">
        <f t="shared" si="31"/>
        <v>0.98301968448040555</v>
      </c>
      <c r="U186" s="42">
        <f>P186*C186+Q186*D186</f>
        <v>20395.318377101452</v>
      </c>
      <c r="V186" s="25">
        <f>B186</f>
        <v>41192</v>
      </c>
      <c r="W186">
        <f>C186/C$2</f>
        <v>1.0110338083299946</v>
      </c>
      <c r="X186">
        <f>D186/D$2</f>
        <v>1.0284980293801504</v>
      </c>
      <c r="Y186">
        <f t="shared" si="32"/>
        <v>1.0197659188550725</v>
      </c>
      <c r="AA186" s="15">
        <f t="shared" si="33"/>
        <v>1.7067810497306546E-3</v>
      </c>
      <c r="AB186" s="15">
        <f t="shared" si="34"/>
        <v>5.0864132843164711E-5</v>
      </c>
      <c r="AC186" s="15">
        <f t="shared" si="35"/>
        <v>8.7104804254445334E-4</v>
      </c>
    </row>
    <row r="187" spans="1:29" x14ac:dyDescent="0.4">
      <c r="A187" s="43">
        <f t="shared" si="26"/>
        <v>2012</v>
      </c>
      <c r="B187" s="53">
        <v>41193</v>
      </c>
      <c r="C187" s="45">
        <v>2302.5329999999999</v>
      </c>
      <c r="D187" s="45">
        <f>VLOOKUP(B187,'H11001.CSI  中证全债'!$A$2:$B$2792,2,0)</f>
        <v>143.62450000000001</v>
      </c>
      <c r="E187" s="14">
        <f t="shared" si="27"/>
        <v>0</v>
      </c>
      <c r="F187" s="14">
        <f>IF(AND((B187-$B$2)&gt;123,OR(((G186*J186/C186*C187)/(G186*K186/D186*D187))&lt;(4/6),((G186*J186/C186*C187)/(G186*K186/D186*D187))&gt;(6/4))),COUNTIF($E$2:E187,1),0)</f>
        <v>0</v>
      </c>
      <c r="G187" s="21">
        <f t="shared" si="28"/>
        <v>20308.417900747463</v>
      </c>
      <c r="H187" s="12">
        <f t="shared" si="29"/>
        <v>4.3501846435871965</v>
      </c>
      <c r="I187" s="12">
        <f t="shared" si="30"/>
        <v>71.65890361877463</v>
      </c>
      <c r="J187" s="15">
        <f>IF(OR((ROW(F187)-MATCH(MAX($F$2:F187),$F$2:F187,0))=1,(ROW(F187)-MATCH(MAX($F$2:F187),$F$2:F187,0))&gt;123),IF(OR(((G186*J186/C186*C187)/(G186*K186/D186*D187))&lt;(4/6),((G186*J186/C186*C187)/(G186*K186/D186*D187))&gt;(6/4)),50%,((G186*J186/C186*C187)/((G186*K186/D186*D187)+(G186*J186/C186*C187)))),((G186*J186/C186*C187)/((G186*K186/D186*D187)+(G186*J186/C186*C187))))</f>
        <v>0.49321634737406611</v>
      </c>
      <c r="K187" s="18">
        <f t="shared" si="24"/>
        <v>0.50678365262593394</v>
      </c>
      <c r="L187" s="20">
        <f t="shared" si="25"/>
        <v>0.97322860518178134</v>
      </c>
      <c r="M187" s="51">
        <f>IF(AND((B187-$B$2)&gt;123,OR(((U186*R186/C186*C187)/(U186*S186/D186*D187))&lt;(4/6),((U186*R186/C186*C187)/(U186*S186/D186*D187))&gt;(6/4))),1,0)</f>
        <v>0</v>
      </c>
      <c r="N187" s="51">
        <f>IF(AND((B187-$B$2)&gt;123,OR(((U186*R186/C186*C187)/(U186*S186/D186*D187))&lt;(4/6),((U186*R186/C186*C187)/(U186*S186/D186*D187))&gt;(6/4))),COUNTIF($M$2:M187,1),0)</f>
        <v>0</v>
      </c>
      <c r="O187" s="51">
        <f>IF(OR((ROW(N187)-MATCH(MAX($N$2:N187),$N$2:N187,0))=1,(ROW(N187)-MATCH(MAX($N$2:N187),$N$2:N187,0))&gt;123),IF(OR(((U186*R186/C186*C187)/(U186*S186/D186*D187))&lt;(4/6),((U186*R186/C186*C187)/(U186*S186/D186*D187))&gt;(6/4)),1,0),0)</f>
        <v>0</v>
      </c>
      <c r="P187" s="47">
        <f>IF(O187=1,U186/2/C187,P186)</f>
        <v>4.3501846435871965</v>
      </c>
      <c r="Q187" s="47">
        <f>IF(O187=1,U186/2/D187,Q186)</f>
        <v>71.65890361877463</v>
      </c>
      <c r="R187" s="41">
        <f>P187*C187/U186</f>
        <v>0.49111484865068716</v>
      </c>
      <c r="S187" s="41">
        <f>Q187*D187/U186</f>
        <v>0.50462434625927988</v>
      </c>
      <c r="T187" s="41">
        <f t="shared" si="31"/>
        <v>0.97322860518178123</v>
      </c>
      <c r="U187" s="42">
        <f>P187*C187+Q187*D187</f>
        <v>20308.417900747456</v>
      </c>
      <c r="V187" s="25">
        <f>B187</f>
        <v>41193</v>
      </c>
      <c r="W187">
        <f>C187/C$2</f>
        <v>1.0016443697952759</v>
      </c>
      <c r="X187">
        <f>D187/D$2</f>
        <v>1.0291974202794698</v>
      </c>
      <c r="Y187">
        <f t="shared" si="32"/>
        <v>1.0154208950373729</v>
      </c>
      <c r="AA187" s="15">
        <f t="shared" si="33"/>
        <v>-9.2869679108238401E-3</v>
      </c>
      <c r="AB187" s="15">
        <f t="shared" si="34"/>
        <v>6.800119002083882E-4</v>
      </c>
      <c r="AC187" s="15">
        <f t="shared" si="35"/>
        <v>-4.2608050900327932E-3</v>
      </c>
    </row>
    <row r="188" spans="1:29" x14ac:dyDescent="0.4">
      <c r="A188" s="43">
        <f t="shared" si="26"/>
        <v>2012</v>
      </c>
      <c r="B188" s="53">
        <v>41194</v>
      </c>
      <c r="C188" s="45">
        <v>2304.5309999999999</v>
      </c>
      <c r="D188" s="45">
        <f>VLOOKUP(B188,'H11001.CSI  中证全债'!$A$2:$B$2792,2,0)</f>
        <v>143.72409999999999</v>
      </c>
      <c r="E188" s="14">
        <f t="shared" si="27"/>
        <v>0</v>
      </c>
      <c r="F188" s="14">
        <f>IF(AND((B188-$B$2)&gt;123,OR(((G187*J187/C187*C188)/(G187*K187/D187*D188))&lt;(4/6),((G187*J187/C187*C188)/(G187*K187/D187*D188))&gt;(6/4))),COUNTIF($E$2:E188,1),0)</f>
        <v>0</v>
      </c>
      <c r="G188" s="21">
        <f t="shared" si="28"/>
        <v>20324.246796465781</v>
      </c>
      <c r="H188" s="12">
        <f t="shared" si="29"/>
        <v>4.3501846435871965</v>
      </c>
      <c r="I188" s="12">
        <f t="shared" si="30"/>
        <v>71.65890361877463</v>
      </c>
      <c r="J188" s="15">
        <f>IF(OR((ROW(F188)-MATCH(MAX($F$2:F188),$F$2:F188,0))=1,(ROW(F188)-MATCH(MAX($F$2:F188),$F$2:F188,0))&gt;123),IF(OR(((G187*J187/C187*C188)/(G187*K187/D187*D188))&lt;(4/6),((G187*J187/C187*C188)/(G187*K187/D187*D188))&gt;(6/4)),50%,((G187*J187/C187*C188)/((G187*K187/D187*D188)+(G187*J187/C187*C188)))),((G187*J187/C187*C188)/((G187*K187/D187*D188)+(G187*J187/C187*C188))))</f>
        <v>0.49325987168262192</v>
      </c>
      <c r="K188" s="18">
        <f t="shared" si="24"/>
        <v>0.50674012831737802</v>
      </c>
      <c r="L188" s="20">
        <f t="shared" si="25"/>
        <v>0.97339808734011835</v>
      </c>
      <c r="M188" s="51">
        <f>IF(AND((B188-$B$2)&gt;123,OR(((U187*R187/C187*C188)/(U187*S187/D187*D188))&lt;(4/6),((U187*R187/C187*C188)/(U187*S187/D187*D188))&gt;(6/4))),1,0)</f>
        <v>0</v>
      </c>
      <c r="N188" s="51">
        <f>IF(AND((B188-$B$2)&gt;123,OR(((U187*R187/C187*C188)/(U187*S187/D187*D188))&lt;(4/6),((U187*R187/C187*C188)/(U187*S187/D187*D188))&gt;(6/4))),COUNTIF($M$2:M188,1),0)</f>
        <v>0</v>
      </c>
      <c r="O188" s="51">
        <f>IF(OR((ROW(N188)-MATCH(MAX($N$2:N188),$N$2:N188,0))=1,(ROW(N188)-MATCH(MAX($N$2:N188),$N$2:N188,0))&gt;123),IF(OR(((U187*R187/C187*C188)/(U187*S187/D187*D188))&lt;(4/6),((U187*R187/C187*C188)/(U187*S187/D187*D188))&gt;(6/4)),1,0),0)</f>
        <v>0</v>
      </c>
      <c r="P188" s="47">
        <f>IF(O188=1,U187/2/C188,P187)</f>
        <v>4.3501846435871965</v>
      </c>
      <c r="Q188" s="47">
        <f>IF(O188=1,U187/2/D188,Q187)</f>
        <v>71.65890361877463</v>
      </c>
      <c r="R188" s="41">
        <f>P188*C188/U187</f>
        <v>0.49364433093045951</v>
      </c>
      <c r="S188" s="41">
        <f>Q188*D188/U187</f>
        <v>0.50713509441895355</v>
      </c>
      <c r="T188" s="41">
        <f t="shared" si="31"/>
        <v>0.9733980873401179</v>
      </c>
      <c r="U188" s="42">
        <f>P188*C188+Q188*D188</f>
        <v>20324.24679646577</v>
      </c>
      <c r="V188" s="25">
        <f>B188</f>
        <v>41194</v>
      </c>
      <c r="W188">
        <f>C188/C$2</f>
        <v>1.0025135366870646</v>
      </c>
      <c r="X188">
        <f>D188/D$2</f>
        <v>1.0299111429595127</v>
      </c>
      <c r="Y188">
        <f t="shared" si="32"/>
        <v>1.0162123398232885</v>
      </c>
      <c r="AA188" s="15">
        <f t="shared" si="33"/>
        <v>8.6774000633216275E-4</v>
      </c>
      <c r="AB188" s="15">
        <f t="shared" si="34"/>
        <v>6.9347499904259813E-4</v>
      </c>
      <c r="AC188" s="15">
        <f t="shared" si="35"/>
        <v>7.7942534941288777E-4</v>
      </c>
    </row>
    <row r="189" spans="1:29" x14ac:dyDescent="0.4">
      <c r="A189" s="43">
        <f t="shared" si="26"/>
        <v>2012</v>
      </c>
      <c r="B189" s="53">
        <v>41197</v>
      </c>
      <c r="C189" s="45">
        <v>2294.857</v>
      </c>
      <c r="D189" s="45">
        <f>VLOOKUP(B189,'H11001.CSI  中证全债'!$A$2:$B$2792,2,0)</f>
        <v>143.864</v>
      </c>
      <c r="E189" s="14">
        <f t="shared" si="27"/>
        <v>0</v>
      </c>
      <c r="F189" s="14">
        <f>IF(AND((B189-$B$2)&gt;123,OR(((G188*J188/C188*C189)/(G188*K188/D188*D189))&lt;(4/6),((G188*J188/C188*C189)/(G188*K188/D188*D189))&gt;(6/4))),COUNTIF($E$2:E189,1),0)</f>
        <v>0</v>
      </c>
      <c r="G189" s="21">
        <f t="shared" si="28"/>
        <v>20292.188190839985</v>
      </c>
      <c r="H189" s="12">
        <f t="shared" si="29"/>
        <v>4.3501846435871965</v>
      </c>
      <c r="I189" s="12">
        <f t="shared" si="30"/>
        <v>71.65890361877463</v>
      </c>
      <c r="J189" s="15">
        <f>IF(OR((ROW(F189)-MATCH(MAX($F$2:F189),$F$2:F189,0))=1,(ROW(F189)-MATCH(MAX($F$2:F189),$F$2:F189,0))&gt;123),IF(OR(((G188*J188/C188*C189)/(G188*K188/D188*D189))&lt;(4/6),((G188*J188/C188*C189)/(G188*K188/D188*D189))&gt;(6/4)),50%,((G188*J188/C188*C189)/((G188*K188/D188*D189)+(G188*J188/C188*C189)))),((G188*J188/C188*C189)/((G188*K188/D188*D189)+(G188*J188/C188*C189))))</f>
        <v>0.49196526203788105</v>
      </c>
      <c r="K189" s="18">
        <f t="shared" si="24"/>
        <v>0.50803473796211895</v>
      </c>
      <c r="L189" s="20">
        <f t="shared" si="25"/>
        <v>0.96836933633968136</v>
      </c>
      <c r="M189" s="51">
        <f>IF(AND((B189-$B$2)&gt;123,OR(((U188*R188/C188*C189)/(U188*S188/D188*D189))&lt;(4/6),((U188*R188/C188*C189)/(U188*S188/D188*D189))&gt;(6/4))),1,0)</f>
        <v>0</v>
      </c>
      <c r="N189" s="51">
        <f>IF(AND((B189-$B$2)&gt;123,OR(((U188*R188/C188*C189)/(U188*S188/D188*D189))&lt;(4/6),((U188*R188/C188*C189)/(U188*S188/D188*D189))&gt;(6/4))),COUNTIF($M$2:M189,1),0)</f>
        <v>0</v>
      </c>
      <c r="O189" s="51">
        <f>IF(OR((ROW(N189)-MATCH(MAX($N$2:N189),$N$2:N189,0))=1,(ROW(N189)-MATCH(MAX($N$2:N189),$N$2:N189,0))&gt;123),IF(OR(((U188*R188/C188*C189)/(U188*S188/D188*D189))&lt;(4/6),((U188*R188/C188*C189)/(U188*S188/D188*D189))&gt;(6/4)),1,0),0)</f>
        <v>0</v>
      </c>
      <c r="P189" s="47">
        <f>IF(O189=1,U188/2/C189,P188)</f>
        <v>4.3501846435871965</v>
      </c>
      <c r="Q189" s="47">
        <f>IF(O189=1,U188/2/D189,Q188)</f>
        <v>71.65890361877463</v>
      </c>
      <c r="R189" s="41">
        <f>P189*C189/U188</f>
        <v>0.49118925688132065</v>
      </c>
      <c r="S189" s="41">
        <f>Q189*D189/U188</f>
        <v>0.50723338549520436</v>
      </c>
      <c r="T189" s="41">
        <f t="shared" si="31"/>
        <v>0.96836933633968103</v>
      </c>
      <c r="U189" s="42">
        <f>P189*C189+Q189*D189</f>
        <v>20292.188190839977</v>
      </c>
      <c r="V189" s="25">
        <f>B189</f>
        <v>41197</v>
      </c>
      <c r="W189">
        <f>C189/C$2</f>
        <v>0.99830516806285829</v>
      </c>
      <c r="X189">
        <f>D189/D$2</f>
        <v>1.0309136510211394</v>
      </c>
      <c r="Y189">
        <f t="shared" si="32"/>
        <v>1.0146094095419989</v>
      </c>
      <c r="AA189" s="15">
        <f t="shared" si="33"/>
        <v>-4.1978172565263483E-3</v>
      </c>
      <c r="AB189" s="15">
        <f t="shared" si="34"/>
        <v>9.7339277128893897E-4</v>
      </c>
      <c r="AC189" s="15">
        <f t="shared" si="35"/>
        <v>-1.5773576234749953E-3</v>
      </c>
    </row>
    <row r="190" spans="1:29" x14ac:dyDescent="0.4">
      <c r="A190" s="43">
        <f t="shared" si="26"/>
        <v>2012</v>
      </c>
      <c r="B190" s="53">
        <v>41198</v>
      </c>
      <c r="C190" s="45">
        <v>2298.1619999999998</v>
      </c>
      <c r="D190" s="45">
        <f>VLOOKUP(B190,'H11001.CSI  中证全债'!$A$2:$B$2792,2,0)</f>
        <v>143.88130000000001</v>
      </c>
      <c r="E190" s="14">
        <f t="shared" si="27"/>
        <v>0</v>
      </c>
      <c r="F190" s="14">
        <f>IF(AND((B190-$B$2)&gt;123,OR(((G189*J189/C189*C190)/(G189*K189/D189*D190))&lt;(4/6),((G189*J189/C189*C190)/(G189*K189/D189*D190))&gt;(6/4))),COUNTIF($E$2:E190,1),0)</f>
        <v>0</v>
      </c>
      <c r="G190" s="21">
        <f t="shared" si="28"/>
        <v>20307.805250119643</v>
      </c>
      <c r="H190" s="12">
        <f t="shared" si="29"/>
        <v>4.3501846435871965</v>
      </c>
      <c r="I190" s="12">
        <f t="shared" si="30"/>
        <v>71.65890361877463</v>
      </c>
      <c r="J190" s="15">
        <f>IF(OR((ROW(F190)-MATCH(MAX($F$2:F190),$F$2:F190,0))=1,(ROW(F190)-MATCH(MAX($F$2:F190),$F$2:F190,0))&gt;123),IF(OR(((G189*J189/C189*C190)/(G189*K189/D189*D190))&lt;(4/6),((G189*J189/C189*C190)/(G189*K189/D189*D190))&gt;(6/4)),50%,((G189*J189/C189*C190)/((G189*K189/D189*D190)+(G189*J189/C189*C190)))),((G189*J189/C189*C190)/((G189*K189/D189*D190)+(G189*J189/C189*C190))))</f>
        <v>0.49229490423721411</v>
      </c>
      <c r="K190" s="18">
        <f t="shared" si="24"/>
        <v>0.50770509576278589</v>
      </c>
      <c r="L190" s="20">
        <f t="shared" si="25"/>
        <v>0.96964735699093352</v>
      </c>
      <c r="M190" s="51">
        <f>IF(AND((B190-$B$2)&gt;123,OR(((U189*R189/C189*C190)/(U189*S189/D189*D190))&lt;(4/6),((U189*R189/C189*C190)/(U189*S189/D189*D190))&gt;(6/4))),1,0)</f>
        <v>0</v>
      </c>
      <c r="N190" s="51">
        <f>IF(AND((B190-$B$2)&gt;123,OR(((U189*R189/C189*C190)/(U189*S189/D189*D190))&lt;(4/6),((U189*R189/C189*C190)/(U189*S189/D189*D190))&gt;(6/4))),COUNTIF($M$2:M190,1),0)</f>
        <v>0</v>
      </c>
      <c r="O190" s="51">
        <f>IF(OR((ROW(N190)-MATCH(MAX($N$2:N190),$N$2:N190,0))=1,(ROW(N190)-MATCH(MAX($N$2:N190),$N$2:N190,0))&gt;123),IF(OR(((U189*R189/C189*C190)/(U189*S189/D189*D190))&lt;(4/6),((U189*R189/C189*C190)/(U189*S189/D189*D190))&gt;(6/4)),1,0),0)</f>
        <v>0</v>
      </c>
      <c r="P190" s="47">
        <f>IF(O190=1,U189/2/C190,P189)</f>
        <v>4.3501846435871965</v>
      </c>
      <c r="Q190" s="47">
        <f>IF(O190=1,U189/2/D190,Q189)</f>
        <v>71.65890361877463</v>
      </c>
      <c r="R190" s="41">
        <f>P190*C190/U189</f>
        <v>0.49267377903525161</v>
      </c>
      <c r="S190" s="41">
        <f>Q190*D190/U189</f>
        <v>0.50809583038945838</v>
      </c>
      <c r="T190" s="41">
        <f t="shared" si="31"/>
        <v>0.96964735699093285</v>
      </c>
      <c r="U190" s="42">
        <f>P190*C190+Q190*D190</f>
        <v>20307.805250119636</v>
      </c>
      <c r="V190" s="25">
        <f>B190</f>
        <v>41198</v>
      </c>
      <c r="W190">
        <f>C190/C$2</f>
        <v>0.99974290408756383</v>
      </c>
      <c r="X190">
        <f>D190/D$2</f>
        <v>1.0310376209243999</v>
      </c>
      <c r="Y190">
        <f t="shared" si="32"/>
        <v>1.0153902625059819</v>
      </c>
      <c r="AA190" s="15">
        <f t="shared" si="33"/>
        <v>1.4401768824809924E-3</v>
      </c>
      <c r="AB190" s="15">
        <f t="shared" si="34"/>
        <v>1.2025246065716644E-4</v>
      </c>
      <c r="AC190" s="15">
        <f t="shared" si="35"/>
        <v>7.6960942471004934E-4</v>
      </c>
    </row>
    <row r="191" spans="1:29" x14ac:dyDescent="0.4">
      <c r="A191" s="43">
        <f t="shared" si="26"/>
        <v>2012</v>
      </c>
      <c r="B191" s="53">
        <v>41199</v>
      </c>
      <c r="C191" s="45">
        <v>2300.8029999999999</v>
      </c>
      <c r="D191" s="45">
        <f>VLOOKUP(B191,'H11001.CSI  中证全债'!$A$2:$B$2792,2,0)</f>
        <v>143.8227</v>
      </c>
      <c r="E191" s="14">
        <f t="shared" si="27"/>
        <v>0</v>
      </c>
      <c r="F191" s="14">
        <f>IF(AND((B191-$B$2)&gt;123,OR(((G190*J190/C190*C191)/(G190*K190/D190*D191))&lt;(4/6),((G190*J190/C190*C191)/(G190*K190/D190*D191))&gt;(6/4))),COUNTIF($E$2:E191,1),0)</f>
        <v>0</v>
      </c>
      <c r="G191" s="21">
        <f t="shared" si="28"/>
        <v>20315.094876011295</v>
      </c>
      <c r="H191" s="12">
        <f t="shared" si="29"/>
        <v>4.3501846435871965</v>
      </c>
      <c r="I191" s="12">
        <f t="shared" si="30"/>
        <v>71.65890361877463</v>
      </c>
      <c r="J191" s="15">
        <f>IF(OR((ROW(F191)-MATCH(MAX($F$2:F191),$F$2:F191,0))=1,(ROW(F191)-MATCH(MAX($F$2:F191),$F$2:F191,0))&gt;123),IF(OR(((G190*J190/C190*C191)/(G190*K190/D190*D191))&lt;(4/6),((G190*J190/C190*C191)/(G190*K190/D190*D191))&gt;(6/4)),50%,((G190*J190/C190*C191)/((G190*K190/D190*D191)+(G190*J190/C190*C191)))),((G190*J190/C190*C191)/((G190*K190/D190*D191)+(G190*J190/C190*C191))))</f>
        <v>0.49268378708574007</v>
      </c>
      <c r="K191" s="18">
        <f t="shared" si="24"/>
        <v>0.50731621291425988</v>
      </c>
      <c r="L191" s="20">
        <f t="shared" si="25"/>
        <v>0.97115718864085898</v>
      </c>
      <c r="M191" s="51">
        <f>IF(AND((B191-$B$2)&gt;123,OR(((U190*R190/C190*C191)/(U190*S190/D190*D191))&lt;(4/6),((U190*R190/C190*C191)/(U190*S190/D190*D191))&gt;(6/4))),1,0)</f>
        <v>0</v>
      </c>
      <c r="N191" s="51">
        <f>IF(AND((B191-$B$2)&gt;123,OR(((U190*R190/C190*C191)/(U190*S190/D190*D191))&lt;(4/6),((U190*R190/C190*C191)/(U190*S190/D190*D191))&gt;(6/4))),COUNTIF($M$2:M191,1),0)</f>
        <v>0</v>
      </c>
      <c r="O191" s="51">
        <f>IF(OR((ROW(N191)-MATCH(MAX($N$2:N191),$N$2:N191,0))=1,(ROW(N191)-MATCH(MAX($N$2:N191),$N$2:N191,0))&gt;123),IF(OR(((U190*R190/C190*C191)/(U190*S190/D190*D191))&lt;(4/6),((U190*R190/C190*C191)/(U190*S190/D190*D191))&gt;(6/4)),1,0),0)</f>
        <v>0</v>
      </c>
      <c r="P191" s="47">
        <f>IF(O191=1,U190/2/C191,P190)</f>
        <v>4.3501846435871965</v>
      </c>
      <c r="Q191" s="47">
        <f>IF(O191=1,U190/2/D191,Q190)</f>
        <v>71.65890361877463</v>
      </c>
      <c r="R191" s="41">
        <f>P191*C191/U190</f>
        <v>0.49286063930814922</v>
      </c>
      <c r="S191" s="41">
        <f>Q191*D191/U190</f>
        <v>0.50749831754621644</v>
      </c>
      <c r="T191" s="41">
        <f t="shared" si="31"/>
        <v>0.97115718864085854</v>
      </c>
      <c r="U191" s="42">
        <f>P191*C191+Q191*D191</f>
        <v>20315.094876011288</v>
      </c>
      <c r="V191" s="25">
        <f>B191</f>
        <v>41199</v>
      </c>
      <c r="W191">
        <f>C191/C$2</f>
        <v>1.0008917878519352</v>
      </c>
      <c r="X191">
        <f>D191/D$2</f>
        <v>1.0306176997491938</v>
      </c>
      <c r="Y191">
        <f t="shared" si="32"/>
        <v>1.0157547438005643</v>
      </c>
      <c r="AA191" s="15">
        <f t="shared" si="33"/>
        <v>1.1491792136497647E-3</v>
      </c>
      <c r="AB191" s="15">
        <f t="shared" si="34"/>
        <v>-4.0728016774937981E-4</v>
      </c>
      <c r="AC191" s="15">
        <f t="shared" si="35"/>
        <v>3.5895685436537761E-4</v>
      </c>
    </row>
    <row r="192" spans="1:29" x14ac:dyDescent="0.4">
      <c r="A192" s="43">
        <f t="shared" si="26"/>
        <v>2012</v>
      </c>
      <c r="B192" s="53">
        <v>41200</v>
      </c>
      <c r="C192" s="45">
        <v>2336.0770000000002</v>
      </c>
      <c r="D192" s="45">
        <f>VLOOKUP(B192,'H11001.CSI  中证全债'!$A$2:$B$2792,2,0)</f>
        <v>143.78440000000001</v>
      </c>
      <c r="E192" s="14">
        <f t="shared" si="27"/>
        <v>0</v>
      </c>
      <c r="F192" s="14">
        <f>IF(AND((B192-$B$2)&gt;123,OR(((G191*J191/C191*C192)/(G191*K191/D191*D192))&lt;(4/6),((G191*J191/C191*C192)/(G191*K191/D191*D192))&gt;(6/4))),COUNTIF($E$2:E192,1),0)</f>
        <v>0</v>
      </c>
      <c r="G192" s="21">
        <f t="shared" si="28"/>
        <v>20465.798753120591</v>
      </c>
      <c r="H192" s="12">
        <f t="shared" si="29"/>
        <v>4.3501846435871965</v>
      </c>
      <c r="I192" s="12">
        <f t="shared" si="30"/>
        <v>71.65890361877463</v>
      </c>
      <c r="J192" s="15">
        <f>IF(OR((ROW(F192)-MATCH(MAX($F$2:F192),$F$2:F192,0))=1,(ROW(F192)-MATCH(MAX($F$2:F192),$F$2:F192,0))&gt;123),IF(OR(((G191*J191/C191*C192)/(G191*K191/D191*D192))&lt;(4/6),((G191*J191/C191*C192)/(G191*K191/D191*D192))&gt;(6/4)),50%,((G191*J191/C191*C192)/((G191*K191/D191*D192)+(G191*J191/C191*C192)))),((G191*J191/C191*C192)/((G191*K191/D191*D192)+(G191*J191/C191*C192))))</f>
        <v>0.49655361191742947</v>
      </c>
      <c r="K192" s="18">
        <f t="shared" si="24"/>
        <v>0.50344638808257058</v>
      </c>
      <c r="L192" s="20">
        <f t="shared" si="25"/>
        <v>0.98630881792320924</v>
      </c>
      <c r="M192" s="51">
        <f>IF(AND((B192-$B$2)&gt;123,OR(((U191*R191/C191*C192)/(U191*S191/D191*D192))&lt;(4/6),((U191*R191/C191*C192)/(U191*S191/D191*D192))&gt;(6/4))),1,0)</f>
        <v>0</v>
      </c>
      <c r="N192" s="51">
        <f>IF(AND((B192-$B$2)&gt;123,OR(((U191*R191/C191*C192)/(U191*S191/D191*D192))&lt;(4/6),((U191*R191/C191*C192)/(U191*S191/D191*D192))&gt;(6/4))),COUNTIF($M$2:M192,1),0)</f>
        <v>0</v>
      </c>
      <c r="O192" s="51">
        <f>IF(OR((ROW(N192)-MATCH(MAX($N$2:N192),$N$2:N192,0))=1,(ROW(N192)-MATCH(MAX($N$2:N192),$N$2:N192,0))&gt;123),IF(OR(((U191*R191/C191*C192)/(U191*S191/D191*D192))&lt;(4/6),((U191*R191/C191*C192)/(U191*S191/D191*D192))&gt;(6/4)),1,0),0)</f>
        <v>0</v>
      </c>
      <c r="P192" s="47">
        <f>IF(O192=1,U191/2/C192,P191)</f>
        <v>4.3501846435871965</v>
      </c>
      <c r="Q192" s="47">
        <f>IF(O192=1,U191/2/D192,Q191)</f>
        <v>71.65890361877463</v>
      </c>
      <c r="R192" s="41">
        <f>P192*C192/U191</f>
        <v>0.50023720556861861</v>
      </c>
      <c r="S192" s="41">
        <f>Q192*D192/U191</f>
        <v>0.5071811145538857</v>
      </c>
      <c r="T192" s="41">
        <f t="shared" si="31"/>
        <v>0.9863088179232089</v>
      </c>
      <c r="U192" s="42">
        <f>P192*C192+Q192*D192</f>
        <v>20465.798753120587</v>
      </c>
      <c r="V192" s="25">
        <f>B192</f>
        <v>41200</v>
      </c>
      <c r="W192">
        <f>C192/C$2</f>
        <v>1.0162366291637248</v>
      </c>
      <c r="X192">
        <f>D192/D$2</f>
        <v>1.0303432461483339</v>
      </c>
      <c r="Y192">
        <f t="shared" si="32"/>
        <v>1.0232899376560294</v>
      </c>
      <c r="AA192" s="15">
        <f t="shared" si="33"/>
        <v>1.5331169161375557E-2</v>
      </c>
      <c r="AB192" s="15">
        <f t="shared" si="34"/>
        <v>-2.6630010422545869E-4</v>
      </c>
      <c r="AC192" s="15">
        <f t="shared" si="35"/>
        <v>7.4183201225044293E-3</v>
      </c>
    </row>
    <row r="193" spans="1:29" x14ac:dyDescent="0.4">
      <c r="A193" s="43">
        <f t="shared" si="26"/>
        <v>2012</v>
      </c>
      <c r="B193" s="53">
        <v>41201</v>
      </c>
      <c r="C193" s="45">
        <v>2332.4699999999998</v>
      </c>
      <c r="D193" s="45">
        <f>VLOOKUP(B193,'H11001.CSI  中证全债'!$A$2:$B$2792,2,0)</f>
        <v>143.81469999999999</v>
      </c>
      <c r="E193" s="14">
        <f t="shared" si="27"/>
        <v>0</v>
      </c>
      <c r="F193" s="14">
        <f>IF(AND((B193-$B$2)&gt;123,OR(((G192*J192/C192*C193)/(G192*K192/D192*D193))&lt;(4/6),((G192*J192/C192*C193)/(G192*K192/D192*D193))&gt;(6/4))),COUNTIF($E$2:E193,1),0)</f>
        <v>0</v>
      </c>
      <c r="G193" s="21">
        <f t="shared" si="28"/>
        <v>20452.278901890822</v>
      </c>
      <c r="H193" s="12">
        <f t="shared" si="29"/>
        <v>4.3501846435871965</v>
      </c>
      <c r="I193" s="12">
        <f t="shared" si="30"/>
        <v>71.65890361877463</v>
      </c>
      <c r="J193" s="15">
        <f>IF(OR((ROW(F193)-MATCH(MAX($F$2:F193),$F$2:F193,0))=1,(ROW(F193)-MATCH(MAX($F$2:F193),$F$2:F193,0))&gt;123),IF(OR(((G192*J192/C192*C193)/(G192*K192/D192*D193))&lt;(4/6),((G192*J192/C192*C193)/(G192*K192/D192*D193))&gt;(6/4)),50%,((G192*J192/C192*C193)/((G192*K192/D192*D193)+(G192*J192/C192*C193)))),((G192*J192/C192*C193)/((G192*K192/D192*D193)+(G192*J192/C192*C193))))</f>
        <v>0.49611464934060567</v>
      </c>
      <c r="K193" s="18">
        <f t="shared" si="24"/>
        <v>0.50388535065939433</v>
      </c>
      <c r="L193" s="20">
        <f t="shared" si="25"/>
        <v>0.98457843374763776</v>
      </c>
      <c r="M193" s="51">
        <f>IF(AND((B193-$B$2)&gt;123,OR(((U192*R192/C192*C193)/(U192*S192/D192*D193))&lt;(4/6),((U192*R192/C192*C193)/(U192*S192/D192*D193))&gt;(6/4))),1,0)</f>
        <v>0</v>
      </c>
      <c r="N193" s="51">
        <f>IF(AND((B193-$B$2)&gt;123,OR(((U192*R192/C192*C193)/(U192*S192/D192*D193))&lt;(4/6),((U192*R192/C192*C193)/(U192*S192/D192*D193))&gt;(6/4))),COUNTIF($M$2:M193,1),0)</f>
        <v>0</v>
      </c>
      <c r="O193" s="51">
        <f>IF(OR((ROW(N193)-MATCH(MAX($N$2:N193),$N$2:N193,0))=1,(ROW(N193)-MATCH(MAX($N$2:N193),$N$2:N193,0))&gt;123),IF(OR(((U192*R192/C192*C193)/(U192*S192/D192*D193))&lt;(4/6),((U192*R192/C192*C193)/(U192*S192/D192*D193))&gt;(6/4)),1,0),0)</f>
        <v>0</v>
      </c>
      <c r="P193" s="47">
        <f>IF(O193=1,U192/2/C193,P192)</f>
        <v>4.3501846435871965</v>
      </c>
      <c r="Q193" s="47">
        <f>IF(O193=1,U192/2/D193,Q192)</f>
        <v>71.65890361877463</v>
      </c>
      <c r="R193" s="41">
        <f>P193*C193/U192</f>
        <v>0.49578691249862317</v>
      </c>
      <c r="S193" s="41">
        <f>Q193*D193/U192</f>
        <v>0.50355248043722733</v>
      </c>
      <c r="T193" s="41">
        <f t="shared" si="31"/>
        <v>0.98457843374763754</v>
      </c>
      <c r="U193" s="42">
        <f>P193*C193+Q193*D193</f>
        <v>20452.278901890815</v>
      </c>
      <c r="V193" s="25">
        <f>B193</f>
        <v>41201</v>
      </c>
      <c r="W193">
        <f>C193/C$2</f>
        <v>1.0146675175627828</v>
      </c>
      <c r="X193">
        <f>D193/D$2</f>
        <v>1.0305603726262986</v>
      </c>
      <c r="Y193">
        <f t="shared" si="32"/>
        <v>1.0226139450945408</v>
      </c>
      <c r="AA193" s="15">
        <f t="shared" si="33"/>
        <v>-1.5440415705476607E-3</v>
      </c>
      <c r="AB193" s="15">
        <f t="shared" si="34"/>
        <v>2.1073217956857349E-4</v>
      </c>
      <c r="AC193" s="15">
        <f t="shared" si="35"/>
        <v>-6.6060706414938775E-4</v>
      </c>
    </row>
    <row r="194" spans="1:29" x14ac:dyDescent="0.4">
      <c r="A194" s="43">
        <f t="shared" si="26"/>
        <v>2012</v>
      </c>
      <c r="B194" s="53">
        <v>41204</v>
      </c>
      <c r="C194" s="45">
        <v>2341.5920000000001</v>
      </c>
      <c r="D194" s="45">
        <f>VLOOKUP(B194,'H11001.CSI  中证全债'!$A$2:$B$2792,2,0)</f>
        <v>143.7801</v>
      </c>
      <c r="E194" s="14">
        <f t="shared" si="27"/>
        <v>0</v>
      </c>
      <c r="F194" s="14">
        <f>IF(AND((B194-$B$2)&gt;123,OR(((G193*J193/C193*C194)/(G193*K193/D193*D194))&lt;(4/6),((G193*J193/C193*C194)/(G193*K193/D193*D194))&gt;(6/4))),COUNTIF($E$2:E194,1),0)</f>
        <v>0</v>
      </c>
      <c r="G194" s="21">
        <f t="shared" si="28"/>
        <v>20489.481888144415</v>
      </c>
      <c r="H194" s="12">
        <f t="shared" si="29"/>
        <v>4.3501846435871965</v>
      </c>
      <c r="I194" s="12">
        <f t="shared" si="30"/>
        <v>71.65890361877463</v>
      </c>
      <c r="J194" s="15">
        <f>IF(OR((ROW(F194)-MATCH(MAX($F$2:F194),$F$2:F194,0))=1,(ROW(F194)-MATCH(MAX($F$2:F194),$F$2:F194,0))&gt;123),IF(OR(((G193*J193/C193*C194)/(G193*K193/D193*D194))&lt;(4/6),((G193*J193/C193*C194)/(G193*K193/D193*D194))&gt;(6/4)),50%,((G193*J193/C193*C194)/((G193*K193/D193*D194)+(G193*J193/C193*C194)))),((G193*J193/C193*C194)/((G193*K193/D193*D194)+(G193*J193/C193*C194))))</f>
        <v>0.49715056806002728</v>
      </c>
      <c r="K194" s="18">
        <f t="shared" ref="K194:K257" si="36">1-J194</f>
        <v>0.50284943193997278</v>
      </c>
      <c r="L194" s="20">
        <f t="shared" ref="L194:L257" si="37">J194/K194</f>
        <v>0.98866685827214817</v>
      </c>
      <c r="M194" s="51">
        <f>IF(AND((B194-$B$2)&gt;123,OR(((U193*R193/C193*C194)/(U193*S193/D193*D194))&lt;(4/6),((U193*R193/C193*C194)/(U193*S193/D193*D194))&gt;(6/4))),1,0)</f>
        <v>0</v>
      </c>
      <c r="N194" s="51">
        <f>IF(AND((B194-$B$2)&gt;123,OR(((U193*R193/C193*C194)/(U193*S193/D193*D194))&lt;(4/6),((U193*R193/C193*C194)/(U193*S193/D193*D194))&gt;(6/4))),COUNTIF($M$2:M194,1),0)</f>
        <v>0</v>
      </c>
      <c r="O194" s="51">
        <f>IF(OR((ROW(N194)-MATCH(MAX($N$2:N194),$N$2:N194,0))=1,(ROW(N194)-MATCH(MAX($N$2:N194),$N$2:N194,0))&gt;123),IF(OR(((U193*R193/C193*C194)/(U193*S193/D193*D194))&lt;(4/6),((U193*R193/C193*C194)/(U193*S193/D193*D194))&gt;(6/4)),1,0),0)</f>
        <v>0</v>
      </c>
      <c r="P194" s="47">
        <f>IF(O194=1,U193/2/C194,P193)</f>
        <v>4.3501846435871965</v>
      </c>
      <c r="Q194" s="47">
        <f>IF(O194=1,U193/2/D194,Q193)</f>
        <v>71.65890361877463</v>
      </c>
      <c r="R194" s="41">
        <f>P194*C194/U193</f>
        <v>0.49805489201523168</v>
      </c>
      <c r="S194" s="41">
        <f>Q194*D194/U193</f>
        <v>0.50376412220964062</v>
      </c>
      <c r="T194" s="41">
        <f t="shared" si="31"/>
        <v>0.98866685827214773</v>
      </c>
      <c r="U194" s="42">
        <f>P194*C194+Q194*D194</f>
        <v>20489.481888144408</v>
      </c>
      <c r="V194" s="25">
        <f>B194</f>
        <v>41204</v>
      </c>
      <c r="W194">
        <f>C194/C$2</f>
        <v>1.0186357559946633</v>
      </c>
      <c r="X194">
        <f>D194/D$2</f>
        <v>1.0303124328197779</v>
      </c>
      <c r="Y194">
        <f t="shared" si="32"/>
        <v>1.0244740944072204</v>
      </c>
      <c r="AA194" s="15">
        <f t="shared" si="33"/>
        <v>3.9108755953991547E-3</v>
      </c>
      <c r="AB194" s="15">
        <f t="shared" si="34"/>
        <v>-2.405873669378833E-4</v>
      </c>
      <c r="AC194" s="15">
        <f t="shared" si="35"/>
        <v>1.8190142248721841E-3</v>
      </c>
    </row>
    <row r="195" spans="1:29" x14ac:dyDescent="0.4">
      <c r="A195" s="43">
        <f t="shared" ref="A195:A258" si="38">YEAR(B195)</f>
        <v>2012</v>
      </c>
      <c r="B195" s="53">
        <v>41205</v>
      </c>
      <c r="C195" s="45">
        <v>2312.0770000000002</v>
      </c>
      <c r="D195" s="45">
        <f>VLOOKUP(B195,'H11001.CSI  中证全债'!$A$2:$B$2792,2,0)</f>
        <v>143.77440000000001</v>
      </c>
      <c r="E195" s="14">
        <f t="shared" ref="E195:E258" si="39">IF(AND((B195-$B$2)&gt;123,OR(((G194*J194/C194*C195)/(G194*K194/D194*D195))&lt;(4/6),((G194*J194/C194*C195)/(G194*K194/D194*D195))&gt;(6/4))),1,0)</f>
        <v>0</v>
      </c>
      <c r="F195" s="14">
        <f>IF(AND((B195-$B$2)&gt;123,OR(((G194*J194/C194*C195)/(G194*K194/D194*D195))&lt;(4/6),((G194*J194/C194*C195)/(G194*K194/D194*D195))&gt;(6/4))),COUNTIF($E$2:E195,1),0)</f>
        <v>0</v>
      </c>
      <c r="G195" s="21">
        <f t="shared" ref="G195:G258" si="40">G194*J194/C194*C195+G194*K194/D194*D195</f>
        <v>20360.677732638316</v>
      </c>
      <c r="H195" s="12">
        <f t="shared" ref="H195:H258" si="41">IF(J195=50%,G195*J195/C195,H194)</f>
        <v>4.3501846435871965</v>
      </c>
      <c r="I195" s="12">
        <f t="shared" ref="I195:I258" si="42">IF(K195=50%,G195*K195/D195,I194)</f>
        <v>71.65890361877463</v>
      </c>
      <c r="J195" s="15">
        <f>IF(OR((ROW(F195)-MATCH(MAX($F$2:F195),$F$2:F195,0))=1,(ROW(F195)-MATCH(MAX($F$2:F195),$F$2:F195,0))&gt;123),IF(OR(((G194*J194/C194*C195)/(G194*K194/D194*D195))&lt;(4/6),((G194*J194/C194*C195)/(G194*K194/D194*D195))&gt;(6/4)),50%,((G194*J194/C194*C195)/((G194*K194/D194*D195)+(G194*J194/C194*C195)))),((G194*J194/C194*C195)/((G194*K194/D194*D195)+(G194*J194/C194*C195))))</f>
        <v>0.49398954161865521</v>
      </c>
      <c r="K195" s="18">
        <f t="shared" si="36"/>
        <v>0.50601045838134473</v>
      </c>
      <c r="L195" s="20">
        <f t="shared" si="37"/>
        <v>0.9762437385165067</v>
      </c>
      <c r="M195" s="51">
        <f>IF(AND((B195-$B$2)&gt;123,OR(((U194*R194/C194*C195)/(U194*S194/D194*D195))&lt;(4/6),((U194*R194/C194*C195)/(U194*S194/D194*D195))&gt;(6/4))),1,0)</f>
        <v>0</v>
      </c>
      <c r="N195" s="51">
        <f>IF(AND((B195-$B$2)&gt;123,OR(((U194*R194/C194*C195)/(U194*S194/D194*D195))&lt;(4/6),((U194*R194/C194*C195)/(U194*S194/D194*D195))&gt;(6/4))),COUNTIF($M$2:M195,1),0)</f>
        <v>0</v>
      </c>
      <c r="O195" s="51">
        <f>IF(OR((ROW(N195)-MATCH(MAX($N$2:N195),$N$2:N195,0))=1,(ROW(N195)-MATCH(MAX($N$2:N195),$N$2:N195,0))&gt;123),IF(OR(((U194*R194/C194*C195)/(U194*S194/D194*D195))&lt;(4/6),((U194*R194/C194*C195)/(U194*S194/D194*D195))&gt;(6/4)),1,0),0)</f>
        <v>0</v>
      </c>
      <c r="P195" s="47">
        <f>IF(O195=1,U194/2/C195,P194)</f>
        <v>4.3501846435871965</v>
      </c>
      <c r="Q195" s="47">
        <f>IF(O195=1,U194/2/D195,Q194)</f>
        <v>71.65890361877463</v>
      </c>
      <c r="R195" s="41">
        <f>P195*C195/U194</f>
        <v>0.4908841480277194</v>
      </c>
      <c r="S195" s="41">
        <f>Q195*D195/U194</f>
        <v>0.50282949704104007</v>
      </c>
      <c r="T195" s="41">
        <f t="shared" ref="T195:T258" si="43">R195/S195</f>
        <v>0.97624373851650614</v>
      </c>
      <c r="U195" s="42">
        <f>P195*C195+Q195*D195</f>
        <v>20360.677732638309</v>
      </c>
      <c r="V195" s="25">
        <f>B195</f>
        <v>41205</v>
      </c>
      <c r="W195">
        <f>C195/C$2</f>
        <v>1.0057961860191156</v>
      </c>
      <c r="X195">
        <f>D195/D$2</f>
        <v>1.0302715872447152</v>
      </c>
      <c r="Y195">
        <f t="shared" ref="Y195:Y258" si="44">U195/U$2</f>
        <v>1.0180338866319154</v>
      </c>
      <c r="AA195" s="15">
        <f t="shared" ref="AA195:AA258" si="45">W195/W194-1</f>
        <v>-1.260467237674201E-2</v>
      </c>
      <c r="AB195" s="15">
        <f t="shared" ref="AB195:AB258" si="46">X195/X194-1</f>
        <v>-3.9643872830730231E-5</v>
      </c>
      <c r="AC195" s="15">
        <f t="shared" ref="AC195:AC258" si="47">Y195/Y194-1</f>
        <v>-6.2863549312405231E-3</v>
      </c>
    </row>
    <row r="196" spans="1:29" x14ac:dyDescent="0.4">
      <c r="A196" s="43">
        <f t="shared" si="38"/>
        <v>2012</v>
      </c>
      <c r="B196" s="53">
        <v>41206</v>
      </c>
      <c r="C196" s="45">
        <v>2307.779</v>
      </c>
      <c r="D196" s="45">
        <f>VLOOKUP(B196,'H11001.CSI  中证全债'!$A$2:$B$2792,2,0)</f>
        <v>143.77590000000001</v>
      </c>
      <c r="E196" s="14">
        <f t="shared" si="39"/>
        <v>0</v>
      </c>
      <c r="F196" s="14">
        <f>IF(AND((B196-$B$2)&gt;123,OR(((G195*J195/C195*C196)/(G195*K195/D195*D196))&lt;(4/6),((G195*J195/C195*C196)/(G195*K195/D195*D196))&gt;(6/4))),COUNTIF($E$2:E196,1),0)</f>
        <v>0</v>
      </c>
      <c r="G196" s="21">
        <f t="shared" si="40"/>
        <v>20342.088127395604</v>
      </c>
      <c r="H196" s="12">
        <f t="shared" si="41"/>
        <v>4.3501846435871965</v>
      </c>
      <c r="I196" s="12">
        <f t="shared" si="42"/>
        <v>71.65890361877463</v>
      </c>
      <c r="J196" s="15">
        <f>IF(OR((ROW(F196)-MATCH(MAX($F$2:F196),$F$2:F196,0))=1,(ROW(F196)-MATCH(MAX($F$2:F196),$F$2:F196,0))&gt;123),IF(OR(((G195*J195/C195*C196)/(G195*K195/D195*D196))&lt;(4/6),((G195*J195/C195*C196)/(G195*K195/D195*D196))&gt;(6/4)),50%,((G195*J195/C195*C196)/((G195*K195/D195*D196)+(G195*J195/C195*C196)))),((G195*J195/C195*C196)/((G195*K195/D195*D196)+(G195*J195/C195*C196))))</f>
        <v>0.49352184022213014</v>
      </c>
      <c r="K196" s="18">
        <f t="shared" si="36"/>
        <v>0.50647815977786981</v>
      </c>
      <c r="L196" s="20">
        <f t="shared" si="37"/>
        <v>0.97441879910197504</v>
      </c>
      <c r="M196" s="51">
        <f>IF(AND((B196-$B$2)&gt;123,OR(((U195*R195/C195*C196)/(U195*S195/D195*D196))&lt;(4/6),((U195*R195/C195*C196)/(U195*S195/D195*D196))&gt;(6/4))),1,0)</f>
        <v>0</v>
      </c>
      <c r="N196" s="51">
        <f>IF(AND((B196-$B$2)&gt;123,OR(((U195*R195/C195*C196)/(U195*S195/D195*D196))&lt;(4/6),((U195*R195/C195*C196)/(U195*S195/D195*D196))&gt;(6/4))),COUNTIF($M$2:M196,1),0)</f>
        <v>0</v>
      </c>
      <c r="O196" s="51">
        <f>IF(OR((ROW(N196)-MATCH(MAX($N$2:N196),$N$2:N196,0))=1,(ROW(N196)-MATCH(MAX($N$2:N196),$N$2:N196,0))&gt;123),IF(OR(((U195*R195/C195*C196)/(U195*S195/D195*D196))&lt;(4/6),((U195*R195/C195*C196)/(U195*S195/D195*D196))&gt;(6/4)),1,0),0)</f>
        <v>0</v>
      </c>
      <c r="P196" s="47">
        <f>IF(O196=1,U195/2/C196,P195)</f>
        <v>4.3501846435871965</v>
      </c>
      <c r="Q196" s="47">
        <f>IF(O196=1,U195/2/D196,Q195)</f>
        <v>71.65890361877463</v>
      </c>
      <c r="R196" s="41">
        <f>P196*C196/U195</f>
        <v>0.49307124735342206</v>
      </c>
      <c r="S196" s="41">
        <f>Q196*D196/U195</f>
        <v>0.50601573759438678</v>
      </c>
      <c r="T196" s="41">
        <f t="shared" si="43"/>
        <v>0.97441879910197415</v>
      </c>
      <c r="U196" s="42">
        <f>P196*C196+Q196*D196</f>
        <v>20342.088127395597</v>
      </c>
      <c r="V196" s="25">
        <f>B196</f>
        <v>41206</v>
      </c>
      <c r="W196">
        <f>C196/C$2</f>
        <v>1.0039264766593017</v>
      </c>
      <c r="X196">
        <f>D196/D$2</f>
        <v>1.030282336080258</v>
      </c>
      <c r="Y196">
        <f t="shared" si="44"/>
        <v>1.0171044063697798</v>
      </c>
      <c r="AA196" s="15">
        <f t="shared" si="45"/>
        <v>-1.8589346289074049E-3</v>
      </c>
      <c r="AB196" s="15">
        <f t="shared" si="46"/>
        <v>1.0433011718324892E-5</v>
      </c>
      <c r="AC196" s="15">
        <f t="shared" si="47"/>
        <v>-9.1301505219110179E-4</v>
      </c>
    </row>
    <row r="197" spans="1:29" x14ac:dyDescent="0.4">
      <c r="A197" s="43">
        <f t="shared" si="38"/>
        <v>2012</v>
      </c>
      <c r="B197" s="53">
        <v>41207</v>
      </c>
      <c r="C197" s="45">
        <v>2291.239</v>
      </c>
      <c r="D197" s="45">
        <f>VLOOKUP(B197,'H11001.CSI  中证全债'!$A$2:$B$2792,2,0)</f>
        <v>143.7046</v>
      </c>
      <c r="E197" s="14">
        <f t="shared" si="39"/>
        <v>0</v>
      </c>
      <c r="F197" s="14">
        <f>IF(AND((B197-$B$2)&gt;123,OR(((G196*J196/C196*C197)/(G196*K196/D196*D197))&lt;(4/6),((G196*J196/C196*C197)/(G196*K196/D196*D197))&gt;(6/4))),COUNTIF($E$2:E197,1),0)</f>
        <v>0</v>
      </c>
      <c r="G197" s="21">
        <f t="shared" si="40"/>
        <v>20265.026793562647</v>
      </c>
      <c r="H197" s="12">
        <f t="shared" si="41"/>
        <v>4.3501846435871965</v>
      </c>
      <c r="I197" s="12">
        <f t="shared" si="42"/>
        <v>71.65890361877463</v>
      </c>
      <c r="J197" s="15">
        <f>IF(OR((ROW(F197)-MATCH(MAX($F$2:F197),$F$2:F197,0))=1,(ROW(F197)-MATCH(MAX($F$2:F197),$F$2:F197,0))&gt;123),IF(OR(((G196*J196/C196*C197)/(G196*K196/D196*D197))&lt;(4/6),((G196*J196/C196*C197)/(G196*K196/D196*D197))&gt;(6/4)),50%,((G196*J196/C196*C197)/((G196*K196/D196*D197)+(G196*J196/C196*C197)))),((G196*J196/C196*C197)/((G196*K196/D196*D197)+(G196*J196/C196*C197))))</f>
        <v>0.49184799083287123</v>
      </c>
      <c r="K197" s="18">
        <f t="shared" si="36"/>
        <v>0.50815200916712877</v>
      </c>
      <c r="L197" s="20">
        <f t="shared" si="37"/>
        <v>0.96791507651228192</v>
      </c>
      <c r="M197" s="51">
        <f>IF(AND((B197-$B$2)&gt;123,OR(((U196*R196/C196*C197)/(U196*S196/D196*D197))&lt;(4/6),((U196*R196/C196*C197)/(U196*S196/D196*D197))&gt;(6/4))),1,0)</f>
        <v>0</v>
      </c>
      <c r="N197" s="51">
        <f>IF(AND((B197-$B$2)&gt;123,OR(((U196*R196/C196*C197)/(U196*S196/D196*D197))&lt;(4/6),((U196*R196/C196*C197)/(U196*S196/D196*D197))&gt;(6/4))),COUNTIF($M$2:M197,1),0)</f>
        <v>0</v>
      </c>
      <c r="O197" s="51">
        <f>IF(OR((ROW(N197)-MATCH(MAX($N$2:N197),$N$2:N197,0))=1,(ROW(N197)-MATCH(MAX($N$2:N197),$N$2:N197,0))&gt;123),IF(OR(((U196*R196/C196*C197)/(U196*S196/D196*D197))&lt;(4/6),((U196*R196/C196*C197)/(U196*S196/D196*D197))&gt;(6/4)),1,0),0)</f>
        <v>0</v>
      </c>
      <c r="P197" s="47">
        <f>IF(O197=1,U196/2/C197,P196)</f>
        <v>4.3501846435871965</v>
      </c>
      <c r="Q197" s="47">
        <f>IF(O197=1,U196/2/D197,Q196)</f>
        <v>71.65890361877463</v>
      </c>
      <c r="R197" s="41">
        <f>P197*C197/U196</f>
        <v>0.48998473756313443</v>
      </c>
      <c r="S197" s="41">
        <f>Q197*D197/U196</f>
        <v>0.50622699186452602</v>
      </c>
      <c r="T197" s="41">
        <f t="shared" si="43"/>
        <v>0.9679150765122807</v>
      </c>
      <c r="U197" s="42">
        <f>P197*C197+Q197*D197</f>
        <v>20265.026793562647</v>
      </c>
      <c r="V197" s="25">
        <f>B197</f>
        <v>41207</v>
      </c>
      <c r="W197">
        <f>C197/C$2</f>
        <v>0.99673127125880856</v>
      </c>
      <c r="X197">
        <f>D197/D$2</f>
        <v>1.029771408097456</v>
      </c>
      <c r="Y197">
        <f t="shared" si="44"/>
        <v>1.0132513396781324</v>
      </c>
      <c r="AA197" s="15">
        <f t="shared" si="45"/>
        <v>-7.1670640906255079E-3</v>
      </c>
      <c r="AB197" s="15">
        <f t="shared" si="46"/>
        <v>-4.9591064983778299E-4</v>
      </c>
      <c r="AC197" s="15">
        <f t="shared" si="47"/>
        <v>-3.7882705723394361E-3</v>
      </c>
    </row>
    <row r="198" spans="1:29" x14ac:dyDescent="0.4">
      <c r="A198" s="43">
        <f t="shared" si="38"/>
        <v>2012</v>
      </c>
      <c r="B198" s="53">
        <v>41208</v>
      </c>
      <c r="C198" s="45">
        <v>2247.9070000000002</v>
      </c>
      <c r="D198" s="45">
        <f>VLOOKUP(B198,'H11001.CSI  中证全债'!$A$2:$B$2792,2,0)</f>
        <v>143.67679999999999</v>
      </c>
      <c r="E198" s="14">
        <f t="shared" si="39"/>
        <v>0</v>
      </c>
      <c r="F198" s="14">
        <f>IF(AND((B198-$B$2)&gt;123,OR(((G197*J197/C197*C198)/(G197*K197/D197*D198))&lt;(4/6),((G197*J197/C197*C198)/(G197*K197/D197*D198))&gt;(6/4))),COUNTIF($E$2:E198,1),0)</f>
        <v>0</v>
      </c>
      <c r="G198" s="21">
        <f t="shared" si="40"/>
        <v>20074.532475066124</v>
      </c>
      <c r="H198" s="12">
        <f t="shared" si="41"/>
        <v>4.3501846435871965</v>
      </c>
      <c r="I198" s="12">
        <f t="shared" si="42"/>
        <v>71.65890361877463</v>
      </c>
      <c r="J198" s="15">
        <f>IF(OR((ROW(F198)-MATCH(MAX($F$2:F198),$F$2:F198,0))=1,(ROW(F198)-MATCH(MAX($F$2:F198),$F$2:F198,0))&gt;123),IF(OR(((G197*J197/C197*C198)/(G197*K197/D197*D198))&lt;(4/6),((G197*J197/C197*C198)/(G197*K197/D197*D198))&gt;(6/4)),50%,((G197*J197/C197*C198)/((G197*K197/D197*D198)+(G197*J197/C197*C198)))),((G197*J197/C197*C198)/((G197*K197/D197*D198)+(G197*J197/C197*C198))))</f>
        <v>0.487125193264555</v>
      </c>
      <c r="K198" s="18">
        <f t="shared" si="36"/>
        <v>0.51287480673544494</v>
      </c>
      <c r="L198" s="20">
        <f t="shared" si="37"/>
        <v>0.94979356924394165</v>
      </c>
      <c r="M198" s="51">
        <f>IF(AND((B198-$B$2)&gt;123,OR(((U197*R197/C197*C198)/(U197*S197/D197*D198))&lt;(4/6),((U197*R197/C197*C198)/(U197*S197/D197*D198))&gt;(6/4))),1,0)</f>
        <v>0</v>
      </c>
      <c r="N198" s="51">
        <f>IF(AND((B198-$B$2)&gt;123,OR(((U197*R197/C197*C198)/(U197*S197/D197*D198))&lt;(4/6),((U197*R197/C197*C198)/(U197*S197/D197*D198))&gt;(6/4))),COUNTIF($M$2:M198,1),0)</f>
        <v>0</v>
      </c>
      <c r="O198" s="51">
        <f>IF(OR((ROW(N198)-MATCH(MAX($N$2:N198),$N$2:N198,0))=1,(ROW(N198)-MATCH(MAX($N$2:N198),$N$2:N198,0))&gt;123),IF(OR(((U197*R197/C197*C198)/(U197*S197/D197*D198))&lt;(4/6),((U197*R197/C197*C198)/(U197*S197/D197*D198))&gt;(6/4)),1,0),0)</f>
        <v>0</v>
      </c>
      <c r="P198" s="47">
        <f>IF(O198=1,U197/2/C198,P197)</f>
        <v>4.3501846435871965</v>
      </c>
      <c r="Q198" s="47">
        <f>IF(O198=1,U197/2/D198,Q197)</f>
        <v>71.65890361877463</v>
      </c>
      <c r="R198" s="41">
        <f>P198*C198/U197</f>
        <v>0.48254614273288227</v>
      </c>
      <c r="S198" s="41">
        <f>Q198*D198/U197</f>
        <v>0.50805370594054577</v>
      </c>
      <c r="T198" s="41">
        <f t="shared" si="43"/>
        <v>0.94979356924394032</v>
      </c>
      <c r="U198" s="42">
        <f>P198*C198+Q198*D198</f>
        <v>20074.532475066124</v>
      </c>
      <c r="V198" s="25">
        <f>B198</f>
        <v>41208</v>
      </c>
      <c r="W198">
        <f>C198/C$2</f>
        <v>0.97788105116121649</v>
      </c>
      <c r="X198">
        <f>D198/D$2</f>
        <v>1.0295721963453957</v>
      </c>
      <c r="Y198">
        <f t="shared" si="44"/>
        <v>1.0037266237533062</v>
      </c>
      <c r="AA198" s="15">
        <f t="shared" si="45"/>
        <v>-1.8912038421133759E-2</v>
      </c>
      <c r="AB198" s="15">
        <f t="shared" si="46"/>
        <v>-1.9345240166301902E-4</v>
      </c>
      <c r="AC198" s="15">
        <f t="shared" si="47"/>
        <v>-9.4001513265719039E-3</v>
      </c>
    </row>
    <row r="199" spans="1:29" x14ac:dyDescent="0.4">
      <c r="A199" s="43">
        <f t="shared" si="38"/>
        <v>2012</v>
      </c>
      <c r="B199" s="53">
        <v>41211</v>
      </c>
      <c r="C199" s="45">
        <v>2235.8539999999998</v>
      </c>
      <c r="D199" s="45">
        <f>VLOOKUP(B199,'H11001.CSI  中证全债'!$A$2:$B$2792,2,0)</f>
        <v>143.744</v>
      </c>
      <c r="E199" s="14">
        <f t="shared" si="39"/>
        <v>0</v>
      </c>
      <c r="F199" s="14">
        <f>IF(AND((B199-$B$2)&gt;123,OR(((G198*J198/C198*C199)/(G198*K198/D198*D199))&lt;(4/6),((G198*J198/C198*C199)/(G198*K198/D198*D199))&gt;(6/4))),COUNTIF($E$2:E199,1),0)</f>
        <v>0</v>
      </c>
      <c r="G199" s="21">
        <f t="shared" si="40"/>
        <v>20026.915177880146</v>
      </c>
      <c r="H199" s="12">
        <f t="shared" si="41"/>
        <v>4.3501846435871965</v>
      </c>
      <c r="I199" s="12">
        <f t="shared" si="42"/>
        <v>71.65890361877463</v>
      </c>
      <c r="J199" s="15">
        <f>IF(OR((ROW(F199)-MATCH(MAX($F$2:F199),$F$2:F199,0))=1,(ROW(F199)-MATCH(MAX($F$2:F199),$F$2:F199,0))&gt;123),IF(OR(((G198*J198/C198*C199)/(G198*K198/D198*D199))&lt;(4/6),((G198*J198/C198*C199)/(G198*K198/D198*D199))&gt;(6/4)),50%,((G198*J198/C198*C199)/((G198*K198/D198*D199)+(G198*J198/C198*C199)))),((G198*J198/C198*C199)/((G198*K198/D198*D199)+(G198*J198/C198*C199))))</f>
        <v>0.48566529841030431</v>
      </c>
      <c r="K199" s="18">
        <f t="shared" si="36"/>
        <v>0.51433470158969574</v>
      </c>
      <c r="L199" s="20">
        <f t="shared" si="37"/>
        <v>0.94425924774124592</v>
      </c>
      <c r="M199" s="51">
        <f>IF(AND((B199-$B$2)&gt;123,OR(((U198*R198/C198*C199)/(U198*S198/D198*D199))&lt;(4/6),((U198*R198/C198*C199)/(U198*S198/D198*D199))&gt;(6/4))),1,0)</f>
        <v>0</v>
      </c>
      <c r="N199" s="51">
        <f>IF(AND((B199-$B$2)&gt;123,OR(((U198*R198/C198*C199)/(U198*S198/D198*D199))&lt;(4/6),((U198*R198/C198*C199)/(U198*S198/D198*D199))&gt;(6/4))),COUNTIF($M$2:M199,1),0)</f>
        <v>0</v>
      </c>
      <c r="O199" s="51">
        <f>IF(OR((ROW(N199)-MATCH(MAX($N$2:N199),$N$2:N199,0))=1,(ROW(N199)-MATCH(MAX($N$2:N199),$N$2:N199,0))&gt;123),IF(OR(((U198*R198/C198*C199)/(U198*S198/D198*D199))&lt;(4/6),((U198*R198/C198*C199)/(U198*S198/D198*D199))&gt;(6/4)),1,0),0)</f>
        <v>0</v>
      </c>
      <c r="P199" s="47">
        <f>IF(O199=1,U198/2/C199,P198)</f>
        <v>4.3501846435871965</v>
      </c>
      <c r="Q199" s="47">
        <f>IF(O199=1,U198/2/D199,Q198)</f>
        <v>71.65890361877463</v>
      </c>
      <c r="R199" s="41">
        <f>P199*C199/U198</f>
        <v>0.48451328807701005</v>
      </c>
      <c r="S199" s="41">
        <f>Q199*D199/U198</f>
        <v>0.51311468670919624</v>
      </c>
      <c r="T199" s="41">
        <f t="shared" si="43"/>
        <v>0.94425924774124459</v>
      </c>
      <c r="U199" s="42">
        <f>P199*C199+Q199*D199</f>
        <v>20026.915177880146</v>
      </c>
      <c r="V199" s="25">
        <f>B199</f>
        <v>41211</v>
      </c>
      <c r="W199">
        <f>C199/C$2</f>
        <v>0.97263777361030079</v>
      </c>
      <c r="X199">
        <f>D199/D$2</f>
        <v>1.030053744177714</v>
      </c>
      <c r="Y199">
        <f t="shared" si="44"/>
        <v>1.0013457588940073</v>
      </c>
      <c r="AA199" s="15">
        <f t="shared" si="45"/>
        <v>-5.3618766256789963E-3</v>
      </c>
      <c r="AB199" s="15">
        <f t="shared" si="46"/>
        <v>4.6771643021026321E-4</v>
      </c>
      <c r="AC199" s="15">
        <f t="shared" si="47"/>
        <v>-2.3720252137937603E-3</v>
      </c>
    </row>
    <row r="200" spans="1:29" x14ac:dyDescent="0.4">
      <c r="A200" s="43">
        <f t="shared" si="38"/>
        <v>2012</v>
      </c>
      <c r="B200" s="53">
        <v>41212</v>
      </c>
      <c r="C200" s="45">
        <v>2239.8820000000001</v>
      </c>
      <c r="D200" s="45">
        <f>VLOOKUP(B200,'H11001.CSI  中证全债'!$A$2:$B$2792,2,0)</f>
        <v>143.76150000000001</v>
      </c>
      <c r="E200" s="14">
        <f t="shared" si="39"/>
        <v>0</v>
      </c>
      <c r="F200" s="14">
        <f>IF(AND((B200-$B$2)&gt;123,OR(((G199*J199/C199*C200)/(G199*K199/D199*D200))&lt;(4/6),((G199*J199/C199*C200)/(G199*K199/D199*D200))&gt;(6/4))),COUNTIF($E$2:E200,1),0)</f>
        <v>0</v>
      </c>
      <c r="G200" s="21">
        <f t="shared" si="40"/>
        <v>20045.691752437844</v>
      </c>
      <c r="H200" s="12">
        <f t="shared" si="41"/>
        <v>4.3501846435871965</v>
      </c>
      <c r="I200" s="12">
        <f t="shared" si="42"/>
        <v>71.65890361877463</v>
      </c>
      <c r="J200" s="15">
        <f>IF(OR((ROW(F200)-MATCH(MAX($F$2:F200),$F$2:F200,0))=1,(ROW(F200)-MATCH(MAX($F$2:F200),$F$2:F200,0))&gt;123),IF(OR(((G199*J199/C199*C200)/(G199*K199/D199*D200))&lt;(4/6),((G199*J199/C199*C200)/(G199*K199/D199*D200))&gt;(6/4)),50%,((G199*J199/C199*C200)/((G199*K199/D199*D200)+(G199*J199/C199*C200)))),((G199*J199/C199*C200)/((G199*K199/D199*D200)+(G199*J199/C199*C200))))</f>
        <v>0.48608451133458064</v>
      </c>
      <c r="K200" s="18">
        <f t="shared" si="36"/>
        <v>0.51391548866541936</v>
      </c>
      <c r="L200" s="20">
        <f t="shared" si="37"/>
        <v>0.94584522563600359</v>
      </c>
      <c r="M200" s="51">
        <f>IF(AND((B200-$B$2)&gt;123,OR(((U199*R199/C199*C200)/(U199*S199/D199*D200))&lt;(4/6),((U199*R199/C199*C200)/(U199*S199/D199*D200))&gt;(6/4))),1,0)</f>
        <v>0</v>
      </c>
      <c r="N200" s="51">
        <f>IF(AND((B200-$B$2)&gt;123,OR(((U199*R199/C199*C200)/(U199*S199/D199*D200))&lt;(4/6),((U199*R199/C199*C200)/(U199*S199/D199*D200))&gt;(6/4))),COUNTIF($M$2:M200,1),0)</f>
        <v>0</v>
      </c>
      <c r="O200" s="51">
        <f>IF(OR((ROW(N200)-MATCH(MAX($N$2:N200),$N$2:N200,0))=1,(ROW(N200)-MATCH(MAX($N$2:N200),$N$2:N200,0))&gt;123),IF(OR(((U199*R199/C199*C200)/(U199*S199/D199*D200))&lt;(4/6),((U199*R199/C199*C200)/(U199*S199/D199*D200))&gt;(6/4)),1,0),0)</f>
        <v>0</v>
      </c>
      <c r="P200" s="47">
        <f>IF(O200=1,U199/2/C200,P199)</f>
        <v>4.3501846435871965</v>
      </c>
      <c r="Q200" s="47">
        <f>IF(O200=1,U199/2/D200,Q199)</f>
        <v>71.65890361877463</v>
      </c>
      <c r="R200" s="41">
        <f>P200*C200/U199</f>
        <v>0.48654024812616059</v>
      </c>
      <c r="S200" s="41">
        <f>Q200*D200/U199</f>
        <v>0.51439731886261064</v>
      </c>
      <c r="T200" s="41">
        <f t="shared" si="43"/>
        <v>0.94584522563600226</v>
      </c>
      <c r="U200" s="42">
        <f>P200*C200+Q200*D200</f>
        <v>20045.691752437848</v>
      </c>
      <c r="V200" s="25">
        <f>B200</f>
        <v>41212</v>
      </c>
      <c r="W200">
        <f>C200/C$2</f>
        <v>0.97439002798473773</v>
      </c>
      <c r="X200">
        <f>D200/D$2</f>
        <v>1.0301791472590469</v>
      </c>
      <c r="Y200">
        <f t="shared" si="44"/>
        <v>1.0022845876218924</v>
      </c>
      <c r="AA200" s="15">
        <f t="shared" si="45"/>
        <v>1.8015487594449375E-3</v>
      </c>
      <c r="AB200" s="15">
        <f t="shared" si="46"/>
        <v>1.2174421193233975E-4</v>
      </c>
      <c r="AC200" s="15">
        <f t="shared" si="47"/>
        <v>9.3756698877123235E-4</v>
      </c>
    </row>
    <row r="201" spans="1:29" x14ac:dyDescent="0.4">
      <c r="A201" s="43">
        <f t="shared" si="38"/>
        <v>2012</v>
      </c>
      <c r="B201" s="53">
        <v>41213</v>
      </c>
      <c r="C201" s="45">
        <v>2254.8200000000002</v>
      </c>
      <c r="D201" s="45">
        <f>VLOOKUP(B201,'H11001.CSI  中证全债'!$A$2:$B$2792,2,0)</f>
        <v>143.79519999999999</v>
      </c>
      <c r="E201" s="14">
        <f t="shared" si="39"/>
        <v>0</v>
      </c>
      <c r="F201" s="14">
        <f>IF(AND((B201-$B$2)&gt;123,OR(((G200*J200/C200*C201)/(G200*K200/D200*D201))&lt;(4/6),((G200*J200/C200*C201)/(G200*K200/D200*D201))&gt;(6/4))),COUNTIF($E$2:E201,1),0)</f>
        <v>0</v>
      </c>
      <c r="G201" s="21">
        <f t="shared" si="40"/>
        <v>20113.0897156957</v>
      </c>
      <c r="H201" s="12">
        <f t="shared" si="41"/>
        <v>4.3501846435871965</v>
      </c>
      <c r="I201" s="12">
        <f t="shared" si="42"/>
        <v>71.65890361877463</v>
      </c>
      <c r="J201" s="15">
        <f>IF(OR((ROW(F201)-MATCH(MAX($F$2:F201),$F$2:F201,0))=1,(ROW(F201)-MATCH(MAX($F$2:F201),$F$2:F201,0))&gt;123),IF(OR(((G200*J200/C200*C201)/(G200*K200/D200*D201))&lt;(4/6),((G200*J200/C200*C201)/(G200*K200/D200*D201))&gt;(6/4)),50%,((G200*J200/C200*C201)/((G200*K200/D200*D201)+(G200*J200/C200*C201)))),((G200*J200/C200*C201)/((G200*K200/D200*D201)+(G200*J200/C200*C201))))</f>
        <v>0.48768655023691893</v>
      </c>
      <c r="K201" s="18">
        <f t="shared" si="36"/>
        <v>0.51231344976308102</v>
      </c>
      <c r="L201" s="20">
        <f t="shared" si="37"/>
        <v>0.95193001562314872</v>
      </c>
      <c r="M201" s="51">
        <f>IF(AND((B201-$B$2)&gt;123,OR(((U200*R200/C200*C201)/(U200*S200/D200*D201))&lt;(4/6),((U200*R200/C200*C201)/(U200*S200/D200*D201))&gt;(6/4))),1,0)</f>
        <v>0</v>
      </c>
      <c r="N201" s="51">
        <f>IF(AND((B201-$B$2)&gt;123,OR(((U200*R200/C200*C201)/(U200*S200/D200*D201))&lt;(4/6),((U200*R200/C200*C201)/(U200*S200/D200*D201))&gt;(6/4))),COUNTIF($M$2:M201,1),0)</f>
        <v>0</v>
      </c>
      <c r="O201" s="51">
        <f>IF(OR((ROW(N201)-MATCH(MAX($N$2:N201),$N$2:N201,0))=1,(ROW(N201)-MATCH(MAX($N$2:N201),$N$2:N201,0))&gt;123),IF(OR(((U200*R200/C200*C201)/(U200*S200/D200*D201))&lt;(4/6),((U200*R200/C200*C201)/(U200*S200/D200*D201))&gt;(6/4)),1,0),0)</f>
        <v>0</v>
      </c>
      <c r="P201" s="47">
        <f>IF(O201=1,U200/2/C201,P200)</f>
        <v>4.3501846435871965</v>
      </c>
      <c r="Q201" s="47">
        <f>IF(O201=1,U200/2/D201,Q200)</f>
        <v>71.65890361877463</v>
      </c>
      <c r="R201" s="41">
        <f>P201*C201/U200</f>
        <v>0.48932625819013609</v>
      </c>
      <c r="S201" s="41">
        <f>Q201*D201/U200</f>
        <v>0.5140359586936819</v>
      </c>
      <c r="T201" s="41">
        <f t="shared" si="43"/>
        <v>0.95193001562314727</v>
      </c>
      <c r="U201" s="42">
        <f>P201*C201+Q201*D201</f>
        <v>20113.089715695707</v>
      </c>
      <c r="V201" s="25">
        <f>B201</f>
        <v>41213</v>
      </c>
      <c r="W201">
        <f>C201/C$2</f>
        <v>0.98088833380532836</v>
      </c>
      <c r="X201">
        <f>D201/D$2</f>
        <v>1.030420637764242</v>
      </c>
      <c r="Y201">
        <f t="shared" si="44"/>
        <v>1.0056544857847853</v>
      </c>
      <c r="AA201" s="15">
        <f t="shared" si="45"/>
        <v>6.6691013187303305E-3</v>
      </c>
      <c r="AB201" s="15">
        <f t="shared" si="46"/>
        <v>2.3441602932616767E-4</v>
      </c>
      <c r="AC201" s="15">
        <f t="shared" si="47"/>
        <v>3.3622168838181032E-3</v>
      </c>
    </row>
    <row r="202" spans="1:29" x14ac:dyDescent="0.4">
      <c r="A202" s="43">
        <f t="shared" si="38"/>
        <v>2012</v>
      </c>
      <c r="B202" s="53">
        <v>41214</v>
      </c>
      <c r="C202" s="45">
        <v>2297.884</v>
      </c>
      <c r="D202" s="45">
        <f>VLOOKUP(B202,'H11001.CSI  中证全债'!$A$2:$B$2792,2,0)</f>
        <v>143.71350000000001</v>
      </c>
      <c r="E202" s="14">
        <f t="shared" si="39"/>
        <v>0</v>
      </c>
      <c r="F202" s="14">
        <f>IF(AND((B202-$B$2)&gt;123,OR(((G201*J201/C201*C202)/(G201*K201/D201*D202))&lt;(4/6),((G201*J201/C201*C202)/(G201*K201/D201*D202))&gt;(6/4))),COUNTIF($E$2:E202,1),0)</f>
        <v>0</v>
      </c>
      <c r="G202" s="21">
        <f t="shared" si="40"/>
        <v>20294.571534761486</v>
      </c>
      <c r="H202" s="12">
        <f t="shared" si="41"/>
        <v>4.3501846435871965</v>
      </c>
      <c r="I202" s="12">
        <f t="shared" si="42"/>
        <v>71.65890361877463</v>
      </c>
      <c r="J202" s="15">
        <f>IF(OR((ROW(F202)-MATCH(MAX($F$2:F202),$F$2:F202,0))=1,(ROW(F202)-MATCH(MAX($F$2:F202),$F$2:F202,0))&gt;123),IF(OR(((G201*J201/C201*C202)/(G201*K201/D201*D202))&lt;(4/6),((G201*J201/C201*C202)/(G201*K201/D201*D202))&gt;(6/4)),50%,((G201*J201/C201*C202)/((G201*K201/D201*D202)+(G201*J201/C201*C202)))),((G201*J201/C201*C202)/((G201*K201/D201*D202)+(G201*J201/C201*C202))))</f>
        <v>0.49255633076178706</v>
      </c>
      <c r="K202" s="18">
        <f t="shared" si="36"/>
        <v>0.50744366923821294</v>
      </c>
      <c r="L202" s="20">
        <f t="shared" si="37"/>
        <v>0.9706620864956792</v>
      </c>
      <c r="M202" s="51">
        <f>IF(AND((B202-$B$2)&gt;123,OR(((U201*R201/C201*C202)/(U201*S201/D201*D202))&lt;(4/6),((U201*R201/C201*C202)/(U201*S201/D201*D202))&gt;(6/4))),1,0)</f>
        <v>0</v>
      </c>
      <c r="N202" s="51">
        <f>IF(AND((B202-$B$2)&gt;123,OR(((U201*R201/C201*C202)/(U201*S201/D201*D202))&lt;(4/6),((U201*R201/C201*C202)/(U201*S201/D201*D202))&gt;(6/4))),COUNTIF($M$2:M202,1),0)</f>
        <v>0</v>
      </c>
      <c r="O202" s="51">
        <f>IF(OR((ROW(N202)-MATCH(MAX($N$2:N202),$N$2:N202,0))=1,(ROW(N202)-MATCH(MAX($N$2:N202),$N$2:N202,0))&gt;123),IF(OR(((U201*R201/C201*C202)/(U201*S201/D201*D202))&lt;(4/6),((U201*R201/C201*C202)/(U201*S201/D201*D202))&gt;(6/4)),1,0),0)</f>
        <v>0</v>
      </c>
      <c r="P202" s="47">
        <f>IF(O202=1,U201/2/C202,P201)</f>
        <v>4.3501846435871965</v>
      </c>
      <c r="Q202" s="47">
        <f>IF(O202=1,U201/2/D202,Q201)</f>
        <v>71.65890361877463</v>
      </c>
      <c r="R202" s="41">
        <f>P202*C202/U201</f>
        <v>0.4970007010779624</v>
      </c>
      <c r="S202" s="41">
        <f>Q202*D202/U201</f>
        <v>0.51202236905353304</v>
      </c>
      <c r="T202" s="41">
        <f t="shared" si="43"/>
        <v>0.97066208649567787</v>
      </c>
      <c r="U202" s="42">
        <f>P202*C202+Q202*D202</f>
        <v>20294.57153476149</v>
      </c>
      <c r="V202" s="25">
        <f>B202</f>
        <v>41214</v>
      </c>
      <c r="W202">
        <f>C202/C$2</f>
        <v>0.9996219689544722</v>
      </c>
      <c r="X202">
        <f>D202/D$2</f>
        <v>1.0298351845216769</v>
      </c>
      <c r="Y202">
        <f t="shared" si="44"/>
        <v>1.0147285767380745</v>
      </c>
      <c r="AA202" s="15">
        <f t="shared" si="45"/>
        <v>1.9098642020205503E-2</v>
      </c>
      <c r="AB202" s="15">
        <f t="shared" si="46"/>
        <v>-5.6816917393598398E-4</v>
      </c>
      <c r="AC202" s="15">
        <f t="shared" si="47"/>
        <v>9.0230701314955031E-3</v>
      </c>
    </row>
    <row r="203" spans="1:29" x14ac:dyDescent="0.4">
      <c r="A203" s="43">
        <f t="shared" si="38"/>
        <v>2012</v>
      </c>
      <c r="B203" s="53">
        <v>41215</v>
      </c>
      <c r="C203" s="45">
        <v>2306.7739999999999</v>
      </c>
      <c r="D203" s="45">
        <f>VLOOKUP(B203,'H11001.CSI  中证全债'!$A$2:$B$2792,2,0)</f>
        <v>143.71039999999999</v>
      </c>
      <c r="E203" s="14">
        <f t="shared" si="39"/>
        <v>0</v>
      </c>
      <c r="F203" s="14">
        <f>IF(AND((B203-$B$2)&gt;123,OR(((G202*J202/C202*C203)/(G202*K202/D202*D203))&lt;(4/6),((G202*J202/C202*C203)/(G202*K202/D202*D203))&gt;(6/4))),COUNTIF($E$2:E203,1),0)</f>
        <v>0</v>
      </c>
      <c r="G203" s="21">
        <f t="shared" si="40"/>
        <v>20333.022533641757</v>
      </c>
      <c r="H203" s="12">
        <f t="shared" si="41"/>
        <v>4.3501846435871965</v>
      </c>
      <c r="I203" s="12">
        <f t="shared" si="42"/>
        <v>71.65890361877463</v>
      </c>
      <c r="J203" s="15">
        <f>IF(OR((ROW(F203)-MATCH(MAX($F$2:F203),$F$2:F203,0))=1,(ROW(F203)-MATCH(MAX($F$2:F203),$F$2:F203,0))&gt;123),IF(OR(((G202*J202/C202*C203)/(G202*K202/D202*D203))&lt;(4/6),((G202*J202/C202*C203)/(G202*K202/D202*D203))&gt;(6/4)),50%,((G202*J202/C202*C203)/((G202*K202/D202*D203)+(G202*J202/C202*C203)))),((G202*J202/C202*C203)/((G202*K202/D202*D203)+(G202*J202/C202*C203))))</f>
        <v>0.49352686323064399</v>
      </c>
      <c r="K203" s="18">
        <f t="shared" si="36"/>
        <v>0.50647313676935601</v>
      </c>
      <c r="L203" s="20">
        <f t="shared" si="37"/>
        <v>0.97443838063891697</v>
      </c>
      <c r="M203" s="51">
        <f>IF(AND((B203-$B$2)&gt;123,OR(((U202*R202/C202*C203)/(U202*S202/D202*D203))&lt;(4/6),((U202*R202/C202*C203)/(U202*S202/D202*D203))&gt;(6/4))),1,0)</f>
        <v>0</v>
      </c>
      <c r="N203" s="51">
        <f>IF(AND((B203-$B$2)&gt;123,OR(((U202*R202/C202*C203)/(U202*S202/D202*D203))&lt;(4/6),((U202*R202/C202*C203)/(U202*S202/D202*D203))&gt;(6/4))),COUNTIF($M$2:M203,1),0)</f>
        <v>0</v>
      </c>
      <c r="O203" s="51">
        <f>IF(OR((ROW(N203)-MATCH(MAX($N$2:N203),$N$2:N203,0))=1,(ROW(N203)-MATCH(MAX($N$2:N203),$N$2:N203,0))&gt;123),IF(OR(((U202*R202/C202*C203)/(U202*S202/D202*D203))&lt;(4/6),((U202*R202/C202*C203)/(U202*S202/D202*D203))&gt;(6/4)),1,0),0)</f>
        <v>0</v>
      </c>
      <c r="P203" s="47">
        <f>IF(O203=1,U202/2/C203,P202)</f>
        <v>4.3501846435871965</v>
      </c>
      <c r="Q203" s="47">
        <f>IF(O203=1,U202/2/D203,Q202)</f>
        <v>71.65890361877463</v>
      </c>
      <c r="R203" s="41">
        <f>P203*C203/U202</f>
        <v>0.49446192120084809</v>
      </c>
      <c r="S203" s="41">
        <f>Q203*D203/U202</f>
        <v>0.50743272332586242</v>
      </c>
      <c r="T203" s="41">
        <f t="shared" si="43"/>
        <v>0.97443838063891519</v>
      </c>
      <c r="U203" s="42">
        <f>P203*C203+Q203*D203</f>
        <v>20333.022533641761</v>
      </c>
      <c r="V203" s="25">
        <f>B203</f>
        <v>41215</v>
      </c>
      <c r="W203">
        <f>C203/C$2</f>
        <v>1.0034892831026212</v>
      </c>
      <c r="X203">
        <f>D203/D$2</f>
        <v>1.0298129702615548</v>
      </c>
      <c r="Y203">
        <f t="shared" si="44"/>
        <v>1.0166511266820881</v>
      </c>
      <c r="AA203" s="15">
        <f t="shared" si="45"/>
        <v>3.8687766658369593E-3</v>
      </c>
      <c r="AB203" s="15">
        <f t="shared" si="46"/>
        <v>-2.1570694472172747E-5</v>
      </c>
      <c r="AC203" s="15">
        <f t="shared" si="47"/>
        <v>1.8946445267105094E-3</v>
      </c>
    </row>
    <row r="204" spans="1:29" x14ac:dyDescent="0.4">
      <c r="A204" s="43">
        <f t="shared" si="38"/>
        <v>2012</v>
      </c>
      <c r="B204" s="53">
        <v>41218</v>
      </c>
      <c r="C204" s="45">
        <v>2301.88</v>
      </c>
      <c r="D204" s="45">
        <f>VLOOKUP(B204,'H11001.CSI  中证全债'!$A$2:$B$2792,2,0)</f>
        <v>143.7423</v>
      </c>
      <c r="E204" s="14">
        <f t="shared" si="39"/>
        <v>0</v>
      </c>
      <c r="F204" s="14">
        <f>IF(AND((B204-$B$2)&gt;123,OR(((G203*J203/C203*C204)/(G203*K203/D203*D204))&lt;(4/6),((G203*J203/C203*C204)/(G203*K203/D203*D204))&gt;(6/4))),COUNTIF($E$2:E204,1),0)</f>
        <v>0</v>
      </c>
      <c r="G204" s="21">
        <f t="shared" si="40"/>
        <v>20314.018649021484</v>
      </c>
      <c r="H204" s="12">
        <f t="shared" si="41"/>
        <v>4.3501846435871965</v>
      </c>
      <c r="I204" s="12">
        <f t="shared" si="42"/>
        <v>71.65890361877463</v>
      </c>
      <c r="J204" s="15">
        <f>IF(OR((ROW(F204)-MATCH(MAX($F$2:F204),$F$2:F204,0))=1,(ROW(F204)-MATCH(MAX($F$2:F204),$F$2:F204,0))&gt;123),IF(OR(((G203*J203/C203*C204)/(G203*K203/D203*D204))&lt;(4/6),((G203*J203/C203*C204)/(G203*K203/D203*D204))&gt;(6/4)),50%,((G203*J203/C203*C204)/((G203*K203/D203*D204)+(G203*J203/C203*C204)))),((G203*J203/C203*C204)/((G203*K203/D203*D204)+(G203*J203/C203*C204))))</f>
        <v>0.49294052547612743</v>
      </c>
      <c r="K204" s="18">
        <f t="shared" si="36"/>
        <v>0.50705947452387257</v>
      </c>
      <c r="L204" s="20">
        <f t="shared" si="37"/>
        <v>0.97215524064311631</v>
      </c>
      <c r="M204" s="51">
        <f>IF(AND((B204-$B$2)&gt;123,OR(((U203*R203/C203*C204)/(U203*S203/D203*D204))&lt;(4/6),((U203*R203/C203*C204)/(U203*S203/D203*D204))&gt;(6/4))),1,0)</f>
        <v>0</v>
      </c>
      <c r="N204" s="51">
        <f>IF(AND((B204-$B$2)&gt;123,OR(((U203*R203/C203*C204)/(U203*S203/D203*D204))&lt;(4/6),((U203*R203/C203*C204)/(U203*S203/D203*D204))&gt;(6/4))),COUNTIF($M$2:M204,1),0)</f>
        <v>0</v>
      </c>
      <c r="O204" s="51">
        <f>IF(OR((ROW(N204)-MATCH(MAX($N$2:N204),$N$2:N204,0))=1,(ROW(N204)-MATCH(MAX($N$2:N204),$N$2:N204,0))&gt;123),IF(OR(((U203*R203/C203*C204)/(U203*S203/D203*D204))&lt;(4/6),((U203*R203/C203*C204)/(U203*S203/D203*D204))&gt;(6/4)),1,0),0)</f>
        <v>0</v>
      </c>
      <c r="P204" s="47">
        <f>IF(O204=1,U203/2/C204,P203)</f>
        <v>4.3501846435871965</v>
      </c>
      <c r="Q204" s="47">
        <f>IF(O204=1,U203/2/D204,Q203)</f>
        <v>71.65890361877463</v>
      </c>
      <c r="R204" s="41">
        <f>P204*C204/U203</f>
        <v>0.49247980770259847</v>
      </c>
      <c r="S204" s="41">
        <f>Q204*D204/U203</f>
        <v>0.50658556073493544</v>
      </c>
      <c r="T204" s="41">
        <f t="shared" si="43"/>
        <v>0.97215524064311498</v>
      </c>
      <c r="U204" s="42">
        <f>P204*C204+Q204*D204</f>
        <v>20314.018649021484</v>
      </c>
      <c r="V204" s="25">
        <f>B204</f>
        <v>41218</v>
      </c>
      <c r="W204">
        <f>C204/C$2</f>
        <v>1.0013603027380498</v>
      </c>
      <c r="X204">
        <f>D204/D$2</f>
        <v>1.0300415621640988</v>
      </c>
      <c r="Y204">
        <f t="shared" si="44"/>
        <v>1.0157009324510742</v>
      </c>
      <c r="AA204" s="15">
        <f t="shared" si="45"/>
        <v>-2.1215775797713832E-3</v>
      </c>
      <c r="AB204" s="15">
        <f t="shared" si="46"/>
        <v>2.219741925428842E-4</v>
      </c>
      <c r="AC204" s="15">
        <f t="shared" si="47"/>
        <v>-9.3463156246620382E-4</v>
      </c>
    </row>
    <row r="205" spans="1:29" x14ac:dyDescent="0.4">
      <c r="A205" s="43">
        <f t="shared" si="38"/>
        <v>2012</v>
      </c>
      <c r="B205" s="53">
        <v>41219</v>
      </c>
      <c r="C205" s="45">
        <v>2292.2060000000001</v>
      </c>
      <c r="D205" s="45">
        <f>VLOOKUP(B205,'H11001.CSI  中证全债'!$A$2:$B$2792,2,0)</f>
        <v>143.72309999999999</v>
      </c>
      <c r="E205" s="14">
        <f t="shared" si="39"/>
        <v>0</v>
      </c>
      <c r="F205" s="14">
        <f>IF(AND((B205-$B$2)&gt;123,OR(((G204*J204/C204*C205)/(G204*K204/D204*D205))&lt;(4/6),((G204*J204/C204*C205)/(G204*K204/D204*D205))&gt;(6/4))),COUNTIF($E$2:E205,1),0)</f>
        <v>0</v>
      </c>
      <c r="G205" s="21">
        <f t="shared" si="40"/>
        <v>20270.559111829942</v>
      </c>
      <c r="H205" s="12">
        <f t="shared" si="41"/>
        <v>4.3501846435871965</v>
      </c>
      <c r="I205" s="12">
        <f t="shared" si="42"/>
        <v>71.65890361877463</v>
      </c>
      <c r="J205" s="15">
        <f>IF(OR((ROW(F205)-MATCH(MAX($F$2:F205),$F$2:F205,0))=1,(ROW(F205)-MATCH(MAX($F$2:F205),$F$2:F205,0))&gt;123),IF(OR(((G204*J204/C204*C205)/(G204*K204/D204*D205))&lt;(4/6),((G204*J204/C204*C205)/(G204*K204/D204*D205))&gt;(6/4)),50%,((G204*J204/C204*C205)/((G204*K204/D204*D205)+(G204*J204/C204*C205)))),((G204*J204/C204*C205)/((G204*K204/D204*D205)+(G204*J204/C204*C205))))</f>
        <v>0.49192127785557926</v>
      </c>
      <c r="K205" s="18">
        <f t="shared" si="36"/>
        <v>0.50807872214442074</v>
      </c>
      <c r="L205" s="20">
        <f t="shared" si="37"/>
        <v>0.96819893535268198</v>
      </c>
      <c r="M205" s="51">
        <f>IF(AND((B205-$B$2)&gt;123,OR(((U204*R204/C204*C205)/(U204*S204/D204*D205))&lt;(4/6),((U204*R204/C204*C205)/(U204*S204/D204*D205))&gt;(6/4))),1,0)</f>
        <v>0</v>
      </c>
      <c r="N205" s="51">
        <f>IF(AND((B205-$B$2)&gt;123,OR(((U204*R204/C204*C205)/(U204*S204/D204*D205))&lt;(4/6),((U204*R204/C204*C205)/(U204*S204/D204*D205))&gt;(6/4))),COUNTIF($M$2:M205,1),0)</f>
        <v>0</v>
      </c>
      <c r="O205" s="51">
        <f>IF(OR((ROW(N205)-MATCH(MAX($N$2:N205),$N$2:N205,0))=1,(ROW(N205)-MATCH(MAX($N$2:N205),$N$2:N205,0))&gt;123),IF(OR(((U204*R204/C204*C205)/(U204*S204/D204*D205))&lt;(4/6),((U204*R204/C204*C205)/(U204*S204/D204*D205))&gt;(6/4)),1,0),0)</f>
        <v>0</v>
      </c>
      <c r="P205" s="47">
        <f>IF(O205=1,U204/2/C205,P204)</f>
        <v>4.3501846435871965</v>
      </c>
      <c r="Q205" s="47">
        <f>IF(O205=1,U204/2/D205,Q204)</f>
        <v>71.65890361877463</v>
      </c>
      <c r="R205" s="41">
        <f>P205*C205/U204</f>
        <v>0.49086886811629254</v>
      </c>
      <c r="S205" s="41">
        <f>Q205*D205/U204</f>
        <v>0.50699174538700176</v>
      </c>
      <c r="T205" s="41">
        <f t="shared" si="43"/>
        <v>0.96819893535268087</v>
      </c>
      <c r="U205" s="42">
        <f>P205*C205+Q205*D205</f>
        <v>20270.559111829942</v>
      </c>
      <c r="V205" s="25">
        <f>B205</f>
        <v>41219</v>
      </c>
      <c r="W205">
        <f>C205/C$2</f>
        <v>0.9971519341138434</v>
      </c>
      <c r="X205">
        <f>D205/D$2</f>
        <v>1.0299039770691507</v>
      </c>
      <c r="Y205">
        <f t="shared" si="44"/>
        <v>1.0135279555914971</v>
      </c>
      <c r="AA205" s="15">
        <f t="shared" si="45"/>
        <v>-4.2026517455298062E-3</v>
      </c>
      <c r="AB205" s="15">
        <f t="shared" si="46"/>
        <v>-1.335723722245552E-4</v>
      </c>
      <c r="AC205" s="15">
        <f t="shared" si="47"/>
        <v>-2.1393864967055309E-3</v>
      </c>
    </row>
    <row r="206" spans="1:29" x14ac:dyDescent="0.4">
      <c r="A206" s="43">
        <f t="shared" si="38"/>
        <v>2012</v>
      </c>
      <c r="B206" s="53">
        <v>41220</v>
      </c>
      <c r="C206" s="45">
        <v>2287.5050000000001</v>
      </c>
      <c r="D206" s="45">
        <f>VLOOKUP(B206,'H11001.CSI  中证全债'!$A$2:$B$2792,2,0)</f>
        <v>143.72130000000001</v>
      </c>
      <c r="E206" s="14">
        <f t="shared" si="39"/>
        <v>0</v>
      </c>
      <c r="F206" s="14">
        <f>IF(AND((B206-$B$2)&gt;123,OR(((G205*J205/C205*C206)/(G205*K205/D205*D206))&lt;(4/6),((G205*J205/C205*C206)/(G205*K205/D205*D206))&gt;(6/4))),COUNTIF($E$2:E206,1),0)</f>
        <v>0</v>
      </c>
      <c r="G206" s="21">
        <f t="shared" si="40"/>
        <v>20249.979907793924</v>
      </c>
      <c r="H206" s="12">
        <f t="shared" si="41"/>
        <v>4.3501846435871965</v>
      </c>
      <c r="I206" s="12">
        <f t="shared" si="42"/>
        <v>71.65890361877463</v>
      </c>
      <c r="J206" s="15">
        <f>IF(OR((ROW(F206)-MATCH(MAX($F$2:F206),$F$2:F206,0))=1,(ROW(F206)-MATCH(MAX($F$2:F206),$F$2:F206,0))&gt;123),IF(OR(((G205*J205/C205*C206)/(G205*K205/D205*D206))&lt;(4/6),((G205*J205/C205*C206)/(G205*K205/D205*D206))&gt;(6/4)),50%,((G205*J205/C205*C206)/((G205*K205/D205*D206)+(G205*J205/C205*C206)))),((G205*J205/C205*C206)/((G205*K205/D205*D206)+(G205*J205/C205*C206))))</f>
        <v>0.49141130847734393</v>
      </c>
      <c r="K206" s="18">
        <f t="shared" si="36"/>
        <v>0.50858869152265607</v>
      </c>
      <c r="L206" s="20">
        <f t="shared" si="37"/>
        <v>0.96622539326644286</v>
      </c>
      <c r="M206" s="51">
        <f>IF(AND((B206-$B$2)&gt;123,OR(((U205*R205/C205*C206)/(U205*S205/D205*D206))&lt;(4/6),((U205*R205/C205*C206)/(U205*S205/D205*D206))&gt;(6/4))),1,0)</f>
        <v>0</v>
      </c>
      <c r="N206" s="51">
        <f>IF(AND((B206-$B$2)&gt;123,OR(((U205*R205/C205*C206)/(U205*S205/D205*D206))&lt;(4/6),((U205*R205/C205*C206)/(U205*S205/D205*D206))&gt;(6/4))),COUNTIF($M$2:M206,1),0)</f>
        <v>0</v>
      </c>
      <c r="O206" s="51">
        <f>IF(OR((ROW(N206)-MATCH(MAX($N$2:N206),$N$2:N206,0))=1,(ROW(N206)-MATCH(MAX($N$2:N206),$N$2:N206,0))&gt;123),IF(OR(((U205*R205/C205*C206)/(U205*S205/D205*D206))&lt;(4/6),((U205*R205/C205*C206)/(U205*S205/D205*D206))&gt;(6/4)),1,0),0)</f>
        <v>0</v>
      </c>
      <c r="P206" s="47">
        <f>IF(O206=1,U205/2/C206,P205)</f>
        <v>4.3501846435871965</v>
      </c>
      <c r="Q206" s="47">
        <f>IF(O206=1,U205/2/D206,Q205)</f>
        <v>71.65890361877463</v>
      </c>
      <c r="R206" s="41">
        <f>P206*C206/U205</f>
        <v>0.49091241480958786</v>
      </c>
      <c r="S206" s="41">
        <f>Q206*D206/U205</f>
        <v>0.50807235892445257</v>
      </c>
      <c r="T206" s="41">
        <f t="shared" si="43"/>
        <v>0.96622539326644163</v>
      </c>
      <c r="U206" s="42">
        <f>P206*C206+Q206*D206</f>
        <v>20249.979907793924</v>
      </c>
      <c r="V206" s="25">
        <f>B206</f>
        <v>41220</v>
      </c>
      <c r="W206">
        <f>C206/C$2</f>
        <v>0.99510691231289305</v>
      </c>
      <c r="X206">
        <f>D206/D$2</f>
        <v>1.0298910784664994</v>
      </c>
      <c r="Y206">
        <f t="shared" si="44"/>
        <v>1.0124989953896961</v>
      </c>
      <c r="AA206" s="15">
        <f t="shared" si="45"/>
        <v>-2.0508627933091272E-3</v>
      </c>
      <c r="AB206" s="15">
        <f t="shared" si="46"/>
        <v>-1.2524082767417788E-5</v>
      </c>
      <c r="AC206" s="15">
        <f t="shared" si="47"/>
        <v>-1.0152262659597344E-3</v>
      </c>
    </row>
    <row r="207" spans="1:29" x14ac:dyDescent="0.4">
      <c r="A207" s="43">
        <f t="shared" si="38"/>
        <v>2012</v>
      </c>
      <c r="B207" s="53">
        <v>41221</v>
      </c>
      <c r="C207" s="45">
        <v>2245.4050000000002</v>
      </c>
      <c r="D207" s="45">
        <f>VLOOKUP(B207,'H11001.CSI  中证全债'!$A$2:$B$2792,2,0)</f>
        <v>143.70590000000001</v>
      </c>
      <c r="E207" s="14">
        <f t="shared" si="39"/>
        <v>0</v>
      </c>
      <c r="F207" s="14">
        <f>IF(AND((B207-$B$2)&gt;123,OR(((G206*J206/C206*C207)/(G206*K206/D206*D207))&lt;(4/6),((G206*J206/C206*C207)/(G206*K206/D206*D207))&gt;(6/4))),COUNTIF($E$2:E207,1),0)</f>
        <v>0</v>
      </c>
      <c r="G207" s="21">
        <f t="shared" si="40"/>
        <v>20065.733587183175</v>
      </c>
      <c r="H207" s="12">
        <f t="shared" si="41"/>
        <v>4.3501846435871965</v>
      </c>
      <c r="I207" s="12">
        <f t="shared" si="42"/>
        <v>71.65890361877463</v>
      </c>
      <c r="J207" s="15">
        <f>IF(OR((ROW(F207)-MATCH(MAX($F$2:F207),$F$2:F207,0))=1,(ROW(F207)-MATCH(MAX($F$2:F207),$F$2:F207,0))&gt;123),IF(OR(((G206*J206/C206*C207)/(G206*K206/D206*D207))&lt;(4/6),((G206*J206/C206*C207)/(G206*K206/D206*D207))&gt;(6/4)),50%,((G206*J206/C206*C207)/((G206*K206/D206*D207)+(G206*J206/C206*C207)))),((G206*J206/C206*C207)/((G206*K206/D206*D207)+(G206*J206/C206*C207))))</f>
        <v>0.48679637388752633</v>
      </c>
      <c r="K207" s="18">
        <f t="shared" si="36"/>
        <v>0.51320362611247372</v>
      </c>
      <c r="L207" s="20">
        <f t="shared" si="37"/>
        <v>0.94854429921903949</v>
      </c>
      <c r="M207" s="51">
        <f>IF(AND((B207-$B$2)&gt;123,OR(((U206*R206/C206*C207)/(U206*S206/D206*D207))&lt;(4/6),((U206*R206/C206*C207)/(U206*S206/D206*D207))&gt;(6/4))),1,0)</f>
        <v>0</v>
      </c>
      <c r="N207" s="51">
        <f>IF(AND((B207-$B$2)&gt;123,OR(((U206*R206/C206*C207)/(U206*S206/D206*D207))&lt;(4/6),((U206*R206/C206*C207)/(U206*S206/D206*D207))&gt;(6/4))),COUNTIF($M$2:M207,1),0)</f>
        <v>0</v>
      </c>
      <c r="O207" s="51">
        <f>IF(OR((ROW(N207)-MATCH(MAX($N$2:N207),$N$2:N207,0))=1,(ROW(N207)-MATCH(MAX($N$2:N207),$N$2:N207,0))&gt;123),IF(OR(((U206*R206/C206*C207)/(U206*S206/D206*D207))&lt;(4/6),((U206*R206/C206*C207)/(U206*S206/D206*D207))&gt;(6/4)),1,0),0)</f>
        <v>0</v>
      </c>
      <c r="P207" s="47">
        <f>IF(O207=1,U206/2/C207,P206)</f>
        <v>4.3501846435871965</v>
      </c>
      <c r="Q207" s="47">
        <f>IF(O207=1,U206/2/D207,Q206)</f>
        <v>71.65890361877463</v>
      </c>
      <c r="R207" s="41">
        <f>P207*C207/U206</f>
        <v>0.48236721192372028</v>
      </c>
      <c r="S207" s="41">
        <f>Q207*D207/U206</f>
        <v>0.50853419531472177</v>
      </c>
      <c r="T207" s="41">
        <f t="shared" si="43"/>
        <v>0.94854429921903827</v>
      </c>
      <c r="U207" s="42">
        <f>P207*C207+Q207*D207</f>
        <v>20065.733587183175</v>
      </c>
      <c r="V207" s="25">
        <f>B207</f>
        <v>41221</v>
      </c>
      <c r="W207">
        <f>C207/C$2</f>
        <v>0.97679263496339108</v>
      </c>
      <c r="X207">
        <f>D207/D$2</f>
        <v>1.0297807237549266</v>
      </c>
      <c r="Y207">
        <f t="shared" si="44"/>
        <v>1.0032866793591588</v>
      </c>
      <c r="AA207" s="15">
        <f t="shared" si="45"/>
        <v>-1.8404331356652648E-2</v>
      </c>
      <c r="AB207" s="15">
        <f t="shared" si="46"/>
        <v>-1.0715182787790489E-4</v>
      </c>
      <c r="AC207" s="15">
        <f t="shared" si="47"/>
        <v>-9.0985927615578888E-3</v>
      </c>
    </row>
    <row r="208" spans="1:29" x14ac:dyDescent="0.4">
      <c r="A208" s="43">
        <f t="shared" si="38"/>
        <v>2012</v>
      </c>
      <c r="B208" s="53">
        <v>41222</v>
      </c>
      <c r="C208" s="45">
        <v>2240.924</v>
      </c>
      <c r="D208" s="45">
        <f>VLOOKUP(B208,'H11001.CSI  中证全债'!$A$2:$B$2792,2,0)</f>
        <v>143.73650000000001</v>
      </c>
      <c r="E208" s="14">
        <f t="shared" si="39"/>
        <v>0</v>
      </c>
      <c r="F208" s="14">
        <f>IF(AND((B208-$B$2)&gt;123,OR(((G207*J207/C207*C208)/(G207*K207/D207*D208))&lt;(4/6),((G207*J207/C207*C208)/(G207*K207/D207*D208))&gt;(6/4))),COUNTIF($E$2:E208,1),0)</f>
        <v>0</v>
      </c>
      <c r="G208" s="21">
        <f t="shared" si="40"/>
        <v>20048.433172245997</v>
      </c>
      <c r="H208" s="12">
        <f t="shared" si="41"/>
        <v>4.3501846435871965</v>
      </c>
      <c r="I208" s="12">
        <f t="shared" si="42"/>
        <v>71.65890361877463</v>
      </c>
      <c r="J208" s="15">
        <f>IF(OR((ROW(F208)-MATCH(MAX($F$2:F208),$F$2:F208,0))=1,(ROW(F208)-MATCH(MAX($F$2:F208),$F$2:F208,0))&gt;123),IF(OR(((G207*J207/C207*C208)/(G207*K207/D207*D208))&lt;(4/6),((G207*J207/C207*C208)/(G207*K207/D207*D208))&gt;(6/4)),50%,((G207*J207/C207*C208)/((G207*K207/D207*D208)+(G207*J207/C207*C208)))),((G207*J207/C207*C208)/((G207*K207/D207*D208)+(G207*J207/C207*C208))))</f>
        <v>0.48624414129984095</v>
      </c>
      <c r="K208" s="18">
        <f t="shared" si="36"/>
        <v>0.51375585870015905</v>
      </c>
      <c r="L208" s="20">
        <f t="shared" si="37"/>
        <v>0.94644982254815579</v>
      </c>
      <c r="M208" s="51">
        <f>IF(AND((B208-$B$2)&gt;123,OR(((U207*R207/C207*C208)/(U207*S207/D207*D208))&lt;(4/6),((U207*R207/C207*C208)/(U207*S207/D207*D208))&gt;(6/4))),1,0)</f>
        <v>0</v>
      </c>
      <c r="N208" s="51">
        <f>IF(AND((B208-$B$2)&gt;123,OR(((U207*R207/C207*C208)/(U207*S207/D207*D208))&lt;(4/6),((U207*R207/C207*C208)/(U207*S207/D207*D208))&gt;(6/4))),COUNTIF($M$2:M208,1),0)</f>
        <v>0</v>
      </c>
      <c r="O208" s="51">
        <f>IF(OR((ROW(N208)-MATCH(MAX($N$2:N208),$N$2:N208,0))=1,(ROW(N208)-MATCH(MAX($N$2:N208),$N$2:N208,0))&gt;123),IF(OR(((U207*R207/C207*C208)/(U207*S207/D207*D208))&lt;(4/6),((U207*R207/C207*C208)/(U207*S207/D207*D208))&gt;(6/4)),1,0),0)</f>
        <v>0</v>
      </c>
      <c r="P208" s="47">
        <f>IF(O208=1,U207/2/C208,P207)</f>
        <v>4.3501846435871965</v>
      </c>
      <c r="Q208" s="47">
        <f>IF(O208=1,U207/2/D208,Q207)</f>
        <v>71.65890361877463</v>
      </c>
      <c r="R208" s="41">
        <f>P208*C208/U207</f>
        <v>0.48582490791528932</v>
      </c>
      <c r="S208" s="41">
        <f>Q208*D208/U207</f>
        <v>0.51331290507011629</v>
      </c>
      <c r="T208" s="41">
        <f t="shared" si="43"/>
        <v>0.94644982254815468</v>
      </c>
      <c r="U208" s="42">
        <f>P208*C208+Q208*D208</f>
        <v>20048.433172245994</v>
      </c>
      <c r="V208" s="25">
        <f>B208</f>
        <v>41222</v>
      </c>
      <c r="W208">
        <f>C208/C$2</f>
        <v>0.97484331722459949</v>
      </c>
      <c r="X208">
        <f>D208/D$2</f>
        <v>1.03</v>
      </c>
      <c r="Y208">
        <f t="shared" si="44"/>
        <v>1.0024216586122996</v>
      </c>
      <c r="AA208" s="15">
        <f t="shared" si="45"/>
        <v>-1.9956310776899633E-3</v>
      </c>
      <c r="AB208" s="15">
        <f t="shared" si="46"/>
        <v>2.1293488993845422E-4</v>
      </c>
      <c r="AC208" s="15">
        <f t="shared" si="47"/>
        <v>-8.6218701459461755E-4</v>
      </c>
    </row>
    <row r="209" spans="1:29" x14ac:dyDescent="0.4">
      <c r="A209" s="43">
        <f t="shared" si="38"/>
        <v>2012</v>
      </c>
      <c r="B209" s="53">
        <v>41225</v>
      </c>
      <c r="C209" s="45">
        <v>2251.848</v>
      </c>
      <c r="D209" s="45">
        <f>VLOOKUP(B209,'H11001.CSI  中证全债'!$A$2:$B$2792,2,0)</f>
        <v>143.77440000000001</v>
      </c>
      <c r="E209" s="14">
        <f t="shared" si="39"/>
        <v>0</v>
      </c>
      <c r="F209" s="14">
        <f>IF(AND((B209-$B$2)&gt;123,OR(((G208*J208/C208*C209)/(G208*K208/D208*D209))&lt;(4/6),((G208*J208/C208*C209)/(G208*K208/D208*D209))&gt;(6/4))),COUNTIF($E$2:E209,1),0)</f>
        <v>0</v>
      </c>
      <c r="G209" s="21">
        <f t="shared" si="40"/>
        <v>20098.670461739697</v>
      </c>
      <c r="H209" s="12">
        <f t="shared" si="41"/>
        <v>4.3501846435871965</v>
      </c>
      <c r="I209" s="12">
        <f t="shared" si="42"/>
        <v>71.65890361877463</v>
      </c>
      <c r="J209" s="15">
        <f>IF(OR((ROW(F209)-MATCH(MAX($F$2:F209),$F$2:F209,0))=1,(ROW(F209)-MATCH(MAX($F$2:F209),$F$2:F209,0))&gt;123),IF(OR(((G208*J208/C208*C209)/(G208*K208/D208*D209))&lt;(4/6),((G208*J208/C208*C209)/(G208*K208/D208*D209))&gt;(6/4)),50%,((G208*J208/C208*C209)/((G208*K208/D208*D209)+(G208*J208/C208*C209)))),((G208*J208/C208*C209)/((G208*K208/D208*D209)+(G208*J208/C208*C209))))</f>
        <v>0.48739316403741018</v>
      </c>
      <c r="K209" s="18">
        <f t="shared" si="36"/>
        <v>0.51260683596258982</v>
      </c>
      <c r="L209" s="20">
        <f t="shared" si="37"/>
        <v>0.9508128449402502</v>
      </c>
      <c r="M209" s="51">
        <f>IF(AND((B209-$B$2)&gt;123,OR(((U208*R208/C208*C209)/(U208*S208/D208*D209))&lt;(4/6),((U208*R208/C208*C209)/(U208*S208/D208*D209))&gt;(6/4))),1,0)</f>
        <v>0</v>
      </c>
      <c r="N209" s="51">
        <f>IF(AND((B209-$B$2)&gt;123,OR(((U208*R208/C208*C209)/(U208*S208/D208*D209))&lt;(4/6),((U208*R208/C208*C209)/(U208*S208/D208*D209))&gt;(6/4))),COUNTIF($M$2:M209,1),0)</f>
        <v>0</v>
      </c>
      <c r="O209" s="51">
        <f>IF(OR((ROW(N209)-MATCH(MAX($N$2:N209),$N$2:N209,0))=1,(ROW(N209)-MATCH(MAX($N$2:N209),$N$2:N209,0))&gt;123),IF(OR(((U208*R208/C208*C209)/(U208*S208/D208*D209))&lt;(4/6),((U208*R208/C208*C209)/(U208*S208/D208*D209))&gt;(6/4)),1,0),0)</f>
        <v>0</v>
      </c>
      <c r="P209" s="47">
        <f>IF(O209=1,U208/2/C209,P208)</f>
        <v>4.3501846435871965</v>
      </c>
      <c r="Q209" s="47">
        <f>IF(O209=1,U208/2/D209,Q208)</f>
        <v>71.65890361877463</v>
      </c>
      <c r="R209" s="41">
        <f>P209*C209/U208</f>
        <v>0.48861447202036468</v>
      </c>
      <c r="S209" s="41">
        <f>Q209*D209/U208</f>
        <v>0.51389132427115025</v>
      </c>
      <c r="T209" s="41">
        <f t="shared" si="43"/>
        <v>0.95081284494024954</v>
      </c>
      <c r="U209" s="42">
        <f>P209*C209+Q209*D209</f>
        <v>20098.670461739694</v>
      </c>
      <c r="V209" s="25">
        <f>B209</f>
        <v>41225</v>
      </c>
      <c r="W209">
        <f>C209/C$2</f>
        <v>0.97959545892925415</v>
      </c>
      <c r="X209">
        <f>D209/D$2</f>
        <v>1.0302715872447152</v>
      </c>
      <c r="Y209">
        <f t="shared" si="44"/>
        <v>1.0049335230869847</v>
      </c>
      <c r="AA209" s="15">
        <f t="shared" si="45"/>
        <v>4.8747748696520432E-3</v>
      </c>
      <c r="AB209" s="15">
        <f t="shared" si="46"/>
        <v>2.6367693661666358E-4</v>
      </c>
      <c r="AC209" s="15">
        <f t="shared" si="47"/>
        <v>2.5057962915151499E-3</v>
      </c>
    </row>
    <row r="210" spans="1:29" x14ac:dyDescent="0.4">
      <c r="A210" s="43">
        <f t="shared" si="38"/>
        <v>2012</v>
      </c>
      <c r="B210" s="53">
        <v>41226</v>
      </c>
      <c r="C210" s="45">
        <v>2212.44</v>
      </c>
      <c r="D210" s="45">
        <f>VLOOKUP(B210,'H11001.CSI  中证全债'!$A$2:$B$2792,2,0)</f>
        <v>143.81460000000001</v>
      </c>
      <c r="E210" s="14">
        <f t="shared" si="39"/>
        <v>0</v>
      </c>
      <c r="F210" s="14">
        <f>IF(AND((B210-$B$2)&gt;123,OR(((G209*J209/C209*C210)/(G209*K209/D209*D210))&lt;(4/6),((G209*J209/C209*C210)/(G209*K209/D209*D210))&gt;(6/4))),COUNTIF($E$2:E210,1),0)</f>
        <v>0</v>
      </c>
      <c r="G210" s="21">
        <f t="shared" si="40"/>
        <v>19930.119073230686</v>
      </c>
      <c r="H210" s="12">
        <f t="shared" si="41"/>
        <v>4.3501846435871965</v>
      </c>
      <c r="I210" s="12">
        <f t="shared" si="42"/>
        <v>71.65890361877463</v>
      </c>
      <c r="J210" s="15">
        <f>IF(OR((ROW(F210)-MATCH(MAX($F$2:F210),$F$2:F210,0))=1,(ROW(F210)-MATCH(MAX($F$2:F210),$F$2:F210,0))&gt;123),IF(OR(((G209*J209/C209*C210)/(G209*K209/D209*D210))&lt;(4/6),((G209*J209/C209*C210)/(G209*K209/D209*D210))&gt;(6/4)),50%,((G209*J209/C209*C210)/((G209*K209/D209*D210)+(G209*J209/C209*C210)))),((G209*J209/C209*C210)/((G209*K209/D209*D210)+(G209*J209/C209*C210))))</f>
        <v>0.48291344760630778</v>
      </c>
      <c r="K210" s="18">
        <f t="shared" si="36"/>
        <v>0.51708655239369228</v>
      </c>
      <c r="L210" s="20">
        <f t="shared" si="37"/>
        <v>0.93391221521969447</v>
      </c>
      <c r="M210" s="51">
        <f>IF(AND((B210-$B$2)&gt;123,OR(((U209*R209/C209*C210)/(U209*S209/D209*D210))&lt;(4/6),((U209*R209/C209*C210)/(U209*S209/D209*D210))&gt;(6/4))),1,0)</f>
        <v>0</v>
      </c>
      <c r="N210" s="51">
        <f>IF(AND((B210-$B$2)&gt;123,OR(((U209*R209/C209*C210)/(U209*S209/D209*D210))&lt;(4/6),((U209*R209/C209*C210)/(U209*S209/D209*D210))&gt;(6/4))),COUNTIF($M$2:M210,1),0)</f>
        <v>0</v>
      </c>
      <c r="O210" s="51">
        <f>IF(OR((ROW(N210)-MATCH(MAX($N$2:N210),$N$2:N210,0))=1,(ROW(N210)-MATCH(MAX($N$2:N210),$N$2:N210,0))&gt;123),IF(OR(((U209*R209/C209*C210)/(U209*S209/D209*D210))&lt;(4/6),((U209*R209/C209*C210)/(U209*S209/D209*D210))&gt;(6/4)),1,0),0)</f>
        <v>0</v>
      </c>
      <c r="P210" s="47">
        <f>IF(O210=1,U209/2/C210,P209)</f>
        <v>4.3501846435871965</v>
      </c>
      <c r="Q210" s="47">
        <f>IF(O210=1,U209/2/D210,Q209)</f>
        <v>71.65890361877463</v>
      </c>
      <c r="R210" s="41">
        <f>P210*C210/U209</f>
        <v>0.47886364081542243</v>
      </c>
      <c r="S210" s="41">
        <f>Q210*D210/U209</f>
        <v>0.51275016325038048</v>
      </c>
      <c r="T210" s="41">
        <f t="shared" si="43"/>
        <v>0.9339122152196937</v>
      </c>
      <c r="U210" s="42">
        <f>P210*C210+Q210*D210</f>
        <v>19930.119073230686</v>
      </c>
      <c r="V210" s="25">
        <f>B210</f>
        <v>41226</v>
      </c>
      <c r="W210">
        <f>C210/C$2</f>
        <v>0.9624522512858058</v>
      </c>
      <c r="X210">
        <f>D210/D$2</f>
        <v>1.0305596560372627</v>
      </c>
      <c r="Y210">
        <f t="shared" si="44"/>
        <v>0.99650595366153427</v>
      </c>
      <c r="AA210" s="15">
        <f t="shared" si="45"/>
        <v>-1.7500293092606478E-2</v>
      </c>
      <c r="AB210" s="15">
        <f t="shared" si="46"/>
        <v>2.7960471405208409E-4</v>
      </c>
      <c r="AC210" s="15">
        <f t="shared" si="47"/>
        <v>-8.3861959341970937E-3</v>
      </c>
    </row>
    <row r="211" spans="1:29" x14ac:dyDescent="0.4">
      <c r="A211" s="43">
        <f t="shared" si="38"/>
        <v>2012</v>
      </c>
      <c r="B211" s="53">
        <v>41227</v>
      </c>
      <c r="C211" s="45">
        <v>2223.11</v>
      </c>
      <c r="D211" s="45">
        <f>VLOOKUP(B211,'H11001.CSI  中证全债'!$A$2:$B$2792,2,0)</f>
        <v>143.87350000000001</v>
      </c>
      <c r="E211" s="14">
        <f t="shared" si="39"/>
        <v>0</v>
      </c>
      <c r="F211" s="14">
        <f>IF(AND((B211-$B$2)&gt;123,OR(((G210*J210/C210*C211)/(G210*K210/D210*D211))&lt;(4/6),((G210*J210/C210*C211)/(G210*K210/D210*D211))&gt;(6/4))),COUNTIF($E$2:E211,1),0)</f>
        <v>0</v>
      </c>
      <c r="G211" s="21">
        <f t="shared" si="40"/>
        <v>19980.756252800908</v>
      </c>
      <c r="H211" s="12">
        <f t="shared" si="41"/>
        <v>4.3501846435871965</v>
      </c>
      <c r="I211" s="12">
        <f t="shared" si="42"/>
        <v>71.65890361877463</v>
      </c>
      <c r="J211" s="15">
        <f>IF(OR((ROW(F211)-MATCH(MAX($F$2:F211),$F$2:F211,0))=1,(ROW(F211)-MATCH(MAX($F$2:F211),$F$2:F211,0))&gt;123),IF(OR(((G210*J210/C210*C211)/(G210*K210/D210*D211))&lt;(4/6),((G210*J210/C210*C211)/(G210*K210/D210*D211))&gt;(6/4)),50%,((G210*J210/C210*C211)/((G210*K210/D210*D211)+(G210*J210/C210*C211)))),((G210*J210/C210*C211)/((G210*K210/D210*D211)+(G210*J210/C210*C211))))</f>
        <v>0.48401266001378018</v>
      </c>
      <c r="K211" s="18">
        <f t="shared" si="36"/>
        <v>0.51598733998621982</v>
      </c>
      <c r="L211" s="20">
        <f t="shared" si="37"/>
        <v>0.93803204556667308</v>
      </c>
      <c r="M211" s="51">
        <f>IF(AND((B211-$B$2)&gt;123,OR(((U210*R210/C210*C211)/(U210*S210/D210*D211))&lt;(4/6),((U210*R210/C210*C211)/(U210*S210/D210*D211))&gt;(6/4))),1,0)</f>
        <v>0</v>
      </c>
      <c r="N211" s="51">
        <f>IF(AND((B211-$B$2)&gt;123,OR(((U210*R210/C210*C211)/(U210*S210/D210*D211))&lt;(4/6),((U210*R210/C210*C211)/(U210*S210/D210*D211))&gt;(6/4))),COUNTIF($M$2:M211,1),0)</f>
        <v>0</v>
      </c>
      <c r="O211" s="51">
        <f>IF(OR((ROW(N211)-MATCH(MAX($N$2:N211),$N$2:N211,0))=1,(ROW(N211)-MATCH(MAX($N$2:N211),$N$2:N211,0))&gt;123),IF(OR(((U210*R210/C210*C211)/(U210*S210/D210*D211))&lt;(4/6),((U210*R210/C210*C211)/(U210*S210/D210*D211))&gt;(6/4)),1,0),0)</f>
        <v>0</v>
      </c>
      <c r="P211" s="47">
        <f>IF(O211=1,U210/2/C211,P210)</f>
        <v>4.3501846435871965</v>
      </c>
      <c r="Q211" s="47">
        <f>IF(O211=1,U210/2/D211,Q210)</f>
        <v>71.65890361877463</v>
      </c>
      <c r="R211" s="41">
        <f>P211*C211/U210</f>
        <v>0.48524240861133339</v>
      </c>
      <c r="S211" s="41">
        <f>Q211*D211/U210</f>
        <v>0.51729832781799556</v>
      </c>
      <c r="T211" s="41">
        <f t="shared" si="43"/>
        <v>0.9380320455666723</v>
      </c>
      <c r="U211" s="42">
        <f>P211*C211+Q211*D211</f>
        <v>19980.756252800908</v>
      </c>
      <c r="V211" s="25">
        <f>B211</f>
        <v>41227</v>
      </c>
      <c r="W211">
        <f>C211/C$2</f>
        <v>0.9670938983005134</v>
      </c>
      <c r="X211">
        <f>D211/D$2</f>
        <v>1.0309817269795771</v>
      </c>
      <c r="Y211">
        <f t="shared" si="44"/>
        <v>0.99903781264004543</v>
      </c>
      <c r="AA211" s="15">
        <f t="shared" si="45"/>
        <v>4.8227296559455457E-3</v>
      </c>
      <c r="AB211" s="15">
        <f t="shared" si="46"/>
        <v>4.0955507994300255E-4</v>
      </c>
      <c r="AC211" s="15">
        <f t="shared" si="47"/>
        <v>2.5407364293290602E-3</v>
      </c>
    </row>
    <row r="212" spans="1:29" x14ac:dyDescent="0.4">
      <c r="A212" s="43">
        <f t="shared" si="38"/>
        <v>2012</v>
      </c>
      <c r="B212" s="53">
        <v>41228</v>
      </c>
      <c r="C212" s="45">
        <v>2193.623</v>
      </c>
      <c r="D212" s="45">
        <f>VLOOKUP(B212,'H11001.CSI  中证全债'!$A$2:$B$2792,2,0)</f>
        <v>143.84829999999999</v>
      </c>
      <c r="E212" s="14">
        <f t="shared" si="39"/>
        <v>0</v>
      </c>
      <c r="F212" s="14">
        <f>IF(AND((B212-$B$2)&gt;123,OR(((G211*J211/C211*C212)/(G211*K211/D211*D212))&lt;(4/6),((G211*J211/C211*C212)/(G211*K211/D211*D212))&gt;(6/4))),COUNTIF($E$2:E212,1),0)</f>
        <v>0</v>
      </c>
      <c r="G212" s="21">
        <f t="shared" si="40"/>
        <v>19850.676553844256</v>
      </c>
      <c r="H212" s="12">
        <f t="shared" si="41"/>
        <v>4.3501846435871965</v>
      </c>
      <c r="I212" s="12">
        <f t="shared" si="42"/>
        <v>71.65890361877463</v>
      </c>
      <c r="J212" s="15">
        <f>IF(OR((ROW(F212)-MATCH(MAX($F$2:F212),$F$2:F212,0))=1,(ROW(F212)-MATCH(MAX($F$2:F212),$F$2:F212,0))&gt;123),IF(OR(((G211*J211/C211*C212)/(G211*K211/D211*D212))&lt;(4/6),((G211*J211/C211*C212)/(G211*K211/D211*D212))&gt;(6/4)),50%,((G211*J211/C211*C212)/((G211*K211/D211*D212)+(G211*J211/C211*C212)))),((G211*J211/C211*C212)/((G211*K211/D211*D212)+(G211*J211/C211*C212))))</f>
        <v>0.48072241077202288</v>
      </c>
      <c r="K212" s="18">
        <f t="shared" si="36"/>
        <v>0.51927758922797707</v>
      </c>
      <c r="L212" s="20">
        <f t="shared" si="37"/>
        <v>0.92575227728723064</v>
      </c>
      <c r="M212" s="51">
        <f>IF(AND((B212-$B$2)&gt;123,OR(((U211*R211/C211*C212)/(U211*S211/D211*D212))&lt;(4/6),((U211*R211/C211*C212)/(U211*S211/D211*D212))&gt;(6/4))),1,0)</f>
        <v>0</v>
      </c>
      <c r="N212" s="51">
        <f>IF(AND((B212-$B$2)&gt;123,OR(((U211*R211/C211*C212)/(U211*S211/D211*D212))&lt;(4/6),((U211*R211/C211*C212)/(U211*S211/D211*D212))&gt;(6/4))),COUNTIF($M$2:M212,1),0)</f>
        <v>0</v>
      </c>
      <c r="O212" s="51">
        <f>IF(OR((ROW(N212)-MATCH(MAX($N$2:N212),$N$2:N212,0))=1,(ROW(N212)-MATCH(MAX($N$2:N212),$N$2:N212,0))&gt;123),IF(OR(((U211*R211/C211*C212)/(U211*S211/D211*D212))&lt;(4/6),((U211*R211/C211*C212)/(U211*S211/D211*D212))&gt;(6/4)),1,0),0)</f>
        <v>0</v>
      </c>
      <c r="P212" s="47">
        <f>IF(O212=1,U211/2/C212,P211)</f>
        <v>4.3501846435871965</v>
      </c>
      <c r="Q212" s="47">
        <f>IF(O212=1,U211/2/D212,Q211)</f>
        <v>71.65890361877463</v>
      </c>
      <c r="R212" s="41">
        <f>P212*C212/U211</f>
        <v>0.47759278816496165</v>
      </c>
      <c r="S212" s="41">
        <f>Q212*D212/U211</f>
        <v>0.51589696280788166</v>
      </c>
      <c r="T212" s="41">
        <f t="shared" si="43"/>
        <v>0.92575227728722964</v>
      </c>
      <c r="U212" s="42">
        <f>P212*C212+Q212*D212</f>
        <v>19850.676553844256</v>
      </c>
      <c r="V212" s="25">
        <f>B212</f>
        <v>41228</v>
      </c>
      <c r="W212">
        <f>C212/C$2</f>
        <v>0.95426650884196773</v>
      </c>
      <c r="X212">
        <f>D212/D$2</f>
        <v>1.0308011465424578</v>
      </c>
      <c r="Y212">
        <f t="shared" si="44"/>
        <v>0.99253382769221277</v>
      </c>
      <c r="AA212" s="15">
        <f t="shared" si="45"/>
        <v>-1.3263851091489087E-2</v>
      </c>
      <c r="AB212" s="15">
        <f t="shared" si="46"/>
        <v>-1.751538678075315E-4</v>
      </c>
      <c r="AC212" s="15">
        <f t="shared" si="47"/>
        <v>-6.5102490271568003E-3</v>
      </c>
    </row>
    <row r="213" spans="1:29" x14ac:dyDescent="0.4">
      <c r="A213" s="43">
        <f t="shared" si="38"/>
        <v>2012</v>
      </c>
      <c r="B213" s="53">
        <v>41229</v>
      </c>
      <c r="C213" s="45">
        <v>2177.2399999999998</v>
      </c>
      <c r="D213" s="45">
        <f>VLOOKUP(B213,'H11001.CSI  中证全债'!$A$2:$B$2792,2,0)</f>
        <v>144.01179999999999</v>
      </c>
      <c r="E213" s="14">
        <f t="shared" si="39"/>
        <v>0</v>
      </c>
      <c r="F213" s="14">
        <f>IF(AND((B213-$B$2)&gt;123,OR(((G212*J212/C212*C213)/(G212*K212/D212*D213))&lt;(4/6),((G212*J212/C212*C213)/(G212*K212/D212*D213))&gt;(6/4))),COUNTIF($E$2:E213,1),0)</f>
        <v>0</v>
      </c>
      <c r="G213" s="21">
        <f t="shared" si="40"/>
        <v>19791.123709570038</v>
      </c>
      <c r="H213" s="12">
        <f t="shared" si="41"/>
        <v>4.3501846435871965</v>
      </c>
      <c r="I213" s="12">
        <f t="shared" si="42"/>
        <v>71.65890361877463</v>
      </c>
      <c r="J213" s="15">
        <f>IF(OR((ROW(F213)-MATCH(MAX($F$2:F213),$F$2:F213,0))=1,(ROW(F213)-MATCH(MAX($F$2:F213),$F$2:F213,0))&gt;123),IF(OR(((G212*J212/C212*C213)/(G212*K212/D212*D213))&lt;(4/6),((G212*J212/C212*C213)/(G212*K212/D212*D213))&gt;(6/4)),50%,((G212*J212/C212*C213)/((G212*K212/D212*D213)+(G212*J212/C212*C213)))),((G212*J212/C212*C213)/((G212*K212/D212*D213)+(G212*J212/C212*C213))))</f>
        <v>0.47856787479044866</v>
      </c>
      <c r="K213" s="18">
        <f t="shared" si="36"/>
        <v>0.52143212520955129</v>
      </c>
      <c r="L213" s="20">
        <f t="shared" si="37"/>
        <v>0.91779514850206723</v>
      </c>
      <c r="M213" s="51">
        <f>IF(AND((B213-$B$2)&gt;123,OR(((U212*R212/C212*C213)/(U212*S212/D212*D213))&lt;(4/6),((U212*R212/C212*C213)/(U212*S212/D212*D213))&gt;(6/4))),1,0)</f>
        <v>0</v>
      </c>
      <c r="N213" s="51">
        <f>IF(AND((B213-$B$2)&gt;123,OR(((U212*R212/C212*C213)/(U212*S212/D212*D213))&lt;(4/6),((U212*R212/C212*C213)/(U212*S212/D212*D213))&gt;(6/4))),COUNTIF($M$2:M213,1),0)</f>
        <v>0</v>
      </c>
      <c r="O213" s="51">
        <f>IF(OR((ROW(N213)-MATCH(MAX($N$2:N213),$N$2:N213,0))=1,(ROW(N213)-MATCH(MAX($N$2:N213),$N$2:N213,0))&gt;123),IF(OR(((U212*R212/C212*C213)/(U212*S212/D212*D213))&lt;(4/6),((U212*R212/C212*C213)/(U212*S212/D212*D213))&gt;(6/4)),1,0),0)</f>
        <v>0</v>
      </c>
      <c r="P213" s="47">
        <f>IF(O213=1,U212/2/C213,P212)</f>
        <v>4.3501846435871965</v>
      </c>
      <c r="Q213" s="47">
        <f>IF(O213=1,U212/2/D213,Q212)</f>
        <v>71.65890361877463</v>
      </c>
      <c r="R213" s="41">
        <f>P213*C213/U212</f>
        <v>0.47713215152707567</v>
      </c>
      <c r="S213" s="41">
        <f>Q213*D213/U212</f>
        <v>0.51986780743590033</v>
      </c>
      <c r="T213" s="41">
        <f t="shared" si="43"/>
        <v>0.91779514850206612</v>
      </c>
      <c r="U213" s="42">
        <f>P213*C213+Q213*D213</f>
        <v>19791.123709570034</v>
      </c>
      <c r="V213" s="25">
        <f>B213</f>
        <v>41229</v>
      </c>
      <c r="W213">
        <f>C213/C$2</f>
        <v>0.94713960134037878</v>
      </c>
      <c r="X213">
        <f>D213/D$2</f>
        <v>1.0319727696166248</v>
      </c>
      <c r="Y213">
        <f t="shared" si="44"/>
        <v>0.98955618547850177</v>
      </c>
      <c r="AA213" s="15">
        <f t="shared" si="45"/>
        <v>-7.4684665505422299E-3</v>
      </c>
      <c r="AB213" s="15">
        <f t="shared" si="46"/>
        <v>1.1366140580042483E-3</v>
      </c>
      <c r="AC213" s="15">
        <f t="shared" si="47"/>
        <v>-3.0000410370238928E-3</v>
      </c>
    </row>
    <row r="214" spans="1:29" x14ac:dyDescent="0.4">
      <c r="A214" s="43">
        <f t="shared" si="38"/>
        <v>2012</v>
      </c>
      <c r="B214" s="53">
        <v>41232</v>
      </c>
      <c r="C214" s="45">
        <v>2174.9850000000001</v>
      </c>
      <c r="D214" s="45">
        <f>VLOOKUP(B214,'H11001.CSI  中证全债'!$A$2:$B$2792,2,0)</f>
        <v>144.15600000000001</v>
      </c>
      <c r="E214" s="14">
        <f t="shared" si="39"/>
        <v>0</v>
      </c>
      <c r="F214" s="14">
        <f>IF(AND((B214-$B$2)&gt;123,OR(((G213*J213/C213*C214)/(G213*K213/D213*D214))&lt;(4/6),((G213*J213/C213*C214)/(G213*K213/D213*D214))&gt;(6/4))),COUNTIF($E$2:E214,1),0)</f>
        <v>0</v>
      </c>
      <c r="G214" s="21">
        <f t="shared" si="40"/>
        <v>19791.64725710058</v>
      </c>
      <c r="H214" s="12">
        <f t="shared" si="41"/>
        <v>4.3501846435871965</v>
      </c>
      <c r="I214" s="12">
        <f t="shared" si="42"/>
        <v>71.65890361877463</v>
      </c>
      <c r="J214" s="15">
        <f>IF(OR((ROW(F214)-MATCH(MAX($F$2:F214),$F$2:F214,0))=1,(ROW(F214)-MATCH(MAX($F$2:F214),$F$2:F214,0))&gt;123),IF(OR(((G213*J213/C213*C214)/(G213*K213/D213*D214))&lt;(4/6),((G213*J213/C213*C214)/(G213*K213/D213*D214))&gt;(6/4)),50%,((G213*J213/C213*C214)/((G213*K213/D213*D214)+(G213*J213/C213*C214)))),((G213*J213/C213*C214)/((G213*K213/D213*D214)+(G213*J213/C213*C214))))</f>
        <v>0.47805956846962322</v>
      </c>
      <c r="K214" s="18">
        <f t="shared" si="36"/>
        <v>0.52194043153037684</v>
      </c>
      <c r="L214" s="20">
        <f t="shared" si="37"/>
        <v>0.9159274499350607</v>
      </c>
      <c r="M214" s="51">
        <f>IF(AND((B214-$B$2)&gt;123,OR(((U213*R213/C213*C214)/(U213*S213/D213*D214))&lt;(4/6),((U213*R213/C213*C214)/(U213*S213/D213*D214))&gt;(6/4))),1,0)</f>
        <v>0</v>
      </c>
      <c r="N214" s="51">
        <f>IF(AND((B214-$B$2)&gt;123,OR(((U213*R213/C213*C214)/(U213*S213/D213*D214))&lt;(4/6),((U213*R213/C213*C214)/(U213*S213/D213*D214))&gt;(6/4))),COUNTIF($M$2:M214,1),0)</f>
        <v>0</v>
      </c>
      <c r="O214" s="51">
        <f>IF(OR((ROW(N214)-MATCH(MAX($N$2:N214),$N$2:N214,0))=1,(ROW(N214)-MATCH(MAX($N$2:N214),$N$2:N214,0))&gt;123),IF(OR(((U213*R213/C213*C214)/(U213*S213/D213*D214))&lt;(4/6),((U213*R213/C213*C214)/(U213*S213/D213*D214))&gt;(6/4)),1,0),0)</f>
        <v>0</v>
      </c>
      <c r="P214" s="47">
        <f>IF(O214=1,U213/2/C214,P213)</f>
        <v>4.3501846435871965</v>
      </c>
      <c r="Q214" s="47">
        <f>IF(O214=1,U213/2/D214,Q213)</f>
        <v>71.65890361877463</v>
      </c>
      <c r="R214" s="41">
        <f>P214*C214/U213</f>
        <v>0.47807221489183716</v>
      </c>
      <c r="S214" s="41">
        <f>Q214*D214/U213</f>
        <v>0.5219542387617413</v>
      </c>
      <c r="T214" s="41">
        <f t="shared" si="43"/>
        <v>0.91592744993506003</v>
      </c>
      <c r="U214" s="42">
        <f>P214*C214+Q214*D214</f>
        <v>19791.647257100572</v>
      </c>
      <c r="V214" s="25">
        <f>B214</f>
        <v>41232</v>
      </c>
      <c r="W214">
        <f>C214/C$2</f>
        <v>0.94615863470325001</v>
      </c>
      <c r="X214">
        <f>D214/D$2</f>
        <v>1.0330060910068075</v>
      </c>
      <c r="Y214">
        <f t="shared" si="44"/>
        <v>0.98958236285502865</v>
      </c>
      <c r="AA214" s="15">
        <f t="shared" si="45"/>
        <v>-1.0357149418528389E-3</v>
      </c>
      <c r="AB214" s="15">
        <f t="shared" si="46"/>
        <v>1.0013068373564415E-3</v>
      </c>
      <c r="AC214" s="15">
        <f t="shared" si="47"/>
        <v>2.6453653578339953E-5</v>
      </c>
    </row>
    <row r="215" spans="1:29" x14ac:dyDescent="0.4">
      <c r="A215" s="43">
        <f t="shared" si="38"/>
        <v>2012</v>
      </c>
      <c r="B215" s="53">
        <v>41233</v>
      </c>
      <c r="C215" s="45">
        <v>2164.8809999999999</v>
      </c>
      <c r="D215" s="45">
        <f>VLOOKUP(B215,'H11001.CSI  中证全债'!$A$2:$B$2792,2,0)</f>
        <v>144.16800000000001</v>
      </c>
      <c r="E215" s="14">
        <f t="shared" si="39"/>
        <v>0</v>
      </c>
      <c r="F215" s="14">
        <f>IF(AND((B215-$B$2)&gt;123,OR(((G214*J214/C214*C215)/(G214*K214/D214*D215))&lt;(4/6),((G214*J214/C214*C215)/(G214*K214/D214*D215))&gt;(6/4))),COUNTIF($E$2:E215,1),0)</f>
        <v>0</v>
      </c>
      <c r="G215" s="21">
        <f t="shared" si="40"/>
        <v>19748.552898305199</v>
      </c>
      <c r="H215" s="12">
        <f t="shared" si="41"/>
        <v>4.3501846435871965</v>
      </c>
      <c r="I215" s="12">
        <f t="shared" si="42"/>
        <v>71.65890361877463</v>
      </c>
      <c r="J215" s="15">
        <f>IF(OR((ROW(F215)-MATCH(MAX($F$2:F215),$F$2:F215,0))=1,(ROW(F215)-MATCH(MAX($F$2:F215),$F$2:F215,0))&gt;123),IF(OR(((G214*J214/C214*C215)/(G214*K214/D214*D215))&lt;(4/6),((G214*J214/C214*C215)/(G214*K214/D214*D215))&gt;(6/4)),50%,((G214*J214/C214*C215)/((G214*K214/D214*D215)+(G214*J214/C214*C215)))),((G214*J214/C214*C215)/((G214*K214/D214*D215)+(G214*J214/C214*C215))))</f>
        <v>0.47687707195001156</v>
      </c>
      <c r="K215" s="18">
        <f t="shared" si="36"/>
        <v>0.5231229280499885</v>
      </c>
      <c r="L215" s="20">
        <f t="shared" si="37"/>
        <v>0.91159657965601959</v>
      </c>
      <c r="M215" s="51">
        <f>IF(AND((B215-$B$2)&gt;123,OR(((U214*R214/C214*C215)/(U214*S214/D214*D215))&lt;(4/6),((U214*R214/C214*C215)/(U214*S214/D214*D215))&gt;(6/4))),1,0)</f>
        <v>0</v>
      </c>
      <c r="N215" s="51">
        <f>IF(AND((B215-$B$2)&gt;123,OR(((U214*R214/C214*C215)/(U214*S214/D214*D215))&lt;(4/6),((U214*R214/C214*C215)/(U214*S214/D214*D215))&gt;(6/4))),COUNTIF($M$2:M215,1),0)</f>
        <v>0</v>
      </c>
      <c r="O215" s="51">
        <f>IF(OR((ROW(N215)-MATCH(MAX($N$2:N215),$N$2:N215,0))=1,(ROW(N215)-MATCH(MAX($N$2:N215),$N$2:N215,0))&gt;123),IF(OR(((U214*R214/C214*C215)/(U214*S214/D214*D215))&lt;(4/6),((U214*R214/C214*C215)/(U214*S214/D214*D215))&gt;(6/4)),1,0),0)</f>
        <v>0</v>
      </c>
      <c r="P215" s="47">
        <f>IF(O215=1,U214/2/C215,P214)</f>
        <v>4.3501846435871965</v>
      </c>
      <c r="Q215" s="47">
        <f>IF(O215=1,U214/2/D215,Q214)</f>
        <v>71.65890361877463</v>
      </c>
      <c r="R215" s="41">
        <f>P215*C215/U214</f>
        <v>0.4758387191856891</v>
      </c>
      <c r="S215" s="41">
        <f>Q215*D215/U214</f>
        <v>0.52198387949770664</v>
      </c>
      <c r="T215" s="41">
        <f t="shared" si="43"/>
        <v>0.91159657965601926</v>
      </c>
      <c r="U215" s="42">
        <f>P215*C215+Q215*D215</f>
        <v>19748.552898305192</v>
      </c>
      <c r="V215" s="25">
        <f>B215</f>
        <v>41233</v>
      </c>
      <c r="W215">
        <f>C215/C$2</f>
        <v>0.94176320813936931</v>
      </c>
      <c r="X215">
        <f>D215/D$2</f>
        <v>1.0330920816911502</v>
      </c>
      <c r="Y215">
        <f t="shared" si="44"/>
        <v>0.98742764491525958</v>
      </c>
      <c r="AA215" s="15">
        <f t="shared" si="45"/>
        <v>-4.6455492796504405E-3</v>
      </c>
      <c r="AB215" s="15">
        <f t="shared" si="46"/>
        <v>8.324315325070053E-5</v>
      </c>
      <c r="AC215" s="15">
        <f t="shared" si="47"/>
        <v>-2.1774013166044881E-3</v>
      </c>
    </row>
    <row r="216" spans="1:29" x14ac:dyDescent="0.4">
      <c r="A216" s="43">
        <f t="shared" si="38"/>
        <v>2012</v>
      </c>
      <c r="B216" s="53">
        <v>41234</v>
      </c>
      <c r="C216" s="45">
        <v>2194.8960000000002</v>
      </c>
      <c r="D216" s="45">
        <f>VLOOKUP(B216,'H11001.CSI  中证全债'!$A$2:$B$2792,2,0)</f>
        <v>144.14269999999999</v>
      </c>
      <c r="E216" s="14">
        <f t="shared" si="39"/>
        <v>0</v>
      </c>
      <c r="F216" s="14">
        <f>IF(AND((B216-$B$2)&gt;123,OR(((G215*J215/C215*C216)/(G215*K215/D215*D216))&lt;(4/6),((G215*J215/C215*C216)/(G215*K215/D215*D216))&gt;(6/4))),COUNTIF($E$2:E216,1),0)</f>
        <v>0</v>
      </c>
      <c r="G216" s="21">
        <f t="shared" si="40"/>
        <v>19877.310720120917</v>
      </c>
      <c r="H216" s="12">
        <f t="shared" si="41"/>
        <v>4.3501846435871965</v>
      </c>
      <c r="I216" s="12">
        <f t="shared" si="42"/>
        <v>71.65890361877463</v>
      </c>
      <c r="J216" s="15">
        <f>IF(OR((ROW(F216)-MATCH(MAX($F$2:F216),$F$2:F216,0))=1,(ROW(F216)-MATCH(MAX($F$2:F216),$F$2:F216,0))&gt;123),IF(OR(((G215*J215/C215*C216)/(G215*K215/D215*D216))&lt;(4/6),((G215*J215/C215*C216)/(G215*K215/D215*D216))&gt;(6/4)),50%,((G215*J215/C215*C216)/((G215*K215/D215*D216)+(G215*J215/C215*C216)))),((G215*J215/C215*C216)/((G215*K215/D215*D216)+(G215*J215/C215*C216))))</f>
        <v>0.48035687563135732</v>
      </c>
      <c r="K216" s="18">
        <f t="shared" si="36"/>
        <v>0.51964312436864268</v>
      </c>
      <c r="L216" s="20">
        <f t="shared" si="37"/>
        <v>0.92439763581011969</v>
      </c>
      <c r="M216" s="51">
        <f>IF(AND((B216-$B$2)&gt;123,OR(((U215*R215/C215*C216)/(U215*S215/D215*D216))&lt;(4/6),((U215*R215/C215*C216)/(U215*S215/D215*D216))&gt;(6/4))),1,0)</f>
        <v>0</v>
      </c>
      <c r="N216" s="51">
        <f>IF(AND((B216-$B$2)&gt;123,OR(((U215*R215/C215*C216)/(U215*S215/D215*D216))&lt;(4/6),((U215*R215/C215*C216)/(U215*S215/D215*D216))&gt;(6/4))),COUNTIF($M$2:M216,1),0)</f>
        <v>0</v>
      </c>
      <c r="O216" s="51">
        <f>IF(OR((ROW(N216)-MATCH(MAX($N$2:N216),$N$2:N216,0))=1,(ROW(N216)-MATCH(MAX($N$2:N216),$N$2:N216,0))&gt;123),IF(OR(((U215*R215/C215*C216)/(U215*S215/D215*D216))&lt;(4/6),((U215*R215/C215*C216)/(U215*S215/D215*D216))&gt;(6/4)),1,0),0)</f>
        <v>0</v>
      </c>
      <c r="P216" s="47">
        <f>IF(O216=1,U215/2/C216,P215)</f>
        <v>4.3501846435871965</v>
      </c>
      <c r="Q216" s="47">
        <f>IF(O216=1,U215/2/D216,Q215)</f>
        <v>71.65890361877463</v>
      </c>
      <c r="R216" s="41">
        <f>P216*C216/U215</f>
        <v>0.48348873573872769</v>
      </c>
      <c r="S216" s="41">
        <f>Q216*D216/U215</f>
        <v>0.52303112536090601</v>
      </c>
      <c r="T216" s="41">
        <f t="shared" si="43"/>
        <v>0.92439763581011936</v>
      </c>
      <c r="U216" s="42">
        <f>P216*C216+Q216*D216</f>
        <v>19877.31072012091</v>
      </c>
      <c r="V216" s="25">
        <f>B216</f>
        <v>41234</v>
      </c>
      <c r="W216">
        <f>C216/C$2</f>
        <v>0.95482028734709645</v>
      </c>
      <c r="X216">
        <f>D216/D$2</f>
        <v>1.0329107846649945</v>
      </c>
      <c r="Y216">
        <f t="shared" si="44"/>
        <v>0.99386553600604544</v>
      </c>
      <c r="AA216" s="15">
        <f t="shared" si="45"/>
        <v>1.3864503406884943E-2</v>
      </c>
      <c r="AB216" s="15">
        <f t="shared" si="46"/>
        <v>-1.754897064537575E-4</v>
      </c>
      <c r="AC216" s="15">
        <f t="shared" si="47"/>
        <v>6.5198610996335393E-3</v>
      </c>
    </row>
    <row r="217" spans="1:29" x14ac:dyDescent="0.4">
      <c r="A217" s="43">
        <f t="shared" si="38"/>
        <v>2012</v>
      </c>
      <c r="B217" s="53">
        <v>41235</v>
      </c>
      <c r="C217" s="45">
        <v>2177.5459999999998</v>
      </c>
      <c r="D217" s="45">
        <f>VLOOKUP(B217,'H11001.CSI  中证全债'!$A$2:$B$2792,2,0)</f>
        <v>144.08000000000001</v>
      </c>
      <c r="E217" s="14">
        <f t="shared" si="39"/>
        <v>0</v>
      </c>
      <c r="F217" s="14">
        <f>IF(AND((B217-$B$2)&gt;123,OR(((G216*J216/C216*C217)/(G216*K216/D216*D217))&lt;(4/6),((G216*J216/C216*C217)/(G216*K216/D216*D217))&gt;(6/4))),COUNTIF($E$2:E217,1),0)</f>
        <v>0</v>
      </c>
      <c r="G217" s="21">
        <f t="shared" si="40"/>
        <v>19797.342003297781</v>
      </c>
      <c r="H217" s="12">
        <f t="shared" si="41"/>
        <v>4.3501846435871965</v>
      </c>
      <c r="I217" s="12">
        <f t="shared" si="42"/>
        <v>71.65890361877463</v>
      </c>
      <c r="J217" s="15">
        <f>IF(OR((ROW(F217)-MATCH(MAX($F$2:F217),$F$2:F217,0))=1,(ROW(F217)-MATCH(MAX($F$2:F217),$F$2:F217,0))&gt;123),IF(OR(((G216*J216/C216*C217)/(G216*K216/D216*D217))&lt;(4/6),((G216*J216/C216*C217)/(G216*K216/D216*D217))&gt;(6/4)),50%,((G216*J216/C216*C217)/((G216*K216/D216*D217)+(G216*J216/C216*C217)))),((G216*J216/C216*C217)/((G216*K216/D216*D217)+(G216*J216/C216*C217))))</f>
        <v>0.47848479701602331</v>
      </c>
      <c r="K217" s="18">
        <f t="shared" si="36"/>
        <v>0.52151520298397669</v>
      </c>
      <c r="L217" s="20">
        <f t="shared" si="37"/>
        <v>0.91748964225444551</v>
      </c>
      <c r="M217" s="51">
        <f>IF(AND((B217-$B$2)&gt;123,OR(((U216*R216/C216*C217)/(U216*S216/D216*D217))&lt;(4/6),((U216*R216/C216*C217)/(U216*S216/D216*D217))&gt;(6/4))),1,0)</f>
        <v>0</v>
      </c>
      <c r="N217" s="51">
        <f>IF(AND((B217-$B$2)&gt;123,OR(((U216*R216/C216*C217)/(U216*S216/D216*D217))&lt;(4/6),((U216*R216/C216*C217)/(U216*S216/D216*D217))&gt;(6/4))),COUNTIF($M$2:M217,1),0)</f>
        <v>0</v>
      </c>
      <c r="O217" s="51">
        <f>IF(OR((ROW(N217)-MATCH(MAX($N$2:N217),$N$2:N217,0))=1,(ROW(N217)-MATCH(MAX($N$2:N217),$N$2:N217,0))&gt;123),IF(OR(((U216*R216/C216*C217)/(U216*S216/D216*D217))&lt;(4/6),((U216*R216/C216*C217)/(U216*S216/D216*D217))&gt;(6/4)),1,0),0)</f>
        <v>0</v>
      </c>
      <c r="P217" s="47">
        <f>IF(O217=1,U216/2/C217,P216)</f>
        <v>4.3501846435871965</v>
      </c>
      <c r="Q217" s="47">
        <f>IF(O217=1,U216/2/D217,Q216)</f>
        <v>71.65890361877463</v>
      </c>
      <c r="R217" s="41">
        <f>P217*C217/U216</f>
        <v>0.47655979741343524</v>
      </c>
      <c r="S217" s="41">
        <f>Q217*D217/U216</f>
        <v>0.51941708708824008</v>
      </c>
      <c r="T217" s="41">
        <f t="shared" si="43"/>
        <v>0.91748964225444485</v>
      </c>
      <c r="U217" s="42">
        <f>P217*C217+Q217*D217</f>
        <v>19797.342003297774</v>
      </c>
      <c r="V217" s="25">
        <f>B217</f>
        <v>41235</v>
      </c>
      <c r="W217">
        <f>C217/C$2</f>
        <v>0.94727271699047255</v>
      </c>
      <c r="X217">
        <f>D217/D$2</f>
        <v>1.0324614833393049</v>
      </c>
      <c r="Y217">
        <f t="shared" si="44"/>
        <v>0.98986710016488866</v>
      </c>
      <c r="AA217" s="15">
        <f t="shared" si="45"/>
        <v>-7.9047025462710696E-3</v>
      </c>
      <c r="AB217" s="15">
        <f t="shared" si="46"/>
        <v>-4.3498560801202846E-4</v>
      </c>
      <c r="AC217" s="15">
        <f t="shared" si="47"/>
        <v>-4.0231154983247919E-3</v>
      </c>
    </row>
    <row r="218" spans="1:29" x14ac:dyDescent="0.4">
      <c r="A218" s="43">
        <f t="shared" si="38"/>
        <v>2012</v>
      </c>
      <c r="B218" s="53">
        <v>41236</v>
      </c>
      <c r="C218" s="45">
        <v>2192.6759999999999</v>
      </c>
      <c r="D218" s="45">
        <f>VLOOKUP(B218,'H11001.CSI  中证全债'!$A$2:$B$2792,2,0)</f>
        <v>144.08879999999999</v>
      </c>
      <c r="E218" s="14">
        <f t="shared" si="39"/>
        <v>0</v>
      </c>
      <c r="F218" s="14">
        <f>IF(AND((B218-$B$2)&gt;123,OR(((G217*J217/C217*C218)/(G217*K217/D217*D218))&lt;(4/6),((G217*J217/C217*C218)/(G217*K217/D217*D218))&gt;(6/4))),COUNTIF($E$2:E218,1),0)</f>
        <v>0</v>
      </c>
      <c r="G218" s="21">
        <f t="shared" si="40"/>
        <v>19863.790895307098</v>
      </c>
      <c r="H218" s="12">
        <f t="shared" si="41"/>
        <v>4.3501846435871965</v>
      </c>
      <c r="I218" s="12">
        <f t="shared" si="42"/>
        <v>71.65890361877463</v>
      </c>
      <c r="J218" s="15">
        <f>IF(OR((ROW(F218)-MATCH(MAX($F$2:F218),$F$2:F218,0))=1,(ROW(F218)-MATCH(MAX($F$2:F218),$F$2:F218,0))&gt;123),IF(OR(((G217*J217/C217*C218)/(G217*K217/D217*D218))&lt;(4/6),((G217*J217/C217*C218)/(G217*K217/D217*D218))&gt;(6/4)),50%,((G217*J217/C217*C218)/((G217*K217/D217*D218)+(G217*J217/C217*C218)))),((G217*J217/C217*C218)/((G217*K217/D217*D218)+(G217*J217/C217*C218))))</f>
        <v>0.48019763769340346</v>
      </c>
      <c r="K218" s="18">
        <f t="shared" si="36"/>
        <v>0.5198023623065966</v>
      </c>
      <c r="L218" s="20">
        <f t="shared" si="37"/>
        <v>0.92380810961025805</v>
      </c>
      <c r="M218" s="51">
        <f>IF(AND((B218-$B$2)&gt;123,OR(((U217*R217/C217*C218)/(U217*S217/D217*D218))&lt;(4/6),((U217*R217/C217*C218)/(U217*S217/D217*D218))&gt;(6/4))),1,0)</f>
        <v>0</v>
      </c>
      <c r="N218" s="51">
        <f>IF(AND((B218-$B$2)&gt;123,OR(((U217*R217/C217*C218)/(U217*S217/D217*D218))&lt;(4/6),((U217*R217/C217*C218)/(U217*S217/D217*D218))&gt;(6/4))),COUNTIF($M$2:M218,1),0)</f>
        <v>0</v>
      </c>
      <c r="O218" s="51">
        <f>IF(OR((ROW(N218)-MATCH(MAX($N$2:N218),$N$2:N218,0))=1,(ROW(N218)-MATCH(MAX($N$2:N218),$N$2:N218,0))&gt;123),IF(OR(((U217*R217/C217*C218)/(U217*S217/D217*D218))&lt;(4/6),((U217*R217/C217*C218)/(U217*S217/D217*D218))&gt;(6/4)),1,0),0)</f>
        <v>0</v>
      </c>
      <c r="P218" s="47">
        <f>IF(O218=1,U217/2/C218,P217)</f>
        <v>4.3501846435871965</v>
      </c>
      <c r="Q218" s="47">
        <f>IF(O218=1,U217/2/D218,Q217)</f>
        <v>71.65890361877463</v>
      </c>
      <c r="R218" s="41">
        <f>P218*C218/U217</f>
        <v>0.48180939956350205</v>
      </c>
      <c r="S218" s="41">
        <f>Q218*D218/U217</f>
        <v>0.52154705566156045</v>
      </c>
      <c r="T218" s="41">
        <f t="shared" si="43"/>
        <v>0.92380810961025772</v>
      </c>
      <c r="U218" s="42">
        <f>P218*C218+Q218*D218</f>
        <v>19863.790895307095</v>
      </c>
      <c r="V218" s="25">
        <f>B218</f>
        <v>41236</v>
      </c>
      <c r="W218">
        <f>C218/C$2</f>
        <v>0.95385454635622002</v>
      </c>
      <c r="X218">
        <f>D218/D$2</f>
        <v>1.0325245431744894</v>
      </c>
      <c r="Y218">
        <f t="shared" si="44"/>
        <v>0.9931895447653547</v>
      </c>
      <c r="AA218" s="15">
        <f t="shared" si="45"/>
        <v>6.9481884653641579E-3</v>
      </c>
      <c r="AB218" s="15">
        <f t="shared" si="46"/>
        <v>6.107717934478174E-5</v>
      </c>
      <c r="AC218" s="15">
        <f t="shared" si="47"/>
        <v>3.3564552250626711E-3</v>
      </c>
    </row>
    <row r="219" spans="1:29" x14ac:dyDescent="0.4">
      <c r="A219" s="43">
        <f t="shared" si="38"/>
        <v>2012</v>
      </c>
      <c r="B219" s="53">
        <v>41239</v>
      </c>
      <c r="C219" s="45">
        <v>2175.5990000000002</v>
      </c>
      <c r="D219" s="45">
        <f>VLOOKUP(B219,'H11001.CSI  中证全债'!$A$2:$B$2792,2,0)</f>
        <v>144.08750000000001</v>
      </c>
      <c r="E219" s="14">
        <f t="shared" si="39"/>
        <v>0</v>
      </c>
      <c r="F219" s="14">
        <f>IF(AND((B219-$B$2)&gt;123,OR(((G218*J218/C218*C219)/(G218*K218/D218*D219))&lt;(4/6),((G218*J218/C218*C219)/(G218*K218/D218*D219))&gt;(6/4))),COUNTIF($E$2:E219,1),0)</f>
        <v>0</v>
      </c>
      <c r="G219" s="21">
        <f t="shared" si="40"/>
        <v>19789.409635573858</v>
      </c>
      <c r="H219" s="12">
        <f t="shared" si="41"/>
        <v>4.3501846435871965</v>
      </c>
      <c r="I219" s="12">
        <f t="shared" si="42"/>
        <v>71.65890361877463</v>
      </c>
      <c r="J219" s="15">
        <f>IF(OR((ROW(F219)-MATCH(MAX($F$2:F219),$F$2:F219,0))=1,(ROW(F219)-MATCH(MAX($F$2:F219),$F$2:F219,0))&gt;123),IF(OR(((G218*J218/C218*C219)/(G218*K218/D218*D219))&lt;(4/6),((G218*J218/C218*C219)/(G218*K218/D218*D219))&gt;(6/4)),50%,((G218*J218/C218*C219)/((G218*K218/D218*D219)+(G218*J218/C218*C219)))),((G218*J218/C218*C219)/((G218*K218/D218*D219)+(G218*J218/C218*C219))))</f>
        <v>0.47824859531890834</v>
      </c>
      <c r="K219" s="18">
        <f t="shared" si="36"/>
        <v>0.5217514046810916</v>
      </c>
      <c r="L219" s="20">
        <f t="shared" si="37"/>
        <v>0.91662157691981039</v>
      </c>
      <c r="M219" s="51">
        <f>IF(AND((B219-$B$2)&gt;123,OR(((U218*R218/C218*C219)/(U218*S218/D218*D219))&lt;(4/6),((U218*R218/C218*C219)/(U218*S218/D218*D219))&gt;(6/4))),1,0)</f>
        <v>0</v>
      </c>
      <c r="N219" s="51">
        <f>IF(AND((B219-$B$2)&gt;123,OR(((U218*R218/C218*C219)/(U218*S218/D218*D219))&lt;(4/6),((U218*R218/C218*C219)/(U218*S218/D218*D219))&gt;(6/4))),COUNTIF($M$2:M219,1),0)</f>
        <v>0</v>
      </c>
      <c r="O219" s="51">
        <f>IF(OR((ROW(N219)-MATCH(MAX($N$2:N219),$N$2:N219,0))=1,(ROW(N219)-MATCH(MAX($N$2:N219),$N$2:N219,0))&gt;123),IF(OR(((U218*R218/C218*C219)/(U218*S218/D218*D219))&lt;(4/6),((U218*R218/C218*C219)/(U218*S218/D218*D219))&gt;(6/4)),1,0),0)</f>
        <v>0</v>
      </c>
      <c r="P219" s="47">
        <f>IF(O219=1,U218/2/C219,P218)</f>
        <v>4.3501846435871965</v>
      </c>
      <c r="Q219" s="47">
        <f>IF(O219=1,U218/2/D219,Q218)</f>
        <v>71.65890361877463</v>
      </c>
      <c r="R219" s="41">
        <f>P219*C219/U218</f>
        <v>0.47645776228139985</v>
      </c>
      <c r="S219" s="41">
        <f>Q219*D219/U218</f>
        <v>0.51979767253840514</v>
      </c>
      <c r="T219" s="41">
        <f t="shared" si="43"/>
        <v>0.91662157691980983</v>
      </c>
      <c r="U219" s="42">
        <f>P219*C219+Q219*D219</f>
        <v>19789.409635573851</v>
      </c>
      <c r="V219" s="25">
        <f>B219</f>
        <v>41239</v>
      </c>
      <c r="W219">
        <f>C219/C$2</f>
        <v>0.94642573604036628</v>
      </c>
      <c r="X219">
        <f>D219/D$2</f>
        <v>1.0325152275170189</v>
      </c>
      <c r="Y219">
        <f t="shared" si="44"/>
        <v>0.98947048177869257</v>
      </c>
      <c r="AA219" s="15">
        <f t="shared" si="45"/>
        <v>-7.7882003542701916E-3</v>
      </c>
      <c r="AB219" s="15">
        <f t="shared" si="46"/>
        <v>-9.022214079168478E-6</v>
      </c>
      <c r="AC219" s="15">
        <f t="shared" si="47"/>
        <v>-3.7445651801950586E-3</v>
      </c>
    </row>
    <row r="220" spans="1:29" x14ac:dyDescent="0.4">
      <c r="A220" s="43">
        <f t="shared" si="38"/>
        <v>2012</v>
      </c>
      <c r="B220" s="53">
        <v>41240</v>
      </c>
      <c r="C220" s="45">
        <v>2150.6379999999999</v>
      </c>
      <c r="D220" s="45">
        <f>VLOOKUP(B220,'H11001.CSI  中证全债'!$A$2:$B$2792,2,0)</f>
        <v>144.0677</v>
      </c>
      <c r="E220" s="14">
        <f t="shared" si="39"/>
        <v>0</v>
      </c>
      <c r="F220" s="14">
        <f>IF(AND((B220-$B$2)&gt;123,OR(((G219*J219/C219*C220)/(G219*K219/D219*D220))&lt;(4/6),((G219*J219/C219*C220)/(G219*K219/D219*D220))&gt;(6/4))),COUNTIF($E$2:E220,1),0)</f>
        <v>0</v>
      </c>
      <c r="G220" s="21">
        <f t="shared" si="40"/>
        <v>19679.405830393625</v>
      </c>
      <c r="H220" s="12">
        <f t="shared" si="41"/>
        <v>4.3501846435871965</v>
      </c>
      <c r="I220" s="12">
        <f t="shared" si="42"/>
        <v>71.65890361877463</v>
      </c>
      <c r="J220" s="15">
        <f>IF(OR((ROW(F220)-MATCH(MAX($F$2:F220),$F$2:F220,0))=1,(ROW(F220)-MATCH(MAX($F$2:F220),$F$2:F220,0))&gt;123),IF(OR(((G219*J219/C219*C220)/(G219*K219/D219*D220))&lt;(4/6),((G219*J219/C219*C220)/(G219*K219/D219*D220))&gt;(6/4)),50%,((G219*J219/C219*C220)/((G219*K219/D219*D220)+(G219*J219/C219*C220)))),((G219*J219/C219*C220)/((G219*K219/D219*D220)+(G219*J219/C219*C220))))</f>
        <v>0.47540421098821128</v>
      </c>
      <c r="K220" s="18">
        <f t="shared" si="36"/>
        <v>0.52459578901178872</v>
      </c>
      <c r="L220" s="20">
        <f t="shared" si="37"/>
        <v>0.90622955987457998</v>
      </c>
      <c r="M220" s="51">
        <f>IF(AND((B220-$B$2)&gt;123,OR(((U219*R219/C219*C220)/(U219*S219/D219*D220))&lt;(4/6),((U219*R219/C219*C220)/(U219*S219/D219*D220))&gt;(6/4))),1,0)</f>
        <v>0</v>
      </c>
      <c r="N220" s="51">
        <f>IF(AND((B220-$B$2)&gt;123,OR(((U219*R219/C219*C220)/(U219*S219/D219*D220))&lt;(4/6),((U219*R219/C219*C220)/(U219*S219/D219*D220))&gt;(6/4))),COUNTIF($M$2:M220,1),0)</f>
        <v>0</v>
      </c>
      <c r="O220" s="51">
        <f>IF(OR((ROW(N220)-MATCH(MAX($N$2:N220),$N$2:N220,0))=1,(ROW(N220)-MATCH(MAX($N$2:N220),$N$2:N220,0))&gt;123),IF(OR(((U219*R219/C219*C220)/(U219*S219/D219*D220))&lt;(4/6),((U219*R219/C219*C220)/(U219*S219/D219*D220))&gt;(6/4)),1,0),0)</f>
        <v>0</v>
      </c>
      <c r="P220" s="47">
        <f>IF(O220=1,U219/2/C220,P219)</f>
        <v>4.3501846435871965</v>
      </c>
      <c r="Q220" s="47">
        <f>IF(O220=1,U219/2/D220,Q219)</f>
        <v>71.65890361877463</v>
      </c>
      <c r="R220" s="41">
        <f>P220*C220/U219</f>
        <v>0.47276157165887006</v>
      </c>
      <c r="S220" s="41">
        <f>Q220*D220/U219</f>
        <v>0.52167970742898684</v>
      </c>
      <c r="T220" s="41">
        <f t="shared" si="43"/>
        <v>0.90622955987457932</v>
      </c>
      <c r="U220" s="42">
        <f>P220*C220+Q220*D220</f>
        <v>19679.405830393618</v>
      </c>
      <c r="V220" s="25">
        <f>B220</f>
        <v>41240</v>
      </c>
      <c r="W220">
        <f>C220/C$2</f>
        <v>0.93556724015150816</v>
      </c>
      <c r="X220">
        <f>D220/D$2</f>
        <v>1.0323733428878537</v>
      </c>
      <c r="Y220">
        <f t="shared" si="44"/>
        <v>0.98397029151968085</v>
      </c>
      <c r="AA220" s="15">
        <f t="shared" si="45"/>
        <v>-1.1473162103862067E-2</v>
      </c>
      <c r="AB220" s="15">
        <f t="shared" si="46"/>
        <v>-1.3741650039045261E-4</v>
      </c>
      <c r="AC220" s="15">
        <f t="shared" si="47"/>
        <v>-5.5587209121432668E-3</v>
      </c>
    </row>
    <row r="221" spans="1:29" x14ac:dyDescent="0.4">
      <c r="A221" s="43">
        <f t="shared" si="38"/>
        <v>2012</v>
      </c>
      <c r="B221" s="53">
        <v>41241</v>
      </c>
      <c r="C221" s="45">
        <v>2129.1610000000001</v>
      </c>
      <c r="D221" s="45">
        <f>VLOOKUP(B221,'H11001.CSI  中证全债'!$A$2:$B$2792,2,0)</f>
        <v>144.0804</v>
      </c>
      <c r="E221" s="14">
        <f t="shared" si="39"/>
        <v>0</v>
      </c>
      <c r="F221" s="14">
        <f>IF(AND((B221-$B$2)&gt;123,OR(((G220*J220/C220*C221)/(G220*K220/D220*D221))&lt;(4/6),((G220*J220/C220*C221)/(G220*K220/D220*D221))&gt;(6/4))),COUNTIF($E$2:E221,1),0)</f>
        <v>0</v>
      </c>
      <c r="G221" s="21">
        <f t="shared" si="40"/>
        <v>19586.886982879259</v>
      </c>
      <c r="H221" s="12">
        <f t="shared" si="41"/>
        <v>4.3501846435871965</v>
      </c>
      <c r="I221" s="12">
        <f t="shared" si="42"/>
        <v>71.65890361877463</v>
      </c>
      <c r="J221" s="15">
        <f>IF(OR((ROW(F221)-MATCH(MAX($F$2:F221),$F$2:F221,0))=1,(ROW(F221)-MATCH(MAX($F$2:F221),$F$2:F221,0))&gt;123),IF(OR(((G220*J220/C220*C221)/(G220*K220/D220*D221))&lt;(4/6),((G220*J220/C220*C221)/(G220*K220/D220*D221))&gt;(6/4)),50%,((G220*J220/C220*C221)/((G220*K220/D220*D221)+(G220*J220/C220*C221)))),((G220*J220/C220*C221)/((G220*K220/D220*D221)+(G220*J220/C220*C221))))</f>
        <v>0.47287981464440043</v>
      </c>
      <c r="K221" s="18">
        <f t="shared" si="36"/>
        <v>0.52712018535559957</v>
      </c>
      <c r="L221" s="20">
        <f t="shared" si="37"/>
        <v>0.89710056222831203</v>
      </c>
      <c r="M221" s="51">
        <f>IF(AND((B221-$B$2)&gt;123,OR(((U220*R220/C220*C221)/(U220*S220/D220*D221))&lt;(4/6),((U220*R220/C220*C221)/(U220*S220/D220*D221))&gt;(6/4))),1,0)</f>
        <v>0</v>
      </c>
      <c r="N221" s="51">
        <f>IF(AND((B221-$B$2)&gt;123,OR(((U220*R220/C220*C221)/(U220*S220/D220*D221))&lt;(4/6),((U220*R220/C220*C221)/(U220*S220/D220*D221))&gt;(6/4))),COUNTIF($M$2:M221,1),0)</f>
        <v>0</v>
      </c>
      <c r="O221" s="51">
        <f>IF(OR((ROW(N221)-MATCH(MAX($N$2:N221),$N$2:N221,0))=1,(ROW(N221)-MATCH(MAX($N$2:N221),$N$2:N221,0))&gt;123),IF(OR(((U220*R220/C220*C221)/(U220*S220/D220*D221))&lt;(4/6),((U220*R220/C220*C221)/(U220*S220/D220*D221))&gt;(6/4)),1,0),0)</f>
        <v>0</v>
      </c>
      <c r="P221" s="47">
        <f>IF(O221=1,U220/2/C221,P220)</f>
        <v>4.3501846435871965</v>
      </c>
      <c r="Q221" s="47">
        <f>IF(O221=1,U220/2/D221,Q220)</f>
        <v>71.65890361877463</v>
      </c>
      <c r="R221" s="41">
        <f>P221*C221/U220</f>
        <v>0.47065666340493878</v>
      </c>
      <c r="S221" s="41">
        <f>Q221*D221/U220</f>
        <v>0.52464203370453011</v>
      </c>
      <c r="T221" s="41">
        <f t="shared" si="43"/>
        <v>0.89710056222831158</v>
      </c>
      <c r="U221" s="42">
        <f>P221*C221+Q221*D221</f>
        <v>19586.886982879252</v>
      </c>
      <c r="V221" s="25">
        <f>B221</f>
        <v>41241</v>
      </c>
      <c r="W221">
        <f>C221/C$2</f>
        <v>0.92622434859247593</v>
      </c>
      <c r="X221">
        <f>D221/D$2</f>
        <v>1.0324643496954495</v>
      </c>
      <c r="Y221">
        <f t="shared" si="44"/>
        <v>0.97934434914396262</v>
      </c>
      <c r="AA221" s="15">
        <f t="shared" si="45"/>
        <v>-9.986338937561845E-3</v>
      </c>
      <c r="AB221" s="15">
        <f t="shared" si="46"/>
        <v>8.8153000290969175E-5</v>
      </c>
      <c r="AC221" s="15">
        <f t="shared" si="47"/>
        <v>-4.7013028905311671E-3</v>
      </c>
    </row>
    <row r="222" spans="1:29" x14ac:dyDescent="0.4">
      <c r="A222" s="43">
        <f t="shared" si="38"/>
        <v>2012</v>
      </c>
      <c r="B222" s="53">
        <v>41242</v>
      </c>
      <c r="C222" s="45">
        <v>2115.6759999999999</v>
      </c>
      <c r="D222" s="45">
        <f>VLOOKUP(B222,'H11001.CSI  中证全债'!$A$2:$B$2792,2,0)</f>
        <v>144.0856</v>
      </c>
      <c r="E222" s="14">
        <f t="shared" si="39"/>
        <v>0</v>
      </c>
      <c r="F222" s="14">
        <f>IF(AND((B222-$B$2)&gt;123,OR(((G221*J221/C221*C222)/(G221*K221/D221*D222))&lt;(4/6),((G221*J221/C221*C222)/(G221*K221/D221*D222))&gt;(6/4))),COUNTIF($E$2:E222,1),0)</f>
        <v>0</v>
      </c>
      <c r="G222" s="21">
        <f t="shared" si="40"/>
        <v>19528.597369259303</v>
      </c>
      <c r="H222" s="12">
        <f t="shared" si="41"/>
        <v>4.3501846435871965</v>
      </c>
      <c r="I222" s="12">
        <f t="shared" si="42"/>
        <v>71.65890361877463</v>
      </c>
      <c r="J222" s="15">
        <f>IF(OR((ROW(F222)-MATCH(MAX($F$2:F222),$F$2:F222,0))=1,(ROW(F222)-MATCH(MAX($F$2:F222),$F$2:F222,0))&gt;123),IF(OR(((G221*J221/C221*C222)/(G221*K221/D221*D222))&lt;(4/6),((G221*J221/C221*C222)/(G221*K221/D221*D222))&gt;(6/4)),50%,((G221*J221/C221*C222)/((G221*K221/D221*D222)+(G221*J221/C221*C222)))),((G221*J221/C221*C222)/((G221*K221/D221*D222)+(G221*J221/C221*C222))))</f>
        <v>0.47128736754507999</v>
      </c>
      <c r="K222" s="18">
        <f t="shared" si="36"/>
        <v>0.52871263245492006</v>
      </c>
      <c r="L222" s="20">
        <f t="shared" si="37"/>
        <v>0.89138662217469078</v>
      </c>
      <c r="M222" s="51">
        <f>IF(AND((B222-$B$2)&gt;123,OR(((U221*R221/C221*C222)/(U221*S221/D221*D222))&lt;(4/6),((U221*R221/C221*C222)/(U221*S221/D221*D222))&gt;(6/4))),1,0)</f>
        <v>0</v>
      </c>
      <c r="N222" s="51">
        <f>IF(AND((B222-$B$2)&gt;123,OR(((U221*R221/C221*C222)/(U221*S221/D221*D222))&lt;(4/6),((U221*R221/C221*C222)/(U221*S221/D221*D222))&gt;(6/4))),COUNTIF($M$2:M222,1),0)</f>
        <v>0</v>
      </c>
      <c r="O222" s="51">
        <f>IF(OR((ROW(N222)-MATCH(MAX($N$2:N222),$N$2:N222,0))=1,(ROW(N222)-MATCH(MAX($N$2:N222),$N$2:N222,0))&gt;123),IF(OR(((U221*R221/C221*C222)/(U221*S221/D221*D222))&lt;(4/6),((U221*R221/C221*C222)/(U221*S221/D221*D222))&gt;(6/4)),1,0),0)</f>
        <v>0</v>
      </c>
      <c r="P222" s="47">
        <f>IF(O222=1,U221/2/C222,P221)</f>
        <v>4.3501846435871965</v>
      </c>
      <c r="Q222" s="47">
        <f>IF(O222=1,U221/2/D222,Q221)</f>
        <v>71.65890361877463</v>
      </c>
      <c r="R222" s="41">
        <f>P222*C222/U221</f>
        <v>0.46988483948729404</v>
      </c>
      <c r="S222" s="41">
        <f>Q222*D222/U221</f>
        <v>0.52713920962929595</v>
      </c>
      <c r="T222" s="41">
        <f t="shared" si="43"/>
        <v>0.89138662217469022</v>
      </c>
      <c r="U222" s="42">
        <f>P222*C222+Q222*D222</f>
        <v>19528.5973692593</v>
      </c>
      <c r="V222" s="25">
        <f>B222</f>
        <v>41242</v>
      </c>
      <c r="W222">
        <f>C222/C$2</f>
        <v>0.92035812460059863</v>
      </c>
      <c r="X222">
        <f>D222/D$2</f>
        <v>1.0325016123253314</v>
      </c>
      <c r="Y222">
        <f t="shared" si="44"/>
        <v>0.97642986846296498</v>
      </c>
      <c r="AA222" s="15">
        <f t="shared" si="45"/>
        <v>-6.3334806527077792E-3</v>
      </c>
      <c r="AB222" s="15">
        <f t="shared" si="46"/>
        <v>3.609096032497483E-5</v>
      </c>
      <c r="AC222" s="15">
        <f t="shared" si="47"/>
        <v>-2.9759508834100723E-3</v>
      </c>
    </row>
    <row r="223" spans="1:29" x14ac:dyDescent="0.4">
      <c r="A223" s="43">
        <f t="shared" si="38"/>
        <v>2012</v>
      </c>
      <c r="B223" s="53">
        <v>41243</v>
      </c>
      <c r="C223" s="45">
        <v>2139.6610000000001</v>
      </c>
      <c r="D223" s="45">
        <f>VLOOKUP(B223,'H11001.CSI  中证全债'!$A$2:$B$2792,2,0)</f>
        <v>144.08449999999999</v>
      </c>
      <c r="E223" s="14">
        <f t="shared" si="39"/>
        <v>0</v>
      </c>
      <c r="F223" s="14">
        <f>IF(AND((B223-$B$2)&gt;123,OR(((G222*J222/C222*C223)/(G222*K222/D222*D223))&lt;(4/6),((G222*J222/C222*C223)/(G222*K222/D222*D223))&gt;(6/4))),COUNTIF($E$2:E223,1),0)</f>
        <v>0</v>
      </c>
      <c r="G223" s="21">
        <f t="shared" si="40"/>
        <v>19632.857723141762</v>
      </c>
      <c r="H223" s="12">
        <f t="shared" si="41"/>
        <v>4.3501846435871965</v>
      </c>
      <c r="I223" s="12">
        <f t="shared" si="42"/>
        <v>71.65890361877463</v>
      </c>
      <c r="J223" s="15">
        <f>IF(OR((ROW(F223)-MATCH(MAX($F$2:F223),$F$2:F223,0))=1,(ROW(F223)-MATCH(MAX($F$2:F223),$F$2:F223,0))&gt;123),IF(OR(((G222*J222/C222*C223)/(G222*K222/D222*D223))&lt;(4/6),((G222*J222/C222*C223)/(G222*K222/D222*D223))&gt;(6/4)),50%,((G222*J222/C222*C223)/((G222*K222/D222*D223)+(G222*J222/C222*C223)))),((G222*J222/C222*C223)/((G222*K222/D222*D223)+(G222*J222/C222*C223))))</f>
        <v>0.47409911261726007</v>
      </c>
      <c r="K223" s="18">
        <f t="shared" si="36"/>
        <v>0.52590088738273999</v>
      </c>
      <c r="L223" s="20">
        <f t="shared" si="37"/>
        <v>0.90149897821377956</v>
      </c>
      <c r="M223" s="51">
        <f>IF(AND((B223-$B$2)&gt;123,OR(((U222*R222/C222*C223)/(U222*S222/D222*D223))&lt;(4/6),((U222*R222/C222*C223)/(U222*S222/D222*D223))&gt;(6/4))),1,0)</f>
        <v>0</v>
      </c>
      <c r="N223" s="51">
        <f>IF(AND((B223-$B$2)&gt;123,OR(((U222*R222/C222*C223)/(U222*S222/D222*D223))&lt;(4/6),((U222*R222/C222*C223)/(U222*S222/D222*D223))&gt;(6/4))),COUNTIF($M$2:M223,1),0)</f>
        <v>0</v>
      </c>
      <c r="O223" s="51">
        <f>IF(OR((ROW(N223)-MATCH(MAX($N$2:N223),$N$2:N223,0))=1,(ROW(N223)-MATCH(MAX($N$2:N223),$N$2:N223,0))&gt;123),IF(OR(((U222*R222/C222*C223)/(U222*S222/D222*D223))&lt;(4/6),((U222*R222/C222*C223)/(U222*S222/D222*D223))&gt;(6/4)),1,0),0)</f>
        <v>0</v>
      </c>
      <c r="P223" s="47">
        <f>IF(O223=1,U222/2/C223,P222)</f>
        <v>4.3501846435871965</v>
      </c>
      <c r="Q223" s="47">
        <f>IF(O223=1,U222/2/D223,Q222)</f>
        <v>71.65890361877463</v>
      </c>
      <c r="R223" s="41">
        <f>P223*C223/U222</f>
        <v>0.47663025913649959</v>
      </c>
      <c r="S223" s="41">
        <f>Q223*D223/U222</f>
        <v>0.52870859607726894</v>
      </c>
      <c r="T223" s="41">
        <f t="shared" si="43"/>
        <v>0.90149897821377911</v>
      </c>
      <c r="U223" s="42">
        <f>P223*C223+Q223*D223</f>
        <v>19632.857723141758</v>
      </c>
      <c r="V223" s="25">
        <f>B223</f>
        <v>41243</v>
      </c>
      <c r="W223">
        <f>C223/C$2</f>
        <v>0.93079204246824254</v>
      </c>
      <c r="X223">
        <f>D223/D$2</f>
        <v>1.0324937298459331</v>
      </c>
      <c r="Y223">
        <f t="shared" si="44"/>
        <v>0.98164288615708795</v>
      </c>
      <c r="AA223" s="15">
        <f t="shared" si="45"/>
        <v>1.133680204341303E-2</v>
      </c>
      <c r="AB223" s="15">
        <f t="shared" si="46"/>
        <v>-7.634350691732017E-6</v>
      </c>
      <c r="AC223" s="15">
        <f t="shared" si="47"/>
        <v>5.3388552137687562E-3</v>
      </c>
    </row>
    <row r="224" spans="1:29" x14ac:dyDescent="0.4">
      <c r="A224" s="43">
        <f t="shared" si="38"/>
        <v>2012</v>
      </c>
      <c r="B224" s="53">
        <v>41246</v>
      </c>
      <c r="C224" s="45">
        <v>2108.85</v>
      </c>
      <c r="D224" s="45">
        <f>VLOOKUP(B224,'H11001.CSI  中证全债'!$A$2:$B$2792,2,0)</f>
        <v>144.10759999999999</v>
      </c>
      <c r="E224" s="14">
        <f t="shared" si="39"/>
        <v>0</v>
      </c>
      <c r="F224" s="14">
        <f>IF(AND((B224-$B$2)&gt;123,OR(((G223*J223/C223*C224)/(G223*K223/D223*D224))&lt;(4/6),((G223*J223/C223*C224)/(G223*K223/D223*D224))&gt;(6/4))),COUNTIF($E$2:E224,1),0)</f>
        <v>0</v>
      </c>
      <c r="G224" s="21">
        <f t="shared" si="40"/>
        <v>19500.479504761795</v>
      </c>
      <c r="H224" s="12">
        <f t="shared" si="41"/>
        <v>4.3501846435871965</v>
      </c>
      <c r="I224" s="12">
        <f t="shared" si="42"/>
        <v>71.65890361877463</v>
      </c>
      <c r="J224" s="15">
        <f>IF(OR((ROW(F224)-MATCH(MAX($F$2:F224),$F$2:F224,0))=1,(ROW(F224)-MATCH(MAX($F$2:F224),$F$2:F224,0))&gt;123),IF(OR(((G223*J223/C223*C224)/(G223*K223/D223*D224))&lt;(4/6),((G223*J223/C223*C224)/(G223*K223/D223*D224))&gt;(6/4)),50%,((G223*J223/C223*C224)/((G223*K223/D223*D224)+(G223*J223/C223*C224)))),((G223*J223/C223*C224)/((G223*K223/D223*D224)+(G223*J223/C223*C224))))</f>
        <v>0.47044416950817569</v>
      </c>
      <c r="K224" s="18">
        <f t="shared" si="36"/>
        <v>0.52955583049182431</v>
      </c>
      <c r="L224" s="20">
        <f t="shared" si="37"/>
        <v>0.88837501623058568</v>
      </c>
      <c r="M224" s="51">
        <f>IF(AND((B224-$B$2)&gt;123,OR(((U223*R223/C223*C224)/(U223*S223/D223*D224))&lt;(4/6),((U223*R223/C223*C224)/(U223*S223/D223*D224))&gt;(6/4))),1,0)</f>
        <v>0</v>
      </c>
      <c r="N224" s="51">
        <f>IF(AND((B224-$B$2)&gt;123,OR(((U223*R223/C223*C224)/(U223*S223/D223*D224))&lt;(4/6),((U223*R223/C223*C224)/(U223*S223/D223*D224))&gt;(6/4))),COUNTIF($M$2:M224,1),0)</f>
        <v>0</v>
      </c>
      <c r="O224" s="51">
        <f>IF(OR((ROW(N224)-MATCH(MAX($N$2:N224),$N$2:N224,0))=1,(ROW(N224)-MATCH(MAX($N$2:N224),$N$2:N224,0))&gt;123),IF(OR(((U223*R223/C223*C224)/(U223*S223/D223*D224))&lt;(4/6),((U223*R223/C223*C224)/(U223*S223/D223*D224))&gt;(6/4)),1,0),0)</f>
        <v>0</v>
      </c>
      <c r="P224" s="47">
        <f>IF(O224=1,U223/2/C224,P223)</f>
        <v>4.3501846435871965</v>
      </c>
      <c r="Q224" s="47">
        <f>IF(O224=1,U223/2/D224,Q223)</f>
        <v>71.65890361877463</v>
      </c>
      <c r="R224" s="41">
        <f>P224*C224/U223</f>
        <v>0.4672721116302575</v>
      </c>
      <c r="S224" s="41">
        <f>Q224*D224/U223</f>
        <v>0.52598520117428971</v>
      </c>
      <c r="T224" s="41">
        <f t="shared" si="43"/>
        <v>0.88837501623058568</v>
      </c>
      <c r="U224" s="42">
        <f>P224*C224+Q224*D224</f>
        <v>19500.479504761784</v>
      </c>
      <c r="V224" s="25">
        <f>B224</f>
        <v>41246</v>
      </c>
      <c r="W224">
        <f>C224/C$2</f>
        <v>0.91738868856288591</v>
      </c>
      <c r="X224">
        <f>D224/D$2</f>
        <v>1.0326592619132926</v>
      </c>
      <c r="Y224">
        <f t="shared" si="44"/>
        <v>0.97502397523808926</v>
      </c>
      <c r="AA224" s="15">
        <f t="shared" si="45"/>
        <v>-1.4399944664131525E-2</v>
      </c>
      <c r="AB224" s="15">
        <f t="shared" si="46"/>
        <v>1.6032258848119874E-4</v>
      </c>
      <c r="AC224" s="15">
        <f t="shared" si="47"/>
        <v>-6.74268719545279E-3</v>
      </c>
    </row>
    <row r="225" spans="1:29" x14ac:dyDescent="0.4">
      <c r="A225" s="43">
        <f t="shared" si="38"/>
        <v>2012</v>
      </c>
      <c r="B225" s="53">
        <v>41247</v>
      </c>
      <c r="C225" s="45">
        <v>2131.473</v>
      </c>
      <c r="D225" s="45">
        <f>VLOOKUP(B225,'H11001.CSI  中证全债'!$A$2:$B$2792,2,0)</f>
        <v>144.05070000000001</v>
      </c>
      <c r="E225" s="14">
        <f t="shared" si="39"/>
        <v>0</v>
      </c>
      <c r="F225" s="14">
        <f>IF(AND((B225-$B$2)&gt;123,OR(((G224*J224/C224*C225)/(G224*K224/D224*D225))&lt;(4/6),((G224*J224/C224*C225)/(G224*K224/D224*D225))&gt;(6/4))),COUNTIF($E$2:E225,1),0)</f>
        <v>0</v>
      </c>
      <c r="G225" s="21">
        <f t="shared" si="40"/>
        <v>19594.816340337762</v>
      </c>
      <c r="H225" s="12">
        <f t="shared" si="41"/>
        <v>4.3501846435871965</v>
      </c>
      <c r="I225" s="12">
        <f t="shared" si="42"/>
        <v>71.65890361877463</v>
      </c>
      <c r="J225" s="15">
        <f>IF(OR((ROW(F225)-MATCH(MAX($F$2:F225),$F$2:F225,0))=1,(ROW(F225)-MATCH(MAX($F$2:F225),$F$2:F225,0))&gt;123),IF(OR(((G224*J224/C224*C225)/(G224*K224/D224*D225))&lt;(4/6),((G224*J224/C224*C225)/(G224*K224/D224*D225))&gt;(6/4)),50%,((G224*J224/C224*C225)/((G224*K224/D224*D225)+(G224*J224/C224*C225)))),((G224*J224/C224*C225)/((G224*K224/D224*D225)+(G224*J224/C224*C225))))</f>
        <v>0.47320173620269351</v>
      </c>
      <c r="K225" s="18">
        <f t="shared" si="36"/>
        <v>0.52679826379730654</v>
      </c>
      <c r="L225" s="20">
        <f t="shared" si="37"/>
        <v>0.89825986287753767</v>
      </c>
      <c r="M225" s="51">
        <f>IF(AND((B225-$B$2)&gt;123,OR(((U224*R224/C224*C225)/(U224*S224/D224*D225))&lt;(4/6),((U224*R224/C224*C225)/(U224*S224/D224*D225))&gt;(6/4))),1,0)</f>
        <v>0</v>
      </c>
      <c r="N225" s="51">
        <f>IF(AND((B225-$B$2)&gt;123,OR(((U224*R224/C224*C225)/(U224*S224/D224*D225))&lt;(4/6),((U224*R224/C224*C225)/(U224*S224/D224*D225))&gt;(6/4))),COUNTIF($M$2:M225,1),0)</f>
        <v>0</v>
      </c>
      <c r="O225" s="51">
        <f>IF(OR((ROW(N225)-MATCH(MAX($N$2:N225),$N$2:N225,0))=1,(ROW(N225)-MATCH(MAX($N$2:N225),$N$2:N225,0))&gt;123),IF(OR(((U224*R224/C224*C225)/(U224*S224/D224*D225))&lt;(4/6),((U224*R224/C224*C225)/(U224*S224/D224*D225))&gt;(6/4)),1,0),0)</f>
        <v>0</v>
      </c>
      <c r="P225" s="47">
        <f>IF(O225=1,U224/2/C225,P224)</f>
        <v>4.3501846435871965</v>
      </c>
      <c r="Q225" s="47">
        <f>IF(O225=1,U224/2/D225,Q224)</f>
        <v>71.65890361877463</v>
      </c>
      <c r="R225" s="41">
        <f>P225*C225/U224</f>
        <v>0.47549092885416216</v>
      </c>
      <c r="S225" s="41">
        <f>Q225*D225/U224</f>
        <v>0.52934673862744674</v>
      </c>
      <c r="T225" s="41">
        <f t="shared" si="43"/>
        <v>0.89825986287753778</v>
      </c>
      <c r="U225" s="42">
        <f>P225*C225+Q225*D225</f>
        <v>19594.816340337751</v>
      </c>
      <c r="V225" s="25">
        <f>B225</f>
        <v>41247</v>
      </c>
      <c r="W225">
        <f>C225/C$2</f>
        <v>0.92723011128207333</v>
      </c>
      <c r="X225">
        <f>D225/D$2</f>
        <v>1.032251522751702</v>
      </c>
      <c r="Y225">
        <f t="shared" si="44"/>
        <v>0.97974081701688753</v>
      </c>
      <c r="AA225" s="15">
        <f t="shared" si="45"/>
        <v>1.0727647770111703E-2</v>
      </c>
      <c r="AB225" s="15">
        <f t="shared" si="46"/>
        <v>-3.9484385278765188E-4</v>
      </c>
      <c r="AC225" s="15">
        <f t="shared" si="47"/>
        <v>4.8376674816088538E-3</v>
      </c>
    </row>
    <row r="226" spans="1:29" x14ac:dyDescent="0.4">
      <c r="A226" s="43">
        <f t="shared" si="38"/>
        <v>2012</v>
      </c>
      <c r="B226" s="53">
        <v>41248</v>
      </c>
      <c r="C226" s="45">
        <v>2207.8780000000002</v>
      </c>
      <c r="D226" s="45">
        <f>VLOOKUP(B226,'H11001.CSI  中证全债'!$A$2:$B$2792,2,0)</f>
        <v>144.0385</v>
      </c>
      <c r="E226" s="14">
        <f t="shared" si="39"/>
        <v>0</v>
      </c>
      <c r="F226" s="14">
        <f>IF(AND((B226-$B$2)&gt;123,OR(((G225*J225/C225*C226)/(G225*K225/D225*D226))&lt;(4/6),((G225*J225/C225*C226)/(G225*K225/D225*D226))&gt;(6/4))),COUNTIF($E$2:E226,1),0)</f>
        <v>0</v>
      </c>
      <c r="G226" s="21">
        <f t="shared" si="40"/>
        <v>19926.317959406893</v>
      </c>
      <c r="H226" s="12">
        <f t="shared" si="41"/>
        <v>4.3501846435871965</v>
      </c>
      <c r="I226" s="12">
        <f t="shared" si="42"/>
        <v>71.65890361877463</v>
      </c>
      <c r="J226" s="15">
        <f>IF(OR((ROW(F226)-MATCH(MAX($F$2:F226),$F$2:F226,0))=1,(ROW(F226)-MATCH(MAX($F$2:F226),$F$2:F226,0))&gt;123),IF(OR(((G225*J225/C225*C226)/(G225*K225/D225*D226))&lt;(4/6),((G225*J225/C225*C226)/(G225*K225/D225*D226))&gt;(6/4)),50%,((G225*J225/C225*C226)/((G225*K225/D225*D226)+(G225*J225/C225*C226)))),((G225*J225/C225*C226)/((G225*K225/D225*D226)+(G225*J225/C225*C226))))</f>
        <v>0.48200962114929047</v>
      </c>
      <c r="K226" s="18">
        <f t="shared" si="36"/>
        <v>0.51799037885070953</v>
      </c>
      <c r="L226" s="20">
        <f t="shared" si="37"/>
        <v>0.93053778762985651</v>
      </c>
      <c r="M226" s="51">
        <f>IF(AND((B226-$B$2)&gt;123,OR(((U225*R225/C225*C226)/(U225*S225/D225*D226))&lt;(4/6),((U225*R225/C225*C226)/(U225*S225/D225*D226))&gt;(6/4))),1,0)</f>
        <v>0</v>
      </c>
      <c r="N226" s="51">
        <f>IF(AND((B226-$B$2)&gt;123,OR(((U225*R225/C225*C226)/(U225*S225/D225*D226))&lt;(4/6),((U225*R225/C225*C226)/(U225*S225/D225*D226))&gt;(6/4))),COUNTIF($M$2:M226,1),0)</f>
        <v>0</v>
      </c>
      <c r="O226" s="51">
        <f>IF(OR((ROW(N226)-MATCH(MAX($N$2:N226),$N$2:N226,0))=1,(ROW(N226)-MATCH(MAX($N$2:N226),$N$2:N226,0))&gt;123),IF(OR(((U225*R225/C225*C226)/(U225*S225/D225*D226))&lt;(4/6),((U225*R225/C225*C226)/(U225*S225/D225*D226))&gt;(6/4)),1,0),0)</f>
        <v>0</v>
      </c>
      <c r="P226" s="47">
        <f>IF(O226=1,U225/2/C226,P225)</f>
        <v>4.3501846435871965</v>
      </c>
      <c r="Q226" s="47">
        <f>IF(O226=1,U225/2/D226,Q225)</f>
        <v>71.65890361877463</v>
      </c>
      <c r="R226" s="41">
        <f>P226*C226/U225</f>
        <v>0.49016417422305164</v>
      </c>
      <c r="S226" s="41">
        <f>Q226*D226/U225</f>
        <v>0.52675364798621827</v>
      </c>
      <c r="T226" s="41">
        <f t="shared" si="43"/>
        <v>0.93053778762985628</v>
      </c>
      <c r="U226" s="42">
        <f>P226*C226+Q226*D226</f>
        <v>19926.317959406882</v>
      </c>
      <c r="V226" s="25">
        <f>B226</f>
        <v>41248</v>
      </c>
      <c r="W226">
        <f>C226/C$2</f>
        <v>0.96046769705140134</v>
      </c>
      <c r="X226">
        <f>D226/D$2</f>
        <v>1.0321640988892868</v>
      </c>
      <c r="Y226">
        <f t="shared" si="44"/>
        <v>0.99631589797034414</v>
      </c>
      <c r="AA226" s="15">
        <f t="shared" si="45"/>
        <v>3.5846102671720503E-2</v>
      </c>
      <c r="AB226" s="15">
        <f t="shared" si="46"/>
        <v>-8.4692403438668684E-5</v>
      </c>
      <c r="AC226" s="15">
        <f t="shared" si="47"/>
        <v>1.6917822209270073E-2</v>
      </c>
    </row>
    <row r="227" spans="1:29" x14ac:dyDescent="0.4">
      <c r="A227" s="43">
        <f t="shared" si="38"/>
        <v>2012</v>
      </c>
      <c r="B227" s="53">
        <v>41249</v>
      </c>
      <c r="C227" s="45">
        <v>2203.6019999999999</v>
      </c>
      <c r="D227" s="45">
        <f>VLOOKUP(B227,'H11001.CSI  中证全债'!$A$2:$B$2792,2,0)</f>
        <v>143.9864</v>
      </c>
      <c r="E227" s="14">
        <f t="shared" si="39"/>
        <v>0</v>
      </c>
      <c r="F227" s="14">
        <f>IF(AND((B227-$B$2)&gt;123,OR(((G226*J226/C226*C227)/(G226*K226/D226*D227))&lt;(4/6),((G226*J226/C226*C227)/(G226*K226/D226*D227))&gt;(6/4))),COUNTIF($E$2:E227,1),0)</f>
        <v>0</v>
      </c>
      <c r="G227" s="21">
        <f t="shared" si="40"/>
        <v>19903.983140992372</v>
      </c>
      <c r="H227" s="12">
        <f t="shared" si="41"/>
        <v>4.3501846435871965</v>
      </c>
      <c r="I227" s="12">
        <f t="shared" si="42"/>
        <v>71.65890361877463</v>
      </c>
      <c r="J227" s="15">
        <f>IF(OR((ROW(F227)-MATCH(MAX($F$2:F227),$F$2:F227,0))=1,(ROW(F227)-MATCH(MAX($F$2:F227),$F$2:F227,0))&gt;123),IF(OR(((G226*J226/C226*C227)/(G226*K226/D226*D227))&lt;(4/6),((G226*J226/C226*C227)/(G226*K226/D226*D227))&gt;(6/4)),50%,((G226*J226/C226*C227)/((G226*K226/D226*D227)+(G226*J226/C226*C227)))),((G226*J226/C226*C227)/((G226*K226/D226*D227)+(G226*J226/C226*C227))))</f>
        <v>0.48161594154666754</v>
      </c>
      <c r="K227" s="18">
        <f t="shared" si="36"/>
        <v>0.51838405845333246</v>
      </c>
      <c r="L227" s="20">
        <f t="shared" si="37"/>
        <v>0.92907166741128677</v>
      </c>
      <c r="M227" s="51">
        <f>IF(AND((B227-$B$2)&gt;123,OR(((U226*R226/C226*C227)/(U226*S226/D226*D227))&lt;(4/6),((U226*R226/C226*C227)/(U226*S226/D226*D227))&gt;(6/4))),1,0)</f>
        <v>0</v>
      </c>
      <c r="N227" s="51">
        <f>IF(AND((B227-$B$2)&gt;123,OR(((U226*R226/C226*C227)/(U226*S226/D226*D227))&lt;(4/6),((U226*R226/C226*C227)/(U226*S226/D226*D227))&gt;(6/4))),COUNTIF($M$2:M227,1),0)</f>
        <v>0</v>
      </c>
      <c r="O227" s="51">
        <f>IF(OR((ROW(N227)-MATCH(MAX($N$2:N227),$N$2:N227,0))=1,(ROW(N227)-MATCH(MAX($N$2:N227),$N$2:N227,0))&gt;123),IF(OR(((U226*R226/C226*C227)/(U226*S226/D226*D227))&lt;(4/6),((U226*R226/C226*C227)/(U226*S226/D226*D227))&gt;(6/4)),1,0),0)</f>
        <v>0</v>
      </c>
      <c r="P227" s="47">
        <f>IF(O227=1,U226/2/C227,P226)</f>
        <v>4.3501846435871965</v>
      </c>
      <c r="Q227" s="47">
        <f>IF(O227=1,U226/2/D227,Q226)</f>
        <v>71.65890361877463</v>
      </c>
      <c r="R227" s="41">
        <f>P227*C227/U226</f>
        <v>0.4810761125314979</v>
      </c>
      <c r="S227" s="41">
        <f>Q227*D227/U226</f>
        <v>0.51780301714715038</v>
      </c>
      <c r="T227" s="41">
        <f t="shared" si="43"/>
        <v>0.92907166741128633</v>
      </c>
      <c r="U227" s="42">
        <f>P227*C227+Q227*D227</f>
        <v>19903.983140992364</v>
      </c>
      <c r="V227" s="25">
        <f>B227</f>
        <v>41249</v>
      </c>
      <c r="W227">
        <f>C227/C$2</f>
        <v>0.95860755809780329</v>
      </c>
      <c r="X227">
        <f>D227/D$2</f>
        <v>1.0317907560014332</v>
      </c>
      <c r="Y227">
        <f t="shared" si="44"/>
        <v>0.99519915704961825</v>
      </c>
      <c r="AA227" s="15">
        <f t="shared" si="45"/>
        <v>-1.9367012126577654E-3</v>
      </c>
      <c r="AB227" s="15">
        <f t="shared" si="46"/>
        <v>-3.6170884867570141E-4</v>
      </c>
      <c r="AC227" s="15">
        <f t="shared" si="47"/>
        <v>-1.1208703213517746E-3</v>
      </c>
    </row>
    <row r="228" spans="1:29" x14ac:dyDescent="0.4">
      <c r="A228" s="43">
        <f t="shared" si="38"/>
        <v>2012</v>
      </c>
      <c r="B228" s="53">
        <v>41250</v>
      </c>
      <c r="C228" s="45">
        <v>2246.7570000000001</v>
      </c>
      <c r="D228" s="45">
        <f>VLOOKUP(B228,'H11001.CSI  中证全债'!$A$2:$B$2792,2,0)</f>
        <v>143.9898</v>
      </c>
      <c r="E228" s="14">
        <f t="shared" si="39"/>
        <v>0</v>
      </c>
      <c r="F228" s="14">
        <f>IF(AND((B228-$B$2)&gt;123,OR(((G227*J227/C227*C228)/(G227*K227/D227*D228))&lt;(4/6),((G227*J227/C227*C228)/(G227*K227/D227*D228))&gt;(6/4))),COUNTIF($E$2:E228,1),0)</f>
        <v>0</v>
      </c>
      <c r="G228" s="21">
        <f t="shared" si="40"/>
        <v>20091.958999558679</v>
      </c>
      <c r="H228" s="12">
        <f t="shared" si="41"/>
        <v>4.3501846435871965</v>
      </c>
      <c r="I228" s="12">
        <f t="shared" si="42"/>
        <v>71.65890361877463</v>
      </c>
      <c r="J228" s="15">
        <f>IF(OR((ROW(F228)-MATCH(MAX($F$2:F228),$F$2:F228,0))=1,(ROW(F228)-MATCH(MAX($F$2:F228),$F$2:F228,0))&gt;123),IF(OR(((G227*J227/C227*C228)/(G227*K227/D227*D228))&lt;(4/6),((G227*J227/C227*C228)/(G227*K227/D227*D228))&gt;(6/4)),50%,((G227*J227/C227*C228)/((G227*K227/D227*D228)+(G227*J227/C227*C228)))),((G227*J227/C227*C228)/((G227*K227/D227*D228)+(G227*J227/C227*C228))))</f>
        <v>0.48645370018357725</v>
      </c>
      <c r="K228" s="18">
        <f t="shared" si="36"/>
        <v>0.51354629981642275</v>
      </c>
      <c r="L228" s="20">
        <f t="shared" si="37"/>
        <v>0.94724409533759613</v>
      </c>
      <c r="M228" s="51">
        <f>IF(AND((B228-$B$2)&gt;123,OR(((U227*R227/C227*C228)/(U227*S227/D227*D228))&lt;(4/6),((U227*R227/C227*C228)/(U227*S227/D227*D228))&gt;(6/4))),1,0)</f>
        <v>0</v>
      </c>
      <c r="N228" s="51">
        <f>IF(AND((B228-$B$2)&gt;123,OR(((U227*R227/C227*C228)/(U227*S227/D227*D228))&lt;(4/6),((U227*R227/C227*C228)/(U227*S227/D227*D228))&gt;(6/4))),COUNTIF($M$2:M228,1),0)</f>
        <v>0</v>
      </c>
      <c r="O228" s="51">
        <f>IF(OR((ROW(N228)-MATCH(MAX($N$2:N228),$N$2:N228,0))=1,(ROW(N228)-MATCH(MAX($N$2:N228),$N$2:N228,0))&gt;123),IF(OR(((U227*R227/C227*C228)/(U227*S227/D227*D228))&lt;(4/6),((U227*R227/C227*C228)/(U227*S227/D227*D228))&gt;(6/4)),1,0),0)</f>
        <v>0</v>
      </c>
      <c r="P228" s="47">
        <f>IF(O228=1,U227/2/C228,P227)</f>
        <v>4.3501846435871965</v>
      </c>
      <c r="Q228" s="47">
        <f>IF(O228=1,U227/2/D228,Q227)</f>
        <v>71.65890361877463</v>
      </c>
      <c r="R228" s="41">
        <f>P228*C228/U227</f>
        <v>0.49104783349332864</v>
      </c>
      <c r="S228" s="41">
        <f>Q228*D228/U227</f>
        <v>0.51839629923300856</v>
      </c>
      <c r="T228" s="41">
        <f t="shared" si="43"/>
        <v>0.94724409533759546</v>
      </c>
      <c r="U228" s="42">
        <f>P228*C228+Q228*D228</f>
        <v>20091.958999558672</v>
      </c>
      <c r="V228" s="25">
        <f>B228</f>
        <v>41250</v>
      </c>
      <c r="W228">
        <f>C228/C$2</f>
        <v>0.97738077992720396</v>
      </c>
      <c r="X228">
        <f>D228/D$2</f>
        <v>1.0318151200286636</v>
      </c>
      <c r="Y228">
        <f t="shared" si="44"/>
        <v>1.0045979499779336</v>
      </c>
      <c r="AA228" s="15">
        <f t="shared" si="45"/>
        <v>1.9583844995602728E-2</v>
      </c>
      <c r="AB228" s="15">
        <f t="shared" si="46"/>
        <v>2.3613341260109166E-5</v>
      </c>
      <c r="AC228" s="15">
        <f t="shared" si="47"/>
        <v>9.44413272633704E-3</v>
      </c>
    </row>
    <row r="229" spans="1:29" x14ac:dyDescent="0.4">
      <c r="A229" s="43">
        <f t="shared" si="38"/>
        <v>2012</v>
      </c>
      <c r="B229" s="53">
        <v>41253</v>
      </c>
      <c r="C229" s="45">
        <v>2271.0459999999998</v>
      </c>
      <c r="D229" s="45">
        <f>VLOOKUP(B229,'H11001.CSI  中证全债'!$A$2:$B$2792,2,0)</f>
        <v>144.0275</v>
      </c>
      <c r="E229" s="14">
        <f t="shared" si="39"/>
        <v>0</v>
      </c>
      <c r="F229" s="14">
        <f>IF(AND((B229-$B$2)&gt;123,OR(((G228*J228/C228*C229)/(G228*K228/D228*D229))&lt;(4/6),((G228*J228/C228*C229)/(G228*K228/D228*D229))&gt;(6/4))),COUNTIF($E$2:E229,1),0)</f>
        <v>0</v>
      </c>
      <c r="G229" s="21">
        <f t="shared" si="40"/>
        <v>20200.322175033198</v>
      </c>
      <c r="H229" s="12">
        <f t="shared" si="41"/>
        <v>4.3501846435871965</v>
      </c>
      <c r="I229" s="12">
        <f t="shared" si="42"/>
        <v>71.65890361877463</v>
      </c>
      <c r="J229" s="15">
        <f>IF(OR((ROW(F229)-MATCH(MAX($F$2:F229),$F$2:F229,0))=1,(ROW(F229)-MATCH(MAX($F$2:F229),$F$2:F229,0))&gt;123),IF(OR(((G228*J228/C228*C229)/(G228*K228/D228*D229))&lt;(4/6),((G228*J228/C228*C229)/(G228*K228/D228*D229))&gt;(6/4)),50%,((G228*J228/C228*C229)/((G228*K228/D228*D229)+(G228*J228/C228*C229)))),((G228*J228/C228*C229)/((G228*K228/D228*D229)+(G228*J228/C228*C229))))</f>
        <v>0.48907484487008673</v>
      </c>
      <c r="K229" s="18">
        <f t="shared" si="36"/>
        <v>0.51092515512991321</v>
      </c>
      <c r="L229" s="20">
        <f t="shared" si="37"/>
        <v>0.95723383348727353</v>
      </c>
      <c r="M229" s="51">
        <f>IF(AND((B229-$B$2)&gt;123,OR(((U228*R228/C228*C229)/(U228*S228/D228*D229))&lt;(4/6),((U228*R228/C228*C229)/(U228*S228/D228*D229))&gt;(6/4))),1,0)</f>
        <v>0</v>
      </c>
      <c r="N229" s="51">
        <f>IF(AND((B229-$B$2)&gt;123,OR(((U228*R228/C228*C229)/(U228*S228/D228*D229))&lt;(4/6),((U228*R228/C228*C229)/(U228*S228/D228*D229))&gt;(6/4))),COUNTIF($M$2:M229,1),0)</f>
        <v>0</v>
      </c>
      <c r="O229" s="51">
        <f>IF(OR((ROW(N229)-MATCH(MAX($N$2:N229),$N$2:N229,0))=1,(ROW(N229)-MATCH(MAX($N$2:N229),$N$2:N229,0))&gt;123),IF(OR(((U228*R228/C228*C229)/(U228*S228/D228*D229))&lt;(4/6),((U228*R228/C228*C229)/(U228*S228/D228*D229))&gt;(6/4)),1,0),0)</f>
        <v>0</v>
      </c>
      <c r="P229" s="47">
        <f>IF(O229=1,U228/2/C229,P228)</f>
        <v>4.3501846435871965</v>
      </c>
      <c r="Q229" s="47">
        <f>IF(O229=1,U228/2/D229,Q228)</f>
        <v>71.65890361877463</v>
      </c>
      <c r="R229" s="41">
        <f>P229*C229/U228</f>
        <v>0.49171260175760528</v>
      </c>
      <c r="S229" s="41">
        <f>Q229*D229/U228</f>
        <v>0.5136807586149148</v>
      </c>
      <c r="T229" s="41">
        <f t="shared" si="43"/>
        <v>0.95723383348727276</v>
      </c>
      <c r="U229" s="42">
        <f>P229*C229+Q229*D229</f>
        <v>20200.32217503319</v>
      </c>
      <c r="V229" s="25">
        <f>B229</f>
        <v>41253</v>
      </c>
      <c r="W229">
        <f>C229/C$2</f>
        <v>0.98794694340801281</v>
      </c>
      <c r="X229">
        <f>D229/D$2</f>
        <v>1.0320852740953064</v>
      </c>
      <c r="Y229">
        <f t="shared" si="44"/>
        <v>1.0100161087516595</v>
      </c>
      <c r="AA229" s="15">
        <f t="shared" si="45"/>
        <v>1.0810692923177712E-2</v>
      </c>
      <c r="AB229" s="15">
        <f t="shared" si="46"/>
        <v>2.618241014293865E-4</v>
      </c>
      <c r="AC229" s="15">
        <f t="shared" si="47"/>
        <v>5.3933603725200285E-3</v>
      </c>
    </row>
    <row r="230" spans="1:29" x14ac:dyDescent="0.4">
      <c r="A230" s="43">
        <f t="shared" si="38"/>
        <v>2012</v>
      </c>
      <c r="B230" s="53">
        <v>41254</v>
      </c>
      <c r="C230" s="45">
        <v>2258.5</v>
      </c>
      <c r="D230" s="45">
        <f>VLOOKUP(B230,'H11001.CSI  中证全债'!$A$2:$B$2792,2,0)</f>
        <v>144.0564</v>
      </c>
      <c r="E230" s="14">
        <f t="shared" si="39"/>
        <v>0</v>
      </c>
      <c r="F230" s="14">
        <f>IF(AND((B230-$B$2)&gt;123,OR(((G229*J229/C229*C230)/(G229*K229/D229*D230))&lt;(4/6),((G229*J229/C229*C230)/(G229*K229/D229*D230))&gt;(6/4))),COUNTIF($E$2:E230,1),0)</f>
        <v>0</v>
      </c>
      <c r="G230" s="21">
        <f t="shared" si="40"/>
        <v>20147.815700809333</v>
      </c>
      <c r="H230" s="12">
        <f t="shared" si="41"/>
        <v>4.3501846435871965</v>
      </c>
      <c r="I230" s="12">
        <f t="shared" si="42"/>
        <v>71.65890361877463</v>
      </c>
      <c r="J230" s="15">
        <f>IF(OR((ROW(F230)-MATCH(MAX($F$2:F230),$F$2:F230,0))=1,(ROW(F230)-MATCH(MAX($F$2:F230),$F$2:F230,0))&gt;123),IF(OR(((G229*J229/C229*C230)/(G229*K229/D229*D230))&lt;(4/6),((G229*J229/C229*C230)/(G229*K229/D229*D230))&gt;(6/4)),50%,((G229*J229/C229*C230)/((G229*K229/D229*D230)+(G229*J229/C229*C230)))),((G229*J229/C229*C230)/((G229*K229/D229*D230)+(G229*J229/C229*C230))))</f>
        <v>0.4876405543627752</v>
      </c>
      <c r="K230" s="18">
        <f t="shared" si="36"/>
        <v>0.5123594456372248</v>
      </c>
      <c r="L230" s="20">
        <f t="shared" si="37"/>
        <v>0.9517547856589107</v>
      </c>
      <c r="M230" s="51">
        <f>IF(AND((B230-$B$2)&gt;123,OR(((U229*R229/C229*C230)/(U229*S229/D229*D230))&lt;(4/6),((U229*R229/C229*C230)/(U229*S229/D229*D230))&gt;(6/4))),1,0)</f>
        <v>0</v>
      </c>
      <c r="N230" s="51">
        <f>IF(AND((B230-$B$2)&gt;123,OR(((U229*R229/C229*C230)/(U229*S229/D229*D230))&lt;(4/6),((U229*R229/C229*C230)/(U229*S229/D229*D230))&gt;(6/4))),COUNTIF($M$2:M230,1),0)</f>
        <v>0</v>
      </c>
      <c r="O230" s="51">
        <f>IF(OR((ROW(N230)-MATCH(MAX($N$2:N230),$N$2:N230,0))=1,(ROW(N230)-MATCH(MAX($N$2:N230),$N$2:N230,0))&gt;123),IF(OR(((U229*R229/C229*C230)/(U229*S229/D229*D230))&lt;(4/6),((U229*R229/C229*C230)/(U229*S229/D229*D230))&gt;(6/4)),1,0),0)</f>
        <v>0</v>
      </c>
      <c r="P230" s="47">
        <f>IF(O230=1,U229/2/C230,P229)</f>
        <v>4.3501846435871965</v>
      </c>
      <c r="Q230" s="47">
        <f>IF(O230=1,U229/2/D230,Q229)</f>
        <v>71.65890361877463</v>
      </c>
      <c r="R230" s="41">
        <f>P230*C230/U229</f>
        <v>0.48637303565805823</v>
      </c>
      <c r="S230" s="41">
        <f>Q230*D230/U229</f>
        <v>0.51102767539155269</v>
      </c>
      <c r="T230" s="41">
        <f t="shared" si="43"/>
        <v>0.95175478565890992</v>
      </c>
      <c r="U230" s="42">
        <f>P230*C230+Q230*D230</f>
        <v>20147.815700809326</v>
      </c>
      <c r="V230" s="25">
        <f>B230</f>
        <v>41254</v>
      </c>
      <c r="W230">
        <f>C230/C$2</f>
        <v>0.98248920175416843</v>
      </c>
      <c r="X230">
        <f>D230/D$2</f>
        <v>1.0322923683267644</v>
      </c>
      <c r="Y230">
        <f t="shared" si="44"/>
        <v>1.0073907850404662</v>
      </c>
      <c r="AA230" s="15">
        <f t="shared" si="45"/>
        <v>-5.5243266759016363E-3</v>
      </c>
      <c r="AB230" s="15">
        <f t="shared" si="46"/>
        <v>2.0065612469810645E-4</v>
      </c>
      <c r="AC230" s="15">
        <f t="shared" si="47"/>
        <v>-2.5992889503891892E-3</v>
      </c>
    </row>
    <row r="231" spans="1:29" x14ac:dyDescent="0.4">
      <c r="A231" s="43">
        <f t="shared" si="38"/>
        <v>2012</v>
      </c>
      <c r="B231" s="53">
        <v>41255</v>
      </c>
      <c r="C231" s="45">
        <v>2267.7669999999998</v>
      </c>
      <c r="D231" s="45">
        <f>VLOOKUP(B231,'H11001.CSI  中证全债'!$A$2:$B$2792,2,0)</f>
        <v>144.0855</v>
      </c>
      <c r="E231" s="14">
        <f t="shared" si="39"/>
        <v>0</v>
      </c>
      <c r="F231" s="14">
        <f>IF(AND((B231-$B$2)&gt;123,OR(((G230*J230/C230*C231)/(G230*K230/D230*D231))&lt;(4/6),((G230*J230/C230*C231)/(G230*K230/D230*D231))&gt;(6/4))),COUNTIF($E$2:E231,1),0)</f>
        <v>0</v>
      </c>
      <c r="G231" s="21">
        <f t="shared" si="40"/>
        <v>20190.214135996761</v>
      </c>
      <c r="H231" s="12">
        <f t="shared" si="41"/>
        <v>4.3501846435871965</v>
      </c>
      <c r="I231" s="12">
        <f t="shared" si="42"/>
        <v>71.65890361877463</v>
      </c>
      <c r="J231" s="15">
        <f>IF(OR((ROW(F231)-MATCH(MAX($F$2:F231),$F$2:F231,0))=1,(ROW(F231)-MATCH(MAX($F$2:F231),$F$2:F231,0))&gt;123),IF(OR(((G230*J230/C230*C231)/(G230*K230/D230*D231))&lt;(4/6),((G230*J230/C230*C231)/(G230*K230/D230*D231))&gt;(6/4)),50%,((G230*J230/C230*C231)/((G230*K230/D230*D231)+(G230*J230/C230*C231)))),((G230*J230/C230*C231)/((G230*K230/D230*D231)+(G230*J230/C230*C231))))</f>
        <v>0.48861320202866587</v>
      </c>
      <c r="K231" s="18">
        <f t="shared" si="36"/>
        <v>0.51138679797133413</v>
      </c>
      <c r="L231" s="20">
        <f t="shared" si="37"/>
        <v>0.95546698500428473</v>
      </c>
      <c r="M231" s="51">
        <f>IF(AND((B231-$B$2)&gt;123,OR(((U230*R230/C230*C231)/(U230*S230/D230*D231))&lt;(4/6),((U230*R230/C230*C231)/(U230*S230/D230*D231))&gt;(6/4))),1,0)</f>
        <v>0</v>
      </c>
      <c r="N231" s="51">
        <f>IF(AND((B231-$B$2)&gt;123,OR(((U230*R230/C230*C231)/(U230*S230/D230*D231))&lt;(4/6),((U230*R230/C230*C231)/(U230*S230/D230*D231))&gt;(6/4))),COUNTIF($M$2:M231,1),0)</f>
        <v>0</v>
      </c>
      <c r="O231" s="51">
        <f>IF(OR((ROW(N231)-MATCH(MAX($N$2:N231),$N$2:N231,0))=1,(ROW(N231)-MATCH(MAX($N$2:N231),$N$2:N231,0))&gt;123),IF(OR(((U230*R230/C230*C231)/(U230*S230/D230*D231))&lt;(4/6),((U230*R230/C230*C231)/(U230*S230/D230*D231))&gt;(6/4)),1,0),0)</f>
        <v>0</v>
      </c>
      <c r="P231" s="47">
        <f>IF(O231=1,U230/2/C231,P230)</f>
        <v>4.3501846435871965</v>
      </c>
      <c r="Q231" s="47">
        <f>IF(O231=1,U230/2/D231,Q230)</f>
        <v>71.65890361877463</v>
      </c>
      <c r="R231" s="41">
        <f>P231*C231/U230</f>
        <v>0.4896414244169171</v>
      </c>
      <c r="S231" s="41">
        <f>Q231*D231/U230</f>
        <v>0.51246294440484697</v>
      </c>
      <c r="T231" s="41">
        <f t="shared" si="43"/>
        <v>0.95546698500428395</v>
      </c>
      <c r="U231" s="42">
        <f>P231*C231+Q231*D231</f>
        <v>20190.214135996757</v>
      </c>
      <c r="V231" s="25">
        <f>B231</f>
        <v>41255</v>
      </c>
      <c r="W231">
        <f>C231/C$2</f>
        <v>0.98652051786338057</v>
      </c>
      <c r="X231">
        <f>D231/D$2</f>
        <v>1.0325008957362951</v>
      </c>
      <c r="Y231">
        <f t="shared" si="44"/>
        <v>1.0095107067998379</v>
      </c>
      <c r="AA231" s="15">
        <f t="shared" si="45"/>
        <v>4.1031658180206154E-3</v>
      </c>
      <c r="AB231" s="15">
        <f t="shared" si="46"/>
        <v>2.0200421501592736E-4</v>
      </c>
      <c r="AC231" s="15">
        <f t="shared" si="47"/>
        <v>2.1043688217641243E-3</v>
      </c>
    </row>
    <row r="232" spans="1:29" x14ac:dyDescent="0.4">
      <c r="A232" s="43">
        <f t="shared" si="38"/>
        <v>2012</v>
      </c>
      <c r="B232" s="53">
        <v>41256</v>
      </c>
      <c r="C232" s="45">
        <v>2242.6350000000002</v>
      </c>
      <c r="D232" s="45">
        <f>VLOOKUP(B232,'H11001.CSI  中证全债'!$A$2:$B$2792,2,0)</f>
        <v>144.11019999999999</v>
      </c>
      <c r="E232" s="14">
        <f t="shared" si="39"/>
        <v>0</v>
      </c>
      <c r="F232" s="14">
        <f>IF(AND((B232-$B$2)&gt;123,OR(((G231*J231/C231*C232)/(G231*K231/D231*D232))&lt;(4/6),((G231*J231/C231*C232)/(G231*K231/D231*D232))&gt;(6/4))),COUNTIF($E$2:E232,1),0)</f>
        <v>0</v>
      </c>
      <c r="G232" s="21">
        <f t="shared" si="40"/>
        <v>20082.655270453513</v>
      </c>
      <c r="H232" s="12">
        <f t="shared" si="41"/>
        <v>4.3501846435871965</v>
      </c>
      <c r="I232" s="12">
        <f t="shared" si="42"/>
        <v>71.65890361877463</v>
      </c>
      <c r="J232" s="15">
        <f>IF(OR((ROW(F232)-MATCH(MAX($F$2:F232),$F$2:F232,0))=1,(ROW(F232)-MATCH(MAX($F$2:F232),$F$2:F232,0))&gt;123),IF(OR(((G231*J231/C231*C232)/(G231*K231/D231*D232))&lt;(4/6),((G231*J231/C231*C232)/(G231*K231/D231*D232))&gt;(6/4)),50%,((G231*J231/C231*C232)/((G231*K231/D231*D232)+(G231*J231/C231*C232)))),((G231*J231/C231*C232)/((G231*K231/D231*D232)+(G231*J231/C231*C232))))</f>
        <v>0.4857861775143078</v>
      </c>
      <c r="K232" s="18">
        <f t="shared" si="36"/>
        <v>0.51421382248569225</v>
      </c>
      <c r="L232" s="20">
        <f t="shared" si="37"/>
        <v>0.94471629557920833</v>
      </c>
      <c r="M232" s="51">
        <f>IF(AND((B232-$B$2)&gt;123,OR(((U231*R231/C231*C232)/(U231*S231/D231*D232))&lt;(4/6),((U231*R231/C231*C232)/(U231*S231/D231*D232))&gt;(6/4))),1,0)</f>
        <v>0</v>
      </c>
      <c r="N232" s="51">
        <f>IF(AND((B232-$B$2)&gt;123,OR(((U231*R231/C231*C232)/(U231*S231/D231*D232))&lt;(4/6),((U231*R231/C231*C232)/(U231*S231/D231*D232))&gt;(6/4))),COUNTIF($M$2:M232,1),0)</f>
        <v>0</v>
      </c>
      <c r="O232" s="51">
        <f>IF(OR((ROW(N232)-MATCH(MAX($N$2:N232),$N$2:N232,0))=1,(ROW(N232)-MATCH(MAX($N$2:N232),$N$2:N232,0))&gt;123),IF(OR(((U231*R231/C231*C232)/(U231*S231/D231*D232))&lt;(4/6),((U231*R231/C231*C232)/(U231*S231/D231*D232))&gt;(6/4)),1,0),0)</f>
        <v>0</v>
      </c>
      <c r="P232" s="47">
        <f>IF(O232=1,U231/2/C232,P231)</f>
        <v>4.3501846435871965</v>
      </c>
      <c r="Q232" s="47">
        <f>IF(O232=1,U231/2/D232,Q231)</f>
        <v>71.65890361877463</v>
      </c>
      <c r="R232" s="41">
        <f>P232*C232/U231</f>
        <v>0.48319825993215215</v>
      </c>
      <c r="S232" s="41">
        <f>Q232*D232/U231</f>
        <v>0.5114744629612874</v>
      </c>
      <c r="T232" s="41">
        <f t="shared" si="43"/>
        <v>0.94471629557920778</v>
      </c>
      <c r="U232" s="42">
        <f>P232*C232+Q232*D232</f>
        <v>20082.65527045351</v>
      </c>
      <c r="V232" s="25">
        <f>B232</f>
        <v>41256</v>
      </c>
      <c r="W232">
        <f>C232/C$2</f>
        <v>0.97558763381711744</v>
      </c>
      <c r="X232">
        <f>D232/D$2</f>
        <v>1.0326778932282334</v>
      </c>
      <c r="Y232">
        <f t="shared" si="44"/>
        <v>1.0041327635226756</v>
      </c>
      <c r="AA232" s="15">
        <f t="shared" si="45"/>
        <v>-1.1082267269961865E-2</v>
      </c>
      <c r="AB232" s="15">
        <f t="shared" si="46"/>
        <v>1.7142599359409871E-4</v>
      </c>
      <c r="AC232" s="15">
        <f t="shared" si="47"/>
        <v>-5.3272771065603353E-3</v>
      </c>
    </row>
    <row r="233" spans="1:29" x14ac:dyDescent="0.4">
      <c r="A233" s="43">
        <f t="shared" si="38"/>
        <v>2012</v>
      </c>
      <c r="B233" s="53">
        <v>41257</v>
      </c>
      <c r="C233" s="45">
        <v>2355.8649999999998</v>
      </c>
      <c r="D233" s="45">
        <f>VLOOKUP(B233,'H11001.CSI  中证全债'!$A$2:$B$2792,2,0)</f>
        <v>144.0806</v>
      </c>
      <c r="E233" s="14">
        <f t="shared" si="39"/>
        <v>0</v>
      </c>
      <c r="F233" s="14">
        <f>IF(AND((B233-$B$2)&gt;123,OR(((G232*J232/C232*C233)/(G232*K232/D232*D233))&lt;(4/6),((G232*J232/C232*C233)/(G232*K232/D232*D233))&gt;(6/4))),COUNTIF($E$2:E233,1),0)</f>
        <v>0</v>
      </c>
      <c r="G233" s="21">
        <f t="shared" si="40"/>
        <v>20573.105574099776</v>
      </c>
      <c r="H233" s="12">
        <f t="shared" si="41"/>
        <v>4.3501846435871965</v>
      </c>
      <c r="I233" s="12">
        <f t="shared" si="42"/>
        <v>71.65890361877463</v>
      </c>
      <c r="J233" s="15">
        <f>IF(OR((ROW(F233)-MATCH(MAX($F$2:F233),$F$2:F233,0))=1,(ROW(F233)-MATCH(MAX($F$2:F233),$F$2:F233,0))&gt;123),IF(OR(((G232*J232/C232*C233)/(G232*K232/D232*D233))&lt;(4/6),((G232*J232/C232*C233)/(G232*K232/D232*D233))&gt;(6/4)),50%,((G232*J232/C232*C233)/((G232*K232/D232*D233)+(G232*J232/C232*C233)))),((G232*J232/C232*C233)/((G232*K232/D232*D233)+(G232*J232/C232*C233))))</f>
        <v>0.49814782257602841</v>
      </c>
      <c r="K233" s="18">
        <f t="shared" si="36"/>
        <v>0.50185217742397159</v>
      </c>
      <c r="L233" s="20">
        <f t="shared" si="37"/>
        <v>0.99261863350487434</v>
      </c>
      <c r="M233" s="51">
        <f>IF(AND((B233-$B$2)&gt;123,OR(((U232*R232/C232*C233)/(U232*S232/D232*D233))&lt;(4/6),((U232*R232/C232*C233)/(U232*S232/D232*D233))&gt;(6/4))),1,0)</f>
        <v>0</v>
      </c>
      <c r="N233" s="51">
        <f>IF(AND((B233-$B$2)&gt;123,OR(((U232*R232/C232*C233)/(U232*S232/D232*D233))&lt;(4/6),((U232*R232/C232*C233)/(U232*S232/D232*D233))&gt;(6/4))),COUNTIF($M$2:M233,1),0)</f>
        <v>0</v>
      </c>
      <c r="O233" s="51">
        <f>IF(OR((ROW(N233)-MATCH(MAX($N$2:N233),$N$2:N233,0))=1,(ROW(N233)-MATCH(MAX($N$2:N233),$N$2:N233,0))&gt;123),IF(OR(((U232*R232/C232*C233)/(U232*S232/D232*D233))&lt;(4/6),((U232*R232/C232*C233)/(U232*S232/D232*D233))&gt;(6/4)),1,0),0)</f>
        <v>0</v>
      </c>
      <c r="P233" s="47">
        <f>IF(O233=1,U232/2/C233,P232)</f>
        <v>4.3501846435871965</v>
      </c>
      <c r="Q233" s="47">
        <f>IF(O233=1,U232/2/D233,Q232)</f>
        <v>71.65890361877463</v>
      </c>
      <c r="R233" s="41">
        <f>P233*C233/U232</f>
        <v>0.51031338273492743</v>
      </c>
      <c r="S233" s="41">
        <f>Q233*D233/U232</f>
        <v>0.51410820380536604</v>
      </c>
      <c r="T233" s="41">
        <f t="shared" si="43"/>
        <v>0.99261863350487345</v>
      </c>
      <c r="U233" s="42">
        <f>P233*C233+Q233*D233</f>
        <v>20573.105574099769</v>
      </c>
      <c r="V233" s="25">
        <f>B233</f>
        <v>41257</v>
      </c>
      <c r="W233">
        <f>C233/C$2</f>
        <v>1.0248447745364551</v>
      </c>
      <c r="X233">
        <f>D233/D$2</f>
        <v>1.032465782873522</v>
      </c>
      <c r="Y233">
        <f t="shared" si="44"/>
        <v>1.0286552787049885</v>
      </c>
      <c r="AA233" s="15">
        <f t="shared" si="45"/>
        <v>5.048971410862646E-2</v>
      </c>
      <c r="AB233" s="15">
        <f t="shared" si="46"/>
        <v>-2.0539836874822193E-4</v>
      </c>
      <c r="AC233" s="15">
        <f t="shared" si="47"/>
        <v>2.4421586540293472E-2</v>
      </c>
    </row>
    <row r="234" spans="1:29" x14ac:dyDescent="0.4">
      <c r="A234" s="43">
        <f t="shared" si="38"/>
        <v>2012</v>
      </c>
      <c r="B234" s="53">
        <v>41260</v>
      </c>
      <c r="C234" s="45">
        <v>2366.6999999999998</v>
      </c>
      <c r="D234" s="45">
        <f>VLOOKUP(B234,'H11001.CSI  中证全债'!$A$2:$B$2792,2,0)</f>
        <v>144.11920000000001</v>
      </c>
      <c r="E234" s="14">
        <f t="shared" si="39"/>
        <v>0</v>
      </c>
      <c r="F234" s="14">
        <f>IF(AND((B234-$B$2)&gt;123,OR(((G233*J233/C233*C234)/(G233*K233/D233*D234))&lt;(4/6),((G233*J233/C233*C234)/(G233*K233/D233*D234))&gt;(6/4))),COUNTIF($E$2:E234,1),0)</f>
        <v>0</v>
      </c>
      <c r="G234" s="21">
        <f t="shared" si="40"/>
        <v>20623.005858392731</v>
      </c>
      <c r="H234" s="12">
        <f t="shared" si="41"/>
        <v>4.3501846435871965</v>
      </c>
      <c r="I234" s="12">
        <f t="shared" si="42"/>
        <v>71.65890361877463</v>
      </c>
      <c r="J234" s="15">
        <f>IF(OR((ROW(F234)-MATCH(MAX($F$2:F234),$F$2:F234,0))=1,(ROW(F234)-MATCH(MAX($F$2:F234),$F$2:F234,0))&gt;123),IF(OR(((G233*J233/C233*C234)/(G233*K233/D233*D234))&lt;(4/6),((G233*J233/C233*C234)/(G233*K233/D233*D234))&gt;(6/4)),50%,((G233*J233/C233*C234)/((G233*K233/D233*D234)+(G233*J233/C233*C234)))),((G233*J233/C233*C234)/((G233*K233/D233*D234)+(G233*J233/C233*C234))))</f>
        <v>0.49922800132396494</v>
      </c>
      <c r="K234" s="18">
        <f t="shared" si="36"/>
        <v>0.50077199867603506</v>
      </c>
      <c r="L234" s="20">
        <f t="shared" si="37"/>
        <v>0.9969167658012984</v>
      </c>
      <c r="M234" s="51">
        <f>IF(AND((B234-$B$2)&gt;123,OR(((U233*R233/C233*C234)/(U233*S233/D233*D234))&lt;(4/6),((U233*R233/C233*C234)/(U233*S233/D233*D234))&gt;(6/4))),1,0)</f>
        <v>0</v>
      </c>
      <c r="N234" s="51">
        <f>IF(AND((B234-$B$2)&gt;123,OR(((U233*R233/C233*C234)/(U233*S233/D233*D234))&lt;(4/6),((U233*R233/C233*C234)/(U233*S233/D233*D234))&gt;(6/4))),COUNTIF($M$2:M234,1),0)</f>
        <v>0</v>
      </c>
      <c r="O234" s="51">
        <f>IF(OR((ROW(N234)-MATCH(MAX($N$2:N234),$N$2:N234,0))=1,(ROW(N234)-MATCH(MAX($N$2:N234),$N$2:N234,0))&gt;123),IF(OR(((U233*R233/C233*C234)/(U233*S233/D233*D234))&lt;(4/6),((U233*R233/C233*C234)/(U233*S233/D233*D234))&gt;(6/4)),1,0),0)</f>
        <v>0</v>
      </c>
      <c r="P234" s="47">
        <f>IF(O234=1,U233/2/C234,P233)</f>
        <v>4.3501846435871965</v>
      </c>
      <c r="Q234" s="47">
        <f>IF(O234=1,U233/2/D234,Q233)</f>
        <v>71.65890361877463</v>
      </c>
      <c r="R234" s="41">
        <f>P234*C234/U233</f>
        <v>0.50043888410018655</v>
      </c>
      <c r="S234" s="41">
        <f>Q234*D234/U233</f>
        <v>0.50198662643409919</v>
      </c>
      <c r="T234" s="41">
        <f t="shared" si="43"/>
        <v>0.99691676580129807</v>
      </c>
      <c r="U234" s="42">
        <f>P234*C234+Q234*D234</f>
        <v>20623.005858392724</v>
      </c>
      <c r="V234" s="25">
        <f>B234</f>
        <v>41260</v>
      </c>
      <c r="W234">
        <f>C234/C$2</f>
        <v>1.0295581995977818</v>
      </c>
      <c r="X234">
        <f>D234/D$2</f>
        <v>1.0327423862414904</v>
      </c>
      <c r="Y234">
        <f t="shared" si="44"/>
        <v>1.0311502929196361</v>
      </c>
      <c r="AA234" s="15">
        <f t="shared" si="45"/>
        <v>4.5991599688437468E-3</v>
      </c>
      <c r="AB234" s="15">
        <f t="shared" si="46"/>
        <v>2.6790560283607157E-4</v>
      </c>
      <c r="AC234" s="15">
        <f t="shared" si="47"/>
        <v>2.4255105342858574E-3</v>
      </c>
    </row>
    <row r="235" spans="1:29" x14ac:dyDescent="0.4">
      <c r="A235" s="43">
        <f t="shared" si="38"/>
        <v>2012</v>
      </c>
      <c r="B235" s="53">
        <v>41261</v>
      </c>
      <c r="C235" s="45">
        <v>2368.12</v>
      </c>
      <c r="D235" s="45">
        <f>VLOOKUP(B235,'H11001.CSI  中证全债'!$A$2:$B$2792,2,0)</f>
        <v>144.1301</v>
      </c>
      <c r="E235" s="14">
        <f t="shared" si="39"/>
        <v>0</v>
      </c>
      <c r="F235" s="14">
        <f>IF(AND((B235-$B$2)&gt;123,OR(((G234*J234/C234*C235)/(G234*K234/D234*D235))&lt;(4/6),((G234*J234/C234*C235)/(G234*K234/D234*D235))&gt;(6/4))),COUNTIF($E$2:E235,1),0)</f>
        <v>0</v>
      </c>
      <c r="G235" s="21">
        <f t="shared" si="40"/>
        <v>20629.964202636067</v>
      </c>
      <c r="H235" s="12">
        <f t="shared" si="41"/>
        <v>4.3501846435871965</v>
      </c>
      <c r="I235" s="12">
        <f t="shared" si="42"/>
        <v>71.65890361877463</v>
      </c>
      <c r="J235" s="15">
        <f>IF(OR((ROW(F235)-MATCH(MAX($F$2:F235),$F$2:F235,0))=1,(ROW(F235)-MATCH(MAX($F$2:F235),$F$2:F235,0))&gt;123),IF(OR(((G234*J234/C234*C235)/(G234*K234/D234*D235))&lt;(4/6),((G234*J234/C234*C235)/(G234*K234/D234*D235))&gt;(6/4)),50%,((G234*J234/C234*C235)/((G234*K234/D234*D235)+(G234*J234/C234*C235)))),((G234*J234/C234*C235)/((G234*K234/D234*D235)+(G234*J234/C234*C235))))</f>
        <v>0.49935904672366682</v>
      </c>
      <c r="K235" s="18">
        <f t="shared" si="36"/>
        <v>0.50064095327633318</v>
      </c>
      <c r="L235" s="20">
        <f t="shared" si="37"/>
        <v>0.99743946925580662</v>
      </c>
      <c r="M235" s="51">
        <f>IF(AND((B235-$B$2)&gt;123,OR(((U234*R234/C234*C235)/(U234*S234/D234*D235))&lt;(4/6),((U234*R234/C234*C235)/(U234*S234/D234*D235))&gt;(6/4))),1,0)</f>
        <v>0</v>
      </c>
      <c r="N235" s="51">
        <f>IF(AND((B235-$B$2)&gt;123,OR(((U234*R234/C234*C235)/(U234*S234/D234*D235))&lt;(4/6),((U234*R234/C234*C235)/(U234*S234/D234*D235))&gt;(6/4))),COUNTIF($M$2:M235,1),0)</f>
        <v>0</v>
      </c>
      <c r="O235" s="51">
        <f>IF(OR((ROW(N235)-MATCH(MAX($N$2:N235),$N$2:N235,0))=1,(ROW(N235)-MATCH(MAX($N$2:N235),$N$2:N235,0))&gt;123),IF(OR(((U234*R234/C234*C235)/(U234*S234/D234*D235))&lt;(4/6),((U234*R234/C234*C235)/(U234*S234/D234*D235))&gt;(6/4)),1,0),0)</f>
        <v>0</v>
      </c>
      <c r="P235" s="47">
        <f>IF(O235=1,U234/2/C235,P234)</f>
        <v>4.3501846435871965</v>
      </c>
      <c r="Q235" s="47">
        <f>IF(O235=1,U234/2/D235,Q234)</f>
        <v>71.65890361877463</v>
      </c>
      <c r="R235" s="41">
        <f>P235*C235/U234</f>
        <v>0.49952753390599042</v>
      </c>
      <c r="S235" s="41">
        <f>Q235*D235/U234</f>
        <v>0.5008098729827587</v>
      </c>
      <c r="T235" s="41">
        <f t="shared" si="43"/>
        <v>0.99743946925580595</v>
      </c>
      <c r="U235" s="42">
        <f>P235*C235+Q235*D235</f>
        <v>20629.96420263606</v>
      </c>
      <c r="V235" s="25">
        <f>B235</f>
        <v>41261</v>
      </c>
      <c r="W235">
        <f>C235/C$2</f>
        <v>1.0301759258171712</v>
      </c>
      <c r="X235">
        <f>D235/D$2</f>
        <v>1.032820494446435</v>
      </c>
      <c r="Y235">
        <f t="shared" si="44"/>
        <v>1.0314982101318031</v>
      </c>
      <c r="AA235" s="15">
        <f t="shared" si="45"/>
        <v>5.9999154941481336E-4</v>
      </c>
      <c r="AB235" s="15">
        <f t="shared" si="46"/>
        <v>7.5631838089673664E-5</v>
      </c>
      <c r="AC235" s="15">
        <f t="shared" si="47"/>
        <v>3.3740688874939195E-4</v>
      </c>
    </row>
    <row r="236" spans="1:29" x14ac:dyDescent="0.4">
      <c r="A236" s="43">
        <f t="shared" si="38"/>
        <v>2012</v>
      </c>
      <c r="B236" s="53">
        <v>41262</v>
      </c>
      <c r="C236" s="45">
        <v>2371.1089999999999</v>
      </c>
      <c r="D236" s="45">
        <f>VLOOKUP(B236,'H11001.CSI  中证全债'!$A$2:$B$2792,2,0)</f>
        <v>144.09110000000001</v>
      </c>
      <c r="E236" s="14">
        <f t="shared" si="39"/>
        <v>0</v>
      </c>
      <c r="F236" s="14">
        <f>IF(AND((B236-$B$2)&gt;123,OR(((G235*J235/C235*C236)/(G235*K235/D235*D236))&lt;(4/6),((G235*J235/C235*C236)/(G235*K235/D235*D236))&gt;(6/4))),COUNTIF($E$2:E236,1),0)</f>
        <v>0</v>
      </c>
      <c r="G236" s="21">
        <f t="shared" si="40"/>
        <v>20640.172207294618</v>
      </c>
      <c r="H236" s="12">
        <f t="shared" si="41"/>
        <v>4.3501846435871965</v>
      </c>
      <c r="I236" s="12">
        <f t="shared" si="42"/>
        <v>71.65890361877463</v>
      </c>
      <c r="J236" s="15">
        <f>IF(OR((ROW(F236)-MATCH(MAX($F$2:F236),$F$2:F236,0))=1,(ROW(F236)-MATCH(MAX($F$2:F236),$F$2:F236,0))&gt;123),IF(OR(((G235*J235/C235*C236)/(G235*K235/D235*D236))&lt;(4/6),((G235*J235/C235*C236)/(G235*K235/D235*D236))&gt;(6/4)),50%,((G235*J235/C235*C236)/((G235*K235/D235*D236)+(G235*J235/C235*C236)))),((G235*J235/C235*C236)/((G235*K235/D235*D236)+(G235*J235/C235*C236))))</f>
        <v>0.49974204945954731</v>
      </c>
      <c r="K236" s="18">
        <f t="shared" si="36"/>
        <v>0.50025795054045274</v>
      </c>
      <c r="L236" s="20">
        <f t="shared" si="37"/>
        <v>0.99896872987156304</v>
      </c>
      <c r="M236" s="51">
        <f>IF(AND((B236-$B$2)&gt;123,OR(((U235*R235/C235*C236)/(U235*S235/D235*D236))&lt;(4/6),((U235*R235/C235*C236)/(U235*S235/D235*D236))&gt;(6/4))),1,0)</f>
        <v>0</v>
      </c>
      <c r="N236" s="51">
        <f>IF(AND((B236-$B$2)&gt;123,OR(((U235*R235/C235*C236)/(U235*S235/D235*D236))&lt;(4/6),((U235*R235/C235*C236)/(U235*S235/D235*D236))&gt;(6/4))),COUNTIF($M$2:M236,1),0)</f>
        <v>0</v>
      </c>
      <c r="O236" s="51">
        <f>IF(OR((ROW(N236)-MATCH(MAX($N$2:N236),$N$2:N236,0))=1,(ROW(N236)-MATCH(MAX($N$2:N236),$N$2:N236,0))&gt;123),IF(OR(((U235*R235/C235*C236)/(U235*S235/D235*D236))&lt;(4/6),((U235*R235/C235*C236)/(U235*S235/D235*D236))&gt;(6/4)),1,0),0)</f>
        <v>0</v>
      </c>
      <c r="P236" s="47">
        <f>IF(O236=1,U235/2/C236,P235)</f>
        <v>4.3501846435871965</v>
      </c>
      <c r="Q236" s="47">
        <f>IF(O236=1,U235/2/D236,Q235)</f>
        <v>71.65890361877463</v>
      </c>
      <c r="R236" s="41">
        <f>P236*C236/U235</f>
        <v>0.49998932905338689</v>
      </c>
      <c r="S236" s="41">
        <f>Q236*D236/U235</f>
        <v>0.50050548540960893</v>
      </c>
      <c r="T236" s="41">
        <f t="shared" si="43"/>
        <v>0.99896872987156249</v>
      </c>
      <c r="U236" s="42">
        <f>P236*C236+Q236*D236</f>
        <v>20640.17220729461</v>
      </c>
      <c r="V236" s="25">
        <f>B236</f>
        <v>41262</v>
      </c>
      <c r="W236">
        <f>C236/C$2</f>
        <v>1.0314761960071395</v>
      </c>
      <c r="X236">
        <f>D236/D$2</f>
        <v>1.0325410247223217</v>
      </c>
      <c r="Y236">
        <f t="shared" si="44"/>
        <v>1.0320086103647306</v>
      </c>
      <c r="AA236" s="15">
        <f t="shared" si="45"/>
        <v>1.2621826596626029E-3</v>
      </c>
      <c r="AB236" s="15">
        <f t="shared" si="46"/>
        <v>-2.7058886381126079E-4</v>
      </c>
      <c r="AC236" s="15">
        <f t="shared" si="47"/>
        <v>4.9481446299570742E-4</v>
      </c>
    </row>
    <row r="237" spans="1:29" x14ac:dyDescent="0.4">
      <c r="A237" s="43">
        <f t="shared" si="38"/>
        <v>2012</v>
      </c>
      <c r="B237" s="53">
        <v>41263</v>
      </c>
      <c r="C237" s="45">
        <v>2384.8159999999998</v>
      </c>
      <c r="D237" s="45">
        <f>VLOOKUP(B237,'H11001.CSI  中证全债'!$A$2:$B$2792,2,0)</f>
        <v>144.0685</v>
      </c>
      <c r="E237" s="14">
        <f t="shared" si="39"/>
        <v>0</v>
      </c>
      <c r="F237" s="14">
        <f>IF(AND((B237-$B$2)&gt;123,OR(((G236*J236/C236*C237)/(G236*K236/D236*D237))&lt;(4/6),((G236*J236/C236*C237)/(G236*K236/D236*D237))&gt;(6/4))),COUNTIF($E$2:E237,1),0)</f>
        <v>0</v>
      </c>
      <c r="G237" s="21">
        <f t="shared" si="40"/>
        <v>20698.180696982483</v>
      </c>
      <c r="H237" s="12">
        <f t="shared" si="41"/>
        <v>4.3501846435871965</v>
      </c>
      <c r="I237" s="12">
        <f t="shared" si="42"/>
        <v>71.65890361877463</v>
      </c>
      <c r="J237" s="15">
        <f>IF(OR((ROW(F237)-MATCH(MAX($F$2:F237),$F$2:F237,0))=1,(ROW(F237)-MATCH(MAX($F$2:F237),$F$2:F237,0))&gt;123),IF(OR(((G236*J236/C236*C237)/(G236*K236/D236*D237))&lt;(4/6),((G236*J236/C236*C237)/(G236*K236/D236*D237))&gt;(6/4)),50%,((G236*J236/C236*C237)/((G236*K236/D236*D237)+(G236*J236/C236*C237)))),((G236*J236/C236*C237)/((G236*K236/D236*D237)+(G236*J236/C236*C237))))</f>
        <v>0.50122230996338224</v>
      </c>
      <c r="K237" s="18">
        <f t="shared" si="36"/>
        <v>0.49877769003661776</v>
      </c>
      <c r="L237" s="20">
        <f t="shared" si="37"/>
        <v>1.0049012214772177</v>
      </c>
      <c r="M237" s="51">
        <f>IF(AND((B237-$B$2)&gt;123,OR(((U236*R236/C236*C237)/(U236*S236/D236*D237))&lt;(4/6),((U236*R236/C236*C237)/(U236*S236/D236*D237))&gt;(6/4))),1,0)</f>
        <v>0</v>
      </c>
      <c r="N237" s="51">
        <f>IF(AND((B237-$B$2)&gt;123,OR(((U236*R236/C236*C237)/(U236*S236/D236*D237))&lt;(4/6),((U236*R236/C236*C237)/(U236*S236/D236*D237))&gt;(6/4))),COUNTIF($M$2:M237,1),0)</f>
        <v>0</v>
      </c>
      <c r="O237" s="51">
        <f>IF(OR((ROW(N237)-MATCH(MAX($N$2:N237),$N$2:N237,0))=1,(ROW(N237)-MATCH(MAX($N$2:N237),$N$2:N237,0))&gt;123),IF(OR(((U236*R236/C236*C237)/(U236*S236/D236*D237))&lt;(4/6),((U236*R236/C236*C237)/(U236*S236/D236*D237))&gt;(6/4)),1,0),0)</f>
        <v>0</v>
      </c>
      <c r="P237" s="47">
        <f>IF(O237=1,U236/2/C237,P236)</f>
        <v>4.3501846435871965</v>
      </c>
      <c r="Q237" s="47">
        <f>IF(O237=1,U236/2/D237,Q236)</f>
        <v>71.65890361877463</v>
      </c>
      <c r="R237" s="41">
        <f>P237*C237/U236</f>
        <v>0.50263097791958078</v>
      </c>
      <c r="S237" s="41">
        <f>Q237*D237/U236</f>
        <v>0.50017948747311414</v>
      </c>
      <c r="T237" s="41">
        <f t="shared" si="43"/>
        <v>1.0049012214772171</v>
      </c>
      <c r="U237" s="42">
        <f>P237*C237+Q237*D237</f>
        <v>20698.180696982476</v>
      </c>
      <c r="V237" s="25">
        <f>B237</f>
        <v>41263</v>
      </c>
      <c r="W237">
        <f>C237/C$2</f>
        <v>1.0374389940981044</v>
      </c>
      <c r="X237">
        <f>D237/D$2</f>
        <v>1.0323790756001432</v>
      </c>
      <c r="Y237">
        <f t="shared" si="44"/>
        <v>1.0349090348491239</v>
      </c>
      <c r="AA237" s="15">
        <f t="shared" si="45"/>
        <v>5.7808392612908044E-3</v>
      </c>
      <c r="AB237" s="15">
        <f t="shared" si="46"/>
        <v>-1.5684521806003104E-4</v>
      </c>
      <c r="AC237" s="15">
        <f t="shared" si="47"/>
        <v>2.8104653926950274E-3</v>
      </c>
    </row>
    <row r="238" spans="1:29" x14ac:dyDescent="0.4">
      <c r="A238" s="43">
        <f t="shared" si="38"/>
        <v>2012</v>
      </c>
      <c r="B238" s="53">
        <v>41264</v>
      </c>
      <c r="C238" s="45">
        <v>2372.002</v>
      </c>
      <c r="D238" s="45">
        <f>VLOOKUP(B238,'H11001.CSI  中证全债'!$A$2:$B$2792,2,0)</f>
        <v>144.08019999999999</v>
      </c>
      <c r="E238" s="14">
        <f t="shared" si="39"/>
        <v>0</v>
      </c>
      <c r="F238" s="14">
        <f>IF(AND((B238-$B$2)&gt;123,OR(((G237*J237/C237*C238)/(G237*K237/D237*D238))&lt;(4/6),((G237*J237/C237*C238)/(G237*K237/D237*D238))&gt;(6/4))),COUNTIF($E$2:E238,1),0)</f>
        <v>0</v>
      </c>
      <c r="G238" s="21">
        <f t="shared" si="40"/>
        <v>20643.275840131893</v>
      </c>
      <c r="H238" s="12">
        <f t="shared" si="41"/>
        <v>4.3501846435871965</v>
      </c>
      <c r="I238" s="12">
        <f t="shared" si="42"/>
        <v>71.65890361877463</v>
      </c>
      <c r="J238" s="15">
        <f>IF(OR((ROW(F238)-MATCH(MAX($F$2:F238),$F$2:F238,0))=1,(ROW(F238)-MATCH(MAX($F$2:F238),$F$2:F238,0))&gt;123),IF(OR(((G237*J237/C237*C238)/(G237*K237/D237*D238))&lt;(4/6),((G237*J237/C237*C238)/(G237*K237/D237*D238))&gt;(6/4)),50%,((G237*J237/C237*C238)/((G237*K237/D237*D238)+(G237*J237/C237*C238)))),((G237*J237/C237*C238)/((G237*K237/D237*D238)+(G237*J237/C237*C238))))</f>
        <v>0.49985509833172853</v>
      </c>
      <c r="K238" s="18">
        <f t="shared" si="36"/>
        <v>0.50014490166827152</v>
      </c>
      <c r="L238" s="20">
        <f t="shared" si="37"/>
        <v>0.99942056125019707</v>
      </c>
      <c r="M238" s="51">
        <f>IF(AND((B238-$B$2)&gt;123,OR(((U237*R237/C237*C238)/(U237*S237/D237*D238))&lt;(4/6),((U237*R237/C237*C238)/(U237*S237/D237*D238))&gt;(6/4))),1,0)</f>
        <v>0</v>
      </c>
      <c r="N238" s="51">
        <f>IF(AND((B238-$B$2)&gt;123,OR(((U237*R237/C237*C238)/(U237*S237/D237*D238))&lt;(4/6),((U237*R237/C237*C238)/(U237*S237/D237*D238))&gt;(6/4))),COUNTIF($M$2:M238,1),0)</f>
        <v>0</v>
      </c>
      <c r="O238" s="51">
        <f>IF(OR((ROW(N238)-MATCH(MAX($N$2:N238),$N$2:N238,0))=1,(ROW(N238)-MATCH(MAX($N$2:N238),$N$2:N238,0))&gt;123),IF(OR(((U237*R237/C237*C238)/(U237*S237/D237*D238))&lt;(4/6),((U237*R237/C237*C238)/(U237*S237/D237*D238))&gt;(6/4)),1,0),0)</f>
        <v>0</v>
      </c>
      <c r="P238" s="47">
        <f>IF(O238=1,U237/2/C238,P237)</f>
        <v>4.3501846435871965</v>
      </c>
      <c r="Q238" s="47">
        <f>IF(O238=1,U237/2/D238,Q237)</f>
        <v>71.65890361877463</v>
      </c>
      <c r="R238" s="41">
        <f>P238*C238/U237</f>
        <v>0.49852916186312168</v>
      </c>
      <c r="S238" s="41">
        <f>Q238*D238/U237</f>
        <v>0.49881819645525505</v>
      </c>
      <c r="T238" s="41">
        <f t="shared" si="43"/>
        <v>0.99942056125019629</v>
      </c>
      <c r="U238" s="42">
        <f>P238*C238+Q238*D238</f>
        <v>20643.27584013189</v>
      </c>
      <c r="V238" s="25">
        <f>B238</f>
        <v>41264</v>
      </c>
      <c r="W238">
        <f>C238/C$2</f>
        <v>1.0318646674958118</v>
      </c>
      <c r="X238">
        <f>D238/D$2</f>
        <v>1.0324629165173771</v>
      </c>
      <c r="Y238">
        <f t="shared" si="44"/>
        <v>1.0321637920065945</v>
      </c>
      <c r="AA238" s="15">
        <f t="shared" si="45"/>
        <v>-5.3731608644019824E-3</v>
      </c>
      <c r="AB238" s="15">
        <f t="shared" si="46"/>
        <v>8.1211368203160106E-5</v>
      </c>
      <c r="AC238" s="15">
        <f t="shared" si="47"/>
        <v>-2.65264168162338E-3</v>
      </c>
    </row>
    <row r="239" spans="1:29" x14ac:dyDescent="0.4">
      <c r="A239" s="43">
        <f t="shared" si="38"/>
        <v>2012</v>
      </c>
      <c r="B239" s="53">
        <v>41267</v>
      </c>
      <c r="C239" s="45">
        <v>2381.2170000000001</v>
      </c>
      <c r="D239" s="45">
        <f>VLOOKUP(B239,'H11001.CSI  中证全债'!$A$2:$B$2792,2,0)</f>
        <v>144.0866</v>
      </c>
      <c r="E239" s="14">
        <f t="shared" si="39"/>
        <v>0</v>
      </c>
      <c r="F239" s="14">
        <f>IF(AND((B239-$B$2)&gt;123,OR(((G238*J238/C238*C239)/(G238*K238/D238*D239))&lt;(4/6),((G238*J238/C238*C239)/(G238*K238/D238*D239))&gt;(6/4))),COUNTIF($E$2:E239,1),0)</f>
        <v>0</v>
      </c>
      <c r="G239" s="21">
        <f t="shared" si="40"/>
        <v>20683.821408605712</v>
      </c>
      <c r="H239" s="12">
        <f t="shared" si="41"/>
        <v>4.3501846435871965</v>
      </c>
      <c r="I239" s="12">
        <f t="shared" si="42"/>
        <v>71.65890361877463</v>
      </c>
      <c r="J239" s="15">
        <f>IF(OR((ROW(F239)-MATCH(MAX($F$2:F239),$F$2:F239,0))=1,(ROW(F239)-MATCH(MAX($F$2:F239),$F$2:F239,0))&gt;123),IF(OR(((G238*J238/C238*C239)/(G238*K238/D238*D239))&lt;(4/6),((G238*J238/C238*C239)/(G238*K238/D238*D239))&gt;(6/4)),50%,((G238*J238/C238*C239)/((G238*K238/D238*D239)+(G238*J238/C238*C239)))),((G238*J238/C238*C239)/((G238*K238/D238*D239)+(G238*J238/C238*C239))))</f>
        <v>0.50081333723655752</v>
      </c>
      <c r="K239" s="18">
        <f t="shared" si="36"/>
        <v>0.49918666276344248</v>
      </c>
      <c r="L239" s="20">
        <f t="shared" si="37"/>
        <v>1.0032586497085278</v>
      </c>
      <c r="M239" s="51">
        <f>IF(AND((B239-$B$2)&gt;123,OR(((U238*R238/C238*C239)/(U238*S238/D238*D239))&lt;(4/6),((U238*R238/C238*C239)/(U238*S238/D238*D239))&gt;(6/4))),1,0)</f>
        <v>0</v>
      </c>
      <c r="N239" s="51">
        <f>IF(AND((B239-$B$2)&gt;123,OR(((U238*R238/C238*C239)/(U238*S238/D238*D239))&lt;(4/6),((U238*R238/C238*C239)/(U238*S238/D238*D239))&gt;(6/4))),COUNTIF($M$2:M239,1),0)</f>
        <v>0</v>
      </c>
      <c r="O239" s="51">
        <f>IF(OR((ROW(N239)-MATCH(MAX($N$2:N239),$N$2:N239,0))=1,(ROW(N239)-MATCH(MAX($N$2:N239),$N$2:N239,0))&gt;123),IF(OR(((U238*R238/C238*C239)/(U238*S238/D238*D239))&lt;(4/6),((U238*R238/C238*C239)/(U238*S238/D238*D239))&gt;(6/4)),1,0),0)</f>
        <v>0</v>
      </c>
      <c r="P239" s="47">
        <f>IF(O239=1,U238/2/C239,P238)</f>
        <v>4.3501846435871965</v>
      </c>
      <c r="Q239" s="47">
        <f>IF(O239=1,U238/2/D239,Q238)</f>
        <v>71.65890361877463</v>
      </c>
      <c r="R239" s="41">
        <f>P239*C239/U238</f>
        <v>0.50179698739047562</v>
      </c>
      <c r="S239" s="41">
        <f>Q239*D239/U238</f>
        <v>0.50016711795732938</v>
      </c>
      <c r="T239" s="41">
        <f t="shared" si="43"/>
        <v>1.0032586497085265</v>
      </c>
      <c r="U239" s="42">
        <f>P239*C239+Q239*D239</f>
        <v>20683.821408605705</v>
      </c>
      <c r="V239" s="25">
        <f>B239</f>
        <v>41267</v>
      </c>
      <c r="W239">
        <f>C239/C$2</f>
        <v>1.0358733626448775</v>
      </c>
      <c r="X239">
        <f>D239/D$2</f>
        <v>1.0325087782156932</v>
      </c>
      <c r="Y239">
        <f t="shared" si="44"/>
        <v>1.0341910704302852</v>
      </c>
      <c r="AA239" s="15">
        <f t="shared" si="45"/>
        <v>3.8849039756290171E-3</v>
      </c>
      <c r="AB239" s="15">
        <f t="shared" si="46"/>
        <v>4.4419705136578003E-5</v>
      </c>
      <c r="AC239" s="15">
        <f t="shared" si="47"/>
        <v>1.9641053478050008E-3</v>
      </c>
    </row>
    <row r="240" spans="1:29" x14ac:dyDescent="0.4">
      <c r="A240" s="43">
        <f t="shared" si="38"/>
        <v>2012</v>
      </c>
      <c r="B240" s="53">
        <v>41268</v>
      </c>
      <c r="C240" s="45">
        <v>2448.395</v>
      </c>
      <c r="D240" s="45">
        <f>VLOOKUP(B240,'H11001.CSI  中证全债'!$A$2:$B$2792,2,0)</f>
        <v>144.124</v>
      </c>
      <c r="E240" s="14">
        <f t="shared" si="39"/>
        <v>0</v>
      </c>
      <c r="F240" s="14">
        <f>IF(AND((B240-$B$2)&gt;123,OR(((G239*J239/C239*C240)/(G239*K239/D239*D240))&lt;(4/6),((G239*J239/C239*C240)/(G239*K239/D239*D240))&gt;(6/4))),COUNTIF($E$2:E240,1),0)</f>
        <v>0</v>
      </c>
      <c r="G240" s="21">
        <f t="shared" si="40"/>
        <v>20978.738155587955</v>
      </c>
      <c r="H240" s="12">
        <f t="shared" si="41"/>
        <v>4.3501846435871965</v>
      </c>
      <c r="I240" s="12">
        <f t="shared" si="42"/>
        <v>71.65890361877463</v>
      </c>
      <c r="J240" s="15">
        <f>IF(OR((ROW(F240)-MATCH(MAX($F$2:F240),$F$2:F240,0))=1,(ROW(F240)-MATCH(MAX($F$2:F240),$F$2:F240,0))&gt;123),IF(OR(((G239*J239/C239*C240)/(G239*K239/D239*D240))&lt;(4/6),((G239*J239/C239*C240)/(G239*K239/D239*D240))&gt;(6/4)),50%,((G239*J239/C239*C240)/((G239*K239/D239*D240)+(G239*J239/C239*C240)))),((G239*J239/C239*C240)/((G239*K239/D239*D240)+(G239*J239/C239*C240))))</f>
        <v>0.50770309688996518</v>
      </c>
      <c r="K240" s="18">
        <f t="shared" si="36"/>
        <v>0.49229690311003482</v>
      </c>
      <c r="L240" s="20">
        <f t="shared" si="37"/>
        <v>1.0312945169522767</v>
      </c>
      <c r="M240" s="51">
        <f>IF(AND((B240-$B$2)&gt;123,OR(((U239*R239/C239*C240)/(U239*S239/D239*D240))&lt;(4/6),((U239*R239/C239*C240)/(U239*S239/D239*D240))&gt;(6/4))),1,0)</f>
        <v>0</v>
      </c>
      <c r="N240" s="51">
        <f>IF(AND((B240-$B$2)&gt;123,OR(((U239*R239/C239*C240)/(U239*S239/D239*D240))&lt;(4/6),((U239*R239/C239*C240)/(U239*S239/D239*D240))&gt;(6/4))),COUNTIF($M$2:M240,1),0)</f>
        <v>0</v>
      </c>
      <c r="O240" s="51">
        <f>IF(OR((ROW(N240)-MATCH(MAX($N$2:N240),$N$2:N240,0))=1,(ROW(N240)-MATCH(MAX($N$2:N240),$N$2:N240,0))&gt;123),IF(OR(((U239*R239/C239*C240)/(U239*S239/D239*D240))&lt;(4/6),((U239*R239/C239*C240)/(U239*S239/D239*D240))&gt;(6/4)),1,0),0)</f>
        <v>0</v>
      </c>
      <c r="P240" s="47">
        <f>IF(O240=1,U239/2/C240,P239)</f>
        <v>4.3501846435871965</v>
      </c>
      <c r="Q240" s="47">
        <f>IF(O240=1,U239/2/D240,Q239)</f>
        <v>71.65890361877463</v>
      </c>
      <c r="R240" s="41">
        <f>P240*C240/U239</f>
        <v>0.51494209508133892</v>
      </c>
      <c r="S240" s="41">
        <f>Q240*D240/U239</f>
        <v>0.49931623470967051</v>
      </c>
      <c r="T240" s="41">
        <f t="shared" si="43"/>
        <v>1.031294516952276</v>
      </c>
      <c r="U240" s="42">
        <f>P240*C240+Q240*D240</f>
        <v>20978.738155587947</v>
      </c>
      <c r="V240" s="25">
        <f>B240</f>
        <v>41268</v>
      </c>
      <c r="W240">
        <f>C240/C$2</f>
        <v>1.0650970330435674</v>
      </c>
      <c r="X240">
        <f>D240/D$2</f>
        <v>1.0327767825152274</v>
      </c>
      <c r="Y240">
        <f t="shared" si="44"/>
        <v>1.0489369077793973</v>
      </c>
      <c r="AA240" s="15">
        <f t="shared" si="45"/>
        <v>2.8211624560046333E-2</v>
      </c>
      <c r="AB240" s="15">
        <f t="shared" si="46"/>
        <v>2.5956612204058871E-4</v>
      </c>
      <c r="AC240" s="15">
        <f t="shared" si="47"/>
        <v>1.4258329791009494E-2</v>
      </c>
    </row>
    <row r="241" spans="1:29" x14ac:dyDescent="0.4">
      <c r="A241" s="43">
        <f t="shared" si="38"/>
        <v>2012</v>
      </c>
      <c r="B241" s="53">
        <v>41269</v>
      </c>
      <c r="C241" s="45">
        <v>2457.6190000000001</v>
      </c>
      <c r="D241" s="45">
        <f>VLOOKUP(B241,'H11001.CSI  中证全债'!$A$2:$B$2792,2,0)</f>
        <v>144.15690000000001</v>
      </c>
      <c r="E241" s="14">
        <f t="shared" si="39"/>
        <v>0</v>
      </c>
      <c r="F241" s="14">
        <f>IF(AND((B241-$B$2)&gt;123,OR(((G240*J240/C240*C241)/(G240*K240/D240*D241))&lt;(4/6),((G240*J240/C240*C241)/(G240*K240/D240*D241))&gt;(6/4))),COUNTIF($E$2:E241,1),0)</f>
        <v>0</v>
      </c>
      <c r="G241" s="21">
        <f t="shared" si="40"/>
        <v>21021.221836669461</v>
      </c>
      <c r="H241" s="12">
        <f t="shared" si="41"/>
        <v>4.3501846435871965</v>
      </c>
      <c r="I241" s="12">
        <f t="shared" si="42"/>
        <v>71.65890361877463</v>
      </c>
      <c r="J241" s="15">
        <f>IF(OR((ROW(F241)-MATCH(MAX($F$2:F241),$F$2:F241,0))=1,(ROW(F241)-MATCH(MAX($F$2:F241),$F$2:F241,0))&gt;123),IF(OR(((G240*J240/C240*C241)/(G240*K240/D240*D241))&lt;(4/6),((G240*J240/C240*C241)/(G240*K240/D240*D241))&gt;(6/4)),50%,((G240*J240/C240*C241)/((G240*K240/D240*D241)+(G240*J240/C240*C241)))),((G240*J240/C240*C241)/((G240*K240/D240*D241)+(G240*J240/C240*C241))))</f>
        <v>0.5085858717754721</v>
      </c>
      <c r="K241" s="18">
        <f t="shared" si="36"/>
        <v>0.4914141282245279</v>
      </c>
      <c r="L241" s="20">
        <f t="shared" si="37"/>
        <v>1.0349435284105191</v>
      </c>
      <c r="M241" s="51">
        <f>IF(AND((B241-$B$2)&gt;123,OR(((U240*R240/C240*C241)/(U240*S240/D240*D241))&lt;(4/6),((U240*R240/C240*C241)/(U240*S240/D240*D241))&gt;(6/4))),1,0)</f>
        <v>0</v>
      </c>
      <c r="N241" s="51">
        <f>IF(AND((B241-$B$2)&gt;123,OR(((U240*R240/C240*C241)/(U240*S240/D240*D241))&lt;(4/6),((U240*R240/C240*C241)/(U240*S240/D240*D241))&gt;(6/4))),COUNTIF($M$2:M241,1),0)</f>
        <v>0</v>
      </c>
      <c r="O241" s="51">
        <f>IF(OR((ROW(N241)-MATCH(MAX($N$2:N241),$N$2:N241,0))=1,(ROW(N241)-MATCH(MAX($N$2:N241),$N$2:N241,0))&gt;123),IF(OR(((U240*R240/C240*C241)/(U240*S240/D240*D241))&lt;(4/6),((U240*R240/C240*C241)/(U240*S240/D240*D241))&gt;(6/4)),1,0),0)</f>
        <v>0</v>
      </c>
      <c r="P241" s="47">
        <f>IF(O241=1,U240/2/C241,P240)</f>
        <v>4.3501846435871965</v>
      </c>
      <c r="Q241" s="47">
        <f>IF(O241=1,U240/2/D241,Q240)</f>
        <v>71.65890361877463</v>
      </c>
      <c r="R241" s="41">
        <f>P241*C241/U240</f>
        <v>0.50961580025919806</v>
      </c>
      <c r="S241" s="41">
        <f>Q241*D241/U240</f>
        <v>0.49240928250633487</v>
      </c>
      <c r="T241" s="41">
        <f t="shared" si="43"/>
        <v>1.0349435284105186</v>
      </c>
      <c r="U241" s="42">
        <f>P241*C241+Q241*D241</f>
        <v>21021.221836669458</v>
      </c>
      <c r="V241" s="25">
        <f>B241</f>
        <v>41269</v>
      </c>
      <c r="W241">
        <f>C241/C$2</f>
        <v>1.0691096433588123</v>
      </c>
      <c r="X241">
        <f>D241/D$2</f>
        <v>1.0330125403081332</v>
      </c>
      <c r="Y241">
        <f t="shared" si="44"/>
        <v>1.0510610918334728</v>
      </c>
      <c r="AA241" s="15">
        <f t="shared" si="45"/>
        <v>3.7673659683181704E-3</v>
      </c>
      <c r="AB241" s="15">
        <f t="shared" si="46"/>
        <v>2.2827565152216955E-4</v>
      </c>
      <c r="AC241" s="15">
        <f t="shared" si="47"/>
        <v>2.0250827655330372E-3</v>
      </c>
    </row>
    <row r="242" spans="1:29" x14ac:dyDescent="0.4">
      <c r="A242" s="43">
        <f t="shared" si="38"/>
        <v>2012</v>
      </c>
      <c r="B242" s="53">
        <v>41270</v>
      </c>
      <c r="C242" s="45">
        <v>2444.5940000000001</v>
      </c>
      <c r="D242" s="45">
        <f>VLOOKUP(B242,'H11001.CSI  中证全债'!$A$2:$B$2792,2,0)</f>
        <v>144.22499999999999</v>
      </c>
      <c r="E242" s="14">
        <f t="shared" si="39"/>
        <v>0</v>
      </c>
      <c r="F242" s="14">
        <f>IF(AND((B242-$B$2)&gt;123,OR(((G241*J241/C241*C242)/(G241*K241/D241*D242))&lt;(4/6),((G241*J241/C241*C242)/(G241*K241/D241*D242))&gt;(6/4))),COUNTIF($E$2:E242,1),0)</f>
        <v>0</v>
      </c>
      <c r="G242" s="21">
        <f t="shared" si="40"/>
        <v>20969.440653023179</v>
      </c>
      <c r="H242" s="12">
        <f t="shared" si="41"/>
        <v>4.3501846435871965</v>
      </c>
      <c r="I242" s="12">
        <f t="shared" si="42"/>
        <v>71.65890361877463</v>
      </c>
      <c r="J242" s="15">
        <f>IF(OR((ROW(F242)-MATCH(MAX($F$2:F242),$F$2:F242,0))=1,(ROW(F242)-MATCH(MAX($F$2:F242),$F$2:F242,0))&gt;123),IF(OR(((G241*J241/C241*C242)/(G241*K241/D241*D242))&lt;(4/6),((G241*J241/C241*C242)/(G241*K241/D241*D242))&gt;(6/4)),50%,((G241*J241/C241*C242)/((G241*K241/D241*D242)+(G241*J241/C241*C242)))),((G241*J241/C241*C242)/((G241*K241/D241*D242)+(G241*J241/C241*C242))))</f>
        <v>0.50713967313535524</v>
      </c>
      <c r="K242" s="18">
        <f t="shared" si="36"/>
        <v>0.49286032686464476</v>
      </c>
      <c r="L242" s="20">
        <f t="shared" si="37"/>
        <v>1.0289723994656848</v>
      </c>
      <c r="M242" s="51">
        <f>IF(AND((B242-$B$2)&gt;123,OR(((U241*R241/C241*C242)/(U241*S241/D241*D242))&lt;(4/6),((U241*R241/C241*C242)/(U241*S241/D241*D242))&gt;(6/4))),1,0)</f>
        <v>0</v>
      </c>
      <c r="N242" s="51">
        <f>IF(AND((B242-$B$2)&gt;123,OR(((U241*R241/C241*C242)/(U241*S241/D241*D242))&lt;(4/6),((U241*R241/C241*C242)/(U241*S241/D241*D242))&gt;(6/4))),COUNTIF($M$2:M242,1),0)</f>
        <v>0</v>
      </c>
      <c r="O242" s="51">
        <f>IF(OR((ROW(N242)-MATCH(MAX($N$2:N242),$N$2:N242,0))=1,(ROW(N242)-MATCH(MAX($N$2:N242),$N$2:N242,0))&gt;123),IF(OR(((U241*R241/C241*C242)/(U241*S241/D241*D242))&lt;(4/6),((U241*R241/C241*C242)/(U241*S241/D241*D242))&gt;(6/4)),1,0),0)</f>
        <v>0</v>
      </c>
      <c r="P242" s="47">
        <f>IF(O242=1,U241/2/C242,P241)</f>
        <v>4.3501846435871965</v>
      </c>
      <c r="Q242" s="47">
        <f>IF(O242=1,U241/2/D242,Q241)</f>
        <v>71.65890361877463</v>
      </c>
      <c r="R242" s="41">
        <f>P242*C242/U241</f>
        <v>0.50589044543807959</v>
      </c>
      <c r="S242" s="41">
        <f>Q242*D242/U241</f>
        <v>0.49164627321468862</v>
      </c>
      <c r="T242" s="41">
        <f t="shared" si="43"/>
        <v>1.0289723994656843</v>
      </c>
      <c r="U242" s="42">
        <f>P242*C242+Q242*D242</f>
        <v>20969.440653023172</v>
      </c>
      <c r="V242" s="25">
        <f>B242</f>
        <v>41270</v>
      </c>
      <c r="W242">
        <f>C242/C$2</f>
        <v>1.0634435278605401</v>
      </c>
      <c r="X242">
        <f>D242/D$2</f>
        <v>1.0335005374417769</v>
      </c>
      <c r="Y242">
        <f t="shared" si="44"/>
        <v>1.0484720326511585</v>
      </c>
      <c r="AA242" s="15">
        <f t="shared" si="45"/>
        <v>-5.2998450939709674E-3</v>
      </c>
      <c r="AB242" s="15">
        <f t="shared" si="46"/>
        <v>4.7240194538034075E-4</v>
      </c>
      <c r="AC242" s="15">
        <f t="shared" si="47"/>
        <v>-2.4632813472316162E-3</v>
      </c>
    </row>
    <row r="243" spans="1:29" x14ac:dyDescent="0.4">
      <c r="A243" s="43">
        <f t="shared" si="38"/>
        <v>2012</v>
      </c>
      <c r="B243" s="53">
        <v>41271</v>
      </c>
      <c r="C243" s="45">
        <v>2480.049</v>
      </c>
      <c r="D243" s="45">
        <f>VLOOKUP(B243,'H11001.CSI  中证全债'!$A$2:$B$2792,2,0)</f>
        <v>144.3115</v>
      </c>
      <c r="E243" s="14">
        <f t="shared" si="39"/>
        <v>0</v>
      </c>
      <c r="F243" s="14">
        <f>IF(AND((B243-$B$2)&gt;123,OR(((G242*J242/C242*C243)/(G242*K242/D242*D243))&lt;(4/6),((G242*J242/C242*C243)/(G242*K242/D242*D243))&gt;(6/4))),COUNTIF($E$2:E243,1),0)</f>
        <v>0</v>
      </c>
      <c r="G243" s="21">
        <f t="shared" si="40"/>
        <v>21129.874944724586</v>
      </c>
      <c r="H243" s="12">
        <f t="shared" si="41"/>
        <v>4.3501846435871965</v>
      </c>
      <c r="I243" s="12">
        <f t="shared" si="42"/>
        <v>71.65890361877463</v>
      </c>
      <c r="J243" s="15">
        <f>IF(OR((ROW(F243)-MATCH(MAX($F$2:F243),$F$2:F243,0))=1,(ROW(F243)-MATCH(MAX($F$2:F243),$F$2:F243,0))&gt;123),IF(OR(((G242*J242/C242*C243)/(G242*K242/D242*D243))&lt;(4/6),((G242*J242/C242*C243)/(G242*K242/D242*D243))&gt;(6/4)),50%,((G242*J242/C242*C243)/((G242*K242/D242*D243)+(G242*J242/C242*C243)))),((G242*J242/C242*C243)/((G242*K242/D242*D243)+(G242*J242/C242*C243))))</f>
        <v>0.5105884963051972</v>
      </c>
      <c r="K243" s="18">
        <f t="shared" si="36"/>
        <v>0.4894115036948028</v>
      </c>
      <c r="L243" s="20">
        <f t="shared" si="37"/>
        <v>1.0432703204777964</v>
      </c>
      <c r="M243" s="51">
        <f>IF(AND((B243-$B$2)&gt;123,OR(((U242*R242/C242*C243)/(U242*S242/D242*D243))&lt;(4/6),((U242*R242/C242*C243)/(U242*S242/D242*D243))&gt;(6/4))),1,0)</f>
        <v>0</v>
      </c>
      <c r="N243" s="51">
        <f>IF(AND((B243-$B$2)&gt;123,OR(((U242*R242/C242*C243)/(U242*S242/D242*D243))&lt;(4/6),((U242*R242/C242*C243)/(U242*S242/D242*D243))&gt;(6/4))),COUNTIF($M$2:M243,1),0)</f>
        <v>0</v>
      </c>
      <c r="O243" s="51">
        <f>IF(OR((ROW(N243)-MATCH(MAX($N$2:N243),$N$2:N243,0))=1,(ROW(N243)-MATCH(MAX($N$2:N243),$N$2:N243,0))&gt;123),IF(OR(((U242*R242/C242*C243)/(U242*S242/D242*D243))&lt;(4/6),((U242*R242/C242*C243)/(U242*S242/D242*D243))&gt;(6/4)),1,0),0)</f>
        <v>0</v>
      </c>
      <c r="P243" s="47">
        <f>IF(O243=1,U242/2/C243,P242)</f>
        <v>4.3501846435871965</v>
      </c>
      <c r="Q243" s="47">
        <f>IF(O243=1,U242/2/D243,Q242)</f>
        <v>71.65890361877463</v>
      </c>
      <c r="R243" s="41">
        <f>P243*C243/U242</f>
        <v>0.51449493830863702</v>
      </c>
      <c r="S243" s="41">
        <f>Q243*D243/U242</f>
        <v>0.4931559234552067</v>
      </c>
      <c r="T243" s="41">
        <f t="shared" si="43"/>
        <v>1.0432703204777962</v>
      </c>
      <c r="U243" s="42">
        <f>P243*C243+Q243*D243</f>
        <v>21129.874944724579</v>
      </c>
      <c r="V243" s="25">
        <f>B243</f>
        <v>41271</v>
      </c>
      <c r="W243">
        <f>C243/C$2</f>
        <v>1.0788671075143783</v>
      </c>
      <c r="X243">
        <f>D243/D$2</f>
        <v>1.0341203869580795</v>
      </c>
      <c r="Y243">
        <f t="shared" si="44"/>
        <v>1.056493747236229</v>
      </c>
      <c r="AA243" s="15">
        <f t="shared" si="45"/>
        <v>1.4503430835549613E-2</v>
      </c>
      <c r="AB243" s="15">
        <f t="shared" si="46"/>
        <v>5.9975732362649303E-4</v>
      </c>
      <c r="AC243" s="15">
        <f t="shared" si="47"/>
        <v>7.6508617638439969E-3</v>
      </c>
    </row>
    <row r="244" spans="1:29" x14ac:dyDescent="0.4">
      <c r="A244" s="43">
        <f t="shared" si="38"/>
        <v>2012</v>
      </c>
      <c r="B244" s="53">
        <v>41274</v>
      </c>
      <c r="C244" s="45">
        <v>2522.9520000000002</v>
      </c>
      <c r="D244" s="45">
        <f>VLOOKUP(B244,'H11001.CSI  中证全债'!$A$2:$B$2792,2,0)</f>
        <v>144.4101</v>
      </c>
      <c r="E244" s="14">
        <f t="shared" si="39"/>
        <v>0</v>
      </c>
      <c r="F244" s="14">
        <f>IF(AND((B244-$B$2)&gt;123,OR(((G243*J243/C243*C244)/(G243*K243/D243*D244))&lt;(4/6),((G243*J243/C243*C244)/(G243*K243/D243*D244))&gt;(6/4))),COUNTIF($E$2:E244,1),0)</f>
        <v>0</v>
      </c>
      <c r="G244" s="21">
        <f t="shared" si="40"/>
        <v>21323.576484385223</v>
      </c>
      <c r="H244" s="12">
        <f t="shared" si="41"/>
        <v>4.3501846435871965</v>
      </c>
      <c r="I244" s="12">
        <f t="shared" si="42"/>
        <v>71.65890361877463</v>
      </c>
      <c r="J244" s="15">
        <f>IF(OR((ROW(F244)-MATCH(MAX($F$2:F244),$F$2:F244,0))=1,(ROW(F244)-MATCH(MAX($F$2:F244),$F$2:F244,0))&gt;123),IF(OR(((G243*J243/C243*C244)/(G243*K243/D243*D244))&lt;(4/6),((G243*J243/C243*C244)/(G243*K243/D243*D244))&gt;(6/4)),50%,((G243*J243/C243*C244)/((G243*K243/D243*D244)+(G243*J243/C243*C244)))),((G243*J243/C243*C244)/((G243*K243/D243*D244)+(G243*J243/C243*C244))))</f>
        <v>0.51470291838447368</v>
      </c>
      <c r="K244" s="18">
        <f t="shared" si="36"/>
        <v>0.48529708161552632</v>
      </c>
      <c r="L244" s="20">
        <f t="shared" si="37"/>
        <v>1.0605934753843089</v>
      </c>
      <c r="M244" s="51">
        <f>IF(AND((B244-$B$2)&gt;123,OR(((U243*R243/C243*C244)/(U243*S243/D243*D244))&lt;(4/6),((U243*R243/C243*C244)/(U243*S243/D243*D244))&gt;(6/4))),1,0)</f>
        <v>0</v>
      </c>
      <c r="N244" s="51">
        <f>IF(AND((B244-$B$2)&gt;123,OR(((U243*R243/C243*C244)/(U243*S243/D243*D244))&lt;(4/6),((U243*R243/C243*C244)/(U243*S243/D243*D244))&gt;(6/4))),COUNTIF($M$2:M244,1),0)</f>
        <v>0</v>
      </c>
      <c r="O244" s="51">
        <f>IF(OR((ROW(N244)-MATCH(MAX($N$2:N244),$N$2:N244,0))=1,(ROW(N244)-MATCH(MAX($N$2:N244),$N$2:N244,0))&gt;123),IF(OR(((U243*R243/C243*C244)/(U243*S243/D243*D244))&lt;(4/6),((U243*R243/C243*C244)/(U243*S243/D243*D244))&gt;(6/4)),1,0),0)</f>
        <v>0</v>
      </c>
      <c r="P244" s="47">
        <f>IF(O244=1,U243/2/C244,P243)</f>
        <v>4.3501846435871965</v>
      </c>
      <c r="Q244" s="47">
        <f>IF(O244=1,U243/2/D244,Q243)</f>
        <v>71.65890361877463</v>
      </c>
      <c r="R244" s="41">
        <f>P244*C244/U243</f>
        <v>0.51942129688977501</v>
      </c>
      <c r="S244" s="41">
        <f>Q244*D244/U243</f>
        <v>0.48974589128182328</v>
      </c>
      <c r="T244" s="41">
        <f t="shared" si="43"/>
        <v>1.0605934753843091</v>
      </c>
      <c r="U244" s="42">
        <f>P244*C244+Q244*D244</f>
        <v>21323.576484385208</v>
      </c>
      <c r="V244" s="25">
        <f>B244</f>
        <v>41274</v>
      </c>
      <c r="W244">
        <f>C244/C$2</f>
        <v>1.0975307046907605</v>
      </c>
      <c r="X244">
        <f>D244/D$2</f>
        <v>1.0348269437477606</v>
      </c>
      <c r="Y244">
        <f t="shared" si="44"/>
        <v>1.0661788242192605</v>
      </c>
      <c r="AA244" s="15">
        <f t="shared" si="45"/>
        <v>1.7299254974397771E-2</v>
      </c>
      <c r="AB244" s="15">
        <f t="shared" si="46"/>
        <v>6.8324423209520369E-4</v>
      </c>
      <c r="AC244" s="15">
        <f t="shared" si="47"/>
        <v>9.1671881715982284E-3</v>
      </c>
    </row>
    <row r="245" spans="1:29" x14ac:dyDescent="0.4">
      <c r="A245" s="43">
        <f t="shared" si="38"/>
        <v>2013</v>
      </c>
      <c r="B245" s="53">
        <v>41278</v>
      </c>
      <c r="C245" s="45">
        <v>2524.4090000000001</v>
      </c>
      <c r="D245" s="45">
        <f>VLOOKUP(B245,'H11001.CSI  中证全债'!$A$2:$B$2792,2,0)</f>
        <v>144.35759999999999</v>
      </c>
      <c r="E245" s="14">
        <f t="shared" si="39"/>
        <v>0</v>
      </c>
      <c r="F245" s="14">
        <f>IF(AND((B245-$B$2)&gt;123,OR(((G244*J244/C244*C245)/(G244*K244/D244*D245))&lt;(4/6),((G244*J244/C244*C245)/(G244*K244/D244*D245))&gt;(6/4))),COUNTIF($E$2:E245,1),0)</f>
        <v>0</v>
      </c>
      <c r="G245" s="21">
        <f t="shared" si="40"/>
        <v>21326.152610970941</v>
      </c>
      <c r="H245" s="12">
        <f t="shared" si="41"/>
        <v>4.3501846435871965</v>
      </c>
      <c r="I245" s="12">
        <f t="shared" si="42"/>
        <v>71.65890361877463</v>
      </c>
      <c r="J245" s="15">
        <f>IF(OR((ROW(F245)-MATCH(MAX($F$2:F245),$F$2:F245,0))=1,(ROW(F245)-MATCH(MAX($F$2:F245),$F$2:F245,0))&gt;123),IF(OR(((G244*J244/C244*C245)/(G244*K244/D244*D245))&lt;(4/6),((G244*J244/C244*C245)/(G244*K244/D244*D245))&gt;(6/4)),50%,((G244*J244/C244*C245)/((G244*K244/D244*D245)+(G244*J244/C244*C245)))),((G244*J244/C244*C245)/((G244*K244/D244*D245)+(G244*J244/C244*C245))))</f>
        <v>0.5149379480799533</v>
      </c>
      <c r="K245" s="18">
        <f t="shared" si="36"/>
        <v>0.4850620519200467</v>
      </c>
      <c r="L245" s="20">
        <f t="shared" si="37"/>
        <v>1.0615919056987602</v>
      </c>
      <c r="M245" s="51">
        <f>IF(AND((B245-$B$2)&gt;123,OR(((U244*R244/C244*C245)/(U244*S244/D244*D245))&lt;(4/6),((U244*R244/C244*C245)/(U244*S244/D244*D245))&gt;(6/4))),1,0)</f>
        <v>0</v>
      </c>
      <c r="N245" s="51">
        <f>IF(AND((B245-$B$2)&gt;123,OR(((U244*R244/C244*C245)/(U244*S244/D244*D245))&lt;(4/6),((U244*R244/C244*C245)/(U244*S244/D244*D245))&gt;(6/4))),COUNTIF($M$2:M245,1),0)</f>
        <v>0</v>
      </c>
      <c r="O245" s="51">
        <f>IF(OR((ROW(N245)-MATCH(MAX($N$2:N245),$N$2:N245,0))=1,(ROW(N245)-MATCH(MAX($N$2:N245),$N$2:N245,0))&gt;123),IF(OR(((U244*R244/C244*C245)/(U244*S244/D244*D245))&lt;(4/6),((U244*R244/C244*C245)/(U244*S244/D244*D245))&gt;(6/4)),1,0),0)</f>
        <v>0</v>
      </c>
      <c r="P245" s="47">
        <f>IF(O245=1,U244/2/C245,P244)</f>
        <v>4.3501846435871965</v>
      </c>
      <c r="Q245" s="47">
        <f>IF(O245=1,U244/2/D245,Q244)</f>
        <v>71.65890361877463</v>
      </c>
      <c r="R245" s="41">
        <f>P245*C245/U244</f>
        <v>0.5150001583446816</v>
      </c>
      <c r="S245" s="41">
        <f>Q245*D245/U244</f>
        <v>0.48512065284229772</v>
      </c>
      <c r="T245" s="41">
        <f t="shared" si="43"/>
        <v>1.0615919056987604</v>
      </c>
      <c r="U245" s="42">
        <f>P245*C245+Q245*D245</f>
        <v>21326.15261097093</v>
      </c>
      <c r="V245" s="25">
        <f>B245</f>
        <v>41278</v>
      </c>
      <c r="W245">
        <f>C245/C$2</f>
        <v>1.0981645265933313</v>
      </c>
      <c r="X245">
        <f>D245/D$2</f>
        <v>1.0344507345037619</v>
      </c>
      <c r="Y245">
        <f t="shared" si="44"/>
        <v>1.0663076305485466</v>
      </c>
      <c r="AA245" s="15">
        <f t="shared" si="45"/>
        <v>5.7749810539409197E-4</v>
      </c>
      <c r="AB245" s="15">
        <f t="shared" si="46"/>
        <v>-3.6354797898496827E-4</v>
      </c>
      <c r="AC245" s="15">
        <f t="shared" si="47"/>
        <v>1.2081118697926385E-4</v>
      </c>
    </row>
    <row r="246" spans="1:29" x14ac:dyDescent="0.4">
      <c r="A246" s="43">
        <f t="shared" si="38"/>
        <v>2013</v>
      </c>
      <c r="B246" s="53">
        <v>41281</v>
      </c>
      <c r="C246" s="45">
        <v>2535.9850000000001</v>
      </c>
      <c r="D246" s="45">
        <f>VLOOKUP(B246,'H11001.CSI  中证全债'!$A$2:$B$2792,2,0)</f>
        <v>144.44810000000001</v>
      </c>
      <c r="E246" s="14">
        <f t="shared" si="39"/>
        <v>0</v>
      </c>
      <c r="F246" s="14">
        <f>IF(AND((B246-$B$2)&gt;123,OR(((G245*J245/C245*C246)/(G245*K245/D245*D246))&lt;(4/6),((G245*J245/C245*C246)/(G245*K245/D245*D246))&gt;(6/4))),COUNTIF($E$2:E246,1),0)</f>
        <v>0</v>
      </c>
      <c r="G246" s="21">
        <f t="shared" si="40"/>
        <v>21382.995479182609</v>
      </c>
      <c r="H246" s="12">
        <f t="shared" si="41"/>
        <v>4.3501846435871965</v>
      </c>
      <c r="I246" s="12">
        <f t="shared" si="42"/>
        <v>71.65890361877463</v>
      </c>
      <c r="J246" s="15">
        <f>IF(OR((ROW(F246)-MATCH(MAX($F$2:F246),$F$2:F246,0))=1,(ROW(F246)-MATCH(MAX($F$2:F246),$F$2:F246,0))&gt;123),IF(OR(((G245*J245/C245*C246)/(G245*K245/D245*D246))&lt;(4/6),((G245*J245/C245*C246)/(G245*K245/D245*D246))&gt;(6/4)),50%,((G245*J245/C245*C246)/((G245*K245/D245*D246)+(G245*J245/C245*C246)))),((G245*J245/C245*C246)/((G245*K245/D245*D246)+(G245*J245/C245*C246))))</f>
        <v>0.51592411428546925</v>
      </c>
      <c r="K246" s="18">
        <f t="shared" si="36"/>
        <v>0.48407588571453075</v>
      </c>
      <c r="L246" s="20">
        <f t="shared" si="37"/>
        <v>1.0657918097364594</v>
      </c>
      <c r="M246" s="51">
        <f>IF(AND((B246-$B$2)&gt;123,OR(((U245*R245/C245*C246)/(U245*S245/D245*D246))&lt;(4/6),((U245*R245/C245*C246)/(U245*S245/D245*D246))&gt;(6/4))),1,0)</f>
        <v>0</v>
      </c>
      <c r="N246" s="51">
        <f>IF(AND((B246-$B$2)&gt;123,OR(((U245*R245/C245*C246)/(U245*S245/D245*D246))&lt;(4/6),((U245*R245/C245*C246)/(U245*S245/D245*D246))&gt;(6/4))),COUNTIF($M$2:M246,1),0)</f>
        <v>0</v>
      </c>
      <c r="O246" s="51">
        <f>IF(OR((ROW(N246)-MATCH(MAX($N$2:N246),$N$2:N246,0))=1,(ROW(N246)-MATCH(MAX($N$2:N246),$N$2:N246,0))&gt;123),IF(OR(((U245*R245/C245*C246)/(U245*S245/D245*D246))&lt;(4/6),((U245*R245/C245*C246)/(U245*S245/D245*D246))&gt;(6/4)),1,0),0)</f>
        <v>0</v>
      </c>
      <c r="P246" s="47">
        <f>IF(O246=1,U245/2/C246,P245)</f>
        <v>4.3501846435871965</v>
      </c>
      <c r="Q246" s="47">
        <f>IF(O246=1,U245/2/D246,Q245)</f>
        <v>71.65890361877463</v>
      </c>
      <c r="R246" s="41">
        <f>P246*C246/U245</f>
        <v>0.51729926183179531</v>
      </c>
      <c r="S246" s="41">
        <f>Q246*D246/U245</f>
        <v>0.48536614478179263</v>
      </c>
      <c r="T246" s="41">
        <f t="shared" si="43"/>
        <v>1.0657918097364598</v>
      </c>
      <c r="U246" s="42">
        <f>P246*C246+Q246*D246</f>
        <v>21382.995479182599</v>
      </c>
      <c r="V246" s="25">
        <f>B246</f>
        <v>41281</v>
      </c>
      <c r="W246">
        <f>C246/C$2</f>
        <v>1.1032003003367479</v>
      </c>
      <c r="X246">
        <f>D246/D$2</f>
        <v>1.0350992475815119</v>
      </c>
      <c r="Y246">
        <f t="shared" si="44"/>
        <v>1.06914977395913</v>
      </c>
      <c r="AA246" s="15">
        <f t="shared" si="45"/>
        <v>4.5856277647560173E-3</v>
      </c>
      <c r="AB246" s="15">
        <f t="shared" si="46"/>
        <v>6.2691538235615241E-4</v>
      </c>
      <c r="AC246" s="15">
        <f t="shared" si="47"/>
        <v>2.6654066135880505E-3</v>
      </c>
    </row>
    <row r="247" spans="1:29" x14ac:dyDescent="0.4">
      <c r="A247" s="43">
        <f t="shared" si="38"/>
        <v>2013</v>
      </c>
      <c r="B247" s="53">
        <v>41282</v>
      </c>
      <c r="C247" s="45">
        <v>2525.33</v>
      </c>
      <c r="D247" s="45">
        <f>VLOOKUP(B247,'H11001.CSI  中证全债'!$A$2:$B$2792,2,0)</f>
        <v>144.53970000000001</v>
      </c>
      <c r="E247" s="14">
        <f t="shared" si="39"/>
        <v>0</v>
      </c>
      <c r="F247" s="14">
        <f>IF(AND((B247-$B$2)&gt;123,OR(((G246*J246/C246*C247)/(G246*K246/D246*D247))&lt;(4/6),((G246*J246/C246*C247)/(G246*K246/D246*D247))&gt;(6/4))),COUNTIF($E$2:E247,1),0)</f>
        <v>0</v>
      </c>
      <c r="G247" s="21">
        <f t="shared" si="40"/>
        <v>21343.208217376668</v>
      </c>
      <c r="H247" s="12">
        <f t="shared" si="41"/>
        <v>4.3501846435871965</v>
      </c>
      <c r="I247" s="12">
        <f t="shared" si="42"/>
        <v>71.65890361877463</v>
      </c>
      <c r="J247" s="15">
        <f>IF(OR((ROW(F247)-MATCH(MAX($F$2:F247),$F$2:F247,0))=1,(ROW(F247)-MATCH(MAX($F$2:F247),$F$2:F247,0))&gt;123),IF(OR(((G246*J246/C246*C247)/(G246*K246/D246*D247))&lt;(4/6),((G246*J246/C246*C247)/(G246*K246/D246*D247))&gt;(6/4)),50%,((G246*J246/C246*C247)/((G246*K246/D246*D247)+(G246*J246/C246*C247)))),((G246*J246/C246*C247)/((G246*K246/D246*D247)+(G246*J246/C246*C247))))</f>
        <v>0.51471417390034369</v>
      </c>
      <c r="K247" s="18">
        <f t="shared" si="36"/>
        <v>0.48528582609965631</v>
      </c>
      <c r="L247" s="20">
        <f t="shared" si="37"/>
        <v>1.0606412679249446</v>
      </c>
      <c r="M247" s="51">
        <f>IF(AND((B247-$B$2)&gt;123,OR(((U246*R246/C246*C247)/(U246*S246/D246*D247))&lt;(4/6),((U246*R246/C246*C247)/(U246*S246/D246*D247))&gt;(6/4))),1,0)</f>
        <v>0</v>
      </c>
      <c r="N247" s="51">
        <f>IF(AND((B247-$B$2)&gt;123,OR(((U246*R246/C246*C247)/(U246*S246/D246*D247))&lt;(4/6),((U246*R246/C246*C247)/(U246*S246/D246*D247))&gt;(6/4))),COUNTIF($M$2:M247,1),0)</f>
        <v>0</v>
      </c>
      <c r="O247" s="51">
        <f>IF(OR((ROW(N247)-MATCH(MAX($N$2:N247),$N$2:N247,0))=1,(ROW(N247)-MATCH(MAX($N$2:N247),$N$2:N247,0))&gt;123),IF(OR(((U246*R246/C246*C247)/(U246*S246/D246*D247))&lt;(4/6),((U246*R246/C246*C247)/(U246*S246/D246*D247))&gt;(6/4)),1,0),0)</f>
        <v>0</v>
      </c>
      <c r="P247" s="47">
        <f>IF(O247=1,U246/2/C247,P246)</f>
        <v>4.3501846435871965</v>
      </c>
      <c r="Q247" s="47">
        <f>IF(O247=1,U246/2/D247,Q246)</f>
        <v>71.65890361877463</v>
      </c>
      <c r="R247" s="41">
        <f>P247*C247/U246</f>
        <v>0.51375644711168411</v>
      </c>
      <c r="S247" s="41">
        <f>Q247*D247/U246</f>
        <v>0.48438285653056384</v>
      </c>
      <c r="T247" s="41">
        <f t="shared" si="43"/>
        <v>1.0606412679249453</v>
      </c>
      <c r="U247" s="42">
        <f>P247*C247+Q247*D247</f>
        <v>21343.208217376654</v>
      </c>
      <c r="V247" s="25">
        <f>B247</f>
        <v>41282</v>
      </c>
      <c r="W247">
        <f>C247/C$2</f>
        <v>1.0985651785990056</v>
      </c>
      <c r="X247">
        <f>D247/D$2</f>
        <v>1.0357556431386599</v>
      </c>
      <c r="Y247">
        <f t="shared" si="44"/>
        <v>1.0671604108688326</v>
      </c>
      <c r="AA247" s="15">
        <f t="shared" si="45"/>
        <v>-4.2015232739942565E-3</v>
      </c>
      <c r="AB247" s="15">
        <f t="shared" si="46"/>
        <v>6.3413779758958455E-4</v>
      </c>
      <c r="AC247" s="15">
        <f t="shared" si="47"/>
        <v>-1.8606963577522118E-3</v>
      </c>
    </row>
    <row r="248" spans="1:29" x14ac:dyDescent="0.4">
      <c r="A248" s="43">
        <f t="shared" si="38"/>
        <v>2013</v>
      </c>
      <c r="B248" s="53">
        <v>41283</v>
      </c>
      <c r="C248" s="45">
        <v>2526.1260000000002</v>
      </c>
      <c r="D248" s="45">
        <f>VLOOKUP(B248,'H11001.CSI  中证全债'!$A$2:$B$2792,2,0)</f>
        <v>144.6054</v>
      </c>
      <c r="E248" s="14">
        <f t="shared" si="39"/>
        <v>0</v>
      </c>
      <c r="F248" s="14">
        <f>IF(AND((B248-$B$2)&gt;123,OR(((G247*J247/C247*C248)/(G247*K247/D247*D248))&lt;(4/6),((G247*J247/C247*C248)/(G247*K247/D247*D248))&gt;(6/4))),COUNTIF($E$2:E248,1),0)</f>
        <v>0</v>
      </c>
      <c r="G248" s="21">
        <f t="shared" si="40"/>
        <v>21351.378954320717</v>
      </c>
      <c r="H248" s="12">
        <f t="shared" si="41"/>
        <v>4.3501846435871965</v>
      </c>
      <c r="I248" s="12">
        <f t="shared" si="42"/>
        <v>71.65890361877463</v>
      </c>
      <c r="J248" s="15">
        <f>IF(OR((ROW(F248)-MATCH(MAX($F$2:F248),$F$2:F248,0))=1,(ROW(F248)-MATCH(MAX($F$2:F248),$F$2:F248,0))&gt;123),IF(OR(((G247*J247/C247*C248)/(G247*K247/D247*D248))&lt;(4/6),((G247*J247/C247*C248)/(G247*K247/D247*D248))&gt;(6/4)),50%,((G247*J247/C247*C248)/((G247*K247/D247*D248)+(G247*J247/C247*C248)))),((G247*J247/C247*C248)/((G247*K247/D247*D248)+(G247*J247/C247*C248))))</f>
        <v>0.51467938237041</v>
      </c>
      <c r="K248" s="18">
        <f t="shared" si="36"/>
        <v>0.48532061762959</v>
      </c>
      <c r="L248" s="20">
        <f t="shared" si="37"/>
        <v>1.0604935452448208</v>
      </c>
      <c r="M248" s="51">
        <f>IF(AND((B248-$B$2)&gt;123,OR(((U247*R247/C247*C248)/(U247*S247/D247*D248))&lt;(4/6),((U247*R247/C247*C248)/(U247*S247/D247*D248))&gt;(6/4))),1,0)</f>
        <v>0</v>
      </c>
      <c r="N248" s="51">
        <f>IF(AND((B248-$B$2)&gt;123,OR(((U247*R247/C247*C248)/(U247*S247/D247*D248))&lt;(4/6),((U247*R247/C247*C248)/(U247*S247/D247*D248))&gt;(6/4))),COUNTIF($M$2:M248,1),0)</f>
        <v>0</v>
      </c>
      <c r="O248" s="51">
        <f>IF(OR((ROW(N248)-MATCH(MAX($N$2:N248),$N$2:N248,0))=1,(ROW(N248)-MATCH(MAX($N$2:N248),$N$2:N248,0))&gt;123),IF(OR(((U247*R247/C247*C248)/(U247*S247/D247*D248))&lt;(4/6),((U247*R247/C247*C248)/(U247*S247/D247*D248))&gt;(6/4)),1,0),0)</f>
        <v>0</v>
      </c>
      <c r="P248" s="47">
        <f>IF(O248=1,U247/2/C248,P247)</f>
        <v>4.3501846435871965</v>
      </c>
      <c r="Q248" s="47">
        <f>IF(O248=1,U247/2/D248,Q247)</f>
        <v>71.65890361877463</v>
      </c>
      <c r="R248" s="41">
        <f>P248*C248/U247</f>
        <v>0.51487641506582504</v>
      </c>
      <c r="S248" s="41">
        <f>Q248*D248/U247</f>
        <v>0.48550641102390019</v>
      </c>
      <c r="T248" s="41">
        <f t="shared" si="43"/>
        <v>1.0604935452448208</v>
      </c>
      <c r="U248" s="42">
        <f>P248*C248+Q248*D248</f>
        <v>21351.378954320702</v>
      </c>
      <c r="V248" s="25">
        <f>B248</f>
        <v>41283</v>
      </c>
      <c r="W248">
        <f>C248/C$2</f>
        <v>1.0989114532966351</v>
      </c>
      <c r="X248">
        <f>D248/D$2</f>
        <v>1.0362264421354352</v>
      </c>
      <c r="Y248">
        <f t="shared" si="44"/>
        <v>1.0675689477160351</v>
      </c>
      <c r="AA248" s="15">
        <f t="shared" si="45"/>
        <v>3.152063294697971E-4</v>
      </c>
      <c r="AB248" s="15">
        <f t="shared" si="46"/>
        <v>4.5454639797926077E-4</v>
      </c>
      <c r="AC248" s="15">
        <f t="shared" si="47"/>
        <v>3.8282608972517451E-4</v>
      </c>
    </row>
    <row r="249" spans="1:29" x14ac:dyDescent="0.4">
      <c r="A249" s="43">
        <f t="shared" si="38"/>
        <v>2013</v>
      </c>
      <c r="B249" s="53">
        <v>41284</v>
      </c>
      <c r="C249" s="45">
        <v>2530.569</v>
      </c>
      <c r="D249" s="45">
        <f>VLOOKUP(B249,'H11001.CSI  中证全债'!$A$2:$B$2792,2,0)</f>
        <v>144.62799999999999</v>
      </c>
      <c r="E249" s="14">
        <f t="shared" si="39"/>
        <v>0</v>
      </c>
      <c r="F249" s="14">
        <f>IF(AND((B249-$B$2)&gt;123,OR(((G248*J248/C248*C249)/(G248*K248/D248*D249))&lt;(4/6),((G248*J248/C248*C249)/(G248*K248/D248*D249))&gt;(6/4))),COUNTIF($E$2:E249,1),0)</f>
        <v>0</v>
      </c>
      <c r="G249" s="21">
        <f t="shared" si="40"/>
        <v>21372.326315913957</v>
      </c>
      <c r="H249" s="12">
        <f t="shared" si="41"/>
        <v>4.3501846435871965</v>
      </c>
      <c r="I249" s="12">
        <f t="shared" si="42"/>
        <v>71.65890361877463</v>
      </c>
      <c r="J249" s="15">
        <f>IF(OR((ROW(F249)-MATCH(MAX($F$2:F249),$F$2:F249,0))=1,(ROW(F249)-MATCH(MAX($F$2:F249),$F$2:F249,0))&gt;123),IF(OR(((G248*J248/C248*C249)/(G248*K248/D248*D249))&lt;(4/6),((G248*J248/C248*C249)/(G248*K248/D248*D249))&gt;(6/4)),50%,((G248*J248/C248*C249)/((G248*K248/D248*D249)+(G248*J248/C248*C249)))),((G248*J248/C248*C249)/((G248*K248/D248*D249)+(G248*J248/C248*C249))))</f>
        <v>0.51507927778273088</v>
      </c>
      <c r="K249" s="18">
        <f t="shared" si="36"/>
        <v>0.48492072221726912</v>
      </c>
      <c r="L249" s="20">
        <f t="shared" si="37"/>
        <v>1.0621927547817789</v>
      </c>
      <c r="M249" s="51">
        <f>IF(AND((B249-$B$2)&gt;123,OR(((U248*R248/C248*C249)/(U248*S248/D248*D249))&lt;(4/6),((U248*R248/C248*C249)/(U248*S248/D248*D249))&gt;(6/4))),1,0)</f>
        <v>0</v>
      </c>
      <c r="N249" s="51">
        <f>IF(AND((B249-$B$2)&gt;123,OR(((U248*R248/C248*C249)/(U248*S248/D248*D249))&lt;(4/6),((U248*R248/C248*C249)/(U248*S248/D248*D249))&gt;(6/4))),COUNTIF($M$2:M249,1),0)</f>
        <v>0</v>
      </c>
      <c r="O249" s="51">
        <f>IF(OR((ROW(N249)-MATCH(MAX($N$2:N249),$N$2:N249,0))=1,(ROW(N249)-MATCH(MAX($N$2:N249),$N$2:N249,0))&gt;123),IF(OR(((U248*R248/C248*C249)/(U248*S248/D248*D249))&lt;(4/6),((U248*R248/C248*C249)/(U248*S248/D248*D249))&gt;(6/4)),1,0),0)</f>
        <v>0</v>
      </c>
      <c r="P249" s="47">
        <f>IF(O249=1,U248/2/C249,P248)</f>
        <v>4.3501846435871965</v>
      </c>
      <c r="Q249" s="47">
        <f>IF(O249=1,U248/2/D249,Q248)</f>
        <v>71.65890361877463</v>
      </c>
      <c r="R249" s="41">
        <f>P249*C249/U248</f>
        <v>0.51558461057196114</v>
      </c>
      <c r="S249" s="41">
        <f>Q249*D249/U248</f>
        <v>0.48539646712040035</v>
      </c>
      <c r="T249" s="41">
        <f t="shared" si="43"/>
        <v>1.0621927547817787</v>
      </c>
      <c r="U249" s="42">
        <f>P249*C249+Q249*D249</f>
        <v>21372.326315913946</v>
      </c>
      <c r="V249" s="25">
        <f>B249</f>
        <v>41284</v>
      </c>
      <c r="W249">
        <f>C249/C$2</f>
        <v>1.1008442403337808</v>
      </c>
      <c r="X249">
        <f>D249/D$2</f>
        <v>1.0363883912576135</v>
      </c>
      <c r="Y249">
        <f t="shared" si="44"/>
        <v>1.0686163157956974</v>
      </c>
      <c r="AA249" s="15">
        <f t="shared" si="45"/>
        <v>1.7588196313247373E-3</v>
      </c>
      <c r="AB249" s="15">
        <f t="shared" si="46"/>
        <v>1.5628738622464056E-4</v>
      </c>
      <c r="AC249" s="15">
        <f t="shared" si="47"/>
        <v>9.8107769236177589E-4</v>
      </c>
    </row>
    <row r="250" spans="1:29" x14ac:dyDescent="0.4">
      <c r="A250" s="43">
        <f t="shared" si="38"/>
        <v>2013</v>
      </c>
      <c r="B250" s="53">
        <v>41285</v>
      </c>
      <c r="C250" s="45">
        <v>2483.23</v>
      </c>
      <c r="D250" s="45">
        <f>VLOOKUP(B250,'H11001.CSI  中证全债'!$A$2:$B$2792,2,0)</f>
        <v>144.59469999999999</v>
      </c>
      <c r="E250" s="14">
        <f t="shared" si="39"/>
        <v>0</v>
      </c>
      <c r="F250" s="14">
        <f>IF(AND((B250-$B$2)&gt;123,OR(((G249*J249/C249*C250)/(G249*K249/D249*D250))&lt;(4/6),((G249*J249/C249*C250)/(G249*K249/D249*D250))&gt;(6/4))),COUNTIF($E$2:E250,1),0)</f>
        <v>0</v>
      </c>
      <c r="G250" s="21">
        <f t="shared" si="40"/>
        <v>21164.006683580679</v>
      </c>
      <c r="H250" s="12">
        <f t="shared" si="41"/>
        <v>4.3501846435871965</v>
      </c>
      <c r="I250" s="12">
        <f t="shared" si="42"/>
        <v>71.65890361877463</v>
      </c>
      <c r="J250" s="15">
        <f>IF(OR((ROW(F250)-MATCH(MAX($F$2:F250),$F$2:F250,0))=1,(ROW(F250)-MATCH(MAX($F$2:F250),$F$2:F250,0))&gt;123),IF(OR(((G249*J249/C249*C250)/(G249*K249/D249*D250))&lt;(4/6),((G249*J249/C249*C250)/(G249*K249/D249*D250))&gt;(6/4)),50%,((G249*J249/C249*C250)/((G249*K249/D249*D250)+(G249*J249/C249*C250)))),((G249*J249/C249*C250)/((G249*K249/D249*D250)+(G249*J249/C249*C250))))</f>
        <v>0.51041890006941704</v>
      </c>
      <c r="K250" s="18">
        <f t="shared" si="36"/>
        <v>0.48958109993058296</v>
      </c>
      <c r="L250" s="20">
        <f t="shared" si="37"/>
        <v>1.0425625093407174</v>
      </c>
      <c r="M250" s="51">
        <f>IF(AND((B250-$B$2)&gt;123,OR(((U249*R249/C249*C250)/(U249*S249/D249*D250))&lt;(4/6),((U249*R249/C249*C250)/(U249*S249/D249*D250))&gt;(6/4))),1,0)</f>
        <v>0</v>
      </c>
      <c r="N250" s="51">
        <f>IF(AND((B250-$B$2)&gt;123,OR(((U249*R249/C249*C250)/(U249*S249/D249*D250))&lt;(4/6),((U249*R249/C249*C250)/(U249*S249/D249*D250))&gt;(6/4))),COUNTIF($M$2:M250,1),0)</f>
        <v>0</v>
      </c>
      <c r="O250" s="51">
        <f>IF(OR((ROW(N250)-MATCH(MAX($N$2:N250),$N$2:N250,0))=1,(ROW(N250)-MATCH(MAX($N$2:N250),$N$2:N250,0))&gt;123),IF(OR(((U249*R249/C249*C250)/(U249*S249/D249*D250))&lt;(4/6),((U249*R249/C249*C250)/(U249*S249/D249*D250))&gt;(6/4)),1,0),0)</f>
        <v>0</v>
      </c>
      <c r="P250" s="47">
        <f>IF(O250=1,U249/2/C250,P249)</f>
        <v>4.3501846435871965</v>
      </c>
      <c r="Q250" s="47">
        <f>IF(O250=1,U249/2/D250,Q249)</f>
        <v>71.65890361877463</v>
      </c>
      <c r="R250" s="41">
        <f>P250*C250/U249</f>
        <v>0.50544376184502804</v>
      </c>
      <c r="S250" s="41">
        <f>Q250*D250/U249</f>
        <v>0.48480907122264955</v>
      </c>
      <c r="T250" s="41">
        <f t="shared" si="43"/>
        <v>1.0425625093407174</v>
      </c>
      <c r="U250" s="42">
        <f>P250*C250+Q250*D250</f>
        <v>21164.006683580665</v>
      </c>
      <c r="V250" s="25">
        <f>B250</f>
        <v>41285</v>
      </c>
      <c r="W250">
        <f>C250/C$2</f>
        <v>1.0802509012495034</v>
      </c>
      <c r="X250">
        <f>D250/D$2</f>
        <v>1.0361497671085631</v>
      </c>
      <c r="Y250">
        <f t="shared" si="44"/>
        <v>1.0582003341790331</v>
      </c>
      <c r="AA250" s="15">
        <f t="shared" si="45"/>
        <v>-1.8706859998680159E-2</v>
      </c>
      <c r="AB250" s="15">
        <f t="shared" si="46"/>
        <v>-2.3024587216846637E-4</v>
      </c>
      <c r="AC250" s="15">
        <f t="shared" si="47"/>
        <v>-9.7471669323225818E-3</v>
      </c>
    </row>
    <row r="251" spans="1:29" x14ac:dyDescent="0.4">
      <c r="A251" s="43">
        <f t="shared" si="38"/>
        <v>2013</v>
      </c>
      <c r="B251" s="53">
        <v>41288</v>
      </c>
      <c r="C251" s="45">
        <v>2577.7249999999999</v>
      </c>
      <c r="D251" s="45">
        <f>VLOOKUP(B251,'H11001.CSI  中证全债'!$A$2:$B$2792,2,0)</f>
        <v>144.63390000000001</v>
      </c>
      <c r="E251" s="14">
        <f t="shared" si="39"/>
        <v>0</v>
      </c>
      <c r="F251" s="14">
        <f>IF(AND((B251-$B$2)&gt;123,OR(((G250*J250/C250*C251)/(G250*K250/D250*D251))&lt;(4/6),((G250*J250/C250*C251)/(G250*K250/D250*D251))&gt;(6/4))),COUNTIF($E$2:E251,1),0)</f>
        <v>0</v>
      </c>
      <c r="G251" s="21">
        <f t="shared" si="40"/>
        <v>21577.886410498308</v>
      </c>
      <c r="H251" s="12">
        <f t="shared" si="41"/>
        <v>4.3501846435871965</v>
      </c>
      <c r="I251" s="12">
        <f t="shared" si="42"/>
        <v>71.65890361877463</v>
      </c>
      <c r="J251" s="15">
        <f>IF(OR((ROW(F251)-MATCH(MAX($F$2:F251),$F$2:F251,0))=1,(ROW(F251)-MATCH(MAX($F$2:F251),$F$2:F251,0))&gt;123),IF(OR(((G250*J250/C250*C251)/(G250*K250/D250*D251))&lt;(4/6),((G250*J250/C250*C251)/(G250*K250/D250*D251))&gt;(6/4)),50%,((G250*J250/C250*C251)/((G250*K250/D250*D251)+(G250*J250/C250*C251)))),((G250*J250/C250*C251)/((G250*K250/D250*D251)+(G250*J250/C250*C251))))</f>
        <v>0.5196792446240267</v>
      </c>
      <c r="K251" s="18">
        <f t="shared" si="36"/>
        <v>0.4803207553759733</v>
      </c>
      <c r="L251" s="20">
        <f t="shared" si="37"/>
        <v>1.0819420955841172</v>
      </c>
      <c r="M251" s="51">
        <f>IF(AND((B251-$B$2)&gt;123,OR(((U250*R250/C250*C251)/(U250*S250/D250*D251))&lt;(4/6),((U250*R250/C250*C251)/(U250*S250/D250*D251))&gt;(6/4))),1,0)</f>
        <v>0</v>
      </c>
      <c r="N251" s="51">
        <f>IF(AND((B251-$B$2)&gt;123,OR(((U250*R250/C250*C251)/(U250*S250/D250*D251))&lt;(4/6),((U250*R250/C250*C251)/(U250*S250/D250*D251))&gt;(6/4))),COUNTIF($M$2:M251,1),0)</f>
        <v>0</v>
      </c>
      <c r="O251" s="51">
        <f>IF(OR((ROW(N251)-MATCH(MAX($N$2:N251),$N$2:N251,0))=1,(ROW(N251)-MATCH(MAX($N$2:N251),$N$2:N251,0))&gt;123),IF(OR(((U250*R250/C250*C251)/(U250*S250/D250*D251))&lt;(4/6),((U250*R250/C250*C251)/(U250*S250/D250*D251))&gt;(6/4)),1,0),0)</f>
        <v>0</v>
      </c>
      <c r="P251" s="47">
        <f>IF(O251=1,U250/2/C251,P250)</f>
        <v>4.3501846435871965</v>
      </c>
      <c r="Q251" s="47">
        <f>IF(O251=1,U250/2/D251,Q250)</f>
        <v>71.65890361877463</v>
      </c>
      <c r="R251" s="41">
        <f>P251*C251/U250</f>
        <v>0.52984200383429569</v>
      </c>
      <c r="S251" s="41">
        <f>Q251*D251/U250</f>
        <v>0.48971382664267749</v>
      </c>
      <c r="T251" s="41">
        <f t="shared" si="43"/>
        <v>1.0819420955841175</v>
      </c>
      <c r="U251" s="42">
        <f>P251*C251+Q251*D251</f>
        <v>21577.886410498293</v>
      </c>
      <c r="V251" s="25">
        <f>B251</f>
        <v>41288</v>
      </c>
      <c r="W251">
        <f>C251/C$2</f>
        <v>1.1213579710390806</v>
      </c>
      <c r="X251">
        <f>D251/D$2</f>
        <v>1.0364306700107488</v>
      </c>
      <c r="Y251">
        <f t="shared" si="44"/>
        <v>1.0788943205249146</v>
      </c>
      <c r="AA251" s="15">
        <f t="shared" si="45"/>
        <v>3.8053261276643768E-2</v>
      </c>
      <c r="AB251" s="15">
        <f t="shared" si="46"/>
        <v>2.7110260611218351E-4</v>
      </c>
      <c r="AC251" s="15">
        <f t="shared" si="47"/>
        <v>1.9555830476973179E-2</v>
      </c>
    </row>
    <row r="252" spans="1:29" x14ac:dyDescent="0.4">
      <c r="A252" s="43">
        <f t="shared" si="38"/>
        <v>2013</v>
      </c>
      <c r="B252" s="53">
        <v>41289</v>
      </c>
      <c r="C252" s="45">
        <v>2595.8560000000002</v>
      </c>
      <c r="D252" s="45">
        <f>VLOOKUP(B252,'H11001.CSI  中证全债'!$A$2:$B$2792,2,0)</f>
        <v>144.64920000000001</v>
      </c>
      <c r="E252" s="14">
        <f t="shared" si="39"/>
        <v>0</v>
      </c>
      <c r="F252" s="14">
        <f>IF(AND((B252-$B$2)&gt;123,OR(((G251*J251/C251*C252)/(G251*K251/D251*D252))&lt;(4/6),((G251*J251/C251*C252)/(G251*K251/D251*D252))&gt;(6/4))),COUNTIF($E$2:E252,1),0)</f>
        <v>0</v>
      </c>
      <c r="G252" s="21">
        <f t="shared" si="40"/>
        <v>21657.855989496558</v>
      </c>
      <c r="H252" s="12">
        <f t="shared" si="41"/>
        <v>4.3501846435871965</v>
      </c>
      <c r="I252" s="12">
        <f t="shared" si="42"/>
        <v>71.65890361877463</v>
      </c>
      <c r="J252" s="15">
        <f>IF(OR((ROW(F252)-MATCH(MAX($F$2:F252),$F$2:F252,0))=1,(ROW(F252)-MATCH(MAX($F$2:F252),$F$2:F252,0))&gt;123),IF(OR(((G251*J251/C251*C252)/(G251*K251/D251*D252))&lt;(4/6),((G251*J251/C251*C252)/(G251*K251/D251*D252))&gt;(6/4)),50%,((G251*J251/C251*C252)/((G251*K251/D251*D252)+(G251*J251/C251*C252)))),((G251*J251/C251*C252)/((G251*K251/D251*D252)+(G251*J251/C251*C252))))</f>
        <v>0.52140216065894107</v>
      </c>
      <c r="K252" s="18">
        <f t="shared" si="36"/>
        <v>0.47859783934105893</v>
      </c>
      <c r="L252" s="20">
        <f t="shared" si="37"/>
        <v>1.0894369297128792</v>
      </c>
      <c r="M252" s="51">
        <f>IF(AND((B252-$B$2)&gt;123,OR(((U251*R251/C251*C252)/(U251*S251/D251*D252))&lt;(4/6),((U251*R251/C251*C252)/(U251*S251/D251*D252))&gt;(6/4))),1,0)</f>
        <v>0</v>
      </c>
      <c r="N252" s="51">
        <f>IF(AND((B252-$B$2)&gt;123,OR(((U251*R251/C251*C252)/(U251*S251/D251*D252))&lt;(4/6),((U251*R251/C251*C252)/(U251*S251/D251*D252))&gt;(6/4))),COUNTIF($M$2:M252,1),0)</f>
        <v>0</v>
      </c>
      <c r="O252" s="51">
        <f>IF(OR((ROW(N252)-MATCH(MAX($N$2:N252),$N$2:N252,0))=1,(ROW(N252)-MATCH(MAX($N$2:N252),$N$2:N252,0))&gt;123),IF(OR(((U251*R251/C251*C252)/(U251*S251/D251*D252))&lt;(4/6),((U251*R251/C251*C252)/(U251*S251/D251*D252))&gt;(6/4)),1,0),0)</f>
        <v>0</v>
      </c>
      <c r="P252" s="47">
        <f>IF(O252=1,U251/2/C252,P251)</f>
        <v>4.3501846435871965</v>
      </c>
      <c r="Q252" s="47">
        <f>IF(O252=1,U251/2/D252,Q251)</f>
        <v>71.65890361877463</v>
      </c>
      <c r="R252" s="41">
        <f>P252*C252/U251</f>
        <v>0.52333452374972034</v>
      </c>
      <c r="S252" s="41">
        <f>Q252*D252/U251</f>
        <v>0.48037156578457907</v>
      </c>
      <c r="T252" s="41">
        <f t="shared" si="43"/>
        <v>1.0894369297128794</v>
      </c>
      <c r="U252" s="42">
        <f>P252*C252+Q252*D252</f>
        <v>21657.855989496544</v>
      </c>
      <c r="V252" s="25">
        <f>B252</f>
        <v>41289</v>
      </c>
      <c r="W252">
        <f>C252/C$2</f>
        <v>1.1292452908163688</v>
      </c>
      <c r="X252">
        <f>D252/D$2</f>
        <v>1.0365403081332856</v>
      </c>
      <c r="Y252">
        <f t="shared" si="44"/>
        <v>1.0828927994748272</v>
      </c>
      <c r="AA252" s="15">
        <f t="shared" si="45"/>
        <v>7.0337215955931232E-3</v>
      </c>
      <c r="AB252" s="15">
        <f t="shared" si="46"/>
        <v>1.0578432857033526E-4</v>
      </c>
      <c r="AC252" s="15">
        <f t="shared" si="47"/>
        <v>3.706089534299517E-3</v>
      </c>
    </row>
    <row r="253" spans="1:29" x14ac:dyDescent="0.4">
      <c r="A253" s="43">
        <f t="shared" si="38"/>
        <v>2013</v>
      </c>
      <c r="B253" s="53">
        <v>41290</v>
      </c>
      <c r="C253" s="45">
        <v>2577.0920000000001</v>
      </c>
      <c r="D253" s="45">
        <f>VLOOKUP(B253,'H11001.CSI  中证全债'!$A$2:$B$2792,2,0)</f>
        <v>144.6429</v>
      </c>
      <c r="E253" s="14">
        <f t="shared" si="39"/>
        <v>0</v>
      </c>
      <c r="F253" s="14">
        <f>IF(AND((B253-$B$2)&gt;123,OR(((G252*J252/C252*C253)/(G252*K252/D252*D253))&lt;(4/6),((G252*J252/C252*C253)/(G252*K252/D252*D253))&gt;(6/4))),COUNTIF($E$2:E253,1),0)</f>
        <v>0</v>
      </c>
      <c r="G253" s="21">
        <f t="shared" si="40"/>
        <v>21575.777673751487</v>
      </c>
      <c r="H253" s="12">
        <f t="shared" si="41"/>
        <v>4.3501846435871965</v>
      </c>
      <c r="I253" s="12">
        <f t="shared" si="42"/>
        <v>71.65890361877463</v>
      </c>
      <c r="J253" s="15">
        <f>IF(OR((ROW(F253)-MATCH(MAX($F$2:F253),$F$2:F253,0))=1,(ROW(F253)-MATCH(MAX($F$2:F253),$F$2:F253,0))&gt;123),IF(OR(((G252*J252/C252*C253)/(G252*K252/D252*D253))&lt;(4/6),((G252*J252/C252*C253)/(G252*K252/D252*D253))&gt;(6/4)),50%,((G252*J252/C252*C253)/((G252*K252/D252*D253)+(G252*J252/C252*C253)))),((G252*J252/C252*C253)/((G252*K252/D252*D253)+(G252*J252/C252*C253))))</f>
        <v>0.51960240845224381</v>
      </c>
      <c r="K253" s="18">
        <f t="shared" si="36"/>
        <v>0.48039759154775619</v>
      </c>
      <c r="L253" s="20">
        <f t="shared" si="37"/>
        <v>1.0816091037804263</v>
      </c>
      <c r="M253" s="51">
        <f>IF(AND((B253-$B$2)&gt;123,OR(((U252*R252/C252*C253)/(U252*S252/D252*D253))&lt;(4/6),((U252*R252/C252*C253)/(U252*S252/D252*D253))&gt;(6/4))),1,0)</f>
        <v>0</v>
      </c>
      <c r="N253" s="51">
        <f>IF(AND((B253-$B$2)&gt;123,OR(((U252*R252/C252*C253)/(U252*S252/D252*D253))&lt;(4/6),((U252*R252/C252*C253)/(U252*S252/D252*D253))&gt;(6/4))),COUNTIF($M$2:M253,1),0)</f>
        <v>0</v>
      </c>
      <c r="O253" s="51">
        <f>IF(OR((ROW(N253)-MATCH(MAX($N$2:N253),$N$2:N253,0))=1,(ROW(N253)-MATCH(MAX($N$2:N253),$N$2:N253,0))&gt;123),IF(OR(((U252*R252/C252*C253)/(U252*S252/D252*D253))&lt;(4/6),((U252*R252/C252*C253)/(U252*S252/D252*D253))&gt;(6/4)),1,0),0)</f>
        <v>0</v>
      </c>
      <c r="P253" s="47">
        <f>IF(O253=1,U252/2/C253,P252)</f>
        <v>4.3501846435871965</v>
      </c>
      <c r="Q253" s="47">
        <f>IF(O253=1,U252/2/D253,Q252)</f>
        <v>71.65890361877463</v>
      </c>
      <c r="R253" s="41">
        <f>P253*C253/U252</f>
        <v>0.51763323428451802</v>
      </c>
      <c r="S253" s="41">
        <f>Q253*D253/U252</f>
        <v>0.47857699466035647</v>
      </c>
      <c r="T253" s="41">
        <f t="shared" si="43"/>
        <v>1.0816091037804263</v>
      </c>
      <c r="U253" s="42">
        <f>P253*C253+Q253*D253</f>
        <v>21575.777673751472</v>
      </c>
      <c r="V253" s="25">
        <f>B253</f>
        <v>41290</v>
      </c>
      <c r="W253">
        <f>C253/C$2</f>
        <v>1.1210826043511417</v>
      </c>
      <c r="X253">
        <f>D253/D$2</f>
        <v>1.0364951630240056</v>
      </c>
      <c r="Y253">
        <f t="shared" si="44"/>
        <v>1.0787888836875736</v>
      </c>
      <c r="AA253" s="15">
        <f t="shared" si="45"/>
        <v>-7.2284441047578696E-3</v>
      </c>
      <c r="AB253" s="15">
        <f t="shared" si="46"/>
        <v>-4.3553645647675943E-5</v>
      </c>
      <c r="AC253" s="15">
        <f t="shared" si="47"/>
        <v>-3.7897710551255681E-3</v>
      </c>
    </row>
    <row r="254" spans="1:29" x14ac:dyDescent="0.4">
      <c r="A254" s="43">
        <f t="shared" si="38"/>
        <v>2013</v>
      </c>
      <c r="B254" s="53">
        <v>41291</v>
      </c>
      <c r="C254" s="45">
        <v>2552.7579999999998</v>
      </c>
      <c r="D254" s="45">
        <f>VLOOKUP(B254,'H11001.CSI  中证全债'!$A$2:$B$2792,2,0)</f>
        <v>144.69059999999999</v>
      </c>
      <c r="E254" s="14">
        <f t="shared" si="39"/>
        <v>0</v>
      </c>
      <c r="F254" s="14">
        <f>IF(AND((B254-$B$2)&gt;123,OR(((G253*J253/C253*C254)/(G253*K253/D253*D254))&lt;(4/6),((G253*J253/C253*C254)/(G253*K253/D253*D254))&gt;(6/4))),COUNTIF($E$2:E254,1),0)</f>
        <v>0</v>
      </c>
      <c r="G254" s="21">
        <f t="shared" si="40"/>
        <v>21473.338410337048</v>
      </c>
      <c r="H254" s="12">
        <f t="shared" si="41"/>
        <v>4.3501846435871965</v>
      </c>
      <c r="I254" s="12">
        <f t="shared" si="42"/>
        <v>71.65890361877463</v>
      </c>
      <c r="J254" s="15">
        <f>IF(OR((ROW(F254)-MATCH(MAX($F$2:F254),$F$2:F254,0))=1,(ROW(F254)-MATCH(MAX($F$2:F254),$F$2:F254,0))&gt;123),IF(OR(((G253*J253/C253*C254)/(G253*K253/D253*D254))&lt;(4/6),((G253*J253/C253*C254)/(G253*K253/D253*D254))&gt;(6/4)),50%,((G253*J253/C253*C254)/((G253*K253/D253*D254)+(G253*J253/C253*C254)))),((G253*J253/C253*C254)/((G253*K253/D253*D254)+(G253*J253/C253*C254))))</f>
        <v>0.51715147585289067</v>
      </c>
      <c r="K254" s="18">
        <f t="shared" si="36"/>
        <v>0.48284852414710933</v>
      </c>
      <c r="L254" s="20">
        <f t="shared" si="37"/>
        <v>1.0710428840315358</v>
      </c>
      <c r="M254" s="51">
        <f>IF(AND((B254-$B$2)&gt;123,OR(((U253*R253/C253*C254)/(U253*S253/D253*D254))&lt;(4/6),((U253*R253/C253*C254)/(U253*S253/D253*D254))&gt;(6/4))),1,0)</f>
        <v>0</v>
      </c>
      <c r="N254" s="51">
        <f>IF(AND((B254-$B$2)&gt;123,OR(((U253*R253/C253*C254)/(U253*S253/D253*D254))&lt;(4/6),((U253*R253/C253*C254)/(U253*S253/D253*D254))&gt;(6/4))),COUNTIF($M$2:M254,1),0)</f>
        <v>0</v>
      </c>
      <c r="O254" s="51">
        <f>IF(OR((ROW(N254)-MATCH(MAX($N$2:N254),$N$2:N254,0))=1,(ROW(N254)-MATCH(MAX($N$2:N254),$N$2:N254,0))&gt;123),IF(OR(((U253*R253/C253*C254)/(U253*S253/D253*D254))&lt;(4/6),((U253*R253/C253*C254)/(U253*S253/D253*D254))&gt;(6/4)),1,0),0)</f>
        <v>0</v>
      </c>
      <c r="P254" s="47">
        <f>IF(O254=1,U253/2/C254,P253)</f>
        <v>4.3501846435871965</v>
      </c>
      <c r="Q254" s="47">
        <f>IF(O254=1,U253/2/D254,Q253)</f>
        <v>71.65890361877463</v>
      </c>
      <c r="R254" s="41">
        <f>P254*C254/U253</f>
        <v>0.51469610126287024</v>
      </c>
      <c r="S254" s="41">
        <f>Q254*D254/U253</f>
        <v>0.48055601595100605</v>
      </c>
      <c r="T254" s="41">
        <f t="shared" si="43"/>
        <v>1.0710428840315358</v>
      </c>
      <c r="U254" s="42">
        <f>P254*C254+Q254*D254</f>
        <v>21473.338410337034</v>
      </c>
      <c r="V254" s="25">
        <f>B254</f>
        <v>41291</v>
      </c>
      <c r="W254">
        <f>C254/C$2</f>
        <v>1.1104968650394365</v>
      </c>
      <c r="X254">
        <f>D254/D$2</f>
        <v>1.0368369759942671</v>
      </c>
      <c r="Y254">
        <f t="shared" si="44"/>
        <v>1.0736669205168516</v>
      </c>
      <c r="AA254" s="15">
        <f t="shared" si="45"/>
        <v>-9.4424258039683684E-3</v>
      </c>
      <c r="AB254" s="15">
        <f t="shared" si="46"/>
        <v>3.2977768006570152E-4</v>
      </c>
      <c r="AC254" s="15">
        <f t="shared" si="47"/>
        <v>-4.7478827861238138E-3</v>
      </c>
    </row>
    <row r="255" spans="1:29" x14ac:dyDescent="0.4">
      <c r="A255" s="43">
        <f t="shared" si="38"/>
        <v>2013</v>
      </c>
      <c r="B255" s="53">
        <v>41292</v>
      </c>
      <c r="C255" s="45">
        <v>2595.4389999999999</v>
      </c>
      <c r="D255" s="45">
        <f>VLOOKUP(B255,'H11001.CSI  中证全债'!$A$2:$B$2792,2,0)</f>
        <v>144.8218</v>
      </c>
      <c r="E255" s="14">
        <f t="shared" si="39"/>
        <v>0</v>
      </c>
      <c r="F255" s="14">
        <f>IF(AND((B255-$B$2)&gt;123,OR(((G254*J254/C254*C255)/(G254*K254/D254*D255))&lt;(4/6),((G254*J254/C254*C255)/(G254*K254/D254*D255))&gt;(6/4))),COUNTIF($E$2:E255,1),0)</f>
        <v>0</v>
      </c>
      <c r="G255" s="21">
        <f t="shared" si="40"/>
        <v>21668.410289264779</v>
      </c>
      <c r="H255" s="12">
        <f t="shared" si="41"/>
        <v>4.3501846435871965</v>
      </c>
      <c r="I255" s="12">
        <f t="shared" si="42"/>
        <v>71.65890361877463</v>
      </c>
      <c r="J255" s="15">
        <f>IF(OR((ROW(F255)-MATCH(MAX($F$2:F255),$F$2:F255,0))=1,(ROW(F255)-MATCH(MAX($F$2:F255),$F$2:F255,0))&gt;123),IF(OR(((G254*J254/C254*C255)/(G254*K254/D254*D255))&lt;(4/6),((G254*J254/C254*C255)/(G254*K254/D254*D255))&gt;(6/4)),50%,((G254*J254/C254*C255)/((G254*K254/D254*D255)+(G254*J254/C254*C255)))),((G254*J254/C254*C255)/((G254*K254/D254*D255)+(G254*J254/C254*C255))))</f>
        <v>0.52106447729398297</v>
      </c>
      <c r="K255" s="18">
        <f t="shared" si="36"/>
        <v>0.47893552270601703</v>
      </c>
      <c r="L255" s="20">
        <f t="shared" si="37"/>
        <v>1.0879637291256548</v>
      </c>
      <c r="M255" s="51">
        <f>IF(AND((B255-$B$2)&gt;123,OR(((U254*R254/C254*C255)/(U254*S254/D254*D255))&lt;(4/6),((U254*R254/C254*C255)/(U254*S254/D254*D255))&gt;(6/4))),1,0)</f>
        <v>0</v>
      </c>
      <c r="N255" s="51">
        <f>IF(AND((B255-$B$2)&gt;123,OR(((U254*R254/C254*C255)/(U254*S254/D254*D255))&lt;(4/6),((U254*R254/C254*C255)/(U254*S254/D254*D255))&gt;(6/4))),COUNTIF($M$2:M255,1),0)</f>
        <v>0</v>
      </c>
      <c r="O255" s="51">
        <f>IF(OR((ROW(N255)-MATCH(MAX($N$2:N255),$N$2:N255,0))=1,(ROW(N255)-MATCH(MAX($N$2:N255),$N$2:N255,0))&gt;123),IF(OR(((U254*R254/C254*C255)/(U254*S254/D254*D255))&lt;(4/6),((U254*R254/C254*C255)/(U254*S254/D254*D255))&gt;(6/4)),1,0),0)</f>
        <v>0</v>
      </c>
      <c r="P255" s="47">
        <f>IF(O255=1,U254/2/C255,P254)</f>
        <v>4.3501846435871965</v>
      </c>
      <c r="Q255" s="47">
        <f>IF(O255=1,U254/2/D255,Q254)</f>
        <v>71.65890361877463</v>
      </c>
      <c r="R255" s="41">
        <f>P255*C255/U254</f>
        <v>0.52579802289764677</v>
      </c>
      <c r="S255" s="41">
        <f>Q255*D255/U254</f>
        <v>0.48328635304800616</v>
      </c>
      <c r="T255" s="41">
        <f t="shared" si="43"/>
        <v>1.0879637291256552</v>
      </c>
      <c r="U255" s="42">
        <f>P255*C255+Q255*D255</f>
        <v>21668.410289264764</v>
      </c>
      <c r="V255" s="25">
        <f>B255</f>
        <v>41292</v>
      </c>
      <c r="W255">
        <f>C255/C$2</f>
        <v>1.129063888116731</v>
      </c>
      <c r="X255">
        <f>D255/D$2</f>
        <v>1.0377771408097456</v>
      </c>
      <c r="Y255">
        <f t="shared" si="44"/>
        <v>1.0834205144632383</v>
      </c>
      <c r="AA255" s="15">
        <f t="shared" si="45"/>
        <v>1.6719563703257334E-2</v>
      </c>
      <c r="AB255" s="15">
        <f t="shared" si="46"/>
        <v>9.0676242962595133E-4</v>
      </c>
      <c r="AC255" s="15">
        <f t="shared" si="47"/>
        <v>9.0843759456529227E-3</v>
      </c>
    </row>
    <row r="256" spans="1:29" x14ac:dyDescent="0.4">
      <c r="A256" s="43">
        <f t="shared" si="38"/>
        <v>2013</v>
      </c>
      <c r="B256" s="53">
        <v>41295</v>
      </c>
      <c r="C256" s="45">
        <v>2610.8980000000001</v>
      </c>
      <c r="D256" s="45">
        <f>VLOOKUP(B256,'H11001.CSI  中证全债'!$A$2:$B$2792,2,0)</f>
        <v>144.88319999999999</v>
      </c>
      <c r="E256" s="14">
        <f t="shared" si="39"/>
        <v>0</v>
      </c>
      <c r="F256" s="14">
        <f>IF(AND((B256-$B$2)&gt;123,OR(((G255*J255/C255*C256)/(G255*K255/D255*D256))&lt;(4/6),((G255*J255/C255*C256)/(G255*K255/D255*D256))&gt;(6/4))),COUNTIF($E$2:E256,1),0)</f>
        <v>0</v>
      </c>
      <c r="G256" s="21">
        <f t="shared" si="40"/>
        <v>21740.059650352188</v>
      </c>
      <c r="H256" s="12">
        <f t="shared" si="41"/>
        <v>4.3501846435871965</v>
      </c>
      <c r="I256" s="12">
        <f t="shared" si="42"/>
        <v>71.65890361877463</v>
      </c>
      <c r="J256" s="15">
        <f>IF(OR((ROW(F256)-MATCH(MAX($F$2:F256),$F$2:F256,0))=1,(ROW(F256)-MATCH(MAX($F$2:F256),$F$2:F256,0))&gt;123),IF(OR(((G255*J255/C255*C256)/(G255*K255/D255*D256))&lt;(4/6),((G255*J255/C255*C256)/(G255*K255/D255*D256))&gt;(6/4)),50%,((G255*J255/C255*C256)/((G255*K255/D255*D256)+(G255*J255/C255*C256)))),((G255*J255/C255*C256)/((G255*K255/D255*D256)+(G255*J255/C255*C256))))</f>
        <v>0.52244053458190653</v>
      </c>
      <c r="K256" s="18">
        <f t="shared" si="36"/>
        <v>0.47755946541809347</v>
      </c>
      <c r="L256" s="20">
        <f t="shared" si="37"/>
        <v>1.0939800640837902</v>
      </c>
      <c r="M256" s="51">
        <f>IF(AND((B256-$B$2)&gt;123,OR(((U255*R255/C255*C256)/(U255*S255/D255*D256))&lt;(4/6),((U255*R255/C255*C256)/(U255*S255/D255*D256))&gt;(6/4))),1,0)</f>
        <v>0</v>
      </c>
      <c r="N256" s="51">
        <f>IF(AND((B256-$B$2)&gt;123,OR(((U255*R255/C255*C256)/(U255*S255/D255*D256))&lt;(4/6),((U255*R255/C255*C256)/(U255*S255/D255*D256))&gt;(6/4))),COUNTIF($M$2:M256,1),0)</f>
        <v>0</v>
      </c>
      <c r="O256" s="51">
        <f>IF(OR((ROW(N256)-MATCH(MAX($N$2:N256),$N$2:N256,0))=1,(ROW(N256)-MATCH(MAX($N$2:N256),$N$2:N256,0))&gt;123),IF(OR(((U255*R255/C255*C256)/(U255*S255/D255*D256))&lt;(4/6),((U255*R255/C255*C256)/(U255*S255/D255*D256))&gt;(6/4)),1,0),0)</f>
        <v>0</v>
      </c>
      <c r="P256" s="47">
        <f>IF(O256=1,U255/2/C256,P255)</f>
        <v>4.3501846435871965</v>
      </c>
      <c r="Q256" s="47">
        <f>IF(O256=1,U255/2/D256,Q255)</f>
        <v>71.65890361877463</v>
      </c>
      <c r="R256" s="41">
        <f>P256*C256/U255</f>
        <v>0.52416805081448881</v>
      </c>
      <c r="S256" s="41">
        <f>Q256*D256/U255</f>
        <v>0.47913857667368032</v>
      </c>
      <c r="T256" s="41">
        <f t="shared" si="43"/>
        <v>1.0939800640837902</v>
      </c>
      <c r="U256" s="42">
        <f>P256*C256+Q256*D256</f>
        <v>21740.059650352174</v>
      </c>
      <c r="V256" s="25">
        <f>B256</f>
        <v>41295</v>
      </c>
      <c r="W256">
        <f>C256/C$2</f>
        <v>1.1357888385572525</v>
      </c>
      <c r="X256">
        <f>D256/D$2</f>
        <v>1.0382171264779647</v>
      </c>
      <c r="Y256">
        <f t="shared" si="44"/>
        <v>1.0870029825176086</v>
      </c>
      <c r="AA256" s="15">
        <f t="shared" si="45"/>
        <v>5.956217811322162E-3</v>
      </c>
      <c r="AB256" s="15">
        <f t="shared" si="46"/>
        <v>4.2396931953603278E-4</v>
      </c>
      <c r="AC256" s="15">
        <f t="shared" si="47"/>
        <v>3.3066274881690116E-3</v>
      </c>
    </row>
    <row r="257" spans="1:29" x14ac:dyDescent="0.4">
      <c r="A257" s="43">
        <f t="shared" si="38"/>
        <v>2013</v>
      </c>
      <c r="B257" s="53">
        <v>41296</v>
      </c>
      <c r="C257" s="45">
        <v>2596.8980000000001</v>
      </c>
      <c r="D257" s="45">
        <f>VLOOKUP(B257,'H11001.CSI  中证全债'!$A$2:$B$2792,2,0)</f>
        <v>144.9708</v>
      </c>
      <c r="E257" s="14">
        <f t="shared" si="39"/>
        <v>0</v>
      </c>
      <c r="F257" s="14">
        <f>IF(AND((B257-$B$2)&gt;123,OR(((G256*J256/C256*C257)/(G256*K256/D256*D257))&lt;(4/6),((G256*J256/C256*C257)/(G256*K256/D256*D257))&gt;(6/4))),COUNTIF($E$2:E257,1),0)</f>
        <v>0</v>
      </c>
      <c r="G257" s="21">
        <f t="shared" si="40"/>
        <v>21685.43438529897</v>
      </c>
      <c r="H257" s="12">
        <f t="shared" si="41"/>
        <v>4.3501846435871965</v>
      </c>
      <c r="I257" s="12">
        <f t="shared" si="42"/>
        <v>71.65890361877463</v>
      </c>
      <c r="J257" s="15">
        <f>IF(OR((ROW(F257)-MATCH(MAX($F$2:F257),$F$2:F257,0))=1,(ROW(F257)-MATCH(MAX($F$2:F257),$F$2:F257,0))&gt;123),IF(OR(((G256*J256/C256*C257)/(G256*K256/D256*D257))&lt;(4/6),((G256*J256/C256*C257)/(G256*K256/D256*D257))&gt;(6/4)),50%,((G256*J256/C256*C257)/((G256*K256/D256*D257)+(G256*J256/C256*C257)))),((G256*J256/C256*C257)/((G256*K256/D256*D257)+(G256*J256/C256*C257))))</f>
        <v>0.52094809814927123</v>
      </c>
      <c r="K257" s="18">
        <f t="shared" si="36"/>
        <v>0.47905190185072877</v>
      </c>
      <c r="L257" s="20">
        <f t="shared" si="37"/>
        <v>1.0874564867328242</v>
      </c>
      <c r="M257" s="51">
        <f>IF(AND((B257-$B$2)&gt;123,OR(((U256*R256/C256*C257)/(U256*S256/D256*D257))&lt;(4/6),((U256*R256/C256*C257)/(U256*S256/D256*D257))&gt;(6/4))),1,0)</f>
        <v>0</v>
      </c>
      <c r="N257" s="51">
        <f>IF(AND((B257-$B$2)&gt;123,OR(((U256*R256/C256*C257)/(U256*S256/D256*D257))&lt;(4/6),((U256*R256/C256*C257)/(U256*S256/D256*D257))&gt;(6/4))),COUNTIF($M$2:M257,1),0)</f>
        <v>0</v>
      </c>
      <c r="O257" s="51">
        <f>IF(OR((ROW(N257)-MATCH(MAX($N$2:N257),$N$2:N257,0))=1,(ROW(N257)-MATCH(MAX($N$2:N257),$N$2:N257,0))&gt;123),IF(OR(((U256*R256/C256*C257)/(U256*S256/D256*D257))&lt;(4/6),((U256*R256/C256*C257)/(U256*S256/D256*D257))&gt;(6/4)),1,0),0)</f>
        <v>0</v>
      </c>
      <c r="P257" s="47">
        <f>IF(O257=1,U256/2/C257,P256)</f>
        <v>4.3501846435871965</v>
      </c>
      <c r="Q257" s="47">
        <f>IF(O257=1,U256/2/D257,Q256)</f>
        <v>71.65890361877463</v>
      </c>
      <c r="R257" s="41">
        <f>P257*C257/U256</f>
        <v>0.51963913541420759</v>
      </c>
      <c r="S257" s="41">
        <f>Q257*D257/U256</f>
        <v>0.47784820979405024</v>
      </c>
      <c r="T257" s="41">
        <f t="shared" si="43"/>
        <v>1.0874564867328247</v>
      </c>
      <c r="U257" s="42">
        <f>P257*C257+Q257*D257</f>
        <v>21685.434385298955</v>
      </c>
      <c r="V257" s="25">
        <f>B257</f>
        <v>41296</v>
      </c>
      <c r="W257">
        <f>C257/C$2</f>
        <v>1.1296985800562305</v>
      </c>
      <c r="X257">
        <f>D257/D$2</f>
        <v>1.0388448584736651</v>
      </c>
      <c r="Y257">
        <f t="shared" si="44"/>
        <v>1.0842717192649478</v>
      </c>
      <c r="AA257" s="15">
        <f t="shared" si="45"/>
        <v>-5.3621397695352568E-3</v>
      </c>
      <c r="AB257" s="15">
        <f t="shared" si="46"/>
        <v>6.0462496686986E-4</v>
      </c>
      <c r="AC257" s="15">
        <f t="shared" si="47"/>
        <v>-2.5126547917421194E-3</v>
      </c>
    </row>
    <row r="258" spans="1:29" x14ac:dyDescent="0.4">
      <c r="A258" s="43">
        <f t="shared" si="38"/>
        <v>2013</v>
      </c>
      <c r="B258" s="53">
        <v>41297</v>
      </c>
      <c r="C258" s="45">
        <v>2607.4560000000001</v>
      </c>
      <c r="D258" s="45">
        <f>VLOOKUP(B258,'H11001.CSI  中证全债'!$A$2:$B$2792,2,0)</f>
        <v>145.01689999999999</v>
      </c>
      <c r="E258" s="14">
        <f t="shared" si="39"/>
        <v>0</v>
      </c>
      <c r="F258" s="14">
        <f>IF(AND((B258-$B$2)&gt;123,OR(((G257*J257/C257*C258)/(G257*K257/D257*D258))&lt;(4/6),((G257*J257/C257*C258)/(G257*K257/D257*D258))&gt;(6/4))),COUNTIF($E$2:E258,1),0)</f>
        <v>0</v>
      </c>
      <c r="G258" s="21">
        <f t="shared" si="40"/>
        <v>21734.667110222788</v>
      </c>
      <c r="H258" s="12">
        <f t="shared" si="41"/>
        <v>4.3501846435871965</v>
      </c>
      <c r="I258" s="12">
        <f t="shared" si="42"/>
        <v>71.65890361877463</v>
      </c>
      <c r="J258" s="15">
        <f>IF(OR((ROW(F258)-MATCH(MAX($F$2:F258),$F$2:F258,0))=1,(ROW(F258)-MATCH(MAX($F$2:F258),$F$2:F258,0))&gt;123),IF(OR(((G257*J257/C257*C258)/(G257*K257/D257*D258))&lt;(4/6),((G257*J257/C257*C258)/(G257*K257/D257*D258))&gt;(6/4)),50%,((G257*J257/C257*C258)/((G257*K257/D257*D258)+(G257*J257/C257*C258)))),((G257*J257/C257*C258)/((G257*K257/D257*D258)+(G257*J257/C257*C258))))</f>
        <v>0.52188124126797508</v>
      </c>
      <c r="K258" s="18">
        <f t="shared" ref="K258:K321" si="48">1-J258</f>
        <v>0.47811875873202492</v>
      </c>
      <c r="L258" s="20">
        <f t="shared" ref="L258:L321" si="49">J258/K258</f>
        <v>1.0915305700450002</v>
      </c>
      <c r="M258" s="51">
        <f>IF(AND((B258-$B$2)&gt;123,OR(((U257*R257/C257*C258)/(U257*S257/D257*D258))&lt;(4/6),((U257*R257/C257*C258)/(U257*S257/D257*D258))&gt;(6/4))),1,0)</f>
        <v>0</v>
      </c>
      <c r="N258" s="51">
        <f>IF(AND((B258-$B$2)&gt;123,OR(((U257*R257/C257*C258)/(U257*S257/D257*D258))&lt;(4/6),((U257*R257/C257*C258)/(U257*S257/D257*D258))&gt;(6/4))),COUNTIF($M$2:M258,1),0)</f>
        <v>0</v>
      </c>
      <c r="O258" s="51">
        <f>IF(OR((ROW(N258)-MATCH(MAX($N$2:N258),$N$2:N258,0))=1,(ROW(N258)-MATCH(MAX($N$2:N258),$N$2:N258,0))&gt;123),IF(OR(((U257*R257/C257*C258)/(U257*S257/D257*D258))&lt;(4/6),((U257*R257/C257*C258)/(U257*S257/D257*D258))&gt;(6/4)),1,0),0)</f>
        <v>0</v>
      </c>
      <c r="P258" s="47">
        <f>IF(O258=1,U257/2/C258,P257)</f>
        <v>4.3501846435871965</v>
      </c>
      <c r="Q258" s="47">
        <f>IF(O258=1,U257/2/D258,Q257)</f>
        <v>71.65890361877463</v>
      </c>
      <c r="R258" s="41">
        <f>P258*C258/U257</f>
        <v>0.5230660750664472</v>
      </c>
      <c r="S258" s="41">
        <f>Q258*D258/U257</f>
        <v>0.47920423799480266</v>
      </c>
      <c r="T258" s="41">
        <f t="shared" si="43"/>
        <v>1.0915305700450009</v>
      </c>
      <c r="U258" s="42">
        <f>P258*C258+Q258*D258</f>
        <v>21734.667110222777</v>
      </c>
      <c r="V258" s="25">
        <f>B258</f>
        <v>41297</v>
      </c>
      <c r="W258">
        <f>C258/C$2</f>
        <v>1.1342915050029299</v>
      </c>
      <c r="X258">
        <f>D258/D$2</f>
        <v>1.0391752060193478</v>
      </c>
      <c r="Y258">
        <f t="shared" si="44"/>
        <v>1.0867333555111389</v>
      </c>
      <c r="AA258" s="15">
        <f t="shared" si="45"/>
        <v>4.065619827964051E-3</v>
      </c>
      <c r="AB258" s="15">
        <f t="shared" si="46"/>
        <v>3.1799507211105471E-4</v>
      </c>
      <c r="AC258" s="15">
        <f t="shared" si="47"/>
        <v>2.2703130612498068E-3</v>
      </c>
    </row>
    <row r="259" spans="1:29" x14ac:dyDescent="0.4">
      <c r="A259" s="43">
        <f t="shared" ref="A259:A322" si="50">YEAR(B259)</f>
        <v>2013</v>
      </c>
      <c r="B259" s="53">
        <v>41298</v>
      </c>
      <c r="C259" s="45">
        <v>2582.7550000000001</v>
      </c>
      <c r="D259" s="45">
        <f>VLOOKUP(B259,'H11001.CSI  中证全债'!$A$2:$B$2792,2,0)</f>
        <v>145.02369999999999</v>
      </c>
      <c r="E259" s="14">
        <f t="shared" ref="E259:E322" si="51">IF(AND((B259-$B$2)&gt;123,OR(((G258*J258/C258*C259)/(G258*K258/D258*D259))&lt;(4/6),((G258*J258/C258*C259)/(G258*K258/D258*D259))&gt;(6/4))),1,0)</f>
        <v>0</v>
      </c>
      <c r="F259" s="14">
        <f>IF(AND((B259-$B$2)&gt;123,OR(((G258*J258/C258*C259)/(G258*K258/D258*D259))&lt;(4/6),((G258*J258/C258*C259)/(G258*K258/D258*D259))&gt;(6/4))),COUNTIF($E$2:E259,1),0)</f>
        <v>0</v>
      </c>
      <c r="G259" s="21">
        <f t="shared" ref="G259:G322" si="52">G258*J258/C258*C259+G258*K258/D258*D259</f>
        <v>21627.700479886145</v>
      </c>
      <c r="H259" s="12">
        <f t="shared" ref="H259:H322" si="53">IF(J259=50%,G259*J259/C259,H258)</f>
        <v>4.3501846435871965</v>
      </c>
      <c r="I259" s="12">
        <f t="shared" ref="I259:I322" si="54">IF(K259=50%,G259*K259/D259,I258)</f>
        <v>71.65890361877463</v>
      </c>
      <c r="J259" s="15">
        <f>IF(OR((ROW(F259)-MATCH(MAX($F$2:F259),$F$2:F259,0))=1,(ROW(F259)-MATCH(MAX($F$2:F259),$F$2:F259,0))&gt;123),IF(OR(((G258*J258/C258*C259)/(G258*K258/D258*D259))&lt;(4/6),((G258*J258/C258*C259)/(G258*K258/D258*D259))&gt;(6/4)),50%,((G258*J258/C258*C259)/((G258*K258/D258*D259)+(G258*J258/C258*C259)))),((G258*J258/C258*C259)/((G258*K258/D258*D259)+(G258*J258/C258*C259))))</f>
        <v>0.51949402339823791</v>
      </c>
      <c r="K259" s="18">
        <f t="shared" si="48"/>
        <v>0.48050597660176209</v>
      </c>
      <c r="L259" s="20">
        <f t="shared" si="49"/>
        <v>1.0811395668212234</v>
      </c>
      <c r="M259" s="51">
        <f>IF(AND((B259-$B$2)&gt;123,OR(((U258*R258/C258*C259)/(U258*S258/D258*D259))&lt;(4/6),((U258*R258/C258*C259)/(U258*S258/D258*D259))&gt;(6/4))),1,0)</f>
        <v>0</v>
      </c>
      <c r="N259" s="51">
        <f>IF(AND((B259-$B$2)&gt;123,OR(((U258*R258/C258*C259)/(U258*S258/D258*D259))&lt;(4/6),((U258*R258/C258*C259)/(U258*S258/D258*D259))&gt;(6/4))),COUNTIF($M$2:M259,1),0)</f>
        <v>0</v>
      </c>
      <c r="O259" s="51">
        <f>IF(OR((ROW(N259)-MATCH(MAX($N$2:N259),$N$2:N259,0))=1,(ROW(N259)-MATCH(MAX($N$2:N259),$N$2:N259,0))&gt;123),IF(OR(((U258*R258/C258*C259)/(U258*S258/D258*D259))&lt;(4/6),((U258*R258/C258*C259)/(U258*S258/D258*D259))&gt;(6/4)),1,0),0)</f>
        <v>0</v>
      </c>
      <c r="P259" s="47">
        <f>IF(O259=1,U258/2/C259,P258)</f>
        <v>4.3501846435871965</v>
      </c>
      <c r="Q259" s="47">
        <f>IF(O259=1,U258/2/D259,Q258)</f>
        <v>71.65890361877463</v>
      </c>
      <c r="R259" s="41">
        <f>P259*C259/U258</f>
        <v>0.51693734632188204</v>
      </c>
      <c r="S259" s="41">
        <f>Q259*D259/U258</f>
        <v>0.47814117824009161</v>
      </c>
      <c r="T259" s="41">
        <f t="shared" ref="T259:T322" si="55">R259/S259</f>
        <v>1.0811395668212234</v>
      </c>
      <c r="U259" s="42">
        <f>P259*C259+Q259*D259</f>
        <v>21627.700479886138</v>
      </c>
      <c r="V259" s="25">
        <f>B259</f>
        <v>41298</v>
      </c>
      <c r="W259">
        <f>C259/C$2</f>
        <v>1.1235461139148051</v>
      </c>
      <c r="X259">
        <f>D259/D$2</f>
        <v>1.0392239340738085</v>
      </c>
      <c r="Y259">
        <f t="shared" ref="Y259:Y322" si="56">U259/U$2</f>
        <v>1.0813850239943068</v>
      </c>
      <c r="AA259" s="15">
        <f t="shared" ref="AA259:AA322" si="57">W259/W258-1</f>
        <v>-9.473218340021905E-3</v>
      </c>
      <c r="AB259" s="15">
        <f t="shared" ref="AB259:AB322" si="58">X259/X258-1</f>
        <v>4.6891086487255151E-5</v>
      </c>
      <c r="AC259" s="15">
        <f t="shared" ref="AC259:AC322" si="59">Y259/Y258-1</f>
        <v>-4.9214754380264569E-3</v>
      </c>
    </row>
    <row r="260" spans="1:29" x14ac:dyDescent="0.4">
      <c r="A260" s="43">
        <f t="shared" si="50"/>
        <v>2013</v>
      </c>
      <c r="B260" s="53">
        <v>41299</v>
      </c>
      <c r="C260" s="45">
        <v>2571.674</v>
      </c>
      <c r="D260" s="45">
        <f>VLOOKUP(B260,'H11001.CSI  中证全债'!$A$2:$B$2792,2,0)</f>
        <v>145.0685</v>
      </c>
      <c r="E260" s="14">
        <f t="shared" si="51"/>
        <v>0</v>
      </c>
      <c r="F260" s="14">
        <f>IF(AND((B260-$B$2)&gt;123,OR(((G259*J259/C259*C260)/(G259*K259/D259*D260))&lt;(4/6),((G259*J259/C259*C260)/(G259*K259/D259*D260))&gt;(6/4))),COUNTIF($E$2:E260,1),0)</f>
        <v>0</v>
      </c>
      <c r="G260" s="21">
        <f t="shared" si="52"/>
        <v>21582.706402732678</v>
      </c>
      <c r="H260" s="12">
        <f t="shared" si="53"/>
        <v>4.3501846435871965</v>
      </c>
      <c r="I260" s="12">
        <f t="shared" si="54"/>
        <v>71.65890361877463</v>
      </c>
      <c r="J260" s="15">
        <f>IF(OR((ROW(F260)-MATCH(MAX($F$2:F260),$F$2:F260,0))=1,(ROW(F260)-MATCH(MAX($F$2:F260),$F$2:F260,0))&gt;123),IF(OR(((G259*J259/C259*C260)/(G259*K259/D259*D260))&lt;(4/6),((G259*J259/C259*C260)/(G259*K259/D259*D260))&gt;(6/4)),50%,((G259*J259/C259*C260)/((G259*K259/D259*D260)+(G259*J259/C259*C260)))),((G259*J259/C259*C260)/((G259*K259/D259*D260)+(G259*J259/C259*C260))))</f>
        <v>0.51834355406400745</v>
      </c>
      <c r="K260" s="18">
        <f t="shared" si="48"/>
        <v>0.48165644593599255</v>
      </c>
      <c r="L260" s="20">
        <f t="shared" si="49"/>
        <v>1.0761686227550047</v>
      </c>
      <c r="M260" s="51">
        <f>IF(AND((B260-$B$2)&gt;123,OR(((U259*R259/C259*C260)/(U259*S259/D259*D260))&lt;(4/6),((U259*R259/C259*C260)/(U259*S259/D259*D260))&gt;(6/4))),1,0)</f>
        <v>0</v>
      </c>
      <c r="N260" s="51">
        <f>IF(AND((B260-$B$2)&gt;123,OR(((U259*R259/C259*C260)/(U259*S259/D259*D260))&lt;(4/6),((U259*R259/C259*C260)/(U259*S259/D259*D260))&gt;(6/4))),COUNTIF($M$2:M260,1),0)</f>
        <v>0</v>
      </c>
      <c r="O260" s="51">
        <f>IF(OR((ROW(N260)-MATCH(MAX($N$2:N260),$N$2:N260,0))=1,(ROW(N260)-MATCH(MAX($N$2:N260),$N$2:N260,0))&gt;123),IF(OR(((U259*R259/C259*C260)/(U259*S259/D259*D260))&lt;(4/6),((U259*R259/C259*C260)/(U259*S259/D259*D260))&gt;(6/4)),1,0),0)</f>
        <v>0</v>
      </c>
      <c r="P260" s="47">
        <f>IF(O260=1,U259/2/C260,P259)</f>
        <v>4.3501846435871965</v>
      </c>
      <c r="Q260" s="47">
        <f>IF(O260=1,U259/2/D260,Q259)</f>
        <v>71.65890361877463</v>
      </c>
      <c r="R260" s="41">
        <f>P260*C260/U259</f>
        <v>0.51726519670996274</v>
      </c>
      <c r="S260" s="41">
        <f>Q260*D260/U259</f>
        <v>0.48065441211783122</v>
      </c>
      <c r="T260" s="41">
        <f t="shared" si="55"/>
        <v>1.0761686227550045</v>
      </c>
      <c r="U260" s="42">
        <f>P260*C260+Q260*D260</f>
        <v>21582.706402732667</v>
      </c>
      <c r="V260" s="25">
        <f>B260</f>
        <v>41299</v>
      </c>
      <c r="W260">
        <f>C260/C$2</f>
        <v>1.1187256743112461</v>
      </c>
      <c r="X260">
        <f>D260/D$2</f>
        <v>1.0395449659620206</v>
      </c>
      <c r="Y260">
        <f t="shared" si="56"/>
        <v>1.0791353201366334</v>
      </c>
      <c r="AA260" s="15">
        <f t="shared" si="57"/>
        <v>-4.2903798463268528E-3</v>
      </c>
      <c r="AB260" s="15">
        <f t="shared" si="58"/>
        <v>3.0891502561303241E-4</v>
      </c>
      <c r="AC260" s="15">
        <f t="shared" si="59"/>
        <v>-2.0803911722059309E-3</v>
      </c>
    </row>
    <row r="261" spans="1:29" x14ac:dyDescent="0.4">
      <c r="A261" s="43">
        <f t="shared" si="50"/>
        <v>2013</v>
      </c>
      <c r="B261" s="53">
        <v>41302</v>
      </c>
      <c r="C261" s="45">
        <v>2651.8629999999998</v>
      </c>
      <c r="D261" s="45">
        <f>VLOOKUP(B261,'H11001.CSI  中证全债'!$A$2:$B$2792,2,0)</f>
        <v>145.11199999999999</v>
      </c>
      <c r="E261" s="14">
        <f t="shared" si="51"/>
        <v>0</v>
      </c>
      <c r="F261" s="14">
        <f>IF(AND((B261-$B$2)&gt;123,OR(((G260*J260/C260*C261)/(G260*K260/D260*D261))&lt;(4/6),((G260*J260/C260*C261)/(G260*K260/D260*D261))&gt;(6/4))),COUNTIF($E$2:E261,1),0)</f>
        <v>0</v>
      </c>
      <c r="G261" s="21">
        <f t="shared" si="52"/>
        <v>21934.66052142471</v>
      </c>
      <c r="H261" s="12">
        <f t="shared" si="53"/>
        <v>4.3501846435871965</v>
      </c>
      <c r="I261" s="12">
        <f t="shared" si="54"/>
        <v>71.65890361877463</v>
      </c>
      <c r="J261" s="15">
        <f>IF(OR((ROW(F261)-MATCH(MAX($F$2:F261),$F$2:F261,0))=1,(ROW(F261)-MATCH(MAX($F$2:F261),$F$2:F261,0))&gt;123),IF(OR(((G260*J260/C260*C261)/(G260*K260/D260*D261))&lt;(4/6),((G260*J260/C260*C261)/(G260*K260/D260*D261))&gt;(6/4)),50%,((G260*J260/C260*C261)/((G260*K260/D260*D261)+(G260*J260/C260*C261)))),((G260*J260/C260*C261)/((G260*K260/D260*D261)+(G260*J260/C260*C261))))</f>
        <v>0.52592989475397556</v>
      </c>
      <c r="K261" s="18">
        <f t="shared" si="48"/>
        <v>0.47407010524602444</v>
      </c>
      <c r="L261" s="20">
        <f t="shared" si="49"/>
        <v>1.1093926593009653</v>
      </c>
      <c r="M261" s="51">
        <f>IF(AND((B261-$B$2)&gt;123,OR(((U260*R260/C260*C261)/(U260*S260/D260*D261))&lt;(4/6),((U260*R260/C260*C261)/(U260*S260/D260*D261))&gt;(6/4))),1,0)</f>
        <v>0</v>
      </c>
      <c r="N261" s="51">
        <f>IF(AND((B261-$B$2)&gt;123,OR(((U260*R260/C260*C261)/(U260*S260/D260*D261))&lt;(4/6),((U260*R260/C260*C261)/(U260*S260/D260*D261))&gt;(6/4))),COUNTIF($M$2:M261,1),0)</f>
        <v>0</v>
      </c>
      <c r="O261" s="51">
        <f>IF(OR((ROW(N261)-MATCH(MAX($N$2:N261),$N$2:N261,0))=1,(ROW(N261)-MATCH(MAX($N$2:N261),$N$2:N261,0))&gt;123),IF(OR(((U260*R260/C260*C261)/(U260*S260/D260*D261))&lt;(4/6),((U260*R260/C260*C261)/(U260*S260/D260*D261))&gt;(6/4)),1,0),0)</f>
        <v>0</v>
      </c>
      <c r="P261" s="47">
        <f>IF(O261=1,U260/2/C261,P260)</f>
        <v>4.3501846435871965</v>
      </c>
      <c r="Q261" s="47">
        <f>IF(O261=1,U260/2/D261,Q260)</f>
        <v>71.65890361877463</v>
      </c>
      <c r="R261" s="41">
        <f>P261*C261/U260</f>
        <v>0.53450635357002518</v>
      </c>
      <c r="S261" s="41">
        <f>Q261*D261/U260</f>
        <v>0.48180087463966159</v>
      </c>
      <c r="T261" s="41">
        <f t="shared" si="55"/>
        <v>1.1093926593009653</v>
      </c>
      <c r="U261" s="42">
        <f>P261*C261+Q261*D261</f>
        <v>21934.660521424696</v>
      </c>
      <c r="V261" s="25">
        <f>B261</f>
        <v>41302</v>
      </c>
      <c r="W261">
        <f>C261/C$2</f>
        <v>1.1536093699497074</v>
      </c>
      <c r="X261">
        <f>D261/D$2</f>
        <v>1.0398566821927624</v>
      </c>
      <c r="Y261">
        <f t="shared" si="56"/>
        <v>1.0967330260712347</v>
      </c>
      <c r="AA261" s="15">
        <f t="shared" si="57"/>
        <v>3.1181634997281771E-2</v>
      </c>
      <c r="AB261" s="15">
        <f t="shared" si="58"/>
        <v>2.9985834278289936E-4</v>
      </c>
      <c r="AC261" s="15">
        <f t="shared" si="59"/>
        <v>1.6307228209686553E-2</v>
      </c>
    </row>
    <row r="262" spans="1:29" x14ac:dyDescent="0.4">
      <c r="A262" s="43">
        <f t="shared" si="50"/>
        <v>2013</v>
      </c>
      <c r="B262" s="53">
        <v>41303</v>
      </c>
      <c r="C262" s="45">
        <v>2675.866</v>
      </c>
      <c r="D262" s="45">
        <f>VLOOKUP(B262,'H11001.CSI  中证全债'!$A$2:$B$2792,2,0)</f>
        <v>145.10720000000001</v>
      </c>
      <c r="E262" s="14">
        <f t="shared" si="51"/>
        <v>0</v>
      </c>
      <c r="F262" s="14">
        <f>IF(AND((B262-$B$2)&gt;123,OR(((G261*J261/C261*C262)/(G261*K261/D261*D262))&lt;(4/6),((G261*J261/C261*C262)/(G261*K261/D261*D262))&gt;(6/4))),COUNTIF($E$2:E262,1),0)</f>
        <v>0</v>
      </c>
      <c r="G262" s="21">
        <f t="shared" si="52"/>
        <v>22038.734040687363</v>
      </c>
      <c r="H262" s="12">
        <f t="shared" si="53"/>
        <v>4.3501846435871965</v>
      </c>
      <c r="I262" s="12">
        <f t="shared" si="54"/>
        <v>71.65890361877463</v>
      </c>
      <c r="J262" s="15">
        <f>IF(OR((ROW(F262)-MATCH(MAX($F$2:F262),$F$2:F262,0))=1,(ROW(F262)-MATCH(MAX($F$2:F262),$F$2:F262,0))&gt;123),IF(OR(((G261*J261/C261*C262)/(G261*K261/D261*D262))&lt;(4/6),((G261*J261/C261*C262)/(G261*K261/D261*D262))&gt;(6/4)),50%,((G261*J261/C261*C262)/((G261*K261/D261*D262)+(G261*J261/C261*C262)))),((G261*J261/C261*C262)/((G261*K261/D261*D262)+(G261*J261/C261*C262))))</f>
        <v>0.5281842033216011</v>
      </c>
      <c r="K262" s="18">
        <f t="shared" si="48"/>
        <v>0.4718157966783989</v>
      </c>
      <c r="L262" s="20">
        <f t="shared" si="49"/>
        <v>1.1194712153345392</v>
      </c>
      <c r="M262" s="51">
        <f>IF(AND((B262-$B$2)&gt;123,OR(((U261*R261/C261*C262)/(U261*S261/D261*D262))&lt;(4/6),((U261*R261/C261*C262)/(U261*S261/D261*D262))&gt;(6/4))),1,0)</f>
        <v>0</v>
      </c>
      <c r="N262" s="51">
        <f>IF(AND((B262-$B$2)&gt;123,OR(((U261*R261/C261*C262)/(U261*S261/D261*D262))&lt;(4/6),((U261*R261/C261*C262)/(U261*S261/D261*D262))&gt;(6/4))),COUNTIF($M$2:M262,1),0)</f>
        <v>0</v>
      </c>
      <c r="O262" s="51">
        <f>IF(OR((ROW(N262)-MATCH(MAX($N$2:N262),$N$2:N262,0))=1,(ROW(N262)-MATCH(MAX($N$2:N262),$N$2:N262,0))&gt;123),IF(OR(((U261*R261/C261*C262)/(U261*S261/D261*D262))&lt;(4/6),((U261*R261/C261*C262)/(U261*S261/D261*D262))&gt;(6/4)),1,0),0)</f>
        <v>0</v>
      </c>
      <c r="P262" s="47">
        <f>IF(O262=1,U261/2/C262,P261)</f>
        <v>4.3501846435871965</v>
      </c>
      <c r="Q262" s="47">
        <f>IF(O262=1,U261/2/D262,Q261)</f>
        <v>71.65890361877463</v>
      </c>
      <c r="R262" s="41">
        <f>P262*C262/U261</f>
        <v>0.53069028217360459</v>
      </c>
      <c r="S262" s="41">
        <f>Q262*D262/U261</f>
        <v>0.47405442400322462</v>
      </c>
      <c r="T262" s="41">
        <f t="shared" si="55"/>
        <v>1.1194712153345387</v>
      </c>
      <c r="U262" s="42">
        <f>P262*C262+Q262*D262</f>
        <v>22038.734040687352</v>
      </c>
      <c r="V262" s="25">
        <f>B262</f>
        <v>41303</v>
      </c>
      <c r="W262">
        <f>C262/C$2</f>
        <v>1.1640511181497097</v>
      </c>
      <c r="X262">
        <f>D262/D$2</f>
        <v>1.0398222859190254</v>
      </c>
      <c r="Y262">
        <f t="shared" si="56"/>
        <v>1.1019367020343676</v>
      </c>
      <c r="AA262" s="15">
        <f t="shared" si="57"/>
        <v>9.0513725633638575E-3</v>
      </c>
      <c r="AB262" s="15">
        <f t="shared" si="58"/>
        <v>-3.3077898450861731E-5</v>
      </c>
      <c r="AC262" s="15">
        <f t="shared" si="59"/>
        <v>4.7447061768293164E-3</v>
      </c>
    </row>
    <row r="263" spans="1:29" x14ac:dyDescent="0.4">
      <c r="A263" s="43">
        <f t="shared" si="50"/>
        <v>2013</v>
      </c>
      <c r="B263" s="53">
        <v>41304</v>
      </c>
      <c r="C263" s="45">
        <v>2688.7109999999998</v>
      </c>
      <c r="D263" s="45">
        <f>VLOOKUP(B263,'H11001.CSI  中证全债'!$A$2:$B$2792,2,0)</f>
        <v>145.1095</v>
      </c>
      <c r="E263" s="14">
        <f t="shared" si="51"/>
        <v>0</v>
      </c>
      <c r="F263" s="14">
        <f>IF(AND((B263-$B$2)&gt;123,OR(((G262*J262/C262*C263)/(G262*K262/D262*D263))&lt;(4/6),((G262*J262/C262*C263)/(G262*K262/D262*D263))&gt;(6/4))),COUNTIF($E$2:E263,1),0)</f>
        <v>0</v>
      </c>
      <c r="G263" s="21">
        <f t="shared" si="52"/>
        <v>22094.776977912559</v>
      </c>
      <c r="H263" s="12">
        <f t="shared" si="53"/>
        <v>4.3501846435871965</v>
      </c>
      <c r="I263" s="12">
        <f t="shared" si="54"/>
        <v>71.65890361877463</v>
      </c>
      <c r="J263" s="15">
        <f>IF(OR((ROW(F263)-MATCH(MAX($F$2:F263),$F$2:F263,0))=1,(ROW(F263)-MATCH(MAX($F$2:F263),$F$2:F263,0))&gt;123),IF(OR(((G262*J262/C262*C263)/(G262*K262/D262*D263))&lt;(4/6),((G262*J262/C262*C263)/(G262*K262/D262*D263))&gt;(6/4)),50%,((G262*J262/C262*C263)/((G262*K262/D262*D263)+(G262*J262/C262*C263)))),((G262*J262/C262*C263)/((G262*K262/D262*D263)+(G262*J262/C262*C263))))</f>
        <v>0.52937349469227446</v>
      </c>
      <c r="K263" s="18">
        <f t="shared" si="48"/>
        <v>0.47062650530772554</v>
      </c>
      <c r="L263" s="20">
        <f t="shared" si="49"/>
        <v>1.1248272010224678</v>
      </c>
      <c r="M263" s="51">
        <f>IF(AND((B263-$B$2)&gt;123,OR(((U262*R262/C262*C263)/(U262*S262/D262*D263))&lt;(4/6),((U262*R262/C262*C263)/(U262*S262/D262*D263))&gt;(6/4))),1,0)</f>
        <v>0</v>
      </c>
      <c r="N263" s="51">
        <f>IF(AND((B263-$B$2)&gt;123,OR(((U262*R262/C262*C263)/(U262*S262/D262*D263))&lt;(4/6),((U262*R262/C262*C263)/(U262*S262/D262*D263))&gt;(6/4))),COUNTIF($M$2:M263,1),0)</f>
        <v>0</v>
      </c>
      <c r="O263" s="51">
        <f>IF(OR((ROW(N263)-MATCH(MAX($N$2:N263),$N$2:N263,0))=1,(ROW(N263)-MATCH(MAX($N$2:N263),$N$2:N263,0))&gt;123),IF(OR(((U262*R262/C262*C263)/(U262*S262/D262*D263))&lt;(4/6),((U262*R262/C262*C263)/(U262*S262/D262*D263))&gt;(6/4)),1,0),0)</f>
        <v>0</v>
      </c>
      <c r="P263" s="47">
        <f>IF(O263=1,U262/2/C263,P262)</f>
        <v>4.3501846435871965</v>
      </c>
      <c r="Q263" s="47">
        <f>IF(O263=1,U262/2/D263,Q262)</f>
        <v>71.65890361877463</v>
      </c>
      <c r="R263" s="41">
        <f>P263*C263/U262</f>
        <v>0.53071965393522136</v>
      </c>
      <c r="S263" s="41">
        <f>Q263*D263/U262</f>
        <v>0.47182327512421252</v>
      </c>
      <c r="T263" s="41">
        <f t="shared" si="55"/>
        <v>1.1248272010224671</v>
      </c>
      <c r="U263" s="42">
        <f>P263*C263+Q263*D263</f>
        <v>22094.776977912552</v>
      </c>
      <c r="V263" s="25">
        <f>B263</f>
        <v>41304</v>
      </c>
      <c r="W263">
        <f>C263/C$2</f>
        <v>1.1696389303243975</v>
      </c>
      <c r="X263">
        <f>D263/D$2</f>
        <v>1.0398387674668577</v>
      </c>
      <c r="Y263">
        <f t="shared" si="56"/>
        <v>1.1047388488956276</v>
      </c>
      <c r="AA263" s="15">
        <f t="shared" si="57"/>
        <v>4.800315112939213E-3</v>
      </c>
      <c r="AB263" s="15">
        <f t="shared" si="58"/>
        <v>1.5850350637336419E-5</v>
      </c>
      <c r="AC263" s="15">
        <f t="shared" si="59"/>
        <v>2.5429290594338738E-3</v>
      </c>
    </row>
    <row r="264" spans="1:29" x14ac:dyDescent="0.4">
      <c r="A264" s="43">
        <f t="shared" si="50"/>
        <v>2013</v>
      </c>
      <c r="B264" s="53">
        <v>41305</v>
      </c>
      <c r="C264" s="45">
        <v>2686.8820000000001</v>
      </c>
      <c r="D264" s="45">
        <f>VLOOKUP(B264,'H11001.CSI  中证全债'!$A$2:$B$2792,2,0)</f>
        <v>145.1421</v>
      </c>
      <c r="E264" s="14">
        <f t="shared" si="51"/>
        <v>0</v>
      </c>
      <c r="F264" s="14">
        <f>IF(AND((B264-$B$2)&gt;123,OR(((G263*J263/C263*C264)/(G263*K263/D263*D264))&lt;(4/6),((G263*J263/C263*C264)/(G263*K263/D263*D264))&gt;(6/4))),COUNTIF($E$2:E264,1),0)</f>
        <v>0</v>
      </c>
      <c r="G264" s="21">
        <f t="shared" si="52"/>
        <v>22089.156570457413</v>
      </c>
      <c r="H264" s="12">
        <f t="shared" si="53"/>
        <v>4.3501846435871965</v>
      </c>
      <c r="I264" s="12">
        <f t="shared" si="54"/>
        <v>71.65890361877463</v>
      </c>
      <c r="J264" s="15">
        <f>IF(OR((ROW(F264)-MATCH(MAX($F$2:F264),$F$2:F264,0))=1,(ROW(F264)-MATCH(MAX($F$2:F264),$F$2:F264,0))&gt;123),IF(OR(((G263*J263/C263*C264)/(G263*K263/D263*D264))&lt;(4/6),((G263*J263/C263*C264)/(G263*K263/D263*D264))&gt;(6/4)),50%,((G263*J263/C263*C264)/((G263*K263/D263*D264)+(G263*J263/C263*C264)))),((G263*J263/C263*C264)/((G263*K263/D263*D264)+(G263*J263/C263*C264))))</f>
        <v>0.52914799070070717</v>
      </c>
      <c r="K264" s="18">
        <f t="shared" si="48"/>
        <v>0.47085200929929283</v>
      </c>
      <c r="L264" s="20">
        <f t="shared" si="49"/>
        <v>1.1238095627714717</v>
      </c>
      <c r="M264" s="51">
        <f>IF(AND((B264-$B$2)&gt;123,OR(((U263*R263/C263*C264)/(U263*S263/D263*D264))&lt;(4/6),((U263*R263/C263*C264)/(U263*S263/D263*D264))&gt;(6/4))),1,0)</f>
        <v>0</v>
      </c>
      <c r="N264" s="51">
        <f>IF(AND((B264-$B$2)&gt;123,OR(((U263*R263/C263*C264)/(U263*S263/D263*D264))&lt;(4/6),((U263*R263/C263*C264)/(U263*S263/D263*D264))&gt;(6/4))),COUNTIF($M$2:M264,1),0)</f>
        <v>0</v>
      </c>
      <c r="O264" s="51">
        <f>IF(OR((ROW(N264)-MATCH(MAX($N$2:N264),$N$2:N264,0))=1,(ROW(N264)-MATCH(MAX($N$2:N264),$N$2:N264,0))&gt;123),IF(OR(((U263*R263/C263*C264)/(U263*S263/D263*D264))&lt;(4/6),((U263*R263/C263*C264)/(U263*S263/D263*D264))&gt;(6/4)),1,0),0)</f>
        <v>0</v>
      </c>
      <c r="P264" s="47">
        <f>IF(O264=1,U263/2/C264,P263)</f>
        <v>4.3501846435871965</v>
      </c>
      <c r="Q264" s="47">
        <f>IF(O264=1,U263/2/D264,Q263)</f>
        <v>71.65890361877463</v>
      </c>
      <c r="R264" s="41">
        <f>P264*C264/U263</f>
        <v>0.52901338751757532</v>
      </c>
      <c r="S264" s="41">
        <f>Q264*D264/U263</f>
        <v>0.47073223528455727</v>
      </c>
      <c r="T264" s="41">
        <f t="shared" si="55"/>
        <v>1.1238095627714706</v>
      </c>
      <c r="U264" s="42">
        <f>P264*C264+Q264*D264</f>
        <v>22089.156570457402</v>
      </c>
      <c r="V264" s="25">
        <f>B264</f>
        <v>41305</v>
      </c>
      <c r="W264">
        <f>C264/C$2</f>
        <v>1.1688432815530854</v>
      </c>
      <c r="X264">
        <f>D264/D$2</f>
        <v>1.0400723754926549</v>
      </c>
      <c r="Y264">
        <f t="shared" si="56"/>
        <v>1.1044578285228701</v>
      </c>
      <c r="AA264" s="15">
        <f t="shared" si="57"/>
        <v>-6.8025161499318809E-4</v>
      </c>
      <c r="AB264" s="15">
        <f t="shared" si="58"/>
        <v>2.2465793073500606E-4</v>
      </c>
      <c r="AC264" s="15">
        <f t="shared" si="59"/>
        <v>-2.5437719786747248E-4</v>
      </c>
    </row>
    <row r="265" spans="1:29" x14ac:dyDescent="0.4">
      <c r="A265" s="43">
        <f t="shared" si="50"/>
        <v>2013</v>
      </c>
      <c r="B265" s="53">
        <v>41306</v>
      </c>
      <c r="C265" s="45">
        <v>2743.3240000000001</v>
      </c>
      <c r="D265" s="45">
        <f>VLOOKUP(B265,'H11001.CSI  中证全债'!$A$2:$B$2792,2,0)</f>
        <v>145.185</v>
      </c>
      <c r="E265" s="14">
        <f t="shared" si="51"/>
        <v>0</v>
      </c>
      <c r="F265" s="14">
        <f>IF(AND((B265-$B$2)&gt;123,OR(((G264*J264/C264*C265)/(G264*K264/D264*D265))&lt;(4/6),((G264*J264/C264*C265)/(G264*K264/D264*D265))&gt;(6/4))),COUNTIF($E$2:E265,1),0)</f>
        <v>0</v>
      </c>
      <c r="G265" s="21">
        <f t="shared" si="52"/>
        <v>22337.763859076007</v>
      </c>
      <c r="H265" s="12">
        <f t="shared" si="53"/>
        <v>4.3501846435871965</v>
      </c>
      <c r="I265" s="12">
        <f t="shared" si="54"/>
        <v>71.65890361877463</v>
      </c>
      <c r="J265" s="15">
        <f>IF(OR((ROW(F265)-MATCH(MAX($F$2:F265),$F$2:F265,0))=1,(ROW(F265)-MATCH(MAX($F$2:F265),$F$2:F265,0))&gt;123),IF(OR(((G264*J264/C264*C265)/(G264*K264/D264*D265))&lt;(4/6),((G264*J264/C264*C265)/(G264*K264/D264*D265))&gt;(6/4)),50%,((G264*J264/C264*C265)/((G264*K264/D264*D265)+(G264*J264/C264*C265)))),((G264*J264/C264*C265)/((G264*K264/D264*D265)+(G264*J264/C264*C265))))</f>
        <v>0.53425069816625126</v>
      </c>
      <c r="K265" s="18">
        <f t="shared" si="48"/>
        <v>0.46574930183374874</v>
      </c>
      <c r="L265" s="20">
        <f t="shared" si="49"/>
        <v>1.1470778293446684</v>
      </c>
      <c r="M265" s="51">
        <f>IF(AND((B265-$B$2)&gt;123,OR(((U264*R264/C264*C265)/(U264*S264/D264*D265))&lt;(4/6),((U264*R264/C264*C265)/(U264*S264/D264*D265))&gt;(6/4))),1,0)</f>
        <v>0</v>
      </c>
      <c r="N265" s="51">
        <f>IF(AND((B265-$B$2)&gt;123,OR(((U264*R264/C264*C265)/(U264*S264/D264*D265))&lt;(4/6),((U264*R264/C264*C265)/(U264*S264/D264*D265))&gt;(6/4))),COUNTIF($M$2:M265,1),0)</f>
        <v>0</v>
      </c>
      <c r="O265" s="51">
        <f>IF(OR((ROW(N265)-MATCH(MAX($N$2:N265),$N$2:N265,0))=1,(ROW(N265)-MATCH(MAX($N$2:N265),$N$2:N265,0))&gt;123),IF(OR(((U264*R264/C264*C265)/(U264*S264/D264*D265))&lt;(4/6),((U264*R264/C264*C265)/(U264*S264/D264*D265))&gt;(6/4)),1,0),0)</f>
        <v>0</v>
      </c>
      <c r="P265" s="47">
        <f>IF(O265=1,U264/2/C265,P264)</f>
        <v>4.3501846435871965</v>
      </c>
      <c r="Q265" s="47">
        <f>IF(O265=1,U264/2/D265,Q264)</f>
        <v>71.65890361877463</v>
      </c>
      <c r="R265" s="41">
        <f>P265*C265/U264</f>
        <v>0.54026354058013204</v>
      </c>
      <c r="S265" s="41">
        <f>Q265*D265/U264</f>
        <v>0.47099118016149599</v>
      </c>
      <c r="T265" s="41">
        <f t="shared" si="55"/>
        <v>1.1470778293446675</v>
      </c>
      <c r="U265" s="42">
        <f>P265*C265+Q265*D265</f>
        <v>22337.763859075996</v>
      </c>
      <c r="V265" s="25">
        <f>B265</f>
        <v>41306</v>
      </c>
      <c r="W265">
        <f>C265/C$2</f>
        <v>1.1933965937184203</v>
      </c>
      <c r="X265">
        <f>D265/D$2</f>
        <v>1.0403797921891795</v>
      </c>
      <c r="Y265">
        <f t="shared" si="56"/>
        <v>1.1168881929537997</v>
      </c>
      <c r="AA265" s="15">
        <f t="shared" si="57"/>
        <v>2.1006504937693737E-2</v>
      </c>
      <c r="AB265" s="15">
        <f t="shared" si="58"/>
        <v>2.9557240800581752E-4</v>
      </c>
      <c r="AC265" s="15">
        <f t="shared" si="59"/>
        <v>1.1254720741627811E-2</v>
      </c>
    </row>
    <row r="266" spans="1:29" x14ac:dyDescent="0.4">
      <c r="A266" s="43">
        <f t="shared" si="50"/>
        <v>2013</v>
      </c>
      <c r="B266" s="53">
        <v>41309</v>
      </c>
      <c r="C266" s="45">
        <v>2748.0279999999998</v>
      </c>
      <c r="D266" s="45">
        <f>VLOOKUP(B266,'H11001.CSI  中证全债'!$A$2:$B$2792,2,0)</f>
        <v>145.28960000000001</v>
      </c>
      <c r="E266" s="14">
        <f t="shared" si="51"/>
        <v>0</v>
      </c>
      <c r="F266" s="14">
        <f>IF(AND((B266-$B$2)&gt;123,OR(((G265*J265/C265*C266)/(G265*K265/D265*D266))&lt;(4/6),((G265*J265/C265*C266)/(G265*K265/D265*D266))&gt;(6/4))),COUNTIF($E$2:E266,1),0)</f>
        <v>0</v>
      </c>
      <c r="G266" s="21">
        <f t="shared" si="52"/>
        <v>22365.722648957963</v>
      </c>
      <c r="H266" s="12">
        <f t="shared" si="53"/>
        <v>4.3501846435871965</v>
      </c>
      <c r="I266" s="12">
        <f t="shared" si="54"/>
        <v>71.65890361877463</v>
      </c>
      <c r="J266" s="15">
        <f>IF(OR((ROW(F266)-MATCH(MAX($F$2:F266),$F$2:F266,0))=1,(ROW(F266)-MATCH(MAX($F$2:F266),$F$2:F266,0))&gt;123),IF(OR(((G265*J265/C265*C266)/(G265*K265/D265*D266))&lt;(4/6),((G265*J265/C265*C266)/(G265*K265/D265*D266))&gt;(6/4)),50%,((G265*J265/C265*C266)/((G265*K265/D265*D266)+(G265*J265/C265*C266)))),((G265*J265/C265*C266)/((G265*K265/D265*D266)+(G265*J265/C265*C266))))</f>
        <v>0.53449778455088781</v>
      </c>
      <c r="K266" s="18">
        <f t="shared" si="48"/>
        <v>0.46550221544911219</v>
      </c>
      <c r="L266" s="20">
        <f t="shared" si="49"/>
        <v>1.148217488149244</v>
      </c>
      <c r="M266" s="51">
        <f>IF(AND((B266-$B$2)&gt;123,OR(((U265*R265/C265*C266)/(U265*S265/D265*D266))&lt;(4/6),((U265*R265/C265*C266)/(U265*S265/D265*D266))&gt;(6/4))),1,0)</f>
        <v>0</v>
      </c>
      <c r="N266" s="51">
        <f>IF(AND((B266-$B$2)&gt;123,OR(((U265*R265/C265*C266)/(U265*S265/D265*D266))&lt;(4/6),((U265*R265/C265*C266)/(U265*S265/D265*D266))&gt;(6/4))),COUNTIF($M$2:M266,1),0)</f>
        <v>0</v>
      </c>
      <c r="O266" s="51">
        <f>IF(OR((ROW(N266)-MATCH(MAX($N$2:N266),$N$2:N266,0))=1,(ROW(N266)-MATCH(MAX($N$2:N266),$N$2:N266,0))&gt;123),IF(OR(((U265*R265/C265*C266)/(U265*S265/D265*D266))&lt;(4/6),((U265*R265/C265*C266)/(U265*S265/D265*D266))&gt;(6/4)),1,0),0)</f>
        <v>0</v>
      </c>
      <c r="P266" s="47">
        <f>IF(O266=1,U265/2/C266,P265)</f>
        <v>4.3501846435871965</v>
      </c>
      <c r="Q266" s="47">
        <f>IF(O266=1,U265/2/D266,Q265)</f>
        <v>71.65890361877463</v>
      </c>
      <c r="R266" s="41">
        <f>P266*C266/U265</f>
        <v>0.53516678218847158</v>
      </c>
      <c r="S266" s="41">
        <f>Q266*D266/U265</f>
        <v>0.4660848556235469</v>
      </c>
      <c r="T266" s="41">
        <f t="shared" si="55"/>
        <v>1.1482174881492428</v>
      </c>
      <c r="U266" s="42">
        <f>P266*C266+Q266*D266</f>
        <v>22365.722648957955</v>
      </c>
      <c r="V266" s="25">
        <f>B266</f>
        <v>41309</v>
      </c>
      <c r="W266">
        <f>C266/C$2</f>
        <v>1.1954429205747636</v>
      </c>
      <c r="X266">
        <f>D266/D$2</f>
        <v>1.0411293443210319</v>
      </c>
      <c r="Y266">
        <f t="shared" si="56"/>
        <v>1.1182861324478977</v>
      </c>
      <c r="AA266" s="15">
        <f t="shared" si="57"/>
        <v>1.7147081423849464E-3</v>
      </c>
      <c r="AB266" s="15">
        <f t="shared" si="58"/>
        <v>7.2046010262760696E-4</v>
      </c>
      <c r="AC266" s="15">
        <f t="shared" si="59"/>
        <v>1.2516378120184246E-3</v>
      </c>
    </row>
    <row r="267" spans="1:29" x14ac:dyDescent="0.4">
      <c r="A267" s="43">
        <f t="shared" si="50"/>
        <v>2013</v>
      </c>
      <c r="B267" s="53">
        <v>41310</v>
      </c>
      <c r="C267" s="45">
        <v>2771.6750000000002</v>
      </c>
      <c r="D267" s="45">
        <f>VLOOKUP(B267,'H11001.CSI  中证全债'!$A$2:$B$2792,2,0)</f>
        <v>145.37209999999999</v>
      </c>
      <c r="E267" s="14">
        <f t="shared" si="51"/>
        <v>0</v>
      </c>
      <c r="F267" s="14">
        <f>IF(AND((B267-$B$2)&gt;123,OR(((G266*J266/C266*C267)/(G266*K266/D266*D267))&lt;(4/6),((G266*J266/C266*C267)/(G266*K266/D266*D267))&gt;(6/4))),COUNTIF($E$2:E267,1),0)</f>
        <v>0</v>
      </c>
      <c r="G267" s="21">
        <f t="shared" si="52"/>
        <v>22474.503324773417</v>
      </c>
      <c r="H267" s="12">
        <f t="shared" si="53"/>
        <v>4.3501846435871965</v>
      </c>
      <c r="I267" s="12">
        <f t="shared" si="54"/>
        <v>71.65890361877463</v>
      </c>
      <c r="J267" s="15">
        <f>IF(OR((ROW(F267)-MATCH(MAX($F$2:F267),$F$2:F267,0))=1,(ROW(F267)-MATCH(MAX($F$2:F267),$F$2:F267,0))&gt;123),IF(OR(((G266*J266/C266*C267)/(G266*K266/D266*D267))&lt;(4/6),((G266*J266/C266*C267)/(G266*K266/D266*D267))&gt;(6/4)),50%,((G266*J266/C266*C267)/((G266*K266/D266*D267)+(G266*J266/C266*C267)))),((G266*J266/C266*C267)/((G266*K266/D266*D267)+(G266*J266/C266*C267))))</f>
        <v>0.53648785237998631</v>
      </c>
      <c r="K267" s="18">
        <f t="shared" si="48"/>
        <v>0.46351214762001369</v>
      </c>
      <c r="L267" s="20">
        <f t="shared" si="49"/>
        <v>1.1574407599340804</v>
      </c>
      <c r="M267" s="51">
        <f>IF(AND((B267-$B$2)&gt;123,OR(((U266*R266/C266*C267)/(U266*S266/D266*D267))&lt;(4/6),((U266*R266/C266*C267)/(U266*S266/D266*D267))&gt;(6/4))),1,0)</f>
        <v>0</v>
      </c>
      <c r="N267" s="51">
        <f>IF(AND((B267-$B$2)&gt;123,OR(((U266*R266/C266*C267)/(U266*S266/D266*D267))&lt;(4/6),((U266*R266/C266*C267)/(U266*S266/D266*D267))&gt;(6/4))),COUNTIF($M$2:M267,1),0)</f>
        <v>0</v>
      </c>
      <c r="O267" s="51">
        <f>IF(OR((ROW(N267)-MATCH(MAX($N$2:N267),$N$2:N267,0))=1,(ROW(N267)-MATCH(MAX($N$2:N267),$N$2:N267,0))&gt;123),IF(OR(((U266*R266/C266*C267)/(U266*S266/D266*D267))&lt;(4/6),((U266*R266/C266*C267)/(U266*S266/D266*D267))&gt;(6/4)),1,0),0)</f>
        <v>0</v>
      </c>
      <c r="P267" s="47">
        <f>IF(O267=1,U266/2/C267,P266)</f>
        <v>4.3501846435871965</v>
      </c>
      <c r="Q267" s="47">
        <f>IF(O267=1,U266/2/D267,Q266)</f>
        <v>71.65890361877463</v>
      </c>
      <c r="R267" s="41">
        <f>P267*C267/U266</f>
        <v>0.5390971805946233</v>
      </c>
      <c r="S267" s="41">
        <f>Q267*D267/U266</f>
        <v>0.46576654223351088</v>
      </c>
      <c r="T267" s="41">
        <f t="shared" si="55"/>
        <v>1.1574407599340795</v>
      </c>
      <c r="U267" s="42">
        <f>P267*C267+Q267*D267</f>
        <v>22474.50332477341</v>
      </c>
      <c r="V267" s="25">
        <f>B267</f>
        <v>41310</v>
      </c>
      <c r="W267">
        <f>C267/C$2</f>
        <v>1.2057298022014544</v>
      </c>
      <c r="X267">
        <f>D267/D$2</f>
        <v>1.0417205302758865</v>
      </c>
      <c r="Y267">
        <f t="shared" si="56"/>
        <v>1.1237251662386705</v>
      </c>
      <c r="AA267" s="15">
        <f t="shared" si="57"/>
        <v>8.6050797153451875E-3</v>
      </c>
      <c r="AB267" s="15">
        <f t="shared" si="58"/>
        <v>5.6783142083105531E-4</v>
      </c>
      <c r="AC267" s="15">
        <f t="shared" si="59"/>
        <v>4.8637228281342981E-3</v>
      </c>
    </row>
    <row r="268" spans="1:29" x14ac:dyDescent="0.4">
      <c r="A268" s="43">
        <f t="shared" si="50"/>
        <v>2013</v>
      </c>
      <c r="B268" s="53">
        <v>41311</v>
      </c>
      <c r="C268" s="45">
        <v>2775.8440000000001</v>
      </c>
      <c r="D268" s="45">
        <f>VLOOKUP(B268,'H11001.CSI  中证全债'!$A$2:$B$2792,2,0)</f>
        <v>145.3347</v>
      </c>
      <c r="E268" s="14">
        <f t="shared" si="51"/>
        <v>0</v>
      </c>
      <c r="F268" s="14">
        <f>IF(AND((B268-$B$2)&gt;123,OR(((G267*J267/C267*C268)/(G267*K267/D267*D268))&lt;(4/6),((G267*J267/C267*C268)/(G267*K267/D267*D268))&gt;(6/4))),COUNTIF($E$2:E268,1),0)</f>
        <v>0</v>
      </c>
      <c r="G268" s="21">
        <f t="shared" si="52"/>
        <v>22489.959201557191</v>
      </c>
      <c r="H268" s="12">
        <f t="shared" si="53"/>
        <v>4.3501846435871965</v>
      </c>
      <c r="I268" s="12">
        <f t="shared" si="54"/>
        <v>71.65890361877463</v>
      </c>
      <c r="J268" s="15">
        <f>IF(OR((ROW(F268)-MATCH(MAX($F$2:F268),$F$2:F268,0))=1,(ROW(F268)-MATCH(MAX($F$2:F268),$F$2:F268,0))&gt;123),IF(OR(((G267*J267/C267*C268)/(G267*K267/D267*D268))&lt;(4/6),((G267*J267/C267*C268)/(G267*K267/D267*D268))&gt;(6/4)),50%,((G267*J267/C267*C268)/((G267*K267/D267*D268)+(G267*J267/C267*C268)))),((G267*J267/C267*C268)/((G267*K267/D267*D268)+(G267*J267/C267*C268))))</f>
        <v>0.53692556013874726</v>
      </c>
      <c r="K268" s="18">
        <f t="shared" si="48"/>
        <v>0.46307443986125274</v>
      </c>
      <c r="L268" s="20">
        <f t="shared" si="49"/>
        <v>1.1594800185897152</v>
      </c>
      <c r="M268" s="51">
        <f>IF(AND((B268-$B$2)&gt;123,OR(((U267*R267/C267*C268)/(U267*S267/D267*D268))&lt;(4/6),((U267*R267/C267*C268)/(U267*S267/D267*D268))&gt;(6/4))),1,0)</f>
        <v>0</v>
      </c>
      <c r="N268" s="51">
        <f>IF(AND((B268-$B$2)&gt;123,OR(((U267*R267/C267*C268)/(U267*S267/D267*D268))&lt;(4/6),((U267*R267/C267*C268)/(U267*S267/D267*D268))&gt;(6/4))),COUNTIF($M$2:M268,1),0)</f>
        <v>0</v>
      </c>
      <c r="O268" s="51">
        <f>IF(OR((ROW(N268)-MATCH(MAX($N$2:N268),$N$2:N268,0))=1,(ROW(N268)-MATCH(MAX($N$2:N268),$N$2:N268,0))&gt;123),IF(OR(((U267*R267/C267*C268)/(U267*S267/D267*D268))&lt;(4/6),((U267*R267/C267*C268)/(U267*S267/D267*D268))&gt;(6/4)),1,0),0)</f>
        <v>0</v>
      </c>
      <c r="P268" s="47">
        <f>IF(O268=1,U267/2/C268,P267)</f>
        <v>4.3501846435871965</v>
      </c>
      <c r="Q268" s="47">
        <f>IF(O268=1,U267/2/D268,Q267)</f>
        <v>71.65890361877463</v>
      </c>
      <c r="R268" s="41">
        <f>P268*C268/U267</f>
        <v>0.53729480768916626</v>
      </c>
      <c r="S268" s="41">
        <f>Q268*D268/U267</f>
        <v>0.46339289946771378</v>
      </c>
      <c r="T268" s="41">
        <f t="shared" si="55"/>
        <v>1.1594800185897141</v>
      </c>
      <c r="U268" s="42">
        <f>P268*C268+Q268*D268</f>
        <v>22489.959201557183</v>
      </c>
      <c r="V268" s="25">
        <f>B268</f>
        <v>41311</v>
      </c>
      <c r="W268">
        <f>C268/C$2</f>
        <v>1.2075433941793658</v>
      </c>
      <c r="X268">
        <f>D268/D$2</f>
        <v>1.0414525259763525</v>
      </c>
      <c r="Y268">
        <f t="shared" si="56"/>
        <v>1.1244979600778591</v>
      </c>
      <c r="AA268" s="15">
        <f t="shared" si="57"/>
        <v>1.5041446056986985E-3</v>
      </c>
      <c r="AB268" s="15">
        <f t="shared" si="58"/>
        <v>-2.5727082431892256E-4</v>
      </c>
      <c r="AC268" s="15">
        <f t="shared" si="59"/>
        <v>6.8770715688004636E-4</v>
      </c>
    </row>
    <row r="269" spans="1:29" x14ac:dyDescent="0.4">
      <c r="A269" s="43">
        <f t="shared" si="50"/>
        <v>2013</v>
      </c>
      <c r="B269" s="53">
        <v>41312</v>
      </c>
      <c r="C269" s="45">
        <v>2759.87</v>
      </c>
      <c r="D269" s="45">
        <f>VLOOKUP(B269,'H11001.CSI  中证全债'!$A$2:$B$2792,2,0)</f>
        <v>145.45310000000001</v>
      </c>
      <c r="E269" s="14">
        <f t="shared" si="51"/>
        <v>0</v>
      </c>
      <c r="F269" s="14">
        <f>IF(AND((B269-$B$2)&gt;123,OR(((G268*J268/C268*C269)/(G268*K268/D268*D269))&lt;(4/6),((G268*J268/C268*C269)/(G268*K268/D268*D269))&gt;(6/4))),COUNTIF($E$2:E269,1),0)</f>
        <v>0</v>
      </c>
      <c r="G269" s="21">
        <f t="shared" si="52"/>
        <v>22428.953766248993</v>
      </c>
      <c r="H269" s="12">
        <f t="shared" si="53"/>
        <v>4.3501846435871965</v>
      </c>
      <c r="I269" s="12">
        <f t="shared" si="54"/>
        <v>71.65890361877463</v>
      </c>
      <c r="J269" s="15">
        <f>IF(OR((ROW(F269)-MATCH(MAX($F$2:F269),$F$2:F269,0))=1,(ROW(F269)-MATCH(MAX($F$2:F269),$F$2:F269,0))&gt;123),IF(OR(((G268*J268/C268*C269)/(G268*K268/D268*D269))&lt;(4/6),((G268*J268/C268*C269)/(G268*K268/D268*D269))&gt;(6/4)),50%,((G268*J268/C268*C269)/((G268*K268/D268*D269)+(G268*J268/C268*C269)))),((G268*J268/C268*C269)/((G268*K268/D268*D269)+(G268*J268/C268*C269))))</f>
        <v>0.5352877453590148</v>
      </c>
      <c r="K269" s="18">
        <f t="shared" si="48"/>
        <v>0.4647122546409852</v>
      </c>
      <c r="L269" s="20">
        <f t="shared" si="49"/>
        <v>1.1518692266304724</v>
      </c>
      <c r="M269" s="51">
        <f>IF(AND((B269-$B$2)&gt;123,OR(((U268*R268/C268*C269)/(U268*S268/D268*D269))&lt;(4/6),((U268*R268/C268*C269)/(U268*S268/D268*D269))&gt;(6/4))),1,0)</f>
        <v>0</v>
      </c>
      <c r="N269" s="51">
        <f>IF(AND((B269-$B$2)&gt;123,OR(((U268*R268/C268*C269)/(U268*S268/D268*D269))&lt;(4/6),((U268*R268/C268*C269)/(U268*S268/D268*D269))&gt;(6/4))),COUNTIF($M$2:M269,1),0)</f>
        <v>0</v>
      </c>
      <c r="O269" s="51">
        <f>IF(OR((ROW(N269)-MATCH(MAX($N$2:N269),$N$2:N269,0))=1,(ROW(N269)-MATCH(MAX($N$2:N269),$N$2:N269,0))&gt;123),IF(OR(((U268*R268/C268*C269)/(U268*S268/D268*D269))&lt;(4/6),((U268*R268/C268*C269)/(U268*S268/D268*D269))&gt;(6/4)),1,0),0)</f>
        <v>0</v>
      </c>
      <c r="P269" s="47">
        <f>IF(O269=1,U268/2/C269,P268)</f>
        <v>4.3501846435871965</v>
      </c>
      <c r="Q269" s="47">
        <f>IF(O269=1,U268/2/D269,Q268)</f>
        <v>71.65890361877463</v>
      </c>
      <c r="R269" s="41">
        <f>P269*C269/U268</f>
        <v>0.53383574352885954</v>
      </c>
      <c r="S269" s="41">
        <f>Q269*D269/U268</f>
        <v>0.4634516932885458</v>
      </c>
      <c r="T269" s="41">
        <f t="shared" si="55"/>
        <v>1.1518692266304711</v>
      </c>
      <c r="U269" s="42">
        <f>P269*C269+Q269*D269</f>
        <v>22428.953766248982</v>
      </c>
      <c r="V269" s="25">
        <f>B269</f>
        <v>41312</v>
      </c>
      <c r="W269">
        <f>C269/C$2</f>
        <v>1.2005944092296996</v>
      </c>
      <c r="X269">
        <f>D269/D$2</f>
        <v>1.0423009673951988</v>
      </c>
      <c r="Y269">
        <f t="shared" si="56"/>
        <v>1.1214476883124491</v>
      </c>
      <c r="AA269" s="15">
        <f t="shared" si="57"/>
        <v>-5.7546461544669691E-3</v>
      </c>
      <c r="AB269" s="15">
        <f t="shared" si="58"/>
        <v>8.1467123818335097E-4</v>
      </c>
      <c r="AC269" s="15">
        <f t="shared" si="59"/>
        <v>-2.7125631825946073E-3</v>
      </c>
    </row>
    <row r="270" spans="1:29" x14ac:dyDescent="0.4">
      <c r="A270" s="43">
        <f t="shared" si="50"/>
        <v>2013</v>
      </c>
      <c r="B270" s="53">
        <v>41313</v>
      </c>
      <c r="C270" s="45">
        <v>2771.7249999999999</v>
      </c>
      <c r="D270" s="45">
        <f>VLOOKUP(B270,'H11001.CSI  中证全债'!$A$2:$B$2792,2,0)</f>
        <v>145.5198</v>
      </c>
      <c r="E270" s="14">
        <f t="shared" si="51"/>
        <v>0</v>
      </c>
      <c r="F270" s="14">
        <f>IF(AND((B270-$B$2)&gt;123,OR(((G269*J269/C269*C270)/(G269*K269/D269*D270))&lt;(4/6),((G269*J269/C269*C270)/(G269*K269/D269*D270))&gt;(6/4))),COUNTIF($E$2:E270,1),0)</f>
        <v>0</v>
      </c>
      <c r="G270" s="21">
        <f t="shared" si="52"/>
        <v>22485.304854070091</v>
      </c>
      <c r="H270" s="12">
        <f t="shared" si="53"/>
        <v>4.3501846435871965</v>
      </c>
      <c r="I270" s="12">
        <f t="shared" si="54"/>
        <v>71.65890361877463</v>
      </c>
      <c r="J270" s="15">
        <f>IF(OR((ROW(F270)-MATCH(MAX($F$2:F270),$F$2:F270,0))=1,(ROW(F270)-MATCH(MAX($F$2:F270),$F$2:F270,0))&gt;123),IF(OR(((G269*J269/C269*C270)/(G269*K269/D269*D270))&lt;(4/6),((G269*J269/C269*C270)/(G269*K269/D269*D270))&gt;(6/4)),50%,((G269*J269/C269*C270)/((G269*K269/D269*D270)+(G269*J269/C269*C270)))),((G269*J269/C269*C270)/((G269*K269/D269*D270)+(G269*J269/C269*C270))))</f>
        <v>0.53623980682050598</v>
      </c>
      <c r="K270" s="18">
        <f t="shared" si="48"/>
        <v>0.46376019317949402</v>
      </c>
      <c r="L270" s="20">
        <f t="shared" si="49"/>
        <v>1.1562868368328443</v>
      </c>
      <c r="M270" s="51">
        <f>IF(AND((B270-$B$2)&gt;123,OR(((U269*R269/C269*C270)/(U269*S269/D269*D270))&lt;(4/6),((U269*R269/C269*C270)/(U269*S269/D269*D270))&gt;(6/4))),1,0)</f>
        <v>0</v>
      </c>
      <c r="N270" s="51">
        <f>IF(AND((B270-$B$2)&gt;123,OR(((U269*R269/C269*C270)/(U269*S269/D269*D270))&lt;(4/6),((U269*R269/C269*C270)/(U269*S269/D269*D270))&gt;(6/4))),COUNTIF($M$2:M270,1),0)</f>
        <v>0</v>
      </c>
      <c r="O270" s="51">
        <f>IF(OR((ROW(N270)-MATCH(MAX($N$2:N270),$N$2:N270,0))=1,(ROW(N270)-MATCH(MAX($N$2:N270),$N$2:N270,0))&gt;123),IF(OR(((U269*R269/C269*C270)/(U269*S269/D269*D270))&lt;(4/6),((U269*R269/C269*C270)/(U269*S269/D269*D270))&gt;(6/4)),1,0),0)</f>
        <v>0</v>
      </c>
      <c r="P270" s="47">
        <f>IF(O270=1,U269/2/C270,P269)</f>
        <v>4.3501846435871965</v>
      </c>
      <c r="Q270" s="47">
        <f>IF(O270=1,U269/2/D270,Q269)</f>
        <v>71.65890361877463</v>
      </c>
      <c r="R270" s="41">
        <f>P270*C270/U269</f>
        <v>0.53758706968270775</v>
      </c>
      <c r="S270" s="41">
        <f>Q270*D270/U269</f>
        <v>0.46492535637195281</v>
      </c>
      <c r="T270" s="41">
        <f t="shared" si="55"/>
        <v>1.1562868368328434</v>
      </c>
      <c r="U270" s="42">
        <f>P270*C270+Q270*D270</f>
        <v>22485.304854070084</v>
      </c>
      <c r="V270" s="25">
        <f>B270</f>
        <v>41313</v>
      </c>
      <c r="W270">
        <f>C270/C$2</f>
        <v>1.2057515531246723</v>
      </c>
      <c r="X270">
        <f>D270/D$2</f>
        <v>1.042778932282336</v>
      </c>
      <c r="Y270">
        <f t="shared" si="56"/>
        <v>1.1242652427035043</v>
      </c>
      <c r="AA270" s="15">
        <f t="shared" si="57"/>
        <v>4.2954921789795097E-3</v>
      </c>
      <c r="AB270" s="15">
        <f t="shared" si="58"/>
        <v>4.5856705701008416E-4</v>
      </c>
      <c r="AC270" s="15">
        <f t="shared" si="59"/>
        <v>2.5124260546607324E-3</v>
      </c>
    </row>
    <row r="271" spans="1:29" x14ac:dyDescent="0.4">
      <c r="A271" s="43">
        <f t="shared" si="50"/>
        <v>2013</v>
      </c>
      <c r="B271" s="53">
        <v>41323</v>
      </c>
      <c r="C271" s="45">
        <v>2737.471</v>
      </c>
      <c r="D271" s="45">
        <f>VLOOKUP(B271,'H11001.CSI  中证全债'!$A$2:$B$2792,2,0)</f>
        <v>145.6952</v>
      </c>
      <c r="E271" s="14">
        <f t="shared" si="51"/>
        <v>0</v>
      </c>
      <c r="F271" s="14">
        <f>IF(AND((B271-$B$2)&gt;123,OR(((G270*J270/C270*C271)/(G270*K270/D270*D271))&lt;(4/6),((G270*J270/C270*C271)/(G270*K270/D270*D271))&gt;(6/4))),COUNTIF($E$2:E271,1),0)</f>
        <v>0</v>
      </c>
      <c r="G271" s="21">
        <f t="shared" si="52"/>
        <v>22348.86260098339</v>
      </c>
      <c r="H271" s="12">
        <f t="shared" si="53"/>
        <v>4.3501846435871965</v>
      </c>
      <c r="I271" s="12">
        <f t="shared" si="54"/>
        <v>71.65890361877463</v>
      </c>
      <c r="J271" s="15">
        <f>IF(OR((ROW(F271)-MATCH(MAX($F$2:F271),$F$2:F271,0))=1,(ROW(F271)-MATCH(MAX($F$2:F271),$F$2:F271,0))&gt;123),IF(OR(((G270*J270/C270*C271)/(G270*K270/D270*D271))&lt;(4/6),((G270*J270/C270*C271)/(G270*K270/D270*D271))&gt;(6/4)),50%,((G270*J270/C270*C271)/((G270*K270/D270*D271)+(G270*J270/C270*C271)))),((G270*J270/C270*C271)/((G270*K270/D270*D271)+(G270*J270/C270*C271))))</f>
        <v>0.53284610134662069</v>
      </c>
      <c r="K271" s="18">
        <f t="shared" si="48"/>
        <v>0.46715389865337931</v>
      </c>
      <c r="L271" s="20">
        <f t="shared" si="49"/>
        <v>1.1406221865697923</v>
      </c>
      <c r="M271" s="51">
        <f>IF(AND((B271-$B$2)&gt;123,OR(((U270*R270/C270*C271)/(U270*S270/D270*D271))&lt;(4/6),((U270*R270/C270*C271)/(U270*S270/D270*D271))&gt;(6/4))),1,0)</f>
        <v>0</v>
      </c>
      <c r="N271" s="51">
        <f>IF(AND((B271-$B$2)&gt;123,OR(((U270*R270/C270*C271)/(U270*S270/D270*D271))&lt;(4/6),((U270*R270/C270*C271)/(U270*S270/D270*D271))&gt;(6/4))),COUNTIF($M$2:M271,1),0)</f>
        <v>0</v>
      </c>
      <c r="O271" s="51">
        <f>IF(OR((ROW(N271)-MATCH(MAX($N$2:N271),$N$2:N271,0))=1,(ROW(N271)-MATCH(MAX($N$2:N271),$N$2:N271,0))&gt;123),IF(OR(((U270*R270/C270*C271)/(U270*S270/D270*D271))&lt;(4/6),((U270*R270/C270*C271)/(U270*S270/D270*D271))&gt;(6/4)),1,0),0)</f>
        <v>0</v>
      </c>
      <c r="P271" s="47">
        <f>IF(O271=1,U270/2/C271,P270)</f>
        <v>4.3501846435871965</v>
      </c>
      <c r="Q271" s="47">
        <f>IF(O271=1,U270/2/D271,Q270)</f>
        <v>71.65890361877463</v>
      </c>
      <c r="R271" s="41">
        <f>P271*C271/U270</f>
        <v>0.52961275747656666</v>
      </c>
      <c r="S271" s="41">
        <f>Q271*D271/U270</f>
        <v>0.46431917922732879</v>
      </c>
      <c r="T271" s="41">
        <f t="shared" si="55"/>
        <v>1.1406221865697914</v>
      </c>
      <c r="U271" s="42">
        <f>P271*C271+Q271*D271</f>
        <v>22348.862600983379</v>
      </c>
      <c r="V271" s="25">
        <f>B271</f>
        <v>41323</v>
      </c>
      <c r="W271">
        <f>C271/C$2</f>
        <v>1.1908504306465286</v>
      </c>
      <c r="X271">
        <f>D271/D$2</f>
        <v>1.0440358294518093</v>
      </c>
      <c r="Y271">
        <f t="shared" si="56"/>
        <v>1.117443130049169</v>
      </c>
      <c r="AA271" s="15">
        <f t="shared" si="57"/>
        <v>-1.2358368885802218E-2</v>
      </c>
      <c r="AB271" s="15">
        <f t="shared" si="58"/>
        <v>1.2053342569189329E-3</v>
      </c>
      <c r="AC271" s="15">
        <f t="shared" si="59"/>
        <v>-6.0680632961046532E-3</v>
      </c>
    </row>
    <row r="272" spans="1:29" x14ac:dyDescent="0.4">
      <c r="A272" s="43">
        <f t="shared" si="50"/>
        <v>2013</v>
      </c>
      <c r="B272" s="53">
        <v>41324</v>
      </c>
      <c r="C272" s="45">
        <v>2685.6060000000002</v>
      </c>
      <c r="D272" s="45">
        <f>VLOOKUP(B272,'H11001.CSI  中证全债'!$A$2:$B$2792,2,0)</f>
        <v>145.71350000000001</v>
      </c>
      <c r="E272" s="14">
        <f t="shared" si="51"/>
        <v>0</v>
      </c>
      <c r="F272" s="14">
        <f>IF(AND((B272-$B$2)&gt;123,OR(((G271*J271/C271*C272)/(G271*K271/D271*D272))&lt;(4/6),((G271*J271/C271*C272)/(G271*K271/D271*D272))&gt;(6/4))),COUNTIF($E$2:E272,1),0)</f>
        <v>0</v>
      </c>
      <c r="G272" s="21">
        <f t="shared" si="52"/>
        <v>22124.551632379967</v>
      </c>
      <c r="H272" s="12">
        <f t="shared" si="53"/>
        <v>4.3501846435871965</v>
      </c>
      <c r="I272" s="12">
        <f t="shared" si="54"/>
        <v>71.65890361877463</v>
      </c>
      <c r="J272" s="15">
        <f>IF(OR((ROW(F272)-MATCH(MAX($F$2:F272),$F$2:F272,0))=1,(ROW(F272)-MATCH(MAX($F$2:F272),$F$2:F272,0))&gt;123),IF(OR(((G271*J271/C271*C272)/(G271*K271/D271*D272))&lt;(4/6),((G271*J271/C271*C272)/(G271*K271/D271*D272))&gt;(6/4)),50%,((G271*J271/C271*C272)/((G271*K271/D271*D272)+(G271*J271/C271*C272)))),((G271*J271/C271*C272)/((G271*K271/D271*D272)+(G271*J271/C271*C272))))</f>
        <v>0.52805056455143651</v>
      </c>
      <c r="K272" s="18">
        <f t="shared" si="48"/>
        <v>0.47194943544856349</v>
      </c>
      <c r="L272" s="20">
        <f t="shared" si="49"/>
        <v>1.1188710588233923</v>
      </c>
      <c r="M272" s="51">
        <f>IF(AND((B272-$B$2)&gt;123,OR(((U271*R271/C271*C272)/(U271*S271/D271*D272))&lt;(4/6),((U271*R271/C271*C272)/(U271*S271/D271*D272))&gt;(6/4))),1,0)</f>
        <v>0</v>
      </c>
      <c r="N272" s="51">
        <f>IF(AND((B272-$B$2)&gt;123,OR(((U271*R271/C271*C272)/(U271*S271/D271*D272))&lt;(4/6),((U271*R271/C271*C272)/(U271*S271/D271*D272))&gt;(6/4))),COUNTIF($M$2:M272,1),0)</f>
        <v>0</v>
      </c>
      <c r="O272" s="51">
        <f>IF(OR((ROW(N272)-MATCH(MAX($N$2:N272),$N$2:N272,0))=1,(ROW(N272)-MATCH(MAX($N$2:N272),$N$2:N272,0))&gt;123),IF(OR(((U271*R271/C271*C272)/(U271*S271/D271*D272))&lt;(4/6),((U271*R271/C271*C272)/(U271*S271/D271*D272))&gt;(6/4)),1,0),0)</f>
        <v>0</v>
      </c>
      <c r="P272" s="47">
        <f>IF(O272=1,U271/2/C272,P271)</f>
        <v>4.3501846435871965</v>
      </c>
      <c r="Q272" s="47">
        <f>IF(O272=1,U271/2/D272,Q271)</f>
        <v>71.65890361877463</v>
      </c>
      <c r="R272" s="41">
        <f>P272*C272/U271</f>
        <v>0.52275062890276913</v>
      </c>
      <c r="S272" s="41">
        <f>Q272*D272/U271</f>
        <v>0.46721257537262195</v>
      </c>
      <c r="T272" s="41">
        <f t="shared" si="55"/>
        <v>1.1188710588233914</v>
      </c>
      <c r="U272" s="42">
        <f>P272*C272+Q272*D272</f>
        <v>22124.551632379957</v>
      </c>
      <c r="V272" s="25">
        <f>B272</f>
        <v>41324</v>
      </c>
      <c r="W272">
        <f>C272/C$2</f>
        <v>1.1682881979925639</v>
      </c>
      <c r="X272">
        <f>D272/D$2</f>
        <v>1.0441669652454317</v>
      </c>
      <c r="Y272">
        <f t="shared" si="56"/>
        <v>1.1062275816189979</v>
      </c>
      <c r="AA272" s="15">
        <f t="shared" si="57"/>
        <v>-1.8946319431328962E-2</v>
      </c>
      <c r="AB272" s="15">
        <f t="shared" si="58"/>
        <v>1.2560468704547745E-4</v>
      </c>
      <c r="AC272" s="15">
        <f t="shared" si="59"/>
        <v>-1.0036795724608805E-2</v>
      </c>
    </row>
    <row r="273" spans="1:29" x14ac:dyDescent="0.4">
      <c r="A273" s="43">
        <f t="shared" si="50"/>
        <v>2013</v>
      </c>
      <c r="B273" s="53">
        <v>41325</v>
      </c>
      <c r="C273" s="45">
        <v>2702.6350000000002</v>
      </c>
      <c r="D273" s="45">
        <f>VLOOKUP(B273,'H11001.CSI  中证全债'!$A$2:$B$2792,2,0)</f>
        <v>145.7944</v>
      </c>
      <c r="E273" s="14">
        <f t="shared" si="51"/>
        <v>0</v>
      </c>
      <c r="F273" s="14">
        <f>IF(AND((B273-$B$2)&gt;123,OR(((G272*J272/C272*C273)/(G272*K272/D272*D273))&lt;(4/6),((G272*J272/C272*C273)/(G272*K272/D272*D273))&gt;(6/4))),COUNTIF($E$2:E273,1),0)</f>
        <v>0</v>
      </c>
      <c r="G273" s="21">
        <f t="shared" si="52"/>
        <v>22204.428131978369</v>
      </c>
      <c r="H273" s="12">
        <f t="shared" si="53"/>
        <v>4.3501846435871965</v>
      </c>
      <c r="I273" s="12">
        <f t="shared" si="54"/>
        <v>71.65890361877463</v>
      </c>
      <c r="J273" s="15">
        <f>IF(OR((ROW(F273)-MATCH(MAX($F$2:F273),$F$2:F273,0))=1,(ROW(F273)-MATCH(MAX($F$2:F273),$F$2:F273,0))&gt;123),IF(OR(((G272*J272/C272*C273)/(G272*K272/D272*D273))&lt;(4/6),((G272*J272/C272*C273)/(G272*K272/D272*D273))&gt;(6/4)),50%,((G272*J272/C272*C273)/((G272*K272/D272*D273)+(G272*J272/C272*C273)))),((G272*J272/C272*C273)/((G272*K272/D272*D273)+(G272*J272/C272*C273))))</f>
        <v>0.52948723580451751</v>
      </c>
      <c r="K273" s="18">
        <f t="shared" si="48"/>
        <v>0.47051276419548249</v>
      </c>
      <c r="L273" s="20">
        <f t="shared" si="49"/>
        <v>1.1253408538445795</v>
      </c>
      <c r="M273" s="51">
        <f>IF(AND((B273-$B$2)&gt;123,OR(((U272*R272/C272*C273)/(U272*S272/D272*D273))&lt;(4/6),((U272*R272/C272*C273)/(U272*S272/D272*D273))&gt;(6/4))),1,0)</f>
        <v>0</v>
      </c>
      <c r="N273" s="51">
        <f>IF(AND((B273-$B$2)&gt;123,OR(((U272*R272/C272*C273)/(U272*S272/D272*D273))&lt;(4/6),((U272*R272/C272*C273)/(U272*S272/D272*D273))&gt;(6/4))),COUNTIF($M$2:M273,1),0)</f>
        <v>0</v>
      </c>
      <c r="O273" s="51">
        <f>IF(OR((ROW(N273)-MATCH(MAX($N$2:N273),$N$2:N273,0))=1,(ROW(N273)-MATCH(MAX($N$2:N273),$N$2:N273,0))&gt;123),IF(OR(((U272*R272/C272*C273)/(U272*S272/D272*D273))&lt;(4/6),((U272*R272/C272*C273)/(U272*S272/D272*D273))&gt;(6/4)),1,0),0)</f>
        <v>0</v>
      </c>
      <c r="P273" s="47">
        <f>IF(O273=1,U272/2/C273,P272)</f>
        <v>4.3501846435871965</v>
      </c>
      <c r="Q273" s="47">
        <f>IF(O273=1,U272/2/D273,Q272)</f>
        <v>71.65890361877463</v>
      </c>
      <c r="R273" s="41">
        <f>P273*C273/U272</f>
        <v>0.53139884909643142</v>
      </c>
      <c r="S273" s="41">
        <f>Q273*D273/U272</f>
        <v>0.47221146133722725</v>
      </c>
      <c r="T273" s="41">
        <f t="shared" si="55"/>
        <v>1.1253408538445784</v>
      </c>
      <c r="U273" s="42">
        <f>P273*C273+Q273*D273</f>
        <v>22204.428131978359</v>
      </c>
      <c r="V273" s="25">
        <f>B273</f>
        <v>41325</v>
      </c>
      <c r="W273">
        <f>C273/C$2</f>
        <v>1.1756961274221285</v>
      </c>
      <c r="X273">
        <f>D273/D$2</f>
        <v>1.0447466857757075</v>
      </c>
      <c r="Y273">
        <f t="shared" si="56"/>
        <v>1.110221406598918</v>
      </c>
      <c r="AA273" s="15">
        <f t="shared" si="57"/>
        <v>6.3408407636860176E-3</v>
      </c>
      <c r="AB273" s="15">
        <f t="shared" si="58"/>
        <v>5.5519907215173525E-4</v>
      </c>
      <c r="AC273" s="15">
        <f t="shared" si="59"/>
        <v>3.61031043365867E-3</v>
      </c>
    </row>
    <row r="274" spans="1:29" x14ac:dyDescent="0.4">
      <c r="A274" s="43">
        <f t="shared" si="50"/>
        <v>2013</v>
      </c>
      <c r="B274" s="53">
        <v>41326</v>
      </c>
      <c r="C274" s="45">
        <v>2610.549</v>
      </c>
      <c r="D274" s="45">
        <f>VLOOKUP(B274,'H11001.CSI  中证全债'!$A$2:$B$2792,2,0)</f>
        <v>145.9006</v>
      </c>
      <c r="E274" s="14">
        <f t="shared" si="51"/>
        <v>0</v>
      </c>
      <c r="F274" s="14">
        <f>IF(AND((B274-$B$2)&gt;123,OR(((G273*J273/C273*C274)/(G273*K273/D273*D274))&lt;(4/6),((G273*J273/C273*C274)/(G273*K273/D273*D274))&gt;(6/4))),COUNTIF($E$2:E274,1),0)</f>
        <v>0</v>
      </c>
      <c r="G274" s="21">
        <f t="shared" si="52"/>
        <v>21811.44720445331</v>
      </c>
      <c r="H274" s="12">
        <f t="shared" si="53"/>
        <v>4.3501846435871965</v>
      </c>
      <c r="I274" s="12">
        <f t="shared" si="54"/>
        <v>71.65890361877463</v>
      </c>
      <c r="J274" s="15">
        <f>IF(OR((ROW(F274)-MATCH(MAX($F$2:F274),$F$2:F274,0))=1,(ROW(F274)-MATCH(MAX($F$2:F274),$F$2:F274,0))&gt;123),IF(OR(((G273*J273/C273*C274)/(G273*K273/D273*D274))&lt;(4/6),((G273*J273/C273*C274)/(G273*K273/D273*D274))&gt;(6/4)),50%,((G273*J273/C273*C274)/((G273*K273/D273*D274)+(G273*J273/C273*C274)))),((G273*J273/C273*C274)/((G273*K273/D273*D274)+(G273*J273/C273*C274))))</f>
        <v>0.52066101183846503</v>
      </c>
      <c r="K274" s="18">
        <f t="shared" si="48"/>
        <v>0.47933898816153497</v>
      </c>
      <c r="L274" s="20">
        <f t="shared" si="49"/>
        <v>1.0862062646633799</v>
      </c>
      <c r="M274" s="51">
        <f>IF(AND((B274-$B$2)&gt;123,OR(((U273*R273/C273*C274)/(U273*S273/D273*D274))&lt;(4/6),((U273*R273/C273*C274)/(U273*S273/D273*D274))&gt;(6/4))),1,0)</f>
        <v>0</v>
      </c>
      <c r="N274" s="51">
        <f>IF(AND((B274-$B$2)&gt;123,OR(((U273*R273/C273*C274)/(U273*S273/D273*D274))&lt;(4/6),((U273*R273/C273*C274)/(U273*S273/D273*D274))&gt;(6/4))),COUNTIF($M$2:M274,1),0)</f>
        <v>0</v>
      </c>
      <c r="O274" s="51">
        <f>IF(OR((ROW(N274)-MATCH(MAX($N$2:N274),$N$2:N274,0))=1,(ROW(N274)-MATCH(MAX($N$2:N274),$N$2:N274,0))&gt;123),IF(OR(((U273*R273/C273*C274)/(U273*S273/D273*D274))&lt;(4/6),((U273*R273/C273*C274)/(U273*S273/D273*D274))&gt;(6/4)),1,0),0)</f>
        <v>0</v>
      </c>
      <c r="P274" s="47">
        <f>IF(O274=1,U273/2/C274,P273)</f>
        <v>4.3501846435871965</v>
      </c>
      <c r="Q274" s="47">
        <f>IF(O274=1,U273/2/D274,Q273)</f>
        <v>71.65890361877463</v>
      </c>
      <c r="R274" s="41">
        <f>P274*C274/U273</f>
        <v>0.51144619008569292</v>
      </c>
      <c r="S274" s="41">
        <f>Q274*D274/U273</f>
        <v>0.47085549653333353</v>
      </c>
      <c r="T274" s="41">
        <f t="shared" si="55"/>
        <v>1.0862062646633792</v>
      </c>
      <c r="U274" s="42">
        <f>P274*C274+Q274*D274</f>
        <v>21811.447204453303</v>
      </c>
      <c r="V274" s="25">
        <f>B274</f>
        <v>41326</v>
      </c>
      <c r="W274">
        <f>C274/C$2</f>
        <v>1.1356370171131913</v>
      </c>
      <c r="X274">
        <f>D274/D$2</f>
        <v>1.0455077033321389</v>
      </c>
      <c r="Y274">
        <f t="shared" si="56"/>
        <v>1.0905723602226651</v>
      </c>
      <c r="AA274" s="15">
        <f t="shared" si="57"/>
        <v>-3.4072673520471719E-2</v>
      </c>
      <c r="AB274" s="15">
        <f t="shared" si="58"/>
        <v>7.2842303956810461E-4</v>
      </c>
      <c r="AC274" s="15">
        <f t="shared" si="59"/>
        <v>-1.7698313380973496E-2</v>
      </c>
    </row>
    <row r="275" spans="1:29" x14ac:dyDescent="0.4">
      <c r="A275" s="43">
        <f t="shared" si="50"/>
        <v>2013</v>
      </c>
      <c r="B275" s="53">
        <v>41327</v>
      </c>
      <c r="C275" s="45">
        <v>2596.6039999999998</v>
      </c>
      <c r="D275" s="45">
        <f>VLOOKUP(B275,'H11001.CSI  中证全债'!$A$2:$B$2792,2,0)</f>
        <v>145.8991</v>
      </c>
      <c r="E275" s="14">
        <f t="shared" si="51"/>
        <v>0</v>
      </c>
      <c r="F275" s="14">
        <f>IF(AND((B275-$B$2)&gt;123,OR(((G274*J274/C274*C275)/(G274*K274/D274*D275))&lt;(4/6),((G274*J274/C274*C275)/(G274*K274/D274*D275))&gt;(6/4))),COUNTIF($E$2:E275,1),0)</f>
        <v>0</v>
      </c>
      <c r="G275" s="21">
        <f t="shared" si="52"/>
        <v>21750.676391243062</v>
      </c>
      <c r="H275" s="12">
        <f t="shared" si="53"/>
        <v>4.3501846435871965</v>
      </c>
      <c r="I275" s="12">
        <f t="shared" si="54"/>
        <v>71.65890361877463</v>
      </c>
      <c r="J275" s="15">
        <f>IF(OR((ROW(F275)-MATCH(MAX($F$2:F275),$F$2:F275,0))=1,(ROW(F275)-MATCH(MAX($F$2:F275),$F$2:F275,0))&gt;123),IF(OR(((G274*J274/C274*C275)/(G274*K274/D274*D275))&lt;(4/6),((G274*J274/C274*C275)/(G274*K274/D274*D275))&gt;(6/4)),50%,((G274*J274/C274*C275)/((G274*K274/D274*D275)+(G274*J274/C274*C275)))),((G274*J274/C274*C275)/((G274*K274/D274*D275)+(G274*J274/C274*C275))))</f>
        <v>0.51932669325285019</v>
      </c>
      <c r="K275" s="18">
        <f t="shared" si="48"/>
        <v>0.48067330674714981</v>
      </c>
      <c r="L275" s="20">
        <f t="shared" si="49"/>
        <v>1.0804150885084063</v>
      </c>
      <c r="M275" s="51">
        <f>IF(AND((B275-$B$2)&gt;123,OR(((U274*R274/C274*C275)/(U274*S274/D274*D275))&lt;(4/6),((U274*R274/C274*C275)/(U274*S274/D274*D275))&gt;(6/4))),1,0)</f>
        <v>0</v>
      </c>
      <c r="N275" s="51">
        <f>IF(AND((B275-$B$2)&gt;123,OR(((U274*R274/C274*C275)/(U274*S274/D274*D275))&lt;(4/6),((U274*R274/C274*C275)/(U274*S274/D274*D275))&gt;(6/4))),COUNTIF($M$2:M275,1),0)</f>
        <v>0</v>
      </c>
      <c r="O275" s="51">
        <f>IF(OR((ROW(N275)-MATCH(MAX($N$2:N275),$N$2:N275,0))=1,(ROW(N275)-MATCH(MAX($N$2:N275),$N$2:N275,0))&gt;123),IF(OR(((U274*R274/C274*C275)/(U274*S274/D274*D275))&lt;(4/6),((U274*R274/C274*C275)/(U274*S274/D274*D275))&gt;(6/4)),1,0),0)</f>
        <v>0</v>
      </c>
      <c r="P275" s="47">
        <f>IF(O275=1,U274/2/C275,P274)</f>
        <v>4.3501846435871965</v>
      </c>
      <c r="Q275" s="47">
        <f>IF(O275=1,U274/2/D275,Q274)</f>
        <v>71.65890361877463</v>
      </c>
      <c r="R275" s="41">
        <f>P275*C275/U274</f>
        <v>0.51787975095805716</v>
      </c>
      <c r="S275" s="41">
        <f>Q275*D275/U274</f>
        <v>0.47933406009076468</v>
      </c>
      <c r="T275" s="41">
        <f t="shared" si="55"/>
        <v>1.0804150885084061</v>
      </c>
      <c r="U275" s="42">
        <f>P275*C275+Q275*D275</f>
        <v>21750.676391243047</v>
      </c>
      <c r="V275" s="25">
        <f>B275</f>
        <v>41327</v>
      </c>
      <c r="W275">
        <f>C275/C$2</f>
        <v>1.1295706846277089</v>
      </c>
      <c r="X275">
        <f>D275/D$2</f>
        <v>1.0454969544965962</v>
      </c>
      <c r="Y275">
        <f t="shared" si="56"/>
        <v>1.0875338195621524</v>
      </c>
      <c r="AA275" s="15">
        <f t="shared" si="57"/>
        <v>-5.3417882598641997E-3</v>
      </c>
      <c r="AB275" s="15">
        <f t="shared" si="58"/>
        <v>-1.0280972113863029E-5</v>
      </c>
      <c r="AC275" s="15">
        <f t="shared" si="59"/>
        <v>-2.7861889511782145E-3</v>
      </c>
    </row>
    <row r="276" spans="1:29" x14ac:dyDescent="0.4">
      <c r="A276" s="43">
        <f t="shared" si="50"/>
        <v>2013</v>
      </c>
      <c r="B276" s="53">
        <v>41330</v>
      </c>
      <c r="C276" s="45">
        <v>2604.96</v>
      </c>
      <c r="D276" s="45">
        <f>VLOOKUP(B276,'H11001.CSI  中证全债'!$A$2:$B$2792,2,0)</f>
        <v>145.90020000000001</v>
      </c>
      <c r="E276" s="14">
        <f t="shared" si="51"/>
        <v>0</v>
      </c>
      <c r="F276" s="14">
        <f>IF(AND((B276-$B$2)&gt;123,OR(((G275*J275/C275*C276)/(G275*K275/D275*D276))&lt;(4/6),((G275*J275/C275*C276)/(G275*K275/D275*D276))&gt;(6/4))),COUNTIF($E$2:E276,1),0)</f>
        <v>0</v>
      </c>
      <c r="G276" s="21">
        <f t="shared" si="52"/>
        <v>21787.10535891886</v>
      </c>
      <c r="H276" s="12">
        <f t="shared" si="53"/>
        <v>4.3501846435871965</v>
      </c>
      <c r="I276" s="12">
        <f t="shared" si="54"/>
        <v>71.65890361877463</v>
      </c>
      <c r="J276" s="15">
        <f>IF(OR((ROW(F276)-MATCH(MAX($F$2:F276),$F$2:F276,0))=1,(ROW(F276)-MATCH(MAX($F$2:F276),$F$2:F276,0))&gt;123),IF(OR(((G275*J275/C275*C276)/(G275*K275/D275*D276))&lt;(4/6),((G275*J275/C275*C276)/(G275*K275/D275*D276))&gt;(6/4)),50%,((G275*J275/C275*C276)/((G275*K275/D275*D276)+(G275*J275/C275*C276)))),((G275*J275/C275*C276)/((G275*K275/D275*D276)+(G275*J275/C275*C276))))</f>
        <v>0.52012678152859693</v>
      </c>
      <c r="K276" s="18">
        <f t="shared" si="48"/>
        <v>0.47987321847140307</v>
      </c>
      <c r="L276" s="20">
        <f t="shared" si="49"/>
        <v>1.0838837457639714</v>
      </c>
      <c r="M276" s="51">
        <f>IF(AND((B276-$B$2)&gt;123,OR(((U275*R275/C275*C276)/(U275*S275/D275*D276))&lt;(4/6),((U275*R275/C275*C276)/(U275*S275/D275*D276))&gt;(6/4))),1,0)</f>
        <v>0</v>
      </c>
      <c r="N276" s="51">
        <f>IF(AND((B276-$B$2)&gt;123,OR(((U275*R275/C275*C276)/(U275*S275/D275*D276))&lt;(4/6),((U275*R275/C275*C276)/(U275*S275/D275*D276))&gt;(6/4))),COUNTIF($M$2:M276,1),0)</f>
        <v>0</v>
      </c>
      <c r="O276" s="51">
        <f>IF(OR((ROW(N276)-MATCH(MAX($N$2:N276),$N$2:N276,0))=1,(ROW(N276)-MATCH(MAX($N$2:N276),$N$2:N276,0))&gt;123),IF(OR(((U275*R275/C275*C276)/(U275*S275/D275*D276))&lt;(4/6),((U275*R275/C275*C276)/(U275*S275/D275*D276))&gt;(6/4)),1,0),0)</f>
        <v>0</v>
      </c>
      <c r="P276" s="47">
        <f>IF(O276=1,U275/2/C276,P275)</f>
        <v>4.3501846435871965</v>
      </c>
      <c r="Q276" s="47">
        <f>IF(O276=1,U275/2/D276,Q275)</f>
        <v>71.65890361877463</v>
      </c>
      <c r="R276" s="41">
        <f>P276*C276/U275</f>
        <v>0.52099791221762914</v>
      </c>
      <c r="S276" s="41">
        <f>Q276*D276/U275</f>
        <v>0.48067693076290757</v>
      </c>
      <c r="T276" s="41">
        <f t="shared" si="55"/>
        <v>1.083883745763971</v>
      </c>
      <c r="U276" s="42">
        <f>P276*C276+Q276*D276</f>
        <v>21787.105358918845</v>
      </c>
      <c r="V276" s="25">
        <f>B276</f>
        <v>41330</v>
      </c>
      <c r="W276">
        <f>C276/C$2</f>
        <v>1.1332056989158905</v>
      </c>
      <c r="X276">
        <f>D276/D$2</f>
        <v>1.0455048369759943</v>
      </c>
      <c r="Y276">
        <f t="shared" si="56"/>
        <v>1.0893552679459422</v>
      </c>
      <c r="AA276" s="15">
        <f t="shared" si="57"/>
        <v>3.2180494214752997E-3</v>
      </c>
      <c r="AB276" s="15">
        <f t="shared" si="58"/>
        <v>7.539457063110433E-6</v>
      </c>
      <c r="AC276" s="15">
        <f t="shared" si="59"/>
        <v>1.6748429805364395E-3</v>
      </c>
    </row>
    <row r="277" spans="1:29" x14ac:dyDescent="0.4">
      <c r="A277" s="43">
        <f t="shared" si="50"/>
        <v>2013</v>
      </c>
      <c r="B277" s="53">
        <v>41331</v>
      </c>
      <c r="C277" s="45">
        <v>2567.5949999999998</v>
      </c>
      <c r="D277" s="45">
        <f>VLOOKUP(B277,'H11001.CSI  中证全债'!$A$2:$B$2792,2,0)</f>
        <v>145.89779999999999</v>
      </c>
      <c r="E277" s="14">
        <f t="shared" si="51"/>
        <v>0</v>
      </c>
      <c r="F277" s="14">
        <f>IF(AND((B277-$B$2)&gt;123,OR(((G276*J276/C276*C277)/(G276*K276/D276*D277))&lt;(4/6),((G276*J276/C276*C277)/(G276*K276/D276*D277))&gt;(6/4))),COUNTIF($E$2:E277,1),0)</f>
        <v>0</v>
      </c>
      <c r="G277" s="21">
        <f t="shared" si="52"/>
        <v>21624.388728342536</v>
      </c>
      <c r="H277" s="12">
        <f t="shared" si="53"/>
        <v>4.3501846435871965</v>
      </c>
      <c r="I277" s="12">
        <f t="shared" si="54"/>
        <v>71.65890361877463</v>
      </c>
      <c r="J277" s="15">
        <f>IF(OR((ROW(F277)-MATCH(MAX($F$2:F277),$F$2:F277,0))=1,(ROW(F277)-MATCH(MAX($F$2:F277),$F$2:F277,0))&gt;123),IF(OR(((G276*J276/C276*C277)/(G276*K276/D276*D277))&lt;(4/6),((G276*J276/C276*C277)/(G276*K276/D276*D277))&gt;(6/4)),50%,((G276*J276/C276*C277)/((G276*K276/D276*D277)+(G276*J276/C276*C277)))),((G276*J276/C276*C277)/((G276*K276/D276*D277)+(G276*J276/C276*C277))))</f>
        <v>0.51652384168028209</v>
      </c>
      <c r="K277" s="18">
        <f t="shared" si="48"/>
        <v>0.48347615831971791</v>
      </c>
      <c r="L277" s="20">
        <f t="shared" si="49"/>
        <v>1.0683543185984987</v>
      </c>
      <c r="M277" s="51">
        <f>IF(AND((B277-$B$2)&gt;123,OR(((U276*R276/C276*C277)/(U276*S276/D276*D277))&lt;(4/6),((U276*R276/C276*C277)/(U276*S276/D276*D277))&gt;(6/4))),1,0)</f>
        <v>0</v>
      </c>
      <c r="N277" s="51">
        <f>IF(AND((B277-$B$2)&gt;123,OR(((U276*R276/C276*C277)/(U276*S276/D276*D277))&lt;(4/6),((U276*R276/C276*C277)/(U276*S276/D276*D277))&gt;(6/4))),COUNTIF($M$2:M277,1),0)</f>
        <v>0</v>
      </c>
      <c r="O277" s="51">
        <f>IF(OR((ROW(N277)-MATCH(MAX($N$2:N277),$N$2:N277,0))=1,(ROW(N277)-MATCH(MAX($N$2:N277),$N$2:N277,0))&gt;123),IF(OR(((U276*R276/C276*C277)/(U276*S276/D276*D277))&lt;(4/6),((U276*R276/C276*C277)/(U276*S276/D276*D277))&gt;(6/4)),1,0),0)</f>
        <v>0</v>
      </c>
      <c r="P277" s="47">
        <f>IF(O277=1,U276/2/C277,P276)</f>
        <v>4.3501846435871965</v>
      </c>
      <c r="Q277" s="47">
        <f>IF(O277=1,U276/2/D277,Q276)</f>
        <v>71.65890361877463</v>
      </c>
      <c r="R277" s="41">
        <f>P277*C277/U276</f>
        <v>0.51266619204092101</v>
      </c>
      <c r="S277" s="41">
        <f>Q277*D277/U276</f>
        <v>0.4798653247486781</v>
      </c>
      <c r="T277" s="41">
        <f t="shared" si="55"/>
        <v>1.0683543185984981</v>
      </c>
      <c r="U277" s="42">
        <f>P277*C277+Q277*D277</f>
        <v>21624.388728342521</v>
      </c>
      <c r="V277" s="25">
        <f>B277</f>
        <v>41331</v>
      </c>
      <c r="W277">
        <f>C277/C$2</f>
        <v>1.1169512339951269</v>
      </c>
      <c r="X277">
        <f>D277/D$2</f>
        <v>1.0454876388391257</v>
      </c>
      <c r="Y277">
        <f t="shared" si="56"/>
        <v>1.0812194364171261</v>
      </c>
      <c r="AA277" s="15">
        <f t="shared" si="57"/>
        <v>-1.4343790307720705E-2</v>
      </c>
      <c r="AB277" s="15">
        <f t="shared" si="58"/>
        <v>-1.6449600480417104E-5</v>
      </c>
      <c r="AC277" s="15">
        <f t="shared" si="59"/>
        <v>-7.4684832104008336E-3</v>
      </c>
    </row>
    <row r="278" spans="1:29" x14ac:dyDescent="0.4">
      <c r="A278" s="43">
        <f t="shared" si="50"/>
        <v>2013</v>
      </c>
      <c r="B278" s="53">
        <v>41332</v>
      </c>
      <c r="C278" s="45">
        <v>2594.6770000000001</v>
      </c>
      <c r="D278" s="45">
        <f>VLOOKUP(B278,'H11001.CSI  中证全债'!$A$2:$B$2792,2,0)</f>
        <v>145.86240000000001</v>
      </c>
      <c r="E278" s="14">
        <f t="shared" si="51"/>
        <v>0</v>
      </c>
      <c r="F278" s="14">
        <f>IF(AND((B278-$B$2)&gt;123,OR(((G277*J277/C277*C278)/(G277*K277/D277*D278))&lt;(4/6),((G277*J277/C277*C278)/(G277*K277/D277*D278))&gt;(6/4))),COUNTIF($E$2:E278,1),0)</f>
        <v>0</v>
      </c>
      <c r="G278" s="21">
        <f t="shared" si="52"/>
        <v>21739.663703672064</v>
      </c>
      <c r="H278" s="12">
        <f t="shared" si="53"/>
        <v>4.3501846435871965</v>
      </c>
      <c r="I278" s="12">
        <f t="shared" si="54"/>
        <v>71.65890361877463</v>
      </c>
      <c r="J278" s="15">
        <f>IF(OR((ROW(F278)-MATCH(MAX($F$2:F278),$F$2:F278,0))=1,(ROW(F278)-MATCH(MAX($F$2:F278),$F$2:F278,0))&gt;123),IF(OR(((G277*J277/C277*C278)/(G277*K277/D277*D278))&lt;(4/6),((G277*J277/C277*C278)/(G277*K277/D277*D278))&gt;(6/4)),50%,((G277*J277/C277*C278)/((G277*K277/D277*D278)+(G277*J277/C277*C278)))),((G277*J277/C277*C278)/((G277*K277/D277*D278)+(G277*J277/C277*C278))))</f>
        <v>0.51920416959174742</v>
      </c>
      <c r="K278" s="18">
        <f t="shared" si="48"/>
        <v>0.48079583040825258</v>
      </c>
      <c r="L278" s="20">
        <f t="shared" si="49"/>
        <v>1.079884925688481</v>
      </c>
      <c r="M278" s="51">
        <f>IF(AND((B278-$B$2)&gt;123,OR(((U277*R277/C277*C278)/(U277*S277/D277*D278))&lt;(4/6),((U277*R277/C277*C278)/(U277*S277/D277*D278))&gt;(6/4))),1,0)</f>
        <v>0</v>
      </c>
      <c r="N278" s="51">
        <f>IF(AND((B278-$B$2)&gt;123,OR(((U277*R277/C277*C278)/(U277*S277/D277*D278))&lt;(4/6),((U277*R277/C277*C278)/(U277*S277/D277*D278))&gt;(6/4))),COUNTIF($M$2:M278,1),0)</f>
        <v>0</v>
      </c>
      <c r="O278" s="51">
        <f>IF(OR((ROW(N278)-MATCH(MAX($N$2:N278),$N$2:N278,0))=1,(ROW(N278)-MATCH(MAX($N$2:N278),$N$2:N278,0))&gt;123),IF(OR(((U277*R277/C277*C278)/(U277*S277/D277*D278))&lt;(4/6),((U277*R277/C277*C278)/(U277*S277/D277*D278))&gt;(6/4)),1,0),0)</f>
        <v>0</v>
      </c>
      <c r="P278" s="47">
        <f>IF(O278=1,U277/2/C278,P277)</f>
        <v>4.3501846435871965</v>
      </c>
      <c r="Q278" s="47">
        <f>IF(O278=1,U277/2/D278,Q277)</f>
        <v>71.65890361877463</v>
      </c>
      <c r="R278" s="41">
        <f>P278*C278/U277</f>
        <v>0.52197193558932353</v>
      </c>
      <c r="S278" s="41">
        <f>Q278*D278/U277</f>
        <v>0.48335884979275945</v>
      </c>
      <c r="T278" s="41">
        <f t="shared" si="55"/>
        <v>1.0798849256884806</v>
      </c>
      <c r="U278" s="42">
        <f>P278*C278+Q278*D278</f>
        <v>21739.663703672049</v>
      </c>
      <c r="V278" s="25">
        <f>B278</f>
        <v>41332</v>
      </c>
      <c r="W278">
        <f>C278/C$2</f>
        <v>1.1287324040468898</v>
      </c>
      <c r="X278">
        <f>D278/D$2</f>
        <v>1.0452339663203152</v>
      </c>
      <c r="Y278">
        <f t="shared" si="56"/>
        <v>1.0869831851836025</v>
      </c>
      <c r="AA278" s="15">
        <f t="shared" si="57"/>
        <v>1.0547613622865049E-2</v>
      </c>
      <c r="AB278" s="15">
        <f t="shared" si="58"/>
        <v>-2.4263559834347692E-4</v>
      </c>
      <c r="AC278" s="15">
        <f t="shared" si="59"/>
        <v>5.3307853820829809E-3</v>
      </c>
    </row>
    <row r="279" spans="1:29" x14ac:dyDescent="0.4">
      <c r="A279" s="43">
        <f t="shared" si="50"/>
        <v>2013</v>
      </c>
      <c r="B279" s="53">
        <v>41333</v>
      </c>
      <c r="C279" s="45">
        <v>2673.3270000000002</v>
      </c>
      <c r="D279" s="45">
        <f>VLOOKUP(B279,'H11001.CSI  中证全债'!$A$2:$B$2792,2,0)</f>
        <v>145.89449999999999</v>
      </c>
      <c r="E279" s="14">
        <f t="shared" si="51"/>
        <v>0</v>
      </c>
      <c r="F279" s="14">
        <f>IF(AND((B279-$B$2)&gt;123,OR(((G278*J278/C278*C279)/(G278*K278/D278*D279))&lt;(4/6),((G278*J278/C278*C279)/(G278*K278/D278*D279))&gt;(6/4))),COUNTIF($E$2:E279,1),0)</f>
        <v>0</v>
      </c>
      <c r="G279" s="21">
        <f t="shared" si="52"/>
        <v>22084.105976696359</v>
      </c>
      <c r="H279" s="12">
        <f t="shared" si="53"/>
        <v>4.3501846435871965</v>
      </c>
      <c r="I279" s="12">
        <f t="shared" si="54"/>
        <v>71.65890361877463</v>
      </c>
      <c r="J279" s="15">
        <f>IF(OR((ROW(F279)-MATCH(MAX($F$2:F279),$F$2:F279,0))=1,(ROW(F279)-MATCH(MAX($F$2:F279),$F$2:F279,0))&gt;123),IF(OR(((G278*J278/C278*C279)/(G278*K278/D278*D279))&lt;(4/6),((G278*J278/C278*C279)/(G278*K278/D278*D279))&gt;(6/4)),50%,((G278*J278/C278*C279)/((G278*K278/D278*D279)+(G278*J278/C278*C279)))),((G278*J278/C278*C279)/((G278*K278/D278*D279)+(G278*J278/C278*C279))))</f>
        <v>0.52659890669600617</v>
      </c>
      <c r="K279" s="18">
        <f t="shared" si="48"/>
        <v>0.47340109330399383</v>
      </c>
      <c r="L279" s="20">
        <f t="shared" si="49"/>
        <v>1.1123736597664582</v>
      </c>
      <c r="M279" s="51">
        <f>IF(AND((B279-$B$2)&gt;123,OR(((U278*R278/C278*C279)/(U278*S278/D278*D279))&lt;(4/6),((U278*R278/C278*C279)/(U278*S278/D278*D279))&gt;(6/4))),1,0)</f>
        <v>0</v>
      </c>
      <c r="N279" s="51">
        <f>IF(AND((B279-$B$2)&gt;123,OR(((U278*R278/C278*C279)/(U278*S278/D278*D279))&lt;(4/6),((U278*R278/C278*C279)/(U278*S278/D278*D279))&gt;(6/4))),COUNTIF($M$2:M279,1),0)</f>
        <v>0</v>
      </c>
      <c r="O279" s="51">
        <f>IF(OR((ROW(N279)-MATCH(MAX($N$2:N279),$N$2:N279,0))=1,(ROW(N279)-MATCH(MAX($N$2:N279),$N$2:N279,0))&gt;123),IF(OR(((U278*R278/C278*C279)/(U278*S278/D278*D279))&lt;(4/6),((U278*R278/C278*C279)/(U278*S278/D278*D279))&gt;(6/4)),1,0),0)</f>
        <v>0</v>
      </c>
      <c r="P279" s="47">
        <f>IF(O279=1,U278/2/C279,P278)</f>
        <v>4.3501846435871965</v>
      </c>
      <c r="Q279" s="47">
        <f>IF(O279=1,U278/2/D279,Q278)</f>
        <v>71.65890361877463</v>
      </c>
      <c r="R279" s="41">
        <f>P279*C279/U278</f>
        <v>0.53494231655123048</v>
      </c>
      <c r="S279" s="41">
        <f>Q279*D279/U278</f>
        <v>0.48090163934980373</v>
      </c>
      <c r="T279" s="41">
        <f t="shared" si="55"/>
        <v>1.112373659766458</v>
      </c>
      <c r="U279" s="42">
        <f>P279*C279+Q279*D279</f>
        <v>22084.105976696344</v>
      </c>
      <c r="V279" s="25">
        <f>B279</f>
        <v>41333</v>
      </c>
      <c r="W279">
        <f>C279/C$2</f>
        <v>1.1629466062687031</v>
      </c>
      <c r="X279">
        <f>D279/D$2</f>
        <v>1.0454639914009314</v>
      </c>
      <c r="Y279">
        <f t="shared" si="56"/>
        <v>1.1042052988348172</v>
      </c>
      <c r="AA279" s="15">
        <f t="shared" si="57"/>
        <v>3.0312058109737805E-2</v>
      </c>
      <c r="AB279" s="15">
        <f t="shared" si="58"/>
        <v>2.2007042253524567E-4</v>
      </c>
      <c r="AC279" s="15">
        <f t="shared" si="59"/>
        <v>1.5843955901034157E-2</v>
      </c>
    </row>
    <row r="280" spans="1:29" x14ac:dyDescent="0.4">
      <c r="A280" s="43">
        <f t="shared" si="50"/>
        <v>2013</v>
      </c>
      <c r="B280" s="53">
        <v>41334</v>
      </c>
      <c r="C280" s="45">
        <v>2668.8359999999998</v>
      </c>
      <c r="D280" s="45">
        <f>VLOOKUP(B280,'H11001.CSI  中证全债'!$A$2:$B$2792,2,0)</f>
        <v>145.8913</v>
      </c>
      <c r="E280" s="14">
        <f t="shared" si="51"/>
        <v>0</v>
      </c>
      <c r="F280" s="14">
        <f>IF(AND((B280-$B$2)&gt;123,OR(((G279*J279/C279*C280)/(G279*K279/D279*D280))&lt;(4/6),((G279*J279/C279*C280)/(G279*K279/D279*D280))&gt;(6/4))),COUNTIF($E$2:E280,1),0)</f>
        <v>0</v>
      </c>
      <c r="G280" s="21">
        <f t="shared" si="52"/>
        <v>22064.339988970427</v>
      </c>
      <c r="H280" s="12">
        <f t="shared" si="53"/>
        <v>4.3501846435871965</v>
      </c>
      <c r="I280" s="12">
        <f t="shared" si="54"/>
        <v>71.65890361877463</v>
      </c>
      <c r="J280" s="15">
        <f>IF(OR((ROW(F280)-MATCH(MAX($F$2:F280),$F$2:F280,0))=1,(ROW(F280)-MATCH(MAX($F$2:F280),$F$2:F280,0))&gt;123),IF(OR(((G279*J279/C279*C280)/(G279*K279/D279*D280))&lt;(4/6),((G279*J279/C279*C280)/(G279*K279/D279*D280))&gt;(6/4)),50%,((G279*J279/C279*C280)/((G279*K279/D279*D280)+(G279*J279/C279*C280)))),((G279*J279/C279*C280)/((G279*K279/D279*D280)+(G279*J279/C279*C280))))</f>
        <v>0.52618521058215584</v>
      </c>
      <c r="K280" s="18">
        <f t="shared" si="48"/>
        <v>0.47381478941784416</v>
      </c>
      <c r="L280" s="20">
        <f t="shared" si="49"/>
        <v>1.1105293087804562</v>
      </c>
      <c r="M280" s="51">
        <f>IF(AND((B280-$B$2)&gt;123,OR(((U279*R279/C279*C280)/(U279*S279/D279*D280))&lt;(4/6),((U279*R279/C279*C280)/(U279*S279/D279*D280))&gt;(6/4))),1,0)</f>
        <v>0</v>
      </c>
      <c r="N280" s="51">
        <f>IF(AND((B280-$B$2)&gt;123,OR(((U279*R279/C279*C280)/(U279*S279/D279*D280))&lt;(4/6),((U279*R279/C279*C280)/(U279*S279/D279*D280))&gt;(6/4))),COUNTIF($M$2:M280,1),0)</f>
        <v>0</v>
      </c>
      <c r="O280" s="51">
        <f>IF(OR((ROW(N280)-MATCH(MAX($N$2:N280),$N$2:N280,0))=1,(ROW(N280)-MATCH(MAX($N$2:N280),$N$2:N280,0))&gt;123),IF(OR(((U279*R279/C279*C280)/(U279*S279/D279*D280))&lt;(4/6),((U279*R279/C279*C280)/(U279*S279/D279*D280))&gt;(6/4)),1,0),0)</f>
        <v>0</v>
      </c>
      <c r="P280" s="47">
        <f>IF(O280=1,U279/2/C280,P279)</f>
        <v>4.3501846435871965</v>
      </c>
      <c r="Q280" s="47">
        <f>IF(O280=1,U279/2/D280,Q279)</f>
        <v>71.65890361877463</v>
      </c>
      <c r="R280" s="41">
        <f>P280*C280/U279</f>
        <v>0.5257142578333821</v>
      </c>
      <c r="S280" s="41">
        <f>Q280*D280/U279</f>
        <v>0.47339070988653414</v>
      </c>
      <c r="T280" s="41">
        <f t="shared" si="55"/>
        <v>1.110529308780456</v>
      </c>
      <c r="U280" s="42">
        <f>P280*C280+Q280*D280</f>
        <v>22064.339988970412</v>
      </c>
      <c r="V280" s="25">
        <f>B280</f>
        <v>41334</v>
      </c>
      <c r="W280">
        <f>C280/C$2</f>
        <v>1.160992938345268</v>
      </c>
      <c r="X280">
        <f>D280/D$2</f>
        <v>1.0454410605517734</v>
      </c>
      <c r="Y280">
        <f t="shared" si="56"/>
        <v>1.1032169994485206</v>
      </c>
      <c r="AA280" s="15">
        <f t="shared" si="57"/>
        <v>-1.6799291669145067E-3</v>
      </c>
      <c r="AB280" s="15">
        <f t="shared" si="58"/>
        <v>-2.1933657540107454E-5</v>
      </c>
      <c r="AC280" s="15">
        <f t="shared" si="59"/>
        <v>-8.9503228008369629E-4</v>
      </c>
    </row>
    <row r="281" spans="1:29" x14ac:dyDescent="0.4">
      <c r="A281" s="43">
        <f t="shared" si="50"/>
        <v>2013</v>
      </c>
      <c r="B281" s="53">
        <v>41337</v>
      </c>
      <c r="C281" s="45">
        <v>2545.7150000000001</v>
      </c>
      <c r="D281" s="45">
        <f>VLOOKUP(B281,'H11001.CSI  中证全债'!$A$2:$B$2792,2,0)</f>
        <v>145.9958</v>
      </c>
      <c r="E281" s="14">
        <f t="shared" si="51"/>
        <v>0</v>
      </c>
      <c r="F281" s="14">
        <f>IF(AND((B281-$B$2)&gt;123,OR(((G280*J280/C280*C281)/(G280*K280/D280*D281))&lt;(4/6),((G280*J280/C280*C281)/(G280*K280/D280*D281))&gt;(6/4))),COUNTIF($E$2:E281,1),0)</f>
        <v>0</v>
      </c>
      <c r="G281" s="21">
        <f t="shared" si="52"/>
        <v>21536.229260895492</v>
      </c>
      <c r="H281" s="12">
        <f t="shared" si="53"/>
        <v>4.3501846435871965</v>
      </c>
      <c r="I281" s="12">
        <f t="shared" si="54"/>
        <v>71.65890361877463</v>
      </c>
      <c r="J281" s="15">
        <f>IF(OR((ROW(F281)-MATCH(MAX($F$2:F281),$F$2:F281,0))=1,(ROW(F281)-MATCH(MAX($F$2:F281),$F$2:F281,0))&gt;123),IF(OR(((G280*J280/C280*C281)/(G280*K280/D280*D281))&lt;(4/6),((G280*J280/C280*C281)/(G280*K280/D280*D281))&gt;(6/4)),50%,((G280*J280/C280*C281)/((G280*K280/D280*D281)+(G280*J280/C280*C281)))),((G280*J280/C280*C281)/((G280*K280/D280*D281)+(G280*J280/C280*C281))))</f>
        <v>0.51421862972353538</v>
      </c>
      <c r="K281" s="18">
        <f t="shared" si="48"/>
        <v>0.48578137027646462</v>
      </c>
      <c r="L281" s="20">
        <f t="shared" si="49"/>
        <v>1.0585392137020131</v>
      </c>
      <c r="M281" s="51">
        <f>IF(AND((B281-$B$2)&gt;123,OR(((U280*R280/C280*C281)/(U280*S280/D280*D281))&lt;(4/6),((U280*R280/C280*C281)/(U280*S280/D280*D281))&gt;(6/4))),1,0)</f>
        <v>0</v>
      </c>
      <c r="N281" s="51">
        <f>IF(AND((B281-$B$2)&gt;123,OR(((U280*R280/C280*C281)/(U280*S280/D280*D281))&lt;(4/6),((U280*R280/C280*C281)/(U280*S280/D280*D281))&gt;(6/4))),COUNTIF($M$2:M281,1),0)</f>
        <v>0</v>
      </c>
      <c r="O281" s="51">
        <f>IF(OR((ROW(N281)-MATCH(MAX($N$2:N281),$N$2:N281,0))=1,(ROW(N281)-MATCH(MAX($N$2:N281),$N$2:N281,0))&gt;123),IF(OR(((U280*R280/C280*C281)/(U280*S280/D280*D281))&lt;(4/6),((U280*R280/C280*C281)/(U280*S280/D280*D281))&gt;(6/4)),1,0),0)</f>
        <v>0</v>
      </c>
      <c r="P281" s="47">
        <f>IF(O281=1,U280/2/C281,P280)</f>
        <v>4.3501846435871965</v>
      </c>
      <c r="Q281" s="47">
        <f>IF(O281=1,U280/2/D281,Q280)</f>
        <v>71.65890361877463</v>
      </c>
      <c r="R281" s="41">
        <f>P281*C281/U280</f>
        <v>0.50191078933181099</v>
      </c>
      <c r="S281" s="41">
        <f>Q281*D281/U280</f>
        <v>0.47415417665679654</v>
      </c>
      <c r="T281" s="41">
        <f t="shared" si="55"/>
        <v>1.0585392137020135</v>
      </c>
      <c r="U281" s="42">
        <f>P281*C281+Q281*D281</f>
        <v>21536.229260895478</v>
      </c>
      <c r="V281" s="25">
        <f>B281</f>
        <v>41337</v>
      </c>
      <c r="W281">
        <f>C281/C$2</f>
        <v>1.1074330299949582</v>
      </c>
      <c r="X281">
        <f>D281/D$2</f>
        <v>1.0461898960945897</v>
      </c>
      <c r="Y281">
        <f t="shared" si="56"/>
        <v>1.0768114630447738</v>
      </c>
      <c r="AA281" s="15">
        <f t="shared" si="57"/>
        <v>-4.6132845929835908E-2</v>
      </c>
      <c r="AB281" s="15">
        <f t="shared" si="58"/>
        <v>7.162867148349239E-4</v>
      </c>
      <c r="AC281" s="15">
        <f t="shared" si="59"/>
        <v>-2.393503401139252E-2</v>
      </c>
    </row>
    <row r="282" spans="1:29" x14ac:dyDescent="0.4">
      <c r="A282" s="43">
        <f t="shared" si="50"/>
        <v>2013</v>
      </c>
      <c r="B282" s="53">
        <v>41338</v>
      </c>
      <c r="C282" s="45">
        <v>2622.8069999999998</v>
      </c>
      <c r="D282" s="45">
        <f>VLOOKUP(B282,'H11001.CSI  中证全债'!$A$2:$B$2792,2,0)</f>
        <v>146.04220000000001</v>
      </c>
      <c r="E282" s="14">
        <f t="shared" si="51"/>
        <v>0</v>
      </c>
      <c r="F282" s="14">
        <f>IF(AND((B282-$B$2)&gt;123,OR(((G281*J281/C281*C282)/(G281*K281/D281*D282))&lt;(4/6),((G281*J281/C281*C282)/(G281*K281/D281*D282))&gt;(6/4))),COUNTIF($E$2:E282,1),0)</f>
        <v>0</v>
      </c>
      <c r="G282" s="21">
        <f t="shared" si="52"/>
        <v>21874.918668566828</v>
      </c>
      <c r="H282" s="12">
        <f t="shared" si="53"/>
        <v>4.3501846435871965</v>
      </c>
      <c r="I282" s="12">
        <f t="shared" si="54"/>
        <v>71.65890361877463</v>
      </c>
      <c r="J282" s="15">
        <f>IF(OR((ROW(F282)-MATCH(MAX($F$2:F282),$F$2:F282,0))=1,(ROW(F282)-MATCH(MAX($F$2:F282),$F$2:F282,0))&gt;123),IF(OR(((G281*J281/C281*C282)/(G281*K281/D281*D282))&lt;(4/6),((G281*J281/C281*C282)/(G281*K281/D281*D282))&gt;(6/4)),50%,((G281*J281/C281*C282)/((G281*K281/D281*D282)+(G281*J281/C281*C282)))),((G281*J281/C281*C282)/((G281*K281/D281*D282)+(G281*J281/C281*C282))))</f>
        <v>0.52158798427388786</v>
      </c>
      <c r="K282" s="18">
        <f t="shared" si="48"/>
        <v>0.47841201572611214</v>
      </c>
      <c r="L282" s="20">
        <f t="shared" si="49"/>
        <v>1.090248503650656</v>
      </c>
      <c r="M282" s="51">
        <f>IF(AND((B282-$B$2)&gt;123,OR(((U281*R281/C281*C282)/(U281*S281/D281*D282))&lt;(4/6),((U281*R281/C281*C282)/(U281*S281/D281*D282))&gt;(6/4))),1,0)</f>
        <v>0</v>
      </c>
      <c r="N282" s="51">
        <f>IF(AND((B282-$B$2)&gt;123,OR(((U281*R281/C281*C282)/(U281*S281/D281*D282))&lt;(4/6),((U281*R281/C281*C282)/(U281*S281/D281*D282))&gt;(6/4))),COUNTIF($M$2:M282,1),0)</f>
        <v>0</v>
      </c>
      <c r="O282" s="51">
        <f>IF(OR((ROW(N282)-MATCH(MAX($N$2:N282),$N$2:N282,0))=1,(ROW(N282)-MATCH(MAX($N$2:N282),$N$2:N282,0))&gt;123),IF(OR(((U281*R281/C281*C282)/(U281*S281/D281*D282))&lt;(4/6),((U281*R281/C281*C282)/(U281*S281/D281*D282))&gt;(6/4)),1,0),0)</f>
        <v>0</v>
      </c>
      <c r="P282" s="47">
        <f>IF(O282=1,U281/2/C282,P281)</f>
        <v>4.3501846435871965</v>
      </c>
      <c r="Q282" s="47">
        <f>IF(O282=1,U281/2/D282,Q281)</f>
        <v>71.65890361877463</v>
      </c>
      <c r="R282" s="41">
        <f>P282*C282/U281</f>
        <v>0.52979073524306397</v>
      </c>
      <c r="S282" s="41">
        <f>Q282*D282/U281</f>
        <v>0.48593576003001115</v>
      </c>
      <c r="T282" s="41">
        <f t="shared" si="55"/>
        <v>1.0902485036506562</v>
      </c>
      <c r="U282" s="42">
        <f>P282*C282+Q282*D282</f>
        <v>21874.91866856681</v>
      </c>
      <c r="V282" s="25">
        <f>B282</f>
        <v>41338</v>
      </c>
      <c r="W282">
        <f>C282/C$2</f>
        <v>1.1409694734493003</v>
      </c>
      <c r="X282">
        <f>D282/D$2</f>
        <v>1.0465223934073808</v>
      </c>
      <c r="Y282">
        <f t="shared" si="56"/>
        <v>1.0937459334283406</v>
      </c>
      <c r="AA282" s="15">
        <f t="shared" si="57"/>
        <v>3.0283044252793268E-2</v>
      </c>
      <c r="AB282" s="15">
        <f t="shared" si="58"/>
        <v>3.1781736186942133E-4</v>
      </c>
      <c r="AC282" s="15">
        <f t="shared" si="59"/>
        <v>1.5726495273075125E-2</v>
      </c>
    </row>
    <row r="283" spans="1:29" x14ac:dyDescent="0.4">
      <c r="A283" s="43">
        <f t="shared" si="50"/>
        <v>2013</v>
      </c>
      <c r="B283" s="53">
        <v>41339</v>
      </c>
      <c r="C283" s="45">
        <v>2650.2020000000002</v>
      </c>
      <c r="D283" s="45">
        <f>VLOOKUP(B283,'H11001.CSI  中证全债'!$A$2:$B$2792,2,0)</f>
        <v>146.08260000000001</v>
      </c>
      <c r="E283" s="14">
        <f t="shared" si="51"/>
        <v>0</v>
      </c>
      <c r="F283" s="14">
        <f>IF(AND((B283-$B$2)&gt;123,OR(((G282*J282/C282*C283)/(G282*K282/D282*D283))&lt;(4/6),((G282*J282/C282*C283)/(G282*K282/D282*D283))&gt;(6/4))),COUNTIF($E$2:E283,1),0)</f>
        <v>0</v>
      </c>
      <c r="G283" s="21">
        <f t="shared" si="52"/>
        <v>21996.986996584099</v>
      </c>
      <c r="H283" s="12">
        <f t="shared" si="53"/>
        <v>4.3501846435871965</v>
      </c>
      <c r="I283" s="12">
        <f t="shared" si="54"/>
        <v>71.65890361877463</v>
      </c>
      <c r="J283" s="15">
        <f>IF(OR((ROW(F283)-MATCH(MAX($F$2:F283),$F$2:F283,0))=1,(ROW(F283)-MATCH(MAX($F$2:F283),$F$2:F283,0))&gt;123),IF(OR(((G282*J282/C282*C283)/(G282*K282/D282*D283))&lt;(4/6),((G282*J282/C282*C283)/(G282*K282/D282*D283))&gt;(6/4)),50%,((G282*J282/C282*C283)/((G282*K282/D282*D283)+(G282*J282/C282*C283)))),((G282*J282/C282*C283)/((G282*K282/D282*D283)+(G282*J282/C282*C283))))</f>
        <v>0.52411123598856491</v>
      </c>
      <c r="K283" s="18">
        <f t="shared" si="48"/>
        <v>0.47588876401143509</v>
      </c>
      <c r="L283" s="20">
        <f t="shared" si="49"/>
        <v>1.1013313942750937</v>
      </c>
      <c r="M283" s="51">
        <f>IF(AND((B283-$B$2)&gt;123,OR(((U282*R282/C282*C283)/(U282*S282/D282*D283))&lt;(4/6),((U282*R282/C282*C283)/(U282*S282/D282*D283))&gt;(6/4))),1,0)</f>
        <v>0</v>
      </c>
      <c r="N283" s="51">
        <f>IF(AND((B283-$B$2)&gt;123,OR(((U282*R282/C282*C283)/(U282*S282/D282*D283))&lt;(4/6),((U282*R282/C282*C283)/(U282*S282/D282*D283))&gt;(6/4))),COUNTIF($M$2:M283,1),0)</f>
        <v>0</v>
      </c>
      <c r="O283" s="51">
        <f>IF(OR((ROW(N283)-MATCH(MAX($N$2:N283),$N$2:N283,0))=1,(ROW(N283)-MATCH(MAX($N$2:N283),$N$2:N283,0))&gt;123),IF(OR(((U282*R282/C282*C283)/(U282*S282/D282*D283))&lt;(4/6),((U282*R282/C282*C283)/(U282*S282/D282*D283))&gt;(6/4)),1,0),0)</f>
        <v>0</v>
      </c>
      <c r="P283" s="47">
        <f>IF(O283=1,U282/2/C283,P282)</f>
        <v>4.3501846435871965</v>
      </c>
      <c r="Q283" s="47">
        <f>IF(O283=1,U282/2/D283,Q282)</f>
        <v>71.65890361877463</v>
      </c>
      <c r="R283" s="41">
        <f>P283*C283/U282</f>
        <v>0.52703592719503445</v>
      </c>
      <c r="S283" s="41">
        <f>Q283*D283/U282</f>
        <v>0.47854435997616684</v>
      </c>
      <c r="T283" s="41">
        <f t="shared" si="55"/>
        <v>1.1013313942750942</v>
      </c>
      <c r="U283" s="42">
        <f>P283*C283+Q283*D283</f>
        <v>21996.986996584084</v>
      </c>
      <c r="V283" s="25">
        <f>B283</f>
        <v>41339</v>
      </c>
      <c r="W283">
        <f>C283/C$2</f>
        <v>1.1528868042804077</v>
      </c>
      <c r="X283">
        <f>D283/D$2</f>
        <v>1.0468118953780008</v>
      </c>
      <c r="Y283">
        <f t="shared" si="56"/>
        <v>1.0998493498292041</v>
      </c>
      <c r="AA283" s="15">
        <f t="shared" si="57"/>
        <v>1.0444916457825748E-2</v>
      </c>
      <c r="AB283" s="15">
        <f t="shared" si="58"/>
        <v>2.7663237064357027E-4</v>
      </c>
      <c r="AC283" s="15">
        <f t="shared" si="59"/>
        <v>5.5802871712011815E-3</v>
      </c>
    </row>
    <row r="284" spans="1:29" x14ac:dyDescent="0.4">
      <c r="A284" s="43">
        <f t="shared" si="50"/>
        <v>2013</v>
      </c>
      <c r="B284" s="53">
        <v>41340</v>
      </c>
      <c r="C284" s="45">
        <v>2619.4789999999998</v>
      </c>
      <c r="D284" s="45">
        <f>VLOOKUP(B284,'H11001.CSI  中证全债'!$A$2:$B$2792,2,0)</f>
        <v>146.08179999999999</v>
      </c>
      <c r="E284" s="14">
        <f t="shared" si="51"/>
        <v>0</v>
      </c>
      <c r="F284" s="14">
        <f>IF(AND((B284-$B$2)&gt;123,OR(((G283*J283/C283*C284)/(G283*K283/D283*D284))&lt;(4/6),((G283*J283/C283*C284)/(G283*K283/D283*D284))&gt;(6/4))),COUNTIF($E$2:E284,1),0)</f>
        <v>0</v>
      </c>
      <c r="G284" s="21">
        <f t="shared" si="52"/>
        <v>21863.278946656272</v>
      </c>
      <c r="H284" s="12">
        <f t="shared" si="53"/>
        <v>4.3501846435871965</v>
      </c>
      <c r="I284" s="12">
        <f t="shared" si="54"/>
        <v>71.65890361877463</v>
      </c>
      <c r="J284" s="15">
        <f>IF(OR((ROW(F284)-MATCH(MAX($F$2:F284),$F$2:F284,0))=1,(ROW(F284)-MATCH(MAX($F$2:F284),$F$2:F284,0))&gt;123),IF(OR(((G283*J283/C283*C284)/(G283*K283/D283*D284))&lt;(4/6),((G283*J283/C283*C284)/(G283*K283/D283*D284))&gt;(6/4)),50%,((G283*J283/C283*C284)/((G283*K283/D283*D284)+(G283*J283/C283*C284)))),((G283*J283/C283*C284)/((G283*K283/D283*D284)+(G283*J283/C283*C284))))</f>
        <v>0.52120349137940791</v>
      </c>
      <c r="K284" s="18">
        <f t="shared" si="48"/>
        <v>0.47879650862059209</v>
      </c>
      <c r="L284" s="20">
        <f t="shared" si="49"/>
        <v>1.0885699498540411</v>
      </c>
      <c r="M284" s="51">
        <f>IF(AND((B284-$B$2)&gt;123,OR(((U283*R283/C283*C284)/(U283*S283/D283*D284))&lt;(4/6),((U283*R283/C283*C284)/(U283*S283/D283*D284))&gt;(6/4))),1,0)</f>
        <v>0</v>
      </c>
      <c r="N284" s="51">
        <f>IF(AND((B284-$B$2)&gt;123,OR(((U283*R283/C283*C284)/(U283*S283/D283*D284))&lt;(4/6),((U283*R283/C283*C284)/(U283*S283/D283*D284))&gt;(6/4))),COUNTIF($M$2:M284,1),0)</f>
        <v>0</v>
      </c>
      <c r="O284" s="51">
        <f>IF(OR((ROW(N284)-MATCH(MAX($N$2:N284),$N$2:N284,0))=1,(ROW(N284)-MATCH(MAX($N$2:N284),$N$2:N284,0))&gt;123),IF(OR(((U283*R283/C283*C284)/(U283*S283/D283*D284))&lt;(4/6),((U283*R283/C283*C284)/(U283*S283/D283*D284))&gt;(6/4)),1,0),0)</f>
        <v>0</v>
      </c>
      <c r="P284" s="47">
        <f>IF(O284=1,U283/2/C284,P283)</f>
        <v>4.3501846435871965</v>
      </c>
      <c r="Q284" s="47">
        <f>IF(O284=1,U283/2/D284,Q283)</f>
        <v>71.65890361877463</v>
      </c>
      <c r="R284" s="41">
        <f>P284*C284/U283</f>
        <v>0.51803537101552632</v>
      </c>
      <c r="S284" s="41">
        <f>Q284*D284/U283</f>
        <v>0.47588615787619903</v>
      </c>
      <c r="T284" s="41">
        <f t="shared" si="55"/>
        <v>1.0885699498540413</v>
      </c>
      <c r="U284" s="42">
        <f>P284*C284+Q284*D284</f>
        <v>21863.278946656254</v>
      </c>
      <c r="V284" s="25">
        <f>B284</f>
        <v>41340</v>
      </c>
      <c r="W284">
        <f>C284/C$2</f>
        <v>1.1395217319999147</v>
      </c>
      <c r="X284">
        <f>D284/D$2</f>
        <v>1.046806162665711</v>
      </c>
      <c r="Y284">
        <f t="shared" si="56"/>
        <v>1.0931639473328127</v>
      </c>
      <c r="AA284" s="15">
        <f t="shared" si="57"/>
        <v>-1.1592701235603964E-2</v>
      </c>
      <c r="AB284" s="15">
        <f t="shared" si="58"/>
        <v>-5.4763537891133751E-6</v>
      </c>
      <c r="AC284" s="15">
        <f t="shared" si="59"/>
        <v>-6.0784711082745302E-3</v>
      </c>
    </row>
    <row r="285" spans="1:29" x14ac:dyDescent="0.4">
      <c r="A285" s="43">
        <f t="shared" si="50"/>
        <v>2013</v>
      </c>
      <c r="B285" s="53">
        <v>41341</v>
      </c>
      <c r="C285" s="45">
        <v>2606.9270000000001</v>
      </c>
      <c r="D285" s="45">
        <f>VLOOKUP(B285,'H11001.CSI  中证全债'!$A$2:$B$2792,2,0)</f>
        <v>146.1044</v>
      </c>
      <c r="E285" s="14">
        <f t="shared" si="51"/>
        <v>0</v>
      </c>
      <c r="F285" s="14">
        <f>IF(AND((B285-$B$2)&gt;123,OR(((G284*J284/C284*C285)/(G284*K284/D284*D285))&lt;(4/6),((G284*J284/C284*C285)/(G284*K284/D284*D285))&gt;(6/4))),COUNTIF($E$2:E285,1),0)</f>
        <v>0</v>
      </c>
      <c r="G285" s="21">
        <f t="shared" si="52"/>
        <v>21810.294920231754</v>
      </c>
      <c r="H285" s="12">
        <f t="shared" si="53"/>
        <v>4.3501846435871965</v>
      </c>
      <c r="I285" s="12">
        <f t="shared" si="54"/>
        <v>71.65890361877463</v>
      </c>
      <c r="J285" s="15">
        <f>IF(OR((ROW(F285)-MATCH(MAX($F$2:F285),$F$2:F285,0))=1,(ROW(F285)-MATCH(MAX($F$2:F285),$F$2:F285,0))&gt;123),IF(OR(((G284*J284/C284*C285)/(G284*K284/D284*D285))&lt;(4/6),((G284*J284/C284*C285)/(G284*K284/D284*D285))&gt;(6/4)),50%,((G284*J284/C284*C285)/((G284*K284/D284*D285)+(G284*J284/C284*C285)))),((G284*J284/C284*C285)/((G284*K284/D284*D285)+(G284*J284/C284*C285))))</f>
        <v>0.51996609141827888</v>
      </c>
      <c r="K285" s="18">
        <f t="shared" si="48"/>
        <v>0.48003390858172112</v>
      </c>
      <c r="L285" s="20">
        <f t="shared" si="49"/>
        <v>1.0831861710655795</v>
      </c>
      <c r="M285" s="51">
        <f>IF(AND((B285-$B$2)&gt;123,OR(((U284*R284/C284*C285)/(U284*S284/D284*D285))&lt;(4/6),((U284*R284/C284*C285)/(U284*S284/D284*D285))&gt;(6/4))),1,0)</f>
        <v>0</v>
      </c>
      <c r="N285" s="51">
        <f>IF(AND((B285-$B$2)&gt;123,OR(((U284*R284/C284*C285)/(U284*S284/D284*D285))&lt;(4/6),((U284*R284/C284*C285)/(U284*S284/D284*D285))&gt;(6/4))),COUNTIF($M$2:M285,1),0)</f>
        <v>0</v>
      </c>
      <c r="O285" s="51">
        <f>IF(OR((ROW(N285)-MATCH(MAX($N$2:N285),$N$2:N285,0))=1,(ROW(N285)-MATCH(MAX($N$2:N285),$N$2:N285,0))&gt;123),IF(OR(((U284*R284/C284*C285)/(U284*S284/D284*D285))&lt;(4/6),((U284*R284/C284*C285)/(U284*S284/D284*D285))&gt;(6/4)),1,0),0)</f>
        <v>0</v>
      </c>
      <c r="P285" s="47">
        <f>IF(O285=1,U284/2/C285,P284)</f>
        <v>4.3501846435871965</v>
      </c>
      <c r="Q285" s="47">
        <f>IF(O285=1,U284/2/D285,Q284)</f>
        <v>71.65890361877463</v>
      </c>
      <c r="R285" s="41">
        <f>P285*C285/U284</f>
        <v>0.51870599236384263</v>
      </c>
      <c r="S285" s="41">
        <f>Q285*D285/U284</f>
        <v>0.47887058219508827</v>
      </c>
      <c r="T285" s="41">
        <f t="shared" si="55"/>
        <v>1.0831861710655797</v>
      </c>
      <c r="U285" s="42">
        <f>P285*C285+Q285*D285</f>
        <v>21810.294920231736</v>
      </c>
      <c r="V285" s="25">
        <f>B285</f>
        <v>41341</v>
      </c>
      <c r="W285">
        <f>C285/C$2</f>
        <v>1.1340613802352841</v>
      </c>
      <c r="X285">
        <f>D285/D$2</f>
        <v>1.0469681117878895</v>
      </c>
      <c r="Y285">
        <f t="shared" si="56"/>
        <v>1.0905147460115867</v>
      </c>
      <c r="AA285" s="15">
        <f t="shared" si="57"/>
        <v>-4.7917925663842897E-3</v>
      </c>
      <c r="AB285" s="15">
        <f t="shared" si="58"/>
        <v>1.5470784177096242E-4</v>
      </c>
      <c r="AC285" s="15">
        <f t="shared" si="59"/>
        <v>-2.4234254410692158E-3</v>
      </c>
    </row>
    <row r="286" spans="1:29" x14ac:dyDescent="0.4">
      <c r="A286" s="43">
        <f t="shared" si="50"/>
        <v>2013</v>
      </c>
      <c r="B286" s="53">
        <v>41344</v>
      </c>
      <c r="C286" s="45">
        <v>2592.3719999999998</v>
      </c>
      <c r="D286" s="45">
        <f>VLOOKUP(B286,'H11001.CSI  中证全债'!$A$2:$B$2792,2,0)</f>
        <v>146.12100000000001</v>
      </c>
      <c r="E286" s="14">
        <f t="shared" si="51"/>
        <v>0</v>
      </c>
      <c r="F286" s="14">
        <f>IF(AND((B286-$B$2)&gt;123,OR(((G285*J285/C285*C286)/(G285*K285/D285*D286))&lt;(4/6),((G285*J285/C285*C286)/(G285*K285/D285*D286))&gt;(6/4))),COUNTIF($E$2:E286,1),0)</f>
        <v>0</v>
      </c>
      <c r="G286" s="21">
        <f t="shared" si="52"/>
        <v>21748.167520544412</v>
      </c>
      <c r="H286" s="12">
        <f t="shared" si="53"/>
        <v>4.3501846435871965</v>
      </c>
      <c r="I286" s="12">
        <f t="shared" si="54"/>
        <v>71.65890361877463</v>
      </c>
      <c r="J286" s="15">
        <f>IF(OR((ROW(F286)-MATCH(MAX($F$2:F286),$F$2:F286,0))=1,(ROW(F286)-MATCH(MAX($F$2:F286),$F$2:F286,0))&gt;123),IF(OR(((G285*J285/C285*C286)/(G285*K285/D285*D286))&lt;(4/6),((G285*J285/C285*C286)/(G285*K285/D285*D286))&gt;(6/4)),50%,((G285*J285/C285*C286)/((G285*K285/D285*D286)+(G285*J285/C285*C286)))),((G285*J285/C285*C286)/((G285*K285/D285*D286)+(G285*J285/C285*C286))))</f>
        <v>0.51854009558333281</v>
      </c>
      <c r="K286" s="18">
        <f t="shared" si="48"/>
        <v>0.48145990441666719</v>
      </c>
      <c r="L286" s="20">
        <f t="shared" si="49"/>
        <v>1.0770161561253822</v>
      </c>
      <c r="M286" s="51">
        <f>IF(AND((B286-$B$2)&gt;123,OR(((U285*R285/C285*C286)/(U285*S285/D285*D286))&lt;(4/6),((U285*R285/C285*C286)/(U285*S285/D285*D286))&gt;(6/4))),1,0)</f>
        <v>0</v>
      </c>
      <c r="N286" s="51">
        <f>IF(AND((B286-$B$2)&gt;123,OR(((U285*R285/C285*C286)/(U285*S285/D285*D286))&lt;(4/6),((U285*R285/C285*C286)/(U285*S285/D285*D286))&gt;(6/4))),COUNTIF($M$2:M286,1),0)</f>
        <v>0</v>
      </c>
      <c r="O286" s="51">
        <f>IF(OR((ROW(N286)-MATCH(MAX($N$2:N286),$N$2:N286,0))=1,(ROW(N286)-MATCH(MAX($N$2:N286),$N$2:N286,0))&gt;123),IF(OR(((U285*R285/C285*C286)/(U285*S285/D285*D286))&lt;(4/6),((U285*R285/C285*C286)/(U285*S285/D285*D286))&gt;(6/4)),1,0),0)</f>
        <v>0</v>
      </c>
      <c r="P286" s="47">
        <f>IF(O286=1,U285/2/C286,P285)</f>
        <v>4.3501846435871965</v>
      </c>
      <c r="Q286" s="47">
        <f>IF(O286=1,U285/2/D286,Q285)</f>
        <v>71.65890361877463</v>
      </c>
      <c r="R286" s="41">
        <f>P286*C286/U285</f>
        <v>0.51706301570476909</v>
      </c>
      <c r="S286" s="41">
        <f>Q286*D286/U285</f>
        <v>0.48008844877956897</v>
      </c>
      <c r="T286" s="41">
        <f t="shared" si="55"/>
        <v>1.0770161561253828</v>
      </c>
      <c r="U286" s="42">
        <f>P286*C286+Q286*D286</f>
        <v>21748.167520544397</v>
      </c>
      <c r="V286" s="25">
        <f>B286</f>
        <v>41344</v>
      </c>
      <c r="W286">
        <f>C286/C$2</f>
        <v>1.1277296864865427</v>
      </c>
      <c r="X286">
        <f>D286/D$2</f>
        <v>1.0470870655678968</v>
      </c>
      <c r="Y286">
        <f t="shared" si="56"/>
        <v>1.08740837602722</v>
      </c>
      <c r="AA286" s="15">
        <f t="shared" si="57"/>
        <v>-5.583201984559083E-3</v>
      </c>
      <c r="AB286" s="15">
        <f t="shared" si="58"/>
        <v>1.1361738592419179E-4</v>
      </c>
      <c r="AC286" s="15">
        <f t="shared" si="59"/>
        <v>-2.8485355156616654E-3</v>
      </c>
    </row>
    <row r="287" spans="1:29" x14ac:dyDescent="0.4">
      <c r="A287" s="43">
        <f t="shared" si="50"/>
        <v>2013</v>
      </c>
      <c r="B287" s="53">
        <v>41345</v>
      </c>
      <c r="C287" s="45">
        <v>2555.6149999999998</v>
      </c>
      <c r="D287" s="45">
        <f>VLOOKUP(B287,'H11001.CSI  中证全债'!$A$2:$B$2792,2,0)</f>
        <v>146.13579999999999</v>
      </c>
      <c r="E287" s="14">
        <f t="shared" si="51"/>
        <v>0</v>
      </c>
      <c r="F287" s="14">
        <f>IF(AND((B287-$B$2)&gt;123,OR(((G286*J286/C286*C287)/(G286*K286/D286*D287))&lt;(4/6),((G286*J286/C286*C287)/(G286*K286/D286*D287))&gt;(6/4))),COUNTIF($E$2:E287,1),0)</f>
        <v>0</v>
      </c>
      <c r="G287" s="21">
        <f t="shared" si="52"/>
        <v>21589.328335373633</v>
      </c>
      <c r="H287" s="12">
        <f t="shared" si="53"/>
        <v>4.3501846435871965</v>
      </c>
      <c r="I287" s="12">
        <f t="shared" si="54"/>
        <v>71.65890361877463</v>
      </c>
      <c r="J287" s="15">
        <f>IF(OR((ROW(F287)-MATCH(MAX($F$2:F287),$F$2:F287,0))=1,(ROW(F287)-MATCH(MAX($F$2:F287),$F$2:F287,0))&gt;123),IF(OR(((G286*J286/C286*C287)/(G286*K286/D286*D287))&lt;(4/6),((G286*J286/C286*C287)/(G286*K286/D286*D287))&gt;(6/4)),50%,((G286*J286/C286*C287)/((G286*K286/D286*D287)+(G286*J286/C286*C287)))),((G286*J286/C286*C287)/((G286*K286/D286*D287)+(G286*J286/C286*C287))))</f>
        <v>0.51494872629758892</v>
      </c>
      <c r="K287" s="18">
        <f t="shared" si="48"/>
        <v>0.48505127370241108</v>
      </c>
      <c r="L287" s="20">
        <f t="shared" si="49"/>
        <v>1.0616377158789208</v>
      </c>
      <c r="M287" s="51">
        <f>IF(AND((B287-$B$2)&gt;123,OR(((U286*R286/C286*C287)/(U286*S286/D286*D287))&lt;(4/6),((U286*R286/C286*C287)/(U286*S286/D286*D287))&gt;(6/4))),1,0)</f>
        <v>0</v>
      </c>
      <c r="N287" s="51">
        <f>IF(AND((B287-$B$2)&gt;123,OR(((U286*R286/C286*C287)/(U286*S286/D286*D287))&lt;(4/6),((U286*R286/C286*C287)/(U286*S286/D286*D287))&gt;(6/4))),COUNTIF($M$2:M287,1),0)</f>
        <v>0</v>
      </c>
      <c r="O287" s="51">
        <f>IF(OR((ROW(N287)-MATCH(MAX($N$2:N287),$N$2:N287,0))=1,(ROW(N287)-MATCH(MAX($N$2:N287),$N$2:N287,0))&gt;123),IF(OR(((U286*R286/C286*C287)/(U286*S286/D286*D287))&lt;(4/6),((U286*R286/C286*C287)/(U286*S286/D286*D287))&gt;(6/4)),1,0),0)</f>
        <v>0</v>
      </c>
      <c r="P287" s="47">
        <f>IF(O287=1,U286/2/C287,P286)</f>
        <v>4.3501846435871965</v>
      </c>
      <c r="Q287" s="47">
        <f>IF(O287=1,U286/2/D287,Q286)</f>
        <v>71.65890361877463</v>
      </c>
      <c r="R287" s="41">
        <f>P287*C287/U286</f>
        <v>0.51118776409180444</v>
      </c>
      <c r="S287" s="41">
        <f>Q287*D287/U286</f>
        <v>0.48150866952630461</v>
      </c>
      <c r="T287" s="41">
        <f t="shared" si="55"/>
        <v>1.0616377158789214</v>
      </c>
      <c r="U287" s="42">
        <f>P287*C287+Q287*D287</f>
        <v>21589.328335373619</v>
      </c>
      <c r="V287" s="25">
        <f>B287</f>
        <v>41345</v>
      </c>
      <c r="W287">
        <f>C287/C$2</f>
        <v>1.1117397127921094</v>
      </c>
      <c r="X287">
        <f>D287/D$2</f>
        <v>1.0471931207452525</v>
      </c>
      <c r="Y287">
        <f t="shared" si="56"/>
        <v>1.0794664167686809</v>
      </c>
      <c r="AA287" s="15">
        <f t="shared" si="57"/>
        <v>-1.4178906422380622E-2</v>
      </c>
      <c r="AB287" s="15">
        <f t="shared" si="58"/>
        <v>1.0128592057268015E-4</v>
      </c>
      <c r="AC287" s="15">
        <f t="shared" si="59"/>
        <v>-7.3035663818908914E-3</v>
      </c>
    </row>
    <row r="288" spans="1:29" x14ac:dyDescent="0.4">
      <c r="A288" s="43">
        <f t="shared" si="50"/>
        <v>2013</v>
      </c>
      <c r="B288" s="53">
        <v>41346</v>
      </c>
      <c r="C288" s="45">
        <v>2527.4859999999999</v>
      </c>
      <c r="D288" s="45">
        <f>VLOOKUP(B288,'H11001.CSI  中证全债'!$A$2:$B$2792,2,0)</f>
        <v>146.15539999999999</v>
      </c>
      <c r="E288" s="14">
        <f t="shared" si="51"/>
        <v>0</v>
      </c>
      <c r="F288" s="14">
        <f>IF(AND((B288-$B$2)&gt;123,OR(((G287*J287/C287*C288)/(G287*K287/D287*D288))&lt;(4/6),((G287*J287/C287*C288)/(G287*K287/D287*D288))&gt;(6/4))),COUNTIF($E$2:E288,1),0)</f>
        <v>0</v>
      </c>
      <c r="G288" s="21">
        <f t="shared" si="52"/>
        <v>21468.366506045099</v>
      </c>
      <c r="H288" s="12">
        <f t="shared" si="53"/>
        <v>4.3501846435871965</v>
      </c>
      <c r="I288" s="12">
        <f t="shared" si="54"/>
        <v>71.65890361877463</v>
      </c>
      <c r="J288" s="15">
        <f>IF(OR((ROW(F288)-MATCH(MAX($F$2:F288),$F$2:F288,0))=1,(ROW(F288)-MATCH(MAX($F$2:F288),$F$2:F288,0))&gt;123),IF(OR(((G287*J287/C287*C288)/(G287*K287/D287*D288))&lt;(4/6),((G287*J287/C287*C288)/(G287*K287/D287*D288))&gt;(6/4)),50%,((G287*J287/C287*C288)/((G287*K287/D287*D288)+(G287*J287/C287*C288)))),((G287*J287/C287*C288)/((G287*K287/D287*D288)+(G287*J287/C287*C288))))</f>
        <v>0.512150320378853</v>
      </c>
      <c r="K288" s="18">
        <f t="shared" si="48"/>
        <v>0.487849679621147</v>
      </c>
      <c r="L288" s="20">
        <f t="shared" si="49"/>
        <v>1.049811738682656</v>
      </c>
      <c r="M288" s="51">
        <f>IF(AND((B288-$B$2)&gt;123,OR(((U287*R287/C287*C288)/(U287*S287/D287*D288))&lt;(4/6),((U287*R287/C287*C288)/(U287*S287/D287*D288))&gt;(6/4))),1,0)</f>
        <v>0</v>
      </c>
      <c r="N288" s="51">
        <f>IF(AND((B288-$B$2)&gt;123,OR(((U287*R287/C287*C288)/(U287*S287/D287*D288))&lt;(4/6),((U287*R287/C287*C288)/(U287*S287/D287*D288))&gt;(6/4))),COUNTIF($M$2:M288,1),0)</f>
        <v>0</v>
      </c>
      <c r="O288" s="51">
        <f>IF(OR((ROW(N288)-MATCH(MAX($N$2:N288),$N$2:N288,0))=1,(ROW(N288)-MATCH(MAX($N$2:N288),$N$2:N288,0))&gt;123),IF(OR(((U287*R287/C287*C288)/(U287*S287/D287*D288))&lt;(4/6),((U287*R287/C287*C288)/(U287*S287/D287*D288))&gt;(6/4)),1,0),0)</f>
        <v>0</v>
      </c>
      <c r="P288" s="47">
        <f>IF(O288=1,U287/2/C288,P287)</f>
        <v>4.3501846435871965</v>
      </c>
      <c r="Q288" s="47">
        <f>IF(O288=1,U287/2/D288,Q287)</f>
        <v>71.65890361877463</v>
      </c>
      <c r="R288" s="41">
        <f>P288*C288/U287</f>
        <v>0.50928081750771848</v>
      </c>
      <c r="S288" s="41">
        <f>Q288*D288/U287</f>
        <v>0.48511632966381507</v>
      </c>
      <c r="T288" s="41">
        <f t="shared" si="55"/>
        <v>1.0498117386826564</v>
      </c>
      <c r="U288" s="42">
        <f>P288*C288+Q288*D288</f>
        <v>21468.36650604508</v>
      </c>
      <c r="V288" s="25">
        <f>B288</f>
        <v>41346</v>
      </c>
      <c r="W288">
        <f>C288/C$2</f>
        <v>1.099503078408163</v>
      </c>
      <c r="X288">
        <f>D288/D$2</f>
        <v>1.0473335721963453</v>
      </c>
      <c r="Y288">
        <f t="shared" si="56"/>
        <v>1.073418325302254</v>
      </c>
      <c r="AA288" s="15">
        <f t="shared" si="57"/>
        <v>-1.1006743973564048E-2</v>
      </c>
      <c r="AB288" s="15">
        <f t="shared" si="58"/>
        <v>1.3412182367344982E-4</v>
      </c>
      <c r="AC288" s="15">
        <f t="shared" si="59"/>
        <v>-5.6028528284663981E-3</v>
      </c>
    </row>
    <row r="289" spans="1:29" x14ac:dyDescent="0.4">
      <c r="A289" s="43">
        <f t="shared" si="50"/>
        <v>2013</v>
      </c>
      <c r="B289" s="53">
        <v>41347</v>
      </c>
      <c r="C289" s="45">
        <v>2534.2730000000001</v>
      </c>
      <c r="D289" s="45">
        <f>VLOOKUP(B289,'H11001.CSI  中证全债'!$A$2:$B$2792,2,0)</f>
        <v>146.17009999999999</v>
      </c>
      <c r="E289" s="14">
        <f t="shared" si="51"/>
        <v>0</v>
      </c>
      <c r="F289" s="14">
        <f>IF(AND((B289-$B$2)&gt;123,OR(((G288*J288/C288*C289)/(G288*K288/D288*D289))&lt;(4/6),((G288*J288/C288*C289)/(G288*K288/D288*D289))&gt;(6/4))),COUNTIF($E$2:E289,1),0)</f>
        <v>0</v>
      </c>
      <c r="G289" s="21">
        <f t="shared" si="52"/>
        <v>21498.944595104324</v>
      </c>
      <c r="H289" s="12">
        <f t="shared" si="53"/>
        <v>4.3501846435871965</v>
      </c>
      <c r="I289" s="12">
        <f t="shared" si="54"/>
        <v>71.65890361877463</v>
      </c>
      <c r="J289" s="15">
        <f>IF(OR((ROW(F289)-MATCH(MAX($F$2:F289),$F$2:F289,0))=1,(ROW(F289)-MATCH(MAX($F$2:F289),$F$2:F289,0))&gt;123),IF(OR(((G288*J288/C288*C289)/(G288*K288/D288*D289))&lt;(4/6),((G288*J288/C288*C289)/(G288*K288/D288*D289))&gt;(6/4)),50%,((G288*J288/C288*C289)/((G288*K288/D288*D289)+(G288*J288/C288*C289)))),((G288*J288/C288*C289)/((G288*K288/D288*D289)+(G288*J288/C288*C289))))</f>
        <v>0.51279519506125626</v>
      </c>
      <c r="K289" s="18">
        <f t="shared" si="48"/>
        <v>0.48720480493874374</v>
      </c>
      <c r="L289" s="20">
        <f t="shared" si="49"/>
        <v>1.0525249132666703</v>
      </c>
      <c r="M289" s="51">
        <f>IF(AND((B289-$B$2)&gt;123,OR(((U288*R288/C288*C289)/(U288*S288/D288*D289))&lt;(4/6),((U288*R288/C288*C289)/(U288*S288/D288*D289))&gt;(6/4))),1,0)</f>
        <v>0</v>
      </c>
      <c r="N289" s="51">
        <f>IF(AND((B289-$B$2)&gt;123,OR(((U288*R288/C288*C289)/(U288*S288/D288*D289))&lt;(4/6),((U288*R288/C288*C289)/(U288*S288/D288*D289))&gt;(6/4))),COUNTIF($M$2:M289,1),0)</f>
        <v>0</v>
      </c>
      <c r="O289" s="51">
        <f>IF(OR((ROW(N289)-MATCH(MAX($N$2:N289),$N$2:N289,0))=1,(ROW(N289)-MATCH(MAX($N$2:N289),$N$2:N289,0))&gt;123),IF(OR(((U288*R288/C288*C289)/(U288*S288/D288*D289))&lt;(4/6),((U288*R288/C288*C289)/(U288*S288/D288*D289))&gt;(6/4)),1,0),0)</f>
        <v>0</v>
      </c>
      <c r="P289" s="47">
        <f>IF(O289=1,U288/2/C289,P288)</f>
        <v>4.3501846435871965</v>
      </c>
      <c r="Q289" s="47">
        <f>IF(O289=1,U288/2/D289,Q288)</f>
        <v>71.65890361877463</v>
      </c>
      <c r="R289" s="41">
        <f>P289*C289/U288</f>
        <v>0.51352558584992258</v>
      </c>
      <c r="S289" s="41">
        <f>Q289*D289/U288</f>
        <v>0.48789874650673876</v>
      </c>
      <c r="T289" s="41">
        <f t="shared" si="55"/>
        <v>1.0525249132666707</v>
      </c>
      <c r="U289" s="42">
        <f>P289*C289+Q289*D289</f>
        <v>21498.944595104305</v>
      </c>
      <c r="V289" s="25">
        <f>B289</f>
        <v>41347</v>
      </c>
      <c r="W289">
        <f>C289/C$2</f>
        <v>1.1024555487257657</v>
      </c>
      <c r="X289">
        <f>D289/D$2</f>
        <v>1.0474389107846649</v>
      </c>
      <c r="Y289">
        <f t="shared" si="56"/>
        <v>1.0749472297552152</v>
      </c>
      <c r="AA289" s="15">
        <f t="shared" si="57"/>
        <v>2.6852769906540175E-3</v>
      </c>
      <c r="AB289" s="15">
        <f t="shared" si="58"/>
        <v>1.0057787806672103E-4</v>
      </c>
      <c r="AC289" s="15">
        <f t="shared" si="59"/>
        <v>1.4243323566611732E-3</v>
      </c>
    </row>
    <row r="290" spans="1:29" x14ac:dyDescent="0.4">
      <c r="A290" s="43">
        <f t="shared" si="50"/>
        <v>2013</v>
      </c>
      <c r="B290" s="53">
        <v>41348</v>
      </c>
      <c r="C290" s="45">
        <v>2539.873</v>
      </c>
      <c r="D290" s="45">
        <f>VLOOKUP(B290,'H11001.CSI  中证全债'!$A$2:$B$2792,2,0)</f>
        <v>146.13390000000001</v>
      </c>
      <c r="E290" s="14">
        <f t="shared" si="51"/>
        <v>0</v>
      </c>
      <c r="F290" s="14">
        <f>IF(AND((B290-$B$2)&gt;123,OR(((G289*J289/C289*C290)/(G289*K289/D289*D290))&lt;(4/6),((G289*J289/C289*C290)/(G289*K289/D289*D290))&gt;(6/4))),COUNTIF($E$2:E290,1),0)</f>
        <v>0</v>
      </c>
      <c r="G290" s="21">
        <f t="shared" si="52"/>
        <v>21520.711576797414</v>
      </c>
      <c r="H290" s="12">
        <f t="shared" si="53"/>
        <v>4.3501846435871965</v>
      </c>
      <c r="I290" s="12">
        <f t="shared" si="54"/>
        <v>71.65890361877463</v>
      </c>
      <c r="J290" s="15">
        <f>IF(OR((ROW(F290)-MATCH(MAX($F$2:F290),$F$2:F290,0))=1,(ROW(F290)-MATCH(MAX($F$2:F290),$F$2:F290,0))&gt;123),IF(OR(((G289*J289/C289*C290)/(G289*K289/D289*D290))&lt;(4/6),((G289*J289/C289*C290)/(G289*K289/D289*D290))&gt;(6/4)),50%,((G289*J289/C289*C290)/((G289*K289/D289*D290)+(G289*J289/C289*C290)))),((G289*J289/C289*C290)/((G289*K289/D289*D290)+(G289*J289/C289*C290))))</f>
        <v>0.51340851262437603</v>
      </c>
      <c r="K290" s="18">
        <f t="shared" si="48"/>
        <v>0.48659148737562397</v>
      </c>
      <c r="L290" s="20">
        <f t="shared" si="49"/>
        <v>1.0551119901282833</v>
      </c>
      <c r="M290" s="51">
        <f>IF(AND((B290-$B$2)&gt;123,OR(((U289*R289/C289*C290)/(U289*S289/D289*D290))&lt;(4/6),((U289*R289/C289*C290)/(U289*S289/D289*D290))&gt;(6/4))),1,0)</f>
        <v>0</v>
      </c>
      <c r="N290" s="51">
        <f>IF(AND((B290-$B$2)&gt;123,OR(((U289*R289/C289*C290)/(U289*S289/D289*D290))&lt;(4/6),((U289*R289/C289*C290)/(U289*S289/D289*D290))&gt;(6/4))),COUNTIF($M$2:M290,1),0)</f>
        <v>0</v>
      </c>
      <c r="O290" s="51">
        <f>IF(OR((ROW(N290)-MATCH(MAX($N$2:N290),$N$2:N290,0))=1,(ROW(N290)-MATCH(MAX($N$2:N290),$N$2:N290,0))&gt;123),IF(OR(((U289*R289/C289*C290)/(U289*S289/D289*D290))&lt;(4/6),((U289*R289/C289*C290)/(U289*S289/D289*D290))&gt;(6/4)),1,0),0)</f>
        <v>0</v>
      </c>
      <c r="P290" s="47">
        <f>IF(O290=1,U289/2/C290,P289)</f>
        <v>4.3501846435871965</v>
      </c>
      <c r="Q290" s="47">
        <f>IF(O290=1,U289/2/D290,Q289)</f>
        <v>71.65890361877463</v>
      </c>
      <c r="R290" s="41">
        <f>P290*C290/U289</f>
        <v>0.51392832203390026</v>
      </c>
      <c r="S290" s="41">
        <f>Q290*D290/U289</f>
        <v>0.48708414541987638</v>
      </c>
      <c r="T290" s="41">
        <f t="shared" si="55"/>
        <v>1.0551119901282839</v>
      </c>
      <c r="U290" s="42">
        <f>P290*C290+Q290*D290</f>
        <v>21520.711576797396</v>
      </c>
      <c r="V290" s="25">
        <f>B290</f>
        <v>41348</v>
      </c>
      <c r="W290">
        <f>C290/C$2</f>
        <v>1.1048916521261745</v>
      </c>
      <c r="X290">
        <f>D290/D$2</f>
        <v>1.0471795055535651</v>
      </c>
      <c r="Y290">
        <f t="shared" si="56"/>
        <v>1.0760355788398697</v>
      </c>
      <c r="AA290" s="15">
        <f t="shared" si="57"/>
        <v>2.2097066890582884E-3</v>
      </c>
      <c r="AB290" s="15">
        <f t="shared" si="58"/>
        <v>-2.4765666849768664E-4</v>
      </c>
      <c r="AC290" s="15">
        <f t="shared" si="59"/>
        <v>1.0124674537765888E-3</v>
      </c>
    </row>
    <row r="291" spans="1:29" x14ac:dyDescent="0.4">
      <c r="A291" s="43">
        <f t="shared" si="50"/>
        <v>2013</v>
      </c>
      <c r="B291" s="53">
        <v>41351</v>
      </c>
      <c r="C291" s="45">
        <v>2502.4929999999999</v>
      </c>
      <c r="D291" s="45">
        <f>VLOOKUP(B291,'H11001.CSI  中证全债'!$A$2:$B$2792,2,0)</f>
        <v>146.17349999999999</v>
      </c>
      <c r="E291" s="14">
        <f t="shared" si="51"/>
        <v>0</v>
      </c>
      <c r="F291" s="14">
        <f>IF(AND((B291-$B$2)&gt;123,OR(((G290*J290/C290*C291)/(G290*K290/D290*D291))&lt;(4/6),((G290*J290/C290*C291)/(G290*K290/D290*D291))&gt;(6/4))),COUNTIF($E$2:E291,1),0)</f>
        <v>0</v>
      </c>
      <c r="G291" s="21">
        <f t="shared" si="52"/>
        <v>21360.939367403425</v>
      </c>
      <c r="H291" s="12">
        <f t="shared" si="53"/>
        <v>4.3501846435871965</v>
      </c>
      <c r="I291" s="12">
        <f t="shared" si="54"/>
        <v>71.65890361877463</v>
      </c>
      <c r="J291" s="15">
        <f>IF(OR((ROW(F291)-MATCH(MAX($F$2:F291),$F$2:F291,0))=1,(ROW(F291)-MATCH(MAX($F$2:F291),$F$2:F291,0))&gt;123),IF(OR(((G290*J290/C290*C291)/(G290*K290/D290*D291))&lt;(4/6),((G290*J290/C290*C291)/(G290*K290/D290*D291))&gt;(6/4)),50%,((G290*J290/C290*C291)/((G290*K290/D290*D291)+(G290*J290/C290*C291)))),((G290*J290/C290*C291)/((G290*K290/D290*D291)+(G290*J290/C290*C291))))</f>
        <v>0.50963613687780285</v>
      </c>
      <c r="K291" s="18">
        <f t="shared" si="48"/>
        <v>0.49036386312219715</v>
      </c>
      <c r="L291" s="20">
        <f t="shared" si="49"/>
        <v>1.0393019861473827</v>
      </c>
      <c r="M291" s="51">
        <f>IF(AND((B291-$B$2)&gt;123,OR(((U290*R290/C290*C291)/(U290*S290/D290*D291))&lt;(4/6),((U290*R290/C290*C291)/(U290*S290/D290*D291))&gt;(6/4))),1,0)</f>
        <v>0</v>
      </c>
      <c r="N291" s="51">
        <f>IF(AND((B291-$B$2)&gt;123,OR(((U290*R290/C290*C291)/(U290*S290/D290*D291))&lt;(4/6),((U290*R290/C290*C291)/(U290*S290/D290*D291))&gt;(6/4))),COUNTIF($M$2:M291,1),0)</f>
        <v>0</v>
      </c>
      <c r="O291" s="51">
        <f>IF(OR((ROW(N291)-MATCH(MAX($N$2:N291),$N$2:N291,0))=1,(ROW(N291)-MATCH(MAX($N$2:N291),$N$2:N291,0))&gt;123),IF(OR(((U290*R290/C290*C291)/(U290*S290/D290*D291))&lt;(4/6),((U290*R290/C290*C291)/(U290*S290/D290*D291))&gt;(6/4)),1,0),0)</f>
        <v>0</v>
      </c>
      <c r="P291" s="47">
        <f>IF(O291=1,U290/2/C291,P290)</f>
        <v>4.3501846435871965</v>
      </c>
      <c r="Q291" s="47">
        <f>IF(O291=1,U290/2/D291,Q290)</f>
        <v>71.65890361877463</v>
      </c>
      <c r="R291" s="41">
        <f>P291*C291/U290</f>
        <v>0.50585254025808102</v>
      </c>
      <c r="S291" s="41">
        <f>Q291*D291/U290</f>
        <v>0.48672334605386386</v>
      </c>
      <c r="T291" s="41">
        <f t="shared" si="55"/>
        <v>1.0393019861473836</v>
      </c>
      <c r="U291" s="42">
        <f>P291*C291+Q291*D291</f>
        <v>21360.939367403407</v>
      </c>
      <c r="V291" s="25">
        <f>B291</f>
        <v>41351</v>
      </c>
      <c r="W291">
        <f>C291/C$2</f>
        <v>1.0886306619284454</v>
      </c>
      <c r="X291">
        <f>D291/D$2</f>
        <v>1.0474632748118953</v>
      </c>
      <c r="Y291">
        <f t="shared" si="56"/>
        <v>1.0680469683701703</v>
      </c>
      <c r="AA291" s="15">
        <f t="shared" si="57"/>
        <v>-1.4717271296635803E-2</v>
      </c>
      <c r="AB291" s="15">
        <f t="shared" si="58"/>
        <v>2.709843506536469E-4</v>
      </c>
      <c r="AC291" s="15">
        <f t="shared" si="59"/>
        <v>-7.4241136880550673E-3</v>
      </c>
    </row>
    <row r="292" spans="1:29" x14ac:dyDescent="0.4">
      <c r="A292" s="43">
        <f t="shared" si="50"/>
        <v>2013</v>
      </c>
      <c r="B292" s="53">
        <v>41352</v>
      </c>
      <c r="C292" s="45">
        <v>2525.0970000000002</v>
      </c>
      <c r="D292" s="45">
        <f>VLOOKUP(B292,'H11001.CSI  中证全债'!$A$2:$B$2792,2,0)</f>
        <v>146.1669</v>
      </c>
      <c r="E292" s="14">
        <f t="shared" si="51"/>
        <v>0</v>
      </c>
      <c r="F292" s="14">
        <f>IF(AND((B292-$B$2)&gt;123,OR(((G291*J291/C291*C292)/(G291*K291/D291*D292))&lt;(4/6),((G291*J291/C291*C292)/(G291*K291/D291*D292))&gt;(6/4))),COUNTIF($E$2:E292,1),0)</f>
        <v>0</v>
      </c>
      <c r="G292" s="21">
        <f t="shared" si="52"/>
        <v>21458.797992323191</v>
      </c>
      <c r="H292" s="12">
        <f t="shared" si="53"/>
        <v>4.3501846435871965</v>
      </c>
      <c r="I292" s="12">
        <f t="shared" si="54"/>
        <v>71.65890361877463</v>
      </c>
      <c r="J292" s="15">
        <f>IF(OR((ROW(F292)-MATCH(MAX($F$2:F292),$F$2:F292,0))=1,(ROW(F292)-MATCH(MAX($F$2:F292),$F$2:F292,0))&gt;123),IF(OR(((G291*J291/C291*C292)/(G291*K291/D291*D292))&lt;(4/6),((G291*J291/C291*C292)/(G291*K291/D291*D292))&gt;(6/4)),50%,((G291*J291/C291*C292)/((G291*K291/D291*D292)+(G291*J291/C291*C292)))),((G291*J291/C291*C292)/((G291*K291/D291*D292)+(G291*J291/C291*C292))))</f>
        <v>0.51189438462013681</v>
      </c>
      <c r="K292" s="18">
        <f t="shared" si="48"/>
        <v>0.48810561537986319</v>
      </c>
      <c r="L292" s="20">
        <f t="shared" si="49"/>
        <v>1.0487369300633025</v>
      </c>
      <c r="M292" s="51">
        <f>IF(AND((B292-$B$2)&gt;123,OR(((U291*R291/C291*C292)/(U291*S291/D291*D292))&lt;(4/6),((U291*R291/C291*C292)/(U291*S291/D291*D292))&gt;(6/4))),1,0)</f>
        <v>0</v>
      </c>
      <c r="N292" s="51">
        <f>IF(AND((B292-$B$2)&gt;123,OR(((U291*R291/C291*C292)/(U291*S291/D291*D292))&lt;(4/6),((U291*R291/C291*C292)/(U291*S291/D291*D292))&gt;(6/4))),COUNTIF($M$2:M292,1),0)</f>
        <v>0</v>
      </c>
      <c r="O292" s="51">
        <f>IF(OR((ROW(N292)-MATCH(MAX($N$2:N292),$N$2:N292,0))=1,(ROW(N292)-MATCH(MAX($N$2:N292),$N$2:N292,0))&gt;123),IF(OR(((U291*R291/C291*C292)/(U291*S291/D291*D292))&lt;(4/6),((U291*R291/C291*C292)/(U291*S291/D291*D292))&gt;(6/4)),1,0),0)</f>
        <v>0</v>
      </c>
      <c r="P292" s="47">
        <f>IF(O292=1,U291/2/C292,P291)</f>
        <v>4.3501846435871965</v>
      </c>
      <c r="Q292" s="47">
        <f>IF(O292=1,U291/2/D292,Q291)</f>
        <v>71.65890361877463</v>
      </c>
      <c r="R292" s="41">
        <f>P292*C292/U291</f>
        <v>0.51423947252668833</v>
      </c>
      <c r="S292" s="41">
        <f>Q292*D292/U291</f>
        <v>0.4903417222998413</v>
      </c>
      <c r="T292" s="41">
        <f t="shared" si="55"/>
        <v>1.0487369300633034</v>
      </c>
      <c r="U292" s="42">
        <f>P292*C292+Q292*D292</f>
        <v>21458.797992323169</v>
      </c>
      <c r="V292" s="25">
        <f>B292</f>
        <v>41352</v>
      </c>
      <c r="W292">
        <f>C292/C$2</f>
        <v>1.0984638192968101</v>
      </c>
      <c r="X292">
        <f>D292/D$2</f>
        <v>1.0474159799355069</v>
      </c>
      <c r="Y292">
        <f t="shared" si="56"/>
        <v>1.0729398996161585</v>
      </c>
      <c r="AA292" s="15">
        <f t="shared" si="57"/>
        <v>9.0325926985612703E-3</v>
      </c>
      <c r="AB292" s="15">
        <f t="shared" si="58"/>
        <v>-4.5151823004796476E-5</v>
      </c>
      <c r="AC292" s="15">
        <f t="shared" si="59"/>
        <v>4.5811948265297442E-3</v>
      </c>
    </row>
    <row r="293" spans="1:29" x14ac:dyDescent="0.4">
      <c r="A293" s="43">
        <f t="shared" si="50"/>
        <v>2013</v>
      </c>
      <c r="B293" s="53">
        <v>41353</v>
      </c>
      <c r="C293" s="45">
        <v>2610.174</v>
      </c>
      <c r="D293" s="45">
        <f>VLOOKUP(B293,'H11001.CSI  中证全债'!$A$2:$B$2792,2,0)</f>
        <v>146.16319999999999</v>
      </c>
      <c r="E293" s="14">
        <f t="shared" si="51"/>
        <v>0</v>
      </c>
      <c r="F293" s="14">
        <f>IF(AND((B293-$B$2)&gt;123,OR(((G292*J292/C292*C293)/(G292*K292/D292*D293))&lt;(4/6),((G292*J292/C292*C293)/(G292*K292/D292*D293))&gt;(6/4))),COUNTIF($E$2:E293,1),0)</f>
        <v>0</v>
      </c>
      <c r="G293" s="21">
        <f t="shared" si="52"/>
        <v>21828.633513302266</v>
      </c>
      <c r="H293" s="12">
        <f t="shared" si="53"/>
        <v>4.3501846435871965</v>
      </c>
      <c r="I293" s="12">
        <f t="shared" si="54"/>
        <v>71.65890361877463</v>
      </c>
      <c r="J293" s="15">
        <f>IF(OR((ROW(F293)-MATCH(MAX($F$2:F293),$F$2:F293,0))=1,(ROW(F293)-MATCH(MAX($F$2:F293),$F$2:F293,0))&gt;123),IF(OR(((G292*J292/C292*C293)/(G292*K292/D292*D293))&lt;(4/6),((G292*J292/C292*C293)/(G292*K292/D292*D293))&gt;(6/4)),50%,((G292*J292/C292*C293)/((G292*K292/D292*D293)+(G292*J292/C292*C293)))),((G292*J292/C292*C293)/((G292*K292/D292*D293)+(G292*J292/C292*C293))))</f>
        <v>0.52017634750114106</v>
      </c>
      <c r="K293" s="18">
        <f t="shared" si="48"/>
        <v>0.47982365249885894</v>
      </c>
      <c r="L293" s="20">
        <f t="shared" si="49"/>
        <v>1.0840990117767861</v>
      </c>
      <c r="M293" s="51">
        <f>IF(AND((B293-$B$2)&gt;123,OR(((U292*R292/C292*C293)/(U292*S292/D292*D293))&lt;(4/6),((U292*R292/C292*C293)/(U292*S292/D292*D293))&gt;(6/4))),1,0)</f>
        <v>0</v>
      </c>
      <c r="N293" s="51">
        <f>IF(AND((B293-$B$2)&gt;123,OR(((U292*R292/C292*C293)/(U292*S292/D292*D293))&lt;(4/6),((U292*R292/C292*C293)/(U292*S292/D292*D293))&gt;(6/4))),COUNTIF($M$2:M293,1),0)</f>
        <v>0</v>
      </c>
      <c r="O293" s="51">
        <f>IF(OR((ROW(N293)-MATCH(MAX($N$2:N293),$N$2:N293,0))=1,(ROW(N293)-MATCH(MAX($N$2:N293),$N$2:N293,0))&gt;123),IF(OR(((U292*R292/C292*C293)/(U292*S292/D292*D293))&lt;(4/6),((U292*R292/C292*C293)/(U292*S292/D292*D293))&gt;(6/4)),1,0),0)</f>
        <v>0</v>
      </c>
      <c r="P293" s="47">
        <f>IF(O293=1,U292/2/C293,P292)</f>
        <v>4.3501846435871965</v>
      </c>
      <c r="Q293" s="47">
        <f>IF(O293=1,U292/2/D293,Q292)</f>
        <v>71.65890361877463</v>
      </c>
      <c r="R293" s="41">
        <f>P293*C293/U292</f>
        <v>0.52914142050047241</v>
      </c>
      <c r="S293" s="41">
        <f>Q293*D293/U292</f>
        <v>0.48809325970442002</v>
      </c>
      <c r="T293" s="41">
        <f t="shared" si="55"/>
        <v>1.084099011776787</v>
      </c>
      <c r="U293" s="42">
        <f>P293*C293+Q293*D293</f>
        <v>21828.633513302244</v>
      </c>
      <c r="V293" s="25">
        <f>B293</f>
        <v>41353</v>
      </c>
      <c r="W293">
        <f>C293/C$2</f>
        <v>1.1354738851890567</v>
      </c>
      <c r="X293">
        <f>D293/D$2</f>
        <v>1.0473894661411678</v>
      </c>
      <c r="Y293">
        <f t="shared" si="56"/>
        <v>1.0914316756651121</v>
      </c>
      <c r="AA293" s="15">
        <f t="shared" si="57"/>
        <v>3.3692567057819645E-2</v>
      </c>
      <c r="AB293" s="15">
        <f t="shared" si="58"/>
        <v>-2.5313528576043076E-5</v>
      </c>
      <c r="AC293" s="15">
        <f t="shared" si="59"/>
        <v>1.7234680204892161E-2</v>
      </c>
    </row>
    <row r="294" spans="1:29" x14ac:dyDescent="0.4">
      <c r="A294" s="43">
        <f t="shared" si="50"/>
        <v>2013</v>
      </c>
      <c r="B294" s="53">
        <v>41354</v>
      </c>
      <c r="C294" s="45">
        <v>2614.9879999999998</v>
      </c>
      <c r="D294" s="45">
        <f>VLOOKUP(B294,'H11001.CSI  中证全债'!$A$2:$B$2792,2,0)</f>
        <v>146.15610000000001</v>
      </c>
      <c r="E294" s="14">
        <f t="shared" si="51"/>
        <v>0</v>
      </c>
      <c r="F294" s="14">
        <f>IF(AND((B294-$B$2)&gt;123,OR(((G293*J293/C293*C294)/(G293*K293/D293*D294))&lt;(4/6),((G293*J293/C293*C294)/(G293*K293/D293*D294))&gt;(6/4))),COUNTIF($E$2:E294,1),0)</f>
        <v>0</v>
      </c>
      <c r="G294" s="21">
        <f t="shared" si="52"/>
        <v>21849.066523960802</v>
      </c>
      <c r="H294" s="12">
        <f t="shared" si="53"/>
        <v>4.3501846435871965</v>
      </c>
      <c r="I294" s="12">
        <f t="shared" si="54"/>
        <v>71.65890361877463</v>
      </c>
      <c r="J294" s="15">
        <f>IF(OR((ROW(F294)-MATCH(MAX($F$2:F294),$F$2:F294,0))=1,(ROW(F294)-MATCH(MAX($F$2:F294),$F$2:F294,0))&gt;123),IF(OR(((G293*J293/C293*C294)/(G293*K293/D293*D294))&lt;(4/6),((G293*J293/C293*C294)/(G293*K293/D293*D294))&gt;(6/4)),50%,((G293*J293/C293*C294)/((G293*K293/D293*D294)+(G293*J293/C293*C294)))),((G293*J293/C293*C294)/((G293*K293/D293*D294)+(G293*J293/C293*C294))))</f>
        <v>0.52064835942943599</v>
      </c>
      <c r="K294" s="18">
        <f t="shared" si="48"/>
        <v>0.47935164057056401</v>
      </c>
      <c r="L294" s="20">
        <f t="shared" si="49"/>
        <v>1.0861511995864188</v>
      </c>
      <c r="M294" s="51">
        <f>IF(AND((B294-$B$2)&gt;123,OR(((U293*R293/C293*C294)/(U293*S293/D293*D294))&lt;(4/6),((U293*R293/C293*C294)/(U293*S293/D293*D294))&gt;(6/4))),1,0)</f>
        <v>0</v>
      </c>
      <c r="N294" s="51">
        <f>IF(AND((B294-$B$2)&gt;123,OR(((U293*R293/C293*C294)/(U293*S293/D293*D294))&lt;(4/6),((U293*R293/C293*C294)/(U293*S293/D293*D294))&gt;(6/4))),COUNTIF($M$2:M294,1),0)</f>
        <v>0</v>
      </c>
      <c r="O294" s="51">
        <f>IF(OR((ROW(N294)-MATCH(MAX($N$2:N294),$N$2:N294,0))=1,(ROW(N294)-MATCH(MAX($N$2:N294),$N$2:N294,0))&gt;123),IF(OR(((U293*R293/C293*C294)/(U293*S293/D293*D294))&lt;(4/6),((U293*R293/C293*C294)/(U293*S293/D293*D294))&gt;(6/4)),1,0),0)</f>
        <v>0</v>
      </c>
      <c r="P294" s="47">
        <f>IF(O294=1,U293/2/C294,P293)</f>
        <v>4.3501846435871965</v>
      </c>
      <c r="Q294" s="47">
        <f>IF(O294=1,U293/2/D294,Q293)</f>
        <v>71.65890361877463</v>
      </c>
      <c r="R294" s="41">
        <f>P294*C294/U293</f>
        <v>0.52113571991726004</v>
      </c>
      <c r="S294" s="41">
        <f>Q294*D294/U293</f>
        <v>0.47980034466259952</v>
      </c>
      <c r="T294" s="41">
        <f t="shared" si="55"/>
        <v>1.0861511995864197</v>
      </c>
      <c r="U294" s="42">
        <f>P294*C294+Q294*D294</f>
        <v>21849.066523960784</v>
      </c>
      <c r="V294" s="25">
        <f>B294</f>
        <v>41354</v>
      </c>
      <c r="W294">
        <f>C294/C$2</f>
        <v>1.1375680640764796</v>
      </c>
      <c r="X294">
        <f>D294/D$2</f>
        <v>1.0473385883195987</v>
      </c>
      <c r="Y294">
        <f t="shared" si="56"/>
        <v>1.0924533261980391</v>
      </c>
      <c r="AA294" s="15">
        <f t="shared" si="57"/>
        <v>1.844321489678391E-3</v>
      </c>
      <c r="AB294" s="15">
        <f t="shared" si="58"/>
        <v>-4.8575838514586245E-5</v>
      </c>
      <c r="AC294" s="15">
        <f t="shared" si="59"/>
        <v>9.3606457985973002E-4</v>
      </c>
    </row>
    <row r="295" spans="1:29" x14ac:dyDescent="0.4">
      <c r="A295" s="43">
        <f t="shared" si="50"/>
        <v>2013</v>
      </c>
      <c r="B295" s="53">
        <v>41355</v>
      </c>
      <c r="C295" s="45">
        <v>2618.308</v>
      </c>
      <c r="D295" s="45">
        <f>VLOOKUP(B295,'H11001.CSI  中证全债'!$A$2:$B$2792,2,0)</f>
        <v>146.1883</v>
      </c>
      <c r="E295" s="14">
        <f t="shared" si="51"/>
        <v>0</v>
      </c>
      <c r="F295" s="14">
        <f>IF(AND((B295-$B$2)&gt;123,OR(((G294*J294/C294*C295)/(G294*K294/D294*D295))&lt;(4/6),((G294*J294/C294*C295)/(G294*K294/D294*D295))&gt;(6/4))),COUNTIF($E$2:E295,1),0)</f>
        <v>0</v>
      </c>
      <c r="G295" s="21">
        <f t="shared" si="52"/>
        <v>21865.816553674034</v>
      </c>
      <c r="H295" s="12">
        <f t="shared" si="53"/>
        <v>4.3501846435871965</v>
      </c>
      <c r="I295" s="12">
        <f t="shared" si="54"/>
        <v>71.65890361877463</v>
      </c>
      <c r="J295" s="15">
        <f>IF(OR((ROW(F295)-MATCH(MAX($F$2:F295),$F$2:F295,0))=1,(ROW(F295)-MATCH(MAX($F$2:F295),$F$2:F295,0))&gt;123),IF(OR(((G294*J294/C294*C295)/(G294*K294/D294*D295))&lt;(4/6),((G294*J294/C294*C295)/(G294*K294/D294*D295))&gt;(6/4)),50%,((G294*J294/C294*C295)/((G294*K294/D294*D295)+(G294*J294/C294*C295)))),((G294*J294/C294*C295)/((G294*K294/D294*D295)+(G294*J294/C294*C295))))</f>
        <v>0.52091003442849571</v>
      </c>
      <c r="K295" s="18">
        <f t="shared" si="48"/>
        <v>0.47908996557150429</v>
      </c>
      <c r="L295" s="20">
        <f t="shared" si="49"/>
        <v>1.0872906382146921</v>
      </c>
      <c r="M295" s="51">
        <f>IF(AND((B295-$B$2)&gt;123,OR(((U294*R294/C294*C295)/(U294*S294/D294*D295))&lt;(4/6),((U294*R294/C294*C295)/(U294*S294/D294*D295))&gt;(6/4))),1,0)</f>
        <v>0</v>
      </c>
      <c r="N295" s="51">
        <f>IF(AND((B295-$B$2)&gt;123,OR(((U294*R294/C294*C295)/(U294*S294/D294*D295))&lt;(4/6),((U294*R294/C294*C295)/(U294*S294/D294*D295))&gt;(6/4))),COUNTIF($M$2:M295,1),0)</f>
        <v>0</v>
      </c>
      <c r="O295" s="51">
        <f>IF(OR((ROW(N295)-MATCH(MAX($N$2:N295),$N$2:N295,0))=1,(ROW(N295)-MATCH(MAX($N$2:N295),$N$2:N295,0))&gt;123),IF(OR(((U294*R294/C294*C295)/(U294*S294/D294*D295))&lt;(4/6),((U294*R294/C294*C295)/(U294*S294/D294*D295))&gt;(6/4)),1,0),0)</f>
        <v>0</v>
      </c>
      <c r="P295" s="47">
        <f>IF(O295=1,U294/2/C295,P294)</f>
        <v>4.3501846435871965</v>
      </c>
      <c r="Q295" s="47">
        <f>IF(O295=1,U294/2/D295,Q294)</f>
        <v>71.65890361877463</v>
      </c>
      <c r="R295" s="41">
        <f>P295*C295/U294</f>
        <v>0.5213093768235143</v>
      </c>
      <c r="S295" s="41">
        <f>Q295*D295/U294</f>
        <v>0.47945724767711884</v>
      </c>
      <c r="T295" s="41">
        <f t="shared" si="55"/>
        <v>1.0872906382146923</v>
      </c>
      <c r="U295" s="42">
        <f>P295*C295+Q295*D295</f>
        <v>21865.816553674016</v>
      </c>
      <c r="V295" s="25">
        <f>B295</f>
        <v>41355</v>
      </c>
      <c r="W295">
        <f>C295/C$2</f>
        <v>1.1390123253781506</v>
      </c>
      <c r="X295">
        <f>D295/D$2</f>
        <v>1.047569329989251</v>
      </c>
      <c r="Y295">
        <f t="shared" si="56"/>
        <v>1.0932908276837008</v>
      </c>
      <c r="AA295" s="15">
        <f t="shared" si="57"/>
        <v>1.2696042964632781E-3</v>
      </c>
      <c r="AB295" s="15">
        <f t="shared" si="58"/>
        <v>2.2031239202457975E-4</v>
      </c>
      <c r="AC295" s="15">
        <f t="shared" si="59"/>
        <v>7.6662450063325061E-4</v>
      </c>
    </row>
    <row r="296" spans="1:29" x14ac:dyDescent="0.4">
      <c r="A296" s="43">
        <f t="shared" si="50"/>
        <v>2013</v>
      </c>
      <c r="B296" s="53">
        <v>41358</v>
      </c>
      <c r="C296" s="45">
        <v>2613.0970000000002</v>
      </c>
      <c r="D296" s="45">
        <f>VLOOKUP(B296,'H11001.CSI  中证全债'!$A$2:$B$2792,2,0)</f>
        <v>146.22370000000001</v>
      </c>
      <c r="E296" s="14">
        <f t="shared" si="51"/>
        <v>0</v>
      </c>
      <c r="F296" s="14">
        <f>IF(AND((B296-$B$2)&gt;123,OR(((G295*J295/C295*C296)/(G295*K295/D295*D296))&lt;(4/6),((G295*J295/C295*C296)/(G295*K295/D295*D296))&gt;(6/4))),COUNTIF($E$2:E296,1),0)</f>
        <v>0</v>
      </c>
      <c r="G296" s="21">
        <f t="shared" si="52"/>
        <v>21845.684466684408</v>
      </c>
      <c r="H296" s="12">
        <f t="shared" si="53"/>
        <v>4.3501846435871965</v>
      </c>
      <c r="I296" s="12">
        <f t="shared" si="54"/>
        <v>71.65890361877463</v>
      </c>
      <c r="J296" s="15">
        <f>IF(OR((ROW(F296)-MATCH(MAX($F$2:F296),$F$2:F296,0))=1,(ROW(F296)-MATCH(MAX($F$2:F296),$F$2:F296,0))&gt;123),IF(OR(((G295*J295/C295*C296)/(G295*K295/D295*D296))&lt;(4/6),((G295*J295/C295*C296)/(G295*K295/D295*D296))&gt;(6/4)),50%,((G295*J295/C295*C296)/((G295*K295/D295*D296)+(G295*J295/C295*C296)))),((G295*J295/C295*C296)/((G295*K295/D295*D296)+(G295*J295/C295*C296))))</f>
        <v>0.52035240456482967</v>
      </c>
      <c r="K296" s="18">
        <f t="shared" si="48"/>
        <v>0.47964759543517033</v>
      </c>
      <c r="L296" s="20">
        <f t="shared" si="49"/>
        <v>1.0848639908071029</v>
      </c>
      <c r="M296" s="51">
        <f>IF(AND((B296-$B$2)&gt;123,OR(((U295*R295/C295*C296)/(U295*S295/D295*D296))&lt;(4/6),((U295*R295/C295*C296)/(U295*S295/D295*D296))&gt;(6/4))),1,0)</f>
        <v>0</v>
      </c>
      <c r="N296" s="51">
        <f>IF(AND((B296-$B$2)&gt;123,OR(((U295*R295/C295*C296)/(U295*S295/D295*D296))&lt;(4/6),((U295*R295/C295*C296)/(U295*S295/D295*D296))&gt;(6/4))),COUNTIF($M$2:M296,1),0)</f>
        <v>0</v>
      </c>
      <c r="O296" s="51">
        <f>IF(OR((ROW(N296)-MATCH(MAX($N$2:N296),$N$2:N296,0))=1,(ROW(N296)-MATCH(MAX($N$2:N296),$N$2:N296,0))&gt;123),IF(OR(((U295*R295/C295*C296)/(U295*S295/D295*D296))&lt;(4/6),((U295*R295/C295*C296)/(U295*S295/D295*D296))&gt;(6/4)),1,0),0)</f>
        <v>0</v>
      </c>
      <c r="P296" s="47">
        <f>IF(O296=1,U295/2/C296,P295)</f>
        <v>4.3501846435871965</v>
      </c>
      <c r="Q296" s="47">
        <f>IF(O296=1,U295/2/D296,Q295)</f>
        <v>71.65890361877463</v>
      </c>
      <c r="R296" s="41">
        <f>P296*C296/U295</f>
        <v>0.51987331063992437</v>
      </c>
      <c r="S296" s="41">
        <f>Q296*D296/U295</f>
        <v>0.47920597885561267</v>
      </c>
      <c r="T296" s="41">
        <f t="shared" si="55"/>
        <v>1.0848639908071034</v>
      </c>
      <c r="U296" s="42">
        <f>P296*C296+Q296*D296</f>
        <v>21845.68446668439</v>
      </c>
      <c r="V296" s="25">
        <f>B296</f>
        <v>41358</v>
      </c>
      <c r="W296">
        <f>C296/C$2</f>
        <v>1.1367454441603775</v>
      </c>
      <c r="X296">
        <f>D296/D$2</f>
        <v>1.0478230025080617</v>
      </c>
      <c r="Y296">
        <f t="shared" si="56"/>
        <v>1.0922842233342196</v>
      </c>
      <c r="AA296" s="15">
        <f t="shared" si="57"/>
        <v>-1.9902165826173324E-3</v>
      </c>
      <c r="AB296" s="15">
        <f t="shared" si="58"/>
        <v>2.4215344182842991E-4</v>
      </c>
      <c r="AC296" s="15">
        <f t="shared" si="59"/>
        <v>-9.2071050446274061E-4</v>
      </c>
    </row>
    <row r="297" spans="1:29" x14ac:dyDescent="0.4">
      <c r="A297" s="43">
        <f t="shared" si="50"/>
        <v>2013</v>
      </c>
      <c r="B297" s="53">
        <v>41359</v>
      </c>
      <c r="C297" s="45">
        <v>2575.0500000000002</v>
      </c>
      <c r="D297" s="45">
        <f>VLOOKUP(B297,'H11001.CSI  中证全债'!$A$2:$B$2792,2,0)</f>
        <v>146.2705</v>
      </c>
      <c r="E297" s="14">
        <f t="shared" si="51"/>
        <v>0</v>
      </c>
      <c r="F297" s="14">
        <f>IF(AND((B297-$B$2)&gt;123,OR(((G296*J296/C296*C297)/(G296*K296/D296*D297))&lt;(4/6),((G296*J296/C296*C297)/(G296*K296/D296*D297))&gt;(6/4))),COUNTIF($E$2:E297,1),0)</f>
        <v>0</v>
      </c>
      <c r="G297" s="21">
        <f t="shared" si="52"/>
        <v>21683.526628239204</v>
      </c>
      <c r="H297" s="12">
        <f t="shared" si="53"/>
        <v>4.3501846435871965</v>
      </c>
      <c r="I297" s="12">
        <f t="shared" si="54"/>
        <v>71.65890361877463</v>
      </c>
      <c r="J297" s="15">
        <f>IF(OR((ROW(F297)-MATCH(MAX($F$2:F297),$F$2:F297,0))=1,(ROW(F297)-MATCH(MAX($F$2:F297),$F$2:F297,0))&gt;123),IF(OR(((G296*J296/C296*C297)/(G296*K296/D296*D297))&lt;(4/6),((G296*J296/C296*C297)/(G296*K296/D296*D297))&gt;(6/4)),50%,((G296*J296/C296*C297)/((G296*K296/D296*D297)+(G296*J296/C296*C297)))),((G296*J296/C296*C297)/((G296*K296/D296*D297)+(G296*J296/C296*C297))))</f>
        <v>0.51661075057230499</v>
      </c>
      <c r="K297" s="18">
        <f t="shared" si="48"/>
        <v>0.48338924942769501</v>
      </c>
      <c r="L297" s="20">
        <f t="shared" si="49"/>
        <v>1.0687261894714091</v>
      </c>
      <c r="M297" s="51">
        <f>IF(AND((B297-$B$2)&gt;123,OR(((U296*R296/C296*C297)/(U296*S296/D296*D297))&lt;(4/6),((U296*R296/C296*C297)/(U296*S296/D296*D297))&gt;(6/4))),1,0)</f>
        <v>0</v>
      </c>
      <c r="N297" s="51">
        <f>IF(AND((B297-$B$2)&gt;123,OR(((U296*R296/C296*C297)/(U296*S296/D296*D297))&lt;(4/6),((U296*R296/C296*C297)/(U296*S296/D296*D297))&gt;(6/4))),COUNTIF($M$2:M297,1),0)</f>
        <v>0</v>
      </c>
      <c r="O297" s="51">
        <f>IF(OR((ROW(N297)-MATCH(MAX($N$2:N297),$N$2:N297,0))=1,(ROW(N297)-MATCH(MAX($N$2:N297),$N$2:N297,0))&gt;123),IF(OR(((U296*R296/C296*C297)/(U296*S296/D296*D297))&lt;(4/6),((U296*R296/C296*C297)/(U296*S296/D296*D297))&gt;(6/4)),1,0),0)</f>
        <v>0</v>
      </c>
      <c r="P297" s="47">
        <f>IF(O297=1,U296/2/C297,P296)</f>
        <v>4.3501846435871965</v>
      </c>
      <c r="Q297" s="47">
        <f>IF(O297=1,U296/2/D297,Q296)</f>
        <v>71.65890361877463</v>
      </c>
      <c r="R297" s="41">
        <f>P297*C297/U296</f>
        <v>0.51277601228529401</v>
      </c>
      <c r="S297" s="41">
        <f>Q297*D297/U296</f>
        <v>0.47980111027213829</v>
      </c>
      <c r="T297" s="41">
        <f t="shared" si="55"/>
        <v>1.0687261894714097</v>
      </c>
      <c r="U297" s="42">
        <f>P297*C297+Q297*D297</f>
        <v>21683.526628239186</v>
      </c>
      <c r="V297" s="25">
        <f>B297</f>
        <v>41359</v>
      </c>
      <c r="W297">
        <f>C297/C$2</f>
        <v>1.1201942966469212</v>
      </c>
      <c r="X297">
        <f>D297/D$2</f>
        <v>1.0481583661769973</v>
      </c>
      <c r="Y297">
        <f t="shared" si="56"/>
        <v>1.0841763314119592</v>
      </c>
      <c r="AA297" s="15">
        <f t="shared" si="57"/>
        <v>-1.456011774534216E-2</v>
      </c>
      <c r="AB297" s="15">
        <f t="shared" si="58"/>
        <v>3.200575556490115E-4</v>
      </c>
      <c r="AC297" s="15">
        <f t="shared" si="59"/>
        <v>-7.4228774425678656E-3</v>
      </c>
    </row>
    <row r="298" spans="1:29" x14ac:dyDescent="0.4">
      <c r="A298" s="43">
        <f t="shared" si="50"/>
        <v>2013</v>
      </c>
      <c r="B298" s="53">
        <v>41360</v>
      </c>
      <c r="C298" s="45">
        <v>2583.5300000000002</v>
      </c>
      <c r="D298" s="45">
        <f>VLOOKUP(B298,'H11001.CSI  中证全债'!$A$2:$B$2792,2,0)</f>
        <v>146.3117</v>
      </c>
      <c r="E298" s="14">
        <f t="shared" si="51"/>
        <v>0</v>
      </c>
      <c r="F298" s="14">
        <f>IF(AND((B298-$B$2)&gt;123,OR(((G297*J297/C297*C298)/(G297*K297/D297*D298))&lt;(4/6),((G297*J297/C297*C298)/(G297*K297/D297*D298))&gt;(6/4))),COUNTIF($E$2:E298,1),0)</f>
        <v>0</v>
      </c>
      <c r="G298" s="21">
        <f t="shared" si="52"/>
        <v>21723.368540845917</v>
      </c>
      <c r="H298" s="12">
        <f t="shared" si="53"/>
        <v>4.3501846435871965</v>
      </c>
      <c r="I298" s="12">
        <f t="shared" si="54"/>
        <v>71.65890361877463</v>
      </c>
      <c r="J298" s="15">
        <f>IF(OR((ROW(F298)-MATCH(MAX($F$2:F298),$F$2:F298,0))=1,(ROW(F298)-MATCH(MAX($F$2:F298),$F$2:F298,0))&gt;123),IF(OR(((G297*J297/C297*C298)/(G297*K297/D297*D298))&lt;(4/6),((G297*J297/C297*C298)/(G297*K297/D297*D298))&gt;(6/4)),50%,((G297*J297/C297*C298)/((G297*K297/D297*D298)+(G297*J297/C297*C298)))),((G297*J297/C297*C298)/((G297*K297/D297*D298)+(G297*J297/C297*C298))))</f>
        <v>0.51736140788270168</v>
      </c>
      <c r="K298" s="18">
        <f t="shared" si="48"/>
        <v>0.48263859211729832</v>
      </c>
      <c r="L298" s="20">
        <f t="shared" si="49"/>
        <v>1.0719437200682131</v>
      </c>
      <c r="M298" s="51">
        <f>IF(AND((B298-$B$2)&gt;123,OR(((U297*R297/C297*C298)/(U297*S297/D297*D298))&lt;(4/6),((U297*R297/C297*C298)/(U297*S297/D297*D298))&gt;(6/4))),1,0)</f>
        <v>0</v>
      </c>
      <c r="N298" s="51">
        <f>IF(AND((B298-$B$2)&gt;123,OR(((U297*R297/C297*C298)/(U297*S297/D297*D298))&lt;(4/6),((U297*R297/C297*C298)/(U297*S297/D297*D298))&gt;(6/4))),COUNTIF($M$2:M298,1),0)</f>
        <v>0</v>
      </c>
      <c r="O298" s="51">
        <f>IF(OR((ROW(N298)-MATCH(MAX($N$2:N298),$N$2:N298,0))=1,(ROW(N298)-MATCH(MAX($N$2:N298),$N$2:N298,0))&gt;123),IF(OR(((U297*R297/C297*C298)/(U297*S297/D297*D298))&lt;(4/6),((U297*R297/C297*C298)/(U297*S297/D297*D298))&gt;(6/4)),1,0),0)</f>
        <v>0</v>
      </c>
      <c r="P298" s="47">
        <f>IF(O298=1,U297/2/C298,P297)</f>
        <v>4.3501846435871965</v>
      </c>
      <c r="Q298" s="47">
        <f>IF(O298=1,U297/2/D298,Q297)</f>
        <v>71.65890361877463</v>
      </c>
      <c r="R298" s="41">
        <f>P298*C298/U297</f>
        <v>0.51831202206794724</v>
      </c>
      <c r="S298" s="41">
        <f>Q298*D298/U297</f>
        <v>0.48352540563879975</v>
      </c>
      <c r="T298" s="41">
        <f t="shared" si="55"/>
        <v>1.071943720068214</v>
      </c>
      <c r="U298" s="42">
        <f>P298*C298+Q298*D298</f>
        <v>21723.368540845899</v>
      </c>
      <c r="V298" s="25">
        <f>B298</f>
        <v>41360</v>
      </c>
      <c r="W298">
        <f>C298/C$2</f>
        <v>1.1238832532246832</v>
      </c>
      <c r="X298">
        <f>D298/D$2</f>
        <v>1.0484536008599068</v>
      </c>
      <c r="Y298">
        <f t="shared" si="56"/>
        <v>1.0861684270422949</v>
      </c>
      <c r="AA298" s="15">
        <f t="shared" si="57"/>
        <v>3.293139939030354E-3</v>
      </c>
      <c r="AB298" s="15">
        <f t="shared" si="58"/>
        <v>2.8166991977207623E-4</v>
      </c>
      <c r="AC298" s="15">
        <f t="shared" si="59"/>
        <v>1.8374277067469968E-3</v>
      </c>
    </row>
    <row r="299" spans="1:29" x14ac:dyDescent="0.4">
      <c r="A299" s="43">
        <f t="shared" si="50"/>
        <v>2013</v>
      </c>
      <c r="B299" s="53">
        <v>41361</v>
      </c>
      <c r="C299" s="45">
        <v>2499.3020000000001</v>
      </c>
      <c r="D299" s="45">
        <f>VLOOKUP(B299,'H11001.CSI  中证全债'!$A$2:$B$2792,2,0)</f>
        <v>146.37549999999999</v>
      </c>
      <c r="E299" s="14">
        <f t="shared" si="51"/>
        <v>0</v>
      </c>
      <c r="F299" s="14">
        <f>IF(AND((B299-$B$2)&gt;123,OR(((G298*J298/C298*C299)/(G298*K298/D298*D299))&lt;(4/6),((G298*J298/C298*C299)/(G298*K298/D298*D299))&gt;(6/4))),COUNTIF($E$2:E299,1),0)</f>
        <v>0</v>
      </c>
      <c r="G299" s="21">
        <f t="shared" si="52"/>
        <v>21361.533026736732</v>
      </c>
      <c r="H299" s="12">
        <f t="shared" si="53"/>
        <v>4.3501846435871965</v>
      </c>
      <c r="I299" s="12">
        <f t="shared" si="54"/>
        <v>71.65890361877463</v>
      </c>
      <c r="J299" s="15">
        <f>IF(OR((ROW(F299)-MATCH(MAX($F$2:F299),$F$2:F299,0))=1,(ROW(F299)-MATCH(MAX($F$2:F299),$F$2:F299,0))&gt;123),IF(OR(((G298*J298/C298*C299)/(G298*K298/D298*D299))&lt;(4/6),((G298*J298/C298*C299)/(G298*K298/D298*D299))&gt;(6/4)),50%,((G298*J298/C298*C299)/((G298*K298/D298*D299)+(G298*J298/C298*C299)))),((G298*J298/C298*C299)/((G298*K298/D298*D299)+(G298*J298/C298*C299))))</f>
        <v>0.50897214008369729</v>
      </c>
      <c r="K299" s="18">
        <f t="shared" si="48"/>
        <v>0.49102785991630271</v>
      </c>
      <c r="L299" s="20">
        <f t="shared" si="49"/>
        <v>1.0365443218852251</v>
      </c>
      <c r="M299" s="51">
        <f>IF(AND((B299-$B$2)&gt;123,OR(((U298*R298/C298*C299)/(U298*S298/D298*D299))&lt;(4/6),((U298*R298/C298*C299)/(U298*S298/D298*D299))&gt;(6/4))),1,0)</f>
        <v>0</v>
      </c>
      <c r="N299" s="51">
        <f>IF(AND((B299-$B$2)&gt;123,OR(((U298*R298/C298*C299)/(U298*S298/D298*D299))&lt;(4/6),((U298*R298/C298*C299)/(U298*S298/D298*D299))&gt;(6/4))),COUNTIF($M$2:M299,1),0)</f>
        <v>0</v>
      </c>
      <c r="O299" s="51">
        <f>IF(OR((ROW(N299)-MATCH(MAX($N$2:N299),$N$2:N299,0))=1,(ROW(N299)-MATCH(MAX($N$2:N299),$N$2:N299,0))&gt;123),IF(OR(((U298*R298/C298*C299)/(U298*S298/D298*D299))&lt;(4/6),((U298*R298/C298*C299)/(U298*S298/D298*D299))&gt;(6/4)),1,0),0)</f>
        <v>0</v>
      </c>
      <c r="P299" s="47">
        <f>IF(O299=1,U298/2/C299,P298)</f>
        <v>4.3501846435871965</v>
      </c>
      <c r="Q299" s="47">
        <f>IF(O299=1,U298/2/D299,Q298)</f>
        <v>71.65890361877463</v>
      </c>
      <c r="R299" s="41">
        <f>P299*C299/U298</f>
        <v>0.50049444033707857</v>
      </c>
      <c r="S299" s="41">
        <f>Q299*D299/U298</f>
        <v>0.48284904925898314</v>
      </c>
      <c r="T299" s="41">
        <f t="shared" si="55"/>
        <v>1.0365443218852255</v>
      </c>
      <c r="U299" s="42">
        <f>P299*C299+Q299*D299</f>
        <v>21361.533026736714</v>
      </c>
      <c r="V299" s="25">
        <f>B299</f>
        <v>41361</v>
      </c>
      <c r="W299">
        <f>C299/C$2</f>
        <v>1.0872425180086769</v>
      </c>
      <c r="X299">
        <f>D299/D$2</f>
        <v>1.0489107846649945</v>
      </c>
      <c r="Y299">
        <f t="shared" si="56"/>
        <v>1.0680766513368356</v>
      </c>
      <c r="AA299" s="15">
        <f t="shared" si="57"/>
        <v>-3.2601905145285714E-2</v>
      </c>
      <c r="AB299" s="15">
        <f t="shared" si="58"/>
        <v>4.3605535305779597E-4</v>
      </c>
      <c r="AC299" s="15">
        <f t="shared" si="59"/>
        <v>-1.665651040393834E-2</v>
      </c>
    </row>
    <row r="300" spans="1:29" x14ac:dyDescent="0.4">
      <c r="A300" s="43">
        <f t="shared" si="50"/>
        <v>2013</v>
      </c>
      <c r="B300" s="53">
        <v>41362</v>
      </c>
      <c r="C300" s="45">
        <v>2495.0830000000001</v>
      </c>
      <c r="D300" s="45">
        <f>VLOOKUP(B300,'H11001.CSI  中证全债'!$A$2:$B$2792,2,0)</f>
        <v>146.4623</v>
      </c>
      <c r="E300" s="14">
        <f t="shared" si="51"/>
        <v>0</v>
      </c>
      <c r="F300" s="14">
        <f>IF(AND((B300-$B$2)&gt;123,OR(((G299*J299/C299*C300)/(G299*K299/D299*D300))&lt;(4/6),((G299*J299/C299*C300)/(G299*K299/D299*D300))&gt;(6/4))),COUNTIF($E$2:E300,1),0)</f>
        <v>0</v>
      </c>
      <c r="G300" s="21">
        <f t="shared" si="52"/>
        <v>21349.399590559544</v>
      </c>
      <c r="H300" s="12">
        <f t="shared" si="53"/>
        <v>4.3501846435871965</v>
      </c>
      <c r="I300" s="12">
        <f t="shared" si="54"/>
        <v>71.65890361877463</v>
      </c>
      <c r="J300" s="15">
        <f>IF(OR((ROW(F300)-MATCH(MAX($F$2:F300),$F$2:F300,0))=1,(ROW(F300)-MATCH(MAX($F$2:F300),$F$2:F300,0))&gt;123),IF(OR(((G299*J299/C299*C300)/(G299*K299/D299*D300))&lt;(4/6),((G299*J299/C299*C300)/(G299*K299/D299*D300))&gt;(6/4)),50%,((G299*J299/C299*C300)/((G299*K299/D299*D300)+(G299*J299/C299*C300)))),((G299*J299/C299*C300)/((G299*K299/D299*D300)+(G299*J299/C299*C300))))</f>
        <v>0.50840173303398295</v>
      </c>
      <c r="K300" s="18">
        <f t="shared" si="48"/>
        <v>0.49159826696601705</v>
      </c>
      <c r="L300" s="20">
        <f t="shared" si="49"/>
        <v>1.0341812963899799</v>
      </c>
      <c r="M300" s="51">
        <f>IF(AND((B300-$B$2)&gt;123,OR(((U299*R299/C299*C300)/(U299*S299/D299*D300))&lt;(4/6),((U299*R299/C299*C300)/(U299*S299/D299*D300))&gt;(6/4))),1,0)</f>
        <v>0</v>
      </c>
      <c r="N300" s="51">
        <f>IF(AND((B300-$B$2)&gt;123,OR(((U299*R299/C299*C300)/(U299*S299/D299*D300))&lt;(4/6),((U299*R299/C299*C300)/(U299*S299/D299*D300))&gt;(6/4))),COUNTIF($M$2:M300,1),0)</f>
        <v>0</v>
      </c>
      <c r="O300" s="51">
        <f>IF(OR((ROW(N300)-MATCH(MAX($N$2:N300),$N$2:N300,0))=1,(ROW(N300)-MATCH(MAX($N$2:N300),$N$2:N300,0))&gt;123),IF(OR(((U299*R299/C299*C300)/(U299*S299/D299*D300))&lt;(4/6),((U299*R299/C299*C300)/(U299*S299/D299*D300))&gt;(6/4)),1,0),0)</f>
        <v>0</v>
      </c>
      <c r="P300" s="47">
        <f>IF(O300=1,U299/2/C300,P299)</f>
        <v>4.3501846435871965</v>
      </c>
      <c r="Q300" s="47">
        <f>IF(O300=1,U299/2/D300,Q299)</f>
        <v>71.65890361877463</v>
      </c>
      <c r="R300" s="41">
        <f>P300*C300/U299</f>
        <v>0.50811295881668239</v>
      </c>
      <c r="S300" s="41">
        <f>Q300*D300/U299</f>
        <v>0.49131903718463465</v>
      </c>
      <c r="T300" s="41">
        <f t="shared" si="55"/>
        <v>1.0341812963899804</v>
      </c>
      <c r="U300" s="42">
        <f>P300*C300+Q300*D300</f>
        <v>21349.399590559529</v>
      </c>
      <c r="V300" s="25">
        <f>B300</f>
        <v>41362</v>
      </c>
      <c r="W300">
        <f>C300/C$2</f>
        <v>1.0854071751075474</v>
      </c>
      <c r="X300">
        <f>D300/D$2</f>
        <v>1.0495327839484054</v>
      </c>
      <c r="Y300">
        <f t="shared" si="56"/>
        <v>1.0674699795279765</v>
      </c>
      <c r="AA300" s="15">
        <f t="shared" si="57"/>
        <v>-1.6880713095096533E-3</v>
      </c>
      <c r="AB300" s="15">
        <f t="shared" si="58"/>
        <v>5.9299541248347687E-4</v>
      </c>
      <c r="AC300" s="15">
        <f t="shared" si="59"/>
        <v>-5.6800399868284224E-4</v>
      </c>
    </row>
    <row r="301" spans="1:29" x14ac:dyDescent="0.4">
      <c r="A301" s="43">
        <f t="shared" si="50"/>
        <v>2013</v>
      </c>
      <c r="B301" s="53">
        <v>41365</v>
      </c>
      <c r="C301" s="45">
        <v>2493.1869999999999</v>
      </c>
      <c r="D301" s="45">
        <f>VLOOKUP(B301,'H11001.CSI  中证全债'!$A$2:$B$2792,2,0)</f>
        <v>146.57740000000001</v>
      </c>
      <c r="E301" s="14">
        <f t="shared" si="51"/>
        <v>0</v>
      </c>
      <c r="F301" s="14">
        <f>IF(AND((B301-$B$2)&gt;123,OR(((G300*J300/C300*C301)/(G300*K300/D300*D301))&lt;(4/6),((G300*J300/C300*C301)/(G300*K300/D300*D301))&gt;(6/4))),COUNTIF($E$2:E301,1),0)</f>
        <v>0</v>
      </c>
      <c r="G301" s="21">
        <f t="shared" si="52"/>
        <v>21349.399580281824</v>
      </c>
      <c r="H301" s="12">
        <f t="shared" si="53"/>
        <v>4.3501846435871965</v>
      </c>
      <c r="I301" s="12">
        <f t="shared" si="54"/>
        <v>71.65890361877463</v>
      </c>
      <c r="J301" s="15">
        <f>IF(OR((ROW(F301)-MATCH(MAX($F$2:F301),$F$2:F301,0))=1,(ROW(F301)-MATCH(MAX($F$2:F301),$F$2:F301,0))&gt;123),IF(OR(((G300*J300/C300*C301)/(G300*K300/D300*D301))&lt;(4/6),((G300*J300/C300*C301)/(G300*K300/D300*D301))&gt;(6/4)),50%,((G300*J300/C300*C301)/((G300*K300/D300*D301)+(G300*J300/C300*C301)))),((G300*J300/C300*C301)/((G300*K300/D300*D301)+(G300*J300/C300*C301))))</f>
        <v>0.50801540156700109</v>
      </c>
      <c r="K301" s="18">
        <f t="shared" si="48"/>
        <v>0.49198459843299891</v>
      </c>
      <c r="L301" s="20">
        <f t="shared" si="49"/>
        <v>1.0325839532071965</v>
      </c>
      <c r="M301" s="51">
        <f>IF(AND((B301-$B$2)&gt;123,OR(((U300*R300/C300*C301)/(U300*S300/D300*D301))&lt;(4/6),((U300*R300/C300*C301)/(U300*S300/D300*D301))&gt;(6/4))),1,0)</f>
        <v>0</v>
      </c>
      <c r="N301" s="51">
        <f>IF(AND((B301-$B$2)&gt;123,OR(((U300*R300/C300*C301)/(U300*S300/D300*D301))&lt;(4/6),((U300*R300/C300*C301)/(U300*S300/D300*D301))&gt;(6/4))),COUNTIF($M$2:M301,1),0)</f>
        <v>0</v>
      </c>
      <c r="O301" s="51">
        <f>IF(OR((ROW(N301)-MATCH(MAX($N$2:N301),$N$2:N301,0))=1,(ROW(N301)-MATCH(MAX($N$2:N301),$N$2:N301,0))&gt;123),IF(OR(((U300*R300/C300*C301)/(U300*S300/D300*D301))&lt;(4/6),((U300*R300/C300*C301)/(U300*S300/D300*D301))&gt;(6/4)),1,0),0)</f>
        <v>0</v>
      </c>
      <c r="P301" s="47">
        <f>IF(O301=1,U300/2/C301,P300)</f>
        <v>4.3501846435871965</v>
      </c>
      <c r="Q301" s="47">
        <f>IF(O301=1,U300/2/D301,Q300)</f>
        <v>71.65890361877463</v>
      </c>
      <c r="R301" s="41">
        <f>P301*C301/U300</f>
        <v>0.50801540132243983</v>
      </c>
      <c r="S301" s="41">
        <f>Q301*D301/U300</f>
        <v>0.49198459819615459</v>
      </c>
      <c r="T301" s="41">
        <f t="shared" si="55"/>
        <v>1.0325839532071972</v>
      </c>
      <c r="U301" s="42">
        <f>P301*C301+Q301*D301</f>
        <v>21349.39958028181</v>
      </c>
      <c r="V301" s="25">
        <f>B301</f>
        <v>41365</v>
      </c>
      <c r="W301">
        <f>C301/C$2</f>
        <v>1.0845823800991232</v>
      </c>
      <c r="X301">
        <f>D301/D$2</f>
        <v>1.0503575779290577</v>
      </c>
      <c r="Y301">
        <f t="shared" si="56"/>
        <v>1.0674699790140905</v>
      </c>
      <c r="AA301" s="15">
        <f t="shared" si="57"/>
        <v>-7.5989456062186544E-4</v>
      </c>
      <c r="AB301" s="15">
        <f t="shared" si="58"/>
        <v>7.8586776255740176E-4</v>
      </c>
      <c r="AC301" s="15">
        <f t="shared" si="59"/>
        <v>-4.8140558206455353E-10</v>
      </c>
    </row>
    <row r="302" spans="1:29" x14ac:dyDescent="0.4">
      <c r="A302" s="43">
        <f t="shared" si="50"/>
        <v>2013</v>
      </c>
      <c r="B302" s="53">
        <v>41366</v>
      </c>
      <c r="C302" s="45">
        <v>2486.3910000000001</v>
      </c>
      <c r="D302" s="45">
        <f>VLOOKUP(B302,'H11001.CSI  中证全债'!$A$2:$B$2792,2,0)</f>
        <v>146.72239999999999</v>
      </c>
      <c r="E302" s="14">
        <f t="shared" si="51"/>
        <v>0</v>
      </c>
      <c r="F302" s="14">
        <f>IF(AND((B302-$B$2)&gt;123,OR(((G301*J301/C301*C302)/(G301*K301/D301*D302))&lt;(4/6),((G301*J301/C301*C302)/(G301*K301/D301*D302))&gt;(6/4))),COUNTIF($E$2:E302,1),0)</f>
        <v>0</v>
      </c>
      <c r="G302" s="21">
        <f t="shared" si="52"/>
        <v>21330.22626646873</v>
      </c>
      <c r="H302" s="12">
        <f t="shared" si="53"/>
        <v>4.3501846435871965</v>
      </c>
      <c r="I302" s="12">
        <f t="shared" si="54"/>
        <v>71.65890361877463</v>
      </c>
      <c r="J302" s="15">
        <f>IF(OR((ROW(F302)-MATCH(MAX($F$2:F302),$F$2:F302,0))=1,(ROW(F302)-MATCH(MAX($F$2:F302),$F$2:F302,0))&gt;123),IF(OR(((G301*J301/C301*C302)/(G301*K301/D301*D302))&lt;(4/6),((G301*J301/C301*C302)/(G301*K301/D301*D302))&gt;(6/4)),50%,((G301*J301/C301*C302)/((G301*K301/D301*D302)+(G301*J301/C301*C302)))),((G301*J301/C301*C302)/((G301*K301/D301*D302)+(G301*J301/C301*C302))))</f>
        <v>0.50708603889292336</v>
      </c>
      <c r="K302" s="18">
        <f t="shared" si="48"/>
        <v>0.49291396110707664</v>
      </c>
      <c r="L302" s="20">
        <f t="shared" si="49"/>
        <v>1.0287516258497051</v>
      </c>
      <c r="M302" s="51">
        <f>IF(AND((B302-$B$2)&gt;123,OR(((U301*R301/C301*C302)/(U301*S301/D301*D302))&lt;(4/6),((U301*R301/C301*C302)/(U301*S301/D301*D302))&gt;(6/4))),1,0)</f>
        <v>0</v>
      </c>
      <c r="N302" s="51">
        <f>IF(AND((B302-$B$2)&gt;123,OR(((U301*R301/C301*C302)/(U301*S301/D301*D302))&lt;(4/6),((U301*R301/C301*C302)/(U301*S301/D301*D302))&gt;(6/4))),COUNTIF($M$2:M302,1),0)</f>
        <v>0</v>
      </c>
      <c r="O302" s="51">
        <f>IF(OR((ROW(N302)-MATCH(MAX($N$2:N302),$N$2:N302,0))=1,(ROW(N302)-MATCH(MAX($N$2:N302),$N$2:N302,0))&gt;123),IF(OR(((U301*R301/C301*C302)/(U301*S301/D301*D302))&lt;(4/6),((U301*R301/C301*C302)/(U301*S301/D301*D302))&gt;(6/4)),1,0),0)</f>
        <v>0</v>
      </c>
      <c r="P302" s="47">
        <f>IF(O302=1,U301/2/C302,P301)</f>
        <v>4.3501846435871965</v>
      </c>
      <c r="Q302" s="47">
        <f>IF(O302=1,U301/2/D302,Q301)</f>
        <v>71.65890361877463</v>
      </c>
      <c r="R302" s="41">
        <f>P302*C302/U301</f>
        <v>0.5066306387437356</v>
      </c>
      <c r="S302" s="41">
        <f>Q302*D302/U301</f>
        <v>0.49247128851464</v>
      </c>
      <c r="T302" s="41">
        <f t="shared" si="55"/>
        <v>1.028751625849706</v>
      </c>
      <c r="U302" s="42">
        <f>P302*C302+Q302*D302</f>
        <v>21330.226266468711</v>
      </c>
      <c r="V302" s="25">
        <f>B302</f>
        <v>41366</v>
      </c>
      <c r="W302">
        <f>C302/C$2</f>
        <v>1.0816259946153415</v>
      </c>
      <c r="X302">
        <f>D302/D$2</f>
        <v>1.0513966320315298</v>
      </c>
      <c r="Y302">
        <f t="shared" si="56"/>
        <v>1.0665113133234356</v>
      </c>
      <c r="AA302" s="15">
        <f t="shared" si="57"/>
        <v>-2.7258284276309164E-3</v>
      </c>
      <c r="AB302" s="15">
        <f t="shared" si="58"/>
        <v>9.892384501293261E-4</v>
      </c>
      <c r="AC302" s="15">
        <f t="shared" si="59"/>
        <v>-8.9807274162434503E-4</v>
      </c>
    </row>
    <row r="303" spans="1:29" x14ac:dyDescent="0.4">
      <c r="A303" s="43">
        <f t="shared" si="50"/>
        <v>2013</v>
      </c>
      <c r="B303" s="53">
        <v>41367</v>
      </c>
      <c r="C303" s="45">
        <v>2483.547</v>
      </c>
      <c r="D303" s="45">
        <f>VLOOKUP(B303,'H11001.CSI  中证全债'!$A$2:$B$2792,2,0)</f>
        <v>146.89709999999999</v>
      </c>
      <c r="E303" s="14">
        <f t="shared" si="51"/>
        <v>0</v>
      </c>
      <c r="F303" s="14">
        <f>IF(AND((B303-$B$2)&gt;123,OR(((G302*J302/C302*C303)/(G302*K302/D302*D303))&lt;(4/6),((G302*J302/C302*C303)/(G302*K302/D302*D303))&gt;(6/4))),COUNTIF($E$2:E303,1),0)</f>
        <v>0</v>
      </c>
      <c r="G303" s="21">
        <f t="shared" si="52"/>
        <v>21330.373151804568</v>
      </c>
      <c r="H303" s="12">
        <f t="shared" si="53"/>
        <v>4.3501846435871965</v>
      </c>
      <c r="I303" s="12">
        <f t="shared" si="54"/>
        <v>71.65890361877463</v>
      </c>
      <c r="J303" s="15">
        <f>IF(OR((ROW(F303)-MATCH(MAX($F$2:F303),$F$2:F303,0))=1,(ROW(F303)-MATCH(MAX($F$2:F303),$F$2:F303,0))&gt;123),IF(OR(((G302*J302/C302*C303)/(G302*K302/D302*D303))&lt;(4/6),((G302*J302/C302*C303)/(G302*K302/D302*D303))&gt;(6/4)),50%,((G302*J302/C302*C303)/((G302*K302/D302*D303)+(G302*J302/C302*C303)))),((G302*J302/C302*C303)/((G302*K302/D302*D303)+(G302*J302/C302*C303))))</f>
        <v>0.50650253252194222</v>
      </c>
      <c r="K303" s="18">
        <f t="shared" si="48"/>
        <v>0.49349746747805778</v>
      </c>
      <c r="L303" s="20">
        <f t="shared" si="49"/>
        <v>1.0263528506242288</v>
      </c>
      <c r="M303" s="51">
        <f>IF(AND((B303-$B$2)&gt;123,OR(((U302*R302/C302*C303)/(U302*S302/D302*D303))&lt;(4/6),((U302*R302/C302*C303)/(U302*S302/D302*D303))&gt;(6/4))),1,0)</f>
        <v>0</v>
      </c>
      <c r="N303" s="51">
        <f>IF(AND((B303-$B$2)&gt;123,OR(((U302*R302/C302*C303)/(U302*S302/D302*D303))&lt;(4/6),((U302*R302/C302*C303)/(U302*S302/D302*D303))&gt;(6/4))),COUNTIF($M$2:M303,1),0)</f>
        <v>0</v>
      </c>
      <c r="O303" s="51">
        <f>IF(OR((ROW(N303)-MATCH(MAX($N$2:N303),$N$2:N303,0))=1,(ROW(N303)-MATCH(MAX($N$2:N303),$N$2:N303,0))&gt;123),IF(OR(((U302*R302/C302*C303)/(U302*S302/D302*D303))&lt;(4/6),((U302*R302/C302*C303)/(U302*S302/D302*D303))&gt;(6/4)),1,0),0)</f>
        <v>0</v>
      </c>
      <c r="P303" s="47">
        <f>IF(O303=1,U302/2/C303,P302)</f>
        <v>4.3501846435871965</v>
      </c>
      <c r="Q303" s="47">
        <f>IF(O303=1,U302/2/D303,Q302)</f>
        <v>71.65890361877463</v>
      </c>
      <c r="R303" s="41">
        <f>P303*C303/U302</f>
        <v>0.50650602042655546</v>
      </c>
      <c r="S303" s="41">
        <f>Q303*D303/U302</f>
        <v>0.49350086582650177</v>
      </c>
      <c r="T303" s="41">
        <f t="shared" si="55"/>
        <v>1.0263528506242294</v>
      </c>
      <c r="U303" s="42">
        <f>P303*C303+Q303*D303</f>
        <v>21330.37315180455</v>
      </c>
      <c r="V303" s="25">
        <f>B303</f>
        <v>41367</v>
      </c>
      <c r="W303">
        <f>C303/C$2</f>
        <v>1.0803888021027053</v>
      </c>
      <c r="X303">
        <f>D303/D$2</f>
        <v>1.0526485130777499</v>
      </c>
      <c r="Y303">
        <f t="shared" si="56"/>
        <v>1.0665186575902275</v>
      </c>
      <c r="AA303" s="15">
        <f t="shared" si="57"/>
        <v>-1.1438265341211507E-3</v>
      </c>
      <c r="AB303" s="15">
        <f t="shared" si="58"/>
        <v>1.190683903752987E-3</v>
      </c>
      <c r="AC303" s="15">
        <f t="shared" si="59"/>
        <v>6.8862530571145442E-6</v>
      </c>
    </row>
    <row r="304" spans="1:29" x14ac:dyDescent="0.4">
      <c r="A304" s="43">
        <f t="shared" si="50"/>
        <v>2013</v>
      </c>
      <c r="B304" s="53">
        <v>41372</v>
      </c>
      <c r="C304" s="45">
        <v>2472.299</v>
      </c>
      <c r="D304" s="45">
        <f>VLOOKUP(B304,'H11001.CSI  中证全债'!$A$2:$B$2792,2,0)</f>
        <v>147.13579999999999</v>
      </c>
      <c r="E304" s="14">
        <f t="shared" si="51"/>
        <v>0</v>
      </c>
      <c r="F304" s="14">
        <f>IF(AND((B304-$B$2)&gt;123,OR(((G303*J303/C303*C304)/(G303*K303/D303*D304))&lt;(4/6),((G303*J303/C303*C304)/(G303*K303/D303*D304))&gt;(6/4))),COUNTIF($E$2:E304,1),0)</f>
        <v>0</v>
      </c>
      <c r="G304" s="21">
        <f t="shared" si="52"/>
        <v>21298.547255227299</v>
      </c>
      <c r="H304" s="12">
        <f t="shared" si="53"/>
        <v>4.3501846435871965</v>
      </c>
      <c r="I304" s="12">
        <f t="shared" si="54"/>
        <v>71.65890361877463</v>
      </c>
      <c r="J304" s="15">
        <f>IF(OR((ROW(F304)-MATCH(MAX($F$2:F304),$F$2:F304,0))=1,(ROW(F304)-MATCH(MAX($F$2:F304),$F$2:F304,0))&gt;123),IF(OR(((G303*J303/C303*C304)/(G303*K303/D303*D304))&lt;(4/6),((G303*J303/C303*C304)/(G303*K303/D303*D304))&gt;(6/4)),50%,((G303*J303/C303*C304)/((G303*K303/D303*D304)+(G303*J303/C303*C304)))),((G303*J303/C303*C304)/((G303*K303/D303*D304)+(G303*J303/C303*C304))))</f>
        <v>0.50496200587185125</v>
      </c>
      <c r="K304" s="18">
        <f t="shared" si="48"/>
        <v>0.49503799412814875</v>
      </c>
      <c r="L304" s="20">
        <f t="shared" si="49"/>
        <v>1.0200469698516383</v>
      </c>
      <c r="M304" s="51">
        <f>IF(AND((B304-$B$2)&gt;123,OR(((U303*R303/C303*C304)/(U303*S303/D303*D304))&lt;(4/6),((U303*R303/C303*C304)/(U303*S303/D303*D304))&gt;(6/4))),1,0)</f>
        <v>0</v>
      </c>
      <c r="N304" s="51">
        <f>IF(AND((B304-$B$2)&gt;123,OR(((U303*R303/C303*C304)/(U303*S303/D303*D304))&lt;(4/6),((U303*R303/C303*C304)/(U303*S303/D303*D304))&gt;(6/4))),COUNTIF($M$2:M304,1),0)</f>
        <v>0</v>
      </c>
      <c r="O304" s="51">
        <f>IF(OR((ROW(N304)-MATCH(MAX($N$2:N304),$N$2:N304,0))=1,(ROW(N304)-MATCH(MAX($N$2:N304),$N$2:N304,0))&gt;123),IF(OR(((U303*R303/C303*C304)/(U303*S303/D303*D304))&lt;(4/6),((U303*R303/C303*C304)/(U303*S303/D303*D304))&gt;(6/4)),1,0),0)</f>
        <v>0</v>
      </c>
      <c r="P304" s="47">
        <f>IF(O304=1,U303/2/C304,P303)</f>
        <v>4.3501846435871965</v>
      </c>
      <c r="Q304" s="47">
        <f>IF(O304=1,U303/2/D304,Q303)</f>
        <v>71.65890361877463</v>
      </c>
      <c r="R304" s="41">
        <f>P304*C304/U303</f>
        <v>0.5042085793630906</v>
      </c>
      <c r="S304" s="41">
        <f>Q304*D304/U303</f>
        <v>0.49429937470078028</v>
      </c>
      <c r="T304" s="41">
        <f t="shared" si="55"/>
        <v>1.0200469698516386</v>
      </c>
      <c r="U304" s="42">
        <f>P304*C304+Q304*D304</f>
        <v>21298.547255227284</v>
      </c>
      <c r="V304" s="25">
        <f>B304</f>
        <v>41372</v>
      </c>
      <c r="W304">
        <f>C304/C$2</f>
        <v>1.0754957144155983</v>
      </c>
      <c r="X304">
        <f>D304/D$2</f>
        <v>1.0543590111071299</v>
      </c>
      <c r="Y304">
        <f t="shared" si="56"/>
        <v>1.0649273627613642</v>
      </c>
      <c r="AA304" s="15">
        <f t="shared" si="57"/>
        <v>-4.5290062962368705E-3</v>
      </c>
      <c r="AB304" s="15">
        <f t="shared" si="58"/>
        <v>1.6249469867002375E-3</v>
      </c>
      <c r="AC304" s="15">
        <f t="shared" si="59"/>
        <v>-1.4920459361289495E-3</v>
      </c>
    </row>
    <row r="305" spans="1:29" x14ac:dyDescent="0.4">
      <c r="A305" s="43">
        <f t="shared" si="50"/>
        <v>2013</v>
      </c>
      <c r="B305" s="53">
        <v>41373</v>
      </c>
      <c r="C305" s="45">
        <v>2489.4299999999998</v>
      </c>
      <c r="D305" s="45">
        <f>VLOOKUP(B305,'H11001.CSI  中证全债'!$A$2:$B$2792,2,0)</f>
        <v>147.2465</v>
      </c>
      <c r="E305" s="14">
        <f t="shared" si="51"/>
        <v>0</v>
      </c>
      <c r="F305" s="14">
        <f>IF(AND((B305-$B$2)&gt;123,OR(((G304*J304/C304*C305)/(G304*K304/D304*D305))&lt;(4/6),((G304*J304/C304*C305)/(G304*K304/D304*D305))&gt;(6/4))),COUNTIF($E$2:E305,1),0)</f>
        <v>0</v>
      </c>
      <c r="G305" s="21">
        <f t="shared" si="52"/>
        <v>21381.00290898719</v>
      </c>
      <c r="H305" s="12">
        <f t="shared" si="53"/>
        <v>4.3501846435871965</v>
      </c>
      <c r="I305" s="12">
        <f t="shared" si="54"/>
        <v>71.65890361877463</v>
      </c>
      <c r="J305" s="15">
        <f>IF(OR((ROW(F305)-MATCH(MAX($F$2:F305),$F$2:F305,0))=1,(ROW(F305)-MATCH(MAX($F$2:F305),$F$2:F305,0))&gt;123),IF(OR(((G304*J304/C304*C305)/(G304*K304/D304*D305))&lt;(4/6),((G304*J304/C304*C305)/(G304*K304/D304*D305))&gt;(6/4)),50%,((G304*J304/C304*C305)/((G304*K304/D304*D305)+(G304*J304/C304*C305)))),((G304*J304/C304*C305)/((G304*K304/D304*D305)+(G304*J304/C304*C305))))</f>
        <v>0.50650010214129237</v>
      </c>
      <c r="K305" s="18">
        <f t="shared" si="48"/>
        <v>0.49349989785870763</v>
      </c>
      <c r="L305" s="20">
        <f t="shared" si="49"/>
        <v>1.0263428712731097</v>
      </c>
      <c r="M305" s="51">
        <f>IF(AND((B305-$B$2)&gt;123,OR(((U304*R304/C304*C305)/(U304*S304/D304*D305))&lt;(4/6),((U304*R304/C304*C305)/(U304*S304/D304*D305))&gt;(6/4))),1,0)</f>
        <v>0</v>
      </c>
      <c r="N305" s="51">
        <f>IF(AND((B305-$B$2)&gt;123,OR(((U304*R304/C304*C305)/(U304*S304/D304*D305))&lt;(4/6),((U304*R304/C304*C305)/(U304*S304/D304*D305))&gt;(6/4))),COUNTIF($M$2:M305,1),0)</f>
        <v>0</v>
      </c>
      <c r="O305" s="51">
        <f>IF(OR((ROW(N305)-MATCH(MAX($N$2:N305),$N$2:N305,0))=1,(ROW(N305)-MATCH(MAX($N$2:N305),$N$2:N305,0))&gt;123),IF(OR(((U304*R304/C304*C305)/(U304*S304/D304*D305))&lt;(4/6),((U304*R304/C304*C305)/(U304*S304/D304*D305))&gt;(6/4)),1,0),0)</f>
        <v>0</v>
      </c>
      <c r="P305" s="47">
        <f>IF(O305=1,U304/2/C305,P304)</f>
        <v>4.3501846435871965</v>
      </c>
      <c r="Q305" s="47">
        <f>IF(O305=1,U304/2/D305,Q304)</f>
        <v>71.65890361877463</v>
      </c>
      <c r="R305" s="41">
        <f>P305*C305/U304</f>
        <v>0.50846097752640873</v>
      </c>
      <c r="S305" s="41">
        <f>Q305*D305/U304</f>
        <v>0.49541044397346146</v>
      </c>
      <c r="T305" s="41">
        <f t="shared" si="55"/>
        <v>1.0263428712731102</v>
      </c>
      <c r="U305" s="42">
        <f>P305*C305+Q305*D305</f>
        <v>21381.002908987171</v>
      </c>
      <c r="V305" s="25">
        <f>B305</f>
        <v>41373</v>
      </c>
      <c r="W305">
        <f>C305/C$2</f>
        <v>1.0829480157285274</v>
      </c>
      <c r="X305">
        <f>D305/D$2</f>
        <v>1.0551522751701898</v>
      </c>
      <c r="Y305">
        <f t="shared" si="56"/>
        <v>1.0690501454493586</v>
      </c>
      <c r="AA305" s="15">
        <f t="shared" si="57"/>
        <v>6.9291780646272283E-3</v>
      </c>
      <c r="AB305" s="15">
        <f t="shared" si="58"/>
        <v>7.523661814461402E-4</v>
      </c>
      <c r="AC305" s="15">
        <f t="shared" si="59"/>
        <v>3.8714214998700758E-3</v>
      </c>
    </row>
    <row r="306" spans="1:29" x14ac:dyDescent="0.4">
      <c r="A306" s="43">
        <f t="shared" si="50"/>
        <v>2013</v>
      </c>
      <c r="B306" s="53">
        <v>41374</v>
      </c>
      <c r="C306" s="45">
        <v>2485.3090000000002</v>
      </c>
      <c r="D306" s="45">
        <f>VLOOKUP(B306,'H11001.CSI  中证全债'!$A$2:$B$2792,2,0)</f>
        <v>147.26060000000001</v>
      </c>
      <c r="E306" s="14">
        <f t="shared" si="51"/>
        <v>0</v>
      </c>
      <c r="F306" s="14">
        <f>IF(AND((B306-$B$2)&gt;123,OR(((G305*J305/C305*C306)/(G305*K305/D305*D306))&lt;(4/6),((G305*J305/C305*C306)/(G305*K305/D305*D306))&gt;(6/4))),COUNTIF($E$2:E306,1),0)</f>
        <v>0</v>
      </c>
      <c r="G306" s="21">
        <f t="shared" si="52"/>
        <v>21364.086188611996</v>
      </c>
      <c r="H306" s="12">
        <f t="shared" si="53"/>
        <v>4.3501846435871965</v>
      </c>
      <c r="I306" s="12">
        <f t="shared" si="54"/>
        <v>71.65890361877463</v>
      </c>
      <c r="J306" s="15">
        <f>IF(OR((ROW(F306)-MATCH(MAX($F$2:F306),$F$2:F306,0))=1,(ROW(F306)-MATCH(MAX($F$2:F306),$F$2:F306,0))&gt;123),IF(OR(((G305*J305/C305*C306)/(G305*K305/D305*D306))&lt;(4/6),((G305*J305/C305*C306)/(G305*K305/D305*D306))&gt;(6/4)),50%,((G305*J305/C305*C306)/((G305*K305/D305*D306)+(G305*J305/C305*C306)))),((G305*J305/C305*C306)/((G305*K305/D305*D306)+(G305*J305/C305*C306))))</f>
        <v>0.50606204032878765</v>
      </c>
      <c r="K306" s="18">
        <f t="shared" si="48"/>
        <v>0.49393795967121235</v>
      </c>
      <c r="L306" s="20">
        <f t="shared" si="49"/>
        <v>1.0245457560411952</v>
      </c>
      <c r="M306" s="51">
        <f>IF(AND((B306-$B$2)&gt;123,OR(((U305*R305/C305*C306)/(U305*S305/D305*D306))&lt;(4/6),((U305*R305/C305*C306)/(U305*S305/D305*D306))&gt;(6/4))),1,0)</f>
        <v>0</v>
      </c>
      <c r="N306" s="51">
        <f>IF(AND((B306-$B$2)&gt;123,OR(((U305*R305/C305*C306)/(U305*S305/D305*D306))&lt;(4/6),((U305*R305/C305*C306)/(U305*S305/D305*D306))&gt;(6/4))),COUNTIF($M$2:M306,1),0)</f>
        <v>0</v>
      </c>
      <c r="O306" s="51">
        <f>IF(OR((ROW(N306)-MATCH(MAX($N$2:N306),$N$2:N306,0))=1,(ROW(N306)-MATCH(MAX($N$2:N306),$N$2:N306,0))&gt;123),IF(OR(((U305*R305/C305*C306)/(U305*S305/D305*D306))&lt;(4/6),((U305*R305/C305*C306)/(U305*S305/D305*D306))&gt;(6/4)),1,0),0)</f>
        <v>0</v>
      </c>
      <c r="P306" s="47">
        <f>IF(O306=1,U305/2/C306,P305)</f>
        <v>4.3501846435871965</v>
      </c>
      <c r="Q306" s="47">
        <f>IF(O306=1,U305/2/D306,Q305)</f>
        <v>71.65890361877463</v>
      </c>
      <c r="R306" s="41">
        <f>P306*C306/U305</f>
        <v>0.50566164236498856</v>
      </c>
      <c r="S306" s="41">
        <f>Q306*D306/U305</f>
        <v>0.49354715432021812</v>
      </c>
      <c r="T306" s="41">
        <f t="shared" si="55"/>
        <v>1.0245457560411957</v>
      </c>
      <c r="U306" s="42">
        <f>P306*C306+Q306*D306</f>
        <v>21364.086188611975</v>
      </c>
      <c r="V306" s="25">
        <f>B306</f>
        <v>41374</v>
      </c>
      <c r="W306">
        <f>C306/C$2</f>
        <v>1.0811553046369053</v>
      </c>
      <c r="X306">
        <f>D306/D$2</f>
        <v>1.0552533142242924</v>
      </c>
      <c r="Y306">
        <f t="shared" si="56"/>
        <v>1.0682043094305986</v>
      </c>
      <c r="AA306" s="15">
        <f t="shared" si="57"/>
        <v>-1.655399027086335E-3</v>
      </c>
      <c r="AB306" s="15">
        <f t="shared" si="58"/>
        <v>9.5757793903361588E-5</v>
      </c>
      <c r="AC306" s="15">
        <f t="shared" si="59"/>
        <v>-7.9120331479343164E-4</v>
      </c>
    </row>
    <row r="307" spans="1:29" x14ac:dyDescent="0.4">
      <c r="A307" s="43">
        <f t="shared" si="50"/>
        <v>2013</v>
      </c>
      <c r="B307" s="53">
        <v>41375</v>
      </c>
      <c r="C307" s="45">
        <v>2477.8760000000002</v>
      </c>
      <c r="D307" s="45">
        <f>VLOOKUP(B307,'H11001.CSI  中证全债'!$A$2:$B$2792,2,0)</f>
        <v>147.2937</v>
      </c>
      <c r="E307" s="14">
        <f t="shared" si="51"/>
        <v>0</v>
      </c>
      <c r="F307" s="14">
        <f>IF(AND((B307-$B$2)&gt;123,OR(((G306*J306/C306*C307)/(G306*K306/D306*D307))&lt;(4/6),((G306*J306/C306*C307)/(G306*K306/D306*D307))&gt;(6/4))),COUNTIF($E$2:E307,1),0)</f>
        <v>0</v>
      </c>
      <c r="G307" s="21">
        <f t="shared" si="52"/>
        <v>21334.123175865992</v>
      </c>
      <c r="H307" s="12">
        <f t="shared" si="53"/>
        <v>4.3501846435871965</v>
      </c>
      <c r="I307" s="12">
        <f t="shared" si="54"/>
        <v>71.65890361877463</v>
      </c>
      <c r="J307" s="15">
        <f>IF(OR((ROW(F307)-MATCH(MAX($F$2:F307),$F$2:F307,0))=1,(ROW(F307)-MATCH(MAX($F$2:F307),$F$2:F307,0))&gt;123),IF(OR(((G306*J306/C306*C307)/(G306*K306/D306*D307))&lt;(4/6),((G306*J306/C306*C307)/(G306*K306/D306*D307))&gt;(6/4)),50%,((G306*J306/C306*C307)/((G306*K306/D306*D307)+(G306*J306/C306*C307)))),((G306*J306/C306*C307)/((G306*K306/D306*D307)+(G306*J306/C306*C307))))</f>
        <v>0.50525714298430391</v>
      </c>
      <c r="K307" s="18">
        <f t="shared" si="48"/>
        <v>0.49474285701569609</v>
      </c>
      <c r="L307" s="20">
        <f t="shared" si="49"/>
        <v>1.0212520217715326</v>
      </c>
      <c r="M307" s="51">
        <f>IF(AND((B307-$B$2)&gt;123,OR(((U306*R306/C306*C307)/(U306*S306/D306*D307))&lt;(4/6),((U306*R306/C306*C307)/(U306*S306/D306*D307))&gt;(6/4))),1,0)</f>
        <v>0</v>
      </c>
      <c r="N307" s="51">
        <f>IF(AND((B307-$B$2)&gt;123,OR(((U306*R306/C306*C307)/(U306*S306/D306*D307))&lt;(4/6),((U306*R306/C306*C307)/(U306*S306/D306*D307))&gt;(6/4))),COUNTIF($M$2:M307,1),0)</f>
        <v>0</v>
      </c>
      <c r="O307" s="51">
        <f>IF(OR((ROW(N307)-MATCH(MAX($N$2:N307),$N$2:N307,0))=1,(ROW(N307)-MATCH(MAX($N$2:N307),$N$2:N307,0))&gt;123),IF(OR(((U306*R306/C306*C307)/(U306*S306/D306*D307))&lt;(4/6),((U306*R306/C306*C307)/(U306*S306/D306*D307))&gt;(6/4)),1,0),0)</f>
        <v>0</v>
      </c>
      <c r="P307" s="47">
        <f>IF(O307=1,U306/2/C307,P306)</f>
        <v>4.3501846435871965</v>
      </c>
      <c r="Q307" s="47">
        <f>IF(O307=1,U306/2/D307,Q306)</f>
        <v>71.65890361877463</v>
      </c>
      <c r="R307" s="41">
        <f>P307*C307/U306</f>
        <v>0.50454852263510719</v>
      </c>
      <c r="S307" s="41">
        <f>Q307*D307/U306</f>
        <v>0.49404898289443089</v>
      </c>
      <c r="T307" s="41">
        <f t="shared" si="55"/>
        <v>1.0212520217715333</v>
      </c>
      <c r="U307" s="42">
        <f>P307*C307+Q307*D307</f>
        <v>21334.123175865974</v>
      </c>
      <c r="V307" s="25">
        <f>B307</f>
        <v>41375</v>
      </c>
      <c r="W307">
        <f>C307/C$2</f>
        <v>1.077921812391327</v>
      </c>
      <c r="X307">
        <f>D307/D$2</f>
        <v>1.0554905051952705</v>
      </c>
      <c r="Y307">
        <f t="shared" si="56"/>
        <v>1.0667061587932987</v>
      </c>
      <c r="AA307" s="15">
        <f t="shared" si="57"/>
        <v>-2.9907749901521008E-3</v>
      </c>
      <c r="AB307" s="15">
        <f t="shared" si="58"/>
        <v>2.2477159538936142E-4</v>
      </c>
      <c r="AC307" s="15">
        <f t="shared" si="59"/>
        <v>-1.4024944704619235E-3</v>
      </c>
    </row>
    <row r="308" spans="1:29" x14ac:dyDescent="0.4">
      <c r="A308" s="43">
        <f t="shared" si="50"/>
        <v>2013</v>
      </c>
      <c r="B308" s="53">
        <v>41376</v>
      </c>
      <c r="C308" s="45">
        <v>2462.1120000000001</v>
      </c>
      <c r="D308" s="45">
        <f>VLOOKUP(B308,'H11001.CSI  中证全债'!$A$2:$B$2792,2,0)</f>
        <v>147.3467</v>
      </c>
      <c r="E308" s="14">
        <f t="shared" si="51"/>
        <v>0</v>
      </c>
      <c r="F308" s="14">
        <f>IF(AND((B308-$B$2)&gt;123,OR(((G307*J307/C307*C308)/(G307*K307/D307*D308))&lt;(4/6),((G307*J307/C307*C308)/(G307*K307/D307*D308))&gt;(6/4))),COUNTIF($E$2:E308,1),0)</f>
        <v>0</v>
      </c>
      <c r="G308" s="21">
        <f t="shared" si="52"/>
        <v>21269.34478703628</v>
      </c>
      <c r="H308" s="12">
        <f t="shared" si="53"/>
        <v>4.3501846435871965</v>
      </c>
      <c r="I308" s="12">
        <f t="shared" si="54"/>
        <v>71.65890361877463</v>
      </c>
      <c r="J308" s="15">
        <f>IF(OR((ROW(F308)-MATCH(MAX($F$2:F308),$F$2:F308,0))=1,(ROW(F308)-MATCH(MAX($F$2:F308),$F$2:F308,0))&gt;123),IF(OR(((G307*J307/C307*C308)/(G307*K307/D307*D308))&lt;(4/6),((G307*J307/C307*C308)/(G307*K307/D307*D308))&gt;(6/4)),50%,((G307*J307/C307*C308)/((G307*K307/D307*D308)+(G307*J307/C307*C308)))),((G307*J307/C307*C308)/((G307*K307/D307*D308)+(G307*J307/C307*C308))))</f>
        <v>0.50357177996944835</v>
      </c>
      <c r="K308" s="18">
        <f t="shared" si="48"/>
        <v>0.49642822003055165</v>
      </c>
      <c r="L308" s="20">
        <f t="shared" si="49"/>
        <v>1.0143899150988174</v>
      </c>
      <c r="M308" s="51">
        <f>IF(AND((B308-$B$2)&gt;123,OR(((U307*R307/C307*C308)/(U307*S307/D307*D308))&lt;(4/6),((U307*R307/C307*C308)/(U307*S307/D307*D308))&gt;(6/4))),1,0)</f>
        <v>0</v>
      </c>
      <c r="N308" s="51">
        <f>IF(AND((B308-$B$2)&gt;123,OR(((U307*R307/C307*C308)/(U307*S307/D307*D308))&lt;(4/6),((U307*R307/C307*C308)/(U307*S307/D307*D308))&gt;(6/4))),COUNTIF($M$2:M308,1),0)</f>
        <v>0</v>
      </c>
      <c r="O308" s="51">
        <f>IF(OR((ROW(N308)-MATCH(MAX($N$2:N308),$N$2:N308,0))=1,(ROW(N308)-MATCH(MAX($N$2:N308),$N$2:N308,0))&gt;123),IF(OR(((U307*R307/C307*C308)/(U307*S307/D307*D308))&lt;(4/6),((U307*R307/C307*C308)/(U307*S307/D307*D308))&gt;(6/4)),1,0),0)</f>
        <v>0</v>
      </c>
      <c r="P308" s="47">
        <f>IF(O308=1,U307/2/C308,P307)</f>
        <v>4.3501846435871965</v>
      </c>
      <c r="Q308" s="47">
        <f>IF(O308=1,U307/2/D308,Q307)</f>
        <v>71.65890361877463</v>
      </c>
      <c r="R308" s="41">
        <f>P308*C308/U307</f>
        <v>0.50204274742859234</v>
      </c>
      <c r="S308" s="41">
        <f>Q308*D308/U307</f>
        <v>0.49492087801334778</v>
      </c>
      <c r="T308" s="41">
        <f t="shared" si="55"/>
        <v>1.014389915098818</v>
      </c>
      <c r="U308" s="42">
        <f>P308*C308+Q308*D308</f>
        <v>21269.344787036258</v>
      </c>
      <c r="V308" s="25">
        <f>B308</f>
        <v>41376</v>
      </c>
      <c r="W308">
        <f>C308/C$2</f>
        <v>1.0710641813191761</v>
      </c>
      <c r="X308">
        <f>D308/D$2</f>
        <v>1.0558702973844498</v>
      </c>
      <c r="Y308">
        <f t="shared" si="56"/>
        <v>1.063467239351813</v>
      </c>
      <c r="AA308" s="15">
        <f t="shared" si="57"/>
        <v>-6.3619002726529317E-3</v>
      </c>
      <c r="AB308" s="15">
        <f t="shared" si="58"/>
        <v>3.5982530142142366E-4</v>
      </c>
      <c r="AC308" s="15">
        <f t="shared" si="59"/>
        <v>-3.0363745580598289E-3</v>
      </c>
    </row>
    <row r="309" spans="1:29" x14ac:dyDescent="0.4">
      <c r="A309" s="43">
        <f t="shared" si="50"/>
        <v>2013</v>
      </c>
      <c r="B309" s="53">
        <v>41379</v>
      </c>
      <c r="C309" s="45">
        <v>2436.8180000000002</v>
      </c>
      <c r="D309" s="45">
        <f>VLOOKUP(B309,'H11001.CSI  中证全债'!$A$2:$B$2792,2,0)</f>
        <v>147.48589999999999</v>
      </c>
      <c r="E309" s="14">
        <f t="shared" si="51"/>
        <v>0</v>
      </c>
      <c r="F309" s="14">
        <f>IF(AND((B309-$B$2)&gt;123,OR(((G308*J308/C308*C309)/(G308*K308/D308*D309))&lt;(4/6),((G308*J308/C308*C309)/(G308*K308/D308*D309))&gt;(6/4))),COUNTIF($E$2:E309,1),0)</f>
        <v>0</v>
      </c>
      <c r="G309" s="21">
        <f t="shared" si="52"/>
        <v>21169.286136045117</v>
      </c>
      <c r="H309" s="12">
        <f t="shared" si="53"/>
        <v>4.3501846435871965</v>
      </c>
      <c r="I309" s="12">
        <f t="shared" si="54"/>
        <v>71.65890361877463</v>
      </c>
      <c r="J309" s="15">
        <f>IF(OR((ROW(F309)-MATCH(MAX($F$2:F309),$F$2:F309,0))=1,(ROW(F309)-MATCH(MAX($F$2:F309),$F$2:F309,0))&gt;123),IF(OR(((G308*J308/C308*C309)/(G308*K308/D308*D309))&lt;(4/6),((G308*J308/C308*C309)/(G308*K308/D308*D309))&gt;(6/4)),50%,((G308*J308/C308*C309)/((G308*K308/D308*D309)+(G308*J308/C308*C309)))),((G308*J308/C308*C309)/((G308*K308/D308*D309)+(G308*J308/C308*C309))))</f>
        <v>0.50075416689498709</v>
      </c>
      <c r="K309" s="18">
        <f t="shared" si="48"/>
        <v>0.49924583310501291</v>
      </c>
      <c r="L309" s="20">
        <f t="shared" si="49"/>
        <v>1.0030212245950922</v>
      </c>
      <c r="M309" s="51">
        <f>IF(AND((B309-$B$2)&gt;123,OR(((U308*R308/C308*C309)/(U308*S308/D308*D309))&lt;(4/6),((U308*R308/C308*C309)/(U308*S308/D308*D309))&gt;(6/4))),1,0)</f>
        <v>0</v>
      </c>
      <c r="N309" s="51">
        <f>IF(AND((B309-$B$2)&gt;123,OR(((U308*R308/C308*C309)/(U308*S308/D308*D309))&lt;(4/6),((U308*R308/C308*C309)/(U308*S308/D308*D309))&gt;(6/4))),COUNTIF($M$2:M309,1),0)</f>
        <v>0</v>
      </c>
      <c r="O309" s="51">
        <f>IF(OR((ROW(N309)-MATCH(MAX($N$2:N309),$N$2:N309,0))=1,(ROW(N309)-MATCH(MAX($N$2:N309),$N$2:N309,0))&gt;123),IF(OR(((U308*R308/C308*C309)/(U308*S308/D308*D309))&lt;(4/6),((U308*R308/C308*C309)/(U308*S308/D308*D309))&gt;(6/4)),1,0),0)</f>
        <v>0</v>
      </c>
      <c r="P309" s="47">
        <f>IF(O309=1,U308/2/C309,P308)</f>
        <v>4.3501846435871965</v>
      </c>
      <c r="Q309" s="47">
        <f>IF(O309=1,U308/2/D309,Q308)</f>
        <v>71.65890361877463</v>
      </c>
      <c r="R309" s="41">
        <f>P309*C309/U308</f>
        <v>0.49839843911308335</v>
      </c>
      <c r="S309" s="41">
        <f>Q309*D309/U308</f>
        <v>0.49689720106798396</v>
      </c>
      <c r="T309" s="41">
        <f t="shared" si="55"/>
        <v>1.0030212245950929</v>
      </c>
      <c r="U309" s="42">
        <f>P309*C309+Q309*D309</f>
        <v>21169.286136045099</v>
      </c>
      <c r="V309" s="25">
        <f>B309</f>
        <v>41379</v>
      </c>
      <c r="W309">
        <f>C309/C$2</f>
        <v>1.0600608242816867</v>
      </c>
      <c r="X309">
        <f>D309/D$2</f>
        <v>1.0568677893228231</v>
      </c>
      <c r="Y309">
        <f t="shared" si="56"/>
        <v>1.058464306802255</v>
      </c>
      <c r="AA309" s="15">
        <f t="shared" si="57"/>
        <v>-1.0273293822539387E-2</v>
      </c>
      <c r="AB309" s="15">
        <f t="shared" si="58"/>
        <v>9.447106721764964E-4</v>
      </c>
      <c r="AC309" s="15">
        <f t="shared" si="59"/>
        <v>-4.7043598189326907E-3</v>
      </c>
    </row>
    <row r="310" spans="1:29" x14ac:dyDescent="0.4">
      <c r="A310" s="43">
        <f t="shared" si="50"/>
        <v>2013</v>
      </c>
      <c r="B310" s="53">
        <v>41380</v>
      </c>
      <c r="C310" s="45">
        <v>2459.5920000000001</v>
      </c>
      <c r="D310" s="45">
        <f>VLOOKUP(B310,'H11001.CSI  中证全债'!$A$2:$B$2792,2,0)</f>
        <v>147.6165</v>
      </c>
      <c r="E310" s="14">
        <f t="shared" si="51"/>
        <v>0</v>
      </c>
      <c r="F310" s="14">
        <f>IF(AND((B310-$B$2)&gt;123,OR(((G309*J309/C309*C310)/(G309*K309/D309*D310))&lt;(4/6),((G309*J309/C309*C310)/(G309*K309/D309*D310))&gt;(6/4))),COUNTIF($E$2:E310,1),0)</f>
        <v>0</v>
      </c>
      <c r="G310" s="21">
        <f t="shared" si="52"/>
        <v>21277.715893930785</v>
      </c>
      <c r="H310" s="12">
        <f t="shared" si="53"/>
        <v>4.3501846435871965</v>
      </c>
      <c r="I310" s="12">
        <f t="shared" si="54"/>
        <v>71.65890361877463</v>
      </c>
      <c r="J310" s="15">
        <f>IF(OR((ROW(F310)-MATCH(MAX($F$2:F310),$F$2:F310,0))=1,(ROW(F310)-MATCH(MAX($F$2:F310),$F$2:F310,0))&gt;123),IF(OR(((G309*J309/C309*C310)/(G309*K309/D309*D310))&lt;(4/6),((G309*J309/C309*C310)/(G309*K309/D309*D310))&gt;(6/4)),50%,((G309*J309/C309*C310)/((G309*K309/D309*D310)+(G309*J309/C309*C310)))),((G309*J309/C309*C310)/((G309*K309/D309*D310)+(G309*J309/C309*C310))))</f>
        <v>0.50285845535431195</v>
      </c>
      <c r="K310" s="18">
        <f t="shared" si="48"/>
        <v>0.49714154464568805</v>
      </c>
      <c r="L310" s="20">
        <f t="shared" si="49"/>
        <v>1.0114995633943615</v>
      </c>
      <c r="M310" s="51">
        <f>IF(AND((B310-$B$2)&gt;123,OR(((U309*R309/C309*C310)/(U309*S309/D309*D310))&lt;(4/6),((U309*R309/C309*C310)/(U309*S309/D309*D310))&gt;(6/4))),1,0)</f>
        <v>0</v>
      </c>
      <c r="N310" s="51">
        <f>IF(AND((B310-$B$2)&gt;123,OR(((U309*R309/C309*C310)/(U309*S309/D309*D310))&lt;(4/6),((U309*R309/C309*C310)/(U309*S309/D309*D310))&gt;(6/4))),COUNTIF($M$2:M310,1),0)</f>
        <v>0</v>
      </c>
      <c r="O310" s="51">
        <f>IF(OR((ROW(N310)-MATCH(MAX($N$2:N310),$N$2:N310,0))=1,(ROW(N310)-MATCH(MAX($N$2:N310),$N$2:N310,0))&gt;123),IF(OR(((U309*R309/C309*C310)/(U309*S309/D309*D310))&lt;(4/6),((U309*R309/C309*C310)/(U309*S309/D309*D310))&gt;(6/4)),1,0),0)</f>
        <v>0</v>
      </c>
      <c r="P310" s="47">
        <f>IF(O310=1,U309/2/C310,P309)</f>
        <v>4.3501846435871965</v>
      </c>
      <c r="Q310" s="47">
        <f>IF(O310=1,U309/2/D310,Q309)</f>
        <v>71.65890361877463</v>
      </c>
      <c r="R310" s="41">
        <f>P310*C310/U309</f>
        <v>0.50543411237998703</v>
      </c>
      <c r="S310" s="41">
        <f>Q310*D310/U309</f>
        <v>0.49968791947261482</v>
      </c>
      <c r="T310" s="41">
        <f t="shared" si="55"/>
        <v>1.011499563394362</v>
      </c>
      <c r="U310" s="42">
        <f>P310*C310+Q310*D310</f>
        <v>21277.715893930763</v>
      </c>
      <c r="V310" s="25">
        <f>B310</f>
        <v>41380</v>
      </c>
      <c r="W310">
        <f>C310/C$2</f>
        <v>1.0699679347889921</v>
      </c>
      <c r="X310">
        <f>D310/D$2</f>
        <v>1.0578036546040845</v>
      </c>
      <c r="Y310">
        <f t="shared" si="56"/>
        <v>1.0638857946965381</v>
      </c>
      <c r="AA310" s="15">
        <f t="shared" si="57"/>
        <v>9.3457943925232545E-3</v>
      </c>
      <c r="AB310" s="15">
        <f t="shared" si="58"/>
        <v>8.8550837741130373E-4</v>
      </c>
      <c r="AC310" s="15">
        <f t="shared" si="59"/>
        <v>5.1220318526017383E-3</v>
      </c>
    </row>
    <row r="311" spans="1:29" x14ac:dyDescent="0.4">
      <c r="A311" s="43">
        <f t="shared" si="50"/>
        <v>2013</v>
      </c>
      <c r="B311" s="53">
        <v>41381</v>
      </c>
      <c r="C311" s="45">
        <v>2458.473</v>
      </c>
      <c r="D311" s="45">
        <f>VLOOKUP(B311,'H11001.CSI  中证全债'!$A$2:$B$2792,2,0)</f>
        <v>147.6891</v>
      </c>
      <c r="E311" s="14">
        <f t="shared" si="51"/>
        <v>0</v>
      </c>
      <c r="F311" s="14">
        <f>IF(AND((B311-$B$2)&gt;123,OR(((G310*J310/C310*C311)/(G310*K310/D310*D311))&lt;(4/6),((G310*J310/C310*C311)/(G310*K310/D310*D311))&gt;(6/4))),COUNTIF($E$2:E311,1),0)</f>
        <v>0</v>
      </c>
      <c r="G311" s="21">
        <f t="shared" si="52"/>
        <v>21278.050473717332</v>
      </c>
      <c r="H311" s="12">
        <f t="shared" si="53"/>
        <v>4.3501846435871965</v>
      </c>
      <c r="I311" s="12">
        <f t="shared" si="54"/>
        <v>71.65890361877463</v>
      </c>
      <c r="J311" s="15">
        <f>IF(OR((ROW(F311)-MATCH(MAX($F$2:F311),$F$2:F311,0))=1,(ROW(F311)-MATCH(MAX($F$2:F311),$F$2:F311,0))&gt;123),IF(OR(((G310*J310/C310*C311)/(G310*K310/D310*D311))&lt;(4/6),((G310*J310/C310*C311)/(G310*K310/D310*D311))&gt;(6/4)),50%,((G310*J310/C310*C311)/((G310*K310/D310*D311)+(G310*J310/C310*C311)))),((G310*J310/C310*C311)/((G310*K310/D310*D311)+(G310*J310/C310*C311))))</f>
        <v>0.50262177470083524</v>
      </c>
      <c r="K311" s="18">
        <f t="shared" si="48"/>
        <v>0.49737822529916476</v>
      </c>
      <c r="L311" s="20">
        <f t="shared" si="49"/>
        <v>1.0105423782846878</v>
      </c>
      <c r="M311" s="51">
        <f>IF(AND((B311-$B$2)&gt;123,OR(((U310*R310/C310*C311)/(U310*S310/D310*D311))&lt;(4/6),((U310*R310/C310*C311)/(U310*S310/D310*D311))&gt;(6/4))),1,0)</f>
        <v>0</v>
      </c>
      <c r="N311" s="51">
        <f>IF(AND((B311-$B$2)&gt;123,OR(((U310*R310/C310*C311)/(U310*S310/D310*D311))&lt;(4/6),((U310*R310/C310*C311)/(U310*S310/D310*D311))&gt;(6/4))),COUNTIF($M$2:M311,1),0)</f>
        <v>0</v>
      </c>
      <c r="O311" s="51">
        <f>IF(OR((ROW(N311)-MATCH(MAX($N$2:N311),$N$2:N311,0))=1,(ROW(N311)-MATCH(MAX($N$2:N311),$N$2:N311,0))&gt;123),IF(OR(((U310*R310/C310*C311)/(U310*S310/D310*D311))&lt;(4/6),((U310*R310/C310*C311)/(U310*S310/D310*D311))&gt;(6/4)),1,0),0)</f>
        <v>0</v>
      </c>
      <c r="P311" s="47">
        <f>IF(O311=1,U310/2/C311,P310)</f>
        <v>4.3501846435871965</v>
      </c>
      <c r="Q311" s="47">
        <f>IF(O311=1,U310/2/D311,Q310)</f>
        <v>71.65890361877463</v>
      </c>
      <c r="R311" s="41">
        <f>P311*C311/U310</f>
        <v>0.50262967813778947</v>
      </c>
      <c r="S311" s="41">
        <f>Q311*D311/U310</f>
        <v>0.49738604628433464</v>
      </c>
      <c r="T311" s="41">
        <f t="shared" si="55"/>
        <v>1.0105423782846881</v>
      </c>
      <c r="U311" s="42">
        <f>P311*C311+Q311*D311</f>
        <v>21278.050473717314</v>
      </c>
      <c r="V311" s="25">
        <f>B311</f>
        <v>41381</v>
      </c>
      <c r="W311">
        <f>C311/C$2</f>
        <v>1.0694811491273746</v>
      </c>
      <c r="X311">
        <f>D311/D$2</f>
        <v>1.0583238982443568</v>
      </c>
      <c r="Y311">
        <f t="shared" si="56"/>
        <v>1.0639025236858657</v>
      </c>
      <c r="AA311" s="15">
        <f t="shared" si="57"/>
        <v>-4.5495350448376826E-4</v>
      </c>
      <c r="AB311" s="15">
        <f t="shared" si="58"/>
        <v>4.9181493938688092E-4</v>
      </c>
      <c r="AC311" s="15">
        <f t="shared" si="59"/>
        <v>1.572442212394165E-5</v>
      </c>
    </row>
    <row r="312" spans="1:29" x14ac:dyDescent="0.4">
      <c r="A312" s="43">
        <f t="shared" si="50"/>
        <v>2013</v>
      </c>
      <c r="B312" s="53">
        <v>41382</v>
      </c>
      <c r="C312" s="45">
        <v>2464.8510000000001</v>
      </c>
      <c r="D312" s="45">
        <f>VLOOKUP(B312,'H11001.CSI  中证全债'!$A$2:$B$2792,2,0)</f>
        <v>147.57759999999999</v>
      </c>
      <c r="E312" s="14">
        <f t="shared" si="51"/>
        <v>0</v>
      </c>
      <c r="F312" s="14">
        <f>IF(AND((B312-$B$2)&gt;123,OR(((G311*J311/C311*C312)/(G311*K311/D311*D312))&lt;(4/6),((G311*J311/C311*C312)/(G311*K311/D311*D312))&gt;(6/4))),COUNTIF($E$2:E312,1),0)</f>
        <v>0</v>
      </c>
      <c r="G312" s="21">
        <f t="shared" si="52"/>
        <v>21297.805983620638</v>
      </c>
      <c r="H312" s="12">
        <f t="shared" si="53"/>
        <v>4.3501846435871965</v>
      </c>
      <c r="I312" s="12">
        <f t="shared" si="54"/>
        <v>71.65890361877463</v>
      </c>
      <c r="J312" s="15">
        <f>IF(OR((ROW(F312)-MATCH(MAX($F$2:F312),$F$2:F312,0))=1,(ROW(F312)-MATCH(MAX($F$2:F312),$F$2:F312,0))&gt;123),IF(OR(((G311*J311/C311*C312)/(G311*K311/D311*D312))&lt;(4/6),((G311*J311/C311*C312)/(G311*K311/D311*D312))&gt;(6/4)),50%,((G311*J311/C311*C312)/((G311*K311/D311*D312)+(G311*J311/C311*C312)))),((G311*J311/C311*C312)/((G311*K311/D311*D312)+(G311*J311/C311*C312))))</f>
        <v>0.50345828942083881</v>
      </c>
      <c r="K312" s="18">
        <f t="shared" si="48"/>
        <v>0.49654171057916119</v>
      </c>
      <c r="L312" s="20">
        <f t="shared" si="49"/>
        <v>1.0139295021834323</v>
      </c>
      <c r="M312" s="51">
        <f>IF(AND((B312-$B$2)&gt;123,OR(((U311*R311/C311*C312)/(U311*S311/D311*D312))&lt;(4/6),((U311*R311/C311*C312)/(U311*S311/D311*D312))&gt;(6/4))),1,0)</f>
        <v>0</v>
      </c>
      <c r="N312" s="51">
        <f>IF(AND((B312-$B$2)&gt;123,OR(((U311*R311/C311*C312)/(U311*S311/D311*D312))&lt;(4/6),((U311*R311/C311*C312)/(U311*S311/D311*D312))&gt;(6/4))),COUNTIF($M$2:M312,1),0)</f>
        <v>0</v>
      </c>
      <c r="O312" s="51">
        <f>IF(OR((ROW(N312)-MATCH(MAX($N$2:N312),$N$2:N312,0))=1,(ROW(N312)-MATCH(MAX($N$2:N312),$N$2:N312,0))&gt;123),IF(OR(((U311*R311/C311*C312)/(U311*S311/D311*D312))&lt;(4/6),((U311*R311/C311*C312)/(U311*S311/D311*D312))&gt;(6/4)),1,0),0)</f>
        <v>0</v>
      </c>
      <c r="P312" s="47">
        <f>IF(O312=1,U311/2/C312,P311)</f>
        <v>4.3501846435871965</v>
      </c>
      <c r="Q312" s="47">
        <f>IF(O312=1,U311/2/D312,Q311)</f>
        <v>71.65890361877463</v>
      </c>
      <c r="R312" s="41">
        <f>P312*C312/U311</f>
        <v>0.50392572299680682</v>
      </c>
      <c r="S312" s="41">
        <f>Q312*D312/U311</f>
        <v>0.49700272248872807</v>
      </c>
      <c r="T312" s="41">
        <f t="shared" si="55"/>
        <v>1.0139295021834327</v>
      </c>
      <c r="U312" s="42">
        <f>P312*C312+Q312*D312</f>
        <v>21297.805983620619</v>
      </c>
      <c r="V312" s="25">
        <f>B312</f>
        <v>41382</v>
      </c>
      <c r="W312">
        <f>C312/C$2</f>
        <v>1.0722556968930546</v>
      </c>
      <c r="X312">
        <f>D312/D$2</f>
        <v>1.0575249014690074</v>
      </c>
      <c r="Y312">
        <f t="shared" si="56"/>
        <v>1.064890299181031</v>
      </c>
      <c r="AA312" s="15">
        <f t="shared" si="57"/>
        <v>2.5942932869305046E-3</v>
      </c>
      <c r="AB312" s="15">
        <f t="shared" si="58"/>
        <v>-7.5496431354793447E-4</v>
      </c>
      <c r="AC312" s="15">
        <f t="shared" si="59"/>
        <v>9.2844548553494555E-4</v>
      </c>
    </row>
    <row r="313" spans="1:29" x14ac:dyDescent="0.4">
      <c r="A313" s="43">
        <f t="shared" si="50"/>
        <v>2013</v>
      </c>
      <c r="B313" s="53">
        <v>41383</v>
      </c>
      <c r="C313" s="45">
        <v>2533.8270000000002</v>
      </c>
      <c r="D313" s="45">
        <f>VLOOKUP(B313,'H11001.CSI  中证全债'!$A$2:$B$2792,2,0)</f>
        <v>147.4058</v>
      </c>
      <c r="E313" s="14">
        <f t="shared" si="51"/>
        <v>0</v>
      </c>
      <c r="F313" s="14">
        <f>IF(AND((B313-$B$2)&gt;123,OR(((G312*J312/C312*C313)/(G312*K312/D312*D313))&lt;(4/6),((G312*J312/C312*C313)/(G312*K312/D312*D313))&gt;(6/4))),COUNTIF($E$2:E313,1),0)</f>
        <v>0</v>
      </c>
      <c r="G313" s="21">
        <f t="shared" si="52"/>
        <v>21585.553319955005</v>
      </c>
      <c r="H313" s="12">
        <f t="shared" si="53"/>
        <v>4.3501846435871965</v>
      </c>
      <c r="I313" s="12">
        <f t="shared" si="54"/>
        <v>71.65890361877463</v>
      </c>
      <c r="J313" s="15">
        <f>IF(OR((ROW(F313)-MATCH(MAX($F$2:F313),$F$2:F313,0))=1,(ROW(F313)-MATCH(MAX($F$2:F313),$F$2:F313,0))&gt;123),IF(OR(((G312*J312/C312*C313)/(G312*K312/D312*D313))&lt;(4/6),((G312*J312/C312*C313)/(G312*K312/D312*D313))&gt;(6/4)),50%,((G312*J312/C312*C313)/((G312*K312/D312*D313)+(G312*J312/C312*C313)))),((G312*J312/C312*C313)/((G312*K312/D312*D313)+(G312*J312/C312*C313))))</f>
        <v>0.5106477995501113</v>
      </c>
      <c r="K313" s="18">
        <f t="shared" si="48"/>
        <v>0.4893522004498887</v>
      </c>
      <c r="L313" s="20">
        <f t="shared" si="49"/>
        <v>1.0435179387783367</v>
      </c>
      <c r="M313" s="51">
        <f>IF(AND((B313-$B$2)&gt;123,OR(((U312*R312/C312*C313)/(U312*S312/D312*D313))&lt;(4/6),((U312*R312/C312*C313)/(U312*S312/D312*D313))&gt;(6/4))),1,0)</f>
        <v>0</v>
      </c>
      <c r="N313" s="51">
        <f>IF(AND((B313-$B$2)&gt;123,OR(((U312*R312/C312*C313)/(U312*S312/D312*D313))&lt;(4/6),((U312*R312/C312*C313)/(U312*S312/D312*D313))&gt;(6/4))),COUNTIF($M$2:M313,1),0)</f>
        <v>0</v>
      </c>
      <c r="O313" s="51">
        <f>IF(OR((ROW(N313)-MATCH(MAX($N$2:N313),$N$2:N313,0))=1,(ROW(N313)-MATCH(MAX($N$2:N313),$N$2:N313,0))&gt;123),IF(OR(((U312*R312/C312*C313)/(U312*S312/D312*D313))&lt;(4/6),((U312*R312/C312*C313)/(U312*S312/D312*D313))&gt;(6/4)),1,0),0)</f>
        <v>0</v>
      </c>
      <c r="P313" s="47">
        <f>IF(O313=1,U312/2/C313,P312)</f>
        <v>4.3501846435871965</v>
      </c>
      <c r="Q313" s="47">
        <f>IF(O313=1,U312/2/D313,Q312)</f>
        <v>71.65890361877463</v>
      </c>
      <c r="R313" s="41">
        <f>P313*C313/U312</f>
        <v>0.51754698645408426</v>
      </c>
      <c r="S313" s="41">
        <f>Q313*D313/U312</f>
        <v>0.49596366983397006</v>
      </c>
      <c r="T313" s="41">
        <f t="shared" si="55"/>
        <v>1.0435179387783373</v>
      </c>
      <c r="U313" s="42">
        <f>P313*C313+Q313*D313</f>
        <v>21585.553319954983</v>
      </c>
      <c r="V313" s="25">
        <f>B313</f>
        <v>41383</v>
      </c>
      <c r="W313">
        <f>C313/C$2</f>
        <v>1.1022615304906618</v>
      </c>
      <c r="X313">
        <f>D313/D$2</f>
        <v>1.0562938015048369</v>
      </c>
      <c r="Y313">
        <f t="shared" si="56"/>
        <v>1.0792776659977492</v>
      </c>
      <c r="AA313" s="15">
        <f t="shared" si="57"/>
        <v>2.798384161963563E-2</v>
      </c>
      <c r="AB313" s="15">
        <f t="shared" si="58"/>
        <v>-1.1641333102041518E-3</v>
      </c>
      <c r="AC313" s="15">
        <f t="shared" si="59"/>
        <v>1.3510656288054257E-2</v>
      </c>
    </row>
    <row r="314" spans="1:29" x14ac:dyDescent="0.4">
      <c r="A314" s="43">
        <f t="shared" si="50"/>
        <v>2013</v>
      </c>
      <c r="B314" s="53">
        <v>41386</v>
      </c>
      <c r="C314" s="45">
        <v>2530.67</v>
      </c>
      <c r="D314" s="45">
        <f>VLOOKUP(B314,'H11001.CSI  中证全债'!$A$2:$B$2792,2,0)</f>
        <v>147.36859999999999</v>
      </c>
      <c r="E314" s="14">
        <f t="shared" si="51"/>
        <v>0</v>
      </c>
      <c r="F314" s="14">
        <f>IF(AND((B314-$B$2)&gt;123,OR(((G313*J313/C313*C314)/(G313*K313/D313*D314))&lt;(4/6),((G313*J313/C313*C314)/(G313*K313/D313*D314))&gt;(6/4))),COUNTIF($E$2:E314,1),0)</f>
        <v>0</v>
      </c>
      <c r="G314" s="21">
        <f t="shared" si="52"/>
        <v>21569.154075820581</v>
      </c>
      <c r="H314" s="12">
        <f t="shared" si="53"/>
        <v>4.3501846435871965</v>
      </c>
      <c r="I314" s="12">
        <f t="shared" si="54"/>
        <v>71.65890361877463</v>
      </c>
      <c r="J314" s="15">
        <f>IF(OR((ROW(F314)-MATCH(MAX($F$2:F314),$F$2:F314,0))=1,(ROW(F314)-MATCH(MAX($F$2:F314),$F$2:F314,0))&gt;123),IF(OR(((G313*J313/C313*C314)/(G313*K313/D313*D314))&lt;(4/6),((G313*J313/C313*C314)/(G313*K313/D313*D314))&gt;(6/4)),50%,((G313*J313/C313*C314)/((G313*K313/D313*D314)+(G313*J313/C313*C314)))),((G313*J313/C313*C314)/((G313*K313/D313*D314)+(G313*J313/C313*C314))))</f>
        <v>0.5103993292128215</v>
      </c>
      <c r="K314" s="18">
        <f t="shared" si="48"/>
        <v>0.4896006707871785</v>
      </c>
      <c r="L314" s="20">
        <f t="shared" si="49"/>
        <v>1.0424808617851828</v>
      </c>
      <c r="M314" s="51">
        <f>IF(AND((B314-$B$2)&gt;123,OR(((U313*R313/C313*C314)/(U313*S313/D313*D314))&lt;(4/6),((U313*R313/C313*C314)/(U313*S313/D313*D314))&gt;(6/4))),1,0)</f>
        <v>0</v>
      </c>
      <c r="N314" s="51">
        <f>IF(AND((B314-$B$2)&gt;123,OR(((U313*R313/C313*C314)/(U313*S313/D313*D314))&lt;(4/6),((U313*R313/C313*C314)/(U313*S313/D313*D314))&gt;(6/4))),COUNTIF($M$2:M314,1),0)</f>
        <v>0</v>
      </c>
      <c r="O314" s="51">
        <f>IF(OR((ROW(N314)-MATCH(MAX($N$2:N314),$N$2:N314,0))=1,(ROW(N314)-MATCH(MAX($N$2:N314),$N$2:N314,0))&gt;123),IF(OR(((U313*R313/C313*C314)/(U313*S313/D313*D314))&lt;(4/6),((U313*R313/C313*C314)/(U313*S313/D313*D314))&gt;(6/4)),1,0),0)</f>
        <v>0</v>
      </c>
      <c r="P314" s="47">
        <f>IF(O314=1,U313/2/C314,P313)</f>
        <v>4.3501846435871965</v>
      </c>
      <c r="Q314" s="47">
        <f>IF(O314=1,U313/2/D314,Q313)</f>
        <v>71.65890361877463</v>
      </c>
      <c r="R314" s="41">
        <f>P314*C314/U313</f>
        <v>0.51001156230771894</v>
      </c>
      <c r="S314" s="41">
        <f>Q314*D314/U313</f>
        <v>0.48922870529666707</v>
      </c>
      <c r="T314" s="41">
        <f t="shared" si="55"/>
        <v>1.0424808617851833</v>
      </c>
      <c r="U314" s="42">
        <f>P314*C314+Q314*D314</f>
        <v>21569.154075820559</v>
      </c>
      <c r="V314" s="25">
        <f>B314</f>
        <v>41386</v>
      </c>
      <c r="W314">
        <f>C314/C$2</f>
        <v>1.1008881771986812</v>
      </c>
      <c r="X314">
        <f>D314/D$2</f>
        <v>1.0560272303833749</v>
      </c>
      <c r="Y314">
        <f t="shared" si="56"/>
        <v>1.0784577037910279</v>
      </c>
      <c r="AA314" s="15">
        <f t="shared" si="57"/>
        <v>-1.2459414158899618E-3</v>
      </c>
      <c r="AB314" s="15">
        <f t="shared" si="58"/>
        <v>-2.5236456096044968E-4</v>
      </c>
      <c r="AC314" s="15">
        <f t="shared" si="59"/>
        <v>-7.5973239561410999E-4</v>
      </c>
    </row>
    <row r="315" spans="1:29" x14ac:dyDescent="0.4">
      <c r="A315" s="43">
        <f t="shared" si="50"/>
        <v>2013</v>
      </c>
      <c r="B315" s="53">
        <v>41387</v>
      </c>
      <c r="C315" s="45">
        <v>2449.471</v>
      </c>
      <c r="D315" s="45">
        <f>VLOOKUP(B315,'H11001.CSI  中证全债'!$A$2:$B$2792,2,0)</f>
        <v>147.36670000000001</v>
      </c>
      <c r="E315" s="14">
        <f t="shared" si="51"/>
        <v>0</v>
      </c>
      <c r="F315" s="14">
        <f>IF(AND((B315-$B$2)&gt;123,OR(((G314*J314/C314*C315)/(G314*K314/D314*D315))&lt;(4/6),((G314*J314/C314*C315)/(G314*K314/D314*D315))&gt;(6/4))),COUNTIF($E$2:E315,1),0)</f>
        <v>0</v>
      </c>
      <c r="G315" s="21">
        <f t="shared" si="52"/>
        <v>21215.787281029068</v>
      </c>
      <c r="H315" s="12">
        <f t="shared" si="53"/>
        <v>4.3501846435871965</v>
      </c>
      <c r="I315" s="12">
        <f t="shared" si="54"/>
        <v>71.65890361877463</v>
      </c>
      <c r="J315" s="15">
        <f>IF(OR((ROW(F315)-MATCH(MAX($F$2:F315),$F$2:F315,0))=1,(ROW(F315)-MATCH(MAX($F$2:F315),$F$2:F315,0))&gt;123),IF(OR(((G314*J314/C314*C315)/(G314*K314/D314*D315))&lt;(4/6),((G314*J314/C314*C315)/(G314*K314/D314*D315))&gt;(6/4)),50%,((G314*J314/C314*C315)/((G314*K314/D314*D315)+(G314*J314/C314*C315)))),((G314*J314/C314*C315)/((G314*K314/D314*D315)+(G314*J314/C314*C315))))</f>
        <v>0.50225103541834393</v>
      </c>
      <c r="K315" s="18">
        <f t="shared" si="48"/>
        <v>0.49774896458165607</v>
      </c>
      <c r="L315" s="20">
        <f t="shared" si="49"/>
        <v>1.0090448622840869</v>
      </c>
      <c r="M315" s="51">
        <f>IF(AND((B315-$B$2)&gt;123,OR(((U314*R314/C314*C315)/(U314*S314/D314*D315))&lt;(4/6),((U314*R314/C314*C315)/(U314*S314/D314*D315))&gt;(6/4))),1,0)</f>
        <v>0</v>
      </c>
      <c r="N315" s="51">
        <f>IF(AND((B315-$B$2)&gt;123,OR(((U314*R314/C314*C315)/(U314*S314/D314*D315))&lt;(4/6),((U314*R314/C314*C315)/(U314*S314/D314*D315))&gt;(6/4))),COUNTIF($M$2:M315,1),0)</f>
        <v>0</v>
      </c>
      <c r="O315" s="51">
        <f>IF(OR((ROW(N315)-MATCH(MAX($N$2:N315),$N$2:N315,0))=1,(ROW(N315)-MATCH(MAX($N$2:N315),$N$2:N315,0))&gt;123),IF(OR(((U314*R314/C314*C315)/(U314*S314/D314*D315))&lt;(4/6),((U314*R314/C314*C315)/(U314*S314/D314*D315))&gt;(6/4)),1,0),0)</f>
        <v>0</v>
      </c>
      <c r="P315" s="47">
        <f>IF(O315=1,U314/2/C315,P314)</f>
        <v>4.3501846435871965</v>
      </c>
      <c r="Q315" s="47">
        <f>IF(O315=1,U314/2/D315,Q314)</f>
        <v>71.65890361877463</v>
      </c>
      <c r="R315" s="41">
        <f>P315*C315/U314</f>
        <v>0.49402267199052396</v>
      </c>
      <c r="S315" s="41">
        <f>Q315*D315/U314</f>
        <v>0.48959435844333804</v>
      </c>
      <c r="T315" s="41">
        <f t="shared" si="55"/>
        <v>1.0090448622840871</v>
      </c>
      <c r="U315" s="42">
        <f>P315*C315+Q315*D315</f>
        <v>21215.78728102905</v>
      </c>
      <c r="V315" s="25">
        <f>B315</f>
        <v>41387</v>
      </c>
      <c r="W315">
        <f>C315/C$2</f>
        <v>1.0655651129112174</v>
      </c>
      <c r="X315">
        <f>D315/D$2</f>
        <v>1.0560136151916875</v>
      </c>
      <c r="Y315">
        <f t="shared" si="56"/>
        <v>1.0607893640514525</v>
      </c>
      <c r="AA315" s="15">
        <f t="shared" si="57"/>
        <v>-3.2085969328280783E-2</v>
      </c>
      <c r="AB315" s="15">
        <f t="shared" si="58"/>
        <v>-1.2892841487088802E-5</v>
      </c>
      <c r="AC315" s="15">
        <f t="shared" si="59"/>
        <v>-1.6382969566137939E-2</v>
      </c>
    </row>
    <row r="316" spans="1:29" x14ac:dyDescent="0.4">
      <c r="A316" s="43">
        <f t="shared" si="50"/>
        <v>2013</v>
      </c>
      <c r="B316" s="53">
        <v>41388</v>
      </c>
      <c r="C316" s="45">
        <v>2495.5790000000002</v>
      </c>
      <c r="D316" s="45">
        <f>VLOOKUP(B316,'H11001.CSI  中证全债'!$A$2:$B$2792,2,0)</f>
        <v>147.43770000000001</v>
      </c>
      <c r="E316" s="14">
        <f t="shared" si="51"/>
        <v>0</v>
      </c>
      <c r="F316" s="14">
        <f>IF(AND((B316-$B$2)&gt;123,OR(((G315*J315/C315*C316)/(G315*K315/D315*D316))&lt;(4/6),((G315*J315/C315*C316)/(G315*K315/D315*D316))&gt;(6/4))),COUNTIF($E$2:E316,1),0)</f>
        <v>0</v>
      </c>
      <c r="G316" s="21">
        <f t="shared" si="52"/>
        <v>21421.453376732519</v>
      </c>
      <c r="H316" s="12">
        <f t="shared" si="53"/>
        <v>4.3501846435871965</v>
      </c>
      <c r="I316" s="12">
        <f t="shared" si="54"/>
        <v>71.65890361877463</v>
      </c>
      <c r="J316" s="15">
        <f>IF(OR((ROW(F316)-MATCH(MAX($F$2:F316),$F$2:F316,0))=1,(ROW(F316)-MATCH(MAX($F$2:F316),$F$2:F316,0))&gt;123),IF(OR(((G315*J315/C315*C316)/(G315*K315/D315*D316))&lt;(4/6),((G315*J315/C315*C316)/(G315*K315/D315*D316))&gt;(6/4)),50%,((G315*J315/C315*C316)/((G315*K315/D315*D316)+(G315*J315/C315*C316)))),((G315*J315/C315*C316)/((G315*K315/D315*D316)+(G315*J315/C315*C316))))</f>
        <v>0.50679238479917899</v>
      </c>
      <c r="K316" s="18">
        <f t="shared" si="48"/>
        <v>0.49320761520082101</v>
      </c>
      <c r="L316" s="20">
        <f t="shared" si="49"/>
        <v>1.0275437142081163</v>
      </c>
      <c r="M316" s="51">
        <f>IF(AND((B316-$B$2)&gt;123,OR(((U315*R315/C315*C316)/(U315*S315/D315*D316))&lt;(4/6),((U315*R315/C315*C316)/(U315*S315/D315*D316))&gt;(6/4))),1,0)</f>
        <v>0</v>
      </c>
      <c r="N316" s="51">
        <f>IF(AND((B316-$B$2)&gt;123,OR(((U315*R315/C315*C316)/(U315*S315/D315*D316))&lt;(4/6),((U315*R315/C315*C316)/(U315*S315/D315*D316))&gt;(6/4))),COUNTIF($M$2:M316,1),0)</f>
        <v>0</v>
      </c>
      <c r="O316" s="51">
        <f>IF(OR((ROW(N316)-MATCH(MAX($N$2:N316),$N$2:N316,0))=1,(ROW(N316)-MATCH(MAX($N$2:N316),$N$2:N316,0))&gt;123),IF(OR(((U315*R315/C315*C316)/(U315*S315/D315*D316))&lt;(4/6),((U315*R315/C315*C316)/(U315*S315/D315*D316))&gt;(6/4)),1,0),0)</f>
        <v>0</v>
      </c>
      <c r="P316" s="47">
        <f>IF(O316=1,U315/2/C316,P315)</f>
        <v>4.3501846435871965</v>
      </c>
      <c r="Q316" s="47">
        <f>IF(O316=1,U315/2/D316,Q315)</f>
        <v>71.65890361877463</v>
      </c>
      <c r="R316" s="41">
        <f>P316*C316/U315</f>
        <v>0.51170523624010067</v>
      </c>
      <c r="S316" s="41">
        <f>Q316*D316/U315</f>
        <v>0.49798877572274347</v>
      </c>
      <c r="T316" s="41">
        <f t="shared" si="55"/>
        <v>1.0275437142081167</v>
      </c>
      <c r="U316" s="42">
        <f>P316*C316+Q316*D316</f>
        <v>21421.453376732501</v>
      </c>
      <c r="V316" s="25">
        <f>B316</f>
        <v>41388</v>
      </c>
      <c r="W316">
        <f>C316/C$2</f>
        <v>1.0856229442658694</v>
      </c>
      <c r="X316">
        <f>D316/D$2</f>
        <v>1.0565223934073809</v>
      </c>
      <c r="Y316">
        <f t="shared" si="56"/>
        <v>1.071072668836625</v>
      </c>
      <c r="AA316" s="15">
        <f t="shared" si="57"/>
        <v>1.8823656209851158E-2</v>
      </c>
      <c r="AB316" s="15">
        <f t="shared" si="58"/>
        <v>4.8179134092030118E-4</v>
      </c>
      <c r="AC316" s="15">
        <f t="shared" si="59"/>
        <v>9.6940119628439181E-3</v>
      </c>
    </row>
    <row r="317" spans="1:29" x14ac:dyDescent="0.4">
      <c r="A317" s="43">
        <f t="shared" si="50"/>
        <v>2013</v>
      </c>
      <c r="B317" s="53">
        <v>41389</v>
      </c>
      <c r="C317" s="45">
        <v>2467.875</v>
      </c>
      <c r="D317" s="45">
        <f>VLOOKUP(B317,'H11001.CSI  中证全债'!$A$2:$B$2792,2,0)</f>
        <v>147.5444</v>
      </c>
      <c r="E317" s="14">
        <f t="shared" si="51"/>
        <v>0</v>
      </c>
      <c r="F317" s="14">
        <f>IF(AND((B317-$B$2)&gt;123,OR(((G316*J316/C316*C317)/(G316*K316/D316*D317))&lt;(4/6),((G316*J316/C316*C317)/(G316*K316/D316*D317))&gt;(6/4))),COUNTIF($E$2:E317,1),0)</f>
        <v>0</v>
      </c>
      <c r="G317" s="21">
        <f t="shared" si="52"/>
        <v>21308.581866382701</v>
      </c>
      <c r="H317" s="12">
        <f t="shared" si="53"/>
        <v>4.3501846435871965</v>
      </c>
      <c r="I317" s="12">
        <f t="shared" si="54"/>
        <v>71.65890361877463</v>
      </c>
      <c r="J317" s="15">
        <f>IF(OR((ROW(F317)-MATCH(MAX($F$2:F317),$F$2:F317,0))=1,(ROW(F317)-MATCH(MAX($F$2:F317),$F$2:F317,0))&gt;123),IF(OR(((G316*J316/C316*C317)/(G316*K316/D316*D317))&lt;(4/6),((G316*J316/C316*C317)/(G316*K316/D316*D317))&gt;(6/4)),50%,((G316*J316/C316*C317)/((G316*K316/D316*D317)+(G316*J316/C316*C317)))),((G316*J316/C316*C317)/((G316*K316/D316*D317)+(G316*J316/C316*C317))))</f>
        <v>0.50382104236743519</v>
      </c>
      <c r="K317" s="18">
        <f t="shared" si="48"/>
        <v>0.49617895763256481</v>
      </c>
      <c r="L317" s="20">
        <f t="shared" si="49"/>
        <v>1.0154018718797213</v>
      </c>
      <c r="M317" s="51">
        <f>IF(AND((B317-$B$2)&gt;123,OR(((U316*R316/C316*C317)/(U316*S316/D316*D317))&lt;(4/6),((U316*R316/C316*C317)/(U316*S316/D316*D317))&gt;(6/4))),1,0)</f>
        <v>0</v>
      </c>
      <c r="N317" s="51">
        <f>IF(AND((B317-$B$2)&gt;123,OR(((U316*R316/C316*C317)/(U316*S316/D316*D317))&lt;(4/6),((U316*R316/C316*C317)/(U316*S316/D316*D317))&gt;(6/4))),COUNTIF($M$2:M317,1),0)</f>
        <v>0</v>
      </c>
      <c r="O317" s="51">
        <f>IF(OR((ROW(N317)-MATCH(MAX($N$2:N317),$N$2:N317,0))=1,(ROW(N317)-MATCH(MAX($N$2:N317),$N$2:N317,0))&gt;123),IF(OR(((U316*R316/C316*C317)/(U316*S316/D316*D317))&lt;(4/6),((U316*R316/C316*C317)/(U316*S316/D316*D317))&gt;(6/4)),1,0),0)</f>
        <v>0</v>
      </c>
      <c r="P317" s="47">
        <f>IF(O317=1,U316/2/C317,P316)</f>
        <v>4.3501846435871965</v>
      </c>
      <c r="Q317" s="47">
        <f>IF(O317=1,U316/2/D317,Q316)</f>
        <v>71.65890361877463</v>
      </c>
      <c r="R317" s="41">
        <f>P317*C317/U316</f>
        <v>0.50116636525482627</v>
      </c>
      <c r="S317" s="41">
        <f>Q317*D317/U316</f>
        <v>0.49356454733243932</v>
      </c>
      <c r="T317" s="41">
        <f t="shared" si="55"/>
        <v>1.0154018718797215</v>
      </c>
      <c r="U317" s="42">
        <f>P317*C317+Q317*D317</f>
        <v>21308.581866382683</v>
      </c>
      <c r="V317" s="25">
        <f>B317</f>
        <v>41389</v>
      </c>
      <c r="W317">
        <f>C317/C$2</f>
        <v>1.0735711927292753</v>
      </c>
      <c r="X317">
        <f>D317/D$2</f>
        <v>1.0572869939089931</v>
      </c>
      <c r="Y317">
        <f t="shared" si="56"/>
        <v>1.0654290933191342</v>
      </c>
      <c r="AA317" s="15">
        <f t="shared" si="57"/>
        <v>-1.1101231417639079E-2</v>
      </c>
      <c r="AB317" s="15">
        <f t="shared" si="58"/>
        <v>7.2369549986195381E-4</v>
      </c>
      <c r="AC317" s="15">
        <f t="shared" si="59"/>
        <v>-5.2690874127343523E-3</v>
      </c>
    </row>
    <row r="318" spans="1:29" x14ac:dyDescent="0.4">
      <c r="A318" s="43">
        <f t="shared" si="50"/>
        <v>2013</v>
      </c>
      <c r="B318" s="53">
        <v>41390</v>
      </c>
      <c r="C318" s="45">
        <v>2447.306</v>
      </c>
      <c r="D318" s="45">
        <f>VLOOKUP(B318,'H11001.CSI  中证全债'!$A$2:$B$2792,2,0)</f>
        <v>147.637</v>
      </c>
      <c r="E318" s="14">
        <f t="shared" si="51"/>
        <v>0</v>
      </c>
      <c r="F318" s="14">
        <f>IF(AND((B318-$B$2)&gt;123,OR(((G317*J317/C317*C318)/(G317*K317/D317*D318))&lt;(4/6),((G317*J317/C317*C318)/(G317*K317/D317*D318))&gt;(6/4))),COUNTIF($E$2:E318,1),0)</f>
        <v>0</v>
      </c>
      <c r="G318" s="21">
        <f t="shared" si="52"/>
        <v>21225.738532923853</v>
      </c>
      <c r="H318" s="12">
        <f t="shared" si="53"/>
        <v>4.3501846435871965</v>
      </c>
      <c r="I318" s="12">
        <f t="shared" si="54"/>
        <v>71.65890361877463</v>
      </c>
      <c r="J318" s="15">
        <f>IF(OR((ROW(F318)-MATCH(MAX($F$2:F318),$F$2:F318,0))=1,(ROW(F318)-MATCH(MAX($F$2:F318),$F$2:F318,0))&gt;123),IF(OR(((G317*J317/C317*C318)/(G317*K317/D317*D318))&lt;(4/6),((G317*J317/C317*C318)/(G317*K317/D317*D318))&gt;(6/4)),50%,((G317*J317/C317*C318)/((G317*K317/D317*D318)+(G317*J317/C317*C318)))),((G317*J317/C317*C318)/((G317*K317/D317*D318)+(G317*J317/C317*C318))))</f>
        <v>0.50157185168587359</v>
      </c>
      <c r="K318" s="18">
        <f t="shared" si="48"/>
        <v>0.49842814831412641</v>
      </c>
      <c r="L318" s="20">
        <f t="shared" si="49"/>
        <v>1.0063072348188609</v>
      </c>
      <c r="M318" s="51">
        <f>IF(AND((B318-$B$2)&gt;123,OR(((U317*R317/C317*C318)/(U317*S317/D317*D318))&lt;(4/6),((U317*R317/C317*C318)/(U317*S317/D317*D318))&gt;(6/4))),1,0)</f>
        <v>0</v>
      </c>
      <c r="N318" s="51">
        <f>IF(AND((B318-$B$2)&gt;123,OR(((U317*R317/C317*C318)/(U317*S317/D317*D318))&lt;(4/6),((U317*R317/C317*C318)/(U317*S317/D317*D318))&gt;(6/4))),COUNTIF($M$2:M318,1),0)</f>
        <v>0</v>
      </c>
      <c r="O318" s="51">
        <f>IF(OR((ROW(N318)-MATCH(MAX($N$2:N318),$N$2:N318,0))=1,(ROW(N318)-MATCH(MAX($N$2:N318),$N$2:N318,0))&gt;123),IF(OR(((U317*R317/C317*C318)/(U317*S317/D317*D318))&lt;(4/6),((U317*R317/C317*C318)/(U317*S317/D317*D318))&gt;(6/4)),1,0),0)</f>
        <v>0</v>
      </c>
      <c r="P318" s="47">
        <f>IF(O318=1,U317/2/C318,P317)</f>
        <v>4.3501846435871965</v>
      </c>
      <c r="Q318" s="47">
        <f>IF(O318=1,U317/2/D318,Q317)</f>
        <v>71.65890361877463</v>
      </c>
      <c r="R318" s="41">
        <f>P318*C318/U317</f>
        <v>0.49962184466882581</v>
      </c>
      <c r="S318" s="41">
        <f>Q318*D318/U317</f>
        <v>0.49649036336180136</v>
      </c>
      <c r="T318" s="41">
        <f t="shared" si="55"/>
        <v>1.0063072348188609</v>
      </c>
      <c r="U318" s="42">
        <f>P318*C318+Q318*D318</f>
        <v>21225.738532923839</v>
      </c>
      <c r="V318" s="25">
        <f>B318</f>
        <v>41390</v>
      </c>
      <c r="W318">
        <f>C318/C$2</f>
        <v>1.0646232979358807</v>
      </c>
      <c r="X318">
        <f>D318/D$2</f>
        <v>1.057950555356503</v>
      </c>
      <c r="Y318">
        <f t="shared" si="56"/>
        <v>1.061286926646192</v>
      </c>
      <c r="AA318" s="15">
        <f t="shared" si="57"/>
        <v>-8.3347009066504496E-3</v>
      </c>
      <c r="AB318" s="15">
        <f t="shared" si="58"/>
        <v>6.2760768961744873E-4</v>
      </c>
      <c r="AC318" s="15">
        <f t="shared" si="59"/>
        <v>-3.8877919693727225E-3</v>
      </c>
    </row>
    <row r="319" spans="1:29" x14ac:dyDescent="0.4">
      <c r="A319" s="43">
        <f t="shared" si="50"/>
        <v>2013</v>
      </c>
      <c r="B319" s="53">
        <v>41396</v>
      </c>
      <c r="C319" s="45">
        <v>2449.6390000000001</v>
      </c>
      <c r="D319" s="45">
        <f>VLOOKUP(B319,'H11001.CSI  中证全债'!$A$2:$B$2792,2,0)</f>
        <v>147.80670000000001</v>
      </c>
      <c r="E319" s="14">
        <f t="shared" si="51"/>
        <v>0</v>
      </c>
      <c r="F319" s="14">
        <f>IF(AND((B319-$B$2)&gt;123,OR(((G318*J318/C318*C319)/(G318*K318/D318*D319))&lt;(4/6),((G318*J318/C318*C319)/(G318*K318/D318*D319))&gt;(6/4))),COUNTIF($E$2:E319,1),0)</f>
        <v>0</v>
      </c>
      <c r="G319" s="21">
        <f t="shared" si="52"/>
        <v>21248.048029641446</v>
      </c>
      <c r="H319" s="12">
        <f t="shared" si="53"/>
        <v>4.3501846435871965</v>
      </c>
      <c r="I319" s="12">
        <f t="shared" si="54"/>
        <v>71.65890361877463</v>
      </c>
      <c r="J319" s="15">
        <f>IF(OR((ROW(F319)-MATCH(MAX($F$2:F319),$F$2:F319,0))=1,(ROW(F319)-MATCH(MAX($F$2:F319),$F$2:F319,0))&gt;123),IF(OR(((G318*J318/C318*C319)/(G318*K318/D318*D319))&lt;(4/6),((G318*J318/C318*C319)/(G318*K318/D318*D319))&gt;(6/4)),50%,((G318*J318/C318*C319)/((G318*K318/D318*D319)+(G318*J318/C318*C319)))),((G318*J318/C318*C319)/((G318*K318/D318*D319)+(G318*J318/C318*C319))))</f>
        <v>0.5015228667248135</v>
      </c>
      <c r="K319" s="18">
        <f t="shared" si="48"/>
        <v>0.4984771332751865</v>
      </c>
      <c r="L319" s="20">
        <f t="shared" si="49"/>
        <v>1.0061100765638242</v>
      </c>
      <c r="M319" s="51">
        <f>IF(AND((B319-$B$2)&gt;123,OR(((U318*R318/C318*C319)/(U318*S318/D318*D319))&lt;(4/6),((U318*R318/C318*C319)/(U318*S318/D318*D319))&gt;(6/4))),1,0)</f>
        <v>0</v>
      </c>
      <c r="N319" s="51">
        <f>IF(AND((B319-$B$2)&gt;123,OR(((U318*R318/C318*C319)/(U318*S318/D318*D319))&lt;(4/6),((U318*R318/C318*C319)/(U318*S318/D318*D319))&gt;(6/4))),COUNTIF($M$2:M319,1),0)</f>
        <v>0</v>
      </c>
      <c r="O319" s="51">
        <f>IF(OR((ROW(N319)-MATCH(MAX($N$2:N319),$N$2:N319,0))=1,(ROW(N319)-MATCH(MAX($N$2:N319),$N$2:N319,0))&gt;123),IF(OR(((U318*R318/C318*C319)/(U318*S318/D318*D319))&lt;(4/6),((U318*R318/C318*C319)/(U318*S318/D318*D319))&gt;(6/4)),1,0),0)</f>
        <v>0</v>
      </c>
      <c r="P319" s="47">
        <f>IF(O319=1,U318/2/C319,P318)</f>
        <v>4.3501846435871965</v>
      </c>
      <c r="Q319" s="47">
        <f>IF(O319=1,U318/2/D319,Q318)</f>
        <v>71.65890361877463</v>
      </c>
      <c r="R319" s="41">
        <f>P319*C319/U318</f>
        <v>0.50204999668694139</v>
      </c>
      <c r="S319" s="41">
        <f>Q319*D319/U318</f>
        <v>0.49900106199273608</v>
      </c>
      <c r="T319" s="41">
        <f t="shared" si="55"/>
        <v>1.0061100765638245</v>
      </c>
      <c r="U319" s="42">
        <f>P319*C319+Q319*D319</f>
        <v>21248.048029641432</v>
      </c>
      <c r="V319" s="25">
        <f>B319</f>
        <v>41396</v>
      </c>
      <c r="W319">
        <f>C319/C$2</f>
        <v>1.0656381960132297</v>
      </c>
      <c r="X319">
        <f>D319/D$2</f>
        <v>1.0591666069509136</v>
      </c>
      <c r="Y319">
        <f t="shared" si="56"/>
        <v>1.0624024014820717</v>
      </c>
      <c r="AA319" s="15">
        <f t="shared" si="57"/>
        <v>9.5329313130454452E-4</v>
      </c>
      <c r="AB319" s="15">
        <f t="shared" si="58"/>
        <v>1.149440858321471E-3</v>
      </c>
      <c r="AC319" s="15">
        <f t="shared" si="59"/>
        <v>1.0510586796774746E-3</v>
      </c>
    </row>
    <row r="320" spans="1:29" x14ac:dyDescent="0.4">
      <c r="A320" s="43">
        <f t="shared" si="50"/>
        <v>2013</v>
      </c>
      <c r="B320" s="53">
        <v>41397</v>
      </c>
      <c r="C320" s="45">
        <v>2492.9119999999998</v>
      </c>
      <c r="D320" s="45">
        <f>VLOOKUP(B320,'H11001.CSI  中证全债'!$A$2:$B$2792,2,0)</f>
        <v>147.93559999999999</v>
      </c>
      <c r="E320" s="14">
        <f t="shared" si="51"/>
        <v>0</v>
      </c>
      <c r="F320" s="14">
        <f>IF(AND((B320-$B$2)&gt;123,OR(((G319*J319/C319*C320)/(G319*K319/D319*D320))&lt;(4/6),((G319*J319/C319*C320)/(G319*K319/D319*D320))&gt;(6/4))),COUNTIF($E$2:E320,1),0)</f>
        <v>0</v>
      </c>
      <c r="G320" s="21">
        <f t="shared" si="52"/>
        <v>21445.530402399854</v>
      </c>
      <c r="H320" s="12">
        <f t="shared" si="53"/>
        <v>4.3501846435871965</v>
      </c>
      <c r="I320" s="12">
        <f t="shared" si="54"/>
        <v>71.65890361877463</v>
      </c>
      <c r="J320" s="15">
        <f>IF(OR((ROW(F320)-MATCH(MAX($F$2:F320),$F$2:F320,0))=1,(ROW(F320)-MATCH(MAX($F$2:F320),$F$2:F320,0))&gt;123),IF(OR(((G319*J319/C319*C320)/(G319*K319/D319*D320))&lt;(4/6),((G319*J319/C319*C320)/(G319*K319/D319*D320))&gt;(6/4)),50%,((G319*J319/C319*C320)/((G319*K319/D319*D320)+(G319*J319/C319*C320)))),((G319*J319/C319*C320)/((G319*K319/D319*D320)+(G319*J319/C319*C320))))</f>
        <v>0.50568241012125703</v>
      </c>
      <c r="K320" s="18">
        <f t="shared" si="48"/>
        <v>0.49431758987874297</v>
      </c>
      <c r="L320" s="20">
        <f t="shared" si="49"/>
        <v>1.0229909282518186</v>
      </c>
      <c r="M320" s="51">
        <f>IF(AND((B320-$B$2)&gt;123,OR(((U319*R319/C319*C320)/(U319*S319/D319*D320))&lt;(4/6),((U319*R319/C319*C320)/(U319*S319/D319*D320))&gt;(6/4))),1,0)</f>
        <v>0</v>
      </c>
      <c r="N320" s="51">
        <f>IF(AND((B320-$B$2)&gt;123,OR(((U319*R319/C319*C320)/(U319*S319/D319*D320))&lt;(4/6),((U319*R319/C319*C320)/(U319*S319/D319*D320))&gt;(6/4))),COUNTIF($M$2:M320,1),0)</f>
        <v>0</v>
      </c>
      <c r="O320" s="51">
        <f>IF(OR((ROW(N320)-MATCH(MAX($N$2:N320),$N$2:N320,0))=1,(ROW(N320)-MATCH(MAX($N$2:N320),$N$2:N320,0))&gt;123),IF(OR(((U319*R319/C319*C320)/(U319*S319/D319*D320))&lt;(4/6),((U319*R319/C319*C320)/(U319*S319/D319*D320))&gt;(6/4)),1,0),0)</f>
        <v>0</v>
      </c>
      <c r="P320" s="47">
        <f>IF(O320=1,U319/2/C320,P319)</f>
        <v>4.3501846435871965</v>
      </c>
      <c r="Q320" s="47">
        <f>IF(O320=1,U319/2/D320,Q319)</f>
        <v>71.65890361877463</v>
      </c>
      <c r="R320" s="41">
        <f>P320*C320/U319</f>
        <v>0.51038229417995395</v>
      </c>
      <c r="S320" s="41">
        <f>Q320*D320/U319</f>
        <v>0.49891184768582664</v>
      </c>
      <c r="T320" s="41">
        <f t="shared" si="55"/>
        <v>1.022990928251819</v>
      </c>
      <c r="U320" s="42">
        <f>P320*C320+Q320*D320</f>
        <v>21445.53040239984</v>
      </c>
      <c r="V320" s="25">
        <f>B320</f>
        <v>41397</v>
      </c>
      <c r="W320">
        <f>C320/C$2</f>
        <v>1.0844627500214246</v>
      </c>
      <c r="X320">
        <f>D320/D$2</f>
        <v>1.0600902902185596</v>
      </c>
      <c r="Y320">
        <f t="shared" si="56"/>
        <v>1.072276520119992</v>
      </c>
      <c r="AA320" s="15">
        <f t="shared" si="57"/>
        <v>1.7665051870908277E-2</v>
      </c>
      <c r="AB320" s="15">
        <f t="shared" si="58"/>
        <v>8.7208495961288435E-4</v>
      </c>
      <c r="AC320" s="15">
        <f t="shared" si="59"/>
        <v>9.2941418657805919E-3</v>
      </c>
    </row>
    <row r="321" spans="1:29" x14ac:dyDescent="0.4">
      <c r="A321" s="43">
        <f t="shared" si="50"/>
        <v>2013</v>
      </c>
      <c r="B321" s="53">
        <v>41400</v>
      </c>
      <c r="C321" s="45">
        <v>2525.9830000000002</v>
      </c>
      <c r="D321" s="45">
        <f>VLOOKUP(B321,'H11001.CSI  中证全债'!$A$2:$B$2792,2,0)</f>
        <v>147.9281</v>
      </c>
      <c r="E321" s="14">
        <f t="shared" si="51"/>
        <v>0</v>
      </c>
      <c r="F321" s="14">
        <f>IF(AND((B321-$B$2)&gt;123,OR(((G320*J320/C320*C321)/(G320*K320/D320*D321))&lt;(4/6),((G320*J320/C320*C321)/(G320*K320/D320*D321))&gt;(6/4))),COUNTIF($E$2:E321,1),0)</f>
        <v>0</v>
      </c>
      <c r="G321" s="21">
        <f t="shared" si="52"/>
        <v>21588.857916970788</v>
      </c>
      <c r="H321" s="12">
        <f t="shared" si="53"/>
        <v>4.3501846435871965</v>
      </c>
      <c r="I321" s="12">
        <f t="shared" si="54"/>
        <v>71.65890361877463</v>
      </c>
      <c r="J321" s="15">
        <f>IF(OR((ROW(F321)-MATCH(MAX($F$2:F321),$F$2:F321,0))=1,(ROW(F321)-MATCH(MAX($F$2:F321),$F$2:F321,0))&gt;123),IF(OR(((G320*J320/C320*C321)/(G320*K320/D320*D321))&lt;(4/6),((G320*J320/C320*C321)/(G320*K320/D320*D321))&gt;(6/4)),50%,((G320*J320/C320*C321)/((G320*K320/D320*D321)+(G320*J320/C320*C321)))),((G320*J320/C320*C321)/((G320*K320/D320*D321)+(G320*J320/C320*C321))))</f>
        <v>0.50898905809762074</v>
      </c>
      <c r="K321" s="18">
        <f t="shared" si="48"/>
        <v>0.49101094190237926</v>
      </c>
      <c r="L321" s="20">
        <f t="shared" si="49"/>
        <v>1.0366144919817608</v>
      </c>
      <c r="M321" s="51">
        <f>IF(AND((B321-$B$2)&gt;123,OR(((U320*R320/C320*C321)/(U320*S320/D320*D321))&lt;(4/6),((U320*R320/C320*C321)/(U320*S320/D320*D321))&gt;(6/4))),1,0)</f>
        <v>0</v>
      </c>
      <c r="N321" s="51">
        <f>IF(AND((B321-$B$2)&gt;123,OR(((U320*R320/C320*C321)/(U320*S320/D320*D321))&lt;(4/6),((U320*R320/C320*C321)/(U320*S320/D320*D321))&gt;(6/4))),COUNTIF($M$2:M321,1),0)</f>
        <v>0</v>
      </c>
      <c r="O321" s="51">
        <f>IF(OR((ROW(N321)-MATCH(MAX($N$2:N321),$N$2:N321,0))=1,(ROW(N321)-MATCH(MAX($N$2:N321),$N$2:N321,0))&gt;123),IF(OR(((U320*R320/C320*C321)/(U320*S320/D320*D321))&lt;(4/6),((U320*R320/C320*C321)/(U320*S320/D320*D321))&gt;(6/4)),1,0),0)</f>
        <v>0</v>
      </c>
      <c r="P321" s="47">
        <f>IF(O321=1,U320/2/C321,P320)</f>
        <v>4.3501846435871965</v>
      </c>
      <c r="Q321" s="47">
        <f>IF(O321=1,U320/2/D321,Q320)</f>
        <v>71.65890361877463</v>
      </c>
      <c r="R321" s="41">
        <f>P321*C321/U320</f>
        <v>0.51239079893928219</v>
      </c>
      <c r="S321" s="41">
        <f>Q321*D321/U320</f>
        <v>0.49429252909605037</v>
      </c>
      <c r="T321" s="41">
        <f t="shared" si="55"/>
        <v>1.0366144919817613</v>
      </c>
      <c r="U321" s="42">
        <f>P321*C321+Q321*D321</f>
        <v>21588.857916970774</v>
      </c>
      <c r="V321" s="25">
        <f>B321</f>
        <v>41400</v>
      </c>
      <c r="W321">
        <f>C321/C$2</f>
        <v>1.098849245656232</v>
      </c>
      <c r="X321">
        <f>D321/D$2</f>
        <v>1.0600365460408454</v>
      </c>
      <c r="Y321">
        <f t="shared" si="56"/>
        <v>1.0794428958485387</v>
      </c>
      <c r="AA321" s="15">
        <f t="shared" si="57"/>
        <v>1.3266011796646104E-2</v>
      </c>
      <c r="AB321" s="15">
        <f t="shared" si="58"/>
        <v>-5.069773604204908E-5</v>
      </c>
      <c r="AC321" s="15">
        <f t="shared" si="59"/>
        <v>6.6833280353324476E-3</v>
      </c>
    </row>
    <row r="322" spans="1:29" x14ac:dyDescent="0.4">
      <c r="A322" s="43">
        <f t="shared" si="50"/>
        <v>2013</v>
      </c>
      <c r="B322" s="53">
        <v>41401</v>
      </c>
      <c r="C322" s="45">
        <v>2529.9380000000001</v>
      </c>
      <c r="D322" s="45">
        <f>VLOOKUP(B322,'H11001.CSI  中证全债'!$A$2:$B$2792,2,0)</f>
        <v>148.04820000000001</v>
      </c>
      <c r="E322" s="14">
        <f t="shared" si="51"/>
        <v>0</v>
      </c>
      <c r="F322" s="14">
        <f>IF(AND((B322-$B$2)&gt;123,OR(((G321*J321/C321*C322)/(G321*K321/D321*D322))&lt;(4/6),((G321*J321/C321*C322)/(G321*K321/D321*D322))&gt;(6/4))),COUNTIF($E$2:E322,1),0)</f>
        <v>0</v>
      </c>
      <c r="G322" s="21">
        <f t="shared" si="52"/>
        <v>21614.66913156079</v>
      </c>
      <c r="H322" s="12">
        <f t="shared" si="53"/>
        <v>4.3501846435871965</v>
      </c>
      <c r="I322" s="12">
        <f t="shared" si="54"/>
        <v>71.65890361877463</v>
      </c>
      <c r="J322" s="15">
        <f>IF(OR((ROW(F322)-MATCH(MAX($F$2:F322),$F$2:F322,0))=1,(ROW(F322)-MATCH(MAX($F$2:F322),$F$2:F322,0))&gt;123),IF(OR(((G321*J321/C321*C322)/(G321*K321/D321*D322))&lt;(4/6),((G321*J321/C321*C322)/(G321*K321/D321*D322))&gt;(6/4)),50%,((G321*J321/C321*C322)/((G321*K321/D321*D322)+(G321*J321/C321*C322)))),((G321*J321/C321*C322)/((G321*K321/D321*D322)+(G321*J321/C321*C322))))</f>
        <v>0.50917723374991086</v>
      </c>
      <c r="K322" s="18">
        <f t="shared" ref="K322:K385" si="60">1-J322</f>
        <v>0.49082276625008914</v>
      </c>
      <c r="L322" s="20">
        <f t="shared" ref="L322:L385" si="61">J322/K322</f>
        <v>1.0373953059269252</v>
      </c>
      <c r="M322" s="51">
        <f>IF(AND((B322-$B$2)&gt;123,OR(((U321*R321/C321*C322)/(U321*S321/D321*D322))&lt;(4/6),((U321*R321/C321*C322)/(U321*S321/D321*D322))&gt;(6/4))),1,0)</f>
        <v>0</v>
      </c>
      <c r="N322" s="51">
        <f>IF(AND((B322-$B$2)&gt;123,OR(((U321*R321/C321*C322)/(U321*S321/D321*D322))&lt;(4/6),((U321*R321/C321*C322)/(U321*S321/D321*D322))&gt;(6/4))),COUNTIF($M$2:M322,1),0)</f>
        <v>0</v>
      </c>
      <c r="O322" s="51">
        <f>IF(OR((ROW(N322)-MATCH(MAX($N$2:N322),$N$2:N322,0))=1,(ROW(N322)-MATCH(MAX($N$2:N322),$N$2:N322,0))&gt;123),IF(OR(((U321*R321/C321*C322)/(U321*S321/D321*D322))&lt;(4/6),((U321*R321/C321*C322)/(U321*S321/D321*D322))&gt;(6/4)),1,0),0)</f>
        <v>0</v>
      </c>
      <c r="P322" s="47">
        <f>IF(O322=1,U321/2/C322,P321)</f>
        <v>4.3501846435871965</v>
      </c>
      <c r="Q322" s="47">
        <f>IF(O322=1,U321/2/D322,Q321)</f>
        <v>71.65890361877463</v>
      </c>
      <c r="R322" s="41">
        <f>P322*C322/U321</f>
        <v>0.50978599605198394</v>
      </c>
      <c r="S322" s="41">
        <f>Q322*D322/U321</f>
        <v>0.49140958431124188</v>
      </c>
      <c r="T322" s="41">
        <f t="shared" si="55"/>
        <v>1.0373953059269252</v>
      </c>
      <c r="U322" s="42">
        <f>P322*C322+Q322*D322</f>
        <v>21614.669131560775</v>
      </c>
      <c r="V322" s="25">
        <f>B322</f>
        <v>41401</v>
      </c>
      <c r="W322">
        <f>C322/C$2</f>
        <v>1.1005697436827706</v>
      </c>
      <c r="X322">
        <f>D322/D$2</f>
        <v>1.0608971694733069</v>
      </c>
      <c r="Y322">
        <f t="shared" si="56"/>
        <v>1.0807334565780387</v>
      </c>
      <c r="AA322" s="15">
        <f t="shared" si="57"/>
        <v>1.5657270852573735E-3</v>
      </c>
      <c r="AB322" s="15">
        <f t="shared" si="58"/>
        <v>8.1188090700812232E-4</v>
      </c>
      <c r="AC322" s="15">
        <f t="shared" si="59"/>
        <v>1.1955803632257567E-3</v>
      </c>
    </row>
    <row r="323" spans="1:29" x14ac:dyDescent="0.4">
      <c r="A323" s="43">
        <f t="shared" ref="A323:A386" si="62">YEAR(B323)</f>
        <v>2013</v>
      </c>
      <c r="B323" s="53">
        <v>41402</v>
      </c>
      <c r="C323" s="45">
        <v>2542.7979999999998</v>
      </c>
      <c r="D323" s="45">
        <f>VLOOKUP(B323,'H11001.CSI  中证全债'!$A$2:$B$2792,2,0)</f>
        <v>148.0179</v>
      </c>
      <c r="E323" s="14">
        <f t="shared" ref="E323:E386" si="63">IF(AND((B323-$B$2)&gt;123,OR(((G322*J322/C322*C323)/(G322*K322/D322*D323))&lt;(4/6),((G322*J322/C322*C323)/(G322*K322/D322*D323))&gt;(6/4))),1,0)</f>
        <v>0</v>
      </c>
      <c r="F323" s="14">
        <f>IF(AND((B323-$B$2)&gt;123,OR(((G322*J322/C322*C323)/(G322*K322/D322*D323))&lt;(4/6),((G322*J322/C322*C323)/(G322*K322/D322*D323))&gt;(6/4))),COUNTIF($E$2:E323,1),0)</f>
        <v>0</v>
      </c>
      <c r="G323" s="21">
        <f t="shared" ref="G323:G386" si="64">G322*J322/C322*C323+G322*K322/D322*D323</f>
        <v>21668.441241297667</v>
      </c>
      <c r="H323" s="12">
        <f t="shared" ref="H323:H386" si="65">IF(J323=50%,G323*J323/C323,H322)</f>
        <v>4.3501846435871965</v>
      </c>
      <c r="I323" s="12">
        <f t="shared" ref="I323:I386" si="66">IF(K323=50%,G323*K323/D323,I322)</f>
        <v>71.65890361877463</v>
      </c>
      <c r="J323" s="15">
        <f>IF(OR((ROW(F323)-MATCH(MAX($F$2:F323),$F$2:F323,0))=1,(ROW(F323)-MATCH(MAX($F$2:F323),$F$2:F323,0))&gt;123),IF(OR(((G322*J322/C322*C323)/(G322*K322/D322*D323))&lt;(4/6),((G322*J322/C322*C323)/(G322*K322/D322*D323))&gt;(6/4)),50%,((G322*J322/C322*C323)/((G322*K322/D322*D323)+(G322*J322/C322*C323)))),((G322*J322/C322*C323)/((G322*K322/D322*D323)+(G322*J322/C322*C323))))</f>
        <v>0.5104954568795641</v>
      </c>
      <c r="K323" s="18">
        <f t="shared" si="60"/>
        <v>0.4895045431204359</v>
      </c>
      <c r="L323" s="20">
        <f t="shared" si="61"/>
        <v>1.0428819590219078</v>
      </c>
      <c r="M323" s="51">
        <f>IF(AND((B323-$B$2)&gt;123,OR(((U322*R322/C322*C323)/(U322*S322/D322*D323))&lt;(4/6),((U322*R322/C322*C323)/(U322*S322/D322*D323))&gt;(6/4))),1,0)</f>
        <v>0</v>
      </c>
      <c r="N323" s="51">
        <f>IF(AND((B323-$B$2)&gt;123,OR(((U322*R322/C322*C323)/(U322*S322/D322*D323))&lt;(4/6),((U322*R322/C322*C323)/(U322*S322/D322*D323))&gt;(6/4))),COUNTIF($M$2:M323,1),0)</f>
        <v>0</v>
      </c>
      <c r="O323" s="51">
        <f>IF(OR((ROW(N323)-MATCH(MAX($N$2:N323),$N$2:N323,0))=1,(ROW(N323)-MATCH(MAX($N$2:N323),$N$2:N323,0))&gt;123),IF(OR(((U322*R322/C322*C323)/(U322*S322/D322*D323))&lt;(4/6),((U322*R322/C322*C323)/(U322*S322/D322*D323))&gt;(6/4)),1,0),0)</f>
        <v>0</v>
      </c>
      <c r="P323" s="47">
        <f>IF(O323=1,U322/2/C323,P322)</f>
        <v>4.3501846435871965</v>
      </c>
      <c r="Q323" s="47">
        <f>IF(O323=1,U322/2/D323,Q322)</f>
        <v>71.65890361877463</v>
      </c>
      <c r="R323" s="41">
        <f>P323*C323/U322</f>
        <v>0.51176544706819138</v>
      </c>
      <c r="S323" s="41">
        <f>Q323*D323/U322</f>
        <v>0.49072231295300484</v>
      </c>
      <c r="T323" s="41">
        <f t="shared" ref="T323:T386" si="67">R323/S323</f>
        <v>1.0428819590219078</v>
      </c>
      <c r="U323" s="42">
        <f>P323*C323+Q323*D323</f>
        <v>21668.441241297656</v>
      </c>
      <c r="V323" s="25">
        <f>B323</f>
        <v>41402</v>
      </c>
      <c r="W323">
        <f>C323/C$2</f>
        <v>1.1061640811344235</v>
      </c>
      <c r="X323">
        <f>D323/D$2</f>
        <v>1.060680042995342</v>
      </c>
      <c r="Y323">
        <f t="shared" ref="Y323:Y386" si="68">U323/U$2</f>
        <v>1.0834220620648829</v>
      </c>
      <c r="AA323" s="15">
        <f t="shared" ref="AA323:AA386" si="69">W323/W322-1</f>
        <v>5.0831285193548847E-3</v>
      </c>
      <c r="AB323" s="15">
        <f t="shared" ref="AB323:AB386" si="70">X323/X322-1</f>
        <v>-2.0466307594424471E-4</v>
      </c>
      <c r="AC323" s="15">
        <f t="shared" ref="AC323:AC386" si="71">Y323/Y322-1</f>
        <v>2.487760021196328E-3</v>
      </c>
    </row>
    <row r="324" spans="1:29" x14ac:dyDescent="0.4">
      <c r="A324" s="43">
        <f t="shared" si="62"/>
        <v>2013</v>
      </c>
      <c r="B324" s="53">
        <v>41403</v>
      </c>
      <c r="C324" s="45">
        <v>2527.7939999999999</v>
      </c>
      <c r="D324" s="45">
        <f>VLOOKUP(B324,'H11001.CSI  中证全债'!$A$2:$B$2792,2,0)</f>
        <v>148.08160000000001</v>
      </c>
      <c r="E324" s="14">
        <f t="shared" si="63"/>
        <v>0</v>
      </c>
      <c r="F324" s="14">
        <f>IF(AND((B324-$B$2)&gt;123,OR(((G323*J323/C323*C324)/(G323*K323/D323*D324))&lt;(4/6),((G323*J323/C323*C324)/(G323*K323/D323*D324))&gt;(6/4))),COUNTIF($E$2:E324,1),0)</f>
        <v>0</v>
      </c>
      <c r="G324" s="21">
        <f t="shared" si="64"/>
        <v>21607.735743065801</v>
      </c>
      <c r="H324" s="12">
        <f t="shared" si="65"/>
        <v>4.3501846435871965</v>
      </c>
      <c r="I324" s="12">
        <f t="shared" si="66"/>
        <v>71.65890361877463</v>
      </c>
      <c r="J324" s="15">
        <f>IF(OR((ROW(F324)-MATCH(MAX($F$2:F324),$F$2:F324,0))=1,(ROW(F324)-MATCH(MAX($F$2:F324),$F$2:F324,0))&gt;123),IF(OR(((G323*J323/C323*C324)/(G323*K323/D323*D324))&lt;(4/6),((G323*J323/C323*C324)/(G323*K323/D323*D324))&gt;(6/4)),50%,((G323*J323/C323*C324)/((G323*K323/D323*D324)+(G323*J323/C323*C324)))),((G323*J323/C323*C324)/((G323*K323/D323*D324)+(G323*J323/C323*C324))))</f>
        <v>0.50890897462408735</v>
      </c>
      <c r="K324" s="18">
        <f t="shared" si="60"/>
        <v>0.49109102537591265</v>
      </c>
      <c r="L324" s="20">
        <f t="shared" si="61"/>
        <v>1.0362823760310742</v>
      </c>
      <c r="M324" s="51">
        <f>IF(AND((B324-$B$2)&gt;123,OR(((U323*R323/C323*C324)/(U323*S323/D323*D324))&lt;(4/6),((U323*R323/C323*C324)/(U323*S323/D323*D324))&gt;(6/4))),1,0)</f>
        <v>0</v>
      </c>
      <c r="N324" s="51">
        <f>IF(AND((B324-$B$2)&gt;123,OR(((U323*R323/C323*C324)/(U323*S323/D323*D324))&lt;(4/6),((U323*R323/C323*C324)/(U323*S323/D323*D324))&gt;(6/4))),COUNTIF($M$2:M324,1),0)</f>
        <v>0</v>
      </c>
      <c r="O324" s="51">
        <f>IF(OR((ROW(N324)-MATCH(MAX($N$2:N324),$N$2:N324,0))=1,(ROW(N324)-MATCH(MAX($N$2:N324),$N$2:N324,0))&gt;123),IF(OR(((U323*R323/C323*C324)/(U323*S323/D323*D324))&lt;(4/6),((U323*R323/C323*C324)/(U323*S323/D323*D324))&gt;(6/4)),1,0),0)</f>
        <v>0</v>
      </c>
      <c r="P324" s="47">
        <f>IF(O324=1,U323/2/C324,P323)</f>
        <v>4.3501846435871965</v>
      </c>
      <c r="Q324" s="47">
        <f>IF(O324=1,U323/2/D324,Q323)</f>
        <v>71.65890361877463</v>
      </c>
      <c r="R324" s="41">
        <f>P324*C324/U323</f>
        <v>0.50748323418825281</v>
      </c>
      <c r="S324" s="41">
        <f>Q324*D324/U323</f>
        <v>0.48971520304330185</v>
      </c>
      <c r="T324" s="41">
        <f t="shared" si="67"/>
        <v>1.0362823760310742</v>
      </c>
      <c r="U324" s="42">
        <f>P324*C324+Q324*D324</f>
        <v>21607.73574306579</v>
      </c>
      <c r="V324" s="25">
        <f>B324</f>
        <v>41403</v>
      </c>
      <c r="W324">
        <f>C324/C$2</f>
        <v>1.0996370640951854</v>
      </c>
      <c r="X324">
        <f>D324/D$2</f>
        <v>1.0611365102113937</v>
      </c>
      <c r="Y324">
        <f t="shared" si="68"/>
        <v>1.0803867871532895</v>
      </c>
      <c r="AA324" s="15">
        <f t="shared" si="69"/>
        <v>-5.900586676566455E-3</v>
      </c>
      <c r="AB324" s="15">
        <f t="shared" si="70"/>
        <v>4.3035335591179447E-4</v>
      </c>
      <c r="AC324" s="15">
        <f t="shared" si="71"/>
        <v>-2.8015627684454536E-3</v>
      </c>
    </row>
    <row r="325" spans="1:29" x14ac:dyDescent="0.4">
      <c r="A325" s="43">
        <f t="shared" si="62"/>
        <v>2013</v>
      </c>
      <c r="B325" s="53">
        <v>41404</v>
      </c>
      <c r="C325" s="45">
        <v>2540.8359999999998</v>
      </c>
      <c r="D325" s="45">
        <f>VLOOKUP(B325,'H11001.CSI  中证全债'!$A$2:$B$2792,2,0)</f>
        <v>148.1275</v>
      </c>
      <c r="E325" s="14">
        <f t="shared" si="63"/>
        <v>0</v>
      </c>
      <c r="F325" s="14">
        <f>IF(AND((B325-$B$2)&gt;123,OR(((G324*J324/C324*C325)/(G324*K324/D324*D325))&lt;(4/6),((G324*J324/C324*C325)/(G324*K324/D324*D325))&gt;(6/4))),COUNTIF($E$2:E325,1),0)</f>
        <v>0</v>
      </c>
      <c r="G325" s="21">
        <f t="shared" si="64"/>
        <v>21667.759994863569</v>
      </c>
      <c r="H325" s="12">
        <f t="shared" si="65"/>
        <v>4.3501846435871965</v>
      </c>
      <c r="I325" s="12">
        <f t="shared" si="66"/>
        <v>71.65890361877463</v>
      </c>
      <c r="J325" s="15">
        <f>IF(OR((ROW(F325)-MATCH(MAX($F$2:F325),$F$2:F325,0))=1,(ROW(F325)-MATCH(MAX($F$2:F325),$F$2:F325,0))&gt;123),IF(OR(((G324*J324/C324*C325)/(G324*K324/D324*D325))&lt;(4/6),((G324*J324/C324*C325)/(G324*K324/D324*D325))&gt;(6/4)),50%,((G324*J324/C324*C325)/((G324*K324/D324*D325)+(G324*J324/C324*C325)))),((G324*J324/C324*C325)/((G324*K324/D324*D325)+(G324*J324/C324*C325))))</f>
        <v>0.51011760106691728</v>
      </c>
      <c r="K325" s="18">
        <f t="shared" si="60"/>
        <v>0.48988239893308272</v>
      </c>
      <c r="L325" s="20">
        <f t="shared" si="61"/>
        <v>1.04130624447399</v>
      </c>
      <c r="M325" s="51">
        <f>IF(AND((B325-$B$2)&gt;123,OR(((U324*R324/C324*C325)/(U324*S324/D324*D325))&lt;(4/6),((U324*R324/C324*C325)/(U324*S324/D324*D325))&gt;(6/4))),1,0)</f>
        <v>0</v>
      </c>
      <c r="N325" s="51">
        <f>IF(AND((B325-$B$2)&gt;123,OR(((U324*R324/C324*C325)/(U324*S324/D324*D325))&lt;(4/6),((U324*R324/C324*C325)/(U324*S324/D324*D325))&gt;(6/4))),COUNTIF($M$2:M325,1),0)</f>
        <v>0</v>
      </c>
      <c r="O325" s="51">
        <f>IF(OR((ROW(N325)-MATCH(MAX($N$2:N325),$N$2:N325,0))=1,(ROW(N325)-MATCH(MAX($N$2:N325),$N$2:N325,0))&gt;123),IF(OR(((U324*R324/C324*C325)/(U324*S324/D324*D325))&lt;(4/6),((U324*R324/C324*C325)/(U324*S324/D324*D325))&gt;(6/4)),1,0),0)</f>
        <v>0</v>
      </c>
      <c r="P325" s="47">
        <f>IF(O325=1,U324/2/C325,P324)</f>
        <v>4.3501846435871965</v>
      </c>
      <c r="Q325" s="47">
        <f>IF(O325=1,U324/2/D325,Q324)</f>
        <v>71.65890361877463</v>
      </c>
      <c r="R325" s="41">
        <f>P325*C325/U324</f>
        <v>0.51153465964709444</v>
      </c>
      <c r="S325" s="41">
        <f>Q325*D325/U324</f>
        <v>0.49124324603036779</v>
      </c>
      <c r="T325" s="41">
        <f t="shared" si="67"/>
        <v>1.0413062444739898</v>
      </c>
      <c r="U325" s="42">
        <f>P325*C325+Q325*D325</f>
        <v>21667.759994863554</v>
      </c>
      <c r="V325" s="25">
        <f>B325</f>
        <v>41404</v>
      </c>
      <c r="W325">
        <f>C325/C$2</f>
        <v>1.1053105749073517</v>
      </c>
      <c r="X325">
        <f>D325/D$2</f>
        <v>1.0614654245790038</v>
      </c>
      <c r="Y325">
        <f t="shared" si="68"/>
        <v>1.0833879997431777</v>
      </c>
      <c r="AA325" s="15">
        <f t="shared" si="69"/>
        <v>5.1594394163447799E-3</v>
      </c>
      <c r="AB325" s="15">
        <f t="shared" si="70"/>
        <v>3.0996423593476763E-4</v>
      </c>
      <c r="AC325" s="15">
        <f t="shared" si="71"/>
        <v>2.7779056774621669E-3</v>
      </c>
    </row>
    <row r="326" spans="1:29" x14ac:dyDescent="0.4">
      <c r="A326" s="43">
        <f t="shared" si="62"/>
        <v>2013</v>
      </c>
      <c r="B326" s="53">
        <v>41407</v>
      </c>
      <c r="C326" s="45">
        <v>2530.768</v>
      </c>
      <c r="D326" s="45">
        <f>VLOOKUP(B326,'H11001.CSI  中证全债'!$A$2:$B$2792,2,0)</f>
        <v>148.1848</v>
      </c>
      <c r="E326" s="14">
        <f t="shared" si="63"/>
        <v>0</v>
      </c>
      <c r="F326" s="14">
        <f>IF(AND((B326-$B$2)&gt;123,OR(((G325*J325/C325*C326)/(G325*K325/D325*D326))&lt;(4/6),((G325*J325/C325*C326)/(G325*K325/D325*D326))&gt;(6/4))),COUNTIF($E$2:E326,1),0)</f>
        <v>0</v>
      </c>
      <c r="G326" s="21">
        <f t="shared" si="64"/>
        <v>21628.068391049288</v>
      </c>
      <c r="H326" s="12">
        <f t="shared" si="65"/>
        <v>4.3501846435871965</v>
      </c>
      <c r="I326" s="12">
        <f t="shared" si="66"/>
        <v>71.65890361877463</v>
      </c>
      <c r="J326" s="15">
        <f>IF(OR((ROW(F326)-MATCH(MAX($F$2:F326),$F$2:F326,0))=1,(ROW(F326)-MATCH(MAX($F$2:F326),$F$2:F326,0))&gt;123),IF(OR(((G325*J325/C325*C326)/(G325*K325/D325*D326))&lt;(4/6),((G325*J325/C325*C326)/(G325*K325/D325*D326))&gt;(6/4)),50%,((G325*J325/C325*C326)/((G325*K325/D325*D326)+(G325*J325/C325*C326)))),((G325*J325/C325*C326)/((G325*K325/D325*D326)+(G325*J325/C325*C326))))</f>
        <v>0.50902872559058765</v>
      </c>
      <c r="K326" s="18">
        <f t="shared" si="60"/>
        <v>0.49097127440941235</v>
      </c>
      <c r="L326" s="20">
        <f t="shared" si="61"/>
        <v>1.0367790380463633</v>
      </c>
      <c r="M326" s="51">
        <f>IF(AND((B326-$B$2)&gt;123,OR(((U325*R325/C325*C326)/(U325*S325/D325*D326))&lt;(4/6),((U325*R325/C325*C326)/(U325*S325/D325*D326))&gt;(6/4))),1,0)</f>
        <v>0</v>
      </c>
      <c r="N326" s="51">
        <f>IF(AND((B326-$B$2)&gt;123,OR(((U325*R325/C325*C326)/(U325*S325/D325*D326))&lt;(4/6),((U325*R325/C325*C326)/(U325*S325/D325*D326))&gt;(6/4))),COUNTIF($M$2:M326,1),0)</f>
        <v>0</v>
      </c>
      <c r="O326" s="51">
        <f>IF(OR((ROW(N326)-MATCH(MAX($N$2:N326),$N$2:N326,0))=1,(ROW(N326)-MATCH(MAX($N$2:N326),$N$2:N326,0))&gt;123),IF(OR(((U325*R325/C325*C326)/(U325*S325/D325*D326))&lt;(4/6),((U325*R325/C325*C326)/(U325*S325/D325*D326))&gt;(6/4)),1,0),0)</f>
        <v>0</v>
      </c>
      <c r="P326" s="47">
        <f>IF(O326=1,U325/2/C326,P325)</f>
        <v>4.3501846435871965</v>
      </c>
      <c r="Q326" s="47">
        <f>IF(O326=1,U325/2/D326,Q325)</f>
        <v>71.65890361877463</v>
      </c>
      <c r="R326" s="41">
        <f>P326*C326/U325</f>
        <v>0.50809627265078117</v>
      </c>
      <c r="S326" s="41">
        <f>Q326*D326/U325</f>
        <v>0.49007189960958691</v>
      </c>
      <c r="T326" s="41">
        <f t="shared" si="67"/>
        <v>1.0367790380463626</v>
      </c>
      <c r="U326" s="42">
        <f>P326*C326+Q326*D326</f>
        <v>21628.068391049277</v>
      </c>
      <c r="V326" s="25">
        <f>B326</f>
        <v>41407</v>
      </c>
      <c r="W326">
        <f>C326/C$2</f>
        <v>1.1009308090081882</v>
      </c>
      <c r="X326">
        <f>D326/D$2</f>
        <v>1.0618760300967394</v>
      </c>
      <c r="Y326">
        <f t="shared" si="68"/>
        <v>1.0814034195524638</v>
      </c>
      <c r="AA326" s="15">
        <f t="shared" si="69"/>
        <v>-3.9624753427611736E-3</v>
      </c>
      <c r="AB326" s="15">
        <f t="shared" si="70"/>
        <v>3.8682891427987975E-4</v>
      </c>
      <c r="AC326" s="15">
        <f t="shared" si="71"/>
        <v>-1.8318277396319749E-3</v>
      </c>
    </row>
    <row r="327" spans="1:29" x14ac:dyDescent="0.4">
      <c r="A327" s="43">
        <f t="shared" si="62"/>
        <v>2013</v>
      </c>
      <c r="B327" s="53">
        <v>41408</v>
      </c>
      <c r="C327" s="45">
        <v>2493.3380000000002</v>
      </c>
      <c r="D327" s="45">
        <f>VLOOKUP(B327,'H11001.CSI  中证全债'!$A$2:$B$2792,2,0)</f>
        <v>148.25659999999999</v>
      </c>
      <c r="E327" s="14">
        <f t="shared" si="63"/>
        <v>0</v>
      </c>
      <c r="F327" s="14">
        <f>IF(AND((B327-$B$2)&gt;123,OR(((G326*J326/C326*C327)/(G326*K326/D326*D327))&lt;(4/6),((G326*J326/C326*C327)/(G326*K326/D326*D327))&gt;(6/4))),COUNTIF($E$2:E327,1),0)</f>
        <v>0</v>
      </c>
      <c r="G327" s="21">
        <f t="shared" si="64"/>
        <v>21470.386089119645</v>
      </c>
      <c r="H327" s="12">
        <f t="shared" si="65"/>
        <v>4.3501846435871965</v>
      </c>
      <c r="I327" s="12">
        <f t="shared" si="66"/>
        <v>71.65890361877463</v>
      </c>
      <c r="J327" s="15">
        <f>IF(OR((ROW(F327)-MATCH(MAX($F$2:F327),$F$2:F327,0))=1,(ROW(F327)-MATCH(MAX($F$2:F327),$F$2:F327,0))&gt;123),IF(OR(((G326*J326/C326*C327)/(G326*K326/D326*D327))&lt;(4/6),((G326*J326/C326*C327)/(G326*K326/D326*D327))&gt;(6/4)),50%,((G326*J326/C326*C327)/((G326*K326/D326*D327)+(G326*J326/C326*C327)))),((G326*J326/C326*C327)/((G326*K326/D326*D327)+(G326*J326/C326*C327))))</f>
        <v>0.50518330848130377</v>
      </c>
      <c r="K327" s="18">
        <f t="shared" si="60"/>
        <v>0.49481669151869623</v>
      </c>
      <c r="L327" s="20">
        <f t="shared" si="61"/>
        <v>1.0209504188930858</v>
      </c>
      <c r="M327" s="51">
        <f>IF(AND((B327-$B$2)&gt;123,OR(((U326*R326/C326*C327)/(U326*S326/D326*D327))&lt;(4/6),((U326*R326/C326*C327)/(U326*S326/D326*D327))&gt;(6/4))),1,0)</f>
        <v>0</v>
      </c>
      <c r="N327" s="51">
        <f>IF(AND((B327-$B$2)&gt;123,OR(((U326*R326/C326*C327)/(U326*S326/D326*D327))&lt;(4/6),((U326*R326/C326*C327)/(U326*S326/D326*D327))&gt;(6/4))),COUNTIF($M$2:M327,1),0)</f>
        <v>0</v>
      </c>
      <c r="O327" s="51">
        <f>IF(OR((ROW(N327)-MATCH(MAX($N$2:N327),$N$2:N327,0))=1,(ROW(N327)-MATCH(MAX($N$2:N327),$N$2:N327,0))&gt;123),IF(OR(((U326*R326/C326*C327)/(U326*S326/D326*D327))&lt;(4/6),((U326*R326/C326*C327)/(U326*S326/D326*D327))&gt;(6/4)),1,0),0)</f>
        <v>0</v>
      </c>
      <c r="P327" s="47">
        <f>IF(O327=1,U326/2/C327,P326)</f>
        <v>4.3501846435871965</v>
      </c>
      <c r="Q327" s="47">
        <f>IF(O327=1,U326/2/D327,Q326)</f>
        <v>71.65890361877463</v>
      </c>
      <c r="R327" s="41">
        <f>P327*C327/U326</f>
        <v>0.50150020254981276</v>
      </c>
      <c r="S327" s="41">
        <f>Q327*D327/U326</f>
        <v>0.49120916478347643</v>
      </c>
      <c r="T327" s="41">
        <f t="shared" si="67"/>
        <v>1.0209504188930851</v>
      </c>
      <c r="U327" s="42">
        <f>P327*C327+Q327*D327</f>
        <v>21470.386089119638</v>
      </c>
      <c r="V327" s="25">
        <f>B327</f>
        <v>41408</v>
      </c>
      <c r="W327">
        <f>C327/C$2</f>
        <v>1.0846480678872414</v>
      </c>
      <c r="X327">
        <f>D327/D$2</f>
        <v>1.0623905410247221</v>
      </c>
      <c r="Y327">
        <f t="shared" si="68"/>
        <v>1.0735193044559819</v>
      </c>
      <c r="AA327" s="15">
        <f t="shared" si="69"/>
        <v>-1.4789976797557003E-2</v>
      </c>
      <c r="AB327" s="15">
        <f t="shared" si="70"/>
        <v>4.8453012724647415E-4</v>
      </c>
      <c r="AC327" s="15">
        <f t="shared" si="71"/>
        <v>-7.2906326667107058E-3</v>
      </c>
    </row>
    <row r="328" spans="1:29" x14ac:dyDescent="0.4">
      <c r="A328" s="43">
        <f t="shared" si="62"/>
        <v>2013</v>
      </c>
      <c r="B328" s="53">
        <v>41409</v>
      </c>
      <c r="C328" s="45">
        <v>2506.9250000000002</v>
      </c>
      <c r="D328" s="45">
        <f>VLOOKUP(B328,'H11001.CSI  中证全债'!$A$2:$B$2792,2,0)</f>
        <v>148.27289999999999</v>
      </c>
      <c r="E328" s="14">
        <f t="shared" si="63"/>
        <v>0</v>
      </c>
      <c r="F328" s="14">
        <f>IF(AND((B328-$B$2)&gt;123,OR(((G327*J327/C327*C328)/(G327*K327/D327*D328))&lt;(4/6),((G327*J327/C327*C328)/(G327*K327/D327*D328))&gt;(6/4))),COUNTIF($E$2:E328,1),0)</f>
        <v>0</v>
      </c>
      <c r="G328" s="21">
        <f t="shared" si="64"/>
        <v>21530.660088001052</v>
      </c>
      <c r="H328" s="12">
        <f t="shared" si="65"/>
        <v>4.3501846435871965</v>
      </c>
      <c r="I328" s="12">
        <f t="shared" si="66"/>
        <v>71.65890361877463</v>
      </c>
      <c r="J328" s="15">
        <f>IF(OR((ROW(F328)-MATCH(MAX($F$2:F328),$F$2:F328,0))=1,(ROW(F328)-MATCH(MAX($F$2:F328),$F$2:F328,0))&gt;123),IF(OR(((G327*J327/C327*C328)/(G327*K327/D327*D328))&lt;(4/6),((G327*J327/C327*C328)/(G327*K327/D327*D328))&gt;(6/4)),50%,((G327*J327/C327*C328)/((G327*K327/D327*D328)+(G327*J327/C327*C328)))),((G327*J327/C327*C328)/((G327*K327/D327*D328)+(G327*J327/C327*C328))))</f>
        <v>0.50651427281147221</v>
      </c>
      <c r="K328" s="18">
        <f t="shared" si="60"/>
        <v>0.49348572718852779</v>
      </c>
      <c r="L328" s="20">
        <f t="shared" si="61"/>
        <v>1.026401058642912</v>
      </c>
      <c r="M328" s="51">
        <f>IF(AND((B328-$B$2)&gt;123,OR(((U327*R327/C327*C328)/(U327*S327/D327*D328))&lt;(4/6),((U327*R327/C327*C328)/(U327*S327/D327*D328))&gt;(6/4))),1,0)</f>
        <v>0</v>
      </c>
      <c r="N328" s="51">
        <f>IF(AND((B328-$B$2)&gt;123,OR(((U327*R327/C327*C328)/(U327*S327/D327*D328))&lt;(4/6),((U327*R327/C327*C328)/(U327*S327/D327*D328))&gt;(6/4))),COUNTIF($M$2:M328,1),0)</f>
        <v>0</v>
      </c>
      <c r="O328" s="51">
        <f>IF(OR((ROW(N328)-MATCH(MAX($N$2:N328),$N$2:N328,0))=1,(ROW(N328)-MATCH(MAX($N$2:N328),$N$2:N328,0))&gt;123),IF(OR(((U327*R327/C327*C328)/(U327*S327/D327*D328))&lt;(4/6),((U327*R327/C327*C328)/(U327*S327/D327*D328))&gt;(6/4)),1,0),0)</f>
        <v>0</v>
      </c>
      <c r="P328" s="47">
        <f>IF(O328=1,U327/2/C328,P327)</f>
        <v>4.3501846435871965</v>
      </c>
      <c r="Q328" s="47">
        <f>IF(O328=1,U327/2/D328,Q327)</f>
        <v>71.65890361877463</v>
      </c>
      <c r="R328" s="41">
        <f>P328*C328/U327</f>
        <v>0.50793621467065109</v>
      </c>
      <c r="S328" s="41">
        <f>Q328*D328/U327</f>
        <v>0.49487109389991757</v>
      </c>
      <c r="T328" s="41">
        <f t="shared" si="67"/>
        <v>1.0264010586429115</v>
      </c>
      <c r="U328" s="42">
        <f>P328*C328+Q328*D328</f>
        <v>21530.660088001045</v>
      </c>
      <c r="V328" s="25">
        <f>B328</f>
        <v>41409</v>
      </c>
      <c r="W328">
        <f>C328/C$2</f>
        <v>1.0905586637624833</v>
      </c>
      <c r="X328">
        <f>D328/D$2</f>
        <v>1.0625073450376208</v>
      </c>
      <c r="Y328">
        <f t="shared" si="68"/>
        <v>1.0765330044000523</v>
      </c>
      <c r="AA328" s="15">
        <f t="shared" si="69"/>
        <v>5.4493213515376393E-3</v>
      </c>
      <c r="AB328" s="15">
        <f t="shared" si="70"/>
        <v>1.0994451511781023E-4</v>
      </c>
      <c r="AC328" s="15">
        <f t="shared" si="71"/>
        <v>2.8073085705688783E-3</v>
      </c>
    </row>
    <row r="329" spans="1:29" x14ac:dyDescent="0.4">
      <c r="A329" s="43">
        <f t="shared" si="62"/>
        <v>2013</v>
      </c>
      <c r="B329" s="53">
        <v>41410</v>
      </c>
      <c r="C329" s="45">
        <v>2552.7089999999998</v>
      </c>
      <c r="D329" s="45">
        <f>VLOOKUP(B329,'H11001.CSI  中证全债'!$A$2:$B$2792,2,0)</f>
        <v>148.29169999999999</v>
      </c>
      <c r="E329" s="14">
        <f t="shared" si="63"/>
        <v>0</v>
      </c>
      <c r="F329" s="14">
        <f>IF(AND((B329-$B$2)&gt;123,OR(((G328*J328/C328*C329)/(G328*K328/D328*D329))&lt;(4/6),((G328*J328/C328*C329)/(G328*K328/D328*D329))&gt;(6/4))),COUNTIF($E$2:E329,1),0)</f>
        <v>0</v>
      </c>
      <c r="G329" s="21">
        <f t="shared" si="64"/>
        <v>21731.176129111082</v>
      </c>
      <c r="H329" s="12">
        <f t="shared" si="65"/>
        <v>4.3501846435871965</v>
      </c>
      <c r="I329" s="12">
        <f t="shared" si="66"/>
        <v>71.65890361877463</v>
      </c>
      <c r="J329" s="15">
        <f>IF(OR((ROW(F329)-MATCH(MAX($F$2:F329),$F$2:F329,0))=1,(ROW(F329)-MATCH(MAX($F$2:F329),$F$2:F329,0))&gt;123),IF(OR(((G328*J328/C328*C329)/(G328*K328/D328*D329))&lt;(4/6),((G328*J328/C328*C329)/(G328*K328/D328*D329))&gt;(6/4)),50%,((G328*J328/C328*C329)/((G328*K328/D328*D329)+(G328*J328/C328*C329)))),((G328*J328/C328*C329)/((G328*K328/D328*D329)+(G328*J328/C328*C329))))</f>
        <v>0.51100572860715565</v>
      </c>
      <c r="K329" s="18">
        <f t="shared" si="60"/>
        <v>0.48899427139284435</v>
      </c>
      <c r="L329" s="20">
        <f t="shared" si="61"/>
        <v>1.0450137322705524</v>
      </c>
      <c r="M329" s="51">
        <f>IF(AND((B329-$B$2)&gt;123,OR(((U328*R328/C328*C329)/(U328*S328/D328*D329))&lt;(4/6),((U328*R328/C328*C329)/(U328*S328/D328*D329))&gt;(6/4))),1,0)</f>
        <v>0</v>
      </c>
      <c r="N329" s="51">
        <f>IF(AND((B329-$B$2)&gt;123,OR(((U328*R328/C328*C329)/(U328*S328/D328*D329))&lt;(4/6),((U328*R328/C328*C329)/(U328*S328/D328*D329))&gt;(6/4))),COUNTIF($M$2:M329,1),0)</f>
        <v>0</v>
      </c>
      <c r="O329" s="51">
        <f>IF(OR((ROW(N329)-MATCH(MAX($N$2:N329),$N$2:N329,0))=1,(ROW(N329)-MATCH(MAX($N$2:N329),$N$2:N329,0))&gt;123),IF(OR(((U328*R328/C328*C329)/(U328*S328/D328*D329))&lt;(4/6),((U328*R328/C328*C329)/(U328*S328/D328*D329))&gt;(6/4)),1,0),0)</f>
        <v>0</v>
      </c>
      <c r="P329" s="47">
        <f>IF(O329=1,U328/2/C329,P328)</f>
        <v>4.3501846435871965</v>
      </c>
      <c r="Q329" s="47">
        <f>IF(O329=1,U328/2/D329,Q328)</f>
        <v>71.65890361877463</v>
      </c>
      <c r="R329" s="41">
        <f>P329*C329/U328</f>
        <v>0.51576474877960043</v>
      </c>
      <c r="S329" s="41">
        <f>Q329*D329/U328</f>
        <v>0.49354829783812826</v>
      </c>
      <c r="T329" s="41">
        <f t="shared" si="67"/>
        <v>1.0450137322705519</v>
      </c>
      <c r="U329" s="42">
        <f>P329*C329+Q329*D329</f>
        <v>21731.176129111067</v>
      </c>
      <c r="V329" s="25">
        <f>B329</f>
        <v>41410</v>
      </c>
      <c r="W329">
        <f>C329/C$2</f>
        <v>1.1104755491346829</v>
      </c>
      <c r="X329">
        <f>D329/D$2</f>
        <v>1.062642063776424</v>
      </c>
      <c r="Y329">
        <f t="shared" si="68"/>
        <v>1.0865588064555534</v>
      </c>
      <c r="AA329" s="15">
        <f t="shared" si="69"/>
        <v>1.8263011458260703E-2</v>
      </c>
      <c r="AB329" s="15">
        <f t="shared" si="70"/>
        <v>1.26793230590172E-4</v>
      </c>
      <c r="AC329" s="15">
        <f t="shared" si="71"/>
        <v>9.313046617728471E-3</v>
      </c>
    </row>
    <row r="330" spans="1:29" x14ac:dyDescent="0.4">
      <c r="A330" s="43">
        <f t="shared" si="62"/>
        <v>2013</v>
      </c>
      <c r="B330" s="53">
        <v>41411</v>
      </c>
      <c r="C330" s="45">
        <v>2592.0479999999998</v>
      </c>
      <c r="D330" s="45">
        <f>VLOOKUP(B330,'H11001.CSI  中证全债'!$A$2:$B$2792,2,0)</f>
        <v>148.2953</v>
      </c>
      <c r="E330" s="14">
        <f t="shared" si="63"/>
        <v>0</v>
      </c>
      <c r="F330" s="14">
        <f>IF(AND((B330-$B$2)&gt;123,OR(((G329*J329/C329*C330)/(G329*K329/D329*D330))&lt;(4/6),((G329*J329/C329*C330)/(G329*K329/D329*D330))&gt;(6/4))),COUNTIF($E$2:E330,1),0)</f>
        <v>0</v>
      </c>
      <c r="G330" s="21">
        <f t="shared" si="64"/>
        <v>21902.566014858185</v>
      </c>
      <c r="H330" s="12">
        <f t="shared" si="65"/>
        <v>4.3501846435871965</v>
      </c>
      <c r="I330" s="12">
        <f t="shared" si="66"/>
        <v>71.65890361877463</v>
      </c>
      <c r="J330" s="15">
        <f>IF(OR((ROW(F330)-MATCH(MAX($F$2:F330),$F$2:F330,0))=1,(ROW(F330)-MATCH(MAX($F$2:F330),$F$2:F330,0))&gt;123),IF(OR(((G329*J329/C329*C330)/(G329*K329/D329*D330))&lt;(4/6),((G329*J329/C329*C330)/(G329*K329/D329*D330))&gt;(6/4)),50%,((G329*J329/C329*C330)/((G329*K329/D329*D330)+(G329*J329/C329*C330)))),((G329*J329/C329*C330)/((G329*K329/D329*D330)+(G329*J329/C329*C330))))</f>
        <v>0.51482038211374948</v>
      </c>
      <c r="K330" s="18">
        <f t="shared" si="60"/>
        <v>0.48517961788625052</v>
      </c>
      <c r="L330" s="20">
        <f t="shared" si="61"/>
        <v>1.0610923524706848</v>
      </c>
      <c r="M330" s="51">
        <f>IF(AND((B330-$B$2)&gt;123,OR(((U329*R329/C329*C330)/(U329*S329/D329*D330))&lt;(4/6),((U329*R329/C329*C330)/(U329*S329/D329*D330))&gt;(6/4))),1,0)</f>
        <v>0</v>
      </c>
      <c r="N330" s="51">
        <f>IF(AND((B330-$B$2)&gt;123,OR(((U329*R329/C329*C330)/(U329*S329/D329*D330))&lt;(4/6),((U329*R329/C329*C330)/(U329*S329/D329*D330))&gt;(6/4))),COUNTIF($M$2:M330,1),0)</f>
        <v>0</v>
      </c>
      <c r="O330" s="51">
        <f>IF(OR((ROW(N330)-MATCH(MAX($N$2:N330),$N$2:N330,0))=1,(ROW(N330)-MATCH(MAX($N$2:N330),$N$2:N330,0))&gt;123),IF(OR(((U329*R329/C329*C330)/(U329*S329/D329*D330))&lt;(4/6),((U329*R329/C329*C330)/(U329*S329/D329*D330))&gt;(6/4)),1,0),0)</f>
        <v>0</v>
      </c>
      <c r="P330" s="47">
        <f>IF(O330=1,U329/2/C330,P329)</f>
        <v>4.3501846435871965</v>
      </c>
      <c r="Q330" s="47">
        <f>IF(O330=1,U329/2/D330,Q329)</f>
        <v>71.65890361877463</v>
      </c>
      <c r="R330" s="41">
        <f>P330*C330/U329</f>
        <v>0.51888067806581972</v>
      </c>
      <c r="S330" s="41">
        <f>Q330*D330/U329</f>
        <v>0.48900614245088087</v>
      </c>
      <c r="T330" s="41">
        <f t="shared" si="67"/>
        <v>1.0610923524706843</v>
      </c>
      <c r="U330" s="42">
        <f>P330*C330+Q330*D330</f>
        <v>21902.566014858174</v>
      </c>
      <c r="V330" s="25">
        <f>B330</f>
        <v>41411</v>
      </c>
      <c r="W330">
        <f>C330/C$2</f>
        <v>1.1275887405040905</v>
      </c>
      <c r="X330">
        <f>D330/D$2</f>
        <v>1.0626678609817268</v>
      </c>
      <c r="Y330">
        <f t="shared" si="68"/>
        <v>1.0951283007429087</v>
      </c>
      <c r="AA330" s="15">
        <f t="shared" si="69"/>
        <v>1.5410687234620024E-2</v>
      </c>
      <c r="AB330" s="15">
        <f t="shared" si="70"/>
        <v>2.427647670111277E-5</v>
      </c>
      <c r="AC330" s="15">
        <f t="shared" si="71"/>
        <v>7.8868205167006433E-3</v>
      </c>
    </row>
    <row r="331" spans="1:29" x14ac:dyDescent="0.4">
      <c r="A331" s="43">
        <f t="shared" si="62"/>
        <v>2013</v>
      </c>
      <c r="B331" s="53">
        <v>41414</v>
      </c>
      <c r="C331" s="45">
        <v>2609.607</v>
      </c>
      <c r="D331" s="45">
        <f>VLOOKUP(B331,'H11001.CSI  中证全债'!$A$2:$B$2792,2,0)</f>
        <v>148.32069999999999</v>
      </c>
      <c r="E331" s="14">
        <f t="shared" si="63"/>
        <v>0</v>
      </c>
      <c r="F331" s="14">
        <f>IF(AND((B331-$B$2)&gt;123,OR(((G330*J330/C330*C331)/(G330*K330/D330*D331))&lt;(4/6),((G330*J330/C330*C331)/(G330*K330/D330*D331))&gt;(6/4))),COUNTIF($E$2:E331,1),0)</f>
        <v>0</v>
      </c>
      <c r="G331" s="21">
        <f t="shared" si="64"/>
        <v>21980.771043166849</v>
      </c>
      <c r="H331" s="12">
        <f t="shared" si="65"/>
        <v>4.3501846435871965</v>
      </c>
      <c r="I331" s="12">
        <f t="shared" si="66"/>
        <v>71.65890361877463</v>
      </c>
      <c r="J331" s="15">
        <f>IF(OR((ROW(F331)-MATCH(MAX($F$2:F331),$F$2:F331,0))=1,(ROW(F331)-MATCH(MAX($F$2:F331),$F$2:F331,0))&gt;123),IF(OR(((G330*J330/C330*C331)/(G330*K330/D330*D331))&lt;(4/6),((G330*J330/C330*C331)/(G330*K330/D330*D331))&gt;(6/4)),50%,((G330*J330/C330*C331)/((G330*K330/D330*D331)+(G330*J330/C330*C331)))),((G330*J330/C330*C331)/((G330*K330/D330*D331)+(G330*J330/C330*C331))))</f>
        <v>0.51646378895915646</v>
      </c>
      <c r="K331" s="18">
        <f t="shared" si="60"/>
        <v>0.48353621104084354</v>
      </c>
      <c r="L331" s="20">
        <f t="shared" si="61"/>
        <v>1.0680974395845848</v>
      </c>
      <c r="M331" s="51">
        <f>IF(AND((B331-$B$2)&gt;123,OR(((U330*R330/C330*C331)/(U330*S330/D330*D331))&lt;(4/6),((U330*R330/C330*C331)/(U330*S330/D330*D331))&gt;(6/4))),1,0)</f>
        <v>0</v>
      </c>
      <c r="N331" s="51">
        <f>IF(AND((B331-$B$2)&gt;123,OR(((U330*R330/C330*C331)/(U330*S330/D330*D331))&lt;(4/6),((U330*R330/C330*C331)/(U330*S330/D330*D331))&gt;(6/4))),COUNTIF($M$2:M331,1),0)</f>
        <v>0</v>
      </c>
      <c r="O331" s="51">
        <f>IF(OR((ROW(N331)-MATCH(MAX($N$2:N331),$N$2:N331,0))=1,(ROW(N331)-MATCH(MAX($N$2:N331),$N$2:N331,0))&gt;123),IF(OR(((U330*R330/C330*C331)/(U330*S330/D330*D331))&lt;(4/6),((U330*R330/C330*C331)/(U330*S330/D330*D331))&gt;(6/4)),1,0),0)</f>
        <v>0</v>
      </c>
      <c r="P331" s="47">
        <f>IF(O331=1,U330/2/C331,P330)</f>
        <v>4.3501846435871965</v>
      </c>
      <c r="Q331" s="47">
        <f>IF(O331=1,U330/2/D331,Q330)</f>
        <v>71.65890361877463</v>
      </c>
      <c r="R331" s="41">
        <f>P331*C331/U330</f>
        <v>0.5183078681053418</v>
      </c>
      <c r="S331" s="41">
        <f>Q331*D331/U330</f>
        <v>0.48526271938909205</v>
      </c>
      <c r="T331" s="41">
        <f t="shared" si="67"/>
        <v>1.0680974395845841</v>
      </c>
      <c r="U331" s="42">
        <f>P331*C331+Q331*D331</f>
        <v>21980.771043166838</v>
      </c>
      <c r="V331" s="25">
        <f>B331</f>
        <v>41414</v>
      </c>
      <c r="W331">
        <f>C331/C$2</f>
        <v>1.1352272297197654</v>
      </c>
      <c r="X331">
        <f>D331/D$2</f>
        <v>1.0628498745969186</v>
      </c>
      <c r="Y331">
        <f t="shared" si="68"/>
        <v>1.0990385521583419</v>
      </c>
      <c r="AA331" s="15">
        <f t="shared" si="69"/>
        <v>6.7741801077758623E-3</v>
      </c>
      <c r="AB331" s="15">
        <f t="shared" si="70"/>
        <v>1.7127987198528594E-4</v>
      </c>
      <c r="AC331" s="15">
        <f t="shared" si="71"/>
        <v>3.5705874944338412E-3</v>
      </c>
    </row>
    <row r="332" spans="1:29" x14ac:dyDescent="0.4">
      <c r="A332" s="43">
        <f t="shared" si="62"/>
        <v>2013</v>
      </c>
      <c r="B332" s="53">
        <v>41415</v>
      </c>
      <c r="C332" s="45">
        <v>2614.8530000000001</v>
      </c>
      <c r="D332" s="45">
        <f>VLOOKUP(B332,'H11001.CSI  中证全债'!$A$2:$B$2792,2,0)</f>
        <v>148.32069999999999</v>
      </c>
      <c r="E332" s="14">
        <f t="shared" si="63"/>
        <v>0</v>
      </c>
      <c r="F332" s="14">
        <f>IF(AND((B332-$B$2)&gt;123,OR(((G331*J331/C331*C332)/(G331*K331/D331*D332))&lt;(4/6),((G331*J331/C331*C332)/(G331*K331/D331*D332))&gt;(6/4))),COUNTIF($E$2:E332,1),0)</f>
        <v>0</v>
      </c>
      <c r="G332" s="21">
        <f t="shared" si="64"/>
        <v>22003.592111807109</v>
      </c>
      <c r="H332" s="12">
        <f t="shared" si="65"/>
        <v>4.3501846435871965</v>
      </c>
      <c r="I332" s="12">
        <f t="shared" si="66"/>
        <v>71.65890361877463</v>
      </c>
      <c r="J332" s="15">
        <f>IF(OR((ROW(F332)-MATCH(MAX($F$2:F332),$F$2:F332,0))=1,(ROW(F332)-MATCH(MAX($F$2:F332),$F$2:F332,0))&gt;123),IF(OR(((G331*J331/C331*C332)/(G331*K331/D331*D332))&lt;(4/6),((G331*J331/C331*C332)/(G331*K331/D331*D332))&gt;(6/4)),50%,((G331*J331/C331*C332)/((G331*K331/D331*D332)+(G331*J331/C331*C332)))),((G331*J331/C331*C332)/((G331*K331/D331*D332)+(G331*J331/C331*C332))))</f>
        <v>0.51696528948716769</v>
      </c>
      <c r="K332" s="18">
        <f t="shared" si="60"/>
        <v>0.48303471051283231</v>
      </c>
      <c r="L332" s="20">
        <f t="shared" si="61"/>
        <v>1.0702445978226114</v>
      </c>
      <c r="M332" s="51">
        <f>IF(AND((B332-$B$2)&gt;123,OR(((U331*R331/C331*C332)/(U331*S331/D331*D332))&lt;(4/6),((U331*R331/C331*C332)/(U331*S331/D331*D332))&gt;(6/4))),1,0)</f>
        <v>0</v>
      </c>
      <c r="N332" s="51">
        <f>IF(AND((B332-$B$2)&gt;123,OR(((U331*R331/C331*C332)/(U331*S331/D331*D332))&lt;(4/6),((U331*R331/C331*C332)/(U331*S331/D331*D332))&gt;(6/4))),COUNTIF($M$2:M332,1),0)</f>
        <v>0</v>
      </c>
      <c r="O332" s="51">
        <f>IF(OR((ROW(N332)-MATCH(MAX($N$2:N332),$N$2:N332,0))=1,(ROW(N332)-MATCH(MAX($N$2:N332),$N$2:N332,0))&gt;123),IF(OR(((U331*R331/C331*C332)/(U331*S331/D331*D332))&lt;(4/6),((U331*R331/C331*C332)/(U331*S331/D331*D332))&gt;(6/4)),1,0),0)</f>
        <v>0</v>
      </c>
      <c r="P332" s="47">
        <f>IF(O332=1,U331/2/C332,P331)</f>
        <v>4.3501846435871965</v>
      </c>
      <c r="Q332" s="47">
        <f>IF(O332=1,U331/2/D332,Q331)</f>
        <v>71.65890361877463</v>
      </c>
      <c r="R332" s="41">
        <f>P332*C332/U331</f>
        <v>0.51750201771807669</v>
      </c>
      <c r="S332" s="41">
        <f>Q332*D332/U331</f>
        <v>0.48353621104084366</v>
      </c>
      <c r="T332" s="41">
        <f t="shared" si="67"/>
        <v>1.0702445978226107</v>
      </c>
      <c r="U332" s="42">
        <f>P332*C332+Q332*D332</f>
        <v>22003.592111807098</v>
      </c>
      <c r="V332" s="25">
        <f>B332</f>
        <v>41415</v>
      </c>
      <c r="W332">
        <f>C332/C$2</f>
        <v>1.1375093365837912</v>
      </c>
      <c r="X332">
        <f>D332/D$2</f>
        <v>1.0628498745969186</v>
      </c>
      <c r="Y332">
        <f t="shared" si="68"/>
        <v>1.100179605590355</v>
      </c>
      <c r="AA332" s="15">
        <f t="shared" si="69"/>
        <v>2.0102643808050935E-3</v>
      </c>
      <c r="AB332" s="15">
        <f t="shared" si="70"/>
        <v>0</v>
      </c>
      <c r="AC332" s="15">
        <f t="shared" si="71"/>
        <v>1.0382287589205674E-3</v>
      </c>
    </row>
    <row r="333" spans="1:29" x14ac:dyDescent="0.4">
      <c r="A333" s="43">
        <f t="shared" si="62"/>
        <v>2013</v>
      </c>
      <c r="B333" s="53">
        <v>41416</v>
      </c>
      <c r="C333" s="45">
        <v>2618.0340000000001</v>
      </c>
      <c r="D333" s="45">
        <f>VLOOKUP(B333,'H11001.CSI  中证全债'!$A$2:$B$2792,2,0)</f>
        <v>148.33770000000001</v>
      </c>
      <c r="E333" s="14">
        <f t="shared" si="63"/>
        <v>0</v>
      </c>
      <c r="F333" s="14">
        <f>IF(AND((B333-$B$2)&gt;123,OR(((G332*J332/C332*C333)/(G332*K332/D332*D333))&lt;(4/6),((G332*J332/C332*C333)/(G332*K332/D332*D333))&gt;(6/4))),COUNTIF($E$2:E333,1),0)</f>
        <v>0</v>
      </c>
      <c r="G333" s="21">
        <f t="shared" si="64"/>
        <v>22018.64825051988</v>
      </c>
      <c r="H333" s="12">
        <f t="shared" si="65"/>
        <v>4.3501846435871965</v>
      </c>
      <c r="I333" s="12">
        <f t="shared" si="66"/>
        <v>71.65890361877463</v>
      </c>
      <c r="J333" s="15">
        <f>IF(OR((ROW(F333)-MATCH(MAX($F$2:F333),$F$2:F333,0))=1,(ROW(F333)-MATCH(MAX($F$2:F333),$F$2:F333,0))&gt;123),IF(OR(((G332*J332/C332*C333)/(G332*K332/D332*D333))&lt;(4/6),((G332*J332/C332*C333)/(G332*K332/D332*D333))&gt;(6/4)),50%,((G332*J332/C332*C333)/((G332*K332/D332*D333)+(G332*J332/C332*C333)))),((G332*J332/C332*C333)/((G332*K332/D332*D333)+(G332*J332/C332*C333))))</f>
        <v>0.51724025805808804</v>
      </c>
      <c r="K333" s="18">
        <f t="shared" si="60"/>
        <v>0.48275974194191196</v>
      </c>
      <c r="L333" s="20">
        <f t="shared" si="61"/>
        <v>1.0714237603522561</v>
      </c>
      <c r="M333" s="51">
        <f>IF(AND((B333-$B$2)&gt;123,OR(((U332*R332/C332*C333)/(U332*S332/D332*D333))&lt;(4/6),((U332*R332/C332*C333)/(U332*S332/D332*D333))&gt;(6/4))),1,0)</f>
        <v>0</v>
      </c>
      <c r="N333" s="51">
        <f>IF(AND((B333-$B$2)&gt;123,OR(((U332*R332/C332*C333)/(U332*S332/D332*D333))&lt;(4/6),((U332*R332/C332*C333)/(U332*S332/D332*D333))&gt;(6/4))),COUNTIF($M$2:M333,1),0)</f>
        <v>0</v>
      </c>
      <c r="O333" s="51">
        <f>IF(OR((ROW(N333)-MATCH(MAX($N$2:N333),$N$2:N333,0))=1,(ROW(N333)-MATCH(MAX($N$2:N333),$N$2:N333,0))&gt;123),IF(OR(((U332*R332/C332*C333)/(U332*S332/D332*D333))&lt;(4/6),((U332*R332/C332*C333)/(U332*S332/D332*D333))&gt;(6/4)),1,0),0)</f>
        <v>0</v>
      </c>
      <c r="P333" s="47">
        <f>IF(O333=1,U332/2/C333,P332)</f>
        <v>4.3501846435871965</v>
      </c>
      <c r="Q333" s="47">
        <f>IF(O333=1,U332/2/D333,Q332)</f>
        <v>71.65890361877463</v>
      </c>
      <c r="R333" s="41">
        <f>P333*C333/U332</f>
        <v>0.51759418395498602</v>
      </c>
      <c r="S333" s="41">
        <f>Q333*D333/U332</f>
        <v>0.48309007426232076</v>
      </c>
      <c r="T333" s="41">
        <f t="shared" si="67"/>
        <v>1.0714237603522554</v>
      </c>
      <c r="U333" s="42">
        <f>P333*C333+Q333*D333</f>
        <v>22018.648250519869</v>
      </c>
      <c r="V333" s="25">
        <f>B333</f>
        <v>41416</v>
      </c>
      <c r="W333">
        <f>C333/C$2</f>
        <v>1.1388931303189163</v>
      </c>
      <c r="X333">
        <f>D333/D$2</f>
        <v>1.0629716947330705</v>
      </c>
      <c r="Y333">
        <f t="shared" si="68"/>
        <v>1.1009324125259934</v>
      </c>
      <c r="AA333" s="15">
        <f t="shared" si="69"/>
        <v>1.2165119798321911E-3</v>
      </c>
      <c r="AB333" s="15">
        <f t="shared" si="70"/>
        <v>1.1461650329325224E-4</v>
      </c>
      <c r="AC333" s="15">
        <f t="shared" si="71"/>
        <v>6.8425821730655478E-4</v>
      </c>
    </row>
    <row r="334" spans="1:29" x14ac:dyDescent="0.4">
      <c r="A334" s="43">
        <f t="shared" si="62"/>
        <v>2013</v>
      </c>
      <c r="B334" s="53">
        <v>41417</v>
      </c>
      <c r="C334" s="45">
        <v>2582.8490000000002</v>
      </c>
      <c r="D334" s="45">
        <f>VLOOKUP(B334,'H11001.CSI  中证全债'!$A$2:$B$2792,2,0)</f>
        <v>148.39959999999999</v>
      </c>
      <c r="E334" s="14">
        <f t="shared" si="63"/>
        <v>0</v>
      </c>
      <c r="F334" s="14">
        <f>IF(AND((B334-$B$2)&gt;123,OR(((G333*J333/C333*C334)/(G333*K333/D333*D334))&lt;(4/6),((G333*J333/C333*C334)/(G333*K333/D333*D334))&gt;(6/4))),COUNTIF($E$2:E334,1),0)</f>
        <v>0</v>
      </c>
      <c r="G334" s="21">
        <f t="shared" si="64"/>
        <v>21870.022689969264</v>
      </c>
      <c r="H334" s="12">
        <f t="shared" si="65"/>
        <v>4.3501846435871965</v>
      </c>
      <c r="I334" s="12">
        <f t="shared" si="66"/>
        <v>71.65890361877463</v>
      </c>
      <c r="J334" s="15">
        <f>IF(OR((ROW(F334)-MATCH(MAX($F$2:F334),$F$2:F334,0))=1,(ROW(F334)-MATCH(MAX($F$2:F334),$F$2:F334,0))&gt;123),IF(OR(((G333*J333/C333*C334)/(G333*K333/D333*D334))&lt;(4/6),((G333*J333/C333*C334)/(G333*K333/D333*D334))&gt;(6/4)),50%,((G333*J333/C333*C334)/((G333*K333/D333*D334)+(G333*J333/C333*C334)))),((G333*J333/C333*C334)/((G333*K333/D333*D334)+(G333*J333/C333*C334))))</f>
        <v>0.51375667121085855</v>
      </c>
      <c r="K334" s="18">
        <f t="shared" si="60"/>
        <v>0.48624332878914145</v>
      </c>
      <c r="L334" s="20">
        <f t="shared" si="61"/>
        <v>1.0565834856598069</v>
      </c>
      <c r="M334" s="51">
        <f>IF(AND((B334-$B$2)&gt;123,OR(((U333*R333/C333*C334)/(U333*S333/D333*D334))&lt;(4/6),((U333*R333/C333*C334)/(U333*S333/D333*D334))&gt;(6/4))),1,0)</f>
        <v>0</v>
      </c>
      <c r="N334" s="51">
        <f>IF(AND((B334-$B$2)&gt;123,OR(((U333*R333/C333*C334)/(U333*S333/D333*D334))&lt;(4/6),((U333*R333/C333*C334)/(U333*S333/D333*D334))&gt;(6/4))),COUNTIF($M$2:M334,1),0)</f>
        <v>0</v>
      </c>
      <c r="O334" s="51">
        <f>IF(OR((ROW(N334)-MATCH(MAX($N$2:N334),$N$2:N334,0))=1,(ROW(N334)-MATCH(MAX($N$2:N334),$N$2:N334,0))&gt;123),IF(OR(((U333*R333/C333*C334)/(U333*S333/D333*D334))&lt;(4/6),((U333*R333/C333*C334)/(U333*S333/D333*D334))&gt;(6/4)),1,0),0)</f>
        <v>0</v>
      </c>
      <c r="P334" s="47">
        <f>IF(O334=1,U333/2/C334,P333)</f>
        <v>4.3501846435871965</v>
      </c>
      <c r="Q334" s="47">
        <f>IF(O334=1,U333/2/D334,Q333)</f>
        <v>71.65890361877463</v>
      </c>
      <c r="R334" s="41">
        <f>P334*C334/U333</f>
        <v>0.51028882103329232</v>
      </c>
      <c r="S334" s="41">
        <f>Q334*D334/U333</f>
        <v>0.48296119327913922</v>
      </c>
      <c r="T334" s="41">
        <f t="shared" si="67"/>
        <v>1.0565834856598062</v>
      </c>
      <c r="U334" s="42">
        <f>P334*C334+Q334*D334</f>
        <v>21870.022689969257</v>
      </c>
      <c r="V334" s="25">
        <f>B334</f>
        <v>41417</v>
      </c>
      <c r="W334">
        <f>C334/C$2</f>
        <v>1.1235870056504549</v>
      </c>
      <c r="X334">
        <f>D334/D$2</f>
        <v>1.0634152633464706</v>
      </c>
      <c r="Y334">
        <f t="shared" si="68"/>
        <v>1.0935011344984629</v>
      </c>
      <c r="AA334" s="15">
        <f t="shared" si="69"/>
        <v>-1.3439474048083211E-2</v>
      </c>
      <c r="AB334" s="15">
        <f t="shared" si="70"/>
        <v>4.1729108648702606E-4</v>
      </c>
      <c r="AC334" s="15">
        <f t="shared" si="71"/>
        <v>-6.7499856875683495E-3</v>
      </c>
    </row>
    <row r="335" spans="1:29" x14ac:dyDescent="0.4">
      <c r="A335" s="43">
        <f t="shared" si="62"/>
        <v>2013</v>
      </c>
      <c r="B335" s="53">
        <v>41418</v>
      </c>
      <c r="C335" s="45">
        <v>2597.2280000000001</v>
      </c>
      <c r="D335" s="45">
        <f>VLOOKUP(B335,'H11001.CSI  中证全债'!$A$2:$B$2792,2,0)</f>
        <v>148.42240000000001</v>
      </c>
      <c r="E335" s="14">
        <f t="shared" si="63"/>
        <v>0</v>
      </c>
      <c r="F335" s="14">
        <f>IF(AND((B335-$B$2)&gt;123,OR(((G334*J334/C334*C335)/(G334*K334/D334*D335))&lt;(4/6),((G334*J334/C334*C335)/(G334*K334/D334*D335))&gt;(6/4))),COUNTIF($E$2:E335,1),0)</f>
        <v>0</v>
      </c>
      <c r="G335" s="21">
        <f t="shared" si="64"/>
        <v>21934.207817961913</v>
      </c>
      <c r="H335" s="12">
        <f t="shared" si="65"/>
        <v>4.3501846435871965</v>
      </c>
      <c r="I335" s="12">
        <f t="shared" si="66"/>
        <v>71.65890361877463</v>
      </c>
      <c r="J335" s="15">
        <f>IF(OR((ROW(F335)-MATCH(MAX($F$2:F335),$F$2:F335,0))=1,(ROW(F335)-MATCH(MAX($F$2:F335),$F$2:F335,0))&gt;123),IF(OR(((G334*J334/C334*C335)/(G334*K334/D334*D335))&lt;(4/6),((G334*J334/C334*C335)/(G334*K334/D334*D335))&gt;(6/4)),50%,((G334*J334/C334*C335)/((G334*K334/D334*D335)+(G334*J334/C334*C335)))),((G334*J334/C334*C335)/((G334*K334/D334*D335)+(G334*J334/C334*C335))))</f>
        <v>0.51510505668877749</v>
      </c>
      <c r="K335" s="18">
        <f t="shared" si="60"/>
        <v>0.48489494331122251</v>
      </c>
      <c r="L335" s="20">
        <f t="shared" si="61"/>
        <v>1.0623023889901964</v>
      </c>
      <c r="M335" s="51">
        <f>IF(AND((B335-$B$2)&gt;123,OR(((U334*R334/C334*C335)/(U334*S334/D334*D335))&lt;(4/6),((U334*R334/C334*C335)/(U334*S334/D334*D335))&gt;(6/4))),1,0)</f>
        <v>0</v>
      </c>
      <c r="N335" s="51">
        <f>IF(AND((B335-$B$2)&gt;123,OR(((U334*R334/C334*C335)/(U334*S334/D334*D335))&lt;(4/6),((U334*R334/C334*C335)/(U334*S334/D334*D335))&gt;(6/4))),COUNTIF($M$2:M335,1),0)</f>
        <v>0</v>
      </c>
      <c r="O335" s="51">
        <f>IF(OR((ROW(N335)-MATCH(MAX($N$2:N335),$N$2:N335,0))=1,(ROW(N335)-MATCH(MAX($N$2:N335),$N$2:N335,0))&gt;123),IF(OR(((U334*R334/C334*C335)/(U334*S334/D334*D335))&lt;(4/6),((U334*R334/C334*C335)/(U334*S334/D334*D335))&gt;(6/4)),1,0),0)</f>
        <v>0</v>
      </c>
      <c r="P335" s="47">
        <f>IF(O335=1,U334/2/C335,P334)</f>
        <v>4.3501846435871965</v>
      </c>
      <c r="Q335" s="47">
        <f>IF(O335=1,U334/2/D335,Q334)</f>
        <v>71.65890361877463</v>
      </c>
      <c r="R335" s="41">
        <f>P335*C335/U334</f>
        <v>0.51661681021834227</v>
      </c>
      <c r="S335" s="41">
        <f>Q335*D335/U334</f>
        <v>0.48631803483886404</v>
      </c>
      <c r="T335" s="41">
        <f t="shared" si="67"/>
        <v>1.0623023889901952</v>
      </c>
      <c r="U335" s="42">
        <f>P335*C335+Q335*D335</f>
        <v>21934.207817961906</v>
      </c>
      <c r="V335" s="25">
        <f>B335</f>
        <v>41418</v>
      </c>
      <c r="W335">
        <f>C335/C$2</f>
        <v>1.1298421361494688</v>
      </c>
      <c r="X335">
        <f>D335/D$2</f>
        <v>1.0635786456467216</v>
      </c>
      <c r="Y335">
        <f t="shared" si="68"/>
        <v>1.0967103908980953</v>
      </c>
      <c r="AA335" s="15">
        <f t="shared" si="69"/>
        <v>5.5671082591355336E-3</v>
      </c>
      <c r="AB335" s="15">
        <f t="shared" si="70"/>
        <v>1.5363922813826925E-4</v>
      </c>
      <c r="AC335" s="15">
        <f t="shared" si="71"/>
        <v>2.9348450572064255E-3</v>
      </c>
    </row>
    <row r="336" spans="1:29" x14ac:dyDescent="0.4">
      <c r="A336" s="43">
        <f t="shared" si="62"/>
        <v>2013</v>
      </c>
      <c r="B336" s="53">
        <v>41421</v>
      </c>
      <c r="C336" s="45">
        <v>2599.587</v>
      </c>
      <c r="D336" s="45">
        <f>VLOOKUP(B336,'H11001.CSI  中证全债'!$A$2:$B$2792,2,0)</f>
        <v>148.48179999999999</v>
      </c>
      <c r="E336" s="14">
        <f t="shared" si="63"/>
        <v>0</v>
      </c>
      <c r="F336" s="14">
        <f>IF(AND((B336-$B$2)&gt;123,OR(((G335*J335/C335*C336)/(G335*K335/D335*D336))&lt;(4/6),((G335*J335/C335*C336)/(G335*K335/D335*D336))&gt;(6/4))),COUNTIF($E$2:E336,1),0)</f>
        <v>0</v>
      </c>
      <c r="G336" s="21">
        <f t="shared" si="64"/>
        <v>21948.726442411091</v>
      </c>
      <c r="H336" s="12">
        <f t="shared" si="65"/>
        <v>4.3501846435871965</v>
      </c>
      <c r="I336" s="12">
        <f t="shared" si="66"/>
        <v>71.65890361877463</v>
      </c>
      <c r="J336" s="15">
        <f>IF(OR((ROW(F336)-MATCH(MAX($F$2:F336),$F$2:F336,0))=1,(ROW(F336)-MATCH(MAX($F$2:F336),$F$2:F336,0))&gt;123),IF(OR(((G335*J335/C335*C336)/(G335*K335/D335*D336))&lt;(4/6),((G335*J335/C335*C336)/(G335*K335/D335*D336))&gt;(6/4)),50%,((G335*J335/C335*C336)/((G335*K335/D335*D336)+(G335*J335/C335*C336)))),((G335*J335/C335*C336)/((G335*K335/D335*D336)+(G335*J335/C335*C336))))</f>
        <v>0.51523187355496736</v>
      </c>
      <c r="K336" s="18">
        <f t="shared" si="60"/>
        <v>0.48476812644503264</v>
      </c>
      <c r="L336" s="20">
        <f t="shared" si="61"/>
        <v>1.0628418937798894</v>
      </c>
      <c r="M336" s="51">
        <f>IF(AND((B336-$B$2)&gt;123,OR(((U335*R335/C335*C336)/(U335*S335/D335*D336))&lt;(4/6),((U335*R335/C335*C336)/(U335*S335/D335*D336))&gt;(6/4))),1,0)</f>
        <v>0</v>
      </c>
      <c r="N336" s="51">
        <f>IF(AND((B336-$B$2)&gt;123,OR(((U335*R335/C335*C336)/(U335*S335/D335*D336))&lt;(4/6),((U335*R335/C335*C336)/(U335*S335/D335*D336))&gt;(6/4))),COUNTIF($M$2:M336,1),0)</f>
        <v>0</v>
      </c>
      <c r="O336" s="51">
        <f>IF(OR((ROW(N336)-MATCH(MAX($N$2:N336),$N$2:N336,0))=1,(ROW(N336)-MATCH(MAX($N$2:N336),$N$2:N336,0))&gt;123),IF(OR(((U335*R335/C335*C336)/(U335*S335/D335*D336))&lt;(4/6),((U335*R335/C335*C336)/(U335*S335/D335*D336))&gt;(6/4)),1,0),0)</f>
        <v>0</v>
      </c>
      <c r="P336" s="47">
        <f>IF(O336=1,U335/2/C336,P335)</f>
        <v>4.3501846435871965</v>
      </c>
      <c r="Q336" s="47">
        <f>IF(O336=1,U335/2/D336,Q335)</f>
        <v>71.65890361877463</v>
      </c>
      <c r="R336" s="41">
        <f>P336*C336/U335</f>
        <v>0.51557291427722496</v>
      </c>
      <c r="S336" s="41">
        <f>Q336*D336/U335</f>
        <v>0.48508900269601013</v>
      </c>
      <c r="T336" s="41">
        <f t="shared" si="67"/>
        <v>1.0628418937798887</v>
      </c>
      <c r="U336" s="42">
        <f>P336*C336+Q336*D336</f>
        <v>21948.72644241108</v>
      </c>
      <c r="V336" s="25">
        <f>B336</f>
        <v>41421</v>
      </c>
      <c r="W336">
        <f>C336/C$2</f>
        <v>1.130868344706891</v>
      </c>
      <c r="X336">
        <f>D336/D$2</f>
        <v>1.0640042995342169</v>
      </c>
      <c r="Y336">
        <f t="shared" si="68"/>
        <v>1.0974363221205541</v>
      </c>
      <c r="AA336" s="15">
        <f t="shared" si="69"/>
        <v>9.0827605431642588E-4</v>
      </c>
      <c r="AB336" s="15">
        <f t="shared" si="70"/>
        <v>4.0020913285321313E-4</v>
      </c>
      <c r="AC336" s="15">
        <f t="shared" si="71"/>
        <v>6.6191697323514376E-4</v>
      </c>
    </row>
    <row r="337" spans="1:29" x14ac:dyDescent="0.4">
      <c r="A337" s="43">
        <f t="shared" si="62"/>
        <v>2013</v>
      </c>
      <c r="B337" s="53">
        <v>41422</v>
      </c>
      <c r="C337" s="45">
        <v>2644.3589999999999</v>
      </c>
      <c r="D337" s="45">
        <f>VLOOKUP(B337,'H11001.CSI  中证全债'!$A$2:$B$2792,2,0)</f>
        <v>148.5256</v>
      </c>
      <c r="E337" s="14">
        <f t="shared" si="63"/>
        <v>0</v>
      </c>
      <c r="F337" s="14">
        <f>IF(AND((B337-$B$2)&gt;123,OR(((G336*J336/C336*C337)/(G336*K336/D336*D337))&lt;(4/6),((G336*J336/C336*C337)/(G336*K336/D336*D337))&gt;(6/4))),COUNTIF($E$2:E337,1),0)</f>
        <v>0</v>
      </c>
      <c r="G337" s="21">
        <f t="shared" si="64"/>
        <v>22146.63156925228</v>
      </c>
      <c r="H337" s="12">
        <f t="shared" si="65"/>
        <v>4.3501846435871965</v>
      </c>
      <c r="I337" s="12">
        <f t="shared" si="66"/>
        <v>71.65890361877463</v>
      </c>
      <c r="J337" s="15">
        <f>IF(OR((ROW(F337)-MATCH(MAX($F$2:F337),$F$2:F337,0))=1,(ROW(F337)-MATCH(MAX($F$2:F337),$F$2:F337,0))&gt;123),IF(OR(((G336*J336/C336*C337)/(G336*K336/D336*D337))&lt;(4/6),((G336*J336/C336*C337)/(G336*K336/D336*D337))&gt;(6/4)),50%,((G336*J336/C336*C337)/((G336*K336/D336*D337)+(G336*J336/C336*C337)))),((G336*J336/C336*C337)/((G336*K336/D336*D337)+(G336*J336/C336*C337))))</f>
        <v>0.51942210163926916</v>
      </c>
      <c r="K337" s="18">
        <f t="shared" si="60"/>
        <v>0.48057789836073084</v>
      </c>
      <c r="L337" s="20">
        <f t="shared" si="61"/>
        <v>1.0808281100962764</v>
      </c>
      <c r="M337" s="51">
        <f>IF(AND((B337-$B$2)&gt;123,OR(((U336*R336/C336*C337)/(U336*S336/D336*D337))&lt;(4/6),((U336*R336/C336*C337)/(U336*S336/D336*D337))&gt;(6/4))),1,0)</f>
        <v>0</v>
      </c>
      <c r="N337" s="51">
        <f>IF(AND((B337-$B$2)&gt;123,OR(((U336*R336/C336*C337)/(U336*S336/D336*D337))&lt;(4/6),((U336*R336/C336*C337)/(U336*S336/D336*D337))&gt;(6/4))),COUNTIF($M$2:M337,1),0)</f>
        <v>0</v>
      </c>
      <c r="O337" s="51">
        <f>IF(OR((ROW(N337)-MATCH(MAX($N$2:N337),$N$2:N337,0))=1,(ROW(N337)-MATCH(MAX($N$2:N337),$N$2:N337,0))&gt;123),IF(OR(((U336*R336/C336*C337)/(U336*S336/D336*D337))&lt;(4/6),((U336*R336/C336*C337)/(U336*S336/D336*D337))&gt;(6/4)),1,0),0)</f>
        <v>0</v>
      </c>
      <c r="P337" s="47">
        <f>IF(O337=1,U336/2/C337,P336)</f>
        <v>4.3501846435871965</v>
      </c>
      <c r="Q337" s="47">
        <f>IF(O337=1,U336/2/D337,Q336)</f>
        <v>71.65890361877463</v>
      </c>
      <c r="R337" s="41">
        <f>P337*C337/U336</f>
        <v>0.52410557597108287</v>
      </c>
      <c r="S337" s="41">
        <f>Q337*D337/U336</f>
        <v>0.48491112608497727</v>
      </c>
      <c r="T337" s="41">
        <f t="shared" si="67"/>
        <v>1.0808281100962758</v>
      </c>
      <c r="U337" s="42">
        <f>P337*C337+Q337*D337</f>
        <v>22146.631569252269</v>
      </c>
      <c r="V337" s="25">
        <f>B337</f>
        <v>41422</v>
      </c>
      <c r="W337">
        <f>C337/C$2</f>
        <v>1.1503449913931596</v>
      </c>
      <c r="X337">
        <f>D337/D$2</f>
        <v>1.0643181655320673</v>
      </c>
      <c r="Y337">
        <f t="shared" si="68"/>
        <v>1.1073315784626134</v>
      </c>
      <c r="AA337" s="15">
        <f t="shared" si="69"/>
        <v>1.7222735765334951E-2</v>
      </c>
      <c r="AB337" s="15">
        <f t="shared" si="70"/>
        <v>2.9498564807273198E-4</v>
      </c>
      <c r="AC337" s="15">
        <f t="shared" si="71"/>
        <v>9.0167020560600886E-3</v>
      </c>
    </row>
    <row r="338" spans="1:29" x14ac:dyDescent="0.4">
      <c r="A338" s="43">
        <f t="shared" si="62"/>
        <v>2013</v>
      </c>
      <c r="B338" s="53">
        <v>41423</v>
      </c>
      <c r="C338" s="45">
        <v>2642.5610000000001</v>
      </c>
      <c r="D338" s="45">
        <f>VLOOKUP(B338,'H11001.CSI  中证全债'!$A$2:$B$2792,2,0)</f>
        <v>148.4777</v>
      </c>
      <c r="E338" s="14">
        <f t="shared" si="63"/>
        <v>0</v>
      </c>
      <c r="F338" s="14">
        <f>IF(AND((B338-$B$2)&gt;123,OR(((G337*J337/C337*C338)/(G337*K337/D337*D338))&lt;(4/6),((G337*J337/C337*C338)/(G337*K337/D337*D338))&gt;(6/4))),COUNTIF($E$2:E338,1),0)</f>
        <v>0</v>
      </c>
      <c r="G338" s="21">
        <f t="shared" si="64"/>
        <v>22135.377475779773</v>
      </c>
      <c r="H338" s="12">
        <f t="shared" si="65"/>
        <v>4.3501846435871965</v>
      </c>
      <c r="I338" s="12">
        <f t="shared" si="66"/>
        <v>71.65890361877463</v>
      </c>
      <c r="J338" s="15">
        <f>IF(OR((ROW(F338)-MATCH(MAX($F$2:F338),$F$2:F338,0))=1,(ROW(F338)-MATCH(MAX($F$2:F338),$F$2:F338,0))&gt;123),IF(OR(((G337*J337/C337*C338)/(G337*K337/D337*D338))&lt;(4/6),((G337*J337/C337*C338)/(G337*K337/D337*D338))&gt;(6/4)),50%,((G337*J337/C337*C338)/((G337*K337/D337*D338)+(G337*J337/C337*C338)))),((G337*J337/C337*C338)/((G337*K337/D337*D338)+(G337*J337/C337*C338))))</f>
        <v>0.51933283245432771</v>
      </c>
      <c r="K338" s="18">
        <f t="shared" si="60"/>
        <v>0.48066716754567229</v>
      </c>
      <c r="L338" s="20">
        <f t="shared" si="61"/>
        <v>1.0804416600910889</v>
      </c>
      <c r="M338" s="51">
        <f>IF(AND((B338-$B$2)&gt;123,OR(((U337*R337/C337*C338)/(U337*S337/D337*D338))&lt;(4/6),((U337*R337/C337*C338)/(U337*S337/D337*D338))&gt;(6/4))),1,0)</f>
        <v>0</v>
      </c>
      <c r="N338" s="51">
        <f>IF(AND((B338-$B$2)&gt;123,OR(((U337*R337/C337*C338)/(U337*S337/D337*D338))&lt;(4/6),((U337*R337/C337*C338)/(U337*S337/D337*D338))&gt;(6/4))),COUNTIF($M$2:M338,1),0)</f>
        <v>0</v>
      </c>
      <c r="O338" s="51">
        <f>IF(OR((ROW(N338)-MATCH(MAX($N$2:N338),$N$2:N338,0))=1,(ROW(N338)-MATCH(MAX($N$2:N338),$N$2:N338,0))&gt;123),IF(OR(((U337*R337/C337*C338)/(U337*S337/D337*D338))&lt;(4/6),((U337*R337/C337*C338)/(U337*S337/D337*D338))&gt;(6/4)),1,0),0)</f>
        <v>0</v>
      </c>
      <c r="P338" s="47">
        <f>IF(O338=1,U337/2/C338,P337)</f>
        <v>4.3501846435871965</v>
      </c>
      <c r="Q338" s="47">
        <f>IF(O338=1,U337/2/D338,Q337)</f>
        <v>71.65890361877463</v>
      </c>
      <c r="R338" s="41">
        <f>P338*C338/U337</f>
        <v>0.51906892684766648</v>
      </c>
      <c r="S338" s="41">
        <f>Q338*D338/U337</f>
        <v>0.48042291039009505</v>
      </c>
      <c r="T338" s="41">
        <f t="shared" si="67"/>
        <v>1.0804416600910884</v>
      </c>
      <c r="U338" s="42">
        <f>P338*C338+Q338*D338</f>
        <v>22135.377475779758</v>
      </c>
      <c r="V338" s="25">
        <f>B338</f>
        <v>41423</v>
      </c>
      <c r="W338">
        <f>C338/C$2</f>
        <v>1.1495628281942427</v>
      </c>
      <c r="X338">
        <f>D338/D$2</f>
        <v>1.0639749193837333</v>
      </c>
      <c r="Y338">
        <f t="shared" si="68"/>
        <v>1.1067688737889878</v>
      </c>
      <c r="AA338" s="15">
        <f t="shared" si="69"/>
        <v>-6.7993793580967132E-4</v>
      </c>
      <c r="AB338" s="15">
        <f t="shared" si="70"/>
        <v>-3.2250332602590248E-4</v>
      </c>
      <c r="AC338" s="15">
        <f t="shared" si="71"/>
        <v>-5.0816276223863976E-4</v>
      </c>
    </row>
    <row r="339" spans="1:29" x14ac:dyDescent="0.4">
      <c r="A339" s="43">
        <f t="shared" si="62"/>
        <v>2013</v>
      </c>
      <c r="B339" s="53">
        <v>41424</v>
      </c>
      <c r="C339" s="45">
        <v>2634.3229999999999</v>
      </c>
      <c r="D339" s="45">
        <f>VLOOKUP(B339,'H11001.CSI  中证全债'!$A$2:$B$2792,2,0)</f>
        <v>148.4862</v>
      </c>
      <c r="E339" s="14">
        <f t="shared" si="63"/>
        <v>0</v>
      </c>
      <c r="F339" s="14">
        <f>IF(AND((B339-$B$2)&gt;123,OR(((G338*J338/C338*C339)/(G338*K338/D338*D339))&lt;(4/6),((G338*J338/C338*C339)/(G338*K338/D338*D339))&gt;(6/4))),COUNTIF($E$2:E339,1),0)</f>
        <v>0</v>
      </c>
      <c r="G339" s="21">
        <f t="shared" si="64"/>
        <v>22100.149755366656</v>
      </c>
      <c r="H339" s="12">
        <f t="shared" si="65"/>
        <v>4.3501846435871965</v>
      </c>
      <c r="I339" s="12">
        <f t="shared" si="66"/>
        <v>71.65890361877463</v>
      </c>
      <c r="J339" s="15">
        <f>IF(OR((ROW(F339)-MATCH(MAX($F$2:F339),$F$2:F339,0))=1,(ROW(F339)-MATCH(MAX($F$2:F339),$F$2:F339,0))&gt;123),IF(OR(((G338*J338/C338*C339)/(G338*K338/D338*D339))&lt;(4/6),((G338*J338/C338*C339)/(G338*K338/D338*D339))&gt;(6/4)),50%,((G338*J338/C338*C339)/((G338*K338/D338*D339)+(G338*J338/C338*C339)))),((G338*J338/C338*C339)/((G338*K338/D338*D339)+(G338*J338/C338*C339))))</f>
        <v>0.51853908628224299</v>
      </c>
      <c r="K339" s="18">
        <f t="shared" si="60"/>
        <v>0.48146091371775701</v>
      </c>
      <c r="L339" s="20">
        <f t="shared" si="61"/>
        <v>1.0770118020135317</v>
      </c>
      <c r="M339" s="51">
        <f>IF(AND((B339-$B$2)&gt;123,OR(((U338*R338/C338*C339)/(U338*S338/D338*D339))&lt;(4/6),((U338*R338/C338*C339)/(U338*S338/D338*D339))&gt;(6/4))),1,0)</f>
        <v>0</v>
      </c>
      <c r="N339" s="51">
        <f>IF(AND((B339-$B$2)&gt;123,OR(((U338*R338/C338*C339)/(U338*S338/D338*D339))&lt;(4/6),((U338*R338/C338*C339)/(U338*S338/D338*D339))&gt;(6/4))),COUNTIF($M$2:M339,1),0)</f>
        <v>0</v>
      </c>
      <c r="O339" s="51">
        <f>IF(OR((ROW(N339)-MATCH(MAX($N$2:N339),$N$2:N339,0))=1,(ROW(N339)-MATCH(MAX($N$2:N339),$N$2:N339,0))&gt;123),IF(OR(((U338*R338/C338*C339)/(U338*S338/D338*D339))&lt;(4/6),((U338*R338/C338*C339)/(U338*S338/D338*D339))&gt;(6/4)),1,0),0)</f>
        <v>0</v>
      </c>
      <c r="P339" s="47">
        <f>IF(O339=1,U338/2/C339,P338)</f>
        <v>4.3501846435871965</v>
      </c>
      <c r="Q339" s="47">
        <f>IF(O339=1,U338/2/D339,Q338)</f>
        <v>71.65890361877463</v>
      </c>
      <c r="R339" s="41">
        <f>P339*C339/U338</f>
        <v>0.51771384849378366</v>
      </c>
      <c r="S339" s="41">
        <f>Q339*D339/U338</f>
        <v>0.48069468461338122</v>
      </c>
      <c r="T339" s="41">
        <f t="shared" si="67"/>
        <v>1.0770118020135311</v>
      </c>
      <c r="U339" s="42">
        <f>P339*C339+Q339*D339</f>
        <v>22100.149755366649</v>
      </c>
      <c r="V339" s="25">
        <f>B339</f>
        <v>41424</v>
      </c>
      <c r="W339">
        <f>C339/C$2</f>
        <v>1.1459791460848554</v>
      </c>
      <c r="X339">
        <f>D339/D$2</f>
        <v>1.0640358294518093</v>
      </c>
      <c r="Y339">
        <f t="shared" si="68"/>
        <v>1.1050074877683325</v>
      </c>
      <c r="AA339" s="15">
        <f t="shared" si="69"/>
        <v>-3.1174304017960175E-3</v>
      </c>
      <c r="AB339" s="15">
        <f t="shared" si="70"/>
        <v>5.7247654024816796E-5</v>
      </c>
      <c r="AC339" s="15">
        <f t="shared" si="71"/>
        <v>-1.5914668928348474E-3</v>
      </c>
    </row>
    <row r="340" spans="1:29" x14ac:dyDescent="0.4">
      <c r="A340" s="43">
        <f t="shared" si="62"/>
        <v>2013</v>
      </c>
      <c r="B340" s="53">
        <v>41425</v>
      </c>
      <c r="C340" s="45">
        <v>2606.4259999999999</v>
      </c>
      <c r="D340" s="45">
        <f>VLOOKUP(B340,'H11001.CSI  中证全债'!$A$2:$B$2792,2,0)</f>
        <v>148.46639999999999</v>
      </c>
      <c r="E340" s="14">
        <f t="shared" si="63"/>
        <v>0</v>
      </c>
      <c r="F340" s="14">
        <f>IF(AND((B340-$B$2)&gt;123,OR(((G339*J339/C339*C340)/(G339*K339/D339*D340))&lt;(4/6),((G339*J339/C339*C340)/(G339*K339/D339*D340))&gt;(6/4))),COUNTIF($E$2:E340,1),0)</f>
        <v>0</v>
      </c>
      <c r="G340" s="21">
        <f t="shared" si="64"/>
        <v>21977.373808072851</v>
      </c>
      <c r="H340" s="12">
        <f t="shared" si="65"/>
        <v>4.3501846435871965</v>
      </c>
      <c r="I340" s="12">
        <f t="shared" si="66"/>
        <v>71.65890361877463</v>
      </c>
      <c r="J340" s="15">
        <f>IF(OR((ROW(F340)-MATCH(MAX($F$2:F340),$F$2:F340,0))=1,(ROW(F340)-MATCH(MAX($F$2:F340),$F$2:F340,0))&gt;123),IF(OR(((G339*J339/C339*C340)/(G339*K339/D339*D340))&lt;(4/6),((G339*J339/C339*C340)/(G339*K339/D339*D340))&gt;(6/4)),50%,((G339*J339/C339*C340)/((G339*K339/D339*D340)+(G339*J339/C339*C340)))),((G339*J339/C339*C340)/((G339*K339/D339*D340)+(G339*J339/C339*C340))))</f>
        <v>0.51591397857015631</v>
      </c>
      <c r="K340" s="18">
        <f t="shared" si="60"/>
        <v>0.48408602142984369</v>
      </c>
      <c r="L340" s="20">
        <f t="shared" si="61"/>
        <v>1.0657485565195675</v>
      </c>
      <c r="M340" s="51">
        <f>IF(AND((B340-$B$2)&gt;123,OR(((U339*R339/C339*C340)/(U339*S339/D339*D340))&lt;(4/6),((U339*R339/C339*C340)/(U339*S339/D339*D340))&gt;(6/4))),1,0)</f>
        <v>0</v>
      </c>
      <c r="N340" s="51">
        <f>IF(AND((B340-$B$2)&gt;123,OR(((U339*R339/C339*C340)/(U339*S339/D339*D340))&lt;(4/6),((U339*R339/C339*C340)/(U339*S339/D339*D340))&gt;(6/4))),COUNTIF($M$2:M340,1),0)</f>
        <v>0</v>
      </c>
      <c r="O340" s="51">
        <f>IF(OR((ROW(N340)-MATCH(MAX($N$2:N340),$N$2:N340,0))=1,(ROW(N340)-MATCH(MAX($N$2:N340),$N$2:N340,0))&gt;123),IF(OR(((U339*R339/C339*C340)/(U339*S339/D339*D340))&lt;(4/6),((U339*R339/C339*C340)/(U339*S339/D339*D340))&gt;(6/4)),1,0),0)</f>
        <v>0</v>
      </c>
      <c r="P340" s="47">
        <f>IF(O340=1,U339/2/C340,P339)</f>
        <v>4.3501846435871965</v>
      </c>
      <c r="Q340" s="47">
        <f>IF(O340=1,U339/2/D340,Q339)</f>
        <v>71.65890361877463</v>
      </c>
      <c r="R340" s="41">
        <f>P340*C340/U339</f>
        <v>0.5130478519537206</v>
      </c>
      <c r="S340" s="41">
        <f>Q340*D340/U339</f>
        <v>0.48139671296313069</v>
      </c>
      <c r="T340" s="41">
        <f t="shared" si="67"/>
        <v>1.0657485565195666</v>
      </c>
      <c r="U340" s="42">
        <f>P340*C340+Q340*D340</f>
        <v>21977.373808072844</v>
      </c>
      <c r="V340" s="25">
        <f>B340</f>
        <v>41425</v>
      </c>
      <c r="W340">
        <f>C340/C$2</f>
        <v>1.1338434359846403</v>
      </c>
      <c r="X340">
        <f>D340/D$2</f>
        <v>1.0638939448226441</v>
      </c>
      <c r="Y340">
        <f t="shared" si="68"/>
        <v>1.0988686904036422</v>
      </c>
      <c r="AA340" s="15">
        <f t="shared" si="69"/>
        <v>-1.0589817573623206E-2</v>
      </c>
      <c r="AB340" s="15">
        <f t="shared" si="70"/>
        <v>-1.3334572505729891E-4</v>
      </c>
      <c r="AC340" s="15">
        <f t="shared" si="71"/>
        <v>-5.5554350831487076E-3</v>
      </c>
    </row>
    <row r="341" spans="1:29" x14ac:dyDescent="0.4">
      <c r="A341" s="43">
        <f t="shared" si="62"/>
        <v>2013</v>
      </c>
      <c r="B341" s="53">
        <v>41428</v>
      </c>
      <c r="C341" s="45">
        <v>2602.623</v>
      </c>
      <c r="D341" s="45">
        <f>VLOOKUP(B341,'H11001.CSI  中证全债'!$A$2:$B$2792,2,0)</f>
        <v>148.47069999999999</v>
      </c>
      <c r="E341" s="14">
        <f t="shared" si="63"/>
        <v>0</v>
      </c>
      <c r="F341" s="14">
        <f>IF(AND((B341-$B$2)&gt;123,OR(((G340*J340/C340*C341)/(G340*K340/D340*D341))&lt;(4/6),((G340*J340/C340*C341)/(G340*K340/D340*D341))&gt;(6/4))),COUNTIF($E$2:E341,1),0)</f>
        <v>0</v>
      </c>
      <c r="G341" s="21">
        <f t="shared" si="64"/>
        <v>21961.13818915885</v>
      </c>
      <c r="H341" s="12">
        <f t="shared" si="65"/>
        <v>4.3501846435871965</v>
      </c>
      <c r="I341" s="12">
        <f t="shared" si="66"/>
        <v>71.65890361877463</v>
      </c>
      <c r="J341" s="15">
        <f>IF(OR((ROW(F341)-MATCH(MAX($F$2:F341),$F$2:F341,0))=1,(ROW(F341)-MATCH(MAX($F$2:F341),$F$2:F341,0))&gt;123),IF(OR(((G340*J340/C340*C341)/(G340*K340/D340*D341))&lt;(4/6),((G340*J340/C340*C341)/(G340*K340/D340*D341))&gt;(6/4)),50%,((G340*J340/C340*C341)/((G340*K340/D340*D341)+(G340*J340/C340*C341)))),((G340*J340/C340*C341)/((G340*K340/D340*D341)+(G340*J340/C340*C341))))</f>
        <v>0.51554206845417139</v>
      </c>
      <c r="K341" s="18">
        <f t="shared" si="60"/>
        <v>0.48445793154582861</v>
      </c>
      <c r="L341" s="20">
        <f t="shared" si="61"/>
        <v>1.0641627164801661</v>
      </c>
      <c r="M341" s="51">
        <f>IF(AND((B341-$B$2)&gt;123,OR(((U340*R340/C340*C341)/(U340*S340/D340*D341))&lt;(4/6),((U340*R340/C340*C341)/(U340*S340/D340*D341))&gt;(6/4))),1,0)</f>
        <v>0</v>
      </c>
      <c r="N341" s="51">
        <f>IF(AND((B341-$B$2)&gt;123,OR(((U340*R340/C340*C341)/(U340*S340/D340*D341))&lt;(4/6),((U340*R340/C340*C341)/(U340*S340/D340*D341))&gt;(6/4))),COUNTIF($M$2:M341,1),0)</f>
        <v>0</v>
      </c>
      <c r="O341" s="51">
        <f>IF(OR((ROW(N341)-MATCH(MAX($N$2:N341),$N$2:N341,0))=1,(ROW(N341)-MATCH(MAX($N$2:N341),$N$2:N341,0))&gt;123),IF(OR(((U340*R340/C340*C341)/(U340*S340/D340*D341))&lt;(4/6),((U340*R340/C340*C341)/(U340*S340/D340*D341))&gt;(6/4)),1,0),0)</f>
        <v>0</v>
      </c>
      <c r="P341" s="47">
        <f>IF(O341=1,U340/2/C341,P340)</f>
        <v>4.3501846435871965</v>
      </c>
      <c r="Q341" s="47">
        <f>IF(O341=1,U340/2/D341,Q340)</f>
        <v>71.65890361877463</v>
      </c>
      <c r="R341" s="41">
        <f>P341*C341/U340</f>
        <v>0.51516121564479311</v>
      </c>
      <c r="S341" s="41">
        <f>Q341*D341/U340</f>
        <v>0.48410004190782513</v>
      </c>
      <c r="T341" s="41">
        <f t="shared" si="67"/>
        <v>1.0641627164801655</v>
      </c>
      <c r="U341" s="42">
        <f>P341*C341+Q341*D341</f>
        <v>21961.138189158843</v>
      </c>
      <c r="V341" s="25">
        <f>B341</f>
        <v>41428</v>
      </c>
      <c r="W341">
        <f>C341/C$2</f>
        <v>1.1321890607646841</v>
      </c>
      <c r="X341">
        <f>D341/D$2</f>
        <v>1.0639247581512001</v>
      </c>
      <c r="Y341">
        <f t="shared" si="68"/>
        <v>1.0980569094579422</v>
      </c>
      <c r="AA341" s="15">
        <f t="shared" si="69"/>
        <v>-1.459086120227493E-3</v>
      </c>
      <c r="AB341" s="15">
        <f t="shared" si="70"/>
        <v>2.8962782151253919E-5</v>
      </c>
      <c r="AC341" s="15">
        <f t="shared" si="71"/>
        <v>-7.3874244738181272E-4</v>
      </c>
    </row>
    <row r="342" spans="1:29" x14ac:dyDescent="0.4">
      <c r="A342" s="43">
        <f t="shared" si="62"/>
        <v>2013</v>
      </c>
      <c r="B342" s="53">
        <v>41429</v>
      </c>
      <c r="C342" s="45">
        <v>2565.6660000000002</v>
      </c>
      <c r="D342" s="45">
        <f>VLOOKUP(B342,'H11001.CSI  中证全债'!$A$2:$B$2792,2,0)</f>
        <v>148.41730000000001</v>
      </c>
      <c r="E342" s="14">
        <f t="shared" si="63"/>
        <v>0</v>
      </c>
      <c r="F342" s="14">
        <f>IF(AND((B342-$B$2)&gt;123,OR(((G341*J341/C341*C342)/(G341*K341/D341*D342))&lt;(4/6),((G341*J341/C341*C342)/(G341*K341/D341*D342))&gt;(6/4))),COUNTIF($E$2:E342,1),0)</f>
        <v>0</v>
      </c>
      <c r="G342" s="21">
        <f t="shared" si="64"/>
        <v>21796.54182983256</v>
      </c>
      <c r="H342" s="12">
        <f t="shared" si="65"/>
        <v>4.3501846435871965</v>
      </c>
      <c r="I342" s="12">
        <f t="shared" si="66"/>
        <v>71.65890361877463</v>
      </c>
      <c r="J342" s="15">
        <f>IF(OR((ROW(F342)-MATCH(MAX($F$2:F342),$F$2:F342,0))=1,(ROW(F342)-MATCH(MAX($F$2:F342),$F$2:F342,0))&gt;123),IF(OR(((G341*J341/C341*C342)/(G341*K341/D341*D342))&lt;(4/6),((G341*J341/C341*C342)/(G341*K341/D341*D342))&gt;(6/4)),50%,((G341*J341/C341*C342)/((G341*K341/D341*D342)+(G341*J341/C341*C342)))),((G341*J341/C341*C342)/((G341*K341/D341*D342)+(G341*J341/C341*C342))))</f>
        <v>0.51205924870603825</v>
      </c>
      <c r="K342" s="18">
        <f t="shared" si="60"/>
        <v>0.48794075129396175</v>
      </c>
      <c r="L342" s="20">
        <f t="shared" si="61"/>
        <v>1.0494291516913008</v>
      </c>
      <c r="M342" s="51">
        <f>IF(AND((B342-$B$2)&gt;123,OR(((U341*R341/C341*C342)/(U341*S341/D341*D342))&lt;(4/6),((U341*R341/C341*C342)/(U341*S341/D341*D342))&gt;(6/4))),1,0)</f>
        <v>0</v>
      </c>
      <c r="N342" s="51">
        <f>IF(AND((B342-$B$2)&gt;123,OR(((U341*R341/C341*C342)/(U341*S341/D341*D342))&lt;(4/6),((U341*R341/C341*C342)/(U341*S341/D341*D342))&gt;(6/4))),COUNTIF($M$2:M342,1),0)</f>
        <v>0</v>
      </c>
      <c r="O342" s="51">
        <f>IF(OR((ROW(N342)-MATCH(MAX($N$2:N342),$N$2:N342,0))=1,(ROW(N342)-MATCH(MAX($N$2:N342),$N$2:N342,0))&gt;123),IF(OR(((U341*R341/C341*C342)/(U341*S341/D341*D342))&lt;(4/6),((U341*R341/C341*C342)/(U341*S341/D341*D342))&gt;(6/4)),1,0),0)</f>
        <v>0</v>
      </c>
      <c r="P342" s="47">
        <f>IF(O342=1,U341/2/C342,P341)</f>
        <v>4.3501846435871965</v>
      </c>
      <c r="Q342" s="47">
        <f>IF(O342=1,U341/2/D342,Q341)</f>
        <v>71.65890361877463</v>
      </c>
      <c r="R342" s="41">
        <f>P342*C342/U341</f>
        <v>0.50822141993002423</v>
      </c>
      <c r="S342" s="41">
        <f>Q342*D342/U341</f>
        <v>0.48428368805169475</v>
      </c>
      <c r="T342" s="41">
        <f t="shared" si="67"/>
        <v>1.0494291516913001</v>
      </c>
      <c r="U342" s="42">
        <f>P342*C342+Q342*D342</f>
        <v>21796.541829832549</v>
      </c>
      <c r="V342" s="25">
        <f>B342</f>
        <v>41429</v>
      </c>
      <c r="W342">
        <f>C342/C$2</f>
        <v>1.116112083377379</v>
      </c>
      <c r="X342">
        <f>D342/D$2</f>
        <v>1.063542099605876</v>
      </c>
      <c r="Y342">
        <f t="shared" si="68"/>
        <v>1.0898270914916275</v>
      </c>
      <c r="AA342" s="15">
        <f t="shared" si="69"/>
        <v>-1.4199905249434819E-2</v>
      </c>
      <c r="AB342" s="15">
        <f t="shared" si="70"/>
        <v>-3.596669241808792E-4</v>
      </c>
      <c r="AC342" s="15">
        <f t="shared" si="71"/>
        <v>-7.4948920182811296E-3</v>
      </c>
    </row>
    <row r="343" spans="1:29" x14ac:dyDescent="0.4">
      <c r="A343" s="43">
        <f t="shared" si="62"/>
        <v>2013</v>
      </c>
      <c r="B343" s="53">
        <v>41430</v>
      </c>
      <c r="C343" s="45">
        <v>2560.5390000000002</v>
      </c>
      <c r="D343" s="45">
        <f>VLOOKUP(B343,'H11001.CSI  中证全债'!$A$2:$B$2792,2,0)</f>
        <v>148.386</v>
      </c>
      <c r="E343" s="14">
        <f t="shared" si="63"/>
        <v>0</v>
      </c>
      <c r="F343" s="14">
        <f>IF(AND((B343-$B$2)&gt;123,OR(((G342*J342/C342*C343)/(G342*K342/D342*D343))&lt;(4/6),((G342*J342/C342*C343)/(G342*K342/D342*D343))&gt;(6/4))),COUNTIF($E$2:E343,1),0)</f>
        <v>0</v>
      </c>
      <c r="G343" s="21">
        <f t="shared" si="64"/>
        <v>21771.995509481621</v>
      </c>
      <c r="H343" s="12">
        <f t="shared" si="65"/>
        <v>4.3501846435871965</v>
      </c>
      <c r="I343" s="12">
        <f t="shared" si="66"/>
        <v>71.65890361877463</v>
      </c>
      <c r="J343" s="15">
        <f>IF(OR((ROW(F343)-MATCH(MAX($F$2:F343),$F$2:F343,0))=1,(ROW(F343)-MATCH(MAX($F$2:F343),$F$2:F343,0))&gt;123),IF(OR(((G342*J342/C342*C343)/(G342*K342/D342*D343))&lt;(4/6),((G342*J342/C342*C343)/(G342*K342/D342*D343))&gt;(6/4)),50%,((G342*J342/C342*C343)/((G342*K342/D342*D343)+(G342*J342/C342*C343)))),((G342*J342/C342*C343)/((G342*K342/D342*D343)+(G342*J342/C342*C343))))</f>
        <v>0.51161215021632789</v>
      </c>
      <c r="K343" s="18">
        <f t="shared" si="60"/>
        <v>0.48838784978367211</v>
      </c>
      <c r="L343" s="20">
        <f t="shared" si="61"/>
        <v>1.0475529856914803</v>
      </c>
      <c r="M343" s="51">
        <f>IF(AND((B343-$B$2)&gt;123,OR(((U342*R342/C342*C343)/(U342*S342/D342*D343))&lt;(4/6),((U342*R342/C342*C343)/(U342*S342/D342*D343))&gt;(6/4))),1,0)</f>
        <v>0</v>
      </c>
      <c r="N343" s="51">
        <f>IF(AND((B343-$B$2)&gt;123,OR(((U342*R342/C342*C343)/(U342*S342/D342*D343))&lt;(4/6),((U342*R342/C342*C343)/(U342*S342/D342*D343))&gt;(6/4))),COUNTIF($M$2:M343,1),0)</f>
        <v>0</v>
      </c>
      <c r="O343" s="51">
        <f>IF(OR((ROW(N343)-MATCH(MAX($N$2:N343),$N$2:N343,0))=1,(ROW(N343)-MATCH(MAX($N$2:N343),$N$2:N343,0))&gt;123),IF(OR(((U342*R342/C342*C343)/(U342*S342/D342*D343))&lt;(4/6),((U342*R342/C342*C343)/(U342*S342/D342*D343))&gt;(6/4)),1,0),0)</f>
        <v>0</v>
      </c>
      <c r="P343" s="47">
        <f>IF(O343=1,U342/2/C343,P342)</f>
        <v>4.3501846435871965</v>
      </c>
      <c r="Q343" s="47">
        <f>IF(O343=1,U342/2/D343,Q342)</f>
        <v>71.65890361877463</v>
      </c>
      <c r="R343" s="41">
        <f>P343*C343/U342</f>
        <v>0.51103599479531248</v>
      </c>
      <c r="S343" s="41">
        <f>Q343*D343/U342</f>
        <v>0.48783784856284157</v>
      </c>
      <c r="T343" s="41">
        <f t="shared" si="67"/>
        <v>1.0475529856914794</v>
      </c>
      <c r="U343" s="42">
        <f>P343*C343+Q343*D343</f>
        <v>21771.99550948161</v>
      </c>
      <c r="V343" s="25">
        <f>B343</f>
        <v>41430</v>
      </c>
      <c r="W343">
        <f>C343/C$2</f>
        <v>1.1138817437106119</v>
      </c>
      <c r="X343">
        <f>D343/D$2</f>
        <v>1.0633178072375491</v>
      </c>
      <c r="Y343">
        <f t="shared" si="68"/>
        <v>1.0885997754740806</v>
      </c>
      <c r="AA343" s="15">
        <f t="shared" si="69"/>
        <v>-1.9983115495157966E-3</v>
      </c>
      <c r="AB343" s="15">
        <f t="shared" si="70"/>
        <v>-2.1089185694667112E-4</v>
      </c>
      <c r="AC343" s="15">
        <f t="shared" si="71"/>
        <v>-1.126156641845899E-3</v>
      </c>
    </row>
    <row r="344" spans="1:29" x14ac:dyDescent="0.4">
      <c r="A344" s="43">
        <f t="shared" si="62"/>
        <v>2013</v>
      </c>
      <c r="B344" s="53">
        <v>41431</v>
      </c>
      <c r="C344" s="45">
        <v>2527.8449999999998</v>
      </c>
      <c r="D344" s="45">
        <f>VLOOKUP(B344,'H11001.CSI  中证全债'!$A$2:$B$2792,2,0)</f>
        <v>148.32210000000001</v>
      </c>
      <c r="E344" s="14">
        <f t="shared" si="63"/>
        <v>0</v>
      </c>
      <c r="F344" s="14">
        <f>IF(AND((B344-$B$2)&gt;123,OR(((G343*J343/C343*C344)/(G343*K343/D343*D344))&lt;(4/6),((G343*J343/C343*C344)/(G343*K343/D343*D344))&gt;(6/4))),COUNTIF($E$2:E344,1),0)</f>
        <v>0</v>
      </c>
      <c r="G344" s="21">
        <f t="shared" si="64"/>
        <v>21625.19156880294</v>
      </c>
      <c r="H344" s="12">
        <f t="shared" si="65"/>
        <v>4.3501846435871965</v>
      </c>
      <c r="I344" s="12">
        <f t="shared" si="66"/>
        <v>71.65890361877463</v>
      </c>
      <c r="J344" s="15">
        <f>IF(OR((ROW(F344)-MATCH(MAX($F$2:F344),$F$2:F344,0))=1,(ROW(F344)-MATCH(MAX($F$2:F344),$F$2:F344,0))&gt;123),IF(OR(((G343*J343/C343*C344)/(G343*K343/D343*D344))&lt;(4/6),((G343*J343/C343*C344)/(G343*K343/D343*D344))&gt;(6/4)),50%,((G343*J343/C343*C344)/((G343*K343/D343*D344)+(G343*J343/C343*C344)))),((G343*J343/C343*C344)/((G343*K343/D343*D344)+(G343*J343/C343*C344))))</f>
        <v>0.50850844328392686</v>
      </c>
      <c r="K344" s="18">
        <f t="shared" si="60"/>
        <v>0.49149155671607314</v>
      </c>
      <c r="L344" s="20">
        <f t="shared" si="61"/>
        <v>1.0346229479129874</v>
      </c>
      <c r="M344" s="51">
        <f>IF(AND((B344-$B$2)&gt;123,OR(((U343*R343/C343*C344)/(U343*S343/D343*D344))&lt;(4/6),((U343*R343/C343*C344)/(U343*S343/D343*D344))&gt;(6/4))),1,0)</f>
        <v>0</v>
      </c>
      <c r="N344" s="51">
        <f>IF(AND((B344-$B$2)&gt;123,OR(((U343*R343/C343*C344)/(U343*S343/D343*D344))&lt;(4/6),((U343*R343/C343*C344)/(U343*S343/D343*D344))&gt;(6/4))),COUNTIF($M$2:M344,1),0)</f>
        <v>0</v>
      </c>
      <c r="O344" s="51">
        <f>IF(OR((ROW(N344)-MATCH(MAX($N$2:N344),$N$2:N344,0))=1,(ROW(N344)-MATCH(MAX($N$2:N344),$N$2:N344,0))&gt;123),IF(OR(((U343*R343/C343*C344)/(U343*S343/D343*D344))&lt;(4/6),((U343*R343/C343*C344)/(U343*S343/D343*D344))&gt;(6/4)),1,0),0)</f>
        <v>0</v>
      </c>
      <c r="P344" s="47">
        <f>IF(O344=1,U343/2/C344,P343)</f>
        <v>4.3501846435871965</v>
      </c>
      <c r="Q344" s="47">
        <f>IF(O344=1,U343/2/D344,Q343)</f>
        <v>71.65890361877463</v>
      </c>
      <c r="R344" s="41">
        <f>P344*C344/U343</f>
        <v>0.50507967887370298</v>
      </c>
      <c r="S344" s="41">
        <f>Q344*D344/U343</f>
        <v>0.48817753355706617</v>
      </c>
      <c r="T344" s="41">
        <f t="shared" si="67"/>
        <v>1.0346229479129871</v>
      </c>
      <c r="U344" s="42">
        <f>P344*C344+Q344*D344</f>
        <v>21625.191568802926</v>
      </c>
      <c r="V344" s="25">
        <f>B344</f>
        <v>41431</v>
      </c>
      <c r="W344">
        <f>C344/C$2</f>
        <v>1.0996592500368676</v>
      </c>
      <c r="X344">
        <f>D344/D$2</f>
        <v>1.0628599068434252</v>
      </c>
      <c r="Y344">
        <f t="shared" si="68"/>
        <v>1.0812595784401462</v>
      </c>
      <c r="AA344" s="15">
        <f t="shared" si="69"/>
        <v>-1.2768405402144078E-2</v>
      </c>
      <c r="AB344" s="15">
        <f t="shared" si="70"/>
        <v>-4.306336177266612E-4</v>
      </c>
      <c r="AC344" s="15">
        <f t="shared" si="71"/>
        <v>-6.742787569231079E-3</v>
      </c>
    </row>
    <row r="345" spans="1:29" x14ac:dyDescent="0.4">
      <c r="A345" s="43">
        <f t="shared" si="62"/>
        <v>2013</v>
      </c>
      <c r="B345" s="53">
        <v>41432</v>
      </c>
      <c r="C345" s="45">
        <v>2484.16</v>
      </c>
      <c r="D345" s="45">
        <f>VLOOKUP(B345,'H11001.CSI  中证全债'!$A$2:$B$2792,2,0)</f>
        <v>148.2542</v>
      </c>
      <c r="E345" s="14">
        <f t="shared" si="63"/>
        <v>0</v>
      </c>
      <c r="F345" s="14">
        <f>IF(AND((B345-$B$2)&gt;123,OR(((G344*J344/C344*C345)/(G344*K344/D344*D345))&lt;(4/6),((G344*J344/C344*C345)/(G344*K344/D344*D345))&gt;(6/4))),COUNTIF($E$2:E345,1),0)</f>
        <v>0</v>
      </c>
      <c r="G345" s="21">
        <f t="shared" si="64"/>
        <v>21430.288113092116</v>
      </c>
      <c r="H345" s="12">
        <f t="shared" si="65"/>
        <v>4.3501846435871965</v>
      </c>
      <c r="I345" s="12">
        <f t="shared" si="66"/>
        <v>71.65890361877463</v>
      </c>
      <c r="J345" s="15">
        <f>IF(OR((ROW(F345)-MATCH(MAX($F$2:F345),$F$2:F345,0))=1,(ROW(F345)-MATCH(MAX($F$2:F345),$F$2:F345,0))&gt;123),IF(OR(((G344*J344/C344*C345)/(G344*K344/D344*D345))&lt;(4/6),((G344*J344/C344*C345)/(G344*K344/D344*D345))&gt;(6/4)),50%,((G344*J344/C344*C345)/((G344*K344/D344*D345)+(G344*J344/C344*C345)))),((G344*J344/C344*C345)/((G344*K344/D344*D345)+(G344*J344/C344*C345))))</f>
        <v>0.50426548757464784</v>
      </c>
      <c r="K345" s="18">
        <f t="shared" si="60"/>
        <v>0.49573451242535216</v>
      </c>
      <c r="L345" s="20">
        <f t="shared" si="61"/>
        <v>1.0172087577835935</v>
      </c>
      <c r="M345" s="51">
        <f>IF(AND((B345-$B$2)&gt;123,OR(((U344*R344/C344*C345)/(U344*S344/D344*D345))&lt;(4/6),((U344*R344/C344*C345)/(U344*S344/D344*D345))&gt;(6/4))),1,0)</f>
        <v>0</v>
      </c>
      <c r="N345" s="51">
        <f>IF(AND((B345-$B$2)&gt;123,OR(((U344*R344/C344*C345)/(U344*S344/D344*D345))&lt;(4/6),((U344*R344/C344*C345)/(U344*S344/D344*D345))&gt;(6/4))),COUNTIF($M$2:M345,1),0)</f>
        <v>0</v>
      </c>
      <c r="O345" s="51">
        <f>IF(OR((ROW(N345)-MATCH(MAX($N$2:N345),$N$2:N345,0))=1,(ROW(N345)-MATCH(MAX($N$2:N345),$N$2:N345,0))&gt;123),IF(OR(((U344*R344/C344*C345)/(U344*S344/D344*D345))&lt;(4/6),((U344*R344/C344*C345)/(U344*S344/D344*D345))&gt;(6/4)),1,0),0)</f>
        <v>0</v>
      </c>
      <c r="P345" s="47">
        <f>IF(O345=1,U344/2/C345,P344)</f>
        <v>4.3501846435871965</v>
      </c>
      <c r="Q345" s="47">
        <f>IF(O345=1,U344/2/D345,Q344)</f>
        <v>71.65890361877463</v>
      </c>
      <c r="R345" s="41">
        <f>P345*C345/U344</f>
        <v>0.49972064524059023</v>
      </c>
      <c r="S345" s="41">
        <f>Q345*D345/U344</f>
        <v>0.49126655803616631</v>
      </c>
      <c r="T345" s="41">
        <f t="shared" si="67"/>
        <v>1.0172087577835931</v>
      </c>
      <c r="U345" s="42">
        <f>P345*C345+Q345*D345</f>
        <v>21430.288113092109</v>
      </c>
      <c r="V345" s="25">
        <f>B345</f>
        <v>41432</v>
      </c>
      <c r="W345">
        <f>C345/C$2</f>
        <v>1.080655468421357</v>
      </c>
      <c r="X345">
        <f>D345/D$2</f>
        <v>1.0623733428878537</v>
      </c>
      <c r="Y345">
        <f t="shared" si="68"/>
        <v>1.0715144056546055</v>
      </c>
      <c r="AA345" s="15">
        <f t="shared" si="69"/>
        <v>-1.7281518447531341E-2</v>
      </c>
      <c r="AB345" s="15">
        <f t="shared" si="70"/>
        <v>-4.5778747738878245E-4</v>
      </c>
      <c r="AC345" s="15">
        <f t="shared" si="71"/>
        <v>-9.0127967232431772E-3</v>
      </c>
    </row>
    <row r="346" spans="1:29" x14ac:dyDescent="0.4">
      <c r="A346" s="43">
        <f t="shared" si="62"/>
        <v>2013</v>
      </c>
      <c r="B346" s="53">
        <v>41438</v>
      </c>
      <c r="C346" s="45">
        <v>2399.9369999999999</v>
      </c>
      <c r="D346" s="45">
        <f>VLOOKUP(B346,'H11001.CSI  中证全债'!$A$2:$B$2792,2,0)</f>
        <v>148.34440000000001</v>
      </c>
      <c r="E346" s="14">
        <f t="shared" si="63"/>
        <v>0</v>
      </c>
      <c r="F346" s="14">
        <f>IF(AND((B346-$B$2)&gt;123,OR(((G345*J345/C345*C346)/(G345*K345/D345*D346))&lt;(4/6),((G345*J345/C345*C346)/(G345*K345/D345*D346))&gt;(6/4))),COUNTIF($E$2:E346,1),0)</f>
        <v>0</v>
      </c>
      <c r="G346" s="21">
        <f t="shared" si="64"/>
        <v>21070.366144961685</v>
      </c>
      <c r="H346" s="12">
        <f t="shared" si="65"/>
        <v>4.3501846435871965</v>
      </c>
      <c r="I346" s="12">
        <f t="shared" si="66"/>
        <v>71.65890361877463</v>
      </c>
      <c r="J346" s="15">
        <f>IF(OR((ROW(F346)-MATCH(MAX($F$2:F346),$F$2:F346,0))=1,(ROW(F346)-MATCH(MAX($F$2:F346),$F$2:F346,0))&gt;123),IF(OR(((G345*J345/C345*C346)/(G345*K345/D345*D346))&lt;(4/6),((G345*J345/C345*C346)/(G345*K345/D345*D346))&gt;(6/4)),50%,((G345*J345/C345*C346)/((G345*K345/D345*D346)+(G345*J345/C345*C346)))),((G345*J345/C345*C346)/((G345*K345/D345*D346)+(G345*J345/C345*C346))))</f>
        <v>0.49549063415175487</v>
      </c>
      <c r="K346" s="18">
        <f t="shared" si="60"/>
        <v>0.50450936584824513</v>
      </c>
      <c r="L346" s="20">
        <f t="shared" si="61"/>
        <v>0.98212375764060034</v>
      </c>
      <c r="M346" s="51">
        <f>IF(AND((B346-$B$2)&gt;123,OR(((U345*R345/C345*C346)/(U345*S345/D345*D346))&lt;(4/6),((U345*R345/C345*C346)/(U345*S345/D345*D346))&gt;(6/4))),1,0)</f>
        <v>0</v>
      </c>
      <c r="N346" s="51">
        <f>IF(AND((B346-$B$2)&gt;123,OR(((U345*R345/C345*C346)/(U345*S345/D345*D346))&lt;(4/6),((U345*R345/C345*C346)/(U345*S345/D345*D346))&gt;(6/4))),COUNTIF($M$2:M346,1),0)</f>
        <v>0</v>
      </c>
      <c r="O346" s="51">
        <f>IF(OR((ROW(N346)-MATCH(MAX($N$2:N346),$N$2:N346,0))=1,(ROW(N346)-MATCH(MAX($N$2:N346),$N$2:N346,0))&gt;123),IF(OR(((U345*R345/C345*C346)/(U345*S345/D345*D346))&lt;(4/6),((U345*R345/C345*C346)/(U345*S345/D345*D346))&gt;(6/4)),1,0),0)</f>
        <v>0</v>
      </c>
      <c r="P346" s="47">
        <f>IF(O346=1,U345/2/C346,P345)</f>
        <v>4.3501846435871965</v>
      </c>
      <c r="Q346" s="47">
        <f>IF(O346=1,U345/2/D346,Q345)</f>
        <v>71.65890361877463</v>
      </c>
      <c r="R346" s="41">
        <f>P346*C346/U345</f>
        <v>0.48716886249413777</v>
      </c>
      <c r="S346" s="41">
        <f>Q346*D346/U345</f>
        <v>0.49603612447425727</v>
      </c>
      <c r="T346" s="41">
        <f t="shared" si="67"/>
        <v>0.98212375764059967</v>
      </c>
      <c r="U346" s="42">
        <f>P346*C346+Q346*D346</f>
        <v>21070.366144961677</v>
      </c>
      <c r="V346" s="25">
        <f>B346</f>
        <v>41438</v>
      </c>
      <c r="W346">
        <f>C346/C$2</f>
        <v>1.0440169082976727</v>
      </c>
      <c r="X346">
        <f>D346/D$2</f>
        <v>1.0630197061984952</v>
      </c>
      <c r="Y346">
        <f t="shared" si="68"/>
        <v>1.0535183072480838</v>
      </c>
      <c r="AA346" s="15">
        <f t="shared" si="69"/>
        <v>-3.3904015844389845E-2</v>
      </c>
      <c r="AB346" s="15">
        <f t="shared" si="70"/>
        <v>6.0841446650439224E-4</v>
      </c>
      <c r="AC346" s="15">
        <f t="shared" si="71"/>
        <v>-1.6795013031605133E-2</v>
      </c>
    </row>
    <row r="347" spans="1:29" x14ac:dyDescent="0.4">
      <c r="A347" s="43">
        <f t="shared" si="62"/>
        <v>2013</v>
      </c>
      <c r="B347" s="53">
        <v>41439</v>
      </c>
      <c r="C347" s="45">
        <v>2416.7710000000002</v>
      </c>
      <c r="D347" s="45">
        <f>VLOOKUP(B347,'H11001.CSI  中证全债'!$A$2:$B$2792,2,0)</f>
        <v>148.2534</v>
      </c>
      <c r="E347" s="14">
        <f t="shared" si="63"/>
        <v>0</v>
      </c>
      <c r="F347" s="14">
        <f>IF(AND((B347-$B$2)&gt;123,OR(((G346*J346/C346*C347)/(G346*K346/D346*D347))&lt;(4/6),((G346*J346/C346*C347)/(G346*K346/D346*D347))&gt;(6/4))),COUNTIF($E$2:E347,1),0)</f>
        <v>0</v>
      </c>
      <c r="G347" s="21">
        <f t="shared" si="64"/>
        <v>21137.07619302252</v>
      </c>
      <c r="H347" s="12">
        <f t="shared" si="65"/>
        <v>4.3501846435871965</v>
      </c>
      <c r="I347" s="12">
        <f t="shared" si="66"/>
        <v>71.65890361877463</v>
      </c>
      <c r="J347" s="15">
        <f>IF(OR((ROW(F347)-MATCH(MAX($F$2:F347),$F$2:F347,0))=1,(ROW(F347)-MATCH(MAX($F$2:F347),$F$2:F347,0))&gt;123),IF(OR(((G346*J346/C346*C347)/(G346*K346/D346*D347))&lt;(4/6),((G346*J346/C346*C347)/(G346*K346/D346*D347))&gt;(6/4)),50%,((G346*J346/C346*C347)/((G346*K346/D346*D347)+(G346*J346/C346*C347)))),((G346*J346/C346*C347)/((G346*K346/D346*D347)+(G346*J346/C346*C347))))</f>
        <v>0.49739140812376964</v>
      </c>
      <c r="K347" s="18">
        <f t="shared" si="60"/>
        <v>0.50260859187623041</v>
      </c>
      <c r="L347" s="20">
        <f t="shared" si="61"/>
        <v>0.98961978796863559</v>
      </c>
      <c r="M347" s="51">
        <f>IF(AND((B347-$B$2)&gt;123,OR(((U346*R346/C346*C347)/(U346*S346/D346*D347))&lt;(4/6),((U346*R346/C346*C347)/(U346*S346/D346*D347))&gt;(6/4))),1,0)</f>
        <v>0</v>
      </c>
      <c r="N347" s="51">
        <f>IF(AND((B347-$B$2)&gt;123,OR(((U346*R346/C346*C347)/(U346*S346/D346*D347))&lt;(4/6),((U346*R346/C346*C347)/(U346*S346/D346*D347))&gt;(6/4))),COUNTIF($M$2:M347,1),0)</f>
        <v>0</v>
      </c>
      <c r="O347" s="51">
        <f>IF(OR((ROW(N347)-MATCH(MAX($N$2:N347),$N$2:N347,0))=1,(ROW(N347)-MATCH(MAX($N$2:N347),$N$2:N347,0))&gt;123),IF(OR(((U346*R346/C346*C347)/(U346*S346/D346*D347))&lt;(4/6),((U346*R346/C346*C347)/(U346*S346/D346*D347))&gt;(6/4)),1,0),0)</f>
        <v>0</v>
      </c>
      <c r="P347" s="47">
        <f>IF(O347=1,U346/2/C347,P346)</f>
        <v>4.3501846435871965</v>
      </c>
      <c r="Q347" s="47">
        <f>IF(O347=1,U346/2/D347,Q346)</f>
        <v>71.65890361877463</v>
      </c>
      <c r="R347" s="41">
        <f>P347*C347/U346</f>
        <v>0.49896617927452697</v>
      </c>
      <c r="S347" s="41">
        <f>Q347*D347/U346</f>
        <v>0.50419988094492429</v>
      </c>
      <c r="T347" s="41">
        <f t="shared" si="67"/>
        <v>0.98961978796863492</v>
      </c>
      <c r="U347" s="42">
        <f>P347*C347+Q347*D347</f>
        <v>21137.076193022513</v>
      </c>
      <c r="V347" s="25">
        <f>B347</f>
        <v>41439</v>
      </c>
      <c r="W347">
        <f>C347/C$2</f>
        <v>1.0513400091266873</v>
      </c>
      <c r="X347">
        <f>D347/D$2</f>
        <v>1.0623676101755641</v>
      </c>
      <c r="Y347">
        <f t="shared" si="68"/>
        <v>1.0568538096511255</v>
      </c>
      <c r="AA347" s="15">
        <f t="shared" si="69"/>
        <v>7.0143507933748683E-3</v>
      </c>
      <c r="AB347" s="15">
        <f t="shared" si="70"/>
        <v>-6.1343737950358967E-4</v>
      </c>
      <c r="AC347" s="15">
        <f t="shared" si="71"/>
        <v>3.1660602194512055E-3</v>
      </c>
    </row>
    <row r="348" spans="1:29" x14ac:dyDescent="0.4">
      <c r="A348" s="43">
        <f t="shared" si="62"/>
        <v>2013</v>
      </c>
      <c r="B348" s="53">
        <v>41442</v>
      </c>
      <c r="C348" s="45">
        <v>2403.8389999999999</v>
      </c>
      <c r="D348" s="45">
        <f>VLOOKUP(B348,'H11001.CSI  中证全债'!$A$2:$B$2792,2,0)</f>
        <v>148.20910000000001</v>
      </c>
      <c r="E348" s="14">
        <f t="shared" si="63"/>
        <v>0</v>
      </c>
      <c r="F348" s="14">
        <f>IF(AND((B348-$B$2)&gt;123,OR(((G347*J347/C347*C348)/(G347*K347/D347*D348))&lt;(4/6),((G347*J347/C347*C348)/(G347*K347/D347*D348))&gt;(6/4))),COUNTIF($E$2:E348,1),0)</f>
        <v>0</v>
      </c>
      <c r="G348" s="21">
        <f t="shared" si="64"/>
        <v>21077.645115781343</v>
      </c>
      <c r="H348" s="12">
        <f t="shared" si="65"/>
        <v>4.3501846435871965</v>
      </c>
      <c r="I348" s="12">
        <f t="shared" si="66"/>
        <v>71.65890361877463</v>
      </c>
      <c r="J348" s="15">
        <f>IF(OR((ROW(F348)-MATCH(MAX($F$2:F348),$F$2:F348,0))=1,(ROW(F348)-MATCH(MAX($F$2:F348),$F$2:F348,0))&gt;123),IF(OR(((G347*J347/C347*C348)/(G347*K347/D347*D348))&lt;(4/6),((G347*J347/C347*C348)/(G347*K347/D347*D348))&gt;(6/4)),50%,((G347*J347/C347*C348)/((G347*K347/D347*D348)+(G347*J347/C347*C348)))),((G347*J347/C347*C348)/((G347*K347/D347*D348)+(G347*J347/C347*C348))))</f>
        <v>0.49612484914771116</v>
      </c>
      <c r="K348" s="18">
        <f t="shared" si="60"/>
        <v>0.50387515085228884</v>
      </c>
      <c r="L348" s="20">
        <f t="shared" si="61"/>
        <v>0.98461860702702186</v>
      </c>
      <c r="M348" s="51">
        <f>IF(AND((B348-$B$2)&gt;123,OR(((U347*R347/C347*C348)/(U347*S347/D347*D348))&lt;(4/6),((U347*R347/C347*C348)/(U347*S347/D347*D348))&gt;(6/4))),1,0)</f>
        <v>0</v>
      </c>
      <c r="N348" s="51">
        <f>IF(AND((B348-$B$2)&gt;123,OR(((U347*R347/C347*C348)/(U347*S347/D347*D348))&lt;(4/6),((U347*R347/C347*C348)/(U347*S347/D347*D348))&gt;(6/4))),COUNTIF($M$2:M348,1),0)</f>
        <v>0</v>
      </c>
      <c r="O348" s="51">
        <f>IF(OR((ROW(N348)-MATCH(MAX($N$2:N348),$N$2:N348,0))=1,(ROW(N348)-MATCH(MAX($N$2:N348),$N$2:N348,0))&gt;123),IF(OR(((U347*R347/C347*C348)/(U347*S347/D347*D348))&lt;(4/6),((U347*R347/C347*C348)/(U347*S347/D347*D348))&gt;(6/4)),1,0),0)</f>
        <v>0</v>
      </c>
      <c r="P348" s="47">
        <f>IF(O348=1,U347/2/C348,P347)</f>
        <v>4.3501846435871965</v>
      </c>
      <c r="Q348" s="47">
        <f>IF(O348=1,U347/2/D348,Q347)</f>
        <v>71.65890361877463</v>
      </c>
      <c r="R348" s="41">
        <f>P348*C348/U347</f>
        <v>0.49472989584566918</v>
      </c>
      <c r="S348" s="41">
        <f>Q348*D348/U347</f>
        <v>0.5024584060415711</v>
      </c>
      <c r="T348" s="41">
        <f t="shared" si="67"/>
        <v>0.9846186070270212</v>
      </c>
      <c r="U348" s="42">
        <f>P348*C348+Q348*D348</f>
        <v>21077.645115781335</v>
      </c>
      <c r="V348" s="25">
        <f>B348</f>
        <v>41442</v>
      </c>
      <c r="W348">
        <f>C348/C$2</f>
        <v>1.0457143503456003</v>
      </c>
      <c r="X348">
        <f>D348/D$2</f>
        <v>1.062050161232533</v>
      </c>
      <c r="Y348">
        <f t="shared" si="68"/>
        <v>1.0538822557890668</v>
      </c>
      <c r="AA348" s="15">
        <f t="shared" si="69"/>
        <v>-5.350941400736775E-3</v>
      </c>
      <c r="AB348" s="15">
        <f t="shared" si="70"/>
        <v>-2.9881270851117581E-4</v>
      </c>
      <c r="AC348" s="15">
        <f t="shared" si="71"/>
        <v>-2.8116981127594975E-3</v>
      </c>
    </row>
    <row r="349" spans="1:29" x14ac:dyDescent="0.4">
      <c r="A349" s="43">
        <f t="shared" si="62"/>
        <v>2013</v>
      </c>
      <c r="B349" s="53">
        <v>41443</v>
      </c>
      <c r="C349" s="45">
        <v>2418.7449999999999</v>
      </c>
      <c r="D349" s="45">
        <f>VLOOKUP(B349,'H11001.CSI  中证全债'!$A$2:$B$2792,2,0)</f>
        <v>148.07169999999999</v>
      </c>
      <c r="E349" s="14">
        <f t="shared" si="63"/>
        <v>0</v>
      </c>
      <c r="F349" s="14">
        <f>IF(AND((B349-$B$2)&gt;123,OR(((G348*J348/C348*C349)/(G348*K348/D348*D349))&lt;(4/6),((G348*J348/C348*C349)/(G348*K348/D348*D349))&gt;(6/4))),COUNTIF($E$2:E349,1),0)</f>
        <v>0</v>
      </c>
      <c r="G349" s="21">
        <f t="shared" si="64"/>
        <v>21132.643034721434</v>
      </c>
      <c r="H349" s="12">
        <f t="shared" si="65"/>
        <v>4.3501846435871965</v>
      </c>
      <c r="I349" s="12">
        <f t="shared" si="66"/>
        <v>71.65890361877463</v>
      </c>
      <c r="J349" s="15">
        <f>IF(OR((ROW(F349)-MATCH(MAX($F$2:F349),$F$2:F349,0))=1,(ROW(F349)-MATCH(MAX($F$2:F349),$F$2:F349,0))&gt;123),IF(OR(((G348*J348/C348*C349)/(G348*K348/D348*D349))&lt;(4/6),((G348*J348/C348*C349)/(G348*K348/D348*D349))&gt;(6/4)),50%,((G348*J348/C348*C349)/((G348*K348/D348*D349)+(G348*J348/C348*C349)))),((G348*J348/C348*C349)/((G348*K348/D348*D349)+(G348*J348/C348*C349))))</f>
        <v>0.49790210048338224</v>
      </c>
      <c r="K349" s="18">
        <f t="shared" si="60"/>
        <v>0.50209789951661776</v>
      </c>
      <c r="L349" s="20">
        <f t="shared" si="61"/>
        <v>0.9916434642780324</v>
      </c>
      <c r="M349" s="51">
        <f>IF(AND((B349-$B$2)&gt;123,OR(((U348*R348/C348*C349)/(U348*S348/D348*D349))&lt;(4/6),((U348*R348/C348*C349)/(U348*S348/D348*D349))&gt;(6/4))),1,0)</f>
        <v>0</v>
      </c>
      <c r="N349" s="51">
        <f>IF(AND((B349-$B$2)&gt;123,OR(((U348*R348/C348*C349)/(U348*S348/D348*D349))&lt;(4/6),((U348*R348/C348*C349)/(U348*S348/D348*D349))&gt;(6/4))),COUNTIF($M$2:M349,1),0)</f>
        <v>0</v>
      </c>
      <c r="O349" s="51">
        <f>IF(OR((ROW(N349)-MATCH(MAX($N$2:N349),$N$2:N349,0))=1,(ROW(N349)-MATCH(MAX($N$2:N349),$N$2:N349,0))&gt;123),IF(OR(((U348*R348/C348*C349)/(U348*S348/D348*D349))&lt;(4/6),((U348*R348/C348*C349)/(U348*S348/D348*D349))&gt;(6/4)),1,0),0)</f>
        <v>0</v>
      </c>
      <c r="P349" s="47">
        <f>IF(O349=1,U348/2/C349,P348)</f>
        <v>4.3501846435871965</v>
      </c>
      <c r="Q349" s="47">
        <f>IF(O349=1,U348/2/D349,Q348)</f>
        <v>71.65890361877463</v>
      </c>
      <c r="R349" s="41">
        <f>P349*C349/U348</f>
        <v>0.49920127689574062</v>
      </c>
      <c r="S349" s="41">
        <f>Q349*D349/U348</f>
        <v>0.50340802403128326</v>
      </c>
      <c r="T349" s="41">
        <f t="shared" si="67"/>
        <v>0.99164346427803218</v>
      </c>
      <c r="U349" s="42">
        <f>P349*C349+Q349*D349</f>
        <v>21132.643034721426</v>
      </c>
      <c r="V349" s="25">
        <f>B349</f>
        <v>41443</v>
      </c>
      <c r="W349">
        <f>C349/C$2</f>
        <v>1.0521987355753313</v>
      </c>
      <c r="X349">
        <f>D349/D$2</f>
        <v>1.0610655678968111</v>
      </c>
      <c r="Y349">
        <f t="shared" si="68"/>
        <v>1.0566321517360713</v>
      </c>
      <c r="AA349" s="15">
        <f t="shared" si="69"/>
        <v>6.2009144539212357E-3</v>
      </c>
      <c r="AB349" s="15">
        <f t="shared" si="70"/>
        <v>-9.2706858080915389E-4</v>
      </c>
      <c r="AC349" s="15">
        <f t="shared" si="71"/>
        <v>2.6093009270238277E-3</v>
      </c>
    </row>
    <row r="350" spans="1:29" x14ac:dyDescent="0.4">
      <c r="A350" s="43">
        <f t="shared" si="62"/>
        <v>2013</v>
      </c>
      <c r="B350" s="53">
        <v>41444</v>
      </c>
      <c r="C350" s="45">
        <v>2400.7649999999999</v>
      </c>
      <c r="D350" s="45">
        <f>VLOOKUP(B350,'H11001.CSI  中证全债'!$A$2:$B$2792,2,0)</f>
        <v>147.84460000000001</v>
      </c>
      <c r="E350" s="14">
        <f t="shared" si="63"/>
        <v>0</v>
      </c>
      <c r="F350" s="14">
        <f>IF(AND((B350-$B$2)&gt;123,OR(((G349*J349/C349*C350)/(G349*K349/D349*D350))&lt;(4/6),((G349*J349/C349*C350)/(G349*K349/D349*D350))&gt;(6/4))),COUNTIF($E$2:E350,1),0)</f>
        <v>0</v>
      </c>
      <c r="G350" s="21">
        <f t="shared" si="64"/>
        <v>21038.152977817917</v>
      </c>
      <c r="H350" s="12">
        <f t="shared" si="65"/>
        <v>4.3501846435871965</v>
      </c>
      <c r="I350" s="12">
        <f t="shared" si="66"/>
        <v>71.65890361877463</v>
      </c>
      <c r="J350" s="15">
        <f>IF(OR((ROW(F350)-MATCH(MAX($F$2:F350),$F$2:F350,0))=1,(ROW(F350)-MATCH(MAX($F$2:F350),$F$2:F350,0))&gt;123),IF(OR(((G349*J349/C349*C350)/(G349*K349/D349*D350))&lt;(4/6),((G349*J349/C349*C350)/(G349*K349/D349*D350))&gt;(6/4)),50%,((G349*J349/C349*C350)/((G349*K349/D349*D350)+(G349*J349/C349*C350)))),((G349*J349/C349*C350)/((G349*K349/D349*D350)+(G349*J349/C349*C350))))</f>
        <v>0.49642052925811803</v>
      </c>
      <c r="K350" s="18">
        <f t="shared" si="60"/>
        <v>0.50357947074188192</v>
      </c>
      <c r="L350" s="20">
        <f t="shared" si="61"/>
        <v>0.98578388933683647</v>
      </c>
      <c r="M350" s="51">
        <f>IF(AND((B350-$B$2)&gt;123,OR(((U349*R349/C349*C350)/(U349*S349/D349*D350))&lt;(4/6),((U349*R349/C349*C350)/(U349*S349/D349*D350))&gt;(6/4))),1,0)</f>
        <v>0</v>
      </c>
      <c r="N350" s="51">
        <f>IF(AND((B350-$B$2)&gt;123,OR(((U349*R349/C349*C350)/(U349*S349/D349*D350))&lt;(4/6),((U349*R349/C349*C350)/(U349*S349/D349*D350))&gt;(6/4))),COUNTIF($M$2:M350,1),0)</f>
        <v>0</v>
      </c>
      <c r="O350" s="51">
        <f>IF(OR((ROW(N350)-MATCH(MAX($N$2:N350),$N$2:N350,0))=1,(ROW(N350)-MATCH(MAX($N$2:N350),$N$2:N350,0))&gt;123),IF(OR(((U349*R349/C349*C350)/(U349*S349/D349*D350))&lt;(4/6),((U349*R349/C349*C350)/(U349*S349/D349*D350))&gt;(6/4)),1,0),0)</f>
        <v>0</v>
      </c>
      <c r="P350" s="47">
        <f>IF(O350=1,U349/2/C350,P349)</f>
        <v>4.3501846435871965</v>
      </c>
      <c r="Q350" s="47">
        <f>IF(O350=1,U349/2/D350,Q349)</f>
        <v>71.65890361877463</v>
      </c>
      <c r="R350" s="41">
        <f>P350*C350/U349</f>
        <v>0.49420089189517163</v>
      </c>
      <c r="S350" s="41">
        <f>Q350*D350/U349</f>
        <v>0.50132782371563611</v>
      </c>
      <c r="T350" s="41">
        <f t="shared" si="67"/>
        <v>0.98578388933683636</v>
      </c>
      <c r="U350" s="42">
        <f>P350*C350+Q350*D350</f>
        <v>21038.152977817903</v>
      </c>
      <c r="V350" s="25">
        <f>B350</f>
        <v>41444</v>
      </c>
      <c r="W350">
        <f>C350/C$2</f>
        <v>1.0443771035861615</v>
      </c>
      <c r="X350">
        <f>D350/D$2</f>
        <v>1.0594381941956288</v>
      </c>
      <c r="Y350">
        <f t="shared" si="68"/>
        <v>1.0519076488908952</v>
      </c>
      <c r="AA350" s="15">
        <f t="shared" si="69"/>
        <v>-7.4336070978957558E-3</v>
      </c>
      <c r="AB350" s="15">
        <f t="shared" si="70"/>
        <v>-1.5337164360238464E-3</v>
      </c>
      <c r="AC350" s="15">
        <f t="shared" si="71"/>
        <v>-4.4712843891921983E-3</v>
      </c>
    </row>
    <row r="351" spans="1:29" x14ac:dyDescent="0.4">
      <c r="A351" s="43">
        <f t="shared" si="62"/>
        <v>2013</v>
      </c>
      <c r="B351" s="53">
        <v>41445</v>
      </c>
      <c r="C351" s="45">
        <v>2321.4659999999999</v>
      </c>
      <c r="D351" s="45">
        <f>VLOOKUP(B351,'H11001.CSI  中证全债'!$A$2:$B$2792,2,0)</f>
        <v>147.12860000000001</v>
      </c>
      <c r="E351" s="14">
        <f t="shared" si="63"/>
        <v>0</v>
      </c>
      <c r="F351" s="14">
        <f>IF(AND((B351-$B$2)&gt;123,OR(((G350*J350/C350*C351)/(G350*K350/D350*D351))&lt;(4/6),((G350*J350/C350*C351)/(G350*K350/D350*D351))&gt;(6/4))),COUNTIF($E$2:E351,1),0)</f>
        <v>0</v>
      </c>
      <c r="G351" s="21">
        <f t="shared" si="64"/>
        <v>20641.879910775049</v>
      </c>
      <c r="H351" s="12">
        <f t="shared" si="65"/>
        <v>4.3501846435871965</v>
      </c>
      <c r="I351" s="12">
        <f t="shared" si="66"/>
        <v>71.65890361877463</v>
      </c>
      <c r="J351" s="15">
        <f>IF(OR((ROW(F351)-MATCH(MAX($F$2:F351),$F$2:F351,0))=1,(ROW(F351)-MATCH(MAX($F$2:F351),$F$2:F351,0))&gt;123),IF(OR(((G350*J350/C350*C351)/(G350*K350/D350*D351))&lt;(4/6),((G350*J350/C350*C351)/(G350*K350/D350*D351))&gt;(6/4)),50%,((G350*J350/C350*C351)/((G350*K350/D350*D351)+(G350*J350/C350*C351)))),((G350*J350/C350*C351)/((G350*K350/D350*D351)+(G350*J350/C350*C351))))</f>
        <v>0.48923866370030716</v>
      </c>
      <c r="K351" s="18">
        <f t="shared" si="60"/>
        <v>0.51076133629969278</v>
      </c>
      <c r="L351" s="20">
        <f t="shared" si="61"/>
        <v>0.95786158608772021</v>
      </c>
      <c r="M351" s="51">
        <f>IF(AND((B351-$B$2)&gt;123,OR(((U350*R350/C350*C351)/(U350*S350/D350*D351))&lt;(4/6),((U350*R350/C350*C351)/(U350*S350/D350*D351))&gt;(6/4))),1,0)</f>
        <v>0</v>
      </c>
      <c r="N351" s="51">
        <f>IF(AND((B351-$B$2)&gt;123,OR(((U350*R350/C350*C351)/(U350*S350/D350*D351))&lt;(4/6),((U350*R350/C350*C351)/(U350*S350/D350*D351))&gt;(6/4))),COUNTIF($M$2:M351,1),0)</f>
        <v>0</v>
      </c>
      <c r="O351" s="51">
        <f>IF(OR((ROW(N351)-MATCH(MAX($N$2:N351),$N$2:N351,0))=1,(ROW(N351)-MATCH(MAX($N$2:N351),$N$2:N351,0))&gt;123),IF(OR(((U350*R350/C350*C351)/(U350*S350/D350*D351))&lt;(4/6),((U350*R350/C350*C351)/(U350*S350/D350*D351))&gt;(6/4)),1,0),0)</f>
        <v>0</v>
      </c>
      <c r="P351" s="47">
        <f>IF(O351=1,U350/2/C351,P350)</f>
        <v>4.3501846435871965</v>
      </c>
      <c r="Q351" s="47">
        <f>IF(O351=1,U350/2/D351,Q350)</f>
        <v>71.65890361877463</v>
      </c>
      <c r="R351" s="41">
        <f>P351*C351/U350</f>
        <v>0.48002340103039087</v>
      </c>
      <c r="S351" s="41">
        <f>Q351*D351/U350</f>
        <v>0.50114067418758657</v>
      </c>
      <c r="T351" s="41">
        <f t="shared" si="67"/>
        <v>0.95786158608771976</v>
      </c>
      <c r="U351" s="42">
        <f>P351*C351+Q351*D351</f>
        <v>20641.879910775038</v>
      </c>
      <c r="V351" s="25">
        <f>B351</f>
        <v>41445</v>
      </c>
      <c r="W351">
        <f>C351/C$2</f>
        <v>1.0098805743809796</v>
      </c>
      <c r="X351">
        <f>D351/D$2</f>
        <v>1.0543074166965245</v>
      </c>
      <c r="Y351">
        <f t="shared" si="68"/>
        <v>1.0320939955387518</v>
      </c>
      <c r="AA351" s="15">
        <f t="shared" si="69"/>
        <v>-3.3030721457535273E-2</v>
      </c>
      <c r="AB351" s="15">
        <f t="shared" si="70"/>
        <v>-4.8429229068901458E-3</v>
      </c>
      <c r="AC351" s="15">
        <f t="shared" si="71"/>
        <v>-1.8835924782022784E-2</v>
      </c>
    </row>
    <row r="352" spans="1:29" x14ac:dyDescent="0.4">
      <c r="A352" s="43">
        <f t="shared" si="62"/>
        <v>2013</v>
      </c>
      <c r="B352" s="53">
        <v>41446</v>
      </c>
      <c r="C352" s="45">
        <v>2317.3939999999998</v>
      </c>
      <c r="D352" s="45">
        <f>VLOOKUP(B352,'H11001.CSI  中证全债'!$A$2:$B$2792,2,0)</f>
        <v>146.9273</v>
      </c>
      <c r="E352" s="14">
        <f t="shared" si="63"/>
        <v>0</v>
      </c>
      <c r="F352" s="14">
        <f>IF(AND((B352-$B$2)&gt;123,OR(((G351*J351/C351*C352)/(G351*K351/D351*D352))&lt;(4/6),((G351*J351/C351*C352)/(G351*K351/D351*D352))&gt;(6/4))),COUNTIF($E$2:E352,1),0)</f>
        <v>0</v>
      </c>
      <c r="G352" s="21">
        <f t="shared" si="64"/>
        <v>20609.741021607901</v>
      </c>
      <c r="H352" s="12">
        <f t="shared" si="65"/>
        <v>4.3501846435871965</v>
      </c>
      <c r="I352" s="12">
        <f t="shared" si="66"/>
        <v>71.65890361877463</v>
      </c>
      <c r="J352" s="15">
        <f>IF(OR((ROW(F352)-MATCH(MAX($F$2:F352),$F$2:F352,0))=1,(ROW(F352)-MATCH(MAX($F$2:F352),$F$2:F352,0))&gt;123),IF(OR(((G351*J351/C351*C352)/(G351*K351/D351*D352))&lt;(4/6),((G351*J351/C351*C352)/(G351*K351/D351*D352))&gt;(6/4)),50%,((G351*J351/C351*C352)/((G351*K351/D351*D352)+(G351*J351/C351*C352)))),((G351*J351/C351*C352)/((G351*K351/D351*D352)+(G351*J351/C351*C352))))</f>
        <v>0.48914208972212603</v>
      </c>
      <c r="K352" s="18">
        <f t="shared" si="60"/>
        <v>0.51085791027787397</v>
      </c>
      <c r="L352" s="20">
        <f t="shared" si="61"/>
        <v>0.95749146657250361</v>
      </c>
      <c r="M352" s="51">
        <f>IF(AND((B352-$B$2)&gt;123,OR(((U351*R351/C351*C352)/(U351*S351/D351*D352))&lt;(4/6),((U351*R351/C351*C352)/(U351*S351/D351*D352))&gt;(6/4))),1,0)</f>
        <v>0</v>
      </c>
      <c r="N352" s="51">
        <f>IF(AND((B352-$B$2)&gt;123,OR(((U351*R351/C351*C352)/(U351*S351/D351*D352))&lt;(4/6),((U351*R351/C351*C352)/(U351*S351/D351*D352))&gt;(6/4))),COUNTIF($M$2:M352,1),0)</f>
        <v>0</v>
      </c>
      <c r="O352" s="51">
        <f>IF(OR((ROW(N352)-MATCH(MAX($N$2:N352),$N$2:N352,0))=1,(ROW(N352)-MATCH(MAX($N$2:N352),$N$2:N352,0))&gt;123),IF(OR(((U351*R351/C351*C352)/(U351*S351/D351*D352))&lt;(4/6),((U351*R351/C351*C352)/(U351*S351/D351*D352))&gt;(6/4)),1,0),0)</f>
        <v>0</v>
      </c>
      <c r="P352" s="47">
        <f>IF(O352=1,U351/2/C352,P351)</f>
        <v>4.3501846435871965</v>
      </c>
      <c r="Q352" s="47">
        <f>IF(O352=1,U351/2/D352,Q351)</f>
        <v>71.65890361877463</v>
      </c>
      <c r="R352" s="41">
        <f>P352*C352/U351</f>
        <v>0.48838050775979891</v>
      </c>
      <c r="S352" s="41">
        <f>Q352*D352/U351</f>
        <v>0.51006251732773833</v>
      </c>
      <c r="T352" s="41">
        <f t="shared" si="67"/>
        <v>0.95749146657250306</v>
      </c>
      <c r="U352" s="42">
        <f>P352*C352+Q352*D352</f>
        <v>20609.741021607893</v>
      </c>
      <c r="V352" s="25">
        <f>B352</f>
        <v>41446</v>
      </c>
      <c r="W352">
        <f>C352/C$2</f>
        <v>1.0081091791941108</v>
      </c>
      <c r="X352">
        <f>D352/D$2</f>
        <v>1.0528649229666784</v>
      </c>
      <c r="Y352">
        <f t="shared" si="68"/>
        <v>1.0304870510803947</v>
      </c>
      <c r="AA352" s="15">
        <f t="shared" si="69"/>
        <v>-1.7540640267831309E-3</v>
      </c>
      <c r="AB352" s="15">
        <f t="shared" si="70"/>
        <v>-1.3681908208195148E-3</v>
      </c>
      <c r="AC352" s="15">
        <f t="shared" si="71"/>
        <v>-1.5569749124625387E-3</v>
      </c>
    </row>
    <row r="353" spans="1:29" x14ac:dyDescent="0.4">
      <c r="A353" s="43">
        <f t="shared" si="62"/>
        <v>2013</v>
      </c>
      <c r="B353" s="53">
        <v>41449</v>
      </c>
      <c r="C353" s="45">
        <v>2171.21</v>
      </c>
      <c r="D353" s="45">
        <f>VLOOKUP(B353,'H11001.CSI  中证全债'!$A$2:$B$2792,2,0)</f>
        <v>146.87190000000001</v>
      </c>
      <c r="E353" s="14">
        <f t="shared" si="63"/>
        <v>0</v>
      </c>
      <c r="F353" s="14">
        <f>IF(AND((B353-$B$2)&gt;123,OR(((G352*J352/C352*C353)/(G352*K352/D352*D353))&lt;(4/6),((G352*J352/C352*C353)/(G352*K352/D352*D353))&gt;(6/4))),COUNTIF($E$2:E353,1),0)</f>
        <v>0</v>
      </c>
      <c r="G353" s="21">
        <f t="shared" si="64"/>
        <v>19969.843726409272</v>
      </c>
      <c r="H353" s="12">
        <f t="shared" si="65"/>
        <v>4.3501846435871965</v>
      </c>
      <c r="I353" s="12">
        <f t="shared" si="66"/>
        <v>71.65890361877463</v>
      </c>
      <c r="J353" s="15">
        <f>IF(OR((ROW(F353)-MATCH(MAX($F$2:F353),$F$2:F353,0))=1,(ROW(F353)-MATCH(MAX($F$2:F353),$F$2:F353,0))&gt;123),IF(OR(((G352*J352/C352*C353)/(G352*K352/D352*D353))&lt;(4/6),((G352*J352/C352*C353)/(G352*K352/D352*D353))&gt;(6/4)),50%,((G352*J352/C352*C353)/((G352*K352/D352*D353)+(G352*J352/C352*C353)))),((G352*J352/C352*C353)/((G352*K352/D352*D353)+(G352*J352/C352*C353))))</f>
        <v>0.47297137270594325</v>
      </c>
      <c r="K353" s="18">
        <f t="shared" si="60"/>
        <v>0.52702862729405675</v>
      </c>
      <c r="L353" s="20">
        <f t="shared" si="61"/>
        <v>0.89743013607123823</v>
      </c>
      <c r="M353" s="51">
        <f>IF(AND((B353-$B$2)&gt;123,OR(((U352*R352/C352*C353)/(U352*S352/D352*D353))&lt;(4/6),((U352*R352/C352*C353)/(U352*S352/D352*D353))&gt;(6/4))),1,0)</f>
        <v>0</v>
      </c>
      <c r="N353" s="51">
        <f>IF(AND((B353-$B$2)&gt;123,OR(((U352*R352/C352*C353)/(U352*S352/D352*D353))&lt;(4/6),((U352*R352/C352*C353)/(U352*S352/D352*D353))&gt;(6/4))),COUNTIF($M$2:M353,1),0)</f>
        <v>0</v>
      </c>
      <c r="O353" s="51">
        <f>IF(OR((ROW(N353)-MATCH(MAX($N$2:N353),$N$2:N353,0))=1,(ROW(N353)-MATCH(MAX($N$2:N353),$N$2:N353,0))&gt;123),IF(OR(((U352*R352/C352*C353)/(U352*S352/D352*D353))&lt;(4/6),((U352*R352/C352*C353)/(U352*S352/D352*D353))&gt;(6/4)),1,0),0)</f>
        <v>0</v>
      </c>
      <c r="P353" s="47">
        <f>IF(O353=1,U352/2/C353,P352)</f>
        <v>4.3501846435871965</v>
      </c>
      <c r="Q353" s="47">
        <f>IF(O353=1,U352/2/D353,Q352)</f>
        <v>71.65890361877463</v>
      </c>
      <c r="R353" s="41">
        <f>P353*C353/U352</f>
        <v>0.45828641854841135</v>
      </c>
      <c r="S353" s="41">
        <f>Q353*D353/U352</f>
        <v>0.51066528761190677</v>
      </c>
      <c r="T353" s="41">
        <f t="shared" si="67"/>
        <v>0.89743013607123789</v>
      </c>
      <c r="U353" s="42">
        <f>P353*C353+Q353*D353</f>
        <v>19969.843726409264</v>
      </c>
      <c r="V353" s="25">
        <f>B353</f>
        <v>41449</v>
      </c>
      <c r="W353">
        <f>C353/C$2</f>
        <v>0.94451644000029578</v>
      </c>
      <c r="X353">
        <f>D353/D$2</f>
        <v>1.0524679326406305</v>
      </c>
      <c r="Y353">
        <f t="shared" si="68"/>
        <v>0.99849218632046322</v>
      </c>
      <c r="AA353" s="15">
        <f t="shared" si="69"/>
        <v>-6.3081202419614346E-2</v>
      </c>
      <c r="AB353" s="15">
        <f t="shared" si="70"/>
        <v>-3.770572248995574E-4</v>
      </c>
      <c r="AC353" s="15">
        <f t="shared" si="71"/>
        <v>-3.1048293839681995E-2</v>
      </c>
    </row>
    <row r="354" spans="1:29" x14ac:dyDescent="0.4">
      <c r="A354" s="43">
        <f t="shared" si="62"/>
        <v>2013</v>
      </c>
      <c r="B354" s="53">
        <v>41450</v>
      </c>
      <c r="C354" s="45">
        <v>2165.4209999999998</v>
      </c>
      <c r="D354" s="45">
        <f>VLOOKUP(B354,'H11001.CSI  中证全债'!$A$2:$B$2792,2,0)</f>
        <v>146.9648</v>
      </c>
      <c r="E354" s="14">
        <f t="shared" si="63"/>
        <v>0</v>
      </c>
      <c r="F354" s="14">
        <f>IF(AND((B354-$B$2)&gt;123,OR(((G353*J353/C353*C354)/(G353*K353/D353*D354))&lt;(4/6),((G353*J353/C353*C354)/(G353*K353/D353*D354))&gt;(6/4))),COUNTIF($E$2:E354,1),0)</f>
        <v>0</v>
      </c>
      <c r="G354" s="21">
        <f t="shared" si="64"/>
        <v>19951.317619653724</v>
      </c>
      <c r="H354" s="12">
        <f t="shared" si="65"/>
        <v>4.3501846435871965</v>
      </c>
      <c r="I354" s="12">
        <f t="shared" si="66"/>
        <v>71.65890361877463</v>
      </c>
      <c r="J354" s="15">
        <f>IF(OR((ROW(F354)-MATCH(MAX($F$2:F354),$F$2:F354,0))=1,(ROW(F354)-MATCH(MAX($F$2:F354),$F$2:F354,0))&gt;123),IF(OR(((G353*J353/C353*C354)/(G353*K353/D353*D354))&lt;(4/6),((G353*J353/C353*C354)/(G353*K353/D353*D354))&gt;(6/4)),50%,((G353*J353/C353*C354)/((G353*K353/D353*D354)+(G353*J353/C353*C354)))),((G353*J353/C353*C354)/((G353*K353/D353*D354)+(G353*J353/C353*C354))))</f>
        <v>0.47214832427016057</v>
      </c>
      <c r="K354" s="18">
        <f t="shared" si="60"/>
        <v>0.52785167572983949</v>
      </c>
      <c r="L354" s="20">
        <f t="shared" si="61"/>
        <v>0.8944715835510797</v>
      </c>
      <c r="M354" s="51">
        <f>IF(AND((B354-$B$2)&gt;123,OR(((U353*R353/C353*C354)/(U353*S353/D353*D354))&lt;(4/6),((U353*R353/C353*C354)/(U353*S353/D353*D354))&gt;(6/4))),1,0)</f>
        <v>0</v>
      </c>
      <c r="N354" s="51">
        <f>IF(AND((B354-$B$2)&gt;123,OR(((U353*R353/C353*C354)/(U353*S353/D353*D354))&lt;(4/6),((U353*R353/C353*C354)/(U353*S353/D353*D354))&gt;(6/4))),COUNTIF($M$2:M354,1),0)</f>
        <v>0</v>
      </c>
      <c r="O354" s="51">
        <f>IF(OR((ROW(N354)-MATCH(MAX($N$2:N354),$N$2:N354,0))=1,(ROW(N354)-MATCH(MAX($N$2:N354),$N$2:N354,0))&gt;123),IF(OR(((U353*R353/C353*C354)/(U353*S353/D353*D354))&lt;(4/6),((U353*R353/C353*C354)/(U353*S353/D353*D354))&gt;(6/4)),1,0),0)</f>
        <v>0</v>
      </c>
      <c r="P354" s="47">
        <f>IF(O354=1,U353/2/C354,P353)</f>
        <v>4.3501846435871965</v>
      </c>
      <c r="Q354" s="47">
        <f>IF(O354=1,U353/2/D354,Q353)</f>
        <v>71.65890361877463</v>
      </c>
      <c r="R354" s="41">
        <f>P354*C354/U353</f>
        <v>0.47171031031373106</v>
      </c>
      <c r="S354" s="41">
        <f>Q354*D354/U353</f>
        <v>0.52736198554349467</v>
      </c>
      <c r="T354" s="41">
        <f t="shared" si="67"/>
        <v>0.89447158355107925</v>
      </c>
      <c r="U354" s="42">
        <f>P354*C354+Q354*D354</f>
        <v>19951.317619653717</v>
      </c>
      <c r="V354" s="25">
        <f>B354</f>
        <v>41450</v>
      </c>
      <c r="W354">
        <f>C354/C$2</f>
        <v>0.94199811811012302</v>
      </c>
      <c r="X354">
        <f>D354/D$2</f>
        <v>1.053133643855249</v>
      </c>
      <c r="Y354">
        <f t="shared" si="68"/>
        <v>0.99756588098268584</v>
      </c>
      <c r="AA354" s="15">
        <f t="shared" si="69"/>
        <v>-2.6662552217429081E-3</v>
      </c>
      <c r="AB354" s="15">
        <f t="shared" si="70"/>
        <v>6.3252398859137138E-4</v>
      </c>
      <c r="AC354" s="15">
        <f t="shared" si="71"/>
        <v>-9.2770414277443258E-4</v>
      </c>
    </row>
    <row r="355" spans="1:29" x14ac:dyDescent="0.4">
      <c r="A355" s="43">
        <f t="shared" si="62"/>
        <v>2013</v>
      </c>
      <c r="B355" s="53">
        <v>41451</v>
      </c>
      <c r="C355" s="45">
        <v>2168.297</v>
      </c>
      <c r="D355" s="45">
        <f>VLOOKUP(B355,'H11001.CSI  中证全债'!$A$2:$B$2792,2,0)</f>
        <v>147.30260000000001</v>
      </c>
      <c r="E355" s="14">
        <f t="shared" si="63"/>
        <v>0</v>
      </c>
      <c r="F355" s="14">
        <f>IF(AND((B355-$B$2)&gt;123,OR(((G354*J354/C354*C355)/(G354*K354/D354*D355))&lt;(4/6),((G354*J354/C354*C355)/(G354*K354/D354*D355))&gt;(6/4))),COUNTIF($E$2:E355,1),0)</f>
        <v>0</v>
      </c>
      <c r="G355" s="21">
        <f t="shared" si="64"/>
        <v>19988.03512833111</v>
      </c>
      <c r="H355" s="12">
        <f t="shared" si="65"/>
        <v>4.3501846435871965</v>
      </c>
      <c r="I355" s="12">
        <f t="shared" si="66"/>
        <v>71.65890361877463</v>
      </c>
      <c r="J355" s="15">
        <f>IF(OR((ROW(F355)-MATCH(MAX($F$2:F355),$F$2:F355,0))=1,(ROW(F355)-MATCH(MAX($F$2:F355),$F$2:F355,0))&gt;123),IF(OR(((G354*J354/C354*C355)/(G354*K354/D354*D355))&lt;(4/6),((G354*J354/C354*C355)/(G354*K354/D354*D355))&gt;(6/4)),50%,((G354*J354/C354*C355)/((G354*K354/D354*D355)+(G354*J354/C354*C355)))),((G354*J354/C354*C355)/((G354*K354/D354*D355)+(G354*J354/C354*C355))))</f>
        <v>0.47190693090020369</v>
      </c>
      <c r="K355" s="18">
        <f t="shared" si="60"/>
        <v>0.52809306909979625</v>
      </c>
      <c r="L355" s="20">
        <f t="shared" si="61"/>
        <v>0.89360561331477195</v>
      </c>
      <c r="M355" s="51">
        <f>IF(AND((B355-$B$2)&gt;123,OR(((U354*R354/C354*C355)/(U354*S354/D354*D355))&lt;(4/6),((U354*R354/C354*C355)/(U354*S354/D354*D355))&gt;(6/4))),1,0)</f>
        <v>0</v>
      </c>
      <c r="N355" s="51">
        <f>IF(AND((B355-$B$2)&gt;123,OR(((U354*R354/C354*C355)/(U354*S354/D354*D355))&lt;(4/6),((U354*R354/C354*C355)/(U354*S354/D354*D355))&gt;(6/4))),COUNTIF($M$2:M355,1),0)</f>
        <v>0</v>
      </c>
      <c r="O355" s="51">
        <f>IF(OR((ROW(N355)-MATCH(MAX($N$2:N355),$N$2:N355,0))=1,(ROW(N355)-MATCH(MAX($N$2:N355),$N$2:N355,0))&gt;123),IF(OR(((U354*R354/C354*C355)/(U354*S354/D354*D355))&lt;(4/6),((U354*R354/C354*C355)/(U354*S354/D354*D355))&gt;(6/4)),1,0),0)</f>
        <v>0</v>
      </c>
      <c r="P355" s="47">
        <f>IF(O355=1,U354/2/C355,P354)</f>
        <v>4.3501846435871965</v>
      </c>
      <c r="Q355" s="47">
        <f>IF(O355=1,U354/2/D355,Q354)</f>
        <v>71.65890361877463</v>
      </c>
      <c r="R355" s="41">
        <f>P355*C355/U354</f>
        <v>0.47277540721643335</v>
      </c>
      <c r="S355" s="41">
        <f>Q355*D355/U354</f>
        <v>0.52906494786072777</v>
      </c>
      <c r="T355" s="41">
        <f t="shared" si="67"/>
        <v>0.89360561331477173</v>
      </c>
      <c r="U355" s="42">
        <f>P355*C355+Q355*D355</f>
        <v>19988.035128331103</v>
      </c>
      <c r="V355" s="25">
        <f>B355</f>
        <v>41451</v>
      </c>
      <c r="W355">
        <f>C355/C$2</f>
        <v>0.94324923121361881</v>
      </c>
      <c r="X355">
        <f>D355/D$2</f>
        <v>1.0555542816194912</v>
      </c>
      <c r="Y355">
        <f t="shared" si="68"/>
        <v>0.99940175641655515</v>
      </c>
      <c r="AA355" s="15">
        <f t="shared" si="69"/>
        <v>1.3281481984335208E-3</v>
      </c>
      <c r="AB355" s="15">
        <f t="shared" si="70"/>
        <v>2.2985095750818196E-3</v>
      </c>
      <c r="AC355" s="15">
        <f t="shared" si="71"/>
        <v>1.8403550771612931E-3</v>
      </c>
    </row>
    <row r="356" spans="1:29" x14ac:dyDescent="0.4">
      <c r="A356" s="43">
        <f t="shared" si="62"/>
        <v>2013</v>
      </c>
      <c r="B356" s="53">
        <v>41452</v>
      </c>
      <c r="C356" s="45">
        <v>2160.7350000000001</v>
      </c>
      <c r="D356" s="45">
        <f>VLOOKUP(B356,'H11001.CSI  中证全债'!$A$2:$B$2792,2,0)</f>
        <v>147.6952</v>
      </c>
      <c r="E356" s="14">
        <f t="shared" si="63"/>
        <v>0</v>
      </c>
      <c r="F356" s="14">
        <f>IF(AND((B356-$B$2)&gt;123,OR(((G355*J355/C355*C356)/(G355*K355/D355*D356))&lt;(4/6),((G355*J355/C355*C356)/(G355*K355/D355*D356))&gt;(6/4))),COUNTIF($E$2:E356,1),0)</f>
        <v>0</v>
      </c>
      <c r="G356" s="21">
        <f t="shared" si="64"/>
        <v>19983.272317617033</v>
      </c>
      <c r="H356" s="12">
        <f t="shared" si="65"/>
        <v>4.3501846435871965</v>
      </c>
      <c r="I356" s="12">
        <f t="shared" si="66"/>
        <v>71.65890361877463</v>
      </c>
      <c r="J356" s="15">
        <f>IF(OR((ROW(F356)-MATCH(MAX($F$2:F356),$F$2:F356,0))=1,(ROW(F356)-MATCH(MAX($F$2:F356),$F$2:F356,0))&gt;123),IF(OR(((G355*J355/C355*C356)/(G355*K355/D355*D356))&lt;(4/6),((G355*J355/C355*C356)/(G355*K355/D355*D356))&gt;(6/4)),50%,((G355*J355/C355*C356)/((G355*K355/D355*D356)+(G355*J355/C355*C356)))),((G355*J355/C355*C356)/((G355*K355/D355*D356)+(G355*J355/C355*C356))))</f>
        <v>0.47037322348726673</v>
      </c>
      <c r="K356" s="18">
        <f t="shared" si="60"/>
        <v>0.52962677651273327</v>
      </c>
      <c r="L356" s="20">
        <f t="shared" si="61"/>
        <v>0.88812205943284295</v>
      </c>
      <c r="M356" s="51">
        <f>IF(AND((B356-$B$2)&gt;123,OR(((U355*R355/C355*C356)/(U355*S355/D355*D356))&lt;(4/6),((U355*R355/C355*C356)/(U355*S355/D355*D356))&gt;(6/4))),1,0)</f>
        <v>0</v>
      </c>
      <c r="N356" s="51">
        <f>IF(AND((B356-$B$2)&gt;123,OR(((U355*R355/C355*C356)/(U355*S355/D355*D356))&lt;(4/6),((U355*R355/C355*C356)/(U355*S355/D355*D356))&gt;(6/4))),COUNTIF($M$2:M356,1),0)</f>
        <v>0</v>
      </c>
      <c r="O356" s="51">
        <f>IF(OR((ROW(N356)-MATCH(MAX($N$2:N356),$N$2:N356,0))=1,(ROW(N356)-MATCH(MAX($N$2:N356),$N$2:N356,0))&gt;123),IF(OR(((U355*R355/C355*C356)/(U355*S355/D355*D356))&lt;(4/6),((U355*R355/C355*C356)/(U355*S355/D355*D356))&gt;(6/4)),1,0),0)</f>
        <v>0</v>
      </c>
      <c r="P356" s="47">
        <f>IF(O356=1,U355/2/C356,P355)</f>
        <v>4.3501846435871965</v>
      </c>
      <c r="Q356" s="47">
        <f>IF(O356=1,U355/2/D356,Q355)</f>
        <v>71.65890361877463</v>
      </c>
      <c r="R356" s="41">
        <f>P356*C356/U355</f>
        <v>0.47026114150351706</v>
      </c>
      <c r="S356" s="41">
        <f>Q356*D356/U355</f>
        <v>0.52950057540945117</v>
      </c>
      <c r="T356" s="41">
        <f t="shared" si="67"/>
        <v>0.88812205943284284</v>
      </c>
      <c r="U356" s="42">
        <f>P356*C356+Q356*D356</f>
        <v>19983.272317617026</v>
      </c>
      <c r="V356" s="25">
        <f>B356</f>
        <v>41452</v>
      </c>
      <c r="W356">
        <f>C356/C$2</f>
        <v>0.93995962158613822</v>
      </c>
      <c r="X356">
        <f>D356/D$2</f>
        <v>1.0583676101755641</v>
      </c>
      <c r="Y356">
        <f t="shared" si="68"/>
        <v>0.99916361588085123</v>
      </c>
      <c r="AA356" s="15">
        <f t="shared" si="69"/>
        <v>-3.4875296142548029E-3</v>
      </c>
      <c r="AB356" s="15">
        <f t="shared" si="70"/>
        <v>2.6652618487383872E-3</v>
      </c>
      <c r="AC356" s="15">
        <f t="shared" si="71"/>
        <v>-2.3828308703177647E-4</v>
      </c>
    </row>
    <row r="357" spans="1:29" x14ac:dyDescent="0.4">
      <c r="A357" s="43">
        <f t="shared" si="62"/>
        <v>2013</v>
      </c>
      <c r="B357" s="53">
        <v>41453</v>
      </c>
      <c r="C357" s="45">
        <v>2200.6390000000001</v>
      </c>
      <c r="D357" s="45">
        <f>VLOOKUP(B357,'H11001.CSI  中证全债'!$A$2:$B$2792,2,0)</f>
        <v>147.90190000000001</v>
      </c>
      <c r="E357" s="14">
        <f t="shared" si="63"/>
        <v>0</v>
      </c>
      <c r="F357" s="14">
        <f>IF(AND((B357-$B$2)&gt;123,OR(((G356*J356/C356*C357)/(G356*K356/D356*D357))&lt;(4/6),((G356*J356/C356*C357)/(G356*K356/D356*D357))&gt;(6/4))),COUNTIF($E$2:E357,1),0)</f>
        <v>0</v>
      </c>
      <c r="G357" s="21">
        <f t="shared" si="64"/>
        <v>20171.67398101274</v>
      </c>
      <c r="H357" s="12">
        <f t="shared" si="65"/>
        <v>4.3501846435871965</v>
      </c>
      <c r="I357" s="12">
        <f t="shared" si="66"/>
        <v>71.65890361877463</v>
      </c>
      <c r="J357" s="15">
        <f>IF(OR((ROW(F357)-MATCH(MAX($F$2:F357),$F$2:F357,0))=1,(ROW(F357)-MATCH(MAX($F$2:F357),$F$2:F357,0))&gt;123),IF(OR(((G356*J356/C356*C357)/(G356*K356/D356*D357))&lt;(4/6),((G356*J356/C356*C357)/(G356*K356/D356*D357))&gt;(6/4)),50%,((G356*J356/C356*C357)/((G356*K356/D356*D357)+(G356*J356/C356*C357)))),((G356*J356/C356*C357)/((G356*K356/D356*D357)+(G356*J356/C356*C357))))</f>
        <v>0.47458559923634358</v>
      </c>
      <c r="K357" s="18">
        <f t="shared" si="60"/>
        <v>0.52541440076365642</v>
      </c>
      <c r="L357" s="20">
        <f t="shared" si="61"/>
        <v>0.90325959575254045</v>
      </c>
      <c r="M357" s="51">
        <f>IF(AND((B357-$B$2)&gt;123,OR(((U356*R356/C356*C357)/(U356*S356/D356*D357))&lt;(4/6),((U356*R356/C356*C357)/(U356*S356/D356*D357))&gt;(6/4))),1,0)</f>
        <v>0</v>
      </c>
      <c r="N357" s="51">
        <f>IF(AND((B357-$B$2)&gt;123,OR(((U356*R356/C356*C357)/(U356*S356/D356*D357))&lt;(4/6),((U356*R356/C356*C357)/(U356*S356/D356*D357))&gt;(6/4))),COUNTIF($M$2:M357,1),0)</f>
        <v>0</v>
      </c>
      <c r="O357" s="51">
        <f>IF(OR((ROW(N357)-MATCH(MAX($N$2:N357),$N$2:N357,0))=1,(ROW(N357)-MATCH(MAX($N$2:N357),$N$2:N357,0))&gt;123),IF(OR(((U356*R356/C356*C357)/(U356*S356/D356*D357))&lt;(4/6),((U356*R356/C356*C357)/(U356*S356/D356*D357))&gt;(6/4)),1,0),0)</f>
        <v>0</v>
      </c>
      <c r="P357" s="47">
        <f>IF(O357=1,U356/2/C357,P356)</f>
        <v>4.3501846435871965</v>
      </c>
      <c r="Q357" s="47">
        <f>IF(O357=1,U356/2/D357,Q356)</f>
        <v>71.65890361877463</v>
      </c>
      <c r="R357" s="41">
        <f>P357*C357/U356</f>
        <v>0.47905997735113043</v>
      </c>
      <c r="S357" s="41">
        <f>Q357*D357/U356</f>
        <v>0.53036799122184497</v>
      </c>
      <c r="T357" s="41">
        <f t="shared" si="67"/>
        <v>0.90325959575254011</v>
      </c>
      <c r="U357" s="42">
        <f>P357*C357+Q357*D357</f>
        <v>20171.673981012729</v>
      </c>
      <c r="V357" s="25">
        <f>B357</f>
        <v>41453</v>
      </c>
      <c r="W357">
        <f>C357/C$2</f>
        <v>0.95731859838790856</v>
      </c>
      <c r="X357">
        <f>D357/D$2</f>
        <v>1.0598487997133643</v>
      </c>
      <c r="Y357">
        <f t="shared" si="68"/>
        <v>1.0085836990506365</v>
      </c>
      <c r="AA357" s="15">
        <f t="shared" si="69"/>
        <v>1.8467789895567854E-2</v>
      </c>
      <c r="AB357" s="15">
        <f t="shared" si="70"/>
        <v>1.3995038430498763E-3</v>
      </c>
      <c r="AC357" s="15">
        <f t="shared" si="71"/>
        <v>9.4279685729754537E-3</v>
      </c>
    </row>
    <row r="358" spans="1:29" x14ac:dyDescent="0.4">
      <c r="A358" s="43">
        <f t="shared" si="62"/>
        <v>2013</v>
      </c>
      <c r="B358" s="53">
        <v>41456</v>
      </c>
      <c r="C358" s="45">
        <v>2213.317</v>
      </c>
      <c r="D358" s="45">
        <f>VLOOKUP(B358,'H11001.CSI  中证全债'!$A$2:$B$2792,2,0)</f>
        <v>148.07560000000001</v>
      </c>
      <c r="E358" s="14">
        <f t="shared" si="63"/>
        <v>0</v>
      </c>
      <c r="F358" s="14">
        <f>IF(AND((B358-$B$2)&gt;123,OR(((G357*J357/C357*C358)/(G357*K357/D357*D358))&lt;(4/6),((G357*J357/C357*C358)/(G357*K357/D357*D358))&gt;(6/4))),COUNTIF($E$2:E358,1),0)</f>
        <v>0</v>
      </c>
      <c r="G358" s="21">
        <f t="shared" si="64"/>
        <v>20239.27277348272</v>
      </c>
      <c r="H358" s="12">
        <f t="shared" si="65"/>
        <v>4.3501846435871965</v>
      </c>
      <c r="I358" s="12">
        <f t="shared" si="66"/>
        <v>71.65890361877463</v>
      </c>
      <c r="J358" s="15">
        <f>IF(OR((ROW(F358)-MATCH(MAX($F$2:F358),$F$2:F358,0))=1,(ROW(F358)-MATCH(MAX($F$2:F358),$F$2:F358,0))&gt;123),IF(OR(((G357*J357/C357*C358)/(G357*K357/D357*D358))&lt;(4/6),((G357*J357/C357*C358)/(G357*K357/D357*D358))&gt;(6/4)),50%,((G357*J357/C357*C358)/((G357*K357/D357*D358)+(G357*J357/C357*C358)))),((G357*J357/C357*C358)/((G357*K357/D357*D358)+(G357*J357/C357*C358))))</f>
        <v>0.47572547356570216</v>
      </c>
      <c r="K358" s="18">
        <f t="shared" si="60"/>
        <v>0.52427452643429784</v>
      </c>
      <c r="L358" s="20">
        <f t="shared" si="61"/>
        <v>0.90739765061867861</v>
      </c>
      <c r="M358" s="51">
        <f>IF(AND((B358-$B$2)&gt;123,OR(((U357*R357/C357*C358)/(U357*S357/D357*D358))&lt;(4/6),((U357*R357/C357*C358)/(U357*S357/D357*D358))&gt;(6/4))),1,0)</f>
        <v>0</v>
      </c>
      <c r="N358" s="51">
        <f>IF(AND((B358-$B$2)&gt;123,OR(((U357*R357/C357*C358)/(U357*S357/D357*D358))&lt;(4/6),((U357*R357/C357*C358)/(U357*S357/D357*D358))&gt;(6/4))),COUNTIF($M$2:M358,1),0)</f>
        <v>0</v>
      </c>
      <c r="O358" s="51">
        <f>IF(OR((ROW(N358)-MATCH(MAX($N$2:N358),$N$2:N358,0))=1,(ROW(N358)-MATCH(MAX($N$2:N358),$N$2:N358,0))&gt;123),IF(OR(((U357*R357/C357*C358)/(U357*S357/D357*D358))&lt;(4/6),((U357*R357/C357*C358)/(U357*S357/D357*D358))&gt;(6/4)),1,0),0)</f>
        <v>0</v>
      </c>
      <c r="P358" s="47">
        <f>IF(O358=1,U357/2/C358,P357)</f>
        <v>4.3501846435871965</v>
      </c>
      <c r="Q358" s="47">
        <f>IF(O358=1,U357/2/D358,Q357)</f>
        <v>71.65890361877463</v>
      </c>
      <c r="R358" s="41">
        <f>P358*C358/U357</f>
        <v>0.47731971247668797</v>
      </c>
      <c r="S358" s="41">
        <f>Q358*D358/U357</f>
        <v>0.52603146167641457</v>
      </c>
      <c r="T358" s="41">
        <f t="shared" si="67"/>
        <v>0.9073976506186785</v>
      </c>
      <c r="U358" s="42">
        <f>P358*C358+Q358*D358</f>
        <v>20239.272773482709</v>
      </c>
      <c r="V358" s="25">
        <f>B358</f>
        <v>41456</v>
      </c>
      <c r="W358">
        <f>C358/C$2</f>
        <v>0.96283376247904839</v>
      </c>
      <c r="X358">
        <f>D358/D$2</f>
        <v>1.0610935148692224</v>
      </c>
      <c r="Y358">
        <f t="shared" si="68"/>
        <v>1.0119636386741355</v>
      </c>
      <c r="AA358" s="15">
        <f t="shared" si="69"/>
        <v>5.7610539484214129E-3</v>
      </c>
      <c r="AB358" s="15">
        <f t="shared" si="70"/>
        <v>1.1744271033704567E-3</v>
      </c>
      <c r="AC358" s="15">
        <f t="shared" si="71"/>
        <v>3.3511741531024875E-3</v>
      </c>
    </row>
    <row r="359" spans="1:29" x14ac:dyDescent="0.4">
      <c r="A359" s="43">
        <f t="shared" si="62"/>
        <v>2013</v>
      </c>
      <c r="B359" s="53">
        <v>41457</v>
      </c>
      <c r="C359" s="45">
        <v>2221.9839999999999</v>
      </c>
      <c r="D359" s="45">
        <f>VLOOKUP(B359,'H11001.CSI  中证全债'!$A$2:$B$2792,2,0)</f>
        <v>148.0976</v>
      </c>
      <c r="E359" s="14">
        <f t="shared" si="63"/>
        <v>0</v>
      </c>
      <c r="F359" s="14">
        <f>IF(AND((B359-$B$2)&gt;123,OR(((G358*J358/C358*C359)/(G358*K358/D358*D359))&lt;(4/6),((G358*J358/C358*C359)/(G358*K358/D358*D359))&gt;(6/4))),COUNTIF($E$2:E359,1),0)</f>
        <v>0</v>
      </c>
      <c r="G359" s="21">
        <f t="shared" si="64"/>
        <v>20278.552319668303</v>
      </c>
      <c r="H359" s="12">
        <f t="shared" si="65"/>
        <v>4.3501846435871965</v>
      </c>
      <c r="I359" s="12">
        <f t="shared" si="66"/>
        <v>71.65890361877463</v>
      </c>
      <c r="J359" s="15">
        <f>IF(OR((ROW(F359)-MATCH(MAX($F$2:F359),$F$2:F359,0))=1,(ROW(F359)-MATCH(MAX($F$2:F359),$F$2:F359,0))&gt;123),IF(OR(((G358*J358/C358*C359)/(G358*K358/D358*D359))&lt;(4/6),((G358*J358/C358*C359)/(G358*K358/D358*D359))&gt;(6/4)),50%,((G358*J358/C358*C359)/((G358*K358/D358*D359)+(G358*J358/C358*C359)))),((G358*J358/C358*C359)/((G358*K358/D358*D359)+(G358*J358/C358*C359))))</f>
        <v>0.47666325104091883</v>
      </c>
      <c r="K359" s="18">
        <f t="shared" si="60"/>
        <v>0.52333674895908122</v>
      </c>
      <c r="L359" s="20">
        <f t="shared" si="61"/>
        <v>0.91081555420865024</v>
      </c>
      <c r="M359" s="51">
        <f>IF(AND((B359-$B$2)&gt;123,OR(((U358*R358/C358*C359)/(U358*S358/D358*D359))&lt;(4/6),((U358*R358/C358*C359)/(U358*S358/D358*D359))&gt;(6/4))),1,0)</f>
        <v>0</v>
      </c>
      <c r="N359" s="51">
        <f>IF(AND((B359-$B$2)&gt;123,OR(((U358*R358/C358*C359)/(U358*S358/D358*D359))&lt;(4/6),((U358*R358/C358*C359)/(U358*S358/D358*D359))&gt;(6/4))),COUNTIF($M$2:M359,1),0)</f>
        <v>0</v>
      </c>
      <c r="O359" s="51">
        <f>IF(OR((ROW(N359)-MATCH(MAX($N$2:N359),$N$2:N359,0))=1,(ROW(N359)-MATCH(MAX($N$2:N359),$N$2:N359,0))&gt;123),IF(OR(((U358*R358/C358*C359)/(U358*S358/D358*D359))&lt;(4/6),((U358*R358/C358*C359)/(U358*S358/D358*D359))&gt;(6/4)),1,0),0)</f>
        <v>0</v>
      </c>
      <c r="P359" s="47">
        <f>IF(O359=1,U358/2/C359,P358)</f>
        <v>4.3501846435871965</v>
      </c>
      <c r="Q359" s="47">
        <f>IF(O359=1,U358/2/D359,Q358)</f>
        <v>71.65890361877463</v>
      </c>
      <c r="R359" s="41">
        <f>P359*C359/U358</f>
        <v>0.47758833942693835</v>
      </c>
      <c r="S359" s="41">
        <f>Q359*D359/U358</f>
        <v>0.52435241934563193</v>
      </c>
      <c r="T359" s="41">
        <f t="shared" si="67"/>
        <v>0.91081555420865035</v>
      </c>
      <c r="U359" s="42">
        <f>P359*C359+Q359*D359</f>
        <v>20278.552319668292</v>
      </c>
      <c r="V359" s="25">
        <f>B359</f>
        <v>41457</v>
      </c>
      <c r="W359">
        <f>C359/C$2</f>
        <v>0.96660406750964534</v>
      </c>
      <c r="X359">
        <f>D359/D$2</f>
        <v>1.0612511644571838</v>
      </c>
      <c r="Y359">
        <f t="shared" si="68"/>
        <v>1.0139276159834145</v>
      </c>
      <c r="AA359" s="15">
        <f t="shared" si="69"/>
        <v>3.9158421500398166E-3</v>
      </c>
      <c r="AB359" s="15">
        <f t="shared" si="70"/>
        <v>1.4857275607882414E-4</v>
      </c>
      <c r="AC359" s="15">
        <f t="shared" si="71"/>
        <v>1.9407587725703834E-3</v>
      </c>
    </row>
    <row r="360" spans="1:29" x14ac:dyDescent="0.4">
      <c r="A360" s="43">
        <f t="shared" si="62"/>
        <v>2013</v>
      </c>
      <c r="B360" s="53">
        <v>41458</v>
      </c>
      <c r="C360" s="45">
        <v>2203.828</v>
      </c>
      <c r="D360" s="45">
        <f>VLOOKUP(B360,'H11001.CSI  中证全债'!$A$2:$B$2792,2,0)</f>
        <v>148.1756</v>
      </c>
      <c r="E360" s="14">
        <f t="shared" si="63"/>
        <v>0</v>
      </c>
      <c r="F360" s="14">
        <f>IF(AND((B360-$B$2)&gt;123,OR(((G359*J359/C359*C360)/(G359*K359/D359*D360))&lt;(4/6),((G359*J359/C359*C360)/(G359*K359/D359*D360))&gt;(6/4))),COUNTIF($E$2:E360,1),0)</f>
        <v>0</v>
      </c>
      <c r="G360" s="21">
        <f t="shared" si="64"/>
        <v>20205.159761761599</v>
      </c>
      <c r="H360" s="12">
        <f t="shared" si="65"/>
        <v>4.3501846435871965</v>
      </c>
      <c r="I360" s="12">
        <f t="shared" si="66"/>
        <v>71.65890361877463</v>
      </c>
      <c r="J360" s="15">
        <f>IF(OR((ROW(F360)-MATCH(MAX($F$2:F360),$F$2:F360,0))=1,(ROW(F360)-MATCH(MAX($F$2:F360),$F$2:F360,0))&gt;123),IF(OR(((G359*J359/C359*C360)/(G359*K359/D359*D360))&lt;(4/6),((G359*J359/C359*C360)/(G359*K359/D359*D360))&gt;(6/4)),50%,((G359*J359/C359*C360)/((G359*K359/D359*D360)+(G359*J359/C359*C360)))),((G359*J359/C359*C360)/((G359*K359/D359*D360)+(G359*J359/C359*C360))))</f>
        <v>0.47448566780704521</v>
      </c>
      <c r="K360" s="18">
        <f t="shared" si="60"/>
        <v>0.52551433219295474</v>
      </c>
      <c r="L360" s="20">
        <f t="shared" si="61"/>
        <v>0.90289767326997816</v>
      </c>
      <c r="M360" s="51">
        <f>IF(AND((B360-$B$2)&gt;123,OR(((U359*R359/C359*C360)/(U359*S359/D359*D360))&lt;(4/6),((U359*R359/C359*C360)/(U359*S359/D359*D360))&gt;(6/4))),1,0)</f>
        <v>0</v>
      </c>
      <c r="N360" s="51">
        <f>IF(AND((B360-$B$2)&gt;123,OR(((U359*R359/C359*C360)/(U359*S359/D359*D360))&lt;(4/6),((U359*R359/C359*C360)/(U359*S359/D359*D360))&gt;(6/4))),COUNTIF($M$2:M360,1),0)</f>
        <v>0</v>
      </c>
      <c r="O360" s="51">
        <f>IF(OR((ROW(N360)-MATCH(MAX($N$2:N360),$N$2:N360,0))=1,(ROW(N360)-MATCH(MAX($N$2:N360),$N$2:N360,0))&gt;123),IF(OR(((U359*R359/C359*C360)/(U359*S359/D359*D360))&lt;(4/6),((U359*R359/C359*C360)/(U359*S359/D359*D360))&gt;(6/4)),1,0),0)</f>
        <v>0</v>
      </c>
      <c r="P360" s="47">
        <f>IF(O360=1,U359/2/C360,P359)</f>
        <v>4.3501846435871965</v>
      </c>
      <c r="Q360" s="47">
        <f>IF(O360=1,U359/2/D360,Q359)</f>
        <v>71.65890361877463</v>
      </c>
      <c r="R360" s="41">
        <f>P360*C360/U359</f>
        <v>0.47276839941917048</v>
      </c>
      <c r="S360" s="41">
        <f>Q360*D360/U359</f>
        <v>0.52361237980265196</v>
      </c>
      <c r="T360" s="41">
        <f t="shared" si="67"/>
        <v>0.90289767326997805</v>
      </c>
      <c r="U360" s="42">
        <f>P360*C360+Q360*D360</f>
        <v>20205.159761761584</v>
      </c>
      <c r="V360" s="25">
        <f>B360</f>
        <v>41458</v>
      </c>
      <c r="W360">
        <f>C360/C$2</f>
        <v>0.95870587227074844</v>
      </c>
      <c r="X360">
        <f>D360/D$2</f>
        <v>1.0618101039054102</v>
      </c>
      <c r="Y360">
        <f t="shared" si="68"/>
        <v>1.0102579880880793</v>
      </c>
      <c r="AA360" s="15">
        <f t="shared" si="69"/>
        <v>-8.1710759393406329E-3</v>
      </c>
      <c r="AB360" s="15">
        <f t="shared" si="70"/>
        <v>5.2667970311470746E-4</v>
      </c>
      <c r="AC360" s="15">
        <f t="shared" si="71"/>
        <v>-3.6192207781775565E-3</v>
      </c>
    </row>
    <row r="361" spans="1:29" x14ac:dyDescent="0.4">
      <c r="A361" s="43">
        <f t="shared" si="62"/>
        <v>2013</v>
      </c>
      <c r="B361" s="53">
        <v>41459</v>
      </c>
      <c r="C361" s="45">
        <v>2221.9789999999998</v>
      </c>
      <c r="D361" s="45">
        <f>VLOOKUP(B361,'H11001.CSI  中证全债'!$A$2:$B$2792,2,0)</f>
        <v>148.33250000000001</v>
      </c>
      <c r="E361" s="14">
        <f t="shared" si="63"/>
        <v>0</v>
      </c>
      <c r="F361" s="14">
        <f>IF(AND((B361-$B$2)&gt;123,OR(((G360*J360/C360*C361)/(G360*K360/D360*D361))&lt;(4/6),((G360*J360/C360*C361)/(G360*K360/D360*D361))&gt;(6/4))),COUNTIF($E$2:E361,1),0)</f>
        <v>0</v>
      </c>
      <c r="G361" s="21">
        <f t="shared" si="64"/>
        <v>20295.363245205132</v>
      </c>
      <c r="H361" s="12">
        <f t="shared" si="65"/>
        <v>4.3501846435871965</v>
      </c>
      <c r="I361" s="12">
        <f t="shared" si="66"/>
        <v>71.65890361877463</v>
      </c>
      <c r="J361" s="15">
        <f>IF(OR((ROW(F361)-MATCH(MAX($F$2:F361),$F$2:F361,0))=1,(ROW(F361)-MATCH(MAX($F$2:F361),$F$2:F361,0))&gt;123),IF(OR(((G360*J360/C360*C361)/(G360*K360/D360*D361))&lt;(4/6),((G360*J360/C360*C361)/(G360*K360/D360*D361))&gt;(6/4)),50%,((G360*J360/C360*C361)/((G360*K360/D360*D361)+(G360*J360/C360*C361)))),((G360*J360/C360*C361)/((G360*K360/D360*D361)+(G360*J360/C360*C361))))</f>
        <v>0.47626735266523895</v>
      </c>
      <c r="K361" s="18">
        <f t="shared" si="60"/>
        <v>0.52373264733476099</v>
      </c>
      <c r="L361" s="20">
        <f t="shared" si="61"/>
        <v>0.90937113637832279</v>
      </c>
      <c r="M361" s="51">
        <f>IF(AND((B361-$B$2)&gt;123,OR(((U360*R360/C360*C361)/(U360*S360/D360*D361))&lt;(4/6),((U360*R360/C360*C361)/(U360*S360/D360*D361))&gt;(6/4))),1,0)</f>
        <v>0</v>
      </c>
      <c r="N361" s="51">
        <f>IF(AND((B361-$B$2)&gt;123,OR(((U360*R360/C360*C361)/(U360*S360/D360*D361))&lt;(4/6),((U360*R360/C360*C361)/(U360*S360/D360*D361))&gt;(6/4))),COUNTIF($M$2:M361,1),0)</f>
        <v>0</v>
      </c>
      <c r="O361" s="51">
        <f>IF(OR((ROW(N361)-MATCH(MAX($N$2:N361),$N$2:N361,0))=1,(ROW(N361)-MATCH(MAX($N$2:N361),$N$2:N361,0))&gt;123),IF(OR(((U360*R360/C360*C361)/(U360*S360/D360*D361))&lt;(4/6),((U360*R360/C360*C361)/(U360*S360/D360*D361))&gt;(6/4)),1,0),0)</f>
        <v>0</v>
      </c>
      <c r="P361" s="47">
        <f>IF(O361=1,U360/2/C361,P360)</f>
        <v>4.3501846435871965</v>
      </c>
      <c r="Q361" s="47">
        <f>IF(O361=1,U360/2/D361,Q360)</f>
        <v>71.65890361877463</v>
      </c>
      <c r="R361" s="41">
        <f>P361*C361/U360</f>
        <v>0.47839359045634711</v>
      </c>
      <c r="S361" s="41">
        <f>Q361*D361/U360</f>
        <v>0.5260707881730291</v>
      </c>
      <c r="T361" s="41">
        <f t="shared" si="67"/>
        <v>0.90937113637832223</v>
      </c>
      <c r="U361" s="42">
        <f>P361*C361+Q361*D361</f>
        <v>20295.363245205124</v>
      </c>
      <c r="V361" s="25">
        <f>B361</f>
        <v>41459</v>
      </c>
      <c r="W361">
        <f>C361/C$2</f>
        <v>0.96660189241732353</v>
      </c>
      <c r="X361">
        <f>D361/D$2</f>
        <v>1.0629344321031888</v>
      </c>
      <c r="Y361">
        <f t="shared" si="68"/>
        <v>1.0147681622602562</v>
      </c>
      <c r="AA361" s="15">
        <f t="shared" si="69"/>
        <v>8.2361236902335211E-3</v>
      </c>
      <c r="AB361" s="15">
        <f t="shared" si="70"/>
        <v>1.058878789760298E-3</v>
      </c>
      <c r="AC361" s="15">
        <f t="shared" si="71"/>
        <v>4.4643786293760979E-3</v>
      </c>
    </row>
    <row r="362" spans="1:29" x14ac:dyDescent="0.4">
      <c r="A362" s="43">
        <f t="shared" si="62"/>
        <v>2013</v>
      </c>
      <c r="B362" s="53">
        <v>41460</v>
      </c>
      <c r="C362" s="45">
        <v>2226.8490000000002</v>
      </c>
      <c r="D362" s="45">
        <f>VLOOKUP(B362,'H11001.CSI  中证全债'!$A$2:$B$2792,2,0)</f>
        <v>148.44589999999999</v>
      </c>
      <c r="E362" s="14">
        <f t="shared" si="63"/>
        <v>0</v>
      </c>
      <c r="F362" s="14">
        <f>IF(AND((B362-$B$2)&gt;123,OR(((G361*J361/C361*C362)/(G361*K361/D361*D362))&lt;(4/6),((G361*J361/C361*C362)/(G361*K361/D361*D362))&gt;(6/4))),COUNTIF($E$2:E362,1),0)</f>
        <v>0</v>
      </c>
      <c r="G362" s="21">
        <f t="shared" si="64"/>
        <v>20324.674764089767</v>
      </c>
      <c r="H362" s="12">
        <f t="shared" si="65"/>
        <v>4.3501846435871965</v>
      </c>
      <c r="I362" s="12">
        <f t="shared" si="66"/>
        <v>71.65890361877463</v>
      </c>
      <c r="J362" s="15">
        <f>IF(OR((ROW(F362)-MATCH(MAX($F$2:F362),$F$2:F362,0))=1,(ROW(F362)-MATCH(MAX($F$2:F362),$F$2:F362,0))&gt;123),IF(OR(((G361*J361/C361*C362)/(G361*K361/D361*D362))&lt;(4/6),((G361*J361/C361*C362)/(G361*K361/D361*D362))&gt;(6/4)),50%,((G361*J361/C361*C362)/((G361*K361/D361*D362)+(G361*J361/C361*C362)))),((G361*J361/C361*C362)/((G361*K361/D361*D362)+(G361*J361/C361*C362))))</f>
        <v>0.47662284567048274</v>
      </c>
      <c r="K362" s="18">
        <f t="shared" si="60"/>
        <v>0.52337715432951726</v>
      </c>
      <c r="L362" s="20">
        <f t="shared" si="61"/>
        <v>0.91066803685970965</v>
      </c>
      <c r="M362" s="51">
        <f>IF(AND((B362-$B$2)&gt;123,OR(((U361*R361/C361*C362)/(U361*S361/D361*D362))&lt;(4/6),((U361*R361/C361*C362)/(U361*S361/D361*D362))&gt;(6/4))),1,0)</f>
        <v>0</v>
      </c>
      <c r="N362" s="51">
        <f>IF(AND((B362-$B$2)&gt;123,OR(((U361*R361/C361*C362)/(U361*S361/D361*D362))&lt;(4/6),((U361*R361/C361*C362)/(U361*S361/D361*D362))&gt;(6/4))),COUNTIF($M$2:M362,1),0)</f>
        <v>0</v>
      </c>
      <c r="O362" s="51">
        <f>IF(OR((ROW(N362)-MATCH(MAX($N$2:N362),$N$2:N362,0))=1,(ROW(N362)-MATCH(MAX($N$2:N362),$N$2:N362,0))&gt;123),IF(OR(((U361*R361/C361*C362)/(U361*S361/D361*D362))&lt;(4/6),((U361*R361/C361*C362)/(U361*S361/D361*D362))&gt;(6/4)),1,0),0)</f>
        <v>0</v>
      </c>
      <c r="P362" s="47">
        <f>IF(O362=1,U361/2/C362,P361)</f>
        <v>4.3501846435871965</v>
      </c>
      <c r="Q362" s="47">
        <f>IF(O362=1,U361/2/D362,Q361)</f>
        <v>71.65890361877463</v>
      </c>
      <c r="R362" s="41">
        <f>P362*C362/U361</f>
        <v>0.4773112068184418</v>
      </c>
      <c r="S362" s="41">
        <f>Q362*D362/U361</f>
        <v>0.52413304025072871</v>
      </c>
      <c r="T362" s="41">
        <f t="shared" si="67"/>
        <v>0.91066803685970876</v>
      </c>
      <c r="U362" s="42">
        <f>P362*C362+Q362*D362</f>
        <v>20324.674764089759</v>
      </c>
      <c r="V362" s="25">
        <f>B362</f>
        <v>41460</v>
      </c>
      <c r="W362">
        <f>C362/C$2</f>
        <v>0.9687204323387506</v>
      </c>
      <c r="X362">
        <f>D362/D$2</f>
        <v>1.0637470440702257</v>
      </c>
      <c r="Y362">
        <f t="shared" si="68"/>
        <v>1.0162337382044879</v>
      </c>
      <c r="AA362" s="15">
        <f t="shared" si="69"/>
        <v>2.191739885930577E-3</v>
      </c>
      <c r="AB362" s="15">
        <f t="shared" si="70"/>
        <v>7.6449867695882467E-4</v>
      </c>
      <c r="AC362" s="15">
        <f t="shared" si="71"/>
        <v>1.4442470691702347E-3</v>
      </c>
    </row>
    <row r="363" spans="1:29" x14ac:dyDescent="0.4">
      <c r="A363" s="43">
        <f t="shared" si="62"/>
        <v>2013</v>
      </c>
      <c r="B363" s="53">
        <v>41463</v>
      </c>
      <c r="C363" s="45">
        <v>2163.6190000000001</v>
      </c>
      <c r="D363" s="45">
        <f>VLOOKUP(B363,'H11001.CSI  中证全债'!$A$2:$B$2792,2,0)</f>
        <v>148.41739999999999</v>
      </c>
      <c r="E363" s="14">
        <f t="shared" si="63"/>
        <v>0</v>
      </c>
      <c r="F363" s="14">
        <f>IF(AND((B363-$B$2)&gt;123,OR(((G362*J362/C362*C363)/(G362*K362/D362*D363))&lt;(4/6),((G362*J362/C362*C363)/(G362*K362/D362*D363))&gt;(6/4))),COUNTIF($E$2:E363,1),0)</f>
        <v>0</v>
      </c>
      <c r="G363" s="21">
        <f t="shared" si="64"/>
        <v>20047.570310322611</v>
      </c>
      <c r="H363" s="12">
        <f t="shared" si="65"/>
        <v>4.3501846435871965</v>
      </c>
      <c r="I363" s="12">
        <f t="shared" si="66"/>
        <v>71.65890361877463</v>
      </c>
      <c r="J363" s="15">
        <f>IF(OR((ROW(F363)-MATCH(MAX($F$2:F363),$F$2:F363,0))=1,(ROW(F363)-MATCH(MAX($F$2:F363),$F$2:F363,0))&gt;123),IF(OR(((G362*J362/C362*C363)/(G362*K362/D362*D363))&lt;(4/6),((G362*J362/C362*C363)/(G362*K362/D362*D363))&gt;(6/4)),50%,((G362*J362/C362*C363)/((G362*K362/D362*D363)+(G362*J362/C362*C363)))),((G362*J362/C362*C363)/((G362*K362/D362*D363)+(G362*J362/C362*C363))))</f>
        <v>0.46949041717674511</v>
      </c>
      <c r="K363" s="18">
        <f t="shared" si="60"/>
        <v>0.53050958282325489</v>
      </c>
      <c r="L363" s="20">
        <f t="shared" si="61"/>
        <v>0.88498008778318527</v>
      </c>
      <c r="M363" s="51">
        <f>IF(AND((B363-$B$2)&gt;123,OR(((U362*R362/C362*C363)/(U362*S362/D362*D363))&lt;(4/6),((U362*R362/C362*C363)/(U362*S362/D362*D363))&gt;(6/4))),1,0)</f>
        <v>0</v>
      </c>
      <c r="N363" s="51">
        <f>IF(AND((B363-$B$2)&gt;123,OR(((U362*R362/C362*C363)/(U362*S362/D362*D363))&lt;(4/6),((U362*R362/C362*C363)/(U362*S362/D362*D363))&gt;(6/4))),COUNTIF($M$2:M363,1),0)</f>
        <v>0</v>
      </c>
      <c r="O363" s="51">
        <f>IF(OR((ROW(N363)-MATCH(MAX($N$2:N363),$N$2:N363,0))=1,(ROW(N363)-MATCH(MAX($N$2:N363),$N$2:N363,0))&gt;123),IF(OR(((U362*R362/C362*C363)/(U362*S362/D362*D363))&lt;(4/6),((U362*R362/C362*C363)/(U362*S362/D362*D363))&gt;(6/4)),1,0),0)</f>
        <v>0</v>
      </c>
      <c r="P363" s="47">
        <f>IF(O363=1,U362/2/C363,P362)</f>
        <v>4.3501846435871965</v>
      </c>
      <c r="Q363" s="47">
        <f>IF(O363=1,U362/2/D363,Q362)</f>
        <v>71.65890361877463</v>
      </c>
      <c r="R363" s="41">
        <f>P363*C363/U362</f>
        <v>0.46308943476936415</v>
      </c>
      <c r="S363" s="41">
        <f>Q363*D363/U362</f>
        <v>0.52327667160215097</v>
      </c>
      <c r="T363" s="41">
        <f t="shared" si="67"/>
        <v>0.88498008778318449</v>
      </c>
      <c r="U363" s="42">
        <f>P363*C363+Q363*D363</f>
        <v>20047.570310322608</v>
      </c>
      <c r="V363" s="25">
        <f>B363</f>
        <v>41463</v>
      </c>
      <c r="W363">
        <f>C363/C$2</f>
        <v>0.94121421483734879</v>
      </c>
      <c r="X363">
        <f>D363/D$2</f>
        <v>1.0635428161949121</v>
      </c>
      <c r="Y363">
        <f t="shared" si="68"/>
        <v>1.0023785155161304</v>
      </c>
      <c r="AA363" s="15">
        <f t="shared" si="69"/>
        <v>-2.8394381478043629E-2</v>
      </c>
      <c r="AB363" s="15">
        <f t="shared" si="70"/>
        <v>-1.9198913543594376E-4</v>
      </c>
      <c r="AC363" s="15">
        <f t="shared" si="71"/>
        <v>-1.3633893628484772E-2</v>
      </c>
    </row>
    <row r="364" spans="1:29" x14ac:dyDescent="0.4">
      <c r="A364" s="43">
        <f t="shared" si="62"/>
        <v>2013</v>
      </c>
      <c r="B364" s="53">
        <v>41464</v>
      </c>
      <c r="C364" s="45">
        <v>2162.6689999999999</v>
      </c>
      <c r="D364" s="45">
        <f>VLOOKUP(B364,'H11001.CSI  中证全债'!$A$2:$B$2792,2,0)</f>
        <v>148.3597</v>
      </c>
      <c r="E364" s="14">
        <f t="shared" si="63"/>
        <v>0</v>
      </c>
      <c r="F364" s="14">
        <f>IF(AND((B364-$B$2)&gt;123,OR(((G363*J363/C363*C364)/(G363*K363/D363*D364))&lt;(4/6),((G363*J363/C363*C364)/(G363*K363/D363*D364))&gt;(6/4))),COUNTIF($E$2:E364,1),0)</f>
        <v>0</v>
      </c>
      <c r="G364" s="21">
        <f t="shared" si="64"/>
        <v>20039.302916172401</v>
      </c>
      <c r="H364" s="12">
        <f t="shared" si="65"/>
        <v>4.3501846435871965</v>
      </c>
      <c r="I364" s="12">
        <f t="shared" si="66"/>
        <v>71.65890361877463</v>
      </c>
      <c r="J364" s="15">
        <f>IF(OR((ROW(F364)-MATCH(MAX($F$2:F364),$F$2:F364,0))=1,(ROW(F364)-MATCH(MAX($F$2:F364),$F$2:F364,0))&gt;123),IF(OR(((G363*J363/C363*C364)/(G363*K363/D363*D364))&lt;(4/6),((G363*J363/C363*C364)/(G363*K363/D363*D364))&gt;(6/4)),50%,((G363*J363/C363*C364)/((G363*K363/D363*D364)+(G363*J363/C363*C364)))),((G363*J363/C363*C364)/((G363*K363/D363*D364)+(G363*J363/C363*C364))))</f>
        <v>0.46947788115770728</v>
      </c>
      <c r="K364" s="18">
        <f t="shared" si="60"/>
        <v>0.53052211884229272</v>
      </c>
      <c r="L364" s="20">
        <f t="shared" si="61"/>
        <v>0.8849355464805192</v>
      </c>
      <c r="M364" s="51">
        <f>IF(AND((B364-$B$2)&gt;123,OR(((U363*R363/C363*C364)/(U363*S363/D363*D364))&lt;(4/6),((U363*R363/C363*C364)/(U363*S363/D363*D364))&gt;(6/4))),1,0)</f>
        <v>0</v>
      </c>
      <c r="N364" s="51">
        <f>IF(AND((B364-$B$2)&gt;123,OR(((U363*R363/C363*C364)/(U363*S363/D363*D364))&lt;(4/6),((U363*R363/C363*C364)/(U363*S363/D363*D364))&gt;(6/4))),COUNTIF($M$2:M364,1),0)</f>
        <v>0</v>
      </c>
      <c r="O364" s="51">
        <f>IF(OR((ROW(N364)-MATCH(MAX($N$2:N364),$N$2:N364,0))=1,(ROW(N364)-MATCH(MAX($N$2:N364),$N$2:N364,0))&gt;123),IF(OR(((U363*R363/C363*C364)/(U363*S363/D363*D364))&lt;(4/6),((U363*R363/C363*C364)/(U363*S363/D363*D364))&gt;(6/4)),1,0),0)</f>
        <v>0</v>
      </c>
      <c r="P364" s="47">
        <f>IF(O364=1,U363/2/C364,P363)</f>
        <v>4.3501846435871965</v>
      </c>
      <c r="Q364" s="47">
        <f>IF(O364=1,U363/2/D364,Q363)</f>
        <v>71.65890361877463</v>
      </c>
      <c r="R364" s="41">
        <f>P364*C364/U363</f>
        <v>0.4692842737215811</v>
      </c>
      <c r="S364" s="41">
        <f>Q364*D364/U363</f>
        <v>0.53030333744414937</v>
      </c>
      <c r="T364" s="41">
        <f t="shared" si="67"/>
        <v>0.88493554648051842</v>
      </c>
      <c r="U364" s="42">
        <f>P364*C364+Q364*D364</f>
        <v>20039.302916172397</v>
      </c>
      <c r="V364" s="25">
        <f>B364</f>
        <v>41464</v>
      </c>
      <c r="W364">
        <f>C364/C$2</f>
        <v>0.94080094729620789</v>
      </c>
      <c r="X364">
        <f>D364/D$2</f>
        <v>1.0631293443210319</v>
      </c>
      <c r="Y364">
        <f t="shared" si="68"/>
        <v>1.0019651458086198</v>
      </c>
      <c r="AA364" s="15">
        <f t="shared" si="69"/>
        <v>-4.3907915395469121E-4</v>
      </c>
      <c r="AB364" s="15">
        <f t="shared" si="70"/>
        <v>-3.8876843281165918E-4</v>
      </c>
      <c r="AC364" s="15">
        <f t="shared" si="71"/>
        <v>-4.1238883426963913E-4</v>
      </c>
    </row>
    <row r="365" spans="1:29" x14ac:dyDescent="0.4">
      <c r="A365" s="43">
        <f t="shared" si="62"/>
        <v>2013</v>
      </c>
      <c r="B365" s="53">
        <v>41465</v>
      </c>
      <c r="C365" s="45">
        <v>2224.0650000000001</v>
      </c>
      <c r="D365" s="45">
        <f>VLOOKUP(B365,'H11001.CSI  中证全债'!$A$2:$B$2792,2,0)</f>
        <v>148.1611</v>
      </c>
      <c r="E365" s="14">
        <f t="shared" si="63"/>
        <v>0</v>
      </c>
      <c r="F365" s="14">
        <f>IF(AND((B365-$B$2)&gt;123,OR(((G364*J364/C364*C365)/(G364*K364/D364*D365))&lt;(4/6),((G364*J364/C364*C365)/(G364*K364/D364*D365))&gt;(6/4))),COUNTIF($E$2:E365,1),0)</f>
        <v>0</v>
      </c>
      <c r="G365" s="21">
        <f t="shared" si="64"/>
        <v>20292.155394291392</v>
      </c>
      <c r="H365" s="12">
        <f t="shared" si="65"/>
        <v>4.3501846435871965</v>
      </c>
      <c r="I365" s="12">
        <f t="shared" si="66"/>
        <v>71.65890361877463</v>
      </c>
      <c r="J365" s="15">
        <f>IF(OR((ROW(F365)-MATCH(MAX($F$2:F365),$F$2:F365,0))=1,(ROW(F365)-MATCH(MAX($F$2:F365),$F$2:F365,0))&gt;123),IF(OR(((G364*J364/C364*C365)/(G364*K364/D364*D365))&lt;(4/6),((G364*J364/C364*C365)/(G364*K364/D364*D365))&gt;(6/4)),50%,((G364*J364/C364*C365)/((G364*K364/D364*D365)+(G364*J364/C364*C365)))),((G364*J364/C364*C365)/((G364*K364/D364*D365)+(G364*J364/C364*C365))))</f>
        <v>0.47678983436434608</v>
      </c>
      <c r="K365" s="18">
        <f t="shared" si="60"/>
        <v>0.52321016563565392</v>
      </c>
      <c r="L365" s="20">
        <f t="shared" si="61"/>
        <v>0.91127784909356402</v>
      </c>
      <c r="M365" s="51">
        <f>IF(AND((B365-$B$2)&gt;123,OR(((U364*R364/C364*C365)/(U364*S364/D364*D365))&lt;(4/6),((U364*R364/C364*C365)/(U364*S364/D364*D365))&gt;(6/4))),1,0)</f>
        <v>0</v>
      </c>
      <c r="N365" s="51">
        <f>IF(AND((B365-$B$2)&gt;123,OR(((U364*R364/C364*C365)/(U364*S364/D364*D365))&lt;(4/6),((U364*R364/C364*C365)/(U364*S364/D364*D365))&gt;(6/4))),COUNTIF($M$2:M365,1),0)</f>
        <v>0</v>
      </c>
      <c r="O365" s="51">
        <f>IF(OR((ROW(N365)-MATCH(MAX($N$2:N365),$N$2:N365,0))=1,(ROW(N365)-MATCH(MAX($N$2:N365),$N$2:N365,0))&gt;123),IF(OR(((U364*R364/C364*C365)/(U364*S364/D364*D365))&lt;(4/6),((U364*R364/C364*C365)/(U364*S364/D364*D365))&gt;(6/4)),1,0),0)</f>
        <v>0</v>
      </c>
      <c r="P365" s="47">
        <f>IF(O365=1,U364/2/C365,P364)</f>
        <v>4.3501846435871965</v>
      </c>
      <c r="Q365" s="47">
        <f>IF(O365=1,U364/2/D365,Q364)</f>
        <v>71.65890361877463</v>
      </c>
      <c r="R365" s="41">
        <f>P365*C365/U364</f>
        <v>0.48280588650275008</v>
      </c>
      <c r="S365" s="41">
        <f>Q365*D365/U364</f>
        <v>0.52981194153132449</v>
      </c>
      <c r="T365" s="41">
        <f t="shared" si="67"/>
        <v>0.91127784909356324</v>
      </c>
      <c r="U365" s="42">
        <f>P365*C365+Q365*D365</f>
        <v>20292.155394291389</v>
      </c>
      <c r="V365" s="25">
        <f>B365</f>
        <v>41465</v>
      </c>
      <c r="W365">
        <f>C365/C$2</f>
        <v>0.96750934093397589</v>
      </c>
      <c r="X365">
        <f>D365/D$2</f>
        <v>1.061706198495163</v>
      </c>
      <c r="Y365">
        <f t="shared" si="68"/>
        <v>1.0146077697145695</v>
      </c>
      <c r="AA365" s="15">
        <f t="shared" si="69"/>
        <v>2.8388995264647665E-2</v>
      </c>
      <c r="AB365" s="15">
        <f t="shared" si="70"/>
        <v>-1.3386384577482868E-3</v>
      </c>
      <c r="AC365" s="15">
        <f t="shared" si="71"/>
        <v>1.2617828034074519E-2</v>
      </c>
    </row>
    <row r="366" spans="1:29" x14ac:dyDescent="0.4">
      <c r="A366" s="43">
        <f t="shared" si="62"/>
        <v>2013</v>
      </c>
      <c r="B366" s="53">
        <v>41466</v>
      </c>
      <c r="C366" s="45">
        <v>2326.6880000000001</v>
      </c>
      <c r="D366" s="45">
        <f>VLOOKUP(B366,'H11001.CSI  中证全债'!$A$2:$B$2792,2,0)</f>
        <v>148.04349999999999</v>
      </c>
      <c r="E366" s="14">
        <f t="shared" si="63"/>
        <v>0</v>
      </c>
      <c r="F366" s="14">
        <f>IF(AND((B366-$B$2)&gt;123,OR(((G365*J365/C365*C366)/(G365*K365/D365*D366))&lt;(4/6),((G365*J365/C365*C366)/(G365*K365/D365*D366))&gt;(6/4))),COUNTIF($E$2:E366,1),0)</f>
        <v>0</v>
      </c>
      <c r="G366" s="21">
        <f t="shared" si="64"/>
        <v>20730.157305904671</v>
      </c>
      <c r="H366" s="12">
        <f t="shared" si="65"/>
        <v>4.3501846435871965</v>
      </c>
      <c r="I366" s="12">
        <f t="shared" si="66"/>
        <v>71.65890361877463</v>
      </c>
      <c r="J366" s="15">
        <f>IF(OR((ROW(F366)-MATCH(MAX($F$2:F366),$F$2:F366,0))=1,(ROW(F366)-MATCH(MAX($F$2:F366),$F$2:F366,0))&gt;123),IF(OR(((G365*J365/C365*C366)/(G365*K365/D365*D366))&lt;(4/6),((G365*J365/C365*C366)/(G365*K365/D365*D366))&gt;(6/4)),50%,((G365*J365/C365*C366)/((G365*K365/D365*D366)+(G365*J365/C365*C366)))),((G365*J365/C365*C366)/((G365*K365/D365*D366)+(G365*J365/C365*C366))))</f>
        <v>0.48825111448313285</v>
      </c>
      <c r="K366" s="18">
        <f t="shared" si="60"/>
        <v>0.51174888551686715</v>
      </c>
      <c r="L366" s="20">
        <f t="shared" si="61"/>
        <v>0.95408339578502155</v>
      </c>
      <c r="M366" s="51">
        <f>IF(AND((B366-$B$2)&gt;123,OR(((U365*R365/C365*C366)/(U365*S365/D365*D366))&lt;(4/6),((U365*R365/C365*C366)/(U365*S365/D365*D366))&gt;(6/4))),1,0)</f>
        <v>0</v>
      </c>
      <c r="N366" s="51">
        <f>IF(AND((B366-$B$2)&gt;123,OR(((U365*R365/C365*C366)/(U365*S365/D365*D366))&lt;(4/6),((U365*R365/C365*C366)/(U365*S365/D365*D366))&gt;(6/4))),COUNTIF($M$2:M366,1),0)</f>
        <v>0</v>
      </c>
      <c r="O366" s="51">
        <f>IF(OR((ROW(N366)-MATCH(MAX($N$2:N366),$N$2:N366,0))=1,(ROW(N366)-MATCH(MAX($N$2:N366),$N$2:N366,0))&gt;123),IF(OR(((U365*R365/C365*C366)/(U365*S365/D365*D366))&lt;(4/6),((U365*R365/C365*C366)/(U365*S365/D365*D366))&gt;(6/4)),1,0),0)</f>
        <v>0</v>
      </c>
      <c r="P366" s="47">
        <f>IF(O366=1,U365/2/C366,P365)</f>
        <v>4.3501846435871965</v>
      </c>
      <c r="Q366" s="47">
        <f>IF(O366=1,U365/2/D366,Q365)</f>
        <v>71.65890361877463</v>
      </c>
      <c r="R366" s="41">
        <f>P366*C366/U365</f>
        <v>0.49878991222716562</v>
      </c>
      <c r="S366" s="41">
        <f>Q366*D366/U365</f>
        <v>0.52279487771271926</v>
      </c>
      <c r="T366" s="41">
        <f t="shared" si="67"/>
        <v>0.95408339578502033</v>
      </c>
      <c r="U366" s="42">
        <f>P366*C366+Q366*D366</f>
        <v>20730.157305904671</v>
      </c>
      <c r="V366" s="25">
        <f>B366</f>
        <v>41466</v>
      </c>
      <c r="W366">
        <f>C366/C$2</f>
        <v>1.0121522408018608</v>
      </c>
      <c r="X366">
        <f>D366/D$2</f>
        <v>1.060863489788606</v>
      </c>
      <c r="Y366">
        <f t="shared" si="68"/>
        <v>1.0365078652952335</v>
      </c>
      <c r="AA366" s="15">
        <f t="shared" si="69"/>
        <v>4.614208667462516E-2</v>
      </c>
      <c r="AB366" s="15">
        <f t="shared" si="70"/>
        <v>-7.9373060810183915E-4</v>
      </c>
      <c r="AC366" s="15">
        <f t="shared" si="71"/>
        <v>2.1584789939884885E-2</v>
      </c>
    </row>
    <row r="367" spans="1:29" x14ac:dyDescent="0.4">
      <c r="A367" s="43">
        <f t="shared" si="62"/>
        <v>2013</v>
      </c>
      <c r="B367" s="53">
        <v>41467</v>
      </c>
      <c r="C367" s="45">
        <v>2275.373</v>
      </c>
      <c r="D367" s="45">
        <f>VLOOKUP(B367,'H11001.CSI  中证全债'!$A$2:$B$2792,2,0)</f>
        <v>147.88220000000001</v>
      </c>
      <c r="E367" s="14">
        <f t="shared" si="63"/>
        <v>0</v>
      </c>
      <c r="F367" s="14">
        <f>IF(AND((B367-$B$2)&gt;123,OR(((G366*J366/C366*C367)/(G366*K366/D366*D367))&lt;(4/6),((G366*J366/C366*C367)/(G366*K366/D366*D367))&gt;(6/4))),COUNTIF($E$2:E367,1),0)</f>
        <v>0</v>
      </c>
      <c r="G367" s="21">
        <f t="shared" si="64"/>
        <v>20495.368999765284</v>
      </c>
      <c r="H367" s="12">
        <f t="shared" si="65"/>
        <v>4.3501846435871965</v>
      </c>
      <c r="I367" s="12">
        <f t="shared" si="66"/>
        <v>71.65890361877463</v>
      </c>
      <c r="J367" s="15">
        <f>IF(OR((ROW(F367)-MATCH(MAX($F$2:F367),$F$2:F367,0))=1,(ROW(F367)-MATCH(MAX($F$2:F367),$F$2:F367,0))&gt;123),IF(OR(((G366*J366/C366*C367)/(G366*K366/D366*D367))&lt;(4/6),((G366*J366/C366*C367)/(G366*K366/D366*D367))&gt;(6/4)),50%,((G366*J366/C366*C367)/((G366*K366/D366*D367)+(G366*J366/C366*C367)))),((G366*J366/C366*C367)/((G366*K366/D366*D367)+(G366*J366/C366*C367))))</f>
        <v>0.48295264569992824</v>
      </c>
      <c r="K367" s="18">
        <f t="shared" si="60"/>
        <v>0.51704735430007176</v>
      </c>
      <c r="L367" s="20">
        <f t="shared" si="61"/>
        <v>0.93405882784895478</v>
      </c>
      <c r="M367" s="51">
        <f>IF(AND((B367-$B$2)&gt;123,OR(((U366*R366/C366*C367)/(U366*S366/D366*D367))&lt;(4/6),((U366*R366/C366*C367)/(U366*S366/D366*D367))&gt;(6/4))),1,0)</f>
        <v>0</v>
      </c>
      <c r="N367" s="51">
        <f>IF(AND((B367-$B$2)&gt;123,OR(((U366*R366/C366*C367)/(U366*S366/D366*D367))&lt;(4/6),((U366*R366/C366*C367)/(U366*S366/D366*D367))&gt;(6/4))),COUNTIF($M$2:M367,1),0)</f>
        <v>0</v>
      </c>
      <c r="O367" s="51">
        <f>IF(OR((ROW(N367)-MATCH(MAX($N$2:N367),$N$2:N367,0))=1,(ROW(N367)-MATCH(MAX($N$2:N367),$N$2:N367,0))&gt;123),IF(OR(((U366*R366/C366*C367)/(U366*S366/D366*D367))&lt;(4/6),((U366*R366/C366*C367)/(U366*S366/D366*D367))&gt;(6/4)),1,0),0)</f>
        <v>0</v>
      </c>
      <c r="P367" s="47">
        <f>IF(O367=1,U366/2/C367,P366)</f>
        <v>4.3501846435871965</v>
      </c>
      <c r="Q367" s="47">
        <f>IF(O367=1,U366/2/D367,Q366)</f>
        <v>71.65890361877463</v>
      </c>
      <c r="R367" s="41">
        <f>P367*C367/U366</f>
        <v>0.47748275794383632</v>
      </c>
      <c r="S367" s="41">
        <f>Q367*D367/U366</f>
        <v>0.51119131226823533</v>
      </c>
      <c r="T367" s="41">
        <f t="shared" si="67"/>
        <v>0.93405882784895367</v>
      </c>
      <c r="U367" s="42">
        <f>P367*C367+Q367*D367</f>
        <v>20495.368999765284</v>
      </c>
      <c r="V367" s="25">
        <f>B367</f>
        <v>41467</v>
      </c>
      <c r="W367">
        <f>C367/C$2</f>
        <v>0.9898292683032931</v>
      </c>
      <c r="X367">
        <f>D367/D$2</f>
        <v>1.0597076316732355</v>
      </c>
      <c r="Y367">
        <f t="shared" si="68"/>
        <v>1.0247684499882641</v>
      </c>
      <c r="AA367" s="15">
        <f t="shared" si="69"/>
        <v>-2.2054955370036766E-2</v>
      </c>
      <c r="AB367" s="15">
        <f t="shared" si="70"/>
        <v>-1.089544627085659E-3</v>
      </c>
      <c r="AC367" s="15">
        <f t="shared" si="71"/>
        <v>-1.1325929787928457E-2</v>
      </c>
    </row>
    <row r="368" spans="1:29" x14ac:dyDescent="0.4">
      <c r="A368" s="43">
        <f t="shared" si="62"/>
        <v>2013</v>
      </c>
      <c r="B368" s="53">
        <v>41470</v>
      </c>
      <c r="C368" s="45">
        <v>2307.297</v>
      </c>
      <c r="D368" s="45">
        <f>VLOOKUP(B368,'H11001.CSI  中证全债'!$A$2:$B$2792,2,0)</f>
        <v>147.85339999999999</v>
      </c>
      <c r="E368" s="14">
        <f t="shared" si="63"/>
        <v>0</v>
      </c>
      <c r="F368" s="14">
        <f>IF(AND((B368-$B$2)&gt;123,OR(((G367*J367/C367*C368)/(G367*K367/D367*D368))&lt;(4/6),((G367*J367/C367*C368)/(G367*K367/D367*D368))&gt;(6/4))),COUNTIF($E$2:E368,1),0)</f>
        <v>0</v>
      </c>
      <c r="G368" s="21">
        <f t="shared" si="64"/>
        <v>20632.18051790294</v>
      </c>
      <c r="H368" s="12">
        <f t="shared" si="65"/>
        <v>4.3501846435871965</v>
      </c>
      <c r="I368" s="12">
        <f t="shared" si="66"/>
        <v>71.65890361877463</v>
      </c>
      <c r="J368" s="15">
        <f>IF(OR((ROW(F368)-MATCH(MAX($F$2:F368),$F$2:F368,0))=1,(ROW(F368)-MATCH(MAX($F$2:F368),$F$2:F368,0))&gt;123),IF(OR(((G367*J367/C367*C368)/(G367*K367/D367*D368))&lt;(4/6),((G367*J367/C367*C368)/(G367*K367/D367*D368))&gt;(6/4)),50%,((G367*J367/C367*C368)/((G367*K367/D367*D368)+(G367*J367/C367*C368)))),((G367*J367/C367*C368)/((G367*K367/D367*D368)+(G367*J367/C367*C368))))</f>
        <v>0.4864812019691942</v>
      </c>
      <c r="K368" s="18">
        <f t="shared" si="60"/>
        <v>0.5135187980308058</v>
      </c>
      <c r="L368" s="20">
        <f t="shared" si="61"/>
        <v>0.94734838108109598</v>
      </c>
      <c r="M368" s="51">
        <f>IF(AND((B368-$B$2)&gt;123,OR(((U367*R367/C367*C368)/(U367*S367/D367*D368))&lt;(4/6),((U367*R367/C367*C368)/(U367*S367/D367*D368))&gt;(6/4))),1,0)</f>
        <v>0</v>
      </c>
      <c r="N368" s="51">
        <f>IF(AND((B368-$B$2)&gt;123,OR(((U367*R367/C367*C368)/(U367*S367/D367*D368))&lt;(4/6),((U367*R367/C367*C368)/(U367*S367/D367*D368))&gt;(6/4))),COUNTIF($M$2:M368,1),0)</f>
        <v>0</v>
      </c>
      <c r="O368" s="51">
        <f>IF(OR((ROW(N368)-MATCH(MAX($N$2:N368),$N$2:N368,0))=1,(ROW(N368)-MATCH(MAX($N$2:N368),$N$2:N368,0))&gt;123),IF(OR(((U367*R367/C367*C368)/(U367*S367/D367*D368))&lt;(4/6),((U367*R367/C367*C368)/(U367*S367/D367*D368))&gt;(6/4)),1,0),0)</f>
        <v>0</v>
      </c>
      <c r="P368" s="47">
        <f>IF(O368=1,U367/2/C368,P367)</f>
        <v>4.3501846435871965</v>
      </c>
      <c r="Q368" s="47">
        <f>IF(O368=1,U367/2/D368,Q367)</f>
        <v>71.65890361877463</v>
      </c>
      <c r="R368" s="41">
        <f>P368*C368/U367</f>
        <v>0.48972858101309397</v>
      </c>
      <c r="S368" s="41">
        <f>Q368*D368/U367</f>
        <v>0.51694665953218355</v>
      </c>
      <c r="T368" s="41">
        <f t="shared" si="67"/>
        <v>0.94734838108109476</v>
      </c>
      <c r="U368" s="42">
        <f>P368*C368+Q368*D368</f>
        <v>20632.18051790294</v>
      </c>
      <c r="V368" s="25">
        <f>B368</f>
        <v>41470</v>
      </c>
      <c r="W368">
        <f>C368/C$2</f>
        <v>1.0037167977594807</v>
      </c>
      <c r="X368">
        <f>D368/D$2</f>
        <v>1.0595012540308133</v>
      </c>
      <c r="Y368">
        <f t="shared" si="68"/>
        <v>1.0316090258951469</v>
      </c>
      <c r="AA368" s="15">
        <f t="shared" si="69"/>
        <v>1.403022713199098E-2</v>
      </c>
      <c r="AB368" s="15">
        <f t="shared" si="70"/>
        <v>-1.9474960475307501E-4</v>
      </c>
      <c r="AC368" s="15">
        <f t="shared" si="71"/>
        <v>6.675240545277461E-3</v>
      </c>
    </row>
    <row r="369" spans="1:29" x14ac:dyDescent="0.4">
      <c r="A369" s="43">
        <f t="shared" si="62"/>
        <v>2013</v>
      </c>
      <c r="B369" s="53">
        <v>41471</v>
      </c>
      <c r="C369" s="45">
        <v>2317.848</v>
      </c>
      <c r="D369" s="45">
        <f>VLOOKUP(B369,'H11001.CSI  中证全债'!$A$2:$B$2792,2,0)</f>
        <v>147.78909999999999</v>
      </c>
      <c r="E369" s="14">
        <f t="shared" si="63"/>
        <v>0</v>
      </c>
      <c r="F369" s="14">
        <f>IF(AND((B369-$B$2)&gt;123,OR(((G368*J368/C368*C369)/(G368*K368/D368*D369))&lt;(4/6),((G368*J368/C368*C369)/(G368*K368/D368*D369))&gt;(6/4))),COUNTIF($E$2:E369,1),0)</f>
        <v>0</v>
      </c>
      <c r="G369" s="21">
        <f t="shared" si="64"/>
        <v>20673.471648574741</v>
      </c>
      <c r="H369" s="12">
        <f t="shared" si="65"/>
        <v>4.3501846435871965</v>
      </c>
      <c r="I369" s="12">
        <f t="shared" si="66"/>
        <v>71.65890361877463</v>
      </c>
      <c r="J369" s="15">
        <f>IF(OR((ROW(F369)-MATCH(MAX($F$2:F369),$F$2:F369,0))=1,(ROW(F369)-MATCH(MAX($F$2:F369),$F$2:F369,0))&gt;123),IF(OR(((G368*J368/C368*C369)/(G368*K368/D368*D369))&lt;(4/6),((G368*J368/C368*C369)/(G368*K368/D368*D369))&gt;(6/4)),50%,((G368*J368/C368*C369)/((G368*K368/D368*D369)+(G368*J368/C368*C369)))),((G368*J368/C368*C369)/((G368*K368/D368*D369)+(G368*J368/C368*C369))))</f>
        <v>0.48772973147277099</v>
      </c>
      <c r="K369" s="18">
        <f t="shared" si="60"/>
        <v>0.51227026852722901</v>
      </c>
      <c r="L369" s="20">
        <f t="shared" si="61"/>
        <v>0.95209455132929777</v>
      </c>
      <c r="M369" s="51">
        <f>IF(AND((B369-$B$2)&gt;123,OR(((U368*R368/C368*C369)/(U368*S368/D368*D369))&lt;(4/6),((U368*R368/C368*C369)/(U368*S368/D368*D369))&gt;(6/4))),1,0)</f>
        <v>0</v>
      </c>
      <c r="N369" s="51">
        <f>IF(AND((B369-$B$2)&gt;123,OR(((U368*R368/C368*C369)/(U368*S368/D368*D369))&lt;(4/6),((U368*R368/C368*C369)/(U368*S368/D368*D369))&gt;(6/4))),COUNTIF($M$2:M369,1),0)</f>
        <v>0</v>
      </c>
      <c r="O369" s="51">
        <f>IF(OR((ROW(N369)-MATCH(MAX($N$2:N369),$N$2:N369,0))=1,(ROW(N369)-MATCH(MAX($N$2:N369),$N$2:N369,0))&gt;123),IF(OR(((U368*R368/C368*C369)/(U368*S368/D368*D369))&lt;(4/6),((U368*R368/C368*C369)/(U368*S368/D368*D369))&gt;(6/4)),1,0),0)</f>
        <v>0</v>
      </c>
      <c r="P369" s="47">
        <f>IF(O369=1,U368/2/C369,P368)</f>
        <v>4.3501846435871965</v>
      </c>
      <c r="Q369" s="47">
        <f>IF(O369=1,U368/2/D369,Q368)</f>
        <v>71.65890361877463</v>
      </c>
      <c r="R369" s="41">
        <f>P369*C369/U368</f>
        <v>0.48870582375042831</v>
      </c>
      <c r="S369" s="41">
        <f>Q369*D369/U368</f>
        <v>0.51329547371960749</v>
      </c>
      <c r="T369" s="41">
        <f t="shared" si="67"/>
        <v>0.95209455132929632</v>
      </c>
      <c r="U369" s="42">
        <f>P369*C369+Q369*D369</f>
        <v>20673.471648574741</v>
      </c>
      <c r="V369" s="25">
        <f>B369</f>
        <v>41471</v>
      </c>
      <c r="W369">
        <f>C369/C$2</f>
        <v>1.0083066775769296</v>
      </c>
      <c r="X369">
        <f>D369/D$2</f>
        <v>1.0590404872805446</v>
      </c>
      <c r="Y369">
        <f t="shared" si="68"/>
        <v>1.0336735824287371</v>
      </c>
      <c r="AA369" s="15">
        <f t="shared" si="69"/>
        <v>4.5728833349152342E-3</v>
      </c>
      <c r="AB369" s="15">
        <f t="shared" si="70"/>
        <v>-4.3489023586873454E-4</v>
      </c>
      <c r="AC369" s="15">
        <f t="shared" si="71"/>
        <v>2.0012974700358566E-3</v>
      </c>
    </row>
    <row r="370" spans="1:29" x14ac:dyDescent="0.4">
      <c r="A370" s="43">
        <f t="shared" si="62"/>
        <v>2013</v>
      </c>
      <c r="B370" s="53">
        <v>41472</v>
      </c>
      <c r="C370" s="45">
        <v>2282.8359999999998</v>
      </c>
      <c r="D370" s="45">
        <f>VLOOKUP(B370,'H11001.CSI  中证全债'!$A$2:$B$2792,2,0)</f>
        <v>147.64500000000001</v>
      </c>
      <c r="E370" s="14">
        <f t="shared" si="63"/>
        <v>0</v>
      </c>
      <c r="F370" s="14">
        <f>IF(AND((B370-$B$2)&gt;123,OR(((G369*J369/C369*C370)/(G369*K369/D369*D370))&lt;(4/6),((G369*J369/C369*C370)/(G369*K369/D369*D370))&gt;(6/4))),COUNTIF($E$2:E370,1),0)</f>
        <v>0</v>
      </c>
      <c r="G370" s="21">
        <f t="shared" si="64"/>
        <v>20510.836935822001</v>
      </c>
      <c r="H370" s="12">
        <f t="shared" si="65"/>
        <v>4.3501846435871965</v>
      </c>
      <c r="I370" s="12">
        <f t="shared" si="66"/>
        <v>71.65890361877463</v>
      </c>
      <c r="J370" s="15">
        <f>IF(OR((ROW(F370)-MATCH(MAX($F$2:F370),$F$2:F370,0))=1,(ROW(F370)-MATCH(MAX($F$2:F370),$F$2:F370,0))&gt;123),IF(OR(((G369*J369/C369*C370)/(G369*K369/D369*D370))&lt;(4/6),((G369*J369/C369*C370)/(G369*K369/D369*D370))&gt;(6/4)),50%,((G369*J369/C369*C370)/((G369*K369/D369*D370)+(G369*J369/C369*C370)))),((G369*J369/C369*C370)/((G369*K369/D369*D370)+(G369*J369/C369*C370))))</f>
        <v>0.48417127697427315</v>
      </c>
      <c r="K370" s="18">
        <f t="shared" si="60"/>
        <v>0.5158287230257268</v>
      </c>
      <c r="L370" s="20">
        <f t="shared" si="61"/>
        <v>0.93862798902364586</v>
      </c>
      <c r="M370" s="51">
        <f>IF(AND((B370-$B$2)&gt;123,OR(((U369*R369/C369*C370)/(U369*S369/D369*D370))&lt;(4/6),((U369*R369/C369*C370)/(U369*S369/D369*D370))&gt;(6/4))),1,0)</f>
        <v>0</v>
      </c>
      <c r="N370" s="51">
        <f>IF(AND((B370-$B$2)&gt;123,OR(((U369*R369/C369*C370)/(U369*S369/D369*D370))&lt;(4/6),((U369*R369/C369*C370)/(U369*S369/D369*D370))&gt;(6/4))),COUNTIF($M$2:M370,1),0)</f>
        <v>0</v>
      </c>
      <c r="O370" s="51">
        <f>IF(OR((ROW(N370)-MATCH(MAX($N$2:N370),$N$2:N370,0))=1,(ROW(N370)-MATCH(MAX($N$2:N370),$N$2:N370,0))&gt;123),IF(OR(((U369*R369/C369*C370)/(U369*S369/D369*D370))&lt;(4/6),((U369*R369/C369*C370)/(U369*S369/D369*D370))&gt;(6/4)),1,0),0)</f>
        <v>0</v>
      </c>
      <c r="P370" s="47">
        <f>IF(O370=1,U369/2/C370,P369)</f>
        <v>4.3501846435871965</v>
      </c>
      <c r="Q370" s="47">
        <f>IF(O370=1,U369/2/D370,Q369)</f>
        <v>71.65890361877463</v>
      </c>
      <c r="R370" s="41">
        <f>P370*C370/U369</f>
        <v>0.48036238324358366</v>
      </c>
      <c r="S370" s="41">
        <f>Q370*D370/U369</f>
        <v>0.51177078550923438</v>
      </c>
      <c r="T370" s="41">
        <f t="shared" si="67"/>
        <v>0.93862798902364464</v>
      </c>
      <c r="U370" s="42">
        <f>P370*C370+Q370*D370</f>
        <v>20510.836935822001</v>
      </c>
      <c r="V370" s="25">
        <f>B370</f>
        <v>41472</v>
      </c>
      <c r="W370">
        <f>C370/C$2</f>
        <v>0.99307581110280208</v>
      </c>
      <c r="X370">
        <f>D370/D$2</f>
        <v>1.0580078824793981</v>
      </c>
      <c r="Y370">
        <f t="shared" si="68"/>
        <v>1.0255418467910999</v>
      </c>
      <c r="AA370" s="15">
        <f t="shared" si="69"/>
        <v>-1.5105390862558798E-2</v>
      </c>
      <c r="AB370" s="15">
        <f t="shared" si="70"/>
        <v>-9.7503807790955133E-4</v>
      </c>
      <c r="AC370" s="15">
        <f t="shared" si="71"/>
        <v>-7.8668312471822377E-3</v>
      </c>
    </row>
    <row r="371" spans="1:29" x14ac:dyDescent="0.4">
      <c r="A371" s="43">
        <f t="shared" si="62"/>
        <v>2013</v>
      </c>
      <c r="B371" s="53">
        <v>41473</v>
      </c>
      <c r="C371" s="45">
        <v>2245.328</v>
      </c>
      <c r="D371" s="45">
        <f>VLOOKUP(B371,'H11001.CSI  中证全债'!$A$2:$B$2792,2,0)</f>
        <v>147.5384</v>
      </c>
      <c r="E371" s="14">
        <f t="shared" si="63"/>
        <v>0</v>
      </c>
      <c r="F371" s="14">
        <f>IF(AND((B371-$B$2)&gt;123,OR(((G370*J370/C370*C371)/(G370*K370/D370*D371))&lt;(4/6),((G370*J370/C370*C371)/(G370*K370/D370*D371))&gt;(6/4))),COUNTIF($E$2:E371,1),0)</f>
        <v>0</v>
      </c>
      <c r="G371" s="21">
        <f t="shared" si="64"/>
        <v>20340.031371084573</v>
      </c>
      <c r="H371" s="12">
        <f t="shared" si="65"/>
        <v>4.3501846435871965</v>
      </c>
      <c r="I371" s="12">
        <f t="shared" si="66"/>
        <v>71.65890361877463</v>
      </c>
      <c r="J371" s="15">
        <f>IF(OR((ROW(F371)-MATCH(MAX($F$2:F371),$F$2:F371,0))=1,(ROW(F371)-MATCH(MAX($F$2:F371),$F$2:F371,0))&gt;123),IF(OR(((G370*J370/C370*C371)/(G370*K370/D370*D371))&lt;(4/6),((G370*J370/C370*C371)/(G370*K370/D370*D371))&gt;(6/4)),50%,((G370*J370/C370*C371)/((G370*K370/D370*D371)+(G370*J370/C370*C371)))),((G370*J370/C370*C371)/((G370*K370/D370*D371)+(G370*J370/C370*C371))))</f>
        <v>0.48021515833559558</v>
      </c>
      <c r="K371" s="18">
        <f t="shared" si="60"/>
        <v>0.51978484166440442</v>
      </c>
      <c r="L371" s="20">
        <f t="shared" si="61"/>
        <v>0.92387295635228095</v>
      </c>
      <c r="M371" s="51">
        <f>IF(AND((B371-$B$2)&gt;123,OR(((U370*R370/C370*C371)/(U370*S370/D370*D371))&lt;(4/6),((U370*R370/C370*C371)/(U370*S370/D370*D371))&gt;(6/4))),1,0)</f>
        <v>0</v>
      </c>
      <c r="N371" s="51">
        <f>IF(AND((B371-$B$2)&gt;123,OR(((U370*R370/C370*C371)/(U370*S370/D370*D371))&lt;(4/6),((U370*R370/C370*C371)/(U370*S370/D370*D371))&gt;(6/4))),COUNTIF($M$2:M371,1),0)</f>
        <v>0</v>
      </c>
      <c r="O371" s="51">
        <f>IF(OR((ROW(N371)-MATCH(MAX($N$2:N371),$N$2:N371,0))=1,(ROW(N371)-MATCH(MAX($N$2:N371),$N$2:N371,0))&gt;123),IF(OR(((U370*R370/C370*C371)/(U370*S370/D370*D371))&lt;(4/6),((U370*R370/C370*C371)/(U370*S370/D370*D371))&gt;(6/4)),1,0),0)</f>
        <v>0</v>
      </c>
      <c r="P371" s="47">
        <f>IF(O371=1,U370/2/C371,P370)</f>
        <v>4.3501846435871965</v>
      </c>
      <c r="Q371" s="47">
        <f>IF(O371=1,U370/2/D371,Q370)</f>
        <v>71.65890361877463</v>
      </c>
      <c r="R371" s="41">
        <f>P371*C371/U370</f>
        <v>0.47621612984291917</v>
      </c>
      <c r="S371" s="41">
        <f>Q371*D371/U370</f>
        <v>0.51545629360465262</v>
      </c>
      <c r="T371" s="41">
        <f t="shared" si="67"/>
        <v>0.92387295635227984</v>
      </c>
      <c r="U371" s="42">
        <f>P371*C371+Q371*D371</f>
        <v>20340.031371084573</v>
      </c>
      <c r="V371" s="25">
        <f>B371</f>
        <v>41473</v>
      </c>
      <c r="W371">
        <f>C371/C$2</f>
        <v>0.97675913854163532</v>
      </c>
      <c r="X371">
        <f>D371/D$2</f>
        <v>1.0572439985668218</v>
      </c>
      <c r="Y371">
        <f t="shared" si="68"/>
        <v>1.0170015685542286</v>
      </c>
      <c r="AA371" s="15">
        <f t="shared" si="69"/>
        <v>-1.643044003160965E-2</v>
      </c>
      <c r="AB371" s="15">
        <f t="shared" si="70"/>
        <v>-7.2200209963102502E-4</v>
      </c>
      <c r="AC371" s="15">
        <f t="shared" si="71"/>
        <v>-8.3275765524279954E-3</v>
      </c>
    </row>
    <row r="372" spans="1:29" x14ac:dyDescent="0.4">
      <c r="A372" s="43">
        <f t="shared" si="62"/>
        <v>2013</v>
      </c>
      <c r="B372" s="53">
        <v>41474</v>
      </c>
      <c r="C372" s="45">
        <v>2190.4780000000001</v>
      </c>
      <c r="D372" s="45">
        <f>VLOOKUP(B372,'H11001.CSI  中证全债'!$A$2:$B$2792,2,0)</f>
        <v>147.38650000000001</v>
      </c>
      <c r="E372" s="14">
        <f t="shared" si="63"/>
        <v>0</v>
      </c>
      <c r="F372" s="14">
        <f>IF(AND((B372-$B$2)&gt;123,OR(((G371*J371/C371*C372)/(G371*K371/D371*D372))&lt;(4/6),((G371*J371/C371*C372)/(G371*K371/D371*D372))&gt;(6/4))),COUNTIF($E$2:E372,1),0)</f>
        <v>0</v>
      </c>
      <c r="G372" s="21">
        <f t="shared" si="64"/>
        <v>20090.538755924124</v>
      </c>
      <c r="H372" s="12">
        <f t="shared" si="65"/>
        <v>4.3501846435871965</v>
      </c>
      <c r="I372" s="12">
        <f t="shared" si="66"/>
        <v>71.65890361877463</v>
      </c>
      <c r="J372" s="15">
        <f>IF(OR((ROW(F372)-MATCH(MAX($F$2:F372),$F$2:F372,0))=1,(ROW(F372)-MATCH(MAX($F$2:F372),$F$2:F372,0))&gt;123),IF(OR(((G371*J371/C371*C372)/(G371*K371/D371*D372))&lt;(4/6),((G371*J371/C371*C372)/(G371*K371/D371*D372))&gt;(6/4)),50%,((G371*J371/C371*C372)/((G371*K371/D371*D372)+(G371*J371/C371*C372)))),((G371*J371/C371*C372)/((G371*K371/D371*D372)+(G371*J371/C371*C372))))</f>
        <v>0.47430205199976416</v>
      </c>
      <c r="K372" s="18">
        <f t="shared" si="60"/>
        <v>0.52569794800023584</v>
      </c>
      <c r="L372" s="20">
        <f t="shared" si="61"/>
        <v>0.90223302906929248</v>
      </c>
      <c r="M372" s="51">
        <f>IF(AND((B372-$B$2)&gt;123,OR(((U371*R371/C371*C372)/(U371*S371/D371*D372))&lt;(4/6),((U371*R371/C371*C372)/(U371*S371/D371*D372))&gt;(6/4))),1,0)</f>
        <v>0</v>
      </c>
      <c r="N372" s="51">
        <f>IF(AND((B372-$B$2)&gt;123,OR(((U371*R371/C371*C372)/(U371*S371/D371*D372))&lt;(4/6),((U371*R371/C371*C372)/(U371*S371/D371*D372))&gt;(6/4))),COUNTIF($M$2:M372,1),0)</f>
        <v>0</v>
      </c>
      <c r="O372" s="51">
        <f>IF(OR((ROW(N372)-MATCH(MAX($N$2:N372),$N$2:N372,0))=1,(ROW(N372)-MATCH(MAX($N$2:N372),$N$2:N372,0))&gt;123),IF(OR(((U371*R371/C371*C372)/(U371*S371/D371*D372))&lt;(4/6),((U371*R371/C371*C372)/(U371*S371/D371*D372))&gt;(6/4)),1,0),0)</f>
        <v>0</v>
      </c>
      <c r="P372" s="47">
        <f>IF(O372=1,U371/2/C372,P371)</f>
        <v>4.3501846435871965</v>
      </c>
      <c r="Q372" s="47">
        <f>IF(O372=1,U371/2/D372,Q371)</f>
        <v>71.65890361877463</v>
      </c>
      <c r="R372" s="41">
        <f>P372*C372/U371</f>
        <v>0.46848422128109485</v>
      </c>
      <c r="S372" s="41">
        <f>Q372*D372/U371</f>
        <v>0.51924969069727467</v>
      </c>
      <c r="T372" s="41">
        <f t="shared" si="67"/>
        <v>0.90223302906929148</v>
      </c>
      <c r="U372" s="42">
        <f>P372*C372+Q372*D372</f>
        <v>20090.538755924124</v>
      </c>
      <c r="V372" s="25">
        <f>B372</f>
        <v>41474</v>
      </c>
      <c r="W372">
        <f>C372/C$2</f>
        <v>0.95289837577155956</v>
      </c>
      <c r="X372">
        <f>D372/D$2</f>
        <v>1.0561554998208527</v>
      </c>
      <c r="Y372">
        <f t="shared" si="68"/>
        <v>1.0045269377962063</v>
      </c>
      <c r="AA372" s="15">
        <f t="shared" si="69"/>
        <v>-2.4428502205468439E-2</v>
      </c>
      <c r="AB372" s="15">
        <f t="shared" si="70"/>
        <v>-1.0295624732272746E-3</v>
      </c>
      <c r="AC372" s="15">
        <f t="shared" si="71"/>
        <v>-1.2266088021630428E-2</v>
      </c>
    </row>
    <row r="373" spans="1:29" x14ac:dyDescent="0.4">
      <c r="A373" s="43">
        <f t="shared" si="62"/>
        <v>2013</v>
      </c>
      <c r="B373" s="53">
        <v>41477</v>
      </c>
      <c r="C373" s="45">
        <v>2202.1889999999999</v>
      </c>
      <c r="D373" s="45">
        <f>VLOOKUP(B373,'H11001.CSI  中证全债'!$A$2:$B$2792,2,0)</f>
        <v>147.25980000000001</v>
      </c>
      <c r="E373" s="14">
        <f t="shared" si="63"/>
        <v>0</v>
      </c>
      <c r="F373" s="14">
        <f>IF(AND((B373-$B$2)&gt;123,OR(((G372*J372/C372*C373)/(G372*K372/D372*D373))&lt;(4/6),((G372*J372/C372*C373)/(G372*K372/D372*D373))&gt;(6/4))),COUNTIF($E$2:E373,1),0)</f>
        <v>0</v>
      </c>
      <c r="G373" s="21">
        <f t="shared" si="64"/>
        <v>20132.404585196673</v>
      </c>
      <c r="H373" s="12">
        <f t="shared" si="65"/>
        <v>4.3501846435871965</v>
      </c>
      <c r="I373" s="12">
        <f t="shared" si="66"/>
        <v>71.65890361877463</v>
      </c>
      <c r="J373" s="15">
        <f>IF(OR((ROW(F373)-MATCH(MAX($F$2:F373),$F$2:F373,0))=1,(ROW(F373)-MATCH(MAX($F$2:F373),$F$2:F373,0))&gt;123),IF(OR(((G372*J372/C372*C373)/(G372*K372/D372*D373))&lt;(4/6),((G372*J372/C372*C373)/(G372*K372/D372*D373))&gt;(6/4)),50%,((G372*J372/C372*C373)/((G372*K372/D372*D373)+(G372*J372/C372*C373)))),((G372*J372/C372*C373)/((G372*K372/D372*D373)+(G372*J372/C372*C373))))</f>
        <v>0.47584622738610949</v>
      </c>
      <c r="K373" s="18">
        <f t="shared" si="60"/>
        <v>0.52415377261389051</v>
      </c>
      <c r="L373" s="20">
        <f t="shared" si="61"/>
        <v>0.90783707424850302</v>
      </c>
      <c r="M373" s="51">
        <f>IF(AND((B373-$B$2)&gt;123,OR(((U372*R372/C372*C373)/(U372*S372/D372*D373))&lt;(4/6),((U372*R372/C372*C373)/(U372*S372/D372*D373))&gt;(6/4))),1,0)</f>
        <v>0</v>
      </c>
      <c r="N373" s="51">
        <f>IF(AND((B373-$B$2)&gt;123,OR(((U372*R372/C372*C373)/(U372*S372/D372*D373))&lt;(4/6),((U372*R372/C372*C373)/(U372*S372/D372*D373))&gt;(6/4))),COUNTIF($M$2:M373,1),0)</f>
        <v>0</v>
      </c>
      <c r="O373" s="51">
        <f>IF(OR((ROW(N373)-MATCH(MAX($N$2:N373),$N$2:N373,0))=1,(ROW(N373)-MATCH(MAX($N$2:N373),$N$2:N373,0))&gt;123),IF(OR(((U372*R372/C372*C373)/(U372*S372/D372*D373))&lt;(4/6),((U372*R372/C372*C373)/(U372*S372/D372*D373))&gt;(6/4)),1,0),0)</f>
        <v>0</v>
      </c>
      <c r="P373" s="47">
        <f>IF(O373=1,U372/2/C373,P372)</f>
        <v>4.3501846435871965</v>
      </c>
      <c r="Q373" s="47">
        <f>IF(O373=1,U372/2/D373,Q372)</f>
        <v>71.65890361877463</v>
      </c>
      <c r="R373" s="41">
        <f>P373*C373/U372</f>
        <v>0.47683782333869951</v>
      </c>
      <c r="S373" s="41">
        <f>Q373*D373/U372</f>
        <v>0.52524603462952957</v>
      </c>
      <c r="T373" s="41">
        <f t="shared" si="67"/>
        <v>0.90783707424850202</v>
      </c>
      <c r="U373" s="42">
        <f>P373*C373+Q373*D373</f>
        <v>20132.404585196673</v>
      </c>
      <c r="V373" s="25">
        <f>B373</f>
        <v>41477</v>
      </c>
      <c r="W373">
        <f>C373/C$2</f>
        <v>0.95799287700766445</v>
      </c>
      <c r="X373">
        <f>D373/D$2</f>
        <v>1.0552475815120028</v>
      </c>
      <c r="Y373">
        <f t="shared" si="68"/>
        <v>1.0066202292598336</v>
      </c>
      <c r="AA373" s="15">
        <f t="shared" si="69"/>
        <v>5.346321670429921E-3</v>
      </c>
      <c r="AB373" s="15">
        <f t="shared" si="70"/>
        <v>-8.5964454003584212E-4</v>
      </c>
      <c r="AC373" s="15">
        <f t="shared" si="71"/>
        <v>2.0838579682289637E-3</v>
      </c>
    </row>
    <row r="374" spans="1:29" x14ac:dyDescent="0.4">
      <c r="A374" s="43">
        <f t="shared" si="62"/>
        <v>2013</v>
      </c>
      <c r="B374" s="53">
        <v>41478</v>
      </c>
      <c r="C374" s="45">
        <v>2265.8449999999998</v>
      </c>
      <c r="D374" s="45">
        <f>VLOOKUP(B374,'H11001.CSI  中证全债'!$A$2:$B$2792,2,0)</f>
        <v>147.02959999999999</v>
      </c>
      <c r="E374" s="14">
        <f t="shared" si="63"/>
        <v>0</v>
      </c>
      <c r="F374" s="14">
        <f>IF(AND((B374-$B$2)&gt;123,OR(((G373*J373/C373*C374)/(G373*K373/D373*D374))&lt;(4/6),((G373*J373/C373*C374)/(G373*K373/D373*D374))&gt;(6/4))),COUNTIF($E$2:E374,1),0)</f>
        <v>0</v>
      </c>
      <c r="G374" s="21">
        <f t="shared" si="64"/>
        <v>20392.824059255818</v>
      </c>
      <c r="H374" s="12">
        <f t="shared" si="65"/>
        <v>4.3501846435871965</v>
      </c>
      <c r="I374" s="12">
        <f t="shared" si="66"/>
        <v>71.65890361877463</v>
      </c>
      <c r="J374" s="15">
        <f>IF(OR((ROW(F374)-MATCH(MAX($F$2:F374),$F$2:F374,0))=1,(ROW(F374)-MATCH(MAX($F$2:F374),$F$2:F374,0))&gt;123),IF(OR(((G373*J373/C373*C374)/(G373*K373/D373*D374))&lt;(4/6),((G373*J373/C373*C374)/(G373*K373/D373*D374))&gt;(6/4)),50%,((G373*J373/C373*C374)/((G373*K373/D373*D374)+(G373*J373/C373*C374)))),((G373*J373/C373*C374)/((G373*K373/D373*D374)+(G373*J373/C373*C374))))</f>
        <v>0.48334865711132585</v>
      </c>
      <c r="K374" s="18">
        <f t="shared" si="60"/>
        <v>0.51665134288867409</v>
      </c>
      <c r="L374" s="20">
        <f t="shared" si="61"/>
        <v>0.9355412770415964</v>
      </c>
      <c r="M374" s="51">
        <f>IF(AND((B374-$B$2)&gt;123,OR(((U373*R373/C373*C374)/(U373*S373/D373*D374))&lt;(4/6),((U373*R373/C373*C374)/(U373*S373/D373*D374))&gt;(6/4))),1,0)</f>
        <v>0</v>
      </c>
      <c r="N374" s="51">
        <f>IF(AND((B374-$B$2)&gt;123,OR(((U373*R373/C373*C374)/(U373*S373/D373*D374))&lt;(4/6),((U373*R373/C373*C374)/(U373*S373/D373*D374))&gt;(6/4))),COUNTIF($M$2:M374,1),0)</f>
        <v>0</v>
      </c>
      <c r="O374" s="51">
        <f>IF(OR((ROW(N374)-MATCH(MAX($N$2:N374),$N$2:N374,0))=1,(ROW(N374)-MATCH(MAX($N$2:N374),$N$2:N374,0))&gt;123),IF(OR(((U373*R373/C373*C374)/(U373*S373/D373*D374))&lt;(4/6),((U373*R373/C373*C374)/(U373*S373/D373*D374))&gt;(6/4)),1,0),0)</f>
        <v>0</v>
      </c>
      <c r="P374" s="47">
        <f>IF(O374=1,U373/2/C374,P373)</f>
        <v>4.3501846435871965</v>
      </c>
      <c r="Q374" s="47">
        <f>IF(O374=1,U373/2/D374,Q373)</f>
        <v>71.65890361877463</v>
      </c>
      <c r="R374" s="41">
        <f>P374*C374/U373</f>
        <v>0.48960093574696745</v>
      </c>
      <c r="S374" s="41">
        <f>Q374*D374/U373</f>
        <v>0.52333440304761591</v>
      </c>
      <c r="T374" s="41">
        <f t="shared" si="67"/>
        <v>0.93554127704159518</v>
      </c>
      <c r="U374" s="42">
        <f>P374*C374+Q374*D374</f>
        <v>20392.824059255814</v>
      </c>
      <c r="V374" s="25">
        <f>B374</f>
        <v>41478</v>
      </c>
      <c r="W374">
        <f>C374/C$2</f>
        <v>0.98568441237488313</v>
      </c>
      <c r="X374">
        <f>D374/D$2</f>
        <v>1.0535979935506985</v>
      </c>
      <c r="Y374">
        <f t="shared" si="68"/>
        <v>1.0196412029627906</v>
      </c>
      <c r="AA374" s="15">
        <f t="shared" si="69"/>
        <v>2.8905784199267259E-2</v>
      </c>
      <c r="AB374" s="15">
        <f t="shared" si="70"/>
        <v>-1.5632236360501039E-3</v>
      </c>
      <c r="AC374" s="15">
        <f t="shared" si="71"/>
        <v>1.2935338794583195E-2</v>
      </c>
    </row>
    <row r="375" spans="1:29" x14ac:dyDescent="0.4">
      <c r="A375" s="43">
        <f t="shared" si="62"/>
        <v>2013</v>
      </c>
      <c r="B375" s="53">
        <v>41479</v>
      </c>
      <c r="C375" s="45">
        <v>2249.1509999999998</v>
      </c>
      <c r="D375" s="45">
        <f>VLOOKUP(B375,'H11001.CSI  中证全债'!$A$2:$B$2792,2,0)</f>
        <v>146.77359999999999</v>
      </c>
      <c r="E375" s="14">
        <f t="shared" si="63"/>
        <v>0</v>
      </c>
      <c r="F375" s="14">
        <f>IF(AND((B375-$B$2)&gt;123,OR(((G374*J374/C374*C375)/(G374*K374/D374*D375))&lt;(4/6),((G374*J374/C374*C375)/(G374*K374/D374*D375))&gt;(6/4))),COUNTIF($E$2:E375,1),0)</f>
        <v>0</v>
      </c>
      <c r="G375" s="21">
        <f t="shared" si="64"/>
        <v>20301.857397489366</v>
      </c>
      <c r="H375" s="12">
        <f t="shared" si="65"/>
        <v>4.3501846435871965</v>
      </c>
      <c r="I375" s="12">
        <f t="shared" si="66"/>
        <v>71.65890361877463</v>
      </c>
      <c r="J375" s="15">
        <f>IF(OR((ROW(F375)-MATCH(MAX($F$2:F375),$F$2:F375,0))=1,(ROW(F375)-MATCH(MAX($F$2:F375),$F$2:F375,0))&gt;123),IF(OR(((G374*J374/C374*C375)/(G374*K374/D374*D375))&lt;(4/6),((G374*J374/C374*C375)/(G374*K374/D374*D375))&gt;(6/4)),50%,((G374*J374/C374*C375)/((G374*K374/D374*D375)+(G374*J374/C374*C375)))),((G374*J374/C374*C375)/((G374*K374/D374*D375)+(G374*J374/C374*C375))))</f>
        <v>0.48193729025595261</v>
      </c>
      <c r="K375" s="18">
        <f t="shared" si="60"/>
        <v>0.51806270974404733</v>
      </c>
      <c r="L375" s="20">
        <f t="shared" si="61"/>
        <v>0.93026824975311817</v>
      </c>
      <c r="M375" s="51">
        <f>IF(AND((B375-$B$2)&gt;123,OR(((U374*R374/C374*C375)/(U374*S374/D374*D375))&lt;(4/6),((U374*R374/C374*C375)/(U374*S374/D374*D375))&gt;(6/4))),1,0)</f>
        <v>0</v>
      </c>
      <c r="N375" s="51">
        <f>IF(AND((B375-$B$2)&gt;123,OR(((U374*R374/C374*C375)/(U374*S374/D374*D375))&lt;(4/6),((U374*R374/C374*C375)/(U374*S374/D374*D375))&gt;(6/4))),COUNTIF($M$2:M375,1),0)</f>
        <v>0</v>
      </c>
      <c r="O375" s="51">
        <f>IF(OR((ROW(N375)-MATCH(MAX($N$2:N375),$N$2:N375,0))=1,(ROW(N375)-MATCH(MAX($N$2:N375),$N$2:N375,0))&gt;123),IF(OR(((U374*R374/C374*C375)/(U374*S374/D374*D375))&lt;(4/6),((U374*R374/C374*C375)/(U374*S374/D374*D375))&gt;(6/4)),1,0),0)</f>
        <v>0</v>
      </c>
      <c r="P375" s="47">
        <f>IF(O375=1,U374/2/C375,P374)</f>
        <v>4.3501846435871965</v>
      </c>
      <c r="Q375" s="47">
        <f>IF(O375=1,U374/2/D375,Q374)</f>
        <v>71.65890361877463</v>
      </c>
      <c r="R375" s="41">
        <f>P375*C375/U374</f>
        <v>0.47978750333345627</v>
      </c>
      <c r="S375" s="41">
        <f>Q375*D375/U374</f>
        <v>0.51575177746933376</v>
      </c>
      <c r="T375" s="41">
        <f t="shared" si="67"/>
        <v>0.93026824975311717</v>
      </c>
      <c r="U375" s="42">
        <f>P375*C375+Q375*D375</f>
        <v>20301.857397489366</v>
      </c>
      <c r="V375" s="25">
        <f>B375</f>
        <v>41479</v>
      </c>
      <c r="W375">
        <f>C375/C$2</f>
        <v>0.9784222141308786</v>
      </c>
      <c r="X375">
        <f>D375/D$2</f>
        <v>1.051763525618058</v>
      </c>
      <c r="Y375">
        <f t="shared" si="68"/>
        <v>1.0150928698744683</v>
      </c>
      <c r="AA375" s="15">
        <f t="shared" si="69"/>
        <v>-7.367670780658031E-3</v>
      </c>
      <c r="AB375" s="15">
        <f t="shared" si="70"/>
        <v>-1.7411460005331003E-3</v>
      </c>
      <c r="AC375" s="15">
        <f t="shared" si="71"/>
        <v>-4.4607191972098059E-3</v>
      </c>
    </row>
    <row r="376" spans="1:29" x14ac:dyDescent="0.4">
      <c r="A376" s="43">
        <f t="shared" si="62"/>
        <v>2013</v>
      </c>
      <c r="B376" s="53">
        <v>41480</v>
      </c>
      <c r="C376" s="45">
        <v>2237.683</v>
      </c>
      <c r="D376" s="45">
        <f>VLOOKUP(B376,'H11001.CSI  中证全债'!$A$2:$B$2792,2,0)</f>
        <v>146.93020000000001</v>
      </c>
      <c r="E376" s="14">
        <f t="shared" si="63"/>
        <v>0</v>
      </c>
      <c r="F376" s="14">
        <f>IF(AND((B376-$B$2)&gt;123,OR(((G375*J375/C375*C376)/(G375*K375/D375*D376))&lt;(4/6),((G375*J375/C375*C376)/(G375*K375/D375*D376))&gt;(6/4))),COUNTIF($E$2:E376,1),0)</f>
        <v>0</v>
      </c>
      <c r="G376" s="21">
        <f t="shared" si="64"/>
        <v>20263.191264303412</v>
      </c>
      <c r="H376" s="12">
        <f t="shared" si="65"/>
        <v>4.3501846435871965</v>
      </c>
      <c r="I376" s="12">
        <f t="shared" si="66"/>
        <v>71.65890361877463</v>
      </c>
      <c r="J376" s="15">
        <f>IF(OR((ROW(F376)-MATCH(MAX($F$2:F376),$F$2:F376,0))=1,(ROW(F376)-MATCH(MAX($F$2:F376),$F$2:F376,0))&gt;123),IF(OR(((G375*J375/C375*C376)/(G375*K375/D375*D376))&lt;(4/6),((G375*J375/C375*C376)/(G375*K375/D375*D376))&gt;(6/4)),50%,((G375*J375/C375*C376)/((G375*K375/D375*D376)+(G375*J375/C375*C376)))),((G375*J375/C375*C376)/((G375*K375/D375*D376)+(G375*J375/C375*C376))))</f>
        <v>0.48039492382251725</v>
      </c>
      <c r="K376" s="18">
        <f t="shared" si="60"/>
        <v>0.51960507617748275</v>
      </c>
      <c r="L376" s="20">
        <f t="shared" si="61"/>
        <v>0.92453855023238385</v>
      </c>
      <c r="M376" s="51">
        <f>IF(AND((B376-$B$2)&gt;123,OR(((U375*R375/C375*C376)/(U375*S375/D375*D376))&lt;(4/6),((U375*R375/C375*C376)/(U375*S375/D375*D376))&gt;(6/4))),1,0)</f>
        <v>0</v>
      </c>
      <c r="N376" s="51">
        <f>IF(AND((B376-$B$2)&gt;123,OR(((U375*R375/C375*C376)/(U375*S375/D375*D376))&lt;(4/6),((U375*R375/C375*C376)/(U375*S375/D375*D376))&gt;(6/4))),COUNTIF($M$2:M376,1),0)</f>
        <v>0</v>
      </c>
      <c r="O376" s="51">
        <f>IF(OR((ROW(N376)-MATCH(MAX($N$2:N376),$N$2:N376,0))=1,(ROW(N376)-MATCH(MAX($N$2:N376),$N$2:N376,0))&gt;123),IF(OR(((U375*R375/C375*C376)/(U375*S375/D375*D376))&lt;(4/6),((U375*R375/C375*C376)/(U375*S375/D375*D376))&gt;(6/4)),1,0),0)</f>
        <v>0</v>
      </c>
      <c r="P376" s="47">
        <f>IF(O376=1,U375/2/C376,P375)</f>
        <v>4.3501846435871965</v>
      </c>
      <c r="Q376" s="47">
        <f>IF(O376=1,U375/2/D376,Q375)</f>
        <v>71.65890361877463</v>
      </c>
      <c r="R376" s="41">
        <f>P376*C376/U375</f>
        <v>0.47947998221187027</v>
      </c>
      <c r="S376" s="41">
        <f>Q376*D376/U375</f>
        <v>0.51861545642564377</v>
      </c>
      <c r="T376" s="41">
        <f t="shared" si="67"/>
        <v>0.92453855023238296</v>
      </c>
      <c r="U376" s="42">
        <f>P376*C376+Q376*D376</f>
        <v>20263.191264303408</v>
      </c>
      <c r="V376" s="25">
        <f>B376</f>
        <v>41480</v>
      </c>
      <c r="W376">
        <f>C376/C$2</f>
        <v>0.9734334223816129</v>
      </c>
      <c r="X376">
        <f>D376/D$2</f>
        <v>1.0528857040487281</v>
      </c>
      <c r="Y376">
        <f t="shared" si="68"/>
        <v>1.0131595632151704</v>
      </c>
      <c r="AA376" s="15">
        <f t="shared" si="69"/>
        <v>-5.0988128409340527E-3</v>
      </c>
      <c r="AB376" s="15">
        <f t="shared" si="70"/>
        <v>1.0669493696415788E-3</v>
      </c>
      <c r="AC376" s="15">
        <f t="shared" si="71"/>
        <v>-1.904561362485957E-3</v>
      </c>
    </row>
    <row r="377" spans="1:29" x14ac:dyDescent="0.4">
      <c r="A377" s="43">
        <f t="shared" si="62"/>
        <v>2013</v>
      </c>
      <c r="B377" s="53">
        <v>41481</v>
      </c>
      <c r="C377" s="45">
        <v>2224.0079999999998</v>
      </c>
      <c r="D377" s="45">
        <f>VLOOKUP(B377,'H11001.CSI  中证全债'!$A$2:$B$2792,2,0)</f>
        <v>147.08459999999999</v>
      </c>
      <c r="E377" s="14">
        <f t="shared" si="63"/>
        <v>0</v>
      </c>
      <c r="F377" s="14">
        <f>IF(AND((B377-$B$2)&gt;123,OR(((G376*J376/C376*C377)/(G376*K376/D376*D377))&lt;(4/6),((G376*J376/C376*C377)/(G376*K376/D376*D377))&gt;(6/4))),COUNTIF($E$2:E377,1),0)</f>
        <v>0</v>
      </c>
      <c r="G377" s="21">
        <f t="shared" si="64"/>
        <v>20214.766624021093</v>
      </c>
      <c r="H377" s="12">
        <f t="shared" si="65"/>
        <v>4.3501846435871965</v>
      </c>
      <c r="I377" s="12">
        <f t="shared" si="66"/>
        <v>71.65890361877463</v>
      </c>
      <c r="J377" s="15">
        <f>IF(OR((ROW(F377)-MATCH(MAX($F$2:F377),$F$2:F377,0))=1,(ROW(F377)-MATCH(MAX($F$2:F377),$F$2:F377,0))&gt;123),IF(OR(((G376*J376/C376*C377)/(G376*K376/D376*D377))&lt;(4/6),((G376*J376/C376*C377)/(G376*K376/D376*D377))&gt;(6/4)),50%,((G376*J376/C376*C377)/((G376*K376/D376*D377)+(G376*J376/C376*C377)))),((G376*J376/C376*C377)/((G376*K376/D376*D377)+(G376*J376/C376*C377))))</f>
        <v>0.47860287624189113</v>
      </c>
      <c r="K377" s="18">
        <f t="shared" si="60"/>
        <v>0.52139712375810887</v>
      </c>
      <c r="L377" s="20">
        <f t="shared" si="61"/>
        <v>0.91792389032036315</v>
      </c>
      <c r="M377" s="51">
        <f>IF(AND((B377-$B$2)&gt;123,OR(((U376*R376/C376*C377)/(U376*S376/D376*D377))&lt;(4/6),((U376*R376/C376*C377)/(U376*S376/D376*D377))&gt;(6/4))),1,0)</f>
        <v>0</v>
      </c>
      <c r="N377" s="51">
        <f>IF(AND((B377-$B$2)&gt;123,OR(((U376*R376/C376*C377)/(U376*S376/D376*D377))&lt;(4/6),((U376*R376/C376*C377)/(U376*S376/D376*D377))&gt;(6/4))),COUNTIF($M$2:M377,1),0)</f>
        <v>0</v>
      </c>
      <c r="O377" s="51">
        <f>IF(OR((ROW(N377)-MATCH(MAX($N$2:N377),$N$2:N377,0))=1,(ROW(N377)-MATCH(MAX($N$2:N377),$N$2:N377,0))&gt;123),IF(OR(((U376*R376/C376*C377)/(U376*S376/D376*D377))&lt;(4/6),((U376*R376/C376*C377)/(U376*S376/D376*D377))&gt;(6/4)),1,0),0)</f>
        <v>0</v>
      </c>
      <c r="P377" s="47">
        <f>IF(O377=1,U376/2/C377,P376)</f>
        <v>4.3501846435871965</v>
      </c>
      <c r="Q377" s="47">
        <f>IF(O377=1,U376/2/D377,Q376)</f>
        <v>71.65890361877463</v>
      </c>
      <c r="R377" s="41">
        <f>P377*C377/U376</f>
        <v>0.47745911898185239</v>
      </c>
      <c r="S377" s="41">
        <f>Q377*D377/U376</f>
        <v>0.52015109751116251</v>
      </c>
      <c r="T377" s="41">
        <f t="shared" si="67"/>
        <v>0.91792389032036226</v>
      </c>
      <c r="U377" s="42">
        <f>P377*C377+Q377*D377</f>
        <v>20214.766624021089</v>
      </c>
      <c r="V377" s="25">
        <f>B377</f>
        <v>41481</v>
      </c>
      <c r="W377">
        <f>C377/C$2</f>
        <v>0.96748454488150737</v>
      </c>
      <c r="X377">
        <f>D377/D$2</f>
        <v>1.0539921175206017</v>
      </c>
      <c r="Y377">
        <f t="shared" si="68"/>
        <v>1.0107383312010545</v>
      </c>
      <c r="AA377" s="15">
        <f t="shared" si="69"/>
        <v>-6.1112320199063763E-3</v>
      </c>
      <c r="AB377" s="15">
        <f t="shared" si="70"/>
        <v>1.0508391059154132E-3</v>
      </c>
      <c r="AC377" s="15">
        <f t="shared" si="71"/>
        <v>-2.3897835069851547E-3</v>
      </c>
    </row>
    <row r="378" spans="1:29" x14ac:dyDescent="0.4">
      <c r="A378" s="43">
        <f t="shared" si="62"/>
        <v>2013</v>
      </c>
      <c r="B378" s="53">
        <v>41484</v>
      </c>
      <c r="C378" s="45">
        <v>2175.9699999999998</v>
      </c>
      <c r="D378" s="45">
        <f>VLOOKUP(B378,'H11001.CSI  中证全债'!$A$2:$B$2792,2,0)</f>
        <v>147.06399999999999</v>
      </c>
      <c r="E378" s="14">
        <f t="shared" si="63"/>
        <v>0</v>
      </c>
      <c r="F378" s="14">
        <f>IF(AND((B378-$B$2)&gt;123,OR(((G377*J377/C377*C378)/(G377*K377/D377*D378))&lt;(4/6),((G377*J377/C377*C378)/(G377*K377/D377*D378))&gt;(6/4))),COUNTIF($E$2:E378,1),0)</f>
        <v>0</v>
      </c>
      <c r="G378" s="21">
        <f t="shared" si="64"/>
        <v>20004.316280697905</v>
      </c>
      <c r="H378" s="12">
        <f t="shared" si="65"/>
        <v>4.3501846435871965</v>
      </c>
      <c r="I378" s="12">
        <f t="shared" si="66"/>
        <v>71.65890361877463</v>
      </c>
      <c r="J378" s="15">
        <f>IF(OR((ROW(F378)-MATCH(MAX($F$2:F378),$F$2:F378,0))=1,(ROW(F378)-MATCH(MAX($F$2:F378),$F$2:F378,0))&gt;123),IF(OR(((G377*J377/C377*C378)/(G377*K377/D377*D378))&lt;(4/6),((G377*J377/C377*C378)/(G377*K377/D377*D378))&gt;(6/4)),50%,((G377*J377/C377*C378)/((G377*K377/D377*D378)+(G377*J377/C377*C378)))),((G377*J377/C377*C378)/((G377*K377/D377*D378)+(G377*J377/C377*C378))))</f>
        <v>0.47319144259081841</v>
      </c>
      <c r="K378" s="18">
        <f t="shared" si="60"/>
        <v>0.52680855740918164</v>
      </c>
      <c r="L378" s="20">
        <f t="shared" si="61"/>
        <v>0.8982227716989839</v>
      </c>
      <c r="M378" s="51">
        <f>IF(AND((B378-$B$2)&gt;123,OR(((U377*R377/C377*C378)/(U377*S377/D377*D378))&lt;(4/6),((U377*R377/C377*C378)/(U377*S377/D377*D378))&gt;(6/4))),1,0)</f>
        <v>0</v>
      </c>
      <c r="N378" s="51">
        <f>IF(AND((B378-$B$2)&gt;123,OR(((U377*R377/C377*C378)/(U377*S377/D377*D378))&lt;(4/6),((U377*R377/C377*C378)/(U377*S377/D377*D378))&gt;(6/4))),COUNTIF($M$2:M378,1),0)</f>
        <v>0</v>
      </c>
      <c r="O378" s="51">
        <f>IF(OR((ROW(N378)-MATCH(MAX($N$2:N378),$N$2:N378,0))=1,(ROW(N378)-MATCH(MAX($N$2:N378),$N$2:N378,0))&gt;123),IF(OR(((U377*R377/C377*C378)/(U377*S377/D377*D378))&lt;(4/6),((U377*R377/C377*C378)/(U377*S377/D377*D378))&gt;(6/4)),1,0),0)</f>
        <v>0</v>
      </c>
      <c r="P378" s="47">
        <f>IF(O378=1,U377/2/C378,P377)</f>
        <v>4.3501846435871965</v>
      </c>
      <c r="Q378" s="47">
        <f>IF(O378=1,U377/2/D378,Q377)</f>
        <v>71.65890361877463</v>
      </c>
      <c r="R378" s="41">
        <f>P378*C378/U377</f>
        <v>0.46826517738068718</v>
      </c>
      <c r="S378" s="41">
        <f>Q378*D378/U377</f>
        <v>0.52132409924874912</v>
      </c>
      <c r="T378" s="41">
        <f t="shared" si="67"/>
        <v>0.89822277169898312</v>
      </c>
      <c r="U378" s="42">
        <f>P378*C378+Q378*D378</f>
        <v>20004.316280697902</v>
      </c>
      <c r="V378" s="25">
        <f>B378</f>
        <v>41484</v>
      </c>
      <c r="W378">
        <f>C378/C$2</f>
        <v>0.94658712789064314</v>
      </c>
      <c r="X378">
        <f>D378/D$2</f>
        <v>1.0538445001791472</v>
      </c>
      <c r="Y378">
        <f t="shared" si="68"/>
        <v>1.0002158140348951</v>
      </c>
      <c r="AA378" s="15">
        <f t="shared" si="69"/>
        <v>-2.1599742446969716E-2</v>
      </c>
      <c r="AB378" s="15">
        <f t="shared" si="70"/>
        <v>-1.4005545108042305E-4</v>
      </c>
      <c r="AC378" s="15">
        <f t="shared" si="71"/>
        <v>-1.0410723370563701E-2</v>
      </c>
    </row>
    <row r="379" spans="1:29" x14ac:dyDescent="0.4">
      <c r="A379" s="43">
        <f t="shared" si="62"/>
        <v>2013</v>
      </c>
      <c r="B379" s="53">
        <v>41485</v>
      </c>
      <c r="C379" s="45">
        <v>2189.3879999999999</v>
      </c>
      <c r="D379" s="45">
        <f>VLOOKUP(B379,'H11001.CSI  中证全债'!$A$2:$B$2792,2,0)</f>
        <v>147.12870000000001</v>
      </c>
      <c r="E379" s="14">
        <f t="shared" si="63"/>
        <v>0</v>
      </c>
      <c r="F379" s="14">
        <f>IF(AND((B379-$B$2)&gt;123,OR(((G378*J378/C378*C379)/(G378*K378/D378*D379))&lt;(4/6),((G378*J378/C378*C379)/(G378*K378/D378*D379))&gt;(6/4))),COUNTIF($E$2:E379,1),0)</f>
        <v>0</v>
      </c>
      <c r="G379" s="21">
        <f t="shared" si="64"/>
        <v>20067.323389309695</v>
      </c>
      <c r="H379" s="12">
        <f t="shared" si="65"/>
        <v>4.3501846435871965</v>
      </c>
      <c r="I379" s="12">
        <f t="shared" si="66"/>
        <v>71.65890361877463</v>
      </c>
      <c r="J379" s="15">
        <f>IF(OR((ROW(F379)-MATCH(MAX($F$2:F379),$F$2:F379,0))=1,(ROW(F379)-MATCH(MAX($F$2:F379),$F$2:F379,0))&gt;123),IF(OR(((G378*J378/C378*C379)/(G378*K378/D378*D379))&lt;(4/6),((G378*J378/C378*C379)/(G378*K378/D378*D379))&gt;(6/4)),50%,((G378*J378/C378*C379)/((G378*K378/D378*D379)+(G378*J378/C378*C379)))),((G378*J378/C378*C379)/((G378*K378/D378*D379)+(G378*J378/C378*C379))))</f>
        <v>0.47461447008562502</v>
      </c>
      <c r="K379" s="18">
        <f t="shared" si="60"/>
        <v>0.52538552991437504</v>
      </c>
      <c r="L379" s="20">
        <f t="shared" si="61"/>
        <v>0.90336418317987466</v>
      </c>
      <c r="M379" s="51">
        <f>IF(AND((B379-$B$2)&gt;123,OR(((U378*R378/C378*C379)/(U378*S378/D378*D379))&lt;(4/6),((U378*R378/C378*C379)/(U378*S378/D378*D379))&gt;(6/4))),1,0)</f>
        <v>0</v>
      </c>
      <c r="N379" s="51">
        <f>IF(AND((B379-$B$2)&gt;123,OR(((U378*R378/C378*C379)/(U378*S378/D378*D379))&lt;(4/6),((U378*R378/C378*C379)/(U378*S378/D378*D379))&gt;(6/4))),COUNTIF($M$2:M379,1),0)</f>
        <v>0</v>
      </c>
      <c r="O379" s="51">
        <f>IF(OR((ROW(N379)-MATCH(MAX($N$2:N379),$N$2:N379,0))=1,(ROW(N379)-MATCH(MAX($N$2:N379),$N$2:N379,0))&gt;123),IF(OR(((U378*R378/C378*C379)/(U378*S378/D378*D379))&lt;(4/6),((U378*R378/C378*C379)/(U378*S378/D378*D379))&gt;(6/4)),1,0),0)</f>
        <v>0</v>
      </c>
      <c r="P379" s="47">
        <f>IF(O379=1,U378/2/C379,P378)</f>
        <v>4.3501846435871965</v>
      </c>
      <c r="Q379" s="47">
        <f>IF(O379=1,U378/2/D379,Q378)</f>
        <v>71.65890361877463</v>
      </c>
      <c r="R379" s="41">
        <f>P379*C379/U378</f>
        <v>0.47610935174245339</v>
      </c>
      <c r="S379" s="41">
        <f>Q379*D379/U378</f>
        <v>0.52704032394391764</v>
      </c>
      <c r="T379" s="41">
        <f t="shared" si="67"/>
        <v>0.9033641831798741</v>
      </c>
      <c r="U379" s="42">
        <f>P379*C379+Q379*D379</f>
        <v>20067.323389309691</v>
      </c>
      <c r="V379" s="25">
        <f>B379</f>
        <v>41485</v>
      </c>
      <c r="W379">
        <f>C379/C$2</f>
        <v>0.95242420564540853</v>
      </c>
      <c r="X379">
        <f>D379/D$2</f>
        <v>1.0543081332855606</v>
      </c>
      <c r="Y379">
        <f t="shared" si="68"/>
        <v>1.0033661694654845</v>
      </c>
      <c r="AA379" s="15">
        <f t="shared" si="69"/>
        <v>6.1664453094483207E-3</v>
      </c>
      <c r="AB379" s="15">
        <f t="shared" si="70"/>
        <v>4.3994451395312772E-4</v>
      </c>
      <c r="AC379" s="15">
        <f t="shared" si="71"/>
        <v>3.149675686370923E-3</v>
      </c>
    </row>
    <row r="380" spans="1:29" x14ac:dyDescent="0.4">
      <c r="A380" s="43">
        <f t="shared" si="62"/>
        <v>2013</v>
      </c>
      <c r="B380" s="53">
        <v>41486</v>
      </c>
      <c r="C380" s="45">
        <v>2193.0210000000002</v>
      </c>
      <c r="D380" s="45">
        <f>VLOOKUP(B380,'H11001.CSI  中证全债'!$A$2:$B$2792,2,0)</f>
        <v>147.1875</v>
      </c>
      <c r="E380" s="14">
        <f t="shared" si="63"/>
        <v>0</v>
      </c>
      <c r="F380" s="14">
        <f>IF(AND((B380-$B$2)&gt;123,OR(((G379*J379/C379*C380)/(G379*K379/D379*D380))&lt;(4/6),((G379*J379/C379*C380)/(G379*K379/D379*D380))&gt;(6/4))),COUNTIF($E$2:E380,1),0)</f>
        <v>0</v>
      </c>
      <c r="G380" s="21">
        <f t="shared" si="64"/>
        <v>20087.341153652633</v>
      </c>
      <c r="H380" s="12">
        <f t="shared" si="65"/>
        <v>4.3501846435871965</v>
      </c>
      <c r="I380" s="12">
        <f t="shared" si="66"/>
        <v>71.65890361877463</v>
      </c>
      <c r="J380" s="15">
        <f>IF(OR((ROW(F380)-MATCH(MAX($F$2:F380),$F$2:F380,0))=1,(ROW(F380)-MATCH(MAX($F$2:F380),$F$2:F380,0))&gt;123),IF(OR(((G379*J379/C379*C380)/(G379*K379/D379*D380))&lt;(4/6),((G379*J379/C379*C380)/(G379*K379/D379*D380))&gt;(6/4)),50%,((G379*J379/C379*C380)/((G379*K379/D379*D380)+(G379*J379/C379*C380)))),((G379*J379/C379*C380)/((G379*K379/D379*D380)+(G379*J379/C379*C380))))</f>
        <v>0.47492827469251725</v>
      </c>
      <c r="K380" s="18">
        <f t="shared" si="60"/>
        <v>0.52507172530748281</v>
      </c>
      <c r="L380" s="20">
        <f t="shared" si="61"/>
        <v>0.90450171243633148</v>
      </c>
      <c r="M380" s="51">
        <f>IF(AND((B380-$B$2)&gt;123,OR(((U379*R379/C379*C380)/(U379*S379/D379*D380))&lt;(4/6),((U379*R379/C379*C380)/(U379*S379/D379*D380))&gt;(6/4))),1,0)</f>
        <v>0</v>
      </c>
      <c r="N380" s="51">
        <f>IF(AND((B380-$B$2)&gt;123,OR(((U379*R379/C379*C380)/(U379*S379/D379*D380))&lt;(4/6),((U379*R379/C379*C380)/(U379*S379/D379*D380))&gt;(6/4))),COUNTIF($M$2:M380,1),0)</f>
        <v>0</v>
      </c>
      <c r="O380" s="51">
        <f>IF(OR((ROW(N380)-MATCH(MAX($N$2:N380),$N$2:N380,0))=1,(ROW(N380)-MATCH(MAX($N$2:N380),$N$2:N380,0))&gt;123),IF(OR(((U379*R379/C379*C380)/(U379*S379/D379*D380))&lt;(4/6),((U379*R379/C379*C380)/(U379*S379/D379*D380))&gt;(6/4)),1,0),0)</f>
        <v>0</v>
      </c>
      <c r="P380" s="47">
        <f>IF(O380=1,U379/2/C380,P379)</f>
        <v>4.3501846435871965</v>
      </c>
      <c r="Q380" s="47">
        <f>IF(O380=1,U379/2/D380,Q379)</f>
        <v>71.65890361877463</v>
      </c>
      <c r="R380" s="41">
        <f>P380*C380/U379</f>
        <v>0.47540203006577514</v>
      </c>
      <c r="S380" s="41">
        <f>Q380*D380/U379</f>
        <v>0.52559550029513002</v>
      </c>
      <c r="T380" s="41">
        <f t="shared" si="67"/>
        <v>0.90450171243633082</v>
      </c>
      <c r="U380" s="42">
        <f>P380*C380+Q380*D380</f>
        <v>20087.341153652629</v>
      </c>
      <c r="V380" s="25">
        <f>B380</f>
        <v>41486</v>
      </c>
      <c r="W380">
        <f>C380/C$2</f>
        <v>0.95400462772642391</v>
      </c>
      <c r="X380">
        <f>D380/D$2</f>
        <v>1.0547294876388391</v>
      </c>
      <c r="Y380">
        <f t="shared" si="68"/>
        <v>1.0043670576826313</v>
      </c>
      <c r="AA380" s="15">
        <f t="shared" si="69"/>
        <v>1.6593678233371989E-3</v>
      </c>
      <c r="AB380" s="15">
        <f t="shared" si="70"/>
        <v>3.9965010225762043E-4</v>
      </c>
      <c r="AC380" s="15">
        <f t="shared" si="71"/>
        <v>9.9753036090510783E-4</v>
      </c>
    </row>
    <row r="381" spans="1:29" x14ac:dyDescent="0.4">
      <c r="A381" s="43">
        <f t="shared" si="62"/>
        <v>2013</v>
      </c>
      <c r="B381" s="53">
        <v>41487</v>
      </c>
      <c r="C381" s="45">
        <v>2245.364</v>
      </c>
      <c r="D381" s="45">
        <f>VLOOKUP(B381,'H11001.CSI  中证全债'!$A$2:$B$2792,2,0)</f>
        <v>147.3297</v>
      </c>
      <c r="E381" s="14">
        <f t="shared" si="63"/>
        <v>0</v>
      </c>
      <c r="F381" s="14">
        <f>IF(AND((B381-$B$2)&gt;123,OR(((G380*J380/C380*C381)/(G380*K380/D380*D381))&lt;(4/6),((G380*J380/C380*C381)/(G380*K380/D380*D381))&gt;(6/4))),COUNTIF($E$2:E381,1),0)</f>
        <v>0</v>
      </c>
      <c r="G381" s="21">
        <f t="shared" si="64"/>
        <v>20325.232764546512</v>
      </c>
      <c r="H381" s="12">
        <f t="shared" si="65"/>
        <v>4.3501846435871965</v>
      </c>
      <c r="I381" s="12">
        <f t="shared" si="66"/>
        <v>71.65890361877463</v>
      </c>
      <c r="J381" s="15">
        <f>IF(OR((ROW(F381)-MATCH(MAX($F$2:F381),$F$2:F381,0))=1,(ROW(F381)-MATCH(MAX($F$2:F381),$F$2:F381,0))&gt;123),IF(OR(((G380*J380/C380*C381)/(G380*K380/D380*D381))&lt;(4/6),((G380*J380/C380*C381)/(G380*K380/D380*D381))&gt;(6/4)),50%,((G380*J380/C380*C381)/((G380*K380/D380*D381)+(G380*J380/C380*C381)))),((G380*J380/C380*C381)/((G380*K380/D380*D381)+(G380*J380/C380*C381))))</f>
        <v>0.48057250341071123</v>
      </c>
      <c r="K381" s="18">
        <f t="shared" si="60"/>
        <v>0.51942749658928877</v>
      </c>
      <c r="L381" s="20">
        <f t="shared" si="61"/>
        <v>0.92519650300819523</v>
      </c>
      <c r="M381" s="51">
        <f>IF(AND((B381-$B$2)&gt;123,OR(((U380*R380/C380*C381)/(U380*S380/D380*D381))&lt;(4/6),((U380*R380/C380*C381)/(U380*S380/D380*D381))&gt;(6/4))),1,0)</f>
        <v>0</v>
      </c>
      <c r="N381" s="51">
        <f>IF(AND((B381-$B$2)&gt;123,OR(((U380*R380/C380*C381)/(U380*S380/D380*D381))&lt;(4/6),((U380*R380/C380*C381)/(U380*S380/D380*D381))&gt;(6/4))),COUNTIF($M$2:M381,1),0)</f>
        <v>0</v>
      </c>
      <c r="O381" s="51">
        <f>IF(OR((ROW(N381)-MATCH(MAX($N$2:N381),$N$2:N381,0))=1,(ROW(N381)-MATCH(MAX($N$2:N381),$N$2:N381,0))&gt;123),IF(OR(((U380*R380/C380*C381)/(U380*S380/D380*D381))&lt;(4/6),((U380*R380/C380*C381)/(U380*S380/D380*D381))&gt;(6/4)),1,0),0)</f>
        <v>0</v>
      </c>
      <c r="P381" s="47">
        <f>IF(O381=1,U380/2/C381,P380)</f>
        <v>4.3501846435871965</v>
      </c>
      <c r="Q381" s="47">
        <f>IF(O381=1,U380/2/D381,Q380)</f>
        <v>71.65890361877463</v>
      </c>
      <c r="R381" s="41">
        <f>P381*C381/U380</f>
        <v>0.48626385728941435</v>
      </c>
      <c r="S381" s="41">
        <f>Q381*D381/U380</f>
        <v>0.52557900479343611</v>
      </c>
      <c r="T381" s="41">
        <f t="shared" si="67"/>
        <v>0.92519650300819478</v>
      </c>
      <c r="U381" s="42">
        <f>P381*C381+Q381*D381</f>
        <v>20325.232764546505</v>
      </c>
      <c r="V381" s="25">
        <f>B381</f>
        <v>41487</v>
      </c>
      <c r="W381">
        <f>C381/C$2</f>
        <v>0.97677479920635224</v>
      </c>
      <c r="X381">
        <f>D381/D$2</f>
        <v>1.0557484772482981</v>
      </c>
      <c r="Y381">
        <f t="shared" si="68"/>
        <v>1.0162616382273253</v>
      </c>
      <c r="AA381" s="15">
        <f t="shared" si="69"/>
        <v>2.386798849623406E-2</v>
      </c>
      <c r="AB381" s="15">
        <f t="shared" si="70"/>
        <v>9.661146496815487E-4</v>
      </c>
      <c r="AC381" s="15">
        <f t="shared" si="71"/>
        <v>1.1842862082850791E-2</v>
      </c>
    </row>
    <row r="382" spans="1:29" x14ac:dyDescent="0.4">
      <c r="A382" s="43">
        <f t="shared" si="62"/>
        <v>2013</v>
      </c>
      <c r="B382" s="53">
        <v>41488</v>
      </c>
      <c r="C382" s="45">
        <v>2247.2629999999999</v>
      </c>
      <c r="D382" s="45">
        <f>VLOOKUP(B382,'H11001.CSI  中证全债'!$A$2:$B$2792,2,0)</f>
        <v>147.52359999999999</v>
      </c>
      <c r="E382" s="14">
        <f t="shared" si="63"/>
        <v>0</v>
      </c>
      <c r="F382" s="14">
        <f>IF(AND((B382-$B$2)&gt;123,OR(((G381*J381/C381*C382)/(G381*K381/D381*D382))&lt;(4/6),((G381*J381/C381*C382)/(G381*K381/D381*D382))&gt;(6/4))),COUNTIF($E$2:E382,1),0)</f>
        <v>0</v>
      </c>
      <c r="G382" s="21">
        <f t="shared" si="64"/>
        <v>20347.388426596364</v>
      </c>
      <c r="H382" s="12">
        <f t="shared" si="65"/>
        <v>4.3501846435871965</v>
      </c>
      <c r="I382" s="12">
        <f t="shared" si="66"/>
        <v>71.65890361877463</v>
      </c>
      <c r="J382" s="15">
        <f>IF(OR((ROW(F382)-MATCH(MAX($F$2:F382),$F$2:F382,0))=1,(ROW(F382)-MATCH(MAX($F$2:F382),$F$2:F382,0))&gt;123),IF(OR(((G381*J381/C381*C382)/(G381*K381/D381*D382))&lt;(4/6),((G381*J381/C381*C382)/(G381*K381/D381*D382))&gt;(6/4)),50%,((G381*J381/C381*C382)/((G381*K381/D381*D382)+(G381*J381/C381*C382)))),((G381*J381/C381*C382)/((G381*K381/D381*D382)+(G381*J381/C381*C382))))</f>
        <v>0.48045522048044936</v>
      </c>
      <c r="K382" s="18">
        <f t="shared" si="60"/>
        <v>0.51954477951955069</v>
      </c>
      <c r="L382" s="20">
        <f t="shared" si="61"/>
        <v>0.92476190584524898</v>
      </c>
      <c r="M382" s="51">
        <f>IF(AND((B382-$B$2)&gt;123,OR(((U381*R381/C381*C382)/(U381*S381/D381*D382))&lt;(4/6),((U381*R381/C381*C382)/(U381*S381/D381*D382))&gt;(6/4))),1,0)</f>
        <v>0</v>
      </c>
      <c r="N382" s="51">
        <f>IF(AND((B382-$B$2)&gt;123,OR(((U381*R381/C381*C382)/(U381*S381/D381*D382))&lt;(4/6),((U381*R381/C381*C382)/(U381*S381/D381*D382))&gt;(6/4))),COUNTIF($M$2:M382,1),0)</f>
        <v>0</v>
      </c>
      <c r="O382" s="51">
        <f>IF(OR((ROW(N382)-MATCH(MAX($N$2:N382),$N$2:N382,0))=1,(ROW(N382)-MATCH(MAX($N$2:N382),$N$2:N382,0))&gt;123),IF(OR(((U381*R381/C381*C382)/(U381*S381/D381*D382))&lt;(4/6),((U381*R381/C381*C382)/(U381*S381/D381*D382))&gt;(6/4)),1,0),0)</f>
        <v>0</v>
      </c>
      <c r="P382" s="47">
        <f>IF(O382=1,U381/2/C382,P381)</f>
        <v>4.3501846435871965</v>
      </c>
      <c r="Q382" s="47">
        <f>IF(O382=1,U381/2/D382,Q381)</f>
        <v>71.65890361877463</v>
      </c>
      <c r="R382" s="41">
        <f>P382*C382/U381</f>
        <v>0.48097894405195096</v>
      </c>
      <c r="S382" s="41">
        <f>Q382*D382/U381</f>
        <v>0.52011111293812184</v>
      </c>
      <c r="T382" s="41">
        <f t="shared" si="67"/>
        <v>0.92476190584524876</v>
      </c>
      <c r="U382" s="42">
        <f>P382*C382+Q382*D382</f>
        <v>20347.388426596357</v>
      </c>
      <c r="V382" s="25">
        <f>B382</f>
        <v>41488</v>
      </c>
      <c r="W382">
        <f>C382/C$2</f>
        <v>0.97760089927016947</v>
      </c>
      <c r="X382">
        <f>D382/D$2</f>
        <v>1.0571379433894659</v>
      </c>
      <c r="Y382">
        <f t="shared" si="68"/>
        <v>1.0173694213298179</v>
      </c>
      <c r="AA382" s="15">
        <f t="shared" si="69"/>
        <v>8.4574260565317694E-4</v>
      </c>
      <c r="AB382" s="15">
        <f t="shared" si="70"/>
        <v>1.3160958041722459E-3</v>
      </c>
      <c r="AC382" s="15">
        <f t="shared" si="71"/>
        <v>1.0900569900729185E-3</v>
      </c>
    </row>
    <row r="383" spans="1:29" x14ac:dyDescent="0.4">
      <c r="A383" s="43">
        <f t="shared" si="62"/>
        <v>2013</v>
      </c>
      <c r="B383" s="53">
        <v>41491</v>
      </c>
      <c r="C383" s="45">
        <v>2278.3290000000002</v>
      </c>
      <c r="D383" s="45">
        <f>VLOOKUP(B383,'H11001.CSI  中证全债'!$A$2:$B$2792,2,0)</f>
        <v>147.50450000000001</v>
      </c>
      <c r="E383" s="14">
        <f t="shared" si="63"/>
        <v>0</v>
      </c>
      <c r="F383" s="14">
        <f>IF(AND((B383-$B$2)&gt;123,OR(((G382*J382/C382*C383)/(G382*K382/D382*D383))&lt;(4/6),((G382*J382/C382*C383)/(G382*K382/D382*D383))&gt;(6/4))),COUNTIF($E$2:E383,1),0)</f>
        <v>0</v>
      </c>
      <c r="G383" s="21">
        <f t="shared" si="64"/>
        <v>20481.162577674928</v>
      </c>
      <c r="H383" s="12">
        <f t="shared" si="65"/>
        <v>4.3501846435871965</v>
      </c>
      <c r="I383" s="12">
        <f t="shared" si="66"/>
        <v>71.65890361877463</v>
      </c>
      <c r="J383" s="15">
        <f>IF(OR((ROW(F383)-MATCH(MAX($F$2:F383),$F$2:F383,0))=1,(ROW(F383)-MATCH(MAX($F$2:F383),$F$2:F383,0))&gt;123),IF(OR(((G382*J382/C382*C383)/(G382*K382/D382*D383))&lt;(4/6),((G382*J382/C382*C383)/(G382*K382/D382*D383))&gt;(6/4)),50%,((G382*J382/C382*C383)/((G382*K382/D382*D383)+(G382*J382/C382*C383)))),((G382*J382/C382*C383)/((G382*K382/D382*D383)+(G382*J382/C382*C383))))</f>
        <v>0.48391549020966357</v>
      </c>
      <c r="K383" s="18">
        <f t="shared" si="60"/>
        <v>0.51608450979033638</v>
      </c>
      <c r="L383" s="20">
        <f t="shared" si="61"/>
        <v>0.93766714758840231</v>
      </c>
      <c r="M383" s="51">
        <f>IF(AND((B383-$B$2)&gt;123,OR(((U382*R382/C382*C383)/(U382*S382/D382*D383))&lt;(4/6),((U382*R382/C382*C383)/(U382*S382/D382*D383))&gt;(6/4))),1,0)</f>
        <v>0</v>
      </c>
      <c r="N383" s="51">
        <f>IF(AND((B383-$B$2)&gt;123,OR(((U382*R382/C382*C383)/(U382*S382/D382*D383))&lt;(4/6),((U382*R382/C382*C383)/(U382*S382/D382*D383))&gt;(6/4))),COUNTIF($M$2:M383,1),0)</f>
        <v>0</v>
      </c>
      <c r="O383" s="51">
        <f>IF(OR((ROW(N383)-MATCH(MAX($N$2:N383),$N$2:N383,0))=1,(ROW(N383)-MATCH(MAX($N$2:N383),$N$2:N383,0))&gt;123),IF(OR(((U382*R382/C382*C383)/(U382*S382/D382*D383))&lt;(4/6),((U382*R382/C382*C383)/(U382*S382/D382*D383))&gt;(6/4)),1,0),0)</f>
        <v>0</v>
      </c>
      <c r="P383" s="47">
        <f>IF(O383=1,U382/2/C383,P382)</f>
        <v>4.3501846435871965</v>
      </c>
      <c r="Q383" s="47">
        <f>IF(O383=1,U382/2/D383,Q382)</f>
        <v>71.65890361877463</v>
      </c>
      <c r="R383" s="41">
        <f>P383*C383/U382</f>
        <v>0.48709699844744542</v>
      </c>
      <c r="S383" s="41">
        <f>Q383*D383/U382</f>
        <v>0.51947751363606609</v>
      </c>
      <c r="T383" s="41">
        <f t="shared" si="67"/>
        <v>0.93766714758840219</v>
      </c>
      <c r="U383" s="42">
        <f>P383*C383+Q383*D383</f>
        <v>20481.162577674917</v>
      </c>
      <c r="V383" s="25">
        <f>B383</f>
        <v>41491</v>
      </c>
      <c r="W383">
        <f>C383/C$2</f>
        <v>0.99111518288393752</v>
      </c>
      <c r="X383">
        <f>D383/D$2</f>
        <v>1.0570010748835543</v>
      </c>
      <c r="Y383">
        <f t="shared" si="68"/>
        <v>1.0240581288837458</v>
      </c>
      <c r="AA383" s="15">
        <f t="shared" si="69"/>
        <v>1.3823927150493853E-2</v>
      </c>
      <c r="AB383" s="15">
        <f t="shared" si="70"/>
        <v>-1.2947081009384576E-4</v>
      </c>
      <c r="AC383" s="15">
        <f t="shared" si="71"/>
        <v>6.5745120835114523E-3</v>
      </c>
    </row>
    <row r="384" spans="1:29" x14ac:dyDescent="0.4">
      <c r="A384" s="43">
        <f t="shared" si="62"/>
        <v>2013</v>
      </c>
      <c r="B384" s="53">
        <v>41492</v>
      </c>
      <c r="C384" s="45">
        <v>2293.6410000000001</v>
      </c>
      <c r="D384" s="45">
        <f>VLOOKUP(B384,'H11001.CSI  中证全债'!$A$2:$B$2792,2,0)</f>
        <v>147.45160000000001</v>
      </c>
      <c r="E384" s="14">
        <f t="shared" si="63"/>
        <v>0</v>
      </c>
      <c r="F384" s="14">
        <f>IF(AND((B384-$B$2)&gt;123,OR(((G383*J383/C383*C384)/(G383*K383/D383*D384))&lt;(4/6),((G383*J383/C383*C384)/(G383*K383/D383*D384))&gt;(6/4))),COUNTIF($E$2:E384,1),0)</f>
        <v>0</v>
      </c>
      <c r="G384" s="21">
        <f t="shared" si="64"/>
        <v>20543.981848936102</v>
      </c>
      <c r="H384" s="12">
        <f t="shared" si="65"/>
        <v>4.3501846435871965</v>
      </c>
      <c r="I384" s="12">
        <f t="shared" si="66"/>
        <v>71.65890361877463</v>
      </c>
      <c r="J384" s="15">
        <f>IF(OR((ROW(F384)-MATCH(MAX($F$2:F384),$F$2:F384,0))=1,(ROW(F384)-MATCH(MAX($F$2:F384),$F$2:F384,0))&gt;123),IF(OR(((G383*J383/C383*C384)/(G383*K383/D383*D384))&lt;(4/6),((G383*J383/C383*C384)/(G383*K383/D383*D384))&gt;(6/4)),50%,((G383*J383/C383*C384)/((G383*K383/D383*D384)+(G383*J383/C383*C384)))),((G383*J383/C383*C384)/((G383*K383/D383*D384)+(G383*J383/C383*C384))))</f>
        <v>0.48567808954809311</v>
      </c>
      <c r="K384" s="18">
        <f t="shared" si="60"/>
        <v>0.51432191045190689</v>
      </c>
      <c r="L384" s="20">
        <f t="shared" si="61"/>
        <v>0.94430760128681668</v>
      </c>
      <c r="M384" s="51">
        <f>IF(AND((B384-$B$2)&gt;123,OR(((U383*R383/C383*C384)/(U383*S383/D383*D384))&lt;(4/6),((U383*R383/C383*C384)/(U383*S383/D383*D384))&gt;(6/4))),1,0)</f>
        <v>0</v>
      </c>
      <c r="N384" s="51">
        <f>IF(AND((B384-$B$2)&gt;123,OR(((U383*R383/C383*C384)/(U383*S383/D383*D384))&lt;(4/6),((U383*R383/C383*C384)/(U383*S383/D383*D384))&gt;(6/4))),COUNTIF($M$2:M384,1),0)</f>
        <v>0</v>
      </c>
      <c r="O384" s="51">
        <f>IF(OR((ROW(N384)-MATCH(MAX($N$2:N384),$N$2:N384,0))=1,(ROW(N384)-MATCH(MAX($N$2:N384),$N$2:N384,0))&gt;123),IF(OR(((U383*R383/C383*C384)/(U383*S383/D383*D384))&lt;(4/6),((U383*R383/C383*C384)/(U383*S383/D383*D384))&gt;(6/4)),1,0),0)</f>
        <v>0</v>
      </c>
      <c r="P384" s="47">
        <f>IF(O384=1,U383/2/C384,P383)</f>
        <v>4.3501846435871965</v>
      </c>
      <c r="Q384" s="47">
        <f>IF(O384=1,U383/2/D384,Q383)</f>
        <v>71.65890361877463</v>
      </c>
      <c r="R384" s="41">
        <f>P384*C384/U383</f>
        <v>0.487167748327824</v>
      </c>
      <c r="S384" s="41">
        <f>Q384*D384/U383</f>
        <v>0.51589942478907946</v>
      </c>
      <c r="T384" s="41">
        <f t="shared" si="67"/>
        <v>0.94430760128681646</v>
      </c>
      <c r="U384" s="42">
        <f>P384*C384+Q384*D384</f>
        <v>20543.981848936091</v>
      </c>
      <c r="V384" s="25">
        <f>B384</f>
        <v>41492</v>
      </c>
      <c r="W384">
        <f>C384/C$2</f>
        <v>0.99777618561019821</v>
      </c>
      <c r="X384">
        <f>D384/D$2</f>
        <v>1.0566219992834109</v>
      </c>
      <c r="Y384">
        <f t="shared" si="68"/>
        <v>1.0271990924468046</v>
      </c>
      <c r="AA384" s="15">
        <f t="shared" si="69"/>
        <v>6.7207150503725277E-3</v>
      </c>
      <c r="AB384" s="15">
        <f t="shared" si="70"/>
        <v>-3.5863312644701661E-4</v>
      </c>
      <c r="AC384" s="15">
        <f t="shared" si="71"/>
        <v>3.067173116903632E-3</v>
      </c>
    </row>
    <row r="385" spans="1:29" x14ac:dyDescent="0.4">
      <c r="A385" s="43">
        <f t="shared" si="62"/>
        <v>2013</v>
      </c>
      <c r="B385" s="53">
        <v>41493</v>
      </c>
      <c r="C385" s="45">
        <v>2280.623</v>
      </c>
      <c r="D385" s="45">
        <f>VLOOKUP(B385,'H11001.CSI  中证全债'!$A$2:$B$2792,2,0)</f>
        <v>147.3006</v>
      </c>
      <c r="E385" s="14">
        <f t="shared" si="63"/>
        <v>0</v>
      </c>
      <c r="F385" s="14">
        <f>IF(AND((B385-$B$2)&gt;123,OR(((G384*J384/C384*C385)/(G384*K384/D384*D385))&lt;(4/6),((G384*J384/C384*C385)/(G384*K384/D384*D385))&gt;(6/4))),COUNTIF($E$2:E385,1),0)</f>
        <v>0</v>
      </c>
      <c r="G385" s="21">
        <f t="shared" si="64"/>
        <v>20476.530650799446</v>
      </c>
      <c r="H385" s="12">
        <f t="shared" si="65"/>
        <v>4.3501846435871965</v>
      </c>
      <c r="I385" s="12">
        <f t="shared" si="66"/>
        <v>71.65890361877463</v>
      </c>
      <c r="J385" s="15">
        <f>IF(OR((ROW(F385)-MATCH(MAX($F$2:F385),$F$2:F385,0))=1,(ROW(F385)-MATCH(MAX($F$2:F385),$F$2:F385,0))&gt;123),IF(OR(((G384*J384/C384*C385)/(G384*K384/D384*D385))&lt;(4/6),((G384*J384/C384*C385)/(G384*K384/D384*D385))&gt;(6/4)),50%,((G384*J384/C384*C385)/((G384*K384/D384*D385)+(G384*J384/C384*C385)))),((G384*J384/C384*C385)/((G384*K384/D384*D385)+(G384*J384/C384*C385))))</f>
        <v>0.48451230931663841</v>
      </c>
      <c r="K385" s="18">
        <f t="shared" si="60"/>
        <v>0.51548769068336164</v>
      </c>
      <c r="L385" s="20">
        <f t="shared" si="61"/>
        <v>0.93991053147038217</v>
      </c>
      <c r="M385" s="51">
        <f>IF(AND((B385-$B$2)&gt;123,OR(((U384*R384/C384*C385)/(U384*S384/D384*D385))&lt;(4/6),((U384*R384/C384*C385)/(U384*S384/D384*D385))&gt;(6/4))),1,0)</f>
        <v>0</v>
      </c>
      <c r="N385" s="51">
        <f>IF(AND((B385-$B$2)&gt;123,OR(((U384*R384/C384*C385)/(U384*S384/D384*D385))&lt;(4/6),((U384*R384/C384*C385)/(U384*S384/D384*D385))&gt;(6/4))),COUNTIF($M$2:M385,1),0)</f>
        <v>0</v>
      </c>
      <c r="O385" s="51">
        <f>IF(OR((ROW(N385)-MATCH(MAX($N$2:N385),$N$2:N385,0))=1,(ROW(N385)-MATCH(MAX($N$2:N385),$N$2:N385,0))&gt;123),IF(OR(((U384*R384/C384*C385)/(U384*S384/D384*D385))&lt;(4/6),((U384*R384/C384*C385)/(U384*S384/D384*D385))&gt;(6/4)),1,0),0)</f>
        <v>0</v>
      </c>
      <c r="P385" s="47">
        <f>IF(O385=1,U384/2/C385,P384)</f>
        <v>4.3501846435871965</v>
      </c>
      <c r="Q385" s="47">
        <f>IF(O385=1,U384/2/D385,Q384)</f>
        <v>71.65890361877463</v>
      </c>
      <c r="R385" s="41">
        <f>P385*C385/U384</f>
        <v>0.48292153027411028</v>
      </c>
      <c r="S385" s="41">
        <f>Q385*D385/U384</f>
        <v>0.51379521146404761</v>
      </c>
      <c r="T385" s="41">
        <f t="shared" si="67"/>
        <v>0.93991053147038195</v>
      </c>
      <c r="U385" s="42">
        <f>P385*C385+Q385*D385</f>
        <v>20476.530650799439</v>
      </c>
      <c r="V385" s="25">
        <f>B385</f>
        <v>41493</v>
      </c>
      <c r="W385">
        <f>C385/C$2</f>
        <v>0.9921131152411764</v>
      </c>
      <c r="X385">
        <f>D385/D$2</f>
        <v>1.0555399498387674</v>
      </c>
      <c r="Y385">
        <f t="shared" si="68"/>
        <v>1.023826532539972</v>
      </c>
      <c r="AA385" s="15">
        <f t="shared" si="69"/>
        <v>-5.6756920546850997E-3</v>
      </c>
      <c r="AB385" s="15">
        <f t="shared" si="70"/>
        <v>-1.0240648456849577E-3</v>
      </c>
      <c r="AC385" s="15">
        <f t="shared" si="71"/>
        <v>-3.2832582618420592E-3</v>
      </c>
    </row>
    <row r="386" spans="1:29" x14ac:dyDescent="0.4">
      <c r="A386" s="43">
        <f t="shared" si="62"/>
        <v>2013</v>
      </c>
      <c r="B386" s="53">
        <v>41494</v>
      </c>
      <c r="C386" s="45">
        <v>2276.7820000000002</v>
      </c>
      <c r="D386" s="45">
        <f>VLOOKUP(B386,'H11001.CSI  中证全债'!$A$2:$B$2792,2,0)</f>
        <v>147.0205</v>
      </c>
      <c r="E386" s="14">
        <f t="shared" si="63"/>
        <v>0</v>
      </c>
      <c r="F386" s="14">
        <f>IF(AND((B386-$B$2)&gt;123,OR(((G385*J385/C385*C386)/(G385*K385/D385*D386))&lt;(4/6),((G385*J385/C385*C386)/(G385*K385/D385*D386))&gt;(6/4))),COUNTIF($E$2:E386,1),0)</f>
        <v>0</v>
      </c>
      <c r="G386" s="21">
        <f t="shared" si="64"/>
        <v>20439.749932679813</v>
      </c>
      <c r="H386" s="12">
        <f t="shared" si="65"/>
        <v>4.3501846435871965</v>
      </c>
      <c r="I386" s="12">
        <f t="shared" si="66"/>
        <v>71.65890361877463</v>
      </c>
      <c r="J386" s="15">
        <f>IF(OR((ROW(F386)-MATCH(MAX($F$2:F386),$F$2:F386,0))=1,(ROW(F386)-MATCH(MAX($F$2:F386),$F$2:F386,0))&gt;123),IF(OR(((G385*J385/C385*C386)/(G385*K385/D385*D386))&lt;(4/6),((G385*J385/C385*C386)/(G385*K385/D385*D386))&gt;(6/4)),50%,((G385*J385/C385*C386)/((G385*K385/D385*D386)+(G385*J385/C385*C386)))),((G385*J385/C385*C386)/((G385*K385/D385*D386)+(G385*J385/C385*C386))))</f>
        <v>0.48456669606119801</v>
      </c>
      <c r="K386" s="18">
        <f t="shared" ref="K386:K449" si="72">1-J386</f>
        <v>0.51543330393880193</v>
      </c>
      <c r="L386" s="20">
        <f t="shared" ref="L386:L449" si="73">J386/K386</f>
        <v>0.94011522413912785</v>
      </c>
      <c r="M386" s="51">
        <f>IF(AND((B386-$B$2)&gt;123,OR(((U385*R385/C385*C386)/(U385*S385/D385*D386))&lt;(4/6),((U385*R385/C385*C386)/(U385*S385/D385*D386))&gt;(6/4))),1,0)</f>
        <v>0</v>
      </c>
      <c r="N386" s="51">
        <f>IF(AND((B386-$B$2)&gt;123,OR(((U385*R385/C385*C386)/(U385*S385/D385*D386))&lt;(4/6),((U385*R385/C385*C386)/(U385*S385/D385*D386))&gt;(6/4))),COUNTIF($M$2:M386,1),0)</f>
        <v>0</v>
      </c>
      <c r="O386" s="51">
        <f>IF(OR((ROW(N386)-MATCH(MAX($N$2:N386),$N$2:N386,0))=1,(ROW(N386)-MATCH(MAX($N$2:N386),$N$2:N386,0))&gt;123),IF(OR(((U385*R385/C385*C386)/(U385*S385/D385*D386))&lt;(4/6),((U385*R385/C385*C386)/(U385*S385/D385*D386))&gt;(6/4)),1,0),0)</f>
        <v>0</v>
      </c>
      <c r="P386" s="47">
        <f>IF(O386=1,U385/2/C386,P385)</f>
        <v>4.3501846435871965</v>
      </c>
      <c r="Q386" s="47">
        <f>IF(O386=1,U385/2/D386,Q385)</f>
        <v>71.65890361877463</v>
      </c>
      <c r="R386" s="41">
        <f>P386*C386/U385</f>
        <v>0.48369629905098493</v>
      </c>
      <c r="S386" s="41">
        <f>Q386*D386/U385</f>
        <v>0.5145074631611356</v>
      </c>
      <c r="T386" s="41">
        <f t="shared" si="67"/>
        <v>0.94011522413912763</v>
      </c>
      <c r="U386" s="42">
        <f>P386*C386+Q386*D386</f>
        <v>20439.749932679799</v>
      </c>
      <c r="V386" s="25">
        <f>B386</f>
        <v>41494</v>
      </c>
      <c r="W386">
        <f>C386/C$2</f>
        <v>0.99044220931957461</v>
      </c>
      <c r="X386">
        <f>D386/D$2</f>
        <v>1.0535327839484054</v>
      </c>
      <c r="Y386">
        <f t="shared" si="68"/>
        <v>1.0219874966339899</v>
      </c>
      <c r="AA386" s="15">
        <f t="shared" si="69"/>
        <v>-1.6841889255698739E-3</v>
      </c>
      <c r="AB386" s="15">
        <f t="shared" si="70"/>
        <v>-1.9015536936035637E-3</v>
      </c>
      <c r="AC386" s="15">
        <f t="shared" si="71"/>
        <v>-1.7962377878796287E-3</v>
      </c>
    </row>
    <row r="387" spans="1:29" x14ac:dyDescent="0.4">
      <c r="A387" s="43">
        <f t="shared" ref="A387:A450" si="74">YEAR(B387)</f>
        <v>2013</v>
      </c>
      <c r="B387" s="53">
        <v>41495</v>
      </c>
      <c r="C387" s="45">
        <v>2286.0100000000002</v>
      </c>
      <c r="D387" s="45">
        <f>VLOOKUP(B387,'H11001.CSI  中证全债'!$A$2:$B$2792,2,0)</f>
        <v>146.9374</v>
      </c>
      <c r="E387" s="14">
        <f t="shared" ref="E387:E450" si="75">IF(AND((B387-$B$2)&gt;123,OR(((G386*J386/C386*C387)/(G386*K386/D386*D387))&lt;(4/6),((G386*J386/C386*C387)/(G386*K386/D386*D387))&gt;(6/4))),1,0)</f>
        <v>0</v>
      </c>
      <c r="F387" s="14">
        <f>IF(AND((B387-$B$2)&gt;123,OR(((G386*J386/C386*C387)/(G386*K386/D386*D387))&lt;(4/6),((G386*J386/C386*C387)/(G386*K386/D386*D387))&gt;(6/4))),COUNTIF($E$2:E387,1),0)</f>
        <v>0</v>
      </c>
      <c r="G387" s="21">
        <f t="shared" ref="G387:G450" si="76">G386*J386/C386*C387+G386*K386/D386*D387</f>
        <v>20473.938581680115</v>
      </c>
      <c r="H387" s="12">
        <f t="shared" ref="H387:H450" si="77">IF(J387=50%,G387*J387/C387,H386)</f>
        <v>4.3501846435871965</v>
      </c>
      <c r="I387" s="12">
        <f t="shared" ref="I387:I450" si="78">IF(K387=50%,G387*K387/D387,I386)</f>
        <v>71.65890361877463</v>
      </c>
      <c r="J387" s="15">
        <f>IF(OR((ROW(F387)-MATCH(MAX($F$2:F387),$F$2:F387,0))=1,(ROW(F387)-MATCH(MAX($F$2:F387),$F$2:F387,0))&gt;123),IF(OR(((G386*J386/C386*C387)/(G386*K386/D386*D387))&lt;(4/6),((G386*J386/C386*C387)/(G386*K386/D386*D387))&gt;(6/4)),50%,((G386*J386/C386*C387)/((G386*K386/D386*D387)+(G386*J386/C386*C387)))),((G386*J386/C386*C387)/((G386*K386/D386*D387)+(G386*J386/C386*C387))))</f>
        <v>0.48571824895406673</v>
      </c>
      <c r="K387" s="18">
        <f t="shared" si="72"/>
        <v>0.51428175104593321</v>
      </c>
      <c r="L387" s="20">
        <f t="shared" si="73"/>
        <v>0.94445942903131452</v>
      </c>
      <c r="M387" s="51">
        <f>IF(AND((B387-$B$2)&gt;123,OR(((U386*R386/C386*C387)/(U386*S386/D386*D387))&lt;(4/6),((U386*R386/C386*C387)/(U386*S386/D386*D387))&gt;(6/4))),1,0)</f>
        <v>0</v>
      </c>
      <c r="N387" s="51">
        <f>IF(AND((B387-$B$2)&gt;123,OR(((U386*R386/C386*C387)/(U386*S386/D386*D387))&lt;(4/6),((U386*R386/C386*C387)/(U386*S386/D386*D387))&gt;(6/4))),COUNTIF($M$2:M387,1),0)</f>
        <v>0</v>
      </c>
      <c r="O387" s="51">
        <f>IF(OR((ROW(N387)-MATCH(MAX($N$2:N387),$N$2:N387,0))=1,(ROW(N387)-MATCH(MAX($N$2:N387),$N$2:N387,0))&gt;123),IF(OR(((U386*R386/C386*C387)/(U386*S386/D386*D387))&lt;(4/6),((U386*R386/C386*C387)/(U386*S386/D386*D387))&gt;(6/4)),1,0),0)</f>
        <v>0</v>
      </c>
      <c r="P387" s="47">
        <f>IF(O387=1,U386/2/C387,P386)</f>
        <v>4.3501846435871965</v>
      </c>
      <c r="Q387" s="47">
        <f>IF(O387=1,U386/2/D387,Q386)</f>
        <v>71.65890361877463</v>
      </c>
      <c r="R387" s="41">
        <f>P387*C387/U386</f>
        <v>0.48653068798982924</v>
      </c>
      <c r="S387" s="41">
        <f>Q387*D387/U386</f>
        <v>0.51514196696499692</v>
      </c>
      <c r="T387" s="41">
        <f t="shared" ref="T387:T450" si="79">R387/S387</f>
        <v>0.94445942903131441</v>
      </c>
      <c r="U387" s="42">
        <f>P387*C387+Q387*D387</f>
        <v>20473.938581680104</v>
      </c>
      <c r="V387" s="25">
        <f>B387</f>
        <v>41495</v>
      </c>
      <c r="W387">
        <f>C387/C$2</f>
        <v>0.99445655970867686</v>
      </c>
      <c r="X387">
        <f>D387/D$2</f>
        <v>1.0529372984593335</v>
      </c>
      <c r="Y387">
        <f t="shared" ref="Y387:Y450" si="80">U387/U$2</f>
        <v>1.0236969290840052</v>
      </c>
      <c r="AA387" s="15">
        <f t="shared" ref="AA387:AA450" si="81">W387/W386-1</f>
        <v>4.0530889650391977E-3</v>
      </c>
      <c r="AB387" s="15">
        <f t="shared" ref="AB387:AB450" si="82">X387/X386-1</f>
        <v>-5.65227298233828E-4</v>
      </c>
      <c r="AC387" s="15">
        <f t="shared" ref="AC387:AC450" si="83">Y387/Y386-1</f>
        <v>1.6726549548262692E-3</v>
      </c>
    </row>
    <row r="388" spans="1:29" x14ac:dyDescent="0.4">
      <c r="A388" s="43">
        <f t="shared" si="74"/>
        <v>2013</v>
      </c>
      <c r="B388" s="53">
        <v>41498</v>
      </c>
      <c r="C388" s="45">
        <v>2352.7939999999999</v>
      </c>
      <c r="D388" s="45">
        <f>VLOOKUP(B388,'H11001.CSI  中证全债'!$A$2:$B$2792,2,0)</f>
        <v>146.82210000000001</v>
      </c>
      <c r="E388" s="14">
        <f t="shared" si="75"/>
        <v>0</v>
      </c>
      <c r="F388" s="14">
        <f>IF(AND((B388-$B$2)&gt;123,OR(((G387*J387/C387*C388)/(G387*K387/D387*D388))&lt;(4/6),((G387*J387/C387*C388)/(G387*K387/D387*D388))&gt;(6/4))),COUNTIF($E$2:E388,1),0)</f>
        <v>0</v>
      </c>
      <c r="G388" s="21">
        <f t="shared" si="76"/>
        <v>20756.199041330197</v>
      </c>
      <c r="H388" s="12">
        <f t="shared" si="77"/>
        <v>4.3501846435871965</v>
      </c>
      <c r="I388" s="12">
        <f t="shared" si="78"/>
        <v>71.65890361877463</v>
      </c>
      <c r="J388" s="15">
        <f>IF(OR((ROW(F388)-MATCH(MAX($F$2:F388),$F$2:F388,0))=1,(ROW(F388)-MATCH(MAX($F$2:F388),$F$2:F388,0))&gt;123),IF(OR(((G387*J387/C387*C388)/(G387*K387/D387*D388))&lt;(4/6),((G387*J387/C387*C388)/(G387*K387/D387*D388))&gt;(6/4)),50%,((G387*J387/C387*C388)/((G387*K387/D387*D388)+(G387*J387/C387*C388)))),((G387*J387/C387*C388)/((G387*K387/D387*D388)+(G387*J387/C387*C388))))</f>
        <v>0.49310995273960173</v>
      </c>
      <c r="K388" s="18">
        <f t="shared" si="72"/>
        <v>0.50689004726039832</v>
      </c>
      <c r="L388" s="20">
        <f t="shared" si="73"/>
        <v>0.97281443067332996</v>
      </c>
      <c r="M388" s="51">
        <f>IF(AND((B388-$B$2)&gt;123,OR(((U387*R387/C387*C388)/(U387*S387/D387*D388))&lt;(4/6),((U387*R387/C387*C388)/(U387*S387/D387*D388))&gt;(6/4))),1,0)</f>
        <v>0</v>
      </c>
      <c r="N388" s="51">
        <f>IF(AND((B388-$B$2)&gt;123,OR(((U387*R387/C387*C388)/(U387*S387/D387*D388))&lt;(4/6),((U387*R387/C387*C388)/(U387*S387/D387*D388))&gt;(6/4))),COUNTIF($M$2:M388,1),0)</f>
        <v>0</v>
      </c>
      <c r="O388" s="51">
        <f>IF(OR((ROW(N388)-MATCH(MAX($N$2:N388),$N$2:N388,0))=1,(ROW(N388)-MATCH(MAX($N$2:N388),$N$2:N388,0))&gt;123),IF(OR(((U387*R387/C387*C388)/(U387*S387/D387*D388))&lt;(4/6),((U387*R387/C387*C388)/(U387*S387/D387*D388))&gt;(6/4)),1,0),0)</f>
        <v>0</v>
      </c>
      <c r="P388" s="47">
        <f>IF(O388=1,U387/2/C388,P387)</f>
        <v>4.3501846435871965</v>
      </c>
      <c r="Q388" s="47">
        <f>IF(O388=1,U387/2/D388,Q387)</f>
        <v>71.65890361877463</v>
      </c>
      <c r="R388" s="41">
        <f>P388*C388/U387</f>
        <v>0.49990812893628389</v>
      </c>
      <c r="S388" s="41">
        <f>Q388*D388/U387</f>
        <v>0.51387820037812793</v>
      </c>
      <c r="T388" s="41">
        <f t="shared" si="79"/>
        <v>0.97281443067332996</v>
      </c>
      <c r="U388" s="42">
        <f>P388*C388+Q388*D388</f>
        <v>20756.199041330186</v>
      </c>
      <c r="V388" s="25">
        <f>B388</f>
        <v>41498</v>
      </c>
      <c r="W388">
        <f>C388/C$2</f>
        <v>1.0235088328324093</v>
      </c>
      <c r="X388">
        <f>D388/D$2</f>
        <v>1.052111071300609</v>
      </c>
      <c r="Y388">
        <f t="shared" si="80"/>
        <v>1.0378099520665094</v>
      </c>
      <c r="AA388" s="15">
        <f t="shared" si="81"/>
        <v>2.9214220410234137E-2</v>
      </c>
      <c r="AB388" s="15">
        <f t="shared" si="82"/>
        <v>-7.846879011061958E-4</v>
      </c>
      <c r="AC388" s="15">
        <f t="shared" si="83"/>
        <v>1.3786329314411816E-2</v>
      </c>
    </row>
    <row r="389" spans="1:29" x14ac:dyDescent="0.4">
      <c r="A389" s="43">
        <f t="shared" si="74"/>
        <v>2013</v>
      </c>
      <c r="B389" s="53">
        <v>41499</v>
      </c>
      <c r="C389" s="45">
        <v>2359.0680000000002</v>
      </c>
      <c r="D389" s="45">
        <f>VLOOKUP(B389,'H11001.CSI  中证全债'!$A$2:$B$2792,2,0)</f>
        <v>146.50569999999999</v>
      </c>
      <c r="E389" s="14">
        <f t="shared" si="75"/>
        <v>0</v>
      </c>
      <c r="F389" s="14">
        <f>IF(AND((B389-$B$2)&gt;123,OR(((G388*J388/C388*C389)/(G388*K388/D388*D389))&lt;(4/6),((G388*J388/C388*C389)/(G388*K388/D388*D389))&gt;(6/4))),COUNTIF($E$2:E389,1),0)</f>
        <v>0</v>
      </c>
      <c r="G389" s="21">
        <f t="shared" si="76"/>
        <v>20760.819222679085</v>
      </c>
      <c r="H389" s="12">
        <f t="shared" si="77"/>
        <v>4.3501846435871965</v>
      </c>
      <c r="I389" s="12">
        <f t="shared" si="78"/>
        <v>71.65890361877463</v>
      </c>
      <c r="J389" s="15">
        <f>IF(OR((ROW(F389)-MATCH(MAX($F$2:F389),$F$2:F389,0))=1,(ROW(F389)-MATCH(MAX($F$2:F389),$F$2:F389,0))&gt;123),IF(OR(((G388*J388/C388*C389)/(G388*K388/D388*D389))&lt;(4/6),((G388*J388/C388*C389)/(G388*K388/D388*D389))&gt;(6/4)),50%,((G388*J388/C388*C389)/((G388*K388/D388*D389)+(G388*J388/C388*C389)))),((G388*J388/C388*C389)/((G388*K388/D388*D389)+(G388*J388/C388*C389))))</f>
        <v>0.49431485707304651</v>
      </c>
      <c r="K389" s="18">
        <f t="shared" si="72"/>
        <v>0.50568514292695355</v>
      </c>
      <c r="L389" s="20">
        <f t="shared" si="73"/>
        <v>0.97751508816712562</v>
      </c>
      <c r="M389" s="51">
        <f>IF(AND((B389-$B$2)&gt;123,OR(((U388*R388/C388*C389)/(U388*S388/D388*D389))&lt;(4/6),((U388*R388/C388*C389)/(U388*S388/D388*D389))&gt;(6/4))),1,0)</f>
        <v>0</v>
      </c>
      <c r="N389" s="51">
        <f>IF(AND((B389-$B$2)&gt;123,OR(((U388*R388/C388*C389)/(U388*S388/D388*D389))&lt;(4/6),((U388*R388/C388*C389)/(U388*S388/D388*D389))&gt;(6/4))),COUNTIF($M$2:M389,1),0)</f>
        <v>0</v>
      </c>
      <c r="O389" s="51">
        <f>IF(OR((ROW(N389)-MATCH(MAX($N$2:N389),$N$2:N389,0))=1,(ROW(N389)-MATCH(MAX($N$2:N389),$N$2:N389,0))&gt;123),IF(OR(((U388*R388/C388*C389)/(U388*S388/D388*D389))&lt;(4/6),((U388*R388/C388*C389)/(U388*S388/D388*D389))&gt;(6/4)),1,0),0)</f>
        <v>0</v>
      </c>
      <c r="P389" s="47">
        <f>IF(O389=1,U388/2/C389,P388)</f>
        <v>4.3501846435871965</v>
      </c>
      <c r="Q389" s="47">
        <f>IF(O389=1,U388/2/D389,Q388)</f>
        <v>71.65890361877463</v>
      </c>
      <c r="R389" s="41">
        <f>P389*C389/U388</f>
        <v>0.49442488802228618</v>
      </c>
      <c r="S389" s="41">
        <f>Q389*D389/U388</f>
        <v>0.50579770482044406</v>
      </c>
      <c r="T389" s="41">
        <f t="shared" si="79"/>
        <v>0.97751508816712562</v>
      </c>
      <c r="U389" s="42">
        <f>P389*C389+Q389*D389</f>
        <v>20760.819222679071</v>
      </c>
      <c r="V389" s="25">
        <f>B389</f>
        <v>41499</v>
      </c>
      <c r="W389">
        <f>C389/C$2</f>
        <v>1.0262381386777961</v>
      </c>
      <c r="X389">
        <f>D389/D$2</f>
        <v>1.0498437835901109</v>
      </c>
      <c r="Y389">
        <f t="shared" si="80"/>
        <v>1.0380409611339536</v>
      </c>
      <c r="AA389" s="15">
        <f t="shared" si="81"/>
        <v>2.6666167968807386E-3</v>
      </c>
      <c r="AB389" s="15">
        <f t="shared" si="82"/>
        <v>-2.1549889287785229E-3</v>
      </c>
      <c r="AC389" s="15">
        <f t="shared" si="83"/>
        <v>2.2259284273018487E-4</v>
      </c>
    </row>
    <row r="390" spans="1:29" x14ac:dyDescent="0.4">
      <c r="A390" s="43">
        <f t="shared" si="74"/>
        <v>2013</v>
      </c>
      <c r="B390" s="53">
        <v>41500</v>
      </c>
      <c r="C390" s="45">
        <v>2349.08</v>
      </c>
      <c r="D390" s="45">
        <f>VLOOKUP(B390,'H11001.CSI  中证全债'!$A$2:$B$2792,2,0)</f>
        <v>146.23419999999999</v>
      </c>
      <c r="E390" s="14">
        <f t="shared" si="75"/>
        <v>0</v>
      </c>
      <c r="F390" s="14">
        <f>IF(AND((B390-$B$2)&gt;123,OR(((G389*J389/C389*C390)/(G389*K389/D389*D390))&lt;(4/6),((G389*J389/C389*C390)/(G389*K389/D389*D390))&gt;(6/4))),COUNTIF($E$2:E390,1),0)</f>
        <v>0</v>
      </c>
      <c r="G390" s="21">
        <f t="shared" si="76"/>
        <v>20697.914186126436</v>
      </c>
      <c r="H390" s="12">
        <f t="shared" si="77"/>
        <v>4.3501846435871965</v>
      </c>
      <c r="I390" s="12">
        <f t="shared" si="78"/>
        <v>71.65890361877463</v>
      </c>
      <c r="J390" s="15">
        <f>IF(OR((ROW(F390)-MATCH(MAX($F$2:F390),$F$2:F390,0))=1,(ROW(F390)-MATCH(MAX($F$2:F390),$F$2:F390,0))&gt;123),IF(OR(((G389*J389/C389*C390)/(G389*K389/D389*D390))&lt;(4/6),((G389*J389/C389*C390)/(G389*K389/D389*D390))&gt;(6/4)),50%,((G389*J389/C389*C390)/((G389*K389/D389*D390)+(G389*J389/C389*C390)))),((G389*J389/C389*C390)/((G389*K389/D389*D390)+(G389*J389/C389*C390))))</f>
        <v>0.49371794909689232</v>
      </c>
      <c r="K390" s="18">
        <f t="shared" si="72"/>
        <v>0.50628205090310763</v>
      </c>
      <c r="L390" s="20">
        <f t="shared" si="73"/>
        <v>0.97518359226086837</v>
      </c>
      <c r="M390" s="51">
        <f>IF(AND((B390-$B$2)&gt;123,OR(((U389*R389/C389*C390)/(U389*S389/D389*D390))&lt;(4/6),((U389*R389/C389*C390)/(U389*S389/D389*D390))&gt;(6/4))),1,0)</f>
        <v>0</v>
      </c>
      <c r="N390" s="51">
        <f>IF(AND((B390-$B$2)&gt;123,OR(((U389*R389/C389*C390)/(U389*S389/D389*D390))&lt;(4/6),((U389*R389/C389*C390)/(U389*S389/D389*D390))&gt;(6/4))),COUNTIF($M$2:M390,1),0)</f>
        <v>0</v>
      </c>
      <c r="O390" s="51">
        <f>IF(OR((ROW(N390)-MATCH(MAX($N$2:N390),$N$2:N390,0))=1,(ROW(N390)-MATCH(MAX($N$2:N390),$N$2:N390,0))&gt;123),IF(OR(((U389*R389/C389*C390)/(U389*S389/D389*D390))&lt;(4/6),((U389*R389/C389*C390)/(U389*S389/D389*D390))&gt;(6/4)),1,0),0)</f>
        <v>0</v>
      </c>
      <c r="P390" s="47">
        <f>IF(O390=1,U389/2/C390,P389)</f>
        <v>4.3501846435871965</v>
      </c>
      <c r="Q390" s="47">
        <f>IF(O390=1,U389/2/D390,Q389)</f>
        <v>71.65890361877463</v>
      </c>
      <c r="R390" s="41">
        <f>P390*C390/U389</f>
        <v>0.49222198955398999</v>
      </c>
      <c r="S390" s="41">
        <f>Q390*D390/U389</f>
        <v>0.50474802228042115</v>
      </c>
      <c r="T390" s="41">
        <f t="shared" si="79"/>
        <v>0.97518359226086848</v>
      </c>
      <c r="U390" s="42">
        <f>P390*C390+Q390*D390</f>
        <v>20697.914186126422</v>
      </c>
      <c r="V390" s="25">
        <f>B390</f>
        <v>41500</v>
      </c>
      <c r="W390">
        <f>C390/C$2</f>
        <v>1.0218931742557811</v>
      </c>
      <c r="X390">
        <f>D390/D$2</f>
        <v>1.0478982443568612</v>
      </c>
      <c r="Y390">
        <f t="shared" si="80"/>
        <v>1.0348957093063211</v>
      </c>
      <c r="AA390" s="15">
        <f t="shared" si="81"/>
        <v>-4.2338754118153021E-3</v>
      </c>
      <c r="AB390" s="15">
        <f t="shared" si="82"/>
        <v>-1.8531702179505061E-3</v>
      </c>
      <c r="AC390" s="15">
        <f t="shared" si="83"/>
        <v>-3.0299881655889704E-3</v>
      </c>
    </row>
    <row r="391" spans="1:29" x14ac:dyDescent="0.4">
      <c r="A391" s="43">
        <f t="shared" si="74"/>
        <v>2013</v>
      </c>
      <c r="B391" s="53">
        <v>41501</v>
      </c>
      <c r="C391" s="45">
        <v>2321.576</v>
      </c>
      <c r="D391" s="45">
        <f>VLOOKUP(B391,'H11001.CSI  中证全债'!$A$2:$B$2792,2,0)</f>
        <v>146.09460000000001</v>
      </c>
      <c r="E391" s="14">
        <f t="shared" si="75"/>
        <v>0</v>
      </c>
      <c r="F391" s="14">
        <f>IF(AND((B391-$B$2)&gt;123,OR(((G390*J390/C390*C391)/(G390*K390/D390*D391))&lt;(4/6),((G390*J390/C390*C391)/(G390*K390/D390*D391))&gt;(6/4))),COUNTIF($E$2:E391,1),0)</f>
        <v>0</v>
      </c>
      <c r="G391" s="21">
        <f t="shared" si="76"/>
        <v>20568.263124744037</v>
      </c>
      <c r="H391" s="12">
        <f t="shared" si="77"/>
        <v>4.3501846435871965</v>
      </c>
      <c r="I391" s="12">
        <f t="shared" si="78"/>
        <v>71.65890361877463</v>
      </c>
      <c r="J391" s="15">
        <f>IF(OR((ROW(F391)-MATCH(MAX($F$2:F391),$F$2:F391,0))=1,(ROW(F391)-MATCH(MAX($F$2:F391),$F$2:F391,0))&gt;123),IF(OR(((G390*J390/C390*C391)/(G390*K390/D390*D391))&lt;(4/6),((G390*J390/C390*C391)/(G390*K390/D390*D391))&gt;(6/4)),50%,((G390*J390/C390*C391)/((G390*K390/D390*D391)+(G390*J390/C390*C391)))),((G390*J390/C390*C391)/((G390*K390/D390*D391)+(G390*J390/C390*C391))))</f>
        <v>0.49101298456119769</v>
      </c>
      <c r="K391" s="18">
        <f t="shared" si="72"/>
        <v>0.50898701543880231</v>
      </c>
      <c r="L391" s="20">
        <f t="shared" si="73"/>
        <v>0.96468666128524116</v>
      </c>
      <c r="M391" s="51">
        <f>IF(AND((B391-$B$2)&gt;123,OR(((U390*R390/C390*C391)/(U390*S390/D390*D391))&lt;(4/6),((U390*R390/C390*C391)/(U390*S390/D390*D391))&gt;(6/4))),1,0)</f>
        <v>0</v>
      </c>
      <c r="N391" s="51">
        <f>IF(AND((B391-$B$2)&gt;123,OR(((U390*R390/C390*C391)/(U390*S390/D390*D391))&lt;(4/6),((U390*R390/C390*C391)/(U390*S390/D390*D391))&gt;(6/4))),COUNTIF($M$2:M391,1),0)</f>
        <v>0</v>
      </c>
      <c r="O391" s="51">
        <f>IF(OR((ROW(N391)-MATCH(MAX($N$2:N391),$N$2:N391,0))=1,(ROW(N391)-MATCH(MAX($N$2:N391),$N$2:N391,0))&gt;123),IF(OR(((U390*R390/C390*C391)/(U390*S390/D390*D391))&lt;(4/6),((U390*R390/C390*C391)/(U390*S390/D390*D391))&gt;(6/4)),1,0),0)</f>
        <v>0</v>
      </c>
      <c r="P391" s="47">
        <f>IF(O391=1,U390/2/C391,P390)</f>
        <v>4.3501846435871965</v>
      </c>
      <c r="Q391" s="47">
        <f>IF(O391=1,U390/2/D391,Q390)</f>
        <v>71.65890361877463</v>
      </c>
      <c r="R391" s="41">
        <f>P391*C391/U390</f>
        <v>0.48793729519325313</v>
      </c>
      <c r="S391" s="41">
        <f>Q391*D391/U390</f>
        <v>0.50579873732594127</v>
      </c>
      <c r="T391" s="41">
        <f t="shared" si="79"/>
        <v>0.9646866612852415</v>
      </c>
      <c r="U391" s="42">
        <f>P391*C391+Q391*D391</f>
        <v>20568.263124744022</v>
      </c>
      <c r="V391" s="25">
        <f>B391</f>
        <v>41501</v>
      </c>
      <c r="W391">
        <f>C391/C$2</f>
        <v>1.0099284264120589</v>
      </c>
      <c r="X391">
        <f>D391/D$2</f>
        <v>1.0468978860623432</v>
      </c>
      <c r="Y391">
        <f t="shared" si="80"/>
        <v>1.0284131562372012</v>
      </c>
      <c r="AA391" s="15">
        <f t="shared" si="81"/>
        <v>-1.1708413506564153E-2</v>
      </c>
      <c r="AB391" s="15">
        <f t="shared" si="82"/>
        <v>-9.5463304753595768E-4</v>
      </c>
      <c r="AC391" s="15">
        <f t="shared" si="83"/>
        <v>-6.2639674808054879E-3</v>
      </c>
    </row>
    <row r="392" spans="1:29" x14ac:dyDescent="0.4">
      <c r="A392" s="43">
        <f t="shared" si="74"/>
        <v>2013</v>
      </c>
      <c r="B392" s="53">
        <v>41502</v>
      </c>
      <c r="C392" s="45">
        <v>2304.1439999999998</v>
      </c>
      <c r="D392" s="45">
        <f>VLOOKUP(B392,'H11001.CSI  中证全债'!$A$2:$B$2792,2,0)</f>
        <v>146.02090000000001</v>
      </c>
      <c r="E392" s="14">
        <f t="shared" si="75"/>
        <v>0</v>
      </c>
      <c r="F392" s="14">
        <f>IF(AND((B392-$B$2)&gt;123,OR(((G391*J391/C391*C392)/(G391*K391/D391*D392))&lt;(4/6),((G391*J391/C391*C392)/(G391*K391/D391*D392))&gt;(6/4))),COUNTIF($E$2:E392,1),0)</f>
        <v>0</v>
      </c>
      <c r="G392" s="21">
        <f t="shared" si="76"/>
        <v>20487.149444840321</v>
      </c>
      <c r="H392" s="12">
        <f t="shared" si="77"/>
        <v>4.3501846435871965</v>
      </c>
      <c r="I392" s="12">
        <f t="shared" si="78"/>
        <v>71.65890361877463</v>
      </c>
      <c r="J392" s="15">
        <f>IF(OR((ROW(F392)-MATCH(MAX($F$2:F392),$F$2:F392,0))=1,(ROW(F392)-MATCH(MAX($F$2:F392),$F$2:F392,0))&gt;123),IF(OR(((G391*J391/C391*C392)/(G391*K391/D391*D392))&lt;(4/6),((G391*J391/C391*C392)/(G391*K391/D391*D392))&gt;(6/4)),50%,((G391*J391/C391*C392)/((G391*K391/D391*D392)+(G391*J391/C391*C392)))),((G391*J391/C391*C392)/((G391*K391/D391*D392)+(G391*J391/C391*C392))))</f>
        <v>0.48925556346434446</v>
      </c>
      <c r="K392" s="18">
        <f t="shared" si="72"/>
        <v>0.51074443653565549</v>
      </c>
      <c r="L392" s="20">
        <f t="shared" si="73"/>
        <v>0.95792636877834914</v>
      </c>
      <c r="M392" s="51">
        <f>IF(AND((B392-$B$2)&gt;123,OR(((U391*R391/C391*C392)/(U391*S391/D391*D392))&lt;(4/6),((U391*R391/C391*C392)/(U391*S391/D391*D392))&gt;(6/4))),1,0)</f>
        <v>0</v>
      </c>
      <c r="N392" s="51">
        <f>IF(AND((B392-$B$2)&gt;123,OR(((U391*R391/C391*C392)/(U391*S391/D391*D392))&lt;(4/6),((U391*R391/C391*C392)/(U391*S391/D391*D392))&gt;(6/4))),COUNTIF($M$2:M392,1),0)</f>
        <v>0</v>
      </c>
      <c r="O392" s="51">
        <f>IF(OR((ROW(N392)-MATCH(MAX($N$2:N392),$N$2:N392,0))=1,(ROW(N392)-MATCH(MAX($N$2:N392),$N$2:N392,0))&gt;123),IF(OR(((U391*R391/C391*C392)/(U391*S391/D391*D392))&lt;(4/6),((U391*R391/C391*C392)/(U391*S391/D391*D392))&gt;(6/4)),1,0),0)</f>
        <v>0</v>
      </c>
      <c r="P392" s="47">
        <f>IF(O392=1,U391/2/C392,P391)</f>
        <v>4.3501846435871965</v>
      </c>
      <c r="Q392" s="47">
        <f>IF(O392=1,U391/2/D392,Q391)</f>
        <v>71.65890361877463</v>
      </c>
      <c r="R392" s="41">
        <f>P392*C392/U391</f>
        <v>0.48732611910993923</v>
      </c>
      <c r="S392" s="41">
        <f>Q392*D392/U391</f>
        <v>0.50873024795363964</v>
      </c>
      <c r="T392" s="41">
        <f t="shared" si="79"/>
        <v>0.95792636877834925</v>
      </c>
      <c r="U392" s="42">
        <f>P392*C392+Q392*D392</f>
        <v>20487.149444840303</v>
      </c>
      <c r="V392" s="25">
        <f>B392</f>
        <v>41502</v>
      </c>
      <c r="W392">
        <f>C392/C$2</f>
        <v>1.0023451845413578</v>
      </c>
      <c r="X392">
        <f>D392/D$2</f>
        <v>1.0463697599426729</v>
      </c>
      <c r="Y392">
        <f t="shared" si="80"/>
        <v>1.0243574722420152</v>
      </c>
      <c r="AA392" s="15">
        <f t="shared" si="81"/>
        <v>-7.5086923710444564E-3</v>
      </c>
      <c r="AB392" s="15">
        <f t="shared" si="82"/>
        <v>-5.0446765315070863E-4</v>
      </c>
      <c r="AC392" s="15">
        <f t="shared" si="83"/>
        <v>-3.9436329364213041E-3</v>
      </c>
    </row>
    <row r="393" spans="1:29" x14ac:dyDescent="0.4">
      <c r="A393" s="43">
        <f t="shared" si="74"/>
        <v>2013</v>
      </c>
      <c r="B393" s="53">
        <v>41505</v>
      </c>
      <c r="C393" s="45">
        <v>2331.4299999999998</v>
      </c>
      <c r="D393" s="45">
        <f>VLOOKUP(B393,'H11001.CSI  中证全债'!$A$2:$B$2792,2,0)</f>
        <v>145.92570000000001</v>
      </c>
      <c r="E393" s="14">
        <f t="shared" si="75"/>
        <v>0</v>
      </c>
      <c r="F393" s="14">
        <f>IF(AND((B393-$B$2)&gt;123,OR(((G392*J392/C392*C393)/(G392*K392/D392*D393))&lt;(4/6),((G392*J392/C392*C393)/(G392*K392/D392*D393))&gt;(6/4))),COUNTIF($E$2:E393,1),0)</f>
        <v>0</v>
      </c>
      <c r="G393" s="21">
        <f t="shared" si="76"/>
        <v>20599.026655400732</v>
      </c>
      <c r="H393" s="12">
        <f t="shared" si="77"/>
        <v>4.3501846435871965</v>
      </c>
      <c r="I393" s="12">
        <f t="shared" si="78"/>
        <v>71.65890361877463</v>
      </c>
      <c r="J393" s="15">
        <f>IF(OR((ROW(F393)-MATCH(MAX($F$2:F393),$F$2:F393,0))=1,(ROW(F393)-MATCH(MAX($F$2:F393),$F$2:F393,0))&gt;123),IF(OR(((G392*J392/C392*C393)/(G392*K392/D392*D393))&lt;(4/6),((G392*J392/C392*C393)/(G392*K392/D392*D393))&gt;(6/4)),50%,((G392*J392/C392*C393)/((G392*K392/D392*D393)+(G392*J392/C392*C393)))),((G392*J392/C392*C393)/((G392*K392/D392*D393)+(G392*J392/C392*C393))))</f>
        <v>0.49236069030181068</v>
      </c>
      <c r="K393" s="18">
        <f t="shared" si="72"/>
        <v>0.50763930969818927</v>
      </c>
      <c r="L393" s="20">
        <f t="shared" si="73"/>
        <v>0.96990260780737747</v>
      </c>
      <c r="M393" s="51">
        <f>IF(AND((B393-$B$2)&gt;123,OR(((U392*R392/C392*C393)/(U392*S392/D392*D393))&lt;(4/6),((U392*R392/C392*C393)/(U392*S392/D392*D393))&gt;(6/4))),1,0)</f>
        <v>0</v>
      </c>
      <c r="N393" s="51">
        <f>IF(AND((B393-$B$2)&gt;123,OR(((U392*R392/C392*C393)/(U392*S392/D392*D393))&lt;(4/6),((U392*R392/C392*C393)/(U392*S392/D392*D393))&gt;(6/4))),COUNTIF($M$2:M393,1),0)</f>
        <v>0</v>
      </c>
      <c r="O393" s="51">
        <f>IF(OR((ROW(N393)-MATCH(MAX($N$2:N393),$N$2:N393,0))=1,(ROW(N393)-MATCH(MAX($N$2:N393),$N$2:N393,0))&gt;123),IF(OR(((U392*R392/C392*C393)/(U392*S392/D392*D393))&lt;(4/6),((U392*R392/C392*C393)/(U392*S392/D392*D393))&gt;(6/4)),1,0),0)</f>
        <v>0</v>
      </c>
      <c r="P393" s="47">
        <f>IF(O393=1,U392/2/C393,P392)</f>
        <v>4.3501846435871965</v>
      </c>
      <c r="Q393" s="47">
        <f>IF(O393=1,U392/2/D393,Q392)</f>
        <v>71.65890361877463</v>
      </c>
      <c r="R393" s="41">
        <f>P393*C393/U392</f>
        <v>0.49504939722850516</v>
      </c>
      <c r="S393" s="41">
        <f>Q393*D393/U392</f>
        <v>0.51041145084416761</v>
      </c>
      <c r="T393" s="41">
        <f t="shared" si="79"/>
        <v>0.96990260780737736</v>
      </c>
      <c r="U393" s="42">
        <f>P393*C393+Q393*D393</f>
        <v>20599.026655400718</v>
      </c>
      <c r="V393" s="25">
        <f>B393</f>
        <v>41505</v>
      </c>
      <c r="W393">
        <f>C393/C$2</f>
        <v>1.0142150983598497</v>
      </c>
      <c r="X393">
        <f>D393/D$2</f>
        <v>1.0456875671802222</v>
      </c>
      <c r="Y393">
        <f t="shared" si="80"/>
        <v>1.0299513327700358</v>
      </c>
      <c r="AA393" s="15">
        <f t="shared" si="81"/>
        <v>1.1842141810581186E-2</v>
      </c>
      <c r="AB393" s="15">
        <f t="shared" si="82"/>
        <v>-6.519614657901629E-4</v>
      </c>
      <c r="AC393" s="15">
        <f t="shared" si="83"/>
        <v>5.4608480726725528E-3</v>
      </c>
    </row>
    <row r="394" spans="1:29" x14ac:dyDescent="0.4">
      <c r="A394" s="43">
        <f t="shared" si="74"/>
        <v>2013</v>
      </c>
      <c r="B394" s="53">
        <v>41506</v>
      </c>
      <c r="C394" s="45">
        <v>2312.4650000000001</v>
      </c>
      <c r="D394" s="45">
        <f>VLOOKUP(B394,'H11001.CSI  中证全债'!$A$2:$B$2792,2,0)</f>
        <v>145.62110000000001</v>
      </c>
      <c r="E394" s="14">
        <f t="shared" si="75"/>
        <v>0</v>
      </c>
      <c r="F394" s="14">
        <f>IF(AND((B394-$B$2)&gt;123,OR(((G393*J393/C393*C394)/(G393*K393/D393*D394))&lt;(4/6),((G393*J393/C393*C394)/(G393*K393/D393*D394))&gt;(6/4))),COUNTIF($E$2:E394,1),0)</f>
        <v>0</v>
      </c>
      <c r="G394" s="21">
        <f t="shared" si="76"/>
        <v>20494.698101592825</v>
      </c>
      <c r="H394" s="12">
        <f t="shared" si="77"/>
        <v>4.3501846435871965</v>
      </c>
      <c r="I394" s="12">
        <f t="shared" si="78"/>
        <v>71.65890361877463</v>
      </c>
      <c r="J394" s="15">
        <f>IF(OR((ROW(F394)-MATCH(MAX($F$2:F394),$F$2:F394,0))=1,(ROW(F394)-MATCH(MAX($F$2:F394),$F$2:F394,0))&gt;123),IF(OR(((G393*J393/C393*C394)/(G393*K393/D393*D394))&lt;(4/6),((G393*J393/C393*C394)/(G393*K393/D393*D394))&gt;(6/4)),50%,((G393*J393/C393*C394)/((G393*K393/D393*D394)+(G393*J393/C393*C394)))),((G393*J393/C393*C394)/((G393*K393/D393*D394)+(G393*J393/C393*C394))))</f>
        <v>0.49084156702220699</v>
      </c>
      <c r="K394" s="18">
        <f t="shared" si="72"/>
        <v>0.50915843297779295</v>
      </c>
      <c r="L394" s="20">
        <f t="shared" si="73"/>
        <v>0.96402521343217185</v>
      </c>
      <c r="M394" s="51">
        <f>IF(AND((B394-$B$2)&gt;123,OR(((U393*R393/C393*C394)/(U393*S393/D393*D394))&lt;(4/6),((U393*R393/C393*C394)/(U393*S393/D393*D394))&gt;(6/4))),1,0)</f>
        <v>0</v>
      </c>
      <c r="N394" s="51">
        <f>IF(AND((B394-$B$2)&gt;123,OR(((U393*R393/C393*C394)/(U393*S393/D393*D394))&lt;(4/6),((U393*R393/C393*C394)/(U393*S393/D393*D394))&gt;(6/4))),COUNTIF($M$2:M394,1),0)</f>
        <v>0</v>
      </c>
      <c r="O394" s="51">
        <f>IF(OR((ROW(N394)-MATCH(MAX($N$2:N394),$N$2:N394,0))=1,(ROW(N394)-MATCH(MAX($N$2:N394),$N$2:N394,0))&gt;123),IF(OR(((U393*R393/C393*C394)/(U393*S393/D393*D394))&lt;(4/6),((U393*R393/C393*C394)/(U393*S393/D393*D394))&gt;(6/4)),1,0),0)</f>
        <v>0</v>
      </c>
      <c r="P394" s="47">
        <f>IF(O394=1,U393/2/C394,P393)</f>
        <v>4.3501846435871965</v>
      </c>
      <c r="Q394" s="47">
        <f>IF(O394=1,U393/2/D394,Q393)</f>
        <v>71.65890361877463</v>
      </c>
      <c r="R394" s="41">
        <f>P394*C394/U393</f>
        <v>0.48835558592742523</v>
      </c>
      <c r="S394" s="41">
        <f>Q394*D394/U393</f>
        <v>0.50657968186200919</v>
      </c>
      <c r="T394" s="41">
        <f t="shared" si="79"/>
        <v>0.96402521343217207</v>
      </c>
      <c r="U394" s="42">
        <f>P394*C394+Q394*D394</f>
        <v>20494.69810159281</v>
      </c>
      <c r="V394" s="25">
        <f>B394</f>
        <v>41506</v>
      </c>
      <c r="W394">
        <f>C394/C$2</f>
        <v>1.0059649731832867</v>
      </c>
      <c r="X394">
        <f>D394/D$2</f>
        <v>1.0435048369759943</v>
      </c>
      <c r="Y394">
        <f t="shared" si="80"/>
        <v>1.0247349050796406</v>
      </c>
      <c r="AA394" s="15">
        <f t="shared" si="81"/>
        <v>-8.1344925646490429E-3</v>
      </c>
      <c r="AB394" s="15">
        <f t="shared" si="82"/>
        <v>-2.087363637796491E-3</v>
      </c>
      <c r="AC394" s="15">
        <f t="shared" si="83"/>
        <v>-5.0647322105654702E-3</v>
      </c>
    </row>
    <row r="395" spans="1:29" x14ac:dyDescent="0.4">
      <c r="A395" s="43">
        <f t="shared" si="74"/>
        <v>2013</v>
      </c>
      <c r="B395" s="53">
        <v>41507</v>
      </c>
      <c r="C395" s="45">
        <v>2308.5889999999999</v>
      </c>
      <c r="D395" s="45">
        <f>VLOOKUP(B395,'H11001.CSI  中证全债'!$A$2:$B$2792,2,0)</f>
        <v>145.6611</v>
      </c>
      <c r="E395" s="14">
        <f t="shared" si="75"/>
        <v>0</v>
      </c>
      <c r="F395" s="14">
        <f>IF(AND((B395-$B$2)&gt;123,OR(((G394*J394/C394*C395)/(G394*K394/D394*D395))&lt;(4/6),((G394*J394/C394*C395)/(G394*K394/D394*D395))&gt;(6/4))),COUNTIF($E$2:E395,1),0)</f>
        <v>0</v>
      </c>
      <c r="G395" s="21">
        <f t="shared" si="76"/>
        <v>20480.703142059028</v>
      </c>
      <c r="H395" s="12">
        <f t="shared" si="77"/>
        <v>4.3501846435871965</v>
      </c>
      <c r="I395" s="12">
        <f t="shared" si="78"/>
        <v>71.65890361877463</v>
      </c>
      <c r="J395" s="15">
        <f>IF(OR((ROW(F395)-MATCH(MAX($F$2:F395),$F$2:F395,0))=1,(ROW(F395)-MATCH(MAX($F$2:F395),$F$2:F395,0))&gt;123),IF(OR(((G394*J394/C394*C395)/(G394*K394/D394*D395))&lt;(4/6),((G394*J394/C394*C395)/(G394*K394/D394*D395))&gt;(6/4)),50%,((G394*J394/C394*C395)/((G394*K394/D394*D395)+(G394*J394/C394*C395)))),((G394*J394/C394*C395)/((G394*K394/D394*D395)+(G394*J394/C394*C395))))</f>
        <v>0.49035369276607149</v>
      </c>
      <c r="K395" s="18">
        <f t="shared" si="72"/>
        <v>0.50964630723392856</v>
      </c>
      <c r="L395" s="20">
        <f t="shared" si="73"/>
        <v>0.96214509122499792</v>
      </c>
      <c r="M395" s="51">
        <f>IF(AND((B395-$B$2)&gt;123,OR(((U394*R394/C394*C395)/(U394*S394/D394*D395))&lt;(4/6),((U394*R394/C394*C395)/(U394*S394/D394*D395))&gt;(6/4))),1,0)</f>
        <v>0</v>
      </c>
      <c r="N395" s="51">
        <f>IF(AND((B395-$B$2)&gt;123,OR(((U394*R394/C394*C395)/(U394*S394/D394*D395))&lt;(4/6),((U394*R394/C394*C395)/(U394*S394/D394*D395))&gt;(6/4))),COUNTIF($M$2:M395,1),0)</f>
        <v>0</v>
      </c>
      <c r="O395" s="51">
        <f>IF(OR((ROW(N395)-MATCH(MAX($N$2:N395),$N$2:N395,0))=1,(ROW(N395)-MATCH(MAX($N$2:N395),$N$2:N395,0))&gt;123),IF(OR(((U394*R394/C394*C395)/(U394*S394/D394*D395))&lt;(4/6),((U394*R394/C394*C395)/(U394*S394/D394*D395))&gt;(6/4)),1,0),0)</f>
        <v>0</v>
      </c>
      <c r="P395" s="47">
        <f>IF(O395=1,U394/2/C395,P394)</f>
        <v>4.3501846435871965</v>
      </c>
      <c r="Q395" s="47">
        <f>IF(O395=1,U394/2/D395,Q394)</f>
        <v>71.65890361877463</v>
      </c>
      <c r="R395" s="41">
        <f>P395*C395/U394</f>
        <v>0.49001885104000703</v>
      </c>
      <c r="S395" s="41">
        <f>Q395*D395/U394</f>
        <v>0.50929829140022698</v>
      </c>
      <c r="T395" s="41">
        <f t="shared" si="79"/>
        <v>0.96214509122499803</v>
      </c>
      <c r="U395" s="42">
        <f>P395*C395+Q395*D395</f>
        <v>20480.703142059014</v>
      </c>
      <c r="V395" s="25">
        <f>B395</f>
        <v>41507</v>
      </c>
      <c r="W395">
        <f>C395/C$2</f>
        <v>1.0042788416154322</v>
      </c>
      <c r="X395">
        <f>D395/D$2</f>
        <v>1.0437914725904693</v>
      </c>
      <c r="Y395">
        <f t="shared" si="80"/>
        <v>1.0240351571029507</v>
      </c>
      <c r="AA395" s="15">
        <f t="shared" si="81"/>
        <v>-1.6761334766148828E-3</v>
      </c>
      <c r="AB395" s="15">
        <f t="shared" si="82"/>
        <v>2.746854679713806E-4</v>
      </c>
      <c r="AC395" s="15">
        <f t="shared" si="83"/>
        <v>-6.8285755976615903E-4</v>
      </c>
    </row>
    <row r="396" spans="1:29" x14ac:dyDescent="0.4">
      <c r="A396" s="43">
        <f t="shared" si="74"/>
        <v>2013</v>
      </c>
      <c r="B396" s="53">
        <v>41508</v>
      </c>
      <c r="C396" s="45">
        <v>2303.9319999999998</v>
      </c>
      <c r="D396" s="45">
        <f>VLOOKUP(B396,'H11001.CSI  中证全债'!$A$2:$B$2792,2,0)</f>
        <v>145.71969999999999</v>
      </c>
      <c r="E396" s="14">
        <f t="shared" si="75"/>
        <v>0</v>
      </c>
      <c r="F396" s="14">
        <f>IF(AND((B396-$B$2)&gt;123,OR(((G395*J395/C395*C396)/(G395*K395/D395*D396))&lt;(4/6),((G395*J395/C395*C396)/(G395*K395/D395*D396))&gt;(6/4))),COUNTIF($E$2:E396,1),0)</f>
        <v>0</v>
      </c>
      <c r="G396" s="21">
        <f t="shared" si="76"/>
        <v>20464.6435439259</v>
      </c>
      <c r="H396" s="12">
        <f t="shared" si="77"/>
        <v>4.3501846435871965</v>
      </c>
      <c r="I396" s="12">
        <f t="shared" si="78"/>
        <v>71.65890361877463</v>
      </c>
      <c r="J396" s="15">
        <f>IF(OR((ROW(F396)-MATCH(MAX($F$2:F396),$F$2:F396,0))=1,(ROW(F396)-MATCH(MAX($F$2:F396),$F$2:F396,0))&gt;123),IF(OR(((G395*J395/C395*C396)/(G395*K395/D395*D396))&lt;(4/6),((G395*J395/C395*C396)/(G395*K395/D395*D396))&gt;(6/4)),50%,((G395*J395/C395*C396)/((G395*K395/D395*D396)+(G395*J395/C395*C396)))),((G395*J395/C395*C396)/((G395*K395/D395*D396)+(G395*J395/C395*C396))))</f>
        <v>0.48974855509975024</v>
      </c>
      <c r="K396" s="18">
        <f t="shared" si="72"/>
        <v>0.51025144490024976</v>
      </c>
      <c r="L396" s="20">
        <f t="shared" si="73"/>
        <v>0.95981806616048349</v>
      </c>
      <c r="M396" s="51">
        <f>IF(AND((B396-$B$2)&gt;123,OR(((U395*R395/C395*C396)/(U395*S395/D395*D396))&lt;(4/6),((U395*R395/C395*C396)/(U395*S395/D395*D396))&gt;(6/4))),1,0)</f>
        <v>0</v>
      </c>
      <c r="N396" s="51">
        <f>IF(AND((B396-$B$2)&gt;123,OR(((U395*R395/C395*C396)/(U395*S395/D395*D396))&lt;(4/6),((U395*R395/C395*C396)/(U395*S395/D395*D396))&gt;(6/4))),COUNTIF($M$2:M396,1),0)</f>
        <v>0</v>
      </c>
      <c r="O396" s="51">
        <f>IF(OR((ROW(N396)-MATCH(MAX($N$2:N396),$N$2:N396,0))=1,(ROW(N396)-MATCH(MAX($N$2:N396),$N$2:N396,0))&gt;123),IF(OR(((U395*R395/C395*C396)/(U395*S395/D395*D396))&lt;(4/6),((U395*R395/C395*C396)/(U395*S395/D395*D396))&gt;(6/4)),1,0),0)</f>
        <v>0</v>
      </c>
      <c r="P396" s="47">
        <f>IF(O396=1,U395/2/C396,P395)</f>
        <v>4.3501846435871965</v>
      </c>
      <c r="Q396" s="47">
        <f>IF(O396=1,U395/2/D396,Q395)</f>
        <v>71.65890361877463</v>
      </c>
      <c r="R396" s="41">
        <f>P396*C396/U395</f>
        <v>0.48936452702578098</v>
      </c>
      <c r="S396" s="41">
        <f>Q396*D396/U395</f>
        <v>0.50985133983085318</v>
      </c>
      <c r="T396" s="41">
        <f t="shared" si="79"/>
        <v>0.95981806616048349</v>
      </c>
      <c r="U396" s="42">
        <f>P396*C396+Q396*D396</f>
        <v>20464.643543925889</v>
      </c>
      <c r="V396" s="25">
        <f>B396</f>
        <v>41508</v>
      </c>
      <c r="W396">
        <f>C396/C$2</f>
        <v>1.0022529606269137</v>
      </c>
      <c r="X396">
        <f>D396/D$2</f>
        <v>1.0442113937656752</v>
      </c>
      <c r="Y396">
        <f t="shared" si="80"/>
        <v>1.0232321771962944</v>
      </c>
      <c r="AA396" s="15">
        <f t="shared" si="81"/>
        <v>-2.0172494974202149E-3</v>
      </c>
      <c r="AB396" s="15">
        <f t="shared" si="82"/>
        <v>4.0230370359672918E-4</v>
      </c>
      <c r="AC396" s="15">
        <f t="shared" si="83"/>
        <v>-7.8413314336578388E-4</v>
      </c>
    </row>
    <row r="397" spans="1:29" x14ac:dyDescent="0.4">
      <c r="A397" s="43">
        <f t="shared" si="74"/>
        <v>2013</v>
      </c>
      <c r="B397" s="53">
        <v>41509</v>
      </c>
      <c r="C397" s="45">
        <v>2286.9290000000001</v>
      </c>
      <c r="D397" s="45">
        <f>VLOOKUP(B397,'H11001.CSI  中证全债'!$A$2:$B$2792,2,0)</f>
        <v>145.88589999999999</v>
      </c>
      <c r="E397" s="14">
        <f t="shared" si="75"/>
        <v>0</v>
      </c>
      <c r="F397" s="14">
        <f>IF(AND((B397-$B$2)&gt;123,OR(((G396*J396/C396*C397)/(G396*K396/D396*D397))&lt;(4/6),((G396*J396/C396*C397)/(G396*K396/D396*D397))&gt;(6/4))),COUNTIF($E$2:E397,1),0)</f>
        <v>0</v>
      </c>
      <c r="G397" s="21">
        <f t="shared" si="76"/>
        <v>20402.587064212428</v>
      </c>
      <c r="H397" s="12">
        <f t="shared" si="77"/>
        <v>4.3501846435871965</v>
      </c>
      <c r="I397" s="12">
        <f t="shared" si="78"/>
        <v>71.65890361877463</v>
      </c>
      <c r="J397" s="15">
        <f>IF(OR((ROW(F397)-MATCH(MAX($F$2:F397),$F$2:F397,0))=1,(ROW(F397)-MATCH(MAX($F$2:F397),$F$2:F397,0))&gt;123),IF(OR(((G396*J396/C396*C397)/(G396*K396/D396*D397))&lt;(4/6),((G396*J396/C396*C397)/(G396*K396/D396*D397))&gt;(6/4)),50%,((G396*J396/C396*C397)/((G396*K396/D396*D397)+(G396*J396/C396*C397)))),((G396*J396/C396*C397)/((G396*K396/D396*D397)+(G396*J396/C396*C397))))</f>
        <v>0.4876128397572046</v>
      </c>
      <c r="K397" s="18">
        <f t="shared" si="72"/>
        <v>0.5123871602427954</v>
      </c>
      <c r="L397" s="20">
        <f t="shared" si="73"/>
        <v>0.95164921682687864</v>
      </c>
      <c r="M397" s="51">
        <f>IF(AND((B397-$B$2)&gt;123,OR(((U396*R396/C396*C397)/(U396*S396/D396*D397))&lt;(4/6),((U396*R396/C396*C397)/(U396*S396/D396*D397))&gt;(6/4))),1,0)</f>
        <v>0</v>
      </c>
      <c r="N397" s="51">
        <f>IF(AND((B397-$B$2)&gt;123,OR(((U396*R396/C396*C397)/(U396*S396/D396*D397))&lt;(4/6),((U396*R396/C396*C397)/(U396*S396/D396*D397))&gt;(6/4))),COUNTIF($M$2:M397,1),0)</f>
        <v>0</v>
      </c>
      <c r="O397" s="51">
        <f>IF(OR((ROW(N397)-MATCH(MAX($N$2:N397),$N$2:N397,0))=1,(ROW(N397)-MATCH(MAX($N$2:N397),$N$2:N397,0))&gt;123),IF(OR(((U396*R396/C396*C397)/(U396*S396/D396*D397))&lt;(4/6),((U396*R396/C396*C397)/(U396*S396/D396*D397))&gt;(6/4)),1,0),0)</f>
        <v>0</v>
      </c>
      <c r="P397" s="47">
        <f>IF(O397=1,U396/2/C397,P396)</f>
        <v>4.3501846435871965</v>
      </c>
      <c r="Q397" s="47">
        <f>IF(O397=1,U396/2/D397,Q396)</f>
        <v>71.65890361877463</v>
      </c>
      <c r="R397" s="41">
        <f>P397*C397/U396</f>
        <v>0.48613421462339895</v>
      </c>
      <c r="S397" s="41">
        <f>Q397*D397/U396</f>
        <v>0.51083341007134475</v>
      </c>
      <c r="T397" s="41">
        <f t="shared" si="79"/>
        <v>0.95164921682687864</v>
      </c>
      <c r="U397" s="42">
        <f>P397*C397+Q397*D397</f>
        <v>20402.587064212417</v>
      </c>
      <c r="V397" s="25">
        <f>B397</f>
        <v>41509</v>
      </c>
      <c r="W397">
        <f>C397/C$2</f>
        <v>0.99485634167742243</v>
      </c>
      <c r="X397">
        <f>D397/D$2</f>
        <v>1.0454023647438193</v>
      </c>
      <c r="Y397">
        <f t="shared" si="80"/>
        <v>1.0201293532106208</v>
      </c>
      <c r="AA397" s="15">
        <f t="shared" si="81"/>
        <v>-7.37999211782292E-3</v>
      </c>
      <c r="AB397" s="15">
        <f t="shared" si="82"/>
        <v>1.1405458561883908E-3</v>
      </c>
      <c r="AC397" s="15">
        <f t="shared" si="83"/>
        <v>-3.0323753052562408E-3</v>
      </c>
    </row>
    <row r="398" spans="1:29" x14ac:dyDescent="0.4">
      <c r="A398" s="43">
        <f t="shared" si="74"/>
        <v>2013</v>
      </c>
      <c r="B398" s="53">
        <v>41512</v>
      </c>
      <c r="C398" s="45">
        <v>2335.616</v>
      </c>
      <c r="D398" s="45">
        <f>VLOOKUP(B398,'H11001.CSI  中证全债'!$A$2:$B$2792,2,0)</f>
        <v>146.09289999999999</v>
      </c>
      <c r="E398" s="14">
        <f t="shared" si="75"/>
        <v>0</v>
      </c>
      <c r="F398" s="14">
        <f>IF(AND((B398-$B$2)&gt;123,OR(((G397*J397/C397*C398)/(G397*K397/D397*D398))&lt;(4/6),((G397*J397/C397*C398)/(G397*K397/D397*D398))&gt;(6/4))),COUNTIF($E$2:E398,1),0)</f>
        <v>0</v>
      </c>
      <c r="G398" s="21">
        <f t="shared" si="76"/>
        <v>20629.217897003844</v>
      </c>
      <c r="H398" s="12">
        <f t="shared" si="77"/>
        <v>4.3501846435871965</v>
      </c>
      <c r="I398" s="12">
        <f t="shared" si="78"/>
        <v>71.65890361877463</v>
      </c>
      <c r="J398" s="15">
        <f>IF(OR((ROW(F398)-MATCH(MAX($F$2:F398),$F$2:F398,0))=1,(ROW(F398)-MATCH(MAX($F$2:F398),$F$2:F398,0))&gt;123),IF(OR(((G397*J397/C397*C398)/(G397*K397/D397*D398))&lt;(4/6),((G397*J397/C397*C398)/(G397*K397/D397*D398))&gt;(6/4)),50%,((G397*J397/C397*C398)/((G397*K397/D397*D398)+(G397*J397/C397*C398)))),((G397*J397/C397*C398)/((G397*K397/D397*D398)+(G397*J397/C397*C398))))</f>
        <v>0.49252283374214756</v>
      </c>
      <c r="K398" s="18">
        <f t="shared" si="72"/>
        <v>0.50747716625785244</v>
      </c>
      <c r="L398" s="20">
        <f t="shared" si="73"/>
        <v>0.97053200910303328</v>
      </c>
      <c r="M398" s="51">
        <f>IF(AND((B398-$B$2)&gt;123,OR(((U397*R397/C397*C398)/(U397*S397/D397*D398))&lt;(4/6),((U397*R397/C397*C398)/(U397*S397/D397*D398))&gt;(6/4))),1,0)</f>
        <v>0</v>
      </c>
      <c r="N398" s="51">
        <f>IF(AND((B398-$B$2)&gt;123,OR(((U397*R397/C397*C398)/(U397*S397/D397*D398))&lt;(4/6),((U397*R397/C397*C398)/(U397*S397/D397*D398))&gt;(6/4))),COUNTIF($M$2:M398,1),0)</f>
        <v>0</v>
      </c>
      <c r="O398" s="51">
        <f>IF(OR((ROW(N398)-MATCH(MAX($N$2:N398),$N$2:N398,0))=1,(ROW(N398)-MATCH(MAX($N$2:N398),$N$2:N398,0))&gt;123),IF(OR(((U397*R397/C397*C398)/(U397*S397/D397*D398))&lt;(4/6),((U397*R397/C397*C398)/(U397*S397/D397*D398))&gt;(6/4)),1,0),0)</f>
        <v>0</v>
      </c>
      <c r="P398" s="47">
        <f>IF(O398=1,U397/2/C398,P397)</f>
        <v>4.3501846435871965</v>
      </c>
      <c r="Q398" s="47">
        <f>IF(O398=1,U397/2/D398,Q397)</f>
        <v>71.65890361877463</v>
      </c>
      <c r="R398" s="41">
        <f>P398*C398/U397</f>
        <v>0.49799375072088514</v>
      </c>
      <c r="S398" s="41">
        <f>Q398*D398/U397</f>
        <v>0.51311419515275081</v>
      </c>
      <c r="T398" s="41">
        <f t="shared" si="79"/>
        <v>0.97053200910303328</v>
      </c>
      <c r="U398" s="42">
        <f>P398*C398+Q398*D398</f>
        <v>20629.217897003833</v>
      </c>
      <c r="V398" s="25">
        <f>B398</f>
        <v>41512</v>
      </c>
      <c r="W398">
        <f>C398/C$2</f>
        <v>1.0160360856516555</v>
      </c>
      <c r="X398">
        <f>D398/D$2</f>
        <v>1.0468857040487278</v>
      </c>
      <c r="Y398">
        <f t="shared" si="80"/>
        <v>1.0314608948501915</v>
      </c>
      <c r="AA398" s="15">
        <f t="shared" si="81"/>
        <v>2.128924859494985E-2</v>
      </c>
      <c r="AB398" s="15">
        <f t="shared" si="82"/>
        <v>1.4189171126199884E-3</v>
      </c>
      <c r="AC398" s="15">
        <f t="shared" si="83"/>
        <v>1.1107945873635838E-2</v>
      </c>
    </row>
    <row r="399" spans="1:29" x14ac:dyDescent="0.4">
      <c r="A399" s="43">
        <f t="shared" si="74"/>
        <v>2013</v>
      </c>
      <c r="B399" s="53">
        <v>41513</v>
      </c>
      <c r="C399" s="45">
        <v>2340.8809999999999</v>
      </c>
      <c r="D399" s="45">
        <f>VLOOKUP(B399,'H11001.CSI  中证全债'!$A$2:$B$2792,2,0)</f>
        <v>146.15809999999999</v>
      </c>
      <c r="E399" s="14">
        <f t="shared" si="75"/>
        <v>0</v>
      </c>
      <c r="F399" s="14">
        <f>IF(AND((B399-$B$2)&gt;123,OR(((G398*J398/C398*C399)/(G398*K398/D398*D399))&lt;(4/6),((G398*J398/C398*C399)/(G398*K398/D398*D399))&gt;(6/4))),COUNTIF($E$2:E399,1),0)</f>
        <v>0</v>
      </c>
      <c r="G399" s="21">
        <f t="shared" si="76"/>
        <v>20656.793779668275</v>
      </c>
      <c r="H399" s="12">
        <f t="shared" si="77"/>
        <v>4.3501846435871965</v>
      </c>
      <c r="I399" s="12">
        <f t="shared" si="78"/>
        <v>71.65890361877463</v>
      </c>
      <c r="J399" s="15">
        <f>IF(OR((ROW(F399)-MATCH(MAX($F$2:F399),$F$2:F399,0))=1,(ROW(F399)-MATCH(MAX($F$2:F399),$F$2:F399,0))&gt;123),IF(OR(((G398*J398/C398*C399)/(G398*K398/D398*D399))&lt;(4/6),((G398*J398/C398*C399)/(G398*K398/D398*D399))&gt;(6/4)),50%,((G398*J398/C398*C399)/((G398*K398/D398*D399)+(G398*J398/C398*C399)))),((G398*J398/C398*C399)/((G398*K398/D398*D399)+(G398*J398/C398*C399))))</f>
        <v>0.49297411240499778</v>
      </c>
      <c r="K399" s="18">
        <f t="shared" si="72"/>
        <v>0.50702588759500222</v>
      </c>
      <c r="L399" s="20">
        <f t="shared" si="73"/>
        <v>0.97228588217328149</v>
      </c>
      <c r="M399" s="51">
        <f>IF(AND((B399-$B$2)&gt;123,OR(((U398*R398/C398*C399)/(U398*S398/D398*D399))&lt;(4/6),((U398*R398/C398*C399)/(U398*S398/D398*D399))&gt;(6/4))),1,0)</f>
        <v>0</v>
      </c>
      <c r="N399" s="51">
        <f>IF(AND((B399-$B$2)&gt;123,OR(((U398*R398/C398*C399)/(U398*S398/D398*D399))&lt;(4/6),((U398*R398/C398*C399)/(U398*S398/D398*D399))&gt;(6/4))),COUNTIF($M$2:M399,1),0)</f>
        <v>0</v>
      </c>
      <c r="O399" s="51">
        <f>IF(OR((ROW(N399)-MATCH(MAX($N$2:N399),$N$2:N399,0))=1,(ROW(N399)-MATCH(MAX($N$2:N399),$N$2:N399,0))&gt;123),IF(OR(((U398*R398/C398*C399)/(U398*S398/D398*D399))&lt;(4/6),((U398*R398/C398*C399)/(U398*S398/D398*D399))&gt;(6/4)),1,0),0)</f>
        <v>0</v>
      </c>
      <c r="P399" s="47">
        <f>IF(O399=1,U398/2/C399,P398)</f>
        <v>4.3501846435871965</v>
      </c>
      <c r="Q399" s="47">
        <f>IF(O399=1,U398/2/D399,Q398)</f>
        <v>71.65890361877463</v>
      </c>
      <c r="R399" s="41">
        <f>P399*C399/U398</f>
        <v>0.49363309018826379</v>
      </c>
      <c r="S399" s="41">
        <f>Q399*D399/U398</f>
        <v>0.50770364893592934</v>
      </c>
      <c r="T399" s="41">
        <f t="shared" si="79"/>
        <v>0.97228588217328094</v>
      </c>
      <c r="U399" s="42">
        <f>P399*C399+Q399*D399</f>
        <v>20656.793779668264</v>
      </c>
      <c r="V399" s="25">
        <f>B399</f>
        <v>41513</v>
      </c>
      <c r="W399">
        <f>C399/C$2</f>
        <v>1.0183264578665041</v>
      </c>
      <c r="X399">
        <f>D399/D$2</f>
        <v>1.0473529201003222</v>
      </c>
      <c r="Y399">
        <f t="shared" si="80"/>
        <v>1.0328396889834133</v>
      </c>
      <c r="AA399" s="15">
        <f t="shared" si="81"/>
        <v>2.2542232969802178E-3</v>
      </c>
      <c r="AB399" s="15">
        <f t="shared" si="82"/>
        <v>4.4629136665785829E-4</v>
      </c>
      <c r="AC399" s="15">
        <f t="shared" si="83"/>
        <v>1.336739124193409E-3</v>
      </c>
    </row>
    <row r="400" spans="1:29" x14ac:dyDescent="0.4">
      <c r="A400" s="43">
        <f t="shared" si="74"/>
        <v>2013</v>
      </c>
      <c r="B400" s="53">
        <v>41514</v>
      </c>
      <c r="C400" s="45">
        <v>2328.056</v>
      </c>
      <c r="D400" s="45">
        <f>VLOOKUP(B400,'H11001.CSI  中证全债'!$A$2:$B$2792,2,0)</f>
        <v>146.04910000000001</v>
      </c>
      <c r="E400" s="14">
        <f t="shared" si="75"/>
        <v>0</v>
      </c>
      <c r="F400" s="14">
        <f>IF(AND((B400-$B$2)&gt;123,OR(((G399*J399/C399*C400)/(G399*K399/D399*D400))&lt;(4/6),((G399*J399/C399*C400)/(G399*K399/D399*D400))&gt;(6/4))),COUNTIF($E$2:E400,1),0)</f>
        <v>0</v>
      </c>
      <c r="G400" s="21">
        <f t="shared" si="76"/>
        <v>20593.191841119824</v>
      </c>
      <c r="H400" s="12">
        <f t="shared" si="77"/>
        <v>4.3501846435871965</v>
      </c>
      <c r="I400" s="12">
        <f t="shared" si="78"/>
        <v>71.65890361877463</v>
      </c>
      <c r="J400" s="15">
        <f>IF(OR((ROW(F400)-MATCH(MAX($F$2:F400),$F$2:F400,0))=1,(ROW(F400)-MATCH(MAX($F$2:F400),$F$2:F400,0))&gt;123),IF(OR(((G399*J399/C399*C400)/(G399*K399/D399*D400))&lt;(4/6),((G399*J399/C399*C400)/(G399*K399/D399*D400))&gt;(6/4)),50%,((G399*J399/C399*C400)/((G399*K399/D399*D400)+(G399*J399/C399*C400)))),((G399*J399/C399*C400)/((G399*K399/D399*D400)+(G399*J399/C399*C400))))</f>
        <v>0.49178745765815807</v>
      </c>
      <c r="K400" s="18">
        <f t="shared" si="72"/>
        <v>0.50821254234184199</v>
      </c>
      <c r="L400" s="20">
        <f t="shared" si="73"/>
        <v>0.96768067822962966</v>
      </c>
      <c r="M400" s="51">
        <f>IF(AND((B400-$B$2)&gt;123,OR(((U399*R399/C399*C400)/(U399*S399/D399*D400))&lt;(4/6),((U399*R399/C399*C400)/(U399*S399/D399*D400))&gt;(6/4))),1,0)</f>
        <v>0</v>
      </c>
      <c r="N400" s="51">
        <f>IF(AND((B400-$B$2)&gt;123,OR(((U399*R399/C399*C400)/(U399*S399/D399*D400))&lt;(4/6),((U399*R399/C399*C400)/(U399*S399/D399*D400))&gt;(6/4))),COUNTIF($M$2:M400,1),0)</f>
        <v>0</v>
      </c>
      <c r="O400" s="51">
        <f>IF(OR((ROW(N400)-MATCH(MAX($N$2:N400),$N$2:N400,0))=1,(ROW(N400)-MATCH(MAX($N$2:N400),$N$2:N400,0))&gt;123),IF(OR(((U399*R399/C399*C400)/(U399*S399/D399*D400))&lt;(4/6),((U399*R399/C399*C400)/(U399*S399/D399*D400))&gt;(6/4)),1,0),0)</f>
        <v>0</v>
      </c>
      <c r="P400" s="47">
        <f>IF(O400=1,U399/2/C400,P399)</f>
        <v>4.3501846435871965</v>
      </c>
      <c r="Q400" s="47">
        <f>IF(O400=1,U399/2/D400,Q399)</f>
        <v>71.65890361877463</v>
      </c>
      <c r="R400" s="41">
        <f>P400*C400/U399</f>
        <v>0.49027325192059285</v>
      </c>
      <c r="S400" s="41">
        <f>Q400*D400/U399</f>
        <v>0.50664776403053446</v>
      </c>
      <c r="T400" s="41">
        <f t="shared" si="79"/>
        <v>0.96768067822962944</v>
      </c>
      <c r="U400" s="42">
        <f>P400*C400+Q400*D400</f>
        <v>20593.191841119813</v>
      </c>
      <c r="V400" s="25">
        <f>B400</f>
        <v>41514</v>
      </c>
      <c r="W400">
        <f>C400/C$2</f>
        <v>1.0127473460611036</v>
      </c>
      <c r="X400">
        <f>D400/D$2</f>
        <v>1.0465718380508777</v>
      </c>
      <c r="Y400">
        <f t="shared" si="80"/>
        <v>1.0296595920559906</v>
      </c>
      <c r="AA400" s="15">
        <f t="shared" si="81"/>
        <v>-5.4787065211772124E-3</v>
      </c>
      <c r="AB400" s="15">
        <f t="shared" si="82"/>
        <v>-7.4576776791690502E-4</v>
      </c>
      <c r="AC400" s="15">
        <f t="shared" si="83"/>
        <v>-3.078984048872857E-3</v>
      </c>
    </row>
    <row r="401" spans="1:29" x14ac:dyDescent="0.4">
      <c r="A401" s="43">
        <f t="shared" si="74"/>
        <v>2013</v>
      </c>
      <c r="B401" s="53">
        <v>41515</v>
      </c>
      <c r="C401" s="45">
        <v>2318.3110000000001</v>
      </c>
      <c r="D401" s="45">
        <f>VLOOKUP(B401,'H11001.CSI  中证全债'!$A$2:$B$2792,2,0)</f>
        <v>145.9812</v>
      </c>
      <c r="E401" s="14">
        <f t="shared" si="75"/>
        <v>0</v>
      </c>
      <c r="F401" s="14">
        <f>IF(AND((B401-$B$2)&gt;123,OR(((G400*J400/C400*C401)/(G400*K400/D400*D401))&lt;(4/6),((G400*J400/C400*C401)/(G400*K400/D400*D401))&gt;(6/4))),COUNTIF($E$2:E401,1),0)</f>
        <v>0</v>
      </c>
      <c r="G401" s="21">
        <f t="shared" si="76"/>
        <v>20545.933652212352</v>
      </c>
      <c r="H401" s="12">
        <f t="shared" si="77"/>
        <v>4.3501846435871965</v>
      </c>
      <c r="I401" s="12">
        <f t="shared" si="78"/>
        <v>71.65890361877463</v>
      </c>
      <c r="J401" s="15">
        <f>IF(OR((ROW(F401)-MATCH(MAX($F$2:F401),$F$2:F401,0))=1,(ROW(F401)-MATCH(MAX($F$2:F401),$F$2:F401,0))&gt;123),IF(OR(((G400*J400/C400*C401)/(G400*K400/D400*D401))&lt;(4/6),((G400*J400/C400*C401)/(G400*K400/D400*D401))&gt;(6/4)),50%,((G400*J400/C400*C401)/((G400*K400/D400*D401)+(G400*J400/C400*C401)))),((G400*J400/C400*C401)/((G400*K400/D400*D401)+(G400*J400/C400*C401))))</f>
        <v>0.49085532358727046</v>
      </c>
      <c r="K401" s="18">
        <f t="shared" si="72"/>
        <v>0.50914467641272954</v>
      </c>
      <c r="L401" s="20">
        <f t="shared" si="73"/>
        <v>0.9640782793717495</v>
      </c>
      <c r="M401" s="51">
        <f>IF(AND((B401-$B$2)&gt;123,OR(((U400*R400/C400*C401)/(U400*S400/D400*D401))&lt;(4/6),((U400*R400/C400*C401)/(U400*S400/D400*D401))&gt;(6/4))),1,0)</f>
        <v>0</v>
      </c>
      <c r="N401" s="51">
        <f>IF(AND((B401-$B$2)&gt;123,OR(((U400*R400/C400*C401)/(U400*S400/D400*D401))&lt;(4/6),((U400*R400/C400*C401)/(U400*S400/D400*D401))&gt;(6/4))),COUNTIF($M$2:M401,1),0)</f>
        <v>0</v>
      </c>
      <c r="O401" s="51">
        <f>IF(OR((ROW(N401)-MATCH(MAX($N$2:N401),$N$2:N401,0))=1,(ROW(N401)-MATCH(MAX($N$2:N401),$N$2:N401,0))&gt;123),IF(OR(((U400*R400/C400*C401)/(U400*S400/D400*D401))&lt;(4/6),((U400*R400/C400*C401)/(U400*S400/D400*D401))&gt;(6/4)),1,0),0)</f>
        <v>0</v>
      </c>
      <c r="P401" s="47">
        <f>IF(O401=1,U400/2/C401,P400)</f>
        <v>4.3501846435871965</v>
      </c>
      <c r="Q401" s="47">
        <f>IF(O401=1,U400/2/D401,Q400)</f>
        <v>71.65890361877463</v>
      </c>
      <c r="R401" s="41">
        <f>P401*C401/U400</f>
        <v>0.48972888656928437</v>
      </c>
      <c r="S401" s="41">
        <f>Q401*D401/U400</f>
        <v>0.50797626815990582</v>
      </c>
      <c r="T401" s="41">
        <f t="shared" si="79"/>
        <v>0.96407827937174939</v>
      </c>
      <c r="U401" s="42">
        <f>P401*C401+Q401*D401</f>
        <v>20545.933652212341</v>
      </c>
      <c r="V401" s="25">
        <f>B401</f>
        <v>41515</v>
      </c>
      <c r="W401">
        <f>C401/C$2</f>
        <v>1.0085080911259279</v>
      </c>
      <c r="X401">
        <f>D401/D$2</f>
        <v>1.0460852740953062</v>
      </c>
      <c r="Y401">
        <f t="shared" si="80"/>
        <v>1.0272966826106171</v>
      </c>
      <c r="AA401" s="15">
        <f t="shared" si="81"/>
        <v>-4.1858958719206418E-3</v>
      </c>
      <c r="AB401" s="15">
        <f t="shared" si="82"/>
        <v>-4.6491214256039193E-4</v>
      </c>
      <c r="AC401" s="15">
        <f t="shared" si="83"/>
        <v>-2.2948452708095868E-3</v>
      </c>
    </row>
    <row r="402" spans="1:29" x14ac:dyDescent="0.4">
      <c r="A402" s="43">
        <f t="shared" si="74"/>
        <v>2013</v>
      </c>
      <c r="B402" s="53">
        <v>41516</v>
      </c>
      <c r="C402" s="45">
        <v>2313.91</v>
      </c>
      <c r="D402" s="45">
        <f>VLOOKUP(B402,'H11001.CSI  中证全债'!$A$2:$B$2792,2,0)</f>
        <v>145.9855</v>
      </c>
      <c r="E402" s="14">
        <f t="shared" si="75"/>
        <v>0</v>
      </c>
      <c r="F402" s="14">
        <f>IF(AND((B402-$B$2)&gt;123,OR(((G401*J401/C401*C402)/(G401*K401/D401*D402))&lt;(4/6),((G401*J401/C401*C402)/(G401*K401/D401*D402))&gt;(6/4))),COUNTIF($E$2:E402,1),0)</f>
        <v>0</v>
      </c>
      <c r="G402" s="21">
        <f t="shared" si="76"/>
        <v>20527.096622881487</v>
      </c>
      <c r="H402" s="12">
        <f t="shared" si="77"/>
        <v>4.3501846435871965</v>
      </c>
      <c r="I402" s="12">
        <f t="shared" si="78"/>
        <v>71.65890361877463</v>
      </c>
      <c r="J402" s="15">
        <f>IF(OR((ROW(F402)-MATCH(MAX($F$2:F402),$F$2:F402,0))=1,(ROW(F402)-MATCH(MAX($F$2:F402),$F$2:F402,0))&gt;123),IF(OR(((G401*J401/C401*C402)/(G401*K401/D401*D402))&lt;(4/6),((G401*J401/C401*C402)/(G401*K401/D401*D402))&gt;(6/4)),50%,((G401*J401/C401*C402)/((G401*K401/D401*D402)+(G401*J401/C401*C402)))),((G401*J401/C401*C402)/((G401*K401/D401*D402)+(G401*J401/C401*C402))))</f>
        <v>0.49037308751313574</v>
      </c>
      <c r="K402" s="18">
        <f t="shared" si="72"/>
        <v>0.5096269124868642</v>
      </c>
      <c r="L402" s="20">
        <f t="shared" si="73"/>
        <v>0.96221976410198951</v>
      </c>
      <c r="M402" s="51">
        <f>IF(AND((B402-$B$2)&gt;123,OR(((U401*R401/C401*C402)/(U401*S401/D401*D402))&lt;(4/6),((U401*R401/C401*C402)/(U401*S401/D401*D402))&gt;(6/4))),1,0)</f>
        <v>0</v>
      </c>
      <c r="N402" s="51">
        <f>IF(AND((B402-$B$2)&gt;123,OR(((U401*R401/C401*C402)/(U401*S401/D401*D402))&lt;(4/6),((U401*R401/C401*C402)/(U401*S401/D401*D402))&gt;(6/4))),COUNTIF($M$2:M402,1),0)</f>
        <v>0</v>
      </c>
      <c r="O402" s="51">
        <f>IF(OR((ROW(N402)-MATCH(MAX($N$2:N402),$N$2:N402,0))=1,(ROW(N402)-MATCH(MAX($N$2:N402),$N$2:N402,0))&gt;123),IF(OR(((U401*R401/C401*C402)/(U401*S401/D401*D402))&lt;(4/6),((U401*R401/C401*C402)/(U401*S401/D401*D402))&gt;(6/4)),1,0),0)</f>
        <v>0</v>
      </c>
      <c r="P402" s="47">
        <f>IF(O402=1,U401/2/C402,P401)</f>
        <v>4.3501846435871965</v>
      </c>
      <c r="Q402" s="47">
        <f>IF(O402=1,U401/2/D402,Q401)</f>
        <v>71.65890361877463</v>
      </c>
      <c r="R402" s="41">
        <f>P402*C402/U401</f>
        <v>0.48992350111862504</v>
      </c>
      <c r="S402" s="41">
        <f>Q402*D402/U401</f>
        <v>0.50915967370079518</v>
      </c>
      <c r="T402" s="41">
        <f t="shared" si="79"/>
        <v>0.96221976410198939</v>
      </c>
      <c r="U402" s="42">
        <f>P402*C402+Q402*D402</f>
        <v>20527.096622881472</v>
      </c>
      <c r="V402" s="25">
        <f>B402</f>
        <v>41516</v>
      </c>
      <c r="W402">
        <f>C402/C$2</f>
        <v>1.0065935748642849</v>
      </c>
      <c r="X402">
        <f>D402/D$2</f>
        <v>1.0461160874238624</v>
      </c>
      <c r="Y402">
        <f t="shared" si="80"/>
        <v>1.0263548311440736</v>
      </c>
      <c r="AA402" s="15">
        <f t="shared" si="81"/>
        <v>-1.898364800926422E-3</v>
      </c>
      <c r="AB402" s="15">
        <f t="shared" si="82"/>
        <v>2.9455847739390251E-5</v>
      </c>
      <c r="AC402" s="15">
        <f t="shared" si="83"/>
        <v>-9.1682518057989437E-4</v>
      </c>
    </row>
    <row r="403" spans="1:29" x14ac:dyDescent="0.4">
      <c r="A403" s="43">
        <f t="shared" si="74"/>
        <v>2013</v>
      </c>
      <c r="B403" s="53">
        <v>41519</v>
      </c>
      <c r="C403" s="45">
        <v>2320.3440000000001</v>
      </c>
      <c r="D403" s="45">
        <f>VLOOKUP(B403,'H11001.CSI  中证全债'!$A$2:$B$2792,2,0)</f>
        <v>145.97489999999999</v>
      </c>
      <c r="E403" s="14">
        <f t="shared" si="75"/>
        <v>0</v>
      </c>
      <c r="F403" s="14">
        <f>IF(AND((B403-$B$2)&gt;123,OR(((G402*J402/C402*C403)/(G402*K402/D402*D403))&lt;(4/6),((G402*J402/C402*C403)/(G402*K402/D402*D403))&gt;(6/4))),COUNTIF($E$2:E403,1),0)</f>
        <v>0</v>
      </c>
      <c r="G403" s="21">
        <f t="shared" si="76"/>
        <v>20554.326126499967</v>
      </c>
      <c r="H403" s="12">
        <f t="shared" si="77"/>
        <v>4.3501846435871965</v>
      </c>
      <c r="I403" s="12">
        <f t="shared" si="78"/>
        <v>71.65890361877463</v>
      </c>
      <c r="J403" s="15">
        <f>IF(OR((ROW(F403)-MATCH(MAX($F$2:F403),$F$2:F403,0))=1,(ROW(F403)-MATCH(MAX($F$2:F403),$F$2:F403,0))&gt;123),IF(OR(((G402*J402/C402*C403)/(G402*K402/D402*D403))&lt;(4/6),((G402*J402/C402*C403)/(G402*K402/D402*D403))&gt;(6/4)),50%,((G402*J402/C402*C403)/((G402*K402/D402*D403)+(G402*J402/C402*C403)))),((G402*J402/C402*C403)/((G402*K402/D402*D403)+(G402*J402/C402*C403))))</f>
        <v>0.4910851746983792</v>
      </c>
      <c r="K403" s="18">
        <f t="shared" si="72"/>
        <v>0.5089148253016208</v>
      </c>
      <c r="L403" s="20">
        <f t="shared" si="73"/>
        <v>0.9649653542856127</v>
      </c>
      <c r="M403" s="51">
        <f>IF(AND((B403-$B$2)&gt;123,OR(((U402*R402/C402*C403)/(U402*S402/D402*D403))&lt;(4/6),((U402*R402/C402*C403)/(U402*S402/D402*D403))&gt;(6/4))),1,0)</f>
        <v>0</v>
      </c>
      <c r="N403" s="51">
        <f>IF(AND((B403-$B$2)&gt;123,OR(((U402*R402/C402*C403)/(U402*S402/D402*D403))&lt;(4/6),((U402*R402/C402*C403)/(U402*S402/D402*D403))&gt;(6/4))),COUNTIF($M$2:M403,1),0)</f>
        <v>0</v>
      </c>
      <c r="O403" s="51">
        <f>IF(OR((ROW(N403)-MATCH(MAX($N$2:N403),$N$2:N403,0))=1,(ROW(N403)-MATCH(MAX($N$2:N403),$N$2:N403,0))&gt;123),IF(OR(((U402*R402/C402*C403)/(U402*S402/D402*D403))&lt;(4/6),((U402*R402/C402*C403)/(U402*S402/D402*D403))&gt;(6/4)),1,0),0)</f>
        <v>0</v>
      </c>
      <c r="P403" s="47">
        <f>IF(O403=1,U402/2/C403,P402)</f>
        <v>4.3501846435871965</v>
      </c>
      <c r="Q403" s="47">
        <f>IF(O403=1,U402/2/D403,Q402)</f>
        <v>71.65890361877463</v>
      </c>
      <c r="R403" s="41">
        <f>P403*C403/U402</f>
        <v>0.49173660659774127</v>
      </c>
      <c r="S403" s="41">
        <f>Q403*D403/U402</f>
        <v>0.50958990850172636</v>
      </c>
      <c r="T403" s="41">
        <f t="shared" si="79"/>
        <v>0.96496535428561259</v>
      </c>
      <c r="U403" s="42">
        <f>P403*C403+Q403*D403</f>
        <v>20554.326126499953</v>
      </c>
      <c r="V403" s="25">
        <f>B403</f>
        <v>41519</v>
      </c>
      <c r="W403">
        <f>C403/C$2</f>
        <v>1.0093924836639692</v>
      </c>
      <c r="X403">
        <f>D403/D$2</f>
        <v>1.0460401289860264</v>
      </c>
      <c r="Y403">
        <f t="shared" si="80"/>
        <v>1.0277163063249977</v>
      </c>
      <c r="AA403" s="15">
        <f t="shared" si="81"/>
        <v>2.7805748711058342E-3</v>
      </c>
      <c r="AB403" s="15">
        <f t="shared" si="82"/>
        <v>-7.2609950988455907E-5</v>
      </c>
      <c r="AC403" s="15">
        <f t="shared" si="83"/>
        <v>1.3265150994676844E-3</v>
      </c>
    </row>
    <row r="404" spans="1:29" x14ac:dyDescent="0.4">
      <c r="A404" s="43">
        <f t="shared" si="74"/>
        <v>2013</v>
      </c>
      <c r="B404" s="53">
        <v>41520</v>
      </c>
      <c r="C404" s="45">
        <v>2354.502</v>
      </c>
      <c r="D404" s="45">
        <f>VLOOKUP(B404,'H11001.CSI  中证全债'!$A$2:$B$2792,2,0)</f>
        <v>145.95330000000001</v>
      </c>
      <c r="E404" s="14">
        <f t="shared" si="75"/>
        <v>0</v>
      </c>
      <c r="F404" s="14">
        <f>IF(AND((B404-$B$2)&gt;123,OR(((G403*J403/C403*C404)/(G403*K403/D403*D404))&lt;(4/6),((G403*J403/C403*C404)/(G403*K403/D403*D404))&gt;(6/4))),COUNTIF($E$2:E404,1),0)</f>
        <v>0</v>
      </c>
      <c r="G404" s="21">
        <f t="shared" si="76"/>
        <v>20701.371901237457</v>
      </c>
      <c r="H404" s="12">
        <f t="shared" si="77"/>
        <v>4.3501846435871965</v>
      </c>
      <c r="I404" s="12">
        <f t="shared" si="78"/>
        <v>71.65890361877463</v>
      </c>
      <c r="J404" s="15">
        <f>IF(OR((ROW(F404)-MATCH(MAX($F$2:F404),$F$2:F404,0))=1,(ROW(F404)-MATCH(MAX($F$2:F404),$F$2:F404,0))&gt;123),IF(OR(((G403*J403/C403*C404)/(G403*K403/D403*D404))&lt;(4/6),((G403*J403/C403*C404)/(G403*K403/D403*D404))&gt;(6/4)),50%,((G403*J403/C403*C404)/((G403*K403/D403*D404)+(G403*J403/C403*C404)))),((G403*J403/C403*C404)/((G403*K403/D403*D404)+(G403*J403/C403*C404))))</f>
        <v>0.49477486287191841</v>
      </c>
      <c r="K404" s="18">
        <f t="shared" si="72"/>
        <v>0.50522513712808159</v>
      </c>
      <c r="L404" s="20">
        <f t="shared" si="73"/>
        <v>0.97931560904596504</v>
      </c>
      <c r="M404" s="51">
        <f>IF(AND((B404-$B$2)&gt;123,OR(((U403*R403/C403*C404)/(U403*S403/D403*D404))&lt;(4/6),((U403*R403/C403*C404)/(U403*S403/D403*D404))&gt;(6/4))),1,0)</f>
        <v>0</v>
      </c>
      <c r="N404" s="51">
        <f>IF(AND((B404-$B$2)&gt;123,OR(((U403*R403/C403*C404)/(U403*S403/D403*D404))&lt;(4/6),((U403*R403/C403*C404)/(U403*S403/D403*D404))&gt;(6/4))),COUNTIF($M$2:M404,1),0)</f>
        <v>0</v>
      </c>
      <c r="O404" s="51">
        <f>IF(OR((ROW(N404)-MATCH(MAX($N$2:N404),$N$2:N404,0))=1,(ROW(N404)-MATCH(MAX($N$2:N404),$N$2:N404,0))&gt;123),IF(OR(((U403*R403/C403*C404)/(U403*S403/D403*D404))&lt;(4/6),((U403*R403/C403*C404)/(U403*S403/D403*D404))&gt;(6/4)),1,0),0)</f>
        <v>0</v>
      </c>
      <c r="P404" s="47">
        <f>IF(O404=1,U403/2/C404,P403)</f>
        <v>4.3501846435871965</v>
      </c>
      <c r="Q404" s="47">
        <f>IF(O404=1,U403/2/D404,Q403)</f>
        <v>71.65890361877463</v>
      </c>
      <c r="R404" s="41">
        <f>P404*C404/U403</f>
        <v>0.49831448526497935</v>
      </c>
      <c r="S404" s="41">
        <f>Q404*D404/U403</f>
        <v>0.50883952084704331</v>
      </c>
      <c r="T404" s="41">
        <f t="shared" si="79"/>
        <v>0.97931560904596526</v>
      </c>
      <c r="U404" s="42">
        <f>P404*C404+Q404*D404</f>
        <v>20701.371901237442</v>
      </c>
      <c r="V404" s="25">
        <f>B404</f>
        <v>41520</v>
      </c>
      <c r="W404">
        <f>C404/C$2</f>
        <v>1.0242518443695341</v>
      </c>
      <c r="X404">
        <f>D404/D$2</f>
        <v>1.0458853457542099</v>
      </c>
      <c r="Y404">
        <f t="shared" si="80"/>
        <v>1.0350685950618721</v>
      </c>
      <c r="AA404" s="15">
        <f t="shared" si="81"/>
        <v>1.4721093079301806E-2</v>
      </c>
      <c r="AB404" s="15">
        <f t="shared" si="82"/>
        <v>-1.4797064426819162E-4</v>
      </c>
      <c r="AC404" s="15">
        <f t="shared" si="83"/>
        <v>7.1540061120227705E-3</v>
      </c>
    </row>
    <row r="405" spans="1:29" x14ac:dyDescent="0.4">
      <c r="A405" s="43">
        <f t="shared" si="74"/>
        <v>2013</v>
      </c>
      <c r="B405" s="53">
        <v>41521</v>
      </c>
      <c r="C405" s="45">
        <v>2350.6990000000001</v>
      </c>
      <c r="D405" s="45">
        <f>VLOOKUP(B405,'H11001.CSI  中证全债'!$A$2:$B$2792,2,0)</f>
        <v>145.82570000000001</v>
      </c>
      <c r="E405" s="14">
        <f t="shared" si="75"/>
        <v>0</v>
      </c>
      <c r="F405" s="14">
        <f>IF(AND((B405-$B$2)&gt;123,OR(((G404*J404/C404*C405)/(G404*K404/D404*D405))&lt;(4/6),((G404*J404/C404*C405)/(G404*K404/D404*D405))&gt;(6/4))),COUNTIF($E$2:E405,1),0)</f>
        <v>0</v>
      </c>
      <c r="G405" s="21">
        <f t="shared" si="76"/>
        <v>20675.68447293614</v>
      </c>
      <c r="H405" s="12">
        <f t="shared" si="77"/>
        <v>4.3501846435871965</v>
      </c>
      <c r="I405" s="12">
        <f t="shared" si="78"/>
        <v>71.65890361877463</v>
      </c>
      <c r="J405" s="15">
        <f>IF(OR((ROW(F405)-MATCH(MAX($F$2:F405),$F$2:F405,0))=1,(ROW(F405)-MATCH(MAX($F$2:F405),$F$2:F405,0))&gt;123),IF(OR(((G404*J404/C404*C405)/(G404*K404/D404*D405))&lt;(4/6),((G404*J404/C404*C405)/(G404*K404/D404*D405))&gt;(6/4)),50%,((G404*J404/C404*C405)/((G404*K404/D404*D405)+(G404*J404/C404*C405)))),((G404*J404/C404*C405)/((G404*K404/D404*D405)+(G404*J404/C404*C405))))</f>
        <v>0.49458941515969079</v>
      </c>
      <c r="K405" s="18">
        <f t="shared" si="72"/>
        <v>0.50541058484030921</v>
      </c>
      <c r="L405" s="20">
        <f t="shared" si="73"/>
        <v>0.97858934892699667</v>
      </c>
      <c r="M405" s="51">
        <f>IF(AND((B405-$B$2)&gt;123,OR(((U404*R404/C404*C405)/(U404*S404/D404*D405))&lt;(4/6),((U404*R404/C404*C405)/(U404*S404/D404*D405))&gt;(6/4))),1,0)</f>
        <v>0</v>
      </c>
      <c r="N405" s="51">
        <f>IF(AND((B405-$B$2)&gt;123,OR(((U404*R404/C404*C405)/(U404*S404/D404*D405))&lt;(4/6),((U404*R404/C404*C405)/(U404*S404/D404*D405))&gt;(6/4))),COUNTIF($M$2:M405,1),0)</f>
        <v>0</v>
      </c>
      <c r="O405" s="51">
        <f>IF(OR((ROW(N405)-MATCH(MAX($N$2:N405),$N$2:N405,0))=1,(ROW(N405)-MATCH(MAX($N$2:N405),$N$2:N405,0))&gt;123),IF(OR(((U404*R404/C404*C405)/(U404*S404/D404*D405))&lt;(4/6),((U404*R404/C404*C405)/(U404*S404/D404*D405))&gt;(6/4)),1,0),0)</f>
        <v>0</v>
      </c>
      <c r="P405" s="47">
        <f>IF(O405=1,U404/2/C405,P404)</f>
        <v>4.3501846435871965</v>
      </c>
      <c r="Q405" s="47">
        <f>IF(O405=1,U404/2/D405,Q404)</f>
        <v>71.65890361877463</v>
      </c>
      <c r="R405" s="41">
        <f>P405*C405/U404</f>
        <v>0.49397570075462066</v>
      </c>
      <c r="S405" s="41">
        <f>Q405*D405/U404</f>
        <v>0.50478344291837507</v>
      </c>
      <c r="T405" s="41">
        <f t="shared" si="79"/>
        <v>0.97858934892699712</v>
      </c>
      <c r="U405" s="42">
        <f>P405*C405+Q405*D405</f>
        <v>20675.684472936126</v>
      </c>
      <c r="V405" s="25">
        <f>B405</f>
        <v>41521</v>
      </c>
      <c r="W405">
        <f>C405/C$2</f>
        <v>1.0225974691495781</v>
      </c>
      <c r="X405">
        <f>D405/D$2</f>
        <v>1.0449709781440344</v>
      </c>
      <c r="Y405">
        <f t="shared" si="80"/>
        <v>1.0337842236468062</v>
      </c>
      <c r="AA405" s="15">
        <f t="shared" si="81"/>
        <v>-1.615203554721778E-3</v>
      </c>
      <c r="AB405" s="15">
        <f t="shared" si="82"/>
        <v>-8.7425224369708232E-4</v>
      </c>
      <c r="AC405" s="15">
        <f t="shared" si="83"/>
        <v>-1.2408563270042139E-3</v>
      </c>
    </row>
    <row r="406" spans="1:29" x14ac:dyDescent="0.4">
      <c r="A406" s="43">
        <f t="shared" si="74"/>
        <v>2013</v>
      </c>
      <c r="B406" s="53">
        <v>41522</v>
      </c>
      <c r="C406" s="45">
        <v>2341.7350000000001</v>
      </c>
      <c r="D406" s="45">
        <f>VLOOKUP(B406,'H11001.CSI  中证全债'!$A$2:$B$2792,2,0)</f>
        <v>145.77869999999999</v>
      </c>
      <c r="E406" s="14">
        <f t="shared" si="75"/>
        <v>0</v>
      </c>
      <c r="F406" s="14">
        <f>IF(AND((B406-$B$2)&gt;123,OR(((G405*J405/C405*C406)/(G405*K405/D405*D406))&lt;(4/6),((G405*J405/C405*C406)/(G405*K405/D405*D406))&gt;(6/4))),COUNTIF($E$2:E406,1),0)</f>
        <v>0</v>
      </c>
      <c r="G406" s="21">
        <f t="shared" si="76"/>
        <v>20633.321449320942</v>
      </c>
      <c r="H406" s="12">
        <f t="shared" si="77"/>
        <v>4.3501846435871965</v>
      </c>
      <c r="I406" s="12">
        <f t="shared" si="78"/>
        <v>71.65890361877463</v>
      </c>
      <c r="J406" s="15">
        <f>IF(OR((ROW(F406)-MATCH(MAX($F$2:F406),$F$2:F406,0))=1,(ROW(F406)-MATCH(MAX($F$2:F406),$F$2:F406,0))&gt;123),IF(OR(((G405*J405/C405*C406)/(G405*K405/D405*D406))&lt;(4/6),((G405*J405/C405*C406)/(G405*K405/D405*D406))&gt;(6/4)),50%,((G405*J405/C405*C406)/((G405*K405/D405*D406)+(G405*J405/C405*C406)))),((G405*J405/C405*C406)/((G405*K405/D405*D406)+(G405*J405/C405*C406))))</f>
        <v>0.4937149678674701</v>
      </c>
      <c r="K406" s="18">
        <f t="shared" si="72"/>
        <v>0.50628503213252984</v>
      </c>
      <c r="L406" s="20">
        <f t="shared" si="73"/>
        <v>0.9751719615092842</v>
      </c>
      <c r="M406" s="51">
        <f>IF(AND((B406-$B$2)&gt;123,OR(((U405*R405/C405*C406)/(U405*S405/D405*D406))&lt;(4/6),((U405*R405/C405*C406)/(U405*S405/D405*D406))&gt;(6/4))),1,0)</f>
        <v>0</v>
      </c>
      <c r="N406" s="51">
        <f>IF(AND((B406-$B$2)&gt;123,OR(((U405*R405/C405*C406)/(U405*S405/D405*D406))&lt;(4/6),((U405*R405/C405*C406)/(U405*S405/D405*D406))&gt;(6/4))),COUNTIF($M$2:M406,1),0)</f>
        <v>0</v>
      </c>
      <c r="O406" s="51">
        <f>IF(OR((ROW(N406)-MATCH(MAX($N$2:N406),$N$2:N406,0))=1,(ROW(N406)-MATCH(MAX($N$2:N406),$N$2:N406,0))&gt;123),IF(OR(((U405*R405/C405*C406)/(U405*S405/D405*D406))&lt;(4/6),((U405*R405/C405*C406)/(U405*S405/D405*D406))&gt;(6/4)),1,0),0)</f>
        <v>0</v>
      </c>
      <c r="P406" s="47">
        <f>IF(O406=1,U405/2/C406,P405)</f>
        <v>4.3501846435871965</v>
      </c>
      <c r="Q406" s="47">
        <f>IF(O406=1,U405/2/D406,Q405)</f>
        <v>71.65890361877463</v>
      </c>
      <c r="R406" s="41">
        <f>P406*C406/U405</f>
        <v>0.49270338061528879</v>
      </c>
      <c r="S406" s="41">
        <f>Q406*D406/U405</f>
        <v>0.50524768970256928</v>
      </c>
      <c r="T406" s="41">
        <f t="shared" si="79"/>
        <v>0.97517196150928442</v>
      </c>
      <c r="U406" s="42">
        <f>P406*C406+Q406*D406</f>
        <v>20633.321449320923</v>
      </c>
      <c r="V406" s="25">
        <f>B406</f>
        <v>41522</v>
      </c>
      <c r="W406">
        <f>C406/C$2</f>
        <v>1.0186979636350664</v>
      </c>
      <c r="X406">
        <f>D406/D$2</f>
        <v>1.0446341812970259</v>
      </c>
      <c r="Y406">
        <f t="shared" si="80"/>
        <v>1.0316660724660462</v>
      </c>
      <c r="AA406" s="15">
        <f t="shared" si="81"/>
        <v>-3.8133338211315815E-3</v>
      </c>
      <c r="AB406" s="15">
        <f t="shared" si="82"/>
        <v>-3.2230258452414784E-4</v>
      </c>
      <c r="AC406" s="15">
        <f t="shared" si="83"/>
        <v>-2.0489296821418757E-3</v>
      </c>
    </row>
    <row r="407" spans="1:29" x14ac:dyDescent="0.4">
      <c r="A407" s="43">
        <f t="shared" si="74"/>
        <v>2013</v>
      </c>
      <c r="B407" s="53">
        <v>41523</v>
      </c>
      <c r="C407" s="45">
        <v>2357.7820000000002</v>
      </c>
      <c r="D407" s="45">
        <f>VLOOKUP(B407,'H11001.CSI  中证全债'!$A$2:$B$2792,2,0)</f>
        <v>145.77549999999999</v>
      </c>
      <c r="E407" s="14">
        <f t="shared" si="75"/>
        <v>0</v>
      </c>
      <c r="F407" s="14">
        <f>IF(AND((B407-$B$2)&gt;123,OR(((G406*J406/C406*C407)/(G406*K406/D406*D407))&lt;(4/6),((G406*J406/C406*C407)/(G406*K406/D406*D407))&gt;(6/4))),COUNTIF($E$2:E407,1),0)</f>
        <v>0</v>
      </c>
      <c r="G407" s="21">
        <f t="shared" si="76"/>
        <v>20702.899553805004</v>
      </c>
      <c r="H407" s="12">
        <f t="shared" si="77"/>
        <v>4.3501846435871965</v>
      </c>
      <c r="I407" s="12">
        <f t="shared" si="78"/>
        <v>71.65890361877463</v>
      </c>
      <c r="J407" s="15">
        <f>IF(OR((ROW(F407)-MATCH(MAX($F$2:F407),$F$2:F407,0))=1,(ROW(F407)-MATCH(MAX($F$2:F407),$F$2:F407,0))&gt;123),IF(OR(((G406*J406/C406*C407)/(G406*K406/D406*D407))&lt;(4/6),((G406*J406/C406*C407)/(G406*K406/D406*D407))&gt;(6/4)),50%,((G406*J406/C406*C407)/((G406*K406/D406*D407)+(G406*J406/C406*C407)))),((G406*J406/C406*C407)/((G406*K406/D406*D407)+(G406*J406/C406*C407))))</f>
        <v>0.4954275618576921</v>
      </c>
      <c r="K407" s="18">
        <f t="shared" si="72"/>
        <v>0.5045724381423079</v>
      </c>
      <c r="L407" s="20">
        <f t="shared" si="73"/>
        <v>0.98187598926670538</v>
      </c>
      <c r="M407" s="51">
        <f>IF(AND((B407-$B$2)&gt;123,OR(((U406*R406/C406*C407)/(U406*S406/D406*D407))&lt;(4/6),((U406*R406/C406*C407)/(U406*S406/D406*D407))&gt;(6/4))),1,0)</f>
        <v>0</v>
      </c>
      <c r="N407" s="51">
        <f>IF(AND((B407-$B$2)&gt;123,OR(((U406*R406/C406*C407)/(U406*S406/D406*D407))&lt;(4/6),((U406*R406/C406*C407)/(U406*S406/D406*D407))&gt;(6/4))),COUNTIF($M$2:M407,1),0)</f>
        <v>0</v>
      </c>
      <c r="O407" s="51">
        <f>IF(OR((ROW(N407)-MATCH(MAX($N$2:N407),$N$2:N407,0))=1,(ROW(N407)-MATCH(MAX($N$2:N407),$N$2:N407,0))&gt;123),IF(OR(((U406*R406/C406*C407)/(U406*S406/D406*D407))&lt;(4/6),((U406*R406/C406*C407)/(U406*S406/D406*D407))&gt;(6/4)),1,0),0)</f>
        <v>0</v>
      </c>
      <c r="P407" s="47">
        <f>IF(O407=1,U406/2/C407,P406)</f>
        <v>4.3501846435871965</v>
      </c>
      <c r="Q407" s="47">
        <f>IF(O407=1,U406/2/D407,Q406)</f>
        <v>71.65890361877463</v>
      </c>
      <c r="R407" s="41">
        <f>P407*C407/U406</f>
        <v>0.49709820469374189</v>
      </c>
      <c r="S407" s="41">
        <f>Q407*D407/U406</f>
        <v>0.50627391862896021</v>
      </c>
      <c r="T407" s="41">
        <f t="shared" si="79"/>
        <v>0.9818759892667055</v>
      </c>
      <c r="U407" s="42">
        <f>P407*C407+Q407*D407</f>
        <v>20702.899553804986</v>
      </c>
      <c r="V407" s="25">
        <f>B407</f>
        <v>41523</v>
      </c>
      <c r="W407">
        <f>C407/C$2</f>
        <v>1.0256787049326308</v>
      </c>
      <c r="X407">
        <f>D407/D$2</f>
        <v>1.044611250447868</v>
      </c>
      <c r="Y407">
        <f t="shared" si="80"/>
        <v>1.0351449776902493</v>
      </c>
      <c r="AA407" s="15">
        <f t="shared" si="81"/>
        <v>6.8526114184568332E-3</v>
      </c>
      <c r="AB407" s="15">
        <f t="shared" si="82"/>
        <v>-2.1951080644733167E-5</v>
      </c>
      <c r="AC407" s="15">
        <f t="shared" si="83"/>
        <v>3.3721233227019809E-3</v>
      </c>
    </row>
    <row r="408" spans="1:29" x14ac:dyDescent="0.4">
      <c r="A408" s="43">
        <f t="shared" si="74"/>
        <v>2013</v>
      </c>
      <c r="B408" s="53">
        <v>41526</v>
      </c>
      <c r="C408" s="45">
        <v>2440.6089999999999</v>
      </c>
      <c r="D408" s="45">
        <f>VLOOKUP(B408,'H11001.CSI  中证全债'!$A$2:$B$2792,2,0)</f>
        <v>145.79419999999999</v>
      </c>
      <c r="E408" s="14">
        <f t="shared" si="75"/>
        <v>0</v>
      </c>
      <c r="F408" s="14">
        <f>IF(AND((B408-$B$2)&gt;123,OR(((G407*J407/C407*C408)/(G407*K407/D407*D408))&lt;(4/6),((G407*J407/C407*C408)/(G407*K407/D407*D408))&gt;(6/4))),COUNTIF($E$2:E408,1),0)</f>
        <v>0</v>
      </c>
      <c r="G408" s="21">
        <f t="shared" si="76"/>
        <v>21064.55231877707</v>
      </c>
      <c r="H408" s="12">
        <f t="shared" si="77"/>
        <v>4.3501846435871965</v>
      </c>
      <c r="I408" s="12">
        <f t="shared" si="78"/>
        <v>71.65890361877463</v>
      </c>
      <c r="J408" s="15">
        <f>IF(OR((ROW(F408)-MATCH(MAX($F$2:F408),$F$2:F408,0))=1,(ROW(F408)-MATCH(MAX($F$2:F408),$F$2:F408,0))&gt;123),IF(OR(((G407*J407/C407*C408)/(G407*K407/D407*D408))&lt;(4/6),((G407*J407/C407*C408)/(G407*K407/D407*D408))&gt;(6/4)),50%,((G407*J407/C407*C408)/((G407*K407/D407*D408)+(G407*J407/C407*C408)))),((G407*J407/C407*C408)/((G407*K407/D407*D408)+(G407*J407/C407*C408))))</f>
        <v>0.50402684244737372</v>
      </c>
      <c r="K408" s="18">
        <f t="shared" si="72"/>
        <v>0.49597315755262628</v>
      </c>
      <c r="L408" s="20">
        <f t="shared" si="73"/>
        <v>1.0162381467063424</v>
      </c>
      <c r="M408" s="51">
        <f>IF(AND((B408-$B$2)&gt;123,OR(((U407*R407/C407*C408)/(U407*S407/D407*D408))&lt;(4/6),((U407*R407/C407*C408)/(U407*S407/D407*D408))&gt;(6/4))),1,0)</f>
        <v>0</v>
      </c>
      <c r="N408" s="51">
        <f>IF(AND((B408-$B$2)&gt;123,OR(((U407*R407/C407*C408)/(U407*S407/D407*D408))&lt;(4/6),((U407*R407/C407*C408)/(U407*S407/D407*D408))&gt;(6/4))),COUNTIF($M$2:M408,1),0)</f>
        <v>0</v>
      </c>
      <c r="O408" s="51">
        <f>IF(OR((ROW(N408)-MATCH(MAX($N$2:N408),$N$2:N408,0))=1,(ROW(N408)-MATCH(MAX($N$2:N408),$N$2:N408,0))&gt;123),IF(OR(((U407*R407/C407*C408)/(U407*S407/D407*D408))&lt;(4/6),((U407*R407/C407*C408)/(U407*S407/D407*D408))&gt;(6/4)),1,0),0)</f>
        <v>0</v>
      </c>
      <c r="P408" s="47">
        <f>IF(O408=1,U407/2/C408,P407)</f>
        <v>4.3501846435871965</v>
      </c>
      <c r="Q408" s="47">
        <f>IF(O408=1,U407/2/D408,Q407)</f>
        <v>71.65890361877463</v>
      </c>
      <c r="R408" s="41">
        <f>P408*C408/U407</f>
        <v>0.51283153672304738</v>
      </c>
      <c r="S408" s="41">
        <f>Q408*D408/U407</f>
        <v>0.50463716441382311</v>
      </c>
      <c r="T408" s="41">
        <f t="shared" si="79"/>
        <v>1.0162381467063424</v>
      </c>
      <c r="U408" s="42">
        <f>P408*C408+Q408*D408</f>
        <v>21064.552318777056</v>
      </c>
      <c r="V408" s="25">
        <f>B408</f>
        <v>41526</v>
      </c>
      <c r="W408">
        <f>C408/C$2</f>
        <v>1.0617099792800704</v>
      </c>
      <c r="X408">
        <f>D408/D$2</f>
        <v>1.0447452525976351</v>
      </c>
      <c r="Y408">
        <f t="shared" si="80"/>
        <v>1.0532276159388527</v>
      </c>
      <c r="AA408" s="15">
        <f t="shared" si="81"/>
        <v>3.5129201936396015E-2</v>
      </c>
      <c r="AB408" s="15">
        <f t="shared" si="82"/>
        <v>1.2827944339077746E-4</v>
      </c>
      <c r="AC408" s="15">
        <f t="shared" si="83"/>
        <v>1.7468701136870601E-2</v>
      </c>
    </row>
    <row r="409" spans="1:29" x14ac:dyDescent="0.4">
      <c r="A409" s="43">
        <f t="shared" si="74"/>
        <v>2013</v>
      </c>
      <c r="B409" s="53">
        <v>41527</v>
      </c>
      <c r="C409" s="45">
        <v>2474.8939999999998</v>
      </c>
      <c r="D409" s="45">
        <f>VLOOKUP(B409,'H11001.CSI  中证全债'!$A$2:$B$2792,2,0)</f>
        <v>145.7148</v>
      </c>
      <c r="E409" s="14">
        <f t="shared" si="75"/>
        <v>0</v>
      </c>
      <c r="F409" s="14">
        <f>IF(AND((B409-$B$2)&gt;123,OR(((G408*J408/C408*C409)/(G408*K408/D408*D409))&lt;(4/6),((G408*J408/C408*C409)/(G408*K408/D408*D409))&gt;(6/4))),COUNTIF($E$2:E409,1),0)</f>
        <v>0</v>
      </c>
      <c r="G409" s="21">
        <f t="shared" si="76"/>
        <v>21208.008682335127</v>
      </c>
      <c r="H409" s="12">
        <f t="shared" si="77"/>
        <v>4.3501846435871965</v>
      </c>
      <c r="I409" s="12">
        <f t="shared" si="78"/>
        <v>71.65890361877463</v>
      </c>
      <c r="J409" s="15">
        <f>IF(OR((ROW(F409)-MATCH(MAX($F$2:F409),$F$2:F409,0))=1,(ROW(F409)-MATCH(MAX($F$2:F409),$F$2:F409,0))&gt;123),IF(OR(((G408*J408/C408*C409)/(G408*K408/D408*D409))&lt;(4/6),((G408*J408/C408*C409)/(G408*K408/D408*D409))&gt;(6/4)),50%,((G408*J408/C408*C409)/((G408*K408/D408*D409)+(G408*J408/C408*C409)))),((G408*J408/C408*C409)/((G408*K408/D408*D409)+(G408*J408/C408*C409))))</f>
        <v>0.50765001252916642</v>
      </c>
      <c r="K409" s="18">
        <f t="shared" si="72"/>
        <v>0.49234998747083358</v>
      </c>
      <c r="L409" s="20">
        <f t="shared" si="73"/>
        <v>1.0310755061392973</v>
      </c>
      <c r="M409" s="51">
        <f>IF(AND((B409-$B$2)&gt;123,OR(((U408*R408/C408*C409)/(U408*S408/D408*D409))&lt;(4/6),((U408*R408/C408*C409)/(U408*S408/D408*D409))&gt;(6/4))),1,0)</f>
        <v>0</v>
      </c>
      <c r="N409" s="51">
        <f>IF(AND((B409-$B$2)&gt;123,OR(((U408*R408/C408*C409)/(U408*S408/D408*D409))&lt;(4/6),((U408*R408/C408*C409)/(U408*S408/D408*D409))&gt;(6/4))),COUNTIF($M$2:M409,1),0)</f>
        <v>0</v>
      </c>
      <c r="O409" s="51">
        <f>IF(OR((ROW(N409)-MATCH(MAX($N$2:N409),$N$2:N409,0))=1,(ROW(N409)-MATCH(MAX($N$2:N409),$N$2:N409,0))&gt;123),IF(OR(((U408*R408/C408*C409)/(U408*S408/D408*D409))&lt;(4/6),((U408*R408/C408*C409)/(U408*S408/D408*D409))&gt;(6/4)),1,0),0)</f>
        <v>0</v>
      </c>
      <c r="P409" s="47">
        <f>IF(O409=1,U408/2/C409,P408)</f>
        <v>4.3501846435871965</v>
      </c>
      <c r="Q409" s="47">
        <f>IF(O409=1,U408/2/D409,Q408)</f>
        <v>71.65890361877463</v>
      </c>
      <c r="R409" s="41">
        <f>P409*C409/U408</f>
        <v>0.51110727208329987</v>
      </c>
      <c r="S409" s="41">
        <f>Q409*D409/U408</f>
        <v>0.49570304894261524</v>
      </c>
      <c r="T409" s="41">
        <f t="shared" si="79"/>
        <v>1.0310755061392973</v>
      </c>
      <c r="U409" s="42">
        <f>P409*C409+Q409*D409</f>
        <v>21208.008682335112</v>
      </c>
      <c r="V409" s="25">
        <f>B409</f>
        <v>41527</v>
      </c>
      <c r="W409">
        <f>C409/C$2</f>
        <v>1.0766245873306091</v>
      </c>
      <c r="X409">
        <f>D409/D$2</f>
        <v>1.044176280902902</v>
      </c>
      <c r="Y409">
        <f t="shared" si="80"/>
        <v>1.0604004341167557</v>
      </c>
      <c r="AA409" s="15">
        <f t="shared" si="81"/>
        <v>1.4047723334626783E-2</v>
      </c>
      <c r="AB409" s="15">
        <f t="shared" si="82"/>
        <v>-5.4460328325811602E-4</v>
      </c>
      <c r="AC409" s="15">
        <f t="shared" si="83"/>
        <v>6.810321025915167E-3</v>
      </c>
    </row>
    <row r="410" spans="1:29" x14ac:dyDescent="0.4">
      <c r="A410" s="43">
        <f t="shared" si="74"/>
        <v>2013</v>
      </c>
      <c r="B410" s="53">
        <v>41528</v>
      </c>
      <c r="C410" s="45">
        <v>2482.8890000000001</v>
      </c>
      <c r="D410" s="45">
        <f>VLOOKUP(B410,'H11001.CSI  中证全债'!$A$2:$B$2792,2,0)</f>
        <v>145.5489</v>
      </c>
      <c r="E410" s="14">
        <f t="shared" si="75"/>
        <v>0</v>
      </c>
      <c r="F410" s="14">
        <f>IF(AND((B410-$B$2)&gt;123,OR(((G409*J409/C409*C410)/(G409*K409/D409*D410))&lt;(4/6),((G409*J409/C409*C410)/(G409*K409/D409*D410))&gt;(6/4))),COUNTIF($E$2:E410,1),0)</f>
        <v>0</v>
      </c>
      <c r="G410" s="21">
        <f t="shared" si="76"/>
        <v>21230.900196450253</v>
      </c>
      <c r="H410" s="12">
        <f t="shared" si="77"/>
        <v>4.3501846435871965</v>
      </c>
      <c r="I410" s="12">
        <f t="shared" si="78"/>
        <v>71.65890361877463</v>
      </c>
      <c r="J410" s="15">
        <f>IF(OR((ROW(F410)-MATCH(MAX($F$2:F410),$F$2:F410,0))=1,(ROW(F410)-MATCH(MAX($F$2:F410),$F$2:F410,0))&gt;123),IF(OR(((G409*J409/C409*C410)/(G409*K409/D409*D410))&lt;(4/6),((G409*J409/C409*C410)/(G409*K409/D409*D410))&gt;(6/4)),50%,((G409*J409/C409*C410)/((G409*K409/D409*D410)+(G409*J409/C409*C410)))),((G409*J409/C409*C410)/((G409*K409/D409*D410)+(G409*J409/C409*C410))))</f>
        <v>0.50874082114226504</v>
      </c>
      <c r="K410" s="18">
        <f t="shared" si="72"/>
        <v>0.49125917885773496</v>
      </c>
      <c r="L410" s="20">
        <f t="shared" si="73"/>
        <v>1.035585375371872</v>
      </c>
      <c r="M410" s="51">
        <f>IF(AND((B410-$B$2)&gt;123,OR(((U409*R409/C409*C410)/(U409*S409/D409*D410))&lt;(4/6),((U409*R409/C409*C410)/(U409*S409/D409*D410))&gt;(6/4))),1,0)</f>
        <v>0</v>
      </c>
      <c r="N410" s="51">
        <f>IF(AND((B410-$B$2)&gt;123,OR(((U409*R409/C409*C410)/(U409*S409/D409*D410))&lt;(4/6),((U409*R409/C409*C410)/(U409*S409/D409*D410))&gt;(6/4))),COUNTIF($M$2:M410,1),0)</f>
        <v>0</v>
      </c>
      <c r="O410" s="51">
        <f>IF(OR((ROW(N410)-MATCH(MAX($N$2:N410),$N$2:N410,0))=1,(ROW(N410)-MATCH(MAX($N$2:N410),$N$2:N410,0))&gt;123),IF(OR(((U409*R409/C409*C410)/(U409*S409/D409*D410))&lt;(4/6),((U409*R409/C409*C410)/(U409*S409/D409*D410))&gt;(6/4)),1,0),0)</f>
        <v>0</v>
      </c>
      <c r="P410" s="47">
        <f>IF(O410=1,U409/2/C410,P409)</f>
        <v>4.3501846435871965</v>
      </c>
      <c r="Q410" s="47">
        <f>IF(O410=1,U409/2/D410,Q409)</f>
        <v>71.65890361877463</v>
      </c>
      <c r="R410" s="41">
        <f>P410*C410/U409</f>
        <v>0.50928994613851331</v>
      </c>
      <c r="S410" s="41">
        <f>Q410*D410/U409</f>
        <v>0.49178943450763829</v>
      </c>
      <c r="T410" s="41">
        <f t="shared" si="79"/>
        <v>1.035585375371872</v>
      </c>
      <c r="U410" s="42">
        <f>P410*C410+Q410*D410</f>
        <v>21230.900196450239</v>
      </c>
      <c r="V410" s="25">
        <f>B410</f>
        <v>41528</v>
      </c>
      <c r="W410">
        <f>C410/C$2</f>
        <v>1.0801025599531573</v>
      </c>
      <c r="X410">
        <f>D410/D$2</f>
        <v>1.0429874596918667</v>
      </c>
      <c r="Y410">
        <f t="shared" si="80"/>
        <v>1.0615450098225119</v>
      </c>
      <c r="AA410" s="15">
        <f t="shared" si="81"/>
        <v>3.2304413845605229E-3</v>
      </c>
      <c r="AB410" s="15">
        <f t="shared" si="82"/>
        <v>-1.1385253934397266E-3</v>
      </c>
      <c r="AC410" s="15">
        <f t="shared" si="83"/>
        <v>1.0793806461515398E-3</v>
      </c>
    </row>
    <row r="411" spans="1:29" x14ac:dyDescent="0.4">
      <c r="A411" s="43">
        <f t="shared" si="74"/>
        <v>2013</v>
      </c>
      <c r="B411" s="53">
        <v>41529</v>
      </c>
      <c r="C411" s="45">
        <v>2507.4549999999999</v>
      </c>
      <c r="D411" s="45">
        <f>VLOOKUP(B411,'H11001.CSI  中证全债'!$A$2:$B$2792,2,0)</f>
        <v>145.49789999999999</v>
      </c>
      <c r="E411" s="14">
        <f t="shared" si="75"/>
        <v>0</v>
      </c>
      <c r="F411" s="14">
        <f>IF(AND((B411-$B$2)&gt;123,OR(((G410*J410/C410*C411)/(G410*K410/D410*D411))&lt;(4/6),((G410*J410/C410*C411)/(G410*K410/D410*D411))&gt;(6/4))),COUNTIF($E$2:E411,1),0)</f>
        <v>0</v>
      </c>
      <c r="G411" s="21">
        <f t="shared" si="76"/>
        <v>21334.112228320057</v>
      </c>
      <c r="H411" s="12">
        <f t="shared" si="77"/>
        <v>4.3501846435871965</v>
      </c>
      <c r="I411" s="12">
        <f t="shared" si="78"/>
        <v>71.65890361877463</v>
      </c>
      <c r="J411" s="15">
        <f>IF(OR((ROW(F411)-MATCH(MAX($F$2:F411),$F$2:F411,0))=1,(ROW(F411)-MATCH(MAX($F$2:F411),$F$2:F411,0))&gt;123),IF(OR(((G410*J410/C410*C411)/(G410*K410/D410*D411))&lt;(4/6),((G410*J410/C410*C411)/(G410*K410/D410*D411))&gt;(6/4)),50%,((G410*J410/C410*C411)/((G410*K410/D410*D411)+(G410*J410/C410*C411)))),((G410*J410/C410*C411)/((G410*K410/D410*D411)+(G410*J410/C410*C411))))</f>
        <v>0.51128878102582653</v>
      </c>
      <c r="K411" s="18">
        <f t="shared" si="72"/>
        <v>0.48871121897417347</v>
      </c>
      <c r="L411" s="20">
        <f t="shared" si="73"/>
        <v>1.0461981660642954</v>
      </c>
      <c r="M411" s="51">
        <f>IF(AND((B411-$B$2)&gt;123,OR(((U410*R410/C410*C411)/(U410*S410/D410*D411))&lt;(4/6),((U410*R410/C410*C411)/(U410*S410/D410*D411))&gt;(6/4))),1,0)</f>
        <v>0</v>
      </c>
      <c r="N411" s="51">
        <f>IF(AND((B411-$B$2)&gt;123,OR(((U410*R410/C410*C411)/(U410*S410/D410*D411))&lt;(4/6),((U410*R410/C410*C411)/(U410*S410/D410*D411))&gt;(6/4))),COUNTIF($M$2:M411,1),0)</f>
        <v>0</v>
      </c>
      <c r="O411" s="51">
        <f>IF(OR((ROW(N411)-MATCH(MAX($N$2:N411),$N$2:N411,0))=1,(ROW(N411)-MATCH(MAX($N$2:N411),$N$2:N411,0))&gt;123),IF(OR(((U410*R410/C410*C411)/(U410*S410/D410*D411))&lt;(4/6),((U410*R410/C410*C411)/(U410*S410/D410*D411))&gt;(6/4)),1,0),0)</f>
        <v>0</v>
      </c>
      <c r="P411" s="47">
        <f>IF(O411=1,U410/2/C411,P410)</f>
        <v>4.3501846435871965</v>
      </c>
      <c r="Q411" s="47">
        <f>IF(O411=1,U410/2/D411,Q410)</f>
        <v>71.65890361877463</v>
      </c>
      <c r="R411" s="41">
        <f>P411*C411/U410</f>
        <v>0.51377436352461914</v>
      </c>
      <c r="S411" s="41">
        <f>Q411*D411/U410</f>
        <v>0.49108704277067583</v>
      </c>
      <c r="T411" s="41">
        <f t="shared" si="79"/>
        <v>1.0461981660642952</v>
      </c>
      <c r="U411" s="42">
        <f>P411*C411+Q411*D411</f>
        <v>21334.112228320042</v>
      </c>
      <c r="V411" s="25">
        <f>B411</f>
        <v>41529</v>
      </c>
      <c r="W411">
        <f>C411/C$2</f>
        <v>1.0907892235485934</v>
      </c>
      <c r="X411">
        <f>D411/D$2</f>
        <v>1.0426219992834107</v>
      </c>
      <c r="Y411">
        <f t="shared" si="80"/>
        <v>1.0667056114160021</v>
      </c>
      <c r="AA411" s="15">
        <f t="shared" si="81"/>
        <v>9.8941193102066727E-3</v>
      </c>
      <c r="AB411" s="15">
        <f t="shared" si="82"/>
        <v>-3.5039770139133619E-4</v>
      </c>
      <c r="AC411" s="15">
        <f t="shared" si="83"/>
        <v>4.8614062952949677E-3</v>
      </c>
    </row>
    <row r="412" spans="1:29" x14ac:dyDescent="0.4">
      <c r="A412" s="43">
        <f t="shared" si="74"/>
        <v>2013</v>
      </c>
      <c r="B412" s="53">
        <v>41530</v>
      </c>
      <c r="C412" s="45">
        <v>2488.902</v>
      </c>
      <c r="D412" s="45">
        <f>VLOOKUP(B412,'H11001.CSI  中证全债'!$A$2:$B$2792,2,0)</f>
        <v>145.50790000000001</v>
      </c>
      <c r="E412" s="14">
        <f t="shared" si="75"/>
        <v>0</v>
      </c>
      <c r="F412" s="14">
        <f>IF(AND((B412-$B$2)&gt;123,OR(((G411*J411/C411*C412)/(G411*K411/D411*D412))&lt;(4/6),((G411*J411/C411*C412)/(G411*K411/D411*D412))&gt;(6/4))),COUNTIF($E$2:E412,1),0)</f>
        <v>0</v>
      </c>
      <c r="G412" s="21">
        <f t="shared" si="76"/>
        <v>21254.119841663774</v>
      </c>
      <c r="H412" s="12">
        <f t="shared" si="77"/>
        <v>4.3501846435871965</v>
      </c>
      <c r="I412" s="12">
        <f t="shared" si="78"/>
        <v>71.65890361877463</v>
      </c>
      <c r="J412" s="15">
        <f>IF(OR((ROW(F412)-MATCH(MAX($F$2:F412),$F$2:F412,0))=1,(ROW(F412)-MATCH(MAX($F$2:F412),$F$2:F412,0))&gt;123),IF(OR(((G411*J411/C411*C412)/(G411*K411/D411*D412))&lt;(4/6),((G411*J411/C411*C412)/(G411*K411/D411*D412))&gt;(6/4)),50%,((G411*J411/C411*C412)/((G411*K411/D411*D412)+(G411*J411/C411*C412)))),((G411*J411/C411*C412)/((G411*K411/D411*D412)+(G411*J411/C411*C412))))</f>
        <v>0.50941574341597939</v>
      </c>
      <c r="K412" s="18">
        <f t="shared" si="72"/>
        <v>0.49058425658402061</v>
      </c>
      <c r="L412" s="20">
        <f t="shared" si="73"/>
        <v>1.0383858360296436</v>
      </c>
      <c r="M412" s="51">
        <f>IF(AND((B412-$B$2)&gt;123,OR(((U411*R411/C411*C412)/(U411*S411/D411*D412))&lt;(4/6),((U411*R411/C411*C412)/(U411*S411/D411*D412))&gt;(6/4))),1,0)</f>
        <v>0</v>
      </c>
      <c r="N412" s="51">
        <f>IF(AND((B412-$B$2)&gt;123,OR(((U411*R411/C411*C412)/(U411*S411/D411*D412))&lt;(4/6),((U411*R411/C411*C412)/(U411*S411/D411*D412))&gt;(6/4))),COUNTIF($M$2:M412,1),0)</f>
        <v>0</v>
      </c>
      <c r="O412" s="51">
        <f>IF(OR((ROW(N412)-MATCH(MAX($N$2:N412),$N$2:N412,0))=1,(ROW(N412)-MATCH(MAX($N$2:N412),$N$2:N412,0))&gt;123),IF(OR(((U411*R411/C411*C412)/(U411*S411/D411*D412))&lt;(4/6),((U411*R411/C411*C412)/(U411*S411/D411*D412))&gt;(6/4)),1,0),0)</f>
        <v>0</v>
      </c>
      <c r="P412" s="47">
        <f>IF(O412=1,U411/2/C412,P411)</f>
        <v>4.3501846435871965</v>
      </c>
      <c r="Q412" s="47">
        <f>IF(O412=1,U411/2/D412,Q411)</f>
        <v>71.65890361877463</v>
      </c>
      <c r="R412" s="41">
        <f>P412*C412/U411</f>
        <v>0.50750568591370204</v>
      </c>
      <c r="S412" s="41">
        <f>Q412*D412/U411</f>
        <v>0.48874480785889107</v>
      </c>
      <c r="T412" s="41">
        <f t="shared" si="79"/>
        <v>1.0383858360296434</v>
      </c>
      <c r="U412" s="42">
        <f>P412*C412+Q412*D412</f>
        <v>21254.119841663756</v>
      </c>
      <c r="V412" s="25">
        <f>B412</f>
        <v>41530</v>
      </c>
      <c r="W412">
        <f>C412/C$2</f>
        <v>1.082718325979346</v>
      </c>
      <c r="X412">
        <f>D412/D$2</f>
        <v>1.0426936581870296</v>
      </c>
      <c r="Y412">
        <f t="shared" si="80"/>
        <v>1.0627059920831878</v>
      </c>
      <c r="AA412" s="15">
        <f t="shared" si="81"/>
        <v>-7.3991357771127086E-3</v>
      </c>
      <c r="AB412" s="15">
        <f t="shared" si="82"/>
        <v>6.8729514309362472E-5</v>
      </c>
      <c r="AC412" s="15">
        <f t="shared" si="83"/>
        <v>-3.7495062274069957E-3</v>
      </c>
    </row>
    <row r="413" spans="1:29" x14ac:dyDescent="0.4">
      <c r="A413" s="43">
        <f t="shared" si="74"/>
        <v>2013</v>
      </c>
      <c r="B413" s="53">
        <v>41533</v>
      </c>
      <c r="C413" s="45">
        <v>2478.39</v>
      </c>
      <c r="D413" s="45">
        <f>VLOOKUP(B413,'H11001.CSI  中证全债'!$A$2:$B$2792,2,0)</f>
        <v>145.5925</v>
      </c>
      <c r="E413" s="14">
        <f t="shared" si="75"/>
        <v>0</v>
      </c>
      <c r="F413" s="14">
        <f>IF(AND((B413-$B$2)&gt;123,OR(((G412*J412/C412*C413)/(G412*K412/D412*D413))&lt;(4/6),((G412*J412/C412*C413)/(G412*K412/D412*D413))&gt;(6/4))),COUNTIF($E$2:E413,1),0)</f>
        <v>0</v>
      </c>
      <c r="G413" s="21">
        <f t="shared" si="76"/>
        <v>21214.453043936534</v>
      </c>
      <c r="H413" s="12">
        <f t="shared" si="77"/>
        <v>4.3501846435871965</v>
      </c>
      <c r="I413" s="12">
        <f t="shared" si="78"/>
        <v>71.65890361877463</v>
      </c>
      <c r="J413" s="15">
        <f>IF(OR((ROW(F413)-MATCH(MAX($F$2:F413),$F$2:F413,0))=1,(ROW(F413)-MATCH(MAX($F$2:F413),$F$2:F413,0))&gt;123),IF(OR(((G412*J412/C412*C413)/(G412*K412/D412*D413))&lt;(4/6),((G412*J412/C412*C413)/(G412*K412/D412*D413))&gt;(6/4)),50%,((G412*J412/C412*C413)/((G412*K412/D412*D413)+(G412*J412/C412*C413)))),((G412*J412/C412*C413)/((G412*K412/D412*D413)+(G412*J412/C412*C413))))</f>
        <v>0.50821268389484175</v>
      </c>
      <c r="K413" s="18">
        <f t="shared" si="72"/>
        <v>0.49178731610515825</v>
      </c>
      <c r="L413" s="20">
        <f t="shared" si="73"/>
        <v>1.0333993318895831</v>
      </c>
      <c r="M413" s="51">
        <f>IF(AND((B413-$B$2)&gt;123,OR(((U412*R412/C412*C413)/(U412*S412/D412*D413))&lt;(4/6),((U412*R412/C412*C413)/(U412*S412/D412*D413))&gt;(6/4))),1,0)</f>
        <v>0</v>
      </c>
      <c r="N413" s="51">
        <f>IF(AND((B413-$B$2)&gt;123,OR(((U412*R412/C412*C413)/(U412*S412/D412*D413))&lt;(4/6),((U412*R412/C412*C413)/(U412*S412/D412*D413))&gt;(6/4))),COUNTIF($M$2:M413,1),0)</f>
        <v>0</v>
      </c>
      <c r="O413" s="51">
        <f>IF(OR((ROW(N413)-MATCH(MAX($N$2:N413),$N$2:N413,0))=1,(ROW(N413)-MATCH(MAX($N$2:N413),$N$2:N413,0))&gt;123),IF(OR(((U412*R412/C412*C413)/(U412*S412/D412*D413))&lt;(4/6),((U412*R412/C412*C413)/(U412*S412/D412*D413))&gt;(6/4)),1,0),0)</f>
        <v>0</v>
      </c>
      <c r="P413" s="47">
        <f>IF(O413=1,U412/2/C413,P412)</f>
        <v>4.3501846435871965</v>
      </c>
      <c r="Q413" s="47">
        <f>IF(O413=1,U412/2/D413,Q412)</f>
        <v>71.65890361877463</v>
      </c>
      <c r="R413" s="41">
        <f>P413*C413/U412</f>
        <v>0.50726420097084135</v>
      </c>
      <c r="S413" s="41">
        <f>Q413*D413/U412</f>
        <v>0.49086948802579816</v>
      </c>
      <c r="T413" s="41">
        <f t="shared" si="79"/>
        <v>1.0333993318895827</v>
      </c>
      <c r="U413" s="42">
        <f>P413*C413+Q413*D413</f>
        <v>21214.453043936519</v>
      </c>
      <c r="V413" s="25">
        <f>B413</f>
        <v>41533</v>
      </c>
      <c r="W413">
        <f>C413/C$2</f>
        <v>1.0781454118820073</v>
      </c>
      <c r="X413">
        <f>D413/D$2</f>
        <v>1.0432998925116446</v>
      </c>
      <c r="Y413">
        <f t="shared" si="80"/>
        <v>1.060722652196826</v>
      </c>
      <c r="AA413" s="15">
        <f t="shared" si="81"/>
        <v>-4.2235491795176161E-3</v>
      </c>
      <c r="AB413" s="15">
        <f t="shared" si="82"/>
        <v>5.8141173090953124E-4</v>
      </c>
      <c r="AC413" s="15">
        <f t="shared" si="83"/>
        <v>-1.8663110033603214E-3</v>
      </c>
    </row>
    <row r="414" spans="1:29" x14ac:dyDescent="0.4">
      <c r="A414" s="43">
        <f t="shared" si="74"/>
        <v>2013</v>
      </c>
      <c r="B414" s="53">
        <v>41534</v>
      </c>
      <c r="C414" s="45">
        <v>2427.3220000000001</v>
      </c>
      <c r="D414" s="45">
        <f>VLOOKUP(B414,'H11001.CSI  中证全债'!$A$2:$B$2792,2,0)</f>
        <v>145.7363</v>
      </c>
      <c r="E414" s="14">
        <f t="shared" si="75"/>
        <v>0</v>
      </c>
      <c r="F414" s="14">
        <f>IF(AND((B414-$B$2)&gt;123,OR(((G413*J413/C413*C414)/(G413*K413/D413*D414))&lt;(4/6),((G413*J413/C413*C414)/(G413*K413/D413*D414))&gt;(6/4))),COUNTIF($E$2:E414,1),0)</f>
        <v>0</v>
      </c>
      <c r="G414" s="21">
        <f t="shared" si="76"/>
        <v>21002.602364898201</v>
      </c>
      <c r="H414" s="12">
        <f t="shared" si="77"/>
        <v>4.3501846435871965</v>
      </c>
      <c r="I414" s="12">
        <f t="shared" si="78"/>
        <v>71.65890361877463</v>
      </c>
      <c r="J414" s="15">
        <f>IF(OR((ROW(F414)-MATCH(MAX($F$2:F414),$F$2:F414,0))=1,(ROW(F414)-MATCH(MAX($F$2:F414),$F$2:F414,0))&gt;123),IF(OR(((G413*J413/C413*C414)/(G413*K413/D413*D414))&lt;(4/6),((G413*J413/C413*C414)/(G413*K413/D413*D414))&gt;(6/4)),50%,((G413*J413/C413*C414)/((G413*K413/D413*D414)+(G413*J413/C413*C414)))),((G413*J413/C413*C414)/((G413*K413/D413*D414)+(G413*J413/C413*C414))))</f>
        <v>0.50276145336585532</v>
      </c>
      <c r="K414" s="18">
        <f t="shared" si="72"/>
        <v>0.49723854663414468</v>
      </c>
      <c r="L414" s="20">
        <f t="shared" si="73"/>
        <v>1.0111071572570061</v>
      </c>
      <c r="M414" s="51">
        <f>IF(AND((B414-$B$2)&gt;123,OR(((U413*R413/C413*C414)/(U413*S413/D413*D414))&lt;(4/6),((U413*R413/C413*C414)/(U413*S413/D413*D414))&gt;(6/4))),1,0)</f>
        <v>0</v>
      </c>
      <c r="N414" s="51">
        <f>IF(AND((B414-$B$2)&gt;123,OR(((U413*R413/C413*C414)/(U413*S413/D413*D414))&lt;(4/6),((U413*R413/C413*C414)/(U413*S413/D413*D414))&gt;(6/4))),COUNTIF($M$2:M414,1),0)</f>
        <v>0</v>
      </c>
      <c r="O414" s="51">
        <f>IF(OR((ROW(N414)-MATCH(MAX($N$2:N414),$N$2:N414,0))=1,(ROW(N414)-MATCH(MAX($N$2:N414),$N$2:N414,0))&gt;123),IF(OR(((U413*R413/C413*C414)/(U413*S413/D413*D414))&lt;(4/6),((U413*R413/C413*C414)/(U413*S413/D413*D414))&gt;(6/4)),1,0),0)</f>
        <v>0</v>
      </c>
      <c r="P414" s="47">
        <f>IF(O414=1,U413/2/C414,P413)</f>
        <v>4.3501846435871965</v>
      </c>
      <c r="Q414" s="47">
        <f>IF(O414=1,U413/2/D414,Q413)</f>
        <v>71.65890361877463</v>
      </c>
      <c r="R414" s="41">
        <f>P414*C414/U413</f>
        <v>0.49774080281835986</v>
      </c>
      <c r="S414" s="41">
        <f>Q414*D414/U413</f>
        <v>0.49227304865357879</v>
      </c>
      <c r="T414" s="41">
        <f t="shared" si="79"/>
        <v>1.0111071572570061</v>
      </c>
      <c r="U414" s="42">
        <f>P414*C414+Q414*D414</f>
        <v>21002.602364898186</v>
      </c>
      <c r="V414" s="25">
        <f>B414</f>
        <v>41534</v>
      </c>
      <c r="W414">
        <f>C414/C$2</f>
        <v>1.0559298889441362</v>
      </c>
      <c r="X414">
        <f>D414/D$2</f>
        <v>1.0443303475456824</v>
      </c>
      <c r="Y414">
        <f t="shared" si="80"/>
        <v>1.0501301182449094</v>
      </c>
      <c r="AA414" s="15">
        <f t="shared" si="81"/>
        <v>-2.0605312319691427E-2</v>
      </c>
      <c r="AB414" s="15">
        <f t="shared" si="82"/>
        <v>9.8768823943529149E-4</v>
      </c>
      <c r="AC414" s="15">
        <f t="shared" si="83"/>
        <v>-9.9861485280613449E-3</v>
      </c>
    </row>
    <row r="415" spans="1:29" x14ac:dyDescent="0.4">
      <c r="A415" s="43">
        <f t="shared" si="74"/>
        <v>2013</v>
      </c>
      <c r="B415" s="53">
        <v>41535</v>
      </c>
      <c r="C415" s="45">
        <v>2432.5100000000002</v>
      </c>
      <c r="D415" s="45">
        <f>VLOOKUP(B415,'H11001.CSI  中证全债'!$A$2:$B$2792,2,0)</f>
        <v>145.8115</v>
      </c>
      <c r="E415" s="14">
        <f t="shared" si="75"/>
        <v>0</v>
      </c>
      <c r="F415" s="14">
        <f>IF(AND((B415-$B$2)&gt;123,OR(((G414*J414/C414*C415)/(G414*K414/D414*D415))&lt;(4/6),((G414*J414/C414*C415)/(G414*K414/D414*D415))&gt;(6/4))),COUNTIF($E$2:E415,1),0)</f>
        <v>0</v>
      </c>
      <c r="G415" s="21">
        <f t="shared" si="76"/>
        <v>21030.559872381265</v>
      </c>
      <c r="H415" s="12">
        <f t="shared" si="77"/>
        <v>4.3501846435871965</v>
      </c>
      <c r="I415" s="12">
        <f t="shared" si="78"/>
        <v>71.65890361877463</v>
      </c>
      <c r="J415" s="15">
        <f>IF(OR((ROW(F415)-MATCH(MAX($F$2:F415),$F$2:F415,0))=1,(ROW(F415)-MATCH(MAX($F$2:F415),$F$2:F415,0))&gt;123),IF(OR(((G414*J414/C414*C415)/(G414*K414/D414*D415))&lt;(4/6),((G414*J414/C414*C415)/(G414*K414/D414*D415))&gt;(6/4)),50%,((G414*J414/C414*C415)/((G414*K414/D414*D415)+(G414*J414/C414*C415)))),((G414*J414/C414*C415)/((G414*K414/D414*D415)+(G414*J414/C414*C415))))</f>
        <v>0.50316623578191633</v>
      </c>
      <c r="K415" s="18">
        <f t="shared" si="72"/>
        <v>0.49683376421808367</v>
      </c>
      <c r="L415" s="20">
        <f t="shared" si="73"/>
        <v>1.0127456546231286</v>
      </c>
      <c r="M415" s="51">
        <f>IF(AND((B415-$B$2)&gt;123,OR(((U414*R414/C414*C415)/(U414*S414/D414*D415))&lt;(4/6),((U414*R414/C414*C415)/(U414*S414/D414*D415))&gt;(6/4))),1,0)</f>
        <v>0</v>
      </c>
      <c r="N415" s="51">
        <f>IF(AND((B415-$B$2)&gt;123,OR(((U414*R414/C414*C415)/(U414*S414/D414*D415))&lt;(4/6),((U414*R414/C414*C415)/(U414*S414/D414*D415))&gt;(6/4))),COUNTIF($M$2:M415,1),0)</f>
        <v>0</v>
      </c>
      <c r="O415" s="51">
        <f>IF(OR((ROW(N415)-MATCH(MAX($N$2:N415),$N$2:N415,0))=1,(ROW(N415)-MATCH(MAX($N$2:N415),$N$2:N415,0))&gt;123),IF(OR(((U414*R414/C414*C415)/(U414*S414/D414*D415))&lt;(4/6),((U414*R414/C414*C415)/(U414*S414/D414*D415))&gt;(6/4)),1,0),0)</f>
        <v>0</v>
      </c>
      <c r="P415" s="47">
        <f>IF(O415=1,U414/2/C415,P414)</f>
        <v>4.3501846435871965</v>
      </c>
      <c r="Q415" s="47">
        <f>IF(O415=1,U414/2/D415,Q414)</f>
        <v>71.65890361877463</v>
      </c>
      <c r="R415" s="41">
        <f>P415*C415/U414</f>
        <v>0.50383602296150931</v>
      </c>
      <c r="S415" s="41">
        <f>Q415*D415/U414</f>
        <v>0.49749512196031187</v>
      </c>
      <c r="T415" s="41">
        <f t="shared" si="79"/>
        <v>1.0127456546231288</v>
      </c>
      <c r="U415" s="42">
        <f>P415*C415+Q415*D415</f>
        <v>21030.559872381251</v>
      </c>
      <c r="V415" s="25">
        <f>B415</f>
        <v>41535</v>
      </c>
      <c r="W415">
        <f>C415/C$2</f>
        <v>1.0581867647372294</v>
      </c>
      <c r="X415">
        <f>D415/D$2</f>
        <v>1.0448692225008955</v>
      </c>
      <c r="Y415">
        <f t="shared" si="80"/>
        <v>1.0515279936190625</v>
      </c>
      <c r="AA415" s="15">
        <f t="shared" si="81"/>
        <v>2.1373348900559641E-3</v>
      </c>
      <c r="AB415" s="15">
        <f t="shared" si="82"/>
        <v>5.1600047483013611E-4</v>
      </c>
      <c r="AC415" s="15">
        <f t="shared" si="83"/>
        <v>1.3311449218209592E-3</v>
      </c>
    </row>
    <row r="416" spans="1:29" x14ac:dyDescent="0.4">
      <c r="A416" s="43">
        <f t="shared" si="74"/>
        <v>2013</v>
      </c>
      <c r="B416" s="53">
        <v>41540</v>
      </c>
      <c r="C416" s="45">
        <v>2472.288</v>
      </c>
      <c r="D416" s="45">
        <f>VLOOKUP(B416,'H11001.CSI  中证全债'!$A$2:$B$2792,2,0)</f>
        <v>146.1223</v>
      </c>
      <c r="E416" s="14">
        <f t="shared" si="75"/>
        <v>0</v>
      </c>
      <c r="F416" s="14">
        <f>IF(AND((B416-$B$2)&gt;123,OR(((G415*J415/C415*C416)/(G415*K415/D415*D416))&lt;(4/6),((G415*J415/C415*C416)/(G415*K415/D415*D416))&gt;(6/4))),COUNTIF($E$2:E416,1),0)</f>
        <v>0</v>
      </c>
      <c r="G416" s="21">
        <f t="shared" si="76"/>
        <v>21225.873104378592</v>
      </c>
      <c r="H416" s="12">
        <f t="shared" si="77"/>
        <v>4.3501846435871965</v>
      </c>
      <c r="I416" s="12">
        <f t="shared" si="78"/>
        <v>71.65890361877463</v>
      </c>
      <c r="J416" s="15">
        <f>IF(OR((ROW(F416)-MATCH(MAX($F$2:F416),$F$2:F416,0))=1,(ROW(F416)-MATCH(MAX($F$2:F416),$F$2:F416,0))&gt;123),IF(OR(((G415*J415/C415*C416)/(G415*K415/D415*D416))&lt;(4/6),((G415*J415/C415*C416)/(G415*K415/D415*D416))&gt;(6/4)),50%,((G415*J415/C415*C416)/((G415*K415/D415*D416)+(G415*J415/C415*C416)))),((G415*J415/C415*C416)/((G415*K415/D415*D416)+(G415*J415/C415*C416))))</f>
        <v>0.50668866431253323</v>
      </c>
      <c r="K416" s="18">
        <f t="shared" si="72"/>
        <v>0.49331133568746677</v>
      </c>
      <c r="L416" s="20">
        <f t="shared" si="73"/>
        <v>1.0271174158331962</v>
      </c>
      <c r="M416" s="51">
        <f>IF(AND((B416-$B$2)&gt;123,OR(((U415*R415/C415*C416)/(U415*S415/D415*D416))&lt;(4/6),((U415*R415/C415*C416)/(U415*S415/D415*D416))&gt;(6/4))),1,0)</f>
        <v>0</v>
      </c>
      <c r="N416" s="51">
        <f>IF(AND((B416-$B$2)&gt;123,OR(((U415*R415/C415*C416)/(U415*S415/D415*D416))&lt;(4/6),((U415*R415/C415*C416)/(U415*S415/D415*D416))&gt;(6/4))),COUNTIF($M$2:M416,1),0)</f>
        <v>0</v>
      </c>
      <c r="O416" s="51">
        <f>IF(OR((ROW(N416)-MATCH(MAX($N$2:N416),$N$2:N416,0))=1,(ROW(N416)-MATCH(MAX($N$2:N416),$N$2:N416,0))&gt;123),IF(OR(((U415*R415/C415*C416)/(U415*S415/D415*D416))&lt;(4/6),((U415*R415/C415*C416)/(U415*S415/D415*D416))&gt;(6/4)),1,0),0)</f>
        <v>0</v>
      </c>
      <c r="P416" s="47">
        <f>IF(O416=1,U415/2/C416,P415)</f>
        <v>4.3501846435871965</v>
      </c>
      <c r="Q416" s="47">
        <f>IF(O416=1,U415/2/D416,Q415)</f>
        <v>71.65890361877463</v>
      </c>
      <c r="R416" s="41">
        <f>P416*C416/U415</f>
        <v>0.51139434030232234</v>
      </c>
      <c r="S416" s="41">
        <f>Q416*D416/U415</f>
        <v>0.49789277488541084</v>
      </c>
      <c r="T416" s="41">
        <f t="shared" si="79"/>
        <v>1.0271174158331959</v>
      </c>
      <c r="U416" s="42">
        <f>P416*C416+Q416*D416</f>
        <v>21225.873104378574</v>
      </c>
      <c r="V416" s="25">
        <f>B416</f>
        <v>41540</v>
      </c>
      <c r="W416">
        <f>C416/C$2</f>
        <v>1.0754909292124903</v>
      </c>
      <c r="X416">
        <f>D416/D$2</f>
        <v>1.0470963812253671</v>
      </c>
      <c r="Y416">
        <f t="shared" si="80"/>
        <v>1.0612936552189287</v>
      </c>
      <c r="AA416" s="15">
        <f t="shared" si="81"/>
        <v>1.635265630973759E-2</v>
      </c>
      <c r="AB416" s="15">
        <f t="shared" si="82"/>
        <v>2.131519118862446E-3</v>
      </c>
      <c r="AC416" s="15">
        <f t="shared" si="83"/>
        <v>9.2871151877331748E-3</v>
      </c>
    </row>
    <row r="417" spans="1:29" x14ac:dyDescent="0.4">
      <c r="A417" s="43">
        <f t="shared" si="74"/>
        <v>2013</v>
      </c>
      <c r="B417" s="53">
        <v>41541</v>
      </c>
      <c r="C417" s="45">
        <v>2443.8850000000002</v>
      </c>
      <c r="D417" s="45">
        <f>VLOOKUP(B417,'H11001.CSI  中证全债'!$A$2:$B$2792,2,0)</f>
        <v>146.06899999999999</v>
      </c>
      <c r="E417" s="14">
        <f t="shared" si="75"/>
        <v>0</v>
      </c>
      <c r="F417" s="14">
        <f>IF(AND((B417-$B$2)&gt;123,OR(((G416*J416/C416*C417)/(G416*K416/D416*D417))&lt;(4/6),((G416*J416/C416*C417)/(G416*K416/D416*D417))&gt;(6/4))),COUNTIF($E$2:E417,1),0)</f>
        <v>0</v>
      </c>
      <c r="G417" s="21">
        <f t="shared" si="76"/>
        <v>21098.495390383905</v>
      </c>
      <c r="H417" s="12">
        <f t="shared" si="77"/>
        <v>4.3501846435871965</v>
      </c>
      <c r="I417" s="12">
        <f t="shared" si="78"/>
        <v>71.65890361877463</v>
      </c>
      <c r="J417" s="15">
        <f>IF(OR((ROW(F417)-MATCH(MAX($F$2:F417),$F$2:F417,0))=1,(ROW(F417)-MATCH(MAX($F$2:F417),$F$2:F417,0))&gt;123),IF(OR(((G416*J416/C416*C417)/(G416*K416/D416*D417))&lt;(4/6),((G416*J416/C416*C417)/(G416*K416/D416*D417))&gt;(6/4)),50%,((G416*J416/C416*C417)/((G416*K416/D416*D417)+(G416*J416/C416*C417)))),((G416*J416/C416*C417)/((G416*K416/D416*D417)+(G416*J416/C416*C417))))</f>
        <v>0.50389142926933894</v>
      </c>
      <c r="K417" s="18">
        <f t="shared" si="72"/>
        <v>0.49610857073066106</v>
      </c>
      <c r="L417" s="20">
        <f t="shared" si="73"/>
        <v>1.0156878131075531</v>
      </c>
      <c r="M417" s="51">
        <f>IF(AND((B417-$B$2)&gt;123,OR(((U416*R416/C416*C417)/(U416*S416/D416*D417))&lt;(4/6),((U416*R416/C416*C417)/(U416*S416/D416*D417))&gt;(6/4))),1,0)</f>
        <v>0</v>
      </c>
      <c r="N417" s="51">
        <f>IF(AND((B417-$B$2)&gt;123,OR(((U416*R416/C416*C417)/(U416*S416/D416*D417))&lt;(4/6),((U416*R416/C416*C417)/(U416*S416/D416*D417))&gt;(6/4))),COUNTIF($M$2:M417,1),0)</f>
        <v>0</v>
      </c>
      <c r="O417" s="51">
        <f>IF(OR((ROW(N417)-MATCH(MAX($N$2:N417),$N$2:N417,0))=1,(ROW(N417)-MATCH(MAX($N$2:N417),$N$2:N417,0))&gt;123),IF(OR(((U416*R416/C416*C417)/(U416*S416/D416*D417))&lt;(4/6),((U416*R416/C416*C417)/(U416*S416/D416*D417))&gt;(6/4)),1,0),0)</f>
        <v>0</v>
      </c>
      <c r="P417" s="47">
        <f>IF(O417=1,U416/2/C417,P416)</f>
        <v>4.3501846435871965</v>
      </c>
      <c r="Q417" s="47">
        <f>IF(O417=1,U416/2/D417,Q416)</f>
        <v>71.65890361877463</v>
      </c>
      <c r="R417" s="41">
        <f>P417*C417/U416</f>
        <v>0.50086754713991066</v>
      </c>
      <c r="S417" s="41">
        <f>Q417*D417/U416</f>
        <v>0.49313139399347383</v>
      </c>
      <c r="T417" s="41">
        <f t="shared" si="79"/>
        <v>1.0156878131075533</v>
      </c>
      <c r="U417" s="42">
        <f>P417*C417+Q417*D417</f>
        <v>21098.495390383887</v>
      </c>
      <c r="V417" s="25">
        <f>B417</f>
        <v>41541</v>
      </c>
      <c r="W417">
        <f>C417/C$2</f>
        <v>1.0631350997693096</v>
      </c>
      <c r="X417">
        <f>D417/D$2</f>
        <v>1.046714439269079</v>
      </c>
      <c r="Y417">
        <f t="shared" si="80"/>
        <v>1.0549247695191943</v>
      </c>
      <c r="AA417" s="15">
        <f t="shared" si="81"/>
        <v>-1.1488548259749654E-2</v>
      </c>
      <c r="AB417" s="15">
        <f t="shared" si="82"/>
        <v>-3.6476294172760326E-4</v>
      </c>
      <c r="AC417" s="15">
        <f t="shared" si="83"/>
        <v>-6.0010588666155051E-3</v>
      </c>
    </row>
    <row r="418" spans="1:29" x14ac:dyDescent="0.4">
      <c r="A418" s="43">
        <f t="shared" si="74"/>
        <v>2013</v>
      </c>
      <c r="B418" s="53">
        <v>41542</v>
      </c>
      <c r="C418" s="45">
        <v>2429.0300000000002</v>
      </c>
      <c r="D418" s="45">
        <f>VLOOKUP(B418,'H11001.CSI  中证全债'!$A$2:$B$2792,2,0)</f>
        <v>146.06479999999999</v>
      </c>
      <c r="E418" s="14">
        <f t="shared" si="75"/>
        <v>0</v>
      </c>
      <c r="F418" s="14">
        <f>IF(AND((B418-$B$2)&gt;123,OR(((G417*J417/C417*C418)/(G417*K417/D417*D418))&lt;(4/6),((G417*J417/C417*C418)/(G417*K417/D417*D418))&gt;(6/4))),COUNTIF($E$2:E418,1),0)</f>
        <v>0</v>
      </c>
      <c r="G418" s="21">
        <f t="shared" si="76"/>
        <v>21033.572430108215</v>
      </c>
      <c r="H418" s="12">
        <f t="shared" si="77"/>
        <v>4.3501846435871965</v>
      </c>
      <c r="I418" s="12">
        <f t="shared" si="78"/>
        <v>71.65890361877463</v>
      </c>
      <c r="J418" s="15">
        <f>IF(OR((ROW(F418)-MATCH(MAX($F$2:F418),$F$2:F418,0))=1,(ROW(F418)-MATCH(MAX($F$2:F418),$F$2:F418,0))&gt;123),IF(OR(((G417*J417/C417*C418)/(G417*K417/D417*D418))&lt;(4/6),((G417*J417/C417*C418)/(G417*K417/D417*D418))&gt;(6/4)),50%,((G417*J417/C417*C418)/((G417*K417/D417*D418)+(G417*J417/C417*C418)))),((G417*J417/C417*C418)/((G417*K417/D417*D418)+(G417*J417/C417*C418))))</f>
        <v>0.50237443210964106</v>
      </c>
      <c r="K418" s="18">
        <f t="shared" si="72"/>
        <v>0.49762556789035894</v>
      </c>
      <c r="L418" s="20">
        <f t="shared" si="73"/>
        <v>1.0095430470733537</v>
      </c>
      <c r="M418" s="51">
        <f>IF(AND((B418-$B$2)&gt;123,OR(((U417*R417/C417*C418)/(U417*S417/D417*D418))&lt;(4/6),((U417*R417/C417*C418)/(U417*S417/D417*D418))&gt;(6/4))),1,0)</f>
        <v>0</v>
      </c>
      <c r="N418" s="51">
        <f>IF(AND((B418-$B$2)&gt;123,OR(((U417*R417/C417*C418)/(U417*S417/D417*D418))&lt;(4/6),((U417*R417/C417*C418)/(U417*S417/D417*D418))&gt;(6/4))),COUNTIF($M$2:M418,1),0)</f>
        <v>0</v>
      </c>
      <c r="O418" s="51">
        <f>IF(OR((ROW(N418)-MATCH(MAX($N$2:N418),$N$2:N418,0))=1,(ROW(N418)-MATCH(MAX($N$2:N418),$N$2:N418,0))&gt;123),IF(OR(((U417*R417/C417*C418)/(U417*S417/D417*D418))&lt;(4/6),((U417*R417/C417*C418)/(U417*S417/D417*D418))&gt;(6/4)),1,0),0)</f>
        <v>0</v>
      </c>
      <c r="P418" s="47">
        <f>IF(O418=1,U417/2/C418,P417)</f>
        <v>4.3501846435871965</v>
      </c>
      <c r="Q418" s="47">
        <f>IF(O418=1,U417/2/D418,Q417)</f>
        <v>71.65890361877463</v>
      </c>
      <c r="R418" s="41">
        <f>P418*C418/U417</f>
        <v>0.50082855716946684</v>
      </c>
      <c r="S418" s="41">
        <f>Q418*D418/U417</f>
        <v>0.49609430585586173</v>
      </c>
      <c r="T418" s="41">
        <f t="shared" si="79"/>
        <v>1.0095430470733535</v>
      </c>
      <c r="U418" s="42">
        <f>P418*C418+Q418*D418</f>
        <v>21033.572430108201</v>
      </c>
      <c r="V418" s="25">
        <f>B418</f>
        <v>41542</v>
      </c>
      <c r="W418">
        <f>C418/C$2</f>
        <v>1.0566729004812609</v>
      </c>
      <c r="X418">
        <f>D418/D$2</f>
        <v>1.0466843425295591</v>
      </c>
      <c r="Y418">
        <f t="shared" si="80"/>
        <v>1.0516786215054101</v>
      </c>
      <c r="AA418" s="15">
        <f t="shared" si="81"/>
        <v>-6.0784365876462854E-3</v>
      </c>
      <c r="AB418" s="15">
        <f t="shared" si="82"/>
        <v>-2.8753534288661342E-5</v>
      </c>
      <c r="AC418" s="15">
        <f t="shared" si="83"/>
        <v>-3.0771369746713795E-3</v>
      </c>
    </row>
    <row r="419" spans="1:29" x14ac:dyDescent="0.4">
      <c r="A419" s="43">
        <f t="shared" si="74"/>
        <v>2013</v>
      </c>
      <c r="B419" s="53">
        <v>41543</v>
      </c>
      <c r="C419" s="45">
        <v>2384.4430000000002</v>
      </c>
      <c r="D419" s="45">
        <f>VLOOKUP(B419,'H11001.CSI  中证全债'!$A$2:$B$2792,2,0)</f>
        <v>146.21520000000001</v>
      </c>
      <c r="E419" s="14">
        <f t="shared" si="75"/>
        <v>0</v>
      </c>
      <c r="F419" s="14">
        <f>IF(AND((B419-$B$2)&gt;123,OR(((G418*J418/C418*C419)/(G418*K418/D418*D419))&lt;(4/6),((G418*J418/C418*C419)/(G418*K418/D418*D419))&gt;(6/4))),COUNTIF($E$2:E419,1),0)</f>
        <v>0</v>
      </c>
      <c r="G419" s="21">
        <f t="shared" si="76"/>
        <v>20850.388246508861</v>
      </c>
      <c r="H419" s="12">
        <f t="shared" si="77"/>
        <v>4.3501846435871965</v>
      </c>
      <c r="I419" s="12">
        <f t="shared" si="78"/>
        <v>71.65890361877463</v>
      </c>
      <c r="J419" s="15">
        <f>IF(OR((ROW(F419)-MATCH(MAX($F$2:F419),$F$2:F419,0))=1,(ROW(F419)-MATCH(MAX($F$2:F419),$F$2:F419,0))&gt;123),IF(OR(((G418*J418/C418*C419)/(G418*K418/D418*D419))&lt;(4/6),((G418*J418/C418*C419)/(G418*K418/D418*D419))&gt;(6/4)),50%,((G418*J418/C418*C419)/((G418*K418/D418*D419)+(G418*J418/C418*C419)))),((G418*J418/C418*C419)/((G418*K418/D418*D419)+(G418*J418/C418*C419))))</f>
        <v>0.49748557194592224</v>
      </c>
      <c r="K419" s="18">
        <f t="shared" si="72"/>
        <v>0.50251442805407776</v>
      </c>
      <c r="L419" s="20">
        <f t="shared" si="73"/>
        <v>0.98999261349046408</v>
      </c>
      <c r="M419" s="51">
        <f>IF(AND((B419-$B$2)&gt;123,OR(((U418*R418/C418*C419)/(U418*S418/D418*D419))&lt;(4/6),((U418*R418/C418*C419)/(U418*S418/D418*D419))&gt;(6/4))),1,0)</f>
        <v>0</v>
      </c>
      <c r="N419" s="51">
        <f>IF(AND((B419-$B$2)&gt;123,OR(((U418*R418/C418*C419)/(U418*S418/D418*D419))&lt;(4/6),((U418*R418/C418*C419)/(U418*S418/D418*D419))&gt;(6/4))),COUNTIF($M$2:M419,1),0)</f>
        <v>0</v>
      </c>
      <c r="O419" s="51">
        <f>IF(OR((ROW(N419)-MATCH(MAX($N$2:N419),$N$2:N419,0))=1,(ROW(N419)-MATCH(MAX($N$2:N419),$N$2:N419,0))&gt;123),IF(OR(((U418*R418/C418*C419)/(U418*S418/D418*D419))&lt;(4/6),((U418*R418/C418*C419)/(U418*S418/D418*D419))&gt;(6/4)),1,0),0)</f>
        <v>0</v>
      </c>
      <c r="P419" s="47">
        <f>IF(O419=1,U418/2/C419,P418)</f>
        <v>4.3501846435871965</v>
      </c>
      <c r="Q419" s="47">
        <f>IF(O419=1,U418/2/D419,Q418)</f>
        <v>71.65890361877463</v>
      </c>
      <c r="R419" s="41">
        <f>P419*C419/U418</f>
        <v>0.4931529038434308</v>
      </c>
      <c r="S419" s="41">
        <f>Q419*D419/U418</f>
        <v>0.49813796297398433</v>
      </c>
      <c r="T419" s="41">
        <f t="shared" si="79"/>
        <v>0.98999261349046419</v>
      </c>
      <c r="U419" s="42">
        <f>P419*C419+Q419*D419</f>
        <v>20850.388246508843</v>
      </c>
      <c r="V419" s="25">
        <f>B419</f>
        <v>41543</v>
      </c>
      <c r="W419">
        <f>C419/C$2</f>
        <v>1.0372767322108987</v>
      </c>
      <c r="X419">
        <f>D419/D$2</f>
        <v>1.0477620924399857</v>
      </c>
      <c r="Y419">
        <f t="shared" si="80"/>
        <v>1.0425194123254422</v>
      </c>
      <c r="AA419" s="15">
        <f t="shared" si="81"/>
        <v>-1.8355886917823194E-2</v>
      </c>
      <c r="AB419" s="15">
        <f t="shared" si="82"/>
        <v>1.0296799776539078E-3</v>
      </c>
      <c r="AC419" s="15">
        <f t="shared" si="83"/>
        <v>-8.7091331825849272E-3</v>
      </c>
    </row>
    <row r="420" spans="1:29" x14ac:dyDescent="0.4">
      <c r="A420" s="43">
        <f t="shared" si="74"/>
        <v>2013</v>
      </c>
      <c r="B420" s="53">
        <v>41544</v>
      </c>
      <c r="C420" s="45">
        <v>2394.971</v>
      </c>
      <c r="D420" s="45">
        <f>VLOOKUP(B420,'H11001.CSI  中证全债'!$A$2:$B$2792,2,0)</f>
        <v>146.22</v>
      </c>
      <c r="E420" s="14">
        <f t="shared" si="75"/>
        <v>0</v>
      </c>
      <c r="F420" s="14">
        <f>IF(AND((B420-$B$2)&gt;123,OR(((G419*J419/C419*C420)/(G419*K419/D419*D420))&lt;(4/6),((G419*J419/C419*C420)/(G419*K419/D419*D420))&gt;(6/4))),COUNTIF($E$2:E420,1),0)</f>
        <v>0</v>
      </c>
      <c r="G420" s="21">
        <f t="shared" si="76"/>
        <v>20896.530953173915</v>
      </c>
      <c r="H420" s="12">
        <f t="shared" si="77"/>
        <v>4.3501846435871965</v>
      </c>
      <c r="I420" s="12">
        <f t="shared" si="78"/>
        <v>71.65890361877463</v>
      </c>
      <c r="J420" s="15">
        <f>IF(OR((ROW(F420)-MATCH(MAX($F$2:F420),$F$2:F420,0))=1,(ROW(F420)-MATCH(MAX($F$2:F420),$F$2:F420,0))&gt;123),IF(OR(((G419*J419/C419*C420)/(G419*K419/D419*D420))&lt;(4/6),((G419*J419/C419*C420)/(G419*K419/D419*D420))&gt;(6/4)),50%,((G419*J419/C419*C420)/((G419*K419/D419*D420)+(G419*J419/C419*C420)))),((G419*J419/C419*C420)/((G419*K419/D419*D420)+(G419*J419/C419*C420))))</f>
        <v>0.49857873966655852</v>
      </c>
      <c r="K420" s="18">
        <f t="shared" si="72"/>
        <v>0.50142126033344148</v>
      </c>
      <c r="L420" s="20">
        <f t="shared" si="73"/>
        <v>0.99433107270921717</v>
      </c>
      <c r="M420" s="51">
        <f>IF(AND((B420-$B$2)&gt;123,OR(((U419*R419/C419*C420)/(U419*S419/D419*D420))&lt;(4/6),((U419*R419/C419*C420)/(U419*S419/D419*D420))&gt;(6/4))),1,0)</f>
        <v>0</v>
      </c>
      <c r="N420" s="51">
        <f>IF(AND((B420-$B$2)&gt;123,OR(((U419*R419/C419*C420)/(U419*S419/D419*D420))&lt;(4/6),((U419*R419/C419*C420)/(U419*S419/D419*D420))&gt;(6/4))),COUNTIF($M$2:M420,1),0)</f>
        <v>0</v>
      </c>
      <c r="O420" s="51">
        <f>IF(OR((ROW(N420)-MATCH(MAX($N$2:N420),$N$2:N420,0))=1,(ROW(N420)-MATCH(MAX($N$2:N420),$N$2:N420,0))&gt;123),IF(OR(((U419*R419/C419*C420)/(U419*S419/D419*D420))&lt;(4/6),((U419*R419/C419*C420)/(U419*S419/D419*D420))&gt;(6/4)),1,0),0)</f>
        <v>0</v>
      </c>
      <c r="P420" s="47">
        <f>IF(O420=1,U419/2/C420,P419)</f>
        <v>4.3501846435871965</v>
      </c>
      <c r="Q420" s="47">
        <f>IF(O420=1,U419/2/D420,Q419)</f>
        <v>71.65890361877463</v>
      </c>
      <c r="R420" s="41">
        <f>P420*C420/U419</f>
        <v>0.49968211348683833</v>
      </c>
      <c r="S420" s="41">
        <f>Q420*D420/U419</f>
        <v>0.5025309247606764</v>
      </c>
      <c r="T420" s="41">
        <f t="shared" si="79"/>
        <v>0.99433107270921728</v>
      </c>
      <c r="U420" s="42">
        <f>P420*C420+Q420*D420</f>
        <v>20896.530953173897</v>
      </c>
      <c r="V420" s="25">
        <f>B420</f>
        <v>41544</v>
      </c>
      <c r="W420">
        <f>C420/C$2</f>
        <v>1.0418566066036672</v>
      </c>
      <c r="X420">
        <f>D420/D$2</f>
        <v>1.0477964887137226</v>
      </c>
      <c r="Y420">
        <f t="shared" si="80"/>
        <v>1.0448265476586949</v>
      </c>
      <c r="AA420" s="15">
        <f t="shared" si="81"/>
        <v>4.4152869244513671E-3</v>
      </c>
      <c r="AB420" s="15">
        <f t="shared" si="82"/>
        <v>3.2828324278089127E-5</v>
      </c>
      <c r="AC420" s="15">
        <f t="shared" si="83"/>
        <v>2.2130382475145094E-3</v>
      </c>
    </row>
    <row r="421" spans="1:29" x14ac:dyDescent="0.4">
      <c r="A421" s="43">
        <f t="shared" si="74"/>
        <v>2013</v>
      </c>
      <c r="B421" s="53">
        <v>41547</v>
      </c>
      <c r="C421" s="45">
        <v>2409.0369999999998</v>
      </c>
      <c r="D421" s="45">
        <f>VLOOKUP(B421,'H11001.CSI  中证全债'!$A$2:$B$2792,2,0)</f>
        <v>146.2373</v>
      </c>
      <c r="E421" s="14">
        <f t="shared" si="75"/>
        <v>0</v>
      </c>
      <c r="F421" s="14">
        <f>IF(AND((B421-$B$2)&gt;123,OR(((G420*J420/C420*C421)/(G420*K420/D420*D421))&lt;(4/6),((G420*J420/C420*C421)/(G420*K420/D420*D421))&gt;(6/4))),COUNTIF($E$2:E421,1),0)</f>
        <v>0</v>
      </c>
      <c r="G421" s="21">
        <f t="shared" si="76"/>
        <v>20958.96034940322</v>
      </c>
      <c r="H421" s="12">
        <f t="shared" si="77"/>
        <v>4.3501846435871965</v>
      </c>
      <c r="I421" s="12">
        <f t="shared" si="78"/>
        <v>71.65890361877463</v>
      </c>
      <c r="J421" s="15">
        <f>IF(OR((ROW(F421)-MATCH(MAX($F$2:F421),$F$2:F421,0))=1,(ROW(F421)-MATCH(MAX($F$2:F421),$F$2:F421,0))&gt;123),IF(OR(((G420*J420/C420*C421)/(G420*K420/D420*D421))&lt;(4/6),((G420*J420/C420*C421)/(G420*K420/D420*D421))&gt;(6/4)),50%,((G420*J420/C420*C421)/((G420*K420/D420*D421)+(G420*J420/C420*C421)))),((G420*J420/C420*C421)/((G420*K420/D420*D421)+(G420*J420/C420*C421))))</f>
        <v>0.50001314896002347</v>
      </c>
      <c r="K421" s="18">
        <f t="shared" si="72"/>
        <v>0.49998685103997653</v>
      </c>
      <c r="L421" s="20">
        <f t="shared" si="73"/>
        <v>1.0000525972232914</v>
      </c>
      <c r="M421" s="51">
        <f>IF(AND((B421-$B$2)&gt;123,OR(((U420*R420/C420*C421)/(U420*S420/D420*D421))&lt;(4/6),((U420*R420/C420*C421)/(U420*S420/D420*D421))&gt;(6/4))),1,0)</f>
        <v>0</v>
      </c>
      <c r="N421" s="51">
        <f>IF(AND((B421-$B$2)&gt;123,OR(((U420*R420/C420*C421)/(U420*S420/D420*D421))&lt;(4/6),((U420*R420/C420*C421)/(U420*S420/D420*D421))&gt;(6/4))),COUNTIF($M$2:M421,1),0)</f>
        <v>0</v>
      </c>
      <c r="O421" s="51">
        <f>IF(OR((ROW(N421)-MATCH(MAX($N$2:N421),$N$2:N421,0))=1,(ROW(N421)-MATCH(MAX($N$2:N421),$N$2:N421,0))&gt;123),IF(OR(((U420*R420/C420*C421)/(U420*S420/D420*D421))&lt;(4/6),((U420*R420/C420*C421)/(U420*S420/D420*D421))&gt;(6/4)),1,0),0)</f>
        <v>0</v>
      </c>
      <c r="P421" s="47">
        <f>IF(O421=1,U420/2/C421,P420)</f>
        <v>4.3501846435871965</v>
      </c>
      <c r="Q421" s="47">
        <f>IF(O421=1,U420/2/D421,Q420)</f>
        <v>71.65890361877463</v>
      </c>
      <c r="R421" s="41">
        <f>P421*C421/U420</f>
        <v>0.50150696241002801</v>
      </c>
      <c r="S421" s="41">
        <f>Q421*D421/U420</f>
        <v>0.50148058592367384</v>
      </c>
      <c r="T421" s="41">
        <f t="shared" si="79"/>
        <v>1.0000525972232914</v>
      </c>
      <c r="U421" s="42">
        <f>P421*C421+Q421*D421</f>
        <v>20958.960349403198</v>
      </c>
      <c r="V421" s="25">
        <f>B421</f>
        <v>41547</v>
      </c>
      <c r="W421">
        <f>C421/C$2</f>
        <v>1.0479755763233369</v>
      </c>
      <c r="X421">
        <f>D421/D$2</f>
        <v>1.047920458616983</v>
      </c>
      <c r="Y421">
        <f t="shared" si="80"/>
        <v>1.0479480174701599</v>
      </c>
      <c r="AA421" s="15">
        <f t="shared" si="81"/>
        <v>5.8731400087934649E-3</v>
      </c>
      <c r="AB421" s="15">
        <f t="shared" si="82"/>
        <v>1.1831486800706337E-4</v>
      </c>
      <c r="AC421" s="15">
        <f t="shared" si="83"/>
        <v>2.9875483337016284E-3</v>
      </c>
    </row>
    <row r="422" spans="1:29" x14ac:dyDescent="0.4">
      <c r="A422" s="43">
        <f t="shared" si="74"/>
        <v>2013</v>
      </c>
      <c r="B422" s="53">
        <v>41555</v>
      </c>
      <c r="C422" s="45">
        <v>2441.8110000000001</v>
      </c>
      <c r="D422" s="45">
        <f>VLOOKUP(B422,'H11001.CSI  中证全债'!$A$2:$B$2792,2,0)</f>
        <v>146.42259999999999</v>
      </c>
      <c r="E422" s="14">
        <f t="shared" si="75"/>
        <v>0</v>
      </c>
      <c r="F422" s="14">
        <f>IF(AND((B422-$B$2)&gt;123,OR(((G421*J421/C421*C422)/(G421*K421/D421*D422))&lt;(4/6),((G421*J421/C421*C422)/(G421*K421/D421*D422))&gt;(6/4))),COUNTIF($E$2:E422,1),0)</f>
        <v>0</v>
      </c>
      <c r="G422" s="21">
        <f t="shared" si="76"/>
        <v>21114.811695752705</v>
      </c>
      <c r="H422" s="12">
        <f t="shared" si="77"/>
        <v>4.3501846435871965</v>
      </c>
      <c r="I422" s="12">
        <f t="shared" si="78"/>
        <v>71.65890361877463</v>
      </c>
      <c r="J422" s="15">
        <f>IF(OR((ROW(F422)-MATCH(MAX($F$2:F422),$F$2:F422,0))=1,(ROW(F422)-MATCH(MAX($F$2:F422),$F$2:F422,0))&gt;123),IF(OR(((G421*J421/C421*C422)/(G421*K421/D421*D422))&lt;(4/6),((G421*J421/C421*C422)/(G421*K421/D421*D422))&gt;(6/4)),50%,((G421*J421/C421*C422)/((G421*K421/D421*D422)+(G421*J421/C421*C422)))),((G421*J421/C421*C422)/((G421*K421/D421*D422)+(G421*J421/C421*C422))))</f>
        <v>0.50307475471727803</v>
      </c>
      <c r="K422" s="18">
        <f t="shared" si="72"/>
        <v>0.49692524528272197</v>
      </c>
      <c r="L422" s="20">
        <f t="shared" si="73"/>
        <v>1.0123751197849837</v>
      </c>
      <c r="M422" s="51">
        <f>IF(AND((B422-$B$2)&gt;123,OR(((U421*R421/C421*C422)/(U421*S421/D421*D422))&lt;(4/6),((U421*R421/C421*C422)/(U421*S421/D421*D422))&gt;(6/4))),1,0)</f>
        <v>0</v>
      </c>
      <c r="N422" s="51">
        <f>IF(AND((B422-$B$2)&gt;123,OR(((U421*R421/C421*C422)/(U421*S421/D421*D422))&lt;(4/6),((U421*R421/C421*C422)/(U421*S421/D421*D422))&gt;(6/4))),COUNTIF($M$2:M422,1),0)</f>
        <v>0</v>
      </c>
      <c r="O422" s="51">
        <f>IF(OR((ROW(N422)-MATCH(MAX($N$2:N422),$N$2:N422,0))=1,(ROW(N422)-MATCH(MAX($N$2:N422),$N$2:N422,0))&gt;123),IF(OR(((U421*R421/C421*C422)/(U421*S421/D421*D422))&lt;(4/6),((U421*R421/C421*C422)/(U421*S421/D421*D422))&gt;(6/4)),1,0),0)</f>
        <v>0</v>
      </c>
      <c r="P422" s="47">
        <f>IF(O422=1,U421/2/C422,P421)</f>
        <v>4.3501846435871965</v>
      </c>
      <c r="Q422" s="47">
        <f>IF(O422=1,U421/2/D422,Q421)</f>
        <v>71.65890361877463</v>
      </c>
      <c r="R422" s="41">
        <f>P422*C422/U421</f>
        <v>0.50681563100742089</v>
      </c>
      <c r="S422" s="41">
        <f>Q422*D422/U421</f>
        <v>0.50062039366896172</v>
      </c>
      <c r="T422" s="41">
        <f t="shared" si="79"/>
        <v>1.0123751197849837</v>
      </c>
      <c r="U422" s="42">
        <f>P422*C422+Q422*D422</f>
        <v>21114.811695752687</v>
      </c>
      <c r="V422" s="25">
        <f>B422</f>
        <v>41555</v>
      </c>
      <c r="W422">
        <f>C422/C$2</f>
        <v>1.0622328714742297</v>
      </c>
      <c r="X422">
        <f>D422/D$2</f>
        <v>1.0492482981010389</v>
      </c>
      <c r="Y422">
        <f t="shared" si="80"/>
        <v>1.0557405847876344</v>
      </c>
      <c r="AA422" s="15">
        <f t="shared" si="81"/>
        <v>1.3604606321945267E-2</v>
      </c>
      <c r="AB422" s="15">
        <f t="shared" si="82"/>
        <v>1.2671185805537277E-3</v>
      </c>
      <c r="AC422" s="15">
        <f t="shared" si="83"/>
        <v>7.4360246763829352E-3</v>
      </c>
    </row>
    <row r="423" spans="1:29" x14ac:dyDescent="0.4">
      <c r="A423" s="43">
        <f t="shared" si="74"/>
        <v>2013</v>
      </c>
      <c r="B423" s="53">
        <v>41556</v>
      </c>
      <c r="C423" s="45">
        <v>2453.5830000000001</v>
      </c>
      <c r="D423" s="45">
        <f>VLOOKUP(B423,'H11001.CSI  中证全债'!$A$2:$B$2792,2,0)</f>
        <v>146.40129999999999</v>
      </c>
      <c r="E423" s="14">
        <f t="shared" si="75"/>
        <v>0</v>
      </c>
      <c r="F423" s="14">
        <f>IF(AND((B423-$B$2)&gt;123,OR(((G422*J422/C422*C423)/(G422*K422/D422*D423))&lt;(4/6),((G422*J422/C422*C423)/(G422*K422/D422*D423))&gt;(6/4))),COUNTIF($E$2:E423,1),0)</f>
        <v>0</v>
      </c>
      <c r="G423" s="21">
        <f t="shared" si="76"/>
        <v>21164.495734729935</v>
      </c>
      <c r="H423" s="12">
        <f t="shared" si="77"/>
        <v>4.3501846435871965</v>
      </c>
      <c r="I423" s="12">
        <f t="shared" si="78"/>
        <v>71.65890361877463</v>
      </c>
      <c r="J423" s="15">
        <f>IF(OR((ROW(F423)-MATCH(MAX($F$2:F423),$F$2:F423,0))=1,(ROW(F423)-MATCH(MAX($F$2:F423),$F$2:F423,0))&gt;123),IF(OR(((G422*J422/C422*C423)/(G422*K422/D422*D423))&lt;(4/6),((G422*J422/C422*C423)/(G422*K422/D422*D423))&gt;(6/4)),50%,((G422*J422/C422*C423)/((G422*K422/D422*D423)+(G422*J422/C422*C423)))),((G422*J422/C422*C423)/((G422*K422/D422*D423)+(G422*J422/C422*C423))))</f>
        <v>0.50431341347064751</v>
      </c>
      <c r="K423" s="18">
        <f t="shared" si="72"/>
        <v>0.49568658652935249</v>
      </c>
      <c r="L423" s="20">
        <f t="shared" si="73"/>
        <v>1.0174037933963422</v>
      </c>
      <c r="M423" s="51">
        <f>IF(AND((B423-$B$2)&gt;123,OR(((U422*R422/C422*C423)/(U422*S422/D422*D423))&lt;(4/6),((U422*R422/C422*C423)/(U422*S422/D422*D423))&gt;(6/4))),1,0)</f>
        <v>0</v>
      </c>
      <c r="N423" s="51">
        <f>IF(AND((B423-$B$2)&gt;123,OR(((U422*R422/C422*C423)/(U422*S422/D422*D423))&lt;(4/6),((U422*R422/C422*C423)/(U422*S422/D422*D423))&gt;(6/4))),COUNTIF($M$2:M423,1),0)</f>
        <v>0</v>
      </c>
      <c r="O423" s="51">
        <f>IF(OR((ROW(N423)-MATCH(MAX($N$2:N423),$N$2:N423,0))=1,(ROW(N423)-MATCH(MAX($N$2:N423),$N$2:N423,0))&gt;123),IF(OR(((U422*R422/C422*C423)/(U422*S422/D422*D423))&lt;(4/6),((U422*R422/C422*C423)/(U422*S422/D422*D423))&gt;(6/4)),1,0),0)</f>
        <v>0</v>
      </c>
      <c r="P423" s="47">
        <f>IF(O423=1,U422/2/C423,P422)</f>
        <v>4.3501846435871965</v>
      </c>
      <c r="Q423" s="47">
        <f>IF(O423=1,U422/2/D423,Q422)</f>
        <v>71.65890361877463</v>
      </c>
      <c r="R423" s="41">
        <f>P423*C423/U422</f>
        <v>0.5055000841193209</v>
      </c>
      <c r="S423" s="41">
        <f>Q423*D423/U422</f>
        <v>0.49685295789181011</v>
      </c>
      <c r="T423" s="41">
        <f t="shared" si="79"/>
        <v>1.0174037933963427</v>
      </c>
      <c r="U423" s="42">
        <f>P423*C423+Q423*D423</f>
        <v>21164.495734729913</v>
      </c>
      <c r="V423" s="25">
        <f>B423</f>
        <v>41556</v>
      </c>
      <c r="W423">
        <f>C423/C$2</f>
        <v>1.0673539088366606</v>
      </c>
      <c r="X423">
        <f>D423/D$2</f>
        <v>1.049095664636331</v>
      </c>
      <c r="Y423">
        <f t="shared" si="80"/>
        <v>1.0582247867364956</v>
      </c>
      <c r="AA423" s="15">
        <f t="shared" si="81"/>
        <v>4.8210119456419953E-3</v>
      </c>
      <c r="AB423" s="15">
        <f t="shared" si="82"/>
        <v>-1.4546934694503744E-4</v>
      </c>
      <c r="AC423" s="15">
        <f t="shared" si="83"/>
        <v>2.3530420111308459E-3</v>
      </c>
    </row>
    <row r="424" spans="1:29" x14ac:dyDescent="0.4">
      <c r="A424" s="43">
        <f t="shared" si="74"/>
        <v>2013</v>
      </c>
      <c r="B424" s="53">
        <v>41557</v>
      </c>
      <c r="C424" s="45">
        <v>2429.317</v>
      </c>
      <c r="D424" s="45">
        <f>VLOOKUP(B424,'H11001.CSI  中证全债'!$A$2:$B$2792,2,0)</f>
        <v>146.3903</v>
      </c>
      <c r="E424" s="14">
        <f t="shared" si="75"/>
        <v>0</v>
      </c>
      <c r="F424" s="14">
        <f>IF(AND((B424-$B$2)&gt;123,OR(((G423*J423/C423*C424)/(G423*K423/D423*D424))&lt;(4/6),((G423*J423/C423*C424)/(G423*K423/D423*D424))&gt;(6/4))),COUNTIF($E$2:E424,1),0)</f>
        <v>0</v>
      </c>
      <c r="G424" s="21">
        <f t="shared" si="76"/>
        <v>21058.145906228841</v>
      </c>
      <c r="H424" s="12">
        <f t="shared" si="77"/>
        <v>4.3501846435871965</v>
      </c>
      <c r="I424" s="12">
        <f t="shared" si="78"/>
        <v>71.65890361877463</v>
      </c>
      <c r="J424" s="15">
        <f>IF(OR((ROW(F424)-MATCH(MAX($F$2:F424),$F$2:F424,0))=1,(ROW(F424)-MATCH(MAX($F$2:F424),$F$2:F424,0))&gt;123),IF(OR(((G423*J423/C423*C424)/(G423*K423/D423*D424))&lt;(4/6),((G423*J423/C423*C424)/(G423*K423/D423*D424))&gt;(6/4)),50%,((G423*J423/C423*C424)/((G423*K423/D423*D424)+(G423*J423/C423*C424)))),((G423*J423/C423*C424)/((G423*K423/D423*D424)+(G423*J423/C423*C424))))</f>
        <v>0.50184748243573518</v>
      </c>
      <c r="K424" s="18">
        <f t="shared" si="72"/>
        <v>0.49815251756426482</v>
      </c>
      <c r="L424" s="20">
        <f t="shared" si="73"/>
        <v>1.0074173365408992</v>
      </c>
      <c r="M424" s="51">
        <f>IF(AND((B424-$B$2)&gt;123,OR(((U423*R423/C423*C424)/(U423*S423/D423*D424))&lt;(4/6),((U423*R423/C423*C424)/(U423*S423/D423*D424))&gt;(6/4))),1,0)</f>
        <v>0</v>
      </c>
      <c r="N424" s="51">
        <f>IF(AND((B424-$B$2)&gt;123,OR(((U423*R423/C423*C424)/(U423*S423/D423*D424))&lt;(4/6),((U423*R423/C423*C424)/(U423*S423/D423*D424))&gt;(6/4))),COUNTIF($M$2:M424,1),0)</f>
        <v>0</v>
      </c>
      <c r="O424" s="51">
        <f>IF(OR((ROW(N424)-MATCH(MAX($N$2:N424),$N$2:N424,0))=1,(ROW(N424)-MATCH(MAX($N$2:N424),$N$2:N424,0))&gt;123),IF(OR(((U423*R423/C423*C424)/(U423*S423/D423*D424))&lt;(4/6),((U423*R423/C423*C424)/(U423*S423/D423*D424))&gt;(6/4)),1,0),0)</f>
        <v>0</v>
      </c>
      <c r="P424" s="47">
        <f>IF(O424=1,U423/2/C424,P423)</f>
        <v>4.3501846435871965</v>
      </c>
      <c r="Q424" s="47">
        <f>IF(O424=1,U423/2/D424,Q423)</f>
        <v>71.65890361877463</v>
      </c>
      <c r="R424" s="41">
        <f>P424*C424/U423</f>
        <v>0.49932574063003909</v>
      </c>
      <c r="S424" s="41">
        <f>Q424*D424/U423</f>
        <v>0.49564934264933352</v>
      </c>
      <c r="T424" s="41">
        <f t="shared" si="79"/>
        <v>1.0074173365408992</v>
      </c>
      <c r="U424" s="42">
        <f>P424*C424+Q424*D424</f>
        <v>21058.14590622882</v>
      </c>
      <c r="V424" s="25">
        <f>B424</f>
        <v>41557</v>
      </c>
      <c r="W424">
        <f>C424/C$2</f>
        <v>1.0567977507805317</v>
      </c>
      <c r="X424">
        <f>D424/D$2</f>
        <v>1.0490168398423503</v>
      </c>
      <c r="Y424">
        <f t="shared" si="80"/>
        <v>1.0529072953114409</v>
      </c>
      <c r="AA424" s="15">
        <f t="shared" si="81"/>
        <v>-9.8900261372859566E-3</v>
      </c>
      <c r="AB424" s="15">
        <f t="shared" si="82"/>
        <v>-7.5135944831106194E-5</v>
      </c>
      <c r="AC424" s="15">
        <f t="shared" si="83"/>
        <v>-5.024916720627437E-3</v>
      </c>
    </row>
    <row r="425" spans="1:29" x14ac:dyDescent="0.4">
      <c r="A425" s="43">
        <f t="shared" si="74"/>
        <v>2013</v>
      </c>
      <c r="B425" s="53">
        <v>41558</v>
      </c>
      <c r="C425" s="45">
        <v>2468.5079999999998</v>
      </c>
      <c r="D425" s="45">
        <f>VLOOKUP(B425,'H11001.CSI  中证全债'!$A$2:$B$2792,2,0)</f>
        <v>146.4177</v>
      </c>
      <c r="E425" s="14">
        <f t="shared" si="75"/>
        <v>0</v>
      </c>
      <c r="F425" s="14">
        <f>IF(AND((B425-$B$2)&gt;123,OR(((G424*J424/C424*C425)/(G424*K424/D424*D425))&lt;(4/6),((G424*J424/C424*C425)/(G424*K424/D424*D425))&gt;(6/4))),COUNTIF($E$2:E425,1),0)</f>
        <v>0</v>
      </c>
      <c r="G425" s="21">
        <f t="shared" si="76"/>
        <v>21230.597446554821</v>
      </c>
      <c r="H425" s="12">
        <f t="shared" si="77"/>
        <v>4.3501846435871965</v>
      </c>
      <c r="I425" s="12">
        <f t="shared" si="78"/>
        <v>71.65890361877463</v>
      </c>
      <c r="J425" s="15">
        <f>IF(OR((ROW(F425)-MATCH(MAX($F$2:F425),$F$2:F425,0))=1,(ROW(F425)-MATCH(MAX($F$2:F425),$F$2:F425,0))&gt;123),IF(OR(((G424*J424/C424*C425)/(G424*K424/D424*D425))&lt;(4/6),((G424*J424/C424*C425)/(G424*K424/D424*D425))&gt;(6/4)),50%,((G424*J424/C424*C425)/((G424*K424/D424*D425)+(G424*J424/C424*C425)))),((G424*J424/C424*C425)/((G424*K424/D424*D425)+(G424*J424/C424*C425))))</f>
        <v>0.50580138506251648</v>
      </c>
      <c r="K425" s="18">
        <f t="shared" si="72"/>
        <v>0.49419861493748352</v>
      </c>
      <c r="L425" s="20">
        <f t="shared" si="73"/>
        <v>1.0234779495011348</v>
      </c>
      <c r="M425" s="51">
        <f>IF(AND((B425-$B$2)&gt;123,OR(((U424*R424/C424*C425)/(U424*S424/D424*D425))&lt;(4/6),((U424*R424/C424*C425)/(U424*S424/D424*D425))&gt;(6/4))),1,0)</f>
        <v>0</v>
      </c>
      <c r="N425" s="51">
        <f>IF(AND((B425-$B$2)&gt;123,OR(((U424*R424/C424*C425)/(U424*S424/D424*D425))&lt;(4/6),((U424*R424/C424*C425)/(U424*S424/D424*D425))&gt;(6/4))),COUNTIF($M$2:M425,1),0)</f>
        <v>0</v>
      </c>
      <c r="O425" s="51">
        <f>IF(OR((ROW(N425)-MATCH(MAX($N$2:N425),$N$2:N425,0))=1,(ROW(N425)-MATCH(MAX($N$2:N425),$N$2:N425,0))&gt;123),IF(OR(((U424*R424/C424*C425)/(U424*S424/D424*D425))&lt;(4/6),((U424*R424/C424*C425)/(U424*S424/D424*D425))&gt;(6/4)),1,0),0)</f>
        <v>0</v>
      </c>
      <c r="P425" s="47">
        <f>IF(O425=1,U424/2/C425,P424)</f>
        <v>4.3501846435871965</v>
      </c>
      <c r="Q425" s="47">
        <f>IF(O425=1,U424/2/D425,Q424)</f>
        <v>71.65890361877463</v>
      </c>
      <c r="R425" s="41">
        <f>P425*C425/U424</f>
        <v>0.50994354593182856</v>
      </c>
      <c r="S425" s="41">
        <f>Q425*D425/U424</f>
        <v>0.49824575720501463</v>
      </c>
      <c r="T425" s="41">
        <f t="shared" si="79"/>
        <v>1.0234779495011346</v>
      </c>
      <c r="U425" s="42">
        <f>P425*C425+Q425*D425</f>
        <v>21230.597446554799</v>
      </c>
      <c r="V425" s="25">
        <f>B425</f>
        <v>41558</v>
      </c>
      <c r="W425">
        <f>C425/C$2</f>
        <v>1.0738465594172144</v>
      </c>
      <c r="X425">
        <f>D425/D$2</f>
        <v>1.0492131852382658</v>
      </c>
      <c r="Y425">
        <f t="shared" si="80"/>
        <v>1.06152987232774</v>
      </c>
      <c r="AA425" s="15">
        <f t="shared" si="81"/>
        <v>1.6132517905238508E-2</v>
      </c>
      <c r="AB425" s="15">
        <f t="shared" si="82"/>
        <v>1.8717087129416221E-4</v>
      </c>
      <c r="AC425" s="15">
        <f t="shared" si="83"/>
        <v>8.1893031368431846E-3</v>
      </c>
    </row>
    <row r="426" spans="1:29" x14ac:dyDescent="0.4">
      <c r="A426" s="43">
        <f t="shared" si="74"/>
        <v>2013</v>
      </c>
      <c r="B426" s="53">
        <v>41561</v>
      </c>
      <c r="C426" s="45">
        <v>2472.5419999999999</v>
      </c>
      <c r="D426" s="45">
        <f>VLOOKUP(B426,'H11001.CSI  中证全债'!$A$2:$B$2792,2,0)</f>
        <v>146.35769999999999</v>
      </c>
      <c r="E426" s="14">
        <f t="shared" si="75"/>
        <v>0</v>
      </c>
      <c r="F426" s="14">
        <f>IF(AND((B426-$B$2)&gt;123,OR(((G425*J425/C425*C426)/(G425*K425/D425*D426))&lt;(4/6),((G425*J425/C425*C426)/(G425*K425/D425*D426))&gt;(6/4))),COUNTIF($E$2:E426,1),0)</f>
        <v>0</v>
      </c>
      <c r="G426" s="21">
        <f t="shared" si="76"/>
        <v>21243.846557189925</v>
      </c>
      <c r="H426" s="12">
        <f t="shared" si="77"/>
        <v>4.3501846435871965</v>
      </c>
      <c r="I426" s="12">
        <f t="shared" si="78"/>
        <v>71.65890361877463</v>
      </c>
      <c r="J426" s="15">
        <f>IF(OR((ROW(F426)-MATCH(MAX($F$2:F426),$F$2:F426,0))=1,(ROW(F426)-MATCH(MAX($F$2:F426),$F$2:F426,0))&gt;123),IF(OR(((G425*J425/C425*C426)/(G425*K425/D425*D426))&lt;(4/6),((G425*J425/C425*C426)/(G425*K425/D425*D426))&gt;(6/4)),50%,((G425*J425/C425*C426)/((G425*K425/D425*D426)+(G425*J425/C425*C426)))),((G425*J425/C425*C426)/((G425*K425/D425*D426)+(G425*J425/C425*C426))))</f>
        <v>0.50631199063071941</v>
      </c>
      <c r="K426" s="18">
        <f t="shared" si="72"/>
        <v>0.49368800936928059</v>
      </c>
      <c r="L426" s="20">
        <f t="shared" si="73"/>
        <v>1.0255707674115213</v>
      </c>
      <c r="M426" s="51">
        <f>IF(AND((B426-$B$2)&gt;123,OR(((U425*R425/C425*C426)/(U425*S425/D425*D426))&lt;(4/6),((U425*R425/C425*C426)/(U425*S425/D425*D426))&gt;(6/4))),1,0)</f>
        <v>0</v>
      </c>
      <c r="N426" s="51">
        <f>IF(AND((B426-$B$2)&gt;123,OR(((U425*R425/C425*C426)/(U425*S425/D425*D426))&lt;(4/6),((U425*R425/C425*C426)/(U425*S425/D425*D426))&gt;(6/4))),COUNTIF($M$2:M426,1),0)</f>
        <v>0</v>
      </c>
      <c r="O426" s="51">
        <f>IF(OR((ROW(N426)-MATCH(MAX($N$2:N426),$N$2:N426,0))=1,(ROW(N426)-MATCH(MAX($N$2:N426),$N$2:N426,0))&gt;123),IF(OR(((U425*R425/C425*C426)/(U425*S425/D425*D426))&lt;(4/6),((U425*R425/C425*C426)/(U425*S425/D425*D426))&gt;(6/4)),1,0),0)</f>
        <v>0</v>
      </c>
      <c r="P426" s="47">
        <f>IF(O426=1,U425/2/C426,P425)</f>
        <v>4.3501846435871965</v>
      </c>
      <c r="Q426" s="47">
        <f>IF(O426=1,U425/2/D426,Q425)</f>
        <v>71.65890361877463</v>
      </c>
      <c r="R426" s="41">
        <f>P426*C426/U425</f>
        <v>0.50662795835591556</v>
      </c>
      <c r="S426" s="41">
        <f>Q426*D426/U425</f>
        <v>0.4939960990060337</v>
      </c>
      <c r="T426" s="41">
        <f t="shared" si="79"/>
        <v>1.0255707674115209</v>
      </c>
      <c r="U426" s="42">
        <f>P426*C426+Q426*D426</f>
        <v>21243.846557189903</v>
      </c>
      <c r="V426" s="25">
        <f>B426</f>
        <v>41561</v>
      </c>
      <c r="W426">
        <f>C426/C$2</f>
        <v>1.0756014239024374</v>
      </c>
      <c r="X426">
        <f>D426/D$2</f>
        <v>1.0487832318165531</v>
      </c>
      <c r="Y426">
        <f t="shared" si="80"/>
        <v>1.0621923278594951</v>
      </c>
      <c r="AA426" s="15">
        <f t="shared" si="81"/>
        <v>1.6341855080070911E-3</v>
      </c>
      <c r="AB426" s="15">
        <f t="shared" si="82"/>
        <v>-4.097865217115304E-4</v>
      </c>
      <c r="AC426" s="15">
        <f t="shared" si="83"/>
        <v>6.2405736194914851E-4</v>
      </c>
    </row>
    <row r="427" spans="1:29" x14ac:dyDescent="0.4">
      <c r="A427" s="43">
        <f t="shared" si="74"/>
        <v>2013</v>
      </c>
      <c r="B427" s="53">
        <v>41562</v>
      </c>
      <c r="C427" s="45">
        <v>2467.5169999999998</v>
      </c>
      <c r="D427" s="45">
        <f>VLOOKUP(B427,'H11001.CSI  中证全债'!$A$2:$B$2792,2,0)</f>
        <v>146.2389</v>
      </c>
      <c r="E427" s="14">
        <f t="shared" si="75"/>
        <v>0</v>
      </c>
      <c r="F427" s="14">
        <f>IF(AND((B427-$B$2)&gt;123,OR(((G426*J426/C426*C427)/(G426*K426/D426*D427))&lt;(4/6),((G426*J426/C426*C427)/(G426*K426/D426*D427))&gt;(6/4))),COUNTIF($E$2:E427,1),0)</f>
        <v>0</v>
      </c>
      <c r="G427" s="21">
        <f t="shared" si="76"/>
        <v>21213.473801605985</v>
      </c>
      <c r="H427" s="12">
        <f t="shared" si="77"/>
        <v>4.3501846435871965</v>
      </c>
      <c r="I427" s="12">
        <f t="shared" si="78"/>
        <v>71.65890361877463</v>
      </c>
      <c r="J427" s="15">
        <f>IF(OR((ROW(F427)-MATCH(MAX($F$2:F427),$F$2:F427,0))=1,(ROW(F427)-MATCH(MAX($F$2:F427),$F$2:F427,0))&gt;123),IF(OR(((G426*J426/C426*C427)/(G426*K426/D426*D427))&lt;(4/6),((G426*J426/C426*C427)/(G426*K426/D426*D427))&gt;(6/4)),50%,((G426*J426/C426*C427)/((G426*K426/D426*D427)+(G426*J426/C426*C427)))),((G426*J426/C426*C427)/((G426*K426/D426*D427)+(G426*J426/C426*C427))))</f>
        <v>0.50600644956026575</v>
      </c>
      <c r="K427" s="18">
        <f t="shared" si="72"/>
        <v>0.49399355043973425</v>
      </c>
      <c r="L427" s="20">
        <f t="shared" si="73"/>
        <v>1.0243179270454807</v>
      </c>
      <c r="M427" s="51">
        <f>IF(AND((B427-$B$2)&gt;123,OR(((U426*R426/C426*C427)/(U426*S426/D426*D427))&lt;(4/6),((U426*R426/C426*C427)/(U426*S426/D426*D427))&gt;(6/4))),1,0)</f>
        <v>0</v>
      </c>
      <c r="N427" s="51">
        <f>IF(AND((B427-$B$2)&gt;123,OR(((U426*R426/C426*C427)/(U426*S426/D426*D427))&lt;(4/6),((U426*R426/C426*C427)/(U426*S426/D426*D427))&gt;(6/4))),COUNTIF($M$2:M427,1),0)</f>
        <v>0</v>
      </c>
      <c r="O427" s="51">
        <f>IF(OR((ROW(N427)-MATCH(MAX($N$2:N427),$N$2:N427,0))=1,(ROW(N427)-MATCH(MAX($N$2:N427),$N$2:N427,0))&gt;123),IF(OR(((U426*R426/C426*C427)/(U426*S426/D426*D427))&lt;(4/6),((U426*R426/C426*C427)/(U426*S426/D426*D427))&gt;(6/4)),1,0),0)</f>
        <v>0</v>
      </c>
      <c r="P427" s="47">
        <f>IF(O427=1,U426/2/C427,P426)</f>
        <v>4.3501846435871965</v>
      </c>
      <c r="Q427" s="47">
        <f>IF(O427=1,U426/2/D427,Q426)</f>
        <v>71.65890361877463</v>
      </c>
      <c r="R427" s="41">
        <f>P427*C427/U426</f>
        <v>0.50528300194097442</v>
      </c>
      <c r="S427" s="41">
        <f>Q427*D427/U426</f>
        <v>0.49328727790443083</v>
      </c>
      <c r="T427" s="41">
        <f t="shared" si="79"/>
        <v>1.0243179270454805</v>
      </c>
      <c r="U427" s="42">
        <f>P427*C427+Q427*D427</f>
        <v>21213.473801605971</v>
      </c>
      <c r="V427" s="25">
        <f>B427</f>
        <v>41562</v>
      </c>
      <c r="W427">
        <f>C427/C$2</f>
        <v>1.0734154561190348</v>
      </c>
      <c r="X427">
        <f>D427/D$2</f>
        <v>1.0479319240415621</v>
      </c>
      <c r="Y427">
        <f t="shared" si="80"/>
        <v>1.0606736900802984</v>
      </c>
      <c r="AA427" s="15">
        <f t="shared" si="81"/>
        <v>-2.0323213923161276E-3</v>
      </c>
      <c r="AB427" s="15">
        <f t="shared" si="82"/>
        <v>-8.1170994078205716E-4</v>
      </c>
      <c r="AC427" s="15">
        <f t="shared" si="83"/>
        <v>-1.4297201545948601E-3</v>
      </c>
    </row>
    <row r="428" spans="1:29" x14ac:dyDescent="0.4">
      <c r="A428" s="43">
        <f t="shared" si="74"/>
        <v>2013</v>
      </c>
      <c r="B428" s="53">
        <v>41563</v>
      </c>
      <c r="C428" s="45">
        <v>2421.3710000000001</v>
      </c>
      <c r="D428" s="45">
        <f>VLOOKUP(B428,'H11001.CSI  中证全债'!$A$2:$B$2792,2,0)</f>
        <v>146.1626</v>
      </c>
      <c r="E428" s="14">
        <f t="shared" si="75"/>
        <v>0</v>
      </c>
      <c r="F428" s="14">
        <f>IF(AND((B428-$B$2)&gt;123,OR(((G427*J427/C427*C428)/(G427*K427/D427*D428))&lt;(4/6),((G427*J427/C427*C428)/(G427*K427/D427*D428))&gt;(6/4))),COUNTIF($E$2:E428,1),0)</f>
        <v>0</v>
      </c>
      <c r="G428" s="21">
        <f t="shared" si="76"/>
        <v>21007.262606696902</v>
      </c>
      <c r="H428" s="12">
        <f t="shared" si="77"/>
        <v>4.3501846435871965</v>
      </c>
      <c r="I428" s="12">
        <f t="shared" si="78"/>
        <v>71.65890361877463</v>
      </c>
      <c r="J428" s="15">
        <f>IF(OR((ROW(F428)-MATCH(MAX($F$2:F428),$F$2:F428,0))=1,(ROW(F428)-MATCH(MAX($F$2:F428),$F$2:F428,0))&gt;123),IF(OR(((G427*J427/C427*C428)/(G427*K427/D427*D428))&lt;(4/6),((G427*J427/C427*C428)/(G427*K427/D427*D428))&gt;(6/4)),50%,((G427*J427/C427*C428)/((G427*K427/D427*D428)+(G427*J427/C427*C428)))),((G427*J427/C427*C428)/((G427*K427/D427*D428)+(G427*J427/C427*C428))))</f>
        <v>0.50141758770937828</v>
      </c>
      <c r="K428" s="18">
        <f t="shared" si="72"/>
        <v>0.49858241229062172</v>
      </c>
      <c r="L428" s="20">
        <f t="shared" si="73"/>
        <v>1.0056864729859423</v>
      </c>
      <c r="M428" s="51">
        <f>IF(AND((B428-$B$2)&gt;123,OR(((U427*R427/C427*C428)/(U427*S427/D427*D428))&lt;(4/6),((U427*R427/C427*C428)/(U427*S427/D427*D428))&gt;(6/4))),1,0)</f>
        <v>0</v>
      </c>
      <c r="N428" s="51">
        <f>IF(AND((B428-$B$2)&gt;123,OR(((U427*R427/C427*C428)/(U427*S427/D427*D428))&lt;(4/6),((U427*R427/C427*C428)/(U427*S427/D427*D428))&gt;(6/4))),COUNTIF($M$2:M428,1),0)</f>
        <v>0</v>
      </c>
      <c r="O428" s="51">
        <f>IF(OR((ROW(N428)-MATCH(MAX($N$2:N428),$N$2:N428,0))=1,(ROW(N428)-MATCH(MAX($N$2:N428),$N$2:N428,0))&gt;123),IF(OR(((U427*R427/C427*C428)/(U427*S427/D427*D428))&lt;(4/6),((U427*R427/C427*C428)/(U427*S427/D427*D428))&gt;(6/4)),1,0),0)</f>
        <v>0</v>
      </c>
      <c r="P428" s="47">
        <f>IF(O428=1,U427/2/C428,P427)</f>
        <v>4.3501846435871965</v>
      </c>
      <c r="Q428" s="47">
        <f>IF(O428=1,U427/2/D428,Q427)</f>
        <v>71.65890361877463</v>
      </c>
      <c r="R428" s="41">
        <f>P428*C428/U427</f>
        <v>0.496543425142842</v>
      </c>
      <c r="S428" s="41">
        <f>Q428*D428/U427</f>
        <v>0.49373580979823223</v>
      </c>
      <c r="T428" s="41">
        <f t="shared" si="79"/>
        <v>1.0056864729859418</v>
      </c>
      <c r="U428" s="42">
        <f>P428*C428+Q428*D428</f>
        <v>21007.262606696881</v>
      </c>
      <c r="V428" s="25">
        <f>B428</f>
        <v>41563</v>
      </c>
      <c r="W428">
        <f>C428/C$2</f>
        <v>1.0533410940627375</v>
      </c>
      <c r="X428">
        <f>D428/D$2</f>
        <v>1.0473851666069509</v>
      </c>
      <c r="Y428">
        <f t="shared" si="80"/>
        <v>1.050363130334844</v>
      </c>
      <c r="AA428" s="15">
        <f t="shared" si="81"/>
        <v>-1.870139091240286E-2</v>
      </c>
      <c r="AB428" s="15">
        <f t="shared" si="82"/>
        <v>-5.217490011206749E-4</v>
      </c>
      <c r="AC428" s="15">
        <f t="shared" si="83"/>
        <v>-9.7207650589258288E-3</v>
      </c>
    </row>
    <row r="429" spans="1:29" x14ac:dyDescent="0.4">
      <c r="A429" s="43">
        <f t="shared" si="74"/>
        <v>2013</v>
      </c>
      <c r="B429" s="53">
        <v>41564</v>
      </c>
      <c r="C429" s="45">
        <v>2413.33</v>
      </c>
      <c r="D429" s="45">
        <f>VLOOKUP(B429,'H11001.CSI  中证全债'!$A$2:$B$2792,2,0)</f>
        <v>146.0951</v>
      </c>
      <c r="E429" s="14">
        <f t="shared" si="75"/>
        <v>0</v>
      </c>
      <c r="F429" s="14">
        <f>IF(AND((B429-$B$2)&gt;123,OR(((G428*J428/C428*C429)/(G428*K428/D428*D429))&lt;(4/6),((G428*J428/C428*C429)/(G428*K428/D428*D429))&gt;(6/4))),COUNTIF($E$2:E429,1),0)</f>
        <v>0</v>
      </c>
      <c r="G429" s="21">
        <f t="shared" si="76"/>
        <v>20967.445795983549</v>
      </c>
      <c r="H429" s="12">
        <f t="shared" si="77"/>
        <v>4.3501846435871965</v>
      </c>
      <c r="I429" s="12">
        <f t="shared" si="78"/>
        <v>71.65890361877463</v>
      </c>
      <c r="J429" s="15">
        <f>IF(OR((ROW(F429)-MATCH(MAX($F$2:F429),$F$2:F429,0))=1,(ROW(F429)-MATCH(MAX($F$2:F429),$F$2:F429,0))&gt;123),IF(OR(((G428*J428/C428*C429)/(G428*K428/D428*D429))&lt;(4/6),((G428*J428/C428*C429)/(G428*K428/D428*D429))&gt;(6/4)),50%,((G428*J428/C428*C429)/((G428*K428/D428*D429)+(G428*J428/C428*C429)))),((G428*J428/C428*C429)/((G428*K428/D428*D429)+(G428*J428/C428*C429))))</f>
        <v>0.50070147828493938</v>
      </c>
      <c r="K429" s="18">
        <f t="shared" si="72"/>
        <v>0.49929852171506062</v>
      </c>
      <c r="L429" s="20">
        <f t="shared" si="73"/>
        <v>1.0028098552446334</v>
      </c>
      <c r="M429" s="51">
        <f>IF(AND((B429-$B$2)&gt;123,OR(((U428*R428/C428*C429)/(U428*S428/D428*D429))&lt;(4/6),((U428*R428/C428*C429)/(U428*S428/D428*D429))&gt;(6/4))),1,0)</f>
        <v>0</v>
      </c>
      <c r="N429" s="51">
        <f>IF(AND((B429-$B$2)&gt;123,OR(((U428*R428/C428*C429)/(U428*S428/D428*D429))&lt;(4/6),((U428*R428/C428*C429)/(U428*S428/D428*D429))&gt;(6/4))),COUNTIF($M$2:M429,1),0)</f>
        <v>0</v>
      </c>
      <c r="O429" s="51">
        <f>IF(OR((ROW(N429)-MATCH(MAX($N$2:N429),$N$2:N429,0))=1,(ROW(N429)-MATCH(MAX($N$2:N429),$N$2:N429,0))&gt;123),IF(OR(((U428*R428/C428*C429)/(U428*S428/D428*D429))&lt;(4/6),((U428*R428/C428*C429)/(U428*S428/D428*D429))&gt;(6/4)),1,0),0)</f>
        <v>0</v>
      </c>
      <c r="P429" s="47">
        <f>IF(O429=1,U428/2/C429,P428)</f>
        <v>4.3501846435871965</v>
      </c>
      <c r="Q429" s="47">
        <f>IF(O429=1,U428/2/D429,Q428)</f>
        <v>71.65890361877463</v>
      </c>
      <c r="R429" s="41">
        <f>P429*C429/U428</f>
        <v>0.4997524571602921</v>
      </c>
      <c r="S429" s="41">
        <f>Q429*D429/U428</f>
        <v>0.49835215973059893</v>
      </c>
      <c r="T429" s="41">
        <f t="shared" si="79"/>
        <v>1.002809855244633</v>
      </c>
      <c r="U429" s="42">
        <f>P429*C429+Q429*D429</f>
        <v>20967.445795983531</v>
      </c>
      <c r="V429" s="25">
        <f>B429</f>
        <v>41564</v>
      </c>
      <c r="W429">
        <f>C429/C$2</f>
        <v>1.049843110590829</v>
      </c>
      <c r="X429">
        <f>D429/D$2</f>
        <v>1.046901469007524</v>
      </c>
      <c r="Y429">
        <f t="shared" si="80"/>
        <v>1.0483722897991765</v>
      </c>
      <c r="AA429" s="15">
        <f t="shared" si="81"/>
        <v>-3.3208459174575156E-3</v>
      </c>
      <c r="AB429" s="15">
        <f t="shared" si="82"/>
        <v>-4.6181444500870139E-4</v>
      </c>
      <c r="AC429" s="15">
        <f t="shared" si="83"/>
        <v>-1.8953831091089723E-3</v>
      </c>
    </row>
    <row r="430" spans="1:29" x14ac:dyDescent="0.4">
      <c r="A430" s="43">
        <f t="shared" si="74"/>
        <v>2013</v>
      </c>
      <c r="B430" s="53">
        <v>41565</v>
      </c>
      <c r="C430" s="45">
        <v>2426.0540000000001</v>
      </c>
      <c r="D430" s="45">
        <f>VLOOKUP(B430,'H11001.CSI  中证全债'!$A$2:$B$2792,2,0)</f>
        <v>146.08269999999999</v>
      </c>
      <c r="E430" s="14">
        <f t="shared" si="75"/>
        <v>0</v>
      </c>
      <c r="F430" s="14">
        <f>IF(AND((B430-$B$2)&gt;123,OR(((G429*J429/C429*C430)/(G429*K429/D429*D430))&lt;(4/6),((G429*J429/C429*C430)/(G429*K429/D429*D430))&gt;(6/4))),COUNTIF($E$2:E430,1),0)</f>
        <v>0</v>
      </c>
      <c r="G430" s="21">
        <f t="shared" si="76"/>
        <v>21021.908974983678</v>
      </c>
      <c r="H430" s="12">
        <f t="shared" si="77"/>
        <v>4.3501846435871965</v>
      </c>
      <c r="I430" s="12">
        <f t="shared" si="78"/>
        <v>71.65890361877463</v>
      </c>
      <c r="J430" s="15">
        <f>IF(OR((ROW(F430)-MATCH(MAX($F$2:F430),$F$2:F430,0))=1,(ROW(F430)-MATCH(MAX($F$2:F430),$F$2:F430,0))&gt;123),IF(OR(((G429*J429/C429*C430)/(G429*K429/D429*D430))&lt;(4/6),((G429*J429/C429*C430)/(G429*K429/D429*D430))&gt;(6/4)),50%,((G429*J429/C429*C430)/((G429*K429/D429*D430)+(G429*J429/C429*C430)))),((G429*J429/C429*C430)/((G429*K429/D429*D430)+(G429*J429/C429*C430))))</f>
        <v>0.50203732058170514</v>
      </c>
      <c r="K430" s="18">
        <f t="shared" si="72"/>
        <v>0.49796267941829486</v>
      </c>
      <c r="L430" s="20">
        <f t="shared" si="73"/>
        <v>1.0081826235816913</v>
      </c>
      <c r="M430" s="51">
        <f>IF(AND((B430-$B$2)&gt;123,OR(((U429*R429/C429*C430)/(U429*S429/D429*D430))&lt;(4/6),((U429*R429/C429*C430)/(U429*S429/D429*D430))&gt;(6/4))),1,0)</f>
        <v>0</v>
      </c>
      <c r="N430" s="51">
        <f>IF(AND((B430-$B$2)&gt;123,OR(((U429*R429/C429*C430)/(U429*S429/D429*D430))&lt;(4/6),((U429*R429/C429*C430)/(U429*S429/D429*D430))&gt;(6/4))),COUNTIF($M$2:M430,1),0)</f>
        <v>0</v>
      </c>
      <c r="O430" s="51">
        <f>IF(OR((ROW(N430)-MATCH(MAX($N$2:N430),$N$2:N430,0))=1,(ROW(N430)-MATCH(MAX($N$2:N430),$N$2:N430,0))&gt;123),IF(OR(((U429*R429/C429*C430)/(U429*S429/D429*D430))&lt;(4/6),((U429*R429/C429*C430)/(U429*S429/D429*D430))&gt;(6/4)),1,0),0)</f>
        <v>0</v>
      </c>
      <c r="P430" s="47">
        <f>IF(O430=1,U429/2/C430,P429)</f>
        <v>4.3501846435871965</v>
      </c>
      <c r="Q430" s="47">
        <f>IF(O430=1,U429/2/D430,Q429)</f>
        <v>71.65890361877463</v>
      </c>
      <c r="R430" s="41">
        <f>P430*C430/U429</f>
        <v>0.50334136823355702</v>
      </c>
      <c r="S430" s="41">
        <f>Q430*D430/U429</f>
        <v>0.49925614314336819</v>
      </c>
      <c r="T430" s="41">
        <f t="shared" si="79"/>
        <v>1.0081826235816906</v>
      </c>
      <c r="U430" s="42">
        <f>P430*C430+Q430*D430</f>
        <v>21021.90897498366</v>
      </c>
      <c r="V430" s="25">
        <f>B430</f>
        <v>41565</v>
      </c>
      <c r="W430">
        <f>C430/C$2</f>
        <v>1.0553782855313294</v>
      </c>
      <c r="X430">
        <f>D430/D$2</f>
        <v>1.0468126119670367</v>
      </c>
      <c r="Y430">
        <f t="shared" si="80"/>
        <v>1.051095448749183</v>
      </c>
      <c r="AA430" s="15">
        <f t="shared" si="81"/>
        <v>5.2723829729046656E-3</v>
      </c>
      <c r="AB430" s="15">
        <f t="shared" si="82"/>
        <v>-8.4876221036922495E-5</v>
      </c>
      <c r="AC430" s="15">
        <f t="shared" si="83"/>
        <v>2.5975113769252101E-3</v>
      </c>
    </row>
    <row r="431" spans="1:29" x14ac:dyDescent="0.4">
      <c r="A431" s="43">
        <f t="shared" si="74"/>
        <v>2013</v>
      </c>
      <c r="B431" s="53">
        <v>41568</v>
      </c>
      <c r="C431" s="45">
        <v>2471.3220000000001</v>
      </c>
      <c r="D431" s="45">
        <f>VLOOKUP(B431,'H11001.CSI  中证全债'!$A$2:$B$2792,2,0)</f>
        <v>146.0778</v>
      </c>
      <c r="E431" s="14">
        <f t="shared" si="75"/>
        <v>0</v>
      </c>
      <c r="F431" s="14">
        <f>IF(AND((B431-$B$2)&gt;123,OR(((G430*J430/C430*C431)/(G430*K430/D430*D431))&lt;(4/6),((G430*J430/C430*C431)/(G430*K430/D430*D431))&gt;(6/4))),COUNTIF($E$2:E431,1),0)</f>
        <v>0</v>
      </c>
      <c r="G431" s="21">
        <f t="shared" si="76"/>
        <v>21218.482004801852</v>
      </c>
      <c r="H431" s="12">
        <f t="shared" si="77"/>
        <v>4.3501846435871965</v>
      </c>
      <c r="I431" s="12">
        <f t="shared" si="78"/>
        <v>71.65890361877463</v>
      </c>
      <c r="J431" s="15">
        <f>IF(OR((ROW(F431)-MATCH(MAX($F$2:F431),$F$2:F431,0))=1,(ROW(F431)-MATCH(MAX($F$2:F431),$F$2:F431,0))&gt;123),IF(OR(((G430*J430/C430*C431)/(G430*K430/D430*D431))&lt;(4/6),((G430*J430/C430*C431)/(G430*K430/D430*D431))&gt;(6/4)),50%,((G430*J430/C430*C431)/((G430*K430/D430*D431)+(G430*J430/C430*C431)))),((G430*J430/C430*C431)/((G430*K430/D430*D431)+(G430*J430/C430*C431))))</f>
        <v>0.506667112724005</v>
      </c>
      <c r="K431" s="18">
        <f t="shared" si="72"/>
        <v>0.493332887275995</v>
      </c>
      <c r="L431" s="20">
        <f t="shared" si="73"/>
        <v>1.0270288598062796</v>
      </c>
      <c r="M431" s="51">
        <f>IF(AND((B431-$B$2)&gt;123,OR(((U430*R430/C430*C431)/(U430*S430/D430*D431))&lt;(4/6),((U430*R430/C430*C431)/(U430*S430/D430*D431))&gt;(6/4))),1,0)</f>
        <v>0</v>
      </c>
      <c r="N431" s="51">
        <f>IF(AND((B431-$B$2)&gt;123,OR(((U430*R430/C430*C431)/(U430*S430/D430*D431))&lt;(4/6),((U430*R430/C430*C431)/(U430*S430/D430*D431))&gt;(6/4))),COUNTIF($M$2:M431,1),0)</f>
        <v>0</v>
      </c>
      <c r="O431" s="51">
        <f>IF(OR((ROW(N431)-MATCH(MAX($N$2:N431),$N$2:N431,0))=1,(ROW(N431)-MATCH(MAX($N$2:N431),$N$2:N431,0))&gt;123),IF(OR(((U430*R430/C430*C431)/(U430*S430/D430*D431))&lt;(4/6),((U430*R430/C430*C431)/(U430*S430/D430*D431))&gt;(6/4)),1,0),0)</f>
        <v>0</v>
      </c>
      <c r="P431" s="47">
        <f>IF(O431=1,U430/2/C431,P430)</f>
        <v>4.3501846435871965</v>
      </c>
      <c r="Q431" s="47">
        <f>IF(O431=1,U430/2/D431,Q430)</f>
        <v>71.65890361877463</v>
      </c>
      <c r="R431" s="41">
        <f>P431*C431/U430</f>
        <v>0.51140488842153564</v>
      </c>
      <c r="S431" s="41">
        <f>Q431*D431/U430</f>
        <v>0.49794597643341626</v>
      </c>
      <c r="T431" s="41">
        <f t="shared" si="79"/>
        <v>1.0270288598062787</v>
      </c>
      <c r="U431" s="42">
        <f>P431*C431+Q431*D431</f>
        <v>21218.482004801834</v>
      </c>
      <c r="V431" s="25">
        <f>B431</f>
        <v>41568</v>
      </c>
      <c r="W431">
        <f>C431/C$2</f>
        <v>1.07507070137592</v>
      </c>
      <c r="X431">
        <f>D431/D$2</f>
        <v>1.0467774991042635</v>
      </c>
      <c r="Y431">
        <f t="shared" si="80"/>
        <v>1.0609241002400918</v>
      </c>
      <c r="AA431" s="15">
        <f t="shared" si="81"/>
        <v>1.8659106516178081E-2</v>
      </c>
      <c r="AB431" s="15">
        <f t="shared" si="82"/>
        <v>-3.3542643995465582E-5</v>
      </c>
      <c r="AC431" s="15">
        <f t="shared" si="83"/>
        <v>9.3508648549520679E-3</v>
      </c>
    </row>
    <row r="432" spans="1:29" x14ac:dyDescent="0.4">
      <c r="A432" s="43">
        <f t="shared" si="74"/>
        <v>2013</v>
      </c>
      <c r="B432" s="53">
        <v>41569</v>
      </c>
      <c r="C432" s="45">
        <v>2445.8910000000001</v>
      </c>
      <c r="D432" s="45">
        <f>VLOOKUP(B432,'H11001.CSI  中证全债'!$A$2:$B$2792,2,0)</f>
        <v>145.97890000000001</v>
      </c>
      <c r="E432" s="14">
        <f t="shared" si="75"/>
        <v>0</v>
      </c>
      <c r="F432" s="14">
        <f>IF(AND((B432-$B$2)&gt;123,OR(((G431*J431/C431*C432)/(G431*K431/D431*D432))&lt;(4/6),((G431*J431/C431*C432)/(G431*K431/D431*D432))&gt;(6/4))),COUNTIF($E$2:E432,1),0)</f>
        <v>0</v>
      </c>
      <c r="G432" s="21">
        <f t="shared" si="76"/>
        <v>21100.765393562891</v>
      </c>
      <c r="H432" s="12">
        <f t="shared" si="77"/>
        <v>4.3501846435871965</v>
      </c>
      <c r="I432" s="12">
        <f t="shared" si="78"/>
        <v>71.65890361877463</v>
      </c>
      <c r="J432" s="15">
        <f>IF(OR((ROW(F432)-MATCH(MAX($F$2:F432),$F$2:F432,0))=1,(ROW(F432)-MATCH(MAX($F$2:F432),$F$2:F432,0))&gt;123),IF(OR(((G431*J431/C431*C432)/(G431*K431/D431*D432))&lt;(4/6),((G431*J431/C431*C432)/(G431*K431/D431*D432))&gt;(6/4)),50%,((G431*J431/C431*C432)/((G431*K431/D431*D432)+(G431*J431/C431*C432)))),((G431*J431/C431*C432)/((G431*K431/D431*D432)+(G431*J431/C431*C432))))</f>
        <v>0.50425078283340663</v>
      </c>
      <c r="K432" s="18">
        <f t="shared" si="72"/>
        <v>0.49574921716659337</v>
      </c>
      <c r="L432" s="20">
        <f t="shared" si="73"/>
        <v>1.0171489240374461</v>
      </c>
      <c r="M432" s="51">
        <f>IF(AND((B432-$B$2)&gt;123,OR(((U431*R431/C431*C432)/(U431*S431/D431*D432))&lt;(4/6),((U431*R431/C431*C432)/(U431*S431/D431*D432))&gt;(6/4))),1,0)</f>
        <v>0</v>
      </c>
      <c r="N432" s="51">
        <f>IF(AND((B432-$B$2)&gt;123,OR(((U431*R431/C431*C432)/(U431*S431/D431*D432))&lt;(4/6),((U431*R431/C431*C432)/(U431*S431/D431*D432))&gt;(6/4))),COUNTIF($M$2:M432,1),0)</f>
        <v>0</v>
      </c>
      <c r="O432" s="51">
        <f>IF(OR((ROW(N432)-MATCH(MAX($N$2:N432),$N$2:N432,0))=1,(ROW(N432)-MATCH(MAX($N$2:N432),$N$2:N432,0))&gt;123),IF(OR(((U431*R431/C431*C432)/(U431*S431/D431*D432))&lt;(4/6),((U431*R431/C431*C432)/(U431*S431/D431*D432))&gt;(6/4)),1,0),0)</f>
        <v>0</v>
      </c>
      <c r="P432" s="47">
        <f>IF(O432=1,U431/2/C432,P431)</f>
        <v>4.3501846435871965</v>
      </c>
      <c r="Q432" s="47">
        <f>IF(O432=1,U431/2/D432,Q431)</f>
        <v>71.65890361877463</v>
      </c>
      <c r="R432" s="41">
        <f>P432*C432/U431</f>
        <v>0.50145328330651717</v>
      </c>
      <c r="S432" s="41">
        <f>Q432*D432/U431</f>
        <v>0.49299888291289834</v>
      </c>
      <c r="T432" s="41">
        <f t="shared" si="79"/>
        <v>1.0171489240374456</v>
      </c>
      <c r="U432" s="42">
        <f>P432*C432+Q432*D432</f>
        <v>21100.76539356287</v>
      </c>
      <c r="V432" s="25">
        <f>B432</f>
        <v>41569</v>
      </c>
      <c r="W432">
        <f>C432/C$2</f>
        <v>1.0640077468088132</v>
      </c>
      <c r="X432">
        <f>D432/D$2</f>
        <v>1.0460687925474741</v>
      </c>
      <c r="Y432">
        <f t="shared" si="80"/>
        <v>1.0550382696781435</v>
      </c>
      <c r="AA432" s="15">
        <f t="shared" si="81"/>
        <v>-1.0290443738209976E-2</v>
      </c>
      <c r="AB432" s="15">
        <f t="shared" si="82"/>
        <v>-6.7703648329842103E-4</v>
      </c>
      <c r="AC432" s="15">
        <f t="shared" si="83"/>
        <v>-5.5478337805845435E-3</v>
      </c>
    </row>
    <row r="433" spans="1:29" x14ac:dyDescent="0.4">
      <c r="A433" s="43">
        <f t="shared" si="74"/>
        <v>2013</v>
      </c>
      <c r="B433" s="53">
        <v>41570</v>
      </c>
      <c r="C433" s="45">
        <v>2418.491</v>
      </c>
      <c r="D433" s="45">
        <f>VLOOKUP(B433,'H11001.CSI  中证全债'!$A$2:$B$2792,2,0)</f>
        <v>145.95910000000001</v>
      </c>
      <c r="E433" s="14">
        <f t="shared" si="75"/>
        <v>0</v>
      </c>
      <c r="F433" s="14">
        <f>IF(AND((B433-$B$2)&gt;123,OR(((G432*J432/C432*C433)/(G432*K432/D432*D433))&lt;(4/6),((G432*J432/C432*C433)/(G432*K432/D432*D433))&gt;(6/4))),COUNTIF($E$2:E433,1),0)</f>
        <v>0</v>
      </c>
      <c r="G433" s="21">
        <f t="shared" si="76"/>
        <v>20980.15148803695</v>
      </c>
      <c r="H433" s="12">
        <f t="shared" si="77"/>
        <v>4.3501846435871965</v>
      </c>
      <c r="I433" s="12">
        <f t="shared" si="78"/>
        <v>71.65890361877463</v>
      </c>
      <c r="J433" s="15">
        <f>IF(OR((ROW(F433)-MATCH(MAX($F$2:F433),$F$2:F433,0))=1,(ROW(F433)-MATCH(MAX($F$2:F433),$F$2:F433,0))&gt;123),IF(OR(((G432*J432/C432*C433)/(G432*K432/D432*D433))&lt;(4/6),((G432*J432/C432*C433)/(G432*K432/D432*D433))&gt;(6/4)),50%,((G432*J432/C432*C433)/((G432*K432/D432*D433)+(G432*J432/C432*C433)))),((G432*J432/C432*C433)/((G432*K432/D432*D433)+(G432*J432/C432*C433))))</f>
        <v>0.50146837189678761</v>
      </c>
      <c r="K433" s="18">
        <f t="shared" si="72"/>
        <v>0.49853162810321239</v>
      </c>
      <c r="L433" s="20">
        <f t="shared" si="73"/>
        <v>1.0058907873202525</v>
      </c>
      <c r="M433" s="51">
        <f>IF(AND((B433-$B$2)&gt;123,OR(((U432*R432/C432*C433)/(U432*S432/D432*D433))&lt;(4/6),((U432*R432/C432*C433)/(U432*S432/D432*D433))&gt;(6/4))),1,0)</f>
        <v>0</v>
      </c>
      <c r="N433" s="51">
        <f>IF(AND((B433-$B$2)&gt;123,OR(((U432*R432/C432*C433)/(U432*S432/D432*D433))&lt;(4/6),((U432*R432/C432*C433)/(U432*S432/D432*D433))&gt;(6/4))),COUNTIF($M$2:M433,1),0)</f>
        <v>0</v>
      </c>
      <c r="O433" s="51">
        <f>IF(OR((ROW(N433)-MATCH(MAX($N$2:N433),$N$2:N433,0))=1,(ROW(N433)-MATCH(MAX($N$2:N433),$N$2:N433,0))&gt;123),IF(OR(((U432*R432/C432*C433)/(U432*S432/D432*D433))&lt;(4/6),((U432*R432/C432*C433)/(U432*S432/D432*D433))&gt;(6/4)),1,0),0)</f>
        <v>0</v>
      </c>
      <c r="P433" s="47">
        <f>IF(O433=1,U432/2/C433,P432)</f>
        <v>4.3501846435871965</v>
      </c>
      <c r="Q433" s="47">
        <f>IF(O433=1,U432/2/D433,Q432)</f>
        <v>71.65890361877463</v>
      </c>
      <c r="R433" s="41">
        <f>P433*C433/U432</f>
        <v>0.49860193280303511</v>
      </c>
      <c r="S433" s="41">
        <f>Q433*D433/U432</f>
        <v>0.49568197570567074</v>
      </c>
      <c r="T433" s="41">
        <f t="shared" si="79"/>
        <v>1.0058907873202518</v>
      </c>
      <c r="U433" s="42">
        <f>P433*C433+Q433*D433</f>
        <v>20980.151488036929</v>
      </c>
      <c r="V433" s="25">
        <f>B433</f>
        <v>41570</v>
      </c>
      <c r="W433">
        <f>C433/C$2</f>
        <v>1.0520882408853842</v>
      </c>
      <c r="X433">
        <f>D433/D$2</f>
        <v>1.0459269079183089</v>
      </c>
      <c r="Y433">
        <f t="shared" si="80"/>
        <v>1.0490075744018463</v>
      </c>
      <c r="AA433" s="15">
        <f t="shared" si="81"/>
        <v>-1.1202461597838997E-2</v>
      </c>
      <c r="AB433" s="15">
        <f t="shared" si="82"/>
        <v>-1.3563604055111256E-4</v>
      </c>
      <c r="AC433" s="15">
        <f t="shared" si="83"/>
        <v>-5.7160914912943728E-3</v>
      </c>
    </row>
    <row r="434" spans="1:29" x14ac:dyDescent="0.4">
      <c r="A434" s="43">
        <f t="shared" si="74"/>
        <v>2013</v>
      </c>
      <c r="B434" s="53">
        <v>41571</v>
      </c>
      <c r="C434" s="45">
        <v>2400.511</v>
      </c>
      <c r="D434" s="45">
        <f>VLOOKUP(B434,'H11001.CSI  中证全债'!$A$2:$B$2792,2,0)</f>
        <v>145.7099</v>
      </c>
      <c r="E434" s="14">
        <f t="shared" si="75"/>
        <v>0</v>
      </c>
      <c r="F434" s="14">
        <f>IF(AND((B434-$B$2)&gt;123,OR(((G433*J433/C433*C434)/(G433*K433/D433*D434))&lt;(4/6),((G433*J433/C433*C434)/(G433*K433/D433*D434))&gt;(6/4))),COUNTIF($E$2:E434,1),0)</f>
        <v>0</v>
      </c>
      <c r="G434" s="21">
        <f t="shared" si="76"/>
        <v>20884.077769363452</v>
      </c>
      <c r="H434" s="12">
        <f t="shared" si="77"/>
        <v>4.3501846435871965</v>
      </c>
      <c r="I434" s="12">
        <f t="shared" si="78"/>
        <v>71.65890361877463</v>
      </c>
      <c r="J434" s="15">
        <f>IF(OR((ROW(F434)-MATCH(MAX($F$2:F434),$F$2:F434,0))=1,(ROW(F434)-MATCH(MAX($F$2:F434),$F$2:F434,0))&gt;123),IF(OR(((G433*J433/C433*C434)/(G433*K433/D433*D434))&lt;(4/6),((G433*J433/C433*C434)/(G433*K433/D433*D434))&gt;(6/4)),50%,((G433*J433/C433*C434)/((G433*K433/D433*D434)+(G433*J433/C433*C434)))),((G433*J433/C433*C434)/((G433*K433/D433*D434)+(G433*J433/C433*C434))))</f>
        <v>0.50003003265393664</v>
      </c>
      <c r="K434" s="18">
        <f t="shared" si="72"/>
        <v>0.49996996734606336</v>
      </c>
      <c r="L434" s="20">
        <f t="shared" si="73"/>
        <v>1.0001201378318625</v>
      </c>
      <c r="M434" s="51">
        <f>IF(AND((B434-$B$2)&gt;123,OR(((U433*R433/C433*C434)/(U433*S433/D433*D434))&lt;(4/6),((U433*R433/C433*C434)/(U433*S433/D433*D434))&gt;(6/4))),1,0)</f>
        <v>0</v>
      </c>
      <c r="N434" s="51">
        <f>IF(AND((B434-$B$2)&gt;123,OR(((U433*R433/C433*C434)/(U433*S433/D433*D434))&lt;(4/6),((U433*R433/C433*C434)/(U433*S433/D433*D434))&gt;(6/4))),COUNTIF($M$2:M434,1),0)</f>
        <v>0</v>
      </c>
      <c r="O434" s="51">
        <f>IF(OR((ROW(N434)-MATCH(MAX($N$2:N434),$N$2:N434,0))=1,(ROW(N434)-MATCH(MAX($N$2:N434),$N$2:N434,0))&gt;123),IF(OR(((U433*R433/C433*C434)/(U433*S433/D433*D434))&lt;(4/6),((U433*R433/C433*C434)/(U433*S433/D433*D434))&gt;(6/4)),1,0),0)</f>
        <v>0</v>
      </c>
      <c r="P434" s="47">
        <f>IF(O434=1,U433/2/C434,P433)</f>
        <v>4.3501846435871965</v>
      </c>
      <c r="Q434" s="47">
        <f>IF(O434=1,U433/2/D434,Q433)</f>
        <v>71.65890361877463</v>
      </c>
      <c r="R434" s="41">
        <f>P434*C434/U433</f>
        <v>0.49774026154752254</v>
      </c>
      <c r="S434" s="41">
        <f>Q434*D434/U433</f>
        <v>0.49768047129474147</v>
      </c>
      <c r="T434" s="41">
        <f t="shared" si="79"/>
        <v>1.0001201378318614</v>
      </c>
      <c r="U434" s="42">
        <f>P434*C434+Q434*D434</f>
        <v>20884.077769363437</v>
      </c>
      <c r="V434" s="25">
        <f>B434</f>
        <v>41571</v>
      </c>
      <c r="W434">
        <f>C434/C$2</f>
        <v>1.0442666088962145</v>
      </c>
      <c r="X434">
        <f>D434/D$2</f>
        <v>1.0441411680401289</v>
      </c>
      <c r="Y434">
        <f t="shared" si="80"/>
        <v>1.0442038884681719</v>
      </c>
      <c r="AA434" s="15">
        <f t="shared" si="81"/>
        <v>-7.4343878062808066E-3</v>
      </c>
      <c r="AB434" s="15">
        <f t="shared" si="82"/>
        <v>-1.7073276006772664E-3</v>
      </c>
      <c r="AC434" s="15">
        <f t="shared" si="83"/>
        <v>-4.5792671577357114E-3</v>
      </c>
    </row>
    <row r="435" spans="1:29" x14ac:dyDescent="0.4">
      <c r="A435" s="43">
        <f t="shared" si="74"/>
        <v>2013</v>
      </c>
      <c r="B435" s="53">
        <v>41572</v>
      </c>
      <c r="C435" s="45">
        <v>2368.5590000000002</v>
      </c>
      <c r="D435" s="45">
        <f>VLOOKUP(B435,'H11001.CSI  中证全债'!$A$2:$B$2792,2,0)</f>
        <v>145.38339999999999</v>
      </c>
      <c r="E435" s="14">
        <f t="shared" si="75"/>
        <v>0</v>
      </c>
      <c r="F435" s="14">
        <f>IF(AND((B435-$B$2)&gt;123,OR(((G434*J434/C434*C435)/(G434*K434/D434*D435))&lt;(4/6),((G434*J434/C434*C435)/(G434*K434/D434*D435))&gt;(6/4))),COUNTIF($E$2:E435,1),0)</f>
        <v>0</v>
      </c>
      <c r="G435" s="21">
        <f t="shared" si="76"/>
        <v>20721.684037600025</v>
      </c>
      <c r="H435" s="12">
        <f t="shared" si="77"/>
        <v>4.3501846435871965</v>
      </c>
      <c r="I435" s="12">
        <f t="shared" si="78"/>
        <v>71.65890361877463</v>
      </c>
      <c r="J435" s="15">
        <f>IF(OR((ROW(F435)-MATCH(MAX($F$2:F435),$F$2:F435,0))=1,(ROW(F435)-MATCH(MAX($F$2:F435),$F$2:F435,0))&gt;123),IF(OR(((G434*J434/C434*C435)/(G434*K434/D434*D435))&lt;(4/6),((G434*J434/C434*C435)/(G434*K434/D434*D435))&gt;(6/4)),50%,((G434*J434/C434*C435)/((G434*K434/D434*D435)+(G434*J434/C434*C435)))),((G434*J434/C434*C435)/((G434*K434/D434*D435)+(G434*J434/C434*C435))))</f>
        <v>0.49724090814887395</v>
      </c>
      <c r="K435" s="18">
        <f t="shared" si="72"/>
        <v>0.50275909185112599</v>
      </c>
      <c r="L435" s="20">
        <f t="shared" si="73"/>
        <v>0.98902419908124495</v>
      </c>
      <c r="M435" s="51">
        <f>IF(AND((B435-$B$2)&gt;123,OR(((U434*R434/C434*C435)/(U434*S434/D434*D435))&lt;(4/6),((U434*R434/C434*C435)/(U434*S434/D434*D435))&gt;(6/4))),1,0)</f>
        <v>0</v>
      </c>
      <c r="N435" s="51">
        <f>IF(AND((B435-$B$2)&gt;123,OR(((U434*R434/C434*C435)/(U434*S434/D434*D435))&lt;(4/6),((U434*R434/C434*C435)/(U434*S434/D434*D435))&gt;(6/4))),COUNTIF($M$2:M435,1),0)</f>
        <v>0</v>
      </c>
      <c r="O435" s="51">
        <f>IF(OR((ROW(N435)-MATCH(MAX($N$2:N435),$N$2:N435,0))=1,(ROW(N435)-MATCH(MAX($N$2:N435),$N$2:N435,0))&gt;123),IF(OR(((U434*R434/C434*C435)/(U434*S434/D434*D435))&lt;(4/6),((U434*R434/C434*C435)/(U434*S434/D434*D435))&gt;(6/4)),1,0),0)</f>
        <v>0</v>
      </c>
      <c r="P435" s="47">
        <f>IF(O435=1,U434/2/C435,P434)</f>
        <v>4.3501846435871965</v>
      </c>
      <c r="Q435" s="47">
        <f>IF(O435=1,U434/2/D435,Q434)</f>
        <v>71.65890361877463</v>
      </c>
      <c r="R435" s="41">
        <f>P435*C435/U434</f>
        <v>0.49337438325122224</v>
      </c>
      <c r="S435" s="41">
        <f>Q435*D435/U434</f>
        <v>0.49884965778344298</v>
      </c>
      <c r="T435" s="41">
        <f t="shared" si="79"/>
        <v>0.98902419908124373</v>
      </c>
      <c r="U435" s="42">
        <f>P435*C435+Q435*D435</f>
        <v>20721.684037600007</v>
      </c>
      <c r="V435" s="25">
        <f>B435</f>
        <v>41572</v>
      </c>
      <c r="W435">
        <f>C435/C$2</f>
        <v>1.0303668989230248</v>
      </c>
      <c r="X435">
        <f>D435/D$2</f>
        <v>1.041801504836976</v>
      </c>
      <c r="Y435">
        <f t="shared" si="80"/>
        <v>1.0360842018800003</v>
      </c>
      <c r="AA435" s="15">
        <f t="shared" si="81"/>
        <v>-1.3310499306189216E-2</v>
      </c>
      <c r="AB435" s="15">
        <f t="shared" si="82"/>
        <v>-2.2407537168029901E-3</v>
      </c>
      <c r="AC435" s="15">
        <f t="shared" si="83"/>
        <v>-7.7759589653348948E-3</v>
      </c>
    </row>
    <row r="436" spans="1:29" x14ac:dyDescent="0.4">
      <c r="A436" s="43">
        <f t="shared" si="74"/>
        <v>2013</v>
      </c>
      <c r="B436" s="53">
        <v>41575</v>
      </c>
      <c r="C436" s="45">
        <v>2365.9540000000002</v>
      </c>
      <c r="D436" s="45">
        <f>VLOOKUP(B436,'H11001.CSI  中证全债'!$A$2:$B$2792,2,0)</f>
        <v>145.37889999999999</v>
      </c>
      <c r="E436" s="14">
        <f t="shared" si="75"/>
        <v>0</v>
      </c>
      <c r="F436" s="14">
        <f>IF(AND((B436-$B$2)&gt;123,OR(((G435*J435/C435*C436)/(G435*K435/D435*D436))&lt;(4/6),((G435*J435/C435*C436)/(G435*K435/D435*D436))&gt;(6/4))),COUNTIF($E$2:E436,1),0)</f>
        <v>0</v>
      </c>
      <c r="G436" s="21">
        <f t="shared" si="76"/>
        <v>20710.029341537196</v>
      </c>
      <c r="H436" s="12">
        <f t="shared" si="77"/>
        <v>4.3501846435871965</v>
      </c>
      <c r="I436" s="12">
        <f t="shared" si="78"/>
        <v>71.65890361877463</v>
      </c>
      <c r="J436" s="15">
        <f>IF(OR((ROW(F436)-MATCH(MAX($F$2:F436),$F$2:F436,0))=1,(ROW(F436)-MATCH(MAX($F$2:F436),$F$2:F436,0))&gt;123),IF(OR(((G435*J435/C435*C436)/(G435*K435/D435*D436))&lt;(4/6),((G435*J435/C435*C436)/(G435*K435/D435*D436))&gt;(6/4)),50%,((G435*J435/C435*C436)/((G435*K435/D435*D436)+(G435*J435/C435*C436)))),((G435*J435/C435*C436)/((G435*K435/D435*D436)+(G435*J435/C435*C436))))</f>
        <v>0.49697354786411768</v>
      </c>
      <c r="K436" s="18">
        <f t="shared" si="72"/>
        <v>0.50302645213588226</v>
      </c>
      <c r="L436" s="20">
        <f t="shared" si="73"/>
        <v>0.98796702589682195</v>
      </c>
      <c r="M436" s="51">
        <f>IF(AND((B436-$B$2)&gt;123,OR(((U435*R435/C435*C436)/(U435*S435/D435*D436))&lt;(4/6),((U435*R435/C435*C436)/(U435*S435/D435*D436))&gt;(6/4))),1,0)</f>
        <v>0</v>
      </c>
      <c r="N436" s="51">
        <f>IF(AND((B436-$B$2)&gt;123,OR(((U435*R435/C435*C436)/(U435*S435/D435*D436))&lt;(4/6),((U435*R435/C435*C436)/(U435*S435/D435*D436))&gt;(6/4))),COUNTIF($M$2:M436,1),0)</f>
        <v>0</v>
      </c>
      <c r="O436" s="51">
        <f>IF(OR((ROW(N436)-MATCH(MAX($N$2:N436),$N$2:N436,0))=1,(ROW(N436)-MATCH(MAX($N$2:N436),$N$2:N436,0))&gt;123),IF(OR(((U435*R435/C435*C436)/(U435*S435/D435*D436))&lt;(4/6),((U435*R435/C435*C436)/(U435*S435/D435*D436))&gt;(6/4)),1,0),0)</f>
        <v>0</v>
      </c>
      <c r="P436" s="47">
        <f>IF(O436=1,U435/2/C436,P435)</f>
        <v>4.3501846435871965</v>
      </c>
      <c r="Q436" s="47">
        <f>IF(O436=1,U435/2/D436,Q435)</f>
        <v>71.65890361877463</v>
      </c>
      <c r="R436" s="41">
        <f>P436*C436/U435</f>
        <v>0.49669403025149905</v>
      </c>
      <c r="S436" s="41">
        <f>Q436*D436/U435</f>
        <v>0.50274353013009532</v>
      </c>
      <c r="T436" s="41">
        <f t="shared" si="79"/>
        <v>0.98796702589682095</v>
      </c>
      <c r="U436" s="42">
        <f>P436*C436+Q436*D436</f>
        <v>20710.029341537178</v>
      </c>
      <c r="V436" s="25">
        <f>B436</f>
        <v>41575</v>
      </c>
      <c r="W436">
        <f>C436/C$2</f>
        <v>1.0292336758233702</v>
      </c>
      <c r="X436">
        <f>D436/D$2</f>
        <v>1.0417692583303473</v>
      </c>
      <c r="Y436">
        <f t="shared" si="80"/>
        <v>1.035501467076859</v>
      </c>
      <c r="AA436" s="15">
        <f t="shared" si="81"/>
        <v>-1.0998248302027669E-3</v>
      </c>
      <c r="AB436" s="15">
        <f t="shared" si="82"/>
        <v>-3.0952639710091212E-5</v>
      </c>
      <c r="AC436" s="15">
        <f t="shared" si="83"/>
        <v>-5.6243961840540813E-4</v>
      </c>
    </row>
    <row r="437" spans="1:29" x14ac:dyDescent="0.4">
      <c r="A437" s="43">
        <f t="shared" si="74"/>
        <v>2013</v>
      </c>
      <c r="B437" s="53">
        <v>41576</v>
      </c>
      <c r="C437" s="45">
        <v>2372.0529999999999</v>
      </c>
      <c r="D437" s="45">
        <f>VLOOKUP(B437,'H11001.CSI  中证全债'!$A$2:$B$2792,2,0)</f>
        <v>145.26929999999999</v>
      </c>
      <c r="E437" s="14">
        <f t="shared" si="75"/>
        <v>0</v>
      </c>
      <c r="F437" s="14">
        <f>IF(AND((B437-$B$2)&gt;123,OR(((G436*J436/C436*C437)/(G436*K436/D436*D437))&lt;(4/6),((G436*J436/C436*C437)/(G436*K436/D436*D437))&gt;(6/4))),COUNTIF($E$2:E437,1),0)</f>
        <v>0</v>
      </c>
      <c r="G437" s="21">
        <f t="shared" si="76"/>
        <v>20728.707301841816</v>
      </c>
      <c r="H437" s="12">
        <f t="shared" si="77"/>
        <v>4.3501846435871965</v>
      </c>
      <c r="I437" s="12">
        <f t="shared" si="78"/>
        <v>71.65890361877463</v>
      </c>
      <c r="J437" s="15">
        <f>IF(OR((ROW(F437)-MATCH(MAX($F$2:F437),$F$2:F437,0))=1,(ROW(F437)-MATCH(MAX($F$2:F437),$F$2:F437,0))&gt;123),IF(OR(((G436*J436/C436*C437)/(G436*K436/D436*D437))&lt;(4/6),((G436*J436/C436*C437)/(G436*K436/D436*D437))&gt;(6/4)),50%,((G436*J436/C436*C437)/((G436*K436/D436*D437)+(G436*J436/C436*C437)))),((G436*J436/C436*C437)/((G436*K436/D436*D437)+(G436*J436/C436*C437))))</f>
        <v>0.49780569449490408</v>
      </c>
      <c r="K437" s="18">
        <f t="shared" si="72"/>
        <v>0.50219430550509592</v>
      </c>
      <c r="L437" s="20">
        <f t="shared" si="73"/>
        <v>0.99126112948298395</v>
      </c>
      <c r="M437" s="51">
        <f>IF(AND((B437-$B$2)&gt;123,OR(((U436*R436/C436*C437)/(U436*S436/D436*D437))&lt;(4/6),((U436*R436/C436*C437)/(U436*S436/D436*D437))&gt;(6/4))),1,0)</f>
        <v>0</v>
      </c>
      <c r="N437" s="51">
        <f>IF(AND((B437-$B$2)&gt;123,OR(((U436*R436/C436*C437)/(U436*S436/D436*D437))&lt;(4/6),((U436*R436/C436*C437)/(U436*S436/D436*D437))&gt;(6/4))),COUNTIF($M$2:M437,1),0)</f>
        <v>0</v>
      </c>
      <c r="O437" s="51">
        <f>IF(OR((ROW(N437)-MATCH(MAX($N$2:N437),$N$2:N437,0))=1,(ROW(N437)-MATCH(MAX($N$2:N437),$N$2:N437,0))&gt;123),IF(OR(((U436*R436/C436*C437)/(U436*S436/D436*D437))&lt;(4/6),((U436*R436/C436*C437)/(U436*S436/D436*D437))&gt;(6/4)),1,0),0)</f>
        <v>0</v>
      </c>
      <c r="P437" s="47">
        <f>IF(O437=1,U436/2/C437,P436)</f>
        <v>4.3501846435871965</v>
      </c>
      <c r="Q437" s="47">
        <f>IF(O437=1,U436/2/D437,Q436)</f>
        <v>71.65890361877463</v>
      </c>
      <c r="R437" s="41">
        <f>P437*C437/U436</f>
        <v>0.49825465547162928</v>
      </c>
      <c r="S437" s="41">
        <f>Q437*D437/U436</f>
        <v>0.50264722448211641</v>
      </c>
      <c r="T437" s="41">
        <f t="shared" si="79"/>
        <v>0.99126112948298317</v>
      </c>
      <c r="U437" s="42">
        <f>P437*C437+Q437*D437</f>
        <v>20728.707301841794</v>
      </c>
      <c r="V437" s="25">
        <f>B437</f>
        <v>41576</v>
      </c>
      <c r="W437">
        <f>C437/C$2</f>
        <v>1.0318868534374941</v>
      </c>
      <c r="X437">
        <f>D437/D$2</f>
        <v>1.0409838767466857</v>
      </c>
      <c r="Y437">
        <f t="shared" si="80"/>
        <v>1.0364353650920897</v>
      </c>
      <c r="AA437" s="15">
        <f t="shared" si="81"/>
        <v>2.5778185036564594E-3</v>
      </c>
      <c r="AB437" s="15">
        <f t="shared" si="82"/>
        <v>-7.5389207099496591E-4</v>
      </c>
      <c r="AC437" s="15">
        <f t="shared" si="83"/>
        <v>9.0187995374546581E-4</v>
      </c>
    </row>
    <row r="438" spans="1:29" x14ac:dyDescent="0.4">
      <c r="A438" s="43">
        <f t="shared" si="74"/>
        <v>2013</v>
      </c>
      <c r="B438" s="53">
        <v>41577</v>
      </c>
      <c r="C438" s="45">
        <v>2407.471</v>
      </c>
      <c r="D438" s="45">
        <f>VLOOKUP(B438,'H11001.CSI  中证全债'!$A$2:$B$2792,2,0)</f>
        <v>145.14410000000001</v>
      </c>
      <c r="E438" s="14">
        <f t="shared" si="75"/>
        <v>0</v>
      </c>
      <c r="F438" s="14">
        <f>IF(AND((B438-$B$2)&gt;123,OR(((G437*J437/C437*C438)/(G437*K437/D437*D438))&lt;(4/6),((G437*J437/C437*C438)/(G437*K437/D437*D438))&gt;(6/4))),COUNTIF($E$2:E438,1),0)</f>
        <v>0</v>
      </c>
      <c r="G438" s="21">
        <f t="shared" si="76"/>
        <v>20873.810446815318</v>
      </c>
      <c r="H438" s="12">
        <f t="shared" si="77"/>
        <v>4.3501846435871965</v>
      </c>
      <c r="I438" s="12">
        <f t="shared" si="78"/>
        <v>71.65890361877463</v>
      </c>
      <c r="J438" s="15">
        <f>IF(OR((ROW(F438)-MATCH(MAX($F$2:F438),$F$2:F438,0))=1,(ROW(F438)-MATCH(MAX($F$2:F438),$F$2:F438,0))&gt;123),IF(OR(((G437*J437/C437*C438)/(G437*K437/D437*D438))&lt;(4/6),((G437*J437/C437*C438)/(G437*K437/D437*D438))&gt;(6/4)),50%,((G437*J437/C437*C438)/((G437*K437/D437*D438)+(G437*J437/C437*C438)))),((G437*J437/C437*C438)/((G437*K437/D437*D438)+(G437*J437/C437*C438))))</f>
        <v>0.50172647685795979</v>
      </c>
      <c r="K438" s="18">
        <f t="shared" si="72"/>
        <v>0.49827352314204021</v>
      </c>
      <c r="L438" s="20">
        <f t="shared" si="73"/>
        <v>1.0069298358342338</v>
      </c>
      <c r="M438" s="51">
        <f>IF(AND((B438-$B$2)&gt;123,OR(((U437*R437/C437*C438)/(U437*S437/D437*D438))&lt;(4/6),((U437*R437/C437*C438)/(U437*S437/D437*D438))&gt;(6/4))),1,0)</f>
        <v>0</v>
      </c>
      <c r="N438" s="51">
        <f>IF(AND((B438-$B$2)&gt;123,OR(((U437*R437/C437*C438)/(U437*S437/D437*D438))&lt;(4/6),((U437*R437/C437*C438)/(U437*S437/D437*D438))&gt;(6/4))),COUNTIF($M$2:M438,1),0)</f>
        <v>0</v>
      </c>
      <c r="O438" s="51">
        <f>IF(OR((ROW(N438)-MATCH(MAX($N$2:N438),$N$2:N438,0))=1,(ROW(N438)-MATCH(MAX($N$2:N438),$N$2:N438,0))&gt;123),IF(OR(((U437*R437/C437*C438)/(U437*S437/D437*D438))&lt;(4/6),((U437*R437/C437*C438)/(U437*S437/D437*D438))&gt;(6/4)),1,0),0)</f>
        <v>0</v>
      </c>
      <c r="P438" s="47">
        <f>IF(O438=1,U437/2/C438,P437)</f>
        <v>4.3501846435871965</v>
      </c>
      <c r="Q438" s="47">
        <f>IF(O438=1,U437/2/D438,Q437)</f>
        <v>71.65890361877463</v>
      </c>
      <c r="R438" s="41">
        <f>P438*C438/U437</f>
        <v>0.50523861529710368</v>
      </c>
      <c r="S438" s="41">
        <f>Q438*D438/U437</f>
        <v>0.50176149053972341</v>
      </c>
      <c r="T438" s="41">
        <f t="shared" si="79"/>
        <v>1.0069298358342329</v>
      </c>
      <c r="U438" s="42">
        <f>P438*C438+Q438*D438</f>
        <v>20873.810446815296</v>
      </c>
      <c r="V438" s="25">
        <f>B438</f>
        <v>41577</v>
      </c>
      <c r="W438">
        <f>C438/C$2</f>
        <v>1.0472943374081511</v>
      </c>
      <c r="X438">
        <f>D438/D$2</f>
        <v>1.0400867072733786</v>
      </c>
      <c r="Y438">
        <f t="shared" si="80"/>
        <v>1.0436905223407649</v>
      </c>
      <c r="AA438" s="15">
        <f t="shared" si="81"/>
        <v>1.4931369577323883E-2</v>
      </c>
      <c r="AB438" s="15">
        <f t="shared" si="82"/>
        <v>-8.6184761680552224E-4</v>
      </c>
      <c r="AC438" s="15">
        <f t="shared" si="83"/>
        <v>7.0001058368271973E-3</v>
      </c>
    </row>
    <row r="439" spans="1:29" x14ac:dyDescent="0.4">
      <c r="A439" s="43">
        <f t="shared" si="74"/>
        <v>2013</v>
      </c>
      <c r="B439" s="53">
        <v>41578</v>
      </c>
      <c r="C439" s="45">
        <v>2373.7179999999998</v>
      </c>
      <c r="D439" s="45">
        <f>VLOOKUP(B439,'H11001.CSI  中证全债'!$A$2:$B$2792,2,0)</f>
        <v>145.26759999999999</v>
      </c>
      <c r="E439" s="14">
        <f t="shared" si="75"/>
        <v>0</v>
      </c>
      <c r="F439" s="14">
        <f>IF(AND((B439-$B$2)&gt;123,OR(((G438*J438/C438*C439)/(G438*K438/D438*D439))&lt;(4/6),((G438*J438/C438*C439)/(G438*K438/D438*D439))&gt;(6/4))),COUNTIF($E$2:E439,1),0)</f>
        <v>0</v>
      </c>
      <c r="G439" s="21">
        <f t="shared" si="76"/>
        <v>20735.828539137234</v>
      </c>
      <c r="H439" s="12">
        <f t="shared" si="77"/>
        <v>4.3501846435871965</v>
      </c>
      <c r="I439" s="12">
        <f t="shared" si="78"/>
        <v>71.65890361877463</v>
      </c>
      <c r="J439" s="15">
        <f>IF(OR((ROW(F439)-MATCH(MAX($F$2:F439),$F$2:F439,0))=1,(ROW(F439)-MATCH(MAX($F$2:F439),$F$2:F439,0))&gt;123),IF(OR(((G438*J438/C438*C439)/(G438*K438/D438*D439))&lt;(4/6),((G438*J438/C438*C439)/(G438*K438/D438*D439))&gt;(6/4)),50%,((G438*J438/C438*C439)/((G438*K438/D438*D439)+(G438*J438/C438*C439)))),((G438*J438/C438*C439)/((G438*K438/D438*D439)+(G438*J438/C438*C439))))</f>
        <v>0.49798403629335614</v>
      </c>
      <c r="K439" s="18">
        <f t="shared" si="72"/>
        <v>0.50201596370664392</v>
      </c>
      <c r="L439" s="20">
        <f t="shared" si="73"/>
        <v>0.99196852748761621</v>
      </c>
      <c r="M439" s="51">
        <f>IF(AND((B439-$B$2)&gt;123,OR(((U438*R438/C438*C439)/(U438*S438/D438*D439))&lt;(4/6),((U438*R438/C438*C439)/(U438*S438/D438*D439))&gt;(6/4))),1,0)</f>
        <v>0</v>
      </c>
      <c r="N439" s="51">
        <f>IF(AND((B439-$B$2)&gt;123,OR(((U438*R438/C438*C439)/(U438*S438/D438*D439))&lt;(4/6),((U438*R438/C438*C439)/(U438*S438/D438*D439))&gt;(6/4))),COUNTIF($M$2:M439,1),0)</f>
        <v>0</v>
      </c>
      <c r="O439" s="51">
        <f>IF(OR((ROW(N439)-MATCH(MAX($N$2:N439),$N$2:N439,0))=1,(ROW(N439)-MATCH(MAX($N$2:N439),$N$2:N439,0))&gt;123),IF(OR(((U438*R438/C438*C439)/(U438*S438/D438*D439))&lt;(4/6),((U438*R438/C438*C439)/(U438*S438/D438*D439))&gt;(6/4)),1,0),0)</f>
        <v>0</v>
      </c>
      <c r="P439" s="47">
        <f>IF(O439=1,U438/2/C439,P438)</f>
        <v>4.3501846435871965</v>
      </c>
      <c r="Q439" s="47">
        <f>IF(O439=1,U438/2/D439,Q438)</f>
        <v>71.65890361877463</v>
      </c>
      <c r="R439" s="41">
        <f>P439*C439/U438</f>
        <v>0.49469221818012438</v>
      </c>
      <c r="S439" s="41">
        <f>Q439*D439/U438</f>
        <v>0.49869749339028363</v>
      </c>
      <c r="T439" s="41">
        <f t="shared" si="79"/>
        <v>0.99196852748761521</v>
      </c>
      <c r="U439" s="42">
        <f>P439*C439+Q439*D439</f>
        <v>20735.828539137216</v>
      </c>
      <c r="V439" s="25">
        <f>B439</f>
        <v>41578</v>
      </c>
      <c r="W439">
        <f>C439/C$2</f>
        <v>1.0326111591806513</v>
      </c>
      <c r="X439">
        <f>D439/D$2</f>
        <v>1.0409716947330705</v>
      </c>
      <c r="Y439">
        <f t="shared" si="80"/>
        <v>1.0367914269568608</v>
      </c>
      <c r="AA439" s="15">
        <f t="shared" si="81"/>
        <v>-1.402010657656938E-2</v>
      </c>
      <c r="AB439" s="15">
        <f t="shared" si="82"/>
        <v>8.5087854070553526E-4</v>
      </c>
      <c r="AC439" s="15">
        <f t="shared" si="83"/>
        <v>-6.6102884295921038E-3</v>
      </c>
    </row>
    <row r="440" spans="1:29" x14ac:dyDescent="0.4">
      <c r="A440" s="43">
        <f t="shared" si="74"/>
        <v>2013</v>
      </c>
      <c r="B440" s="53">
        <v>41579</v>
      </c>
      <c r="C440" s="45">
        <v>2384.96</v>
      </c>
      <c r="D440" s="45">
        <f>VLOOKUP(B440,'H11001.CSI  中证全债'!$A$2:$B$2792,2,0)</f>
        <v>145.4452</v>
      </c>
      <c r="E440" s="14">
        <f t="shared" si="75"/>
        <v>0</v>
      </c>
      <c r="F440" s="14">
        <f>IF(AND((B440-$B$2)&gt;123,OR(((G439*J439/C439*C440)/(G439*K439/D439*D440))&lt;(4/6),((G439*J439/C439*C440)/(G439*K439/D439*D440))&gt;(6/4))),COUNTIF($E$2:E440,1),0)</f>
        <v>0</v>
      </c>
      <c r="G440" s="21">
        <f t="shared" si="76"/>
        <v>20797.459936183139</v>
      </c>
      <c r="H440" s="12">
        <f t="shared" si="77"/>
        <v>4.3501846435871965</v>
      </c>
      <c r="I440" s="12">
        <f t="shared" si="78"/>
        <v>71.65890361877463</v>
      </c>
      <c r="J440" s="15">
        <f>IF(OR((ROW(F440)-MATCH(MAX($F$2:F440),$F$2:F440,0))=1,(ROW(F440)-MATCH(MAX($F$2:F440),$F$2:F440,0))&gt;123),IF(OR(((G439*J439/C439*C440)/(G439*K439/D439*D440))&lt;(4/6),((G439*J439/C439*C440)/(G439*K439/D439*D440))&gt;(6/4)),50%,((G439*J439/C439*C440)/((G439*K439/D439*D440)+(G439*J439/C439*C440)))),((G439*J439/C439*C440)/((G439*K439/D439*D440)+(G439*J439/C439*C440))))</f>
        <v>0.49885978381039803</v>
      </c>
      <c r="K440" s="18">
        <f t="shared" si="72"/>
        <v>0.50114021618960192</v>
      </c>
      <c r="L440" s="20">
        <f t="shared" si="73"/>
        <v>0.99544951232103651</v>
      </c>
      <c r="M440" s="51">
        <f>IF(AND((B440-$B$2)&gt;123,OR(((U439*R439/C439*C440)/(U439*S439/D439*D440))&lt;(4/6),((U439*R439/C439*C440)/(U439*S439/D439*D440))&gt;(6/4))),1,0)</f>
        <v>0</v>
      </c>
      <c r="N440" s="51">
        <f>IF(AND((B440-$B$2)&gt;123,OR(((U439*R439/C439*C440)/(U439*S439/D439*D440))&lt;(4/6),((U439*R439/C439*C440)/(U439*S439/D439*D440))&gt;(6/4))),COUNTIF($M$2:M440,1),0)</f>
        <v>0</v>
      </c>
      <c r="O440" s="51">
        <f>IF(OR((ROW(N440)-MATCH(MAX($N$2:N440),$N$2:N440,0))=1,(ROW(N440)-MATCH(MAX($N$2:N440),$N$2:N440,0))&gt;123),IF(OR(((U439*R439/C439*C440)/(U439*S439/D439*D440))&lt;(4/6),((U439*R439/C439*C440)/(U439*S439/D439*D440))&gt;(6/4)),1,0),0)</f>
        <v>0</v>
      </c>
      <c r="P440" s="47">
        <f>IF(O440=1,U439/2/C440,P439)</f>
        <v>4.3501846435871965</v>
      </c>
      <c r="Q440" s="47">
        <f>IF(O440=1,U439/2/D440,Q439)</f>
        <v>71.65890361877463</v>
      </c>
      <c r="R440" s="41">
        <f>P440*C440/U439</f>
        <v>0.50034250370018774</v>
      </c>
      <c r="S440" s="41">
        <f>Q440*D440/U439</f>
        <v>0.50262971402092149</v>
      </c>
      <c r="T440" s="41">
        <f t="shared" si="79"/>
        <v>0.99544951232103529</v>
      </c>
      <c r="U440" s="42">
        <f>P440*C440+Q440*D440</f>
        <v>20797.459936183121</v>
      </c>
      <c r="V440" s="25">
        <f>B440</f>
        <v>41579</v>
      </c>
      <c r="W440">
        <f>C440/C$2</f>
        <v>1.037501636756972</v>
      </c>
      <c r="X440">
        <f>D440/D$2</f>
        <v>1.04224435686134</v>
      </c>
      <c r="Y440">
        <f t="shared" si="80"/>
        <v>1.039872996809156</v>
      </c>
      <c r="AA440" s="15">
        <f t="shared" si="81"/>
        <v>4.7360301434289376E-3</v>
      </c>
      <c r="AB440" s="15">
        <f t="shared" si="82"/>
        <v>1.2225713097759883E-3</v>
      </c>
      <c r="AC440" s="15">
        <f t="shared" si="83"/>
        <v>2.9722177211091161E-3</v>
      </c>
    </row>
    <row r="441" spans="1:29" x14ac:dyDescent="0.4">
      <c r="A441" s="43">
        <f t="shared" si="74"/>
        <v>2013</v>
      </c>
      <c r="B441" s="53">
        <v>41582</v>
      </c>
      <c r="C441" s="45">
        <v>2380.4540000000002</v>
      </c>
      <c r="D441" s="45">
        <f>VLOOKUP(B441,'H11001.CSI  中证全债'!$A$2:$B$2792,2,0)</f>
        <v>145.441</v>
      </c>
      <c r="E441" s="14">
        <f t="shared" si="75"/>
        <v>0</v>
      </c>
      <c r="F441" s="14">
        <f>IF(AND((B441-$B$2)&gt;123,OR(((G440*J440/C440*C441)/(G440*K440/D440*D441))&lt;(4/6),((G440*J440/C440*C441)/(G440*K440/D440*D441))&gt;(6/4))),COUNTIF($E$2:E441,1),0)</f>
        <v>0</v>
      </c>
      <c r="G441" s="21">
        <f t="shared" si="76"/>
        <v>20777.557036783935</v>
      </c>
      <c r="H441" s="12">
        <f t="shared" si="77"/>
        <v>4.3501846435871965</v>
      </c>
      <c r="I441" s="12">
        <f t="shared" si="78"/>
        <v>71.65890361877463</v>
      </c>
      <c r="J441" s="15">
        <f>IF(OR((ROW(F441)-MATCH(MAX($F$2:F441),$F$2:F441,0))=1,(ROW(F441)-MATCH(MAX($F$2:F441),$F$2:F441,0))&gt;123),IF(OR(((G440*J440/C440*C441)/(G440*K440/D440*D441))&lt;(4/6),((G440*J440/C440*C441)/(G440*K440/D440*D441))&gt;(6/4)),50%,((G440*J440/C440*C441)/((G440*K440/D440*D441)+(G440*J440/C440*C441)))),((G440*J440/C440*C441)/((G440*K440/D440*D441)+(G440*J440/C440*C441))))</f>
        <v>0.49839422494342484</v>
      </c>
      <c r="K441" s="18">
        <f t="shared" si="72"/>
        <v>0.50160577505657522</v>
      </c>
      <c r="L441" s="20">
        <f t="shared" si="73"/>
        <v>0.99359746184583264</v>
      </c>
      <c r="M441" s="51">
        <f>IF(AND((B441-$B$2)&gt;123,OR(((U440*R440/C440*C441)/(U440*S440/D440*D441))&lt;(4/6),((U440*R440/C440*C441)/(U440*S440/D440*D441))&gt;(6/4))),1,0)</f>
        <v>0</v>
      </c>
      <c r="N441" s="51">
        <f>IF(AND((B441-$B$2)&gt;123,OR(((U440*R440/C440*C441)/(U440*S440/D440*D441))&lt;(4/6),((U440*R440/C440*C441)/(U440*S440/D440*D441))&gt;(6/4))),COUNTIF($M$2:M441,1),0)</f>
        <v>0</v>
      </c>
      <c r="O441" s="51">
        <f>IF(OR((ROW(N441)-MATCH(MAX($N$2:N441),$N$2:N441,0))=1,(ROW(N441)-MATCH(MAX($N$2:N441),$N$2:N441,0))&gt;123),IF(OR(((U440*R440/C440*C441)/(U440*S440/D440*D441))&lt;(4/6),((U440*R440/C440*C441)/(U440*S440/D440*D441))&gt;(6/4)),1,0),0)</f>
        <v>0</v>
      </c>
      <c r="P441" s="47">
        <f>IF(O441=1,U440/2/C441,P440)</f>
        <v>4.3501846435871965</v>
      </c>
      <c r="Q441" s="47">
        <f>IF(O441=1,U440/2/D441,Q440)</f>
        <v>71.65890361877463</v>
      </c>
      <c r="R441" s="41">
        <f>P441*C441/U440</f>
        <v>0.49791726813472625</v>
      </c>
      <c r="S441" s="41">
        <f>Q441*D441/U440</f>
        <v>0.5011257448360753</v>
      </c>
      <c r="T441" s="41">
        <f t="shared" si="79"/>
        <v>0.99359746184583153</v>
      </c>
      <c r="U441" s="42">
        <f>P441*C441+Q441*D441</f>
        <v>20777.557036783917</v>
      </c>
      <c r="V441" s="25">
        <f>B441</f>
        <v>41582</v>
      </c>
      <c r="W441">
        <f>C441/C$2</f>
        <v>1.0355414435565717</v>
      </c>
      <c r="X441">
        <f>D441/D$2</f>
        <v>1.0422142601218201</v>
      </c>
      <c r="Y441">
        <f t="shared" si="80"/>
        <v>1.0388778518391959</v>
      </c>
      <c r="AA441" s="15">
        <f t="shared" si="81"/>
        <v>-1.8893398631423253E-3</v>
      </c>
      <c r="AB441" s="15">
        <f t="shared" si="82"/>
        <v>-2.8876855338033636E-5</v>
      </c>
      <c r="AC441" s="15">
        <f t="shared" si="83"/>
        <v>-9.569870291984417E-4</v>
      </c>
    </row>
    <row r="442" spans="1:29" x14ac:dyDescent="0.4">
      <c r="A442" s="43">
        <f t="shared" si="74"/>
        <v>2013</v>
      </c>
      <c r="B442" s="53">
        <v>41583</v>
      </c>
      <c r="C442" s="45">
        <v>2383.7689999999998</v>
      </c>
      <c r="D442" s="45">
        <f>VLOOKUP(B442,'H11001.CSI  中证全债'!$A$2:$B$2792,2,0)</f>
        <v>145.3263</v>
      </c>
      <c r="E442" s="14">
        <f t="shared" si="75"/>
        <v>0</v>
      </c>
      <c r="F442" s="14">
        <f>IF(AND((B442-$B$2)&gt;123,OR(((G441*J441/C441*C442)/(G441*K441/D441*D442))&lt;(4/6),((G441*J441/C441*C442)/(G441*K441/D441*D442))&gt;(6/4))),COUNTIF($E$2:E442,1),0)</f>
        <v>0</v>
      </c>
      <c r="G442" s="21">
        <f t="shared" si="76"/>
        <v>20783.758622632351</v>
      </c>
      <c r="H442" s="12">
        <f t="shared" si="77"/>
        <v>4.3501846435871965</v>
      </c>
      <c r="I442" s="12">
        <f t="shared" si="78"/>
        <v>71.65890361877463</v>
      </c>
      <c r="J442" s="15">
        <f>IF(OR((ROW(F442)-MATCH(MAX($F$2:F442),$F$2:F442,0))=1,(ROW(F442)-MATCH(MAX($F$2:F442),$F$2:F442,0))&gt;123),IF(OR(((G441*J441/C441*C442)/(G441*K441/D441*D442))&lt;(4/6),((G441*J441/C441*C442)/(G441*K441/D441*D442))&gt;(6/4)),50%,((G441*J441/C441*C442)/((G441*K441/D441*D442)+(G441*J441/C441*C442)))),((G441*J441/C441*C442)/((G441*K441/D441*D442)+(G441*J441/C441*C442))))</f>
        <v>0.4989393634685042</v>
      </c>
      <c r="K442" s="18">
        <f t="shared" si="72"/>
        <v>0.5010606365314958</v>
      </c>
      <c r="L442" s="20">
        <f t="shared" si="73"/>
        <v>0.99576643442263646</v>
      </c>
      <c r="M442" s="51">
        <f>IF(AND((B442-$B$2)&gt;123,OR(((U441*R441/C441*C442)/(U441*S441/D441*D442))&lt;(4/6),((U441*R441/C441*C442)/(U441*S441/D441*D442))&gt;(6/4))),1,0)</f>
        <v>0</v>
      </c>
      <c r="N442" s="51">
        <f>IF(AND((B442-$B$2)&gt;123,OR(((U441*R441/C441*C442)/(U441*S441/D441*D442))&lt;(4/6),((U441*R441/C441*C442)/(U441*S441/D441*D442))&gt;(6/4))),COUNTIF($M$2:M442,1),0)</f>
        <v>0</v>
      </c>
      <c r="O442" s="51">
        <f>IF(OR((ROW(N442)-MATCH(MAX($N$2:N442),$N$2:N442,0))=1,(ROW(N442)-MATCH(MAX($N$2:N442),$N$2:N442,0))&gt;123),IF(OR(((U441*R441/C441*C442)/(U441*S441/D441*D442))&lt;(4/6),((U441*R441/C441*C442)/(U441*S441/D441*D442))&gt;(6/4)),1,0),0)</f>
        <v>0</v>
      </c>
      <c r="P442" s="47">
        <f>IF(O442=1,U441/2/C442,P441)</f>
        <v>4.3501846435871965</v>
      </c>
      <c r="Q442" s="47">
        <f>IF(O442=1,U441/2/D442,Q441)</f>
        <v>71.65890361877463</v>
      </c>
      <c r="R442" s="41">
        <f>P442*C442/U441</f>
        <v>0.49908828450336029</v>
      </c>
      <c r="S442" s="41">
        <f>Q442*D442/U441</f>
        <v>0.50121019071379058</v>
      </c>
      <c r="T442" s="41">
        <f t="shared" si="79"/>
        <v>0.99576643442263535</v>
      </c>
      <c r="U442" s="42">
        <f>P442*C442+Q442*D442</f>
        <v>20783.758622632333</v>
      </c>
      <c r="V442" s="25">
        <f>B442</f>
        <v>41583</v>
      </c>
      <c r="W442">
        <f>C442/C$2</f>
        <v>1.0369835297659207</v>
      </c>
      <c r="X442">
        <f>D442/D$2</f>
        <v>1.0413923324973127</v>
      </c>
      <c r="Y442">
        <f t="shared" si="80"/>
        <v>1.0391879311316166</v>
      </c>
      <c r="AA442" s="15">
        <f t="shared" si="81"/>
        <v>1.3925914972519049E-3</v>
      </c>
      <c r="AB442" s="15">
        <f t="shared" si="82"/>
        <v>-7.8863594172207119E-4</v>
      </c>
      <c r="AC442" s="15">
        <f t="shared" si="83"/>
        <v>2.9847521715065106E-4</v>
      </c>
    </row>
    <row r="443" spans="1:29" x14ac:dyDescent="0.4">
      <c r="A443" s="43">
        <f t="shared" si="74"/>
        <v>2013</v>
      </c>
      <c r="B443" s="53">
        <v>41584</v>
      </c>
      <c r="C443" s="45">
        <v>2353.5680000000002</v>
      </c>
      <c r="D443" s="45">
        <f>VLOOKUP(B443,'H11001.CSI  中证全债'!$A$2:$B$2792,2,0)</f>
        <v>145.1506</v>
      </c>
      <c r="E443" s="14">
        <f t="shared" si="75"/>
        <v>0</v>
      </c>
      <c r="F443" s="14">
        <f>IF(AND((B443-$B$2)&gt;123,OR(((G442*J442/C442*C443)/(G442*K442/D442*D443))&lt;(4/6),((G442*J442/C442*C443)/(G442*K442/D442*D443))&gt;(6/4))),COUNTIF($E$2:E443,1),0)</f>
        <v>0</v>
      </c>
      <c r="G443" s="21">
        <f t="shared" si="76"/>
        <v>20639.788226845558</v>
      </c>
      <c r="H443" s="12">
        <f t="shared" si="77"/>
        <v>4.3501846435871965</v>
      </c>
      <c r="I443" s="12">
        <f t="shared" si="78"/>
        <v>71.65890361877463</v>
      </c>
      <c r="J443" s="15">
        <f>IF(OR((ROW(F443)-MATCH(MAX($F$2:F443),$F$2:F443,0))=1,(ROW(F443)-MATCH(MAX($F$2:F443),$F$2:F443,0))&gt;123),IF(OR(((G442*J442/C442*C443)/(G442*K442/D442*D443))&lt;(4/6),((G442*J442/C442*C443)/(G442*K442/D442*D443))&gt;(6/4)),50%,((G442*J442/C442*C443)/((G442*K442/D442*D443)+(G442*J442/C442*C443)))),((G442*J442/C442*C443)/((G442*K442/D442*D443)+(G442*J442/C442*C443))))</f>
        <v>0.49605428402222618</v>
      </c>
      <c r="K443" s="18">
        <f t="shared" si="72"/>
        <v>0.50394571597777382</v>
      </c>
      <c r="L443" s="20">
        <f t="shared" si="73"/>
        <v>0.98434071030798154</v>
      </c>
      <c r="M443" s="51">
        <f>IF(AND((B443-$B$2)&gt;123,OR(((U442*R442/C442*C443)/(U442*S442/D442*D443))&lt;(4/6),((U442*R442/C442*C443)/(U442*S442/D442*D443))&gt;(6/4))),1,0)</f>
        <v>0</v>
      </c>
      <c r="N443" s="51">
        <f>IF(AND((B443-$B$2)&gt;123,OR(((U442*R442/C442*C443)/(U442*S442/D442*D443))&lt;(4/6),((U442*R442/C442*C443)/(U442*S442/D442*D443))&gt;(6/4))),COUNTIF($M$2:M443,1),0)</f>
        <v>0</v>
      </c>
      <c r="O443" s="51">
        <f>IF(OR((ROW(N443)-MATCH(MAX($N$2:N443),$N$2:N443,0))=1,(ROW(N443)-MATCH(MAX($N$2:N443),$N$2:N443,0))&gt;123),IF(OR(((U442*R442/C442*C443)/(U442*S442/D442*D443))&lt;(4/6),((U442*R442/C442*C443)/(U442*S442/D442*D443))&gt;(6/4)),1,0),0)</f>
        <v>0</v>
      </c>
      <c r="P443" s="47">
        <f>IF(O443=1,U442/2/C443,P442)</f>
        <v>4.3501846435871965</v>
      </c>
      <c r="Q443" s="47">
        <f>IF(O443=1,U442/2/D443,Q442)</f>
        <v>71.65890361877463</v>
      </c>
      <c r="R443" s="41">
        <f>P443*C443/U442</f>
        <v>0.49261808497377058</v>
      </c>
      <c r="S443" s="41">
        <f>Q443*D443/U442</f>
        <v>0.50045485248663579</v>
      </c>
      <c r="T443" s="41">
        <f t="shared" si="79"/>
        <v>0.98434071030798032</v>
      </c>
      <c r="U443" s="42">
        <f>P443*C443+Q443*D443</f>
        <v>20639.78822684554</v>
      </c>
      <c r="V443" s="25">
        <f>B443</f>
        <v>41584</v>
      </c>
      <c r="W443">
        <f>C443/C$2</f>
        <v>1.0238455371238233</v>
      </c>
      <c r="X443">
        <f>D443/D$2</f>
        <v>1.0401332855607308</v>
      </c>
      <c r="Y443">
        <f t="shared" si="80"/>
        <v>1.031989411342277</v>
      </c>
      <c r="AA443" s="15">
        <f t="shared" si="81"/>
        <v>-1.2669432314959761E-2</v>
      </c>
      <c r="AB443" s="15">
        <f t="shared" si="82"/>
        <v>-1.2090034632409319E-3</v>
      </c>
      <c r="AC443" s="15">
        <f t="shared" si="83"/>
        <v>-6.9270625395936314E-3</v>
      </c>
    </row>
    <row r="444" spans="1:29" x14ac:dyDescent="0.4">
      <c r="A444" s="43">
        <f t="shared" si="74"/>
        <v>2013</v>
      </c>
      <c r="B444" s="53">
        <v>41585</v>
      </c>
      <c r="C444" s="45">
        <v>2340.5520000000001</v>
      </c>
      <c r="D444" s="45">
        <f>VLOOKUP(B444,'H11001.CSI  中证全债'!$A$2:$B$2792,2,0)</f>
        <v>144.84180000000001</v>
      </c>
      <c r="E444" s="14">
        <f t="shared" si="75"/>
        <v>0</v>
      </c>
      <c r="F444" s="14">
        <f>IF(AND((B444-$B$2)&gt;123,OR(((G443*J443/C443*C444)/(G443*K443/D443*D444))&lt;(4/6),((G443*J443/C443*C444)/(G443*K443/D443*D444))&gt;(6/4))),COUNTIF($E$2:E444,1),0)</f>
        <v>0</v>
      </c>
      <c r="G444" s="21">
        <f t="shared" si="76"/>
        <v>20561.037954087151</v>
      </c>
      <c r="H444" s="12">
        <f t="shared" si="77"/>
        <v>4.3501846435871965</v>
      </c>
      <c r="I444" s="12">
        <f t="shared" si="78"/>
        <v>71.65890361877463</v>
      </c>
      <c r="J444" s="15">
        <f>IF(OR((ROW(F444)-MATCH(MAX($F$2:F444),$F$2:F444,0))=1,(ROW(F444)-MATCH(MAX($F$2:F444),$F$2:F444,0))&gt;123),IF(OR(((G443*J443/C443*C444)/(G443*K443/D443*D444))&lt;(4/6),((G443*J443/C443*C444)/(G443*K443/D443*D444))&gt;(6/4)),50%,((G443*J443/C443*C444)/((G443*K443/D443*D444)+(G443*J443/C443*C444)))),((G443*J443/C443*C444)/((G443*K443/D443*D444)+(G443*J443/C443*C444))))</f>
        <v>0.49520035859344141</v>
      </c>
      <c r="K444" s="18">
        <f t="shared" si="72"/>
        <v>0.50479964140655853</v>
      </c>
      <c r="L444" s="20">
        <f t="shared" si="73"/>
        <v>0.98098397457975606</v>
      </c>
      <c r="M444" s="51">
        <f>IF(AND((B444-$B$2)&gt;123,OR(((U443*R443/C443*C444)/(U443*S443/D443*D444))&lt;(4/6),((U443*R443/C443*C444)/(U443*S443/D443*D444))&gt;(6/4))),1,0)</f>
        <v>0</v>
      </c>
      <c r="N444" s="51">
        <f>IF(AND((B444-$B$2)&gt;123,OR(((U443*R443/C443*C444)/(U443*S443/D443*D444))&lt;(4/6),((U443*R443/C443*C444)/(U443*S443/D443*D444))&gt;(6/4))),COUNTIF($M$2:M444,1),0)</f>
        <v>0</v>
      </c>
      <c r="O444" s="51">
        <f>IF(OR((ROW(N444)-MATCH(MAX($N$2:N444),$N$2:N444,0))=1,(ROW(N444)-MATCH(MAX($N$2:N444),$N$2:N444,0))&gt;123),IF(OR(((U443*R443/C443*C444)/(U443*S443/D443*D444))&lt;(4/6),((U443*R443/C443*C444)/(U443*S443/D443*D444))&gt;(6/4)),1,0),0)</f>
        <v>0</v>
      </c>
      <c r="P444" s="47">
        <f>IF(O444=1,U443/2/C444,P443)</f>
        <v>4.3501846435871965</v>
      </c>
      <c r="Q444" s="47">
        <f>IF(O444=1,U443/2/D444,Q443)</f>
        <v>71.65890361877463</v>
      </c>
      <c r="R444" s="41">
        <f>P444*C444/U443</f>
        <v>0.49331094176025037</v>
      </c>
      <c r="S444" s="41">
        <f>Q444*D444/U443</f>
        <v>0.50287359890010497</v>
      </c>
      <c r="T444" s="41">
        <f t="shared" si="79"/>
        <v>0.98098397457975473</v>
      </c>
      <c r="U444" s="42">
        <f>P444*C444+Q444*D444</f>
        <v>20561.037954087133</v>
      </c>
      <c r="V444" s="25">
        <f>B444</f>
        <v>41585</v>
      </c>
      <c r="W444">
        <f>C444/C$2</f>
        <v>1.0181833367917301</v>
      </c>
      <c r="X444">
        <f>D444/D$2</f>
        <v>1.037920458616983</v>
      </c>
      <c r="Y444">
        <f t="shared" si="80"/>
        <v>1.0280518977043567</v>
      </c>
      <c r="AA444" s="15">
        <f t="shared" si="81"/>
        <v>-5.5303267209616536E-3</v>
      </c>
      <c r="AB444" s="15">
        <f t="shared" si="82"/>
        <v>-2.1274455634355816E-3</v>
      </c>
      <c r="AC444" s="15">
        <f t="shared" si="83"/>
        <v>-3.8154593396446668E-3</v>
      </c>
    </row>
    <row r="445" spans="1:29" x14ac:dyDescent="0.4">
      <c r="A445" s="43">
        <f t="shared" si="74"/>
        <v>2013</v>
      </c>
      <c r="B445" s="53">
        <v>41586</v>
      </c>
      <c r="C445" s="45">
        <v>2307.9450000000002</v>
      </c>
      <c r="D445" s="45">
        <f>VLOOKUP(B445,'H11001.CSI  中证全债'!$A$2:$B$2792,2,0)</f>
        <v>144.48310000000001</v>
      </c>
      <c r="E445" s="14">
        <f t="shared" si="75"/>
        <v>0</v>
      </c>
      <c r="F445" s="14">
        <f>IF(AND((B445-$B$2)&gt;123,OR(((G444*J444/C444*C445)/(G444*K444/D444*D445))&lt;(4/6),((G444*J444/C444*C445)/(G444*K444/D444*D445))&gt;(6/4))),COUNTIF($E$2:E445,1),0)</f>
        <v>0</v>
      </c>
      <c r="G445" s="21">
        <f t="shared" si="76"/>
        <v>20393.487434685645</v>
      </c>
      <c r="H445" s="12">
        <f t="shared" si="77"/>
        <v>4.3501846435871965</v>
      </c>
      <c r="I445" s="12">
        <f t="shared" si="78"/>
        <v>71.65890361877463</v>
      </c>
      <c r="J445" s="15">
        <f>IF(OR((ROW(F445)-MATCH(MAX($F$2:F445),$F$2:F445,0))=1,(ROW(F445)-MATCH(MAX($F$2:F445),$F$2:F445,0))&gt;123),IF(OR(((G444*J444/C444*C445)/(G444*K444/D444*D445))&lt;(4/6),((G444*J444/C444*C445)/(G444*K444/D444*D445))&gt;(6/4)),50%,((G444*J444/C444*C445)/((G444*K444/D444*D445)+(G444*J444/C444*C445)))),((G444*J444/C444*C445)/((G444*K444/D444*D445)+(G444*J444/C444*C445))))</f>
        <v>0.49231338825196025</v>
      </c>
      <c r="K445" s="18">
        <f t="shared" si="72"/>
        <v>0.50768661174803975</v>
      </c>
      <c r="L445" s="20">
        <f t="shared" si="73"/>
        <v>0.96971906853492307</v>
      </c>
      <c r="M445" s="51">
        <f>IF(AND((B445-$B$2)&gt;123,OR(((U444*R444/C444*C445)/(U444*S444/D444*D445))&lt;(4/6),((U444*R444/C444*C445)/(U444*S444/D444*D445))&gt;(6/4))),1,0)</f>
        <v>0</v>
      </c>
      <c r="N445" s="51">
        <f>IF(AND((B445-$B$2)&gt;123,OR(((U444*R444/C444*C445)/(U444*S444/D444*D445))&lt;(4/6),((U444*R444/C444*C445)/(U444*S444/D444*D445))&gt;(6/4))),COUNTIF($M$2:M445,1),0)</f>
        <v>0</v>
      </c>
      <c r="O445" s="51">
        <f>IF(OR((ROW(N445)-MATCH(MAX($N$2:N445),$N$2:N445,0))=1,(ROW(N445)-MATCH(MAX($N$2:N445),$N$2:N445,0))&gt;123),IF(OR(((U444*R444/C444*C445)/(U444*S444/D444*D445))&lt;(4/6),((U444*R444/C444*C445)/(U444*S444/D444*D445))&gt;(6/4)),1,0),0)</f>
        <v>0</v>
      </c>
      <c r="P445" s="47">
        <f>IF(O445=1,U444/2/C445,P444)</f>
        <v>4.3501846435871965</v>
      </c>
      <c r="Q445" s="47">
        <f>IF(O445=1,U444/2/D445,Q444)</f>
        <v>71.65890361877463</v>
      </c>
      <c r="R445" s="41">
        <f>P445*C445/U444</f>
        <v>0.48830155946714254</v>
      </c>
      <c r="S445" s="41">
        <f>Q445*D445/U444</f>
        <v>0.50354950759592876</v>
      </c>
      <c r="T445" s="41">
        <f t="shared" si="79"/>
        <v>0.96971906853492174</v>
      </c>
      <c r="U445" s="42">
        <f>P445*C445+Q445*D445</f>
        <v>20393.48743468563</v>
      </c>
      <c r="V445" s="25">
        <f>B445</f>
        <v>41586</v>
      </c>
      <c r="W445">
        <f>C445/C$2</f>
        <v>1.0039986897243853</v>
      </c>
      <c r="X445">
        <f>D445/D$2</f>
        <v>1.0353500537441778</v>
      </c>
      <c r="Y445">
        <f t="shared" si="80"/>
        <v>1.0196743717342815</v>
      </c>
      <c r="AA445" s="15">
        <f t="shared" si="81"/>
        <v>-1.393132901982097E-2</v>
      </c>
      <c r="AB445" s="15">
        <f t="shared" si="82"/>
        <v>-2.4764950449385204E-3</v>
      </c>
      <c r="AC445" s="15">
        <f t="shared" si="83"/>
        <v>-8.1489329369287544E-3</v>
      </c>
    </row>
    <row r="446" spans="1:29" x14ac:dyDescent="0.4">
      <c r="A446" s="43">
        <f t="shared" si="74"/>
        <v>2013</v>
      </c>
      <c r="B446" s="53">
        <v>41589</v>
      </c>
      <c r="C446" s="45">
        <v>2315.8890000000001</v>
      </c>
      <c r="D446" s="45">
        <f>VLOOKUP(B446,'H11001.CSI  中证全债'!$A$2:$B$2792,2,0)</f>
        <v>144.0472</v>
      </c>
      <c r="E446" s="14">
        <f t="shared" si="75"/>
        <v>0</v>
      </c>
      <c r="F446" s="14">
        <f>IF(AND((B446-$B$2)&gt;123,OR(((G445*J445/C445*C446)/(G445*K445/D445*D446))&lt;(4/6),((G445*J445/C445*C446)/(G445*K445/D445*D446))&gt;(6/4))),COUNTIF($E$2:E446,1),0)</f>
        <v>0</v>
      </c>
      <c r="G446" s="21">
        <f t="shared" si="76"/>
        <v>20396.809185406877</v>
      </c>
      <c r="H446" s="12">
        <f t="shared" si="77"/>
        <v>4.3501846435871965</v>
      </c>
      <c r="I446" s="12">
        <f t="shared" si="78"/>
        <v>71.65890361877463</v>
      </c>
      <c r="J446" s="15">
        <f>IF(OR((ROW(F446)-MATCH(MAX($F$2:F446),$F$2:F446,0))=1,(ROW(F446)-MATCH(MAX($F$2:F446),$F$2:F446,0))&gt;123),IF(OR(((G445*J445/C445*C446)/(G445*K445/D445*D446))&lt;(4/6),((G445*J445/C445*C446)/(G445*K445/D445*D446))&gt;(6/4)),50%,((G445*J445/C445*C446)/((G445*K445/D445*D446)+(G445*J445/C445*C446)))),((G445*J445/C445*C446)/((G445*K445/D445*D446)+(G445*J445/C445*C446))))</f>
        <v>0.49392748995565777</v>
      </c>
      <c r="K446" s="18">
        <f t="shared" si="72"/>
        <v>0.50607251004434217</v>
      </c>
      <c r="L446" s="20">
        <f t="shared" si="73"/>
        <v>0.97600142302212733</v>
      </c>
      <c r="M446" s="51">
        <f>IF(AND((B446-$B$2)&gt;123,OR(((U445*R445/C445*C446)/(U445*S445/D445*D446))&lt;(4/6),((U445*R445/C445*C446)/(U445*S445/D445*D446))&gt;(6/4))),1,0)</f>
        <v>0</v>
      </c>
      <c r="N446" s="51">
        <f>IF(AND((B446-$B$2)&gt;123,OR(((U445*R445/C445*C446)/(U445*S445/D445*D446))&lt;(4/6),((U445*R445/C445*C446)/(U445*S445/D445*D446))&gt;(6/4))),COUNTIF($M$2:M446,1),0)</f>
        <v>0</v>
      </c>
      <c r="O446" s="51">
        <f>IF(OR((ROW(N446)-MATCH(MAX($N$2:N446),$N$2:N446,0))=1,(ROW(N446)-MATCH(MAX($N$2:N446),$N$2:N446,0))&gt;123),IF(OR(((U445*R445/C445*C446)/(U445*S445/D445*D446))&lt;(4/6),((U445*R445/C445*C446)/(U445*S445/D445*D446))&gt;(6/4)),1,0),0)</f>
        <v>0</v>
      </c>
      <c r="P446" s="47">
        <f>IF(O446=1,U445/2/C446,P445)</f>
        <v>4.3501846435871965</v>
      </c>
      <c r="Q446" s="47">
        <f>IF(O446=1,U445/2/D446,Q445)</f>
        <v>71.65890361877463</v>
      </c>
      <c r="R446" s="41">
        <f>P446*C446/U445</f>
        <v>0.49400794230600953</v>
      </c>
      <c r="S446" s="41">
        <f>Q446*D446/U445</f>
        <v>0.50615494061099375</v>
      </c>
      <c r="T446" s="41">
        <f t="shared" si="79"/>
        <v>0.97600142302212589</v>
      </c>
      <c r="U446" s="42">
        <f>P446*C446+Q446*D446</f>
        <v>20396.809185406863</v>
      </c>
      <c r="V446" s="25">
        <f>B446</f>
        <v>41589</v>
      </c>
      <c r="W446">
        <f>C446/C$2</f>
        <v>1.0074544764052511</v>
      </c>
      <c r="X446">
        <f>D446/D$2</f>
        <v>1.0322264421354352</v>
      </c>
      <c r="Y446">
        <f t="shared" si="80"/>
        <v>1.0198404592703432</v>
      </c>
      <c r="AA446" s="15">
        <f t="shared" si="81"/>
        <v>3.4420230984708589E-3</v>
      </c>
      <c r="AB446" s="15">
        <f t="shared" si="82"/>
        <v>-3.0169618453647074E-3</v>
      </c>
      <c r="AC446" s="15">
        <f t="shared" si="83"/>
        <v>1.6288291700328195E-4</v>
      </c>
    </row>
    <row r="447" spans="1:29" x14ac:dyDescent="0.4">
      <c r="A447" s="43">
        <f t="shared" si="74"/>
        <v>2013</v>
      </c>
      <c r="B447" s="53">
        <v>41590</v>
      </c>
      <c r="C447" s="45">
        <v>2340</v>
      </c>
      <c r="D447" s="45">
        <f>VLOOKUP(B447,'H11001.CSI  中证全债'!$A$2:$B$2792,2,0)</f>
        <v>143.73920000000001</v>
      </c>
      <c r="E447" s="14">
        <f t="shared" si="75"/>
        <v>0</v>
      </c>
      <c r="F447" s="14">
        <f>IF(AND((B447-$B$2)&gt;123,OR(((G446*J446/C446*C447)/(G446*K446/D446*D447))&lt;(4/6),((G446*J446/C446*C447)/(G446*K446/D446*D447))&gt;(6/4))),COUNTIF($E$2:E447,1),0)</f>
        <v>0</v>
      </c>
      <c r="G447" s="21">
        <f t="shared" si="76"/>
        <v>20479.625545033825</v>
      </c>
      <c r="H447" s="12">
        <f t="shared" si="77"/>
        <v>4.3501846435871965</v>
      </c>
      <c r="I447" s="12">
        <f t="shared" si="78"/>
        <v>71.65890361877463</v>
      </c>
      <c r="J447" s="15">
        <f>IF(OR((ROW(F447)-MATCH(MAX($F$2:F447),$F$2:F447,0))=1,(ROW(F447)-MATCH(MAX($F$2:F447),$F$2:F447,0))&gt;123),IF(OR(((G446*J446/C446*C447)/(G446*K446/D446*D447))&lt;(4/6),((G446*J446/C446*C447)/(G446*K446/D446*D447))&gt;(6/4)),50%,((G446*J446/C446*C447)/((G446*K446/D446*D447)+(G446*J446/C446*C447)))),((G446*J446/C446*C447)/((G446*K446/D446*D447)+(G446*J446/C446*C447))))</f>
        <v>0.49705166940723194</v>
      </c>
      <c r="K447" s="18">
        <f t="shared" si="72"/>
        <v>0.502948330592768</v>
      </c>
      <c r="L447" s="20">
        <f t="shared" si="73"/>
        <v>0.9882758111979687</v>
      </c>
      <c r="M447" s="51">
        <f>IF(AND((B447-$B$2)&gt;123,OR(((U446*R446/C446*C447)/(U446*S446/D446*D447))&lt;(4/6),((U446*R446/C446*C447)/(U446*S446/D446*D447))&gt;(6/4))),1,0)</f>
        <v>0</v>
      </c>
      <c r="N447" s="51">
        <f>IF(AND((B447-$B$2)&gt;123,OR(((U446*R446/C446*C447)/(U446*S446/D446*D447))&lt;(4/6),((U446*R446/C446*C447)/(U446*S446/D446*D447))&gt;(6/4))),COUNTIF($M$2:M447,1),0)</f>
        <v>0</v>
      </c>
      <c r="O447" s="51">
        <f>IF(OR((ROW(N447)-MATCH(MAX($N$2:N447),$N$2:N447,0))=1,(ROW(N447)-MATCH(MAX($N$2:N447),$N$2:N447,0))&gt;123),IF(OR(((U446*R446/C446*C447)/(U446*S446/D446*D447))&lt;(4/6),((U446*R446/C446*C447)/(U446*S446/D446*D447))&gt;(6/4)),1,0),0)</f>
        <v>0</v>
      </c>
      <c r="P447" s="47">
        <f>IF(O447=1,U446/2/C447,P446)</f>
        <v>4.3501846435871965</v>
      </c>
      <c r="Q447" s="47">
        <f>IF(O447=1,U446/2/D447,Q446)</f>
        <v>71.65890361877463</v>
      </c>
      <c r="R447" s="41">
        <f>P447*C447/U446</f>
        <v>0.49906982869051081</v>
      </c>
      <c r="S447" s="41">
        <f>Q447*D447/U446</f>
        <v>0.50499043185682035</v>
      </c>
      <c r="T447" s="41">
        <f t="shared" si="79"/>
        <v>0.98827581119796704</v>
      </c>
      <c r="U447" s="42">
        <f>P447*C447+Q447*D447</f>
        <v>20479.625545033814</v>
      </c>
      <c r="V447" s="25">
        <f>B447</f>
        <v>41590</v>
      </c>
      <c r="W447">
        <f>C447/C$2</f>
        <v>1.0179432065994041</v>
      </c>
      <c r="X447">
        <f>D447/D$2</f>
        <v>1.030019347903977</v>
      </c>
      <c r="Y447">
        <f t="shared" si="80"/>
        <v>1.0239812772516907</v>
      </c>
      <c r="AA447" s="15">
        <f t="shared" si="81"/>
        <v>1.0411120740242641E-2</v>
      </c>
      <c r="AB447" s="15">
        <f t="shared" si="82"/>
        <v>-2.1381880383651852E-3</v>
      </c>
      <c r="AC447" s="15">
        <f t="shared" si="83"/>
        <v>4.0602605473312181E-3</v>
      </c>
    </row>
    <row r="448" spans="1:29" x14ac:dyDescent="0.4">
      <c r="A448" s="43">
        <f t="shared" si="74"/>
        <v>2013</v>
      </c>
      <c r="B448" s="53">
        <v>41591</v>
      </c>
      <c r="C448" s="45">
        <v>2288.116</v>
      </c>
      <c r="D448" s="45">
        <f>VLOOKUP(B448,'H11001.CSI  中证全债'!$A$2:$B$2792,2,0)</f>
        <v>143.54339999999999</v>
      </c>
      <c r="E448" s="14">
        <f t="shared" si="75"/>
        <v>0</v>
      </c>
      <c r="F448" s="14">
        <f>IF(AND((B448-$B$2)&gt;123,OR(((G447*J447/C447*C448)/(G447*K447/D447*D448))&lt;(4/6),((G447*J447/C447*C448)/(G447*K447/D447*D448))&gt;(6/4))),COUNTIF($E$2:E448,1),0)</f>
        <v>0</v>
      </c>
      <c r="G448" s="21">
        <f t="shared" si="76"/>
        <v>20239.889751657385</v>
      </c>
      <c r="H448" s="12">
        <f t="shared" si="77"/>
        <v>4.3501846435871965</v>
      </c>
      <c r="I448" s="12">
        <f t="shared" si="78"/>
        <v>71.65890361877463</v>
      </c>
      <c r="J448" s="15">
        <f>IF(OR((ROW(F448)-MATCH(MAX($F$2:F448),$F$2:F448,0))=1,(ROW(F448)-MATCH(MAX($F$2:F448),$F$2:F448,0))&gt;123),IF(OR(((G447*J447/C447*C448)/(G447*K447/D447*D448))&lt;(4/6),((G447*J447/C447*C448)/(G447*K447/D447*D448))&gt;(6/4)),50%,((G447*J447/C447*C448)/((G447*K447/D447*D448)+(G447*J447/C447*C448)))),((G447*J447/C447*C448)/((G447*K447/D447*D448)+(G447*J447/C447*C448))))</f>
        <v>0.491787613869344</v>
      </c>
      <c r="K448" s="18">
        <f t="shared" si="72"/>
        <v>0.508212386130656</v>
      </c>
      <c r="L448" s="20">
        <f t="shared" si="73"/>
        <v>0.96768128304316969</v>
      </c>
      <c r="M448" s="51">
        <f>IF(AND((B448-$B$2)&gt;123,OR(((U447*R447/C447*C448)/(U447*S447/D447*D448))&lt;(4/6),((U447*R447/C447*C448)/(U447*S447/D447*D448))&gt;(6/4))),1,0)</f>
        <v>0</v>
      </c>
      <c r="N448" s="51">
        <f>IF(AND((B448-$B$2)&gt;123,OR(((U447*R447/C447*C448)/(U447*S447/D447*D448))&lt;(4/6),((U447*R447/C447*C448)/(U447*S447/D447*D448))&gt;(6/4))),COUNTIF($M$2:M448,1),0)</f>
        <v>0</v>
      </c>
      <c r="O448" s="51">
        <f>IF(OR((ROW(N448)-MATCH(MAX($N$2:N448),$N$2:N448,0))=1,(ROW(N448)-MATCH(MAX($N$2:N448),$N$2:N448,0))&gt;123),IF(OR(((U447*R447/C447*C448)/(U447*S447/D447*D448))&lt;(4/6),((U447*R447/C447*C448)/(U447*S447/D447*D448))&gt;(6/4)),1,0),0)</f>
        <v>0</v>
      </c>
      <c r="P448" s="47">
        <f>IF(O448=1,U447/2/C448,P447)</f>
        <v>4.3501846435871965</v>
      </c>
      <c r="Q448" s="47">
        <f>IF(O448=1,U447/2/D448,Q447)</f>
        <v>71.65890361877463</v>
      </c>
      <c r="R448" s="41">
        <f>P448*C448/U447</f>
        <v>0.48603071692196448</v>
      </c>
      <c r="S448" s="41">
        <f>Q448*D448/U447</f>
        <v>0.50226321975918875</v>
      </c>
      <c r="T448" s="41">
        <f t="shared" si="79"/>
        <v>0.96768128304316814</v>
      </c>
      <c r="U448" s="42">
        <f>P448*C448+Q448*D448</f>
        <v>20239.889751657378</v>
      </c>
      <c r="V448" s="25">
        <f>B448</f>
        <v>41591</v>
      </c>
      <c r="W448">
        <f>C448/C$2</f>
        <v>0.99537270859461624</v>
      </c>
      <c r="X448">
        <f>D448/D$2</f>
        <v>1.0286162665711214</v>
      </c>
      <c r="Y448">
        <f t="shared" si="80"/>
        <v>1.0119944875828688</v>
      </c>
      <c r="AA448" s="15">
        <f t="shared" si="81"/>
        <v>-2.2172649572649639E-2</v>
      </c>
      <c r="AB448" s="15">
        <f t="shared" si="82"/>
        <v>-1.3621892983959327E-3</v>
      </c>
      <c r="AC448" s="15">
        <f t="shared" si="83"/>
        <v>-1.1706063318846827E-2</v>
      </c>
    </row>
    <row r="449" spans="1:29" x14ac:dyDescent="0.4">
      <c r="A449" s="43">
        <f t="shared" si="74"/>
        <v>2013</v>
      </c>
      <c r="B449" s="53">
        <v>41592</v>
      </c>
      <c r="C449" s="45">
        <v>2304.5010000000002</v>
      </c>
      <c r="D449" s="45">
        <f>VLOOKUP(B449,'H11001.CSI  中证全债'!$A$2:$B$2792,2,0)</f>
        <v>143.30629999999999</v>
      </c>
      <c r="E449" s="14">
        <f t="shared" si="75"/>
        <v>0</v>
      </c>
      <c r="F449" s="14">
        <f>IF(AND((B449-$B$2)&gt;123,OR(((G448*J448/C448*C449)/(G448*K448/D448*D449))&lt;(4/6),((G448*J448/C448*C449)/(G448*K448/D448*D449))&gt;(6/4))),COUNTIF($E$2:E449,1),0)</f>
        <v>0</v>
      </c>
      <c r="G449" s="21">
        <f t="shared" si="76"/>
        <v>20294.177200994553</v>
      </c>
      <c r="H449" s="12">
        <f t="shared" si="77"/>
        <v>4.3501846435871965</v>
      </c>
      <c r="I449" s="12">
        <f t="shared" si="78"/>
        <v>71.65890361877463</v>
      </c>
      <c r="J449" s="15">
        <f>IF(OR((ROW(F449)-MATCH(MAX($F$2:F449),$F$2:F449,0))=1,(ROW(F449)-MATCH(MAX($F$2:F449),$F$2:F449,0))&gt;123),IF(OR(((G448*J448/C448*C449)/(G448*K448/D448*D449))&lt;(4/6),((G448*J448/C448*C449)/(G448*K448/D448*D449))&gt;(6/4)),50%,((G448*J448/C448*C449)/((G448*K448/D448*D449)+(G448*J448/C448*C449)))),((G448*J448/C448*C449)/((G448*K448/D448*D449)+(G448*J448/C448*C449))))</f>
        <v>0.49398429717269149</v>
      </c>
      <c r="K449" s="18">
        <f t="shared" si="72"/>
        <v>0.50601570282730846</v>
      </c>
      <c r="L449" s="20">
        <f t="shared" si="73"/>
        <v>0.97622325633889862</v>
      </c>
      <c r="M449" s="51">
        <f>IF(AND((B449-$B$2)&gt;123,OR(((U448*R448/C448*C449)/(U448*S448/D448*D449))&lt;(4/6),((U448*R448/C448*C449)/(U448*S448/D448*D449))&gt;(6/4))),1,0)</f>
        <v>0</v>
      </c>
      <c r="N449" s="51">
        <f>IF(AND((B449-$B$2)&gt;123,OR(((U448*R448/C448*C449)/(U448*S448/D448*D449))&lt;(4/6),((U448*R448/C448*C449)/(U448*S448/D448*D449))&gt;(6/4))),COUNTIF($M$2:M449,1),0)</f>
        <v>0</v>
      </c>
      <c r="O449" s="51">
        <f>IF(OR((ROW(N449)-MATCH(MAX($N$2:N449),$N$2:N449,0))=1,(ROW(N449)-MATCH(MAX($N$2:N449),$N$2:N449,0))&gt;123),IF(OR(((U448*R448/C448*C449)/(U448*S448/D448*D449))&lt;(4/6),((U448*R448/C448*C449)/(U448*S448/D448*D449))&gt;(6/4)),1,0),0)</f>
        <v>0</v>
      </c>
      <c r="P449" s="47">
        <f>IF(O449=1,U448/2/C449,P448)</f>
        <v>4.3501846435871965</v>
      </c>
      <c r="Q449" s="47">
        <f>IF(O449=1,U448/2/D449,Q448)</f>
        <v>71.65890361877463</v>
      </c>
      <c r="R449" s="41">
        <f>P449*C449/U448</f>
        <v>0.49530926227058253</v>
      </c>
      <c r="S449" s="41">
        <f>Q449*D449/U448</f>
        <v>0.50737293857157961</v>
      </c>
      <c r="T449" s="41">
        <f t="shared" si="79"/>
        <v>0.97622325633889684</v>
      </c>
      <c r="U449" s="42">
        <f>P449*C449+Q449*D449</f>
        <v>20294.177200994542</v>
      </c>
      <c r="V449" s="25">
        <f>B449</f>
        <v>41592</v>
      </c>
      <c r="W449">
        <f>C449/C$2</f>
        <v>1.0025004861331339</v>
      </c>
      <c r="X449">
        <f>D449/D$2</f>
        <v>1.0269172339663202</v>
      </c>
      <c r="Y449">
        <f t="shared" si="80"/>
        <v>1.0147088600497272</v>
      </c>
      <c r="AA449" s="15">
        <f t="shared" si="81"/>
        <v>7.1609131704861717E-3</v>
      </c>
      <c r="AB449" s="15">
        <f t="shared" si="82"/>
        <v>-1.6517652500916968E-3</v>
      </c>
      <c r="AC449" s="15">
        <f t="shared" si="83"/>
        <v>2.6822008421623078E-3</v>
      </c>
    </row>
    <row r="450" spans="1:29" x14ac:dyDescent="0.4">
      <c r="A450" s="43">
        <f t="shared" si="74"/>
        <v>2013</v>
      </c>
      <c r="B450" s="53">
        <v>41593</v>
      </c>
      <c r="C450" s="45">
        <v>2350.7339999999999</v>
      </c>
      <c r="D450" s="45">
        <f>VLOOKUP(B450,'H11001.CSI  中证全债'!$A$2:$B$2792,2,0)</f>
        <v>142.76249999999999</v>
      </c>
      <c r="E450" s="14">
        <f t="shared" si="75"/>
        <v>0</v>
      </c>
      <c r="F450" s="14">
        <f>IF(AND((B450-$B$2)&gt;123,OR(((G449*J449/C449*C450)/(G449*K449/D449*D450))&lt;(4/6),((G449*J449/C449*C450)/(G449*K449/D449*D450))&gt;(6/4))),COUNTIF($E$2:E450,1),0)</f>
        <v>0</v>
      </c>
      <c r="G450" s="21">
        <f t="shared" si="76"/>
        <v>20456.331175833628</v>
      </c>
      <c r="H450" s="12">
        <f t="shared" si="77"/>
        <v>4.3501846435871965</v>
      </c>
      <c r="I450" s="12">
        <f t="shared" si="78"/>
        <v>71.65890361877463</v>
      </c>
      <c r="J450" s="15">
        <f>IF(OR((ROW(F450)-MATCH(MAX($F$2:F450),$F$2:F450,0))=1,(ROW(F450)-MATCH(MAX($F$2:F450),$F$2:F450,0))&gt;123),IF(OR(((G449*J449/C449*C450)/(G449*K449/D449*D450))&lt;(4/6),((G449*J449/C449*C450)/(G449*K449/D449*D450))&gt;(6/4)),50%,((G449*J449/C449*C450)/((G449*K449/D449*D450)+(G449*J449/C449*C450)))),((G449*J449/C449*C450)/((G449*K449/D449*D450)+(G449*J449/C449*C450))))</f>
        <v>0.49990034185793281</v>
      </c>
      <c r="K450" s="18">
        <f t="shared" ref="K450:K513" si="84">1-J450</f>
        <v>0.50009965814206714</v>
      </c>
      <c r="L450" s="20">
        <f t="shared" ref="L450:L513" si="85">J450/K450</f>
        <v>0.9996014468698603</v>
      </c>
      <c r="M450" s="51">
        <f>IF(AND((B450-$B$2)&gt;123,OR(((U449*R449/C449*C450)/(U449*S449/D449*D450))&lt;(4/6),((U449*R449/C449*C450)/(U449*S449/D449*D450))&gt;(6/4))),1,0)</f>
        <v>0</v>
      </c>
      <c r="N450" s="51">
        <f>IF(AND((B450-$B$2)&gt;123,OR(((U449*R449/C449*C450)/(U449*S449/D449*D450))&lt;(4/6),((U449*R449/C449*C450)/(U449*S449/D449*D450))&gt;(6/4))),COUNTIF($M$2:M450,1),0)</f>
        <v>0</v>
      </c>
      <c r="O450" s="51">
        <f>IF(OR((ROW(N450)-MATCH(MAX($N$2:N450),$N$2:N450,0))=1,(ROW(N450)-MATCH(MAX($N$2:N450),$N$2:N450,0))&gt;123),IF(OR(((U449*R449/C449*C450)/(U449*S449/D449*D450))&lt;(4/6),((U449*R449/C449*C450)/(U449*S449/D449*D450))&gt;(6/4)),1,0),0)</f>
        <v>0</v>
      </c>
      <c r="P450" s="47">
        <f>IF(O450=1,U449/2/C450,P449)</f>
        <v>4.3501846435871965</v>
      </c>
      <c r="Q450" s="47">
        <f>IF(O450=1,U449/2/D450,Q449)</f>
        <v>71.65890361877463</v>
      </c>
      <c r="R450" s="41">
        <f>P450*C450/U449</f>
        <v>0.50389463177926519</v>
      </c>
      <c r="S450" s="41">
        <f>Q450*D450/U449</f>
        <v>0.50409554063487572</v>
      </c>
      <c r="T450" s="41">
        <f t="shared" si="79"/>
        <v>0.9996014468698583</v>
      </c>
      <c r="U450" s="42">
        <f>P450*C450+Q450*D450</f>
        <v>20456.331175833617</v>
      </c>
      <c r="V450" s="25">
        <f>B450</f>
        <v>41593</v>
      </c>
      <c r="W450">
        <f>C450/C$2</f>
        <v>1.0226126947958305</v>
      </c>
      <c r="X450">
        <f>D450/D$2</f>
        <v>1.0230204227875312</v>
      </c>
      <c r="Y450">
        <f t="shared" si="80"/>
        <v>1.0228165587916809</v>
      </c>
      <c r="AA450" s="15">
        <f t="shared" si="81"/>
        <v>2.0062043800371354E-2</v>
      </c>
      <c r="AB450" s="15">
        <f t="shared" si="82"/>
        <v>-3.7946691806290955E-3</v>
      </c>
      <c r="AC450" s="15">
        <f t="shared" si="83"/>
        <v>7.9901724141409058E-3</v>
      </c>
    </row>
    <row r="451" spans="1:29" x14ac:dyDescent="0.4">
      <c r="A451" s="43">
        <f t="shared" ref="A451:A514" si="86">YEAR(B451)</f>
        <v>2013</v>
      </c>
      <c r="B451" s="53">
        <v>41596</v>
      </c>
      <c r="C451" s="45">
        <v>2428.9029999999998</v>
      </c>
      <c r="D451" s="45">
        <f>VLOOKUP(B451,'H11001.CSI  中证全债'!$A$2:$B$2792,2,0)</f>
        <v>142.64670000000001</v>
      </c>
      <c r="E451" s="14">
        <f t="shared" ref="E451:E514" si="87">IF(AND((B451-$B$2)&gt;123,OR(((G450*J450/C450*C451)/(G450*K450/D450*D451))&lt;(4/6),((G450*J450/C450*C451)/(G450*K450/D450*D451))&gt;(6/4))),1,0)</f>
        <v>0</v>
      </c>
      <c r="F451" s="14">
        <f>IF(AND((B451-$B$2)&gt;123,OR(((G450*J450/C450*C451)/(G450*K450/D450*D451))&lt;(4/6),((G450*J450/C450*C451)/(G450*K450/D450*D451))&gt;(6/4))),COUNTIF($E$2:E451,1),0)</f>
        <v>0</v>
      </c>
      <c r="G451" s="21">
        <f t="shared" ref="G451:G514" si="88">G450*J450/C450*C451+G450*K450/D450*D451</f>
        <v>20788.082658199139</v>
      </c>
      <c r="H451" s="12">
        <f t="shared" ref="H451:H514" si="89">IF(J451=50%,G451*J451/C451,H450)</f>
        <v>4.3501846435871965</v>
      </c>
      <c r="I451" s="12">
        <f t="shared" ref="I451:I514" si="90">IF(K451=50%,G451*K451/D451,I450)</f>
        <v>71.65890361877463</v>
      </c>
      <c r="J451" s="15">
        <f>IF(OR((ROW(F451)-MATCH(MAX($F$2:F451),$F$2:F451,0))=1,(ROW(F451)-MATCH(MAX($F$2:F451),$F$2:F451,0))&gt;123),IF(OR(((G450*J450/C450*C451)/(G450*K450/D450*D451))&lt;(4/6),((G450*J450/C450*C451)/(G450*K450/D450*D451))&gt;(6/4)),50%,((G450*J450/C450*C451)/((G450*K450/D450*D451)+(G450*J450/C450*C451)))),((G450*J450/C450*C451)/((G450*K450/D450*D451)+(G450*J450/C450*C451))))</f>
        <v>0.50828047516904706</v>
      </c>
      <c r="K451" s="18">
        <f t="shared" si="84"/>
        <v>0.49171952483095294</v>
      </c>
      <c r="L451" s="20">
        <f t="shared" si="85"/>
        <v>1.0336796679850928</v>
      </c>
      <c r="M451" s="51">
        <f>IF(AND((B451-$B$2)&gt;123,OR(((U450*R450/C450*C451)/(U450*S450/D450*D451))&lt;(4/6),((U450*R450/C450*C451)/(U450*S450/D450*D451))&gt;(6/4))),1,0)</f>
        <v>0</v>
      </c>
      <c r="N451" s="51">
        <f>IF(AND((B451-$B$2)&gt;123,OR(((U450*R450/C450*C451)/(U450*S450/D450*D451))&lt;(4/6),((U450*R450/C450*C451)/(U450*S450/D450*D451))&gt;(6/4))),COUNTIF($M$2:M451,1),0)</f>
        <v>0</v>
      </c>
      <c r="O451" s="51">
        <f>IF(OR((ROW(N451)-MATCH(MAX($N$2:N451),$N$2:N451,0))=1,(ROW(N451)-MATCH(MAX($N$2:N451),$N$2:N451,0))&gt;123),IF(OR(((U450*R450/C450*C451)/(U450*S450/D450*D451))&lt;(4/6),((U450*R450/C450*C451)/(U450*S450/D450*D451))&gt;(6/4)),1,0),0)</f>
        <v>0</v>
      </c>
      <c r="P451" s="47">
        <f>IF(O451=1,U450/2/C451,P450)</f>
        <v>4.3501846435871965</v>
      </c>
      <c r="Q451" s="47">
        <f>IF(O451=1,U450/2/D451,Q450)</f>
        <v>71.65890361877463</v>
      </c>
      <c r="R451" s="41">
        <f>P451*C451/U450</f>
        <v>0.51652353692070541</v>
      </c>
      <c r="S451" s="41">
        <f>Q451*D451/U450</f>
        <v>0.49969400861636698</v>
      </c>
      <c r="T451" s="41">
        <f t="shared" ref="T451:T514" si="91">R451/S451</f>
        <v>1.033679667985091</v>
      </c>
      <c r="U451" s="42">
        <f>P451*C451+Q451*D451</f>
        <v>20788.082658199131</v>
      </c>
      <c r="V451" s="25">
        <f>B451</f>
        <v>41596</v>
      </c>
      <c r="W451">
        <f>C451/C$2</f>
        <v>1.0566176531362872</v>
      </c>
      <c r="X451">
        <f>D451/D$2</f>
        <v>1.022190612683626</v>
      </c>
      <c r="Y451">
        <f t="shared" ref="Y451:Y514" si="92">U451/U$2</f>
        <v>1.0394041329099566</v>
      </c>
      <c r="AA451" s="15">
        <f t="shared" ref="AA451:AA514" si="93">W451/W450-1</f>
        <v>3.3253017993528866E-2</v>
      </c>
      <c r="AB451" s="15">
        <f t="shared" ref="AB451:AB514" si="94">X451/X450-1</f>
        <v>-8.1113737851312706E-4</v>
      </c>
      <c r="AC451" s="15">
        <f t="shared" ref="AC451:AC514" si="95">Y451/Y450-1</f>
        <v>1.6217545537072331E-2</v>
      </c>
    </row>
    <row r="452" spans="1:29" x14ac:dyDescent="0.4">
      <c r="A452" s="43">
        <f t="shared" si="86"/>
        <v>2013</v>
      </c>
      <c r="B452" s="53">
        <v>41597</v>
      </c>
      <c r="C452" s="45">
        <v>2412.163</v>
      </c>
      <c r="D452" s="45">
        <f>VLOOKUP(B452,'H11001.CSI  中证全债'!$A$2:$B$2792,2,0)</f>
        <v>142.43680000000001</v>
      </c>
      <c r="E452" s="14">
        <f t="shared" si="87"/>
        <v>0</v>
      </c>
      <c r="F452" s="14">
        <f>IF(AND((B452-$B$2)&gt;123,OR(((G451*J451/C451*C452)/(G451*K451/D451*D452))&lt;(4/6),((G451*J451/C451*C452)/(G451*K451/D451*D452))&gt;(6/4))),COUNTIF($E$2:E452,1),0)</f>
        <v>0</v>
      </c>
      <c r="G452" s="21">
        <f t="shared" si="88"/>
        <v>20700.21936339591</v>
      </c>
      <c r="H452" s="12">
        <f t="shared" si="89"/>
        <v>4.3501846435871965</v>
      </c>
      <c r="I452" s="12">
        <f t="shared" si="90"/>
        <v>71.65890361877463</v>
      </c>
      <c r="J452" s="15">
        <f>IF(OR((ROW(F452)-MATCH(MAX($F$2:F452),$F$2:F452,0))=1,(ROW(F452)-MATCH(MAX($F$2:F452),$F$2:F452,0))&gt;123),IF(OR(((G451*J451/C451*C452)/(G451*K451/D451*D452))&lt;(4/6),((G451*J451/C451*C452)/(G451*K451/D451*D452))&gt;(6/4)),50%,((G451*J451/C451*C452)/((G451*K451/D451*D452)+(G451*J451/C451*C452)))),((G451*J451/C451*C452)/((G451*K451/D451*D452)+(G451*J451/C451*C452))))</f>
        <v>0.50691996332099654</v>
      </c>
      <c r="K452" s="18">
        <f t="shared" si="84"/>
        <v>0.49308003667900346</v>
      </c>
      <c r="L452" s="20">
        <f t="shared" si="85"/>
        <v>1.0280683167284723</v>
      </c>
      <c r="M452" s="51">
        <f>IF(AND((B452-$B$2)&gt;123,OR(((U451*R451/C451*C452)/(U451*S451/D451*D452))&lt;(4/6),((U451*R451/C451*C452)/(U451*S451/D451*D452))&gt;(6/4))),1,0)</f>
        <v>0</v>
      </c>
      <c r="N452" s="51">
        <f>IF(AND((B452-$B$2)&gt;123,OR(((U451*R451/C451*C452)/(U451*S451/D451*D452))&lt;(4/6),((U451*R451/C451*C452)/(U451*S451/D451*D452))&gt;(6/4))),COUNTIF($M$2:M452,1),0)</f>
        <v>0</v>
      </c>
      <c r="O452" s="51">
        <f>IF(OR((ROW(N452)-MATCH(MAX($N$2:N452),$N$2:N452,0))=1,(ROW(N452)-MATCH(MAX($N$2:N452),$N$2:N452,0))&gt;123),IF(OR(((U451*R451/C451*C452)/(U451*S451/D451*D452))&lt;(4/6),((U451*R451/C451*C452)/(U451*S451/D451*D452))&gt;(6/4)),1,0),0)</f>
        <v>0</v>
      </c>
      <c r="P452" s="47">
        <f>IF(O452=1,U451/2/C452,P451)</f>
        <v>4.3501846435871965</v>
      </c>
      <c r="Q452" s="47">
        <f>IF(O452=1,U451/2/D452,Q451)</f>
        <v>71.65890361877463</v>
      </c>
      <c r="R452" s="41">
        <f>P452*C452/U451</f>
        <v>0.50477740602452748</v>
      </c>
      <c r="S452" s="41">
        <f>Q452*D452/U451</f>
        <v>0.49099597547255946</v>
      </c>
      <c r="T452" s="41">
        <f t="shared" si="91"/>
        <v>1.0280683167284703</v>
      </c>
      <c r="U452" s="42">
        <f>P452*C452+Q452*D452</f>
        <v>20700.219363395903</v>
      </c>
      <c r="V452" s="25">
        <f>B452</f>
        <v>41597</v>
      </c>
      <c r="W452">
        <f>C452/C$2</f>
        <v>1.0493354440429223</v>
      </c>
      <c r="X452">
        <f>D452/D$2</f>
        <v>1.0206864922966679</v>
      </c>
      <c r="Y452">
        <f t="shared" si="92"/>
        <v>1.0350109681697952</v>
      </c>
      <c r="AA452" s="15">
        <f t="shared" si="93"/>
        <v>-6.8920002157351057E-3</v>
      </c>
      <c r="AB452" s="15">
        <f t="shared" si="94"/>
        <v>-1.4714676189495624E-3</v>
      </c>
      <c r="AC452" s="15">
        <f t="shared" si="95"/>
        <v>-4.2266185029129488E-3</v>
      </c>
    </row>
    <row r="453" spans="1:29" x14ac:dyDescent="0.4">
      <c r="A453" s="43">
        <f t="shared" si="86"/>
        <v>2013</v>
      </c>
      <c r="B453" s="53">
        <v>41598</v>
      </c>
      <c r="C453" s="45">
        <v>2424.85</v>
      </c>
      <c r="D453" s="45">
        <f>VLOOKUP(B453,'H11001.CSI  中证全债'!$A$2:$B$2792,2,0)</f>
        <v>142.20189999999999</v>
      </c>
      <c r="E453" s="14">
        <f t="shared" si="87"/>
        <v>0</v>
      </c>
      <c r="F453" s="14">
        <f>IF(AND((B453-$B$2)&gt;123,OR(((G452*J452/C452*C453)/(G452*K452/D452*D453))&lt;(4/6),((G452*J452/C452*C453)/(G452*K452/D452*D453))&gt;(6/4))),COUNTIF($E$2:E453,1),0)</f>
        <v>0</v>
      </c>
      <c r="G453" s="21">
        <f t="shared" si="88"/>
        <v>20738.577479509047</v>
      </c>
      <c r="H453" s="12">
        <f t="shared" si="89"/>
        <v>4.3501846435871965</v>
      </c>
      <c r="I453" s="12">
        <f t="shared" si="90"/>
        <v>71.65890361877463</v>
      </c>
      <c r="J453" s="15">
        <f>IF(OR((ROW(F453)-MATCH(MAX($F$2:F453),$F$2:F453,0))=1,(ROW(F453)-MATCH(MAX($F$2:F453),$F$2:F453,0))&gt;123),IF(OR(((G452*J452/C452*C453)/(G452*K452/D452*D453))&lt;(4/6),((G452*J452/C452*C453)/(G452*K452/D452*D453))&gt;(6/4)),50%,((G452*J452/C452*C453)/((G452*K452/D452*D453)+(G452*J452/C452*C453)))),((G452*J452/C452*C453)/((G452*K452/D452*D453)+(G452*J452/C452*C453))))</f>
        <v>0.50864362531253748</v>
      </c>
      <c r="K453" s="18">
        <f t="shared" si="84"/>
        <v>0.49135637468746252</v>
      </c>
      <c r="L453" s="20">
        <f t="shared" si="85"/>
        <v>1.0351827136384888</v>
      </c>
      <c r="M453" s="51">
        <f>IF(AND((B453-$B$2)&gt;123,OR(((U452*R452/C452*C453)/(U452*S452/D452*D453))&lt;(4/6),((U452*R452/C452*C453)/(U452*S452/D452*D453))&gt;(6/4))),1,0)</f>
        <v>0</v>
      </c>
      <c r="N453" s="51">
        <f>IF(AND((B453-$B$2)&gt;123,OR(((U452*R452/C452*C453)/(U452*S452/D452*D453))&lt;(4/6),((U452*R452/C452*C453)/(U452*S452/D452*D453))&gt;(6/4))),COUNTIF($M$2:M453,1),0)</f>
        <v>0</v>
      </c>
      <c r="O453" s="51">
        <f>IF(OR((ROW(N453)-MATCH(MAX($N$2:N453),$N$2:N453,0))=1,(ROW(N453)-MATCH(MAX($N$2:N453),$N$2:N453,0))&gt;123),IF(OR(((U452*R452/C452*C453)/(U452*S452/D452*D453))&lt;(4/6),((U452*R452/C452*C453)/(U452*S452/D452*D453))&gt;(6/4)),1,0),0)</f>
        <v>0</v>
      </c>
      <c r="P453" s="47">
        <f>IF(O453=1,U452/2/C453,P452)</f>
        <v>4.3501846435871965</v>
      </c>
      <c r="Q453" s="47">
        <f>IF(O453=1,U452/2/D453,Q452)</f>
        <v>71.65890361877463</v>
      </c>
      <c r="R453" s="41">
        <f>P453*C453/U452</f>
        <v>0.50958615693007359</v>
      </c>
      <c r="S453" s="41">
        <f>Q453*D453/U452</f>
        <v>0.49226687252047252</v>
      </c>
      <c r="T453" s="41">
        <f t="shared" si="91"/>
        <v>1.0351827136384864</v>
      </c>
      <c r="U453" s="42">
        <f>P453*C453+Q453*D453</f>
        <v>20738.57747950904</v>
      </c>
      <c r="V453" s="25">
        <f>B453</f>
        <v>41598</v>
      </c>
      <c r="W453">
        <f>C453/C$2</f>
        <v>1.0548545233002413</v>
      </c>
      <c r="X453">
        <f>D453/D$2</f>
        <v>1.0190032246506626</v>
      </c>
      <c r="Y453">
        <f t="shared" si="92"/>
        <v>1.0369288739754521</v>
      </c>
      <c r="AA453" s="15">
        <f t="shared" si="93"/>
        <v>5.2595948117932778E-3</v>
      </c>
      <c r="AB453" s="15">
        <f t="shared" si="94"/>
        <v>-1.6491524662167745E-3</v>
      </c>
      <c r="AC453" s="15">
        <f t="shared" si="95"/>
        <v>1.8530294505461065E-3</v>
      </c>
    </row>
    <row r="454" spans="1:29" x14ac:dyDescent="0.4">
      <c r="A454" s="43">
        <f t="shared" si="86"/>
        <v>2013</v>
      </c>
      <c r="B454" s="53">
        <v>41599</v>
      </c>
      <c r="C454" s="45">
        <v>2409.989</v>
      </c>
      <c r="D454" s="45">
        <f>VLOOKUP(B454,'H11001.CSI  中证全债'!$A$2:$B$2792,2,0)</f>
        <v>142.17519999999999</v>
      </c>
      <c r="E454" s="14">
        <f t="shared" si="87"/>
        <v>0</v>
      </c>
      <c r="F454" s="14">
        <f>IF(AND((B454-$B$2)&gt;123,OR(((G453*J453/C453*C454)/(G453*K453/D453*D454))&lt;(4/6),((G453*J453/C453*C454)/(G453*K453/D453*D454))&gt;(6/4))),COUNTIF($E$2:E454,1),0)</f>
        <v>0</v>
      </c>
      <c r="G454" s="21">
        <f t="shared" si="88"/>
        <v>20672.016092794078</v>
      </c>
      <c r="H454" s="12">
        <f t="shared" si="89"/>
        <v>4.3501846435871965</v>
      </c>
      <c r="I454" s="12">
        <f t="shared" si="90"/>
        <v>71.65890361877463</v>
      </c>
      <c r="J454" s="15">
        <f>IF(OR((ROW(F454)-MATCH(MAX($F$2:F454),$F$2:F454,0))=1,(ROW(F454)-MATCH(MAX($F$2:F454),$F$2:F454,0))&gt;123),IF(OR(((G453*J453/C453*C454)/(G453*K453/D453*D454))&lt;(4/6),((G453*J453/C453*C454)/(G453*K453/D453*D454))&gt;(6/4)),50%,((G453*J453/C453*C454)/((G453*K453/D453*D454)+(G453*J453/C453*C454)))),((G453*J453/C453*C454)/((G453*K453/D453*D454)+(G453*J453/C453*C454))))</f>
        <v>0.50715407205340712</v>
      </c>
      <c r="K454" s="18">
        <f t="shared" si="84"/>
        <v>0.49284592794659288</v>
      </c>
      <c r="L454" s="20">
        <f t="shared" si="85"/>
        <v>1.0290316776409782</v>
      </c>
      <c r="M454" s="51">
        <f>IF(AND((B454-$B$2)&gt;123,OR(((U453*R453/C453*C454)/(U453*S453/D453*D454))&lt;(4/6),((U453*R453/C453*C454)/(U453*S453/D453*D454))&gt;(6/4))),1,0)</f>
        <v>0</v>
      </c>
      <c r="N454" s="51">
        <f>IF(AND((B454-$B$2)&gt;123,OR(((U453*R453/C453*C454)/(U453*S453/D453*D454))&lt;(4/6),((U453*R453/C453*C454)/(U453*S453/D453*D454))&gt;(6/4))),COUNTIF($M$2:M454,1),0)</f>
        <v>0</v>
      </c>
      <c r="O454" s="51">
        <f>IF(OR((ROW(N454)-MATCH(MAX($N$2:N454),$N$2:N454,0))=1,(ROW(N454)-MATCH(MAX($N$2:N454),$N$2:N454,0))&gt;123),IF(OR(((U453*R453/C453*C454)/(U453*S453/D453*D454))&lt;(4/6),((U453*R453/C453*C454)/(U453*S453/D453*D454))&gt;(6/4)),1,0),0)</f>
        <v>0</v>
      </c>
      <c r="P454" s="47">
        <f>IF(O454=1,U453/2/C454,P453)</f>
        <v>4.3501846435871965</v>
      </c>
      <c r="Q454" s="47">
        <f>IF(O454=1,U453/2/D454,Q453)</f>
        <v>71.65890361877463</v>
      </c>
      <c r="R454" s="41">
        <f>P454*C454/U453</f>
        <v>0.50552633850478823</v>
      </c>
      <c r="S454" s="41">
        <f>Q454*D454/U453</f>
        <v>0.49126411702280348</v>
      </c>
      <c r="T454" s="41">
        <f t="shared" si="91"/>
        <v>1.029031677640976</v>
      </c>
      <c r="U454" s="42">
        <f>P454*C454+Q454*D454</f>
        <v>20672.016092794071</v>
      </c>
      <c r="V454" s="25">
        <f>B454</f>
        <v>41599</v>
      </c>
      <c r="W454">
        <f>C454/C$2</f>
        <v>1.0483897139014065</v>
      </c>
      <c r="X454">
        <f>D454/D$2</f>
        <v>1.0188118953780005</v>
      </c>
      <c r="Y454">
        <f t="shared" si="92"/>
        <v>1.0336008046397036</v>
      </c>
      <c r="AA454" s="15">
        <f t="shared" si="93"/>
        <v>-6.1286265129800732E-3</v>
      </c>
      <c r="AB454" s="15">
        <f t="shared" si="94"/>
        <v>-1.877612043157395E-4</v>
      </c>
      <c r="AC454" s="15">
        <f t="shared" si="95"/>
        <v>-3.2095444724082878E-3</v>
      </c>
    </row>
    <row r="455" spans="1:29" x14ac:dyDescent="0.4">
      <c r="A455" s="43">
        <f t="shared" si="86"/>
        <v>2013</v>
      </c>
      <c r="B455" s="53">
        <v>41600</v>
      </c>
      <c r="C455" s="45">
        <v>2397.962</v>
      </c>
      <c r="D455" s="45">
        <f>VLOOKUP(B455,'H11001.CSI  中证全债'!$A$2:$B$2792,2,0)</f>
        <v>142.4796</v>
      </c>
      <c r="E455" s="14">
        <f t="shared" si="87"/>
        <v>0</v>
      </c>
      <c r="F455" s="14">
        <f>IF(AND((B455-$B$2)&gt;123,OR(((G454*J454/C454*C455)/(G454*K454/D454*D455))&lt;(4/6),((G454*J454/C454*C455)/(G454*K454/D454*D455))&gt;(6/4))),COUNTIF($E$2:E455,1),0)</f>
        <v>0</v>
      </c>
      <c r="G455" s="21">
        <f t="shared" si="88"/>
        <v>20641.509392347209</v>
      </c>
      <c r="H455" s="12">
        <f t="shared" si="89"/>
        <v>4.3501846435871965</v>
      </c>
      <c r="I455" s="12">
        <f t="shared" si="90"/>
        <v>71.65890361877463</v>
      </c>
      <c r="J455" s="15">
        <f>IF(OR((ROW(F455)-MATCH(MAX($F$2:F455),$F$2:F455,0))=1,(ROW(F455)-MATCH(MAX($F$2:F455),$F$2:F455,0))&gt;123),IF(OR(((G454*J454/C454*C455)/(G454*K454/D454*D455))&lt;(4/6),((G454*J454/C454*C455)/(G454*K454/D454*D455))&gt;(6/4)),50%,((G454*J454/C454*C455)/((G454*K454/D454*D455)+(G454*J454/C454*C455)))),((G454*J454/C454*C455)/((G454*K454/D454*D455)+(G454*J454/C454*C455))))</f>
        <v>0.50536892772837327</v>
      </c>
      <c r="K455" s="18">
        <f t="shared" si="84"/>
        <v>0.49463107227162673</v>
      </c>
      <c r="L455" s="20">
        <f t="shared" si="85"/>
        <v>1.0217088170531468</v>
      </c>
      <c r="M455" s="51">
        <f>IF(AND((B455-$B$2)&gt;123,OR(((U454*R454/C454*C455)/(U454*S454/D454*D455))&lt;(4/6),((U454*R454/C454*C455)/(U454*S454/D454*D455))&gt;(6/4))),1,0)</f>
        <v>0</v>
      </c>
      <c r="N455" s="51">
        <f>IF(AND((B455-$B$2)&gt;123,OR(((U454*R454/C454*C455)/(U454*S454/D454*D455))&lt;(4/6),((U454*R454/C454*C455)/(U454*S454/D454*D455))&gt;(6/4))),COUNTIF($M$2:M455,1),0)</f>
        <v>0</v>
      </c>
      <c r="O455" s="51">
        <f>IF(OR((ROW(N455)-MATCH(MAX($N$2:N455),$N$2:N455,0))=1,(ROW(N455)-MATCH(MAX($N$2:N455),$N$2:N455,0))&gt;123),IF(OR(((U454*R454/C454*C455)/(U454*S454/D454*D455))&lt;(4/6),((U454*R454/C454*C455)/(U454*S454/D454*D455))&gt;(6/4)),1,0),0)</f>
        <v>0</v>
      </c>
      <c r="P455" s="47">
        <f>IF(O455=1,U454/2/C455,P454)</f>
        <v>4.3501846435871965</v>
      </c>
      <c r="Q455" s="47">
        <f>IF(O455=1,U454/2/D455,Q454)</f>
        <v>71.65890361877463</v>
      </c>
      <c r="R455" s="41">
        <f>P455*C455/U454</f>
        <v>0.50462313020073157</v>
      </c>
      <c r="S455" s="41">
        <f>Q455*D455/U454</f>
        <v>0.49390112111999462</v>
      </c>
      <c r="T455" s="41">
        <f t="shared" si="91"/>
        <v>1.0217088170531445</v>
      </c>
      <c r="U455" s="42">
        <f>P455*C455+Q455*D455</f>
        <v>20641.509392347201</v>
      </c>
      <c r="V455" s="25">
        <f>B455</f>
        <v>41600</v>
      </c>
      <c r="W455">
        <f>C455/C$2</f>
        <v>1.0431577468305642</v>
      </c>
      <c r="X455">
        <f>D455/D$2</f>
        <v>1.0209931924041562</v>
      </c>
      <c r="Y455">
        <f t="shared" si="92"/>
        <v>1.03207546961736</v>
      </c>
      <c r="AA455" s="15">
        <f t="shared" si="93"/>
        <v>-4.9904792096561179E-3</v>
      </c>
      <c r="AB455" s="15">
        <f t="shared" si="94"/>
        <v>2.1410203748615242E-3</v>
      </c>
      <c r="AC455" s="15">
        <f t="shared" si="95"/>
        <v>-1.4757486792740249E-3</v>
      </c>
    </row>
    <row r="456" spans="1:29" x14ac:dyDescent="0.4">
      <c r="A456" s="43">
        <f t="shared" si="86"/>
        <v>2013</v>
      </c>
      <c r="B456" s="53">
        <v>41603</v>
      </c>
      <c r="C456" s="45">
        <v>2388.6289999999999</v>
      </c>
      <c r="D456" s="45">
        <f>VLOOKUP(B456,'H11001.CSI  中证全债'!$A$2:$B$2792,2,0)</f>
        <v>142.5215</v>
      </c>
      <c r="E456" s="14">
        <f t="shared" si="87"/>
        <v>0</v>
      </c>
      <c r="F456" s="14">
        <f>IF(AND((B456-$B$2)&gt;123,OR(((G455*J455/C455*C456)/(G455*K455/D455*D456))&lt;(4/6),((G455*J455/C455*C456)/(G455*K455/D455*D456))&gt;(6/4))),COUNTIF($E$2:E456,1),0)</f>
        <v>0</v>
      </c>
      <c r="G456" s="21">
        <f t="shared" si="88"/>
        <v>20603.911627130234</v>
      </c>
      <c r="H456" s="12">
        <f t="shared" si="89"/>
        <v>4.3501846435871965</v>
      </c>
      <c r="I456" s="12">
        <f t="shared" si="90"/>
        <v>71.65890361877463</v>
      </c>
      <c r="J456" s="15">
        <f>IF(OR((ROW(F456)-MATCH(MAX($F$2:F456),$F$2:F456,0))=1,(ROW(F456)-MATCH(MAX($F$2:F456),$F$2:F456,0))&gt;123),IF(OR(((G455*J455/C455*C456)/(G455*K455/D455*D456))&lt;(4/6),((G455*J455/C455*C456)/(G455*K455/D455*D456))&gt;(6/4)),50%,((G455*J455/C455*C456)/((G455*K455/D455*D456)+(G455*J455/C455*C456)))),((G455*J455/C455*C456)/((G455*K455/D455*D456)+(G455*J455/C455*C456))))</f>
        <v>0.50432060586712668</v>
      </c>
      <c r="K456" s="18">
        <f t="shared" si="84"/>
        <v>0.49567939413287332</v>
      </c>
      <c r="L456" s="20">
        <f t="shared" si="85"/>
        <v>1.0174330662854567</v>
      </c>
      <c r="M456" s="51">
        <f>IF(AND((B456-$B$2)&gt;123,OR(((U455*R455/C455*C456)/(U455*S455/D455*D456))&lt;(4/6),((U455*R455/C455*C456)/(U455*S455/D455*D456))&gt;(6/4))),1,0)</f>
        <v>0</v>
      </c>
      <c r="N456" s="51">
        <f>IF(AND((B456-$B$2)&gt;123,OR(((U455*R455/C455*C456)/(U455*S455/D455*D456))&lt;(4/6),((U455*R455/C455*C456)/(U455*S455/D455*D456))&gt;(6/4))),COUNTIF($M$2:M456,1),0)</f>
        <v>0</v>
      </c>
      <c r="O456" s="51">
        <f>IF(OR((ROW(N456)-MATCH(MAX($N$2:N456),$N$2:N456,0))=1,(ROW(N456)-MATCH(MAX($N$2:N456),$N$2:N456,0))&gt;123),IF(OR(((U455*R455/C455*C456)/(U455*S455/D455*D456))&lt;(4/6),((U455*R455/C455*C456)/(U455*S455/D455*D456))&gt;(6/4)),1,0),0)</f>
        <v>0</v>
      </c>
      <c r="P456" s="47">
        <f>IF(O456=1,U455/2/C456,P455)</f>
        <v>4.3501846435871965</v>
      </c>
      <c r="Q456" s="47">
        <f>IF(O456=1,U455/2/D456,Q455)</f>
        <v>71.65890361877463</v>
      </c>
      <c r="R456" s="41">
        <f>P456*C456/U455</f>
        <v>0.50340200406465796</v>
      </c>
      <c r="S456" s="41">
        <f>Q456*D456/U455</f>
        <v>0.49477653198605787</v>
      </c>
      <c r="T456" s="41">
        <f t="shared" si="91"/>
        <v>1.0174330662854543</v>
      </c>
      <c r="U456" s="42">
        <f>P456*C456+Q456*D456</f>
        <v>20603.91162713023</v>
      </c>
      <c r="V456" s="25">
        <f>B456</f>
        <v>41603</v>
      </c>
      <c r="W456">
        <f>C456/C$2</f>
        <v>1.0390977195027042</v>
      </c>
      <c r="X456">
        <f>D456/D$2</f>
        <v>1.0212934432103189</v>
      </c>
      <c r="Y456">
        <f t="shared" si="92"/>
        <v>1.0301955813565116</v>
      </c>
      <c r="AA456" s="15">
        <f t="shared" si="93"/>
        <v>-3.8920550033736401E-3</v>
      </c>
      <c r="AB456" s="15">
        <f t="shared" si="94"/>
        <v>2.9407718719043352E-4</v>
      </c>
      <c r="AC456" s="15">
        <f t="shared" si="95"/>
        <v>-1.8214639492840634E-3</v>
      </c>
    </row>
    <row r="457" spans="1:29" x14ac:dyDescent="0.4">
      <c r="A457" s="43">
        <f t="shared" si="86"/>
        <v>2013</v>
      </c>
      <c r="B457" s="53">
        <v>41604</v>
      </c>
      <c r="C457" s="45">
        <v>2387.4160000000002</v>
      </c>
      <c r="D457" s="45">
        <f>VLOOKUP(B457,'H11001.CSI  中证全债'!$A$2:$B$2792,2,0)</f>
        <v>142.58949999999999</v>
      </c>
      <c r="E457" s="14">
        <f t="shared" si="87"/>
        <v>0</v>
      </c>
      <c r="F457" s="14">
        <f>IF(AND((B457-$B$2)&gt;123,OR(((G456*J456/C456*C457)/(G456*K456/D456*D457))&lt;(4/6),((G456*J456/C456*C457)/(G456*K456/D456*D457))&gt;(6/4))),COUNTIF($E$2:E457,1),0)</f>
        <v>0</v>
      </c>
      <c r="G457" s="21">
        <f t="shared" si="88"/>
        <v>20603.507658603638</v>
      </c>
      <c r="H457" s="12">
        <f t="shared" si="89"/>
        <v>4.3501846435871965</v>
      </c>
      <c r="I457" s="12">
        <f t="shared" si="90"/>
        <v>71.65890361877463</v>
      </c>
      <c r="J457" s="15">
        <f>IF(OR((ROW(F457)-MATCH(MAX($F$2:F457),$F$2:F457,0))=1,(ROW(F457)-MATCH(MAX($F$2:F457),$F$2:F457,0))&gt;123),IF(OR(((G456*J456/C456*C457)/(G456*K456/D456*D457))&lt;(4/6),((G456*J456/C456*C457)/(G456*K456/D456*D457))&gt;(6/4)),50%,((G456*J456/C456*C457)/((G456*K456/D456*D457)+(G456*J456/C456*C457)))),((G456*J456/C456*C457)/((G456*K456/D456*D457)+(G456*J456/C456*C457))))</f>
        <v>0.50407438350515588</v>
      </c>
      <c r="K457" s="18">
        <f t="shared" si="84"/>
        <v>0.49592561649484412</v>
      </c>
      <c r="L457" s="20">
        <f t="shared" si="85"/>
        <v>1.0164314299146442</v>
      </c>
      <c r="M457" s="51">
        <f>IF(AND((B457-$B$2)&gt;123,OR(((U456*R456/C456*C457)/(U456*S456/D456*D457))&lt;(4/6),((U456*R456/C456*C457)/(U456*S456/D456*D457))&gt;(6/4))),1,0)</f>
        <v>0</v>
      </c>
      <c r="N457" s="51">
        <f>IF(AND((B457-$B$2)&gt;123,OR(((U456*R456/C456*C457)/(U456*S456/D456*D457))&lt;(4/6),((U456*R456/C456*C457)/(U456*S456/D456*D457))&gt;(6/4))),COUNTIF($M$2:M457,1),0)</f>
        <v>0</v>
      </c>
      <c r="O457" s="51">
        <f>IF(OR((ROW(N457)-MATCH(MAX($N$2:N457),$N$2:N457,0))=1,(ROW(N457)-MATCH(MAX($N$2:N457),$N$2:N457,0))&gt;123),IF(OR(((U456*R456/C456*C457)/(U456*S456/D456*D457))&lt;(4/6),((U456*R456/C456*C457)/(U456*S456/D456*D457))&gt;(6/4)),1,0),0)</f>
        <v>0</v>
      </c>
      <c r="P457" s="47">
        <f>IF(O457=1,U456/2/C457,P456)</f>
        <v>4.3501846435871965</v>
      </c>
      <c r="Q457" s="47">
        <f>IF(O457=1,U456/2/D457,Q456)</f>
        <v>71.65890361877463</v>
      </c>
      <c r="R457" s="41">
        <f>P457*C457/U456</f>
        <v>0.50406450042131734</v>
      </c>
      <c r="S457" s="41">
        <f>Q457*D457/U456</f>
        <v>0.49591589317898999</v>
      </c>
      <c r="T457" s="41">
        <f t="shared" si="91"/>
        <v>1.0164314299146413</v>
      </c>
      <c r="U457" s="42">
        <f>P457*C457+Q457*D457</f>
        <v>20603.507658603638</v>
      </c>
      <c r="V457" s="25">
        <f>B457</f>
        <v>41604</v>
      </c>
      <c r="W457">
        <f>C457/C$2</f>
        <v>1.0385700421054371</v>
      </c>
      <c r="X457">
        <f>D457/D$2</f>
        <v>1.0217807237549263</v>
      </c>
      <c r="Y457">
        <f t="shared" si="92"/>
        <v>1.0301753829301818</v>
      </c>
      <c r="AA457" s="15">
        <f t="shared" si="93"/>
        <v>-5.0782268824500765E-4</v>
      </c>
      <c r="AB457" s="15">
        <f t="shared" si="94"/>
        <v>4.7712099577945644E-4</v>
      </c>
      <c r="AC457" s="15">
        <f t="shared" si="95"/>
        <v>-1.9606399692673193E-5</v>
      </c>
    </row>
    <row r="458" spans="1:29" x14ac:dyDescent="0.4">
      <c r="A458" s="43">
        <f t="shared" si="86"/>
        <v>2013</v>
      </c>
      <c r="B458" s="53">
        <v>41605</v>
      </c>
      <c r="C458" s="45">
        <v>2414.4810000000002</v>
      </c>
      <c r="D458" s="45">
        <f>VLOOKUP(B458,'H11001.CSI  中证全债'!$A$2:$B$2792,2,0)</f>
        <v>142.75880000000001</v>
      </c>
      <c r="E458" s="14">
        <f t="shared" si="87"/>
        <v>0</v>
      </c>
      <c r="F458" s="14">
        <f>IF(AND((B458-$B$2)&gt;123,OR(((G457*J457/C457*C458)/(G457*K457/D457*D458))&lt;(4/6),((G457*J457/C457*C458)/(G457*K457/D457*D458))&gt;(6/4))),COUNTIF($E$2:E458,1),0)</f>
        <v>0</v>
      </c>
      <c r="G458" s="21">
        <f t="shared" si="88"/>
        <v>20733.377258364984</v>
      </c>
      <c r="H458" s="12">
        <f t="shared" si="89"/>
        <v>4.3501846435871965</v>
      </c>
      <c r="I458" s="12">
        <f t="shared" si="90"/>
        <v>71.65890361877463</v>
      </c>
      <c r="J458" s="15">
        <f>IF(OR((ROW(F458)-MATCH(MAX($F$2:F458),$F$2:F458,0))=1,(ROW(F458)-MATCH(MAX($F$2:F458),$F$2:F458,0))&gt;123),IF(OR(((G457*J457/C457*C458)/(G457*K457/D457*D458))&lt;(4/6),((G457*J457/C457*C458)/(G457*K457/D457*D458))&gt;(6/4)),50%,((G457*J457/C457*C458)/((G457*K457/D457*D458)+(G457*J457/C457*C458)))),((G457*J457/C457*C458)/((G457*K457/D457*D458)+(G457*J457/C457*C458))))</f>
        <v>0.50659562296805305</v>
      </c>
      <c r="K458" s="18">
        <f t="shared" si="84"/>
        <v>0.49340437703194695</v>
      </c>
      <c r="L458" s="20">
        <f t="shared" si="85"/>
        <v>1.0267351619688854</v>
      </c>
      <c r="M458" s="51">
        <f>IF(AND((B458-$B$2)&gt;123,OR(((U457*R457/C457*C458)/(U457*S457/D457*D458))&lt;(4/6),((U457*R457/C457*C458)/(U457*S457/D457*D458))&gt;(6/4))),1,0)</f>
        <v>0</v>
      </c>
      <c r="N458" s="51">
        <f>IF(AND((B458-$B$2)&gt;123,OR(((U457*R457/C457*C458)/(U457*S457/D457*D458))&lt;(4/6),((U457*R457/C457*C458)/(U457*S457/D457*D458))&gt;(6/4))),COUNTIF($M$2:M458,1),0)</f>
        <v>0</v>
      </c>
      <c r="O458" s="51">
        <f>IF(OR((ROW(N458)-MATCH(MAX($N$2:N458),$N$2:N458,0))=1,(ROW(N458)-MATCH(MAX($N$2:N458),$N$2:N458,0))&gt;123),IF(OR(((U457*R457/C457*C458)/(U457*S457/D457*D458))&lt;(4/6),((U457*R457/C457*C458)/(U457*S457/D457*D458))&gt;(6/4)),1,0),0)</f>
        <v>0</v>
      </c>
      <c r="P458" s="47">
        <f>IF(O458=1,U457/2/C458,P457)</f>
        <v>4.3501846435871965</v>
      </c>
      <c r="Q458" s="47">
        <f>IF(O458=1,U457/2/D458,Q457)</f>
        <v>71.65890361877463</v>
      </c>
      <c r="R458" s="41">
        <f>P458*C458/U457</f>
        <v>0.50978883510871609</v>
      </c>
      <c r="S458" s="41">
        <f>Q458*D458/U457</f>
        <v>0.49651444110586157</v>
      </c>
      <c r="T458" s="41">
        <f t="shared" si="91"/>
        <v>1.0267351619688827</v>
      </c>
      <c r="U458" s="42">
        <f>P458*C458+Q458*D458</f>
        <v>20733.377258364984</v>
      </c>
      <c r="V458" s="25">
        <f>B458</f>
        <v>41605</v>
      </c>
      <c r="W458">
        <f>C458/C$2</f>
        <v>1.0503438168433059</v>
      </c>
      <c r="X458">
        <f>D458/D$2</f>
        <v>1.0229939089931923</v>
      </c>
      <c r="Y458">
        <f t="shared" si="92"/>
        <v>1.0366688629182492</v>
      </c>
      <c r="AA458" s="15">
        <f t="shared" si="93"/>
        <v>1.1336524510181745E-2</v>
      </c>
      <c r="AB458" s="15">
        <f t="shared" si="94"/>
        <v>1.1873244523616933E-3</v>
      </c>
      <c r="AC458" s="15">
        <f t="shared" si="95"/>
        <v>6.3032762145778243E-3</v>
      </c>
    </row>
    <row r="459" spans="1:29" x14ac:dyDescent="0.4">
      <c r="A459" s="43">
        <f t="shared" si="86"/>
        <v>2013</v>
      </c>
      <c r="B459" s="53">
        <v>41606</v>
      </c>
      <c r="C459" s="45">
        <v>2439.5300000000002</v>
      </c>
      <c r="D459" s="45">
        <f>VLOOKUP(B459,'H11001.CSI  中证全债'!$A$2:$B$2792,2,0)</f>
        <v>142.99709999999999</v>
      </c>
      <c r="E459" s="14">
        <f t="shared" si="87"/>
        <v>0</v>
      </c>
      <c r="F459" s="14">
        <f>IF(AND((B459-$B$2)&gt;123,OR(((G458*J458/C458*C459)/(G458*K458/D458*D459))&lt;(4/6),((G458*J458/C458*C459)/(G458*K458/D458*D459))&gt;(6/4))),COUNTIF($E$2:E459,1),0)</f>
        <v>0</v>
      </c>
      <c r="G459" s="21">
        <f t="shared" si="88"/>
        <v>20859.421350234552</v>
      </c>
      <c r="H459" s="12">
        <f t="shared" si="89"/>
        <v>4.3501846435871965</v>
      </c>
      <c r="I459" s="12">
        <f t="shared" si="90"/>
        <v>71.65890361877463</v>
      </c>
      <c r="J459" s="15">
        <f>IF(OR((ROW(F459)-MATCH(MAX($F$2:F459),$F$2:F459,0))=1,(ROW(F459)-MATCH(MAX($F$2:F459),$F$2:F459,0))&gt;123),IF(OR(((G458*J458/C458*C459)/(G458*K458/D458*D459))&lt;(4/6),((G458*J458/C458*C459)/(G458*K458/D458*D459))&gt;(6/4)),50%,((G458*J458/C458*C459)/((G458*K458/D458*D459)+(G458*J458/C458*C459)))),((G458*J458/C458*C459)/((G458*K458/D458*D459)+(G458*J458/C458*C459))))</f>
        <v>0.50875840539320416</v>
      </c>
      <c r="K459" s="18">
        <f t="shared" si="84"/>
        <v>0.49124159460679584</v>
      </c>
      <c r="L459" s="20">
        <f t="shared" si="85"/>
        <v>1.0356582402197219</v>
      </c>
      <c r="M459" s="51">
        <f>IF(AND((B459-$B$2)&gt;123,OR(((U458*R458/C458*C459)/(U458*S458/D458*D459))&lt;(4/6),((U458*R458/C458*C459)/(U458*S458/D458*D459))&gt;(6/4))),1,0)</f>
        <v>0</v>
      </c>
      <c r="N459" s="51">
        <f>IF(AND((B459-$B$2)&gt;123,OR(((U458*R458/C458*C459)/(U458*S458/D458*D459))&lt;(4/6),((U458*R458/C458*C459)/(U458*S458/D458*D459))&gt;(6/4))),COUNTIF($M$2:M459,1),0)</f>
        <v>0</v>
      </c>
      <c r="O459" s="51">
        <f>IF(OR((ROW(N459)-MATCH(MAX($N$2:N459),$N$2:N459,0))=1,(ROW(N459)-MATCH(MAX($N$2:N459),$N$2:N459,0))&gt;123),IF(OR(((U458*R458/C458*C459)/(U458*S458/D458*D459))&lt;(4/6),((U458*R458/C458*C459)/(U458*S458/D458*D459))&gt;(6/4)),1,0),0)</f>
        <v>0</v>
      </c>
      <c r="P459" s="47">
        <f>IF(O459=1,U458/2/C459,P458)</f>
        <v>4.3501846435871965</v>
      </c>
      <c r="Q459" s="47">
        <f>IF(O459=1,U458/2/D459,Q458)</f>
        <v>71.65890361877463</v>
      </c>
      <c r="R459" s="41">
        <f>P459*C459/U458</f>
        <v>0.51185129230640158</v>
      </c>
      <c r="S459" s="41">
        <f>Q459*D459/U458</f>
        <v>0.49422799184971505</v>
      </c>
      <c r="T459" s="41">
        <f t="shared" si="91"/>
        <v>1.0356582402197192</v>
      </c>
      <c r="U459" s="42">
        <f>P459*C459+Q459*D459</f>
        <v>20859.421350234552</v>
      </c>
      <c r="V459" s="25">
        <f>B459</f>
        <v>41606</v>
      </c>
      <c r="W459">
        <f>C459/C$2</f>
        <v>1.0612405943570276</v>
      </c>
      <c r="X459">
        <f>D459/D$2</f>
        <v>1.0247015406664277</v>
      </c>
      <c r="Y459">
        <f t="shared" si="92"/>
        <v>1.0429710675117276</v>
      </c>
      <c r="AA459" s="15">
        <f t="shared" si="93"/>
        <v>1.0374486276760964E-2</v>
      </c>
      <c r="AB459" s="15">
        <f t="shared" si="94"/>
        <v>1.6692491110881225E-3</v>
      </c>
      <c r="AC459" s="15">
        <f t="shared" si="95"/>
        <v>6.0792841561165822E-3</v>
      </c>
    </row>
    <row r="460" spans="1:29" x14ac:dyDescent="0.4">
      <c r="A460" s="43">
        <f t="shared" si="86"/>
        <v>2013</v>
      </c>
      <c r="B460" s="53">
        <v>41607</v>
      </c>
      <c r="C460" s="45">
        <v>2438.944</v>
      </c>
      <c r="D460" s="45">
        <f>VLOOKUP(B460,'H11001.CSI  中证全债'!$A$2:$B$2792,2,0)</f>
        <v>143.2569</v>
      </c>
      <c r="E460" s="14">
        <f t="shared" si="87"/>
        <v>0</v>
      </c>
      <c r="F460" s="14">
        <f>IF(AND((B460-$B$2)&gt;123,OR(((G459*J459/C459*C460)/(G459*K459/D459*D460))&lt;(4/6),((G459*J459/C459*C460)/(G459*K459/D459*D460))&gt;(6/4))),COUNTIF($E$2:E460,1),0)</f>
        <v>0</v>
      </c>
      <c r="G460" s="21">
        <f t="shared" si="88"/>
        <v>20875.489125193566</v>
      </c>
      <c r="H460" s="12">
        <f t="shared" si="89"/>
        <v>4.3501846435871965</v>
      </c>
      <c r="I460" s="12">
        <f t="shared" si="90"/>
        <v>71.65890361877463</v>
      </c>
      <c r="J460" s="15">
        <f>IF(OR((ROW(F460)-MATCH(MAX($F$2:F460),$F$2:F460,0))=1,(ROW(F460)-MATCH(MAX($F$2:F460),$F$2:F460,0))&gt;123),IF(OR(((G459*J459/C459*C460)/(G459*K459/D459*D460))&lt;(4/6),((G459*J459/C459*C460)/(G459*K459/D459*D460))&gt;(6/4)),50%,((G459*J459/C459*C460)/((G459*K459/D459*D460)+(G459*J459/C459*C460)))),((G459*J459/C459*C460)/((G459*K459/D459*D460)+(G459*J459/C459*C460))))</f>
        <v>0.50824470132125654</v>
      </c>
      <c r="K460" s="18">
        <f t="shared" si="84"/>
        <v>0.49175529867874346</v>
      </c>
      <c r="L460" s="20">
        <f t="shared" si="85"/>
        <v>1.0335317233730212</v>
      </c>
      <c r="M460" s="51">
        <f>IF(AND((B460-$B$2)&gt;123,OR(((U459*R459/C459*C460)/(U459*S459/D459*D460))&lt;(4/6),((U459*R459/C459*C460)/(U459*S459/D459*D460))&gt;(6/4))),1,0)</f>
        <v>0</v>
      </c>
      <c r="N460" s="51">
        <f>IF(AND((B460-$B$2)&gt;123,OR(((U459*R459/C459*C460)/(U459*S459/D459*D460))&lt;(4/6),((U459*R459/C459*C460)/(U459*S459/D459*D460))&gt;(6/4))),COUNTIF($M$2:M460,1),0)</f>
        <v>0</v>
      </c>
      <c r="O460" s="51">
        <f>IF(OR((ROW(N460)-MATCH(MAX($N$2:N460),$N$2:N460,0))=1,(ROW(N460)-MATCH(MAX($N$2:N460),$N$2:N460,0))&gt;123),IF(OR(((U459*R459/C459*C460)/(U459*S459/D459*D460))&lt;(4/6),((U459*R459/C459*C460)/(U459*S459/D459*D460))&gt;(6/4)),1,0),0)</f>
        <v>0</v>
      </c>
      <c r="P460" s="47">
        <f>IF(O460=1,U459/2/C460,P459)</f>
        <v>4.3501846435871965</v>
      </c>
      <c r="Q460" s="47">
        <f>IF(O460=1,U459/2/D460,Q459)</f>
        <v>71.65890361877463</v>
      </c>
      <c r="R460" s="41">
        <f>P460*C460/U459</f>
        <v>0.50863619643264113</v>
      </c>
      <c r="S460" s="41">
        <f>Q460*D460/U459</f>
        <v>0.49213409219086535</v>
      </c>
      <c r="T460" s="41">
        <f t="shared" si="91"/>
        <v>1.0335317233730188</v>
      </c>
      <c r="U460" s="42">
        <f>P460*C460+Q460*D460</f>
        <v>20875.489125193566</v>
      </c>
      <c r="V460" s="25">
        <f>B460</f>
        <v>41607</v>
      </c>
      <c r="W460">
        <f>C460/C$2</f>
        <v>1.0609856735369132</v>
      </c>
      <c r="X460">
        <f>D460/D$2</f>
        <v>1.0265632389824435</v>
      </c>
      <c r="Y460">
        <f t="shared" si="92"/>
        <v>1.0437744562596782</v>
      </c>
      <c r="AA460" s="15">
        <f t="shared" si="93"/>
        <v>-2.4021020442477337E-4</v>
      </c>
      <c r="AB460" s="15">
        <f t="shared" si="94"/>
        <v>1.8168200613859486E-3</v>
      </c>
      <c r="AC460" s="15">
        <f t="shared" si="95"/>
        <v>7.7028862350636551E-4</v>
      </c>
    </row>
    <row r="461" spans="1:29" x14ac:dyDescent="0.4">
      <c r="A461" s="43">
        <f t="shared" si="86"/>
        <v>2013</v>
      </c>
      <c r="B461" s="53">
        <v>41610</v>
      </c>
      <c r="C461" s="45">
        <v>2418.788</v>
      </c>
      <c r="D461" s="45">
        <f>VLOOKUP(B461,'H11001.CSI  中证全债'!$A$2:$B$2792,2,0)</f>
        <v>143.1773</v>
      </c>
      <c r="E461" s="14">
        <f t="shared" si="87"/>
        <v>0</v>
      </c>
      <c r="F461" s="14">
        <f>IF(AND((B461-$B$2)&gt;123,OR(((G460*J460/C460*C461)/(G460*K460/D460*D461))&lt;(4/6),((G460*J460/C460*C461)/(G460*K460/D460*D461))&gt;(6/4))),COUNTIF($E$2:E461,1),0)</f>
        <v>0</v>
      </c>
      <c r="G461" s="21">
        <f t="shared" si="88"/>
        <v>20782.102754789368</v>
      </c>
      <c r="H461" s="12">
        <f t="shared" si="89"/>
        <v>4.3501846435871965</v>
      </c>
      <c r="I461" s="12">
        <f t="shared" si="90"/>
        <v>71.65890361877463</v>
      </c>
      <c r="J461" s="15">
        <f>IF(OR((ROW(F461)-MATCH(MAX($F$2:F461),$F$2:F461,0))=1,(ROW(F461)-MATCH(MAX($F$2:F461),$F$2:F461,0))&gt;123),IF(OR(((G460*J460/C460*C461)/(G460*K460/D460*D461))&lt;(4/6),((G460*J460/C460*C461)/(G460*K460/D460*D461))&gt;(6/4)),50%,((G460*J460/C460*C461)/((G460*K460/D460*D461)+(G460*J460/C460*C461)))),((G460*J460/C460*C461)/((G460*K460/D460*D461)+(G460*J460/C460*C461))))</f>
        <v>0.50630942103623744</v>
      </c>
      <c r="K461" s="18">
        <f t="shared" si="84"/>
        <v>0.49369057896376256</v>
      </c>
      <c r="L461" s="20">
        <f t="shared" si="85"/>
        <v>1.0255602245822906</v>
      </c>
      <c r="M461" s="51">
        <f>IF(AND((B461-$B$2)&gt;123,OR(((U460*R460/C460*C461)/(U460*S460/D460*D461))&lt;(4/6),((U460*R460/C460*C461)/(U460*S460/D460*D461))&gt;(6/4))),1,0)</f>
        <v>0</v>
      </c>
      <c r="N461" s="51">
        <f>IF(AND((B461-$B$2)&gt;123,OR(((U460*R460/C460*C461)/(U460*S460/D460*D461))&lt;(4/6),((U460*R460/C460*C461)/(U460*S460/D460*D461))&gt;(6/4))),COUNTIF($M$2:M461,1),0)</f>
        <v>0</v>
      </c>
      <c r="O461" s="51">
        <f>IF(OR((ROW(N461)-MATCH(MAX($N$2:N461),$N$2:N461,0))=1,(ROW(N461)-MATCH(MAX($N$2:N461),$N$2:N461,0))&gt;123),IF(OR(((U460*R460/C460*C461)/(U460*S460/D460*D461))&lt;(4/6),((U460*R460/C460*C461)/(U460*S460/D460*D461))&gt;(6/4)),1,0),0)</f>
        <v>0</v>
      </c>
      <c r="P461" s="47">
        <f>IF(O461=1,U460/2/C461,P460)</f>
        <v>4.3501846435871965</v>
      </c>
      <c r="Q461" s="47">
        <f>IF(O461=1,U460/2/D461,Q460)</f>
        <v>71.65890361877463</v>
      </c>
      <c r="R461" s="41">
        <f>P461*C461/U460</f>
        <v>0.50404444899900869</v>
      </c>
      <c r="S461" s="41">
        <f>Q461*D461/U460</f>
        <v>0.49148205723784438</v>
      </c>
      <c r="T461" s="41">
        <f t="shared" si="91"/>
        <v>1.0255602245822881</v>
      </c>
      <c r="U461" s="42">
        <f>P461*C461+Q461*D461</f>
        <v>20782.102754789368</v>
      </c>
      <c r="V461" s="25">
        <f>B461</f>
        <v>41610</v>
      </c>
      <c r="W461">
        <f>C461/C$2</f>
        <v>1.0522174413692988</v>
      </c>
      <c r="X461">
        <f>D461/D$2</f>
        <v>1.025992834109638</v>
      </c>
      <c r="Y461">
        <f t="shared" si="92"/>
        <v>1.0391051377394684</v>
      </c>
      <c r="AA461" s="15">
        <f t="shared" si="93"/>
        <v>-8.2642323890995684E-3</v>
      </c>
      <c r="AB461" s="15">
        <f t="shared" si="94"/>
        <v>-5.5564513820971495E-4</v>
      </c>
      <c r="AC461" s="15">
        <f t="shared" si="95"/>
        <v>-4.4734937631469851E-3</v>
      </c>
    </row>
    <row r="462" spans="1:29" x14ac:dyDescent="0.4">
      <c r="A462" s="43">
        <f t="shared" si="86"/>
        <v>2013</v>
      </c>
      <c r="B462" s="53">
        <v>41611</v>
      </c>
      <c r="C462" s="45">
        <v>2442.7840000000001</v>
      </c>
      <c r="D462" s="45">
        <f>VLOOKUP(B462,'H11001.CSI  中证全债'!$A$2:$B$2792,2,0)</f>
        <v>143.2568</v>
      </c>
      <c r="E462" s="14">
        <f t="shared" si="87"/>
        <v>0</v>
      </c>
      <c r="F462" s="14">
        <f>IF(AND((B462-$B$2)&gt;123,OR(((G461*J461/C461*C462)/(G461*K461/D461*D462))&lt;(4/6),((G461*J461/C461*C462)/(G461*K461/D461*D462))&gt;(6/4))),COUNTIF($E$2:E462,1),0)</f>
        <v>0</v>
      </c>
      <c r="G462" s="21">
        <f t="shared" si="88"/>
        <v>20892.18666833458</v>
      </c>
      <c r="H462" s="12">
        <f t="shared" si="89"/>
        <v>4.3501846435871965</v>
      </c>
      <c r="I462" s="12">
        <f t="shared" si="90"/>
        <v>71.65890361877463</v>
      </c>
      <c r="J462" s="15">
        <f>IF(OR((ROW(F462)-MATCH(MAX($F$2:F462),$F$2:F462,0))=1,(ROW(F462)-MATCH(MAX($F$2:F462),$F$2:F462,0))&gt;123),IF(OR(((G461*J461/C461*C462)/(G461*K461/D461*D462))&lt;(4/6),((G461*J461/C461*C462)/(G461*K461/D461*D462))&gt;(6/4)),50%,((G461*J461/C461*C462)/((G461*K461/D461*D462)+(G461*J461/C461*C462)))),((G461*J461/C461*C462)/((G461*K461/D461*D462)+(G461*J461/C461*C462))))</f>
        <v>0.50863806709647863</v>
      </c>
      <c r="K462" s="18">
        <f t="shared" si="84"/>
        <v>0.49136193290352137</v>
      </c>
      <c r="L462" s="20">
        <f t="shared" si="85"/>
        <v>1.0351596919420891</v>
      </c>
      <c r="M462" s="51">
        <f>IF(AND((B462-$B$2)&gt;123,OR(((U461*R461/C461*C462)/(U461*S461/D461*D462))&lt;(4/6),((U461*R461/C461*C462)/(U461*S461/D461*D462))&gt;(6/4))),1,0)</f>
        <v>0</v>
      </c>
      <c r="N462" s="51">
        <f>IF(AND((B462-$B$2)&gt;123,OR(((U461*R461/C461*C462)/(U461*S461/D461*D462))&lt;(4/6),((U461*R461/C461*C462)/(U461*S461/D461*D462))&gt;(6/4))),COUNTIF($M$2:M462,1),0)</f>
        <v>0</v>
      </c>
      <c r="O462" s="51">
        <f>IF(OR((ROW(N462)-MATCH(MAX($N$2:N462),$N$2:N462,0))=1,(ROW(N462)-MATCH(MAX($N$2:N462),$N$2:N462,0))&gt;123),IF(OR(((U461*R461/C461*C462)/(U461*S461/D461*D462))&lt;(4/6),((U461*R461/C461*C462)/(U461*S461/D461*D462))&gt;(6/4)),1,0),0)</f>
        <v>0</v>
      </c>
      <c r="P462" s="47">
        <f>IF(O462=1,U461/2/C462,P461)</f>
        <v>4.3501846435871965</v>
      </c>
      <c r="Q462" s="47">
        <f>IF(O462=1,U461/2/D462,Q461)</f>
        <v>71.65890361877463</v>
      </c>
      <c r="R462" s="41">
        <f>P462*C462/U461</f>
        <v>0.51133235023349821</v>
      </c>
      <c r="S462" s="41">
        <f>Q462*D462/U461</f>
        <v>0.49396470343061388</v>
      </c>
      <c r="T462" s="41">
        <f t="shared" si="91"/>
        <v>1.0351596919420862</v>
      </c>
      <c r="U462" s="42">
        <f>P462*C462+Q462*D462</f>
        <v>20892.18666833458</v>
      </c>
      <c r="V462" s="25">
        <f>B462</f>
        <v>41611</v>
      </c>
      <c r="W462">
        <f>C462/C$2</f>
        <v>1.0626561444400506</v>
      </c>
      <c r="X462">
        <f>D462/D$2</f>
        <v>1.0265625223934074</v>
      </c>
      <c r="Y462">
        <f t="shared" si="92"/>
        <v>1.044609333416729</v>
      </c>
      <c r="AA462" s="15">
        <f t="shared" si="93"/>
        <v>9.9206710137473841E-3</v>
      </c>
      <c r="AB462" s="15">
        <f t="shared" si="94"/>
        <v>5.5525561663771761E-4</v>
      </c>
      <c r="AC462" s="15">
        <f t="shared" si="95"/>
        <v>5.2970536641121502E-3</v>
      </c>
    </row>
    <row r="463" spans="1:29" x14ac:dyDescent="0.4">
      <c r="A463" s="43">
        <f t="shared" si="86"/>
        <v>2013</v>
      </c>
      <c r="B463" s="53">
        <v>41612</v>
      </c>
      <c r="C463" s="45">
        <v>2475.1350000000002</v>
      </c>
      <c r="D463" s="45">
        <f>VLOOKUP(B463,'H11001.CSI  中证全债'!$A$2:$B$2792,2,0)</f>
        <v>143.37569999999999</v>
      </c>
      <c r="E463" s="14">
        <f t="shared" si="87"/>
        <v>0</v>
      </c>
      <c r="F463" s="14">
        <f>IF(AND((B463-$B$2)&gt;123,OR(((G462*J462/C462*C463)/(G462*K462/D462*D463))&lt;(4/6),((G462*J462/C462*C463)/(G462*K462/D462*D463))&gt;(6/4))),COUNTIF($E$2:E463,1),0)</f>
        <v>0</v>
      </c>
      <c r="G463" s="21">
        <f t="shared" si="88"/>
        <v>21041.439735379543</v>
      </c>
      <c r="H463" s="12">
        <f t="shared" si="89"/>
        <v>4.3501846435871965</v>
      </c>
      <c r="I463" s="12">
        <f t="shared" si="90"/>
        <v>71.65890361877463</v>
      </c>
      <c r="J463" s="15">
        <f>IF(OR((ROW(F463)-MATCH(MAX($F$2:F463),$F$2:F463,0))=1,(ROW(F463)-MATCH(MAX($F$2:F463),$F$2:F463,0))&gt;123),IF(OR(((G462*J462/C462*C463)/(G462*K462/D462*D463))&lt;(4/6),((G462*J462/C462*C463)/(G462*K462/D462*D463))&gt;(6/4)),50%,((G462*J462/C462*C463)/((G462*K462/D462*D463)+(G462*J462/C462*C463)))),((G462*J462/C462*C463)/((G462*K462/D462*D463)+(G462*J462/C462*C463))))</f>
        <v>0.51171851371466959</v>
      </c>
      <c r="K463" s="18">
        <f t="shared" si="84"/>
        <v>0.48828148628533041</v>
      </c>
      <c r="L463" s="20">
        <f t="shared" si="85"/>
        <v>1.0479990089479732</v>
      </c>
      <c r="M463" s="51">
        <f>IF(AND((B463-$B$2)&gt;123,OR(((U462*R462/C462*C463)/(U462*S462/D462*D463))&lt;(4/6),((U462*R462/C462*C463)/(U462*S462/D462*D463))&gt;(6/4))),1,0)</f>
        <v>0</v>
      </c>
      <c r="N463" s="51">
        <f>IF(AND((B463-$B$2)&gt;123,OR(((U462*R462/C462*C463)/(U462*S462/D462*D463))&lt;(4/6),((U462*R462/C462*C463)/(U462*S462/D462*D463))&gt;(6/4))),COUNTIF($M$2:M463,1),0)</f>
        <v>0</v>
      </c>
      <c r="O463" s="51">
        <f>IF(OR((ROW(N463)-MATCH(MAX($N$2:N463),$N$2:N463,0))=1,(ROW(N463)-MATCH(MAX($N$2:N463),$N$2:N463,0))&gt;123),IF(OR(((U462*R462/C462*C463)/(U462*S462/D462*D463))&lt;(4/6),((U462*R462/C462*C463)/(U462*S462/D462*D463))&gt;(6/4)),1,0),0)</f>
        <v>0</v>
      </c>
      <c r="P463" s="47">
        <f>IF(O463=1,U462/2/C463,P462)</f>
        <v>4.3501846435871965</v>
      </c>
      <c r="Q463" s="47">
        <f>IF(O463=1,U462/2/D463,Q462)</f>
        <v>71.65890361877463</v>
      </c>
      <c r="R463" s="41">
        <f>P463*C463/U462</f>
        <v>0.51537421327585298</v>
      </c>
      <c r="S463" s="41">
        <f>Q463*D463/U462</f>
        <v>0.4917697525241071</v>
      </c>
      <c r="T463" s="41">
        <f t="shared" si="91"/>
        <v>1.0479990089479705</v>
      </c>
      <c r="U463" s="42">
        <f>P463*C463+Q463*D463</f>
        <v>21041.439735379543</v>
      </c>
      <c r="V463" s="25">
        <f>B463</f>
        <v>41612</v>
      </c>
      <c r="W463">
        <f>C463/C$2</f>
        <v>1.0767294267805196</v>
      </c>
      <c r="X463">
        <f>D463/D$2</f>
        <v>1.0274145467574345</v>
      </c>
      <c r="Y463">
        <f t="shared" si="92"/>
        <v>1.0520719867689772</v>
      </c>
      <c r="AA463" s="15">
        <f t="shared" si="93"/>
        <v>1.3243495945609585E-2</v>
      </c>
      <c r="AB463" s="15">
        <f t="shared" si="94"/>
        <v>8.2997805339757313E-4</v>
      </c>
      <c r="AC463" s="15">
        <f t="shared" si="95"/>
        <v>7.143965799960128E-3</v>
      </c>
    </row>
    <row r="464" spans="1:29" x14ac:dyDescent="0.4">
      <c r="A464" s="43">
        <f t="shared" si="86"/>
        <v>2013</v>
      </c>
      <c r="B464" s="53">
        <v>41613</v>
      </c>
      <c r="C464" s="45">
        <v>2468.1970000000001</v>
      </c>
      <c r="D464" s="45">
        <f>VLOOKUP(B464,'H11001.CSI  中证全债'!$A$2:$B$2792,2,0)</f>
        <v>143.22989999999999</v>
      </c>
      <c r="E464" s="14">
        <f t="shared" si="87"/>
        <v>0</v>
      </c>
      <c r="F464" s="14">
        <f>IF(AND((B464-$B$2)&gt;123,OR(((G463*J463/C463*C464)/(G463*K463/D463*D464))&lt;(4/6),((G463*J463/C463*C464)/(G463*K463/D463*D464))&gt;(6/4))),COUNTIF($E$2:E464,1),0)</f>
        <v>0</v>
      </c>
      <c r="G464" s="21">
        <f t="shared" si="88"/>
        <v>21000.810286174717</v>
      </c>
      <c r="H464" s="12">
        <f t="shared" si="89"/>
        <v>4.3501846435871965</v>
      </c>
      <c r="I464" s="12">
        <f t="shared" si="90"/>
        <v>71.65890361877463</v>
      </c>
      <c r="J464" s="15">
        <f>IF(OR((ROW(F464)-MATCH(MAX($F$2:F464),$F$2:F464,0))=1,(ROW(F464)-MATCH(MAX($F$2:F464),$F$2:F464,0))&gt;123),IF(OR(((G463*J463/C463*C464)/(G463*K463/D463*D464))&lt;(4/6),((G463*J463/C463*C464)/(G463*K463/D463*D464))&gt;(6/4)),50%,((G463*J463/C463*C464)/((G463*K463/D463*D464)+(G463*J463/C463*C464)))),((G463*J463/C463*C464)/((G463*K463/D463*D464)+(G463*J463/C463*C464))))</f>
        <v>0.5112713528875823</v>
      </c>
      <c r="K464" s="18">
        <f t="shared" si="84"/>
        <v>0.4887286471124177</v>
      </c>
      <c r="L464" s="20">
        <f t="shared" si="85"/>
        <v>1.0461251983249906</v>
      </c>
      <c r="M464" s="51">
        <f>IF(AND((B464-$B$2)&gt;123,OR(((U463*R463/C463*C464)/(U463*S463/D463*D464))&lt;(4/6),((U463*R463/C463*C464)/(U463*S463/D463*D464))&gt;(6/4))),1,0)</f>
        <v>0</v>
      </c>
      <c r="N464" s="51">
        <f>IF(AND((B464-$B$2)&gt;123,OR(((U463*R463/C463*C464)/(U463*S463/D463*D464))&lt;(4/6),((U463*R463/C463*C464)/(U463*S463/D463*D464))&gt;(6/4))),COUNTIF($M$2:M464,1),0)</f>
        <v>0</v>
      </c>
      <c r="O464" s="51">
        <f>IF(OR((ROW(N464)-MATCH(MAX($N$2:N464),$N$2:N464,0))=1,(ROW(N464)-MATCH(MAX($N$2:N464),$N$2:N464,0))&gt;123),IF(OR(((U463*R463/C463*C464)/(U463*S463/D463*D464))&lt;(4/6),((U463*R463/C463*C464)/(U463*S463/D463*D464))&gt;(6/4)),1,0),0)</f>
        <v>0</v>
      </c>
      <c r="P464" s="47">
        <f>IF(O464=1,U463/2/C464,P463)</f>
        <v>4.3501846435871965</v>
      </c>
      <c r="Q464" s="47">
        <f>IF(O464=1,U463/2/D464,Q463)</f>
        <v>71.65890361877463</v>
      </c>
      <c r="R464" s="41">
        <f>P464*C464/U463</f>
        <v>0.5102841260759533</v>
      </c>
      <c r="S464" s="41">
        <f>Q464*D464/U463</f>
        <v>0.48778494858263516</v>
      </c>
      <c r="T464" s="41">
        <f t="shared" si="91"/>
        <v>1.046125198324988</v>
      </c>
      <c r="U464" s="42">
        <f>P464*C464+Q464*D464</f>
        <v>21000.810286174717</v>
      </c>
      <c r="V464" s="25">
        <f>B464</f>
        <v>41613</v>
      </c>
      <c r="W464">
        <f>C464/C$2</f>
        <v>1.0737112686747989</v>
      </c>
      <c r="X464">
        <f>D464/D$2</f>
        <v>1.0263697599426727</v>
      </c>
      <c r="Y464">
        <f t="shared" si="92"/>
        <v>1.0500405143087359</v>
      </c>
      <c r="AA464" s="15">
        <f t="shared" si="93"/>
        <v>-2.8030794279907401E-3</v>
      </c>
      <c r="AB464" s="15">
        <f t="shared" si="94"/>
        <v>-1.0169087230263996E-3</v>
      </c>
      <c r="AC464" s="15">
        <f t="shared" si="95"/>
        <v>-1.9309253414113714E-3</v>
      </c>
    </row>
    <row r="465" spans="1:29" x14ac:dyDescent="0.4">
      <c r="A465" s="43">
        <f t="shared" si="86"/>
        <v>2013</v>
      </c>
      <c r="B465" s="53">
        <v>41614</v>
      </c>
      <c r="C465" s="45">
        <v>2452.2869999999998</v>
      </c>
      <c r="D465" s="45">
        <f>VLOOKUP(B465,'H11001.CSI  中证全债'!$A$2:$B$2792,2,0)</f>
        <v>143.10650000000001</v>
      </c>
      <c r="E465" s="14">
        <f t="shared" si="87"/>
        <v>0</v>
      </c>
      <c r="F465" s="14">
        <f>IF(AND((B465-$B$2)&gt;123,OR(((G464*J464/C464*C465)/(G464*K464/D464*D465))&lt;(4/6),((G464*J464/C464*C465)/(G464*K464/D464*D465))&gt;(6/4))),COUNTIF($E$2:E465,1),0)</f>
        <v>0</v>
      </c>
      <c r="G465" s="21">
        <f t="shared" si="88"/>
        <v>20922.756139788689</v>
      </c>
      <c r="H465" s="12">
        <f t="shared" si="89"/>
        <v>4.3501846435871965</v>
      </c>
      <c r="I465" s="12">
        <f t="shared" si="90"/>
        <v>71.65890361877463</v>
      </c>
      <c r="J465" s="15">
        <f>IF(OR((ROW(F465)-MATCH(MAX($F$2:F465),$F$2:F465,0))=1,(ROW(F465)-MATCH(MAX($F$2:F465),$F$2:F465,0))&gt;123),IF(OR(((G464*J464/C464*C465)/(G464*K464/D464*D465))&lt;(4/6),((G464*J464/C464*C465)/(G464*K464/D464*D465))&gt;(6/4)),50%,((G464*J464/C464*C465)/((G464*K464/D464*D465)+(G464*J464/C464*C465)))),((G464*J464/C464*C465)/((G464*K464/D464*D465)+(G464*J464/C464*C465))))</f>
        <v>0.50987074445614933</v>
      </c>
      <c r="K465" s="18">
        <f t="shared" si="84"/>
        <v>0.49012925554385067</v>
      </c>
      <c r="L465" s="20">
        <f t="shared" si="85"/>
        <v>1.0402781280427615</v>
      </c>
      <c r="M465" s="51">
        <f>IF(AND((B465-$B$2)&gt;123,OR(((U464*R464/C464*C465)/(U464*S464/D464*D465))&lt;(4/6),((U464*R464/C464*C465)/(U464*S464/D464*D465))&gt;(6/4))),1,0)</f>
        <v>0</v>
      </c>
      <c r="N465" s="51">
        <f>IF(AND((B465-$B$2)&gt;123,OR(((U464*R464/C464*C465)/(U464*S464/D464*D465))&lt;(4/6),((U464*R464/C464*C465)/(U464*S464/D464*D465))&gt;(6/4))),COUNTIF($M$2:M465,1),0)</f>
        <v>0</v>
      </c>
      <c r="O465" s="51">
        <f>IF(OR((ROW(N465)-MATCH(MAX($N$2:N465),$N$2:N465,0))=1,(ROW(N465)-MATCH(MAX($N$2:N465),$N$2:N465,0))&gt;123),IF(OR(((U464*R464/C464*C465)/(U464*S464/D464*D465))&lt;(4/6),((U464*R464/C464*C465)/(U464*S464/D464*D465))&gt;(6/4)),1,0),0)</f>
        <v>0</v>
      </c>
      <c r="P465" s="47">
        <f>IF(O465=1,U464/2/C465,P464)</f>
        <v>4.3501846435871965</v>
      </c>
      <c r="Q465" s="47">
        <f>IF(O465=1,U464/2/D465,Q464)</f>
        <v>71.65890361877463</v>
      </c>
      <c r="R465" s="41">
        <f>P465*C465/U464</f>
        <v>0.50797569730399506</v>
      </c>
      <c r="S465" s="41">
        <f>Q465*D465/U464</f>
        <v>0.48830758199226071</v>
      </c>
      <c r="T465" s="41">
        <f t="shared" si="91"/>
        <v>1.0402781280427591</v>
      </c>
      <c r="U465" s="42">
        <f>P465*C465+Q465*D465</f>
        <v>20922.756139788689</v>
      </c>
      <c r="V465" s="25">
        <f>B465</f>
        <v>41614</v>
      </c>
      <c r="W465">
        <f>C465/C$2</f>
        <v>1.0667901249068514</v>
      </c>
      <c r="X465">
        <f>D465/D$2</f>
        <v>1.0254854890720171</v>
      </c>
      <c r="Y465">
        <f t="shared" si="92"/>
        <v>1.0461378069894345</v>
      </c>
      <c r="AA465" s="15">
        <f t="shared" si="93"/>
        <v>-6.4460008662196033E-3</v>
      </c>
      <c r="AB465" s="15">
        <f t="shared" si="94"/>
        <v>-8.6155195249026928E-4</v>
      </c>
      <c r="AC465" s="15">
        <f t="shared" si="95"/>
        <v>-3.7167207037441807E-3</v>
      </c>
    </row>
    <row r="466" spans="1:29" x14ac:dyDescent="0.4">
      <c r="A466" s="43">
        <f t="shared" si="86"/>
        <v>2013</v>
      </c>
      <c r="B466" s="53">
        <v>41617</v>
      </c>
      <c r="C466" s="45">
        <v>2450.8719999999998</v>
      </c>
      <c r="D466" s="45">
        <f>VLOOKUP(B466,'H11001.CSI  中证全债'!$A$2:$B$2792,2,0)</f>
        <v>143.0746</v>
      </c>
      <c r="E466" s="14">
        <f t="shared" si="87"/>
        <v>0</v>
      </c>
      <c r="F466" s="14">
        <f>IF(AND((B466-$B$2)&gt;123,OR(((G465*J465/C465*C466)/(G465*K465/D465*D466))&lt;(4/6),((G465*J465/C465*C466)/(G465*K465/D465*D466))&gt;(6/4))),COUNTIF($E$2:E466,1),0)</f>
        <v>0</v>
      </c>
      <c r="G466" s="21">
        <f t="shared" si="88"/>
        <v>20914.314709492573</v>
      </c>
      <c r="H466" s="12">
        <f t="shared" si="89"/>
        <v>4.3501846435871965</v>
      </c>
      <c r="I466" s="12">
        <f t="shared" si="90"/>
        <v>71.65890361877463</v>
      </c>
      <c r="J466" s="15">
        <f>IF(OR((ROW(F466)-MATCH(MAX($F$2:F466),$F$2:F466,0))=1,(ROW(F466)-MATCH(MAX($F$2:F466),$F$2:F466,0))&gt;123),IF(OR(((G465*J465/C465*C466)/(G465*K465/D465*D466))&lt;(4/6),((G465*J465/C465*C466)/(G465*K465/D465*D466))&gt;(6/4)),50%,((G465*J465/C465*C466)/((G465*K465/D465*D466)+(G465*J465/C465*C466)))),((G465*J465/C465*C466)/((G465*K465/D465*D466)+(G465*J465/C465*C466))))</f>
        <v>0.50978221786816225</v>
      </c>
      <c r="K466" s="18">
        <f t="shared" si="84"/>
        <v>0.49021778213183775</v>
      </c>
      <c r="L466" s="20">
        <f t="shared" si="85"/>
        <v>1.0399096818790283</v>
      </c>
      <c r="M466" s="51">
        <f>IF(AND((B466-$B$2)&gt;123,OR(((U465*R465/C465*C466)/(U465*S465/D465*D466))&lt;(4/6),((U465*R465/C465*C466)/(U465*S465/D465*D466))&gt;(6/4))),1,0)</f>
        <v>0</v>
      </c>
      <c r="N466" s="51">
        <f>IF(AND((B466-$B$2)&gt;123,OR(((U465*R465/C465*C466)/(U465*S465/D465*D466))&lt;(4/6),((U465*R465/C465*C466)/(U465*S465/D465*D466))&gt;(6/4))),COUNTIF($M$2:M466,1),0)</f>
        <v>0</v>
      </c>
      <c r="O466" s="51">
        <f>IF(OR((ROW(N466)-MATCH(MAX($N$2:N466),$N$2:N466,0))=1,(ROW(N466)-MATCH(MAX($N$2:N466),$N$2:N466,0))&gt;123),IF(OR(((U465*R465/C465*C466)/(U465*S465/D465*D466))&lt;(4/6),((U465*R465/C465*C466)/(U465*S465/D465*D466))&gt;(6/4)),1,0),0)</f>
        <v>0</v>
      </c>
      <c r="P466" s="47">
        <f>IF(O466=1,U465/2/C466,P465)</f>
        <v>4.3501846435871965</v>
      </c>
      <c r="Q466" s="47">
        <f>IF(O466=1,U465/2/D466,Q465)</f>
        <v>71.65890361877463</v>
      </c>
      <c r="R466" s="41">
        <f>P466*C466/U465</f>
        <v>0.50957654271573027</v>
      </c>
      <c r="S466" s="41">
        <f>Q466*D466/U465</f>
        <v>0.49002000038596633</v>
      </c>
      <c r="T466" s="41">
        <f t="shared" si="91"/>
        <v>1.0399096818790257</v>
      </c>
      <c r="U466" s="42">
        <f>P466*C466+Q466*D466</f>
        <v>20914.314709492573</v>
      </c>
      <c r="V466" s="25">
        <f>B466</f>
        <v>41617</v>
      </c>
      <c r="W466">
        <f>C466/C$2</f>
        <v>1.0661745737797839</v>
      </c>
      <c r="X466">
        <f>D466/D$2</f>
        <v>1.0252568971694733</v>
      </c>
      <c r="Y466">
        <f t="shared" si="92"/>
        <v>1.0457157354746287</v>
      </c>
      <c r="AA466" s="15">
        <f t="shared" si="93"/>
        <v>-5.7701239699914364E-4</v>
      </c>
      <c r="AB466" s="15">
        <f t="shared" si="94"/>
        <v>-2.2291090900816712E-4</v>
      </c>
      <c r="AC466" s="15">
        <f t="shared" si="95"/>
        <v>-4.0345689830334486E-4</v>
      </c>
    </row>
    <row r="467" spans="1:29" x14ac:dyDescent="0.4">
      <c r="A467" s="43">
        <f t="shared" si="86"/>
        <v>2013</v>
      </c>
      <c r="B467" s="53">
        <v>41618</v>
      </c>
      <c r="C467" s="45">
        <v>2453.3220000000001</v>
      </c>
      <c r="D467" s="45">
        <f>VLOOKUP(B467,'H11001.CSI  中证全债'!$A$2:$B$2792,2,0)</f>
        <v>142.8767</v>
      </c>
      <c r="E467" s="14">
        <f t="shared" si="87"/>
        <v>0</v>
      </c>
      <c r="F467" s="14">
        <f>IF(AND((B467-$B$2)&gt;123,OR(((G466*J466/C466*C467)/(G466*K466/D466*D467))&lt;(4/6),((G466*J466/C466*C467)/(G466*K466/D466*D467))&gt;(6/4))),COUNTIF($E$2:E467,1),0)</f>
        <v>0</v>
      </c>
      <c r="G467" s="21">
        <f t="shared" si="88"/>
        <v>20910.791364843208</v>
      </c>
      <c r="H467" s="12">
        <f t="shared" si="89"/>
        <v>4.3501846435871965</v>
      </c>
      <c r="I467" s="12">
        <f t="shared" si="90"/>
        <v>71.65890361877463</v>
      </c>
      <c r="J467" s="15">
        <f>IF(OR((ROW(F467)-MATCH(MAX($F$2:F467),$F$2:F467,0))=1,(ROW(F467)-MATCH(MAX($F$2:F467),$F$2:F467,0))&gt;123),IF(OR(((G466*J466/C466*C467)/(G466*K466/D466*D467))&lt;(4/6),((G466*J466/C466*C467)/(G466*K466/D466*D467))&gt;(6/4)),50%,((G466*J466/C466*C467)/((G466*K466/D466*D467)+(G466*J466/C466*C467)))),((G466*J466/C466*C467)/((G466*K466/D466*D467)+(G466*J466/C466*C467))))</f>
        <v>0.51037779986260545</v>
      </c>
      <c r="K467" s="18">
        <f t="shared" si="84"/>
        <v>0.48962220013739455</v>
      </c>
      <c r="L467" s="20">
        <f t="shared" si="85"/>
        <v>1.0423910511398107</v>
      </c>
      <c r="M467" s="51">
        <f>IF(AND((B467-$B$2)&gt;123,OR(((U466*R466/C466*C467)/(U466*S466/D466*D467))&lt;(4/6),((U466*R466/C466*C467)/(U466*S466/D466*D467))&gt;(6/4))),1,0)</f>
        <v>0</v>
      </c>
      <c r="N467" s="51">
        <f>IF(AND((B467-$B$2)&gt;123,OR(((U466*R466/C466*C467)/(U466*S466/D466*D467))&lt;(4/6),((U466*R466/C466*C467)/(U466*S466/D466*D467))&gt;(6/4))),COUNTIF($M$2:M467,1),0)</f>
        <v>0</v>
      </c>
      <c r="O467" s="51">
        <f>IF(OR((ROW(N467)-MATCH(MAX($N$2:N467),$N$2:N467,0))=1,(ROW(N467)-MATCH(MAX($N$2:N467),$N$2:N467,0))&gt;123),IF(OR(((U466*R466/C466*C467)/(U466*S466/D466*D467))&lt;(4/6),((U466*R466/C466*C467)/(U466*S466/D466*D467))&gt;(6/4)),1,0),0)</f>
        <v>0</v>
      </c>
      <c r="P467" s="47">
        <f>IF(O467=1,U466/2/C467,P466)</f>
        <v>4.3501846435871965</v>
      </c>
      <c r="Q467" s="47">
        <f>IF(O467=1,U466/2/D467,Q466)</f>
        <v>71.65890361877463</v>
      </c>
      <c r="R467" s="41">
        <f>P467*C467/U466</f>
        <v>0.51029181870973028</v>
      </c>
      <c r="S467" s="41">
        <f>Q467*D467/U466</f>
        <v>0.48953971559113935</v>
      </c>
      <c r="T467" s="41">
        <f t="shared" si="91"/>
        <v>1.0423910511398078</v>
      </c>
      <c r="U467" s="42">
        <f>P467*C467+Q467*D467</f>
        <v>20910.791364843208</v>
      </c>
      <c r="V467" s="25">
        <f>B467</f>
        <v>41618</v>
      </c>
      <c r="W467">
        <f>C467/C$2</f>
        <v>1.067240369017463</v>
      </c>
      <c r="X467">
        <f>D467/D$2</f>
        <v>1.0238387674668576</v>
      </c>
      <c r="Y467">
        <f t="shared" si="92"/>
        <v>1.0455395682421604</v>
      </c>
      <c r="AA467" s="15">
        <f t="shared" si="93"/>
        <v>9.9964420826581524E-4</v>
      </c>
      <c r="AB467" s="15">
        <f t="shared" si="94"/>
        <v>-1.3831945013301761E-3</v>
      </c>
      <c r="AC467" s="15">
        <f t="shared" si="95"/>
        <v>-1.6846569913031573E-4</v>
      </c>
    </row>
    <row r="468" spans="1:29" x14ac:dyDescent="0.4">
      <c r="A468" s="43">
        <f t="shared" si="86"/>
        <v>2013</v>
      </c>
      <c r="B468" s="53">
        <v>41619</v>
      </c>
      <c r="C468" s="45">
        <v>2412.7629999999999</v>
      </c>
      <c r="D468" s="45">
        <f>VLOOKUP(B468,'H11001.CSI  中证全债'!$A$2:$B$2792,2,0)</f>
        <v>142.72389999999999</v>
      </c>
      <c r="E468" s="14">
        <f t="shared" si="87"/>
        <v>0</v>
      </c>
      <c r="F468" s="14">
        <f>IF(AND((B468-$B$2)&gt;123,OR(((G467*J467/C467*C468)/(G467*K467/D467*D468))&lt;(4/6),((G467*J467/C467*C468)/(G467*K467/D467*D468))&gt;(6/4))),COUNTIF($E$2:E468,1),0)</f>
        <v>0</v>
      </c>
      <c r="G468" s="21">
        <f t="shared" si="88"/>
        <v>20723.402745411004</v>
      </c>
      <c r="H468" s="12">
        <f t="shared" si="89"/>
        <v>4.3501846435871965</v>
      </c>
      <c r="I468" s="12">
        <f t="shared" si="90"/>
        <v>71.65890361877463</v>
      </c>
      <c r="J468" s="15">
        <f>IF(OR((ROW(F468)-MATCH(MAX($F$2:F468),$F$2:F468,0))=1,(ROW(F468)-MATCH(MAX($F$2:F468),$F$2:F468,0))&gt;123),IF(OR(((G467*J467/C467*C468)/(G467*K467/D467*D468))&lt;(4/6),((G467*J467/C467*C468)/(G467*K467/D467*D468))&gt;(6/4)),50%,((G467*J467/C467*C468)/((G467*K467/D467*D468)+(G467*J467/C467*C468)))),((G467*J467/C467*C468)/((G467*K467/D467*D468)+(G467*J467/C467*C468))))</f>
        <v>0.50647881914757553</v>
      </c>
      <c r="K468" s="18">
        <f t="shared" si="84"/>
        <v>0.49352118085242447</v>
      </c>
      <c r="L468" s="20">
        <f t="shared" si="85"/>
        <v>1.0262554856769679</v>
      </c>
      <c r="M468" s="51">
        <f>IF(AND((B468-$B$2)&gt;123,OR(((U467*R467/C467*C468)/(U467*S467/D467*D468))&lt;(4/6),((U467*R467/C467*C468)/(U467*S467/D467*D468))&gt;(6/4))),1,0)</f>
        <v>0</v>
      </c>
      <c r="N468" s="51">
        <f>IF(AND((B468-$B$2)&gt;123,OR(((U467*R467/C467*C468)/(U467*S467/D467*D468))&lt;(4/6),((U467*R467/C467*C468)/(U467*S467/D467*D468))&gt;(6/4))),COUNTIF($M$2:M468,1),0)</f>
        <v>0</v>
      </c>
      <c r="O468" s="51">
        <f>IF(OR((ROW(N468)-MATCH(MAX($N$2:N468),$N$2:N468,0))=1,(ROW(N468)-MATCH(MAX($N$2:N468),$N$2:N468,0))&gt;123),IF(OR(((U467*R467/C467*C468)/(U467*S467/D467*D468))&lt;(4/6),((U467*R467/C467*C468)/(U467*S467/D467*D468))&gt;(6/4)),1,0),0)</f>
        <v>0</v>
      </c>
      <c r="P468" s="47">
        <f>IF(O468=1,U467/2/C468,P467)</f>
        <v>4.3501846435871965</v>
      </c>
      <c r="Q468" s="47">
        <f>IF(O468=1,U467/2/D468,Q467)</f>
        <v>71.65890361877463</v>
      </c>
      <c r="R468" s="41">
        <f>P468*C468/U467</f>
        <v>0.50194009246641802</v>
      </c>
      <c r="S468" s="41">
        <f>Q468*D468/U467</f>
        <v>0.48909857191683159</v>
      </c>
      <c r="T468" s="41">
        <f t="shared" si="91"/>
        <v>1.026255485676965</v>
      </c>
      <c r="U468" s="42">
        <f>P468*C468+Q468*D468</f>
        <v>20723.402745411004</v>
      </c>
      <c r="V468" s="25">
        <f>B468</f>
        <v>41619</v>
      </c>
      <c r="W468">
        <f>C468/C$2</f>
        <v>1.0495964551215375</v>
      </c>
      <c r="X468">
        <f>D468/D$2</f>
        <v>1.0227438194195626</v>
      </c>
      <c r="Y468">
        <f t="shared" si="92"/>
        <v>1.0361701372705503</v>
      </c>
      <c r="AA468" s="15">
        <f t="shared" si="93"/>
        <v>-1.6532277458890521E-2</v>
      </c>
      <c r="AB468" s="15">
        <f t="shared" si="94"/>
        <v>-1.0694535918034376E-3</v>
      </c>
      <c r="AC468" s="15">
        <f t="shared" si="95"/>
        <v>-8.9613356167502767E-3</v>
      </c>
    </row>
    <row r="469" spans="1:29" x14ac:dyDescent="0.4">
      <c r="A469" s="43">
        <f t="shared" si="86"/>
        <v>2013</v>
      </c>
      <c r="B469" s="53">
        <v>41620</v>
      </c>
      <c r="C469" s="45">
        <v>2410.0149999999999</v>
      </c>
      <c r="D469" s="45">
        <f>VLOOKUP(B469,'H11001.CSI  中证全债'!$A$2:$B$2792,2,0)</f>
        <v>142.93270000000001</v>
      </c>
      <c r="E469" s="14">
        <f t="shared" si="87"/>
        <v>0</v>
      </c>
      <c r="F469" s="14">
        <f>IF(AND((B469-$B$2)&gt;123,OR(((G468*J468/C468*C469)/(G468*K468/D468*D469))&lt;(4/6),((G468*J468/C468*C469)/(G468*K468/D468*D469))&gt;(6/4))),COUNTIF($E$2:E469,1),0)</f>
        <v>0</v>
      </c>
      <c r="G469" s="21">
        <f t="shared" si="88"/>
        <v>20726.410817086027</v>
      </c>
      <c r="H469" s="12">
        <f t="shared" si="89"/>
        <v>4.3501846435871965</v>
      </c>
      <c r="I469" s="12">
        <f t="shared" si="90"/>
        <v>71.65890361877463</v>
      </c>
      <c r="J469" s="15">
        <f>IF(OR((ROW(F469)-MATCH(MAX($F$2:F469),$F$2:F469,0))=1,(ROW(F469)-MATCH(MAX($F$2:F469),$F$2:F469,0))&gt;123),IF(OR(((G468*J468/C468*C469)/(G468*K468/D468*D469))&lt;(4/6),((G468*J468/C468*C469)/(G468*K468/D468*D469))&gt;(6/4)),50%,((G468*J468/C468*C469)/((G468*K468/D468*D469)+(G468*J468/C468*C469)))),((G468*J468/C468*C469)/((G468*K468/D468*D469)+(G468*J468/C468*C469))))</f>
        <v>0.50582854582676762</v>
      </c>
      <c r="K469" s="18">
        <f t="shared" si="84"/>
        <v>0.49417145417323238</v>
      </c>
      <c r="L469" s="20">
        <f t="shared" si="85"/>
        <v>1.0235891643580222</v>
      </c>
      <c r="M469" s="51">
        <f>IF(AND((B469-$B$2)&gt;123,OR(((U468*R468/C468*C469)/(U468*S468/D468*D469))&lt;(4/6),((U468*R468/C468*C469)/(U468*S468/D468*D469))&gt;(6/4))),1,0)</f>
        <v>0</v>
      </c>
      <c r="N469" s="51">
        <f>IF(AND((B469-$B$2)&gt;123,OR(((U468*R468/C468*C469)/(U468*S468/D468*D469))&lt;(4/6),((U468*R468/C468*C469)/(U468*S468/D468*D469))&gt;(6/4))),COUNTIF($M$2:M469,1),0)</f>
        <v>0</v>
      </c>
      <c r="O469" s="51">
        <f>IF(OR((ROW(N469)-MATCH(MAX($N$2:N469),$N$2:N469,0))=1,(ROW(N469)-MATCH(MAX($N$2:N469),$N$2:N469,0))&gt;123),IF(OR(((U468*R468/C468*C469)/(U468*S468/D468*D469))&lt;(4/6),((U468*R468/C468*C469)/(U468*S468/D468*D469))&gt;(6/4)),1,0),0)</f>
        <v>0</v>
      </c>
      <c r="P469" s="47">
        <f>IF(O469=1,U468/2/C469,P468)</f>
        <v>4.3501846435871965</v>
      </c>
      <c r="Q469" s="47">
        <f>IF(O469=1,U468/2/D469,Q468)</f>
        <v>71.65890361877463</v>
      </c>
      <c r="R469" s="41">
        <f>P469*C469/U468</f>
        <v>0.50590196854309455</v>
      </c>
      <c r="S469" s="41">
        <f>Q469*D469/U468</f>
        <v>0.49424318482346286</v>
      </c>
      <c r="T469" s="41">
        <f t="shared" si="91"/>
        <v>1.0235891643580195</v>
      </c>
      <c r="U469" s="42">
        <f>P469*C469+Q469*D469</f>
        <v>20726.410817086027</v>
      </c>
      <c r="V469" s="25">
        <f>B469</f>
        <v>41620</v>
      </c>
      <c r="W469">
        <f>C469/C$2</f>
        <v>1.0484010243814796</v>
      </c>
      <c r="X469">
        <f>D469/D$2</f>
        <v>1.0242400573271229</v>
      </c>
      <c r="Y469">
        <f t="shared" si="92"/>
        <v>1.0363205408543013</v>
      </c>
      <c r="AA469" s="15">
        <f t="shared" si="93"/>
        <v>-1.1389431950010742E-3</v>
      </c>
      <c r="AB469" s="15">
        <f t="shared" si="94"/>
        <v>1.4629645069959007E-3</v>
      </c>
      <c r="AC469" s="15">
        <f t="shared" si="95"/>
        <v>1.451533665572935E-4</v>
      </c>
    </row>
    <row r="470" spans="1:29" x14ac:dyDescent="0.4">
      <c r="A470" s="43">
        <f t="shared" si="86"/>
        <v>2013</v>
      </c>
      <c r="B470" s="53">
        <v>41621</v>
      </c>
      <c r="C470" s="45">
        <v>2406.6390000000001</v>
      </c>
      <c r="D470" s="45">
        <f>VLOOKUP(B470,'H11001.CSI  中证全债'!$A$2:$B$2792,2,0)</f>
        <v>143.12299999999999</v>
      </c>
      <c r="E470" s="14">
        <f t="shared" si="87"/>
        <v>0</v>
      </c>
      <c r="F470" s="14">
        <f>IF(AND((B470-$B$2)&gt;123,OR(((G469*J469/C469*C470)/(G469*K469/D469*D470))&lt;(4/6),((G469*J469/C469*C470)/(G469*K469/D469*D470))&gt;(6/4))),COUNTIF($E$2:E470,1),0)</f>
        <v>0</v>
      </c>
      <c r="G470" s="21">
        <f t="shared" si="88"/>
        <v>20725.361283087928</v>
      </c>
      <c r="H470" s="12">
        <f t="shared" si="89"/>
        <v>4.3501846435871965</v>
      </c>
      <c r="I470" s="12">
        <f t="shared" si="90"/>
        <v>71.65890361877463</v>
      </c>
      <c r="J470" s="15">
        <f>IF(OR((ROW(F470)-MATCH(MAX($F$2:F470),$F$2:F470,0))=1,(ROW(F470)-MATCH(MAX($F$2:F470),$F$2:F470,0))&gt;123),IF(OR(((G469*J469/C469*C470)/(G469*K469/D469*D470))&lt;(4/6),((G469*J469/C469*C470)/(G469*K469/D469*D470))&gt;(6/4)),50%,((G469*J469/C469*C470)/((G469*K469/D469*D470)+(G469*J469/C469*C470)))),((G469*J469/C469*C470)/((G469*K469/D469*D470)+(G469*J469/C469*C470))))</f>
        <v>0.50514554981490811</v>
      </c>
      <c r="K470" s="18">
        <f t="shared" si="84"/>
        <v>0.49485445018509189</v>
      </c>
      <c r="L470" s="20">
        <f t="shared" si="85"/>
        <v>1.0207962151819934</v>
      </c>
      <c r="M470" s="51">
        <f>IF(AND((B470-$B$2)&gt;123,OR(((U469*R469/C469*C470)/(U469*S469/D469*D470))&lt;(4/6),((U469*R469/C469*C470)/(U469*S469/D469*D470))&gt;(6/4))),1,0)</f>
        <v>0</v>
      </c>
      <c r="N470" s="51">
        <f>IF(AND((B470-$B$2)&gt;123,OR(((U469*R469/C469*C470)/(U469*S469/D469*D470))&lt;(4/6),((U469*R469/C469*C470)/(U469*S469/D469*D470))&gt;(6/4))),COUNTIF($M$2:M470,1),0)</f>
        <v>0</v>
      </c>
      <c r="O470" s="51">
        <f>IF(OR((ROW(N470)-MATCH(MAX($N$2:N470),$N$2:N470,0))=1,(ROW(N470)-MATCH(MAX($N$2:N470),$N$2:N470,0))&gt;123),IF(OR(((U469*R469/C469*C470)/(U469*S469/D469*D470))&lt;(4/6),((U469*R469/C469*C470)/(U469*S469/D469*D470))&gt;(6/4)),1,0),0)</f>
        <v>0</v>
      </c>
      <c r="P470" s="47">
        <f>IF(O470=1,U469/2/C470,P469)</f>
        <v>4.3501846435871965</v>
      </c>
      <c r="Q470" s="47">
        <f>IF(O470=1,U469/2/D470,Q469)</f>
        <v>71.65890361877463</v>
      </c>
      <c r="R470" s="41">
        <f>P470*C470/U469</f>
        <v>0.50511997049810253</v>
      </c>
      <c r="S470" s="41">
        <f>Q470*D470/U469</f>
        <v>0.49482939198402903</v>
      </c>
      <c r="T470" s="41">
        <f t="shared" si="91"/>
        <v>1.0207962151819907</v>
      </c>
      <c r="U470" s="42">
        <f>P470*C470+Q470*D470</f>
        <v>20725.361283087928</v>
      </c>
      <c r="V470" s="25">
        <f>B470</f>
        <v>41621</v>
      </c>
      <c r="W470">
        <f>C470/C$2</f>
        <v>1.0469324020458048</v>
      </c>
      <c r="X470">
        <f>D470/D$2</f>
        <v>1.025603726262988</v>
      </c>
      <c r="Y470">
        <f t="shared" si="92"/>
        <v>1.0362680641543964</v>
      </c>
      <c r="AA470" s="15">
        <f t="shared" si="93"/>
        <v>-1.4008211567145823E-3</v>
      </c>
      <c r="AB470" s="15">
        <f t="shared" si="94"/>
        <v>1.3313958247480606E-3</v>
      </c>
      <c r="AC470" s="15">
        <f t="shared" si="95"/>
        <v>-5.0637517868379334E-5</v>
      </c>
    </row>
    <row r="471" spans="1:29" x14ac:dyDescent="0.4">
      <c r="A471" s="43">
        <f t="shared" si="86"/>
        <v>2013</v>
      </c>
      <c r="B471" s="53">
        <v>41624</v>
      </c>
      <c r="C471" s="45">
        <v>2367.9229999999998</v>
      </c>
      <c r="D471" s="45">
        <f>VLOOKUP(B471,'H11001.CSI  中证全债'!$A$2:$B$2792,2,0)</f>
        <v>143.12979999999999</v>
      </c>
      <c r="E471" s="14">
        <f t="shared" si="87"/>
        <v>0</v>
      </c>
      <c r="F471" s="14">
        <f>IF(AND((B471-$B$2)&gt;123,OR(((G470*J470/C470*C471)/(G470*K470/D470*D471))&lt;(4/6),((G470*J470/C470*C471)/(G470*K470/D470*D471))&gt;(6/4))),COUNTIF($E$2:E471,1),0)</f>
        <v>0</v>
      </c>
      <c r="G471" s="21">
        <f t="shared" si="88"/>
        <v>20557.426814971412</v>
      </c>
      <c r="H471" s="12">
        <f t="shared" si="89"/>
        <v>4.3501846435871965</v>
      </c>
      <c r="I471" s="12">
        <f t="shared" si="90"/>
        <v>71.65890361877463</v>
      </c>
      <c r="J471" s="15">
        <f>IF(OR((ROW(F471)-MATCH(MAX($F$2:F471),$F$2:F471,0))=1,(ROW(F471)-MATCH(MAX($F$2:F471),$F$2:F471,0))&gt;123),IF(OR(((G470*J470/C470*C471)/(G470*K470/D470*D471))&lt;(4/6),((G470*J470/C470*C471)/(G470*K470/D470*D471))&gt;(6/4)),50%,((G470*J470/C470*C471)/((G470*K470/D470*D471)+(G470*J470/C470*C471)))),((G470*J470/C470*C471)/((G470*K470/D470*D471)+(G470*J470/C470*C471))))</f>
        <v>0.50107936000506992</v>
      </c>
      <c r="K471" s="18">
        <f t="shared" si="84"/>
        <v>0.49892063999493008</v>
      </c>
      <c r="L471" s="20">
        <f t="shared" si="85"/>
        <v>1.0043267803275522</v>
      </c>
      <c r="M471" s="51">
        <f>IF(AND((B471-$B$2)&gt;123,OR(((U470*R470/C470*C471)/(U470*S470/D470*D471))&lt;(4/6),((U470*R470/C470*C471)/(U470*S470/D470*D471))&gt;(6/4))),1,0)</f>
        <v>0</v>
      </c>
      <c r="N471" s="51">
        <f>IF(AND((B471-$B$2)&gt;123,OR(((U470*R470/C470*C471)/(U470*S470/D470*D471))&lt;(4/6),((U470*R470/C470*C471)/(U470*S470/D470*D471))&gt;(6/4))),COUNTIF($M$2:M471,1),0)</f>
        <v>0</v>
      </c>
      <c r="O471" s="51">
        <f>IF(OR((ROW(N471)-MATCH(MAX($N$2:N471),$N$2:N471,0))=1,(ROW(N471)-MATCH(MAX($N$2:N471),$N$2:N471,0))&gt;123),IF(OR(((U470*R470/C470*C471)/(U470*S470/D470*D471))&lt;(4/6),((U470*R470/C470*C471)/(U470*S470/D470*D471))&gt;(6/4)),1,0),0)</f>
        <v>0</v>
      </c>
      <c r="P471" s="47">
        <f>IF(O471=1,U470/2/C471,P470)</f>
        <v>4.3501846435871965</v>
      </c>
      <c r="Q471" s="47">
        <f>IF(O471=1,U470/2/D471,Q470)</f>
        <v>71.65890361877463</v>
      </c>
      <c r="R471" s="41">
        <f>P471*C471/U470</f>
        <v>0.49701918973072606</v>
      </c>
      <c r="S471" s="41">
        <f>Q471*D471/U470</f>
        <v>0.49487796150235991</v>
      </c>
      <c r="T471" s="41">
        <f t="shared" si="91"/>
        <v>1.0043267803275493</v>
      </c>
      <c r="U471" s="42">
        <f>P471*C471+Q471*D471</f>
        <v>20557.426814971412</v>
      </c>
      <c r="V471" s="25">
        <f>B471</f>
        <v>41624</v>
      </c>
      <c r="W471">
        <f>C471/C$2</f>
        <v>1.0300902271796926</v>
      </c>
      <c r="X471">
        <f>D471/D$2</f>
        <v>1.0256524543174488</v>
      </c>
      <c r="Y471">
        <f t="shared" si="92"/>
        <v>1.0278713407485707</v>
      </c>
      <c r="AA471" s="15">
        <f t="shared" si="93"/>
        <v>-1.6087165544977911E-2</v>
      </c>
      <c r="AB471" s="15">
        <f t="shared" si="94"/>
        <v>4.7511580947956489E-5</v>
      </c>
      <c r="AC471" s="15">
        <f t="shared" si="95"/>
        <v>-8.1028487669139171E-3</v>
      </c>
    </row>
    <row r="472" spans="1:29" x14ac:dyDescent="0.4">
      <c r="A472" s="43">
        <f t="shared" si="86"/>
        <v>2013</v>
      </c>
      <c r="B472" s="53">
        <v>41625</v>
      </c>
      <c r="C472" s="45">
        <v>2356.3760000000002</v>
      </c>
      <c r="D472" s="45">
        <f>VLOOKUP(B472,'H11001.CSI  中证全债'!$A$2:$B$2792,2,0)</f>
        <v>142.99180000000001</v>
      </c>
      <c r="E472" s="14">
        <f t="shared" si="87"/>
        <v>0</v>
      </c>
      <c r="F472" s="14">
        <f>IF(AND((B472-$B$2)&gt;123,OR(((G471*J471/C471*C472)/(G471*K471/D471*D472))&lt;(4/6),((G471*J471/C471*C472)/(G471*K471/D471*D472))&gt;(6/4))),COUNTIF($E$2:E472,1),0)</f>
        <v>0</v>
      </c>
      <c r="G472" s="21">
        <f t="shared" si="88"/>
        <v>20497.306304192523</v>
      </c>
      <c r="H472" s="12">
        <f t="shared" si="89"/>
        <v>4.3501846435871965</v>
      </c>
      <c r="I472" s="12">
        <f t="shared" si="90"/>
        <v>71.65890361877463</v>
      </c>
      <c r="J472" s="15">
        <f>IF(OR((ROW(F472)-MATCH(MAX($F$2:F472),$F$2:F472,0))=1,(ROW(F472)-MATCH(MAX($F$2:F472),$F$2:F472,0))&gt;123),IF(OR(((G471*J471/C471*C472)/(G471*K471/D471*D472))&lt;(4/6),((G471*J471/C471*C472)/(G471*K471/D471*D472))&gt;(6/4)),50%,((G471*J471/C471*C472)/((G471*K471/D471*D472)+(G471*J471/C471*C472)))),((G471*J471/C471*C472)/((G471*K471/D471*D472)+(G471*J471/C471*C472))))</f>
        <v>0.50009842940292915</v>
      </c>
      <c r="K472" s="18">
        <f t="shared" si="84"/>
        <v>0.49990157059707085</v>
      </c>
      <c r="L472" s="20">
        <f t="shared" si="85"/>
        <v>1.0003937951337563</v>
      </c>
      <c r="M472" s="51">
        <f>IF(AND((B472-$B$2)&gt;123,OR(((U471*R471/C471*C472)/(U471*S471/D471*D472))&lt;(4/6),((U471*R471/C471*C472)/(U471*S471/D471*D472))&gt;(6/4))),1,0)</f>
        <v>0</v>
      </c>
      <c r="N472" s="51">
        <f>IF(AND((B472-$B$2)&gt;123,OR(((U471*R471/C471*C472)/(U471*S471/D471*D472))&lt;(4/6),((U471*R471/C471*C472)/(U471*S471/D471*D472))&gt;(6/4))),COUNTIF($M$2:M472,1),0)</f>
        <v>0</v>
      </c>
      <c r="O472" s="51">
        <f>IF(OR((ROW(N472)-MATCH(MAX($N$2:N472),$N$2:N472,0))=1,(ROW(N472)-MATCH(MAX($N$2:N472),$N$2:N472,0))&gt;123),IF(OR(((U471*R471/C471*C472)/(U471*S471/D471*D472))&lt;(4/6),((U471*R471/C471*C472)/(U471*S471/D471*D472))&gt;(6/4)),1,0),0)</f>
        <v>0</v>
      </c>
      <c r="P472" s="47">
        <f>IF(O472=1,U471/2/C472,P471)</f>
        <v>4.3501846435871965</v>
      </c>
      <c r="Q472" s="47">
        <f>IF(O472=1,U471/2/D472,Q471)</f>
        <v>71.65890361877463</v>
      </c>
      <c r="R472" s="41">
        <f>P472*C472/U471</f>
        <v>0.49863588385741653</v>
      </c>
      <c r="S472" s="41">
        <f>Q472*D472/U471</f>
        <v>0.49843960076816396</v>
      </c>
      <c r="T472" s="41">
        <f t="shared" si="91"/>
        <v>1.0003937951337536</v>
      </c>
      <c r="U472" s="42">
        <f>P472*C472+Q472*D472</f>
        <v>20497.306304192523</v>
      </c>
      <c r="V472" s="25">
        <f>B472</f>
        <v>41625</v>
      </c>
      <c r="W472">
        <f>C472/C$2</f>
        <v>1.0250670689717425</v>
      </c>
      <c r="X472">
        <f>D472/D$2</f>
        <v>1.0246635614475099</v>
      </c>
      <c r="Y472">
        <f t="shared" si="92"/>
        <v>1.0248653152096261</v>
      </c>
      <c r="AA472" s="15">
        <f t="shared" si="93"/>
        <v>-4.8764254580913047E-3</v>
      </c>
      <c r="AB472" s="15">
        <f t="shared" si="94"/>
        <v>-9.6415980459674255E-4</v>
      </c>
      <c r="AC472" s="15">
        <f t="shared" si="95"/>
        <v>-2.9245153744197339E-3</v>
      </c>
    </row>
    <row r="473" spans="1:29" x14ac:dyDescent="0.4">
      <c r="A473" s="43">
        <f t="shared" si="86"/>
        <v>2013</v>
      </c>
      <c r="B473" s="53">
        <v>41626</v>
      </c>
      <c r="C473" s="45">
        <v>2357.2260000000001</v>
      </c>
      <c r="D473" s="45">
        <f>VLOOKUP(B473,'H11001.CSI  中证全债'!$A$2:$B$2792,2,0)</f>
        <v>142.94630000000001</v>
      </c>
      <c r="E473" s="14">
        <f t="shared" si="87"/>
        <v>0</v>
      </c>
      <c r="F473" s="14">
        <f>IF(AND((B473-$B$2)&gt;123,OR(((G472*J472/C472*C473)/(G472*K472/D472*D473))&lt;(4/6),((G472*J472/C472*C473)/(G472*K472/D472*D473))&gt;(6/4))),COUNTIF($E$2:E473,1),0)</f>
        <v>0</v>
      </c>
      <c r="G473" s="21">
        <f t="shared" si="88"/>
        <v>20497.743481024918</v>
      </c>
      <c r="H473" s="12">
        <f t="shared" si="89"/>
        <v>4.3501846435871965</v>
      </c>
      <c r="I473" s="12">
        <f t="shared" si="90"/>
        <v>71.65890361877463</v>
      </c>
      <c r="J473" s="15">
        <f>IF(OR((ROW(F473)-MATCH(MAX($F$2:F473),$F$2:F473,0))=1,(ROW(F473)-MATCH(MAX($F$2:F473),$F$2:F473,0))&gt;123),IF(OR(((G472*J472/C472*C473)/(G472*K472/D472*D473))&lt;(4/6),((G472*J472/C472*C473)/(G472*K472/D472*D473))&gt;(6/4)),50%,((G472*J472/C472*C473)/((G472*K472/D472*D473)+(G472*J472/C472*C473)))),((G472*J472/C472*C473)/((G472*K472/D472*D473)+(G472*J472/C472*C473))))</f>
        <v>0.50026815664646784</v>
      </c>
      <c r="K473" s="18">
        <f t="shared" si="84"/>
        <v>0.49973184335353216</v>
      </c>
      <c r="L473" s="20">
        <f t="shared" si="85"/>
        <v>1.001073202158455</v>
      </c>
      <c r="M473" s="51">
        <f>IF(AND((B473-$B$2)&gt;123,OR(((U472*R472/C472*C473)/(U472*S472/D472*D473))&lt;(4/6),((U472*R472/C472*C473)/(U472*S472/D472*D473))&gt;(6/4))),1,0)</f>
        <v>0</v>
      </c>
      <c r="N473" s="51">
        <f>IF(AND((B473-$B$2)&gt;123,OR(((U472*R472/C472*C473)/(U472*S472/D472*D473))&lt;(4/6),((U472*R472/C472*C473)/(U472*S472/D472*D473))&gt;(6/4))),COUNTIF($M$2:M473,1),0)</f>
        <v>0</v>
      </c>
      <c r="O473" s="51">
        <f>IF(OR((ROW(N473)-MATCH(MAX($N$2:N473),$N$2:N473,0))=1,(ROW(N473)-MATCH(MAX($N$2:N473),$N$2:N473,0))&gt;123),IF(OR(((U472*R472/C472*C473)/(U472*S472/D472*D473))&lt;(4/6),((U472*R472/C472*C473)/(U472*S472/D472*D473))&gt;(6/4)),1,0),0)</f>
        <v>0</v>
      </c>
      <c r="P473" s="47">
        <f>IF(O473=1,U472/2/C473,P472)</f>
        <v>4.3501846435871965</v>
      </c>
      <c r="Q473" s="47">
        <f>IF(O473=1,U472/2/D473,Q472)</f>
        <v>71.65890361877463</v>
      </c>
      <c r="R473" s="41">
        <f>P473*C473/U472</f>
        <v>0.50027882661669754</v>
      </c>
      <c r="S473" s="41">
        <f>Q473*D473/U472</f>
        <v>0.49974250188500441</v>
      </c>
      <c r="T473" s="41">
        <f t="shared" si="91"/>
        <v>1.0010732021584519</v>
      </c>
      <c r="U473" s="42">
        <f>P473*C473+Q473*D473</f>
        <v>20497.743481024918</v>
      </c>
      <c r="V473" s="25">
        <f>B473</f>
        <v>41626</v>
      </c>
      <c r="W473">
        <f>C473/C$2</f>
        <v>1.0254368346664473</v>
      </c>
      <c r="X473">
        <f>D473/D$2</f>
        <v>1.0243375134360444</v>
      </c>
      <c r="Y473">
        <f t="shared" si="92"/>
        <v>1.024887174051246</v>
      </c>
      <c r="AA473" s="15">
        <f t="shared" si="93"/>
        <v>3.6072341595727586E-4</v>
      </c>
      <c r="AB473" s="15">
        <f t="shared" si="94"/>
        <v>-3.1820006461913408E-4</v>
      </c>
      <c r="AC473" s="15">
        <f t="shared" si="95"/>
        <v>2.1328501702111424E-5</v>
      </c>
    </row>
    <row r="474" spans="1:29" x14ac:dyDescent="0.4">
      <c r="A474" s="43">
        <f t="shared" si="86"/>
        <v>2013</v>
      </c>
      <c r="B474" s="53">
        <v>41627</v>
      </c>
      <c r="C474" s="45">
        <v>2332.41</v>
      </c>
      <c r="D474" s="45">
        <f>VLOOKUP(B474,'H11001.CSI  中证全债'!$A$2:$B$2792,2,0)</f>
        <v>142.78149999999999</v>
      </c>
      <c r="E474" s="14">
        <f t="shared" si="87"/>
        <v>0</v>
      </c>
      <c r="F474" s="14">
        <f>IF(AND((B474-$B$2)&gt;123,OR(((G473*J473/C473*C474)/(G473*K473/D473*D474))&lt;(4/6),((G473*J473/C473*C474)/(G473*K473/D473*D474))&gt;(6/4))),COUNTIF($E$2:E474,1),0)</f>
        <v>0</v>
      </c>
      <c r="G474" s="21">
        <f t="shared" si="88"/>
        <v>20377.97991159328</v>
      </c>
      <c r="H474" s="12">
        <f t="shared" si="89"/>
        <v>4.3501846435871965</v>
      </c>
      <c r="I474" s="12">
        <f t="shared" si="90"/>
        <v>71.65890361877463</v>
      </c>
      <c r="J474" s="15">
        <f>IF(OR((ROW(F474)-MATCH(MAX($F$2:F474),$F$2:F474,0))=1,(ROW(F474)-MATCH(MAX($F$2:F474),$F$2:F474,0))&gt;123),IF(OR(((G473*J473/C473*C474)/(G473*K473/D473*D474))&lt;(4/6),((G473*J473/C473*C474)/(G473*K473/D473*D474))&gt;(6/4)),50%,((G473*J473/C473*C474)/((G473*K473/D473*D474)+(G473*J473/C473*C474)))),((G473*J473/C473*C474)/((G473*K473/D473*D474)+(G473*J473/C473*C474))))</f>
        <v>0.49791069618126421</v>
      </c>
      <c r="K474" s="18">
        <f t="shared" si="84"/>
        <v>0.50208930381873573</v>
      </c>
      <c r="L474" s="20">
        <f t="shared" si="85"/>
        <v>0.99167756093250681</v>
      </c>
      <c r="M474" s="51">
        <f>IF(AND((B474-$B$2)&gt;123,OR(((U473*R473/C473*C474)/(U473*S473/D473*D474))&lt;(4/6),((U473*R473/C473*C474)/(U473*S473/D473*D474))&gt;(6/4))),1,0)</f>
        <v>0</v>
      </c>
      <c r="N474" s="51">
        <f>IF(AND((B474-$B$2)&gt;123,OR(((U473*R473/C473*C474)/(U473*S473/D473*D474))&lt;(4/6),((U473*R473/C473*C474)/(U473*S473/D473*D474))&gt;(6/4))),COUNTIF($M$2:M474,1),0)</f>
        <v>0</v>
      </c>
      <c r="O474" s="51">
        <f>IF(OR((ROW(N474)-MATCH(MAX($N$2:N474),$N$2:N474,0))=1,(ROW(N474)-MATCH(MAX($N$2:N474),$N$2:N474,0))&gt;123),IF(OR(((U473*R473/C473*C474)/(U473*S473/D473*D474))&lt;(4/6),((U473*R473/C473*C474)/(U473*S473/D473*D474))&gt;(6/4)),1,0),0)</f>
        <v>0</v>
      </c>
      <c r="P474" s="47">
        <f>IF(O474=1,U473/2/C474,P473)</f>
        <v>4.3501846435871965</v>
      </c>
      <c r="Q474" s="47">
        <f>IF(O474=1,U473/2/D474,Q473)</f>
        <v>71.65890361877463</v>
      </c>
      <c r="R474" s="41">
        <f>P474*C474/U473</f>
        <v>0.49500151926195718</v>
      </c>
      <c r="S474" s="41">
        <f>Q474*D474/U473</f>
        <v>0.49915571226245414</v>
      </c>
      <c r="T474" s="41">
        <f t="shared" si="91"/>
        <v>0.9916775609325037</v>
      </c>
      <c r="U474" s="42">
        <f>P474*C474+Q474*D474</f>
        <v>20377.979911593284</v>
      </c>
      <c r="V474" s="25">
        <f>B474</f>
        <v>41627</v>
      </c>
      <c r="W474">
        <f>C474/C$2</f>
        <v>1.0146414164549213</v>
      </c>
      <c r="X474">
        <f>D474/D$2</f>
        <v>1.0231565747044069</v>
      </c>
      <c r="Y474">
        <f t="shared" si="92"/>
        <v>1.0188989955796641</v>
      </c>
      <c r="AA474" s="15">
        <f t="shared" si="93"/>
        <v>-1.0527628661825328E-2</v>
      </c>
      <c r="AB474" s="15">
        <f t="shared" si="94"/>
        <v>-1.1528804872880105E-3</v>
      </c>
      <c r="AC474" s="15">
        <f t="shared" si="95"/>
        <v>-5.8427684755887332E-3</v>
      </c>
    </row>
    <row r="475" spans="1:29" x14ac:dyDescent="0.4">
      <c r="A475" s="43">
        <f t="shared" si="86"/>
        <v>2013</v>
      </c>
      <c r="B475" s="53">
        <v>41628</v>
      </c>
      <c r="C475" s="45">
        <v>2278.136</v>
      </c>
      <c r="D475" s="45">
        <f>VLOOKUP(B475,'H11001.CSI  中证全债'!$A$2:$B$2792,2,0)</f>
        <v>142.6816</v>
      </c>
      <c r="E475" s="14">
        <f t="shared" si="87"/>
        <v>0</v>
      </c>
      <c r="F475" s="14">
        <f>IF(AND((B475-$B$2)&gt;123,OR(((G474*J474/C474*C475)/(G474*K474/D474*D475))&lt;(4/6),((G474*J474/C474*C475)/(G474*K474/D474*D475))&gt;(6/4))),COUNTIF($E$2:E475,1),0)</f>
        <v>0</v>
      </c>
      <c r="G475" s="21">
        <f t="shared" si="88"/>
        <v>20134.719265775715</v>
      </c>
      <c r="H475" s="12">
        <f t="shared" si="89"/>
        <v>4.3501846435871965</v>
      </c>
      <c r="I475" s="12">
        <f t="shared" si="90"/>
        <v>71.65890361877463</v>
      </c>
      <c r="J475" s="15">
        <f>IF(OR((ROW(F475)-MATCH(MAX($F$2:F475),$F$2:F475,0))=1,(ROW(F475)-MATCH(MAX($F$2:F475),$F$2:F475,0))&gt;123),IF(OR(((G474*J474/C474*C475)/(G474*K474/D474*D475))&lt;(4/6),((G474*J474/C474*C475)/(G474*K474/D474*D475))&gt;(6/4)),50%,((G474*J474/C474*C475)/((G474*K474/D474*D475)+(G474*J474/C474*C475)))),((G474*J474/C474*C475)/((G474*K474/D474*D475)+(G474*J474/C474*C475))))</f>
        <v>0.49220016988507881</v>
      </c>
      <c r="K475" s="18">
        <f t="shared" si="84"/>
        <v>0.50779983011492114</v>
      </c>
      <c r="L475" s="20">
        <f t="shared" si="85"/>
        <v>0.96927990262164532</v>
      </c>
      <c r="M475" s="51">
        <f>IF(AND((B475-$B$2)&gt;123,OR(((U474*R474/C474*C475)/(U474*S474/D474*D475))&lt;(4/6),((U474*R474/C474*C475)/(U474*S474/D474*D475))&gt;(6/4))),1,0)</f>
        <v>0</v>
      </c>
      <c r="N475" s="51">
        <f>IF(AND((B475-$B$2)&gt;123,OR(((U474*R474/C474*C475)/(U474*S474/D474*D475))&lt;(4/6),((U474*R474/C474*C475)/(U474*S474/D474*D475))&gt;(6/4))),COUNTIF($M$2:M475,1),0)</f>
        <v>0</v>
      </c>
      <c r="O475" s="51">
        <f>IF(OR((ROW(N475)-MATCH(MAX($N$2:N475),$N$2:N475,0))=1,(ROW(N475)-MATCH(MAX($N$2:N475),$N$2:N475,0))&gt;123),IF(OR(((U474*R474/C474*C475)/(U474*S474/D474*D475))&lt;(4/6),((U474*R474/C474*C475)/(U474*S474/D474*D475))&gt;(6/4)),1,0),0)</f>
        <v>0</v>
      </c>
      <c r="P475" s="47">
        <f>IF(O475=1,U474/2/C475,P474)</f>
        <v>4.3501846435871965</v>
      </c>
      <c r="Q475" s="47">
        <f>IF(O475=1,U474/2/D475,Q474)</f>
        <v>71.65890361877463</v>
      </c>
      <c r="R475" s="41">
        <f>P475*C475/U474</f>
        <v>0.48632456633079035</v>
      </c>
      <c r="S475" s="41">
        <f>Q475*D475/U474</f>
        <v>0.50173800675678171</v>
      </c>
      <c r="T475" s="41">
        <f t="shared" si="91"/>
        <v>0.96927990262164243</v>
      </c>
      <c r="U475" s="42">
        <f>P475*C475+Q475*D475</f>
        <v>20134.719265775715</v>
      </c>
      <c r="V475" s="25">
        <f>B475</f>
        <v>41628</v>
      </c>
      <c r="W475">
        <f>C475/C$2</f>
        <v>0.99103122432031621</v>
      </c>
      <c r="X475">
        <f>D475/D$2</f>
        <v>1.0224407022572555</v>
      </c>
      <c r="Y475">
        <f t="shared" si="92"/>
        <v>1.0067359632887858</v>
      </c>
      <c r="AA475" s="15">
        <f t="shared" si="93"/>
        <v>-2.3269493785397888E-2</v>
      </c>
      <c r="AB475" s="15">
        <f t="shared" si="94"/>
        <v>-6.9967047551666717E-4</v>
      </c>
      <c r="AC475" s="15">
        <f t="shared" si="95"/>
        <v>-1.1937426912427829E-2</v>
      </c>
    </row>
    <row r="476" spans="1:29" x14ac:dyDescent="0.4">
      <c r="A476" s="43">
        <f t="shared" si="86"/>
        <v>2013</v>
      </c>
      <c r="B476" s="53">
        <v>41631</v>
      </c>
      <c r="C476" s="45">
        <v>2284.6019999999999</v>
      </c>
      <c r="D476" s="45">
        <f>VLOOKUP(B476,'H11001.CSI  中证全债'!$A$2:$B$2792,2,0)</f>
        <v>142.72190000000001</v>
      </c>
      <c r="E476" s="14">
        <f t="shared" si="87"/>
        <v>0</v>
      </c>
      <c r="F476" s="14">
        <f>IF(AND((B476-$B$2)&gt;123,OR(((G475*J475/C475*C476)/(G475*K475/D475*D476))&lt;(4/6),((G475*J475/C475*C476)/(G475*K475/D475*D476))&gt;(6/4))),COUNTIF($E$2:E476,1),0)</f>
        <v>0</v>
      </c>
      <c r="G476" s="21">
        <f t="shared" si="88"/>
        <v>20165.735413496983</v>
      </c>
      <c r="H476" s="12">
        <f t="shared" si="89"/>
        <v>4.3501846435871965</v>
      </c>
      <c r="I476" s="12">
        <f t="shared" si="90"/>
        <v>71.65890361877463</v>
      </c>
      <c r="J476" s="15">
        <f>IF(OR((ROW(F476)-MATCH(MAX($F$2:F476),$F$2:F476,0))=1,(ROW(F476)-MATCH(MAX($F$2:F476),$F$2:F476,0))&gt;123),IF(OR(((G475*J475/C475*C476)/(G475*K475/D475*D476))&lt;(4/6),((G475*J475/C475*C476)/(G475*K475/D475*D476))&gt;(6/4)),50%,((G475*J475/C475*C476)/((G475*K475/D475*D476)+(G475*J475/C475*C476)))),((G475*J475/C475*C476)/((G475*K475/D475*D476)+(G475*J475/C475*C476))))</f>
        <v>0.49283799144050977</v>
      </c>
      <c r="K476" s="18">
        <f t="shared" si="84"/>
        <v>0.50716200855949023</v>
      </c>
      <c r="L476" s="20">
        <f t="shared" si="85"/>
        <v>0.97175652577040328</v>
      </c>
      <c r="M476" s="51">
        <f>IF(AND((B476-$B$2)&gt;123,OR(((U475*R475/C475*C476)/(U475*S475/D475*D476))&lt;(4/6),((U475*R475/C475*C476)/(U475*S475/D475*D476))&gt;(6/4))),1,0)</f>
        <v>0</v>
      </c>
      <c r="N476" s="51">
        <f>IF(AND((B476-$B$2)&gt;123,OR(((U475*R475/C475*C476)/(U475*S475/D475*D476))&lt;(4/6),((U475*R475/C475*C476)/(U475*S475/D475*D476))&gt;(6/4))),COUNTIF($M$2:M476,1),0)</f>
        <v>0</v>
      </c>
      <c r="O476" s="51">
        <f>IF(OR((ROW(N476)-MATCH(MAX($N$2:N476),$N$2:N476,0))=1,(ROW(N476)-MATCH(MAX($N$2:N476),$N$2:N476,0))&gt;123),IF(OR(((U475*R475/C475*C476)/(U475*S475/D475*D476))&lt;(4/6),((U475*R475/C475*C476)/(U475*S475/D475*D476))&gt;(6/4)),1,0),0)</f>
        <v>0</v>
      </c>
      <c r="P476" s="47">
        <f>IF(O476=1,U475/2/C476,P475)</f>
        <v>4.3501846435871965</v>
      </c>
      <c r="Q476" s="47">
        <f>IF(O476=1,U475/2/D476,Q475)</f>
        <v>71.65890361877463</v>
      </c>
      <c r="R476" s="41">
        <f>P476*C476/U475</f>
        <v>0.49359717440916129</v>
      </c>
      <c r="S476" s="41">
        <f>Q476*D476/U475</f>
        <v>0.5079432566895723</v>
      </c>
      <c r="T476" s="41">
        <f t="shared" si="91"/>
        <v>0.97175652577040006</v>
      </c>
      <c r="U476" s="42">
        <f>P476*C476+Q476*D476</f>
        <v>20165.735413496986</v>
      </c>
      <c r="V476" s="25">
        <f>B476</f>
        <v>41631</v>
      </c>
      <c r="W476">
        <f>C476/C$2</f>
        <v>0.9938440537108596</v>
      </c>
      <c r="X476">
        <f>D476/D$2</f>
        <v>1.0227294876388391</v>
      </c>
      <c r="Y476">
        <f t="shared" si="92"/>
        <v>1.0082867706748493</v>
      </c>
      <c r="AA476" s="15">
        <f t="shared" si="93"/>
        <v>2.8382853350281678E-3</v>
      </c>
      <c r="AB476" s="15">
        <f t="shared" si="94"/>
        <v>2.8244707096081179E-4</v>
      </c>
      <c r="AC476" s="15">
        <f t="shared" si="95"/>
        <v>1.5404310987334746E-3</v>
      </c>
    </row>
    <row r="477" spans="1:29" x14ac:dyDescent="0.4">
      <c r="A477" s="43">
        <f t="shared" si="86"/>
        <v>2013</v>
      </c>
      <c r="B477" s="53">
        <v>41632</v>
      </c>
      <c r="C477" s="45">
        <v>2288.248</v>
      </c>
      <c r="D477" s="45">
        <f>VLOOKUP(B477,'H11001.CSI  中证全债'!$A$2:$B$2792,2,0)</f>
        <v>142.7621</v>
      </c>
      <c r="E477" s="14">
        <f t="shared" si="87"/>
        <v>0</v>
      </c>
      <c r="F477" s="14">
        <f>IF(AND((B477-$B$2)&gt;123,OR(((G476*J476/C476*C477)/(G476*K476/D476*D477))&lt;(4/6),((G476*J476/C476*C477)/(G476*K476/D476*D477))&gt;(6/4))),COUNTIF($E$2:E477,1),0)</f>
        <v>0</v>
      </c>
      <c r="G477" s="21">
        <f t="shared" si="88"/>
        <v>20184.476874632979</v>
      </c>
      <c r="H477" s="12">
        <f t="shared" si="89"/>
        <v>4.3501846435871965</v>
      </c>
      <c r="I477" s="12">
        <f t="shared" si="90"/>
        <v>71.65890361877463</v>
      </c>
      <c r="J477" s="15">
        <f>IF(OR((ROW(F477)-MATCH(MAX($F$2:F477),$F$2:F477,0))=1,(ROW(F477)-MATCH(MAX($F$2:F477),$F$2:F477,0))&gt;123),IF(OR(((G476*J476/C476*C477)/(G476*K476/D476*D477))&lt;(4/6),((G476*J476/C476*C477)/(G476*K476/D476*D477))&gt;(6/4)),50%,((G476*J476/C476*C477)/((G476*K476/D476*D477)+(G476*J476/C476*C477)))),((G476*J476/C476*C477)/((G476*K476/D476*D477)+(G476*J476/C476*C477))))</f>
        <v>0.49316617775857674</v>
      </c>
      <c r="K477" s="18">
        <f t="shared" si="84"/>
        <v>0.50683382224142326</v>
      </c>
      <c r="L477" s="20">
        <f t="shared" si="85"/>
        <v>0.97303328254140042</v>
      </c>
      <c r="M477" s="51">
        <f>IF(AND((B477-$B$2)&gt;123,OR(((U476*R476/C476*C477)/(U476*S476/D476*D477))&lt;(4/6),((U476*R476/C476*C477)/(U476*S476/D476*D477))&gt;(6/4))),1,0)</f>
        <v>0</v>
      </c>
      <c r="N477" s="51">
        <f>IF(AND((B477-$B$2)&gt;123,OR(((U476*R476/C476*C477)/(U476*S476/D476*D477))&lt;(4/6),((U476*R476/C476*C477)/(U476*S476/D476*D477))&gt;(6/4))),COUNTIF($M$2:M477,1),0)</f>
        <v>0</v>
      </c>
      <c r="O477" s="51">
        <f>IF(OR((ROW(N477)-MATCH(MAX($N$2:N477),$N$2:N477,0))=1,(ROW(N477)-MATCH(MAX($N$2:N477),$N$2:N477,0))&gt;123),IF(OR(((U476*R476/C476*C477)/(U476*S476/D476*D477))&lt;(4/6),((U476*R476/C476*C477)/(U476*S476/D476*D477))&gt;(6/4)),1,0),0)</f>
        <v>0</v>
      </c>
      <c r="P477" s="47">
        <f>IF(O477=1,U476/2/C477,P476)</f>
        <v>4.3501846435871965</v>
      </c>
      <c r="Q477" s="47">
        <f>IF(O477=1,U476/2/D477,Q476)</f>
        <v>71.65890361877463</v>
      </c>
      <c r="R477" s="41">
        <f>P477*C477/U476</f>
        <v>0.49362451238235883</v>
      </c>
      <c r="S477" s="41">
        <f>Q477*D477/U476</f>
        <v>0.50730485918538726</v>
      </c>
      <c r="T477" s="41">
        <f t="shared" si="91"/>
        <v>0.97303328254139754</v>
      </c>
      <c r="U477" s="42">
        <f>P477*C477+Q477*D477</f>
        <v>20184.476874632979</v>
      </c>
      <c r="V477" s="25">
        <f>B477</f>
        <v>41632</v>
      </c>
      <c r="W477">
        <f>C477/C$2</f>
        <v>0.99543013103191158</v>
      </c>
      <c r="X477">
        <f>D477/D$2</f>
        <v>1.0230175564313866</v>
      </c>
      <c r="Y477">
        <f t="shared" si="92"/>
        <v>1.009223843731649</v>
      </c>
      <c r="AA477" s="15">
        <f t="shared" si="93"/>
        <v>1.5959016056188435E-3</v>
      </c>
      <c r="AB477" s="15">
        <f t="shared" si="94"/>
        <v>2.8166665382123313E-4</v>
      </c>
      <c r="AC477" s="15">
        <f t="shared" si="95"/>
        <v>9.2937156774608454E-4</v>
      </c>
    </row>
    <row r="478" spans="1:29" x14ac:dyDescent="0.4">
      <c r="A478" s="43">
        <f t="shared" si="86"/>
        <v>2013</v>
      </c>
      <c r="B478" s="53">
        <v>41633</v>
      </c>
      <c r="C478" s="45">
        <v>2305.11</v>
      </c>
      <c r="D478" s="45">
        <f>VLOOKUP(B478,'H11001.CSI  中证全债'!$A$2:$B$2792,2,0)</f>
        <v>142.76730000000001</v>
      </c>
      <c r="E478" s="14">
        <f t="shared" si="87"/>
        <v>0</v>
      </c>
      <c r="F478" s="14">
        <f>IF(AND((B478-$B$2)&gt;123,OR(((G477*J477/C477*C478)/(G477*K477/D477*D478))&lt;(4/6),((G477*J477/C477*C478)/(G477*K477/D477*D478))&gt;(6/4))),COUNTIF($E$2:E478,1),0)</f>
        <v>0</v>
      </c>
      <c r="G478" s="21">
        <f t="shared" si="88"/>
        <v>20258.202314391965</v>
      </c>
      <c r="H478" s="12">
        <f t="shared" si="89"/>
        <v>4.3501846435871965</v>
      </c>
      <c r="I478" s="12">
        <f t="shared" si="90"/>
        <v>71.65890361877463</v>
      </c>
      <c r="J478" s="15">
        <f>IF(OR((ROW(F478)-MATCH(MAX($F$2:F478),$F$2:F478,0))=1,(ROW(F478)-MATCH(MAX($F$2:F478),$F$2:F478,0))&gt;123),IF(OR(((G477*J477/C477*C478)/(G477*K477/D477*D478))&lt;(4/6),((G477*J477/C477*C478)/(G477*K477/D477*D478))&gt;(6/4)),50%,((G477*J477/C477*C478)/((G477*K477/D477*D478)+(G477*J477/C477*C478)))),((G477*J477/C477*C478)/((G477*K477/D477*D478)+(G477*J477/C477*C478))))</f>
        <v>0.49499229833712272</v>
      </c>
      <c r="K478" s="18">
        <f t="shared" si="84"/>
        <v>0.50500770166287734</v>
      </c>
      <c r="L478" s="20">
        <f t="shared" si="85"/>
        <v>0.98016782062377239</v>
      </c>
      <c r="M478" s="51">
        <f>IF(AND((B478-$B$2)&gt;123,OR(((U477*R477/C477*C478)/(U477*S477/D477*D478))&lt;(4/6),((U477*R477/C477*C478)/(U477*S477/D477*D478))&gt;(6/4))),1,0)</f>
        <v>0</v>
      </c>
      <c r="N478" s="51">
        <f>IF(AND((B478-$B$2)&gt;123,OR(((U477*R477/C477*C478)/(U477*S477/D477*D478))&lt;(4/6),((U477*R477/C477*C478)/(U477*S477/D477*D478))&gt;(6/4))),COUNTIF($M$2:M478,1),0)</f>
        <v>0</v>
      </c>
      <c r="O478" s="51">
        <f>IF(OR((ROW(N478)-MATCH(MAX($N$2:N478),$N$2:N478,0))=1,(ROW(N478)-MATCH(MAX($N$2:N478),$N$2:N478,0))&gt;123),IF(OR(((U477*R477/C477*C478)/(U477*S477/D477*D478))&lt;(4/6),((U477*R477/C477*C478)/(U477*S477/D477*D478))&gt;(6/4)),1,0),0)</f>
        <v>0</v>
      </c>
      <c r="P478" s="47">
        <f>IF(O478=1,U477/2/C478,P477)</f>
        <v>4.3501846435871965</v>
      </c>
      <c r="Q478" s="47">
        <f>IF(O478=1,U477/2/D478,Q477)</f>
        <v>71.65890361877463</v>
      </c>
      <c r="R478" s="41">
        <f>P478*C478/U477</f>
        <v>0.49680029787552366</v>
      </c>
      <c r="S478" s="41">
        <f>Q478*D478/U477</f>
        <v>0.50685228327467913</v>
      </c>
      <c r="T478" s="41">
        <f t="shared" si="91"/>
        <v>0.98016782062376939</v>
      </c>
      <c r="U478" s="42">
        <f>P478*C478+Q478*D478</f>
        <v>20258.202314391965</v>
      </c>
      <c r="V478" s="25">
        <f>B478</f>
        <v>41633</v>
      </c>
      <c r="W478">
        <f>C478/C$2</f>
        <v>1.0027654123779284</v>
      </c>
      <c r="X478">
        <f>D478/D$2</f>
        <v>1.0230548190612683</v>
      </c>
      <c r="Y478">
        <f t="shared" si="92"/>
        <v>1.0129101157195983</v>
      </c>
      <c r="AA478" s="15">
        <f t="shared" si="93"/>
        <v>7.3689565117067701E-3</v>
      </c>
      <c r="AB478" s="15">
        <f t="shared" si="94"/>
        <v>3.6424233042176013E-5</v>
      </c>
      <c r="AC478" s="15">
        <f t="shared" si="95"/>
        <v>3.6525811502026162E-3</v>
      </c>
    </row>
    <row r="479" spans="1:29" x14ac:dyDescent="0.4">
      <c r="A479" s="43">
        <f t="shared" si="86"/>
        <v>2013</v>
      </c>
      <c r="B479" s="53">
        <v>41634</v>
      </c>
      <c r="C479" s="45">
        <v>2265.3339999999998</v>
      </c>
      <c r="D479" s="45">
        <f>VLOOKUP(B479,'H11001.CSI  中证全债'!$A$2:$B$2792,2,0)</f>
        <v>142.79810000000001</v>
      </c>
      <c r="E479" s="14">
        <f t="shared" si="87"/>
        <v>0</v>
      </c>
      <c r="F479" s="14">
        <f>IF(AND((B479-$B$2)&gt;123,OR(((G478*J478/C478*C479)/(G478*K478/D478*D479))&lt;(4/6),((G478*J478/C478*C479)/(G478*K478/D478*D479))&gt;(6/4))),COUNTIF($E$2:E479,1),0)</f>
        <v>0</v>
      </c>
      <c r="G479" s="21">
        <f t="shared" si="88"/>
        <v>20087.3764642401</v>
      </c>
      <c r="H479" s="12">
        <f t="shared" si="89"/>
        <v>4.3501846435871965</v>
      </c>
      <c r="I479" s="12">
        <f t="shared" si="90"/>
        <v>71.65890361877463</v>
      </c>
      <c r="J479" s="15">
        <f>IF(OR((ROW(F479)-MATCH(MAX($F$2:F479),$F$2:F479,0))=1,(ROW(F479)-MATCH(MAX($F$2:F479),$F$2:F479,0))&gt;123),IF(OR(((G478*J478/C478*C479)/(G478*K478/D478*D479))&lt;(4/6),((G478*J478/C478*C479)/(G478*K478/D478*D479))&gt;(6/4)),50%,((G478*J478/C478*C479)/((G478*K478/D478*D479)+(G478*J478/C478*C479)))),((G478*J478/C478*C479)/((G478*K478/D478*D479)+(G478*J478/C478*C479))))</f>
        <v>0.49058776774255919</v>
      </c>
      <c r="K479" s="18">
        <f t="shared" si="84"/>
        <v>0.50941223225744081</v>
      </c>
      <c r="L479" s="20">
        <f t="shared" si="85"/>
        <v>0.96304669710921209</v>
      </c>
      <c r="M479" s="51">
        <f>IF(AND((B479-$B$2)&gt;123,OR(((U478*R478/C478*C479)/(U478*S478/D478*D479))&lt;(4/6),((U478*R478/C478*C479)/(U478*S478/D478*D479))&gt;(6/4))),1,0)</f>
        <v>0</v>
      </c>
      <c r="N479" s="51">
        <f>IF(AND((B479-$B$2)&gt;123,OR(((U478*R478/C478*C479)/(U478*S478/D478*D479))&lt;(4/6),((U478*R478/C478*C479)/(U478*S478/D478*D479))&gt;(6/4))),COUNTIF($M$2:M479,1),0)</f>
        <v>0</v>
      </c>
      <c r="O479" s="51">
        <f>IF(OR((ROW(N479)-MATCH(MAX($N$2:N479),$N$2:N479,0))=1,(ROW(N479)-MATCH(MAX($N$2:N479),$N$2:N479,0))&gt;123),IF(OR(((U478*R478/C478*C479)/(U478*S478/D478*D479))&lt;(4/6),((U478*R478/C478*C479)/(U478*S478/D478*D479))&gt;(6/4)),1,0),0)</f>
        <v>0</v>
      </c>
      <c r="P479" s="47">
        <f>IF(O479=1,U478/2/C479,P478)</f>
        <v>4.3501846435871965</v>
      </c>
      <c r="Q479" s="47">
        <f>IF(O479=1,U478/2/D479,Q478)</f>
        <v>71.65890361877463</v>
      </c>
      <c r="R479" s="41">
        <f>P479*C479/U478</f>
        <v>0.48645092128411477</v>
      </c>
      <c r="S479" s="41">
        <f>Q479*D479/U478</f>
        <v>0.50511664984086568</v>
      </c>
      <c r="T479" s="41">
        <f t="shared" si="91"/>
        <v>0.96304669710920943</v>
      </c>
      <c r="U479" s="42">
        <f>P479*C479+Q479*D479</f>
        <v>20087.3764642401</v>
      </c>
      <c r="V479" s="25">
        <f>B479</f>
        <v>41634</v>
      </c>
      <c r="W479">
        <f>C479/C$2</f>
        <v>0.98546211793959582</v>
      </c>
      <c r="X479">
        <f>D479/D$2</f>
        <v>1.0232755284844142</v>
      </c>
      <c r="Y479">
        <f t="shared" si="92"/>
        <v>1.0043688232120049</v>
      </c>
      <c r="AA479" s="15">
        <f t="shared" si="93"/>
        <v>-1.7255575655825695E-2</v>
      </c>
      <c r="AB479" s="15">
        <f t="shared" si="94"/>
        <v>2.157356761667284E-4</v>
      </c>
      <c r="AC479" s="15">
        <f t="shared" si="95"/>
        <v>-8.4324288750196041E-3</v>
      </c>
    </row>
    <row r="480" spans="1:29" x14ac:dyDescent="0.4">
      <c r="A480" s="43">
        <f t="shared" si="86"/>
        <v>2013</v>
      </c>
      <c r="B480" s="53">
        <v>41635</v>
      </c>
      <c r="C480" s="45">
        <v>2303.4780000000001</v>
      </c>
      <c r="D480" s="45">
        <f>VLOOKUP(B480,'H11001.CSI  中证全债'!$A$2:$B$2792,2,0)</f>
        <v>142.816</v>
      </c>
      <c r="E480" s="14">
        <f t="shared" si="87"/>
        <v>0</v>
      </c>
      <c r="F480" s="14">
        <f>IF(AND((B480-$B$2)&gt;123,OR(((G479*J479/C479*C480)/(G479*K479/D479*D480))&lt;(4/6),((G479*J479/C479*C480)/(G479*K479/D479*D480))&gt;(6/4))),COUNTIF($E$2:E480,1),0)</f>
        <v>0</v>
      </c>
      <c r="G480" s="21">
        <f t="shared" si="88"/>
        <v>20254.592601659868</v>
      </c>
      <c r="H480" s="12">
        <f t="shared" si="89"/>
        <v>4.3501846435871965</v>
      </c>
      <c r="I480" s="12">
        <f t="shared" si="90"/>
        <v>71.65890361877463</v>
      </c>
      <c r="J480" s="15">
        <f>IF(OR((ROW(F480)-MATCH(MAX($F$2:F480),$F$2:F480,0))=1,(ROW(F480)-MATCH(MAX($F$2:F480),$F$2:F480,0))&gt;123),IF(OR(((G479*J479/C479*C480)/(G479*K479/D479*D480))&lt;(4/6),((G479*J479/C479*C480)/(G479*K479/D479*D480))&gt;(6/4)),50%,((G479*J479/C479*C480)/((G479*K479/D479*D480)+(G479*J479/C479*C480)))),((G479*J479/C479*C480)/((G479*K479/D479*D480)+(G479*J479/C479*C480))))</f>
        <v>0.4947300012156145</v>
      </c>
      <c r="K480" s="18">
        <f t="shared" si="84"/>
        <v>0.5052699987843855</v>
      </c>
      <c r="L480" s="20">
        <f t="shared" si="85"/>
        <v>0.9791398705758726</v>
      </c>
      <c r="M480" s="51">
        <f>IF(AND((B480-$B$2)&gt;123,OR(((U479*R479/C479*C480)/(U479*S479/D479*D480))&lt;(4/6),((U479*R479/C479*C480)/(U479*S479/D479*D480))&gt;(6/4))),1,0)</f>
        <v>0</v>
      </c>
      <c r="N480" s="51">
        <f>IF(AND((B480-$B$2)&gt;123,OR(((U479*R479/C479*C480)/(U479*S479/D479*D480))&lt;(4/6),((U479*R479/C479*C480)/(U479*S479/D479*D480))&gt;(6/4))),COUNTIF($M$2:M480,1),0)</f>
        <v>0</v>
      </c>
      <c r="O480" s="51">
        <f>IF(OR((ROW(N480)-MATCH(MAX($N$2:N480),$N$2:N480,0))=1,(ROW(N480)-MATCH(MAX($N$2:N480),$N$2:N480,0))&gt;123),IF(OR(((U479*R479/C479*C480)/(U479*S479/D479*D480))&lt;(4/6),((U479*R479/C479*C480)/(U479*S479/D479*D480))&gt;(6/4)),1,0),0)</f>
        <v>0</v>
      </c>
      <c r="P480" s="47">
        <f>IF(O480=1,U479/2/C480,P479)</f>
        <v>4.3501846435871965</v>
      </c>
      <c r="Q480" s="47">
        <f>IF(O480=1,U479/2/D480,Q479)</f>
        <v>71.65890361877463</v>
      </c>
      <c r="R480" s="41">
        <f>P480*C480/U479</f>
        <v>0.49884835086750701</v>
      </c>
      <c r="S480" s="41">
        <f>Q480*D480/U479</f>
        <v>0.5094760880017225</v>
      </c>
      <c r="T480" s="41">
        <f t="shared" si="91"/>
        <v>0.97913987057586971</v>
      </c>
      <c r="U480" s="42">
        <f>P480*C480+Q480*D480</f>
        <v>20254.592601659868</v>
      </c>
      <c r="V480" s="25">
        <f>B480</f>
        <v>41635</v>
      </c>
      <c r="W480">
        <f>C480/C$2</f>
        <v>1.0020554622440949</v>
      </c>
      <c r="X480">
        <f>D480/D$2</f>
        <v>1.0234037979218917</v>
      </c>
      <c r="Y480">
        <f t="shared" si="92"/>
        <v>1.0127296300829933</v>
      </c>
      <c r="AA480" s="15">
        <f t="shared" si="93"/>
        <v>1.6838135127093867E-2</v>
      </c>
      <c r="AB480" s="15">
        <f t="shared" si="94"/>
        <v>1.2535180790207434E-4</v>
      </c>
      <c r="AC480" s="15">
        <f t="shared" si="95"/>
        <v>8.3244388692296223E-3</v>
      </c>
    </row>
    <row r="481" spans="1:29" x14ac:dyDescent="0.4">
      <c r="A481" s="43">
        <f t="shared" si="86"/>
        <v>2013</v>
      </c>
      <c r="B481" s="53">
        <v>41638</v>
      </c>
      <c r="C481" s="45">
        <v>2299.4580000000001</v>
      </c>
      <c r="D481" s="45">
        <f>VLOOKUP(B481,'H11001.CSI  中证全债'!$A$2:$B$2792,2,0)</f>
        <v>142.84350000000001</v>
      </c>
      <c r="E481" s="14">
        <f t="shared" si="87"/>
        <v>0</v>
      </c>
      <c r="F481" s="14">
        <f>IF(AND((B481-$B$2)&gt;123,OR(((G480*J480/C480*C481)/(G480*K480/D480*D481))&lt;(4/6),((G480*J480/C480*C481)/(G480*K480/D480*D481))&gt;(6/4))),COUNTIF($E$2:E481,1),0)</f>
        <v>0</v>
      </c>
      <c r="G481" s="21">
        <f t="shared" si="88"/>
        <v>20239.075479242165</v>
      </c>
      <c r="H481" s="12">
        <f t="shared" si="89"/>
        <v>4.3501846435871965</v>
      </c>
      <c r="I481" s="12">
        <f t="shared" si="90"/>
        <v>71.65890361877463</v>
      </c>
      <c r="J481" s="15">
        <f>IF(OR((ROW(F481)-MATCH(MAX($F$2:F481),$F$2:F481,0))=1,(ROW(F481)-MATCH(MAX($F$2:F481),$F$2:F481,0))&gt;123),IF(OR(((G480*J480/C480*C481)/(G480*K480/D480*D481))&lt;(4/6),((G480*J480/C480*C481)/(G480*K480/D480*D481))&gt;(6/4)),50%,((G480*J480/C480*C481)/((G480*K480/D480*D481)+(G480*J480/C480*C481)))),((G480*J480/C480*C481)/((G480*K480/D480*D481)+(G480*J480/C480*C481))))</f>
        <v>0.49424524803186809</v>
      </c>
      <c r="K481" s="18">
        <f t="shared" si="84"/>
        <v>0.50575475196813191</v>
      </c>
      <c r="L481" s="20">
        <f t="shared" si="85"/>
        <v>0.97724291488814519</v>
      </c>
      <c r="M481" s="51">
        <f>IF(AND((B481-$B$2)&gt;123,OR(((U480*R480/C480*C481)/(U480*S480/D480*D481))&lt;(4/6),((U480*R480/C480*C481)/(U480*S480/D480*D481))&gt;(6/4))),1,0)</f>
        <v>0</v>
      </c>
      <c r="N481" s="51">
        <f>IF(AND((B481-$B$2)&gt;123,OR(((U480*R480/C480*C481)/(U480*S480/D480*D481))&lt;(4/6),((U480*R480/C480*C481)/(U480*S480/D480*D481))&gt;(6/4))),COUNTIF($M$2:M481,1),0)</f>
        <v>0</v>
      </c>
      <c r="O481" s="51">
        <f>IF(OR((ROW(N481)-MATCH(MAX($N$2:N481),$N$2:N481,0))=1,(ROW(N481)-MATCH(MAX($N$2:N481),$N$2:N481,0))&gt;123),IF(OR(((U480*R480/C480*C481)/(U480*S480/D480*D481))&lt;(4/6),((U480*R480/C480*C481)/(U480*S480/D480*D481))&gt;(6/4)),1,0),0)</f>
        <v>0</v>
      </c>
      <c r="P481" s="47">
        <f>IF(O481=1,U480/2/C481,P480)</f>
        <v>4.3501846435871965</v>
      </c>
      <c r="Q481" s="47">
        <f>IF(O481=1,U480/2/D481,Q480)</f>
        <v>71.65890361877463</v>
      </c>
      <c r="R481" s="41">
        <f>P481*C481/U480</f>
        <v>0.49386660481899669</v>
      </c>
      <c r="S481" s="41">
        <f>Q481*D481/U480</f>
        <v>0.50536729127939073</v>
      </c>
      <c r="T481" s="41">
        <f t="shared" si="91"/>
        <v>0.97724291488814241</v>
      </c>
      <c r="U481" s="42">
        <f>P481*C481+Q481*D481</f>
        <v>20239.075479242165</v>
      </c>
      <c r="V481" s="25">
        <f>B481</f>
        <v>41638</v>
      </c>
      <c r="W481">
        <f>C481/C$2</f>
        <v>1.0003066880173728</v>
      </c>
      <c r="X481">
        <f>D481/D$2</f>
        <v>1.0236008599068434</v>
      </c>
      <c r="Y481">
        <f t="shared" si="92"/>
        <v>1.0119537739621083</v>
      </c>
      <c r="AA481" s="15">
        <f t="shared" si="93"/>
        <v>-1.7451870606102204E-3</v>
      </c>
      <c r="AB481" s="15">
        <f t="shared" si="94"/>
        <v>1.9255545597141044E-4</v>
      </c>
      <c r="AC481" s="15">
        <f t="shared" si="95"/>
        <v>-7.6610390161235831E-4</v>
      </c>
    </row>
    <row r="482" spans="1:29" x14ac:dyDescent="0.4">
      <c r="A482" s="43">
        <f t="shared" si="86"/>
        <v>2013</v>
      </c>
      <c r="B482" s="53">
        <v>41639</v>
      </c>
      <c r="C482" s="45">
        <v>2330.0259999999998</v>
      </c>
      <c r="D482" s="45">
        <f>VLOOKUP(B482,'H11001.CSI  中证全债'!$A$2:$B$2792,2,0)</f>
        <v>142.86250000000001</v>
      </c>
      <c r="E482" s="14">
        <f t="shared" si="87"/>
        <v>0</v>
      </c>
      <c r="F482" s="14">
        <f>IF(AND((B482-$B$2)&gt;123,OR(((G481*J481/C481*C482)/(G481*K481/D481*D482))&lt;(4/6),((G481*J481/C481*C482)/(G481*K481/D481*D482))&gt;(6/4))),COUNTIF($E$2:E482,1),0)</f>
        <v>0</v>
      </c>
      <c r="G482" s="21">
        <f t="shared" si="88"/>
        <v>20373.413442596095</v>
      </c>
      <c r="H482" s="12">
        <f t="shared" si="89"/>
        <v>4.3501846435871965</v>
      </c>
      <c r="I482" s="12">
        <f t="shared" si="90"/>
        <v>71.65890361877463</v>
      </c>
      <c r="J482" s="15">
        <f>IF(OR((ROW(F482)-MATCH(MAX($F$2:F482),$F$2:F482,0))=1,(ROW(F482)-MATCH(MAX($F$2:F482),$F$2:F482,0))&gt;123),IF(OR(((G481*J481/C481*C482)/(G481*K481/D481*D482))&lt;(4/6),((G481*J481/C481*C482)/(G481*K481/D481*D482))&gt;(6/4)),50%,((G481*J481/C481*C482)/((G481*K481/D481*D482)+(G481*J481/C481*C482)))),((G481*J481/C481*C482)/((G481*K481/D481*D482)+(G481*J481/C481*C482))))</f>
        <v>0.49751325927381379</v>
      </c>
      <c r="K482" s="18">
        <f t="shared" si="84"/>
        <v>0.50248674072618615</v>
      </c>
      <c r="L482" s="20">
        <f t="shared" si="85"/>
        <v>0.99010226330512774</v>
      </c>
      <c r="M482" s="51">
        <f>IF(AND((B482-$B$2)&gt;123,OR(((U481*R481/C481*C482)/(U481*S481/D481*D482))&lt;(4/6),((U481*R481/C481*C482)/(U481*S481/D481*D482))&gt;(6/4))),1,0)</f>
        <v>0</v>
      </c>
      <c r="N482" s="51">
        <f>IF(AND((B482-$B$2)&gt;123,OR(((U481*R481/C481*C482)/(U481*S481/D481*D482))&lt;(4/6),((U481*R481/C481*C482)/(U481*S481/D481*D482))&gt;(6/4))),COUNTIF($M$2:M482,1),0)</f>
        <v>0</v>
      </c>
      <c r="O482" s="51">
        <f>IF(OR((ROW(N482)-MATCH(MAX($N$2:N482),$N$2:N482,0))=1,(ROW(N482)-MATCH(MAX($N$2:N482),$N$2:N482,0))&gt;123),IF(OR(((U481*R481/C481*C482)/(U481*S481/D481*D482))&lt;(4/6),((U481*R481/C481*C482)/(U481*S481/D481*D482))&gt;(6/4)),1,0),0)</f>
        <v>0</v>
      </c>
      <c r="P482" s="47">
        <f>IF(O482=1,U481/2/C482,P481)</f>
        <v>4.3501846435871965</v>
      </c>
      <c r="Q482" s="47">
        <f>IF(O482=1,U481/2/D482,Q481)</f>
        <v>71.65890361877463</v>
      </c>
      <c r="R482" s="41">
        <f>P482*C482/U481</f>
        <v>0.50081553056881212</v>
      </c>
      <c r="S482" s="41">
        <f>Q482*D482/U481</f>
        <v>0.50582202377460184</v>
      </c>
      <c r="T482" s="41">
        <f t="shared" si="91"/>
        <v>0.99010226330512519</v>
      </c>
      <c r="U482" s="42">
        <f>P482*C482+Q482*D482</f>
        <v>20373.413442596091</v>
      </c>
      <c r="V482" s="25">
        <f>B482</f>
        <v>41639</v>
      </c>
      <c r="W482">
        <f>C482/C$2</f>
        <v>1.0136043324358901</v>
      </c>
      <c r="X482">
        <f>D482/D$2</f>
        <v>1.023737011823719</v>
      </c>
      <c r="Y482">
        <f t="shared" si="92"/>
        <v>1.0186706721298044</v>
      </c>
      <c r="AA482" s="15">
        <f t="shared" si="93"/>
        <v>1.3293567440675114E-2</v>
      </c>
      <c r="AB482" s="15">
        <f t="shared" si="94"/>
        <v>1.3301270271304233E-4</v>
      </c>
      <c r="AC482" s="15">
        <f t="shared" si="95"/>
        <v>6.6375543434138429E-3</v>
      </c>
    </row>
    <row r="483" spans="1:29" x14ac:dyDescent="0.4">
      <c r="A483" s="43">
        <f t="shared" si="86"/>
        <v>2014</v>
      </c>
      <c r="B483" s="53">
        <v>41641</v>
      </c>
      <c r="C483" s="45">
        <v>2321.9780000000001</v>
      </c>
      <c r="D483" s="45">
        <f>VLOOKUP(B483,'H11001.CSI  中证全债'!$A$2:$B$2792,2,0)</f>
        <v>142.82239999999999</v>
      </c>
      <c r="E483" s="14">
        <f t="shared" si="87"/>
        <v>0</v>
      </c>
      <c r="F483" s="14">
        <f>IF(AND((B483-$B$2)&gt;123,OR(((G482*J482/C482*C483)/(G482*K482/D482*D483))&lt;(4/6),((G482*J482/C482*C483)/(G482*K482/D482*D483))&gt;(6/4))),COUNTIF($E$2:E483,1),0)</f>
        <v>0</v>
      </c>
      <c r="G483" s="21">
        <f t="shared" si="88"/>
        <v>20335.529634549392</v>
      </c>
      <c r="H483" s="12">
        <f t="shared" si="89"/>
        <v>4.3501846435871965</v>
      </c>
      <c r="I483" s="12">
        <f t="shared" si="90"/>
        <v>71.65890361877463</v>
      </c>
      <c r="J483" s="15">
        <f>IF(OR((ROW(F483)-MATCH(MAX($F$2:F483),$F$2:F483,0))=1,(ROW(F483)-MATCH(MAX($F$2:F483),$F$2:F483,0))&gt;123),IF(OR(((G482*J482/C482*C483)/(G482*K482/D482*D483))&lt;(4/6),((G482*J482/C482*C483)/(G482*K482/D482*D483))&gt;(6/4)),50%,((G482*J482/C482*C483)/((G482*K482/D482*D483)+(G482*J482/C482*C483)))),((G482*J482/C482*C483)/((G482*K482/D482*D483)+(G482*J482/C482*C483))))</f>
        <v>0.4967184636876143</v>
      </c>
      <c r="K483" s="18">
        <f t="shared" si="84"/>
        <v>0.5032815363123857</v>
      </c>
      <c r="L483" s="20">
        <f t="shared" si="85"/>
        <v>0.98695944088698351</v>
      </c>
      <c r="M483" s="51">
        <f>IF(AND((B483-$B$2)&gt;123,OR(((U482*R482/C482*C483)/(U482*S482/D482*D483))&lt;(4/6),((U482*R482/C482*C483)/(U482*S482/D482*D483))&gt;(6/4))),1,0)</f>
        <v>0</v>
      </c>
      <c r="N483" s="51">
        <f>IF(AND((B483-$B$2)&gt;123,OR(((U482*R482/C482*C483)/(U482*S482/D482*D483))&lt;(4/6),((U482*R482/C482*C483)/(U482*S482/D482*D483))&gt;(6/4))),COUNTIF($M$2:M483,1),0)</f>
        <v>0</v>
      </c>
      <c r="O483" s="51">
        <f>IF(OR((ROW(N483)-MATCH(MAX($N$2:N483),$N$2:N483,0))=1,(ROW(N483)-MATCH(MAX($N$2:N483),$N$2:N483,0))&gt;123),IF(OR(((U482*R482/C482*C483)/(U482*S482/D482*D483))&lt;(4/6),((U482*R482/C482*C483)/(U482*S482/D482*D483))&gt;(6/4)),1,0),0)</f>
        <v>0</v>
      </c>
      <c r="P483" s="47">
        <f>IF(O483=1,U482/2/C483,P482)</f>
        <v>4.3501846435871965</v>
      </c>
      <c r="Q483" s="47">
        <f>IF(O483=1,U482/2/D483,Q482)</f>
        <v>71.65890361877463</v>
      </c>
      <c r="R483" s="41">
        <f>P483*C483/U482</f>
        <v>0.49579482921739515</v>
      </c>
      <c r="S483" s="41">
        <f>Q483*D483/U482</f>
        <v>0.50234569798716755</v>
      </c>
      <c r="T483" s="41">
        <f t="shared" si="91"/>
        <v>0.98695944088698107</v>
      </c>
      <c r="U483" s="42">
        <f>P483*C483+Q483*D483</f>
        <v>20335.529634549388</v>
      </c>
      <c r="V483" s="25">
        <f>B483</f>
        <v>41641</v>
      </c>
      <c r="W483">
        <f>C483/C$2</f>
        <v>1.0101033038347311</v>
      </c>
      <c r="X483">
        <f>D483/D$2</f>
        <v>1.0234496596202076</v>
      </c>
      <c r="Y483">
        <f t="shared" si="92"/>
        <v>1.0167764817274694</v>
      </c>
      <c r="AA483" s="15">
        <f t="shared" si="93"/>
        <v>-3.4540387102977022E-3</v>
      </c>
      <c r="AB483" s="15">
        <f t="shared" si="94"/>
        <v>-2.8068947414483514E-4</v>
      </c>
      <c r="AC483" s="15">
        <f t="shared" si="95"/>
        <v>-1.8594727954371892E-3</v>
      </c>
    </row>
    <row r="484" spans="1:29" x14ac:dyDescent="0.4">
      <c r="A484" s="43">
        <f t="shared" si="86"/>
        <v>2014</v>
      </c>
      <c r="B484" s="53">
        <v>41642</v>
      </c>
      <c r="C484" s="45">
        <v>2290.779</v>
      </c>
      <c r="D484" s="45">
        <f>VLOOKUP(B484,'H11001.CSI  中证全债'!$A$2:$B$2792,2,0)</f>
        <v>142.62739999999999</v>
      </c>
      <c r="E484" s="14">
        <f t="shared" si="87"/>
        <v>0</v>
      </c>
      <c r="F484" s="14">
        <f>IF(AND((B484-$B$2)&gt;123,OR(((G483*J483/C483*C484)/(G483*K483/D483*D484))&lt;(4/6),((G483*J483/C483*C484)/(G483*K483/D483*D484))&gt;(6/4))),COUNTIF($E$2:E484,1),0)</f>
        <v>0</v>
      </c>
      <c r="G484" s="21">
        <f t="shared" si="88"/>
        <v>20185.834737648453</v>
      </c>
      <c r="H484" s="12">
        <f t="shared" si="89"/>
        <v>4.3501846435871965</v>
      </c>
      <c r="I484" s="12">
        <f t="shared" si="90"/>
        <v>71.65890361877463</v>
      </c>
      <c r="J484" s="15">
        <f>IF(OR((ROW(F484)-MATCH(MAX($F$2:F484),$F$2:F484,0))=1,(ROW(F484)-MATCH(MAX($F$2:F484),$F$2:F484,0))&gt;123),IF(OR(((G483*J483/C483*C484)/(G483*K483/D483*D484))&lt;(4/6),((G483*J483/C483*C484)/(G483*K483/D483*D484))&gt;(6/4)),50%,((G483*J483/C483*C484)/((G483*K483/D483*D484)+(G483*J483/C483*C484)))),((G483*J483/C483*C484)/((G483*K483/D483*D484)+(G483*J483/C483*C484))))</f>
        <v>0.49367845111036301</v>
      </c>
      <c r="K484" s="18">
        <f t="shared" si="84"/>
        <v>0.50632154888963699</v>
      </c>
      <c r="L484" s="20">
        <f t="shared" si="85"/>
        <v>0.97502950880324912</v>
      </c>
      <c r="M484" s="51">
        <f>IF(AND((B484-$B$2)&gt;123,OR(((U483*R483/C483*C484)/(U483*S483/D483*D484))&lt;(4/6),((U483*R483/C483*C484)/(U483*S483/D483*D484))&gt;(6/4))),1,0)</f>
        <v>0</v>
      </c>
      <c r="N484" s="51">
        <f>IF(AND((B484-$B$2)&gt;123,OR(((U483*R483/C483*C484)/(U483*S483/D483*D484))&lt;(4/6),((U483*R483/C483*C484)/(U483*S483/D483*D484))&gt;(6/4))),COUNTIF($M$2:M484,1),0)</f>
        <v>0</v>
      </c>
      <c r="O484" s="51">
        <f>IF(OR((ROW(N484)-MATCH(MAX($N$2:N484),$N$2:N484,0))=1,(ROW(N484)-MATCH(MAX($N$2:N484),$N$2:N484,0))&gt;123),IF(OR(((U483*R483/C483*C484)/(U483*S483/D483*D484))&lt;(4/6),((U483*R483/C483*C484)/(U483*S483/D483*D484))&gt;(6/4)),1,0),0)</f>
        <v>0</v>
      </c>
      <c r="P484" s="47">
        <f>IF(O484=1,U483/2/C484,P483)</f>
        <v>4.3501846435871965</v>
      </c>
      <c r="Q484" s="47">
        <f>IF(O484=1,U483/2/D484,Q483)</f>
        <v>71.65890361877463</v>
      </c>
      <c r="R484" s="41">
        <f>P484*C484/U483</f>
        <v>0.49004436111274435</v>
      </c>
      <c r="S484" s="41">
        <f>Q484*D484/U483</f>
        <v>0.50259438990131278</v>
      </c>
      <c r="T484" s="41">
        <f t="shared" si="91"/>
        <v>0.97502950880324646</v>
      </c>
      <c r="U484" s="42">
        <f>P484*C484+Q484*D484</f>
        <v>20185.834737648453</v>
      </c>
      <c r="V484" s="25">
        <f>B484</f>
        <v>41642</v>
      </c>
      <c r="W484">
        <f>C484/C$2</f>
        <v>0.99653116276520348</v>
      </c>
      <c r="X484">
        <f>D484/D$2</f>
        <v>1.0220523109996416</v>
      </c>
      <c r="Y484">
        <f t="shared" si="92"/>
        <v>1.0092917368824226</v>
      </c>
      <c r="AA484" s="15">
        <f t="shared" si="93"/>
        <v>-1.3436389147528427E-2</v>
      </c>
      <c r="AB484" s="15">
        <f t="shared" si="94"/>
        <v>-1.3653320487542198E-3</v>
      </c>
      <c r="AC484" s="15">
        <f t="shared" si="95"/>
        <v>-7.3612489859428143E-3</v>
      </c>
    </row>
    <row r="485" spans="1:29" x14ac:dyDescent="0.4">
      <c r="A485" s="43">
        <f t="shared" si="86"/>
        <v>2014</v>
      </c>
      <c r="B485" s="53">
        <v>41645</v>
      </c>
      <c r="C485" s="45">
        <v>2238.6370000000002</v>
      </c>
      <c r="D485" s="45">
        <f>VLOOKUP(B485,'H11001.CSI  中证全债'!$A$2:$B$2792,2,0)</f>
        <v>142.60640000000001</v>
      </c>
      <c r="E485" s="14">
        <f t="shared" si="87"/>
        <v>0</v>
      </c>
      <c r="F485" s="14">
        <f>IF(AND((B485-$B$2)&gt;123,OR(((G484*J484/C484*C485)/(G484*K484/D484*D485))&lt;(4/6),((G484*J484/C484*C485)/(G484*K484/D484*D485))&gt;(6/4))),COUNTIF($E$2:E485,1),0)</f>
        <v>0</v>
      </c>
      <c r="G485" s="21">
        <f t="shared" si="88"/>
        <v>19957.502572986537</v>
      </c>
      <c r="H485" s="12">
        <f t="shared" si="89"/>
        <v>4.3501846435871965</v>
      </c>
      <c r="I485" s="12">
        <f t="shared" si="90"/>
        <v>71.65890361877463</v>
      </c>
      <c r="J485" s="15">
        <f>IF(OR((ROW(F485)-MATCH(MAX($F$2:F485),$F$2:F485,0))=1,(ROW(F485)-MATCH(MAX($F$2:F485),$F$2:F485,0))&gt;123),IF(OR(((G484*J484/C484*C485)/(G484*K484/D484*D485))&lt;(4/6),((G484*J484/C484*C485)/(G484*K484/D484*D485))&gt;(6/4)),50%,((G484*J484/C484*C485)/((G484*K484/D484*D485)+(G484*J484/C484*C485)))),((G484*J484/C484*C485)/((G484*K484/D484*D485)+(G484*J484/C484*C485))))</f>
        <v>0.48796106949512025</v>
      </c>
      <c r="K485" s="18">
        <f t="shared" si="84"/>
        <v>0.51203893050487981</v>
      </c>
      <c r="L485" s="20">
        <f t="shared" si="85"/>
        <v>0.95297650320060945</v>
      </c>
      <c r="M485" s="51">
        <f>IF(AND((B485-$B$2)&gt;123,OR(((U484*R484/C484*C485)/(U484*S484/D484*D485))&lt;(4/6),((U484*R484/C484*C485)/(U484*S484/D484*D485))&gt;(6/4))),1,0)</f>
        <v>0</v>
      </c>
      <c r="N485" s="51">
        <f>IF(AND((B485-$B$2)&gt;123,OR(((U484*R484/C484*C485)/(U484*S484/D484*D485))&lt;(4/6),((U484*R484/C484*C485)/(U484*S484/D484*D485))&gt;(6/4))),COUNTIF($M$2:M485,1),0)</f>
        <v>0</v>
      </c>
      <c r="O485" s="51">
        <f>IF(OR((ROW(N485)-MATCH(MAX($N$2:N485),$N$2:N485,0))=1,(ROW(N485)-MATCH(MAX($N$2:N485),$N$2:N485,0))&gt;123),IF(OR(((U484*R484/C484*C485)/(U484*S484/D484*D485))&lt;(4/6),((U484*R484/C484*C485)/(U484*S484/D484*D485))&gt;(6/4)),1,0),0)</f>
        <v>0</v>
      </c>
      <c r="P485" s="47">
        <f>IF(O485=1,U484/2/C485,P484)</f>
        <v>4.3501846435871965</v>
      </c>
      <c r="Q485" s="47">
        <f>IF(O485=1,U484/2/D485,Q484)</f>
        <v>71.65890361877463</v>
      </c>
      <c r="R485" s="41">
        <f>P485*C485/U484</f>
        <v>0.48244149556039595</v>
      </c>
      <c r="S485" s="41">
        <f>Q485*D485/U484</f>
        <v>0.50624699973199561</v>
      </c>
      <c r="T485" s="41">
        <f t="shared" si="91"/>
        <v>0.95297650320060734</v>
      </c>
      <c r="U485" s="42">
        <f>P485*C485+Q485*D485</f>
        <v>19957.502572986537</v>
      </c>
      <c r="V485" s="25">
        <f>B485</f>
        <v>41645</v>
      </c>
      <c r="W485">
        <f>C485/C$2</f>
        <v>0.97384842999661125</v>
      </c>
      <c r="X485">
        <f>D485/D$2</f>
        <v>1.0219018273020422</v>
      </c>
      <c r="Y485">
        <f t="shared" si="92"/>
        <v>0.99787512864932693</v>
      </c>
      <c r="AA485" s="15">
        <f t="shared" si="93"/>
        <v>-2.2761689364185544E-2</v>
      </c>
      <c r="AB485" s="15">
        <f t="shared" si="94"/>
        <v>-1.4723678619954494E-4</v>
      </c>
      <c r="AC485" s="15">
        <f t="shared" si="95"/>
        <v>-1.1311504707608222E-2</v>
      </c>
    </row>
    <row r="486" spans="1:29" x14ac:dyDescent="0.4">
      <c r="A486" s="43">
        <f t="shared" si="86"/>
        <v>2014</v>
      </c>
      <c r="B486" s="53">
        <v>41646</v>
      </c>
      <c r="C486" s="45">
        <v>2238.0010000000002</v>
      </c>
      <c r="D486" s="45">
        <f>VLOOKUP(B486,'H11001.CSI  中证全债'!$A$2:$B$2792,2,0)</f>
        <v>142.68450000000001</v>
      </c>
      <c r="E486" s="14">
        <f t="shared" si="87"/>
        <v>0</v>
      </c>
      <c r="F486" s="14">
        <f>IF(AND((B486-$B$2)&gt;123,OR(((G485*J485/C485*C486)/(G485*K485/D485*D486))&lt;(4/6),((G485*J485/C485*C486)/(G485*K485/D485*D486))&gt;(6/4))),COUNTIF($E$2:E486,1),0)</f>
        <v>0</v>
      </c>
      <c r="G486" s="21">
        <f t="shared" si="88"/>
        <v>19960.332415925848</v>
      </c>
      <c r="H486" s="12">
        <f t="shared" si="89"/>
        <v>4.3501846435871965</v>
      </c>
      <c r="I486" s="12">
        <f t="shared" si="90"/>
        <v>71.65890361877463</v>
      </c>
      <c r="J486" s="15">
        <f>IF(OR((ROW(F486)-MATCH(MAX($F$2:F486),$F$2:F486,0))=1,(ROW(F486)-MATCH(MAX($F$2:F486),$F$2:F486,0))&gt;123),IF(OR(((G485*J485/C485*C486)/(G485*K485/D485*D486))&lt;(4/6),((G485*J485/C485*C486)/(G485*K485/D485*D486))&gt;(6/4)),50%,((G485*J485/C485*C486)/((G485*K485/D485*D486)+(G485*J485/C485*C486)))),((G485*J485/C485*C486)/((G485*K485/D485*D486)+(G485*J485/C485*C486))))</f>
        <v>0.48775327883642461</v>
      </c>
      <c r="K486" s="18">
        <f t="shared" si="84"/>
        <v>0.51224672116357539</v>
      </c>
      <c r="L486" s="20">
        <f t="shared" si="85"/>
        <v>0.95218428676026745</v>
      </c>
      <c r="M486" s="51">
        <f>IF(AND((B486-$B$2)&gt;123,OR(((U485*R485/C485*C486)/(U485*S485/D485*D486))&lt;(4/6),((U485*R485/C485*C486)/(U485*S485/D485*D486))&gt;(6/4))),1,0)</f>
        <v>0</v>
      </c>
      <c r="N486" s="51">
        <f>IF(AND((B486-$B$2)&gt;123,OR(((U485*R485/C485*C486)/(U485*S485/D485*D486))&lt;(4/6),((U485*R485/C485*C486)/(U485*S485/D485*D486))&gt;(6/4))),COUNTIF($M$2:M486,1),0)</f>
        <v>0</v>
      </c>
      <c r="O486" s="51">
        <f>IF(OR((ROW(N486)-MATCH(MAX($N$2:N486),$N$2:N486,0))=1,(ROW(N486)-MATCH(MAX($N$2:N486),$N$2:N486,0))&gt;123),IF(OR(((U485*R485/C485*C486)/(U485*S485/D485*D486))&lt;(4/6),((U485*R485/C485*C486)/(U485*S485/D485*D486))&gt;(6/4)),1,0),0)</f>
        <v>0</v>
      </c>
      <c r="P486" s="47">
        <f>IF(O486=1,U485/2/C486,P485)</f>
        <v>4.3501846435871965</v>
      </c>
      <c r="Q486" s="47">
        <f>IF(O486=1,U485/2/D486,Q485)</f>
        <v>71.65890361877463</v>
      </c>
      <c r="R486" s="41">
        <f>P486*C486/U485</f>
        <v>0.48782243905159572</v>
      </c>
      <c r="S486" s="41">
        <f>Q486*D486/U485</f>
        <v>0.51231935438818732</v>
      </c>
      <c r="T486" s="41">
        <f t="shared" si="91"/>
        <v>0.95218428676026523</v>
      </c>
      <c r="U486" s="42">
        <f>P486*C486+Q486*D486</f>
        <v>19960.332415925841</v>
      </c>
      <c r="V486" s="25">
        <f>B486</f>
        <v>41646</v>
      </c>
      <c r="W486">
        <f>C486/C$2</f>
        <v>0.97357175825327913</v>
      </c>
      <c r="X486">
        <f>D486/D$2</f>
        <v>1.0224614833393049</v>
      </c>
      <c r="Y486">
        <f t="shared" si="92"/>
        <v>0.99801662079629205</v>
      </c>
      <c r="AA486" s="15">
        <f t="shared" si="93"/>
        <v>-2.8410144208279586E-4</v>
      </c>
      <c r="AB486" s="15">
        <f t="shared" si="94"/>
        <v>5.4766125503502572E-4</v>
      </c>
      <c r="AC486" s="15">
        <f t="shared" si="95"/>
        <v>1.4179343978293346E-4</v>
      </c>
    </row>
    <row r="487" spans="1:29" x14ac:dyDescent="0.4">
      <c r="A487" s="43">
        <f t="shared" si="86"/>
        <v>2014</v>
      </c>
      <c r="B487" s="53">
        <v>41647</v>
      </c>
      <c r="C487" s="45">
        <v>2241.9110000000001</v>
      </c>
      <c r="D487" s="45">
        <f>VLOOKUP(B487,'H11001.CSI  中证全债'!$A$2:$B$2792,2,0)</f>
        <v>142.80600000000001</v>
      </c>
      <c r="E487" s="14">
        <f t="shared" si="87"/>
        <v>0</v>
      </c>
      <c r="F487" s="14">
        <f>IF(AND((B487-$B$2)&gt;123,OR(((G486*J486/C486*C487)/(G486*K486/D486*D487))&lt;(4/6),((G486*J486/C486*C487)/(G486*K486/D486*D487))&gt;(6/4))),COUNTIF($E$2:E487,1),0)</f>
        <v>0</v>
      </c>
      <c r="G487" s="21">
        <f t="shared" si="88"/>
        <v>19986.048194671952</v>
      </c>
      <c r="H487" s="12">
        <f t="shared" si="89"/>
        <v>4.3501846435871965</v>
      </c>
      <c r="I487" s="12">
        <f t="shared" si="90"/>
        <v>71.65890361877463</v>
      </c>
      <c r="J487" s="15">
        <f>IF(OR((ROW(F487)-MATCH(MAX($F$2:F487),$F$2:F487,0))=1,(ROW(F487)-MATCH(MAX($F$2:F487),$F$2:F487,0))&gt;123),IF(OR(((G486*J486/C486*C487)/(G486*K486/D486*D487))&lt;(4/6),((G486*J486/C486*C487)/(G486*K486/D486*D487))&gt;(6/4)),50%,((G486*J486/C486*C487)/((G486*K486/D486*D487)+(G486*J486/C486*C487)))),((G486*J486/C486*C487)/((G486*K486/D486*D487)+(G486*J486/C486*C487))))</f>
        <v>0.48797674805413477</v>
      </c>
      <c r="K487" s="18">
        <f t="shared" si="84"/>
        <v>0.51202325194586518</v>
      </c>
      <c r="L487" s="20">
        <f t="shared" si="85"/>
        <v>0.95303630489368329</v>
      </c>
      <c r="M487" s="51">
        <f>IF(AND((B487-$B$2)&gt;123,OR(((U486*R486/C486*C487)/(U486*S486/D486*D487))&lt;(4/6),((U486*R486/C486*C487)/(U486*S486/D486*D487))&gt;(6/4))),1,0)</f>
        <v>0</v>
      </c>
      <c r="N487" s="51">
        <f>IF(AND((B487-$B$2)&gt;123,OR(((U486*R486/C486*C487)/(U486*S486/D486*D487))&lt;(4/6),((U486*R486/C486*C487)/(U486*S486/D486*D487))&gt;(6/4))),COUNTIF($M$2:M487,1),0)</f>
        <v>0</v>
      </c>
      <c r="O487" s="51">
        <f>IF(OR((ROW(N487)-MATCH(MAX($N$2:N487),$N$2:N487,0))=1,(ROW(N487)-MATCH(MAX($N$2:N487),$N$2:N487,0))&gt;123),IF(OR(((U486*R486/C486*C487)/(U486*S486/D486*D487))&lt;(4/6),((U486*R486/C486*C487)/(U486*S486/D486*D487))&gt;(6/4)),1,0),0)</f>
        <v>0</v>
      </c>
      <c r="P487" s="47">
        <f>IF(O487=1,U486/2/C487,P486)</f>
        <v>4.3501846435871965</v>
      </c>
      <c r="Q487" s="47">
        <f>IF(O487=1,U486/2/D487,Q486)</f>
        <v>71.65890361877463</v>
      </c>
      <c r="R487" s="41">
        <f>P487*C487/U486</f>
        <v>0.48860543007328688</v>
      </c>
      <c r="S487" s="41">
        <f>Q487*D487/U486</f>
        <v>0.51268291413913647</v>
      </c>
      <c r="T487" s="41">
        <f t="shared" si="91"/>
        <v>0.95303630489368085</v>
      </c>
      <c r="U487" s="42">
        <f>P487*C487+Q487*D487</f>
        <v>19986.048194671945</v>
      </c>
      <c r="V487" s="25">
        <f>B487</f>
        <v>41647</v>
      </c>
      <c r="W487">
        <f>C487/C$2</f>
        <v>0.97527268044892157</v>
      </c>
      <c r="X487">
        <f>D487/D$2</f>
        <v>1.023332139018273</v>
      </c>
      <c r="Y487">
        <f t="shared" si="92"/>
        <v>0.99930240973359719</v>
      </c>
      <c r="AA487" s="15">
        <f t="shared" si="93"/>
        <v>1.747094840440111E-3</v>
      </c>
      <c r="AB487" s="15">
        <f t="shared" si="94"/>
        <v>8.5152907288454927E-4</v>
      </c>
      <c r="AC487" s="15">
        <f t="shared" si="95"/>
        <v>1.288344212423187E-3</v>
      </c>
    </row>
    <row r="488" spans="1:29" x14ac:dyDescent="0.4">
      <c r="A488" s="43">
        <f t="shared" si="86"/>
        <v>2014</v>
      </c>
      <c r="B488" s="53">
        <v>41648</v>
      </c>
      <c r="C488" s="45">
        <v>2222.221</v>
      </c>
      <c r="D488" s="45">
        <f>VLOOKUP(B488,'H11001.CSI  中证全债'!$A$2:$B$2792,2,0)</f>
        <v>142.91319999999999</v>
      </c>
      <c r="E488" s="14">
        <f t="shared" si="87"/>
        <v>0</v>
      </c>
      <c r="F488" s="14">
        <f>IF(AND((B488-$B$2)&gt;123,OR(((G487*J487/C487*C488)/(G487*K487/D487*D488))&lt;(4/6),((G487*J487/C487*C488)/(G487*K487/D487*D488))&gt;(6/4))),COUNTIF($E$2:E488,1),0)</f>
        <v>0</v>
      </c>
      <c r="G488" s="21">
        <f t="shared" si="88"/>
        <v>19908.074893507648</v>
      </c>
      <c r="H488" s="12">
        <f t="shared" si="89"/>
        <v>4.3501846435871965</v>
      </c>
      <c r="I488" s="12">
        <f t="shared" si="90"/>
        <v>71.65890361877463</v>
      </c>
      <c r="J488" s="15">
        <f>IF(OR((ROW(F488)-MATCH(MAX($F$2:F488),$F$2:F488,0))=1,(ROW(F488)-MATCH(MAX($F$2:F488),$F$2:F488,0))&gt;123),IF(OR(((G487*J487/C487*C488)/(G487*K487/D487*D488))&lt;(4/6),((G487*J487/C487*C488)/(G487*K487/D487*D488))&gt;(6/4)),50%,((G487*J487/C487*C488)/((G487*K487/D487*D488)+(G487*J487/C487*C488)))),((G487*J487/C487*C488)/((G487*K487/D487*D488)+(G487*J487/C487*C488))))</f>
        <v>0.48558545819061538</v>
      </c>
      <c r="K488" s="18">
        <f t="shared" si="84"/>
        <v>0.51441454180938462</v>
      </c>
      <c r="L488" s="20">
        <f t="shared" si="85"/>
        <v>0.94395748705437688</v>
      </c>
      <c r="M488" s="51">
        <f>IF(AND((B488-$B$2)&gt;123,OR(((U487*R487/C487*C488)/(U487*S487/D487*D488))&lt;(4/6),((U487*R487/C487*C488)/(U487*S487/D487*D488))&gt;(6/4))),1,0)</f>
        <v>0</v>
      </c>
      <c r="N488" s="51">
        <f>IF(AND((B488-$B$2)&gt;123,OR(((U487*R487/C487*C488)/(U487*S487/D487*D488))&lt;(4/6),((U487*R487/C487*C488)/(U487*S487/D487*D488))&gt;(6/4))),COUNTIF($M$2:M488,1),0)</f>
        <v>0</v>
      </c>
      <c r="O488" s="51">
        <f>IF(OR((ROW(N488)-MATCH(MAX($N$2:N488),$N$2:N488,0))=1,(ROW(N488)-MATCH(MAX($N$2:N488),$N$2:N488,0))&gt;123),IF(OR(((U487*R487/C487*C488)/(U487*S487/D487*D488))&lt;(4/6),((U487*R487/C487*C488)/(U487*S487/D487*D488))&gt;(6/4)),1,0),0)</f>
        <v>0</v>
      </c>
      <c r="P488" s="47">
        <f>IF(O488=1,U487/2/C488,P487)</f>
        <v>4.3501846435871965</v>
      </c>
      <c r="Q488" s="47">
        <f>IF(O488=1,U487/2/D488,Q487)</f>
        <v>71.65890361877463</v>
      </c>
      <c r="R488" s="41">
        <f>P488*C488/U487</f>
        <v>0.48369100157749623</v>
      </c>
      <c r="S488" s="41">
        <f>Q488*D488/U487</f>
        <v>0.51240761179495198</v>
      </c>
      <c r="T488" s="41">
        <f t="shared" si="91"/>
        <v>0.94395748705437432</v>
      </c>
      <c r="U488" s="42">
        <f>P488*C488+Q488*D488</f>
        <v>19908.074893507644</v>
      </c>
      <c r="V488" s="25">
        <f>B488</f>
        <v>41648</v>
      </c>
      <c r="W488">
        <f>C488/C$2</f>
        <v>0.96670716688569835</v>
      </c>
      <c r="X488">
        <f>D488/D$2</f>
        <v>1.0241003224650662</v>
      </c>
      <c r="Y488">
        <f t="shared" si="92"/>
        <v>0.99540374467538217</v>
      </c>
      <c r="AA488" s="15">
        <f t="shared" si="93"/>
        <v>-8.7826858425691379E-3</v>
      </c>
      <c r="AB488" s="15">
        <f t="shared" si="94"/>
        <v>7.5066873940854428E-4</v>
      </c>
      <c r="AC488" s="15">
        <f t="shared" si="95"/>
        <v>-3.901386627551906E-3</v>
      </c>
    </row>
    <row r="489" spans="1:29" x14ac:dyDescent="0.4">
      <c r="A489" s="43">
        <f t="shared" si="86"/>
        <v>2014</v>
      </c>
      <c r="B489" s="53">
        <v>41649</v>
      </c>
      <c r="C489" s="45">
        <v>2204.8510000000001</v>
      </c>
      <c r="D489" s="45">
        <f>VLOOKUP(B489,'H11001.CSI  中证全债'!$A$2:$B$2792,2,0)</f>
        <v>142.9264</v>
      </c>
      <c r="E489" s="14">
        <f t="shared" si="87"/>
        <v>0</v>
      </c>
      <c r="F489" s="14">
        <f>IF(AND((B489-$B$2)&gt;123,OR(((G488*J488/C488*C489)/(G488*K488/D488*D489))&lt;(4/6),((G488*J488/C488*C489)/(G488*K488/D488*D489))&gt;(6/4))),COUNTIF($E$2:E489,1),0)</f>
        <v>0</v>
      </c>
      <c r="G489" s="21">
        <f t="shared" si="88"/>
        <v>19833.45808377631</v>
      </c>
      <c r="H489" s="12">
        <f t="shared" si="89"/>
        <v>4.3501846435871965</v>
      </c>
      <c r="I489" s="12">
        <f t="shared" si="90"/>
        <v>71.65890361877463</v>
      </c>
      <c r="J489" s="15">
        <f>IF(OR((ROW(F489)-MATCH(MAX($F$2:F489),$F$2:F489,0))=1,(ROW(F489)-MATCH(MAX($F$2:F489),$F$2:F489,0))&gt;123),IF(OR(((G488*J488/C488*C489)/(G488*K488/D488*D489))&lt;(4/6),((G488*J488/C488*C489)/(G488*K488/D488*D489))&gt;(6/4)),50%,((G488*J488/C488*C489)/((G488*K488/D488*D489)+(G488*J488/C488*C489)))),((G488*J488/C488*C489)/((G488*K488/D488*D489)+(G488*J488/C488*C489))))</f>
        <v>0.48360245203249275</v>
      </c>
      <c r="K489" s="18">
        <f t="shared" si="84"/>
        <v>0.51639754796750725</v>
      </c>
      <c r="L489" s="20">
        <f t="shared" si="85"/>
        <v>0.93649254132965398</v>
      </c>
      <c r="M489" s="51">
        <f>IF(AND((B489-$B$2)&gt;123,OR(((U488*R488/C488*C489)/(U488*S488/D488*D489))&lt;(4/6),((U488*R488/C488*C489)/(U488*S488/D488*D489))&gt;(6/4))),1,0)</f>
        <v>0</v>
      </c>
      <c r="N489" s="51">
        <f>IF(AND((B489-$B$2)&gt;123,OR(((U488*R488/C488*C489)/(U488*S488/D488*D489))&lt;(4/6),((U488*R488/C488*C489)/(U488*S488/D488*D489))&gt;(6/4))),COUNTIF($M$2:M489,1),0)</f>
        <v>0</v>
      </c>
      <c r="O489" s="51">
        <f>IF(OR((ROW(N489)-MATCH(MAX($N$2:N489),$N$2:N489,0))=1,(ROW(N489)-MATCH(MAX($N$2:N489),$N$2:N489,0))&gt;123),IF(OR(((U488*R488/C488*C489)/(U488*S488/D488*D489))&lt;(4/6),((U488*R488/C488*C489)/(U488*S488/D488*D489))&gt;(6/4)),1,0),0)</f>
        <v>0</v>
      </c>
      <c r="P489" s="47">
        <f>IF(O489=1,U488/2/C489,P488)</f>
        <v>4.3501846435871965</v>
      </c>
      <c r="Q489" s="47">
        <f>IF(O489=1,U488/2/D489,Q488)</f>
        <v>71.65890361877463</v>
      </c>
      <c r="R489" s="41">
        <f>P489*C489/U488</f>
        <v>0.4817898773690984</v>
      </c>
      <c r="S489" s="41">
        <f>Q489*D489/U488</f>
        <v>0.51446205506884546</v>
      </c>
      <c r="T489" s="41">
        <f t="shared" si="91"/>
        <v>0.93649254132965187</v>
      </c>
      <c r="U489" s="42">
        <f>P489*C489+Q489*D489</f>
        <v>19833.458083776306</v>
      </c>
      <c r="V489" s="25">
        <f>B489</f>
        <v>41649</v>
      </c>
      <c r="W489">
        <f>C489/C$2</f>
        <v>0.95915089615978744</v>
      </c>
      <c r="X489">
        <f>D489/D$2</f>
        <v>1.0241949122178431</v>
      </c>
      <c r="Y489">
        <f t="shared" si="92"/>
        <v>0.99167290418881526</v>
      </c>
      <c r="AA489" s="15">
        <f t="shared" si="93"/>
        <v>-7.8165042990773204E-3</v>
      </c>
      <c r="AB489" s="15">
        <f t="shared" si="94"/>
        <v>9.2363756462043867E-5</v>
      </c>
      <c r="AC489" s="15">
        <f t="shared" si="95"/>
        <v>-3.7480675620560344E-3</v>
      </c>
    </row>
    <row r="490" spans="1:29" x14ac:dyDescent="0.4">
      <c r="A490" s="43">
        <f t="shared" si="86"/>
        <v>2014</v>
      </c>
      <c r="B490" s="53">
        <v>41652</v>
      </c>
      <c r="C490" s="45">
        <v>2193.6790000000001</v>
      </c>
      <c r="D490" s="45">
        <f>VLOOKUP(B490,'H11001.CSI  中证全债'!$A$2:$B$2792,2,0)</f>
        <v>142.96170000000001</v>
      </c>
      <c r="E490" s="14">
        <f t="shared" si="87"/>
        <v>0</v>
      </c>
      <c r="F490" s="14">
        <f>IF(AND((B490-$B$2)&gt;123,OR(((G489*J489/C489*C490)/(G489*K489/D489*D490))&lt;(4/6),((G489*J489/C489*C490)/(G489*K489/D489*D490))&gt;(6/4))),COUNTIF($E$2:E490,1),0)</f>
        <v>0</v>
      </c>
      <c r="G490" s="21">
        <f t="shared" si="88"/>
        <v>19787.387380235894</v>
      </c>
      <c r="H490" s="12">
        <f t="shared" si="89"/>
        <v>4.3501846435871965</v>
      </c>
      <c r="I490" s="12">
        <f t="shared" si="90"/>
        <v>71.65890361877463</v>
      </c>
      <c r="J490" s="15">
        <f>IF(OR((ROW(F490)-MATCH(MAX($F$2:F490),$F$2:F490,0))=1,(ROW(F490)-MATCH(MAX($F$2:F490),$F$2:F490,0))&gt;123),IF(OR(((G489*J489/C489*C490)/(G489*K489/D489*D490))&lt;(4/6),((G489*J489/C489*C490)/(G489*K489/D489*D490))&gt;(6/4)),50%,((G489*J489/C489*C490)/((G489*K489/D489*D490)+(G489*J489/C489*C490)))),((G489*J489/C489*C490)/((G489*K489/D489*D490)+(G489*J489/C489*C490))))</f>
        <v>0.48227229372844904</v>
      </c>
      <c r="K490" s="18">
        <f t="shared" si="84"/>
        <v>0.51772770627155096</v>
      </c>
      <c r="L490" s="20">
        <f t="shared" si="85"/>
        <v>0.93151725875666125</v>
      </c>
      <c r="M490" s="51">
        <f>IF(AND((B490-$B$2)&gt;123,OR(((U489*R489/C489*C490)/(U489*S489/D489*D490))&lt;(4/6),((U489*R489/C489*C490)/(U489*S489/D489*D490))&gt;(6/4))),1,0)</f>
        <v>0</v>
      </c>
      <c r="N490" s="51">
        <f>IF(AND((B490-$B$2)&gt;123,OR(((U489*R489/C489*C490)/(U489*S489/D489*D490))&lt;(4/6),((U489*R489/C489*C490)/(U489*S489/D489*D490))&gt;(6/4))),COUNTIF($M$2:M490,1),0)</f>
        <v>0</v>
      </c>
      <c r="O490" s="51">
        <f>IF(OR((ROW(N490)-MATCH(MAX($N$2:N490),$N$2:N490,0))=1,(ROW(N490)-MATCH(MAX($N$2:N490),$N$2:N490,0))&gt;123),IF(OR(((U489*R489/C489*C490)/(U489*S489/D489*D490))&lt;(4/6),((U489*R489/C489*C490)/(U489*S489/D489*D490))&gt;(6/4)),1,0),0)</f>
        <v>0</v>
      </c>
      <c r="P490" s="47">
        <f>IF(O490=1,U489/2/C490,P489)</f>
        <v>4.3501846435871965</v>
      </c>
      <c r="Q490" s="47">
        <f>IF(O490=1,U489/2/D490,Q489)</f>
        <v>71.65890361877463</v>
      </c>
      <c r="R490" s="41">
        <f>P490*C490/U489</f>
        <v>0.48115203402505896</v>
      </c>
      <c r="S490" s="41">
        <f>Q490*D490/U489</f>
        <v>0.51652508797021734</v>
      </c>
      <c r="T490" s="41">
        <f t="shared" si="91"/>
        <v>0.93151725875665892</v>
      </c>
      <c r="U490" s="42">
        <f>P490*C490+Q490*D490</f>
        <v>19787.387380235894</v>
      </c>
      <c r="V490" s="25">
        <f>B490</f>
        <v>41652</v>
      </c>
      <c r="W490">
        <f>C490/C$2</f>
        <v>0.95429086987597189</v>
      </c>
      <c r="X490">
        <f>D490/D$2</f>
        <v>1.0244478681476172</v>
      </c>
      <c r="Y490">
        <f t="shared" si="92"/>
        <v>0.98936936901179473</v>
      </c>
      <c r="AA490" s="15">
        <f t="shared" si="93"/>
        <v>-5.0670090631973475E-3</v>
      </c>
      <c r="AB490" s="15">
        <f t="shared" si="94"/>
        <v>2.4698026396796635E-4</v>
      </c>
      <c r="AC490" s="15">
        <f t="shared" si="95"/>
        <v>-2.3228780047235276E-3</v>
      </c>
    </row>
    <row r="491" spans="1:29" x14ac:dyDescent="0.4">
      <c r="A491" s="43">
        <f t="shared" si="86"/>
        <v>2014</v>
      </c>
      <c r="B491" s="53">
        <v>41653</v>
      </c>
      <c r="C491" s="45">
        <v>2212.846</v>
      </c>
      <c r="D491" s="45">
        <f>VLOOKUP(B491,'H11001.CSI  中证全债'!$A$2:$B$2792,2,0)</f>
        <v>143.01400000000001</v>
      </c>
      <c r="E491" s="14">
        <f t="shared" si="87"/>
        <v>0</v>
      </c>
      <c r="F491" s="14">
        <f>IF(AND((B491-$B$2)&gt;123,OR(((G490*J490/C490*C491)/(G490*K490/D490*D491))&lt;(4/6),((G490*J490/C490*C491)/(G490*K490/D490*D491))&gt;(6/4))),COUNTIF($E$2:E491,1),0)</f>
        <v>0</v>
      </c>
      <c r="G491" s="21">
        <f t="shared" si="88"/>
        <v>19874.515129958792</v>
      </c>
      <c r="H491" s="12">
        <f t="shared" si="89"/>
        <v>4.3501846435871965</v>
      </c>
      <c r="I491" s="12">
        <f t="shared" si="90"/>
        <v>71.65890361877463</v>
      </c>
      <c r="J491" s="15">
        <f>IF(OR((ROW(F491)-MATCH(MAX($F$2:F491),$F$2:F491,0))=1,(ROW(F491)-MATCH(MAX($F$2:F491),$F$2:F491,0))&gt;123),IF(OR(((G490*J490/C490*C491)/(G490*K490/D490*D491))&lt;(4/6),((G490*J490/C490*C491)/(G490*K490/D490*D491))&gt;(6/4)),50%,((G490*J490/C490*C491)/((G490*K490/D490*D491)+(G490*J490/C490*C491)))),((G490*J490/C490*C491)/((G490*K490/D490*D491)+(G490*J490/C490*C491))))</f>
        <v>0.48435338547267126</v>
      </c>
      <c r="K491" s="18">
        <f t="shared" si="84"/>
        <v>0.51564661452732874</v>
      </c>
      <c r="L491" s="20">
        <f t="shared" si="85"/>
        <v>0.93931264518561297</v>
      </c>
      <c r="M491" s="51">
        <f>IF(AND((B491-$B$2)&gt;123,OR(((U490*R490/C490*C491)/(U490*S490/D490*D491))&lt;(4/6),((U490*R490/C490*C491)/(U490*S490/D490*D491))&gt;(6/4))),1,0)</f>
        <v>0</v>
      </c>
      <c r="N491" s="51">
        <f>IF(AND((B491-$B$2)&gt;123,OR(((U490*R490/C490*C491)/(U490*S490/D490*D491))&lt;(4/6),((U490*R490/C490*C491)/(U490*S490/D490*D491))&gt;(6/4))),COUNTIF($M$2:M491,1),0)</f>
        <v>0</v>
      </c>
      <c r="O491" s="51">
        <f>IF(OR((ROW(N491)-MATCH(MAX($N$2:N491),$N$2:N491,0))=1,(ROW(N491)-MATCH(MAX($N$2:N491),$N$2:N491,0))&gt;123),IF(OR(((U490*R490/C490*C491)/(U490*S490/D490*D491))&lt;(4/6),((U490*R490/C490*C491)/(U490*S490/D490*D491))&gt;(6/4)),1,0),0)</f>
        <v>0</v>
      </c>
      <c r="P491" s="47">
        <f>IF(O491=1,U490/2/C491,P490)</f>
        <v>4.3501846435871965</v>
      </c>
      <c r="Q491" s="47">
        <f>IF(O491=1,U490/2/D491,Q490)</f>
        <v>71.65890361877463</v>
      </c>
      <c r="R491" s="41">
        <f>P491*C491/U490</f>
        <v>0.48648608847867991</v>
      </c>
      <c r="S491" s="41">
        <f>Q491*D491/U490</f>
        <v>0.51791710776186672</v>
      </c>
      <c r="T491" s="41">
        <f t="shared" si="91"/>
        <v>0.93931264518561053</v>
      </c>
      <c r="U491" s="42">
        <f>P491*C491+Q491*D491</f>
        <v>19874.515129958789</v>
      </c>
      <c r="V491" s="25">
        <f>B491</f>
        <v>41653</v>
      </c>
      <c r="W491">
        <f>C491/C$2</f>
        <v>0.96262886878233545</v>
      </c>
      <c r="X491">
        <f>D491/D$2</f>
        <v>1.0248226442135435</v>
      </c>
      <c r="Y491">
        <f t="shared" si="92"/>
        <v>0.99372575649793948</v>
      </c>
      <c r="AA491" s="15">
        <f t="shared" si="93"/>
        <v>8.7373767994314289E-3</v>
      </c>
      <c r="AB491" s="15">
        <f t="shared" si="94"/>
        <v>3.6583224737829489E-4</v>
      </c>
      <c r="AC491" s="15">
        <f t="shared" si="95"/>
        <v>4.4031962405466363E-3</v>
      </c>
    </row>
    <row r="492" spans="1:29" x14ac:dyDescent="0.4">
      <c r="A492" s="43">
        <f t="shared" si="86"/>
        <v>2014</v>
      </c>
      <c r="B492" s="53">
        <v>41654</v>
      </c>
      <c r="C492" s="45">
        <v>2208.9409999999998</v>
      </c>
      <c r="D492" s="45">
        <f>VLOOKUP(B492,'H11001.CSI  中证全债'!$A$2:$B$2792,2,0)</f>
        <v>143.05719999999999</v>
      </c>
      <c r="E492" s="14">
        <f t="shared" si="87"/>
        <v>0</v>
      </c>
      <c r="F492" s="14">
        <f>IF(AND((B492-$B$2)&gt;123,OR(((G491*J491/C491*C492)/(G491*K491/D491*D492))&lt;(4/6),((G491*J491/C491*C492)/(G491*K491/D491*D492))&gt;(6/4))),COUNTIF($E$2:E492,1),0)</f>
        <v>0</v>
      </c>
      <c r="G492" s="21">
        <f t="shared" si="88"/>
        <v>19860.623323561915</v>
      </c>
      <c r="H492" s="12">
        <f t="shared" si="89"/>
        <v>4.3501846435871965</v>
      </c>
      <c r="I492" s="12">
        <f t="shared" si="90"/>
        <v>71.65890361877463</v>
      </c>
      <c r="J492" s="15">
        <f>IF(OR((ROW(F492)-MATCH(MAX($F$2:F492),$F$2:F492,0))=1,(ROW(F492)-MATCH(MAX($F$2:F492),$F$2:F492,0))&gt;123),IF(OR(((G491*J491/C491*C492)/(G491*K491/D491*D492))&lt;(4/6),((G491*J491/C491*C492)/(G491*K491/D491*D492))&gt;(6/4)),50%,((G491*J491/C491*C492)/((G491*K491/D491*D492)+(G491*J491/C491*C492)))),((G491*J491/C491*C492)/((G491*K491/D491*D492)+(G491*J491/C491*C492))))</f>
        <v>0.48383683936999278</v>
      </c>
      <c r="K492" s="18">
        <f t="shared" si="84"/>
        <v>0.51616316063000722</v>
      </c>
      <c r="L492" s="20">
        <f t="shared" si="85"/>
        <v>0.93737189376212304</v>
      </c>
      <c r="M492" s="51">
        <f>IF(AND((B492-$B$2)&gt;123,OR(((U491*R491/C491*C492)/(U491*S491/D491*D492))&lt;(4/6),((U491*R491/C491*C492)/(U491*S491/D491*D492))&gt;(6/4))),1,0)</f>
        <v>0</v>
      </c>
      <c r="N492" s="51">
        <f>IF(AND((B492-$B$2)&gt;123,OR(((U491*R491/C491*C492)/(U491*S491/D491*D492))&lt;(4/6),((U491*R491/C491*C492)/(U491*S491/D491*D492))&gt;(6/4))),COUNTIF($M$2:M492,1),0)</f>
        <v>0</v>
      </c>
      <c r="O492" s="51">
        <f>IF(OR((ROW(N492)-MATCH(MAX($N$2:N492),$N$2:N492,0))=1,(ROW(N492)-MATCH(MAX($N$2:N492),$N$2:N492,0))&gt;123),IF(OR(((U491*R491/C491*C492)/(U491*S491/D491*D492))&lt;(4/6),((U491*R491/C491*C492)/(U491*S491/D491*D492))&gt;(6/4)),1,0),0)</f>
        <v>0</v>
      </c>
      <c r="P492" s="47">
        <f>IF(O492=1,U491/2/C492,P491)</f>
        <v>4.3501846435871965</v>
      </c>
      <c r="Q492" s="47">
        <f>IF(O492=1,U491/2/D492,Q491)</f>
        <v>71.65890361877463</v>
      </c>
      <c r="R492" s="41">
        <f>P492*C492/U491</f>
        <v>0.4834986490968583</v>
      </c>
      <c r="S492" s="41">
        <f>Q492*D492/U491</f>
        <v>0.51580237503852111</v>
      </c>
      <c r="T492" s="41">
        <f t="shared" si="91"/>
        <v>0.93737189376212104</v>
      </c>
      <c r="U492" s="42">
        <f>P492*C492+Q492*D492</f>
        <v>19860.623323561911</v>
      </c>
      <c r="V492" s="25">
        <f>B492</f>
        <v>41654</v>
      </c>
      <c r="W492">
        <f>C492/C$2</f>
        <v>0.96093012167901448</v>
      </c>
      <c r="X492">
        <f>D492/D$2</f>
        <v>1.0251322106771765</v>
      </c>
      <c r="Y492">
        <f t="shared" si="92"/>
        <v>0.9930311661780955</v>
      </c>
      <c r="AA492" s="15">
        <f t="shared" si="93"/>
        <v>-1.7646957809085428E-3</v>
      </c>
      <c r="AB492" s="15">
        <f t="shared" si="94"/>
        <v>3.0206832897472502E-4</v>
      </c>
      <c r="AC492" s="15">
        <f t="shared" si="95"/>
        <v>-6.9897586462064343E-4</v>
      </c>
    </row>
    <row r="493" spans="1:29" x14ac:dyDescent="0.4">
      <c r="A493" s="43">
        <f t="shared" si="86"/>
        <v>2014</v>
      </c>
      <c r="B493" s="53">
        <v>41655</v>
      </c>
      <c r="C493" s="45">
        <v>2211.8440000000001</v>
      </c>
      <c r="D493" s="45">
        <f>VLOOKUP(B493,'H11001.CSI  中证全债'!$A$2:$B$2792,2,0)</f>
        <v>143.10669999999999</v>
      </c>
      <c r="E493" s="14">
        <f t="shared" si="87"/>
        <v>0</v>
      </c>
      <c r="F493" s="14">
        <f>IF(AND((B493-$B$2)&gt;123,OR(((G492*J492/C492*C493)/(G492*K492/D492*D493))&lt;(4/6),((G492*J492/C492*C493)/(G492*K492/D492*D493))&gt;(6/4))),COUNTIF($E$2:E493,1),0)</f>
        <v>0</v>
      </c>
      <c r="G493" s="21">
        <f t="shared" si="88"/>
        <v>19876.799025311382</v>
      </c>
      <c r="H493" s="12">
        <f t="shared" si="89"/>
        <v>4.3501846435871965</v>
      </c>
      <c r="I493" s="12">
        <f t="shared" si="90"/>
        <v>71.65890361877463</v>
      </c>
      <c r="J493" s="15">
        <f>IF(OR((ROW(F493)-MATCH(MAX($F$2:F493),$F$2:F493,0))=1,(ROW(F493)-MATCH(MAX($F$2:F493),$F$2:F493,0))&gt;123),IF(OR(((G492*J492/C492*C493)/(G492*K492/D492*D493))&lt;(4/6),((G492*J492/C492*C493)/(G492*K492/D492*D493))&gt;(6/4)),50%,((G492*J492/C492*C493)/((G492*K492/D492*D493)+(G492*J492/C492*C493)))),((G492*J492/C492*C493)/((G492*K492/D492*D493)+(G492*J492/C492*C493))))</f>
        <v>0.48407843690313512</v>
      </c>
      <c r="K493" s="18">
        <f t="shared" si="84"/>
        <v>0.51592156309686488</v>
      </c>
      <c r="L493" s="20">
        <f t="shared" si="85"/>
        <v>0.93827913297015819</v>
      </c>
      <c r="M493" s="51">
        <f>IF(AND((B493-$B$2)&gt;123,OR(((U492*R492/C492*C493)/(U492*S492/D492*D493))&lt;(4/6),((U492*R492/C492*C493)/(U492*S492/D492*D493))&gt;(6/4))),1,0)</f>
        <v>0</v>
      </c>
      <c r="N493" s="51">
        <f>IF(AND((B493-$B$2)&gt;123,OR(((U492*R492/C492*C493)/(U492*S492/D492*D493))&lt;(4/6),((U492*R492/C492*C493)/(U492*S492/D492*D493))&gt;(6/4))),COUNTIF($M$2:M493,1),0)</f>
        <v>0</v>
      </c>
      <c r="O493" s="51">
        <f>IF(OR((ROW(N493)-MATCH(MAX($N$2:N493),$N$2:N493,0))=1,(ROW(N493)-MATCH(MAX($N$2:N493),$N$2:N493,0))&gt;123),IF(OR(((U492*R492/C492*C493)/(U492*S492/D492*D493))&lt;(4/6),((U492*R492/C492*C493)/(U492*S492/D492*D493))&gt;(6/4)),1,0),0)</f>
        <v>0</v>
      </c>
      <c r="P493" s="47">
        <f>IF(O493=1,U492/2/C493,P492)</f>
        <v>4.3501846435871965</v>
      </c>
      <c r="Q493" s="47">
        <f>IF(O493=1,U492/2/D493,Q492)</f>
        <v>71.65890361877463</v>
      </c>
      <c r="R493" s="41">
        <f>P493*C493/U492</f>
        <v>0.48447269987721764</v>
      </c>
      <c r="S493" s="41">
        <f>Q493*D493/U492</f>
        <v>0.51634176105313345</v>
      </c>
      <c r="T493" s="41">
        <f t="shared" si="91"/>
        <v>0.93827913297015619</v>
      </c>
      <c r="U493" s="42">
        <f>P493*C493+Q493*D493</f>
        <v>19876.799025311375</v>
      </c>
      <c r="V493" s="25">
        <f>B493</f>
        <v>41655</v>
      </c>
      <c r="W493">
        <f>C493/C$2</f>
        <v>0.96219298028104794</v>
      </c>
      <c r="X493">
        <f>D493/D$2</f>
        <v>1.0254869222500893</v>
      </c>
      <c r="Y493">
        <f t="shared" si="92"/>
        <v>0.99383995126556879</v>
      </c>
      <c r="AA493" s="15">
        <f t="shared" si="93"/>
        <v>1.3142044083569449E-3</v>
      </c>
      <c r="AB493" s="15">
        <f t="shared" si="94"/>
        <v>3.4601543997769824E-4</v>
      </c>
      <c r="AC493" s="15">
        <f t="shared" si="95"/>
        <v>8.1446093035131284E-4</v>
      </c>
    </row>
    <row r="494" spans="1:29" x14ac:dyDescent="0.4">
      <c r="A494" s="43">
        <f t="shared" si="86"/>
        <v>2014</v>
      </c>
      <c r="B494" s="53">
        <v>41656</v>
      </c>
      <c r="C494" s="45">
        <v>2178.4879999999998</v>
      </c>
      <c r="D494" s="45">
        <f>VLOOKUP(B494,'H11001.CSI  中证全债'!$A$2:$B$2792,2,0)</f>
        <v>143.13640000000001</v>
      </c>
      <c r="E494" s="14">
        <f t="shared" si="87"/>
        <v>0</v>
      </c>
      <c r="F494" s="14">
        <f>IF(AND((B494-$B$2)&gt;123,OR(((G493*J493/C493*C494)/(G493*K493/D493*D494))&lt;(4/6),((G493*J493/C493*C494)/(G493*K493/D493*D494))&gt;(6/4))),COUNTIF($E$2:E494,1),0)</f>
        <v>0</v>
      </c>
      <c r="G494" s="21">
        <f t="shared" si="88"/>
        <v>19733.822535777363</v>
      </c>
      <c r="H494" s="12">
        <f t="shared" si="89"/>
        <v>4.3501846435871965</v>
      </c>
      <c r="I494" s="12">
        <f t="shared" si="90"/>
        <v>71.65890361877463</v>
      </c>
      <c r="J494" s="15">
        <f>IF(OR((ROW(F494)-MATCH(MAX($F$2:F494),$F$2:F494,0))=1,(ROW(F494)-MATCH(MAX($F$2:F494),$F$2:F494,0))&gt;123),IF(OR(((G493*J493/C493*C494)/(G493*K493/D493*D494))&lt;(4/6),((G493*J493/C493*C494)/(G493*K493/D493*D494))&gt;(6/4)),50%,((G493*J493/C493*C494)/((G493*K493/D493*D494)+(G493*J493/C493*C494)))),((G493*J493/C493*C494)/((G493*K493/D493*D494)+(G493*J493/C493*C494))))</f>
        <v>0.48023260707131327</v>
      </c>
      <c r="K494" s="18">
        <f t="shared" si="84"/>
        <v>0.51976739292868679</v>
      </c>
      <c r="L494" s="20">
        <f t="shared" si="85"/>
        <v>0.92393754130167649</v>
      </c>
      <c r="M494" s="51">
        <f>IF(AND((B494-$B$2)&gt;123,OR(((U493*R493/C493*C494)/(U493*S493/D493*D494))&lt;(4/6),((U493*R493/C493*C494)/(U493*S493/D493*D494))&gt;(6/4))),1,0)</f>
        <v>0</v>
      </c>
      <c r="N494" s="51">
        <f>IF(AND((B494-$B$2)&gt;123,OR(((U493*R493/C493*C494)/(U493*S493/D493*D494))&lt;(4/6),((U493*R493/C493*C494)/(U493*S493/D493*D494))&gt;(6/4))),COUNTIF($M$2:M494,1),0)</f>
        <v>0</v>
      </c>
      <c r="O494" s="51">
        <f>IF(OR((ROW(N494)-MATCH(MAX($N$2:N494),$N$2:N494,0))=1,(ROW(N494)-MATCH(MAX($N$2:N494),$N$2:N494,0))&gt;123),IF(OR(((U493*R493/C493*C494)/(U493*S493/D493*D494))&lt;(4/6),((U493*R493/C493*C494)/(U493*S493/D493*D494))&gt;(6/4)),1,0),0)</f>
        <v>0</v>
      </c>
      <c r="P494" s="47">
        <f>IF(O494=1,U493/2/C494,P493)</f>
        <v>4.3501846435871965</v>
      </c>
      <c r="Q494" s="47">
        <f>IF(O494=1,U493/2/D494,Q493)</f>
        <v>71.65890361877463</v>
      </c>
      <c r="R494" s="41">
        <f>P494*C494/U493</f>
        <v>0.47677822932007674</v>
      </c>
      <c r="S494" s="41">
        <f>Q494*D494/U493</f>
        <v>0.51602863614392736</v>
      </c>
      <c r="T494" s="41">
        <f t="shared" si="91"/>
        <v>0.92393754130167471</v>
      </c>
      <c r="U494" s="42">
        <f>P494*C494+Q494*D494</f>
        <v>19733.822535777355</v>
      </c>
      <c r="V494" s="25">
        <f>B494</f>
        <v>41656</v>
      </c>
      <c r="W494">
        <f>C494/C$2</f>
        <v>0.94768250438389845</v>
      </c>
      <c r="X494">
        <f>D494/D$2</f>
        <v>1.0256997491938373</v>
      </c>
      <c r="Y494">
        <f t="shared" si="92"/>
        <v>0.98669112678886772</v>
      </c>
      <c r="AA494" s="15">
        <f t="shared" si="93"/>
        <v>-1.5080629556153191E-2</v>
      </c>
      <c r="AB494" s="15">
        <f t="shared" si="94"/>
        <v>2.0753745282386937E-4</v>
      </c>
      <c r="AC494" s="15">
        <f t="shared" si="95"/>
        <v>-7.1931345359961263E-3</v>
      </c>
    </row>
    <row r="495" spans="1:29" x14ac:dyDescent="0.4">
      <c r="A495" s="43">
        <f t="shared" si="86"/>
        <v>2014</v>
      </c>
      <c r="B495" s="53">
        <v>41659</v>
      </c>
      <c r="C495" s="45">
        <v>2165.9929999999999</v>
      </c>
      <c r="D495" s="45">
        <f>VLOOKUP(B495,'H11001.CSI  中证全债'!$A$2:$B$2792,2,0)</f>
        <v>143.32849999999999</v>
      </c>
      <c r="E495" s="14">
        <f t="shared" si="87"/>
        <v>0</v>
      </c>
      <c r="F495" s="14">
        <f>IF(AND((B495-$B$2)&gt;123,OR(((G494*J494/C494*C495)/(G494*K494/D494*D495))&lt;(4/6),((G494*J494/C494*C495)/(G494*K494/D494*D495))&gt;(6/4))),COUNTIF($E$2:E495,1),0)</f>
        <v>0</v>
      </c>
      <c r="G495" s="21">
        <f t="shared" si="88"/>
        <v>19693.232654040909</v>
      </c>
      <c r="H495" s="12">
        <f t="shared" si="89"/>
        <v>4.3501846435871965</v>
      </c>
      <c r="I495" s="12">
        <f t="shared" si="90"/>
        <v>71.65890361877463</v>
      </c>
      <c r="J495" s="15">
        <f>IF(OR((ROW(F495)-MATCH(MAX($F$2:F495),$F$2:F495,0))=1,(ROW(F495)-MATCH(MAX($F$2:F495),$F$2:F495,0))&gt;123),IF(OR(((G494*J494/C494*C495)/(G494*K494/D494*D495))&lt;(4/6),((G494*J494/C494*C495)/(G494*K494/D494*D495))&gt;(6/4)),50%,((G494*J494/C494*C495)/((G494*K494/D494*D495)+(G494*J494/C494*C495)))),((G494*J494/C494*C495)/((G494*K494/D494*D495)+(G494*J494/C494*C495))))</f>
        <v>0.47846230490675445</v>
      </c>
      <c r="K495" s="18">
        <f t="shared" si="84"/>
        <v>0.52153769509324555</v>
      </c>
      <c r="L495" s="20">
        <f t="shared" si="85"/>
        <v>0.91740694758642582</v>
      </c>
      <c r="M495" s="51">
        <f>IF(AND((B495-$B$2)&gt;123,OR(((U494*R494/C494*C495)/(U494*S494/D494*D495))&lt;(4/6),((U494*R494/C494*C495)/(U494*S494/D494*D495))&gt;(6/4))),1,0)</f>
        <v>0</v>
      </c>
      <c r="N495" s="51">
        <f>IF(AND((B495-$B$2)&gt;123,OR(((U494*R494/C494*C495)/(U494*S494/D494*D495))&lt;(4/6),((U494*R494/C494*C495)/(U494*S494/D494*D495))&gt;(6/4))),COUNTIF($M$2:M495,1),0)</f>
        <v>0</v>
      </c>
      <c r="O495" s="51">
        <f>IF(OR((ROW(N495)-MATCH(MAX($N$2:N495),$N$2:N495,0))=1,(ROW(N495)-MATCH(MAX($N$2:N495),$N$2:N495,0))&gt;123),IF(OR(((U494*R494/C494*C495)/(U494*S494/D494*D495))&lt;(4/6),((U494*R494/C494*C495)/(U494*S494/D494*D495))&gt;(6/4)),1,0),0)</f>
        <v>0</v>
      </c>
      <c r="P495" s="47">
        <f>IF(O495=1,U494/2/C495,P494)</f>
        <v>4.3501846435871965</v>
      </c>
      <c r="Q495" s="47">
        <f>IF(O495=1,U494/2/D495,Q494)</f>
        <v>71.65890361877463</v>
      </c>
      <c r="R495" s="41">
        <f>P495*C495/U494</f>
        <v>0.4774781707717527</v>
      </c>
      <c r="S495" s="41">
        <f>Q495*D495/U494</f>
        <v>0.52046496053679814</v>
      </c>
      <c r="T495" s="41">
        <f t="shared" si="91"/>
        <v>0.91740694758642416</v>
      </c>
      <c r="U495" s="42">
        <f>P495*C495+Q495*D495</f>
        <v>19693.232654040901</v>
      </c>
      <c r="V495" s="25">
        <f>B495</f>
        <v>41659</v>
      </c>
      <c r="W495">
        <f>C495/C$2</f>
        <v>0.94224694867173631</v>
      </c>
      <c r="X495">
        <f>D495/D$2</f>
        <v>1.0270763167323538</v>
      </c>
      <c r="Y495">
        <f t="shared" si="92"/>
        <v>0.9846616327020451</v>
      </c>
      <c r="AA495" s="15">
        <f t="shared" si="93"/>
        <v>-5.7356294824666421E-3</v>
      </c>
      <c r="AB495" s="15">
        <f t="shared" si="94"/>
        <v>1.3420765088403286E-3</v>
      </c>
      <c r="AC495" s="15">
        <f t="shared" si="95"/>
        <v>-2.0568686914490542E-3</v>
      </c>
    </row>
    <row r="496" spans="1:29" x14ac:dyDescent="0.4">
      <c r="A496" s="43">
        <f t="shared" si="86"/>
        <v>2014</v>
      </c>
      <c r="B496" s="53">
        <v>41660</v>
      </c>
      <c r="C496" s="45">
        <v>2187.41</v>
      </c>
      <c r="D496" s="45">
        <f>VLOOKUP(B496,'H11001.CSI  中证全债'!$A$2:$B$2792,2,0)</f>
        <v>143.46340000000001</v>
      </c>
      <c r="E496" s="14">
        <f t="shared" si="87"/>
        <v>0</v>
      </c>
      <c r="F496" s="14">
        <f>IF(AND((B496-$B$2)&gt;123,OR(((G495*J495/C495*C496)/(G495*K495/D495*D496))&lt;(4/6),((G495*J495/C495*C496)/(G495*K495/D495*D496))&gt;(6/4))),COUNTIF($E$2:E496,1),0)</f>
        <v>0</v>
      </c>
      <c r="G496" s="21">
        <f t="shared" si="88"/>
        <v>19796.067344650786</v>
      </c>
      <c r="H496" s="12">
        <f t="shared" si="89"/>
        <v>4.3501846435871965</v>
      </c>
      <c r="I496" s="12">
        <f t="shared" si="90"/>
        <v>71.65890361877463</v>
      </c>
      <c r="J496" s="15">
        <f>IF(OR((ROW(F496)-MATCH(MAX($F$2:F496),$F$2:F496,0))=1,(ROW(F496)-MATCH(MAX($F$2:F496),$F$2:F496,0))&gt;123),IF(OR(((G495*J495/C495*C496)/(G495*K495/D495*D496))&lt;(4/6),((G495*J495/C495*C496)/(G495*K495/D495*D496))&gt;(6/4)),50%,((G495*J495/C495*C496)/((G495*K495/D495*D496)+(G495*J495/C495*C496)))),((G495*J495/C495*C496)/((G495*K495/D495*D496)+(G495*J495/C495*C496))))</f>
        <v>0.48068321983155704</v>
      </c>
      <c r="K496" s="18">
        <f t="shared" si="84"/>
        <v>0.51931678016844296</v>
      </c>
      <c r="L496" s="20">
        <f t="shared" si="85"/>
        <v>0.92560694779715202</v>
      </c>
      <c r="M496" s="51">
        <f>IF(AND((B496-$B$2)&gt;123,OR(((U495*R495/C495*C496)/(U495*S495/D495*D496))&lt;(4/6),((U495*R495/C495*C496)/(U495*S495/D495*D496))&gt;(6/4))),1,0)</f>
        <v>0</v>
      </c>
      <c r="N496" s="51">
        <f>IF(AND((B496-$B$2)&gt;123,OR(((U495*R495/C495*C496)/(U495*S495/D495*D496))&lt;(4/6),((U495*R495/C495*C496)/(U495*S495/D495*D496))&gt;(6/4))),COUNTIF($M$2:M496,1),0)</f>
        <v>0</v>
      </c>
      <c r="O496" s="51">
        <f>IF(OR((ROW(N496)-MATCH(MAX($N$2:N496),$N$2:N496,0))=1,(ROW(N496)-MATCH(MAX($N$2:N496),$N$2:N496,0))&gt;123),IF(OR(((U495*R495/C495*C496)/(U495*S495/D495*D496))&lt;(4/6),((U495*R495/C495*C496)/(U495*S495/D495*D496))&gt;(6/4)),1,0),0)</f>
        <v>0</v>
      </c>
      <c r="P496" s="47">
        <f>IF(O496=1,U495/2/C496,P495)</f>
        <v>4.3501846435871965</v>
      </c>
      <c r="Q496" s="47">
        <f>IF(O496=1,U495/2/D496,Q495)</f>
        <v>71.65890361877463</v>
      </c>
      <c r="R496" s="41">
        <f>P496*C496/U495</f>
        <v>0.48319326534115431</v>
      </c>
      <c r="S496" s="41">
        <f>Q496*D496/U495</f>
        <v>0.52202856351835403</v>
      </c>
      <c r="T496" s="41">
        <f t="shared" si="91"/>
        <v>0.92560694779715003</v>
      </c>
      <c r="U496" s="42">
        <f>P496*C496+Q496*D496</f>
        <v>19796.067344650783</v>
      </c>
      <c r="V496" s="25">
        <f>B496</f>
        <v>41660</v>
      </c>
      <c r="W496">
        <f>C496/C$2</f>
        <v>0.95156373912290693</v>
      </c>
      <c r="X496">
        <f>D496/D$2</f>
        <v>1.0280429953421713</v>
      </c>
      <c r="Y496">
        <f t="shared" si="92"/>
        <v>0.98980336723253914</v>
      </c>
      <c r="AA496" s="15">
        <f t="shared" si="93"/>
        <v>9.8878435895222161E-3</v>
      </c>
      <c r="AB496" s="15">
        <f t="shared" si="94"/>
        <v>9.4119452865282227E-4</v>
      </c>
      <c r="AC496" s="15">
        <f t="shared" si="95"/>
        <v>5.2218288595082818E-3</v>
      </c>
    </row>
    <row r="497" spans="1:29" x14ac:dyDescent="0.4">
      <c r="A497" s="43">
        <f t="shared" si="86"/>
        <v>2014</v>
      </c>
      <c r="B497" s="53">
        <v>41661</v>
      </c>
      <c r="C497" s="45">
        <v>2243.7959999999998</v>
      </c>
      <c r="D497" s="45">
        <f>VLOOKUP(B497,'H11001.CSI  中证全债'!$A$2:$B$2792,2,0)</f>
        <v>143.58009999999999</v>
      </c>
      <c r="E497" s="14">
        <f t="shared" si="87"/>
        <v>0</v>
      </c>
      <c r="F497" s="14">
        <f>IF(AND((B497-$B$2)&gt;123,OR(((G496*J496/C496*C497)/(G496*K496/D496*D497))&lt;(4/6),((G496*J496/C496*C497)/(G496*K496/D496*D497))&gt;(6/4))),COUNTIF($E$2:E497,1),0)</f>
        <v>0</v>
      </c>
      <c r="G497" s="21">
        <f t="shared" si="88"/>
        <v>20049.719450016404</v>
      </c>
      <c r="H497" s="12">
        <f t="shared" si="89"/>
        <v>4.3501846435871965</v>
      </c>
      <c r="I497" s="12">
        <f t="shared" si="90"/>
        <v>71.65890361877463</v>
      </c>
      <c r="J497" s="15">
        <f>IF(OR((ROW(F497)-MATCH(MAX($F$2:F497),$F$2:F497,0))=1,(ROW(F497)-MATCH(MAX($F$2:F497),$F$2:F497,0))&gt;123),IF(OR(((G496*J496/C496*C497)/(G496*K496/D496*D497))&lt;(4/6),((G496*J496/C496*C497)/(G496*K496/D496*D497))&gt;(6/4)),50%,((G496*J496/C496*C497)/((G496*K496/D496*D497)+(G496*J496/C496*C497)))),((G496*J496/C496*C497)/((G496*K496/D496*D497)+(G496*J496/C496*C497))))</f>
        <v>0.48683608400986406</v>
      </c>
      <c r="K497" s="18">
        <f t="shared" si="84"/>
        <v>0.513163915990136</v>
      </c>
      <c r="L497" s="20">
        <f t="shared" si="85"/>
        <v>0.94869508326696528</v>
      </c>
      <c r="M497" s="51">
        <f>IF(AND((B497-$B$2)&gt;123,OR(((U496*R496/C496*C497)/(U496*S496/D496*D497))&lt;(4/6),((U496*R496/C496*C497)/(U496*S496/D496*D497))&gt;(6/4))),1,0)</f>
        <v>0</v>
      </c>
      <c r="N497" s="51">
        <f>IF(AND((B497-$B$2)&gt;123,OR(((U496*R496/C496*C497)/(U496*S496/D496*D497))&lt;(4/6),((U496*R496/C496*C497)/(U496*S496/D496*D497))&gt;(6/4))),COUNTIF($M$2:M497,1),0)</f>
        <v>0</v>
      </c>
      <c r="O497" s="51">
        <f>IF(OR((ROW(N497)-MATCH(MAX($N$2:N497),$N$2:N497,0))=1,(ROW(N497)-MATCH(MAX($N$2:N497),$N$2:N497,0))&gt;123),IF(OR(((U496*R496/C496*C497)/(U496*S496/D496*D497))&lt;(4/6),((U496*R496/C496*C497)/(U496*S496/D496*D497))&gt;(6/4)),1,0),0)</f>
        <v>0</v>
      </c>
      <c r="P497" s="47">
        <f>IF(O497=1,U496/2/C497,P496)</f>
        <v>4.3501846435871965</v>
      </c>
      <c r="Q497" s="47">
        <f>IF(O497=1,U496/2/D497,Q496)</f>
        <v>71.65890361877463</v>
      </c>
      <c r="R497" s="41">
        <f>P497*C497/U496</f>
        <v>0.49307404004058092</v>
      </c>
      <c r="S497" s="41">
        <f>Q497*D497/U496</f>
        <v>0.51973921730743255</v>
      </c>
      <c r="T497" s="41">
        <f t="shared" si="91"/>
        <v>0.94869508326696306</v>
      </c>
      <c r="U497" s="42">
        <f>P497*C497+Q497*D497</f>
        <v>20049.719450016397</v>
      </c>
      <c r="V497" s="25">
        <f>B497</f>
        <v>41661</v>
      </c>
      <c r="W497">
        <f>C497/C$2</f>
        <v>0.97609269025423773</v>
      </c>
      <c r="X497">
        <f>D497/D$2</f>
        <v>1.0288792547474022</v>
      </c>
      <c r="Y497">
        <f t="shared" si="92"/>
        <v>1.0024859725008199</v>
      </c>
      <c r="AA497" s="15">
        <f t="shared" si="93"/>
        <v>2.5777517703585495E-2</v>
      </c>
      <c r="AB497" s="15">
        <f t="shared" si="94"/>
        <v>8.1344788984494265E-4</v>
      </c>
      <c r="AC497" s="15">
        <f t="shared" si="95"/>
        <v>1.2813257348013529E-2</v>
      </c>
    </row>
    <row r="498" spans="1:29" x14ac:dyDescent="0.4">
      <c r="A498" s="43">
        <f t="shared" si="86"/>
        <v>2014</v>
      </c>
      <c r="B498" s="53">
        <v>41662</v>
      </c>
      <c r="C498" s="45">
        <v>2231.8890000000001</v>
      </c>
      <c r="D498" s="45">
        <f>VLOOKUP(B498,'H11001.CSI  中证全债'!$A$2:$B$2792,2,0)</f>
        <v>143.65870000000001</v>
      </c>
      <c r="E498" s="14">
        <f t="shared" si="87"/>
        <v>0</v>
      </c>
      <c r="F498" s="14">
        <f>IF(AND((B498-$B$2)&gt;123,OR(((G497*J497/C497*C498)/(G497*K497/D497*D498))&lt;(4/6),((G497*J497/C497*C498)/(G497*K497/D497*D498))&gt;(6/4))),COUNTIF($E$2:E498,1),0)</f>
        <v>0</v>
      </c>
      <c r="G498" s="21">
        <f t="shared" si="88"/>
        <v>20003.554191289648</v>
      </c>
      <c r="H498" s="12">
        <f t="shared" si="89"/>
        <v>4.3501846435871965</v>
      </c>
      <c r="I498" s="12">
        <f t="shared" si="90"/>
        <v>71.65890361877463</v>
      </c>
      <c r="J498" s="15">
        <f>IF(OR((ROW(F498)-MATCH(MAX($F$2:F498),$F$2:F498,0))=1,(ROW(F498)-MATCH(MAX($F$2:F498),$F$2:F498,0))&gt;123),IF(OR(((G497*J497/C497*C498)/(G497*K497/D497*D498))&lt;(4/6),((G497*J497/C497*C498)/(G497*K497/D497*D498))&gt;(6/4)),50%,((G497*J497/C497*C498)/((G497*K497/D497*D498)+(G497*J497/C497*C498)))),((G497*J497/C497*C498)/((G497*K497/D497*D498)+(G497*J497/C497*C498))))</f>
        <v>0.48537020777132417</v>
      </c>
      <c r="K498" s="18">
        <f t="shared" si="84"/>
        <v>0.51462979222867578</v>
      </c>
      <c r="L498" s="20">
        <f t="shared" si="85"/>
        <v>0.94314440224954932</v>
      </c>
      <c r="M498" s="51">
        <f>IF(AND((B498-$B$2)&gt;123,OR(((U497*R497/C497*C498)/(U497*S497/D497*D498))&lt;(4/6),((U497*R497/C497*C498)/(U497*S497/D497*D498))&gt;(6/4))),1,0)</f>
        <v>0</v>
      </c>
      <c r="N498" s="51">
        <f>IF(AND((B498-$B$2)&gt;123,OR(((U497*R497/C497*C498)/(U497*S497/D497*D498))&lt;(4/6),((U497*R497/C497*C498)/(U497*S497/D497*D498))&gt;(6/4))),COUNTIF($M$2:M498,1),0)</f>
        <v>0</v>
      </c>
      <c r="O498" s="51">
        <f>IF(OR((ROW(N498)-MATCH(MAX($N$2:N498),$N$2:N498,0))=1,(ROW(N498)-MATCH(MAX($N$2:N498),$N$2:N498,0))&gt;123),IF(OR(((U497*R497/C497*C498)/(U497*S497/D497*D498))&lt;(4/6),((U497*R497/C497*C498)/(U497*S497/D497*D498))&gt;(6/4)),1,0),0)</f>
        <v>0</v>
      </c>
      <c r="P498" s="47">
        <f>IF(O498=1,U497/2/C498,P497)</f>
        <v>4.3501846435871965</v>
      </c>
      <c r="Q498" s="47">
        <f>IF(O498=1,U497/2/D498,Q497)</f>
        <v>71.65890361877463</v>
      </c>
      <c r="R498" s="41">
        <f>P498*C498/U497</f>
        <v>0.48425262399286312</v>
      </c>
      <c r="S498" s="41">
        <f>Q498*D498/U497</f>
        <v>0.51344483711915678</v>
      </c>
      <c r="T498" s="41">
        <f t="shared" si="91"/>
        <v>0.94314440224954699</v>
      </c>
      <c r="U498" s="42">
        <f>P498*C498+Q498*D498</f>
        <v>20003.554191289644</v>
      </c>
      <c r="V498" s="25">
        <f>B498</f>
        <v>41662</v>
      </c>
      <c r="W498">
        <f>C498/C$2</f>
        <v>0.97091292539911855</v>
      </c>
      <c r="X498">
        <f>D498/D$2</f>
        <v>1.0294424937298459</v>
      </c>
      <c r="Y498">
        <f t="shared" si="92"/>
        <v>1.0001777095644822</v>
      </c>
      <c r="AA498" s="15">
        <f t="shared" si="93"/>
        <v>-5.306632153725066E-3</v>
      </c>
      <c r="AB498" s="15">
        <f t="shared" si="94"/>
        <v>5.4742962290754704E-4</v>
      </c>
      <c r="AC498" s="15">
        <f t="shared" si="95"/>
        <v>-2.3025388879801545E-3</v>
      </c>
    </row>
    <row r="499" spans="1:29" x14ac:dyDescent="0.4">
      <c r="A499" s="43">
        <f t="shared" si="86"/>
        <v>2014</v>
      </c>
      <c r="B499" s="53">
        <v>41663</v>
      </c>
      <c r="C499" s="45">
        <v>2245.6779999999999</v>
      </c>
      <c r="D499" s="45">
        <f>VLOOKUP(B499,'H11001.CSI  中证全债'!$A$2:$B$2792,2,0)</f>
        <v>143.7056</v>
      </c>
      <c r="E499" s="14">
        <f t="shared" si="87"/>
        <v>0</v>
      </c>
      <c r="F499" s="14">
        <f>IF(AND((B499-$B$2)&gt;123,OR(((G498*J498/C498*C499)/(G498*K498/D498*D499))&lt;(4/6),((G498*J498/C498*C499)/(G498*K498/D498*D499))&gt;(6/4))),COUNTIF($E$2:E499,1),0)</f>
        <v>0</v>
      </c>
      <c r="G499" s="21">
        <f t="shared" si="88"/>
        <v>20066.899689919788</v>
      </c>
      <c r="H499" s="12">
        <f t="shared" si="89"/>
        <v>4.3501846435871965</v>
      </c>
      <c r="I499" s="12">
        <f t="shared" si="90"/>
        <v>71.65890361877463</v>
      </c>
      <c r="J499" s="15">
        <f>IF(OR((ROW(F499)-MATCH(MAX($F$2:F499),$F$2:F499,0))=1,(ROW(F499)-MATCH(MAX($F$2:F499),$F$2:F499,0))&gt;123),IF(OR(((G498*J498/C498*C499)/(G498*K498/D498*D499))&lt;(4/6),((G498*J498/C498*C499)/(G498*K498/D498*D499))&gt;(6/4)),50%,((G498*J498/C498*C499)/((G498*K498/D498*D499)+(G498*J498/C498*C499)))),((G498*J498/C498*C499)/((G498*K498/D498*D499)+(G498*J498/C498*C499))))</f>
        <v>0.48682726783893493</v>
      </c>
      <c r="K499" s="18">
        <f t="shared" si="84"/>
        <v>0.51317273216106507</v>
      </c>
      <c r="L499" s="20">
        <f t="shared" si="85"/>
        <v>0.94866160520418819</v>
      </c>
      <c r="M499" s="51">
        <f>IF(AND((B499-$B$2)&gt;123,OR(((U498*R498/C498*C499)/(U498*S498/D498*D499))&lt;(4/6),((U498*R498/C498*C499)/(U498*S498/D498*D499))&gt;(6/4))),1,0)</f>
        <v>0</v>
      </c>
      <c r="N499" s="51">
        <f>IF(AND((B499-$B$2)&gt;123,OR(((U498*R498/C498*C499)/(U498*S498/D498*D499))&lt;(4/6),((U498*R498/C498*C499)/(U498*S498/D498*D499))&gt;(6/4))),COUNTIF($M$2:M499,1),0)</f>
        <v>0</v>
      </c>
      <c r="O499" s="51">
        <f>IF(OR((ROW(N499)-MATCH(MAX($N$2:N499),$N$2:N499,0))=1,(ROW(N499)-MATCH(MAX($N$2:N499),$N$2:N499,0))&gt;123),IF(OR(((U498*R498/C498*C499)/(U498*S498/D498*D499))&lt;(4/6),((U498*R498/C498*C499)/(U498*S498/D498*D499))&gt;(6/4)),1,0),0)</f>
        <v>0</v>
      </c>
      <c r="P499" s="47">
        <f>IF(O499=1,U498/2/C499,P498)</f>
        <v>4.3501846435871965</v>
      </c>
      <c r="Q499" s="47">
        <f>IF(O499=1,U498/2/D499,Q498)</f>
        <v>71.65890361877463</v>
      </c>
      <c r="R499" s="41">
        <f>P499*C499/U498</f>
        <v>0.48836890967583529</v>
      </c>
      <c r="S499" s="41">
        <f>Q499*D499/U498</f>
        <v>0.51479780250063023</v>
      </c>
      <c r="T499" s="41">
        <f t="shared" si="91"/>
        <v>0.94866160520418585</v>
      </c>
      <c r="U499" s="42">
        <f>P499*C499+Q499*D499</f>
        <v>20066.899689919788</v>
      </c>
      <c r="V499" s="25">
        <f>B499</f>
        <v>41663</v>
      </c>
      <c r="W499">
        <f>C499/C$2</f>
        <v>0.9769113950041608</v>
      </c>
      <c r="X499">
        <f>D499/D$2</f>
        <v>1.029778573987818</v>
      </c>
      <c r="Y499">
        <f t="shared" si="92"/>
        <v>1.0033449844959894</v>
      </c>
      <c r="AA499" s="15">
        <f t="shared" si="93"/>
        <v>6.178174631444433E-3</v>
      </c>
      <c r="AB499" s="15">
        <f t="shared" si="94"/>
        <v>3.264682194674684E-4</v>
      </c>
      <c r="AC499" s="15">
        <f t="shared" si="95"/>
        <v>3.1667121764655803E-3</v>
      </c>
    </row>
    <row r="500" spans="1:29" x14ac:dyDescent="0.4">
      <c r="A500" s="43">
        <f t="shared" si="86"/>
        <v>2014</v>
      </c>
      <c r="B500" s="53">
        <v>41666</v>
      </c>
      <c r="C500" s="45">
        <v>2215.9189999999999</v>
      </c>
      <c r="D500" s="45">
        <f>VLOOKUP(B500,'H11001.CSI  中证全债'!$A$2:$B$2792,2,0)</f>
        <v>143.8982</v>
      </c>
      <c r="E500" s="14">
        <f t="shared" si="87"/>
        <v>0</v>
      </c>
      <c r="F500" s="14">
        <f>IF(AND((B500-$B$2)&gt;123,OR(((G499*J499/C499*C500)/(G499*K499/D499*D500))&lt;(4/6),((G499*J499/C499*C500)/(G499*K499/D499*D500))&gt;(6/4))),COUNTIF($E$2:E500,1),0)</f>
        <v>0</v>
      </c>
      <c r="G500" s="21">
        <f t="shared" si="88"/>
        <v>19951.244049948255</v>
      </c>
      <c r="H500" s="12">
        <f t="shared" si="89"/>
        <v>4.3501846435871965</v>
      </c>
      <c r="I500" s="12">
        <f t="shared" si="90"/>
        <v>71.65890361877463</v>
      </c>
      <c r="J500" s="15">
        <f>IF(OR((ROW(F500)-MATCH(MAX($F$2:F500),$F$2:F500,0))=1,(ROW(F500)-MATCH(MAX($F$2:F500),$F$2:F500,0))&gt;123),IF(OR(((G499*J499/C499*C500)/(G499*K499/D499*D500))&lt;(4/6),((G499*J499/C499*C500)/(G499*K499/D499*D500))&gt;(6/4)),50%,((G499*J499/C499*C500)/((G499*K499/D499*D500)+(G499*J499/C499*C500)))),((G499*J499/C499*C500)/((G499*K499/D499*D500)+(G499*J499/C499*C500))))</f>
        <v>0.48316068818065061</v>
      </c>
      <c r="K500" s="18">
        <f t="shared" si="84"/>
        <v>0.51683931181934939</v>
      </c>
      <c r="L500" s="20">
        <f t="shared" si="85"/>
        <v>0.93483734137764185</v>
      </c>
      <c r="M500" s="51">
        <f>IF(AND((B500-$B$2)&gt;123,OR(((U499*R499/C499*C500)/(U499*S499/D499*D500))&lt;(4/6),((U499*R499/C499*C500)/(U499*S499/D499*D500))&gt;(6/4))),1,0)</f>
        <v>0</v>
      </c>
      <c r="N500" s="51">
        <f>IF(AND((B500-$B$2)&gt;123,OR(((U499*R499/C499*C500)/(U499*S499/D499*D500))&lt;(4/6),((U499*R499/C499*C500)/(U499*S499/D499*D500))&gt;(6/4))),COUNTIF($M$2:M500,1),0)</f>
        <v>0</v>
      </c>
      <c r="O500" s="51">
        <f>IF(OR((ROW(N500)-MATCH(MAX($N$2:N500),$N$2:N500,0))=1,(ROW(N500)-MATCH(MAX($N$2:N500),$N$2:N500,0))&gt;123),IF(OR(((U499*R499/C499*C500)/(U499*S499/D499*D500))&lt;(4/6),((U499*R499/C499*C500)/(U499*S499/D499*D500))&gt;(6/4)),1,0),0)</f>
        <v>0</v>
      </c>
      <c r="P500" s="47">
        <f>IF(O500=1,U499/2/C500,P499)</f>
        <v>4.3501846435871965</v>
      </c>
      <c r="Q500" s="47">
        <f>IF(O500=1,U499/2/D500,Q499)</f>
        <v>71.65890361877463</v>
      </c>
      <c r="R500" s="41">
        <f>P500*C500/U499</f>
        <v>0.48037599002278308</v>
      </c>
      <c r="S500" s="41">
        <f>Q500*D500/U499</f>
        <v>0.51386050680738582</v>
      </c>
      <c r="T500" s="41">
        <f t="shared" si="91"/>
        <v>0.93483734137763974</v>
      </c>
      <c r="U500" s="42">
        <f>P500*C500+Q500*D500</f>
        <v>19951.244049948255</v>
      </c>
      <c r="V500" s="25">
        <f>B500</f>
        <v>41666</v>
      </c>
      <c r="W500">
        <f>C500/C$2</f>
        <v>0.96396568052330966</v>
      </c>
      <c r="X500">
        <f>D500/D$2</f>
        <v>1.0311587244715155</v>
      </c>
      <c r="Y500">
        <f t="shared" si="92"/>
        <v>0.99756220249741268</v>
      </c>
      <c r="AA500" s="15">
        <f t="shared" si="93"/>
        <v>-1.3251677221756686E-2</v>
      </c>
      <c r="AB500" s="15">
        <f t="shared" si="94"/>
        <v>1.3402400463167208E-3</v>
      </c>
      <c r="AC500" s="15">
        <f t="shared" si="95"/>
        <v>-5.7635031698310968E-3</v>
      </c>
    </row>
    <row r="501" spans="1:29" x14ac:dyDescent="0.4">
      <c r="A501" s="43">
        <f t="shared" si="86"/>
        <v>2014</v>
      </c>
      <c r="B501" s="53">
        <v>41667</v>
      </c>
      <c r="C501" s="45">
        <v>2219.855</v>
      </c>
      <c r="D501" s="45">
        <f>VLOOKUP(B501,'H11001.CSI  中证全债'!$A$2:$B$2792,2,0)</f>
        <v>144.1028</v>
      </c>
      <c r="E501" s="14">
        <f t="shared" si="87"/>
        <v>0</v>
      </c>
      <c r="F501" s="14">
        <f>IF(AND((B501-$B$2)&gt;123,OR(((G500*J500/C500*C501)/(G500*K500/D500*D501))&lt;(4/6),((G500*J500/C500*C501)/(G500*K500/D500*D501))&gt;(6/4))),COUNTIF($E$2:E501,1),0)</f>
        <v>0</v>
      </c>
      <c r="G501" s="21">
        <f t="shared" si="88"/>
        <v>19983.027788385814</v>
      </c>
      <c r="H501" s="12">
        <f t="shared" si="89"/>
        <v>4.3501846435871965</v>
      </c>
      <c r="I501" s="12">
        <f t="shared" si="90"/>
        <v>71.65890361877463</v>
      </c>
      <c r="J501" s="15">
        <f>IF(OR((ROW(F501)-MATCH(MAX($F$2:F501),$F$2:F501,0))=1,(ROW(F501)-MATCH(MAX($F$2:F501),$F$2:F501,0))&gt;123),IF(OR(((G500*J500/C500*C501)/(G500*K500/D500*D501))&lt;(4/6),((G500*J500/C500*C501)/(G500*K500/D500*D501))&gt;(6/4)),50%,((G500*J500/C500*C501)/((G500*K500/D500*D501)+(G500*J500/C500*C501)))),((G500*J500/C500*C501)/((G500*K500/D500*D501)+(G500*J500/C500*C501))))</f>
        <v>0.48324904685379128</v>
      </c>
      <c r="K501" s="18">
        <f t="shared" si="84"/>
        <v>0.51675095314620867</v>
      </c>
      <c r="L501" s="20">
        <f t="shared" si="85"/>
        <v>0.93516817707167654</v>
      </c>
      <c r="M501" s="51">
        <f>IF(AND((B501-$B$2)&gt;123,OR(((U500*R500/C500*C501)/(U500*S500/D500*D501))&lt;(4/6),((U500*R500/C500*C501)/(U500*S500/D500*D501))&gt;(6/4))),1,0)</f>
        <v>0</v>
      </c>
      <c r="N501" s="51">
        <f>IF(AND((B501-$B$2)&gt;123,OR(((U500*R500/C500*C501)/(U500*S500/D500*D501))&lt;(4/6),((U500*R500/C500*C501)/(U500*S500/D500*D501))&gt;(6/4))),COUNTIF($M$2:M501,1),0)</f>
        <v>0</v>
      </c>
      <c r="O501" s="51">
        <f>IF(OR((ROW(N501)-MATCH(MAX($N$2:N501),$N$2:N501,0))=1,(ROW(N501)-MATCH(MAX($N$2:N501),$N$2:N501,0))&gt;123),IF(OR(((U500*R500/C500*C501)/(U500*S500/D500*D501))&lt;(4/6),((U500*R500/C500*C501)/(U500*S500/D500*D501))&gt;(6/4)),1,0),0)</f>
        <v>0</v>
      </c>
      <c r="P501" s="47">
        <f>IF(O501=1,U500/2/C501,P500)</f>
        <v>4.3501846435871965</v>
      </c>
      <c r="Q501" s="47">
        <f>IF(O501=1,U500/2/D501,Q500)</f>
        <v>71.65890361877463</v>
      </c>
      <c r="R501" s="41">
        <f>P501*C501/U500</f>
        <v>0.48401889665698822</v>
      </c>
      <c r="S501" s="41">
        <f>Q501*D501/U500</f>
        <v>0.5175741738481886</v>
      </c>
      <c r="T501" s="41">
        <f t="shared" si="91"/>
        <v>0.93516817707167399</v>
      </c>
      <c r="U501" s="42">
        <f>P501*C501+Q501*D501</f>
        <v>19983.027788385814</v>
      </c>
      <c r="V501" s="25">
        <f>B501</f>
        <v>41667</v>
      </c>
      <c r="W501">
        <f>C501/C$2</f>
        <v>0.96567791319902563</v>
      </c>
      <c r="X501">
        <f>D501/D$2</f>
        <v>1.0326248656395556</v>
      </c>
      <c r="Y501">
        <f t="shared" si="92"/>
        <v>0.99915138941929071</v>
      </c>
      <c r="AA501" s="15">
        <f t="shared" si="93"/>
        <v>1.7762382108732488E-3</v>
      </c>
      <c r="AB501" s="15">
        <f t="shared" si="94"/>
        <v>1.4218384941575568E-3</v>
      </c>
      <c r="AC501" s="15">
        <f t="shared" si="95"/>
        <v>1.5930705051769856E-3</v>
      </c>
    </row>
    <row r="502" spans="1:29" x14ac:dyDescent="0.4">
      <c r="A502" s="43">
        <f t="shared" si="86"/>
        <v>2014</v>
      </c>
      <c r="B502" s="53">
        <v>41668</v>
      </c>
      <c r="C502" s="45">
        <v>2227.7809999999999</v>
      </c>
      <c r="D502" s="45">
        <f>VLOOKUP(B502,'H11001.CSI  中证全债'!$A$2:$B$2792,2,0)</f>
        <v>144.11429999999999</v>
      </c>
      <c r="E502" s="14">
        <f t="shared" si="87"/>
        <v>0</v>
      </c>
      <c r="F502" s="14">
        <f>IF(AND((B502-$B$2)&gt;123,OR(((G501*J501/C501*C502)/(G501*K501/D501*D502))&lt;(4/6),((G501*J501/C501*C502)/(G501*K501/D501*D502))&gt;(6/4))),COUNTIF($E$2:E502,1),0)</f>
        <v>0</v>
      </c>
      <c r="G502" s="21">
        <f t="shared" si="88"/>
        <v>20018.3314292625</v>
      </c>
      <c r="H502" s="12">
        <f t="shared" si="89"/>
        <v>4.3501846435871965</v>
      </c>
      <c r="I502" s="12">
        <f t="shared" si="90"/>
        <v>71.65890361877463</v>
      </c>
      <c r="J502" s="15">
        <f>IF(OR((ROW(F502)-MATCH(MAX($F$2:F502),$F$2:F502,0))=1,(ROW(F502)-MATCH(MAX($F$2:F502),$F$2:F502,0))&gt;123),IF(OR(((G501*J501/C501*C502)/(G501*K501/D501*D502))&lt;(4/6),((G501*J501/C501*C502)/(G501*K501/D501*D502))&gt;(6/4)),50%,((G501*J501/C501*C502)/((G501*K501/D501*D502)+(G501*J501/C501*C502)))),((G501*J501/C501*C502)/((G501*K501/D501*D502)+(G501*J501/C501*C502))))</f>
        <v>0.48411920492578137</v>
      </c>
      <c r="K502" s="18">
        <f t="shared" si="84"/>
        <v>0.51588079507421858</v>
      </c>
      <c r="L502" s="20">
        <f t="shared" si="85"/>
        <v>0.93843230751812001</v>
      </c>
      <c r="M502" s="51">
        <f>IF(AND((B502-$B$2)&gt;123,OR(((U501*R501/C501*C502)/(U501*S501/D501*D502))&lt;(4/6),((U501*R501/C501*C502)/(U501*S501/D501*D502))&gt;(6/4))),1,0)</f>
        <v>0</v>
      </c>
      <c r="N502" s="51">
        <f>IF(AND((B502-$B$2)&gt;123,OR(((U501*R501/C501*C502)/(U501*S501/D501*D502))&lt;(4/6),((U501*R501/C501*C502)/(U501*S501/D501*D502))&gt;(6/4))),COUNTIF($M$2:M502,1),0)</f>
        <v>0</v>
      </c>
      <c r="O502" s="51">
        <f>IF(OR((ROW(N502)-MATCH(MAX($N$2:N502),$N$2:N502,0))=1,(ROW(N502)-MATCH(MAX($N$2:N502),$N$2:N502,0))&gt;123),IF(OR(((U501*R501/C501*C502)/(U501*S501/D501*D502))&lt;(4/6),((U501*R501/C501*C502)/(U501*S501/D501*D502))&gt;(6/4)),1,0),0)</f>
        <v>0</v>
      </c>
      <c r="P502" s="47">
        <f>IF(O502=1,U501/2/C502,P501)</f>
        <v>4.3501846435871965</v>
      </c>
      <c r="Q502" s="47">
        <f>IF(O502=1,U501/2/D502,Q501)</f>
        <v>71.65890361877463</v>
      </c>
      <c r="R502" s="41">
        <f>P502*C502/U501</f>
        <v>0.48497448925672371</v>
      </c>
      <c r="S502" s="41">
        <f>Q502*D502/U501</f>
        <v>0.51679219201152748</v>
      </c>
      <c r="T502" s="41">
        <f t="shared" si="91"/>
        <v>0.93843230751811735</v>
      </c>
      <c r="U502" s="42">
        <f>P502*C502+Q502*D502</f>
        <v>20018.3314292625</v>
      </c>
      <c r="V502" s="25">
        <f>B502</f>
        <v>41668</v>
      </c>
      <c r="W502">
        <f>C502/C$2</f>
        <v>0.96912586954753288</v>
      </c>
      <c r="X502">
        <f>D502/D$2</f>
        <v>1.032707273378717</v>
      </c>
      <c r="Y502">
        <f t="shared" si="92"/>
        <v>1.000916571463125</v>
      </c>
      <c r="AA502" s="15">
        <f t="shared" si="93"/>
        <v>3.570503478830922E-3</v>
      </c>
      <c r="AB502" s="15">
        <f t="shared" si="94"/>
        <v>7.9804139822226006E-5</v>
      </c>
      <c r="AC502" s="15">
        <f t="shared" si="95"/>
        <v>1.7666812682513022E-3</v>
      </c>
    </row>
    <row r="503" spans="1:29" x14ac:dyDescent="0.4">
      <c r="A503" s="43">
        <f t="shared" si="86"/>
        <v>2014</v>
      </c>
      <c r="B503" s="53">
        <v>41669</v>
      </c>
      <c r="C503" s="45">
        <v>2202.4499999999998</v>
      </c>
      <c r="D503" s="45">
        <f>VLOOKUP(B503,'H11001.CSI  中证全债'!$A$2:$B$2792,2,0)</f>
        <v>144.13130000000001</v>
      </c>
      <c r="E503" s="14">
        <f t="shared" si="87"/>
        <v>0</v>
      </c>
      <c r="F503" s="14">
        <f>IF(AND((B503-$B$2)&gt;123,OR(((G502*J502/C502*C503)/(G502*K502/D502*D503))&lt;(4/6),((G502*J502/C502*C503)/(G502*K502/D502*D503))&gt;(6/4))),COUNTIF($E$2:E503,1),0)</f>
        <v>0</v>
      </c>
      <c r="G503" s="21">
        <f t="shared" si="88"/>
        <v>19909.355103417314</v>
      </c>
      <c r="H503" s="12">
        <f t="shared" si="89"/>
        <v>4.3501846435871965</v>
      </c>
      <c r="I503" s="12">
        <f t="shared" si="90"/>
        <v>71.65890361877463</v>
      </c>
      <c r="J503" s="15">
        <f>IF(OR((ROW(F503)-MATCH(MAX($F$2:F503),$F$2:F503,0))=1,(ROW(F503)-MATCH(MAX($F$2:F503),$F$2:F503,0))&gt;123),IF(OR(((G502*J502/C502*C503)/(G502*K502/D502*D503))&lt;(4/6),((G502*J502/C502*C503)/(G502*K502/D502*D503))&gt;(6/4)),50%,((G502*J502/C502*C503)/((G502*K502/D502*D503)+(G502*J502/C502*C503)))),((G502*J502/C502*C503)/((G502*K502/D502*D503)+(G502*J502/C502*C503))))</f>
        <v>0.48123427999052093</v>
      </c>
      <c r="K503" s="18">
        <f t="shared" si="84"/>
        <v>0.51876572000947907</v>
      </c>
      <c r="L503" s="20">
        <f t="shared" si="85"/>
        <v>0.92765242850226814</v>
      </c>
      <c r="M503" s="51">
        <f>IF(AND((B503-$B$2)&gt;123,OR(((U502*R502/C502*C503)/(U502*S502/D502*D503))&lt;(4/6),((U502*R502/C502*C503)/(U502*S502/D502*D503))&gt;(6/4))),1,0)</f>
        <v>0</v>
      </c>
      <c r="N503" s="51">
        <f>IF(AND((B503-$B$2)&gt;123,OR(((U502*R502/C502*C503)/(U502*S502/D502*D503))&lt;(4/6),((U502*R502/C502*C503)/(U502*S502/D502*D503))&gt;(6/4))),COUNTIF($M$2:M503,1),0)</f>
        <v>0</v>
      </c>
      <c r="O503" s="51">
        <f>IF(OR((ROW(N503)-MATCH(MAX($N$2:N503),$N$2:N503,0))=1,(ROW(N503)-MATCH(MAX($N$2:N503),$N$2:N503,0))&gt;123),IF(OR(((U502*R502/C502*C503)/(U502*S502/D502*D503))&lt;(4/6),((U502*R502/C502*C503)/(U502*S502/D502*D503))&gt;(6/4)),1,0),0)</f>
        <v>0</v>
      </c>
      <c r="P503" s="47">
        <f>IF(O503=1,U502/2/C503,P502)</f>
        <v>4.3501846435871965</v>
      </c>
      <c r="Q503" s="47">
        <f>IF(O503=1,U502/2/D503,Q502)</f>
        <v>71.65890361877463</v>
      </c>
      <c r="R503" s="41">
        <f>P503*C503/U502</f>
        <v>0.47861452399889648</v>
      </c>
      <c r="S503" s="41">
        <f>Q503*D503/U502</f>
        <v>0.51594164936498899</v>
      </c>
      <c r="T503" s="41">
        <f t="shared" si="91"/>
        <v>0.9276524285022657</v>
      </c>
      <c r="U503" s="42">
        <f>P503*C503+Q503*D503</f>
        <v>19909.355103417314</v>
      </c>
      <c r="V503" s="25">
        <f>B503</f>
        <v>41669</v>
      </c>
      <c r="W503">
        <f>C503/C$2</f>
        <v>0.95810641682686204</v>
      </c>
      <c r="X503">
        <f>D503/D$2</f>
        <v>1.0328290935148692</v>
      </c>
      <c r="Y503">
        <f t="shared" si="92"/>
        <v>0.99546775517086572</v>
      </c>
      <c r="AA503" s="15">
        <f t="shared" si="93"/>
        <v>-1.1370507244652939E-2</v>
      </c>
      <c r="AB503" s="15">
        <f t="shared" si="94"/>
        <v>1.179619232791751E-4</v>
      </c>
      <c r="AC503" s="15">
        <f t="shared" si="95"/>
        <v>-5.4438266361144239E-3</v>
      </c>
    </row>
    <row r="504" spans="1:29" x14ac:dyDescent="0.4">
      <c r="A504" s="43">
        <f t="shared" si="86"/>
        <v>2014</v>
      </c>
      <c r="B504" s="53">
        <v>41677</v>
      </c>
      <c r="C504" s="45">
        <v>2212.4830000000002</v>
      </c>
      <c r="D504" s="45">
        <f>VLOOKUP(B504,'H11001.CSI  中证全债'!$A$2:$B$2792,2,0)</f>
        <v>144.48339999999999</v>
      </c>
      <c r="E504" s="14">
        <f t="shared" si="87"/>
        <v>0</v>
      </c>
      <c r="F504" s="14">
        <f>IF(AND((B504-$B$2)&gt;123,OR(((G503*J503/C503*C504)/(G503*K503/D503*D504))&lt;(4/6),((G503*J503/C503*C504)/(G503*K503/D503*D504))&gt;(6/4))),COUNTIF($E$2:E504,1),0)</f>
        <v>0</v>
      </c>
      <c r="G504" s="21">
        <f t="shared" si="88"/>
        <v>19978.231605910594</v>
      </c>
      <c r="H504" s="12">
        <f t="shared" si="89"/>
        <v>4.3501846435871965</v>
      </c>
      <c r="I504" s="12">
        <f t="shared" si="90"/>
        <v>71.65890361877463</v>
      </c>
      <c r="J504" s="15">
        <f>IF(OR((ROW(F504)-MATCH(MAX($F$2:F504),$F$2:F504,0))=1,(ROW(F504)-MATCH(MAX($F$2:F504),$F$2:F504,0))&gt;123),IF(OR(((G503*J503/C503*C504)/(G503*K503/D503*D504))&lt;(4/6),((G503*J503/C503*C504)/(G503*K503/D503*D504))&gt;(6/4)),50%,((G503*J503/C503*C504)/((G503*K503/D503*D504)+(G503*J503/C503*C504)))),((G503*J503/C503*C504)/((G503*K503/D503*D504)+(G503*J503/C503*C504))))</f>
        <v>0.48175983543759993</v>
      </c>
      <c r="K504" s="18">
        <f t="shared" si="84"/>
        <v>0.51824016456240007</v>
      </c>
      <c r="L504" s="20">
        <f t="shared" si="85"/>
        <v>0.9296072909447225</v>
      </c>
      <c r="M504" s="51">
        <f>IF(AND((B504-$B$2)&gt;123,OR(((U503*R503/C503*C504)/(U503*S503/D503*D504))&lt;(4/6),((U503*R503/C503*C504)/(U503*S503/D503*D504))&gt;(6/4))),1,0)</f>
        <v>0</v>
      </c>
      <c r="N504" s="51">
        <f>IF(AND((B504-$B$2)&gt;123,OR(((U503*R503/C503*C504)/(U503*S503/D503*D504))&lt;(4/6),((U503*R503/C503*C504)/(U503*S503/D503*D504))&gt;(6/4))),COUNTIF($M$2:M504,1),0)</f>
        <v>0</v>
      </c>
      <c r="O504" s="51">
        <f>IF(OR((ROW(N504)-MATCH(MAX($N$2:N504),$N$2:N504,0))=1,(ROW(N504)-MATCH(MAX($N$2:N504),$N$2:N504,0))&gt;123),IF(OR(((U503*R503/C503*C504)/(U503*S503/D503*D504))&lt;(4/6),((U503*R503/C503*C504)/(U503*S503/D503*D504))&gt;(6/4)),1,0),0)</f>
        <v>0</v>
      </c>
      <c r="P504" s="47">
        <f>IF(O504=1,U503/2/C504,P503)</f>
        <v>4.3501846435871965</v>
      </c>
      <c r="Q504" s="47">
        <f>IF(O504=1,U503/2/D504,Q503)</f>
        <v>71.65890361877463</v>
      </c>
      <c r="R504" s="41">
        <f>P504*C504/U503</f>
        <v>0.48342648573010338</v>
      </c>
      <c r="S504" s="41">
        <f>Q504*D504/U503</f>
        <v>0.5200330187156964</v>
      </c>
      <c r="T504" s="41">
        <f t="shared" si="91"/>
        <v>0.92960729094471994</v>
      </c>
      <c r="U504" s="42">
        <f>P504*C504+Q504*D504</f>
        <v>19978.231605910594</v>
      </c>
      <c r="V504" s="25">
        <f>B504</f>
        <v>41677</v>
      </c>
      <c r="W504">
        <f>C504/C$2</f>
        <v>0.96247095707977326</v>
      </c>
      <c r="X504">
        <f>D504/D$2</f>
        <v>1.0353522035112861</v>
      </c>
      <c r="Y504">
        <f t="shared" si="92"/>
        <v>0.99891158029552973</v>
      </c>
      <c r="AA504" s="15">
        <f t="shared" si="93"/>
        <v>4.5553815069583337E-3</v>
      </c>
      <c r="AB504" s="15">
        <f t="shared" si="94"/>
        <v>2.4429114286763642E-3</v>
      </c>
      <c r="AC504" s="15">
        <f t="shared" si="95"/>
        <v>3.4595044457998991E-3</v>
      </c>
    </row>
    <row r="505" spans="1:29" x14ac:dyDescent="0.4">
      <c r="A505" s="43">
        <f t="shared" si="86"/>
        <v>2014</v>
      </c>
      <c r="B505" s="53">
        <v>41680</v>
      </c>
      <c r="C505" s="45">
        <v>2267.5340000000001</v>
      </c>
      <c r="D505" s="45">
        <f>VLOOKUP(B505,'H11001.CSI  中证全债'!$A$2:$B$2792,2,0)</f>
        <v>144.56360000000001</v>
      </c>
      <c r="E505" s="14">
        <f t="shared" si="87"/>
        <v>0</v>
      </c>
      <c r="F505" s="14">
        <f>IF(AND((B505-$B$2)&gt;123,OR(((G504*J504/C504*C505)/(G504*K504/D504*D505))&lt;(4/6),((G504*J504/C504*C505)/(G504*K504/D504*D505))&gt;(6/4))),COUNTIF($E$2:E505,1),0)</f>
        <v>0</v>
      </c>
      <c r="G505" s="21">
        <f t="shared" si="88"/>
        <v>20223.46066479494</v>
      </c>
      <c r="H505" s="12">
        <f t="shared" si="89"/>
        <v>4.3501846435871965</v>
      </c>
      <c r="I505" s="12">
        <f t="shared" si="90"/>
        <v>71.65890361877463</v>
      </c>
      <c r="J505" s="15">
        <f>IF(OR((ROW(F505)-MATCH(MAX($F$2:F505),$F$2:F505,0))=1,(ROW(F505)-MATCH(MAX($F$2:F505),$F$2:F505,0))&gt;123),IF(OR(((G504*J504/C504*C505)/(G504*K504/D504*D505))&lt;(4/6),((G504*J504/C504*C505)/(G504*K504/D504*D505))&gt;(6/4)),50%,((G504*J504/C504*C505)/((G504*K504/D504*D505)+(G504*J504/C504*C505)))),((G504*J504/C504*C505)/((G504*K504/D504*D505)+(G504*J504/C504*C505))))</f>
        <v>0.48775982257000544</v>
      </c>
      <c r="K505" s="18">
        <f t="shared" si="84"/>
        <v>0.5122401774299945</v>
      </c>
      <c r="L505" s="20">
        <f t="shared" si="85"/>
        <v>0.95220922540123343</v>
      </c>
      <c r="M505" s="51">
        <f>IF(AND((B505-$B$2)&gt;123,OR(((U504*R504/C504*C505)/(U504*S504/D504*D505))&lt;(4/6),((U504*R504/C504*C505)/(U504*S504/D504*D505))&gt;(6/4))),1,0)</f>
        <v>0</v>
      </c>
      <c r="N505" s="51">
        <f>IF(AND((B505-$B$2)&gt;123,OR(((U504*R504/C504*C505)/(U504*S504/D504*D505))&lt;(4/6),((U504*R504/C504*C505)/(U504*S504/D504*D505))&gt;(6/4))),COUNTIF($M$2:M505,1),0)</f>
        <v>0</v>
      </c>
      <c r="O505" s="51">
        <f>IF(OR((ROW(N505)-MATCH(MAX($N$2:N505),$N$2:N505,0))=1,(ROW(N505)-MATCH(MAX($N$2:N505),$N$2:N505,0))&gt;123),IF(OR(((U504*R504/C504*C505)/(U504*S504/D504*D505))&lt;(4/6),((U504*R504/C504*C505)/(U504*S504/D504*D505))&gt;(6/4)),1,0),0)</f>
        <v>0</v>
      </c>
      <c r="P505" s="47">
        <f>IF(O505=1,U504/2/C505,P504)</f>
        <v>4.3501846435871965</v>
      </c>
      <c r="Q505" s="47">
        <f>IF(O505=1,U504/2/D505,Q504)</f>
        <v>71.65890361877463</v>
      </c>
      <c r="R505" s="41">
        <f>P505*C505/U504</f>
        <v>0.49374698322615862</v>
      </c>
      <c r="S505" s="41">
        <f>Q505*D505/U504</f>
        <v>0.51852782986649737</v>
      </c>
      <c r="T505" s="41">
        <f t="shared" si="91"/>
        <v>0.95220922540123076</v>
      </c>
      <c r="U505" s="42">
        <f>P505*C505+Q505*D505</f>
        <v>20223.46066479494</v>
      </c>
      <c r="V505" s="25">
        <f>B505</f>
        <v>41680</v>
      </c>
      <c r="W505">
        <f>C505/C$2</f>
        <v>0.98641915856118512</v>
      </c>
      <c r="X505">
        <f>D505/D$2</f>
        <v>1.0359269079183089</v>
      </c>
      <c r="Y505">
        <f t="shared" si="92"/>
        <v>1.0111730332397471</v>
      </c>
      <c r="AA505" s="15">
        <f t="shared" si="93"/>
        <v>2.4881999093326446E-2</v>
      </c>
      <c r="AB505" s="15">
        <f t="shared" si="94"/>
        <v>5.550810681367313E-4</v>
      </c>
      <c r="AC505" s="15">
        <f t="shared" si="95"/>
        <v>1.227481309265599E-2</v>
      </c>
    </row>
    <row r="506" spans="1:29" x14ac:dyDescent="0.4">
      <c r="A506" s="43">
        <f t="shared" si="86"/>
        <v>2014</v>
      </c>
      <c r="B506" s="53">
        <v>41681</v>
      </c>
      <c r="C506" s="45">
        <v>2285.5619999999999</v>
      </c>
      <c r="D506" s="45">
        <f>VLOOKUP(B506,'H11001.CSI  中证全债'!$A$2:$B$2792,2,0)</f>
        <v>144.61859999999999</v>
      </c>
      <c r="E506" s="14">
        <f t="shared" si="87"/>
        <v>0</v>
      </c>
      <c r="F506" s="14">
        <f>IF(AND((B506-$B$2)&gt;123,OR(((G505*J505/C505*C506)/(G505*K505/D505*D506))&lt;(4/6),((G505*J505/C505*C506)/(G505*K505/D505*D506))&gt;(6/4))),COUNTIF($E$2:E506,1),0)</f>
        <v>0</v>
      </c>
      <c r="G506" s="21">
        <f t="shared" si="88"/>
        <v>20305.827033248563</v>
      </c>
      <c r="H506" s="12">
        <f t="shared" si="89"/>
        <v>4.3501846435871965</v>
      </c>
      <c r="I506" s="12">
        <f t="shared" si="90"/>
        <v>71.65890361877463</v>
      </c>
      <c r="J506" s="15">
        <f>IF(OR((ROW(F506)-MATCH(MAX($F$2:F506),$F$2:F506,0))=1,(ROW(F506)-MATCH(MAX($F$2:F506),$F$2:F506,0))&gt;123),IF(OR(((G505*J505/C505*C506)/(G505*K505/D505*D506))&lt;(4/6),((G505*J505/C505*C506)/(G505*K505/D505*D506))&gt;(6/4)),50%,((G505*J505/C505*C506)/((G505*K505/D505*D506)+(G505*J505/C505*C506)))),((G505*J505/C505*C506)/((G505*K505/D505*D506)+(G505*J505/C505*C506))))</f>
        <v>0.48964352439752934</v>
      </c>
      <c r="K506" s="18">
        <f t="shared" si="84"/>
        <v>0.51035647560247066</v>
      </c>
      <c r="L506" s="20">
        <f t="shared" si="85"/>
        <v>0.95941473813869038</v>
      </c>
      <c r="M506" s="51">
        <f>IF(AND((B506-$B$2)&gt;123,OR(((U505*R505/C505*C506)/(U505*S505/D505*D506))&lt;(4/6),((U505*R505/C505*C506)/(U505*S505/D505*D506))&gt;(6/4))),1,0)</f>
        <v>0</v>
      </c>
      <c r="N506" s="51">
        <f>IF(AND((B506-$B$2)&gt;123,OR(((U505*R505/C505*C506)/(U505*S505/D505*D506))&lt;(4/6),((U505*R505/C505*C506)/(U505*S505/D505*D506))&gt;(6/4))),COUNTIF($M$2:M506,1),0)</f>
        <v>0</v>
      </c>
      <c r="O506" s="51">
        <f>IF(OR((ROW(N506)-MATCH(MAX($N$2:N506),$N$2:N506,0))=1,(ROW(N506)-MATCH(MAX($N$2:N506),$N$2:N506,0))&gt;123),IF(OR(((U505*R505/C505*C506)/(U505*S505/D505*D506))&lt;(4/6),((U505*R505/C505*C506)/(U505*S505/D505*D506))&gt;(6/4)),1,0),0)</f>
        <v>0</v>
      </c>
      <c r="P506" s="47">
        <f>IF(O506=1,U505/2/C506,P505)</f>
        <v>4.3501846435871965</v>
      </c>
      <c r="Q506" s="47">
        <f>IF(O506=1,U505/2/D506,Q505)</f>
        <v>71.65890361877463</v>
      </c>
      <c r="R506" s="41">
        <f>P506*C506/U505</f>
        <v>0.49163775078686583</v>
      </c>
      <c r="S506" s="41">
        <f>Q506*D506/U505</f>
        <v>0.51243506196357513</v>
      </c>
      <c r="T506" s="41">
        <f t="shared" si="91"/>
        <v>0.95941473813868805</v>
      </c>
      <c r="U506" s="42">
        <f>P506*C506+Q506*D506</f>
        <v>20305.827033248559</v>
      </c>
      <c r="V506" s="25">
        <f>B506</f>
        <v>41681</v>
      </c>
      <c r="W506">
        <f>C506/C$2</f>
        <v>0.99426167143664401</v>
      </c>
      <c r="X506">
        <f>D506/D$2</f>
        <v>1.0363210318882119</v>
      </c>
      <c r="Y506">
        <f t="shared" si="92"/>
        <v>1.015291351662428</v>
      </c>
      <c r="AA506" s="15">
        <f t="shared" si="93"/>
        <v>7.9504871812285938E-3</v>
      </c>
      <c r="AB506" s="15">
        <f t="shared" si="94"/>
        <v>3.8045538434272608E-4</v>
      </c>
      <c r="AC506" s="15">
        <f t="shared" si="95"/>
        <v>4.0728127504410239E-3</v>
      </c>
    </row>
    <row r="507" spans="1:29" x14ac:dyDescent="0.4">
      <c r="A507" s="43">
        <f t="shared" si="86"/>
        <v>2014</v>
      </c>
      <c r="B507" s="53">
        <v>41682</v>
      </c>
      <c r="C507" s="45">
        <v>2291.2460000000001</v>
      </c>
      <c r="D507" s="45">
        <f>VLOOKUP(B507,'H11001.CSI  中证全债'!$A$2:$B$2792,2,0)</f>
        <v>144.64340000000001</v>
      </c>
      <c r="E507" s="14">
        <f t="shared" si="87"/>
        <v>0</v>
      </c>
      <c r="F507" s="14">
        <f>IF(AND((B507-$B$2)&gt;123,OR(((G506*J506/C506*C507)/(G506*K506/D506*D507))&lt;(4/6),((G506*J506/C506*C507)/(G506*K506/D506*D507))&gt;(6/4))),COUNTIF($E$2:E507,1),0)</f>
        <v>0</v>
      </c>
      <c r="G507" s="21">
        <f t="shared" si="88"/>
        <v>20332.330623572459</v>
      </c>
      <c r="H507" s="12">
        <f t="shared" si="89"/>
        <v>4.3501846435871965</v>
      </c>
      <c r="I507" s="12">
        <f t="shared" si="90"/>
        <v>71.65890361877463</v>
      </c>
      <c r="J507" s="15">
        <f>IF(OR((ROW(F507)-MATCH(MAX($F$2:F507),$F$2:F507,0))=1,(ROW(F507)-MATCH(MAX($F$2:F507),$F$2:F507,0))&gt;123),IF(OR(((G506*J506/C506*C507)/(G506*K506/D506*D507))&lt;(4/6),((G506*J506/C506*C507)/(G506*K506/D506*D507))&gt;(6/4)),50%,((G506*J506/C506*C507)/((G506*K506/D506*D507)+(G506*J506/C506*C507)))),((G506*J506/C506*C507)/((G506*K506/D506*D507)+(G506*J506/C506*C507))))</f>
        <v>0.49022137935947596</v>
      </c>
      <c r="K507" s="18">
        <f t="shared" si="84"/>
        <v>0.50977862064052404</v>
      </c>
      <c r="L507" s="20">
        <f t="shared" si="85"/>
        <v>0.96163581505933915</v>
      </c>
      <c r="M507" s="51">
        <f>IF(AND((B507-$B$2)&gt;123,OR(((U506*R506/C506*C507)/(U506*S506/D506*D507))&lt;(4/6),((U506*R506/C506*C507)/(U506*S506/D506*D507))&gt;(6/4))),1,0)</f>
        <v>0</v>
      </c>
      <c r="N507" s="51">
        <f>IF(AND((B507-$B$2)&gt;123,OR(((U506*R506/C506*C507)/(U506*S506/D506*D507))&lt;(4/6),((U506*R506/C506*C507)/(U506*S506/D506*D507))&gt;(6/4))),COUNTIF($M$2:M507,1),0)</f>
        <v>0</v>
      </c>
      <c r="O507" s="51">
        <f>IF(OR((ROW(N507)-MATCH(MAX($N$2:N507),$N$2:N507,0))=1,(ROW(N507)-MATCH(MAX($N$2:N507),$N$2:N507,0))&gt;123),IF(OR(((U506*R506/C506*C507)/(U506*S506/D506*D507))&lt;(4/6),((U506*R506/C506*C507)/(U506*S506/D506*D507))&gt;(6/4)),1,0),0)</f>
        <v>0</v>
      </c>
      <c r="P507" s="47">
        <f>IF(O507=1,U506/2/C507,P506)</f>
        <v>4.3501846435871965</v>
      </c>
      <c r="Q507" s="47">
        <f>IF(O507=1,U506/2/D507,Q506)</f>
        <v>71.65890361877463</v>
      </c>
      <c r="R507" s="41">
        <f>P507*C507/U506</f>
        <v>0.49086122656123105</v>
      </c>
      <c r="S507" s="41">
        <f>Q507*D507/U506</f>
        <v>0.51044399436281718</v>
      </c>
      <c r="T507" s="41">
        <f t="shared" si="91"/>
        <v>0.96163581505933649</v>
      </c>
      <c r="U507" s="42">
        <f>P507*C507+Q507*D507</f>
        <v>20332.330623572459</v>
      </c>
      <c r="V507" s="25">
        <f>B507</f>
        <v>41682</v>
      </c>
      <c r="W507">
        <f>C507/C$2</f>
        <v>0.99673431638805909</v>
      </c>
      <c r="X507">
        <f>D507/D$2</f>
        <v>1.0364987459691868</v>
      </c>
      <c r="Y507">
        <f t="shared" si="92"/>
        <v>1.0166165311786231</v>
      </c>
      <c r="AA507" s="15">
        <f t="shared" si="93"/>
        <v>2.4869156907580958E-3</v>
      </c>
      <c r="AB507" s="15">
        <f t="shared" si="94"/>
        <v>1.7148554888546386E-4</v>
      </c>
      <c r="AC507" s="15">
        <f t="shared" si="95"/>
        <v>1.3052209240482782E-3</v>
      </c>
    </row>
    <row r="508" spans="1:29" x14ac:dyDescent="0.4">
      <c r="A508" s="43">
        <f t="shared" si="86"/>
        <v>2014</v>
      </c>
      <c r="B508" s="53">
        <v>41683</v>
      </c>
      <c r="C508" s="45">
        <v>2279.5540000000001</v>
      </c>
      <c r="D508" s="45">
        <f>VLOOKUP(B508,'H11001.CSI  中证全债'!$A$2:$B$2792,2,0)</f>
        <v>144.69290000000001</v>
      </c>
      <c r="E508" s="14">
        <f t="shared" si="87"/>
        <v>0</v>
      </c>
      <c r="F508" s="14">
        <f>IF(AND((B508-$B$2)&gt;123,OR(((G507*J507/C507*C508)/(G507*K507/D507*D508))&lt;(4/6),((G507*J507/C507*C508)/(G507*K507/D507*D508))&gt;(6/4))),COUNTIF($E$2:E508,1),0)</f>
        <v>0</v>
      </c>
      <c r="G508" s="21">
        <f t="shared" si="88"/>
        <v>20285.015380448767</v>
      </c>
      <c r="H508" s="12">
        <f t="shared" si="89"/>
        <v>4.3501846435871965</v>
      </c>
      <c r="I508" s="12">
        <f t="shared" si="90"/>
        <v>71.65890361877463</v>
      </c>
      <c r="J508" s="15">
        <f>IF(OR((ROW(F508)-MATCH(MAX($F$2:F508),$F$2:F508,0))=1,(ROW(F508)-MATCH(MAX($F$2:F508),$F$2:F508,0))&gt;123),IF(OR(((G507*J507/C507*C508)/(G507*K507/D507*D508))&lt;(4/6),((G507*J507/C507*C508)/(G507*K507/D507*D508))&gt;(6/4)),50%,((G507*J507/C507*C508)/((G507*K507/D507*D508)+(G507*J507/C507*C508)))),((G507*J507/C507*C508)/((G507*K507/D507*D508)+(G507*J507/C507*C508))))</f>
        <v>0.48885744570770934</v>
      </c>
      <c r="K508" s="18">
        <f t="shared" si="84"/>
        <v>0.51114255429229072</v>
      </c>
      <c r="L508" s="20">
        <f t="shared" si="85"/>
        <v>0.95640138275038256</v>
      </c>
      <c r="M508" s="51">
        <f>IF(AND((B508-$B$2)&gt;123,OR(((U507*R507/C507*C508)/(U507*S507/D507*D508))&lt;(4/6),((U507*R507/C507*C508)/(U507*S507/D507*D508))&gt;(6/4))),1,0)</f>
        <v>0</v>
      </c>
      <c r="N508" s="51">
        <f>IF(AND((B508-$B$2)&gt;123,OR(((U507*R507/C507*C508)/(U507*S507/D507*D508))&lt;(4/6),((U507*R507/C507*C508)/(U507*S507/D507*D508))&gt;(6/4))),COUNTIF($M$2:M508,1),0)</f>
        <v>0</v>
      </c>
      <c r="O508" s="51">
        <f>IF(OR((ROW(N508)-MATCH(MAX($N$2:N508),$N$2:N508,0))=1,(ROW(N508)-MATCH(MAX($N$2:N508),$N$2:N508,0))&gt;123),IF(OR(((U507*R507/C507*C508)/(U507*S507/D507*D508))&lt;(4/6),((U507*R507/C507*C508)/(U507*S507/D507*D508))&gt;(6/4)),1,0),0)</f>
        <v>0</v>
      </c>
      <c r="P508" s="47">
        <f>IF(O508=1,U507/2/C508,P507)</f>
        <v>4.3501846435871965</v>
      </c>
      <c r="Q508" s="47">
        <f>IF(O508=1,U507/2/D508,Q507)</f>
        <v>71.65890361877463</v>
      </c>
      <c r="R508" s="41">
        <f>P508*C508/U507</f>
        <v>0.48771982851444545</v>
      </c>
      <c r="S508" s="41">
        <f>Q508*D508/U507</f>
        <v>0.50995307755816977</v>
      </c>
      <c r="T508" s="41">
        <f t="shared" si="91"/>
        <v>0.95640138275038022</v>
      </c>
      <c r="U508" s="42">
        <f>P508*C508+Q508*D508</f>
        <v>20285.015380448764</v>
      </c>
      <c r="V508" s="25">
        <f>B508</f>
        <v>41683</v>
      </c>
      <c r="W508">
        <f>C508/C$2</f>
        <v>0.99164808050277686</v>
      </c>
      <c r="X508">
        <f>D508/D$2</f>
        <v>1.0368534575420996</v>
      </c>
      <c r="Y508">
        <f t="shared" si="92"/>
        <v>1.0142507690224383</v>
      </c>
      <c r="AA508" s="15">
        <f t="shared" si="93"/>
        <v>-5.1029003433067377E-3</v>
      </c>
      <c r="AB508" s="15">
        <f t="shared" si="94"/>
        <v>3.4222093783742302E-4</v>
      </c>
      <c r="AC508" s="15">
        <f t="shared" si="95"/>
        <v>-2.3270939273848379E-3</v>
      </c>
    </row>
    <row r="509" spans="1:29" x14ac:dyDescent="0.4">
      <c r="A509" s="43">
        <f t="shared" si="86"/>
        <v>2014</v>
      </c>
      <c r="B509" s="53">
        <v>41684</v>
      </c>
      <c r="C509" s="45">
        <v>2295.5749999999998</v>
      </c>
      <c r="D509" s="45">
        <f>VLOOKUP(B509,'H11001.CSI  中证全债'!$A$2:$B$2792,2,0)</f>
        <v>144.78649999999999</v>
      </c>
      <c r="E509" s="14">
        <f t="shared" si="87"/>
        <v>0</v>
      </c>
      <c r="F509" s="14">
        <f>IF(AND((B509-$B$2)&gt;123,OR(((G508*J508/C508*C509)/(G508*K508/D508*D509))&lt;(4/6),((G508*J508/C508*C509)/(G508*K508/D508*D509))&gt;(6/4))),COUNTIF($E$2:E509,1),0)</f>
        <v>0</v>
      </c>
      <c r="G509" s="21">
        <f t="shared" si="88"/>
        <v>20361.416962002393</v>
      </c>
      <c r="H509" s="12">
        <f t="shared" si="89"/>
        <v>4.3501846435871965</v>
      </c>
      <c r="I509" s="12">
        <f t="shared" si="90"/>
        <v>71.65890361877463</v>
      </c>
      <c r="J509" s="15">
        <f>IF(OR((ROW(F509)-MATCH(MAX($F$2:F509),$F$2:F509,0))=1,(ROW(F509)-MATCH(MAX($F$2:F509),$F$2:F509,0))&gt;123),IF(OR(((G508*J508/C508*C509)/(G508*K508/D508*D509))&lt;(4/6),((G508*J508/C508*C509)/(G508*K508/D508*D509))&gt;(6/4)),50%,((G508*J508/C508*C509)/((G508*K508/D508*D509)+(G508*J508/C508*C509)))),((G508*J508/C508*C509)/((G508*K508/D508*D509)+(G508*J508/C508*C509))))</f>
        <v>0.49044598083907737</v>
      </c>
      <c r="K509" s="18">
        <f t="shared" si="84"/>
        <v>0.50955401916092269</v>
      </c>
      <c r="L509" s="20">
        <f t="shared" si="85"/>
        <v>0.96250046589111327</v>
      </c>
      <c r="M509" s="51">
        <f>IF(AND((B509-$B$2)&gt;123,OR(((U508*R508/C508*C509)/(U508*S508/D508*D509))&lt;(4/6),((U508*R508/C508*C509)/(U508*S508/D508*D509))&gt;(6/4))),1,0)</f>
        <v>0</v>
      </c>
      <c r="N509" s="51">
        <f>IF(AND((B509-$B$2)&gt;123,OR(((U508*R508/C508*C509)/(U508*S508/D508*D509))&lt;(4/6),((U508*R508/C508*C509)/(U508*S508/D508*D509))&gt;(6/4))),COUNTIF($M$2:M509,1),0)</f>
        <v>0</v>
      </c>
      <c r="O509" s="51">
        <f>IF(OR((ROW(N509)-MATCH(MAX($N$2:N509),$N$2:N509,0))=1,(ROW(N509)-MATCH(MAX($N$2:N509),$N$2:N509,0))&gt;123),IF(OR(((U508*R508/C508*C509)/(U508*S508/D508*D509))&lt;(4/6),((U508*R508/C508*C509)/(U508*S508/D508*D509))&gt;(6/4)),1,0),0)</f>
        <v>0</v>
      </c>
      <c r="P509" s="47">
        <f>IF(O509=1,U508/2/C509,P508)</f>
        <v>4.3501846435871965</v>
      </c>
      <c r="Q509" s="47">
        <f>IF(O509=1,U508/2/D509,Q508)</f>
        <v>71.65890361877463</v>
      </c>
      <c r="R509" s="41">
        <f>P509*C509/U508</f>
        <v>0.49229319899001012</v>
      </c>
      <c r="S509" s="41">
        <f>Q509*D509/U508</f>
        <v>0.51147320592123613</v>
      </c>
      <c r="T509" s="41">
        <f t="shared" si="91"/>
        <v>0.96250046589111138</v>
      </c>
      <c r="U509" s="42">
        <f>P509*C509+Q509*D509</f>
        <v>20361.416962002389</v>
      </c>
      <c r="V509" s="25">
        <f>B509</f>
        <v>41684</v>
      </c>
      <c r="W509">
        <f>C509/C$2</f>
        <v>0.99861751132026788</v>
      </c>
      <c r="X509">
        <f>D509/D$2</f>
        <v>1.0375241848799712</v>
      </c>
      <c r="Y509">
        <f t="shared" si="92"/>
        <v>1.0180708481001195</v>
      </c>
      <c r="AA509" s="15">
        <f t="shared" si="93"/>
        <v>7.0281291866742812E-3</v>
      </c>
      <c r="AB509" s="15">
        <f t="shared" si="94"/>
        <v>6.4688730407636008E-4</v>
      </c>
      <c r="AC509" s="15">
        <f t="shared" si="95"/>
        <v>3.7664049112460241E-3</v>
      </c>
    </row>
    <row r="510" spans="1:29" x14ac:dyDescent="0.4">
      <c r="A510" s="43">
        <f t="shared" si="86"/>
        <v>2014</v>
      </c>
      <c r="B510" s="53">
        <v>41687</v>
      </c>
      <c r="C510" s="45">
        <v>2311.6469999999999</v>
      </c>
      <c r="D510" s="45">
        <f>VLOOKUP(B510,'H11001.CSI  中证全债'!$A$2:$B$2792,2,0)</f>
        <v>144.8963</v>
      </c>
      <c r="E510" s="14">
        <f t="shared" si="87"/>
        <v>0</v>
      </c>
      <c r="F510" s="14">
        <f>IF(AND((B510-$B$2)&gt;123,OR(((G509*J509/C509*C510)/(G509*K509/D509*D510))&lt;(4/6),((G509*J509/C509*C510)/(G509*K509/D509*D510))&gt;(6/4))),COUNTIF($E$2:E510,1),0)</f>
        <v>0</v>
      </c>
      <c r="G510" s="21">
        <f t="shared" si="88"/>
        <v>20439.201277211472</v>
      </c>
      <c r="H510" s="12">
        <f t="shared" si="89"/>
        <v>4.3501846435871965</v>
      </c>
      <c r="I510" s="12">
        <f t="shared" si="90"/>
        <v>71.65890361877463</v>
      </c>
      <c r="J510" s="15">
        <f>IF(OR((ROW(F510)-MATCH(MAX($F$2:F510),$F$2:F510,0))=1,(ROW(F510)-MATCH(MAX($F$2:F510),$F$2:F510,0))&gt;123),IF(OR(((G509*J509/C509*C510)/(G509*K509/D509*D510))&lt;(4/6),((G509*J509/C509*C510)/(G509*K509/D509*D510))&gt;(6/4)),50%,((G509*J509/C509*C510)/((G509*K509/D509*D510)+(G509*J509/C509*C510)))),((G509*J509/C509*C510)/((G509*K509/D509*D510)+(G509*J509/C509*C510))))</f>
        <v>0.49200020805149497</v>
      </c>
      <c r="K510" s="18">
        <f t="shared" si="84"/>
        <v>0.50799979194850509</v>
      </c>
      <c r="L510" s="20">
        <f t="shared" si="85"/>
        <v>0.96850474320935953</v>
      </c>
      <c r="M510" s="51">
        <f>IF(AND((B510-$B$2)&gt;123,OR(((U509*R509/C509*C510)/(U509*S509/D509*D510))&lt;(4/6),((U509*R509/C509*C510)/(U509*S509/D509*D510))&gt;(6/4))),1,0)</f>
        <v>0</v>
      </c>
      <c r="N510" s="51">
        <f>IF(AND((B510-$B$2)&gt;123,OR(((U509*R509/C509*C510)/(U509*S509/D509*D510))&lt;(4/6),((U509*R509/C509*C510)/(U509*S509/D509*D510))&gt;(6/4))),COUNTIF($M$2:M510,1),0)</f>
        <v>0</v>
      </c>
      <c r="O510" s="51">
        <f>IF(OR((ROW(N510)-MATCH(MAX($N$2:N510),$N$2:N510,0))=1,(ROW(N510)-MATCH(MAX($N$2:N510),$N$2:N510,0))&gt;123),IF(OR(((U509*R509/C509*C510)/(U509*S509/D509*D510))&lt;(4/6),((U509*R509/C509*C510)/(U509*S509/D509*D510))&gt;(6/4)),1,0),0)</f>
        <v>0</v>
      </c>
      <c r="P510" s="47">
        <f>IF(O510=1,U509/2/C510,P509)</f>
        <v>4.3501846435871965</v>
      </c>
      <c r="Q510" s="47">
        <f>IF(O510=1,U509/2/D510,Q509)</f>
        <v>71.65890361877463</v>
      </c>
      <c r="R510" s="41">
        <f>P510*C510/U509</f>
        <v>0.49387973830901166</v>
      </c>
      <c r="S510" s="41">
        <f>Q510*D510/U509</f>
        <v>0.5099404435257906</v>
      </c>
      <c r="T510" s="41">
        <f t="shared" si="91"/>
        <v>0.96850474320935742</v>
      </c>
      <c r="U510" s="42">
        <f>P510*C510+Q510*D510</f>
        <v>20439.201277211465</v>
      </c>
      <c r="V510" s="25">
        <f>B510</f>
        <v>41687</v>
      </c>
      <c r="W510">
        <f>C510/C$2</f>
        <v>1.0056091280794413</v>
      </c>
      <c r="X510">
        <f>D510/D$2</f>
        <v>1.0383109996417055</v>
      </c>
      <c r="Y510">
        <f t="shared" si="92"/>
        <v>1.0219600638605733</v>
      </c>
      <c r="AA510" s="15">
        <f t="shared" si="93"/>
        <v>7.0012959715974876E-3</v>
      </c>
      <c r="AB510" s="15">
        <f t="shared" si="94"/>
        <v>7.5835799608392485E-4</v>
      </c>
      <c r="AC510" s="15">
        <f t="shared" si="95"/>
        <v>3.8201818348022609E-3</v>
      </c>
    </row>
    <row r="511" spans="1:29" x14ac:dyDescent="0.4">
      <c r="A511" s="43">
        <f t="shared" si="86"/>
        <v>2014</v>
      </c>
      <c r="B511" s="53">
        <v>41688</v>
      </c>
      <c r="C511" s="45">
        <v>2282.442</v>
      </c>
      <c r="D511" s="45">
        <f>VLOOKUP(B511,'H11001.CSI  中证全债'!$A$2:$B$2792,2,0)</f>
        <v>144.8997</v>
      </c>
      <c r="E511" s="14">
        <f t="shared" si="87"/>
        <v>0</v>
      </c>
      <c r="F511" s="14">
        <f>IF(AND((B511-$B$2)&gt;123,OR(((G510*J510/C510*C511)/(G510*K510/D510*D511))&lt;(4/6),((G510*J510/C510*C511)/(G510*K510/D510*D511))&gt;(6/4))),COUNTIF($E$2:E511,1),0)</f>
        <v>0</v>
      </c>
      <c r="G511" s="21">
        <f t="shared" si="88"/>
        <v>20312.397774967816</v>
      </c>
      <c r="H511" s="12">
        <f t="shared" si="89"/>
        <v>4.3501846435871965</v>
      </c>
      <c r="I511" s="12">
        <f t="shared" si="90"/>
        <v>71.65890361877463</v>
      </c>
      <c r="J511" s="15">
        <f>IF(OR((ROW(F511)-MATCH(MAX($F$2:F511),$F$2:F511,0))=1,(ROW(F511)-MATCH(MAX($F$2:F511),$F$2:F511,0))&gt;123),IF(OR(((G510*J510/C510*C511)/(G510*K510/D510*D511))&lt;(4/6),((G510*J510/C510*C511)/(G510*K510/D510*D511))&gt;(6/4)),50%,((G510*J510/C510*C511)/((G510*K510/D510*D511)+(G510*J510/C510*C511)))),((G510*J510/C510*C511)/((G510*K510/D510*D511)+(G510*J510/C510*C511))))</f>
        <v>0.48881694068213938</v>
      </c>
      <c r="K511" s="18">
        <f t="shared" si="84"/>
        <v>0.51118305931786057</v>
      </c>
      <c r="L511" s="20">
        <f t="shared" si="85"/>
        <v>0.95624636179147393</v>
      </c>
      <c r="M511" s="51">
        <f>IF(AND((B511-$B$2)&gt;123,OR(((U510*R510/C510*C511)/(U510*S510/D510*D511))&lt;(4/6),((U510*R510/C510*C511)/(U510*S510/D510*D511))&gt;(6/4))),1,0)</f>
        <v>0</v>
      </c>
      <c r="N511" s="51">
        <f>IF(AND((B511-$B$2)&gt;123,OR(((U510*R510/C510*C511)/(U510*S510/D510*D511))&lt;(4/6),((U510*R510/C510*C511)/(U510*S510/D510*D511))&gt;(6/4))),COUNTIF($M$2:M511,1),0)</f>
        <v>0</v>
      </c>
      <c r="O511" s="51">
        <f>IF(OR((ROW(N511)-MATCH(MAX($N$2:N511),$N$2:N511,0))=1,(ROW(N511)-MATCH(MAX($N$2:N511),$N$2:N511,0))&gt;123),IF(OR(((U510*R510/C510*C511)/(U510*S510/D510*D511))&lt;(4/6),((U510*R510/C510*C511)/(U510*S510/D510*D511))&gt;(6/4)),1,0),0)</f>
        <v>0</v>
      </c>
      <c r="P511" s="47">
        <f>IF(O511=1,U510/2/C511,P510)</f>
        <v>4.3501846435871965</v>
      </c>
      <c r="Q511" s="47">
        <f>IF(O511=1,U510/2/D511,Q510)</f>
        <v>71.65890361877463</v>
      </c>
      <c r="R511" s="41">
        <f>P511*C511/U510</f>
        <v>0.48578435153181654</v>
      </c>
      <c r="S511" s="41">
        <f>Q511*D511/U510</f>
        <v>0.50801171219279495</v>
      </c>
      <c r="T511" s="41">
        <f t="shared" si="91"/>
        <v>0.95624636179147193</v>
      </c>
      <c r="U511" s="42">
        <f>P511*C511+Q511*D511</f>
        <v>20312.397774967809</v>
      </c>
      <c r="V511" s="25">
        <f>B511</f>
        <v>41688</v>
      </c>
      <c r="W511">
        <f>C511/C$2</f>
        <v>0.99290441382784489</v>
      </c>
      <c r="X511">
        <f>D511/D$2</f>
        <v>1.0383353636689356</v>
      </c>
      <c r="Y511">
        <f t="shared" si="92"/>
        <v>1.0156198887483905</v>
      </c>
      <c r="AA511" s="15">
        <f t="shared" si="93"/>
        <v>-1.2633849372330586E-2</v>
      </c>
      <c r="AB511" s="15">
        <f t="shared" si="94"/>
        <v>2.3465057423566194E-5</v>
      </c>
      <c r="AC511" s="15">
        <f t="shared" si="95"/>
        <v>-6.2039362753882887E-3</v>
      </c>
    </row>
    <row r="512" spans="1:29" x14ac:dyDescent="0.4">
      <c r="A512" s="43">
        <f t="shared" si="86"/>
        <v>2014</v>
      </c>
      <c r="B512" s="53">
        <v>41689</v>
      </c>
      <c r="C512" s="45">
        <v>2308.6559999999999</v>
      </c>
      <c r="D512" s="45">
        <f>VLOOKUP(B512,'H11001.CSI  中证全债'!$A$2:$B$2792,2,0)</f>
        <v>144.91050000000001</v>
      </c>
      <c r="E512" s="14">
        <f t="shared" si="87"/>
        <v>0</v>
      </c>
      <c r="F512" s="14">
        <f>IF(AND((B512-$B$2)&gt;123,OR(((G511*J511/C511*C512)/(G511*K511/D511*D512))&lt;(4/6),((G511*J511/C511*C512)/(G511*K511/D511*D512))&gt;(6/4))),COUNTIF($E$2:E512,1),0)</f>
        <v>0</v>
      </c>
      <c r="G512" s="21">
        <f t="shared" si="88"/>
        <v>20427.207431373892</v>
      </c>
      <c r="H512" s="12">
        <f t="shared" si="89"/>
        <v>4.3501846435871965</v>
      </c>
      <c r="I512" s="12">
        <f t="shared" si="90"/>
        <v>71.65890361877463</v>
      </c>
      <c r="J512" s="15">
        <f>IF(OR((ROW(F512)-MATCH(MAX($F$2:F512),$F$2:F512,0))=1,(ROW(F512)-MATCH(MAX($F$2:F512),$F$2:F512,0))&gt;123),IF(OR(((G511*J511/C511*C512)/(G511*K511/D511*D512))&lt;(4/6),((G511*J511/C511*C512)/(G511*K511/D511*D512))&gt;(6/4)),50%,((G511*J511/C511*C512)/((G511*K511/D511*D512)+(G511*J511/C511*C512)))),((G511*J511/C511*C512)/((G511*K511/D511*D512)+(G511*J511/C511*C512))))</f>
        <v>0.49165212191953445</v>
      </c>
      <c r="K512" s="18">
        <f t="shared" si="84"/>
        <v>0.50834787808046555</v>
      </c>
      <c r="L512" s="20">
        <f t="shared" si="85"/>
        <v>0.96715682924855573</v>
      </c>
      <c r="M512" s="51">
        <f>IF(AND((B512-$B$2)&gt;123,OR(((U511*R511/C511*C512)/(U511*S511/D511*D512))&lt;(4/6),((U511*R511/C511*C512)/(U511*S511/D511*D512))&gt;(6/4))),1,0)</f>
        <v>0</v>
      </c>
      <c r="N512" s="51">
        <f>IF(AND((B512-$B$2)&gt;123,OR(((U511*R511/C511*C512)/(U511*S511/D511*D512))&lt;(4/6),((U511*R511/C511*C512)/(U511*S511/D511*D512))&gt;(6/4))),COUNTIF($M$2:M512,1),0)</f>
        <v>0</v>
      </c>
      <c r="O512" s="51">
        <f>IF(OR((ROW(N512)-MATCH(MAX($N$2:N512),$N$2:N512,0))=1,(ROW(N512)-MATCH(MAX($N$2:N512),$N$2:N512,0))&gt;123),IF(OR(((U511*R511/C511*C512)/(U511*S511/D511*D512))&lt;(4/6),((U511*R511/C511*C512)/(U511*S511/D511*D512))&gt;(6/4)),1,0),0)</f>
        <v>0</v>
      </c>
      <c r="P512" s="47">
        <f>IF(O512=1,U511/2/C512,P511)</f>
        <v>4.3501846435871965</v>
      </c>
      <c r="Q512" s="47">
        <f>IF(O512=1,U511/2/D512,Q511)</f>
        <v>71.65890361877463</v>
      </c>
      <c r="R512" s="41">
        <f>P512*C512/U511</f>
        <v>0.49443103614789069</v>
      </c>
      <c r="S512" s="41">
        <f>Q512*D512/U511</f>
        <v>0.511221159997439</v>
      </c>
      <c r="T512" s="41">
        <f t="shared" si="91"/>
        <v>0.96715682924855373</v>
      </c>
      <c r="U512" s="42">
        <f>P512*C512+Q512*D512</f>
        <v>20427.207431373885</v>
      </c>
      <c r="V512" s="25">
        <f>B512</f>
        <v>41689</v>
      </c>
      <c r="W512">
        <f>C512/C$2</f>
        <v>1.0043079878525443</v>
      </c>
      <c r="X512">
        <f>D512/D$2</f>
        <v>1.0384127552848441</v>
      </c>
      <c r="Y512">
        <f t="shared" si="92"/>
        <v>1.0213603715686943</v>
      </c>
      <c r="AA512" s="15">
        <f t="shared" si="93"/>
        <v>1.1485067309486841E-2</v>
      </c>
      <c r="AB512" s="15">
        <f t="shared" si="94"/>
        <v>7.4534315806173979E-5</v>
      </c>
      <c r="AC512" s="15">
        <f t="shared" si="95"/>
        <v>5.6521961453297465E-3</v>
      </c>
    </row>
    <row r="513" spans="1:29" x14ac:dyDescent="0.4">
      <c r="A513" s="43">
        <f t="shared" si="86"/>
        <v>2014</v>
      </c>
      <c r="B513" s="53">
        <v>41690</v>
      </c>
      <c r="C513" s="45">
        <v>2287.4360000000001</v>
      </c>
      <c r="D513" s="45">
        <f>VLOOKUP(B513,'H11001.CSI  中证全债'!$A$2:$B$2792,2,0)</f>
        <v>145.1096</v>
      </c>
      <c r="E513" s="14">
        <f t="shared" si="87"/>
        <v>0</v>
      </c>
      <c r="F513" s="14">
        <f>IF(AND((B513-$B$2)&gt;123,OR(((G512*J512/C512*C513)/(G512*K512/D512*D513))&lt;(4/6),((G512*J512/C512*C513)/(G512*K512/D512*D513))&gt;(6/4))),COUNTIF($E$2:E513,1),0)</f>
        <v>0</v>
      </c>
      <c r="G513" s="21">
        <f t="shared" si="88"/>
        <v>20349.16380094747</v>
      </c>
      <c r="H513" s="12">
        <f t="shared" si="89"/>
        <v>4.3501846435871965</v>
      </c>
      <c r="I513" s="12">
        <f t="shared" si="90"/>
        <v>71.65890361877463</v>
      </c>
      <c r="J513" s="15">
        <f>IF(OR((ROW(F513)-MATCH(MAX($F$2:F513),$F$2:F513,0))=1,(ROW(F513)-MATCH(MAX($F$2:F513),$F$2:F513,0))&gt;123),IF(OR(((G512*J512/C512*C513)/(G512*K512/D512*D513))&lt;(4/6),((G512*J512/C512*C513)/(G512*K512/D512*D513))&gt;(6/4)),50%,((G512*J512/C512*C513)/((G512*K512/D512*D513)+(G512*J512/C512*C513)))),((G512*J512/C512*C513)/((G512*K512/D512*D513)+(G512*J512/C512*C513))))</f>
        <v>0.48900136918280757</v>
      </c>
      <c r="K513" s="18">
        <f t="shared" si="84"/>
        <v>0.51099863081719243</v>
      </c>
      <c r="L513" s="20">
        <f t="shared" si="85"/>
        <v>0.95695240592091857</v>
      </c>
      <c r="M513" s="51">
        <f>IF(AND((B513-$B$2)&gt;123,OR(((U512*R512/C512*C513)/(U512*S512/D512*D513))&lt;(4/6),((U512*R512/C512*C513)/(U512*S512/D512*D513))&gt;(6/4))),1,0)</f>
        <v>0</v>
      </c>
      <c r="N513" s="51">
        <f>IF(AND((B513-$B$2)&gt;123,OR(((U512*R512/C512*C513)/(U512*S512/D512*D513))&lt;(4/6),((U512*R512/C512*C513)/(U512*S512/D512*D513))&gt;(6/4))),COUNTIF($M$2:M513,1),0)</f>
        <v>0</v>
      </c>
      <c r="O513" s="51">
        <f>IF(OR((ROW(N513)-MATCH(MAX($N$2:N513),$N$2:N513,0))=1,(ROW(N513)-MATCH(MAX($N$2:N513),$N$2:N513,0))&gt;123),IF(OR(((U512*R512/C512*C513)/(U512*S512/D512*D513))&lt;(4/6),((U512*R512/C512*C513)/(U512*S512/D512*D513))&gt;(6/4)),1,0),0)</f>
        <v>0</v>
      </c>
      <c r="P513" s="47">
        <f>IF(O513=1,U512/2/C513,P512)</f>
        <v>4.3501846435871965</v>
      </c>
      <c r="Q513" s="47">
        <f>IF(O513=1,U512/2/D513,Q512)</f>
        <v>71.65890361877463</v>
      </c>
      <c r="R513" s="41">
        <f>P513*C513/U512</f>
        <v>0.48713310391636133</v>
      </c>
      <c r="S513" s="41">
        <f>Q513*D513/U512</f>
        <v>0.50904632341414324</v>
      </c>
      <c r="T513" s="41">
        <f t="shared" si="91"/>
        <v>0.95695240592091646</v>
      </c>
      <c r="U513" s="42">
        <f>P513*C513+Q513*D513</f>
        <v>20349.163800947463</v>
      </c>
      <c r="V513" s="25">
        <f>B513</f>
        <v>41690</v>
      </c>
      <c r="W513">
        <f>C513/C$2</f>
        <v>0.99507689603885241</v>
      </c>
      <c r="X513">
        <f>D513/D$2</f>
        <v>1.0398394840558938</v>
      </c>
      <c r="Y513">
        <f t="shared" si="92"/>
        <v>1.0174581900473731</v>
      </c>
      <c r="AA513" s="15">
        <f t="shared" si="93"/>
        <v>-9.1914949650357958E-3</v>
      </c>
      <c r="AB513" s="15">
        <f t="shared" si="94"/>
        <v>1.3739515079995712E-3</v>
      </c>
      <c r="AC513" s="15">
        <f t="shared" si="95"/>
        <v>-3.8205726694955366E-3</v>
      </c>
    </row>
    <row r="514" spans="1:29" x14ac:dyDescent="0.4">
      <c r="A514" s="43">
        <f t="shared" si="86"/>
        <v>2014</v>
      </c>
      <c r="B514" s="53">
        <v>41691</v>
      </c>
      <c r="C514" s="45">
        <v>2264.2939999999999</v>
      </c>
      <c r="D514" s="45">
        <f>VLOOKUP(B514,'H11001.CSI  中证全债'!$A$2:$B$2792,2,0)</f>
        <v>145.38390000000001</v>
      </c>
      <c r="E514" s="14">
        <f t="shared" si="87"/>
        <v>0</v>
      </c>
      <c r="F514" s="14">
        <f>IF(AND((B514-$B$2)&gt;123,OR(((G513*J513/C513*C514)/(G513*K513/D513*D514))&lt;(4/6),((G513*J513/C513*C514)/(G513*K513/D513*D514))&gt;(6/4))),COUNTIF($E$2:E514,1),0)</f>
        <v>0</v>
      </c>
      <c r="G514" s="21">
        <f t="shared" si="88"/>
        <v>20268.147865188206</v>
      </c>
      <c r="H514" s="12">
        <f t="shared" si="89"/>
        <v>4.3501846435871965</v>
      </c>
      <c r="I514" s="12">
        <f t="shared" si="90"/>
        <v>71.65890361877463</v>
      </c>
      <c r="J514" s="15">
        <f>IF(OR((ROW(F514)-MATCH(MAX($F$2:F514),$F$2:F514,0))=1,(ROW(F514)-MATCH(MAX($F$2:F514),$F$2:F514,0))&gt;123),IF(OR(((G513*J513/C513*C514)/(G513*K513/D513*D514))&lt;(4/6),((G513*J513/C513*C514)/(G513*K513/D513*D514))&gt;(6/4)),50%,((G513*J513/C513*C514)/((G513*K513/D513*D514)+(G513*J513/C513*C514)))),((G513*J513/C513*C514)/((G513*K513/D513*D514)+(G513*J513/C513*C514))))</f>
        <v>0.48598900367629499</v>
      </c>
      <c r="K514" s="18">
        <f t="shared" ref="K514:K577" si="96">1-J514</f>
        <v>0.51401099632370495</v>
      </c>
      <c r="L514" s="20">
        <f t="shared" ref="L514:L577" si="97">J514/K514</f>
        <v>0.94548367087897323</v>
      </c>
      <c r="M514" s="51">
        <f>IF(AND((B514-$B$2)&gt;123,OR(((U513*R513/C513*C514)/(U513*S513/D513*D514))&lt;(4/6),((U513*R513/C513*C514)/(U513*S513/D513*D514))&gt;(6/4))),1,0)</f>
        <v>0</v>
      </c>
      <c r="N514" s="51">
        <f>IF(AND((B514-$B$2)&gt;123,OR(((U513*R513/C513*C514)/(U513*S513/D513*D514))&lt;(4/6),((U513*R513/C513*C514)/(U513*S513/D513*D514))&gt;(6/4))),COUNTIF($M$2:M514,1),0)</f>
        <v>0</v>
      </c>
      <c r="O514" s="51">
        <f>IF(OR((ROW(N514)-MATCH(MAX($N$2:N514),$N$2:N514,0))=1,(ROW(N514)-MATCH(MAX($N$2:N514),$N$2:N514,0))&gt;123),IF(OR(((U513*R513/C513*C514)/(U513*S513/D513*D514))&lt;(4/6),((U513*R513/C513*C514)/(U513*S513/D513*D514))&gt;(6/4)),1,0),0)</f>
        <v>0</v>
      </c>
      <c r="P514" s="47">
        <f>IF(O514=1,U513/2/C514,P513)</f>
        <v>4.3501846435871965</v>
      </c>
      <c r="Q514" s="47">
        <f>IF(O514=1,U513/2/D514,Q513)</f>
        <v>71.65890361877463</v>
      </c>
      <c r="R514" s="41">
        <f>P514*C514/U513</f>
        <v>0.48405414019557913</v>
      </c>
      <c r="S514" s="41">
        <f>Q514*D514/U513</f>
        <v>0.51196456914541633</v>
      </c>
      <c r="T514" s="41">
        <f t="shared" si="91"/>
        <v>0.94548367087897123</v>
      </c>
      <c r="U514" s="42">
        <f>P514*C514+Q514*D514</f>
        <v>20268.147865188199</v>
      </c>
      <c r="V514" s="25">
        <f>B514</f>
        <v>41691</v>
      </c>
      <c r="W514">
        <f>C514/C$2</f>
        <v>0.98500969873666278</v>
      </c>
      <c r="X514">
        <f>D514/D$2</f>
        <v>1.041805087782157</v>
      </c>
      <c r="Y514">
        <f t="shared" si="92"/>
        <v>1.0134073932594099</v>
      </c>
      <c r="AA514" s="15">
        <f t="shared" si="93"/>
        <v>-1.0117004366461124E-2</v>
      </c>
      <c r="AB514" s="15">
        <f t="shared" si="94"/>
        <v>1.8902953353880925E-3</v>
      </c>
      <c r="AC514" s="15">
        <f t="shared" si="95"/>
        <v>-3.9812906590045438E-3</v>
      </c>
    </row>
    <row r="515" spans="1:29" x14ac:dyDescent="0.4">
      <c r="A515" s="43">
        <f t="shared" ref="A515:A578" si="98">YEAR(B515)</f>
        <v>2014</v>
      </c>
      <c r="B515" s="53">
        <v>41694</v>
      </c>
      <c r="C515" s="45">
        <v>2214.509</v>
      </c>
      <c r="D515" s="45">
        <f>VLOOKUP(B515,'H11001.CSI  中证全债'!$A$2:$B$2792,2,0)</f>
        <v>145.52099999999999</v>
      </c>
      <c r="E515" s="14">
        <f t="shared" ref="E515:E578" si="99">IF(AND((B515-$B$2)&gt;123,OR(((G514*J514/C514*C515)/(G514*K514/D514*D515))&lt;(4/6),((G514*J514/C514*C515)/(G514*K514/D514*D515))&gt;(6/4))),1,0)</f>
        <v>0</v>
      </c>
      <c r="F515" s="14">
        <f>IF(AND((B515-$B$2)&gt;123,OR(((G514*J514/C514*C515)/(G514*K514/D514*D515))&lt;(4/6),((G514*J514/C514*C515)/(G514*K514/D514*D515))&gt;(6/4))),COUNTIF($E$2:E515,1),0)</f>
        <v>0</v>
      </c>
      <c r="G515" s="21">
        <f t="shared" ref="G515:G578" si="100">G514*J514/C514*C515+G514*K514/D514*D515</f>
        <v>20061.398358393348</v>
      </c>
      <c r="H515" s="12">
        <f t="shared" ref="H515:H578" si="101">IF(J515=50%,G515*J515/C515,H514)</f>
        <v>4.3501846435871965</v>
      </c>
      <c r="I515" s="12">
        <f t="shared" ref="I515:I578" si="102">IF(K515=50%,G515*K515/D515,I514)</f>
        <v>71.65890361877463</v>
      </c>
      <c r="J515" s="15">
        <f>IF(OR((ROW(F515)-MATCH(MAX($F$2:F515),$F$2:F515,0))=1,(ROW(F515)-MATCH(MAX($F$2:F515),$F$2:F515,0))&gt;123),IF(OR(((G514*J514/C514*C515)/(G514*K514/D514*D515))&lt;(4/6),((G514*J514/C514*C515)/(G514*K514/D514*D515))&gt;(6/4)),50%,((G514*J514/C514*C515)/((G514*K514/D514*D515)+(G514*J514/C514*C515)))),((G514*J514/C514*C515)/((G514*K514/D514*D515)+(G514*J514/C514*C515))))</f>
        <v>0.48020197160658795</v>
      </c>
      <c r="K515" s="18">
        <f t="shared" si="96"/>
        <v>0.51979802839341205</v>
      </c>
      <c r="L515" s="20">
        <f t="shared" si="97"/>
        <v>0.92382414971983007</v>
      </c>
      <c r="M515" s="51">
        <f>IF(AND((B515-$B$2)&gt;123,OR(((U514*R514/C514*C515)/(U514*S514/D514*D515))&lt;(4/6),((U514*R514/C514*C515)/(U514*S514/D514*D515))&gt;(6/4))),1,0)</f>
        <v>0</v>
      </c>
      <c r="N515" s="51">
        <f>IF(AND((B515-$B$2)&gt;123,OR(((U514*R514/C514*C515)/(U514*S514/D514*D515))&lt;(4/6),((U514*R514/C514*C515)/(U514*S514/D514*D515))&gt;(6/4))),COUNTIF($M$2:M515,1),0)</f>
        <v>0</v>
      </c>
      <c r="O515" s="51">
        <f>IF(OR((ROW(N515)-MATCH(MAX($N$2:N515),$N$2:N515,0))=1,(ROW(N515)-MATCH(MAX($N$2:N515),$N$2:N515,0))&gt;123),IF(OR(((U514*R514/C514*C515)/(U514*S514/D514*D515))&lt;(4/6),((U514*R514/C514*C515)/(U514*S514/D514*D515))&gt;(6/4)),1,0),0)</f>
        <v>0</v>
      </c>
      <c r="P515" s="47">
        <f>IF(O515=1,U514/2/C515,P514)</f>
        <v>4.3501846435871965</v>
      </c>
      <c r="Q515" s="47">
        <f>IF(O515=1,U514/2/D515,Q514)</f>
        <v>71.65890361877463</v>
      </c>
      <c r="R515" s="41">
        <f>P515*C515/U514</f>
        <v>0.47530357035887882</v>
      </c>
      <c r="S515" s="41">
        <f>Q515*D515/U514</f>
        <v>0.51449571923728787</v>
      </c>
      <c r="T515" s="41">
        <f t="shared" ref="T515:T578" si="103">R515/S515</f>
        <v>0.92382414971982796</v>
      </c>
      <c r="U515" s="42">
        <f>P515*C515+Q515*D515</f>
        <v>20061.39835839334</v>
      </c>
      <c r="V515" s="25">
        <f>B515</f>
        <v>41694</v>
      </c>
      <c r="W515">
        <f>C515/C$2</f>
        <v>0.9633523044885639</v>
      </c>
      <c r="X515">
        <f>D515/D$2</f>
        <v>1.0427875313507702</v>
      </c>
      <c r="Y515">
        <f t="shared" ref="Y515:Y578" si="104">U515/U$2</f>
        <v>1.0030699179196669</v>
      </c>
      <c r="AA515" s="15">
        <f t="shared" ref="AA515:AA578" si="105">W515/W514-1</f>
        <v>-2.1986985788947866E-2</v>
      </c>
      <c r="AB515" s="15">
        <f t="shared" ref="AB515:AB578" si="106">X515/X514-1</f>
        <v>9.4302051327543879E-4</v>
      </c>
      <c r="AC515" s="15">
        <f t="shared" ref="AC515:AC578" si="107">Y515/Y514-1</f>
        <v>-1.0200710403833413E-2</v>
      </c>
    </row>
    <row r="516" spans="1:29" x14ac:dyDescent="0.4">
      <c r="A516" s="43">
        <f t="shared" si="98"/>
        <v>2014</v>
      </c>
      <c r="B516" s="53">
        <v>41695</v>
      </c>
      <c r="C516" s="45">
        <v>2157.9090000000001</v>
      </c>
      <c r="D516" s="45">
        <f>VLOOKUP(B516,'H11001.CSI  中证全债'!$A$2:$B$2792,2,0)</f>
        <v>145.87950000000001</v>
      </c>
      <c r="E516" s="14">
        <f t="shared" si="99"/>
        <v>0</v>
      </c>
      <c r="F516" s="14">
        <f>IF(AND((B516-$B$2)&gt;123,OR(((G515*J515/C515*C516)/(G515*K515/D515*D516))&lt;(4/6),((G515*J515/C515*C516)/(G515*K515/D515*D516))&gt;(6/4))),COUNTIF($E$2:E516,1),0)</f>
        <v>0</v>
      </c>
      <c r="G516" s="21">
        <f t="shared" si="100"/>
        <v>19840.867624513645</v>
      </c>
      <c r="H516" s="12">
        <f t="shared" si="101"/>
        <v>4.3501846435871965</v>
      </c>
      <c r="I516" s="12">
        <f t="shared" si="102"/>
        <v>71.65890361877463</v>
      </c>
      <c r="J516" s="15">
        <f>IF(OR((ROW(F516)-MATCH(MAX($F$2:F516),$F$2:F516,0))=1,(ROW(F516)-MATCH(MAX($F$2:F516),$F$2:F516,0))&gt;123),IF(OR(((G515*J515/C515*C516)/(G515*K515/D515*D516))&lt;(4/6),((G515*J515/C515*C516)/(G515*K515/D515*D516))&gt;(6/4)),50%,((G515*J515/C515*C516)/((G515*K515/D515*D516)+(G515*J515/C515*C516)))),((G515*J515/C515*C516)/((G515*K515/D515*D516)+(G515*J515/C515*C516))))</f>
        <v>0.47312964189431339</v>
      </c>
      <c r="K516" s="18">
        <f t="shared" si="96"/>
        <v>0.52687035810568661</v>
      </c>
      <c r="L516" s="20">
        <f t="shared" si="97"/>
        <v>0.89800011447864903</v>
      </c>
      <c r="M516" s="51">
        <f>IF(AND((B516-$B$2)&gt;123,OR(((U515*R515/C515*C516)/(U515*S515/D515*D516))&lt;(4/6),((U515*R515/C515*C516)/(U515*S515/D515*D516))&gt;(6/4))),1,0)</f>
        <v>0</v>
      </c>
      <c r="N516" s="51">
        <f>IF(AND((B516-$B$2)&gt;123,OR(((U515*R515/C515*C516)/(U515*S515/D515*D516))&lt;(4/6),((U515*R515/C515*C516)/(U515*S515/D515*D516))&gt;(6/4))),COUNTIF($M$2:M516,1),0)</f>
        <v>0</v>
      </c>
      <c r="O516" s="51">
        <f>IF(OR((ROW(N516)-MATCH(MAX($N$2:N516),$N$2:N516,0))=1,(ROW(N516)-MATCH(MAX($N$2:N516),$N$2:N516,0))&gt;123),IF(OR(((U515*R515/C515*C516)/(U515*S515/D515*D516))&lt;(4/6),((U515*R515/C515*C516)/(U515*S515/D515*D516))&gt;(6/4)),1,0),0)</f>
        <v>0</v>
      </c>
      <c r="P516" s="47">
        <f>IF(O516=1,U515/2/C516,P515)</f>
        <v>4.3501846435871965</v>
      </c>
      <c r="Q516" s="47">
        <f>IF(O516=1,U515/2/D516,Q515)</f>
        <v>71.65890361877463</v>
      </c>
      <c r="R516" s="41">
        <f>P516*C516/U515</f>
        <v>0.46792862722508677</v>
      </c>
      <c r="S516" s="41">
        <f>Q516*D516/U515</f>
        <v>0.52107858304311294</v>
      </c>
      <c r="T516" s="41">
        <f t="shared" si="103"/>
        <v>0.89800011447864736</v>
      </c>
      <c r="U516" s="42">
        <f>P516*C516+Q516*D516</f>
        <v>19840.867624513638</v>
      </c>
      <c r="V516" s="25">
        <f>B516</f>
        <v>41695</v>
      </c>
      <c r="W516">
        <f>C516/C$2</f>
        <v>0.93873025940586041</v>
      </c>
      <c r="X516">
        <f>D516/D$2</f>
        <v>1.0453565030455034</v>
      </c>
      <c r="Y516">
        <f t="shared" si="104"/>
        <v>0.99204338122568192</v>
      </c>
      <c r="AA516" s="15">
        <f t="shared" si="105"/>
        <v>-2.5558713014939172E-2</v>
      </c>
      <c r="AB516" s="15">
        <f t="shared" si="106"/>
        <v>2.4635619601296455E-3</v>
      </c>
      <c r="AC516" s="15">
        <f t="shared" si="107"/>
        <v>-1.0992789731800179E-2</v>
      </c>
    </row>
    <row r="517" spans="1:29" x14ac:dyDescent="0.4">
      <c r="A517" s="43">
        <f t="shared" si="98"/>
        <v>2014</v>
      </c>
      <c r="B517" s="53">
        <v>41696</v>
      </c>
      <c r="C517" s="45">
        <v>2163.4050000000002</v>
      </c>
      <c r="D517" s="45">
        <f>VLOOKUP(B517,'H11001.CSI  中证全债'!$A$2:$B$2792,2,0)</f>
        <v>146.1009</v>
      </c>
      <c r="E517" s="14">
        <f t="shared" si="99"/>
        <v>0</v>
      </c>
      <c r="F517" s="14">
        <f>IF(AND((B517-$B$2)&gt;123,OR(((G516*J516/C516*C517)/(G516*K516/D516*D517))&lt;(4/6),((G516*J516/C516*C517)/(G516*K516/D516*D517))&gt;(6/4))),COUNTIF($E$2:E517,1),0)</f>
        <v>0</v>
      </c>
      <c r="G517" s="21">
        <f t="shared" si="100"/>
        <v>19880.641520575999</v>
      </c>
      <c r="H517" s="12">
        <f t="shared" si="101"/>
        <v>4.3501846435871965</v>
      </c>
      <c r="I517" s="12">
        <f t="shared" si="102"/>
        <v>71.65890361877463</v>
      </c>
      <c r="J517" s="15">
        <f>IF(OR((ROW(F517)-MATCH(MAX($F$2:F517),$F$2:F517,0))=1,(ROW(F517)-MATCH(MAX($F$2:F517),$F$2:F517,0))&gt;123),IF(OR(((G516*J516/C516*C517)/(G516*K516/D516*D517))&lt;(4/6),((G516*J516/C516*C517)/(G516*K516/D516*D517))&gt;(6/4)),50%,((G516*J516/C516*C517)/((G516*K516/D516*D517)+(G516*J516/C516*C517)))),((G516*J516/C516*C517)/((G516*K516/D516*D517)+(G516*J516/C516*C517))))</f>
        <v>0.47338569025146349</v>
      </c>
      <c r="K517" s="18">
        <f t="shared" si="96"/>
        <v>0.52661430974853651</v>
      </c>
      <c r="L517" s="20">
        <f t="shared" si="97"/>
        <v>0.89892295269665157</v>
      </c>
      <c r="M517" s="51">
        <f>IF(AND((B517-$B$2)&gt;123,OR(((U516*R516/C516*C517)/(U516*S516/D516*D517))&lt;(4/6),((U516*R516/C516*C517)/(U516*S516/D516*D517))&gt;(6/4))),1,0)</f>
        <v>0</v>
      </c>
      <c r="N517" s="51">
        <f>IF(AND((B517-$B$2)&gt;123,OR(((U516*R516/C516*C517)/(U516*S516/D516*D517))&lt;(4/6),((U516*R516/C516*C517)/(U516*S516/D516*D517))&gt;(6/4))),COUNTIF($M$2:M517,1),0)</f>
        <v>0</v>
      </c>
      <c r="O517" s="51">
        <f>IF(OR((ROW(N517)-MATCH(MAX($N$2:N517),$N$2:N517,0))=1,(ROW(N517)-MATCH(MAX($N$2:N517),$N$2:N517,0))&gt;123),IF(OR(((U516*R516/C516*C517)/(U516*S516/D516*D517))&lt;(4/6),((U516*R516/C516*C517)/(U516*S516/D516*D517))&gt;(6/4)),1,0),0)</f>
        <v>0</v>
      </c>
      <c r="P517" s="47">
        <f>IF(O517=1,U516/2/C517,P516)</f>
        <v>4.3501846435871965</v>
      </c>
      <c r="Q517" s="47">
        <f>IF(O517=1,U516/2/D517,Q516)</f>
        <v>71.65890361877463</v>
      </c>
      <c r="R517" s="41">
        <f>P517*C517/U516</f>
        <v>0.47433466050809658</v>
      </c>
      <c r="S517" s="41">
        <f>Q517*D517/U516</f>
        <v>0.52766998449105729</v>
      </c>
      <c r="T517" s="41">
        <f t="shared" si="103"/>
        <v>0.89892295269664968</v>
      </c>
      <c r="U517" s="42">
        <f>P517*C517+Q517*D517</f>
        <v>19880.641520575991</v>
      </c>
      <c r="V517" s="25">
        <f>B517</f>
        <v>41696</v>
      </c>
      <c r="W517">
        <f>C517/C$2</f>
        <v>0.94112112088597599</v>
      </c>
      <c r="X517">
        <f>D517/D$2</f>
        <v>1.046943031171623</v>
      </c>
      <c r="Y517">
        <f t="shared" si="104"/>
        <v>0.99403207602879962</v>
      </c>
      <c r="AA517" s="15">
        <f t="shared" si="105"/>
        <v>2.5469099948145502E-3</v>
      </c>
      <c r="AB517" s="15">
        <f t="shared" si="106"/>
        <v>1.5176909709726516E-3</v>
      </c>
      <c r="AC517" s="15">
        <f t="shared" si="107"/>
        <v>2.0046449991537596E-3</v>
      </c>
    </row>
    <row r="518" spans="1:29" x14ac:dyDescent="0.4">
      <c r="A518" s="43">
        <f t="shared" si="98"/>
        <v>2014</v>
      </c>
      <c r="B518" s="53">
        <v>41697</v>
      </c>
      <c r="C518" s="45">
        <v>2154.1080000000002</v>
      </c>
      <c r="D518" s="45">
        <f>VLOOKUP(B518,'H11001.CSI  中证全债'!$A$2:$B$2792,2,0)</f>
        <v>146.2543</v>
      </c>
      <c r="E518" s="14">
        <f t="shared" si="99"/>
        <v>0</v>
      </c>
      <c r="F518" s="14">
        <f>IF(AND((B518-$B$2)&gt;123,OR(((G517*J517/C517*C518)/(G517*K517/D517*D518))&lt;(4/6),((G517*J517/C517*C518)/(G517*K517/D517*D518))&gt;(6/4))),COUNTIF($E$2:E518,1),0)</f>
        <v>0</v>
      </c>
      <c r="G518" s="21">
        <f t="shared" si="100"/>
        <v>19851.190329759687</v>
      </c>
      <c r="H518" s="12">
        <f t="shared" si="101"/>
        <v>4.3501846435871965</v>
      </c>
      <c r="I518" s="12">
        <f t="shared" si="102"/>
        <v>71.65890361877463</v>
      </c>
      <c r="J518" s="15">
        <f>IF(OR((ROW(F518)-MATCH(MAX($F$2:F518),$F$2:F518,0))=1,(ROW(F518)-MATCH(MAX($F$2:F518),$F$2:F518,0))&gt;123),IF(OR(((G517*J517/C517*C518)/(G517*K517/D517*D518))&lt;(4/6),((G517*J517/C517*C518)/(G517*K517/D517*D518))&gt;(6/4)),50%,((G517*J517/C517*C518)/((G517*K517/D517*D518)+(G517*J517/C517*C518)))),((G517*J517/C517*C518)/((G517*K517/D517*D518)+(G517*J517/C517*C518))))</f>
        <v>0.47205066228095466</v>
      </c>
      <c r="K518" s="18">
        <f t="shared" si="96"/>
        <v>0.5279493377190454</v>
      </c>
      <c r="L518" s="20">
        <f t="shared" si="97"/>
        <v>0.89412113730534137</v>
      </c>
      <c r="M518" s="51">
        <f>IF(AND((B518-$B$2)&gt;123,OR(((U517*R517/C517*C518)/(U517*S517/D517*D518))&lt;(4/6),((U517*R517/C517*C518)/(U517*S517/D517*D518))&gt;(6/4))),1,0)</f>
        <v>0</v>
      </c>
      <c r="N518" s="51">
        <f>IF(AND((B518-$B$2)&gt;123,OR(((U517*R517/C517*C518)/(U517*S517/D517*D518))&lt;(4/6),((U517*R517/C517*C518)/(U517*S517/D517*D518))&gt;(6/4))),COUNTIF($M$2:M518,1),0)</f>
        <v>0</v>
      </c>
      <c r="O518" s="51">
        <f>IF(OR((ROW(N518)-MATCH(MAX($N$2:N518),$N$2:N518,0))=1,(ROW(N518)-MATCH(MAX($N$2:N518),$N$2:N518,0))&gt;123),IF(OR(((U517*R517/C517*C518)/(U517*S517/D517*D518))&lt;(4/6),((U517*R517/C517*C518)/(U517*S517/D517*D518))&gt;(6/4)),1,0),0)</f>
        <v>0</v>
      </c>
      <c r="P518" s="47">
        <f>IF(O518=1,U517/2/C518,P517)</f>
        <v>4.3501846435871965</v>
      </c>
      <c r="Q518" s="47">
        <f>IF(O518=1,U517/2/D518,Q517)</f>
        <v>71.65890361877463</v>
      </c>
      <c r="R518" s="41">
        <f>P518*C518/U517</f>
        <v>0.47135136622879137</v>
      </c>
      <c r="S518" s="41">
        <f>Q518*D518/U517</f>
        <v>0.52716723334528026</v>
      </c>
      <c r="T518" s="41">
        <f t="shared" si="103"/>
        <v>0.89412113730533971</v>
      </c>
      <c r="U518" s="42">
        <f>P518*C518+Q518*D518</f>
        <v>19851.19032975968</v>
      </c>
      <c r="V518" s="25">
        <f>B518</f>
        <v>41697</v>
      </c>
      <c r="W518">
        <f>C518/C$2</f>
        <v>0.93707675422283299</v>
      </c>
      <c r="X518">
        <f>D518/D$2</f>
        <v>1.0480422787531349</v>
      </c>
      <c r="Y518">
        <f t="shared" si="104"/>
        <v>0.99255951648798402</v>
      </c>
      <c r="AA518" s="15">
        <f t="shared" si="105"/>
        <v>-4.2973923051855545E-3</v>
      </c>
      <c r="AB518" s="15">
        <f t="shared" si="106"/>
        <v>1.0499593089432491E-3</v>
      </c>
      <c r="AC518" s="15">
        <f t="shared" si="107"/>
        <v>-1.4814004259284808E-3</v>
      </c>
    </row>
    <row r="519" spans="1:29" x14ac:dyDescent="0.4">
      <c r="A519" s="43">
        <f t="shared" si="98"/>
        <v>2014</v>
      </c>
      <c r="B519" s="53">
        <v>41698</v>
      </c>
      <c r="C519" s="45">
        <v>2178.971</v>
      </c>
      <c r="D519" s="45">
        <f>VLOOKUP(B519,'H11001.CSI  中证全债'!$A$2:$B$2792,2,0)</f>
        <v>146.5361</v>
      </c>
      <c r="E519" s="14">
        <f t="shared" si="99"/>
        <v>0</v>
      </c>
      <c r="F519" s="14">
        <f>IF(AND((B519-$B$2)&gt;123,OR(((G518*J518/C518*C519)/(G518*K518/D518*D519))&lt;(4/6),((G518*J518/C518*C519)/(G518*K518/D518*D519))&gt;(6/4))),COUNTIF($E$2:E519,1),0)</f>
        <v>0</v>
      </c>
      <c r="G519" s="21">
        <f t="shared" si="100"/>
        <v>19979.542449592966</v>
      </c>
      <c r="H519" s="12">
        <f t="shared" si="101"/>
        <v>4.3501846435871965</v>
      </c>
      <c r="I519" s="12">
        <f t="shared" si="102"/>
        <v>71.65890361877463</v>
      </c>
      <c r="J519" s="15">
        <f>IF(OR((ROW(F519)-MATCH(MAX($F$2:F519),$F$2:F519,0))=1,(ROW(F519)-MATCH(MAX($F$2:F519),$F$2:F519,0))&gt;123),IF(OR(((G518*J518/C518*C519)/(G518*K518/D518*D519))&lt;(4/6),((G518*J518/C518*C519)/(G518*K518/D518*D519))&gt;(6/4)),50%,((G518*J518/C518*C519)/((G518*K518/D518*D519)+(G518*J518/C518*C519)))),((G518*J518/C518*C519)/((G518*K518/D518*D519)+(G518*J518/C518*C519))))</f>
        <v>0.47443159456411682</v>
      </c>
      <c r="K519" s="18">
        <f t="shared" si="96"/>
        <v>0.52556840543588312</v>
      </c>
      <c r="L519" s="20">
        <f t="shared" si="97"/>
        <v>0.90270189314489768</v>
      </c>
      <c r="M519" s="51">
        <f>IF(AND((B519-$B$2)&gt;123,OR(((U518*R518/C518*C519)/(U518*S518/D518*D519))&lt;(4/6),((U518*R518/C518*C519)/(U518*S518/D518*D519))&gt;(6/4))),1,0)</f>
        <v>0</v>
      </c>
      <c r="N519" s="51">
        <f>IF(AND((B519-$B$2)&gt;123,OR(((U518*R518/C518*C519)/(U518*S518/D518*D519))&lt;(4/6),((U518*R518/C518*C519)/(U518*S518/D518*D519))&gt;(6/4))),COUNTIF($M$2:M519,1),0)</f>
        <v>0</v>
      </c>
      <c r="O519" s="51">
        <f>IF(OR((ROW(N519)-MATCH(MAX($N$2:N519),$N$2:N519,0))=1,(ROW(N519)-MATCH(MAX($N$2:N519),$N$2:N519,0))&gt;123),IF(OR(((U518*R518/C518*C519)/(U518*S518/D518*D519))&lt;(4/6),((U518*R518/C518*C519)/(U518*S518/D518*D519))&gt;(6/4)),1,0),0)</f>
        <v>0</v>
      </c>
      <c r="P519" s="47">
        <f>IF(O519=1,U518/2/C519,P518)</f>
        <v>4.3501846435871965</v>
      </c>
      <c r="Q519" s="47">
        <f>IF(O519=1,U518/2/D519,Q518)</f>
        <v>71.65890361877463</v>
      </c>
      <c r="R519" s="41">
        <f>P519*C519/U518</f>
        <v>0.47749913358150697</v>
      </c>
      <c r="S519" s="41">
        <f>Q519*D519/U518</f>
        <v>0.52896658044879286</v>
      </c>
      <c r="T519" s="41">
        <f t="shared" si="103"/>
        <v>0.90270189314489546</v>
      </c>
      <c r="U519" s="42">
        <f>P519*C519+Q519*D519</f>
        <v>19979.542449592958</v>
      </c>
      <c r="V519" s="25">
        <f>B519</f>
        <v>41698</v>
      </c>
      <c r="W519">
        <f>C519/C$2</f>
        <v>0.94789261830218374</v>
      </c>
      <c r="X519">
        <f>D519/D$2</f>
        <v>1.0500616266571121</v>
      </c>
      <c r="Y519">
        <f t="shared" si="104"/>
        <v>0.99897712247964787</v>
      </c>
      <c r="AA519" s="15">
        <f t="shared" si="105"/>
        <v>1.1542132520746318E-2</v>
      </c>
      <c r="AB519" s="15">
        <f t="shared" si="106"/>
        <v>1.9267809561840377E-3</v>
      </c>
      <c r="AC519" s="15">
        <f t="shared" si="107"/>
        <v>6.4657140302997185E-3</v>
      </c>
    </row>
    <row r="520" spans="1:29" x14ac:dyDescent="0.4">
      <c r="A520" s="43">
        <f t="shared" si="98"/>
        <v>2014</v>
      </c>
      <c r="B520" s="53">
        <v>41701</v>
      </c>
      <c r="C520" s="45">
        <v>2190.37</v>
      </c>
      <c r="D520" s="45">
        <f>VLOOKUP(B520,'H11001.CSI  中证全债'!$A$2:$B$2792,2,0)</f>
        <v>146.58670000000001</v>
      </c>
      <c r="E520" s="14">
        <f t="shared" si="99"/>
        <v>0</v>
      </c>
      <c r="F520" s="14">
        <f>IF(AND((B520-$B$2)&gt;123,OR(((G519*J519/C519*C520)/(G519*K519/D519*D520))&lt;(4/6),((G519*J519/C519*C520)/(G519*K519/D519*D520))&gt;(6/4))),COUNTIF($E$2:E520,1),0)</f>
        <v>0</v>
      </c>
      <c r="G520" s="21">
        <f t="shared" si="100"/>
        <v>20032.756144868326</v>
      </c>
      <c r="H520" s="12">
        <f t="shared" si="101"/>
        <v>4.3501846435871965</v>
      </c>
      <c r="I520" s="12">
        <f t="shared" si="102"/>
        <v>71.65890361877463</v>
      </c>
      <c r="J520" s="15">
        <f>IF(OR((ROW(F520)-MATCH(MAX($F$2:F520),$F$2:F520,0))=1,(ROW(F520)-MATCH(MAX($F$2:F520),$F$2:F520,0))&gt;123),IF(OR(((G519*J519/C519*C520)/(G519*K519/D519*D520))&lt;(4/6),((G519*J519/C519*C520)/(G519*K519/D519*D520))&gt;(6/4)),50%,((G519*J519/C519*C520)/((G519*K519/D519*D520)+(G519*J519/C519*C520)))),((G519*J519/C519*C520)/((G519*K519/D519*D520)+(G519*J519/C519*C520))))</f>
        <v>0.47564667931202093</v>
      </c>
      <c r="K520" s="18">
        <f t="shared" si="96"/>
        <v>0.52435332068797913</v>
      </c>
      <c r="L520" s="20">
        <f t="shared" si="97"/>
        <v>0.90711102713709812</v>
      </c>
      <c r="M520" s="51">
        <f>IF(AND((B520-$B$2)&gt;123,OR(((U519*R519/C519*C520)/(U519*S519/D519*D520))&lt;(4/6),((U519*R519/C519*C520)/(U519*S519/D519*D520))&gt;(6/4))),1,0)</f>
        <v>0</v>
      </c>
      <c r="N520" s="51">
        <f>IF(AND((B520-$B$2)&gt;123,OR(((U519*R519/C519*C520)/(U519*S519/D519*D520))&lt;(4/6),((U519*R519/C519*C520)/(U519*S519/D519*D520))&gt;(6/4))),COUNTIF($M$2:M520,1),0)</f>
        <v>0</v>
      </c>
      <c r="O520" s="51">
        <f>IF(OR((ROW(N520)-MATCH(MAX($N$2:N520),$N$2:N520,0))=1,(ROW(N520)-MATCH(MAX($N$2:N520),$N$2:N520,0))&gt;123),IF(OR(((U519*R519/C519*C520)/(U519*S519/D519*D520))&lt;(4/6),((U519*R519/C519*C520)/(U519*S519/D519*D520))&gt;(6/4)),1,0),0)</f>
        <v>0</v>
      </c>
      <c r="P520" s="47">
        <f>IF(O520=1,U519/2/C520,P519)</f>
        <v>4.3501846435871965</v>
      </c>
      <c r="Q520" s="47">
        <f>IF(O520=1,U519/2/D520,Q519)</f>
        <v>71.65890361877463</v>
      </c>
      <c r="R520" s="41">
        <f>P520*C520/U519</f>
        <v>0.47691352100849588</v>
      </c>
      <c r="S520" s="41">
        <f>Q520*D520/U519</f>
        <v>0.52574988809657319</v>
      </c>
      <c r="T520" s="41">
        <f t="shared" si="103"/>
        <v>0.90711102713709613</v>
      </c>
      <c r="U520" s="42">
        <f>P520*C520+Q520*D520</f>
        <v>20032.756144868319</v>
      </c>
      <c r="V520" s="25">
        <f>B520</f>
        <v>41701</v>
      </c>
      <c r="W520">
        <f>C520/C$2</f>
        <v>0.95285139377740879</v>
      </c>
      <c r="X520">
        <f>D520/D$2</f>
        <v>1.0504242207094232</v>
      </c>
      <c r="Y520">
        <f t="shared" si="104"/>
        <v>1.001637807243416</v>
      </c>
      <c r="AA520" s="15">
        <f t="shared" si="105"/>
        <v>5.2313683844347203E-3</v>
      </c>
      <c r="AB520" s="15">
        <f t="shared" si="106"/>
        <v>3.4530740206695221E-4</v>
      </c>
      <c r="AC520" s="15">
        <f t="shared" si="107"/>
        <v>2.6634091050692366E-3</v>
      </c>
    </row>
    <row r="521" spans="1:29" x14ac:dyDescent="0.4">
      <c r="A521" s="43">
        <f t="shared" si="98"/>
        <v>2014</v>
      </c>
      <c r="B521" s="53">
        <v>41702</v>
      </c>
      <c r="C521" s="45">
        <v>2184.2730000000001</v>
      </c>
      <c r="D521" s="45">
        <f>VLOOKUP(B521,'H11001.CSI  中证全债'!$A$2:$B$2792,2,0)</f>
        <v>146.46870000000001</v>
      </c>
      <c r="E521" s="14">
        <f t="shared" si="99"/>
        <v>0</v>
      </c>
      <c r="F521" s="14">
        <f>IF(AND((B521-$B$2)&gt;123,OR(((G520*J520/C520*C521)/(G520*K520/D520*D521))&lt;(4/6),((G520*J520/C520*C521)/(G520*K520/D520*D521))&gt;(6/4))),COUNTIF($E$2:E521,1),0)</f>
        <v>0</v>
      </c>
      <c r="G521" s="21">
        <f t="shared" si="100"/>
        <v>19997.777318469365</v>
      </c>
      <c r="H521" s="12">
        <f t="shared" si="101"/>
        <v>4.3501846435871965</v>
      </c>
      <c r="I521" s="12">
        <f t="shared" si="102"/>
        <v>71.65890361877463</v>
      </c>
      <c r="J521" s="15">
        <f>IF(OR((ROW(F521)-MATCH(MAX($F$2:F521),$F$2:F521,0))=1,(ROW(F521)-MATCH(MAX($F$2:F521),$F$2:F521,0))&gt;123),IF(OR(((G520*J520/C520*C521)/(G520*K520/D520*D521))&lt;(4/6),((G520*J520/C520*C521)/(G520*K520/D520*D521))&gt;(6/4)),50%,((G520*J520/C520*C521)/((G520*K520/D520*D521)+(G520*J520/C520*C521)))),((G520*J520/C520*C521)/((G520*K520/D520*D521)+(G520*J520/C520*C521))))</f>
        <v>0.47515234871759415</v>
      </c>
      <c r="K521" s="18">
        <f t="shared" si="96"/>
        <v>0.52484765128240585</v>
      </c>
      <c r="L521" s="20">
        <f t="shared" si="97"/>
        <v>0.90531480431819245</v>
      </c>
      <c r="M521" s="51">
        <f>IF(AND((B521-$B$2)&gt;123,OR(((U520*R520/C520*C521)/(U520*S520/D520*D521))&lt;(4/6),((U520*R520/C520*C521)/(U520*S520/D520*D521))&gt;(6/4))),1,0)</f>
        <v>0</v>
      </c>
      <c r="N521" s="51">
        <f>IF(AND((B521-$B$2)&gt;123,OR(((U520*R520/C520*C521)/(U520*S520/D520*D521))&lt;(4/6),((U520*R520/C520*C521)/(U520*S520/D520*D521))&gt;(6/4))),COUNTIF($M$2:M521,1),0)</f>
        <v>0</v>
      </c>
      <c r="O521" s="51">
        <f>IF(OR((ROW(N521)-MATCH(MAX($N$2:N521),$N$2:N521,0))=1,(ROW(N521)-MATCH(MAX($N$2:N521),$N$2:N521,0))&gt;123),IF(OR(((U520*R520/C520*C521)/(U520*S520/D520*D521))&lt;(4/6),((U520*R520/C520*C521)/(U520*S520/D520*D521))&gt;(6/4)),1,0),0)</f>
        <v>0</v>
      </c>
      <c r="P521" s="47">
        <f>IF(O521=1,U520/2/C521,P520)</f>
        <v>4.3501846435871965</v>
      </c>
      <c r="Q521" s="47">
        <f>IF(O521=1,U520/2/D521,Q520)</f>
        <v>71.65890361877463</v>
      </c>
      <c r="R521" s="41">
        <f>P521*C521/U520</f>
        <v>0.47432269395622884</v>
      </c>
      <c r="S521" s="41">
        <f>Q521*D521/U520</f>
        <v>0.52393122446887386</v>
      </c>
      <c r="T521" s="41">
        <f t="shared" si="103"/>
        <v>0.90531480431819122</v>
      </c>
      <c r="U521" s="42">
        <f>P521*C521+Q521*D521</f>
        <v>19997.777318469354</v>
      </c>
      <c r="V521" s="25">
        <f>B521</f>
        <v>41702</v>
      </c>
      <c r="W521">
        <f>C521/C$2</f>
        <v>0.95019908620021376</v>
      </c>
      <c r="X521">
        <f>D521/D$2</f>
        <v>1.0495786456467215</v>
      </c>
      <c r="Y521">
        <f t="shared" si="104"/>
        <v>0.99988886592346771</v>
      </c>
      <c r="AA521" s="15">
        <f t="shared" si="105"/>
        <v>-2.7835479850435441E-3</v>
      </c>
      <c r="AB521" s="15">
        <f t="shared" si="106"/>
        <v>-8.0498435396947343E-4</v>
      </c>
      <c r="AC521" s="15">
        <f t="shared" si="107"/>
        <v>-1.7460815748973069E-3</v>
      </c>
    </row>
    <row r="522" spans="1:29" x14ac:dyDescent="0.4">
      <c r="A522" s="43">
        <f t="shared" si="98"/>
        <v>2014</v>
      </c>
      <c r="B522" s="53">
        <v>41703</v>
      </c>
      <c r="C522" s="45">
        <v>2163.9760000000001</v>
      </c>
      <c r="D522" s="45">
        <f>VLOOKUP(B522,'H11001.CSI  中证全债'!$A$2:$B$2792,2,0)</f>
        <v>146.40819999999999</v>
      </c>
      <c r="E522" s="14">
        <f t="shared" si="99"/>
        <v>0</v>
      </c>
      <c r="F522" s="14">
        <f>IF(AND((B522-$B$2)&gt;123,OR(((G521*J521/C521*C522)/(G521*K521/D521*D522))&lt;(4/6),((G521*J521/C521*C522)/(G521*K521/D521*D522))&gt;(6/4))),COUNTIF($E$2:E522,1),0)</f>
        <v>0</v>
      </c>
      <c r="G522" s="21">
        <f t="shared" si="100"/>
        <v>19905.146257089538</v>
      </c>
      <c r="H522" s="12">
        <f t="shared" si="101"/>
        <v>4.3501846435871965</v>
      </c>
      <c r="I522" s="12">
        <f t="shared" si="102"/>
        <v>71.65890361877463</v>
      </c>
      <c r="J522" s="15">
        <f>IF(OR((ROW(F522)-MATCH(MAX($F$2:F522),$F$2:F522,0))=1,(ROW(F522)-MATCH(MAX($F$2:F522),$F$2:F522,0))&gt;123),IF(OR(((G521*J521/C521*C522)/(G521*K521/D521*D522))&lt;(4/6),((G521*J521/C521*C522)/(G521*K521/D521*D522))&gt;(6/4)),50%,((G521*J521/C521*C522)/((G521*K521/D521*D522)+(G521*J521/C521*C522)))),((G521*J521/C521*C522)/((G521*K521/D521*D522)+(G521*J521/C521*C522))))</f>
        <v>0.47292770636831777</v>
      </c>
      <c r="K522" s="18">
        <f t="shared" si="96"/>
        <v>0.52707229363168229</v>
      </c>
      <c r="L522" s="20">
        <f t="shared" si="97"/>
        <v>0.89727293975121991</v>
      </c>
      <c r="M522" s="51">
        <f>IF(AND((B522-$B$2)&gt;123,OR(((U521*R521/C521*C522)/(U521*S521/D521*D522))&lt;(4/6),((U521*R521/C521*C522)/(U521*S521/D521*D522))&gt;(6/4))),1,0)</f>
        <v>0</v>
      </c>
      <c r="N522" s="51">
        <f>IF(AND((B522-$B$2)&gt;123,OR(((U521*R521/C521*C522)/(U521*S521/D521*D522))&lt;(4/6),((U521*R521/C521*C522)/(U521*S521/D521*D522))&gt;(6/4))),COUNTIF($M$2:M522,1),0)</f>
        <v>0</v>
      </c>
      <c r="O522" s="51">
        <f>IF(OR((ROW(N522)-MATCH(MAX($N$2:N522),$N$2:N522,0))=1,(ROW(N522)-MATCH(MAX($N$2:N522),$N$2:N522,0))&gt;123),IF(OR(((U521*R521/C521*C522)/(U521*S521/D521*D522))&lt;(4/6),((U521*R521/C521*C522)/(U521*S521/D521*D522))&gt;(6/4)),1,0),0)</f>
        <v>0</v>
      </c>
      <c r="P522" s="47">
        <f>IF(O522=1,U521/2/C522,P521)</f>
        <v>4.3501846435871965</v>
      </c>
      <c r="Q522" s="47">
        <f>IF(O522=1,U521/2/D522,Q521)</f>
        <v>71.65890361877463</v>
      </c>
      <c r="R522" s="41">
        <f>P522*C522/U521</f>
        <v>0.47073707314447583</v>
      </c>
      <c r="S522" s="41">
        <f>Q522*D522/U521</f>
        <v>0.52463085900594997</v>
      </c>
      <c r="T522" s="41">
        <f t="shared" si="103"/>
        <v>0.89727293975121869</v>
      </c>
      <c r="U522" s="42">
        <f>P522*C522+Q522*D522</f>
        <v>19905.146257089527</v>
      </c>
      <c r="V522" s="25">
        <f>B522</f>
        <v>41703</v>
      </c>
      <c r="W522">
        <f>C522/C$2</f>
        <v>0.94136951642912481</v>
      </c>
      <c r="X522">
        <f>D522/D$2</f>
        <v>1.0491451092798278</v>
      </c>
      <c r="Y522">
        <f t="shared" si="104"/>
        <v>0.99525731285447638</v>
      </c>
      <c r="AA522" s="15">
        <f t="shared" si="105"/>
        <v>-9.2923366264199281E-3</v>
      </c>
      <c r="AB522" s="15">
        <f t="shared" si="106"/>
        <v>-4.1305753379405896E-4</v>
      </c>
      <c r="AC522" s="15">
        <f t="shared" si="107"/>
        <v>-4.6320678495742618E-3</v>
      </c>
    </row>
    <row r="523" spans="1:29" x14ac:dyDescent="0.4">
      <c r="A523" s="43">
        <f t="shared" si="98"/>
        <v>2014</v>
      </c>
      <c r="B523" s="53">
        <v>41704</v>
      </c>
      <c r="C523" s="45">
        <v>2173.634</v>
      </c>
      <c r="D523" s="45">
        <f>VLOOKUP(B523,'H11001.CSI  中证全债'!$A$2:$B$2792,2,0)</f>
        <v>146.32060000000001</v>
      </c>
      <c r="E523" s="14">
        <f t="shared" si="99"/>
        <v>0</v>
      </c>
      <c r="F523" s="14">
        <f>IF(AND((B523-$B$2)&gt;123,OR(((G522*J522/C522*C523)/(G522*K522/D522*D523))&lt;(4/6),((G522*J522/C522*C523)/(G522*K522/D522*D523))&gt;(6/4))),COUNTIF($E$2:E523,1),0)</f>
        <v>0</v>
      </c>
      <c r="G523" s="21">
        <f t="shared" si="100"/>
        <v>19940.8830204203</v>
      </c>
      <c r="H523" s="12">
        <f t="shared" si="101"/>
        <v>4.3501846435871965</v>
      </c>
      <c r="I523" s="12">
        <f t="shared" si="102"/>
        <v>71.65890361877463</v>
      </c>
      <c r="J523" s="15">
        <f>IF(OR((ROW(F523)-MATCH(MAX($F$2:F523),$F$2:F523,0))=1,(ROW(F523)-MATCH(MAX($F$2:F523),$F$2:F523,0))&gt;123),IF(OR(((G522*J522/C522*C523)/(G522*K522/D522*D523))&lt;(4/6),((G522*J522/C522*C523)/(G522*K522/D522*D523))&gt;(6/4)),50%,((G522*J522/C522*C523)/((G522*K522/D522*D523)+(G522*J522/C522*C523)))),((G522*J522/C522*C523)/((G522*K522/D522*D523)+(G522*J522/C522*C523))))</f>
        <v>0.47418708779826763</v>
      </c>
      <c r="K523" s="18">
        <f t="shared" si="96"/>
        <v>0.52581291220173232</v>
      </c>
      <c r="L523" s="20">
        <f t="shared" si="97"/>
        <v>0.90181712315262041</v>
      </c>
      <c r="M523" s="51">
        <f>IF(AND((B523-$B$2)&gt;123,OR(((U522*R522/C522*C523)/(U522*S522/D522*D523))&lt;(4/6),((U522*R522/C522*C523)/(U522*S522/D522*D523))&gt;(6/4))),1,0)</f>
        <v>0</v>
      </c>
      <c r="N523" s="51">
        <f>IF(AND((B523-$B$2)&gt;123,OR(((U522*R522/C522*C523)/(U522*S522/D522*D523))&lt;(4/6),((U522*R522/C522*C523)/(U522*S522/D522*D523))&gt;(6/4))),COUNTIF($M$2:M523,1),0)</f>
        <v>0</v>
      </c>
      <c r="O523" s="51">
        <f>IF(OR((ROW(N523)-MATCH(MAX($N$2:N523),$N$2:N523,0))=1,(ROW(N523)-MATCH(MAX($N$2:N523),$N$2:N523,0))&gt;123),IF(OR(((U522*R522/C522*C523)/(U522*S522/D522*D523))&lt;(4/6),((U522*R522/C522*C523)/(U522*S522/D522*D523))&gt;(6/4)),1,0),0)</f>
        <v>0</v>
      </c>
      <c r="P523" s="47">
        <f>IF(O523=1,U522/2/C523,P522)</f>
        <v>4.3501846435871965</v>
      </c>
      <c r="Q523" s="47">
        <f>IF(O523=1,U522/2/D523,Q522)</f>
        <v>71.65890361877463</v>
      </c>
      <c r="R523" s="41">
        <f>P523*C523/U522</f>
        <v>0.47503842099181837</v>
      </c>
      <c r="S523" s="41">
        <f>Q523*D523/U522</f>
        <v>0.52675693197214357</v>
      </c>
      <c r="T523" s="41">
        <f t="shared" si="103"/>
        <v>0.90181712315261908</v>
      </c>
      <c r="U523" s="42">
        <f>P523*C523+Q523*D523</f>
        <v>19940.88302042029</v>
      </c>
      <c r="V523" s="25">
        <f>B523</f>
        <v>41704</v>
      </c>
      <c r="W523">
        <f>C523/C$2</f>
        <v>0.94557092475790128</v>
      </c>
      <c r="X523">
        <f>D523/D$2</f>
        <v>1.0485173772841276</v>
      </c>
      <c r="Y523">
        <f t="shared" si="104"/>
        <v>0.99704415102101451</v>
      </c>
      <c r="AA523" s="15">
        <f t="shared" si="105"/>
        <v>4.463080921415008E-3</v>
      </c>
      <c r="AB523" s="15">
        <f t="shared" si="106"/>
        <v>-5.9832714287832989E-4</v>
      </c>
      <c r="AC523" s="15">
        <f t="shared" si="107"/>
        <v>1.7953529639620491E-3</v>
      </c>
    </row>
    <row r="524" spans="1:29" x14ac:dyDescent="0.4">
      <c r="A524" s="43">
        <f t="shared" si="98"/>
        <v>2014</v>
      </c>
      <c r="B524" s="53">
        <v>41705</v>
      </c>
      <c r="C524" s="45">
        <v>2168.3580000000002</v>
      </c>
      <c r="D524" s="45">
        <f>VLOOKUP(B524,'H11001.CSI  中证全债'!$A$2:$B$2792,2,0)</f>
        <v>146.32939999999999</v>
      </c>
      <c r="E524" s="14">
        <f t="shared" si="99"/>
        <v>0</v>
      </c>
      <c r="F524" s="14">
        <f>IF(AND((B524-$B$2)&gt;123,OR(((G523*J523/C523*C524)/(G523*K523/D523*D524))&lt;(4/6),((G523*J523/C523*C524)/(G523*K523/D523*D524))&gt;(6/4))),COUNTIF($E$2:E524,1),0)</f>
        <v>0</v>
      </c>
      <c r="G524" s="21">
        <f t="shared" si="100"/>
        <v>19918.562044592582</v>
      </c>
      <c r="H524" s="12">
        <f t="shared" si="101"/>
        <v>4.3501846435871965</v>
      </c>
      <c r="I524" s="12">
        <f t="shared" si="102"/>
        <v>71.65890361877463</v>
      </c>
      <c r="J524" s="15">
        <f>IF(OR((ROW(F524)-MATCH(MAX($F$2:F524),$F$2:F524,0))=1,(ROW(F524)-MATCH(MAX($F$2:F524),$F$2:F524,0))&gt;123),IF(OR(((G523*J523/C523*C524)/(G523*K523/D523*D524))&lt;(4/6),((G523*J523/C523*C524)/(G523*K523/D523*D524))&gt;(6/4)),50%,((G523*J523/C523*C524)/((G523*K523/D523*D524)+(G523*J523/C523*C524)))),((G523*J523/C523*C524)/((G523*K523/D523*D524)+(G523*J523/C523*C524))))</f>
        <v>0.47356619681089035</v>
      </c>
      <c r="K524" s="18">
        <f t="shared" si="96"/>
        <v>0.52643380318910959</v>
      </c>
      <c r="L524" s="20">
        <f t="shared" si="97"/>
        <v>0.89957406599281819</v>
      </c>
      <c r="M524" s="51">
        <f>IF(AND((B524-$B$2)&gt;123,OR(((U523*R523/C523*C524)/(U523*S523/D523*D524))&lt;(4/6),((U523*R523/C523*C524)/(U523*S523/D523*D524))&gt;(6/4))),1,0)</f>
        <v>0</v>
      </c>
      <c r="N524" s="51">
        <f>IF(AND((B524-$B$2)&gt;123,OR(((U523*R523/C523*C524)/(U523*S523/D523*D524))&lt;(4/6),((U523*R523/C523*C524)/(U523*S523/D523*D524))&gt;(6/4))),COUNTIF($M$2:M524,1),0)</f>
        <v>0</v>
      </c>
      <c r="O524" s="51">
        <f>IF(OR((ROW(N524)-MATCH(MAX($N$2:N524),$N$2:N524,0))=1,(ROW(N524)-MATCH(MAX($N$2:N524),$N$2:N524,0))&gt;123),IF(OR(((U523*R523/C523*C524)/(U523*S523/D523*D524))&lt;(4/6),((U523*R523/C523*C524)/(U523*S523/D523*D524))&gt;(6/4)),1,0),0)</f>
        <v>0</v>
      </c>
      <c r="P524" s="47">
        <f>IF(O524=1,U523/2/C524,P523)</f>
        <v>4.3501846435871965</v>
      </c>
      <c r="Q524" s="47">
        <f>IF(O524=1,U523/2/D524,Q523)</f>
        <v>71.65890361877463</v>
      </c>
      <c r="R524" s="41">
        <f>P524*C524/U523</f>
        <v>0.47303610696376447</v>
      </c>
      <c r="S524" s="41">
        <f>Q524*D524/U523</f>
        <v>0.52584453559329458</v>
      </c>
      <c r="T524" s="41">
        <f t="shared" si="103"/>
        <v>0.89957406599281675</v>
      </c>
      <c r="U524" s="42">
        <f>P524*C524+Q524*D524</f>
        <v>19918.562044592567</v>
      </c>
      <c r="V524" s="25">
        <f>B524</f>
        <v>41705</v>
      </c>
      <c r="W524">
        <f>C524/C$2</f>
        <v>0.94327576733994478</v>
      </c>
      <c r="X524">
        <f>D524/D$2</f>
        <v>1.0485804371193119</v>
      </c>
      <c r="Y524">
        <f t="shared" si="104"/>
        <v>0.99592810222962835</v>
      </c>
      <c r="AA524" s="15">
        <f t="shared" si="105"/>
        <v>-2.4272715645778931E-3</v>
      </c>
      <c r="AB524" s="15">
        <f t="shared" si="106"/>
        <v>6.0141907564315034E-5</v>
      </c>
      <c r="AC524" s="15">
        <f t="shared" si="107"/>
        <v>-1.1193574429410047E-3</v>
      </c>
    </row>
    <row r="525" spans="1:29" x14ac:dyDescent="0.4">
      <c r="A525" s="43">
        <f t="shared" si="98"/>
        <v>2014</v>
      </c>
      <c r="B525" s="53">
        <v>41708</v>
      </c>
      <c r="C525" s="45">
        <v>2097.7869999999998</v>
      </c>
      <c r="D525" s="45">
        <f>VLOOKUP(B525,'H11001.CSI  中证全债'!$A$2:$B$2792,2,0)</f>
        <v>146.42009999999999</v>
      </c>
      <c r="E525" s="14">
        <f t="shared" si="99"/>
        <v>0</v>
      </c>
      <c r="F525" s="14">
        <f>IF(AND((B525-$B$2)&gt;123,OR(((G524*J524/C524*C525)/(G524*K524/D524*D525))&lt;(4/6),((G524*J524/C524*C525)/(G524*K524/D524*D525))&gt;(6/4))),COUNTIF($E$2:E525,1),0)</f>
        <v>0</v>
      </c>
      <c r="G525" s="21">
        <f t="shared" si="100"/>
        <v>19618.064626668209</v>
      </c>
      <c r="H525" s="12">
        <f t="shared" si="101"/>
        <v>4.3501846435871965</v>
      </c>
      <c r="I525" s="12">
        <f t="shared" si="102"/>
        <v>71.65890361877463</v>
      </c>
      <c r="J525" s="15">
        <f>IF(OR((ROW(F525)-MATCH(MAX($F$2:F525),$F$2:F525,0))=1,(ROW(F525)-MATCH(MAX($F$2:F525),$F$2:F525,0))&gt;123),IF(OR(((G524*J524/C524*C525)/(G524*K524/D524*D525))&lt;(4/6),((G524*J524/C524*C525)/(G524*K524/D524*D525))&gt;(6/4)),50%,((G524*J524/C524*C525)/((G524*K524/D524*D525)+(G524*J524/C524*C525)))),((G524*J524/C524*C525)/((G524*K524/D524*D525)+(G524*J524/C524*C525))))</f>
        <v>0.46517130851488686</v>
      </c>
      <c r="K525" s="18">
        <f t="shared" si="96"/>
        <v>0.53482869148511314</v>
      </c>
      <c r="L525" s="20">
        <f t="shared" si="97"/>
        <v>0.86975758017618399</v>
      </c>
      <c r="M525" s="51">
        <f>IF(AND((B525-$B$2)&gt;123,OR(((U524*R524/C524*C525)/(U524*S524/D524*D525))&lt;(4/6),((U524*R524/C524*C525)/(U524*S524/D524*D525))&gt;(6/4))),1,0)</f>
        <v>0</v>
      </c>
      <c r="N525" s="51">
        <f>IF(AND((B525-$B$2)&gt;123,OR(((U524*R524/C524*C525)/(U524*S524/D524*D525))&lt;(4/6),((U524*R524/C524*C525)/(U524*S524/D524*D525))&gt;(6/4))),COUNTIF($M$2:M525,1),0)</f>
        <v>0</v>
      </c>
      <c r="O525" s="51">
        <f>IF(OR((ROW(N525)-MATCH(MAX($N$2:N525),$N$2:N525,0))=1,(ROW(N525)-MATCH(MAX($N$2:N525),$N$2:N525,0))&gt;123),IF(OR(((U524*R524/C524*C525)/(U524*S524/D524*D525))&lt;(4/6),((U524*R524/C524*C525)/(U524*S524/D524*D525))&gt;(6/4)),1,0),0)</f>
        <v>0</v>
      </c>
      <c r="P525" s="47">
        <f>IF(O525=1,U524/2/C525,P524)</f>
        <v>4.3501846435871965</v>
      </c>
      <c r="Q525" s="47">
        <f>IF(O525=1,U524/2/D525,Q524)</f>
        <v>71.65890361877463</v>
      </c>
      <c r="R525" s="41">
        <f>P525*C525/U524</f>
        <v>0.45815359424473556</v>
      </c>
      <c r="S525" s="41">
        <f>Q525*D525/U524</f>
        <v>0.5267601049845746</v>
      </c>
      <c r="T525" s="41">
        <f t="shared" si="103"/>
        <v>0.86975758017618277</v>
      </c>
      <c r="U525" s="42">
        <f>P525*C525+Q525*D525</f>
        <v>19618.064626668194</v>
      </c>
      <c r="V525" s="25">
        <f>B525</f>
        <v>41708</v>
      </c>
      <c r="W525">
        <f>C525/C$2</f>
        <v>0.91257607929168538</v>
      </c>
      <c r="X525">
        <f>D525/D$2</f>
        <v>1.0492303833751342</v>
      </c>
      <c r="Y525">
        <f t="shared" si="104"/>
        <v>0.98090323133340973</v>
      </c>
      <c r="AA525" s="15">
        <f t="shared" si="105"/>
        <v>-3.2545824997532891E-2</v>
      </c>
      <c r="AB525" s="15">
        <f t="shared" si="106"/>
        <v>6.1983442835145119E-4</v>
      </c>
      <c r="AC525" s="15">
        <f t="shared" si="107"/>
        <v>-1.5086300770689953E-2</v>
      </c>
    </row>
    <row r="526" spans="1:29" x14ac:dyDescent="0.4">
      <c r="A526" s="43">
        <f t="shared" si="98"/>
        <v>2014</v>
      </c>
      <c r="B526" s="53">
        <v>41709</v>
      </c>
      <c r="C526" s="45">
        <v>2108.6610000000001</v>
      </c>
      <c r="D526" s="45">
        <f>VLOOKUP(B526,'H11001.CSI  中证全债'!$A$2:$B$2792,2,0)</f>
        <v>146.45949999999999</v>
      </c>
      <c r="E526" s="14">
        <f t="shared" si="99"/>
        <v>0</v>
      </c>
      <c r="F526" s="14">
        <f>IF(AND((B526-$B$2)&gt;123,OR(((G525*J525/C525*C526)/(G525*K525/D525*D526))&lt;(4/6),((G525*J525/C525*C526)/(G525*K525/D525*D526))&gt;(6/4))),COUNTIF($E$2:E526,1),0)</f>
        <v>0</v>
      </c>
      <c r="G526" s="21">
        <f t="shared" si="100"/>
        <v>19668.191895285156</v>
      </c>
      <c r="H526" s="12">
        <f t="shared" si="101"/>
        <v>4.3501846435871965</v>
      </c>
      <c r="I526" s="12">
        <f t="shared" si="102"/>
        <v>71.65890361877463</v>
      </c>
      <c r="J526" s="15">
        <f>IF(OR((ROW(F526)-MATCH(MAX($F$2:F526),$F$2:F526,0))=1,(ROW(F526)-MATCH(MAX($F$2:F526),$F$2:F526,0))&gt;123),IF(OR(((G525*J525/C525*C526)/(G525*K525/D525*D526))&lt;(4/6),((G525*J525/C525*C526)/(G525*K525/D525*D526))&gt;(6/4)),50%,((G525*J525/C525*C526)/((G525*K525/D525*D526)+(G525*J525/C525*C526)))),((G525*J525/C525*C526)/((G525*K525/D525*D526)+(G525*J525/C525*C526))))</f>
        <v>0.46639084820654991</v>
      </c>
      <c r="K526" s="18">
        <f t="shared" si="96"/>
        <v>0.53360915179345003</v>
      </c>
      <c r="L526" s="20">
        <f t="shared" si="97"/>
        <v>0.8740308269433148</v>
      </c>
      <c r="M526" s="51">
        <f>IF(AND((B526-$B$2)&gt;123,OR(((U525*R525/C525*C526)/(U525*S525/D525*D526))&lt;(4/6),((U525*R525/C525*C526)/(U525*S525/D525*D526))&gt;(6/4))),1,0)</f>
        <v>0</v>
      </c>
      <c r="N526" s="51">
        <f>IF(AND((B526-$B$2)&gt;123,OR(((U525*R525/C525*C526)/(U525*S525/D525*D526))&lt;(4/6),((U525*R525/C525*C526)/(U525*S525/D525*D526))&gt;(6/4))),COUNTIF($M$2:M526,1),0)</f>
        <v>0</v>
      </c>
      <c r="O526" s="51">
        <f>IF(OR((ROW(N526)-MATCH(MAX($N$2:N526),$N$2:N526,0))=1,(ROW(N526)-MATCH(MAX($N$2:N526),$N$2:N526,0))&gt;123),IF(OR(((U525*R525/C525*C526)/(U525*S525/D525*D526))&lt;(4/6),((U525*R525/C525*C526)/(U525*S525/D525*D526))&gt;(6/4)),1,0),0)</f>
        <v>0</v>
      </c>
      <c r="P526" s="47">
        <f>IF(O526=1,U525/2/C526,P525)</f>
        <v>4.3501846435871965</v>
      </c>
      <c r="Q526" s="47">
        <f>IF(O526=1,U525/2/D526,Q525)</f>
        <v>71.65890361877463</v>
      </c>
      <c r="R526" s="41">
        <f>P526*C526/U525</f>
        <v>0.46758255084253519</v>
      </c>
      <c r="S526" s="41">
        <f>Q526*D526/U525</f>
        <v>0.5349726078630187</v>
      </c>
      <c r="T526" s="41">
        <f t="shared" si="103"/>
        <v>0.87403082694331347</v>
      </c>
      <c r="U526" s="42">
        <f>P526*C526+Q526*D526</f>
        <v>19668.191895285145</v>
      </c>
      <c r="V526" s="25">
        <f>B526</f>
        <v>41709</v>
      </c>
      <c r="W526">
        <f>C526/C$2</f>
        <v>0.91730647007312227</v>
      </c>
      <c r="X526">
        <f>D526/D$2</f>
        <v>1.0495127194553922</v>
      </c>
      <c r="Y526">
        <f t="shared" si="104"/>
        <v>0.98340959476425727</v>
      </c>
      <c r="AA526" s="15">
        <f t="shared" si="105"/>
        <v>5.1835577205885386E-3</v>
      </c>
      <c r="AB526" s="15">
        <f t="shared" si="106"/>
        <v>2.6908873849973425E-4</v>
      </c>
      <c r="AC526" s="15">
        <f t="shared" si="107"/>
        <v>2.5551587055538949E-3</v>
      </c>
    </row>
    <row r="527" spans="1:29" x14ac:dyDescent="0.4">
      <c r="A527" s="43">
        <f t="shared" si="98"/>
        <v>2014</v>
      </c>
      <c r="B527" s="53">
        <v>41710</v>
      </c>
      <c r="C527" s="45">
        <v>2114.134</v>
      </c>
      <c r="D527" s="45">
        <f>VLOOKUP(B527,'H11001.CSI  中证全债'!$A$2:$B$2792,2,0)</f>
        <v>146.49809999999999</v>
      </c>
      <c r="E527" s="14">
        <f t="shared" si="99"/>
        <v>0</v>
      </c>
      <c r="F527" s="14">
        <f>IF(AND((B527-$B$2)&gt;123,OR(((G526*J526/C526*C527)/(G526*K526/D526*D527))&lt;(4/6),((G526*J526/C526*C527)/(G526*K526/D526*D527))&gt;(6/4))),COUNTIF($E$2:E527,1),0)</f>
        <v>0</v>
      </c>
      <c r="G527" s="21">
        <f t="shared" si="100"/>
        <v>19694.766489519192</v>
      </c>
      <c r="H527" s="12">
        <f t="shared" si="101"/>
        <v>4.3501846435871965</v>
      </c>
      <c r="I527" s="12">
        <f t="shared" si="102"/>
        <v>71.65890361877463</v>
      </c>
      <c r="J527" s="15">
        <f>IF(OR((ROW(F527)-MATCH(MAX($F$2:F527),$F$2:F527,0))=1,(ROW(F527)-MATCH(MAX($F$2:F527),$F$2:F527,0))&gt;123),IF(OR(((G526*J526/C526*C527)/(G526*K526/D526*D527))&lt;(4/6),((G526*J526/C526*C527)/(G526*K526/D526*D527))&gt;(6/4)),50%,((G526*J526/C526*C527)/((G526*K526/D526*D527)+(G526*J526/C526*C527)))),((G526*J526/C526*C527)/((G526*K526/D526*D527)+(G526*J526/C526*C527))))</f>
        <v>0.46697041400210632</v>
      </c>
      <c r="K527" s="18">
        <f t="shared" si="96"/>
        <v>0.53302958599789374</v>
      </c>
      <c r="L527" s="20">
        <f t="shared" si="97"/>
        <v>0.87606847024801271</v>
      </c>
      <c r="M527" s="51">
        <f>IF(AND((B527-$B$2)&gt;123,OR(((U526*R526/C526*C527)/(U526*S526/D526*D527))&lt;(4/6),((U526*R526/C526*C527)/(U526*S526/D526*D527))&gt;(6/4))),1,0)</f>
        <v>0</v>
      </c>
      <c r="N527" s="51">
        <f>IF(AND((B527-$B$2)&gt;123,OR(((U526*R526/C526*C527)/(U526*S526/D526*D527))&lt;(4/6),((U526*R526/C526*C527)/(U526*S526/D526*D527))&gt;(6/4))),COUNTIF($M$2:M527,1),0)</f>
        <v>0</v>
      </c>
      <c r="O527" s="51">
        <f>IF(OR((ROW(N527)-MATCH(MAX($N$2:N527),$N$2:N527,0))=1,(ROW(N527)-MATCH(MAX($N$2:N527),$N$2:N527,0))&gt;123),IF(OR(((U526*R526/C526*C527)/(U526*S526/D526*D527))&lt;(4/6),((U526*R526/C526*C527)/(U526*S526/D526*D527))&gt;(6/4)),1,0),0)</f>
        <v>0</v>
      </c>
      <c r="P527" s="47">
        <f>IF(O527=1,U526/2/C527,P526)</f>
        <v>4.3501846435871965</v>
      </c>
      <c r="Q527" s="47">
        <f>IF(O527=1,U526/2/D527,Q526)</f>
        <v>71.65890361877463</v>
      </c>
      <c r="R527" s="41">
        <f>P527*C527/U526</f>
        <v>0.46760135910054079</v>
      </c>
      <c r="S527" s="41">
        <f>Q527*D527/U526</f>
        <v>0.5337497866669767</v>
      </c>
      <c r="T527" s="41">
        <f t="shared" si="103"/>
        <v>0.8760684702480116</v>
      </c>
      <c r="U527" s="42">
        <f>P527*C527+Q527*D527</f>
        <v>19694.766489519181</v>
      </c>
      <c r="V527" s="25">
        <f>B527</f>
        <v>41710</v>
      </c>
      <c r="W527">
        <f>C527/C$2</f>
        <v>0.91968732612855753</v>
      </c>
      <c r="X527">
        <f>D527/D$2</f>
        <v>1.0497893228233606</v>
      </c>
      <c r="Y527">
        <f t="shared" si="104"/>
        <v>0.9847383244759591</v>
      </c>
      <c r="AA527" s="15">
        <f t="shared" si="105"/>
        <v>2.5954859505630257E-3</v>
      </c>
      <c r="AB527" s="15">
        <f t="shared" si="106"/>
        <v>2.6355408833156346E-4</v>
      </c>
      <c r="AC527" s="15">
        <f t="shared" si="107"/>
        <v>1.351145767517492E-3</v>
      </c>
    </row>
    <row r="528" spans="1:29" x14ac:dyDescent="0.4">
      <c r="A528" s="43">
        <f t="shared" si="98"/>
        <v>2014</v>
      </c>
      <c r="B528" s="53">
        <v>41711</v>
      </c>
      <c r="C528" s="45">
        <v>2140.3330000000001</v>
      </c>
      <c r="D528" s="45">
        <f>VLOOKUP(B528,'H11001.CSI  中证全债'!$A$2:$B$2792,2,0)</f>
        <v>146.5531</v>
      </c>
      <c r="E528" s="14">
        <f t="shared" si="99"/>
        <v>0</v>
      </c>
      <c r="F528" s="14">
        <f>IF(AND((B528-$B$2)&gt;123,OR(((G527*J527/C527*C528)/(G527*K527/D527*D528))&lt;(4/6),((G527*J527/C527*C528)/(G527*K527/D527*D528))&gt;(6/4))),COUNTIF($E$2:E528,1),0)</f>
        <v>0</v>
      </c>
      <c r="G528" s="21">
        <f t="shared" si="100"/>
        <v>19812.678216695567</v>
      </c>
      <c r="H528" s="12">
        <f t="shared" si="101"/>
        <v>4.3501846435871965</v>
      </c>
      <c r="I528" s="12">
        <f t="shared" si="102"/>
        <v>71.65890361877463</v>
      </c>
      <c r="J528" s="15">
        <f>IF(OR((ROW(F528)-MATCH(MAX($F$2:F528),$F$2:F528,0))=1,(ROW(F528)-MATCH(MAX($F$2:F528),$F$2:F528,0))&gt;123),IF(OR(((G527*J527/C527*C528)/(G527*K527/D527*D528))&lt;(4/6),((G527*J527/C527*C528)/(G527*K527/D527*D528))&gt;(6/4)),50%,((G527*J527/C527*C528)/((G527*K527/D527*D528)+(G527*J527/C527*C528)))),((G527*J527/C527*C528)/((G527*K527/D527*D528)+(G527*J527/C527*C528))))</f>
        <v>0.46994372224331349</v>
      </c>
      <c r="K528" s="18">
        <f t="shared" si="96"/>
        <v>0.53005627775668651</v>
      </c>
      <c r="L528" s="20">
        <f t="shared" si="97"/>
        <v>0.88659212608936089</v>
      </c>
      <c r="M528" s="51">
        <f>IF(AND((B528-$B$2)&gt;123,OR(((U527*R527/C527*C528)/(U527*S527/D527*D528))&lt;(4/6),((U527*R527/C527*C528)/(U527*S527/D527*D528))&gt;(6/4))),1,0)</f>
        <v>0</v>
      </c>
      <c r="N528" s="51">
        <f>IF(AND((B528-$B$2)&gt;123,OR(((U527*R527/C527*C528)/(U527*S527/D527*D528))&lt;(4/6),((U527*R527/C527*C528)/(U527*S527/D527*D528))&gt;(6/4))),COUNTIF($M$2:M528,1),0)</f>
        <v>0</v>
      </c>
      <c r="O528" s="51">
        <f>IF(OR((ROW(N528)-MATCH(MAX($N$2:N528),$N$2:N528,0))=1,(ROW(N528)-MATCH(MAX($N$2:N528),$N$2:N528,0))&gt;123),IF(OR(((U527*R527/C527*C528)/(U527*S527/D527*D528))&lt;(4/6),((U527*R527/C527*C528)/(U527*S527/D527*D528))&gt;(6/4)),1,0),0)</f>
        <v>0</v>
      </c>
      <c r="P528" s="47">
        <f>IF(O528=1,U527/2/C528,P527)</f>
        <v>4.3501846435871965</v>
      </c>
      <c r="Q528" s="47">
        <f>IF(O528=1,U527/2/D528,Q527)</f>
        <v>71.65890361877463</v>
      </c>
      <c r="R528" s="41">
        <f>P528*C528/U527</f>
        <v>0.4727572552697083</v>
      </c>
      <c r="S528" s="41">
        <f>Q528*D528/U527</f>
        <v>0.5332297020897061</v>
      </c>
      <c r="T528" s="41">
        <f t="shared" si="103"/>
        <v>0.88659212608935944</v>
      </c>
      <c r="U528" s="42">
        <f>P528*C528+Q528*D528</f>
        <v>19812.678216695556</v>
      </c>
      <c r="V528" s="25">
        <f>B528</f>
        <v>41711</v>
      </c>
      <c r="W528">
        <f>C528/C$2</f>
        <v>0.93108437487629159</v>
      </c>
      <c r="X528">
        <f>D528/D$2</f>
        <v>1.050183446793264</v>
      </c>
      <c r="Y528">
        <f t="shared" si="104"/>
        <v>0.99063391083477781</v>
      </c>
      <c r="AA528" s="15">
        <f t="shared" si="105"/>
        <v>1.2392308150760423E-2</v>
      </c>
      <c r="AB528" s="15">
        <f t="shared" si="106"/>
        <v>3.7543149023799849E-4</v>
      </c>
      <c r="AC528" s="15">
        <f t="shared" si="107"/>
        <v>5.9869573594144576E-3</v>
      </c>
    </row>
    <row r="529" spans="1:29" x14ac:dyDescent="0.4">
      <c r="A529" s="43">
        <f t="shared" si="98"/>
        <v>2014</v>
      </c>
      <c r="B529" s="53">
        <v>41712</v>
      </c>
      <c r="C529" s="45">
        <v>2122.8359999999998</v>
      </c>
      <c r="D529" s="45">
        <f>VLOOKUP(B529,'H11001.CSI  中证全债'!$A$2:$B$2792,2,0)</f>
        <v>146.6421</v>
      </c>
      <c r="E529" s="14">
        <f t="shared" si="99"/>
        <v>0</v>
      </c>
      <c r="F529" s="14">
        <f>IF(AND((B529-$B$2)&gt;123,OR(((G528*J528/C528*C529)/(G528*K528/D528*D529))&lt;(4/6),((G528*J528/C528*C529)/(G528*K528/D528*D529))&gt;(6/4))),COUNTIF($E$2:E529,1),0)</f>
        <v>0</v>
      </c>
      <c r="G529" s="21">
        <f t="shared" si="100"/>
        <v>19742.940678408791</v>
      </c>
      <c r="H529" s="12">
        <f t="shared" si="101"/>
        <v>4.3501846435871965</v>
      </c>
      <c r="I529" s="12">
        <f t="shared" si="102"/>
        <v>71.65890361877463</v>
      </c>
      <c r="J529" s="15">
        <f>IF(OR((ROW(F529)-MATCH(MAX($F$2:F529),$F$2:F529,0))=1,(ROW(F529)-MATCH(MAX($F$2:F529),$F$2:F529,0))&gt;123),IF(OR(((G528*J528/C528*C529)/(G528*K528/D528*D529))&lt;(4/6),((G528*J528/C528*C529)/(G528*K528/D528*D529))&gt;(6/4)),50%,((G528*J528/C528*C529)/((G528*K528/D528*D529)+(G528*J528/C528*C529)))),((G528*J528/C528*C529)/((G528*K528/D528*D529)+(G528*J528/C528*C529))))</f>
        <v>0.46774838249670353</v>
      </c>
      <c r="K529" s="18">
        <f t="shared" si="96"/>
        <v>0.53225161750329653</v>
      </c>
      <c r="L529" s="20">
        <f t="shared" si="97"/>
        <v>0.87881063601240539</v>
      </c>
      <c r="M529" s="51">
        <f>IF(AND((B529-$B$2)&gt;123,OR(((U528*R528/C528*C529)/(U528*S528/D528*D529))&lt;(4/6),((U528*R528/C528*C529)/(U528*S528/D528*D529))&gt;(6/4))),1,0)</f>
        <v>0</v>
      </c>
      <c r="N529" s="51">
        <f>IF(AND((B529-$B$2)&gt;123,OR(((U528*R528/C528*C529)/(U528*S528/D528*D529))&lt;(4/6),((U528*R528/C528*C529)/(U528*S528/D528*D529))&gt;(6/4))),COUNTIF($M$2:M529,1),0)</f>
        <v>0</v>
      </c>
      <c r="O529" s="51">
        <f>IF(OR((ROW(N529)-MATCH(MAX($N$2:N529),$N$2:N529,0))=1,(ROW(N529)-MATCH(MAX($N$2:N529),$N$2:N529,0))&gt;123),IF(OR(((U528*R528/C528*C529)/(U528*S528/D528*D529))&lt;(4/6),((U528*R528/C528*C529)/(U528*S528/D528*D529))&gt;(6/4)),1,0),0)</f>
        <v>0</v>
      </c>
      <c r="P529" s="47">
        <f>IF(O529=1,U528/2/C529,P528)</f>
        <v>4.3501846435871965</v>
      </c>
      <c r="Q529" s="47">
        <f>IF(O529=1,U528/2/D529,Q528)</f>
        <v>71.65890361877463</v>
      </c>
      <c r="R529" s="41">
        <f>P529*C529/U528</f>
        <v>0.46610198111794077</v>
      </c>
      <c r="S529" s="41">
        <f>Q529*D529/U528</f>
        <v>0.53037817479414529</v>
      </c>
      <c r="T529" s="41">
        <f t="shared" si="103"/>
        <v>0.87881063601240395</v>
      </c>
      <c r="U529" s="42">
        <f>P529*C529+Q529*D529</f>
        <v>19742.940678408777</v>
      </c>
      <c r="V529" s="25">
        <f>B529</f>
        <v>41712</v>
      </c>
      <c r="W529">
        <f>C529/C$2</f>
        <v>0.92347285680540692</v>
      </c>
      <c r="X529">
        <f>D529/D$2</f>
        <v>1.0508212110354711</v>
      </c>
      <c r="Y529">
        <f t="shared" si="104"/>
        <v>0.9871470339204389</v>
      </c>
      <c r="AA529" s="15">
        <f t="shared" si="105"/>
        <v>-8.1748961493376404E-3</v>
      </c>
      <c r="AB529" s="15">
        <f t="shared" si="106"/>
        <v>6.0728841628043817E-4</v>
      </c>
      <c r="AC529" s="15">
        <f t="shared" si="107"/>
        <v>-3.5198440879139481E-3</v>
      </c>
    </row>
    <row r="530" spans="1:29" x14ac:dyDescent="0.4">
      <c r="A530" s="43">
        <f t="shared" si="98"/>
        <v>2014</v>
      </c>
      <c r="B530" s="53">
        <v>41715</v>
      </c>
      <c r="C530" s="45">
        <v>2143.038</v>
      </c>
      <c r="D530" s="45">
        <f>VLOOKUP(B530,'H11001.CSI  中证全债'!$A$2:$B$2792,2,0)</f>
        <v>146.708</v>
      </c>
      <c r="E530" s="14">
        <f t="shared" si="99"/>
        <v>0</v>
      </c>
      <c r="F530" s="14">
        <f>IF(AND((B530-$B$2)&gt;123,OR(((G529*J529/C529*C530)/(G529*K529/D529*D530))&lt;(4/6),((G529*J529/C529*C530)/(G529*K529/D529*D530))&gt;(6/4))),COUNTIF($E$2:E530,1),0)</f>
        <v>0</v>
      </c>
      <c r="G530" s="21">
        <f t="shared" si="100"/>
        <v>19835.545430327016</v>
      </c>
      <c r="H530" s="12">
        <f t="shared" si="101"/>
        <v>4.3501846435871965</v>
      </c>
      <c r="I530" s="12">
        <f t="shared" si="102"/>
        <v>71.65890361877463</v>
      </c>
      <c r="J530" s="15">
        <f>IF(OR((ROW(F530)-MATCH(MAX($F$2:F530),$F$2:F530,0))=1,(ROW(F530)-MATCH(MAX($F$2:F530),$F$2:F530,0))&gt;123),IF(OR(((G529*J529/C529*C530)/(G529*K529/D529*D530))&lt;(4/6),((G529*J529/C529*C530)/(G529*K529/D529*D530))&gt;(6/4)),50%,((G529*J529/C529*C530)/((G529*K529/D529*D530)+(G529*J529/C529*C530)))),((G529*J529/C529*C530)/((G529*K529/D529*D530)+(G529*J529/C529*C530))))</f>
        <v>0.46999519276995932</v>
      </c>
      <c r="K530" s="18">
        <f t="shared" si="96"/>
        <v>0.53000480723004073</v>
      </c>
      <c r="L530" s="20">
        <f t="shared" si="97"/>
        <v>0.88677533931492225</v>
      </c>
      <c r="M530" s="51">
        <f>IF(AND((B530-$B$2)&gt;123,OR(((U529*R529/C529*C530)/(U529*S529/D529*D530))&lt;(4/6),((U529*R529/C529*C530)/(U529*S529/D529*D530))&gt;(6/4))),1,0)</f>
        <v>0</v>
      </c>
      <c r="N530" s="51">
        <f>IF(AND((B530-$B$2)&gt;123,OR(((U529*R529/C529*C530)/(U529*S529/D529*D530))&lt;(4/6),((U529*R529/C529*C530)/(U529*S529/D529*D530))&gt;(6/4))),COUNTIF($M$2:M530,1),0)</f>
        <v>0</v>
      </c>
      <c r="O530" s="51">
        <f>IF(OR((ROW(N530)-MATCH(MAX($N$2:N530),$N$2:N530,0))=1,(ROW(N530)-MATCH(MAX($N$2:N530),$N$2:N530,0))&gt;123),IF(OR(((U529*R529/C529*C530)/(U529*S529/D529*D530))&lt;(4/6),((U529*R529/C529*C530)/(U529*S529/D529*D530))&gt;(6/4)),1,0),0)</f>
        <v>0</v>
      </c>
      <c r="P530" s="47">
        <f>IF(O530=1,U529/2/C530,P529)</f>
        <v>4.3501846435871965</v>
      </c>
      <c r="Q530" s="47">
        <f>IF(O530=1,U529/2/D530,Q529)</f>
        <v>71.65890361877463</v>
      </c>
      <c r="R530" s="41">
        <f>P530*C530/U529</f>
        <v>0.47219971685470274</v>
      </c>
      <c r="S530" s="41">
        <f>Q530*D530/U529</f>
        <v>0.5324908078967342</v>
      </c>
      <c r="T530" s="41">
        <f t="shared" si="103"/>
        <v>0.8867753393149207</v>
      </c>
      <c r="U530" s="42">
        <f>P530*C530+Q530*D530</f>
        <v>19835.545430327005</v>
      </c>
      <c r="V530" s="25">
        <f>B530</f>
        <v>41715</v>
      </c>
      <c r="W530">
        <f>C530/C$2</f>
        <v>0.93226109982238192</v>
      </c>
      <c r="X530">
        <f>D530/D$2</f>
        <v>1.0512934432103187</v>
      </c>
      <c r="Y530">
        <f t="shared" si="104"/>
        <v>0.99177727151635031</v>
      </c>
      <c r="AA530" s="15">
        <f t="shared" si="105"/>
        <v>9.5165147001465833E-3</v>
      </c>
      <c r="AB530" s="15">
        <f t="shared" si="106"/>
        <v>4.4939345522188034E-4</v>
      </c>
      <c r="AC530" s="15">
        <f t="shared" si="107"/>
        <v>4.6905247514370529E-3</v>
      </c>
    </row>
    <row r="531" spans="1:29" x14ac:dyDescent="0.4">
      <c r="A531" s="43">
        <f t="shared" si="98"/>
        <v>2014</v>
      </c>
      <c r="B531" s="53">
        <v>41716</v>
      </c>
      <c r="C531" s="45">
        <v>2138.1329999999998</v>
      </c>
      <c r="D531" s="45">
        <f>VLOOKUP(B531,'H11001.CSI  中证全债'!$A$2:$B$2792,2,0)</f>
        <v>146.7296</v>
      </c>
      <c r="E531" s="14">
        <f t="shared" si="99"/>
        <v>0</v>
      </c>
      <c r="F531" s="14">
        <f>IF(AND((B531-$B$2)&gt;123,OR(((G530*J530/C530*C531)/(G530*K530/D530*D531))&lt;(4/6),((G530*J530/C530*C531)/(G530*K530/D530*D531))&gt;(6/4))),COUNTIF($E$2:E531,1),0)</f>
        <v>0</v>
      </c>
      <c r="G531" s="21">
        <f t="shared" si="100"/>
        <v>19815.755606968389</v>
      </c>
      <c r="H531" s="12">
        <f t="shared" si="101"/>
        <v>4.3501846435871965</v>
      </c>
      <c r="I531" s="12">
        <f t="shared" si="102"/>
        <v>71.65890361877463</v>
      </c>
      <c r="J531" s="15">
        <f>IF(OR((ROW(F531)-MATCH(MAX($F$2:F531),$F$2:F531,0))=1,(ROW(F531)-MATCH(MAX($F$2:F531),$F$2:F531,0))&gt;123),IF(OR(((G530*J530/C530*C531)/(G530*K530/D530*D531))&lt;(4/6),((G530*J530/C530*C531)/(G530*K530/D530*D531))&gt;(6/4)),50%,((G530*J530/C530*C531)/((G530*K530/D530*D531)+(G530*J530/C530*C531)))),((G530*J530/C530*C531)/((G530*K530/D530*D531)+(G530*J530/C530*C531))))</f>
        <v>0.4693877703697637</v>
      </c>
      <c r="K531" s="18">
        <f t="shared" si="96"/>
        <v>0.53061222963023624</v>
      </c>
      <c r="L531" s="20">
        <f t="shared" si="97"/>
        <v>0.88461543884290494</v>
      </c>
      <c r="M531" s="51">
        <f>IF(AND((B531-$B$2)&gt;123,OR(((U530*R530/C530*C531)/(U530*S530/D530*D531))&lt;(4/6),((U530*R530/C530*C531)/(U530*S530/D530*D531))&gt;(6/4))),1,0)</f>
        <v>0</v>
      </c>
      <c r="N531" s="51">
        <f>IF(AND((B531-$B$2)&gt;123,OR(((U530*R530/C530*C531)/(U530*S530/D530*D531))&lt;(4/6),((U530*R530/C530*C531)/(U530*S530/D530*D531))&gt;(6/4))),COUNTIF($M$2:M531,1),0)</f>
        <v>0</v>
      </c>
      <c r="O531" s="51">
        <f>IF(OR((ROW(N531)-MATCH(MAX($N$2:N531),$N$2:N531,0))=1,(ROW(N531)-MATCH(MAX($N$2:N531),$N$2:N531,0))&gt;123),IF(OR(((U530*R530/C530*C531)/(U530*S530/D530*D531))&lt;(4/6),((U530*R530/C530*C531)/(U530*S530/D530*D531))&gt;(6/4)),1,0),0)</f>
        <v>0</v>
      </c>
      <c r="P531" s="47">
        <f>IF(O531=1,U530/2/C531,P530)</f>
        <v>4.3501846435871965</v>
      </c>
      <c r="Q531" s="47">
        <f>IF(O531=1,U530/2/D531,Q530)</f>
        <v>71.65890361877463</v>
      </c>
      <c r="R531" s="41">
        <f>P531*C531/U530</f>
        <v>0.46891946456516886</v>
      </c>
      <c r="S531" s="41">
        <f>Q531*D531/U530</f>
        <v>0.5300828404922775</v>
      </c>
      <c r="T531" s="41">
        <f t="shared" si="103"/>
        <v>0.8846154388429035</v>
      </c>
      <c r="U531" s="42">
        <f>P531*C531+Q531*D531</f>
        <v>19815.755606968378</v>
      </c>
      <c r="V531" s="25">
        <f>B531</f>
        <v>41716</v>
      </c>
      <c r="W531">
        <f>C531/C$2</f>
        <v>0.93012733425470229</v>
      </c>
      <c r="X531">
        <f>D531/D$2</f>
        <v>1.0514482264421354</v>
      </c>
      <c r="Y531">
        <f t="shared" si="104"/>
        <v>0.99078778034841886</v>
      </c>
      <c r="AA531" s="15">
        <f t="shared" si="105"/>
        <v>-2.2888068247041149E-3</v>
      </c>
      <c r="AB531" s="15">
        <f t="shared" si="106"/>
        <v>1.4723123483406653E-4</v>
      </c>
      <c r="AC531" s="15">
        <f t="shared" si="107"/>
        <v>-9.9769494255352864E-4</v>
      </c>
    </row>
    <row r="532" spans="1:29" x14ac:dyDescent="0.4">
      <c r="A532" s="43">
        <f t="shared" si="98"/>
        <v>2014</v>
      </c>
      <c r="B532" s="53">
        <v>41717</v>
      </c>
      <c r="C532" s="45">
        <v>2120.87</v>
      </c>
      <c r="D532" s="45">
        <f>VLOOKUP(B532,'H11001.CSI  中证全债'!$A$2:$B$2792,2,0)</f>
        <v>146.67240000000001</v>
      </c>
      <c r="E532" s="14">
        <f t="shared" si="99"/>
        <v>0</v>
      </c>
      <c r="F532" s="14">
        <f>IF(AND((B532-$B$2)&gt;123,OR(((G531*J531/C531*C532)/(G531*K531/D531*D532))&lt;(4/6),((G531*J531/C531*C532)/(G531*K531/D531*D532))&gt;(6/4))),COUNTIF($E$2:E532,1),0)</f>
        <v>0</v>
      </c>
      <c r="G532" s="21">
        <f t="shared" si="100"/>
        <v>19736.559480179149</v>
      </c>
      <c r="H532" s="12">
        <f t="shared" si="101"/>
        <v>4.3501846435871965</v>
      </c>
      <c r="I532" s="12">
        <f t="shared" si="102"/>
        <v>71.65890361877463</v>
      </c>
      <c r="J532" s="15">
        <f>IF(OR((ROW(F532)-MATCH(MAX($F$2:F532),$F$2:F532,0))=1,(ROW(F532)-MATCH(MAX($F$2:F532),$F$2:F532,0))&gt;123),IF(OR(((G531*J531/C531*C532)/(G531*K531/D531*D532))&lt;(4/6),((G531*J531/C531*C532)/(G531*K531/D531*D532))&gt;(6/4)),50%,((G531*J531/C531*C532)/((G531*K531/D531*D532)+(G531*J531/C531*C532)))),((G531*J531/C531*C532)/((G531*K531/D531*D532)+(G531*J531/C531*C532))))</f>
        <v>0.46746628328561363</v>
      </c>
      <c r="K532" s="18">
        <f t="shared" si="96"/>
        <v>0.53253371671438643</v>
      </c>
      <c r="L532" s="20">
        <f t="shared" si="97"/>
        <v>0.87781537321200187</v>
      </c>
      <c r="M532" s="51">
        <f>IF(AND((B532-$B$2)&gt;123,OR(((U531*R531/C531*C532)/(U531*S531/D531*D532))&lt;(4/6),((U531*R531/C531*C532)/(U531*S531/D531*D532))&gt;(6/4))),1,0)</f>
        <v>0</v>
      </c>
      <c r="N532" s="51">
        <f>IF(AND((B532-$B$2)&gt;123,OR(((U531*R531/C531*C532)/(U531*S531/D531*D532))&lt;(4/6),((U531*R531/C531*C532)/(U531*S531/D531*D532))&gt;(6/4))),COUNTIF($M$2:M532,1),0)</f>
        <v>0</v>
      </c>
      <c r="O532" s="51">
        <f>IF(OR((ROW(N532)-MATCH(MAX($N$2:N532),$N$2:N532,0))=1,(ROW(N532)-MATCH(MAX($N$2:N532),$N$2:N532,0))&gt;123),IF(OR(((U531*R531/C531*C532)/(U531*S531/D531*D532))&lt;(4/6),((U531*R531/C531*C532)/(U531*S531/D531*D532))&gt;(6/4)),1,0),0)</f>
        <v>0</v>
      </c>
      <c r="P532" s="47">
        <f>IF(O532=1,U531/2/C532,P531)</f>
        <v>4.3501846435871965</v>
      </c>
      <c r="Q532" s="47">
        <f>IF(O532=1,U531/2/D532,Q531)</f>
        <v>71.65890361877463</v>
      </c>
      <c r="R532" s="41">
        <f>P532*C532/U531</f>
        <v>0.46559799626315101</v>
      </c>
      <c r="S532" s="41">
        <f>Q532*D532/U531</f>
        <v>0.5304053796181406</v>
      </c>
      <c r="T532" s="41">
        <f t="shared" si="103"/>
        <v>0.87781537321200076</v>
      </c>
      <c r="U532" s="42">
        <f>P532*C532+Q532*D532</f>
        <v>19736.559480179138</v>
      </c>
      <c r="V532" s="25">
        <f>B532</f>
        <v>41717</v>
      </c>
      <c r="W532">
        <f>C532/C$2</f>
        <v>0.92261761050447777</v>
      </c>
      <c r="X532">
        <f>D532/D$2</f>
        <v>1.051038337513436</v>
      </c>
      <c r="Y532">
        <f t="shared" si="104"/>
        <v>0.98682797400895683</v>
      </c>
      <c r="AA532" s="15">
        <f t="shared" si="105"/>
        <v>-8.0738663123387511E-3</v>
      </c>
      <c r="AB532" s="15">
        <f t="shared" si="106"/>
        <v>-3.8983272632109323E-4</v>
      </c>
      <c r="AC532" s="15">
        <f t="shared" si="107"/>
        <v>-3.9966241187083806E-3</v>
      </c>
    </row>
    <row r="533" spans="1:29" x14ac:dyDescent="0.4">
      <c r="A533" s="43">
        <f t="shared" si="98"/>
        <v>2014</v>
      </c>
      <c r="B533" s="53">
        <v>41718</v>
      </c>
      <c r="C533" s="45">
        <v>2086.9670000000001</v>
      </c>
      <c r="D533" s="45">
        <f>VLOOKUP(B533,'H11001.CSI  中证全债'!$A$2:$B$2792,2,0)</f>
        <v>146.4599</v>
      </c>
      <c r="E533" s="14">
        <f t="shared" si="99"/>
        <v>0</v>
      </c>
      <c r="F533" s="14">
        <f>IF(AND((B533-$B$2)&gt;123,OR(((G532*J532/C532*C533)/(G532*K532/D532*D533))&lt;(4/6),((G532*J532/C532*C533)/(G532*K532/D532*D533))&gt;(6/4))),COUNTIF($E$2:E533,1),0)</f>
        <v>0</v>
      </c>
      <c r="G533" s="21">
        <f t="shared" si="100"/>
        <v>19573.847653188626</v>
      </c>
      <c r="H533" s="12">
        <f t="shared" si="101"/>
        <v>4.3501846435871965</v>
      </c>
      <c r="I533" s="12">
        <f t="shared" si="102"/>
        <v>71.65890361877463</v>
      </c>
      <c r="J533" s="15">
        <f>IF(OR((ROW(F533)-MATCH(MAX($F$2:F533),$F$2:F533,0))=1,(ROW(F533)-MATCH(MAX($F$2:F533),$F$2:F533,0))&gt;123),IF(OR(((G532*J532/C532*C533)/(G532*K532/D532*D533))&lt;(4/6),((G532*J532/C532*C533)/(G532*K532/D532*D533))&gt;(6/4)),50%,((G532*J532/C532*C533)/((G532*K532/D532*D533)+(G532*J532/C532*C533)))),((G532*J532/C532*C533)/((G532*K532/D532*D533)+(G532*J532/C532*C533))))</f>
        <v>0.46381743415655496</v>
      </c>
      <c r="K533" s="18">
        <f t="shared" si="96"/>
        <v>0.53618256584344504</v>
      </c>
      <c r="L533" s="20">
        <f t="shared" si="97"/>
        <v>0.86503639562943324</v>
      </c>
      <c r="M533" s="51">
        <f>IF(AND((B533-$B$2)&gt;123,OR(((U532*R532/C532*C533)/(U532*S532/D532*D533))&lt;(4/6),((U532*R532/C532*C533)/(U532*S532/D532*D533))&gt;(6/4))),1,0)</f>
        <v>0</v>
      </c>
      <c r="N533" s="51">
        <f>IF(AND((B533-$B$2)&gt;123,OR(((U532*R532/C532*C533)/(U532*S532/D532*D533))&lt;(4/6),((U532*R532/C532*C533)/(U532*S532/D532*D533))&gt;(6/4))),COUNTIF($M$2:M533,1),0)</f>
        <v>0</v>
      </c>
      <c r="O533" s="51">
        <f>IF(OR((ROW(N533)-MATCH(MAX($N$2:N533),$N$2:N533,0))=1,(ROW(N533)-MATCH(MAX($N$2:N533),$N$2:N533,0))&gt;123),IF(OR(((U532*R532/C532*C533)/(U532*S532/D532*D533))&lt;(4/6),((U532*R532/C532*C533)/(U532*S532/D532*D533))&gt;(6/4)),1,0),0)</f>
        <v>0</v>
      </c>
      <c r="P533" s="47">
        <f>IF(O533=1,U532/2/C533,P532)</f>
        <v>4.3501846435871965</v>
      </c>
      <c r="Q533" s="47">
        <f>IF(O533=1,U532/2/D533,Q532)</f>
        <v>71.65890361877463</v>
      </c>
      <c r="R533" s="41">
        <f>P533*C533/U532</f>
        <v>0.45999363790789932</v>
      </c>
      <c r="S533" s="41">
        <f>Q533*D533/U532</f>
        <v>0.53176217813724602</v>
      </c>
      <c r="T533" s="41">
        <f t="shared" si="103"/>
        <v>0.86503639562943213</v>
      </c>
      <c r="U533" s="42">
        <f>P533*C533+Q533*D533</f>
        <v>19573.847653188612</v>
      </c>
      <c r="V533" s="25">
        <f>B533</f>
        <v>41718</v>
      </c>
      <c r="W533">
        <f>C533/C$2</f>
        <v>0.90786917950732415</v>
      </c>
      <c r="X533">
        <f>D533/D$2</f>
        <v>1.049515585811537</v>
      </c>
      <c r="Y533">
        <f t="shared" si="104"/>
        <v>0.97869238265943059</v>
      </c>
      <c r="AA533" s="15">
        <f t="shared" si="105"/>
        <v>-1.5985421077199358E-2</v>
      </c>
      <c r="AB533" s="15">
        <f t="shared" si="106"/>
        <v>-1.4488070011808851E-3</v>
      </c>
      <c r="AC533" s="15">
        <f t="shared" si="107"/>
        <v>-8.2441839548544893E-3</v>
      </c>
    </row>
    <row r="534" spans="1:29" x14ac:dyDescent="0.4">
      <c r="A534" s="43">
        <f t="shared" si="98"/>
        <v>2014</v>
      </c>
      <c r="B534" s="53">
        <v>41719</v>
      </c>
      <c r="C534" s="45">
        <v>2158.7979999999998</v>
      </c>
      <c r="D534" s="45">
        <f>VLOOKUP(B534,'H11001.CSI  中证全债'!$A$2:$B$2792,2,0)</f>
        <v>146.48439999999999</v>
      </c>
      <c r="E534" s="14">
        <f t="shared" si="99"/>
        <v>0</v>
      </c>
      <c r="F534" s="14">
        <f>IF(AND((B534-$B$2)&gt;123,OR(((G533*J533/C533*C534)/(G533*K533/D533*D534))&lt;(4/6),((G533*J533/C533*C534)/(G533*K533/D533*D534))&gt;(6/4))),COUNTIF($E$2:E534,1),0)</f>
        <v>0</v>
      </c>
      <c r="G534" s="21">
        <f t="shared" si="100"/>
        <v>19888.081409460796</v>
      </c>
      <c r="H534" s="12">
        <f t="shared" si="101"/>
        <v>4.3501846435871965</v>
      </c>
      <c r="I534" s="12">
        <f t="shared" si="102"/>
        <v>71.65890361877463</v>
      </c>
      <c r="J534" s="15">
        <f>IF(OR((ROW(F534)-MATCH(MAX($F$2:F534),$F$2:F534,0))=1,(ROW(F534)-MATCH(MAX($F$2:F534),$F$2:F534,0))&gt;123),IF(OR(((G533*J533/C533*C534)/(G533*K533/D533*D534))&lt;(4/6),((G533*J533/C533*C534)/(G533*K533/D533*D534))&gt;(6/4)),50%,((G533*J533/C533*C534)/((G533*K533/D533*D534)+(G533*J533/C533*C534)))),((G533*J533/C533*C534)/((G533*K533/D533*D534)+(G533*J533/C533*C534))))</f>
        <v>0.4722008983601288</v>
      </c>
      <c r="K534" s="18">
        <f t="shared" si="96"/>
        <v>0.5277991016398712</v>
      </c>
      <c r="L534" s="20">
        <f t="shared" si="97"/>
        <v>0.8946602919425235</v>
      </c>
      <c r="M534" s="51">
        <f>IF(AND((B534-$B$2)&gt;123,OR(((U533*R533/C533*C534)/(U533*S533/D533*D534))&lt;(4/6),((U533*R533/C533*C534)/(U533*S533/D533*D534))&gt;(6/4))),1,0)</f>
        <v>0</v>
      </c>
      <c r="N534" s="51">
        <f>IF(AND((B534-$B$2)&gt;123,OR(((U533*R533/C533*C534)/(U533*S533/D533*D534))&lt;(4/6),((U533*R533/C533*C534)/(U533*S533/D533*D534))&gt;(6/4))),COUNTIF($M$2:M534,1),0)</f>
        <v>0</v>
      </c>
      <c r="O534" s="51">
        <f>IF(OR((ROW(N534)-MATCH(MAX($N$2:N534),$N$2:N534,0))=1,(ROW(N534)-MATCH(MAX($N$2:N534),$N$2:N534,0))&gt;123),IF(OR(((U533*R533/C533*C534)/(U533*S533/D533*D534))&lt;(4/6),((U533*R533/C533*C534)/(U533*S533/D533*D534))&gt;(6/4)),1,0),0)</f>
        <v>0</v>
      </c>
      <c r="P534" s="47">
        <f>IF(O534=1,U533/2/C534,P533)</f>
        <v>4.3501846435871965</v>
      </c>
      <c r="Q534" s="47">
        <f>IF(O534=1,U533/2/D534,Q533)</f>
        <v>71.65890361877463</v>
      </c>
      <c r="R534" s="41">
        <f>P534*C534/U533</f>
        <v>0.47978149593275876</v>
      </c>
      <c r="S534" s="41">
        <f>Q534*D534/U533</f>
        <v>0.53627225915105481</v>
      </c>
      <c r="T534" s="41">
        <f t="shared" si="103"/>
        <v>0.8946602919425225</v>
      </c>
      <c r="U534" s="42">
        <f>P534*C534+Q534*D534</f>
        <v>19888.081409460781</v>
      </c>
      <c r="V534" s="25">
        <f>B534</f>
        <v>41719</v>
      </c>
      <c r="W534">
        <f>C534/C$2</f>
        <v>0.93911699082067523</v>
      </c>
      <c r="X534">
        <f>D534/D$2</f>
        <v>1.0496911501254029</v>
      </c>
      <c r="Y534">
        <f t="shared" si="104"/>
        <v>0.99440407047303903</v>
      </c>
      <c r="AA534" s="15">
        <f t="shared" si="105"/>
        <v>3.4418848022033766E-2</v>
      </c>
      <c r="AB534" s="15">
        <f t="shared" si="106"/>
        <v>1.6728128313614476E-4</v>
      </c>
      <c r="AC534" s="15">
        <f t="shared" si="107"/>
        <v>1.605375508381357E-2</v>
      </c>
    </row>
    <row r="535" spans="1:29" x14ac:dyDescent="0.4">
      <c r="A535" s="43">
        <f t="shared" si="98"/>
        <v>2014</v>
      </c>
      <c r="B535" s="53">
        <v>41722</v>
      </c>
      <c r="C535" s="45">
        <v>2176.5540000000001</v>
      </c>
      <c r="D535" s="45">
        <f>VLOOKUP(B535,'H11001.CSI  中证全债'!$A$2:$B$2792,2,0)</f>
        <v>146.57470000000001</v>
      </c>
      <c r="E535" s="14">
        <f t="shared" si="99"/>
        <v>0</v>
      </c>
      <c r="F535" s="14">
        <f>IF(AND((B535-$B$2)&gt;123,OR(((G534*J534/C534*C535)/(G534*K534/D534*D535))&lt;(4/6),((G534*J534/C534*C535)/(G534*K534/D534*D535))&gt;(6/4))),COUNTIF($E$2:E535,1),0)</f>
        <v>0</v>
      </c>
      <c r="G535" s="21">
        <f t="shared" si="100"/>
        <v>19971.79408698911</v>
      </c>
      <c r="H535" s="12">
        <f t="shared" si="101"/>
        <v>4.3501846435871965</v>
      </c>
      <c r="I535" s="12">
        <f t="shared" si="102"/>
        <v>71.65890361877463</v>
      </c>
      <c r="J535" s="15">
        <f>IF(OR((ROW(F535)-MATCH(MAX($F$2:F535),$F$2:F535,0))=1,(ROW(F535)-MATCH(MAX($F$2:F535),$F$2:F535,0))&gt;123),IF(OR(((G534*J534/C534*C535)/(G534*K534/D534*D535))&lt;(4/6),((G534*J534/C534*C535)/(G534*K534/D534*D535))&gt;(6/4)),50%,((G534*J534/C534*C535)/((G534*K534/D534*D535)+(G534*J534/C534*C535)))),((G534*J534/C534*C535)/((G534*K534/D534*D535)+(G534*J534/C534*C535))))</f>
        <v>0.47408919526697019</v>
      </c>
      <c r="K535" s="18">
        <f t="shared" si="96"/>
        <v>0.52591080473302987</v>
      </c>
      <c r="L535" s="20">
        <f t="shared" si="97"/>
        <v>0.90146312074275392</v>
      </c>
      <c r="M535" s="51">
        <f>IF(AND((B535-$B$2)&gt;123,OR(((U534*R534/C534*C535)/(U534*S534/D534*D535))&lt;(4/6),((U534*R534/C534*C535)/(U534*S534/D534*D535))&gt;(6/4))),1,0)</f>
        <v>0</v>
      </c>
      <c r="N535" s="51">
        <f>IF(AND((B535-$B$2)&gt;123,OR(((U534*R534/C534*C535)/(U534*S534/D534*D535))&lt;(4/6),((U534*R534/C534*C535)/(U534*S534/D534*D535))&gt;(6/4))),COUNTIF($M$2:M535,1),0)</f>
        <v>0</v>
      </c>
      <c r="O535" s="51">
        <f>IF(OR((ROW(N535)-MATCH(MAX($N$2:N535),$N$2:N535,0))=1,(ROW(N535)-MATCH(MAX($N$2:N535),$N$2:N535,0))&gt;123),IF(OR(((U534*R534/C534*C535)/(U534*S534/D534*D535))&lt;(4/6),((U534*R534/C534*C535)/(U534*S534/D534*D535))&gt;(6/4)),1,0),0)</f>
        <v>0</v>
      </c>
      <c r="P535" s="47">
        <f>IF(O535=1,U534/2/C535,P534)</f>
        <v>4.3501846435871965</v>
      </c>
      <c r="Q535" s="47">
        <f>IF(O535=1,U534/2/D535,Q534)</f>
        <v>71.65890361877463</v>
      </c>
      <c r="R535" s="41">
        <f>P535*C535/U534</f>
        <v>0.47608472591198026</v>
      </c>
      <c r="S535" s="41">
        <f>Q535*D535/U534</f>
        <v>0.52812446228495102</v>
      </c>
      <c r="T535" s="41">
        <f t="shared" si="103"/>
        <v>0.90146312074275292</v>
      </c>
      <c r="U535" s="42">
        <f>P535*C535+Q535*D535</f>
        <v>19971.794086989095</v>
      </c>
      <c r="V535" s="25">
        <f>B535</f>
        <v>41722</v>
      </c>
      <c r="W535">
        <f>C535/C$2</f>
        <v>0.94684117867382878</v>
      </c>
      <c r="X535">
        <f>D535/D$2</f>
        <v>1.0503382300250805</v>
      </c>
      <c r="Y535">
        <f t="shared" si="104"/>
        <v>0.99858970434945482</v>
      </c>
      <c r="AA535" s="15">
        <f t="shared" si="105"/>
        <v>8.2249474012854318E-3</v>
      </c>
      <c r="AB535" s="15">
        <f t="shared" si="106"/>
        <v>6.164478947929819E-4</v>
      </c>
      <c r="AC535" s="15">
        <f t="shared" si="107"/>
        <v>4.2091881969315015E-3</v>
      </c>
    </row>
    <row r="536" spans="1:29" x14ac:dyDescent="0.4">
      <c r="A536" s="43">
        <f t="shared" si="98"/>
        <v>2014</v>
      </c>
      <c r="B536" s="53">
        <v>41723</v>
      </c>
      <c r="C536" s="45">
        <v>2174.44</v>
      </c>
      <c r="D536" s="45">
        <f>VLOOKUP(B536,'H11001.CSI  中证全债'!$A$2:$B$2792,2,0)</f>
        <v>146.5635</v>
      </c>
      <c r="E536" s="14">
        <f t="shared" si="99"/>
        <v>0</v>
      </c>
      <c r="F536" s="14">
        <f>IF(AND((B536-$B$2)&gt;123,OR(((G535*J535/C535*C536)/(G535*K535/D535*D536))&lt;(4/6),((G535*J535/C535*C536)/(G535*K535/D535*D536))&gt;(6/4))),COUNTIF($E$2:E536,1),0)</f>
        <v>0</v>
      </c>
      <c r="G536" s="21">
        <f t="shared" si="100"/>
        <v>19961.795216932038</v>
      </c>
      <c r="H536" s="12">
        <f t="shared" si="101"/>
        <v>4.3501846435871965</v>
      </c>
      <c r="I536" s="12">
        <f t="shared" si="102"/>
        <v>71.65890361877463</v>
      </c>
      <c r="J536" s="15">
        <f>IF(OR((ROW(F536)-MATCH(MAX($F$2:F536),$F$2:F536,0))=1,(ROW(F536)-MATCH(MAX($F$2:F536),$F$2:F536,0))&gt;123),IF(OR(((G535*J535/C535*C536)/(G535*K535/D535*D536))&lt;(4/6),((G535*J535/C535*C536)/(G535*K535/D535*D536))&gt;(6/4)),50%,((G535*J535/C535*C536)/((G535*K535/D535*D536)+(G535*J535/C535*C536)))),((G535*J535/C535*C536)/((G535*K535/D535*D536)+(G535*J535/C535*C536))))</f>
        <v>0.47386597215355863</v>
      </c>
      <c r="K536" s="18">
        <f t="shared" si="96"/>
        <v>0.52613402784644137</v>
      </c>
      <c r="L536" s="20">
        <f t="shared" si="97"/>
        <v>0.90065638615539656</v>
      </c>
      <c r="M536" s="51">
        <f>IF(AND((B536-$B$2)&gt;123,OR(((U535*R535/C535*C536)/(U535*S535/D535*D536))&lt;(4/6),((U535*R535/C535*C536)/(U535*S535/D535*D536))&gt;(6/4))),1,0)</f>
        <v>0</v>
      </c>
      <c r="N536" s="51">
        <f>IF(AND((B536-$B$2)&gt;123,OR(((U535*R535/C535*C536)/(U535*S535/D535*D536))&lt;(4/6),((U535*R535/C535*C536)/(U535*S535/D535*D536))&gt;(6/4))),COUNTIF($M$2:M536,1),0)</f>
        <v>0</v>
      </c>
      <c r="O536" s="51">
        <f>IF(OR((ROW(N536)-MATCH(MAX($N$2:N536),$N$2:N536,0))=1,(ROW(N536)-MATCH(MAX($N$2:N536),$N$2:N536,0))&gt;123),IF(OR(((U535*R535/C535*C536)/(U535*S535/D535*D536))&lt;(4/6),((U535*R535/C535*C536)/(U535*S535/D535*D536))&gt;(6/4)),1,0),0)</f>
        <v>0</v>
      </c>
      <c r="P536" s="47">
        <f>IF(O536=1,U535/2/C536,P535)</f>
        <v>4.3501846435871965</v>
      </c>
      <c r="Q536" s="47">
        <f>IF(O536=1,U535/2/D536,Q535)</f>
        <v>71.65890361877463</v>
      </c>
      <c r="R536" s="41">
        <f>P536*C536/U535</f>
        <v>0.47362873135989736</v>
      </c>
      <c r="S536" s="41">
        <f>Q536*D536/U535</f>
        <v>0.52587061907334243</v>
      </c>
      <c r="T536" s="41">
        <f t="shared" si="103"/>
        <v>0.90065638615539578</v>
      </c>
      <c r="U536" s="42">
        <f>P536*C536+Q536*D536</f>
        <v>19961.79521693202</v>
      </c>
      <c r="V536" s="25">
        <f>B536</f>
        <v>41723</v>
      </c>
      <c r="W536">
        <f>C536/C$2</f>
        <v>0.94592154964017439</v>
      </c>
      <c r="X536">
        <f>D536/D$2</f>
        <v>1.0502579720530276</v>
      </c>
      <c r="Y536">
        <f t="shared" si="104"/>
        <v>0.99808976084660095</v>
      </c>
      <c r="AA536" s="15">
        <f t="shared" si="105"/>
        <v>-9.7126007441128426E-4</v>
      </c>
      <c r="AB536" s="15">
        <f t="shared" si="106"/>
        <v>-7.6411549878585561E-5</v>
      </c>
      <c r="AC536" s="15">
        <f t="shared" si="107"/>
        <v>-5.0064956676032502E-4</v>
      </c>
    </row>
    <row r="537" spans="1:29" x14ac:dyDescent="0.4">
      <c r="A537" s="43">
        <f t="shared" si="98"/>
        <v>2014</v>
      </c>
      <c r="B537" s="53">
        <v>41724</v>
      </c>
      <c r="C537" s="45">
        <v>2171.047</v>
      </c>
      <c r="D537" s="45">
        <f>VLOOKUP(B537,'H11001.CSI  中证全债'!$A$2:$B$2792,2,0)</f>
        <v>146.57560000000001</v>
      </c>
      <c r="E537" s="14">
        <f t="shared" si="99"/>
        <v>0</v>
      </c>
      <c r="F537" s="14">
        <f>IF(AND((B537-$B$2)&gt;123,OR(((G536*J536/C536*C537)/(G536*K536/D536*D537))&lt;(4/6),((G536*J536/C536*C537)/(G536*K536/D536*D537))&gt;(6/4))),COUNTIF($E$2:E537,1),0)</f>
        <v>0</v>
      </c>
      <c r="G537" s="21">
        <f t="shared" si="100"/>
        <v>19947.902113170134</v>
      </c>
      <c r="H537" s="12">
        <f t="shared" si="101"/>
        <v>4.3501846435871965</v>
      </c>
      <c r="I537" s="12">
        <f t="shared" si="102"/>
        <v>71.65890361877463</v>
      </c>
      <c r="J537" s="15">
        <f>IF(OR((ROW(F537)-MATCH(MAX($F$2:F537),$F$2:F537,0))=1,(ROW(F537)-MATCH(MAX($F$2:F537),$F$2:F537,0))&gt;123),IF(OR(((G536*J536/C536*C537)/(G536*K536/D536*D537))&lt;(4/6),((G536*J536/C536*C537)/(G536*K536/D536*D537))&gt;(6/4)),50%,((G536*J536/C536*C537)/((G536*K536/D536*D537)+(G536*J536/C536*C537)))),((G536*J536/C536*C537)/((G536*K536/D536*D537)+(G536*J536/C536*C537))))</f>
        <v>0.47345606903046644</v>
      </c>
      <c r="K537" s="18">
        <f t="shared" si="96"/>
        <v>0.52654393096953356</v>
      </c>
      <c r="L537" s="20">
        <f t="shared" si="97"/>
        <v>0.89917676604625263</v>
      </c>
      <c r="M537" s="51">
        <f>IF(AND((B537-$B$2)&gt;123,OR(((U536*R536/C536*C537)/(U536*S536/D536*D537))&lt;(4/6),((U536*R536/C536*C537)/(U536*S536/D536*D537))&gt;(6/4))),1,0)</f>
        <v>0</v>
      </c>
      <c r="N537" s="51">
        <f>IF(AND((B537-$B$2)&gt;123,OR(((U536*R536/C536*C537)/(U536*S536/D536*D537))&lt;(4/6),((U536*R536/C536*C537)/(U536*S536/D536*D537))&gt;(6/4))),COUNTIF($M$2:M537,1),0)</f>
        <v>0</v>
      </c>
      <c r="O537" s="51">
        <f>IF(OR((ROW(N537)-MATCH(MAX($N$2:N537),$N$2:N537,0))=1,(ROW(N537)-MATCH(MAX($N$2:N537),$N$2:N537,0))&gt;123),IF(OR(((U536*R536/C536*C537)/(U536*S536/D536*D537))&lt;(4/6),((U536*R536/C536*C537)/(U536*S536/D536*D537))&gt;(6/4)),1,0),0)</f>
        <v>0</v>
      </c>
      <c r="P537" s="47">
        <f>IF(O537=1,U536/2/C537,P536)</f>
        <v>4.3501846435871965</v>
      </c>
      <c r="Q537" s="47">
        <f>IF(O537=1,U536/2/D537,Q536)</f>
        <v>71.65890361877463</v>
      </c>
      <c r="R537" s="41">
        <f>P537*C537/U536</f>
        <v>0.4731265508572628</v>
      </c>
      <c r="S537" s="41">
        <f>Q537*D537/U536</f>
        <v>0.52617746445744606</v>
      </c>
      <c r="T537" s="41">
        <f t="shared" si="103"/>
        <v>0.89917676604625152</v>
      </c>
      <c r="U537" s="42">
        <f>P537*C537+Q537*D537</f>
        <v>19947.902113170116</v>
      </c>
      <c r="V537" s="25">
        <f>B537</f>
        <v>41724</v>
      </c>
      <c r="W537">
        <f>C537/C$2</f>
        <v>0.94444553199060532</v>
      </c>
      <c r="X537">
        <f>D537/D$2</f>
        <v>1.0503446793264062</v>
      </c>
      <c r="Y537">
        <f t="shared" si="104"/>
        <v>0.99739510565850575</v>
      </c>
      <c r="AA537" s="15">
        <f t="shared" si="105"/>
        <v>-1.5604017586136054E-3</v>
      </c>
      <c r="AB537" s="15">
        <f t="shared" si="106"/>
        <v>8.2558072098226631E-5</v>
      </c>
      <c r="AC537" s="15">
        <f t="shared" si="107"/>
        <v>-6.959846852911955E-4</v>
      </c>
    </row>
    <row r="538" spans="1:29" x14ac:dyDescent="0.4">
      <c r="A538" s="43">
        <f t="shared" si="98"/>
        <v>2014</v>
      </c>
      <c r="B538" s="53">
        <v>41725</v>
      </c>
      <c r="C538" s="45">
        <v>2155.7069999999999</v>
      </c>
      <c r="D538" s="45">
        <f>VLOOKUP(B538,'H11001.CSI  中证全债'!$A$2:$B$2792,2,0)</f>
        <v>146.60210000000001</v>
      </c>
      <c r="E538" s="14">
        <f t="shared" si="99"/>
        <v>0</v>
      </c>
      <c r="F538" s="14">
        <f>IF(AND((B538-$B$2)&gt;123,OR(((G537*J537/C537*C538)/(G537*K537/D537*D538))&lt;(4/6),((G537*J537/C537*C538)/(G537*K537/D537*D538))&gt;(6/4))),COUNTIF($E$2:E538,1),0)</f>
        <v>0</v>
      </c>
      <c r="G538" s="21">
        <f t="shared" si="100"/>
        <v>19883.069241683399</v>
      </c>
      <c r="H538" s="12">
        <f t="shared" si="101"/>
        <v>4.3501846435871965</v>
      </c>
      <c r="I538" s="12">
        <f t="shared" si="102"/>
        <v>71.65890361877463</v>
      </c>
      <c r="J538" s="15">
        <f>IF(OR((ROW(F538)-MATCH(MAX($F$2:F538),$F$2:F538,0))=1,(ROW(F538)-MATCH(MAX($F$2:F538),$F$2:F538,0))&gt;123),IF(OR(((G537*J537/C537*C538)/(G537*K537/D537*D538))&lt;(4/6),((G537*J537/C537*C538)/(G537*K537/D537*D538))&gt;(6/4)),50%,((G537*J537/C537*C538)/((G537*K537/D537*D538)+(G537*J537/C537*C538)))),((G537*J537/C537*C538)/((G537*K537/D537*D538)+(G537*J537/C537*C538))))</f>
        <v>0.47164365689647786</v>
      </c>
      <c r="K538" s="18">
        <f t="shared" si="96"/>
        <v>0.52835634310352209</v>
      </c>
      <c r="L538" s="20">
        <f t="shared" si="97"/>
        <v>0.89266205100535267</v>
      </c>
      <c r="M538" s="51">
        <f>IF(AND((B538-$B$2)&gt;123,OR(((U537*R537/C537*C538)/(U537*S537/D537*D538))&lt;(4/6),((U537*R537/C537*C538)/(U537*S537/D537*D538))&gt;(6/4))),1,0)</f>
        <v>0</v>
      </c>
      <c r="N538" s="51">
        <f>IF(AND((B538-$B$2)&gt;123,OR(((U537*R537/C537*C538)/(U537*S537/D537*D538))&lt;(4/6),((U537*R537/C537*C538)/(U537*S537/D537*D538))&gt;(6/4))),COUNTIF($M$2:M538,1),0)</f>
        <v>0</v>
      </c>
      <c r="O538" s="51">
        <f>IF(OR((ROW(N538)-MATCH(MAX($N$2:N538),$N$2:N538,0))=1,(ROW(N538)-MATCH(MAX($N$2:N538),$N$2:N538,0))&gt;123),IF(OR(((U537*R537/C537*C538)/(U537*S537/D537*D538))&lt;(4/6),((U537*R537/C537*C538)/(U537*S537/D537*D538))&gt;(6/4)),1,0),0)</f>
        <v>0</v>
      </c>
      <c r="P538" s="47">
        <f>IF(O538=1,U537/2/C538,P537)</f>
        <v>4.3501846435871965</v>
      </c>
      <c r="Q538" s="47">
        <f>IF(O538=1,U537/2/D538,Q537)</f>
        <v>71.65890361877463</v>
      </c>
      <c r="R538" s="41">
        <f>P538*C538/U537</f>
        <v>0.47011076324071244</v>
      </c>
      <c r="S538" s="41">
        <f>Q538*D538/U537</f>
        <v>0.52663912699241</v>
      </c>
      <c r="T538" s="41">
        <f t="shared" si="103"/>
        <v>0.89266205100535145</v>
      </c>
      <c r="U538" s="42">
        <f>P538*C538+Q538*D538</f>
        <v>19883.069241683384</v>
      </c>
      <c r="V538" s="25">
        <f>B538</f>
        <v>41725</v>
      </c>
      <c r="W538">
        <f>C538/C$2</f>
        <v>0.9377723487473425</v>
      </c>
      <c r="X538">
        <f>D538/D$2</f>
        <v>1.050534575420996</v>
      </c>
      <c r="Y538">
        <f t="shared" si="104"/>
        <v>0.99415346208416921</v>
      </c>
      <c r="AA538" s="15">
        <f t="shared" si="105"/>
        <v>-7.0657152977342541E-3</v>
      </c>
      <c r="AB538" s="15">
        <f t="shared" si="106"/>
        <v>1.8079407486659704E-4</v>
      </c>
      <c r="AC538" s="15">
        <f t="shared" si="107"/>
        <v>-3.2501097668775625E-3</v>
      </c>
    </row>
    <row r="539" spans="1:29" x14ac:dyDescent="0.4">
      <c r="A539" s="43">
        <f t="shared" si="98"/>
        <v>2014</v>
      </c>
      <c r="B539" s="53">
        <v>41726</v>
      </c>
      <c r="C539" s="45">
        <v>2151.9650000000001</v>
      </c>
      <c r="D539" s="45">
        <f>VLOOKUP(B539,'H11001.CSI  中证全债'!$A$2:$B$2792,2,0)</f>
        <v>146.60849999999999</v>
      </c>
      <c r="E539" s="14">
        <f t="shared" si="99"/>
        <v>0</v>
      </c>
      <c r="F539" s="14">
        <f>IF(AND((B539-$B$2)&gt;123,OR(((G538*J538/C538*C539)/(G538*K538/D538*D539))&lt;(4/6),((G538*J538/C538*C539)/(G538*K538/D538*D539))&gt;(6/4))),COUNTIF($E$2:E539,1),0)</f>
        <v>0</v>
      </c>
      <c r="G539" s="21">
        <f t="shared" si="100"/>
        <v>19867.249467730257</v>
      </c>
      <c r="H539" s="12">
        <f t="shared" si="101"/>
        <v>4.3501846435871965</v>
      </c>
      <c r="I539" s="12">
        <f t="shared" si="102"/>
        <v>71.65890361877463</v>
      </c>
      <c r="J539" s="15">
        <f>IF(OR((ROW(F539)-MATCH(MAX($F$2:F539),$F$2:F539,0))=1,(ROW(F539)-MATCH(MAX($F$2:F539),$F$2:F539,0))&gt;123),IF(OR(((G538*J538/C538*C539)/(G538*K538/D538*D539))&lt;(4/6),((G538*J538/C538*C539)/(G538*K538/D538*D539))&gt;(6/4)),50%,((G538*J538/C538*C539)/((G538*K538/D538*D539)+(G538*J538/C538*C539)))),((G538*J538/C538*C539)/((G538*K538/D538*D539)+(G538*J538/C538*C539))))</f>
        <v>0.47119985641407658</v>
      </c>
      <c r="K539" s="18">
        <f t="shared" si="96"/>
        <v>0.52880014358592342</v>
      </c>
      <c r="L539" s="20">
        <f t="shared" si="97"/>
        <v>0.8910736166196076</v>
      </c>
      <c r="M539" s="51">
        <f>IF(AND((B539-$B$2)&gt;123,OR(((U538*R538/C538*C539)/(U538*S538/D538*D539))&lt;(4/6),((U538*R538/C538*C539)/(U538*S538/D538*D539))&gt;(6/4))),1,0)</f>
        <v>0</v>
      </c>
      <c r="N539" s="51">
        <f>IF(AND((B539-$B$2)&gt;123,OR(((U538*R538/C538*C539)/(U538*S538/D538*D539))&lt;(4/6),((U538*R538/C538*C539)/(U538*S538/D538*D539))&gt;(6/4))),COUNTIF($M$2:M539,1),0)</f>
        <v>0</v>
      </c>
      <c r="O539" s="51">
        <f>IF(OR((ROW(N539)-MATCH(MAX($N$2:N539),$N$2:N539,0))=1,(ROW(N539)-MATCH(MAX($N$2:N539),$N$2:N539,0))&gt;123),IF(OR(((U538*R538/C538*C539)/(U538*S538/D538*D539))&lt;(4/6),((U538*R538/C538*C539)/(U538*S538/D538*D539))&gt;(6/4)),1,0),0)</f>
        <v>0</v>
      </c>
      <c r="P539" s="47">
        <f>IF(O539=1,U538/2/C539,P538)</f>
        <v>4.3501846435871965</v>
      </c>
      <c r="Q539" s="47">
        <f>IF(O539=1,U538/2/D539,Q538)</f>
        <v>71.65890361877463</v>
      </c>
      <c r="R539" s="41">
        <f>P539*C539/U538</f>
        <v>0.47082495075315356</v>
      </c>
      <c r="S539" s="41">
        <f>Q539*D539/U538</f>
        <v>0.52837940880719148</v>
      </c>
      <c r="T539" s="41">
        <f t="shared" si="103"/>
        <v>0.89107361661960627</v>
      </c>
      <c r="U539" s="42">
        <f>P539*C539+Q539*D539</f>
        <v>19867.249467730242</v>
      </c>
      <c r="V539" s="25">
        <f>B539</f>
        <v>41726</v>
      </c>
      <c r="W539">
        <f>C539/C$2</f>
        <v>0.93614450965371221</v>
      </c>
      <c r="X539">
        <f>D539/D$2</f>
        <v>1.0505804371193119</v>
      </c>
      <c r="Y539">
        <f t="shared" si="104"/>
        <v>0.99336247338651207</v>
      </c>
      <c r="AA539" s="15">
        <f t="shared" si="105"/>
        <v>-1.7358574240375901E-3</v>
      </c>
      <c r="AB539" s="15">
        <f t="shared" si="106"/>
        <v>4.3655582014023864E-5</v>
      </c>
      <c r="AC539" s="15">
        <f t="shared" si="107"/>
        <v>-7.9564043965496545E-4</v>
      </c>
    </row>
    <row r="540" spans="1:29" x14ac:dyDescent="0.4">
      <c r="A540" s="43">
        <f t="shared" si="98"/>
        <v>2014</v>
      </c>
      <c r="B540" s="53">
        <v>41729</v>
      </c>
      <c r="C540" s="45">
        <v>2146.3049999999998</v>
      </c>
      <c r="D540" s="45">
        <f>VLOOKUP(B540,'H11001.CSI  中证全债'!$A$2:$B$2792,2,0)</f>
        <v>146.6677</v>
      </c>
      <c r="E540" s="14">
        <f t="shared" si="99"/>
        <v>0</v>
      </c>
      <c r="F540" s="14">
        <f>IF(AND((B540-$B$2)&gt;123,OR(((G539*J539/C539*C540)/(G539*K539/D539*D540))&lt;(4/6),((G539*J539/C539*C540)/(G539*K539/D539*D540))&gt;(6/4))),COUNTIF($E$2:E540,1),0)</f>
        <v>0</v>
      </c>
      <c r="G540" s="21">
        <f t="shared" si="100"/>
        <v>19846.869629741781</v>
      </c>
      <c r="H540" s="12">
        <f t="shared" si="101"/>
        <v>4.3501846435871965</v>
      </c>
      <c r="I540" s="12">
        <f t="shared" si="102"/>
        <v>71.65890361877463</v>
      </c>
      <c r="J540" s="15">
        <f>IF(OR((ROW(F540)-MATCH(MAX($F$2:F540),$F$2:F540,0))=1,(ROW(F540)-MATCH(MAX($F$2:F540),$F$2:F540,0))&gt;123),IF(OR(((G539*J539/C539*C540)/(G539*K539/D539*D540))&lt;(4/6),((G539*J539/C539*C540)/(G539*K539/D539*D540))&gt;(6/4)),50%,((G539*J539/C539*C540)/((G539*K539/D539*D540)+(G539*J539/C539*C540)))),((G539*J539/C539*C540)/((G539*K539/D539*D540)+(G539*J539/C539*C540))))</f>
        <v>0.47044310894563512</v>
      </c>
      <c r="K540" s="18">
        <f t="shared" si="96"/>
        <v>0.52955689105436488</v>
      </c>
      <c r="L540" s="20">
        <f t="shared" si="97"/>
        <v>0.8883712343143485</v>
      </c>
      <c r="M540" s="51">
        <f>IF(AND((B540-$B$2)&gt;123,OR(((U539*R539/C539*C540)/(U539*S539/D539*D540))&lt;(4/6),((U539*R539/C539*C540)/(U539*S539/D539*D540))&gt;(6/4))),1,0)</f>
        <v>0</v>
      </c>
      <c r="N540" s="51">
        <f>IF(AND((B540-$B$2)&gt;123,OR(((U539*R539/C539*C540)/(U539*S539/D539*D540))&lt;(4/6),((U539*R539/C539*C540)/(U539*S539/D539*D540))&gt;(6/4))),COUNTIF($M$2:M540,1),0)</f>
        <v>0</v>
      </c>
      <c r="O540" s="51">
        <f>IF(OR((ROW(N540)-MATCH(MAX($N$2:N540),$N$2:N540,0))=1,(ROW(N540)-MATCH(MAX($N$2:N540),$N$2:N540,0))&gt;123),IF(OR(((U539*R539/C539*C540)/(U539*S539/D539*D540))&lt;(4/6),((U539*R539/C539*C540)/(U539*S539/D539*D540))&gt;(6/4)),1,0),0)</f>
        <v>0</v>
      </c>
      <c r="P540" s="47">
        <f>IF(O540=1,U539/2/C540,P539)</f>
        <v>4.3501846435871965</v>
      </c>
      <c r="Q540" s="47">
        <f>IF(O540=1,U539/2/D540,Q539)</f>
        <v>71.65890361877463</v>
      </c>
      <c r="R540" s="41">
        <f>P540*C540/U539</f>
        <v>0.46996052808517508</v>
      </c>
      <c r="S540" s="41">
        <f>Q540*D540/U539</f>
        <v>0.52901367123609611</v>
      </c>
      <c r="T540" s="41">
        <f t="shared" si="103"/>
        <v>0.88837123431434739</v>
      </c>
      <c r="U540" s="42">
        <f>P540*C540+Q540*D540</f>
        <v>19846.86962974177</v>
      </c>
      <c r="V540" s="25">
        <f>B540</f>
        <v>41729</v>
      </c>
      <c r="W540">
        <f>C540/C$2</f>
        <v>0.93368230514544182</v>
      </c>
      <c r="X540">
        <f>D540/D$2</f>
        <v>1.0510046578287351</v>
      </c>
      <c r="Y540">
        <f t="shared" si="104"/>
        <v>0.99234348148708851</v>
      </c>
      <c r="AA540" s="15">
        <f t="shared" si="105"/>
        <v>-2.6301543008366846E-3</v>
      </c>
      <c r="AB540" s="15">
        <f t="shared" si="106"/>
        <v>4.0379650565958158E-4</v>
      </c>
      <c r="AC540" s="15">
        <f t="shared" si="107"/>
        <v>-1.0258006787287055E-3</v>
      </c>
    </row>
    <row r="541" spans="1:29" x14ac:dyDescent="0.4">
      <c r="A541" s="43">
        <f t="shared" si="98"/>
        <v>2014</v>
      </c>
      <c r="B541" s="53">
        <v>41730</v>
      </c>
      <c r="C541" s="45">
        <v>2163.1149999999998</v>
      </c>
      <c r="D541" s="45">
        <f>VLOOKUP(B541,'H11001.CSI  中证全债'!$A$2:$B$2792,2,0)</f>
        <v>146.67330000000001</v>
      </c>
      <c r="E541" s="14">
        <f t="shared" si="99"/>
        <v>0</v>
      </c>
      <c r="F541" s="14">
        <f>IF(AND((B541-$B$2)&gt;123,OR(((G540*J540/C540*C541)/(G540*K540/D540*D541))&lt;(4/6),((G540*J540/C540*C541)/(G540*K540/D540*D541))&gt;(6/4))),COUNTIF($E$2:E541,1),0)</f>
        <v>0</v>
      </c>
      <c r="G541" s="21">
        <f t="shared" si="100"/>
        <v>19920.39752346075</v>
      </c>
      <c r="H541" s="12">
        <f t="shared" si="101"/>
        <v>4.3501846435871965</v>
      </c>
      <c r="I541" s="12">
        <f t="shared" si="102"/>
        <v>71.65890361877463</v>
      </c>
      <c r="J541" s="15">
        <f>IF(OR((ROW(F541)-MATCH(MAX($F$2:F541),$F$2:F541,0))=1,(ROW(F541)-MATCH(MAX($F$2:F541),$F$2:F541,0))&gt;123),IF(OR(((G540*J540/C540*C541)/(G540*K540/D540*D541))&lt;(4/6),((G540*J540/C540*C541)/(G540*K540/D540*D541))&gt;(6/4)),50%,((G540*J540/C540*C541)/((G540*K540/D540*D541)+(G540*J540/C540*C541)))),((G540*J540/C540*C541)/((G540*K540/D540*D541)+(G540*J540/C540*C541))))</f>
        <v>0.47237760412315055</v>
      </c>
      <c r="K541" s="18">
        <f t="shared" si="96"/>
        <v>0.52762239587684945</v>
      </c>
      <c r="L541" s="20">
        <f t="shared" si="97"/>
        <v>0.89529483171030255</v>
      </c>
      <c r="M541" s="51">
        <f>IF(AND((B541-$B$2)&gt;123,OR(((U540*R540/C540*C541)/(U540*S540/D540*D541))&lt;(4/6),((U540*R540/C540*C541)/(U540*S540/D540*D541))&gt;(6/4))),1,0)</f>
        <v>0</v>
      </c>
      <c r="N541" s="51">
        <f>IF(AND((B541-$B$2)&gt;123,OR(((U540*R540/C540*C541)/(U540*S540/D540*D541))&lt;(4/6),((U540*R540/C540*C541)/(U540*S540/D540*D541))&gt;(6/4))),COUNTIF($M$2:M541,1),0)</f>
        <v>0</v>
      </c>
      <c r="O541" s="51">
        <f>IF(OR((ROW(N541)-MATCH(MAX($N$2:N541),$N$2:N541,0))=1,(ROW(N541)-MATCH(MAX($N$2:N541),$N$2:N541,0))&gt;123),IF(OR(((U540*R540/C540*C541)/(U540*S540/D540*D541))&lt;(4/6),((U540*R540/C540*C541)/(U540*S540/D540*D541))&gt;(6/4)),1,0),0)</f>
        <v>0</v>
      </c>
      <c r="P541" s="47">
        <f>IF(O541=1,U540/2/C541,P540)</f>
        <v>4.3501846435871965</v>
      </c>
      <c r="Q541" s="47">
        <f>IF(O541=1,U540/2/D541,Q540)</f>
        <v>71.65890361877463</v>
      </c>
      <c r="R541" s="41">
        <f>P541*C541/U540</f>
        <v>0.47412764989455675</v>
      </c>
      <c r="S541" s="41">
        <f>Q541*D541/U540</f>
        <v>0.52957711035684218</v>
      </c>
      <c r="T541" s="41">
        <f t="shared" si="103"/>
        <v>0.89529483171030144</v>
      </c>
      <c r="U541" s="42">
        <f>P541*C541+Q541*D541</f>
        <v>19920.397523460735</v>
      </c>
      <c r="V541" s="25">
        <f>B541</f>
        <v>41730</v>
      </c>
      <c r="W541">
        <f>C541/C$2</f>
        <v>0.94099496553131179</v>
      </c>
      <c r="X541">
        <f>D541/D$2</f>
        <v>1.0510447868147617</v>
      </c>
      <c r="Y541">
        <f t="shared" si="104"/>
        <v>0.99601987617303678</v>
      </c>
      <c r="AA541" s="15">
        <f t="shared" si="105"/>
        <v>7.832064874283784E-3</v>
      </c>
      <c r="AB541" s="15">
        <f t="shared" si="106"/>
        <v>3.8181549175453355E-5</v>
      </c>
      <c r="AC541" s="15">
        <f t="shared" si="107"/>
        <v>3.7047602513990974E-3</v>
      </c>
    </row>
    <row r="542" spans="1:29" x14ac:dyDescent="0.4">
      <c r="A542" s="43">
        <f t="shared" si="98"/>
        <v>2014</v>
      </c>
      <c r="B542" s="53">
        <v>41731</v>
      </c>
      <c r="C542" s="45">
        <v>2180.7269999999999</v>
      </c>
      <c r="D542" s="45">
        <f>VLOOKUP(B542,'H11001.CSI  中证全债'!$A$2:$B$2792,2,0)</f>
        <v>146.65649999999999</v>
      </c>
      <c r="E542" s="14">
        <f t="shared" si="99"/>
        <v>0</v>
      </c>
      <c r="F542" s="14">
        <f>IF(AND((B542-$B$2)&gt;123,OR(((G541*J541/C541*C542)/(G541*K541/D541*D542))&lt;(4/6),((G541*J541/C541*C542)/(G541*K541/D541*D542))&gt;(6/4))),COUNTIF($E$2:E542,1),0)</f>
        <v>0</v>
      </c>
      <c r="G542" s="21">
        <f t="shared" si="100"/>
        <v>19995.809105822809</v>
      </c>
      <c r="H542" s="12">
        <f t="shared" si="101"/>
        <v>4.3501846435871965</v>
      </c>
      <c r="I542" s="12">
        <f t="shared" si="102"/>
        <v>71.65890361877463</v>
      </c>
      <c r="J542" s="15">
        <f>IF(OR((ROW(F542)-MATCH(MAX($F$2:F542),$F$2:F542,0))=1,(ROW(F542)-MATCH(MAX($F$2:F542),$F$2:F542,0))&gt;123),IF(OR(((G541*J541/C541*C542)/(G541*K541/D541*D542))&lt;(4/6),((G541*J541/C541*C542)/(G541*K541/D541*D542))&gt;(6/4)),50%,((G541*J541/C541*C542)/((G541*K541/D541*D542)+(G541*J541/C541*C542)))),((G541*J541/C541*C542)/((G541*K541/D541*D542)+(G541*J541/C541*C542))))</f>
        <v>0.47442766917061069</v>
      </c>
      <c r="K542" s="18">
        <f t="shared" si="96"/>
        <v>0.52557233082938937</v>
      </c>
      <c r="L542" s="20">
        <f t="shared" si="97"/>
        <v>0.90268768224904672</v>
      </c>
      <c r="M542" s="51">
        <f>IF(AND((B542-$B$2)&gt;123,OR(((U541*R541/C541*C542)/(U541*S541/D541*D542))&lt;(4/6),((U541*R541/C541*C542)/(U541*S541/D541*D542))&gt;(6/4))),1,0)</f>
        <v>0</v>
      </c>
      <c r="N542" s="51">
        <f>IF(AND((B542-$B$2)&gt;123,OR(((U541*R541/C541*C542)/(U541*S541/D541*D542))&lt;(4/6),((U541*R541/C541*C542)/(U541*S541/D541*D542))&gt;(6/4))),COUNTIF($M$2:M542,1),0)</f>
        <v>0</v>
      </c>
      <c r="O542" s="51">
        <f>IF(OR((ROW(N542)-MATCH(MAX($N$2:N542),$N$2:N542,0))=1,(ROW(N542)-MATCH(MAX($N$2:N542),$N$2:N542,0))&gt;123),IF(OR(((U541*R541/C541*C542)/(U541*S541/D541*D542))&lt;(4/6),((U541*R541/C541*C542)/(U541*S541/D541*D542))&gt;(6/4)),1,0),0)</f>
        <v>0</v>
      </c>
      <c r="P542" s="47">
        <f>IF(O542=1,U541/2/C542,P541)</f>
        <v>4.3501846435871965</v>
      </c>
      <c r="Q542" s="47">
        <f>IF(O542=1,U541/2/D542,Q541)</f>
        <v>71.65890361877463</v>
      </c>
      <c r="R542" s="41">
        <f>P542*C542/U541</f>
        <v>0.47622368459682685</v>
      </c>
      <c r="S542" s="41">
        <f>Q542*D542/U541</f>
        <v>0.52756196186295123</v>
      </c>
      <c r="T542" s="41">
        <f t="shared" si="103"/>
        <v>0.90268768224904561</v>
      </c>
      <c r="U542" s="42">
        <f>P542*C542+Q542*D542</f>
        <v>19995.809105822795</v>
      </c>
      <c r="V542" s="25">
        <f>B542</f>
        <v>41731</v>
      </c>
      <c r="W542">
        <f>C542/C$2</f>
        <v>0.94865651072559765</v>
      </c>
      <c r="X542">
        <f>D542/D$2</f>
        <v>1.050924399856682</v>
      </c>
      <c r="Y542">
        <f t="shared" si="104"/>
        <v>0.99979045529113975</v>
      </c>
      <c r="AA542" s="15">
        <f t="shared" si="105"/>
        <v>8.141961939148068E-3</v>
      </c>
      <c r="AB542" s="15">
        <f t="shared" si="106"/>
        <v>-1.1454027420143564E-4</v>
      </c>
      <c r="AC542" s="15">
        <f t="shared" si="107"/>
        <v>3.7856464597780803E-3</v>
      </c>
    </row>
    <row r="543" spans="1:29" x14ac:dyDescent="0.4">
      <c r="A543" s="43">
        <f t="shared" si="98"/>
        <v>2014</v>
      </c>
      <c r="B543" s="53">
        <v>41732</v>
      </c>
      <c r="C543" s="45">
        <v>2165.0079999999998</v>
      </c>
      <c r="D543" s="45">
        <f>VLOOKUP(B543,'H11001.CSI  中证全债'!$A$2:$B$2792,2,0)</f>
        <v>146.6183</v>
      </c>
      <c r="E543" s="14">
        <f t="shared" si="99"/>
        <v>0</v>
      </c>
      <c r="F543" s="14">
        <f>IF(AND((B543-$B$2)&gt;123,OR(((G542*J542/C542*C543)/(G542*K542/D542*D543))&lt;(4/6),((G542*J542/C542*C543)/(G542*K542/D542*D543))&gt;(6/4))),COUNTIF($E$2:E543,1),0)</f>
        <v>0</v>
      </c>
      <c r="G543" s="21">
        <f t="shared" si="100"/>
        <v>19924.69118329203</v>
      </c>
      <c r="H543" s="12">
        <f t="shared" si="101"/>
        <v>4.3501846435871965</v>
      </c>
      <c r="I543" s="12">
        <f t="shared" si="102"/>
        <v>71.65890361877463</v>
      </c>
      <c r="J543" s="15">
        <f>IF(OR((ROW(F543)-MATCH(MAX($F$2:F543),$F$2:F543,0))=1,(ROW(F543)-MATCH(MAX($F$2:F543),$F$2:F543,0))&gt;123),IF(OR(((G542*J542/C542*C543)/(G542*K542/D542*D543))&lt;(4/6),((G542*J542/C542*C543)/(G542*K542/D542*D543))&gt;(6/4)),50%,((G542*J542/C542*C543)/((G542*K542/D542*D543)+(G542*J542/C542*C543)))),((G542*J542/C542*C543)/((G542*K542/D542*D543)+(G542*J542/C542*C543))))</f>
        <v>0.47268911062175539</v>
      </c>
      <c r="K543" s="18">
        <f t="shared" si="96"/>
        <v>0.52731088937824455</v>
      </c>
      <c r="L543" s="20">
        <f t="shared" si="97"/>
        <v>0.89641446847249062</v>
      </c>
      <c r="M543" s="51">
        <f>IF(AND((B543-$B$2)&gt;123,OR(((U542*R542/C542*C543)/(U542*S542/D542*D543))&lt;(4/6),((U542*R542/C542*C543)/(U542*S542/D542*D543))&gt;(6/4))),1,0)</f>
        <v>0</v>
      </c>
      <c r="N543" s="51">
        <f>IF(AND((B543-$B$2)&gt;123,OR(((U542*R542/C542*C543)/(U542*S542/D542*D543))&lt;(4/6),((U542*R542/C542*C543)/(U542*S542/D542*D543))&gt;(6/4))),COUNTIF($M$2:M543,1),0)</f>
        <v>0</v>
      </c>
      <c r="O543" s="51">
        <f>IF(OR((ROW(N543)-MATCH(MAX($N$2:N543),$N$2:N543,0))=1,(ROW(N543)-MATCH(MAX($N$2:N543),$N$2:N543,0))&gt;123),IF(OR(((U542*R542/C542*C543)/(U542*S542/D542*D543))&lt;(4/6),((U542*R542/C542*C543)/(U542*S542/D542*D543))&gt;(6/4)),1,0),0)</f>
        <v>0</v>
      </c>
      <c r="P543" s="47">
        <f>IF(O543=1,U542/2/C543,P542)</f>
        <v>4.3501846435871965</v>
      </c>
      <c r="Q543" s="47">
        <f>IF(O543=1,U542/2/D543,Q542)</f>
        <v>71.65890361877463</v>
      </c>
      <c r="R543" s="41">
        <f>P543*C543/U542</f>
        <v>0.47100792496067817</v>
      </c>
      <c r="S543" s="41">
        <f>Q543*D543/U542</f>
        <v>0.52543543363739564</v>
      </c>
      <c r="T543" s="41">
        <f t="shared" si="103"/>
        <v>0.89641446847248973</v>
      </c>
      <c r="U543" s="42">
        <f>P543*C543+Q543*D543</f>
        <v>19924.691183292016</v>
      </c>
      <c r="V543" s="25">
        <f>B543</f>
        <v>41732</v>
      </c>
      <c r="W543">
        <f>C543/C$2</f>
        <v>0.94181845548434284</v>
      </c>
      <c r="X543">
        <f>D543/D$2</f>
        <v>1.0506506628448584</v>
      </c>
      <c r="Y543">
        <f t="shared" si="104"/>
        <v>0.9962345591646008</v>
      </c>
      <c r="AA543" s="15">
        <f t="shared" si="105"/>
        <v>-7.2081466410055528E-3</v>
      </c>
      <c r="AB543" s="15">
        <f t="shared" si="106"/>
        <v>-2.6047260094153035E-4</v>
      </c>
      <c r="AC543" s="15">
        <f t="shared" si="107"/>
        <v>-3.5566414019260195E-3</v>
      </c>
    </row>
    <row r="544" spans="1:29" x14ac:dyDescent="0.4">
      <c r="A544" s="43">
        <f t="shared" si="98"/>
        <v>2014</v>
      </c>
      <c r="B544" s="53">
        <v>41733</v>
      </c>
      <c r="C544" s="45">
        <v>2185.4720000000002</v>
      </c>
      <c r="D544" s="45">
        <f>VLOOKUP(B544,'H11001.CSI  中证全债'!$A$2:$B$2792,2,0)</f>
        <v>146.59909999999999</v>
      </c>
      <c r="E544" s="14">
        <f t="shared" si="99"/>
        <v>0</v>
      </c>
      <c r="F544" s="14">
        <f>IF(AND((B544-$B$2)&gt;123,OR(((G543*J543/C543*C544)/(G543*K543/D543*D544))&lt;(4/6),((G543*J543/C543*C544)/(G543*K543/D543*D544))&gt;(6/4))),COUNTIF($E$2:E544,1),0)</f>
        <v>0</v>
      </c>
      <c r="G544" s="21">
        <f t="shared" si="100"/>
        <v>20012.337510888919</v>
      </c>
      <c r="H544" s="12">
        <f t="shared" si="101"/>
        <v>4.3501846435871965</v>
      </c>
      <c r="I544" s="12">
        <f t="shared" si="102"/>
        <v>71.65890361877463</v>
      </c>
      <c r="J544" s="15">
        <f>IF(OR((ROW(F544)-MATCH(MAX($F$2:F544),$F$2:F544,0))=1,(ROW(F544)-MATCH(MAX($F$2:F544),$F$2:F544,0))&gt;123),IF(OR(((G543*J543/C543*C544)/(G543*K543/D543*D544))&lt;(4/6),((G543*J543/C543*C544)/(G543*K543/D543*D544))&gt;(6/4)),50%,((G543*J543/C543*C544)/((G543*K543/D543*D544)+(G543*J543/C543*C544)))),((G543*J543/C543*C544)/((G543*K543/D543*D544)+(G543*J543/C543*C544))))</f>
        <v>0.47506727928293446</v>
      </c>
      <c r="K544" s="18">
        <f t="shared" si="96"/>
        <v>0.52493272071706554</v>
      </c>
      <c r="L544" s="20">
        <f t="shared" si="97"/>
        <v>0.90500603321885864</v>
      </c>
      <c r="M544" s="51">
        <f>IF(AND((B544-$B$2)&gt;123,OR(((U543*R543/C543*C544)/(U543*S543/D543*D544))&lt;(4/6),((U543*R543/C543*C544)/(U543*S543/D543*D544))&gt;(6/4))),1,0)</f>
        <v>0</v>
      </c>
      <c r="N544" s="51">
        <f>IF(AND((B544-$B$2)&gt;123,OR(((U543*R543/C543*C544)/(U543*S543/D543*D544))&lt;(4/6),((U543*R543/C543*C544)/(U543*S543/D543*D544))&gt;(6/4))),COUNTIF($M$2:M544,1),0)</f>
        <v>0</v>
      </c>
      <c r="O544" s="51">
        <f>IF(OR((ROW(N544)-MATCH(MAX($N$2:N544),$N$2:N544,0))=1,(ROW(N544)-MATCH(MAX($N$2:N544),$N$2:N544,0))&gt;123),IF(OR(((U543*R543/C543*C544)/(U543*S543/D543*D544))&lt;(4/6),((U543*R543/C543*C544)/(U543*S543/D543*D544))&gt;(6/4)),1,0),0)</f>
        <v>0</v>
      </c>
      <c r="P544" s="47">
        <f>IF(O544=1,U543/2/C544,P543)</f>
        <v>4.3501846435871965</v>
      </c>
      <c r="Q544" s="47">
        <f>IF(O544=1,U543/2/D544,Q543)</f>
        <v>71.65890361877463</v>
      </c>
      <c r="R544" s="41">
        <f>P544*C544/U543</f>
        <v>0.47715704328517422</v>
      </c>
      <c r="S544" s="41">
        <f>Q544*D544/U543</f>
        <v>0.52724183681743841</v>
      </c>
      <c r="T544" s="41">
        <f t="shared" si="103"/>
        <v>0.90500603321885775</v>
      </c>
      <c r="U544" s="42">
        <f>P544*C544+Q544*D544</f>
        <v>20012.337510888901</v>
      </c>
      <c r="V544" s="25">
        <f>B544</f>
        <v>41733</v>
      </c>
      <c r="W544">
        <f>C544/C$2</f>
        <v>0.95072067333897992</v>
      </c>
      <c r="X544">
        <f>D544/D$2</f>
        <v>1.0505130777499103</v>
      </c>
      <c r="Y544">
        <f t="shared" si="104"/>
        <v>1.0006168755444451</v>
      </c>
      <c r="AA544" s="15">
        <f t="shared" si="105"/>
        <v>9.4521590682346002E-3</v>
      </c>
      <c r="AB544" s="15">
        <f t="shared" si="106"/>
        <v>-1.3095227539816623E-4</v>
      </c>
      <c r="AC544" s="15">
        <f t="shared" si="107"/>
        <v>4.39888010261269E-3</v>
      </c>
    </row>
    <row r="545" spans="1:29" x14ac:dyDescent="0.4">
      <c r="A545" s="43">
        <f t="shared" si="98"/>
        <v>2014</v>
      </c>
      <c r="B545" s="53">
        <v>41737</v>
      </c>
      <c r="C545" s="45">
        <v>2237.3159999999998</v>
      </c>
      <c r="D545" s="45">
        <f>VLOOKUP(B545,'H11001.CSI  中证全债'!$A$2:$B$2792,2,0)</f>
        <v>146.6825</v>
      </c>
      <c r="E545" s="14">
        <f t="shared" si="99"/>
        <v>0</v>
      </c>
      <c r="F545" s="14">
        <f>IF(AND((B545-$B$2)&gt;123,OR(((G544*J544/C544*C545)/(G544*K544/D544*D545))&lt;(4/6),((G544*J544/C544*C545)/(G544*K544/D544*D545))&gt;(6/4))),COUNTIF($E$2:E545,1),0)</f>
        <v>0</v>
      </c>
      <c r="G545" s="21">
        <f t="shared" si="100"/>
        <v>20243.844836112861</v>
      </c>
      <c r="H545" s="12">
        <f t="shared" si="101"/>
        <v>4.3501846435871965</v>
      </c>
      <c r="I545" s="12">
        <f t="shared" si="102"/>
        <v>71.65890361877463</v>
      </c>
      <c r="J545" s="15">
        <f>IF(OR((ROW(F545)-MATCH(MAX($F$2:F545),$F$2:F545,0))=1,(ROW(F545)-MATCH(MAX($F$2:F545),$F$2:F545,0))&gt;123),IF(OR(((G544*J544/C544*C545)/(G544*K544/D544*D545))&lt;(4/6),((G544*J544/C544*C545)/(G544*K544/D544*D545))&gt;(6/4)),50%,((G544*J544/C544*C545)/((G544*K544/D544*D545)+(G544*J544/C544*C545)))),((G544*J544/C544*C545)/((G544*K544/D544*D545)+(G544*J544/C544*C545))))</f>
        <v>0.48077515831823497</v>
      </c>
      <c r="K545" s="18">
        <f t="shared" si="96"/>
        <v>0.51922484168176508</v>
      </c>
      <c r="L545" s="20">
        <f t="shared" si="97"/>
        <v>0.92594791258640108</v>
      </c>
      <c r="M545" s="51">
        <f>IF(AND((B545-$B$2)&gt;123,OR(((U544*R544/C544*C545)/(U544*S544/D544*D545))&lt;(4/6),((U544*R544/C544*C545)/(U544*S544/D544*D545))&gt;(6/4))),1,0)</f>
        <v>0</v>
      </c>
      <c r="N545" s="51">
        <f>IF(AND((B545-$B$2)&gt;123,OR(((U544*R544/C544*C545)/(U544*S544/D544*D545))&lt;(4/6),((U544*R544/C544*C545)/(U544*S544/D544*D545))&gt;(6/4))),COUNTIF($M$2:M545,1),0)</f>
        <v>0</v>
      </c>
      <c r="O545" s="51">
        <f>IF(OR((ROW(N545)-MATCH(MAX($N$2:N545),$N$2:N545,0))=1,(ROW(N545)-MATCH(MAX($N$2:N545),$N$2:N545,0))&gt;123),IF(OR(((U544*R544/C544*C545)/(U544*S544/D544*D545))&lt;(4/6),((U544*R544/C544*C545)/(U544*S544/D544*D545))&gt;(6/4)),1,0),0)</f>
        <v>0</v>
      </c>
      <c r="P545" s="47">
        <f>IF(O545=1,U544/2/C545,P544)</f>
        <v>4.3501846435871965</v>
      </c>
      <c r="Q545" s="47">
        <f>IF(O545=1,U544/2/D545,Q544)</f>
        <v>71.65890361877463</v>
      </c>
      <c r="R545" s="41">
        <f>P545*C545/U544</f>
        <v>0.48633687597744429</v>
      </c>
      <c r="S545" s="41">
        <f>Q545*D545/U544</f>
        <v>0.5252313541255097</v>
      </c>
      <c r="T545" s="41">
        <f t="shared" si="103"/>
        <v>0.92594791258640063</v>
      </c>
      <c r="U545" s="42">
        <f>P545*C545+Q545*D545</f>
        <v>20243.844836112839</v>
      </c>
      <c r="V545" s="25">
        <f>B545</f>
        <v>41737</v>
      </c>
      <c r="W545">
        <f>C545/C$2</f>
        <v>0.97327377060519316</v>
      </c>
      <c r="X545">
        <f>D545/D$2</f>
        <v>1.051110713006091</v>
      </c>
      <c r="Y545">
        <f t="shared" si="104"/>
        <v>1.0121922418056419</v>
      </c>
      <c r="AA545" s="15">
        <f t="shared" si="105"/>
        <v>2.3722106711959512E-2</v>
      </c>
      <c r="AB545" s="15">
        <f t="shared" si="106"/>
        <v>5.688984448064538E-4</v>
      </c>
      <c r="AC545" s="15">
        <f t="shared" si="107"/>
        <v>1.1568230102953825E-2</v>
      </c>
    </row>
    <row r="546" spans="1:29" x14ac:dyDescent="0.4">
      <c r="A546" s="43">
        <f t="shared" si="98"/>
        <v>2014</v>
      </c>
      <c r="B546" s="53">
        <v>41738</v>
      </c>
      <c r="C546" s="45">
        <v>2238.62</v>
      </c>
      <c r="D546" s="45">
        <f>VLOOKUP(B546,'H11001.CSI  中证全债'!$A$2:$B$2792,2,0)</f>
        <v>146.70930000000001</v>
      </c>
      <c r="E546" s="14">
        <f t="shared" si="99"/>
        <v>0</v>
      </c>
      <c r="F546" s="14">
        <f>IF(AND((B546-$B$2)&gt;123,OR(((G545*J545/C545*C546)/(G545*K545/D545*D546))&lt;(4/6),((G545*J545/C545*C546)/(G545*K545/D545*D546))&gt;(6/4))),COUNTIF($E$2:E546,1),0)</f>
        <v>0</v>
      </c>
      <c r="G546" s="21">
        <f t="shared" si="100"/>
        <v>20251.437935505084</v>
      </c>
      <c r="H546" s="12">
        <f t="shared" si="101"/>
        <v>4.3501846435871965</v>
      </c>
      <c r="I546" s="12">
        <f t="shared" si="102"/>
        <v>71.65890361877463</v>
      </c>
      <c r="J546" s="15">
        <f>IF(OR((ROW(F546)-MATCH(MAX($F$2:F546),$F$2:F546,0))=1,(ROW(F546)-MATCH(MAX($F$2:F546),$F$2:F546,0))&gt;123),IF(OR(((G545*J545/C545*C546)/(G545*K545/D545*D546))&lt;(4/6),((G545*J545/C545*C546)/(G545*K545/D545*D546))&gt;(6/4)),50%,((G545*J545/C545*C546)/((G545*K545/D545*D546)+(G545*J545/C545*C546)))),((G545*J545/C545*C546)/((G545*K545/D545*D546)+(G545*J545/C545*C546))))</f>
        <v>0.48087500639910979</v>
      </c>
      <c r="K546" s="18">
        <f t="shared" si="96"/>
        <v>0.51912499360089015</v>
      </c>
      <c r="L546" s="20">
        <f t="shared" si="97"/>
        <v>0.92631834784824973</v>
      </c>
      <c r="M546" s="51">
        <f>IF(AND((B546-$B$2)&gt;123,OR(((U545*R545/C545*C546)/(U545*S545/D545*D546))&lt;(4/6),((U545*R545/C545*C546)/(U545*S545/D545*D546))&gt;(6/4))),1,0)</f>
        <v>0</v>
      </c>
      <c r="N546" s="51">
        <f>IF(AND((B546-$B$2)&gt;123,OR(((U545*R545/C545*C546)/(U545*S545/D545*D546))&lt;(4/6),((U545*R545/C545*C546)/(U545*S545/D545*D546))&gt;(6/4))),COUNTIF($M$2:M546,1),0)</f>
        <v>0</v>
      </c>
      <c r="O546" s="51">
        <f>IF(OR((ROW(N546)-MATCH(MAX($N$2:N546),$N$2:N546,0))=1,(ROW(N546)-MATCH(MAX($N$2:N546),$N$2:N546,0))&gt;123),IF(OR(((U545*R545/C545*C546)/(U545*S545/D545*D546))&lt;(4/6),((U545*R545/C545*C546)/(U545*S545/D545*D546))&gt;(6/4)),1,0),0)</f>
        <v>0</v>
      </c>
      <c r="P546" s="47">
        <f>IF(O546=1,U545/2/C546,P545)</f>
        <v>4.3501846435871965</v>
      </c>
      <c r="Q546" s="47">
        <f>IF(O546=1,U545/2/D546,Q545)</f>
        <v>71.65890361877463</v>
      </c>
      <c r="R546" s="41">
        <f>P546*C546/U545</f>
        <v>0.48105537390085573</v>
      </c>
      <c r="S546" s="41">
        <f>Q546*D546/U545</f>
        <v>0.51931970797977001</v>
      </c>
      <c r="T546" s="41">
        <f t="shared" si="103"/>
        <v>0.92631834784824907</v>
      </c>
      <c r="U546" s="42">
        <f>P546*C546+Q546*D546</f>
        <v>20251.437935505062</v>
      </c>
      <c r="V546" s="25">
        <f>B546</f>
        <v>41738</v>
      </c>
      <c r="W546">
        <f>C546/C$2</f>
        <v>0.97384103468271699</v>
      </c>
      <c r="X546">
        <f>D546/D$2</f>
        <v>1.0513027588677892</v>
      </c>
      <c r="Y546">
        <f t="shared" si="104"/>
        <v>1.0125718967752531</v>
      </c>
      <c r="AA546" s="15">
        <f t="shared" si="105"/>
        <v>5.8284122582596964E-4</v>
      </c>
      <c r="AB546" s="15">
        <f t="shared" si="106"/>
        <v>1.8270754861671179E-4</v>
      </c>
      <c r="AC546" s="15">
        <f t="shared" si="107"/>
        <v>3.7508188062562731E-4</v>
      </c>
    </row>
    <row r="547" spans="1:29" x14ac:dyDescent="0.4">
      <c r="A547" s="43">
        <f t="shared" si="98"/>
        <v>2014</v>
      </c>
      <c r="B547" s="53">
        <v>41739</v>
      </c>
      <c r="C547" s="45">
        <v>2273.761</v>
      </c>
      <c r="D547" s="45">
        <f>VLOOKUP(B547,'H11001.CSI  中证全债'!$A$2:$B$2792,2,0)</f>
        <v>146.69739999999999</v>
      </c>
      <c r="E547" s="14">
        <f t="shared" si="99"/>
        <v>0</v>
      </c>
      <c r="F547" s="14">
        <f>IF(AND((B547-$B$2)&gt;123,OR(((G546*J546/C546*C547)/(G546*K546/D546*D547))&lt;(4/6),((G546*J546/C546*C547)/(G546*K546/D546*D547))&gt;(6/4))),COUNTIF($E$2:E547,1),0)</f>
        <v>0</v>
      </c>
      <c r="G547" s="21">
        <f t="shared" si="100"/>
        <v>20403.455033112317</v>
      </c>
      <c r="H547" s="12">
        <f t="shared" si="101"/>
        <v>4.3501846435871965</v>
      </c>
      <c r="I547" s="12">
        <f t="shared" si="102"/>
        <v>71.65890361877463</v>
      </c>
      <c r="J547" s="15">
        <f>IF(OR((ROW(F547)-MATCH(MAX($F$2:F547),$F$2:F547,0))=1,(ROW(F547)-MATCH(MAX($F$2:F547),$F$2:F547,0))&gt;123),IF(OR(((G546*J546/C546*C547)/(G546*K546/D546*D547))&lt;(4/6),((G546*J546/C546*C547)/(G546*K546/D546*D547))&gt;(6/4)),50%,((G546*J546/C546*C547)/((G546*K546/D546*D547)+(G546*J546/C546*C547)))),((G546*J546/C546*C547)/((G546*K546/D546*D547)+(G546*J546/C546*C547))))</f>
        <v>0.4847845705217641</v>
      </c>
      <c r="K547" s="18">
        <f t="shared" si="96"/>
        <v>0.51521542947823584</v>
      </c>
      <c r="L547" s="20">
        <f t="shared" si="97"/>
        <v>0.94093566066666634</v>
      </c>
      <c r="M547" s="51">
        <f>IF(AND((B547-$B$2)&gt;123,OR(((U546*R546/C546*C547)/(U546*S546/D546*D547))&lt;(4/6),((U546*R546/C546*C547)/(U546*S546/D546*D547))&gt;(6/4))),1,0)</f>
        <v>0</v>
      </c>
      <c r="N547" s="51">
        <f>IF(AND((B547-$B$2)&gt;123,OR(((U546*R546/C546*C547)/(U546*S546/D546*D547))&lt;(4/6),((U546*R546/C546*C547)/(U546*S546/D546*D547))&gt;(6/4))),COUNTIF($M$2:M547,1),0)</f>
        <v>0</v>
      </c>
      <c r="O547" s="51">
        <f>IF(OR((ROW(N547)-MATCH(MAX($N$2:N547),$N$2:N547,0))=1,(ROW(N547)-MATCH(MAX($N$2:N547),$N$2:N547,0))&gt;123),IF(OR(((U546*R546/C546*C547)/(U546*S546/D546*D547))&lt;(4/6),((U546*R546/C546*C547)/(U546*S546/D546*D547))&gt;(6/4)),1,0),0)</f>
        <v>0</v>
      </c>
      <c r="P547" s="47">
        <f>IF(O547=1,U546/2/C547,P546)</f>
        <v>4.3501846435871965</v>
      </c>
      <c r="Q547" s="47">
        <f>IF(O547=1,U546/2/D547,Q546)</f>
        <v>71.65890361877463</v>
      </c>
      <c r="R547" s="41">
        <f>P547*C547/U546</f>
        <v>0.48842359821007858</v>
      </c>
      <c r="S547" s="41">
        <f>Q547*D547/U546</f>
        <v>0.51908288592657215</v>
      </c>
      <c r="T547" s="41">
        <f t="shared" si="103"/>
        <v>0.94093566066666556</v>
      </c>
      <c r="U547" s="42">
        <f>P547*C547+Q547*D547</f>
        <v>20403.455033112295</v>
      </c>
      <c r="V547" s="25">
        <f>B547</f>
        <v>41739</v>
      </c>
      <c r="W547">
        <f>C547/C$2</f>
        <v>0.98912801853874677</v>
      </c>
      <c r="X547">
        <f>D547/D$2</f>
        <v>1.0512174847724829</v>
      </c>
      <c r="Y547">
        <f t="shared" si="104"/>
        <v>1.0201727516556147</v>
      </c>
      <c r="AA547" s="15">
        <f t="shared" si="105"/>
        <v>1.5697617282075527E-2</v>
      </c>
      <c r="AB547" s="15">
        <f t="shared" si="106"/>
        <v>-8.1112785624393169E-5</v>
      </c>
      <c r="AC547" s="15">
        <f t="shared" si="107"/>
        <v>7.5064841366505597E-3</v>
      </c>
    </row>
    <row r="548" spans="1:29" x14ac:dyDescent="0.4">
      <c r="A548" s="43">
        <f t="shared" si="98"/>
        <v>2014</v>
      </c>
      <c r="B548" s="53">
        <v>41740</v>
      </c>
      <c r="C548" s="45">
        <v>2270.6660000000002</v>
      </c>
      <c r="D548" s="45">
        <f>VLOOKUP(B548,'H11001.CSI  中证全债'!$A$2:$B$2792,2,0)</f>
        <v>146.744</v>
      </c>
      <c r="E548" s="14">
        <f t="shared" si="99"/>
        <v>0</v>
      </c>
      <c r="F548" s="14">
        <f>IF(AND((B548-$B$2)&gt;123,OR(((G547*J547/C547*C548)/(G547*K547/D547*D548))&lt;(4/6),((G547*J547/C547*C548)/(G547*K547/D547*D548))&gt;(6/4))),COUNTIF($E$2:E548,1),0)</f>
        <v>0</v>
      </c>
      <c r="G548" s="21">
        <f t="shared" si="100"/>
        <v>20393.330516549049</v>
      </c>
      <c r="H548" s="12">
        <f t="shared" si="101"/>
        <v>4.3501846435871965</v>
      </c>
      <c r="I548" s="12">
        <f t="shared" si="102"/>
        <v>71.65890361877463</v>
      </c>
      <c r="J548" s="15">
        <f>IF(OR((ROW(F548)-MATCH(MAX($F$2:F548),$F$2:F548,0))=1,(ROW(F548)-MATCH(MAX($F$2:F548),$F$2:F548,0))&gt;123),IF(OR(((G547*J547/C547*C548)/(G547*K547/D547*D548))&lt;(4/6),((G547*J547/C547*C548)/(G547*K547/D547*D548))&gt;(6/4)),50%,((G547*J547/C547*C548)/((G547*K547/D547*D548)+(G547*J547/C547*C548)))),((G547*J547/C547*C548)/((G547*K547/D547*D548)+(G547*J547/C547*C548))))</f>
        <v>0.48436504061461655</v>
      </c>
      <c r="K548" s="18">
        <f t="shared" si="96"/>
        <v>0.51563495938538351</v>
      </c>
      <c r="L548" s="20">
        <f t="shared" si="97"/>
        <v>0.93935648039062469</v>
      </c>
      <c r="M548" s="51">
        <f>IF(AND((B548-$B$2)&gt;123,OR(((U547*R547/C547*C548)/(U547*S547/D547*D548))&lt;(4/6),((U547*R547/C547*C548)/(U547*S547/D547*D548))&gt;(6/4))),1,0)</f>
        <v>0</v>
      </c>
      <c r="N548" s="51">
        <f>IF(AND((B548-$B$2)&gt;123,OR(((U547*R547/C547*C548)/(U547*S547/D547*D548))&lt;(4/6),((U547*R547/C547*C548)/(U547*S547/D547*D548))&gt;(6/4))),COUNTIF($M$2:M548,1),0)</f>
        <v>0</v>
      </c>
      <c r="O548" s="51">
        <f>IF(OR((ROW(N548)-MATCH(MAX($N$2:N548),$N$2:N548,0))=1,(ROW(N548)-MATCH(MAX($N$2:N548),$N$2:N548,0))&gt;123),IF(OR(((U547*R547/C547*C548)/(U547*S547/D547*D548))&lt;(4/6),((U547*R547/C547*C548)/(U547*S547/D547*D548))&gt;(6/4)),1,0),0)</f>
        <v>0</v>
      </c>
      <c r="P548" s="47">
        <f>IF(O548=1,U547/2/C548,P547)</f>
        <v>4.3501846435871965</v>
      </c>
      <c r="Q548" s="47">
        <f>IF(O548=1,U547/2/D548,Q547)</f>
        <v>71.65890361877463</v>
      </c>
      <c r="R548" s="41">
        <f>P548*C548/U547</f>
        <v>0.48412469103321404</v>
      </c>
      <c r="S548" s="41">
        <f>Q548*D548/U547</f>
        <v>0.51537909317652719</v>
      </c>
      <c r="T548" s="41">
        <f t="shared" si="103"/>
        <v>0.93935648039062403</v>
      </c>
      <c r="U548" s="42">
        <f>P548*C548+Q548*D548</f>
        <v>20393.330516549031</v>
      </c>
      <c r="V548" s="25">
        <f>B548</f>
        <v>41740</v>
      </c>
      <c r="W548">
        <f>C548/C$2</f>
        <v>0.98778163639155669</v>
      </c>
      <c r="X548">
        <f>D548/D$2</f>
        <v>1.0515514152633463</v>
      </c>
      <c r="Y548">
        <f t="shared" si="104"/>
        <v>1.0196665258274515</v>
      </c>
      <c r="AA548" s="15">
        <f t="shared" si="105"/>
        <v>-1.3611808804881997E-3</v>
      </c>
      <c r="AB548" s="15">
        <f t="shared" si="106"/>
        <v>3.1766070836969362E-4</v>
      </c>
      <c r="AC548" s="15">
        <f t="shared" si="107"/>
        <v>-4.9621579025871387E-4</v>
      </c>
    </row>
    <row r="549" spans="1:29" x14ac:dyDescent="0.4">
      <c r="A549" s="43">
        <f t="shared" si="98"/>
        <v>2014</v>
      </c>
      <c r="B549" s="53">
        <v>41743</v>
      </c>
      <c r="C549" s="45">
        <v>2268.6129999999998</v>
      </c>
      <c r="D549" s="45">
        <f>VLOOKUP(B549,'H11001.CSI  中证全债'!$A$2:$B$2792,2,0)</f>
        <v>146.88980000000001</v>
      </c>
      <c r="E549" s="14">
        <f t="shared" si="99"/>
        <v>0</v>
      </c>
      <c r="F549" s="14">
        <f>IF(AND((B549-$B$2)&gt;123,OR(((G548*J548/C548*C549)/(G548*K548/D548*D549))&lt;(4/6),((G548*J548/C548*C549)/(G548*K548/D548*D549))&gt;(6/4))),COUNTIF($E$2:E549,1),0)</f>
        <v>0</v>
      </c>
      <c r="G549" s="21">
        <f t="shared" si="100"/>
        <v>20394.847455623385</v>
      </c>
      <c r="H549" s="12">
        <f t="shared" si="101"/>
        <v>4.3501846435871965</v>
      </c>
      <c r="I549" s="12">
        <f t="shared" si="102"/>
        <v>71.65890361877463</v>
      </c>
      <c r="J549" s="15">
        <f>IF(OR((ROW(F549)-MATCH(MAX($F$2:F549),$F$2:F549,0))=1,(ROW(F549)-MATCH(MAX($F$2:F549),$F$2:F549,0))&gt;123),IF(OR(((G548*J548/C548*C549)/(G548*K548/D548*D549))&lt;(4/6),((G548*J548/C548*C549)/(G548*K548/D548*D549))&gt;(6/4)),50%,((G548*J548/C548*C549)/((G548*K548/D548*D549)+(G548*J548/C548*C549)))),((G548*J548/C548*C549)/((G548*K548/D548*D549)+(G548*J548/C548*C549))))</f>
        <v>0.48389111300370075</v>
      </c>
      <c r="K549" s="18">
        <f t="shared" si="96"/>
        <v>0.51610888699629931</v>
      </c>
      <c r="L549" s="20">
        <f t="shared" si="97"/>
        <v>0.93757562637585512</v>
      </c>
      <c r="M549" s="51">
        <f>IF(AND((B549-$B$2)&gt;123,OR(((U548*R548/C548*C549)/(U548*S548/D548*D549))&lt;(4/6),((U548*R548/C548*C549)/(U548*S548/D548*D549))&gt;(6/4))),1,0)</f>
        <v>0</v>
      </c>
      <c r="N549" s="51">
        <f>IF(AND((B549-$B$2)&gt;123,OR(((U548*R548/C548*C549)/(U548*S548/D548*D549))&lt;(4/6),((U548*R548/C548*C549)/(U548*S548/D548*D549))&gt;(6/4))),COUNTIF($M$2:M549,1),0)</f>
        <v>0</v>
      </c>
      <c r="O549" s="51">
        <f>IF(OR((ROW(N549)-MATCH(MAX($N$2:N549),$N$2:N549,0))=1,(ROW(N549)-MATCH(MAX($N$2:N549),$N$2:N549,0))&gt;123),IF(OR(((U548*R548/C548*C549)/(U548*S548/D548*D549))&lt;(4/6),((U548*R548/C548*C549)/(U548*S548/D548*D549))&gt;(6/4)),1,0),0)</f>
        <v>0</v>
      </c>
      <c r="P549" s="47">
        <f>IF(O549=1,U548/2/C549,P548)</f>
        <v>4.3501846435871965</v>
      </c>
      <c r="Q549" s="47">
        <f>IF(O549=1,U548/2/D549,Q548)</f>
        <v>71.65890361877463</v>
      </c>
      <c r="R549" s="41">
        <f>P549*C549/U548</f>
        <v>0.48392710679767359</v>
      </c>
      <c r="S549" s="41">
        <f>Q549*D549/U548</f>
        <v>0.51614727727966481</v>
      </c>
      <c r="T549" s="41">
        <f t="shared" si="103"/>
        <v>0.93757562637585445</v>
      </c>
      <c r="U549" s="42">
        <f>P549*C549+Q549*D549</f>
        <v>20394.847455623363</v>
      </c>
      <c r="V549" s="25">
        <f>B549</f>
        <v>41743</v>
      </c>
      <c r="W549">
        <f>C549/C$2</f>
        <v>0.98688854348422805</v>
      </c>
      <c r="X549">
        <f>D549/D$2</f>
        <v>1.0525962020781081</v>
      </c>
      <c r="Y549">
        <f t="shared" si="104"/>
        <v>1.0197423727811681</v>
      </c>
      <c r="AA549" s="15">
        <f t="shared" si="105"/>
        <v>-9.0414001883165618E-4</v>
      </c>
      <c r="AB549" s="15">
        <f t="shared" si="106"/>
        <v>9.9356702829433985E-4</v>
      </c>
      <c r="AC549" s="15">
        <f t="shared" si="107"/>
        <v>7.4384077338507382E-5</v>
      </c>
    </row>
    <row r="550" spans="1:29" x14ac:dyDescent="0.4">
      <c r="A550" s="43">
        <f t="shared" si="98"/>
        <v>2014</v>
      </c>
      <c r="B550" s="53">
        <v>41744</v>
      </c>
      <c r="C550" s="45">
        <v>2229.4630000000002</v>
      </c>
      <c r="D550" s="45">
        <f>VLOOKUP(B550,'H11001.CSI  中证全债'!$A$2:$B$2792,2,0)</f>
        <v>146.97059999999999</v>
      </c>
      <c r="E550" s="14">
        <f t="shared" si="99"/>
        <v>0</v>
      </c>
      <c r="F550" s="14">
        <f>IF(AND((B550-$B$2)&gt;123,OR(((G549*J549/C549*C550)/(G549*K549/D549*D550))&lt;(4/6),((G549*J549/C549*C550)/(G549*K549/D549*D550))&gt;(6/4))),COUNTIF($E$2:E550,1),0)</f>
        <v>0</v>
      </c>
      <c r="G550" s="21">
        <f t="shared" si="100"/>
        <v>20230.327766239345</v>
      </c>
      <c r="H550" s="12">
        <f t="shared" si="101"/>
        <v>4.3501846435871965</v>
      </c>
      <c r="I550" s="12">
        <f t="shared" si="102"/>
        <v>71.65890361877463</v>
      </c>
      <c r="J550" s="15">
        <f>IF(OR((ROW(F550)-MATCH(MAX($F$2:F550),$F$2:F550,0))=1,(ROW(F550)-MATCH(MAX($F$2:F550),$F$2:F550,0))&gt;123),IF(OR(((G549*J549/C549*C550)/(G549*K549/D549*D550))&lt;(4/6),((G549*J549/C549*C550)/(G549*K549/D549*D550))&gt;(6/4)),50%,((G549*J549/C549*C550)/((G549*K549/D549*D550)+(G549*J549/C549*C550)))),((G549*J549/C549*C550)/((G549*K549/D549*D550)+(G549*J549/C549*C550))))</f>
        <v>0.47940773961314537</v>
      </c>
      <c r="K550" s="18">
        <f t="shared" si="96"/>
        <v>0.52059226038685469</v>
      </c>
      <c r="L550" s="20">
        <f t="shared" si="97"/>
        <v>0.9208891028400904</v>
      </c>
      <c r="M550" s="51">
        <f>IF(AND((B550-$B$2)&gt;123,OR(((U549*R549/C549*C550)/(U549*S549/D549*D550))&lt;(4/6),((U549*R549/C549*C550)/(U549*S549/D549*D550))&gt;(6/4))),1,0)</f>
        <v>0</v>
      </c>
      <c r="N550" s="51">
        <f>IF(AND((B550-$B$2)&gt;123,OR(((U549*R549/C549*C550)/(U549*S549/D549*D550))&lt;(4/6),((U549*R549/C549*C550)/(U549*S549/D549*D550))&gt;(6/4))),COUNTIF($M$2:M550,1),0)</f>
        <v>0</v>
      </c>
      <c r="O550" s="51">
        <f>IF(OR((ROW(N550)-MATCH(MAX($N$2:N550),$N$2:N550,0))=1,(ROW(N550)-MATCH(MAX($N$2:N550),$N$2:N550,0))&gt;123),IF(OR(((U549*R549/C549*C550)/(U549*S549/D549*D550))&lt;(4/6),((U549*R549/C549*C550)/(U549*S549/D549*D550))&gt;(6/4)),1,0),0)</f>
        <v>0</v>
      </c>
      <c r="P550" s="47">
        <f>IF(O550=1,U549/2/C550,P549)</f>
        <v>4.3501846435871965</v>
      </c>
      <c r="Q550" s="47">
        <f>IF(O550=1,U549/2/D550,Q549)</f>
        <v>71.65890361877463</v>
      </c>
      <c r="R550" s="41">
        <f>P550*C550/U549</f>
        <v>0.47554048772116236</v>
      </c>
      <c r="S550" s="41">
        <f>Q550*D550/U549</f>
        <v>0.51639278416321832</v>
      </c>
      <c r="T550" s="41">
        <f t="shared" si="103"/>
        <v>0.92088910284009007</v>
      </c>
      <c r="U550" s="42">
        <f>P550*C550+Q550*D550</f>
        <v>20230.327766239319</v>
      </c>
      <c r="V550" s="25">
        <f>B550</f>
        <v>41744</v>
      </c>
      <c r="W550">
        <f>C550/C$2</f>
        <v>0.96985757060458433</v>
      </c>
      <c r="X550">
        <f>D550/D$2</f>
        <v>1.0531752060193478</v>
      </c>
      <c r="Y550">
        <f t="shared" si="104"/>
        <v>1.011516388311966</v>
      </c>
      <c r="AA550" s="15">
        <f t="shared" si="105"/>
        <v>-1.7257240437218546E-2</v>
      </c>
      <c r="AB550" s="15">
        <f t="shared" si="106"/>
        <v>5.5007223101943836E-4</v>
      </c>
      <c r="AC550" s="15">
        <f t="shared" si="107"/>
        <v>-8.0667281156191484E-3</v>
      </c>
    </row>
    <row r="551" spans="1:29" x14ac:dyDescent="0.4">
      <c r="A551" s="43">
        <f t="shared" si="98"/>
        <v>2014</v>
      </c>
      <c r="B551" s="53">
        <v>41745</v>
      </c>
      <c r="C551" s="45">
        <v>2232.5259999999998</v>
      </c>
      <c r="D551" s="45">
        <f>VLOOKUP(B551,'H11001.CSI  中证全债'!$A$2:$B$2792,2,0)</f>
        <v>147.02860000000001</v>
      </c>
      <c r="E551" s="14">
        <f t="shared" si="99"/>
        <v>0</v>
      </c>
      <c r="F551" s="14">
        <f>IF(AND((B551-$B$2)&gt;123,OR(((G550*J550/C550*C551)/(G550*K550/D550*D551))&lt;(4/6),((G550*J550/C550*C551)/(G550*K550/D550*D551))&gt;(6/4))),COUNTIF($E$2:E551,1),0)</f>
        <v>0</v>
      </c>
      <c r="G551" s="21">
        <f t="shared" si="100"/>
        <v>20247.808598212541</v>
      </c>
      <c r="H551" s="12">
        <f t="shared" si="101"/>
        <v>4.3501846435871965</v>
      </c>
      <c r="I551" s="12">
        <f t="shared" si="102"/>
        <v>71.65890361877463</v>
      </c>
      <c r="J551" s="15">
        <f>IF(OR((ROW(F551)-MATCH(MAX($F$2:F551),$F$2:F551,0))=1,(ROW(F551)-MATCH(MAX($F$2:F551),$F$2:F551,0))&gt;123),IF(OR(((G550*J550/C550*C551)/(G550*K550/D550*D551))&lt;(4/6),((G550*J550/C550*C551)/(G550*K550/D550*D551))&gt;(6/4)),50%,((G550*J550/C550*C551)/((G550*K550/D550*D551)+(G550*J550/C550*C551)))),((G550*J550/C550*C551)/((G550*K550/D550*D551)+(G550*J550/C550*C551))))</f>
        <v>0.47965192255257294</v>
      </c>
      <c r="K551" s="18">
        <f t="shared" si="96"/>
        <v>0.52034807744742706</v>
      </c>
      <c r="L551" s="20">
        <f t="shared" si="97"/>
        <v>0.9217905155055256</v>
      </c>
      <c r="M551" s="51">
        <f>IF(AND((B551-$B$2)&gt;123,OR(((U550*R550/C550*C551)/(U550*S550/D550*D551))&lt;(4/6),((U550*R550/C550*C551)/(U550*S550/D550*D551))&gt;(6/4))),1,0)</f>
        <v>0</v>
      </c>
      <c r="N551" s="51">
        <f>IF(AND((B551-$B$2)&gt;123,OR(((U550*R550/C550*C551)/(U550*S550/D550*D551))&lt;(4/6),((U550*R550/C550*C551)/(U550*S550/D550*D551))&gt;(6/4))),COUNTIF($M$2:M551,1),0)</f>
        <v>0</v>
      </c>
      <c r="O551" s="51">
        <f>IF(OR((ROW(N551)-MATCH(MAX($N$2:N551),$N$2:N551,0))=1,(ROW(N551)-MATCH(MAX($N$2:N551),$N$2:N551,0))&gt;123),IF(OR(((U550*R550/C550*C551)/(U550*S550/D550*D551))&lt;(4/6),((U550*R550/C550*C551)/(U550*S550/D550*D551))&gt;(6/4)),1,0),0)</f>
        <v>0</v>
      </c>
      <c r="P551" s="47">
        <f>IF(O551=1,U550/2/C551,P550)</f>
        <v>4.3501846435871965</v>
      </c>
      <c r="Q551" s="47">
        <f>IF(O551=1,U550/2/D551,Q550)</f>
        <v>71.65890361877463</v>
      </c>
      <c r="R551" s="41">
        <f>P551*C551/U550</f>
        <v>0.4800663851732801</v>
      </c>
      <c r="S551" s="41">
        <f>Q551*D551/U550</f>
        <v>0.52079770522481861</v>
      </c>
      <c r="T551" s="41">
        <f t="shared" si="103"/>
        <v>0.92179051550552515</v>
      </c>
      <c r="U551" s="42">
        <f>P551*C551+Q551*D551</f>
        <v>20247.808598212516</v>
      </c>
      <c r="V551" s="25">
        <f>B551</f>
        <v>41745</v>
      </c>
      <c r="W551">
        <f>C551/C$2</f>
        <v>0.97119003216091493</v>
      </c>
      <c r="X551">
        <f>D551/D$2</f>
        <v>1.0535908276603367</v>
      </c>
      <c r="Y551">
        <f t="shared" si="104"/>
        <v>1.0123904299106259</v>
      </c>
      <c r="AA551" s="15">
        <f t="shared" si="105"/>
        <v>1.373873439478368E-3</v>
      </c>
      <c r="AB551" s="15">
        <f t="shared" si="106"/>
        <v>3.9463675047946012E-4</v>
      </c>
      <c r="AC551" s="15">
        <f t="shared" si="107"/>
        <v>8.640903980987602E-4</v>
      </c>
    </row>
    <row r="552" spans="1:29" x14ac:dyDescent="0.4">
      <c r="A552" s="43">
        <f t="shared" si="98"/>
        <v>2014</v>
      </c>
      <c r="B552" s="53">
        <v>41746</v>
      </c>
      <c r="C552" s="45">
        <v>2224.8029999999999</v>
      </c>
      <c r="D552" s="45">
        <f>VLOOKUP(B552,'H11001.CSI  中证全债'!$A$2:$B$2792,2,0)</f>
        <v>147.39060000000001</v>
      </c>
      <c r="E552" s="14">
        <f t="shared" si="99"/>
        <v>0</v>
      </c>
      <c r="F552" s="14">
        <f>IF(AND((B552-$B$2)&gt;123,OR(((G551*J551/C551*C552)/(G551*K551/D551*D552))&lt;(4/6),((G551*J551/C551*C552)/(G551*K551/D551*D552))&gt;(6/4))),COUNTIF($E$2:E552,1),0)</f>
        <v>0</v>
      </c>
      <c r="G552" s="21">
        <f t="shared" si="100"/>
        <v>20240.152645320115</v>
      </c>
      <c r="H552" s="12">
        <f t="shared" si="101"/>
        <v>4.3501846435871965</v>
      </c>
      <c r="I552" s="12">
        <f t="shared" si="102"/>
        <v>71.65890361877463</v>
      </c>
      <c r="J552" s="15">
        <f>IF(OR((ROW(F552)-MATCH(MAX($F$2:F552),$F$2:F552,0))=1,(ROW(F552)-MATCH(MAX($F$2:F552),$F$2:F552,0))&gt;123),IF(OR(((G551*J551/C551*C552)/(G551*K551/D551*D552))&lt;(4/6),((G551*J551/C551*C552)/(G551*K551/D551*D552))&gt;(6/4)),50%,((G551*J551/C551*C552)/((G551*K551/D551*D552)+(G551*J551/C551*C552)))),((G551*J551/C551*C552)/((G551*K551/D551*D552)+(G551*J551/C551*C552))))</f>
        <v>0.47817346119889742</v>
      </c>
      <c r="K552" s="18">
        <f t="shared" si="96"/>
        <v>0.52182653880110252</v>
      </c>
      <c r="L552" s="20">
        <f t="shared" si="97"/>
        <v>0.91634561610741738</v>
      </c>
      <c r="M552" s="51">
        <f>IF(AND((B552-$B$2)&gt;123,OR(((U551*R551/C551*C552)/(U551*S551/D551*D552))&lt;(4/6),((U551*R551/C551*C552)/(U551*S551/D551*D552))&gt;(6/4))),1,0)</f>
        <v>0</v>
      </c>
      <c r="N552" s="51">
        <f>IF(AND((B552-$B$2)&gt;123,OR(((U551*R551/C551*C552)/(U551*S551/D551*D552))&lt;(4/6),((U551*R551/C551*C552)/(U551*S551/D551*D552))&gt;(6/4))),COUNTIF($M$2:M552,1),0)</f>
        <v>0</v>
      </c>
      <c r="O552" s="51">
        <f>IF(OR((ROW(N552)-MATCH(MAX($N$2:N552),$N$2:N552,0))=1,(ROW(N552)-MATCH(MAX($N$2:N552),$N$2:N552,0))&gt;123),IF(OR(((U551*R551/C551*C552)/(U551*S551/D551*D552))&lt;(4/6),((U551*R551/C551*C552)/(U551*S551/D551*D552))&gt;(6/4)),1,0),0)</f>
        <v>0</v>
      </c>
      <c r="P552" s="47">
        <f>IF(O552=1,U551/2/C552,P551)</f>
        <v>4.3501846435871965</v>
      </c>
      <c r="Q552" s="47">
        <f>IF(O552=1,U551/2/D552,Q551)</f>
        <v>71.65890361877463</v>
      </c>
      <c r="R552" s="41">
        <f>P552*C552/U551</f>
        <v>0.47799265775660921</v>
      </c>
      <c r="S552" s="41">
        <f>Q552*D552/U551</f>
        <v>0.52162922957725755</v>
      </c>
      <c r="T552" s="41">
        <f t="shared" si="103"/>
        <v>0.91634561610741672</v>
      </c>
      <c r="U552" s="42">
        <f>P552*C552+Q552*D552</f>
        <v>20240.15264532009</v>
      </c>
      <c r="V552" s="25">
        <f>B552</f>
        <v>41746</v>
      </c>
      <c r="W552">
        <f>C552/C$2</f>
        <v>0.96783038456067261</v>
      </c>
      <c r="X552">
        <f>D552/D$2</f>
        <v>1.0561848799713365</v>
      </c>
      <c r="Y552">
        <f t="shared" si="104"/>
        <v>1.0120076322660045</v>
      </c>
      <c r="AA552" s="15">
        <f t="shared" si="105"/>
        <v>-3.4593102163199552E-3</v>
      </c>
      <c r="AB552" s="15">
        <f t="shared" si="106"/>
        <v>2.4621060120277871E-3</v>
      </c>
      <c r="AC552" s="15">
        <f t="shared" si="107"/>
        <v>-3.7811266613330119E-4</v>
      </c>
    </row>
    <row r="553" spans="1:29" x14ac:dyDescent="0.4">
      <c r="A553" s="43">
        <f t="shared" si="98"/>
        <v>2014</v>
      </c>
      <c r="B553" s="53">
        <v>41747</v>
      </c>
      <c r="C553" s="45">
        <v>2224.4789999999998</v>
      </c>
      <c r="D553" s="45">
        <f>VLOOKUP(B553,'H11001.CSI  中证全债'!$A$2:$B$2792,2,0)</f>
        <v>147.5241</v>
      </c>
      <c r="E553" s="14">
        <f t="shared" si="99"/>
        <v>0</v>
      </c>
      <c r="F553" s="14">
        <f>IF(AND((B553-$B$2)&gt;123,OR(((G552*J552/C552*C553)/(G552*K552/D552*D553))&lt;(4/6),((G552*J552/C552*C553)/(G552*K552/D552*D553))&gt;(6/4))),COUNTIF($E$2:E553,1),0)</f>
        <v>0</v>
      </c>
      <c r="G553" s="21">
        <f t="shared" si="100"/>
        <v>20248.3096491287</v>
      </c>
      <c r="H553" s="12">
        <f t="shared" si="101"/>
        <v>4.3501846435871965</v>
      </c>
      <c r="I553" s="12">
        <f t="shared" si="102"/>
        <v>71.65890361877463</v>
      </c>
      <c r="J553" s="15">
        <f>IF(OR((ROW(F553)-MATCH(MAX($F$2:F553),$F$2:F553,0))=1,(ROW(F553)-MATCH(MAX($F$2:F553),$F$2:F553,0))&gt;123),IF(OR(((G552*J552/C552*C553)/(G552*K552/D552*D553))&lt;(4/6),((G552*J552/C552*C553)/(G552*K552/D552*D553))&gt;(6/4)),50%,((G552*J552/C552*C553)/((G552*K552/D552*D553)+(G552*J552/C552*C553)))),((G552*J552/C552*C553)/((G552*K552/D552*D553)+(G552*J552/C552*C553))))</f>
        <v>0.47791122091016719</v>
      </c>
      <c r="K553" s="18">
        <f t="shared" si="96"/>
        <v>0.52208877908983276</v>
      </c>
      <c r="L553" s="20">
        <f t="shared" si="97"/>
        <v>0.91538305370844952</v>
      </c>
      <c r="M553" s="51">
        <f>IF(AND((B553-$B$2)&gt;123,OR(((U552*R552/C552*C553)/(U552*S552/D552*D553))&lt;(4/6),((U552*R552/C552*C553)/(U552*S552/D552*D553))&gt;(6/4))),1,0)</f>
        <v>0</v>
      </c>
      <c r="N553" s="51">
        <f>IF(AND((B553-$B$2)&gt;123,OR(((U552*R552/C552*C553)/(U552*S552/D552*D553))&lt;(4/6),((U552*R552/C552*C553)/(U552*S552/D552*D553))&gt;(6/4))),COUNTIF($M$2:M553,1),0)</f>
        <v>0</v>
      </c>
      <c r="O553" s="51">
        <f>IF(OR((ROW(N553)-MATCH(MAX($N$2:N553),$N$2:N553,0))=1,(ROW(N553)-MATCH(MAX($N$2:N553),$N$2:N553,0))&gt;123),IF(OR(((U552*R552/C552*C553)/(U552*S552/D552*D553))&lt;(4/6),((U552*R552/C552*C553)/(U552*S552/D552*D553))&gt;(6/4)),1,0),0)</f>
        <v>0</v>
      </c>
      <c r="P553" s="47">
        <f>IF(O553=1,U552/2/C553,P552)</f>
        <v>4.3501846435871965</v>
      </c>
      <c r="Q553" s="47">
        <f>IF(O553=1,U552/2/D553,Q552)</f>
        <v>71.65890361877463</v>
      </c>
      <c r="R553" s="41">
        <f>P553*C553/U552</f>
        <v>0.47810382438097304</v>
      </c>
      <c r="S553" s="41">
        <f>Q553*D553/U552</f>
        <v>0.52229918660177621</v>
      </c>
      <c r="T553" s="41">
        <f t="shared" si="103"/>
        <v>0.91538305370844919</v>
      </c>
      <c r="U553" s="42">
        <f>P553*C553+Q553*D553</f>
        <v>20248.309649128674</v>
      </c>
      <c r="V553" s="25">
        <f>B553</f>
        <v>41747</v>
      </c>
      <c r="W553">
        <f>C553/C$2</f>
        <v>0.96768943857822032</v>
      </c>
      <c r="X553">
        <f>D553/D$2</f>
        <v>1.0571415263346471</v>
      </c>
      <c r="Y553">
        <f t="shared" si="104"/>
        <v>1.0124154824564338</v>
      </c>
      <c r="AA553" s="15">
        <f t="shared" si="105"/>
        <v>-1.4563087158736554E-4</v>
      </c>
      <c r="AB553" s="15">
        <f t="shared" si="106"/>
        <v>9.0575654078350887E-4</v>
      </c>
      <c r="AC553" s="15">
        <f t="shared" si="107"/>
        <v>4.030109827493078E-4</v>
      </c>
    </row>
    <row r="554" spans="1:29" x14ac:dyDescent="0.4">
      <c r="A554" s="43">
        <f t="shared" si="98"/>
        <v>2014</v>
      </c>
      <c r="B554" s="53">
        <v>41750</v>
      </c>
      <c r="C554" s="45">
        <v>2187.248</v>
      </c>
      <c r="D554" s="45">
        <f>VLOOKUP(B554,'H11001.CSI  中证全债'!$A$2:$B$2792,2,0)</f>
        <v>147.61519999999999</v>
      </c>
      <c r="E554" s="14">
        <f t="shared" si="99"/>
        <v>0</v>
      </c>
      <c r="F554" s="14">
        <f>IF(AND((B554-$B$2)&gt;123,OR(((G553*J553/C553*C554)/(G553*K553/D553*D554))&lt;(4/6),((G553*J553/C553*C554)/(G553*K553/D553*D554))&gt;(6/4))),COUNTIF($E$2:E554,1),0)</f>
        <v>0</v>
      </c>
      <c r="G554" s="21">
        <f t="shared" si="100"/>
        <v>20092.876050782972</v>
      </c>
      <c r="H554" s="12">
        <f t="shared" si="101"/>
        <v>4.3501846435871965</v>
      </c>
      <c r="I554" s="12">
        <f t="shared" si="102"/>
        <v>71.65890361877463</v>
      </c>
      <c r="J554" s="15">
        <f>IF(OR((ROW(F554)-MATCH(MAX($F$2:F554),$F$2:F554,0))=1,(ROW(F554)-MATCH(MAX($F$2:F554),$F$2:F554,0))&gt;123),IF(OR(((G553*J553/C553*C554)/(G553*K553/D553*D554))&lt;(4/6),((G553*J553/C553*C554)/(G553*K553/D553*D554))&gt;(6/4)),50%,((G553*J553/C553*C554)/((G553*K553/D553*D554)+(G553*J553/C553*C554)))),((G553*J553/C553*C554)/((G553*K553/D553*D554)+(G553*J553/C553*C554))))</f>
        <v>0.47354757165020422</v>
      </c>
      <c r="K554" s="18">
        <f t="shared" si="96"/>
        <v>0.52645242834979578</v>
      </c>
      <c r="L554" s="20">
        <f t="shared" si="97"/>
        <v>0.8995068616827816</v>
      </c>
      <c r="M554" s="51">
        <f>IF(AND((B554-$B$2)&gt;123,OR(((U553*R553/C553*C554)/(U553*S553/D553*D554))&lt;(4/6),((U553*R553/C553*C554)/(U553*S553/D553*D554))&gt;(6/4))),1,0)</f>
        <v>0</v>
      </c>
      <c r="N554" s="51">
        <f>IF(AND((B554-$B$2)&gt;123,OR(((U553*R553/C553*C554)/(U553*S553/D553*D554))&lt;(4/6),((U553*R553/C553*C554)/(U553*S553/D553*D554))&gt;(6/4))),COUNTIF($M$2:M554,1),0)</f>
        <v>0</v>
      </c>
      <c r="O554" s="51">
        <f>IF(OR((ROW(N554)-MATCH(MAX($N$2:N554),$N$2:N554,0))=1,(ROW(N554)-MATCH(MAX($N$2:N554),$N$2:N554,0))&gt;123),IF(OR(((U553*R553/C553*C554)/(U553*S553/D553*D554))&lt;(4/6),((U553*R553/C553*C554)/(U553*S553/D553*D554))&gt;(6/4)),1,0),0)</f>
        <v>0</v>
      </c>
      <c r="P554" s="47">
        <f>IF(O554=1,U553/2/C554,P553)</f>
        <v>4.3501846435871965</v>
      </c>
      <c r="Q554" s="47">
        <f>IF(O554=1,U553/2/D554,Q553)</f>
        <v>71.65890361877463</v>
      </c>
      <c r="R554" s="41">
        <f>P554*C554/U553</f>
        <v>0.46991244336913107</v>
      </c>
      <c r="S554" s="41">
        <f>Q554*D554/U553</f>
        <v>0.52241118260068342</v>
      </c>
      <c r="T554" s="41">
        <f t="shared" si="103"/>
        <v>0.89950686168278116</v>
      </c>
      <c r="U554" s="42">
        <f>P554*C554+Q554*D554</f>
        <v>20092.87605078295</v>
      </c>
      <c r="V554" s="25">
        <f>B554</f>
        <v>41750</v>
      </c>
      <c r="W554">
        <f>C554/C$2</f>
        <v>0.95149326613168095</v>
      </c>
      <c r="X554">
        <f>D554/D$2</f>
        <v>1.057794338946614</v>
      </c>
      <c r="Y554">
        <f t="shared" si="104"/>
        <v>1.0046438025391475</v>
      </c>
      <c r="AA554" s="15">
        <f t="shared" si="105"/>
        <v>-1.673695278759646E-2</v>
      </c>
      <c r="AB554" s="15">
        <f t="shared" si="106"/>
        <v>6.1752622113941946E-4</v>
      </c>
      <c r="AC554" s="15">
        <f t="shared" si="107"/>
        <v>-7.6763740301853955E-3</v>
      </c>
    </row>
    <row r="555" spans="1:29" x14ac:dyDescent="0.4">
      <c r="A555" s="43">
        <f t="shared" si="98"/>
        <v>2014</v>
      </c>
      <c r="B555" s="53">
        <v>41751</v>
      </c>
      <c r="C555" s="45">
        <v>2196.7950000000001</v>
      </c>
      <c r="D555" s="45">
        <f>VLOOKUP(B555,'H11001.CSI  中证全债'!$A$2:$B$2792,2,0)</f>
        <v>147.643</v>
      </c>
      <c r="E555" s="14">
        <f t="shared" si="99"/>
        <v>0</v>
      </c>
      <c r="F555" s="14">
        <f>IF(AND((B555-$B$2)&gt;123,OR(((G554*J554/C554*C555)/(G554*K554/D554*D555))&lt;(4/6),((G554*J554/C554*C555)/(G554*K554/D554*D555))&gt;(6/4))),COUNTIF($E$2:E555,1),0)</f>
        <v>0</v>
      </c>
      <c r="G555" s="21">
        <f t="shared" si="100"/>
        <v>20136.3993810959</v>
      </c>
      <c r="H555" s="12">
        <f t="shared" si="101"/>
        <v>4.3501846435871965</v>
      </c>
      <c r="I555" s="12">
        <f t="shared" si="102"/>
        <v>71.65890361877463</v>
      </c>
      <c r="J555" s="15">
        <f>IF(OR((ROW(F555)-MATCH(MAX($F$2:F555),$F$2:F555,0))=1,(ROW(F555)-MATCH(MAX($F$2:F555),$F$2:F555,0))&gt;123),IF(OR(((G554*J554/C554*C555)/(G554*K554/D554*D555))&lt;(4/6),((G554*J554/C554*C555)/(G554*K554/D554*D555))&gt;(6/4)),50%,((G554*J554/C554*C555)/((G554*K554/D554*D555)+(G554*J554/C554*C555)))),((G554*J554/C554*C555)/((G554*K554/D554*D555)+(G554*J554/C554*C555))))</f>
        <v>0.4745865282688414</v>
      </c>
      <c r="K555" s="18">
        <f t="shared" si="96"/>
        <v>0.5254134717311586</v>
      </c>
      <c r="L555" s="20">
        <f t="shared" si="97"/>
        <v>0.90326296108310655</v>
      </c>
      <c r="M555" s="51">
        <f>IF(AND((B555-$B$2)&gt;123,OR(((U554*R554/C554*C555)/(U554*S554/D554*D555))&lt;(4/6),((U554*R554/C554*C555)/(U554*S554/D554*D555))&gt;(6/4))),1,0)</f>
        <v>0</v>
      </c>
      <c r="N555" s="51">
        <f>IF(AND((B555-$B$2)&gt;123,OR(((U554*R554/C554*C555)/(U554*S554/D554*D555))&lt;(4/6),((U554*R554/C554*C555)/(U554*S554/D554*D555))&gt;(6/4))),COUNTIF($M$2:M555,1),0)</f>
        <v>0</v>
      </c>
      <c r="O555" s="51">
        <f>IF(OR((ROW(N555)-MATCH(MAX($N$2:N555),$N$2:N555,0))=1,(ROW(N555)-MATCH(MAX($N$2:N555),$N$2:N555,0))&gt;123),IF(OR(((U554*R554/C554*C555)/(U554*S554/D554*D555))&lt;(4/6),((U554*R554/C554*C555)/(U554*S554/D554*D555))&gt;(6/4)),1,0),0)</f>
        <v>0</v>
      </c>
      <c r="P555" s="47">
        <f>IF(O555=1,U554/2/C555,P554)</f>
        <v>4.3501846435871965</v>
      </c>
      <c r="Q555" s="47">
        <f>IF(O555=1,U554/2/D555,Q554)</f>
        <v>71.65890361877463</v>
      </c>
      <c r="R555" s="41">
        <f>P555*C555/U554</f>
        <v>0.47561453372608409</v>
      </c>
      <c r="S555" s="41">
        <f>Q555*D555/U554</f>
        <v>0.52655157381386819</v>
      </c>
      <c r="T555" s="41">
        <f t="shared" si="103"/>
        <v>0.90326296108310566</v>
      </c>
      <c r="U555" s="42">
        <f>P555*C555+Q555*D555</f>
        <v>20136.399381095878</v>
      </c>
      <c r="V555" s="25">
        <f>B555</f>
        <v>41751</v>
      </c>
      <c r="W555">
        <f>C555/C$2</f>
        <v>0.95564638741091368</v>
      </c>
      <c r="X555">
        <f>D555/D$2</f>
        <v>1.0579935506986742</v>
      </c>
      <c r="Y555">
        <f t="shared" si="104"/>
        <v>1.0068199690547939</v>
      </c>
      <c r="AA555" s="15">
        <f t="shared" si="105"/>
        <v>4.3648456873661701E-3</v>
      </c>
      <c r="AB555" s="15">
        <f t="shared" si="106"/>
        <v>1.8832748930996956E-4</v>
      </c>
      <c r="AC555" s="15">
        <f t="shared" si="107"/>
        <v>2.1661075399521668E-3</v>
      </c>
    </row>
    <row r="556" spans="1:29" x14ac:dyDescent="0.4">
      <c r="A556" s="43">
        <f t="shared" si="98"/>
        <v>2014</v>
      </c>
      <c r="B556" s="53">
        <v>41752</v>
      </c>
      <c r="C556" s="45">
        <v>2194.6680000000001</v>
      </c>
      <c r="D556" s="45">
        <f>VLOOKUP(B556,'H11001.CSI  中证全债'!$A$2:$B$2792,2,0)</f>
        <v>147.6722</v>
      </c>
      <c r="E556" s="14">
        <f t="shared" si="99"/>
        <v>0</v>
      </c>
      <c r="F556" s="14">
        <f>IF(AND((B556-$B$2)&gt;123,OR(((G555*J555/C555*C556)/(G555*K555/D555*D556))&lt;(4/6),((G555*J555/C555*C556)/(G555*K555/D555*D556))&gt;(6/4))),COUNTIF($E$2:E556,1),0)</f>
        <v>0</v>
      </c>
      <c r="G556" s="21">
        <f t="shared" si="100"/>
        <v>20129.238978344656</v>
      </c>
      <c r="H556" s="12">
        <f t="shared" si="101"/>
        <v>4.3501846435871965</v>
      </c>
      <c r="I556" s="12">
        <f t="shared" si="102"/>
        <v>71.65890361877463</v>
      </c>
      <c r="J556" s="15">
        <f>IF(OR((ROW(F556)-MATCH(MAX($F$2:F556),$F$2:F556,0))=1,(ROW(F556)-MATCH(MAX($F$2:F556),$F$2:F556,0))&gt;123),IF(OR(((G555*J555/C555*C556)/(G555*K555/D555*D556))&lt;(4/6),((G555*J555/C555*C556)/(G555*K555/D555*D556))&gt;(6/4)),50%,((G555*J555/C555*C556)/((G555*K555/D555*D556)+(G555*J555/C555*C556)))),((G555*J555/C555*C556)/((G555*K555/D555*D556)+(G555*J555/C555*C556))))</f>
        <v>0.47429567713132498</v>
      </c>
      <c r="K556" s="18">
        <f t="shared" si="96"/>
        <v>0.52570432286867508</v>
      </c>
      <c r="L556" s="20">
        <f t="shared" si="97"/>
        <v>0.9022099619481494</v>
      </c>
      <c r="M556" s="51">
        <f>IF(AND((B556-$B$2)&gt;123,OR(((U555*R555/C555*C556)/(U555*S555/D555*D556))&lt;(4/6),((U555*R555/C555*C556)/(U555*S555/D555*D556))&gt;(6/4))),1,0)</f>
        <v>0</v>
      </c>
      <c r="N556" s="51">
        <f>IF(AND((B556-$B$2)&gt;123,OR(((U555*R555/C555*C556)/(U555*S555/D555*D556))&lt;(4/6),((U555*R555/C555*C556)/(U555*S555/D555*D556))&gt;(6/4))),COUNTIF($M$2:M556,1),0)</f>
        <v>0</v>
      </c>
      <c r="O556" s="51">
        <f>IF(OR((ROW(N556)-MATCH(MAX($N$2:N556),$N$2:N556,0))=1,(ROW(N556)-MATCH(MAX($N$2:N556),$N$2:N556,0))&gt;123),IF(OR(((U555*R555/C555*C556)/(U555*S555/D555*D556))&lt;(4/6),((U555*R555/C555*C556)/(U555*S555/D555*D556))&gt;(6/4)),1,0),0)</f>
        <v>0</v>
      </c>
      <c r="P556" s="47">
        <f>IF(O556=1,U555/2/C556,P555)</f>
        <v>4.3501846435871965</v>
      </c>
      <c r="Q556" s="47">
        <f>IF(O556=1,U555/2/D556,Q555)</f>
        <v>71.65890361877463</v>
      </c>
      <c r="R556" s="41">
        <f>P556*C556/U555</f>
        <v>0.47412701996441237</v>
      </c>
      <c r="S556" s="41">
        <f>Q556*D556/U555</f>
        <v>0.52551738504485845</v>
      </c>
      <c r="T556" s="41">
        <f t="shared" si="103"/>
        <v>0.90220996194814873</v>
      </c>
      <c r="U556" s="42">
        <f>P556*C556+Q556*D556</f>
        <v>20129.238978344638</v>
      </c>
      <c r="V556" s="25">
        <f>B556</f>
        <v>41752</v>
      </c>
      <c r="W556">
        <f>C556/C$2</f>
        <v>0.95472110313722269</v>
      </c>
      <c r="X556">
        <f>D556/D$2</f>
        <v>1.058202794697241</v>
      </c>
      <c r="Y556">
        <f t="shared" si="104"/>
        <v>1.006461948917232</v>
      </c>
      <c r="AA556" s="15">
        <f t="shared" si="105"/>
        <v>-9.6822871501434093E-4</v>
      </c>
      <c r="AB556" s="15">
        <f t="shared" si="106"/>
        <v>1.9777436112788926E-4</v>
      </c>
      <c r="AC556" s="15">
        <f t="shared" si="107"/>
        <v>-3.5559499072912448E-4</v>
      </c>
    </row>
    <row r="557" spans="1:29" x14ac:dyDescent="0.4">
      <c r="A557" s="43">
        <f t="shared" si="98"/>
        <v>2014</v>
      </c>
      <c r="B557" s="53">
        <v>41753</v>
      </c>
      <c r="C557" s="45">
        <v>2190.4740000000002</v>
      </c>
      <c r="D557" s="45">
        <f>VLOOKUP(B557,'H11001.CSI  中证全债'!$A$2:$B$2792,2,0)</f>
        <v>147.69550000000001</v>
      </c>
      <c r="E557" s="14">
        <f t="shared" si="99"/>
        <v>0</v>
      </c>
      <c r="F557" s="14">
        <f>IF(AND((B557-$B$2)&gt;123,OR(((G556*J556/C556*C557)/(G556*K556/D556*D557))&lt;(4/6),((G556*J556/C556*C557)/(G556*K556/D556*D557))&gt;(6/4))),COUNTIF($E$2:E557,1),0)</f>
        <v>0</v>
      </c>
      <c r="G557" s="21">
        <f t="shared" si="100"/>
        <v>20112.663956403772</v>
      </c>
      <c r="H557" s="12">
        <f t="shared" si="101"/>
        <v>4.3501846435871965</v>
      </c>
      <c r="I557" s="12">
        <f t="shared" si="102"/>
        <v>71.65890361877463</v>
      </c>
      <c r="J557" s="15">
        <f>IF(OR((ROW(F557)-MATCH(MAX($F$2:F557),$F$2:F557,0))=1,(ROW(F557)-MATCH(MAX($F$2:F557),$F$2:F557,0))&gt;123),IF(OR(((G556*J556/C556*C557)/(G556*K556/D556*D557))&lt;(4/6),((G556*J556/C556*C557)/(G556*K556/D556*D557))&gt;(6/4)),50%,((G556*J556/C556*C557)/((G556*K556/D556*D557)+(G556*J556/C556*C557)))),((G556*J556/C556*C557)/((G556*K556/D556*D557)+(G556*J556/C556*C557))))</f>
        <v>0.47377942462679384</v>
      </c>
      <c r="K557" s="18">
        <f t="shared" si="96"/>
        <v>0.5262205753732061</v>
      </c>
      <c r="L557" s="20">
        <f t="shared" si="97"/>
        <v>0.90034378509578428</v>
      </c>
      <c r="M557" s="51">
        <f>IF(AND((B557-$B$2)&gt;123,OR(((U556*R556/C556*C557)/(U556*S556/D556*D557))&lt;(4/6),((U556*R556/C556*C557)/(U556*S556/D556*D557))&gt;(6/4))),1,0)</f>
        <v>0</v>
      </c>
      <c r="N557" s="51">
        <f>IF(AND((B557-$B$2)&gt;123,OR(((U556*R556/C556*C557)/(U556*S556/D556*D557))&lt;(4/6),((U556*R556/C556*C557)/(U556*S556/D556*D557))&gt;(6/4))),COUNTIF($M$2:M557,1),0)</f>
        <v>0</v>
      </c>
      <c r="O557" s="51">
        <f>IF(OR((ROW(N557)-MATCH(MAX($N$2:N557),$N$2:N557,0))=1,(ROW(N557)-MATCH(MAX($N$2:N557),$N$2:N557,0))&gt;123),IF(OR(((U556*R556/C556*C557)/(U556*S556/D556*D557))&lt;(4/6),((U556*R556/C556*C557)/(U556*S556/D556*D557))&gt;(6/4)),1,0),0)</f>
        <v>0</v>
      </c>
      <c r="P557" s="47">
        <f>IF(O557=1,U556/2/C557,P556)</f>
        <v>4.3501846435871965</v>
      </c>
      <c r="Q557" s="47">
        <f>IF(O557=1,U556/2/D557,Q556)</f>
        <v>71.65890361877463</v>
      </c>
      <c r="R557" s="41">
        <f>P557*C557/U556</f>
        <v>0.47338930037188381</v>
      </c>
      <c r="S557" s="41">
        <f>Q557*D557/U556</f>
        <v>0.52578726949453192</v>
      </c>
      <c r="T557" s="41">
        <f t="shared" si="103"/>
        <v>0.90034378509578383</v>
      </c>
      <c r="U557" s="42">
        <f>P557*C557+Q557*D557</f>
        <v>20112.66395640375</v>
      </c>
      <c r="V557" s="25">
        <f>B557</f>
        <v>41753</v>
      </c>
      <c r="W557">
        <f>C557/C$2</f>
        <v>0.95289663569770222</v>
      </c>
      <c r="X557">
        <f>D557/D$2</f>
        <v>1.0583697599426729</v>
      </c>
      <c r="Y557">
        <f t="shared" si="104"/>
        <v>1.0056331978201876</v>
      </c>
      <c r="AA557" s="15">
        <f t="shared" si="105"/>
        <v>-1.9109951938061087E-3</v>
      </c>
      <c r="AB557" s="15">
        <f t="shared" si="106"/>
        <v>1.5778189801474163E-4</v>
      </c>
      <c r="AC557" s="15">
        <f t="shared" si="107"/>
        <v>-8.2343013358421313E-4</v>
      </c>
    </row>
    <row r="558" spans="1:29" x14ac:dyDescent="0.4">
      <c r="A558" s="43">
        <f t="shared" si="98"/>
        <v>2014</v>
      </c>
      <c r="B558" s="53">
        <v>41754</v>
      </c>
      <c r="C558" s="45">
        <v>2167.826</v>
      </c>
      <c r="D558" s="45">
        <f>VLOOKUP(B558,'H11001.CSI  中证全债'!$A$2:$B$2792,2,0)</f>
        <v>147.71799999999999</v>
      </c>
      <c r="E558" s="14">
        <f t="shared" si="99"/>
        <v>0</v>
      </c>
      <c r="F558" s="14">
        <f>IF(AND((B558-$B$2)&gt;123,OR(((G557*J557/C557*C558)/(G557*K557/D557*D558))&lt;(4/6),((G557*J557/C557*C558)/(G557*K557/D557*D558))&gt;(6/4))),COUNTIF($E$2:E558,1),0)</f>
        <v>0</v>
      </c>
      <c r="G558" s="21">
        <f t="shared" si="100"/>
        <v>20015.75329992723</v>
      </c>
      <c r="H558" s="12">
        <f t="shared" si="101"/>
        <v>4.3501846435871965</v>
      </c>
      <c r="I558" s="12">
        <f t="shared" si="102"/>
        <v>71.65890361877463</v>
      </c>
      <c r="J558" s="15">
        <f>IF(OR((ROW(F558)-MATCH(MAX($F$2:F558),$F$2:F558,0))=1,(ROW(F558)-MATCH(MAX($F$2:F558),$F$2:F558,0))&gt;123),IF(OR(((G557*J557/C557*C558)/(G557*K557/D557*D558))&lt;(4/6),((G557*J557/C557*C558)/(G557*K557/D557*D558))&gt;(6/4)),50%,((G557*J557/C557*C558)/((G557*K557/D557*D558)+(G557*J557/C557*C558)))),((G557*J557/C557*C558)/((G557*K557/D557*D558)+(G557*J557/C557*C558))))</f>
        <v>0.47115105956083891</v>
      </c>
      <c r="K558" s="18">
        <f t="shared" si="96"/>
        <v>0.52884894043916109</v>
      </c>
      <c r="L558" s="20">
        <f t="shared" si="97"/>
        <v>0.8908991273946596</v>
      </c>
      <c r="M558" s="51">
        <f>IF(AND((B558-$B$2)&gt;123,OR(((U557*R557/C557*C558)/(U557*S557/D557*D558))&lt;(4/6),((U557*R557/C557*C558)/(U557*S557/D557*D558))&gt;(6/4))),1,0)</f>
        <v>0</v>
      </c>
      <c r="N558" s="51">
        <f>IF(AND((B558-$B$2)&gt;123,OR(((U557*R557/C557*C558)/(U557*S557/D557*D558))&lt;(4/6),((U557*R557/C557*C558)/(U557*S557/D557*D558))&gt;(6/4))),COUNTIF($M$2:M558,1),0)</f>
        <v>0</v>
      </c>
      <c r="O558" s="51">
        <f>IF(OR((ROW(N558)-MATCH(MAX($N$2:N558),$N$2:N558,0))=1,(ROW(N558)-MATCH(MAX($N$2:N558),$N$2:N558,0))&gt;123),IF(OR(((U557*R557/C557*C558)/(U557*S557/D557*D558))&lt;(4/6),((U557*R557/C557*C558)/(U557*S557/D557*D558))&gt;(6/4)),1,0),0)</f>
        <v>0</v>
      </c>
      <c r="P558" s="47">
        <f>IF(O558=1,U557/2/C558,P557)</f>
        <v>4.3501846435871965</v>
      </c>
      <c r="Q558" s="47">
        <f>IF(O558=1,U557/2/D558,Q557)</f>
        <v>71.65890361877463</v>
      </c>
      <c r="R558" s="41">
        <f>P558*C558/U557</f>
        <v>0.46888087006328477</v>
      </c>
      <c r="S558" s="41">
        <f>Q558*D558/U557</f>
        <v>0.52630074005625949</v>
      </c>
      <c r="T558" s="41">
        <f t="shared" si="103"/>
        <v>0.89089912739465893</v>
      </c>
      <c r="U558" s="42">
        <f>P558*C558+Q558*D558</f>
        <v>20015.753299927208</v>
      </c>
      <c r="V558" s="25">
        <f>B558</f>
        <v>41754</v>
      </c>
      <c r="W558">
        <f>C558/C$2</f>
        <v>0.94304433751690586</v>
      </c>
      <c r="X558">
        <f>D558/D$2</f>
        <v>1.0585309924758151</v>
      </c>
      <c r="Y558">
        <f t="shared" si="104"/>
        <v>1.0007876649963603</v>
      </c>
      <c r="AA558" s="15">
        <f t="shared" si="105"/>
        <v>-1.0339314687140888E-2</v>
      </c>
      <c r="AB558" s="15">
        <f t="shared" si="106"/>
        <v>1.5234045722434253E-4</v>
      </c>
      <c r="AC558" s="15">
        <f t="shared" si="107"/>
        <v>-4.8183898804559089E-3</v>
      </c>
    </row>
    <row r="559" spans="1:29" x14ac:dyDescent="0.4">
      <c r="A559" s="43">
        <f t="shared" si="98"/>
        <v>2014</v>
      </c>
      <c r="B559" s="53">
        <v>41757</v>
      </c>
      <c r="C559" s="45">
        <v>2134.9690000000001</v>
      </c>
      <c r="D559" s="45">
        <f>VLOOKUP(B559,'H11001.CSI  中证全债'!$A$2:$B$2792,2,0)</f>
        <v>147.91669999999999</v>
      </c>
      <c r="E559" s="14">
        <f t="shared" si="99"/>
        <v>0</v>
      </c>
      <c r="F559" s="14">
        <f>IF(AND((B559-$B$2)&gt;123,OR(((G558*J558/C558*C559)/(G558*K558/D558*D559))&lt;(4/6),((G558*J558/C558*C559)/(G558*K558/D558*D559))&gt;(6/4))),COUNTIF($E$2:E559,1),0)</f>
        <v>0</v>
      </c>
      <c r="G559" s="21">
        <f t="shared" si="100"/>
        <v>19887.057907241935</v>
      </c>
      <c r="H559" s="12">
        <f t="shared" si="101"/>
        <v>4.3501846435871965</v>
      </c>
      <c r="I559" s="12">
        <f t="shared" si="102"/>
        <v>71.65890361877463</v>
      </c>
      <c r="J559" s="15">
        <f>IF(OR((ROW(F559)-MATCH(MAX($F$2:F559),$F$2:F559,0))=1,(ROW(F559)-MATCH(MAX($F$2:F559),$F$2:F559,0))&gt;123),IF(OR(((G558*J558/C558*C559)/(G558*K558/D558*D559))&lt;(4/6),((G558*J558/C558*C559)/(G558*K558/D558*D559))&gt;(6/4)),50%,((G558*J558/C558*C559)/((G558*K558/D558*D559)+(G558*J558/C558*C559)))),((G558*J558/C558*C559)/((G558*K558/D558*D559)+(G558*J558/C558*C559))))</f>
        <v>0.46701273771384</v>
      </c>
      <c r="K559" s="18">
        <f t="shared" si="96"/>
        <v>0.53298726228616</v>
      </c>
      <c r="L559" s="20">
        <f t="shared" si="97"/>
        <v>0.876217446005495</v>
      </c>
      <c r="M559" s="51">
        <f>IF(AND((B559-$B$2)&gt;123,OR(((U558*R558/C558*C559)/(U558*S558/D558*D559))&lt;(4/6),((U558*R558/C558*C559)/(U558*S558/D558*D559))&gt;(6/4))),1,0)</f>
        <v>0</v>
      </c>
      <c r="N559" s="51">
        <f>IF(AND((B559-$B$2)&gt;123,OR(((U558*R558/C558*C559)/(U558*S558/D558*D559))&lt;(4/6),((U558*R558/C558*C559)/(U558*S558/D558*D559))&gt;(6/4))),COUNTIF($M$2:M559,1),0)</f>
        <v>0</v>
      </c>
      <c r="O559" s="51">
        <f>IF(OR((ROW(N559)-MATCH(MAX($N$2:N559),$N$2:N559,0))=1,(ROW(N559)-MATCH(MAX($N$2:N559),$N$2:N559,0))&gt;123),IF(OR(((U558*R558/C558*C559)/(U558*S558/D558*D559))&lt;(4/6),((U558*R558/C558*C559)/(U558*S558/D558*D559))&gt;(6/4)),1,0),0)</f>
        <v>0</v>
      </c>
      <c r="P559" s="47">
        <f>IF(O559=1,U558/2/C559,P558)</f>
        <v>4.3501846435871965</v>
      </c>
      <c r="Q559" s="47">
        <f>IF(O559=1,U558/2/D559,Q558)</f>
        <v>71.65890361877463</v>
      </c>
      <c r="R559" s="41">
        <f>P559*C559/U558</f>
        <v>0.46400998349477507</v>
      </c>
      <c r="S559" s="41">
        <f>Q559*D559/U558</f>
        <v>0.52956031132466796</v>
      </c>
      <c r="T559" s="41">
        <f t="shared" si="103"/>
        <v>0.87621744600549445</v>
      </c>
      <c r="U559" s="42">
        <f>P559*C559+Q559*D559</f>
        <v>19887.057907241913</v>
      </c>
      <c r="V559" s="25">
        <f>B559</f>
        <v>41757</v>
      </c>
      <c r="W559">
        <f>C559/C$2</f>
        <v>0.92875093583347146</v>
      </c>
      <c r="X559">
        <f>D559/D$2</f>
        <v>1.0599548548907201</v>
      </c>
      <c r="Y559">
        <f t="shared" si="104"/>
        <v>0.9943528953620957</v>
      </c>
      <c r="AA559" s="15">
        <f t="shared" si="105"/>
        <v>-1.5156659252172355E-2</v>
      </c>
      <c r="AB559" s="15">
        <f t="shared" si="106"/>
        <v>1.3451305866583052E-3</v>
      </c>
      <c r="AC559" s="15">
        <f t="shared" si="107"/>
        <v>-6.429705180556966E-3</v>
      </c>
    </row>
    <row r="560" spans="1:29" x14ac:dyDescent="0.4">
      <c r="A560" s="43">
        <f t="shared" si="98"/>
        <v>2014</v>
      </c>
      <c r="B560" s="53">
        <v>41758</v>
      </c>
      <c r="C560" s="45">
        <v>2158.4699999999998</v>
      </c>
      <c r="D560" s="45">
        <f>VLOOKUP(B560,'H11001.CSI  中证全债'!$A$2:$B$2792,2,0)</f>
        <v>147.9452</v>
      </c>
      <c r="E560" s="14">
        <f t="shared" si="99"/>
        <v>0</v>
      </c>
      <c r="F560" s="14">
        <f>IF(AND((B560-$B$2)&gt;123,OR(((G559*J559/C559*C560)/(G559*K559/D559*D560))&lt;(4/6),((G559*J559/C559*C560)/(G559*K559/D559*D560))&gt;(6/4))),COUNTIF($E$2:E560,1),0)</f>
        <v>0</v>
      </c>
      <c r="G560" s="21">
        <f t="shared" si="100"/>
        <v>19991.333875304015</v>
      </c>
      <c r="H560" s="12">
        <f t="shared" si="101"/>
        <v>4.3501846435871965</v>
      </c>
      <c r="I560" s="12">
        <f t="shared" si="102"/>
        <v>71.65890361877463</v>
      </c>
      <c r="J560" s="15">
        <f>IF(OR((ROW(F560)-MATCH(MAX($F$2:F560),$F$2:F560,0))=1,(ROW(F560)-MATCH(MAX($F$2:F560),$F$2:F560,0))&gt;123),IF(OR(((G559*J559/C559*C560)/(G559*K559/D559*D560))&lt;(4/6),((G559*J559/C559*C560)/(G559*K559/D559*D560))&gt;(6/4)),50%,((G559*J559/C559*C560)/((G559*K559/D559*D560)+(G559*J559/C559*C560)))),((G559*J559/C559*C560)/((G559*K559/D559*D560)+(G559*J559/C559*C560))))</f>
        <v>0.46969067227890898</v>
      </c>
      <c r="K560" s="18">
        <f t="shared" si="96"/>
        <v>0.53030932772109107</v>
      </c>
      <c r="L560" s="20">
        <f t="shared" si="97"/>
        <v>0.88569189287565453</v>
      </c>
      <c r="M560" s="51">
        <f>IF(AND((B560-$B$2)&gt;123,OR(((U559*R559/C559*C560)/(U559*S559/D559*D560))&lt;(4/6),((U559*R559/C559*C560)/(U559*S559/D559*D560))&gt;(6/4))),1,0)</f>
        <v>0</v>
      </c>
      <c r="N560" s="51">
        <f>IF(AND((B560-$B$2)&gt;123,OR(((U559*R559/C559*C560)/(U559*S559/D559*D560))&lt;(4/6),((U559*R559/C559*C560)/(U559*S559/D559*D560))&gt;(6/4))),COUNTIF($M$2:M560,1),0)</f>
        <v>0</v>
      </c>
      <c r="O560" s="51">
        <f>IF(OR((ROW(N560)-MATCH(MAX($N$2:N560),$N$2:N560,0))=1,(ROW(N560)-MATCH(MAX($N$2:N560),$N$2:N560,0))&gt;123),IF(OR(((U559*R559/C559*C560)/(U559*S559/D559*D560))&lt;(4/6),((U559*R559/C559*C560)/(U559*S559/D559*D560))&gt;(6/4)),1,0),0)</f>
        <v>0</v>
      </c>
      <c r="P560" s="47">
        <f>IF(O560=1,U559/2/C560,P559)</f>
        <v>4.3501846435871965</v>
      </c>
      <c r="Q560" s="47">
        <f>IF(O560=1,U559/2/D560,Q559)</f>
        <v>71.65890361877463</v>
      </c>
      <c r="R560" s="41">
        <f>P560*C560/U559</f>
        <v>0.47215345233265299</v>
      </c>
      <c r="S560" s="41">
        <f>Q560*D560/U559</f>
        <v>0.53308995614679366</v>
      </c>
      <c r="T560" s="41">
        <f t="shared" si="103"/>
        <v>0.88569189287565386</v>
      </c>
      <c r="U560" s="42">
        <f>P560*C560+Q560*D560</f>
        <v>19991.333875303993</v>
      </c>
      <c r="V560" s="25">
        <f>B560</f>
        <v>41758</v>
      </c>
      <c r="W560">
        <f>C560/C$2</f>
        <v>0.93897430476436561</v>
      </c>
      <c r="X560">
        <f>D560/D$2</f>
        <v>1.0601590827660337</v>
      </c>
      <c r="Y560">
        <f t="shared" si="104"/>
        <v>0.99956669376519969</v>
      </c>
      <c r="AA560" s="15">
        <f t="shared" si="105"/>
        <v>1.1007653975303455E-2</v>
      </c>
      <c r="AB560" s="15">
        <f t="shared" si="106"/>
        <v>1.9267601291828029E-4</v>
      </c>
      <c r="AC560" s="15">
        <f t="shared" si="107"/>
        <v>5.2434084794465985E-3</v>
      </c>
    </row>
    <row r="561" spans="1:29" x14ac:dyDescent="0.4">
      <c r="A561" s="43">
        <f t="shared" si="98"/>
        <v>2014</v>
      </c>
      <c r="B561" s="53">
        <v>41759</v>
      </c>
      <c r="C561" s="45">
        <v>2158.6590000000001</v>
      </c>
      <c r="D561" s="45">
        <f>VLOOKUP(B561,'H11001.CSI  中证全债'!$A$2:$B$2792,2,0)</f>
        <v>147.99469999999999</v>
      </c>
      <c r="E561" s="14">
        <f t="shared" si="99"/>
        <v>0</v>
      </c>
      <c r="F561" s="14">
        <f>IF(AND((B561-$B$2)&gt;123,OR(((G560*J560/C560*C561)/(G560*K560/D560*D561))&lt;(4/6),((G560*J560/C560*C561)/(G560*K560/D560*D561))&gt;(6/4))),COUNTIF($E$2:E561,1),0)</f>
        <v>0</v>
      </c>
      <c r="G561" s="21">
        <f t="shared" si="100"/>
        <v>19995.703175930787</v>
      </c>
      <c r="H561" s="12">
        <f t="shared" si="101"/>
        <v>4.3501846435871965</v>
      </c>
      <c r="I561" s="12">
        <f t="shared" si="102"/>
        <v>71.65890361877463</v>
      </c>
      <c r="J561" s="15">
        <f>IF(OR((ROW(F561)-MATCH(MAX($F$2:F561),$F$2:F561,0))=1,(ROW(F561)-MATCH(MAX($F$2:F561),$F$2:F561,0))&gt;123),IF(OR(((G560*J560/C560*C561)/(G560*K560/D560*D561))&lt;(4/6),((G560*J560/C560*C561)/(G560*K560/D560*D561))&gt;(6/4)),50%,((G560*J560/C560*C561)/((G560*K560/D560*D561)+(G560*J560/C560*C561)))),((G560*J560/C560*C561)/((G560*K560/D560*D561)+(G560*J560/C560*C561))))</f>
        <v>0.46962915732040433</v>
      </c>
      <c r="K561" s="18">
        <f t="shared" si="96"/>
        <v>0.53037084267959567</v>
      </c>
      <c r="L561" s="20">
        <f t="shared" si="97"/>
        <v>0.88547318127009822</v>
      </c>
      <c r="M561" s="51">
        <f>IF(AND((B561-$B$2)&gt;123,OR(((U560*R560/C560*C561)/(U560*S560/D560*D561))&lt;(4/6),((U560*R560/C560*C561)/(U560*S560/D560*D561))&gt;(6/4))),1,0)</f>
        <v>0</v>
      </c>
      <c r="N561" s="51">
        <f>IF(AND((B561-$B$2)&gt;123,OR(((U560*R560/C560*C561)/(U560*S560/D560*D561))&lt;(4/6),((U560*R560/C560*C561)/(U560*S560/D560*D561))&gt;(6/4))),COUNTIF($M$2:M561,1),0)</f>
        <v>0</v>
      </c>
      <c r="O561" s="51">
        <f>IF(OR((ROW(N561)-MATCH(MAX($N$2:N561),$N$2:N561,0))=1,(ROW(N561)-MATCH(MAX($N$2:N561),$N$2:N561,0))&gt;123),IF(OR(((U560*R560/C560*C561)/(U560*S560/D560*D561))&lt;(4/6),((U560*R560/C560*C561)/(U560*S560/D560*D561))&gt;(6/4)),1,0),0)</f>
        <v>0</v>
      </c>
      <c r="P561" s="47">
        <f>IF(O561=1,U560/2/C561,P560)</f>
        <v>4.3501846435871965</v>
      </c>
      <c r="Q561" s="47">
        <f>IF(O561=1,U560/2/D561,Q560)</f>
        <v>71.65890361877463</v>
      </c>
      <c r="R561" s="41">
        <f>P561*C561/U560</f>
        <v>0.46973179934440462</v>
      </c>
      <c r="S561" s="41">
        <f>Q561*D561/U560</f>
        <v>0.53048676039022935</v>
      </c>
      <c r="T561" s="41">
        <f t="shared" si="103"/>
        <v>0.885473181270098</v>
      </c>
      <c r="U561" s="42">
        <f>P561*C561+Q561*D561</f>
        <v>19995.703175930757</v>
      </c>
      <c r="V561" s="25">
        <f>B561</f>
        <v>41759</v>
      </c>
      <c r="W561">
        <f>C561/C$2</f>
        <v>0.93905652325412947</v>
      </c>
      <c r="X561">
        <f>D561/D$2</f>
        <v>1.0605137943389464</v>
      </c>
      <c r="Y561">
        <f t="shared" si="104"/>
        <v>0.99978515879653784</v>
      </c>
      <c r="AA561" s="15">
        <f t="shared" si="105"/>
        <v>8.7562023099785335E-5</v>
      </c>
      <c r="AB561" s="15">
        <f t="shared" si="106"/>
        <v>3.3458334572511461E-4</v>
      </c>
      <c r="AC561" s="15">
        <f t="shared" si="107"/>
        <v>2.1855973463380529E-4</v>
      </c>
    </row>
    <row r="562" spans="1:29" x14ac:dyDescent="0.4">
      <c r="A562" s="43">
        <f t="shared" si="98"/>
        <v>2014</v>
      </c>
      <c r="B562" s="53">
        <v>41764</v>
      </c>
      <c r="C562" s="45">
        <v>2156.4699999999998</v>
      </c>
      <c r="D562" s="45">
        <f>VLOOKUP(B562,'H11001.CSI  中证全债'!$A$2:$B$2792,2,0)</f>
        <v>148.1789</v>
      </c>
      <c r="E562" s="14">
        <f t="shared" si="99"/>
        <v>0</v>
      </c>
      <c r="F562" s="14">
        <f>IF(AND((B562-$B$2)&gt;123,OR(((G561*J561/C561*C562)/(G561*K561/D561*D562))&lt;(4/6),((G561*J561/C561*C562)/(G561*K561/D561*D562))&gt;(6/4))),COUNTIF($E$2:E562,1),0)</f>
        <v>0</v>
      </c>
      <c r="G562" s="21">
        <f t="shared" si="100"/>
        <v>19999.380191792552</v>
      </c>
      <c r="H562" s="12">
        <f t="shared" si="101"/>
        <v>4.3501846435871965</v>
      </c>
      <c r="I562" s="12">
        <f t="shared" si="102"/>
        <v>71.65890361877463</v>
      </c>
      <c r="J562" s="15">
        <f>IF(OR((ROW(F562)-MATCH(MAX($F$2:F562),$F$2:F562,0))=1,(ROW(F562)-MATCH(MAX($F$2:F562),$F$2:F562,0))&gt;123),IF(OR(((G561*J561/C561*C562)/(G561*K561/D561*D562))&lt;(4/6),((G561*J561/C561*C562)/(G561*K561/D561*D562))&gt;(6/4)),50%,((G561*J561/C561*C562)/((G561*K561/D561*D562)+(G561*J561/C561*C562)))),((G561*J561/C561*C562)/((G561*K561/D561*D562)+(G561*J561/C561*C562))))</f>
        <v>0.46906667048643513</v>
      </c>
      <c r="K562" s="18">
        <f t="shared" si="96"/>
        <v>0.53093332951356487</v>
      </c>
      <c r="L562" s="20">
        <f t="shared" si="97"/>
        <v>0.8834756539322719</v>
      </c>
      <c r="M562" s="51">
        <f>IF(AND((B562-$B$2)&gt;123,OR(((U561*R561/C561*C562)/(U561*S561/D561*D562))&lt;(4/6),((U561*R561/C561*C562)/(U561*S561/D561*D562))&gt;(6/4))),1,0)</f>
        <v>0</v>
      </c>
      <c r="N562" s="51">
        <f>IF(AND((B562-$B$2)&gt;123,OR(((U561*R561/C561*C562)/(U561*S561/D561*D562))&lt;(4/6),((U561*R561/C561*C562)/(U561*S561/D561*D562))&gt;(6/4))),COUNTIF($M$2:M562,1),0)</f>
        <v>0</v>
      </c>
      <c r="O562" s="51">
        <f>IF(OR((ROW(N562)-MATCH(MAX($N$2:N562),$N$2:N562,0))=1,(ROW(N562)-MATCH(MAX($N$2:N562),$N$2:N562,0))&gt;123),IF(OR(((U561*R561/C561*C562)/(U561*S561/D561*D562))&lt;(4/6),((U561*R561/C561*C562)/(U561*S561/D561*D562))&gt;(6/4)),1,0),0)</f>
        <v>0</v>
      </c>
      <c r="P562" s="47">
        <f>IF(O562=1,U561/2/C562,P561)</f>
        <v>4.3501846435871965</v>
      </c>
      <c r="Q562" s="47">
        <f>IF(O562=1,U561/2/D562,Q561)</f>
        <v>71.65890361877463</v>
      </c>
      <c r="R562" s="41">
        <f>P562*C562/U561</f>
        <v>0.46915292729733232</v>
      </c>
      <c r="S562" s="41">
        <f>Q562*D562/U561</f>
        <v>0.53103096300296937</v>
      </c>
      <c r="T562" s="41">
        <f t="shared" si="103"/>
        <v>0.88347565393227168</v>
      </c>
      <c r="U562" s="42">
        <f>P562*C562+Q562*D562</f>
        <v>19999.380191792523</v>
      </c>
      <c r="V562" s="25">
        <f>B562</f>
        <v>41764</v>
      </c>
      <c r="W562">
        <f>C562/C$2</f>
        <v>0.93810426783564815</v>
      </c>
      <c r="X562">
        <f>D562/D$2</f>
        <v>1.0618337513436042</v>
      </c>
      <c r="Y562">
        <f t="shared" si="104"/>
        <v>0.9999690095896262</v>
      </c>
      <c r="AA562" s="15">
        <f t="shared" si="105"/>
        <v>-1.0140554853731443E-3</v>
      </c>
      <c r="AB562" s="15">
        <f t="shared" si="106"/>
        <v>1.2446391661322664E-3</v>
      </c>
      <c r="AC562" s="15">
        <f t="shared" si="107"/>
        <v>1.838903003017478E-4</v>
      </c>
    </row>
    <row r="563" spans="1:29" x14ac:dyDescent="0.4">
      <c r="A563" s="43">
        <f t="shared" si="98"/>
        <v>2014</v>
      </c>
      <c r="B563" s="53">
        <v>41765</v>
      </c>
      <c r="C563" s="45">
        <v>2157.328</v>
      </c>
      <c r="D563" s="45">
        <f>VLOOKUP(B563,'H11001.CSI  中证全债'!$A$2:$B$2792,2,0)</f>
        <v>148.2681</v>
      </c>
      <c r="E563" s="14">
        <f t="shared" si="99"/>
        <v>0</v>
      </c>
      <c r="F563" s="14">
        <f>IF(AND((B563-$B$2)&gt;123,OR(((G562*J562/C562*C563)/(G562*K562/D562*D563))&lt;(4/6),((G562*J562/C562*C563)/(G562*K562/D562*D563))&gt;(6/4))),COUNTIF($E$2:E563,1),0)</f>
        <v>0</v>
      </c>
      <c r="G563" s="21">
        <f t="shared" si="100"/>
        <v>20009.504624419544</v>
      </c>
      <c r="H563" s="12">
        <f t="shared" si="101"/>
        <v>4.3501846435871965</v>
      </c>
      <c r="I563" s="12">
        <f t="shared" si="102"/>
        <v>71.65890361877463</v>
      </c>
      <c r="J563" s="15">
        <f>IF(OR((ROW(F563)-MATCH(MAX($F$2:F563),$F$2:F563,0))=1,(ROW(F563)-MATCH(MAX($F$2:F563),$F$2:F563,0))&gt;123),IF(OR(((G562*J562/C562*C563)/(G562*K562/D562*D563))&lt;(4/6),((G562*J562/C562*C563)/(G562*K562/D562*D563))&gt;(6/4)),50%,((G562*J562/C562*C563)/((G562*K562/D562*D563)+(G562*J562/C562*C563)))),((G562*J562/C562*C563)/((G562*K562/D562*D563)+(G562*J562/C562*C563))))</f>
        <v>0.469015865856446</v>
      </c>
      <c r="K563" s="18">
        <f t="shared" si="96"/>
        <v>0.53098413414355394</v>
      </c>
      <c r="L563" s="20">
        <f t="shared" si="97"/>
        <v>0.88329544274037664</v>
      </c>
      <c r="M563" s="51">
        <f>IF(AND((B563-$B$2)&gt;123,OR(((U562*R562/C562*C563)/(U562*S562/D562*D563))&lt;(4/6),((U562*R562/C562*C563)/(U562*S562/D562*D563))&gt;(6/4))),1,0)</f>
        <v>0</v>
      </c>
      <c r="N563" s="51">
        <f>IF(AND((B563-$B$2)&gt;123,OR(((U562*R562/C562*C563)/(U562*S562/D562*D563))&lt;(4/6),((U562*R562/C562*C563)/(U562*S562/D562*D563))&gt;(6/4))),COUNTIF($M$2:M563,1),0)</f>
        <v>0</v>
      </c>
      <c r="O563" s="51">
        <f>IF(OR((ROW(N563)-MATCH(MAX($N$2:N563),$N$2:N563,0))=1,(ROW(N563)-MATCH(MAX($N$2:N563),$N$2:N563,0))&gt;123),IF(OR(((U562*R562/C562*C563)/(U562*S562/D562*D563))&lt;(4/6),((U562*R562/C562*C563)/(U562*S562/D562*D563))&gt;(6/4)),1,0),0)</f>
        <v>0</v>
      </c>
      <c r="P563" s="47">
        <f>IF(O563=1,U562/2/C563,P562)</f>
        <v>4.3501846435871965</v>
      </c>
      <c r="Q563" s="47">
        <f>IF(O563=1,U562/2/D563,Q562)</f>
        <v>71.65890361877463</v>
      </c>
      <c r="R563" s="41">
        <f>P563*C563/U562</f>
        <v>0.46925329919134517</v>
      </c>
      <c r="S563" s="41">
        <f>Q563*D563/U562</f>
        <v>0.53125293812850682</v>
      </c>
      <c r="T563" s="41">
        <f t="shared" si="103"/>
        <v>0.8832954427403763</v>
      </c>
      <c r="U563" s="42">
        <f>P563*C563+Q563*D563</f>
        <v>20009.504624419518</v>
      </c>
      <c r="V563" s="25">
        <f>B563</f>
        <v>41765</v>
      </c>
      <c r="W563">
        <f>C563/C$2</f>
        <v>0.93847751367806798</v>
      </c>
      <c r="X563">
        <f>D563/D$2</f>
        <v>1.0624729487638838</v>
      </c>
      <c r="Y563">
        <f t="shared" si="104"/>
        <v>1.0004752312209759</v>
      </c>
      <c r="AA563" s="15">
        <f t="shared" si="105"/>
        <v>3.9787244895594931E-4</v>
      </c>
      <c r="AB563" s="15">
        <f t="shared" si="106"/>
        <v>6.0197504503012311E-4</v>
      </c>
      <c r="AC563" s="15">
        <f t="shared" si="107"/>
        <v>5.0623731985210974E-4</v>
      </c>
    </row>
    <row r="564" spans="1:29" x14ac:dyDescent="0.4">
      <c r="A564" s="43">
        <f t="shared" si="98"/>
        <v>2014</v>
      </c>
      <c r="B564" s="53">
        <v>41766</v>
      </c>
      <c r="C564" s="45">
        <v>2137.3159999999998</v>
      </c>
      <c r="D564" s="45">
        <f>VLOOKUP(B564,'H11001.CSI  中证全债'!$A$2:$B$2792,2,0)</f>
        <v>148.3717</v>
      </c>
      <c r="E564" s="14">
        <f t="shared" si="99"/>
        <v>0</v>
      </c>
      <c r="F564" s="14">
        <f>IF(AND((B564-$B$2)&gt;123,OR(((G563*J563/C563*C564)/(G563*K563/D563*D564))&lt;(4/6),((G563*J563/C563*C564)/(G563*K563/D563*D564))&gt;(6/4))),COUNTIF($E$2:E564,1),0)</f>
        <v>0</v>
      </c>
      <c r="G564" s="21">
        <f t="shared" si="100"/>
        <v>19929.872591746978</v>
      </c>
      <c r="H564" s="12">
        <f t="shared" si="101"/>
        <v>4.3501846435871965</v>
      </c>
      <c r="I564" s="12">
        <f t="shared" si="102"/>
        <v>71.65890361877463</v>
      </c>
      <c r="J564" s="15">
        <f>IF(OR((ROW(F564)-MATCH(MAX($F$2:F564),$F$2:F564,0))=1,(ROW(F564)-MATCH(MAX($F$2:F564),$F$2:F564,0))&gt;123),IF(OR(((G563*J563/C563*C564)/(G563*K563/D563*D564))&lt;(4/6),((G563*J563/C563*C564)/(G563*K563/D563*D564))&gt;(6/4)),50%,((G563*J563/C563*C564)/((G563*K563/D563*D564)+(G563*J563/C563*C564)))),((G563*J563/C563*C564)/((G563*K563/D563*D564)+(G563*J563/C563*C564))))</f>
        <v>0.46652176018141928</v>
      </c>
      <c r="K564" s="18">
        <f t="shared" si="96"/>
        <v>0.53347823981858067</v>
      </c>
      <c r="L564" s="20">
        <f t="shared" si="97"/>
        <v>0.87449070151402764</v>
      </c>
      <c r="M564" s="51">
        <f>IF(AND((B564-$B$2)&gt;123,OR(((U563*R563/C563*C564)/(U563*S563/D563*D564))&lt;(4/6),((U563*R563/C563*C564)/(U563*S563/D563*D564))&gt;(6/4))),1,0)</f>
        <v>0</v>
      </c>
      <c r="N564" s="51">
        <f>IF(AND((B564-$B$2)&gt;123,OR(((U563*R563/C563*C564)/(U563*S563/D563*D564))&lt;(4/6),((U563*R563/C563*C564)/(U563*S563/D563*D564))&gt;(6/4))),COUNTIF($M$2:M564,1),0)</f>
        <v>0</v>
      </c>
      <c r="O564" s="51">
        <f>IF(OR((ROW(N564)-MATCH(MAX($N$2:N564),$N$2:N564,0))=1,(ROW(N564)-MATCH(MAX($N$2:N564),$N$2:N564,0))&gt;123),IF(OR(((U563*R563/C563*C564)/(U563*S563/D563*D564))&lt;(4/6),((U563*R563/C563*C564)/(U563*S563/D563*D564))&gt;(6/4)),1,0),0)</f>
        <v>0</v>
      </c>
      <c r="P564" s="47">
        <f>IF(O564=1,U563/2/C564,P563)</f>
        <v>4.3501846435871965</v>
      </c>
      <c r="Q564" s="47">
        <f>IF(O564=1,U563/2/D564,Q563)</f>
        <v>71.65890361877463</v>
      </c>
      <c r="R564" s="41">
        <f>P564*C564/U563</f>
        <v>0.46466513870344961</v>
      </c>
      <c r="S564" s="41">
        <f>Q564*D564/U563</f>
        <v>0.53135515094553154</v>
      </c>
      <c r="T564" s="41">
        <f t="shared" si="103"/>
        <v>0.87449070151402708</v>
      </c>
      <c r="U564" s="42">
        <f>P564*C564+Q564*D564</f>
        <v>19929.872591746956</v>
      </c>
      <c r="V564" s="25">
        <f>B564</f>
        <v>41766</v>
      </c>
      <c r="W564">
        <f>C564/C$2</f>
        <v>0.9297719241693212</v>
      </c>
      <c r="X564">
        <f>D564/D$2</f>
        <v>1.0632153350053744</v>
      </c>
      <c r="Y564">
        <f t="shared" si="104"/>
        <v>0.99649362958734777</v>
      </c>
      <c r="AA564" s="15">
        <f t="shared" si="105"/>
        <v>-9.2762899290234069E-3</v>
      </c>
      <c r="AB564" s="15">
        <f t="shared" si="106"/>
        <v>6.9873425234434627E-4</v>
      </c>
      <c r="AC564" s="15">
        <f t="shared" si="107"/>
        <v>-3.9797103510189613E-3</v>
      </c>
    </row>
    <row r="565" spans="1:29" x14ac:dyDescent="0.4">
      <c r="A565" s="43">
        <f t="shared" si="98"/>
        <v>2014</v>
      </c>
      <c r="B565" s="53">
        <v>41767</v>
      </c>
      <c r="C565" s="45">
        <v>2135.4960000000001</v>
      </c>
      <c r="D565" s="45">
        <f>VLOOKUP(B565,'H11001.CSI  中证全债'!$A$2:$B$2792,2,0)</f>
        <v>148.49770000000001</v>
      </c>
      <c r="E565" s="14">
        <f t="shared" si="99"/>
        <v>0</v>
      </c>
      <c r="F565" s="14">
        <f>IF(AND((B565-$B$2)&gt;123,OR(((G564*J564/C564*C565)/(G564*K564/D564*D565))&lt;(4/6),((G564*J564/C564*C565)/(G564*K564/D564*D565))&gt;(6/4))),COUNTIF($E$2:E565,1),0)</f>
        <v>0</v>
      </c>
      <c r="G565" s="21">
        <f t="shared" si="100"/>
        <v>19930.984277551615</v>
      </c>
      <c r="H565" s="12">
        <f t="shared" si="101"/>
        <v>4.3501846435871965</v>
      </c>
      <c r="I565" s="12">
        <f t="shared" si="102"/>
        <v>71.65890361877463</v>
      </c>
      <c r="J565" s="15">
        <f>IF(OR((ROW(F565)-MATCH(MAX($F$2:F565),$F$2:F565,0))=1,(ROW(F565)-MATCH(MAX($F$2:F565),$F$2:F565,0))&gt;123),IF(OR(((G564*J564/C564*C565)/(G564*K564/D564*D565))&lt;(4/6),((G564*J564/C564*C565)/(G564*K564/D564*D565))&gt;(6/4)),50%,((G564*J564/C564*C565)/((G564*K564/D564*D565)+(G564*J564/C564*C565)))),((G564*J564/C564*C565)/((G564*K564/D564*D565)+(G564*J564/C564*C565))))</f>
        <v>0.46609850152283028</v>
      </c>
      <c r="K565" s="18">
        <f t="shared" si="96"/>
        <v>0.53390149847716972</v>
      </c>
      <c r="L565" s="20">
        <f t="shared" si="97"/>
        <v>0.87300467006042914</v>
      </c>
      <c r="M565" s="51">
        <f>IF(AND((B565-$B$2)&gt;123,OR(((U564*R564/C564*C565)/(U564*S564/D564*D565))&lt;(4/6),((U564*R564/C564*C565)/(U564*S564/D564*D565))&gt;(6/4))),1,0)</f>
        <v>0</v>
      </c>
      <c r="N565" s="51">
        <f>IF(AND((B565-$B$2)&gt;123,OR(((U564*R564/C564*C565)/(U564*S564/D564*D565))&lt;(4/6),((U564*R564/C564*C565)/(U564*S564/D564*D565))&gt;(6/4))),COUNTIF($M$2:M565,1),0)</f>
        <v>0</v>
      </c>
      <c r="O565" s="51">
        <f>IF(OR((ROW(N565)-MATCH(MAX($N$2:N565),$N$2:N565,0))=1,(ROW(N565)-MATCH(MAX($N$2:N565),$N$2:N565,0))&gt;123),IF(OR(((U564*R564/C564*C565)/(U564*S564/D564*D565))&lt;(4/6),((U564*R564/C564*C565)/(U564*S564/D564*D565))&gt;(6/4)),1,0),0)</f>
        <v>0</v>
      </c>
      <c r="P565" s="47">
        <f>IF(O565=1,U564/2/C565,P564)</f>
        <v>4.3501846435871965</v>
      </c>
      <c r="Q565" s="47">
        <f>IF(O565=1,U564/2/D565,Q564)</f>
        <v>71.65890361877463</v>
      </c>
      <c r="R565" s="41">
        <f>P565*C565/U564</f>
        <v>0.46612450043904591</v>
      </c>
      <c r="S565" s="41">
        <f>Q565*D565/U564</f>
        <v>0.53393127943608976</v>
      </c>
      <c r="T565" s="41">
        <f t="shared" si="103"/>
        <v>0.87300467006042837</v>
      </c>
      <c r="U565" s="42">
        <f>P565*C565+Q565*D565</f>
        <v>19930.984277551594</v>
      </c>
      <c r="V565" s="25">
        <f>B565</f>
        <v>41767</v>
      </c>
      <c r="W565">
        <f>C565/C$2</f>
        <v>0.92898019056418846</v>
      </c>
      <c r="X565">
        <f>D565/D$2</f>
        <v>1.064118237190971</v>
      </c>
      <c r="Y565">
        <f t="shared" si="104"/>
        <v>0.99654921387757966</v>
      </c>
      <c r="AA565" s="15">
        <f t="shared" si="105"/>
        <v>-8.5153529005521644E-4</v>
      </c>
      <c r="AB565" s="15">
        <f t="shared" si="106"/>
        <v>8.4921855043784689E-4</v>
      </c>
      <c r="AC565" s="15">
        <f t="shared" si="107"/>
        <v>5.5779875135719692E-5</v>
      </c>
    </row>
    <row r="566" spans="1:29" x14ac:dyDescent="0.4">
      <c r="A566" s="43">
        <f t="shared" si="98"/>
        <v>2014</v>
      </c>
      <c r="B566" s="53">
        <v>41768</v>
      </c>
      <c r="C566" s="45">
        <v>2133.9110000000001</v>
      </c>
      <c r="D566" s="45">
        <f>VLOOKUP(B566,'H11001.CSI  中证全债'!$A$2:$B$2792,2,0)</f>
        <v>148.80019999999999</v>
      </c>
      <c r="E566" s="14">
        <f t="shared" si="99"/>
        <v>0</v>
      </c>
      <c r="F566" s="14">
        <f>IF(AND((B566-$B$2)&gt;123,OR(((G565*J565/C565*C566)/(G565*K565/D565*D566))&lt;(4/6),((G565*J565/C565*C566)/(G565*K565/D565*D566))&gt;(6/4))),COUNTIF($E$2:E566,1),0)</f>
        <v>0</v>
      </c>
      <c r="G566" s="21">
        <f t="shared" si="100"/>
        <v>19945.766053236206</v>
      </c>
      <c r="H566" s="12">
        <f t="shared" si="101"/>
        <v>4.3501846435871965</v>
      </c>
      <c r="I566" s="12">
        <f t="shared" si="102"/>
        <v>71.65890361877463</v>
      </c>
      <c r="J566" s="15">
        <f>IF(OR((ROW(F566)-MATCH(MAX($F$2:F566),$F$2:F566,0))=1,(ROW(F566)-MATCH(MAX($F$2:F566),$F$2:F566,0))&gt;123),IF(OR(((G565*J565/C565*C566)/(G565*K565/D565*D566))&lt;(4/6),((G565*J565/C565*C566)/(G565*K565/D565*D566))&gt;(6/4)),50%,((G565*J565/C565*C566)/((G565*K565/D565*D566)+(G565*J565/C565*C566)))),((G565*J565/C565*C566)/((G565*K565/D565*D566)+(G565*J565/C565*C566))))</f>
        <v>0.46540738712192292</v>
      </c>
      <c r="K566" s="18">
        <f t="shared" si="96"/>
        <v>0.53459261287807713</v>
      </c>
      <c r="L566" s="20">
        <f t="shared" si="97"/>
        <v>0.87058327389957202</v>
      </c>
      <c r="M566" s="51">
        <f>IF(AND((B566-$B$2)&gt;123,OR(((U565*R565/C565*C566)/(U565*S565/D565*D566))&lt;(4/6),((U565*R565/C565*C566)/(U565*S565/D565*D566))&gt;(6/4))),1,0)</f>
        <v>0</v>
      </c>
      <c r="N566" s="51">
        <f>IF(AND((B566-$B$2)&gt;123,OR(((U565*R565/C565*C566)/(U565*S565/D565*D566))&lt;(4/6),((U565*R565/C565*C566)/(U565*S565/D565*D566))&gt;(6/4))),COUNTIF($M$2:M566,1),0)</f>
        <v>0</v>
      </c>
      <c r="O566" s="51">
        <f>IF(OR((ROW(N566)-MATCH(MAX($N$2:N566),$N$2:N566,0))=1,(ROW(N566)-MATCH(MAX($N$2:N566),$N$2:N566,0))&gt;123),IF(OR(((U565*R565/C565*C566)/(U565*S565/D565*D566))&lt;(4/6),((U565*R565/C565*C566)/(U565*S565/D565*D566))&gt;(6/4)),1,0),0)</f>
        <v>0</v>
      </c>
      <c r="P566" s="47">
        <f>IF(O566=1,U565/2/C566,P565)</f>
        <v>4.3501846435871965</v>
      </c>
      <c r="Q566" s="47">
        <f>IF(O566=1,U565/2/D566,Q565)</f>
        <v>71.65890361877463</v>
      </c>
      <c r="R566" s="41">
        <f>P566*C566/U565</f>
        <v>0.4657525556044515</v>
      </c>
      <c r="S566" s="41">
        <f>Q566*D566/U565</f>
        <v>0.53498909244858728</v>
      </c>
      <c r="T566" s="41">
        <f t="shared" si="103"/>
        <v>0.87058327389957124</v>
      </c>
      <c r="U566" s="42">
        <f>P566*C566+Q566*D566</f>
        <v>19945.766053236184</v>
      </c>
      <c r="V566" s="25">
        <f>B566</f>
        <v>41768</v>
      </c>
      <c r="W566">
        <f>C566/C$2</f>
        <v>0.9282906862981799</v>
      </c>
      <c r="X566">
        <f>D566/D$2</f>
        <v>1.0662859190254388</v>
      </c>
      <c r="Y566">
        <f t="shared" si="104"/>
        <v>0.99728830266180923</v>
      </c>
      <c r="AA566" s="15">
        <f t="shared" si="105"/>
        <v>-7.4221632819726491E-4</v>
      </c>
      <c r="AB566" s="15">
        <f t="shared" si="106"/>
        <v>2.0370685875941152E-3</v>
      </c>
      <c r="AC566" s="15">
        <f t="shared" si="107"/>
        <v>7.4164805303866821E-4</v>
      </c>
    </row>
    <row r="567" spans="1:29" x14ac:dyDescent="0.4">
      <c r="A567" s="43">
        <f t="shared" si="98"/>
        <v>2014</v>
      </c>
      <c r="B567" s="53">
        <v>41771</v>
      </c>
      <c r="C567" s="45">
        <v>2180.0540000000001</v>
      </c>
      <c r="D567" s="45">
        <f>VLOOKUP(B567,'H11001.CSI  中证全债'!$A$2:$B$2792,2,0)</f>
        <v>148.93090000000001</v>
      </c>
      <c r="E567" s="14">
        <f t="shared" si="99"/>
        <v>0</v>
      </c>
      <c r="F567" s="14">
        <f>IF(AND((B567-$B$2)&gt;123,OR(((G566*J566/C566*C567)/(G566*K566/D566*D567))&lt;(4/6),((G566*J566/C566*C567)/(G566*K566/D566*D567))&gt;(6/4))),COUNTIF($E$2:E567,1),0)</f>
        <v>0</v>
      </c>
      <c r="G567" s="21">
        <f t="shared" si="100"/>
        <v>20155.862441948229</v>
      </c>
      <c r="H567" s="12">
        <f t="shared" si="101"/>
        <v>4.3501846435871965</v>
      </c>
      <c r="I567" s="12">
        <f t="shared" si="102"/>
        <v>71.65890361877463</v>
      </c>
      <c r="J567" s="15">
        <f>IF(OR((ROW(F567)-MATCH(MAX($F$2:F567),$F$2:F567,0))=1,(ROW(F567)-MATCH(MAX($F$2:F567),$F$2:F567,0))&gt;123),IF(OR(((G566*J566/C566*C567)/(G566*K566/D566*D567))&lt;(4/6),((G566*J566/C566*C567)/(G566*K566/D566*D567))&gt;(6/4)),50%,((G566*J566/C566*C567)/((G566*K566/D566*D567)+(G566*J566/C566*C567)))),((G566*J566/C566*C567)/((G566*K566/D566*D567)+(G566*J566/C566*C567))))</f>
        <v>0.47051509010369019</v>
      </c>
      <c r="K567" s="18">
        <f t="shared" si="96"/>
        <v>0.52948490989630981</v>
      </c>
      <c r="L567" s="20">
        <f t="shared" si="97"/>
        <v>0.88862795012577822</v>
      </c>
      <c r="M567" s="51">
        <f>IF(AND((B567-$B$2)&gt;123,OR(((U566*R566/C566*C567)/(U566*S566/D566*D567))&lt;(4/6),((U566*R566/C566*C567)/(U566*S566/D566*D567))&gt;(6/4))),1,0)</f>
        <v>0</v>
      </c>
      <c r="N567" s="51">
        <f>IF(AND((B567-$B$2)&gt;123,OR(((U566*R566/C566*C567)/(U566*S566/D566*D567))&lt;(4/6),((U566*R566/C566*C567)/(U566*S566/D566*D567))&gt;(6/4))),COUNTIF($M$2:M567,1),0)</f>
        <v>0</v>
      </c>
      <c r="O567" s="51">
        <f>IF(OR((ROW(N567)-MATCH(MAX($N$2:N567),$N$2:N567,0))=1,(ROW(N567)-MATCH(MAX($N$2:N567),$N$2:N567,0))&gt;123),IF(OR(((U566*R566/C566*C567)/(U566*S566/D566*D567))&lt;(4/6),((U566*R566/C566*C567)/(U566*S566/D566*D567))&gt;(6/4)),1,0),0)</f>
        <v>0</v>
      </c>
      <c r="P567" s="47">
        <f>IF(O567=1,U566/2/C567,P566)</f>
        <v>4.3501846435871965</v>
      </c>
      <c r="Q567" s="47">
        <f>IF(O567=1,U566/2/D567,Q566)</f>
        <v>71.65890361877463</v>
      </c>
      <c r="R567" s="41">
        <f>P567*C567/U566</f>
        <v>0.47547120565229584</v>
      </c>
      <c r="S567" s="41">
        <f>Q567*D567/U566</f>
        <v>0.53506217712935633</v>
      </c>
      <c r="T567" s="41">
        <f t="shared" si="103"/>
        <v>0.888627950125778</v>
      </c>
      <c r="U567" s="42">
        <f>P567*C567+Q567*D567</f>
        <v>20155.862441948208</v>
      </c>
      <c r="V567" s="25">
        <f>B567</f>
        <v>41771</v>
      </c>
      <c r="W567">
        <f>C567/C$2</f>
        <v>0.94836374329908435</v>
      </c>
      <c r="X567">
        <f>D567/D$2</f>
        <v>1.0672225008957363</v>
      </c>
      <c r="Y567">
        <f t="shared" si="104"/>
        <v>1.0077931220974103</v>
      </c>
      <c r="AA567" s="15">
        <f t="shared" si="105"/>
        <v>2.162367596399295E-2</v>
      </c>
      <c r="AB567" s="15">
        <f t="shared" si="106"/>
        <v>8.7835903446387142E-4</v>
      </c>
      <c r="AC567" s="15">
        <f t="shared" si="107"/>
        <v>1.0533382781652278E-2</v>
      </c>
    </row>
    <row r="568" spans="1:29" x14ac:dyDescent="0.4">
      <c r="A568" s="43">
        <f t="shared" si="98"/>
        <v>2014</v>
      </c>
      <c r="B568" s="53">
        <v>41772</v>
      </c>
      <c r="C568" s="45">
        <v>2174.8519999999999</v>
      </c>
      <c r="D568" s="45">
        <f>VLOOKUP(B568,'H11001.CSI  中证全债'!$A$2:$B$2792,2,0)</f>
        <v>148.96600000000001</v>
      </c>
      <c r="E568" s="14">
        <f t="shared" si="99"/>
        <v>0</v>
      </c>
      <c r="F568" s="14">
        <f>IF(AND((B568-$B$2)&gt;123,OR(((G567*J567/C567*C568)/(G567*K567/D567*D568))&lt;(4/6),((G567*J567/C567*C568)/(G567*K567/D567*D568))&gt;(6/4))),COUNTIF($E$2:E568,1),0)</f>
        <v>0</v>
      </c>
      <c r="G568" s="21">
        <f t="shared" si="100"/>
        <v>20135.748008949304</v>
      </c>
      <c r="H568" s="12">
        <f t="shared" si="101"/>
        <v>4.3501846435871965</v>
      </c>
      <c r="I568" s="12">
        <f t="shared" si="102"/>
        <v>71.65890361877463</v>
      </c>
      <c r="J568" s="15">
        <f>IF(OR((ROW(F568)-MATCH(MAX($F$2:F568),$F$2:F568,0))=1,(ROW(F568)-MATCH(MAX($F$2:F568),$F$2:F568,0))&gt;123),IF(OR(((G567*J567/C567*C568)/(G567*K567/D567*D568))&lt;(4/6),((G567*J567/C567*C568)/(G567*K567/D567*D568))&gt;(6/4)),50%,((G567*J567/C567*C568)/((G567*K567/D567*D568)+(G567*J567/C567*C568)))),((G567*J567/C567*C568)/((G567*K567/D567*D568)+(G567*J567/C567*C568))))</f>
        <v>0.46986125215065178</v>
      </c>
      <c r="K568" s="18">
        <f t="shared" si="96"/>
        <v>0.53013874784934822</v>
      </c>
      <c r="L568" s="20">
        <f t="shared" si="97"/>
        <v>0.88629864173628414</v>
      </c>
      <c r="M568" s="51">
        <f>IF(AND((B568-$B$2)&gt;123,OR(((U567*R567/C567*C568)/(U567*S567/D567*D568))&lt;(4/6),((U567*R567/C567*C568)/(U567*S567/D567*D568))&gt;(6/4))),1,0)</f>
        <v>0</v>
      </c>
      <c r="N568" s="51">
        <f>IF(AND((B568-$B$2)&gt;123,OR(((U567*R567/C567*C568)/(U567*S567/D567*D568))&lt;(4/6),((U567*R567/C567*C568)/(U567*S567/D567*D568))&gt;(6/4))),COUNTIF($M$2:M568,1),0)</f>
        <v>0</v>
      </c>
      <c r="O568" s="51">
        <f>IF(OR((ROW(N568)-MATCH(MAX($N$2:N568),$N$2:N568,0))=1,(ROW(N568)-MATCH(MAX($N$2:N568),$N$2:N568,0))&gt;123),IF(OR(((U567*R567/C567*C568)/(U567*S567/D567*D568))&lt;(4/6),((U567*R567/C567*C568)/(U567*S567/D567*D568))&gt;(6/4)),1,0),0)</f>
        <v>0</v>
      </c>
      <c r="P568" s="47">
        <f>IF(O568=1,U567/2/C568,P567)</f>
        <v>4.3501846435871965</v>
      </c>
      <c r="Q568" s="47">
        <f>IF(O568=1,U567/2/D568,Q567)</f>
        <v>71.65890361877463</v>
      </c>
      <c r="R568" s="41">
        <f>P568*C568/U567</f>
        <v>0.46939235667657331</v>
      </c>
      <c r="S568" s="41">
        <f>Q568*D568/U567</f>
        <v>0.5296096987771759</v>
      </c>
      <c r="T568" s="41">
        <f t="shared" si="103"/>
        <v>0.88629864173628359</v>
      </c>
      <c r="U568" s="42">
        <f>P568*C568+Q568*D568</f>
        <v>20135.748008949282</v>
      </c>
      <c r="V568" s="25">
        <f>B568</f>
        <v>41772</v>
      </c>
      <c r="W568">
        <f>C568/C$2</f>
        <v>0.9461007772474902</v>
      </c>
      <c r="X568">
        <f>D568/D$2</f>
        <v>1.0674740236474383</v>
      </c>
      <c r="Y568">
        <f t="shared" si="104"/>
        <v>1.0067874004474642</v>
      </c>
      <c r="AA568" s="15">
        <f t="shared" si="105"/>
        <v>-2.3861794249133705E-3</v>
      </c>
      <c r="AB568" s="15">
        <f t="shared" si="106"/>
        <v>2.3567976826832648E-4</v>
      </c>
      <c r="AC568" s="15">
        <f t="shared" si="107"/>
        <v>-9.9794454625079521E-4</v>
      </c>
    </row>
    <row r="569" spans="1:29" x14ac:dyDescent="0.4">
      <c r="A569" s="43">
        <f t="shared" si="98"/>
        <v>2014</v>
      </c>
      <c r="B569" s="53">
        <v>41773</v>
      </c>
      <c r="C569" s="45">
        <v>2172.3719999999998</v>
      </c>
      <c r="D569" s="45">
        <f>VLOOKUP(B569,'H11001.CSI  中证全债'!$A$2:$B$2792,2,0)</f>
        <v>148.97450000000001</v>
      </c>
      <c r="E569" s="14">
        <f t="shared" si="99"/>
        <v>0</v>
      </c>
      <c r="F569" s="14">
        <f>IF(AND((B569-$B$2)&gt;123,OR(((G568*J568/C568*C569)/(G568*K568/D568*D569))&lt;(4/6),((G568*J568/C568*C569)/(G568*K568/D568*D569))&gt;(6/4))),COUNTIF($E$2:E569,1),0)</f>
        <v>0</v>
      </c>
      <c r="G569" s="21">
        <f t="shared" si="100"/>
        <v>20125.568651713969</v>
      </c>
      <c r="H569" s="12">
        <f t="shared" si="101"/>
        <v>4.3501846435871965</v>
      </c>
      <c r="I569" s="12">
        <f t="shared" si="102"/>
        <v>71.65890361877463</v>
      </c>
      <c r="J569" s="15">
        <f>IF(OR((ROW(F569)-MATCH(MAX($F$2:F569),$F$2:F569,0))=1,(ROW(F569)-MATCH(MAX($F$2:F569),$F$2:F569,0))&gt;123),IF(OR(((G568*J568/C568*C569)/(G568*K568/D568*D569))&lt;(4/6),((G568*J568/C568*C569)/(G568*K568/D568*D569))&gt;(6/4)),50%,((G568*J568/C568*C569)/((G568*K568/D568*D569)+(G568*J568/C568*C569)))),((G568*J568/C568*C569)/((G568*K568/D568*D569)+(G568*J568/C568*C569))))</f>
        <v>0.46956284704800133</v>
      </c>
      <c r="K569" s="18">
        <f t="shared" si="96"/>
        <v>0.53043715295199867</v>
      </c>
      <c r="L569" s="20">
        <f t="shared" si="97"/>
        <v>0.88523747711633971</v>
      </c>
      <c r="M569" s="51">
        <f>IF(AND((B569-$B$2)&gt;123,OR(((U568*R568/C568*C569)/(U568*S568/D568*D569))&lt;(4/6),((U568*R568/C568*C569)/(U568*S568/D568*D569))&gt;(6/4))),1,0)</f>
        <v>0</v>
      </c>
      <c r="N569" s="51">
        <f>IF(AND((B569-$B$2)&gt;123,OR(((U568*R568/C568*C569)/(U568*S568/D568*D569))&lt;(4/6),((U568*R568/C568*C569)/(U568*S568/D568*D569))&gt;(6/4))),COUNTIF($M$2:M569,1),0)</f>
        <v>0</v>
      </c>
      <c r="O569" s="51">
        <f>IF(OR((ROW(N569)-MATCH(MAX($N$2:N569),$N$2:N569,0))=1,(ROW(N569)-MATCH(MAX($N$2:N569),$N$2:N569,0))&gt;123),IF(OR(((U568*R568/C568*C569)/(U568*S568/D568*D569))&lt;(4/6),((U568*R568/C568*C569)/(U568*S568/D568*D569))&gt;(6/4)),1,0),0)</f>
        <v>0</v>
      </c>
      <c r="P569" s="47">
        <f>IF(O569=1,U568/2/C569,P568)</f>
        <v>4.3501846435871965</v>
      </c>
      <c r="Q569" s="47">
        <f>IF(O569=1,U568/2/D569,Q568)</f>
        <v>71.65890361877463</v>
      </c>
      <c r="R569" s="41">
        <f>P569*C569/U568</f>
        <v>0.46932546585101675</v>
      </c>
      <c r="S569" s="41">
        <f>Q569*D569/U568</f>
        <v>0.53016899756644298</v>
      </c>
      <c r="T569" s="41">
        <f t="shared" si="103"/>
        <v>0.8852374771163396</v>
      </c>
      <c r="U569" s="42">
        <f>P569*C569+Q569*D569</f>
        <v>20125.568651713947</v>
      </c>
      <c r="V569" s="25">
        <f>B569</f>
        <v>41773</v>
      </c>
      <c r="W569">
        <f>C569/C$2</f>
        <v>0.94502193145588054</v>
      </c>
      <c r="X569">
        <f>D569/D$2</f>
        <v>1.067534933715514</v>
      </c>
      <c r="Y569">
        <f t="shared" si="104"/>
        <v>1.0062784325856973</v>
      </c>
      <c r="AA569" s="15">
        <f t="shared" si="105"/>
        <v>-1.1403074783939982E-3</v>
      </c>
      <c r="AB569" s="15">
        <f t="shared" si="106"/>
        <v>5.7060000268283062E-5</v>
      </c>
      <c r="AC569" s="15">
        <f t="shared" si="107"/>
        <v>-5.0553658254037792E-4</v>
      </c>
    </row>
    <row r="570" spans="1:29" x14ac:dyDescent="0.4">
      <c r="A570" s="43">
        <f t="shared" si="98"/>
        <v>2014</v>
      </c>
      <c r="B570" s="53">
        <v>41774</v>
      </c>
      <c r="C570" s="45">
        <v>2144.0839999999998</v>
      </c>
      <c r="D570" s="45">
        <f>VLOOKUP(B570,'H11001.CSI  中证全债'!$A$2:$B$2792,2,0)</f>
        <v>148.96100000000001</v>
      </c>
      <c r="E570" s="14">
        <f t="shared" si="99"/>
        <v>0</v>
      </c>
      <c r="F570" s="14">
        <f>IF(AND((B570-$B$2)&gt;123,OR(((G569*J569/C569*C570)/(G569*K569/D569*D570))&lt;(4/6),((G569*J569/C569*C570)/(G569*K569/D569*D570))&gt;(6/4))),COUNTIF($E$2:E570,1),0)</f>
        <v>0</v>
      </c>
      <c r="G570" s="21">
        <f t="shared" si="100"/>
        <v>20001.543233317323</v>
      </c>
      <c r="H570" s="12">
        <f t="shared" si="101"/>
        <v>4.3501846435871965</v>
      </c>
      <c r="I570" s="12">
        <f t="shared" si="102"/>
        <v>71.65890361877463</v>
      </c>
      <c r="J570" s="15">
        <f>IF(OR((ROW(F570)-MATCH(MAX($F$2:F570),$F$2:F570,0))=1,(ROW(F570)-MATCH(MAX($F$2:F570),$F$2:F570,0))&gt;123),IF(OR(((G569*J569/C569*C570)/(G569*K569/D569*D570))&lt;(4/6),((G569*J569/C569*C570)/(G569*K569/D569*D570))&gt;(6/4)),50%,((G569*J569/C569*C570)/((G569*K569/D569*D570)+(G569*J569/C569*C570)))),((G569*J569/C569*C570)/((G569*K569/D569*D570)+(G569*J569/C569*C570))))</f>
        <v>0.46632208237934458</v>
      </c>
      <c r="K570" s="18">
        <f t="shared" si="96"/>
        <v>0.53367791762065542</v>
      </c>
      <c r="L570" s="20">
        <f t="shared" si="97"/>
        <v>0.87378935305847116</v>
      </c>
      <c r="M570" s="51">
        <f>IF(AND((B570-$B$2)&gt;123,OR(((U569*R569/C569*C570)/(U569*S569/D569*D570))&lt;(4/6),((U569*R569/C569*C570)/(U569*S569/D569*D570))&gt;(6/4))),1,0)</f>
        <v>0</v>
      </c>
      <c r="N570" s="51">
        <f>IF(AND((B570-$B$2)&gt;123,OR(((U569*R569/C569*C570)/(U569*S569/D569*D570))&lt;(4/6),((U569*R569/C569*C570)/(U569*S569/D569*D570))&gt;(6/4))),COUNTIF($M$2:M570,1),0)</f>
        <v>0</v>
      </c>
      <c r="O570" s="51">
        <f>IF(OR((ROW(N570)-MATCH(MAX($N$2:N570),$N$2:N570,0))=1,(ROW(N570)-MATCH(MAX($N$2:N570),$N$2:N570,0))&gt;123),IF(OR(((U569*R569/C569*C570)/(U569*S569/D569*D570))&lt;(4/6),((U569*R569/C569*C570)/(U569*S569/D569*D570))&gt;(6/4)),1,0),0)</f>
        <v>0</v>
      </c>
      <c r="P570" s="47">
        <f>IF(O570=1,U569/2/C570,P569)</f>
        <v>4.3501846435871965</v>
      </c>
      <c r="Q570" s="47">
        <f>IF(O570=1,U569/2/D570,Q569)</f>
        <v>71.65890361877463</v>
      </c>
      <c r="R570" s="41">
        <f>P570*C570/U569</f>
        <v>0.46344833543705527</v>
      </c>
      <c r="S570" s="41">
        <f>Q570*D570/U569</f>
        <v>0.53038908498355541</v>
      </c>
      <c r="T570" s="41">
        <f t="shared" si="103"/>
        <v>0.87378935305847094</v>
      </c>
      <c r="U570" s="42">
        <f>P570*C570+Q570*D570</f>
        <v>20001.543233317298</v>
      </c>
      <c r="V570" s="25">
        <f>B570</f>
        <v>41774</v>
      </c>
      <c r="W570">
        <f>C570/C$2</f>
        <v>0.93271612913610102</v>
      </c>
      <c r="X570">
        <f>D570/D$2</f>
        <v>1.0674381941956288</v>
      </c>
      <c r="Y570">
        <f t="shared" si="104"/>
        <v>1.0000771616658648</v>
      </c>
      <c r="AA570" s="15">
        <f t="shared" si="105"/>
        <v>-1.3021710830373512E-2</v>
      </c>
      <c r="AB570" s="15">
        <f t="shared" si="106"/>
        <v>-9.0619535558000841E-5</v>
      </c>
      <c r="AC570" s="15">
        <f t="shared" si="107"/>
        <v>-6.1625795793892602E-3</v>
      </c>
    </row>
    <row r="571" spans="1:29" x14ac:dyDescent="0.4">
      <c r="A571" s="43">
        <f t="shared" si="98"/>
        <v>2014</v>
      </c>
      <c r="B571" s="53">
        <v>41775</v>
      </c>
      <c r="C571" s="45">
        <v>2145.9520000000002</v>
      </c>
      <c r="D571" s="45">
        <f>VLOOKUP(B571,'H11001.CSI  中证全债'!$A$2:$B$2792,2,0)</f>
        <v>148.9435</v>
      </c>
      <c r="E571" s="14">
        <f t="shared" si="99"/>
        <v>0</v>
      </c>
      <c r="F571" s="14">
        <f>IF(AND((B571-$B$2)&gt;123,OR(((G570*J570/C570*C571)/(G570*K570/D570*D571))&lt;(4/6),((G570*J570/C570*C571)/(G570*K570/D570*D571))&gt;(6/4))),COUNTIF($E$2:E571,1),0)</f>
        <v>0</v>
      </c>
      <c r="G571" s="21">
        <f t="shared" si="100"/>
        <v>20008.415347418217</v>
      </c>
      <c r="H571" s="12">
        <f t="shared" si="101"/>
        <v>4.3501846435871965</v>
      </c>
      <c r="I571" s="12">
        <f t="shared" si="102"/>
        <v>71.65890361877463</v>
      </c>
      <c r="J571" s="15">
        <f>IF(OR((ROW(F571)-MATCH(MAX($F$2:F571),$F$2:F571,0))=1,(ROW(F571)-MATCH(MAX($F$2:F571),$F$2:F571,0))&gt;123),IF(OR(((G570*J570/C570*C571)/(G570*K570/D570*D571))&lt;(4/6),((G570*J570/C570*C571)/(G570*K570/D570*D571))&gt;(6/4)),50%,((G570*J570/C570*C571)/((G570*K570/D570*D571)+(G570*J570/C570*C571)))),((G570*J570/C570*C571)/((G570*K570/D570*D571)+(G570*J570/C570*C571))))</f>
        <v>0.46656805519982492</v>
      </c>
      <c r="K571" s="18">
        <f t="shared" si="96"/>
        <v>0.53343194480017508</v>
      </c>
      <c r="L571" s="20">
        <f t="shared" si="97"/>
        <v>0.87465338315012697</v>
      </c>
      <c r="M571" s="51">
        <f>IF(AND((B571-$B$2)&gt;123,OR(((U570*R570/C570*C571)/(U570*S570/D570*D571))&lt;(4/6),((U570*R570/C570*C571)/(U570*S570/D570*D571))&gt;(6/4))),1,0)</f>
        <v>0</v>
      </c>
      <c r="N571" s="51">
        <f>IF(AND((B571-$B$2)&gt;123,OR(((U570*R570/C570*C571)/(U570*S570/D570*D571))&lt;(4/6),((U570*R570/C570*C571)/(U570*S570/D570*D571))&gt;(6/4))),COUNTIF($M$2:M571,1),0)</f>
        <v>0</v>
      </c>
      <c r="O571" s="51">
        <f>IF(OR((ROW(N571)-MATCH(MAX($N$2:N571),$N$2:N571,0))=1,(ROW(N571)-MATCH(MAX($N$2:N571),$N$2:N571,0))&gt;123),IF(OR(((U570*R570/C570*C571)/(U570*S570/D570*D571))&lt;(4/6),((U570*R570/C570*C571)/(U570*S570/D570*D571))&gt;(6/4)),1,0),0)</f>
        <v>0</v>
      </c>
      <c r="P571" s="47">
        <f>IF(O571=1,U570/2/C571,P570)</f>
        <v>4.3501846435871965</v>
      </c>
      <c r="Q571" s="47">
        <f>IF(O571=1,U570/2/D571,Q570)</f>
        <v>71.65890361877463</v>
      </c>
      <c r="R571" s="41">
        <f>P571*C571/U570</f>
        <v>0.46672835827613063</v>
      </c>
      <c r="S571" s="41">
        <f>Q571*D571/U570</f>
        <v>0.53361522091777114</v>
      </c>
      <c r="T571" s="41">
        <f t="shared" si="103"/>
        <v>0.87465338315012642</v>
      </c>
      <c r="U571" s="42">
        <f>P571*C571+Q571*D571</f>
        <v>20008.415347418191</v>
      </c>
      <c r="V571" s="25">
        <f>B571</f>
        <v>41775</v>
      </c>
      <c r="W571">
        <f>C571/C$2</f>
        <v>0.93352874362752325</v>
      </c>
      <c r="X571">
        <f>D571/D$2</f>
        <v>1.0673127911142959</v>
      </c>
      <c r="Y571">
        <f t="shared" si="104"/>
        <v>1.0004207673709096</v>
      </c>
      <c r="AA571" s="15">
        <f t="shared" si="105"/>
        <v>8.7123452252813038E-4</v>
      </c>
      <c r="AB571" s="15">
        <f t="shared" si="106"/>
        <v>-1.1748041433667922E-4</v>
      </c>
      <c r="AC571" s="15">
        <f t="shared" si="107"/>
        <v>3.4357919390171077E-4</v>
      </c>
    </row>
    <row r="572" spans="1:29" x14ac:dyDescent="0.4">
      <c r="A572" s="43">
        <f t="shared" si="98"/>
        <v>2014</v>
      </c>
      <c r="B572" s="53">
        <v>41778</v>
      </c>
      <c r="C572" s="45">
        <v>2115.143</v>
      </c>
      <c r="D572" s="45">
        <f>VLOOKUP(B572,'H11001.CSI  中证全债'!$A$2:$B$2792,2,0)</f>
        <v>149.01920000000001</v>
      </c>
      <c r="E572" s="14">
        <f t="shared" si="99"/>
        <v>0</v>
      </c>
      <c r="F572" s="14">
        <f>IF(AND((B572-$B$2)&gt;123,OR(((G571*J571/C571*C572)/(G571*K571/D571*D572))&lt;(4/6),((G571*J571/C571*C572)/(G571*K571/D571*D572))&gt;(6/4))),COUNTIF($E$2:E572,1),0)</f>
        <v>0</v>
      </c>
      <c r="G572" s="21">
        <f t="shared" si="100"/>
        <v>19879.815087737879</v>
      </c>
      <c r="H572" s="12">
        <f t="shared" si="101"/>
        <v>4.3501846435871965</v>
      </c>
      <c r="I572" s="12">
        <f t="shared" si="102"/>
        <v>71.65890361877463</v>
      </c>
      <c r="J572" s="15">
        <f>IF(OR((ROW(F572)-MATCH(MAX($F$2:F572),$F$2:F572,0))=1,(ROW(F572)-MATCH(MAX($F$2:F572),$F$2:F572,0))&gt;123),IF(OR(((G571*J571/C571*C572)/(G571*K571/D571*D572))&lt;(4/6),((G571*J571/C571*C572)/(G571*K571/D571*D572))&gt;(6/4)),50%,((G571*J571/C571*C572)/((G571*K571/D571*D572)+(G571*J571/C571*C572)))),((G571*J571/C571*C572)/((G571*K571/D571*D572)+(G571*J571/C571*C572))))</f>
        <v>0.46284447601660145</v>
      </c>
      <c r="K572" s="18">
        <f t="shared" si="96"/>
        <v>0.5371555239833985</v>
      </c>
      <c r="L572" s="20">
        <f t="shared" si="97"/>
        <v>0.86165822625126032</v>
      </c>
      <c r="M572" s="51">
        <f>IF(AND((B572-$B$2)&gt;123,OR(((U571*R571/C571*C572)/(U571*S571/D571*D572))&lt;(4/6),((U571*R571/C571*C572)/(U571*S571/D571*D572))&gt;(6/4))),1,0)</f>
        <v>0</v>
      </c>
      <c r="N572" s="51">
        <f>IF(AND((B572-$B$2)&gt;123,OR(((U571*R571/C571*C572)/(U571*S571/D571*D572))&lt;(4/6),((U571*R571/C571*C572)/(U571*S571/D571*D572))&gt;(6/4))),COUNTIF($M$2:M572,1),0)</f>
        <v>0</v>
      </c>
      <c r="O572" s="51">
        <f>IF(OR((ROW(N572)-MATCH(MAX($N$2:N572),$N$2:N572,0))=1,(ROW(N572)-MATCH(MAX($N$2:N572),$N$2:N572,0))&gt;123),IF(OR(((U571*R571/C571*C572)/(U571*S571/D571*D572))&lt;(4/6),((U571*R571/C571*C572)/(U571*S571/D571*D572))&gt;(6/4)),1,0),0)</f>
        <v>0</v>
      </c>
      <c r="P572" s="47">
        <f>IF(O572=1,U571/2/C572,P571)</f>
        <v>4.3501846435871965</v>
      </c>
      <c r="Q572" s="47">
        <f>IF(O572=1,U571/2/D572,Q571)</f>
        <v>71.65890361877463</v>
      </c>
      <c r="R572" s="41">
        <f>P572*C572/U571</f>
        <v>0.45986963174363776</v>
      </c>
      <c r="S572" s="41">
        <f>Q572*D572/U571</f>
        <v>0.53370305967407961</v>
      </c>
      <c r="T572" s="41">
        <f t="shared" si="103"/>
        <v>0.86165822625125987</v>
      </c>
      <c r="U572" s="42">
        <f>P572*C572+Q572*D572</f>
        <v>19879.815087737858</v>
      </c>
      <c r="V572" s="25">
        <f>B572</f>
        <v>41778</v>
      </c>
      <c r="W572">
        <f>C572/C$2</f>
        <v>0.92012625975909546</v>
      </c>
      <c r="X572">
        <f>D572/D$2</f>
        <v>1.06785524901469</v>
      </c>
      <c r="Y572">
        <f t="shared" si="104"/>
        <v>0.99399075438689288</v>
      </c>
      <c r="AA572" s="15">
        <f t="shared" si="105"/>
        <v>-1.4356798288125749E-2</v>
      </c>
      <c r="AB572" s="15">
        <f t="shared" si="106"/>
        <v>5.0824641558699923E-4</v>
      </c>
      <c r="AC572" s="15">
        <f t="shared" si="107"/>
        <v>-6.4273085822824649E-3</v>
      </c>
    </row>
    <row r="573" spans="1:29" x14ac:dyDescent="0.4">
      <c r="A573" s="43">
        <f t="shared" si="98"/>
        <v>2014</v>
      </c>
      <c r="B573" s="53">
        <v>41779</v>
      </c>
      <c r="C573" s="45">
        <v>2115.7710000000002</v>
      </c>
      <c r="D573" s="45">
        <f>VLOOKUP(B573,'H11001.CSI  中证全债'!$A$2:$B$2792,2,0)</f>
        <v>149.04419999999999</v>
      </c>
      <c r="E573" s="14">
        <f t="shared" si="99"/>
        <v>0</v>
      </c>
      <c r="F573" s="14">
        <f>IF(AND((B573-$B$2)&gt;123,OR(((G572*J572/C572*C573)/(G572*K572/D572*D573))&lt;(4/6),((G572*J572/C572*C573)/(G572*K572/D572*D573))&gt;(6/4))),COUNTIF($E$2:E573,1),0)</f>
        <v>0</v>
      </c>
      <c r="G573" s="21">
        <f t="shared" si="100"/>
        <v>19884.33847628452</v>
      </c>
      <c r="H573" s="12">
        <f t="shared" si="101"/>
        <v>4.3501846435871965</v>
      </c>
      <c r="I573" s="12">
        <f t="shared" si="102"/>
        <v>71.65890361877463</v>
      </c>
      <c r="J573" s="15">
        <f>IF(OR((ROW(F573)-MATCH(MAX($F$2:F573),$F$2:F573,0))=1,(ROW(F573)-MATCH(MAX($F$2:F573),$F$2:F573,0))&gt;123),IF(OR(((G572*J572/C572*C573)/(G572*K572/D572*D573))&lt;(4/6),((G572*J572/C572*C573)/(G572*K572/D572*D573))&gt;(6/4)),50%,((G572*J572/C572*C573)/((G572*K572/D572*D573)+(G572*J572/C572*C573)))),((G572*J572/C572*C573)/((G572*K572/D572*D573)+(G572*J572/C572*C573))))</f>
        <v>0.46287657618202793</v>
      </c>
      <c r="K573" s="18">
        <f t="shared" si="96"/>
        <v>0.53712342381797207</v>
      </c>
      <c r="L573" s="20">
        <f t="shared" si="97"/>
        <v>0.86176948473372494</v>
      </c>
      <c r="M573" s="51">
        <f>IF(AND((B573-$B$2)&gt;123,OR(((U572*R572/C572*C573)/(U572*S572/D572*D573))&lt;(4/6),((U572*R572/C572*C573)/(U572*S572/D572*D573))&gt;(6/4))),1,0)</f>
        <v>0</v>
      </c>
      <c r="N573" s="51">
        <f>IF(AND((B573-$B$2)&gt;123,OR(((U572*R572/C572*C573)/(U572*S572/D572*D573))&lt;(4/6),((U572*R572/C572*C573)/(U572*S572/D572*D573))&gt;(6/4))),COUNTIF($M$2:M573,1),0)</f>
        <v>0</v>
      </c>
      <c r="O573" s="51">
        <f>IF(OR((ROW(N573)-MATCH(MAX($N$2:N573),$N$2:N573,0))=1,(ROW(N573)-MATCH(MAX($N$2:N573),$N$2:N573,0))&gt;123),IF(OR(((U572*R572/C572*C573)/(U572*S572/D572*D573))&lt;(4/6),((U572*R572/C572*C573)/(U572*S572/D572*D573))&gt;(6/4)),1,0),0)</f>
        <v>0</v>
      </c>
      <c r="P573" s="47">
        <f>IF(O573=1,U572/2/C573,P572)</f>
        <v>4.3501846435871965</v>
      </c>
      <c r="Q573" s="47">
        <f>IF(O573=1,U572/2/D573,Q572)</f>
        <v>71.65890361877463</v>
      </c>
      <c r="R573" s="41">
        <f>P573*C573/U572</f>
        <v>0.4629818976145445</v>
      </c>
      <c r="S573" s="41">
        <f>Q573*D573/U572</f>
        <v>0.5372456391370134</v>
      </c>
      <c r="T573" s="41">
        <f t="shared" si="103"/>
        <v>0.8617694847337245</v>
      </c>
      <c r="U573" s="42">
        <f>P573*C573+Q573*D573</f>
        <v>19884.338476284494</v>
      </c>
      <c r="V573" s="25">
        <f>B573</f>
        <v>41779</v>
      </c>
      <c r="W573">
        <f>C573/C$2</f>
        <v>0.92039945135471279</v>
      </c>
      <c r="X573">
        <f>D573/D$2</f>
        <v>1.0680343962737369</v>
      </c>
      <c r="Y573">
        <f t="shared" si="104"/>
        <v>0.99421692381422477</v>
      </c>
      <c r="AA573" s="15">
        <f t="shared" si="105"/>
        <v>2.9690663940939999E-4</v>
      </c>
      <c r="AB573" s="15">
        <f t="shared" si="106"/>
        <v>1.6776361703718656E-4</v>
      </c>
      <c r="AC573" s="15">
        <f t="shared" si="107"/>
        <v>2.2753675155806619E-4</v>
      </c>
    </row>
    <row r="574" spans="1:29" x14ac:dyDescent="0.4">
      <c r="A574" s="43">
        <f t="shared" si="98"/>
        <v>2014</v>
      </c>
      <c r="B574" s="53">
        <v>41780</v>
      </c>
      <c r="C574" s="45">
        <v>2135.9050000000002</v>
      </c>
      <c r="D574" s="45">
        <f>VLOOKUP(B574,'H11001.CSI  中证全债'!$A$2:$B$2792,2,0)</f>
        <v>149.07859999999999</v>
      </c>
      <c r="E574" s="14">
        <f t="shared" si="99"/>
        <v>0</v>
      </c>
      <c r="F574" s="14">
        <f>IF(AND((B574-$B$2)&gt;123,OR(((G573*J573/C573*C574)/(G573*K573/D573*D574))&lt;(4/6),((G573*J573/C573*C574)/(G573*K573/D573*D574))&gt;(6/4))),COUNTIF($E$2:E574,1),0)</f>
        <v>0</v>
      </c>
      <c r="G574" s="21">
        <f t="shared" si="100"/>
        <v>19974.390160182993</v>
      </c>
      <c r="H574" s="12">
        <f t="shared" si="101"/>
        <v>4.3501846435871965</v>
      </c>
      <c r="I574" s="12">
        <f t="shared" si="102"/>
        <v>71.65890361877463</v>
      </c>
      <c r="J574" s="15">
        <f>IF(OR((ROW(F574)-MATCH(MAX($F$2:F574),$F$2:F574,0))=1,(ROW(F574)-MATCH(MAX($F$2:F574),$F$2:F574,0))&gt;123),IF(OR(((G573*J573/C573*C574)/(G573*K573/D573*D574))&lt;(4/6),((G573*J573/C573*C574)/(G573*K573/D573*D574))&gt;(6/4)),50%,((G573*J573/C573*C574)/((G573*K573/D573*D574)+(G573*J573/C573*C574)))),((G573*J573/C573*C574)/((G573*K573/D573*D574)+(G573*J573/C573*C574))))</f>
        <v>0.46517470904733749</v>
      </c>
      <c r="K574" s="18">
        <f t="shared" si="96"/>
        <v>0.53482529095266251</v>
      </c>
      <c r="L574" s="20">
        <f t="shared" si="97"/>
        <v>0.86976946849080516</v>
      </c>
      <c r="M574" s="51">
        <f>IF(AND((B574-$B$2)&gt;123,OR(((U573*R573/C573*C574)/(U573*S573/D573*D574))&lt;(4/6),((U573*R573/C573*C574)/(U573*S573/D573*D574))&gt;(6/4))),1,0)</f>
        <v>0</v>
      </c>
      <c r="N574" s="51">
        <f>IF(AND((B574-$B$2)&gt;123,OR(((U573*R573/C573*C574)/(U573*S573/D573*D574))&lt;(4/6),((U573*R573/C573*C574)/(U573*S573/D573*D574))&gt;(6/4))),COUNTIF($M$2:M574,1),0)</f>
        <v>0</v>
      </c>
      <c r="O574" s="51">
        <f>IF(OR((ROW(N574)-MATCH(MAX($N$2:N574),$N$2:N574,0))=1,(ROW(N574)-MATCH(MAX($N$2:N574),$N$2:N574,0))&gt;123),IF(OR(((U573*R573/C573*C574)/(U573*S573/D573*D574))&lt;(4/6),((U573*R573/C573*C574)/(U573*S573/D573*D574))&gt;(6/4)),1,0),0)</f>
        <v>0</v>
      </c>
      <c r="P574" s="47">
        <f>IF(O574=1,U573/2/C574,P573)</f>
        <v>4.3501846435871965</v>
      </c>
      <c r="Q574" s="47">
        <f>IF(O574=1,U573/2/D574,Q573)</f>
        <v>71.65890361877463</v>
      </c>
      <c r="R574" s="41">
        <f>P574*C574/U573</f>
        <v>0.46728138038099315</v>
      </c>
      <c r="S574" s="41">
        <f>Q574*D574/U573</f>
        <v>0.53724739406155997</v>
      </c>
      <c r="T574" s="41">
        <f t="shared" si="103"/>
        <v>0.86976946849080516</v>
      </c>
      <c r="U574" s="42">
        <f>P574*C574+Q574*D574</f>
        <v>19974.390160182968</v>
      </c>
      <c r="V574" s="25">
        <f>B574</f>
        <v>41780</v>
      </c>
      <c r="W574">
        <f>C574/C$2</f>
        <v>0.92915811311611118</v>
      </c>
      <c r="X574">
        <f>D574/D$2</f>
        <v>1.0682809029021856</v>
      </c>
      <c r="Y574">
        <f t="shared" si="104"/>
        <v>0.99871950800914833</v>
      </c>
      <c r="AA574" s="15">
        <f t="shared" si="105"/>
        <v>9.5161527405376312E-3</v>
      </c>
      <c r="AB574" s="15">
        <f t="shared" si="106"/>
        <v>2.3080401652686433E-4</v>
      </c>
      <c r="AC574" s="15">
        <f t="shared" si="107"/>
        <v>4.5287744425530629E-3</v>
      </c>
    </row>
    <row r="575" spans="1:29" x14ac:dyDescent="0.4">
      <c r="A575" s="43">
        <f t="shared" si="98"/>
        <v>2014</v>
      </c>
      <c r="B575" s="53">
        <v>41781</v>
      </c>
      <c r="C575" s="45">
        <v>2130.8679999999999</v>
      </c>
      <c r="D575" s="45">
        <f>VLOOKUP(B575,'H11001.CSI  中证全债'!$A$2:$B$2792,2,0)</f>
        <v>149.12559999999999</v>
      </c>
      <c r="E575" s="14">
        <f t="shared" si="99"/>
        <v>0</v>
      </c>
      <c r="F575" s="14">
        <f>IF(AND((B575-$B$2)&gt;123,OR(((G574*J574/C574*C575)/(G574*K574/D574*D575))&lt;(4/6),((G574*J574/C574*C575)/(G574*K574/D574*D575))&gt;(6/4))),COUNTIF($E$2:E575,1),0)</f>
        <v>0</v>
      </c>
      <c r="G575" s="21">
        <f t="shared" si="100"/>
        <v>19955.846248603324</v>
      </c>
      <c r="H575" s="12">
        <f t="shared" si="101"/>
        <v>4.3501846435871965</v>
      </c>
      <c r="I575" s="12">
        <f t="shared" si="102"/>
        <v>71.65890361877463</v>
      </c>
      <c r="J575" s="15">
        <f>IF(OR((ROW(F575)-MATCH(MAX($F$2:F575),$F$2:F575,0))=1,(ROW(F575)-MATCH(MAX($F$2:F575),$F$2:F575,0))&gt;123),IF(OR(((G574*J574/C574*C575)/(G574*K574/D574*D575))&lt;(4/6),((G574*J574/C574*C575)/(G574*K574/D574*D575))&gt;(6/4)),50%,((G574*J574/C574*C575)/((G574*K574/D574*D575)+(G574*J574/C574*C575)))),((G574*J574/C574*C575)/((G574*K574/D574*D575)+(G574*J574/C574*C575))))</f>
        <v>0.46450895319761959</v>
      </c>
      <c r="K575" s="18">
        <f t="shared" si="96"/>
        <v>0.53549104680238035</v>
      </c>
      <c r="L575" s="20">
        <f t="shared" si="97"/>
        <v>0.86744485453375608</v>
      </c>
      <c r="M575" s="51">
        <f>IF(AND((B575-$B$2)&gt;123,OR(((U574*R574/C574*C575)/(U574*S574/D574*D575))&lt;(4/6),((U574*R574/C574*C575)/(U574*S574/D574*D575))&gt;(6/4))),1,0)</f>
        <v>0</v>
      </c>
      <c r="N575" s="51">
        <f>IF(AND((B575-$B$2)&gt;123,OR(((U574*R574/C574*C575)/(U574*S574/D574*D575))&lt;(4/6),((U574*R574/C574*C575)/(U574*S574/D574*D575))&gt;(6/4))),COUNTIF($M$2:M575,1),0)</f>
        <v>0</v>
      </c>
      <c r="O575" s="51">
        <f>IF(OR((ROW(N575)-MATCH(MAX($N$2:N575),$N$2:N575,0))=1,(ROW(N575)-MATCH(MAX($N$2:N575),$N$2:N575,0))&gt;123),IF(OR(((U574*R574/C574*C575)/(U574*S574/D574*D575))&lt;(4/6),((U574*R574/C574*C575)/(U574*S574/D574*D575))&gt;(6/4)),1,0),0)</f>
        <v>0</v>
      </c>
      <c r="P575" s="47">
        <f>IF(O575=1,U574/2/C575,P574)</f>
        <v>4.3501846435871965</v>
      </c>
      <c r="Q575" s="47">
        <f>IF(O575=1,U574/2/D575,Q574)</f>
        <v>71.65890361877463</v>
      </c>
      <c r="R575" s="41">
        <f>P575*C575/U574</f>
        <v>0.4640777103467999</v>
      </c>
      <c r="S575" s="41">
        <f>Q575*D575/U574</f>
        <v>0.53499390528546931</v>
      </c>
      <c r="T575" s="41">
        <f t="shared" si="103"/>
        <v>0.86744485453375586</v>
      </c>
      <c r="U575" s="42">
        <f>P575*C575+Q575*D575</f>
        <v>19955.846248603299</v>
      </c>
      <c r="V575" s="25">
        <f>B575</f>
        <v>41781</v>
      </c>
      <c r="W575">
        <f>C575/C$2</f>
        <v>0.92696692511113621</v>
      </c>
      <c r="X575">
        <f>D575/D$2</f>
        <v>1.0686176997491936</v>
      </c>
      <c r="Y575">
        <f t="shared" si="104"/>
        <v>0.99779231243016497</v>
      </c>
      <c r="AA575" s="15">
        <f t="shared" si="105"/>
        <v>-2.3582509521725692E-3</v>
      </c>
      <c r="AB575" s="15">
        <f t="shared" si="106"/>
        <v>3.1526993143193849E-4</v>
      </c>
      <c r="AC575" s="15">
        <f t="shared" si="107"/>
        <v>-9.2838436773068356E-4</v>
      </c>
    </row>
    <row r="576" spans="1:29" x14ac:dyDescent="0.4">
      <c r="A576" s="43">
        <f t="shared" si="98"/>
        <v>2014</v>
      </c>
      <c r="B576" s="53">
        <v>41782</v>
      </c>
      <c r="C576" s="45">
        <v>2148.4140000000002</v>
      </c>
      <c r="D576" s="45">
        <f>VLOOKUP(B576,'H11001.CSI  中证全债'!$A$2:$B$2792,2,0)</f>
        <v>149.2021</v>
      </c>
      <c r="E576" s="14">
        <f t="shared" si="99"/>
        <v>0</v>
      </c>
      <c r="F576" s="14">
        <f>IF(AND((B576-$B$2)&gt;123,OR(((G575*J575/C575*C576)/(G575*K575/D575*D576))&lt;(4/6),((G575*J575/C575*C576)/(G575*K575/D575*D576))&gt;(6/4))),COUNTIF($E$2:E576,1),0)</f>
        <v>0</v>
      </c>
      <c r="G576" s="21">
        <f t="shared" si="100"/>
        <v>20037.656494486546</v>
      </c>
      <c r="H576" s="12">
        <f t="shared" si="101"/>
        <v>4.3501846435871965</v>
      </c>
      <c r="I576" s="12">
        <f t="shared" si="102"/>
        <v>71.65890361877463</v>
      </c>
      <c r="J576" s="15">
        <f>IF(OR((ROW(F576)-MATCH(MAX($F$2:F576),$F$2:F576,0))=1,(ROW(F576)-MATCH(MAX($F$2:F576),$F$2:F576,0))&gt;123),IF(OR(((G575*J575/C575*C576)/(G575*K575/D575*D576))&lt;(4/6),((G575*J575/C575*C576)/(G575*K575/D575*D576))&gt;(6/4)),50%,((G575*J575/C575*C576)/((G575*K575/D575*D576)+(G575*J575/C575*C576)))),((G575*J575/C575*C576)/((G575*K575/D575*D576)+(G575*J575/C575*C576))))</f>
        <v>0.46642168925489624</v>
      </c>
      <c r="K576" s="18">
        <f t="shared" si="96"/>
        <v>0.53357831074510376</v>
      </c>
      <c r="L576" s="20">
        <f t="shared" si="97"/>
        <v>0.87413914670476744</v>
      </c>
      <c r="M576" s="51">
        <f>IF(AND((B576-$B$2)&gt;123,OR(((U575*R575/C575*C576)/(U575*S575/D575*D576))&lt;(4/6),((U575*R575/C575*C576)/(U575*S575/D575*D576))&gt;(6/4))),1,0)</f>
        <v>0</v>
      </c>
      <c r="N576" s="51">
        <f>IF(AND((B576-$B$2)&gt;123,OR(((U575*R575/C575*C576)/(U575*S575/D575*D576))&lt;(4/6),((U575*R575/C575*C576)/(U575*S575/D575*D576))&gt;(6/4))),COUNTIF($M$2:M576,1),0)</f>
        <v>0</v>
      </c>
      <c r="O576" s="51">
        <f>IF(OR((ROW(N576)-MATCH(MAX($N$2:N576),$N$2:N576,0))=1,(ROW(N576)-MATCH(MAX($N$2:N576),$N$2:N576,0))&gt;123),IF(OR(((U575*R575/C575*C576)/(U575*S575/D575*D576))&lt;(4/6),((U575*R575/C575*C576)/(U575*S575/D575*D576))&gt;(6/4)),1,0),0)</f>
        <v>0</v>
      </c>
      <c r="P576" s="47">
        <f>IF(O576=1,U575/2/C576,P575)</f>
        <v>4.3501846435871965</v>
      </c>
      <c r="Q576" s="47">
        <f>IF(O576=1,U575/2/D576,Q575)</f>
        <v>71.65890361877463</v>
      </c>
      <c r="R576" s="41">
        <f>P576*C576/U575</f>
        <v>0.46833381428371484</v>
      </c>
      <c r="S576" s="41">
        <f>Q576*D576/U575</f>
        <v>0.53576574856438774</v>
      </c>
      <c r="T576" s="41">
        <f t="shared" si="103"/>
        <v>0.87413914670476733</v>
      </c>
      <c r="U576" s="42">
        <f>P576*C576+Q576*D576</f>
        <v>20037.656494486517</v>
      </c>
      <c r="V576" s="25">
        <f>B576</f>
        <v>41782</v>
      </c>
      <c r="W576">
        <f>C576/C$2</f>
        <v>0.93459975908677451</v>
      </c>
      <c r="X576">
        <f>D576/D$2</f>
        <v>1.0691658903618775</v>
      </c>
      <c r="Y576">
        <f t="shared" si="104"/>
        <v>1.0018828247243259</v>
      </c>
      <c r="AA576" s="15">
        <f t="shared" si="105"/>
        <v>8.2342031510165281E-3</v>
      </c>
      <c r="AB576" s="15">
        <f t="shared" si="106"/>
        <v>5.1299039199181884E-4</v>
      </c>
      <c r="AC576" s="15">
        <f t="shared" si="107"/>
        <v>4.0995628481024227E-3</v>
      </c>
    </row>
    <row r="577" spans="1:29" x14ac:dyDescent="0.4">
      <c r="A577" s="43">
        <f t="shared" si="98"/>
        <v>2014</v>
      </c>
      <c r="B577" s="53">
        <v>41785</v>
      </c>
      <c r="C577" s="45">
        <v>2155.9760000000001</v>
      </c>
      <c r="D577" s="45">
        <f>VLOOKUP(B577,'H11001.CSI  中证全债'!$A$2:$B$2792,2,0)</f>
        <v>149.464</v>
      </c>
      <c r="E577" s="14">
        <f t="shared" si="99"/>
        <v>0</v>
      </c>
      <c r="F577" s="14">
        <f>IF(AND((B577-$B$2)&gt;123,OR(((G576*J576/C576*C577)/(G576*K576/D576*D577))&lt;(4/6),((G576*J576/C576*C577)/(G576*K576/D576*D577))&gt;(6/4))),COUNTIF($E$2:E577,1),0)</f>
        <v>0</v>
      </c>
      <c r="G577" s="21">
        <f t="shared" si="100"/>
        <v>20089.320057619108</v>
      </c>
      <c r="H577" s="12">
        <f t="shared" si="101"/>
        <v>4.3501846435871965</v>
      </c>
      <c r="I577" s="12">
        <f t="shared" si="102"/>
        <v>71.65890361877463</v>
      </c>
      <c r="J577" s="15">
        <f>IF(OR((ROW(F577)-MATCH(MAX($F$2:F577),$F$2:F577,0))=1,(ROW(F577)-MATCH(MAX($F$2:F577),$F$2:F577,0))&gt;123),IF(OR(((G576*J576/C576*C577)/(G576*K576/D576*D577))&lt;(4/6),((G576*J576/C576*C577)/(G576*K576/D576*D577))&gt;(6/4)),50%,((G576*J576/C576*C577)/((G576*K576/D576*D577)+(G576*J576/C576*C577)))),((G576*J576/C576*C577)/((G576*K576/D576*D577)+(G576*J576/C576*C577))))</f>
        <v>0.46685968764709429</v>
      </c>
      <c r="K577" s="18">
        <f t="shared" si="96"/>
        <v>0.53314031235290571</v>
      </c>
      <c r="L577" s="20">
        <f t="shared" si="97"/>
        <v>0.87567883506445898</v>
      </c>
      <c r="M577" s="51">
        <f>IF(AND((B577-$B$2)&gt;123,OR(((U576*R576/C576*C577)/(U576*S576/D576*D577))&lt;(4/6),((U576*R576/C576*C577)/(U576*S576/D576*D577))&gt;(6/4))),1,0)</f>
        <v>0</v>
      </c>
      <c r="N577" s="51">
        <f>IF(AND((B577-$B$2)&gt;123,OR(((U576*R576/C576*C577)/(U576*S576/D576*D577))&lt;(4/6),((U576*R576/C576*C577)/(U576*S576/D576*D577))&gt;(6/4))),COUNTIF($M$2:M577,1),0)</f>
        <v>0</v>
      </c>
      <c r="O577" s="51">
        <f>IF(OR((ROW(N577)-MATCH(MAX($N$2:N577),$N$2:N577,0))=1,(ROW(N577)-MATCH(MAX($N$2:N577),$N$2:N577,0))&gt;123),IF(OR(((U576*R576/C576*C577)/(U576*S576/D576*D577))&lt;(4/6),((U576*R576/C576*C577)/(U576*S576/D576*D577))&gt;(6/4)),1,0),0)</f>
        <v>0</v>
      </c>
      <c r="P577" s="47">
        <f>IF(O577=1,U576/2/C577,P576)</f>
        <v>4.3501846435871965</v>
      </c>
      <c r="Q577" s="47">
        <f>IF(O577=1,U576/2/D577,Q576)</f>
        <v>71.65890361877463</v>
      </c>
      <c r="R577" s="41">
        <f>P577*C577/U576</f>
        <v>0.46806340300938937</v>
      </c>
      <c r="S577" s="41">
        <f>Q577*D577/U576</f>
        <v>0.53451492061577011</v>
      </c>
      <c r="T577" s="41">
        <f t="shared" si="103"/>
        <v>0.87567883506445909</v>
      </c>
      <c r="U577" s="42">
        <f>P577*C577+Q577*D577</f>
        <v>20089.320057619079</v>
      </c>
      <c r="V577" s="25">
        <f>B577</f>
        <v>41785</v>
      </c>
      <c r="W577">
        <f>C577/C$2</f>
        <v>0.9378893687142551</v>
      </c>
      <c r="X577">
        <f>D577/D$2</f>
        <v>1.0710426370476531</v>
      </c>
      <c r="Y577">
        <f t="shared" si="104"/>
        <v>1.004466002880954</v>
      </c>
      <c r="AA577" s="15">
        <f t="shared" si="105"/>
        <v>3.5198057730028154E-3</v>
      </c>
      <c r="AB577" s="15">
        <f t="shared" si="106"/>
        <v>1.7553372238057197E-3</v>
      </c>
      <c r="AC577" s="15">
        <f t="shared" si="107"/>
        <v>2.5783236251593067E-3</v>
      </c>
    </row>
    <row r="578" spans="1:29" x14ac:dyDescent="0.4">
      <c r="A578" s="43">
        <f t="shared" si="98"/>
        <v>2014</v>
      </c>
      <c r="B578" s="53">
        <v>41786</v>
      </c>
      <c r="C578" s="45">
        <v>2147.2800000000002</v>
      </c>
      <c r="D578" s="45">
        <f>VLOOKUP(B578,'H11001.CSI  中证全债'!$A$2:$B$2792,2,0)</f>
        <v>149.51339999999999</v>
      </c>
      <c r="E578" s="14">
        <f t="shared" si="99"/>
        <v>0</v>
      </c>
      <c r="F578" s="14">
        <f>IF(AND((B578-$B$2)&gt;123,OR(((G577*J577/C577*C578)/(G577*K577/D577*D578))&lt;(4/6),((G577*J577/C577*C578)/(G577*K577/D577*D578))&gt;(6/4))),COUNTIF($E$2:E578,1),0)</f>
        <v>0</v>
      </c>
      <c r="G578" s="21">
        <f t="shared" si="100"/>
        <v>20055.030801797242</v>
      </c>
      <c r="H578" s="12">
        <f t="shared" si="101"/>
        <v>4.3501846435871965</v>
      </c>
      <c r="I578" s="12">
        <f t="shared" si="102"/>
        <v>71.65890361877463</v>
      </c>
      <c r="J578" s="15">
        <f>IF(OR((ROW(F578)-MATCH(MAX($F$2:F578),$F$2:F578,0))=1,(ROW(F578)-MATCH(MAX($F$2:F578),$F$2:F578,0))&gt;123),IF(OR(((G577*J577/C577*C578)/(G577*K577/D577*D578))&lt;(4/6),((G577*J577/C577*C578)/(G577*K577/D577*D578))&gt;(6/4)),50%,((G577*J577/C577*C578)/((G577*K577/D577*D578)+(G577*J577/C577*C578)))),((G577*J577/C577*C578)/((G577*K577/D577*D578)+(G577*J577/C577*C578))))</f>
        <v>0.46577163474836575</v>
      </c>
      <c r="K578" s="18">
        <f t="shared" ref="K578:K641" si="108">1-J578</f>
        <v>0.5342283652516342</v>
      </c>
      <c r="L578" s="20">
        <f t="shared" ref="L578:L641" si="109">J578/K578</f>
        <v>0.87185867513600912</v>
      </c>
      <c r="M578" s="51">
        <f>IF(AND((B578-$B$2)&gt;123,OR(((U577*R577/C577*C578)/(U577*S577/D577*D578))&lt;(4/6),((U577*R577/C577*C578)/(U577*S577/D577*D578))&gt;(6/4))),1,0)</f>
        <v>0</v>
      </c>
      <c r="N578" s="51">
        <f>IF(AND((B578-$B$2)&gt;123,OR(((U577*R577/C577*C578)/(U577*S577/D577*D578))&lt;(4/6),((U577*R577/C577*C578)/(U577*S577/D577*D578))&gt;(6/4))),COUNTIF($M$2:M578,1),0)</f>
        <v>0</v>
      </c>
      <c r="O578" s="51">
        <f>IF(OR((ROW(N578)-MATCH(MAX($N$2:N578),$N$2:N578,0))=1,(ROW(N578)-MATCH(MAX($N$2:N578),$N$2:N578,0))&gt;123),IF(OR(((U577*R577/C577*C578)/(U577*S577/D577*D578))&lt;(4/6),((U577*R577/C577*C578)/(U577*S577/D577*D578))&gt;(6/4)),1,0),0)</f>
        <v>0</v>
      </c>
      <c r="P578" s="47">
        <f>IF(O578=1,U577/2/C578,P577)</f>
        <v>4.3501846435871965</v>
      </c>
      <c r="Q578" s="47">
        <f>IF(O578=1,U577/2/D578,Q577)</f>
        <v>71.65890361877463</v>
      </c>
      <c r="R578" s="41">
        <f>P578*C578/U577</f>
        <v>0.46497663707334996</v>
      </c>
      <c r="S578" s="41">
        <f>Q578*D578/U577</f>
        <v>0.53331652288808629</v>
      </c>
      <c r="T578" s="41">
        <f t="shared" si="103"/>
        <v>0.87185867513600901</v>
      </c>
      <c r="U578" s="42">
        <f>P578*C578+Q578*D578</f>
        <v>20055.030801797213</v>
      </c>
      <c r="V578" s="25">
        <f>B578</f>
        <v>41786</v>
      </c>
      <c r="W578">
        <f>C578/C$2</f>
        <v>0.93410644814819166</v>
      </c>
      <c r="X578">
        <f>D578/D$2</f>
        <v>1.0713966320315298</v>
      </c>
      <c r="Y578">
        <f t="shared" si="104"/>
        <v>1.0027515400898606</v>
      </c>
      <c r="AA578" s="15">
        <f t="shared" si="105"/>
        <v>-4.0334400753997413E-3</v>
      </c>
      <c r="AB578" s="15">
        <f t="shared" si="106"/>
        <v>3.3051437135367401E-4</v>
      </c>
      <c r="AC578" s="15">
        <f t="shared" si="107"/>
        <v>-1.7068400385639171E-3</v>
      </c>
    </row>
    <row r="579" spans="1:29" x14ac:dyDescent="0.4">
      <c r="A579" s="43">
        <f t="shared" ref="A579:A642" si="110">YEAR(B579)</f>
        <v>2014</v>
      </c>
      <c r="B579" s="53">
        <v>41787</v>
      </c>
      <c r="C579" s="45">
        <v>2169.3519999999999</v>
      </c>
      <c r="D579" s="45">
        <f>VLOOKUP(B579,'H11001.CSI  中证全债'!$A$2:$B$2792,2,0)</f>
        <v>149.6088</v>
      </c>
      <c r="E579" s="14">
        <f t="shared" ref="E579:E642" si="111">IF(AND((B579-$B$2)&gt;123,OR(((G578*J578/C578*C579)/(G578*K578/D578*D579))&lt;(4/6),((G578*J578/C578*C579)/(G578*K578/D578*D579))&gt;(6/4))),1,0)</f>
        <v>0</v>
      </c>
      <c r="F579" s="14">
        <f>IF(AND((B579-$B$2)&gt;123,OR(((G578*J578/C578*C579)/(G578*K578/D578*D579))&lt;(4/6),((G578*J578/C578*C579)/(G578*K578/D578*D579))&gt;(6/4))),COUNTIF($E$2:E579,1),0)</f>
        <v>0</v>
      </c>
      <c r="G579" s="21">
        <f t="shared" ref="G579:G642" si="112">G578*J578/C578*C579+G578*K578/D578*D579</f>
        <v>20157.884336655727</v>
      </c>
      <c r="H579" s="12">
        <f t="shared" ref="H579:H642" si="113">IF(J579=50%,G579*J579/C579,H578)</f>
        <v>4.3501846435871965</v>
      </c>
      <c r="I579" s="12">
        <f t="shared" ref="I579:I642" si="114">IF(K579=50%,G579*K579/D579,I578)</f>
        <v>71.65890361877463</v>
      </c>
      <c r="J579" s="15">
        <f>IF(OR((ROW(F579)-MATCH(MAX($F$2:F579),$F$2:F579,0))=1,(ROW(F579)-MATCH(MAX($F$2:F579),$F$2:F579,0))&gt;123),IF(OR(((G578*J578/C578*C579)/(G578*K578/D578*D579))&lt;(4/6),((G578*J578/C578*C579)/(G578*K578/D578*D579))&gt;(6/4)),50%,((G578*J578/C578*C579)/((G578*K578/D578*D579)+(G578*J578/C578*C579)))),((G578*J578/C578*C579)/((G578*K578/D578*D579)+(G578*J578/C578*C579))))</f>
        <v>0.4681583443642694</v>
      </c>
      <c r="K579" s="18">
        <f t="shared" si="108"/>
        <v>0.5318416556357306</v>
      </c>
      <c r="L579" s="20">
        <f t="shared" si="109"/>
        <v>0.88025888796668605</v>
      </c>
      <c r="M579" s="51">
        <f>IF(AND((B579-$B$2)&gt;123,OR(((U578*R578/C578*C579)/(U578*S578/D578*D579))&lt;(4/6),((U578*R578/C578*C579)/(U578*S578/D578*D579))&gt;(6/4))),1,0)</f>
        <v>0</v>
      </c>
      <c r="N579" s="51">
        <f>IF(AND((B579-$B$2)&gt;123,OR(((U578*R578/C578*C579)/(U578*S578/D578*D579))&lt;(4/6),((U578*R578/C578*C579)/(U578*S578/D578*D579))&gt;(6/4))),COUNTIF($M$2:M579,1),0)</f>
        <v>0</v>
      </c>
      <c r="O579" s="51">
        <f>IF(OR((ROW(N579)-MATCH(MAX($N$2:N579),$N$2:N579,0))=1,(ROW(N579)-MATCH(MAX($N$2:N579),$N$2:N579,0))&gt;123),IF(OR(((U578*R578/C578*C579)/(U578*S578/D578*D579))&lt;(4/6),((U578*R578/C578*C579)/(U578*S578/D578*D579))&gt;(6/4)),1,0),0)</f>
        <v>0</v>
      </c>
      <c r="P579" s="47">
        <f>IF(O579=1,U578/2/C579,P578)</f>
        <v>4.3501846435871965</v>
      </c>
      <c r="Q579" s="47">
        <f>IF(O579=1,U578/2/D579,Q578)</f>
        <v>71.65890361877463</v>
      </c>
      <c r="R579" s="41">
        <f>P579*C579/U578</f>
        <v>0.47055932499936504</v>
      </c>
      <c r="S579" s="41">
        <f>Q579*D579/U578</f>
        <v>0.53456924029056063</v>
      </c>
      <c r="T579" s="41">
        <f t="shared" ref="T579:T642" si="115">R579/S579</f>
        <v>0.88025888796668594</v>
      </c>
      <c r="U579" s="42">
        <f>P579*C579+Q579*D579</f>
        <v>20157.884336655701</v>
      </c>
      <c r="V579" s="25">
        <f>B579</f>
        <v>41787</v>
      </c>
      <c r="W579">
        <f>C579/C$2</f>
        <v>0.94370817569351717</v>
      </c>
      <c r="X579">
        <f>D579/D$2</f>
        <v>1.072080257972053</v>
      </c>
      <c r="Y579">
        <f t="shared" ref="Y579:Y642" si="116">U579/U$2</f>
        <v>1.0078942168327851</v>
      </c>
      <c r="AA579" s="15">
        <f t="shared" ref="AA579:AA642" si="117">W579/W578-1</f>
        <v>1.0279050706009318E-2</v>
      </c>
      <c r="AB579" s="15">
        <f t="shared" ref="AB579:AB642" si="118">X579/X578-1</f>
        <v>6.3806989875159204E-4</v>
      </c>
      <c r="AC579" s="15">
        <f t="shared" ref="AC579:AC642" si="119">Y579/Y578-1</f>
        <v>5.1285652899257794E-3</v>
      </c>
    </row>
    <row r="580" spans="1:29" x14ac:dyDescent="0.4">
      <c r="A580" s="43">
        <f t="shared" si="110"/>
        <v>2014</v>
      </c>
      <c r="B580" s="53">
        <v>41788</v>
      </c>
      <c r="C580" s="45">
        <v>2155.1640000000002</v>
      </c>
      <c r="D580" s="45">
        <f>VLOOKUP(B580,'H11001.CSI  中证全债'!$A$2:$B$2792,2,0)</f>
        <v>149.71809999999999</v>
      </c>
      <c r="E580" s="14">
        <f t="shared" si="111"/>
        <v>0</v>
      </c>
      <c r="F580" s="14">
        <f>IF(AND((B580-$B$2)&gt;123,OR(((G579*J579/C579*C580)/(G579*K579/D579*D580))&lt;(4/6),((G579*J579/C579*C580)/(G579*K579/D579*D580))&gt;(6/4))),COUNTIF($E$2:E580,1),0)</f>
        <v>0</v>
      </c>
      <c r="G580" s="21">
        <f t="shared" si="112"/>
        <v>20103.996235098042</v>
      </c>
      <c r="H580" s="12">
        <f t="shared" si="113"/>
        <v>4.3501846435871965</v>
      </c>
      <c r="I580" s="12">
        <f t="shared" si="114"/>
        <v>71.65890361877463</v>
      </c>
      <c r="J580" s="15">
        <f>IF(OR((ROW(F580)-MATCH(MAX($F$2:F580),$F$2:F580,0))=1,(ROW(F580)-MATCH(MAX($F$2:F580),$F$2:F580,0))&gt;123),IF(OR(((G579*J579/C579*C580)/(G579*K579/D579*D580))&lt;(4/6),((G579*J579/C579*C580)/(G579*K579/D579*D580))&gt;(6/4)),50%,((G579*J579/C579*C580)/((G579*K579/D579*D580)+(G579*J579/C579*C580)))),((G579*J579/C579*C580)/((G579*K579/D579*D580)+(G579*J579/C579*C580))))</f>
        <v>0.46634317016256888</v>
      </c>
      <c r="K580" s="18">
        <f t="shared" si="108"/>
        <v>0.53365682983743112</v>
      </c>
      <c r="L580" s="20">
        <f t="shared" si="109"/>
        <v>0.8738633970160784</v>
      </c>
      <c r="M580" s="51">
        <f>IF(AND((B580-$B$2)&gt;123,OR(((U579*R579/C579*C580)/(U579*S579/D579*D580))&lt;(4/6),((U579*R579/C579*C580)/(U579*S579/D579*D580))&gt;(6/4))),1,0)</f>
        <v>0</v>
      </c>
      <c r="N580" s="51">
        <f>IF(AND((B580-$B$2)&gt;123,OR(((U579*R579/C579*C580)/(U579*S579/D579*D580))&lt;(4/6),((U579*R579/C579*C580)/(U579*S579/D579*D580))&gt;(6/4))),COUNTIF($M$2:M580,1),0)</f>
        <v>0</v>
      </c>
      <c r="O580" s="51">
        <f>IF(OR((ROW(N580)-MATCH(MAX($N$2:N580),$N$2:N580,0))=1,(ROW(N580)-MATCH(MAX($N$2:N580),$N$2:N580,0))&gt;123),IF(OR(((U579*R579/C579*C580)/(U579*S579/D579*D580))&lt;(4/6),((U579*R579/C579*C580)/(U579*S579/D579*D580))&gt;(6/4)),1,0),0)</f>
        <v>0</v>
      </c>
      <c r="P580" s="47">
        <f>IF(O580=1,U579/2/C580,P579)</f>
        <v>4.3501846435871965</v>
      </c>
      <c r="Q580" s="47">
        <f>IF(O580=1,U579/2/D580,Q579)</f>
        <v>71.65890361877463</v>
      </c>
      <c r="R580" s="41">
        <f>P580*C580/U579</f>
        <v>0.46509649428653183</v>
      </c>
      <c r="S580" s="41">
        <f>Q580*D580/U579</f>
        <v>0.53223020425694123</v>
      </c>
      <c r="T580" s="41">
        <f t="shared" si="115"/>
        <v>0.87386339701607818</v>
      </c>
      <c r="U580" s="42">
        <f>P580*C580+Q580*D580</f>
        <v>20103.99623509802</v>
      </c>
      <c r="V580" s="25">
        <f>B580</f>
        <v>41788</v>
      </c>
      <c r="W580">
        <f>C580/C$2</f>
        <v>0.93753613372119582</v>
      </c>
      <c r="X580">
        <f>D580/D$2</f>
        <v>1.072863489788606</v>
      </c>
      <c r="Y580">
        <f t="shared" si="116"/>
        <v>1.005199811754901</v>
      </c>
      <c r="AA580" s="15">
        <f t="shared" si="117"/>
        <v>-6.5402018667324313E-3</v>
      </c>
      <c r="AB580" s="15">
        <f t="shared" si="118"/>
        <v>7.3057199843851173E-4</v>
      </c>
      <c r="AC580" s="15">
        <f t="shared" si="119"/>
        <v>-2.6733014565268887E-3</v>
      </c>
    </row>
    <row r="581" spans="1:29" x14ac:dyDescent="0.4">
      <c r="A581" s="43">
        <f t="shared" si="110"/>
        <v>2014</v>
      </c>
      <c r="B581" s="53">
        <v>41789</v>
      </c>
      <c r="C581" s="45">
        <v>2156.4639999999999</v>
      </c>
      <c r="D581" s="45">
        <f>VLOOKUP(B581,'H11001.CSI  中证全债'!$A$2:$B$2792,2,0)</f>
        <v>149.80090000000001</v>
      </c>
      <c r="E581" s="14">
        <f t="shared" si="111"/>
        <v>0</v>
      </c>
      <c r="F581" s="14">
        <f>IF(AND((B581-$B$2)&gt;123,OR(((G580*J580/C580*C581)/(G580*K580/D580*D581))&lt;(4/6),((G580*J580/C580*C581)/(G580*K580/D580*D581))&gt;(6/4))),COUNTIF($E$2:E581,1),0)</f>
        <v>0</v>
      </c>
      <c r="G581" s="21">
        <f t="shared" si="112"/>
        <v>20115.58483235434</v>
      </c>
      <c r="H581" s="12">
        <f t="shared" si="113"/>
        <v>4.3501846435871965</v>
      </c>
      <c r="I581" s="12">
        <f t="shared" si="114"/>
        <v>71.65890361877463</v>
      </c>
      <c r="J581" s="15">
        <f>IF(OR((ROW(F581)-MATCH(MAX($F$2:F581),$F$2:F581,0))=1,(ROW(F581)-MATCH(MAX($F$2:F581),$F$2:F581,0))&gt;123),IF(OR(((G580*J580/C580*C581)/(G580*K580/D580*D581))&lt;(4/6),((G580*J580/C580*C581)/(G580*K580/D580*D581))&gt;(6/4)),50%,((G580*J580/C580*C581)/((G580*K580/D580*D581)+(G580*J580/C580*C581)))),((G580*J580/C580*C581)/((G580*K580/D580*D581)+(G580*J580/C580*C581))))</f>
        <v>0.46635564689921438</v>
      </c>
      <c r="K581" s="18">
        <f t="shared" si="108"/>
        <v>0.53364435310078562</v>
      </c>
      <c r="L581" s="20">
        <f t="shared" si="109"/>
        <v>0.87390720840465275</v>
      </c>
      <c r="M581" s="51">
        <f>IF(AND((B581-$B$2)&gt;123,OR(((U580*R580/C580*C581)/(U580*S580/D580*D581))&lt;(4/6),((U580*R580/C580*C581)/(U580*S580/D580*D581))&gt;(6/4))),1,0)</f>
        <v>0</v>
      </c>
      <c r="N581" s="51">
        <f>IF(AND((B581-$B$2)&gt;123,OR(((U580*R580/C580*C581)/(U580*S580/D580*D581))&lt;(4/6),((U580*R580/C580*C581)/(U580*S580/D580*D581))&gt;(6/4))),COUNTIF($M$2:M581,1),0)</f>
        <v>0</v>
      </c>
      <c r="O581" s="51">
        <f>IF(OR((ROW(N581)-MATCH(MAX($N$2:N581),$N$2:N581,0))=1,(ROW(N581)-MATCH(MAX($N$2:N581),$N$2:N581,0))&gt;123),IF(OR(((U580*R580/C580*C581)/(U580*S580/D580*D581))&lt;(4/6),((U580*R580/C580*C581)/(U580*S580/D580*D581))&gt;(6/4)),1,0),0)</f>
        <v>0</v>
      </c>
      <c r="P581" s="47">
        <f>IF(O581=1,U580/2/C581,P580)</f>
        <v>4.3501846435871965</v>
      </c>
      <c r="Q581" s="47">
        <f>IF(O581=1,U580/2/D581,Q580)</f>
        <v>71.65890361877463</v>
      </c>
      <c r="R581" s="41">
        <f>P581*C581/U580</f>
        <v>0.46662446946100322</v>
      </c>
      <c r="S581" s="41">
        <f>Q581*D581/U580</f>
        <v>0.53395196306120674</v>
      </c>
      <c r="T581" s="41">
        <f t="shared" si="115"/>
        <v>0.8739072084046523</v>
      </c>
      <c r="U581" s="42">
        <f>P581*C581+Q581*D581</f>
        <v>20115.584832354318</v>
      </c>
      <c r="V581" s="25">
        <f>B581</f>
        <v>41789</v>
      </c>
      <c r="W581">
        <f>C581/C$2</f>
        <v>0.93810165772486209</v>
      </c>
      <c r="X581">
        <f>D581/D$2</f>
        <v>1.0734568255105696</v>
      </c>
      <c r="Y581">
        <f t="shared" si="116"/>
        <v>1.0057792416177158</v>
      </c>
      <c r="AA581" s="15">
        <f t="shared" si="117"/>
        <v>6.0320235490185503E-4</v>
      </c>
      <c r="AB581" s="15">
        <f t="shared" si="118"/>
        <v>5.5303934527639598E-4</v>
      </c>
      <c r="AC581" s="15">
        <f t="shared" si="119"/>
        <v>5.7643252220995755E-4</v>
      </c>
    </row>
    <row r="582" spans="1:29" x14ac:dyDescent="0.4">
      <c r="A582" s="43">
        <f t="shared" si="110"/>
        <v>2014</v>
      </c>
      <c r="B582" s="53">
        <v>41793</v>
      </c>
      <c r="C582" s="45">
        <v>2149.9180000000001</v>
      </c>
      <c r="D582" s="45">
        <f>VLOOKUP(B582,'H11001.CSI  中证全债'!$A$2:$B$2792,2,0)</f>
        <v>150.12379999999999</v>
      </c>
      <c r="E582" s="14">
        <f t="shared" si="111"/>
        <v>0</v>
      </c>
      <c r="F582" s="14">
        <f>IF(AND((B582-$B$2)&gt;123,OR(((G581*J581/C581*C582)/(G581*K581/D581*D582))&lt;(4/6),((G581*J581/C581*C582)/(G581*K581/D581*D582))&gt;(6/4))),COUNTIF($E$2:E582,1),0)</f>
        <v>0</v>
      </c>
      <c r="G582" s="21">
        <f t="shared" si="112"/>
        <v>20110.24718365592</v>
      </c>
      <c r="H582" s="12">
        <f t="shared" si="113"/>
        <v>4.3501846435871965</v>
      </c>
      <c r="I582" s="12">
        <f t="shared" si="114"/>
        <v>71.65890361877463</v>
      </c>
      <c r="J582" s="15">
        <f>IF(OR((ROW(F582)-MATCH(MAX($F$2:F582),$F$2:F582,0))=1,(ROW(F582)-MATCH(MAX($F$2:F582),$F$2:F582,0))&gt;123),IF(OR(((G581*J581/C581*C582)/(G581*K581/D581*D582))&lt;(4/6),((G581*J581/C581*C582)/(G581*K581/D581*D582))&gt;(6/4)),50%,((G581*J581/C581*C582)/((G581*K581/D581*D582)+(G581*J581/C581*C582)))),((G581*J581/C581*C582)/((G581*K581/D581*D582)+(G581*J581/C581*C582))))</f>
        <v>0.46506341683222802</v>
      </c>
      <c r="K582" s="18">
        <f t="shared" si="108"/>
        <v>0.53493658316777193</v>
      </c>
      <c r="L582" s="20">
        <f t="shared" si="109"/>
        <v>0.86938046764016208</v>
      </c>
      <c r="M582" s="51">
        <f>IF(AND((B582-$B$2)&gt;123,OR(((U581*R581/C581*C582)/(U581*S581/D581*D582))&lt;(4/6),((U581*R581/C581*C582)/(U581*S581/D581*D582))&gt;(6/4))),1,0)</f>
        <v>0</v>
      </c>
      <c r="N582" s="51">
        <f>IF(AND((B582-$B$2)&gt;123,OR(((U581*R581/C581*C582)/(U581*S581/D581*D582))&lt;(4/6),((U581*R581/C581*C582)/(U581*S581/D581*D582))&gt;(6/4))),COUNTIF($M$2:M582,1),0)</f>
        <v>0</v>
      </c>
      <c r="O582" s="51">
        <f>IF(OR((ROW(N582)-MATCH(MAX($N$2:N582),$N$2:N582,0))=1,(ROW(N582)-MATCH(MAX($N$2:N582),$N$2:N582,0))&gt;123),IF(OR(((U581*R581/C581*C582)/(U581*S581/D581*D582))&lt;(4/6),((U581*R581/C581*C582)/(U581*S581/D581*D582))&gt;(6/4)),1,0),0)</f>
        <v>0</v>
      </c>
      <c r="P582" s="47">
        <f>IF(O582=1,U581/2/C582,P581)</f>
        <v>4.3501846435871965</v>
      </c>
      <c r="Q582" s="47">
        <f>IF(O582=1,U581/2/D582,Q581)</f>
        <v>71.65890361877463</v>
      </c>
      <c r="R582" s="41">
        <f>P582*C582/U581</f>
        <v>0.4649400127571176</v>
      </c>
      <c r="S582" s="41">
        <f>Q582*D582/U581</f>
        <v>0.53479463832347951</v>
      </c>
      <c r="T582" s="41">
        <f t="shared" si="115"/>
        <v>0.86938046764016141</v>
      </c>
      <c r="U582" s="42">
        <f>P582*C582+Q582*D582</f>
        <v>20110.247183655898</v>
      </c>
      <c r="V582" s="25">
        <f>B582</f>
        <v>41793</v>
      </c>
      <c r="W582">
        <f>C582/C$2</f>
        <v>0.93525402685716996</v>
      </c>
      <c r="X582">
        <f>D582/D$2</f>
        <v>1.0757706915084198</v>
      </c>
      <c r="Y582">
        <f t="shared" si="116"/>
        <v>1.0055123591827948</v>
      </c>
      <c r="AA582" s="15">
        <f t="shared" si="117"/>
        <v>-3.0355248221161091E-3</v>
      </c>
      <c r="AB582" s="15">
        <f t="shared" si="118"/>
        <v>2.155527770527188E-3</v>
      </c>
      <c r="AC582" s="15">
        <f t="shared" si="119"/>
        <v>-2.6534891940277472E-4</v>
      </c>
    </row>
    <row r="583" spans="1:29" x14ac:dyDescent="0.4">
      <c r="A583" s="43">
        <f t="shared" si="110"/>
        <v>2014</v>
      </c>
      <c r="B583" s="53">
        <v>41794</v>
      </c>
      <c r="C583" s="45">
        <v>2128.2739999999999</v>
      </c>
      <c r="D583" s="45">
        <f>VLOOKUP(B583,'H11001.CSI  中证全债'!$A$2:$B$2792,2,0)</f>
        <v>150.3262</v>
      </c>
      <c r="E583" s="14">
        <f t="shared" si="111"/>
        <v>0</v>
      </c>
      <c r="F583" s="14">
        <f>IF(AND((B583-$B$2)&gt;123,OR(((G582*J582/C582*C583)/(G582*K582/D582*D583))&lt;(4/6),((G582*J582/C582*C583)/(G582*K582/D582*D583))&gt;(6/4))),COUNTIF($E$2:E583,1),0)</f>
        <v>0</v>
      </c>
      <c r="G583" s="21">
        <f t="shared" si="112"/>
        <v>20030.595549322556</v>
      </c>
      <c r="H583" s="12">
        <f t="shared" si="113"/>
        <v>4.3501846435871965</v>
      </c>
      <c r="I583" s="12">
        <f t="shared" si="114"/>
        <v>71.65890361877463</v>
      </c>
      <c r="J583" s="15">
        <f>IF(OR((ROW(F583)-MATCH(MAX($F$2:F583),$F$2:F583,0))=1,(ROW(F583)-MATCH(MAX($F$2:F583),$F$2:F583,0))&gt;123),IF(OR(((G582*J582/C582*C583)/(G582*K582/D582*D583))&lt;(4/6),((G582*J582/C582*C583)/(G582*K582/D582*D583))&gt;(6/4)),50%,((G582*J582/C582*C583)/((G582*K582/D582*D583)+(G582*J582/C582*C583)))),((G582*J582/C582*C583)/((G582*K582/D582*D583)+(G582*J582/C582*C583))))</f>
        <v>0.46221216185751562</v>
      </c>
      <c r="K583" s="18">
        <f t="shared" si="108"/>
        <v>0.53778783814248432</v>
      </c>
      <c r="L583" s="20">
        <f t="shared" si="109"/>
        <v>0.85946934659956875</v>
      </c>
      <c r="M583" s="51">
        <f>IF(AND((B583-$B$2)&gt;123,OR(((U582*R582/C582*C583)/(U582*S582/D582*D583))&lt;(4/6),((U582*R582/C582*C583)/(U582*S582/D582*D583))&gt;(6/4))),1,0)</f>
        <v>0</v>
      </c>
      <c r="N583" s="51">
        <f>IF(AND((B583-$B$2)&gt;123,OR(((U582*R582/C582*C583)/(U582*S582/D582*D583))&lt;(4/6),((U582*R582/C582*C583)/(U582*S582/D582*D583))&gt;(6/4))),COUNTIF($M$2:M583,1),0)</f>
        <v>0</v>
      </c>
      <c r="O583" s="51">
        <f>IF(OR((ROW(N583)-MATCH(MAX($N$2:N583),$N$2:N583,0))=1,(ROW(N583)-MATCH(MAX($N$2:N583),$N$2:N583,0))&gt;123),IF(OR(((U582*R582/C582*C583)/(U582*S582/D582*D583))&lt;(4/6),((U582*R582/C582*C583)/(U582*S582/D582*D583))&gt;(6/4)),1,0),0)</f>
        <v>0</v>
      </c>
      <c r="P583" s="47">
        <f>IF(O583=1,U582/2/C583,P582)</f>
        <v>4.3501846435871965</v>
      </c>
      <c r="Q583" s="47">
        <f>IF(O583=1,U582/2/D583,Q582)</f>
        <v>71.65890361877463</v>
      </c>
      <c r="R583" s="41">
        <f>P583*C583/U582</f>
        <v>0.4603814556625847</v>
      </c>
      <c r="S583" s="41">
        <f>Q583*D583/U582</f>
        <v>0.53565779568992489</v>
      </c>
      <c r="T583" s="41">
        <f t="shared" si="115"/>
        <v>0.85946934659956808</v>
      </c>
      <c r="U583" s="42">
        <f>P583*C583+Q583*D583</f>
        <v>20030.595549322534</v>
      </c>
      <c r="V583" s="25">
        <f>B583</f>
        <v>41794</v>
      </c>
      <c r="W583">
        <f>C583/C$2</f>
        <v>0.92583848721458972</v>
      </c>
      <c r="X583">
        <f>D583/D$2</f>
        <v>1.0772210677176639</v>
      </c>
      <c r="Y583">
        <f t="shared" si="116"/>
        <v>1.0015297774661267</v>
      </c>
      <c r="AA583" s="15">
        <f t="shared" si="117"/>
        <v>-1.0067360708641115E-2</v>
      </c>
      <c r="AB583" s="15">
        <f t="shared" si="118"/>
        <v>1.3482206019299614E-3</v>
      </c>
      <c r="AC583" s="15">
        <f t="shared" si="119"/>
        <v>-3.9607486474904086E-3</v>
      </c>
    </row>
    <row r="584" spans="1:29" x14ac:dyDescent="0.4">
      <c r="A584" s="43">
        <f t="shared" si="110"/>
        <v>2014</v>
      </c>
      <c r="B584" s="53">
        <v>41795</v>
      </c>
      <c r="C584" s="45">
        <v>2150.6019999999999</v>
      </c>
      <c r="D584" s="45">
        <f>VLOOKUP(B584,'H11001.CSI  中证全债'!$A$2:$B$2792,2,0)</f>
        <v>150.35380000000001</v>
      </c>
      <c r="E584" s="14">
        <f t="shared" si="111"/>
        <v>0</v>
      </c>
      <c r="F584" s="14">
        <f>IF(AND((B584-$B$2)&gt;123,OR(((G583*J583/C583*C584)/(G583*K583/D583*D584))&lt;(4/6),((G583*J583/C583*C584)/(G583*K583/D583*D584))&gt;(6/4))),COUNTIF($E$2:E584,1),0)</f>
        <v>0</v>
      </c>
      <c r="G584" s="21">
        <f t="shared" si="112"/>
        <v>20129.704257784448</v>
      </c>
      <c r="H584" s="12">
        <f t="shared" si="113"/>
        <v>4.3501846435871965</v>
      </c>
      <c r="I584" s="12">
        <f t="shared" si="114"/>
        <v>71.65890361877463</v>
      </c>
      <c r="J584" s="15">
        <f>IF(OR((ROW(F584)-MATCH(MAX($F$2:F584),$F$2:F584,0))=1,(ROW(F584)-MATCH(MAX($F$2:F584),$F$2:F584,0))&gt;123),IF(OR(((G583*J583/C583*C584)/(G583*K583/D583*D584))&lt;(4/6),((G583*J583/C583*C584)/(G583*K583/D583*D584))&gt;(6/4)),50%,((G583*J583/C583*C584)/((G583*K583/D583*D584)+(G583*J583/C583*C584)))),((G583*J583/C583*C584)/((G583*K583/D583*D584)+(G583*J583/C583*C584))))</f>
        <v>0.46476171110412667</v>
      </c>
      <c r="K584" s="18">
        <f t="shared" si="108"/>
        <v>0.53523828889587333</v>
      </c>
      <c r="L584" s="20">
        <f t="shared" si="109"/>
        <v>0.86832672614447926</v>
      </c>
      <c r="M584" s="51">
        <f>IF(AND((B584-$B$2)&gt;123,OR(((U583*R583/C583*C584)/(U583*S583/D583*D584))&lt;(4/6),((U583*R583/C583*C584)/(U583*S583/D583*D584))&gt;(6/4))),1,0)</f>
        <v>0</v>
      </c>
      <c r="N584" s="51">
        <f>IF(AND((B584-$B$2)&gt;123,OR(((U583*R583/C583*C584)/(U583*S583/D583*D584))&lt;(4/6),((U583*R583/C583*C584)/(U583*S583/D583*D584))&gt;(6/4))),COUNTIF($M$2:M584,1),0)</f>
        <v>0</v>
      </c>
      <c r="O584" s="51">
        <f>IF(OR((ROW(N584)-MATCH(MAX($N$2:N584),$N$2:N584,0))=1,(ROW(N584)-MATCH(MAX($N$2:N584),$N$2:N584,0))&gt;123),IF(OR(((U583*R583/C583*C584)/(U583*S583/D583*D584))&lt;(4/6),((U583*R583/C583*C584)/(U583*S583/D583*D584))&gt;(6/4)),1,0),0)</f>
        <v>0</v>
      </c>
      <c r="P584" s="47">
        <f>IF(O584=1,U583/2/C584,P583)</f>
        <v>4.3501846435871965</v>
      </c>
      <c r="Q584" s="47">
        <f>IF(O584=1,U583/2/D584,Q583)</f>
        <v>71.65890361877463</v>
      </c>
      <c r="R584" s="41">
        <f>P584*C584/U583</f>
        <v>0.46706128990679607</v>
      </c>
      <c r="S584" s="41">
        <f>Q584*D584/U583</f>
        <v>0.53788657638194481</v>
      </c>
      <c r="T584" s="41">
        <f t="shared" si="115"/>
        <v>0.86832672614447848</v>
      </c>
      <c r="U584" s="42">
        <f>P584*C584+Q584*D584</f>
        <v>20129.70425778443</v>
      </c>
      <c r="V584" s="25">
        <f>B584</f>
        <v>41795</v>
      </c>
      <c r="W584">
        <f>C584/C$2</f>
        <v>0.93555157948679124</v>
      </c>
      <c r="X584">
        <f>D584/D$2</f>
        <v>1.0774188462916516</v>
      </c>
      <c r="Y584">
        <f t="shared" si="116"/>
        <v>1.0064852128892214</v>
      </c>
      <c r="AA584" s="15">
        <f t="shared" si="117"/>
        <v>1.0491130371371282E-2</v>
      </c>
      <c r="AB584" s="15">
        <f t="shared" si="118"/>
        <v>1.8360072961320917E-4</v>
      </c>
      <c r="AC584" s="15">
        <f t="shared" si="119"/>
        <v>4.9478662887407765E-3</v>
      </c>
    </row>
    <row r="585" spans="1:29" x14ac:dyDescent="0.4">
      <c r="A585" s="43">
        <f t="shared" si="110"/>
        <v>2014</v>
      </c>
      <c r="B585" s="53">
        <v>41796</v>
      </c>
      <c r="C585" s="45">
        <v>2134.7159999999999</v>
      </c>
      <c r="D585" s="45">
        <f>VLOOKUP(B585,'H11001.CSI  中证全债'!$A$2:$B$2792,2,0)</f>
        <v>150.39259999999999</v>
      </c>
      <c r="E585" s="14">
        <f t="shared" si="111"/>
        <v>0</v>
      </c>
      <c r="F585" s="14">
        <f>IF(AND((B585-$B$2)&gt;123,OR(((G584*J584/C584*C585)/(G584*K584/D584*D585))&lt;(4/6),((G584*J584/C584*C585)/(G584*K584/D584*D585))&gt;(6/4))),COUNTIF($E$2:E585,1),0)</f>
        <v>0</v>
      </c>
      <c r="G585" s="21">
        <f t="shared" si="112"/>
        <v>20063.377589996828</v>
      </c>
      <c r="H585" s="12">
        <f t="shared" si="113"/>
        <v>4.3501846435871965</v>
      </c>
      <c r="I585" s="12">
        <f t="shared" si="114"/>
        <v>71.65890361877463</v>
      </c>
      <c r="J585" s="15">
        <f>IF(OR((ROW(F585)-MATCH(MAX($F$2:F585),$F$2:F585,0))=1,(ROW(F585)-MATCH(MAX($F$2:F585),$F$2:F585,0))&gt;123),IF(OR(((G584*J584/C584*C585)/(G584*K584/D584*D585))&lt;(4/6),((G584*J584/C584*C585)/(G584*K584/D584*D585))&gt;(6/4)),50%,((G584*J584/C584*C585)/((G584*K584/D584*D585)+(G584*J584/C584*C585)))),((G584*J584/C584*C585)/((G584*K584/D584*D585)+(G584*J584/C584*C585))))</f>
        <v>0.46285371044653534</v>
      </c>
      <c r="K585" s="18">
        <f t="shared" si="108"/>
        <v>0.53714628955346466</v>
      </c>
      <c r="L585" s="20">
        <f t="shared" si="109"/>
        <v>0.86169023122418009</v>
      </c>
      <c r="M585" s="51">
        <f>IF(AND((B585-$B$2)&gt;123,OR(((U584*R584/C584*C585)/(U584*S584/D584*D585))&lt;(4/6),((U584*R584/C584*C585)/(U584*S584/D584*D585))&gt;(6/4))),1,0)</f>
        <v>0</v>
      </c>
      <c r="N585" s="51">
        <f>IF(AND((B585-$B$2)&gt;123,OR(((U584*R584/C584*C585)/(U584*S584/D584*D585))&lt;(4/6),((U584*R584/C584*C585)/(U584*S584/D584*D585))&gt;(6/4))),COUNTIF($M$2:M585,1),0)</f>
        <v>0</v>
      </c>
      <c r="O585" s="51">
        <f>IF(OR((ROW(N585)-MATCH(MAX($N$2:N585),$N$2:N585,0))=1,(ROW(N585)-MATCH(MAX($N$2:N585),$N$2:N585,0))&gt;123),IF(OR(((U584*R584/C584*C585)/(U584*S584/D584*D585))&lt;(4/6),((U584*R584/C584*C585)/(U584*S584/D584*D585))&gt;(6/4)),1,0),0)</f>
        <v>0</v>
      </c>
      <c r="P585" s="47">
        <f>IF(O585=1,U584/2/C585,P584)</f>
        <v>4.3501846435871965</v>
      </c>
      <c r="Q585" s="47">
        <f>IF(O585=1,U584/2/D585,Q584)</f>
        <v>71.65890361877463</v>
      </c>
      <c r="R585" s="41">
        <f>P585*C585/U584</f>
        <v>0.46132862374412203</v>
      </c>
      <c r="S585" s="41">
        <f>Q585*D585/U584</f>
        <v>0.53537641141495285</v>
      </c>
      <c r="T585" s="41">
        <f t="shared" si="115"/>
        <v>0.8616902312241792</v>
      </c>
      <c r="U585" s="42">
        <f>P585*C585+Q585*D585</f>
        <v>20063.37758999681</v>
      </c>
      <c r="V585" s="25">
        <f>B585</f>
        <v>41796</v>
      </c>
      <c r="W585">
        <f>C585/C$2</f>
        <v>0.92864087616198854</v>
      </c>
      <c r="X585">
        <f>D585/D$2</f>
        <v>1.0776968828376925</v>
      </c>
      <c r="Y585">
        <f t="shared" si="116"/>
        <v>1.0031688794998406</v>
      </c>
      <c r="AA585" s="15">
        <f t="shared" si="117"/>
        <v>-7.3867689140064696E-3</v>
      </c>
      <c r="AB585" s="15">
        <f t="shared" si="118"/>
        <v>2.5805799387845774E-4</v>
      </c>
      <c r="AC585" s="15">
        <f t="shared" si="119"/>
        <v>-3.2949648409249521E-3</v>
      </c>
    </row>
    <row r="586" spans="1:29" x14ac:dyDescent="0.4">
      <c r="A586" s="43">
        <f t="shared" si="110"/>
        <v>2014</v>
      </c>
      <c r="B586" s="53">
        <v>41799</v>
      </c>
      <c r="C586" s="45">
        <v>2134.2809999999999</v>
      </c>
      <c r="D586" s="45">
        <f>VLOOKUP(B586,'H11001.CSI  中证全债'!$A$2:$B$2792,2,0)</f>
        <v>150.4255</v>
      </c>
      <c r="E586" s="14">
        <f t="shared" si="111"/>
        <v>0</v>
      </c>
      <c r="F586" s="14">
        <f>IF(AND((B586-$B$2)&gt;123,OR(((G585*J585/C585*C586)/(G585*K585/D585*D586))&lt;(4/6),((G585*J585/C585*C586)/(G585*K585/D585*D586))&gt;(6/4))),COUNTIF($E$2:E586,1),0)</f>
        <v>0</v>
      </c>
      <c r="G586" s="21">
        <f t="shared" si="112"/>
        <v>20063.842837605927</v>
      </c>
      <c r="H586" s="12">
        <f t="shared" si="113"/>
        <v>4.3501846435871965</v>
      </c>
      <c r="I586" s="12">
        <f t="shared" si="114"/>
        <v>71.65890361877463</v>
      </c>
      <c r="J586" s="15">
        <f>IF(OR((ROW(F586)-MATCH(MAX($F$2:F586),$F$2:F586,0))=1,(ROW(F586)-MATCH(MAX($F$2:F586),$F$2:F586,0))&gt;123),IF(OR(((G585*J585/C585*C586)/(G585*K585/D585*D586))&lt;(4/6),((G585*J585/C585*C586)/(G585*K585/D585*D586))&gt;(6/4)),50%,((G585*J585/C585*C586)/((G585*K585/D585*D586)+(G585*J585/C585*C586)))),((G585*J585/C585*C586)/((G585*K585/D585*D586)+(G585*J585/C585*C586))))</f>
        <v>0.46274866218039978</v>
      </c>
      <c r="K586" s="18">
        <f t="shared" si="108"/>
        <v>0.53725133781960022</v>
      </c>
      <c r="L586" s="20">
        <f t="shared" si="109"/>
        <v>0.86132621662411357</v>
      </c>
      <c r="M586" s="51">
        <f>IF(AND((B586-$B$2)&gt;123,OR(((U585*R585/C585*C586)/(U585*S585/D585*D586))&lt;(4/6),((U585*R585/C585*C586)/(U585*S585/D585*D586))&gt;(6/4))),1,0)</f>
        <v>0</v>
      </c>
      <c r="N586" s="51">
        <f>IF(AND((B586-$B$2)&gt;123,OR(((U585*R585/C585*C586)/(U585*S585/D585*D586))&lt;(4/6),((U585*R585/C585*C586)/(U585*S585/D585*D586))&gt;(6/4))),COUNTIF($M$2:M586,1),0)</f>
        <v>0</v>
      </c>
      <c r="O586" s="51">
        <f>IF(OR((ROW(N586)-MATCH(MAX($N$2:N586),$N$2:N586,0))=1,(ROW(N586)-MATCH(MAX($N$2:N586),$N$2:N586,0))&gt;123),IF(OR(((U585*R585/C585*C586)/(U585*S585/D585*D586))&lt;(4/6),((U585*R585/C585*C586)/(U585*S585/D585*D586))&gt;(6/4)),1,0),0)</f>
        <v>0</v>
      </c>
      <c r="P586" s="47">
        <f>IF(O586=1,U585/2/C586,P585)</f>
        <v>4.3501846435871965</v>
      </c>
      <c r="Q586" s="47">
        <f>IF(O586=1,U585/2/D586,Q585)</f>
        <v>71.65890361877463</v>
      </c>
      <c r="R586" s="41">
        <f>P586*C586/U585</f>
        <v>0.46275939281175649</v>
      </c>
      <c r="S586" s="41">
        <f>Q586*D586/U585</f>
        <v>0.53726379608587616</v>
      </c>
      <c r="T586" s="41">
        <f t="shared" si="115"/>
        <v>0.86132621662411268</v>
      </c>
      <c r="U586" s="42">
        <f>P586*C586+Q586*D586</f>
        <v>20063.842837605909</v>
      </c>
      <c r="V586" s="25">
        <f>B586</f>
        <v>41799</v>
      </c>
      <c r="W586">
        <f>C586/C$2</f>
        <v>0.92845164312999262</v>
      </c>
      <c r="X586">
        <f>D586/D$2</f>
        <v>1.0779326406305982</v>
      </c>
      <c r="Y586">
        <f t="shared" si="116"/>
        <v>1.0031921418802954</v>
      </c>
      <c r="AA586" s="15">
        <f t="shared" si="117"/>
        <v>-2.0377417886019433E-4</v>
      </c>
      <c r="AB586" s="15">
        <f t="shared" si="118"/>
        <v>2.1876076349491846E-4</v>
      </c>
      <c r="AC586" s="15">
        <f t="shared" si="119"/>
        <v>2.318889763253118E-5</v>
      </c>
    </row>
    <row r="587" spans="1:29" x14ac:dyDescent="0.4">
      <c r="A587" s="43">
        <f t="shared" si="110"/>
        <v>2014</v>
      </c>
      <c r="B587" s="53">
        <v>41800</v>
      </c>
      <c r="C587" s="45">
        <v>2161.268</v>
      </c>
      <c r="D587" s="45">
        <f>VLOOKUP(B587,'H11001.CSI  中证全债'!$A$2:$B$2792,2,0)</f>
        <v>150.46639999999999</v>
      </c>
      <c r="E587" s="14">
        <f t="shared" si="111"/>
        <v>0</v>
      </c>
      <c r="F587" s="14">
        <f>IF(AND((B587-$B$2)&gt;123,OR(((G586*J586/C586*C587)/(G586*K586/D586*D587))&lt;(4/6),((G586*J586/C586*C587)/(G586*K586/D586*D587))&gt;(6/4))),COUNTIF($E$2:E587,1),0)</f>
        <v>0</v>
      </c>
      <c r="G587" s="21">
        <f t="shared" si="112"/>
        <v>20184.172119740426</v>
      </c>
      <c r="H587" s="12">
        <f t="shared" si="113"/>
        <v>4.3501846435871965</v>
      </c>
      <c r="I587" s="12">
        <f t="shared" si="114"/>
        <v>71.65890361877463</v>
      </c>
      <c r="J587" s="15">
        <f>IF(OR((ROW(F587)-MATCH(MAX($F$2:F587),$F$2:F587,0))=1,(ROW(F587)-MATCH(MAX($F$2:F587),$F$2:F587,0))&gt;123),IF(OR(((G586*J586/C586*C587)/(G586*K586/D586*D587))&lt;(4/6),((G586*J586/C586*C587)/(G586*K586/D586*D587))&gt;(6/4)),50%,((G586*J586/C586*C587)/((G586*K586/D586*D587)+(G586*J586/C586*C587)))),((G586*J586/C586*C587)/((G586*K586/D586*D587)+(G586*J586/C586*C587))))</f>
        <v>0.46580631638001202</v>
      </c>
      <c r="K587" s="18">
        <f t="shared" si="108"/>
        <v>0.53419368361998798</v>
      </c>
      <c r="L587" s="20">
        <f t="shared" si="109"/>
        <v>0.87198020243042595</v>
      </c>
      <c r="M587" s="51">
        <f>IF(AND((B587-$B$2)&gt;123,OR(((U586*R586/C586*C587)/(U586*S586/D586*D587))&lt;(4/6),((U586*R586/C586*C587)/(U586*S586/D586*D587))&gt;(6/4))),1,0)</f>
        <v>0</v>
      </c>
      <c r="N587" s="51">
        <f>IF(AND((B587-$B$2)&gt;123,OR(((U586*R586/C586*C587)/(U586*S586/D586*D587))&lt;(4/6),((U586*R586/C586*C587)/(U586*S586/D586*D587))&gt;(6/4))),COUNTIF($M$2:M587,1),0)</f>
        <v>0</v>
      </c>
      <c r="O587" s="51">
        <f>IF(OR((ROW(N587)-MATCH(MAX($N$2:N587),$N$2:N587,0))=1,(ROW(N587)-MATCH(MAX($N$2:N587),$N$2:N587,0))&gt;123),IF(OR(((U586*R586/C586*C587)/(U586*S586/D586*D587))&lt;(4/6),((U586*R586/C586*C587)/(U586*S586/D586*D587))&gt;(6/4)),1,0),0)</f>
        <v>0</v>
      </c>
      <c r="P587" s="47">
        <f>IF(O587=1,U586/2/C587,P586)</f>
        <v>4.3501846435871965</v>
      </c>
      <c r="Q587" s="47">
        <f>IF(O587=1,U586/2/D587,Q586)</f>
        <v>71.65890361877463</v>
      </c>
      <c r="R587" s="41">
        <f>P587*C587/U586</f>
        <v>0.46859990582932043</v>
      </c>
      <c r="S587" s="41">
        <f>Q587*D587/U586</f>
        <v>0.53739741398166618</v>
      </c>
      <c r="T587" s="41">
        <f t="shared" si="115"/>
        <v>0.8719802024304254</v>
      </c>
      <c r="U587" s="42">
        <f>P587*C587+Q587*D587</f>
        <v>20184.172119740404</v>
      </c>
      <c r="V587" s="25">
        <f>B587</f>
        <v>41800</v>
      </c>
      <c r="W587">
        <f>C587/C$2</f>
        <v>0.94019148642764139</v>
      </c>
      <c r="X587">
        <f>D587/D$2</f>
        <v>1.0782257255463989</v>
      </c>
      <c r="Y587">
        <f t="shared" si="116"/>
        <v>1.0092086059870202</v>
      </c>
      <c r="AA587" s="15">
        <f t="shared" si="117"/>
        <v>1.2644539308554137E-2</v>
      </c>
      <c r="AB587" s="15">
        <f t="shared" si="118"/>
        <v>2.7189539007665964E-4</v>
      </c>
      <c r="AC587" s="15">
        <f t="shared" si="119"/>
        <v>5.9973198109866122E-3</v>
      </c>
    </row>
    <row r="588" spans="1:29" x14ac:dyDescent="0.4">
      <c r="A588" s="43">
        <f t="shared" si="110"/>
        <v>2014</v>
      </c>
      <c r="B588" s="53">
        <v>41801</v>
      </c>
      <c r="C588" s="45">
        <v>2160.7660000000001</v>
      </c>
      <c r="D588" s="45">
        <f>VLOOKUP(B588,'H11001.CSI  中证全债'!$A$2:$B$2792,2,0)</f>
        <v>150.55099999999999</v>
      </c>
      <c r="E588" s="14">
        <f t="shared" si="111"/>
        <v>0</v>
      </c>
      <c r="F588" s="14">
        <f>IF(AND((B588-$B$2)&gt;123,OR(((G587*J587/C587*C588)/(G587*K587/D587*D588))&lt;(4/6),((G587*J587/C587*C588)/(G587*K587/D587*D588))&gt;(6/4))),COUNTIF($E$2:E588,1),0)</f>
        <v>0</v>
      </c>
      <c r="G588" s="21">
        <f t="shared" si="112"/>
        <v>20188.050670295492</v>
      </c>
      <c r="H588" s="12">
        <f t="shared" si="113"/>
        <v>4.3501846435871965</v>
      </c>
      <c r="I588" s="12">
        <f t="shared" si="114"/>
        <v>71.65890361877463</v>
      </c>
      <c r="J588" s="15">
        <f>IF(OR((ROW(F588)-MATCH(MAX($F$2:F588),$F$2:F588,0))=1,(ROW(F588)-MATCH(MAX($F$2:F588),$F$2:F588,0))&gt;123),IF(OR(((G587*J587/C587*C588)/(G587*K587/D587*D588))&lt;(4/6),((G587*J587/C587*C588)/(G587*K587/D587*D588))&gt;(6/4)),50%,((G587*J587/C587*C588)/((G587*K587/D587*D588)+(G587*J587/C587*C588)))),((G587*J587/C587*C588)/((G587*K587/D587*D588)+(G587*J587/C587*C588))))</f>
        <v>0.46560865261825507</v>
      </c>
      <c r="K588" s="18">
        <f t="shared" si="108"/>
        <v>0.53439134738174499</v>
      </c>
      <c r="L588" s="20">
        <f t="shared" si="109"/>
        <v>0.87128778356818215</v>
      </c>
      <c r="M588" s="51">
        <f>IF(AND((B588-$B$2)&gt;123,OR(((U587*R587/C587*C588)/(U587*S587/D587*D588))&lt;(4/6),((U587*R587/C587*C588)/(U587*S587/D587*D588))&gt;(6/4))),1,0)</f>
        <v>0</v>
      </c>
      <c r="N588" s="51">
        <f>IF(AND((B588-$B$2)&gt;123,OR(((U587*R587/C587*C588)/(U587*S587/D587*D588))&lt;(4/6),((U587*R587/C587*C588)/(U587*S587/D587*D588))&gt;(6/4))),COUNTIF($M$2:M588,1),0)</f>
        <v>0</v>
      </c>
      <c r="O588" s="51">
        <f>IF(OR((ROW(N588)-MATCH(MAX($N$2:N588),$N$2:N588,0))=1,(ROW(N588)-MATCH(MAX($N$2:N588),$N$2:N588,0))&gt;123),IF(OR(((U587*R587/C587*C588)/(U587*S587/D587*D588))&lt;(4/6),((U587*R587/C587*C588)/(U587*S587/D587*D588))&gt;(6/4)),1,0),0)</f>
        <v>0</v>
      </c>
      <c r="P588" s="47">
        <f>IF(O588=1,U587/2/C588,P587)</f>
        <v>4.3501846435871965</v>
      </c>
      <c r="Q588" s="47">
        <f>IF(O588=1,U587/2/D588,Q587)</f>
        <v>71.65890361877463</v>
      </c>
      <c r="R588" s="41">
        <f>P588*C588/U587</f>
        <v>0.46569812305515684</v>
      </c>
      <c r="S588" s="41">
        <f>Q588*D588/U587</f>
        <v>0.53449403496510073</v>
      </c>
      <c r="T588" s="41">
        <f t="shared" si="115"/>
        <v>0.87128778356818171</v>
      </c>
      <c r="U588" s="42">
        <f>P588*C588+Q588*D588</f>
        <v>20188.050670295474</v>
      </c>
      <c r="V588" s="25">
        <f>B588</f>
        <v>41801</v>
      </c>
      <c r="W588">
        <f>C588/C$2</f>
        <v>0.93997310715853333</v>
      </c>
      <c r="X588">
        <f>D588/D$2</f>
        <v>1.0788319598710139</v>
      </c>
      <c r="Y588">
        <f t="shared" si="116"/>
        <v>1.0094025335147736</v>
      </c>
      <c r="AA588" s="15">
        <f t="shared" si="117"/>
        <v>-2.3227105569501028E-4</v>
      </c>
      <c r="AB588" s="15">
        <f t="shared" si="118"/>
        <v>5.6225177182422925E-4</v>
      </c>
      <c r="AC588" s="15">
        <f t="shared" si="119"/>
        <v>1.9215802025751572E-4</v>
      </c>
    </row>
    <row r="589" spans="1:29" x14ac:dyDescent="0.4">
      <c r="A589" s="43">
        <f t="shared" si="110"/>
        <v>2014</v>
      </c>
      <c r="B589" s="53">
        <v>41802</v>
      </c>
      <c r="C589" s="45">
        <v>2153.41</v>
      </c>
      <c r="D589" s="45">
        <f>VLOOKUP(B589,'H11001.CSI  中证全债'!$A$2:$B$2792,2,0)</f>
        <v>150.5821</v>
      </c>
      <c r="E589" s="14">
        <f t="shared" si="111"/>
        <v>0</v>
      </c>
      <c r="F589" s="14">
        <f>IF(AND((B589-$B$2)&gt;123,OR(((G588*J588/C588*C589)/(G588*K588/D588*D589))&lt;(4/6),((G588*J588/C588*C589)/(G588*K588/D588*D589))&gt;(6/4))),COUNTIF($E$2:E589,1),0)</f>
        <v>0</v>
      </c>
      <c r="G589" s="21">
        <f t="shared" si="112"/>
        <v>20158.279303959811</v>
      </c>
      <c r="H589" s="12">
        <f t="shared" si="113"/>
        <v>4.3501846435871965</v>
      </c>
      <c r="I589" s="12">
        <f t="shared" si="114"/>
        <v>71.65890361877463</v>
      </c>
      <c r="J589" s="15">
        <f>IF(OR((ROW(F589)-MATCH(MAX($F$2:F589),$F$2:F589,0))=1,(ROW(F589)-MATCH(MAX($F$2:F589),$F$2:F589,0))&gt;123),IF(OR(((G588*J588/C588*C589)/(G588*K588/D588*D589))&lt;(4/6),((G588*J588/C588*C589)/(G588*K588/D588*D589))&gt;(6/4)),50%,((G588*J588/C588*C589)/((G588*K588/D588*D589)+(G588*J588/C588*C589)))),((G588*J588/C588*C589)/((G588*K588/D588*D589)+(G588*J588/C588*C589))))</f>
        <v>0.4647088658756186</v>
      </c>
      <c r="K589" s="18">
        <f t="shared" si="108"/>
        <v>0.53529113412438134</v>
      </c>
      <c r="L589" s="20">
        <f t="shared" si="109"/>
        <v>0.86814228043544972</v>
      </c>
      <c r="M589" s="51">
        <f>IF(AND((B589-$B$2)&gt;123,OR(((U588*R588/C588*C589)/(U588*S588/D588*D589))&lt;(4/6),((U588*R588/C588*C589)/(U588*S588/D588*D589))&gt;(6/4))),1,0)</f>
        <v>0</v>
      </c>
      <c r="N589" s="51">
        <f>IF(AND((B589-$B$2)&gt;123,OR(((U588*R588/C588*C589)/(U588*S588/D588*D589))&lt;(4/6),((U588*R588/C588*C589)/(U588*S588/D588*D589))&gt;(6/4))),COUNTIF($M$2:M589,1),0)</f>
        <v>0</v>
      </c>
      <c r="O589" s="51">
        <f>IF(OR((ROW(N589)-MATCH(MAX($N$2:N589),$N$2:N589,0))=1,(ROW(N589)-MATCH(MAX($N$2:N589),$N$2:N589,0))&gt;123),IF(OR(((U588*R588/C588*C589)/(U588*S588/D588*D589))&lt;(4/6),((U588*R588/C588*C589)/(U588*S588/D588*D589))&gt;(6/4)),1,0),0)</f>
        <v>0</v>
      </c>
      <c r="P589" s="47">
        <f>IF(O589=1,U588/2/C589,P588)</f>
        <v>4.3501846435871965</v>
      </c>
      <c r="Q589" s="47">
        <f>IF(O589=1,U588/2/D589,Q588)</f>
        <v>71.65890361877463</v>
      </c>
      <c r="R589" s="41">
        <f>P589*C589/U588</f>
        <v>0.46402355860591854</v>
      </c>
      <c r="S589" s="41">
        <f>Q589*D589/U588</f>
        <v>0.53450173901583298</v>
      </c>
      <c r="T589" s="41">
        <f t="shared" si="115"/>
        <v>0.86814228043544917</v>
      </c>
      <c r="U589" s="42">
        <f>P589*C589+Q589*D589</f>
        <v>20158.279303959789</v>
      </c>
      <c r="V589" s="25">
        <f>B589</f>
        <v>41802</v>
      </c>
      <c r="W589">
        <f>C589/C$2</f>
        <v>0.93677311133471053</v>
      </c>
      <c r="X589">
        <f>D589/D$2</f>
        <v>1.0790548190612683</v>
      </c>
      <c r="Y589">
        <f t="shared" si="116"/>
        <v>1.0079139651979894</v>
      </c>
      <c r="AA589" s="15">
        <f t="shared" si="117"/>
        <v>-3.40434827278846E-3</v>
      </c>
      <c r="AB589" s="15">
        <f t="shared" si="118"/>
        <v>2.0657451627692502E-4</v>
      </c>
      <c r="AC589" s="15">
        <f t="shared" si="119"/>
        <v>-1.474702378248427E-3</v>
      </c>
    </row>
    <row r="590" spans="1:29" x14ac:dyDescent="0.4">
      <c r="A590" s="43">
        <f t="shared" si="110"/>
        <v>2014</v>
      </c>
      <c r="B590" s="53">
        <v>41803</v>
      </c>
      <c r="C590" s="45">
        <v>2176.2420000000002</v>
      </c>
      <c r="D590" s="45">
        <f>VLOOKUP(B590,'H11001.CSI  中证全债'!$A$2:$B$2792,2,0)</f>
        <v>150.57740000000001</v>
      </c>
      <c r="E590" s="14">
        <f t="shared" si="111"/>
        <v>0</v>
      </c>
      <c r="F590" s="14">
        <f>IF(AND((B590-$B$2)&gt;123,OR(((G589*J589/C589*C590)/(G589*K589/D589*D590))&lt;(4/6),((G589*J589/C589*C590)/(G589*K589/D589*D590))&gt;(6/4))),COUNTIF($E$2:E590,1),0)</f>
        <v>0</v>
      </c>
      <c r="G590" s="21">
        <f t="shared" si="112"/>
        <v>20257.265922895189</v>
      </c>
      <c r="H590" s="12">
        <f t="shared" si="113"/>
        <v>4.3501846435871965</v>
      </c>
      <c r="I590" s="12">
        <f t="shared" si="114"/>
        <v>71.65890361877463</v>
      </c>
      <c r="J590" s="15">
        <f>IF(OR((ROW(F590)-MATCH(MAX($F$2:F590),$F$2:F590,0))=1,(ROW(F590)-MATCH(MAX($F$2:F590),$F$2:F590,0))&gt;123),IF(OR(((G589*J589/C589*C590)/(G589*K589/D589*D590))&lt;(4/6),((G589*J589/C589*C590)/(G589*K589/D589*D590))&gt;(6/4)),50%,((G589*J589/C589*C590)/((G589*K589/D589*D590)+(G589*J589/C589*C590)))),((G589*J589/C589*C590)/((G589*K589/D589*D590)+(G589*J589/C589*C590))))</f>
        <v>0.46734117847708351</v>
      </c>
      <c r="K590" s="18">
        <f t="shared" si="108"/>
        <v>0.53265882152291644</v>
      </c>
      <c r="L590" s="20">
        <f t="shared" si="109"/>
        <v>0.87737433342587989</v>
      </c>
      <c r="M590" s="51">
        <f>IF(AND((B590-$B$2)&gt;123,OR(((U589*R589/C589*C590)/(U589*S589/D589*D590))&lt;(4/6),((U589*R589/C589*C590)/(U589*S589/D589*D590))&gt;(6/4))),1,0)</f>
        <v>0</v>
      </c>
      <c r="N590" s="51">
        <f>IF(AND((B590-$B$2)&gt;123,OR(((U589*R589/C589*C590)/(U589*S589/D589*D590))&lt;(4/6),((U589*R589/C589*C590)/(U589*S589/D589*D590))&gt;(6/4))),COUNTIF($M$2:M590,1),0)</f>
        <v>0</v>
      </c>
      <c r="O590" s="51">
        <f>IF(OR((ROW(N590)-MATCH(MAX($N$2:N590),$N$2:N590,0))=1,(ROW(N590)-MATCH(MAX($N$2:N590),$N$2:N590,0))&gt;123),IF(OR(((U589*R589/C589*C590)/(U589*S589/D589*D590))&lt;(4/6),((U589*R589/C589*C590)/(U589*S589/D589*D590))&gt;(6/4)),1,0),0)</f>
        <v>0</v>
      </c>
      <c r="P590" s="47">
        <f>IF(O590=1,U589/2/C590,P589)</f>
        <v>4.3501846435871965</v>
      </c>
      <c r="Q590" s="47">
        <f>IF(O590=1,U589/2/D590,Q589)</f>
        <v>71.65890361877463</v>
      </c>
      <c r="R590" s="41">
        <f>P590*C590/U589</f>
        <v>0.46963604315522256</v>
      </c>
      <c r="S590" s="41">
        <f>Q590*D590/U589</f>
        <v>0.53527442650554513</v>
      </c>
      <c r="T590" s="41">
        <f t="shared" si="115"/>
        <v>0.87737433342587945</v>
      </c>
      <c r="U590" s="42">
        <f>P590*C590+Q590*D590</f>
        <v>20257.265922895167</v>
      </c>
      <c r="V590" s="25">
        <f>B590</f>
        <v>41803</v>
      </c>
      <c r="W590">
        <f>C590/C$2</f>
        <v>0.94670545291294894</v>
      </c>
      <c r="X590">
        <f>D590/D$2</f>
        <v>1.0790211393765676</v>
      </c>
      <c r="Y590">
        <f t="shared" si="116"/>
        <v>1.0128632961447583</v>
      </c>
      <c r="AA590" s="15">
        <f t="shared" si="117"/>
        <v>1.0602718479063578E-2</v>
      </c>
      <c r="AB590" s="15">
        <f t="shared" si="118"/>
        <v>-3.1212209153586024E-5</v>
      </c>
      <c r="AC590" s="15">
        <f t="shared" si="119"/>
        <v>4.9104696607678022E-3</v>
      </c>
    </row>
    <row r="591" spans="1:29" x14ac:dyDescent="0.4">
      <c r="A591" s="43">
        <f t="shared" si="110"/>
        <v>2014</v>
      </c>
      <c r="B591" s="53">
        <v>41806</v>
      </c>
      <c r="C591" s="45">
        <v>2191.855</v>
      </c>
      <c r="D591" s="45">
        <f>VLOOKUP(B591,'H11001.CSI  中证全债'!$A$2:$B$2792,2,0)</f>
        <v>150.667</v>
      </c>
      <c r="E591" s="14">
        <f t="shared" si="111"/>
        <v>0</v>
      </c>
      <c r="F591" s="14">
        <f>IF(AND((B591-$B$2)&gt;123,OR(((G590*J590/C590*C591)/(G590*K590/D590*D591))&lt;(4/6),((G590*J590/C590*C591)/(G590*K590/D590*D591))&gt;(6/4))),COUNTIF($E$2:E591,1),0)</f>
        <v>0</v>
      </c>
      <c r="G591" s="21">
        <f t="shared" si="112"/>
        <v>20331.605993499754</v>
      </c>
      <c r="H591" s="12">
        <f t="shared" si="113"/>
        <v>4.3501846435871965</v>
      </c>
      <c r="I591" s="12">
        <f t="shared" si="114"/>
        <v>71.65890361877463</v>
      </c>
      <c r="J591" s="15">
        <f>IF(OR((ROW(F591)-MATCH(MAX($F$2:F591),$F$2:F591,0))=1,(ROW(F591)-MATCH(MAX($F$2:F591),$F$2:F591,0))&gt;123),IF(OR(((G590*J590/C590*C591)/(G590*K590/D590*D591))&lt;(4/6),((G590*J590/C590*C591)/(G590*K590/D590*D591))&gt;(6/4)),50%,((G590*J590/C590*C591)/((G590*K590/D590*D591)+(G590*J590/C590*C591)))),((G590*J590/C590*C591)/((G590*K590/D590*D591)+(G590*J590/C590*C591))))</f>
        <v>0.46897298546008948</v>
      </c>
      <c r="K591" s="18">
        <f t="shared" si="108"/>
        <v>0.53102701453991052</v>
      </c>
      <c r="L591" s="20">
        <f t="shared" si="109"/>
        <v>0.88314336675774285</v>
      </c>
      <c r="M591" s="51">
        <f>IF(AND((B591-$B$2)&gt;123,OR(((U590*R590/C590*C591)/(U590*S590/D590*D591))&lt;(4/6),((U590*R590/C590*C591)/(U590*S590/D590*D591))&gt;(6/4))),1,0)</f>
        <v>0</v>
      </c>
      <c r="N591" s="51">
        <f>IF(AND((B591-$B$2)&gt;123,OR(((U590*R590/C590*C591)/(U590*S590/D590*D591))&lt;(4/6),((U590*R590/C590*C591)/(U590*S590/D590*D591))&gt;(6/4))),COUNTIF($M$2:M591,1),0)</f>
        <v>0</v>
      </c>
      <c r="O591" s="51">
        <f>IF(OR((ROW(N591)-MATCH(MAX($N$2:N591),$N$2:N591,0))=1,(ROW(N591)-MATCH(MAX($N$2:N591),$N$2:N591,0))&gt;123),IF(OR(((U590*R590/C590*C591)/(U590*S590/D590*D591))&lt;(4/6),((U590*R590/C590*C591)/(U590*S590/D590*D591))&gt;(6/4)),1,0),0)</f>
        <v>0</v>
      </c>
      <c r="P591" s="47">
        <f>IF(O591=1,U590/2/C591,P590)</f>
        <v>4.3501846435871965</v>
      </c>
      <c r="Q591" s="47">
        <f>IF(O591=1,U590/2/D591,Q590)</f>
        <v>71.65890361877463</v>
      </c>
      <c r="R591" s="41">
        <f>P591*C591/U590</f>
        <v>0.47069402150628803</v>
      </c>
      <c r="S591" s="41">
        <f>Q591*D591/U590</f>
        <v>0.53297577632761139</v>
      </c>
      <c r="T591" s="41">
        <f t="shared" si="115"/>
        <v>0.88314336675774208</v>
      </c>
      <c r="U591" s="42">
        <f>P591*C591+Q591*D591</f>
        <v>20331.605993499732</v>
      </c>
      <c r="V591" s="25">
        <f>B591</f>
        <v>41806</v>
      </c>
      <c r="W591">
        <f>C591/C$2</f>
        <v>0.95349739619698148</v>
      </c>
      <c r="X591">
        <f>D591/D$2</f>
        <v>1.0796632031529916</v>
      </c>
      <c r="Y591">
        <f t="shared" si="116"/>
        <v>1.0165802996749866</v>
      </c>
      <c r="AA591" s="15">
        <f t="shared" si="117"/>
        <v>7.1742940353138884E-3</v>
      </c>
      <c r="AB591" s="15">
        <f t="shared" si="118"/>
        <v>5.9504281518973912E-4</v>
      </c>
      <c r="AC591" s="15">
        <f t="shared" si="119"/>
        <v>3.6697978338995352E-3</v>
      </c>
    </row>
    <row r="592" spans="1:29" x14ac:dyDescent="0.4">
      <c r="A592" s="43">
        <f t="shared" si="110"/>
        <v>2014</v>
      </c>
      <c r="B592" s="53">
        <v>41807</v>
      </c>
      <c r="C592" s="45">
        <v>2169.674</v>
      </c>
      <c r="D592" s="45">
        <f>VLOOKUP(B592,'H11001.CSI  中证全债'!$A$2:$B$2792,2,0)</f>
        <v>150.70609999999999</v>
      </c>
      <c r="E592" s="14">
        <f t="shared" si="111"/>
        <v>0</v>
      </c>
      <c r="F592" s="14">
        <f>IF(AND((B592-$B$2)&gt;123,OR(((G591*J591/C591*C592)/(G591*K591/D591*D592))&lt;(4/6),((G591*J591/C591*C592)/(G591*K591/D591*D592))&gt;(6/4))),COUNTIF($E$2:E592,1),0)</f>
        <v>0</v>
      </c>
      <c r="G592" s="21">
        <f t="shared" si="112"/>
        <v>20237.91641105184</v>
      </c>
      <c r="H592" s="12">
        <f t="shared" si="113"/>
        <v>4.3501846435871965</v>
      </c>
      <c r="I592" s="12">
        <f t="shared" si="114"/>
        <v>71.65890361877463</v>
      </c>
      <c r="J592" s="15">
        <f>IF(OR((ROW(F592)-MATCH(MAX($F$2:F592),$F$2:F592,0))=1,(ROW(F592)-MATCH(MAX($F$2:F592),$F$2:F592,0))&gt;123),IF(OR(((G591*J591/C591*C592)/(G591*K591/D591*D592))&lt;(4/6),((G591*J591/C591*C592)/(G591*K591/D591*D592))&gt;(6/4)),50%,((G591*J591/C591*C592)/((G591*K591/D591*D592)+(G591*J591/C591*C592)))),((G591*J591/C591*C592)/((G591*K591/D591*D592)+(G591*J591/C591*C592))))</f>
        <v>0.46637619825507853</v>
      </c>
      <c r="K592" s="18">
        <f t="shared" si="108"/>
        <v>0.53362380174492152</v>
      </c>
      <c r="L592" s="20">
        <f t="shared" si="109"/>
        <v>0.87397937785018787</v>
      </c>
      <c r="M592" s="51">
        <f>IF(AND((B592-$B$2)&gt;123,OR(((U591*R591/C591*C592)/(U591*S591/D591*D592))&lt;(4/6),((U591*R591/C591*C592)/(U591*S591/D591*D592))&gt;(6/4))),1,0)</f>
        <v>0</v>
      </c>
      <c r="N592" s="51">
        <f>IF(AND((B592-$B$2)&gt;123,OR(((U591*R591/C591*C592)/(U591*S591/D591*D592))&lt;(4/6),((U591*R591/C591*C592)/(U591*S591/D591*D592))&gt;(6/4))),COUNTIF($M$2:M592,1),0)</f>
        <v>0</v>
      </c>
      <c r="O592" s="51">
        <f>IF(OR((ROW(N592)-MATCH(MAX($N$2:N592),$N$2:N592,0))=1,(ROW(N592)-MATCH(MAX($N$2:N592),$N$2:N592,0))&gt;123),IF(OR(((U591*R591/C591*C592)/(U591*S591/D591*D592))&lt;(4/6),((U591*R591/C591*C592)/(U591*S591/D591*D592))&gt;(6/4)),1,0),0)</f>
        <v>0</v>
      </c>
      <c r="P592" s="47">
        <f>IF(O592=1,U591/2/C592,P591)</f>
        <v>4.3501846435871965</v>
      </c>
      <c r="Q592" s="47">
        <f>IF(O592=1,U591/2/D592,Q591)</f>
        <v>71.65890361877463</v>
      </c>
      <c r="R592" s="41">
        <f>P592*C592/U591</f>
        <v>0.46422710136169304</v>
      </c>
      <c r="S592" s="41">
        <f>Q592*D592/U591</f>
        <v>0.53116482279432942</v>
      </c>
      <c r="T592" s="41">
        <f t="shared" si="115"/>
        <v>0.87397937785018731</v>
      </c>
      <c r="U592" s="42">
        <f>P592*C592+Q592*D592</f>
        <v>20237.916411051818</v>
      </c>
      <c r="V592" s="25">
        <f>B592</f>
        <v>41807</v>
      </c>
      <c r="W592">
        <f>C592/C$2</f>
        <v>0.94384825163904074</v>
      </c>
      <c r="X592">
        <f>D592/D$2</f>
        <v>1.079943389466141</v>
      </c>
      <c r="Y592">
        <f t="shared" si="116"/>
        <v>1.011895820552591</v>
      </c>
      <c r="AA592" s="15">
        <f t="shared" si="117"/>
        <v>-1.0119738760091312E-2</v>
      </c>
      <c r="AB592" s="15">
        <f t="shared" si="118"/>
        <v>2.595127001931985E-4</v>
      </c>
      <c r="AC592" s="15">
        <f t="shared" si="119"/>
        <v>-4.6080758439774883E-3</v>
      </c>
    </row>
    <row r="593" spans="1:29" x14ac:dyDescent="0.4">
      <c r="A593" s="43">
        <f t="shared" si="110"/>
        <v>2014</v>
      </c>
      <c r="B593" s="53">
        <v>41808</v>
      </c>
      <c r="C593" s="45">
        <v>2160.239</v>
      </c>
      <c r="D593" s="45">
        <f>VLOOKUP(B593,'H11001.CSI  中证全债'!$A$2:$B$2792,2,0)</f>
        <v>150.70310000000001</v>
      </c>
      <c r="E593" s="14">
        <f t="shared" si="111"/>
        <v>0</v>
      </c>
      <c r="F593" s="14">
        <f>IF(AND((B593-$B$2)&gt;123,OR(((G592*J592/C592*C593)/(G592*K592/D592*D593))&lt;(4/6),((G592*J592/C592*C593)/(G592*K592/D592*D593))&gt;(6/4))),COUNTIF($E$2:E593,1),0)</f>
        <v>0</v>
      </c>
      <c r="G593" s="21">
        <f t="shared" si="112"/>
        <v>20196.657442228741</v>
      </c>
      <c r="H593" s="12">
        <f t="shared" si="113"/>
        <v>4.3501846435871965</v>
      </c>
      <c r="I593" s="12">
        <f t="shared" si="114"/>
        <v>71.65890361877463</v>
      </c>
      <c r="J593" s="15">
        <f>IF(OR((ROW(F593)-MATCH(MAX($F$2:F593),$F$2:F593,0))=1,(ROW(F593)-MATCH(MAX($F$2:F593),$F$2:F593,0))&gt;123),IF(OR(((G592*J592/C592*C593)/(G592*K592/D592*D593))&lt;(4/6),((G592*J592/C592*C593)/(G592*K592/D592*D593))&gt;(6/4)),50%,((G592*J592/C592*C593)/((G592*K592/D592*D593)+(G592*J592/C592*C593)))),((G592*J592/C592*C593)/((G592*K592/D592*D593)+(G592*J592/C592*C593))))</f>
        <v>0.46529672304236247</v>
      </c>
      <c r="K593" s="18">
        <f t="shared" si="108"/>
        <v>0.53470327695763753</v>
      </c>
      <c r="L593" s="20">
        <f t="shared" si="109"/>
        <v>0.87019613137554441</v>
      </c>
      <c r="M593" s="51">
        <f>IF(AND((B593-$B$2)&gt;123,OR(((U592*R592/C592*C593)/(U592*S592/D592*D593))&lt;(4/6),((U592*R592/C592*C593)/(U592*S592/D592*D593))&gt;(6/4))),1,0)</f>
        <v>0</v>
      </c>
      <c r="N593" s="51">
        <f>IF(AND((B593-$B$2)&gt;123,OR(((U592*R592/C592*C593)/(U592*S592/D592*D593))&lt;(4/6),((U592*R592/C592*C593)/(U592*S592/D592*D593))&gt;(6/4))),COUNTIF($M$2:M593,1),0)</f>
        <v>0</v>
      </c>
      <c r="O593" s="51">
        <f>IF(OR((ROW(N593)-MATCH(MAX($N$2:N593),$N$2:N593,0))=1,(ROW(N593)-MATCH(MAX($N$2:N593),$N$2:N593,0))&gt;123),IF(OR(((U592*R592/C592*C593)/(U592*S592/D592*D593))&lt;(4/6),((U592*R592/C592*C593)/(U592*S592/D592*D593))&gt;(6/4)),1,0),0)</f>
        <v>0</v>
      </c>
      <c r="P593" s="47">
        <f>IF(O593=1,U592/2/C593,P592)</f>
        <v>4.3501846435871965</v>
      </c>
      <c r="Q593" s="47">
        <f>IF(O593=1,U592/2/D593,Q592)</f>
        <v>71.65890361877463</v>
      </c>
      <c r="R593" s="41">
        <f>P593*C593/U592</f>
        <v>0.46434812425385213</v>
      </c>
      <c r="S593" s="41">
        <f>Q593*D593/U592</f>
        <v>0.5336131792724057</v>
      </c>
      <c r="T593" s="41">
        <f t="shared" si="115"/>
        <v>0.87019613137554408</v>
      </c>
      <c r="U593" s="42">
        <f>P593*C593+Q593*D593</f>
        <v>20196.657442228716</v>
      </c>
      <c r="V593" s="25">
        <f>B593</f>
        <v>41808</v>
      </c>
      <c r="W593">
        <f>C593/C$2</f>
        <v>0.93974385242781622</v>
      </c>
      <c r="X593">
        <f>D593/D$2</f>
        <v>1.0799218917950555</v>
      </c>
      <c r="Y593">
        <f t="shared" si="116"/>
        <v>1.0098328721114358</v>
      </c>
      <c r="AA593" s="15">
        <f t="shared" si="117"/>
        <v>-4.3485795561913898E-3</v>
      </c>
      <c r="AB593" s="15">
        <f t="shared" si="118"/>
        <v>-1.9906294436489169E-5</v>
      </c>
      <c r="AC593" s="15">
        <f t="shared" si="119"/>
        <v>-2.0386964737423297E-3</v>
      </c>
    </row>
    <row r="594" spans="1:29" x14ac:dyDescent="0.4">
      <c r="A594" s="43">
        <f t="shared" si="110"/>
        <v>2014</v>
      </c>
      <c r="B594" s="53">
        <v>41809</v>
      </c>
      <c r="C594" s="45">
        <v>2126.9070000000002</v>
      </c>
      <c r="D594" s="45">
        <f>VLOOKUP(B594,'H11001.CSI  中证全债'!$A$2:$B$2792,2,0)</f>
        <v>150.71549999999999</v>
      </c>
      <c r="E594" s="14">
        <f t="shared" si="111"/>
        <v>0</v>
      </c>
      <c r="F594" s="14">
        <f>IF(AND((B594-$B$2)&gt;123,OR(((G593*J593/C593*C594)/(G593*K593/D593*D594))&lt;(4/6),((G593*J593/C593*C594)/(G593*K593/D593*D594))&gt;(6/4))),COUNTIF($E$2:E594,1),0)</f>
        <v>0</v>
      </c>
      <c r="G594" s="21">
        <f t="shared" si="112"/>
        <v>20052.545658093564</v>
      </c>
      <c r="H594" s="12">
        <f t="shared" si="113"/>
        <v>4.3501846435871965</v>
      </c>
      <c r="I594" s="12">
        <f t="shared" si="114"/>
        <v>71.65890361877463</v>
      </c>
      <c r="J594" s="15">
        <f>IF(OR((ROW(F594)-MATCH(MAX($F$2:F594),$F$2:F594,0))=1,(ROW(F594)-MATCH(MAX($F$2:F594),$F$2:F594,0))&gt;123),IF(OR(((G593*J593/C593*C594)/(G593*K593/D593*D594))&lt;(4/6),((G593*J593/C593*C594)/(G593*K593/D593*D594))&gt;(6/4)),50%,((G593*J593/C593*C594)/((G593*K593/D593*D594)+(G593*J593/C593*C594)))),((G593*J593/C593*C594)/((G593*K593/D593*D594)+(G593*J593/C593*C594))))</f>
        <v>0.46140965478882617</v>
      </c>
      <c r="K594" s="18">
        <f t="shared" si="108"/>
        <v>0.53859034521117377</v>
      </c>
      <c r="L594" s="20">
        <f t="shared" si="109"/>
        <v>0.85669871153727029</v>
      </c>
      <c r="M594" s="51">
        <f>IF(AND((B594-$B$2)&gt;123,OR(((U593*R593/C593*C594)/(U593*S593/D593*D594))&lt;(4/6),((U593*R593/C593*C594)/(U593*S593/D593*D594))&gt;(6/4))),1,0)</f>
        <v>0</v>
      </c>
      <c r="N594" s="51">
        <f>IF(AND((B594-$B$2)&gt;123,OR(((U593*R593/C593*C594)/(U593*S593/D593*D594))&lt;(4/6),((U593*R593/C593*C594)/(U593*S593/D593*D594))&gt;(6/4))),COUNTIF($M$2:M594,1),0)</f>
        <v>0</v>
      </c>
      <c r="O594" s="51">
        <f>IF(OR((ROW(N594)-MATCH(MAX($N$2:N594),$N$2:N594,0))=1,(ROW(N594)-MATCH(MAX($N$2:N594),$N$2:N594,0))&gt;123),IF(OR(((U593*R593/C593*C594)/(U593*S593/D593*D594))&lt;(4/6),((U593*R593/C593*C594)/(U593*S593/D593*D594))&gt;(6/4)),1,0),0)</f>
        <v>0</v>
      </c>
      <c r="P594" s="47">
        <f>IF(O594=1,U593/2/C594,P593)</f>
        <v>4.3501846435871965</v>
      </c>
      <c r="Q594" s="47">
        <f>IF(O594=1,U593/2/D594,Q593)</f>
        <v>71.65890361877463</v>
      </c>
      <c r="R594" s="41">
        <f>P594*C594/U593</f>
        <v>0.45811729966724141</v>
      </c>
      <c r="S594" s="41">
        <f>Q594*D594/U593</f>
        <v>0.534747272871685</v>
      </c>
      <c r="T594" s="41">
        <f t="shared" si="115"/>
        <v>0.85669871153726984</v>
      </c>
      <c r="U594" s="42">
        <f>P594*C594+Q594*D594</f>
        <v>20052.545658093542</v>
      </c>
      <c r="V594" s="25">
        <f>B594</f>
        <v>41809</v>
      </c>
      <c r="W594">
        <f>C594/C$2</f>
        <v>0.92524381697381142</v>
      </c>
      <c r="X594">
        <f>D594/D$2</f>
        <v>1.0800107488355426</v>
      </c>
      <c r="Y594">
        <f t="shared" si="116"/>
        <v>1.0026272829046772</v>
      </c>
      <c r="AA594" s="15">
        <f t="shared" si="117"/>
        <v>-1.5429774205539259E-2</v>
      </c>
      <c r="AB594" s="15">
        <f t="shared" si="118"/>
        <v>8.228098824769603E-5</v>
      </c>
      <c r="AC594" s="15">
        <f t="shared" si="119"/>
        <v>-7.1354274610734292E-3</v>
      </c>
    </row>
    <row r="595" spans="1:29" x14ac:dyDescent="0.4">
      <c r="A595" s="43">
        <f t="shared" si="110"/>
        <v>2014</v>
      </c>
      <c r="B595" s="53">
        <v>41810</v>
      </c>
      <c r="C595" s="45">
        <v>2136.7289999999998</v>
      </c>
      <c r="D595" s="45">
        <f>VLOOKUP(B595,'H11001.CSI  中证全债'!$A$2:$B$2792,2,0)</f>
        <v>150.74539999999999</v>
      </c>
      <c r="E595" s="14">
        <f t="shared" si="111"/>
        <v>0</v>
      </c>
      <c r="F595" s="14">
        <f>IF(AND((B595-$B$2)&gt;123,OR(((G594*J594/C594*C595)/(G594*K594/D594*D595))&lt;(4/6),((G594*J594/C594*C595)/(G594*K594/D594*D595))&gt;(6/4))),COUNTIF($E$2:E595,1),0)</f>
        <v>0</v>
      </c>
      <c r="G595" s="21">
        <f t="shared" si="112"/>
        <v>20097.415772881075</v>
      </c>
      <c r="H595" s="12">
        <f t="shared" si="113"/>
        <v>4.3501846435871965</v>
      </c>
      <c r="I595" s="12">
        <f t="shared" si="114"/>
        <v>71.65890361877463</v>
      </c>
      <c r="J595" s="15">
        <f>IF(OR((ROW(F595)-MATCH(MAX($F$2:F595),$F$2:F595,0))=1,(ROW(F595)-MATCH(MAX($F$2:F595),$F$2:F595,0))&gt;123),IF(OR(((G594*J594/C594*C595)/(G594*K594/D594*D595))&lt;(4/6),((G594*J594/C594*C595)/(G594*K594/D594*D595))&gt;(6/4)),50%,((G594*J594/C594*C595)/((G594*K594/D594*D595)+(G594*J594/C594*C595)))),((G594*J594/C594*C595)/((G594*K594/D594*D595)+(G594*J594/C594*C595))))</f>
        <v>0.46250551754271274</v>
      </c>
      <c r="K595" s="18">
        <f t="shared" si="108"/>
        <v>0.53749448245728726</v>
      </c>
      <c r="L595" s="20">
        <f t="shared" si="109"/>
        <v>0.8604842145137116</v>
      </c>
      <c r="M595" s="51">
        <f>IF(AND((B595-$B$2)&gt;123,OR(((U594*R594/C594*C595)/(U594*S594/D594*D595))&lt;(4/6),((U594*R594/C594*C595)/(U594*S594/D594*D595))&gt;(6/4))),1,0)</f>
        <v>0</v>
      </c>
      <c r="N595" s="51">
        <f>IF(AND((B595-$B$2)&gt;123,OR(((U594*R594/C594*C595)/(U594*S594/D594*D595))&lt;(4/6),((U594*R594/C594*C595)/(U594*S594/D594*D595))&gt;(6/4))),COUNTIF($M$2:M595,1),0)</f>
        <v>0</v>
      </c>
      <c r="O595" s="51">
        <f>IF(OR((ROW(N595)-MATCH(MAX($N$2:N595),$N$2:N595,0))=1,(ROW(N595)-MATCH(MAX($N$2:N595),$N$2:N595,0))&gt;123),IF(OR(((U594*R594/C594*C595)/(U594*S594/D594*D595))&lt;(4/6),((U594*R594/C594*C595)/(U594*S594/D594*D595))&gt;(6/4)),1,0),0)</f>
        <v>0</v>
      </c>
      <c r="P595" s="47">
        <f>IF(O595=1,U594/2/C595,P594)</f>
        <v>4.3501846435871965</v>
      </c>
      <c r="Q595" s="47">
        <f>IF(O595=1,U594/2/D595,Q594)</f>
        <v>71.65890361877463</v>
      </c>
      <c r="R595" s="41">
        <f>P595*C595/U594</f>
        <v>0.46354043231193154</v>
      </c>
      <c r="S595" s="41">
        <f>Q595*D595/U594</f>
        <v>0.53869719454864629</v>
      </c>
      <c r="T595" s="41">
        <f t="shared" si="115"/>
        <v>0.86048421451371082</v>
      </c>
      <c r="U595" s="42">
        <f>P595*C595+Q595*D595</f>
        <v>20097.415772881053</v>
      </c>
      <c r="V595" s="25">
        <f>B595</f>
        <v>41810</v>
      </c>
      <c r="W595">
        <f>C595/C$2</f>
        <v>0.9295165683307427</v>
      </c>
      <c r="X595">
        <f>D595/D$2</f>
        <v>1.0802250089573628</v>
      </c>
      <c r="Y595">
        <f t="shared" si="116"/>
        <v>1.0048707886440527</v>
      </c>
      <c r="AA595" s="15">
        <f t="shared" si="117"/>
        <v>4.6179734233795511E-3</v>
      </c>
      <c r="AB595" s="15">
        <f t="shared" si="118"/>
        <v>1.983870272135313E-4</v>
      </c>
      <c r="AC595" s="15">
        <f t="shared" si="119"/>
        <v>2.2376268605777128E-3</v>
      </c>
    </row>
    <row r="596" spans="1:29" x14ac:dyDescent="0.4">
      <c r="A596" s="43">
        <f t="shared" si="110"/>
        <v>2014</v>
      </c>
      <c r="B596" s="53">
        <v>41813</v>
      </c>
      <c r="C596" s="45">
        <v>2134.11</v>
      </c>
      <c r="D596" s="45">
        <f>VLOOKUP(B596,'H11001.CSI  中证全债'!$A$2:$B$2792,2,0)</f>
        <v>150.84739999999999</v>
      </c>
      <c r="E596" s="14">
        <f t="shared" si="111"/>
        <v>0</v>
      </c>
      <c r="F596" s="14">
        <f>IF(AND((B596-$B$2)&gt;123,OR(((G595*J595/C595*C596)/(G595*K595/D595*D596))&lt;(4/6),((G595*J595/C595*C596)/(G595*K595/D595*D596))&gt;(6/4))),COUNTIF($E$2:E596,1),0)</f>
        <v>0</v>
      </c>
      <c r="G596" s="21">
        <f t="shared" si="112"/>
        <v>20093.331847468635</v>
      </c>
      <c r="H596" s="12">
        <f t="shared" si="113"/>
        <v>4.3501846435871965</v>
      </c>
      <c r="I596" s="12">
        <f t="shared" si="114"/>
        <v>71.65890361877463</v>
      </c>
      <c r="J596" s="15">
        <f>IF(OR((ROW(F596)-MATCH(MAX($F$2:F596),$F$2:F596,0))=1,(ROW(F596)-MATCH(MAX($F$2:F596),$F$2:F596,0))&gt;123),IF(OR(((G595*J595/C595*C596)/(G595*K595/D595*D596))&lt;(4/6),((G595*J595/C595*C596)/(G595*K595/D595*D596))&gt;(6/4)),50%,((G595*J595/C595*C596)/((G595*K595/D595*D596)+(G595*J595/C595*C596)))),((G595*J595/C595*C596)/((G595*K595/D595*D596)+(G595*J595/C595*C596))))</f>
        <v>0.46203251009839158</v>
      </c>
      <c r="K596" s="18">
        <f t="shared" si="108"/>
        <v>0.53796748990160848</v>
      </c>
      <c r="L596" s="20">
        <f t="shared" si="109"/>
        <v>0.85884838539759156</v>
      </c>
      <c r="M596" s="51">
        <f>IF(AND((B596-$B$2)&gt;123,OR(((U595*R595/C595*C596)/(U595*S595/D595*D596))&lt;(4/6),((U595*R595/C595*C596)/(U595*S595/D595*D596))&gt;(6/4))),1,0)</f>
        <v>0</v>
      </c>
      <c r="N596" s="51">
        <f>IF(AND((B596-$B$2)&gt;123,OR(((U595*R595/C595*C596)/(U595*S595/D595*D596))&lt;(4/6),((U595*R595/C595*C596)/(U595*S595/D595*D596))&gt;(6/4))),COUNTIF($M$2:M596,1),0)</f>
        <v>0</v>
      </c>
      <c r="O596" s="51">
        <f>IF(OR((ROW(N596)-MATCH(MAX($N$2:N596),$N$2:N596,0))=1,(ROW(N596)-MATCH(MAX($N$2:N596),$N$2:N596,0))&gt;123),IF(OR(((U595*R595/C595*C596)/(U595*S595/D595*D596))&lt;(4/6),((U595*R595/C595*C596)/(U595*S595/D595*D596))&gt;(6/4)),1,0),0)</f>
        <v>0</v>
      </c>
      <c r="P596" s="47">
        <f>IF(O596=1,U595/2/C596,P595)</f>
        <v>4.3501846435871965</v>
      </c>
      <c r="Q596" s="47">
        <f>IF(O596=1,U595/2/D596,Q595)</f>
        <v>71.65890361877463</v>
      </c>
      <c r="R596" s="41">
        <f>P596*C596/U595</f>
        <v>0.46193862209156072</v>
      </c>
      <c r="S596" s="41">
        <f>Q596*D596/U595</f>
        <v>0.5378581714137044</v>
      </c>
      <c r="T596" s="41">
        <f t="shared" si="115"/>
        <v>0.8588483853975909</v>
      </c>
      <c r="U596" s="42">
        <f>P596*C596+Q596*D596</f>
        <v>20093.331847468617</v>
      </c>
      <c r="V596" s="25">
        <f>B596</f>
        <v>41813</v>
      </c>
      <c r="W596">
        <f>C596/C$2</f>
        <v>0.92837725497258727</v>
      </c>
      <c r="X596">
        <f>D596/D$2</f>
        <v>1.0809559297742743</v>
      </c>
      <c r="Y596">
        <f t="shared" si="116"/>
        <v>1.0046665923734308</v>
      </c>
      <c r="AA596" s="15">
        <f t="shared" si="117"/>
        <v>-1.2257052719366612E-3</v>
      </c>
      <c r="AB596" s="15">
        <f t="shared" si="118"/>
        <v>6.7663756240654571E-4</v>
      </c>
      <c r="AC596" s="15">
        <f t="shared" si="119"/>
        <v>-2.0320649473493102E-4</v>
      </c>
    </row>
    <row r="597" spans="1:29" x14ac:dyDescent="0.4">
      <c r="A597" s="43">
        <f t="shared" si="110"/>
        <v>2014</v>
      </c>
      <c r="B597" s="53">
        <v>41814</v>
      </c>
      <c r="C597" s="45">
        <v>2144.8209999999999</v>
      </c>
      <c r="D597" s="45">
        <f>VLOOKUP(B597,'H11001.CSI  中证全债'!$A$2:$B$2792,2,0)</f>
        <v>150.87780000000001</v>
      </c>
      <c r="E597" s="14">
        <f t="shared" si="111"/>
        <v>0</v>
      </c>
      <c r="F597" s="14">
        <f>IF(AND((B597-$B$2)&gt;123,OR(((G596*J596/C596*C597)/(G596*K596/D596*D597))&lt;(4/6),((G596*J596/C596*C597)/(G596*K596/D596*D597))&gt;(6/4))),COUNTIF($E$2:E597,1),0)</f>
        <v>0</v>
      </c>
      <c r="G597" s="21">
        <f t="shared" si="112"/>
        <v>20142.10510585611</v>
      </c>
      <c r="H597" s="12">
        <f t="shared" si="113"/>
        <v>4.3501846435871965</v>
      </c>
      <c r="I597" s="12">
        <f t="shared" si="114"/>
        <v>71.65890361877463</v>
      </c>
      <c r="J597" s="15">
        <f>IF(OR((ROW(F597)-MATCH(MAX($F$2:F597),$F$2:F597,0))=1,(ROW(F597)-MATCH(MAX($F$2:F597),$F$2:F597,0))&gt;123),IF(OR(((G596*J596/C596*C597)/(G596*K596/D596*D597))&lt;(4/6),((G596*J596/C596*C597)/(G596*K596/D596*D597))&gt;(6/4)),50%,((G596*J596/C596*C597)/((G596*K596/D596*D597)+(G596*J596/C596*C597)))),((G596*J596/C596*C597)/((G596*K596/D596*D597)+(G596*J596/C596*C597))))</f>
        <v>0.46322702261794069</v>
      </c>
      <c r="K597" s="18">
        <f t="shared" si="108"/>
        <v>0.53677297738205931</v>
      </c>
      <c r="L597" s="20">
        <f t="shared" si="109"/>
        <v>0.86298499018557939</v>
      </c>
      <c r="M597" s="51">
        <f>IF(AND((B597-$B$2)&gt;123,OR(((U596*R596/C596*C597)/(U596*S596/D596*D597))&lt;(4/6),((U596*R596/C596*C597)/(U596*S596/D596*D597))&gt;(6/4))),1,0)</f>
        <v>0</v>
      </c>
      <c r="N597" s="51">
        <f>IF(AND((B597-$B$2)&gt;123,OR(((U596*R596/C596*C597)/(U596*S596/D596*D597))&lt;(4/6),((U596*R596/C596*C597)/(U596*S596/D596*D597))&gt;(6/4))),COUNTIF($M$2:M597,1),0)</f>
        <v>0</v>
      </c>
      <c r="O597" s="51">
        <f>IF(OR((ROW(N597)-MATCH(MAX($N$2:N597),$N$2:N597,0))=1,(ROW(N597)-MATCH(MAX($N$2:N597),$N$2:N597,0))&gt;123),IF(OR(((U596*R596/C596*C597)/(U596*S596/D596*D597))&lt;(4/6),((U596*R596/C596*C597)/(U596*S596/D596*D597))&gt;(6/4)),1,0),0)</f>
        <v>0</v>
      </c>
      <c r="P597" s="47">
        <f>IF(O597=1,U596/2/C597,P596)</f>
        <v>4.3501846435871965</v>
      </c>
      <c r="Q597" s="47">
        <f>IF(O597=1,U596/2/D597,Q596)</f>
        <v>71.65890361877463</v>
      </c>
      <c r="R597" s="41">
        <f>P597*C597/U596</f>
        <v>0.46435143003019608</v>
      </c>
      <c r="S597" s="41">
        <f>Q597*D597/U596</f>
        <v>0.53807590550368745</v>
      </c>
      <c r="T597" s="41">
        <f t="shared" si="115"/>
        <v>0.86298499018557873</v>
      </c>
      <c r="U597" s="42">
        <f>P597*C597+Q597*D597</f>
        <v>20142.105105856092</v>
      </c>
      <c r="V597" s="25">
        <f>B597</f>
        <v>41814</v>
      </c>
      <c r="W597">
        <f>C597/C$2</f>
        <v>0.93303673774433349</v>
      </c>
      <c r="X597">
        <f>D597/D$2</f>
        <v>1.0811737728412756</v>
      </c>
      <c r="Y597">
        <f t="shared" si="116"/>
        <v>1.0071052552928046</v>
      </c>
      <c r="AA597" s="15">
        <f t="shared" si="117"/>
        <v>5.0189540370457753E-3</v>
      </c>
      <c r="AB597" s="15">
        <f t="shared" si="118"/>
        <v>2.015281668761304E-4</v>
      </c>
      <c r="AC597" s="15">
        <f t="shared" si="119"/>
        <v>2.4273355338835234E-3</v>
      </c>
    </row>
    <row r="598" spans="1:29" x14ac:dyDescent="0.4">
      <c r="A598" s="43">
        <f t="shared" si="110"/>
        <v>2014</v>
      </c>
      <c r="B598" s="53">
        <v>41815</v>
      </c>
      <c r="C598" s="45">
        <v>2133.3710000000001</v>
      </c>
      <c r="D598" s="45">
        <f>VLOOKUP(B598,'H11001.CSI  中证全债'!$A$2:$B$2792,2,0)</f>
        <v>150.90199999999999</v>
      </c>
      <c r="E598" s="14">
        <f t="shared" si="111"/>
        <v>0</v>
      </c>
      <c r="F598" s="14">
        <f>IF(AND((B598-$B$2)&gt;123,OR(((G597*J597/C597*C598)/(G597*K597/D597*D598))&lt;(4/6),((G597*J597/C597*C598)/(G597*K597/D597*D598))&gt;(6/4))),COUNTIF($E$2:E598,1),0)</f>
        <v>0</v>
      </c>
      <c r="G598" s="21">
        <f t="shared" si="112"/>
        <v>20094.029637154614</v>
      </c>
      <c r="H598" s="12">
        <f t="shared" si="113"/>
        <v>4.3501846435871965</v>
      </c>
      <c r="I598" s="12">
        <f t="shared" si="114"/>
        <v>71.65890361877463</v>
      </c>
      <c r="J598" s="15">
        <f>IF(OR((ROW(F598)-MATCH(MAX($F$2:F598),$F$2:F598,0))=1,(ROW(F598)-MATCH(MAX($F$2:F598),$F$2:F598,0))&gt;123),IF(OR(((G597*J597/C597*C598)/(G597*K597/D597*D598))&lt;(4/6),((G597*J597/C597*C598)/(G597*K597/D597*D598))&gt;(6/4)),50%,((G597*J597/C597*C598)/((G597*K597/D597*D598)+(G597*J597/C597*C598)))),((G597*J597/C597*C598)/((G597*K597/D597*D598)+(G597*J597/C597*C598))))</f>
        <v>0.4618564783100636</v>
      </c>
      <c r="K598" s="18">
        <f t="shared" si="108"/>
        <v>0.5381435216899364</v>
      </c>
      <c r="L598" s="20">
        <f t="shared" si="109"/>
        <v>0.85824033867339333</v>
      </c>
      <c r="M598" s="51">
        <f>IF(AND((B598-$B$2)&gt;123,OR(((U597*R597/C597*C598)/(U597*S597/D597*D598))&lt;(4/6),((U597*R597/C597*C598)/(U597*S597/D597*D598))&gt;(6/4))),1,0)</f>
        <v>0</v>
      </c>
      <c r="N598" s="51">
        <f>IF(AND((B598-$B$2)&gt;123,OR(((U597*R597/C597*C598)/(U597*S597/D597*D598))&lt;(4/6),((U597*R597/C597*C598)/(U597*S597/D597*D598))&gt;(6/4))),COUNTIF($M$2:M598,1),0)</f>
        <v>0</v>
      </c>
      <c r="O598" s="51">
        <f>IF(OR((ROW(N598)-MATCH(MAX($N$2:N598),$N$2:N598,0))=1,(ROW(N598)-MATCH(MAX($N$2:N598),$N$2:N598,0))&gt;123),IF(OR(((U597*R597/C597*C598)/(U597*S597/D597*D598))&lt;(4/6),((U597*R597/C597*C598)/(U597*S597/D597*D598))&gt;(6/4)),1,0),0)</f>
        <v>0</v>
      </c>
      <c r="P598" s="47">
        <f>IF(O598=1,U597/2/C598,P597)</f>
        <v>4.3501846435871965</v>
      </c>
      <c r="Q598" s="47">
        <f>IF(O598=1,U597/2/D598,Q597)</f>
        <v>71.65890361877463</v>
      </c>
      <c r="R598" s="41">
        <f>P598*C598/U597</f>
        <v>0.46075411256671689</v>
      </c>
      <c r="S598" s="41">
        <f>Q598*D598/U597</f>
        <v>0.53685907292462853</v>
      </c>
      <c r="T598" s="41">
        <f t="shared" si="115"/>
        <v>0.85824033867339278</v>
      </c>
      <c r="U598" s="42">
        <f>P598*C598+Q598*D598</f>
        <v>20094.029637154588</v>
      </c>
      <c r="V598" s="25">
        <f>B598</f>
        <v>41815</v>
      </c>
      <c r="W598">
        <f>C598/C$2</f>
        <v>0.9280557763274262</v>
      </c>
      <c r="X598">
        <f>D598/D$2</f>
        <v>1.0813471873880327</v>
      </c>
      <c r="Y598">
        <f t="shared" si="116"/>
        <v>1.0047014818577293</v>
      </c>
      <c r="AA598" s="15">
        <f t="shared" si="117"/>
        <v>-5.3384408302603603E-3</v>
      </c>
      <c r="AB598" s="15">
        <f t="shared" si="118"/>
        <v>1.6039470352802176E-4</v>
      </c>
      <c r="AC598" s="15">
        <f t="shared" si="119"/>
        <v>-2.3868145086547443E-3</v>
      </c>
    </row>
    <row r="599" spans="1:29" x14ac:dyDescent="0.4">
      <c r="A599" s="43">
        <f t="shared" si="110"/>
        <v>2014</v>
      </c>
      <c r="B599" s="53">
        <v>41816</v>
      </c>
      <c r="C599" s="45">
        <v>2149.076</v>
      </c>
      <c r="D599" s="45">
        <f>VLOOKUP(B599,'H11001.CSI  中证全债'!$A$2:$B$2792,2,0)</f>
        <v>150.9102</v>
      </c>
      <c r="E599" s="14">
        <f t="shared" si="111"/>
        <v>0</v>
      </c>
      <c r="F599" s="14">
        <f>IF(AND((B599-$B$2)&gt;123,OR(((G598*J598/C598*C599)/(G598*K598/D598*D599))&lt;(4/6),((G598*J598/C598*C599)/(G598*K598/D598*D599))&gt;(6/4))),COUNTIF($E$2:E599,1),0)</f>
        <v>0</v>
      </c>
      <c r="G599" s="21">
        <f t="shared" si="112"/>
        <v>20162.936889991826</v>
      </c>
      <c r="H599" s="12">
        <f t="shared" si="113"/>
        <v>4.3501846435871965</v>
      </c>
      <c r="I599" s="12">
        <f t="shared" si="114"/>
        <v>71.65890361877463</v>
      </c>
      <c r="J599" s="15">
        <f>IF(OR((ROW(F599)-MATCH(MAX($F$2:F599),$F$2:F599,0))=1,(ROW(F599)-MATCH(MAX($F$2:F599),$F$2:F599,0))&gt;123),IF(OR(((G598*J598/C598*C599)/(G598*K598/D598*D599))&lt;(4/6),((G598*J598/C598*C599)/(G598*K598/D598*D599))&gt;(6/4)),50%,((G598*J598/C598*C599)/((G598*K598/D598*D599)+(G598*J598/C598*C599)))),((G598*J598/C598*C599)/((G598*K598/D598*D599)+(G598*J598/C598*C599))))</f>
        <v>0.46366645216958774</v>
      </c>
      <c r="K599" s="18">
        <f t="shared" si="108"/>
        <v>0.53633354783041232</v>
      </c>
      <c r="L599" s="20">
        <f t="shared" si="109"/>
        <v>0.86451137365026109</v>
      </c>
      <c r="M599" s="51">
        <f>IF(AND((B599-$B$2)&gt;123,OR(((U598*R598/C598*C599)/(U598*S598/D598*D599))&lt;(4/6),((U598*R598/C598*C599)/(U598*S598/D598*D599))&gt;(6/4))),1,0)</f>
        <v>0</v>
      </c>
      <c r="N599" s="51">
        <f>IF(AND((B599-$B$2)&gt;123,OR(((U598*R598/C598*C599)/(U598*S598/D598*D599))&lt;(4/6),((U598*R598/C598*C599)/(U598*S598/D598*D599))&gt;(6/4))),COUNTIF($M$2:M599,1),0)</f>
        <v>0</v>
      </c>
      <c r="O599" s="51">
        <f>IF(OR((ROW(N599)-MATCH(MAX($N$2:N599),$N$2:N599,0))=1,(ROW(N599)-MATCH(MAX($N$2:N599),$N$2:N599,0))&gt;123),IF(OR(((U598*R598/C598*C599)/(U598*S598/D598*D599))&lt;(4/6),((U598*R598/C598*C599)/(U598*S598/D598*D599))&gt;(6/4)),1,0),0)</f>
        <v>0</v>
      </c>
      <c r="P599" s="47">
        <f>IF(O599=1,U598/2/C599,P598)</f>
        <v>4.3501846435871965</v>
      </c>
      <c r="Q599" s="47">
        <f>IF(O599=1,U598/2/D599,Q598)</f>
        <v>71.65890361877463</v>
      </c>
      <c r="R599" s="41">
        <f>P599*C599/U598</f>
        <v>0.46525647577504242</v>
      </c>
      <c r="S599" s="41">
        <f>Q599*D599/U598</f>
        <v>0.5381727643565537</v>
      </c>
      <c r="T599" s="41">
        <f t="shared" si="115"/>
        <v>0.86451137365026087</v>
      </c>
      <c r="U599" s="42">
        <f>P599*C599+Q599*D599</f>
        <v>20162.936889991801</v>
      </c>
      <c r="V599" s="25">
        <f>B599</f>
        <v>41816</v>
      </c>
      <c r="W599">
        <f>C599/C$2</f>
        <v>0.93488774131017982</v>
      </c>
      <c r="X599">
        <f>D599/D$2</f>
        <v>1.0814059476890003</v>
      </c>
      <c r="Y599">
        <f t="shared" si="116"/>
        <v>1.00814684449959</v>
      </c>
      <c r="AA599" s="15">
        <f t="shared" si="117"/>
        <v>7.3615887719482576E-3</v>
      </c>
      <c r="AB599" s="15">
        <f t="shared" si="118"/>
        <v>5.4339902718636424E-5</v>
      </c>
      <c r="AC599" s="15">
        <f t="shared" si="119"/>
        <v>3.4292401315962895E-3</v>
      </c>
    </row>
    <row r="600" spans="1:29" x14ac:dyDescent="0.4">
      <c r="A600" s="43">
        <f t="shared" si="110"/>
        <v>2014</v>
      </c>
      <c r="B600" s="53">
        <v>41817</v>
      </c>
      <c r="C600" s="45">
        <v>2150.2579999999998</v>
      </c>
      <c r="D600" s="45">
        <f>VLOOKUP(B600,'H11001.CSI  中证全债'!$A$2:$B$2792,2,0)</f>
        <v>150.9367</v>
      </c>
      <c r="E600" s="14">
        <f t="shared" si="111"/>
        <v>0</v>
      </c>
      <c r="F600" s="14">
        <f>IF(AND((B600-$B$2)&gt;123,OR(((G599*J599/C599*C600)/(G599*K599/D599*D600))&lt;(4/6),((G599*J599/C599*C600)/(G599*K599/D599*D600))&gt;(6/4))),COUNTIF($E$2:E600,1),0)</f>
        <v>0</v>
      </c>
      <c r="G600" s="21">
        <f t="shared" si="112"/>
        <v>20169.977769186444</v>
      </c>
      <c r="H600" s="12">
        <f t="shared" si="113"/>
        <v>4.3501846435871965</v>
      </c>
      <c r="I600" s="12">
        <f t="shared" si="114"/>
        <v>71.65890361877463</v>
      </c>
      <c r="J600" s="15">
        <f>IF(OR((ROW(F600)-MATCH(MAX($F$2:F600),$F$2:F600,0))=1,(ROW(F600)-MATCH(MAX($F$2:F600),$F$2:F600,0))&gt;123),IF(OR(((G599*J599/C599*C600)/(G599*K599/D599*D600))&lt;(4/6),((G599*J599/C599*C600)/(G599*K599/D599*D600))&gt;(6/4)),50%,((G599*J599/C599*C600)/((G599*K599/D599*D600)+(G599*J599/C599*C600)))),((G599*J599/C599*C600)/((G599*K599/D599*D600)+(G599*J599/C599*C600))))</f>
        <v>0.4637595260833956</v>
      </c>
      <c r="K600" s="18">
        <f t="shared" si="108"/>
        <v>0.53624047391660445</v>
      </c>
      <c r="L600" s="20">
        <f t="shared" si="109"/>
        <v>0.86483499221194371</v>
      </c>
      <c r="M600" s="51">
        <f>IF(AND((B600-$B$2)&gt;123,OR(((U599*R599/C599*C600)/(U599*S599/D599*D600))&lt;(4/6),((U599*R599/C599*C600)/(U599*S599/D599*D600))&gt;(6/4))),1,0)</f>
        <v>0</v>
      </c>
      <c r="N600" s="51">
        <f>IF(AND((B600-$B$2)&gt;123,OR(((U599*R599/C599*C600)/(U599*S599/D599*D600))&lt;(4/6),((U599*R599/C599*C600)/(U599*S599/D599*D600))&gt;(6/4))),COUNTIF($M$2:M600,1),0)</f>
        <v>0</v>
      </c>
      <c r="O600" s="51">
        <f>IF(OR((ROW(N600)-MATCH(MAX($N$2:N600),$N$2:N600,0))=1,(ROW(N600)-MATCH(MAX($N$2:N600),$N$2:N600,0))&gt;123),IF(OR(((U599*R599/C599*C600)/(U599*S599/D599*D600))&lt;(4/6),((U599*R599/C599*C600)/(U599*S599/D599*D600))&gt;(6/4)),1,0),0)</f>
        <v>0</v>
      </c>
      <c r="P600" s="47">
        <f>IF(O600=1,U599/2/C600,P599)</f>
        <v>4.3501846435871965</v>
      </c>
      <c r="Q600" s="47">
        <f>IF(O600=1,U599/2/D600,Q599)</f>
        <v>71.65890361877463</v>
      </c>
      <c r="R600" s="41">
        <f>P600*C600/U599</f>
        <v>0.46392147048744348</v>
      </c>
      <c r="S600" s="41">
        <f>Q600*D600/U599</f>
        <v>0.53642772860160948</v>
      </c>
      <c r="T600" s="41">
        <f t="shared" si="115"/>
        <v>0.86483499221194349</v>
      </c>
      <c r="U600" s="42">
        <f>P600*C600+Q600*D600</f>
        <v>20169.977769186418</v>
      </c>
      <c r="V600" s="25">
        <f>B600</f>
        <v>41817</v>
      </c>
      <c r="W600">
        <f>C600/C$2</f>
        <v>0.93540193313505182</v>
      </c>
      <c r="X600">
        <f>D600/D$2</f>
        <v>1.08159584378359</v>
      </c>
      <c r="Y600">
        <f t="shared" si="116"/>
        <v>1.0084988884593209</v>
      </c>
      <c r="AA600" s="15">
        <f t="shared" si="117"/>
        <v>5.500038155932252E-4</v>
      </c>
      <c r="AB600" s="15">
        <f t="shared" si="118"/>
        <v>1.7560111907610754E-4</v>
      </c>
      <c r="AC600" s="15">
        <f t="shared" si="119"/>
        <v>3.4919908905295394E-4</v>
      </c>
    </row>
    <row r="601" spans="1:29" x14ac:dyDescent="0.4">
      <c r="A601" s="43">
        <f t="shared" si="110"/>
        <v>2014</v>
      </c>
      <c r="B601" s="53">
        <v>41820</v>
      </c>
      <c r="C601" s="45">
        <v>2165.1179999999999</v>
      </c>
      <c r="D601" s="45">
        <f>VLOOKUP(B601,'H11001.CSI  中证全债'!$A$2:$B$2792,2,0)</f>
        <v>150.97900000000001</v>
      </c>
      <c r="E601" s="14">
        <f t="shared" si="111"/>
        <v>0</v>
      </c>
      <c r="F601" s="14">
        <f>IF(AND((B601-$B$2)&gt;123,OR(((G600*J600/C600*C601)/(G600*K600/D600*D601))&lt;(4/6),((G600*J600/C600*C601)/(G600*K600/D600*D601))&gt;(6/4))),COUNTIF($E$2:E601,1),0)</f>
        <v>0</v>
      </c>
      <c r="G601" s="21">
        <f t="shared" si="112"/>
        <v>20237.652684613226</v>
      </c>
      <c r="H601" s="12">
        <f t="shared" si="113"/>
        <v>4.3501846435871965</v>
      </c>
      <c r="I601" s="12">
        <f t="shared" si="114"/>
        <v>71.65890361877463</v>
      </c>
      <c r="J601" s="15">
        <f>IF(OR((ROW(F601)-MATCH(MAX($F$2:F601),$F$2:F601,0))=1,(ROW(F601)-MATCH(MAX($F$2:F601),$F$2:F601,0))&gt;123),IF(OR(((G600*J600/C600*C601)/(G600*K600/D600*D601))&lt;(4/6),((G600*J600/C600*C601)/(G600*K600/D600*D601))&gt;(6/4)),50%,((G600*J600/C600*C601)/((G600*K600/D600*D601)+(G600*J600/C600*C601)))),((G600*J600/C600*C601)/((G600*K600/D600*D601)+(G600*J600/C600*C601))))</f>
        <v>0.46540294084181444</v>
      </c>
      <c r="K601" s="18">
        <f t="shared" si="108"/>
        <v>0.53459705915818556</v>
      </c>
      <c r="L601" s="20">
        <f t="shared" si="109"/>
        <v>0.87056771613123141</v>
      </c>
      <c r="M601" s="51">
        <f>IF(AND((B601-$B$2)&gt;123,OR(((U600*R600/C600*C601)/(U600*S600/D600*D601))&lt;(4/6),((U600*R600/C600*C601)/(U600*S600/D600*D601))&gt;(6/4))),1,0)</f>
        <v>0</v>
      </c>
      <c r="N601" s="51">
        <f>IF(AND((B601-$B$2)&gt;123,OR(((U600*R600/C600*C601)/(U600*S600/D600*D601))&lt;(4/6),((U600*R600/C600*C601)/(U600*S600/D600*D601))&gt;(6/4))),COUNTIF($M$2:M601,1),0)</f>
        <v>0</v>
      </c>
      <c r="O601" s="51">
        <f>IF(OR((ROW(N601)-MATCH(MAX($N$2:N601),$N$2:N601,0))=1,(ROW(N601)-MATCH(MAX($N$2:N601),$N$2:N601,0))&gt;123),IF(OR(((U600*R600/C600*C601)/(U600*S600/D600*D601))&lt;(4/6),((U600*R600/C600*C601)/(U600*S600/D600*D601))&gt;(6/4)),1,0),0)</f>
        <v>0</v>
      </c>
      <c r="P601" s="47">
        <f>IF(O601=1,U600/2/C601,P600)</f>
        <v>4.3501846435871965</v>
      </c>
      <c r="Q601" s="47">
        <f>IF(O601=1,U600/2/D601,Q600)</f>
        <v>71.65890361877463</v>
      </c>
      <c r="R601" s="41">
        <f>P601*C601/U600</f>
        <v>0.46696447477215725</v>
      </c>
      <c r="S601" s="41">
        <f>Q601*D601/U600</f>
        <v>0.5363907552732704</v>
      </c>
      <c r="T601" s="41">
        <f t="shared" si="115"/>
        <v>0.8705677161312313</v>
      </c>
      <c r="U601" s="42">
        <f>P601*C601+Q601*D601</f>
        <v>20237.6526846132</v>
      </c>
      <c r="V601" s="25">
        <f>B601</f>
        <v>41820</v>
      </c>
      <c r="W601">
        <f>C601/C$2</f>
        <v>0.94186630751542244</v>
      </c>
      <c r="X601">
        <f>D601/D$2</f>
        <v>1.0818989609458975</v>
      </c>
      <c r="Y601">
        <f t="shared" si="116"/>
        <v>1.0118826342306599</v>
      </c>
      <c r="AA601" s="15">
        <f t="shared" si="117"/>
        <v>6.9107986111434094E-3</v>
      </c>
      <c r="AB601" s="15">
        <f t="shared" si="118"/>
        <v>2.8024993258779496E-4</v>
      </c>
      <c r="AC601" s="15">
        <f t="shared" si="119"/>
        <v>3.355230045427593E-3</v>
      </c>
    </row>
    <row r="602" spans="1:29" x14ac:dyDescent="0.4">
      <c r="A602" s="43">
        <f t="shared" si="110"/>
        <v>2014</v>
      </c>
      <c r="B602" s="53">
        <v>41821</v>
      </c>
      <c r="C602" s="45">
        <v>2164.5590000000002</v>
      </c>
      <c r="D602" s="45">
        <f>VLOOKUP(B602,'H11001.CSI  中证全债'!$A$2:$B$2792,2,0)</f>
        <v>150.96600000000001</v>
      </c>
      <c r="E602" s="14">
        <f t="shared" si="111"/>
        <v>0</v>
      </c>
      <c r="F602" s="14">
        <f>IF(AND((B602-$B$2)&gt;123,OR(((G601*J601/C601*C602)/(G601*K601/D601*D602))&lt;(4/6),((G601*J601/C601*C602)/(G601*K601/D601*D602))&gt;(6/4))),COUNTIF($E$2:E602,1),0)</f>
        <v>0</v>
      </c>
      <c r="G602" s="21">
        <f t="shared" si="112"/>
        <v>20234.289365650417</v>
      </c>
      <c r="H602" s="12">
        <f t="shared" si="113"/>
        <v>4.3501846435871965</v>
      </c>
      <c r="I602" s="12">
        <f t="shared" si="114"/>
        <v>71.65890361877463</v>
      </c>
      <c r="J602" s="15">
        <f>IF(OR((ROW(F602)-MATCH(MAX($F$2:F602),$F$2:F602,0))=1,(ROW(F602)-MATCH(MAX($F$2:F602),$F$2:F602,0))&gt;123),IF(OR(((G601*J601/C601*C602)/(G601*K601/D601*D602))&lt;(4/6),((G601*J601/C601*C602)/(G601*K601/D601*D602))&gt;(6/4)),50%,((G601*J601/C601*C602)/((G601*K601/D601*D602)+(G601*J601/C601*C602)))),((G601*J601/C601*C602)/((G601*K601/D601*D602)+(G601*J601/C601*C602))))</f>
        <v>0.46536011973434555</v>
      </c>
      <c r="K602" s="18">
        <f t="shared" si="108"/>
        <v>0.53463988026565445</v>
      </c>
      <c r="L602" s="20">
        <f t="shared" si="109"/>
        <v>0.87041789606700337</v>
      </c>
      <c r="M602" s="51">
        <f>IF(AND((B602-$B$2)&gt;123,OR(((U601*R601/C601*C602)/(U601*S601/D601*D602))&lt;(4/6),((U601*R601/C601*C602)/(U601*S601/D601*D602))&gt;(6/4))),1,0)</f>
        <v>0</v>
      </c>
      <c r="N602" s="51">
        <f>IF(AND((B602-$B$2)&gt;123,OR(((U601*R601/C601*C602)/(U601*S601/D601*D602))&lt;(4/6),((U601*R601/C601*C602)/(U601*S601/D601*D602))&gt;(6/4))),COUNTIF($M$2:M602,1),0)</f>
        <v>0</v>
      </c>
      <c r="O602" s="51">
        <f>IF(OR((ROW(N602)-MATCH(MAX($N$2:N602),$N$2:N602,0))=1,(ROW(N602)-MATCH(MAX($N$2:N602),$N$2:N602,0))&gt;123),IF(OR(((U601*R601/C601*C602)/(U601*S601/D601*D602))&lt;(4/6),((U601*R601/C601*C602)/(U601*S601/D601*D602))&gt;(6/4)),1,0),0)</f>
        <v>0</v>
      </c>
      <c r="P602" s="47">
        <f>IF(O602=1,U601/2/C602,P601)</f>
        <v>4.3501846435871965</v>
      </c>
      <c r="Q602" s="47">
        <f>IF(O602=1,U601/2/D602,Q601)</f>
        <v>71.65890361877463</v>
      </c>
      <c r="R602" s="41">
        <f>P602*C602/U601</f>
        <v>0.4652827809965171</v>
      </c>
      <c r="S602" s="41">
        <f>Q602*D602/U601</f>
        <v>0.5345510278441018</v>
      </c>
      <c r="T602" s="41">
        <f t="shared" si="115"/>
        <v>0.87041789606700315</v>
      </c>
      <c r="U602" s="42">
        <f>P602*C602+Q602*D602</f>
        <v>20234.289365650391</v>
      </c>
      <c r="V602" s="25">
        <f>B602</f>
        <v>41821</v>
      </c>
      <c r="W602">
        <f>C602/C$2</f>
        <v>0.94162313219384597</v>
      </c>
      <c r="X602">
        <f>D602/D$2</f>
        <v>1.0818058043711931</v>
      </c>
      <c r="Y602">
        <f t="shared" si="116"/>
        <v>1.0117144682825197</v>
      </c>
      <c r="AA602" s="15">
        <f t="shared" si="117"/>
        <v>-2.5818454236670174E-4</v>
      </c>
      <c r="AB602" s="15">
        <f t="shared" si="118"/>
        <v>-8.6104690056210131E-5</v>
      </c>
      <c r="AC602" s="15">
        <f t="shared" si="119"/>
        <v>-1.6619115938099061E-4</v>
      </c>
    </row>
    <row r="603" spans="1:29" x14ac:dyDescent="0.4">
      <c r="A603" s="43">
        <f t="shared" si="110"/>
        <v>2014</v>
      </c>
      <c r="B603" s="53">
        <v>41822</v>
      </c>
      <c r="C603" s="45">
        <v>2170.8670000000002</v>
      </c>
      <c r="D603" s="45">
        <f>VLOOKUP(B603,'H11001.CSI  中证全债'!$A$2:$B$2792,2,0)</f>
        <v>150.85740000000001</v>
      </c>
      <c r="E603" s="14">
        <f t="shared" si="111"/>
        <v>0</v>
      </c>
      <c r="F603" s="14">
        <f>IF(AND((B603-$B$2)&gt;123,OR(((G602*J602/C602*C603)/(G602*K602/D602*D603))&lt;(4/6),((G602*J602/C602*C603)/(G602*K602/D602*D603))&gt;(6/4))),COUNTIF($E$2:E603,1),0)</f>
        <v>0</v>
      </c>
      <c r="G603" s="21">
        <f t="shared" si="112"/>
        <v>20253.948173449164</v>
      </c>
      <c r="H603" s="12">
        <f t="shared" si="113"/>
        <v>4.3501846435871965</v>
      </c>
      <c r="I603" s="12">
        <f t="shared" si="114"/>
        <v>71.65890361877463</v>
      </c>
      <c r="J603" s="15">
        <f>IF(OR((ROW(F603)-MATCH(MAX($F$2:F603),$F$2:F603,0))=1,(ROW(F603)-MATCH(MAX($F$2:F603),$F$2:F603,0))&gt;123),IF(OR(((G602*J602/C602*C603)/(G602*K602/D602*D603))&lt;(4/6),((G602*J602/C602*C603)/(G602*K602/D602*D603))&gt;(6/4)),50%,((G602*J602/C602*C603)/((G602*K602/D602*D603)+(G602*J602/C602*C603)))),((G602*J602/C602*C603)/((G602*K602/D602*D603)+(G602*J602/C602*C603))))</f>
        <v>0.46626327893195169</v>
      </c>
      <c r="K603" s="18">
        <f t="shared" si="108"/>
        <v>0.53373672106804837</v>
      </c>
      <c r="L603" s="20">
        <f t="shared" si="109"/>
        <v>0.87358291181263092</v>
      </c>
      <c r="M603" s="51">
        <f>IF(AND((B603-$B$2)&gt;123,OR(((U602*R602/C602*C603)/(U602*S602/D602*D603))&lt;(4/6),((U602*R602/C602*C603)/(U602*S602/D602*D603))&gt;(6/4))),1,0)</f>
        <v>0</v>
      </c>
      <c r="N603" s="51">
        <f>IF(AND((B603-$B$2)&gt;123,OR(((U602*R602/C602*C603)/(U602*S602/D602*D603))&lt;(4/6),((U602*R602/C602*C603)/(U602*S602/D602*D603))&gt;(6/4))),COUNTIF($M$2:M603,1),0)</f>
        <v>0</v>
      </c>
      <c r="O603" s="51">
        <f>IF(OR((ROW(N603)-MATCH(MAX($N$2:N603),$N$2:N603,0))=1,(ROW(N603)-MATCH(MAX($N$2:N603),$N$2:N603,0))&gt;123),IF(OR(((U602*R602/C602*C603)/(U602*S602/D602*D603))&lt;(4/6),((U602*R602/C602*C603)/(U602*S602/D602*D603))&gt;(6/4)),1,0),0)</f>
        <v>0</v>
      </c>
      <c r="P603" s="47">
        <f>IF(O603=1,U602/2/C603,P602)</f>
        <v>4.3501846435871965</v>
      </c>
      <c r="Q603" s="47">
        <f>IF(O603=1,U602/2/D603,Q602)</f>
        <v>71.65890361877463</v>
      </c>
      <c r="R603" s="41">
        <f>P603*C603/U602</f>
        <v>0.46671628125975745</v>
      </c>
      <c r="S603" s="41">
        <f>Q603*D603/U602</f>
        <v>0.53425527783201476</v>
      </c>
      <c r="T603" s="41">
        <f t="shared" si="115"/>
        <v>0.8735829118126307</v>
      </c>
      <c r="U603" s="42">
        <f>P603*C603+Q603*D603</f>
        <v>20253.948173449142</v>
      </c>
      <c r="V603" s="25">
        <f>B603</f>
        <v>41822</v>
      </c>
      <c r="W603">
        <f>C603/C$2</f>
        <v>0.94436722866702083</v>
      </c>
      <c r="X603">
        <f>D603/D$2</f>
        <v>1.0810275886778933</v>
      </c>
      <c r="Y603">
        <f t="shared" si="116"/>
        <v>1.0126974086724572</v>
      </c>
      <c r="AA603" s="15">
        <f t="shared" si="117"/>
        <v>2.914219478425073E-3</v>
      </c>
      <c r="AB603" s="15">
        <f t="shared" si="118"/>
        <v>-7.1936727475052642E-4</v>
      </c>
      <c r="AC603" s="15">
        <f t="shared" si="119"/>
        <v>9.7155909177226718E-4</v>
      </c>
    </row>
    <row r="604" spans="1:29" x14ac:dyDescent="0.4">
      <c r="A604" s="43">
        <f t="shared" si="110"/>
        <v>2014</v>
      </c>
      <c r="B604" s="53">
        <v>41823</v>
      </c>
      <c r="C604" s="45">
        <v>2180.192</v>
      </c>
      <c r="D604" s="45">
        <f>VLOOKUP(B604,'H11001.CSI  中证全债'!$A$2:$B$2792,2,0)</f>
        <v>150.7978</v>
      </c>
      <c r="E604" s="14">
        <f t="shared" si="111"/>
        <v>0</v>
      </c>
      <c r="F604" s="14">
        <f>IF(AND((B604-$B$2)&gt;123,OR(((G603*J603/C603*C604)/(G603*K603/D603*D604))&lt;(4/6),((G603*J603/C603*C604)/(G603*K603/D603*D604))&gt;(6/4))),COUNTIF($E$2:E604,1),0)</f>
        <v>0</v>
      </c>
      <c r="G604" s="21">
        <f t="shared" si="112"/>
        <v>20290.242774594932</v>
      </c>
      <c r="H604" s="12">
        <f t="shared" si="113"/>
        <v>4.3501846435871965</v>
      </c>
      <c r="I604" s="12">
        <f t="shared" si="114"/>
        <v>71.65890361877463</v>
      </c>
      <c r="J604" s="15">
        <f>IF(OR((ROW(F604)-MATCH(MAX($F$2:F604),$F$2:F604,0))=1,(ROW(F604)-MATCH(MAX($F$2:F604),$F$2:F604,0))&gt;123),IF(OR(((G603*J603/C603*C604)/(G603*K603/D603*D604))&lt;(4/6),((G603*J603/C603*C604)/(G603*K603/D603*D604))&gt;(6/4)),50%,((G603*J603/C603*C604)/((G603*K603/D603*D604)+(G603*J603/C603*C604)))),((G603*J603/C603*C604)/((G603*K603/D603*D604)+(G603*J603/C603*C604))))</f>
        <v>0.46742850067554259</v>
      </c>
      <c r="K604" s="18">
        <f t="shared" si="108"/>
        <v>0.53257149932445746</v>
      </c>
      <c r="L604" s="20">
        <f t="shared" si="109"/>
        <v>0.87768215398017768</v>
      </c>
      <c r="M604" s="51">
        <f>IF(AND((B604-$B$2)&gt;123,OR(((U603*R603/C603*C604)/(U603*S603/D603*D604))&lt;(4/6),((U603*R603/C603*C604)/(U603*S603/D603*D604))&gt;(6/4))),1,0)</f>
        <v>0</v>
      </c>
      <c r="N604" s="51">
        <f>IF(AND((B604-$B$2)&gt;123,OR(((U603*R603/C603*C604)/(U603*S603/D603*D604))&lt;(4/6),((U603*R603/C603*C604)/(U603*S603/D603*D604))&gt;(6/4))),COUNTIF($M$2:M604,1),0)</f>
        <v>0</v>
      </c>
      <c r="O604" s="51">
        <f>IF(OR((ROW(N604)-MATCH(MAX($N$2:N604),$N$2:N604,0))=1,(ROW(N604)-MATCH(MAX($N$2:N604),$N$2:N604,0))&gt;123),IF(OR(((U603*R603/C603*C604)/(U603*S603/D603*D604))&lt;(4/6),((U603*R603/C603*C604)/(U603*S603/D603*D604))&gt;(6/4)),1,0),0)</f>
        <v>0</v>
      </c>
      <c r="P604" s="47">
        <f>IF(O604=1,U603/2/C604,P603)</f>
        <v>4.3501846435871965</v>
      </c>
      <c r="Q604" s="47">
        <f>IF(O604=1,U603/2/D604,Q603)</f>
        <v>71.65890361877463</v>
      </c>
      <c r="R604" s="41">
        <f>P604*C604/U603</f>
        <v>0.46826612161003378</v>
      </c>
      <c r="S604" s="41">
        <f>Q604*D604/U603</f>
        <v>0.53352585498805716</v>
      </c>
      <c r="T604" s="41">
        <f t="shared" si="115"/>
        <v>0.87768215398017735</v>
      </c>
      <c r="U604" s="42">
        <f>P604*C604+Q604*D604</f>
        <v>20290.24277459491</v>
      </c>
      <c r="V604" s="25">
        <f>B604</f>
        <v>41823</v>
      </c>
      <c r="W604">
        <f>C604/C$2</f>
        <v>0.94842377584716575</v>
      </c>
      <c r="X604">
        <f>D604/D$2</f>
        <v>1.0806005016123252</v>
      </c>
      <c r="Y604">
        <f t="shared" si="116"/>
        <v>1.0145121387297455</v>
      </c>
      <c r="AA604" s="15">
        <f t="shared" si="117"/>
        <v>4.2955187950250995E-3</v>
      </c>
      <c r="AB604" s="15">
        <f t="shared" si="118"/>
        <v>-3.9507508415248527E-4</v>
      </c>
      <c r="AC604" s="15">
        <f t="shared" si="119"/>
        <v>1.7919765980909386E-3</v>
      </c>
    </row>
    <row r="605" spans="1:29" x14ac:dyDescent="0.4">
      <c r="A605" s="43">
        <f t="shared" si="110"/>
        <v>2014</v>
      </c>
      <c r="B605" s="53">
        <v>41824</v>
      </c>
      <c r="C605" s="45">
        <v>2178.6950000000002</v>
      </c>
      <c r="D605" s="45">
        <f>VLOOKUP(B605,'H11001.CSI  中证全债'!$A$2:$B$2792,2,0)</f>
        <v>150.7492</v>
      </c>
      <c r="E605" s="14">
        <f t="shared" si="111"/>
        <v>0</v>
      </c>
      <c r="F605" s="14">
        <f>IF(AND((B605-$B$2)&gt;123,OR(((G604*J604/C604*C605)/(G604*K604/D604*D605))&lt;(4/6),((G604*J604/C604*C605)/(G604*K604/D604*D605))&gt;(6/4))),COUNTIF($E$2:E605,1),0)</f>
        <v>0</v>
      </c>
      <c r="G605" s="21">
        <f t="shared" si="112"/>
        <v>20280.247925467615</v>
      </c>
      <c r="H605" s="12">
        <f t="shared" si="113"/>
        <v>4.3501846435871965</v>
      </c>
      <c r="I605" s="12">
        <f t="shared" si="114"/>
        <v>71.65890361877463</v>
      </c>
      <c r="J605" s="15">
        <f>IF(OR((ROW(F605)-MATCH(MAX($F$2:F605),$F$2:F605,0))=1,(ROW(F605)-MATCH(MAX($F$2:F605),$F$2:F605,0))&gt;123),IF(OR(((G604*J604/C604*C605)/(G604*K604/D604*D605))&lt;(4/6),((G604*J604/C604*C605)/(G604*K604/D604*D605))&gt;(6/4)),50%,((G604*J604/C604*C605)/((G604*K604/D604*D605)+(G604*J604/C604*C605)))),((G604*J604/C604*C605)/((G604*K604/D604*D605)+(G604*J604/C604*C605))))</f>
        <v>0.4673377547893901</v>
      </c>
      <c r="K605" s="18">
        <f t="shared" si="108"/>
        <v>0.5326622452106099</v>
      </c>
      <c r="L605" s="20">
        <f t="shared" si="109"/>
        <v>0.87736226659843131</v>
      </c>
      <c r="M605" s="51">
        <f>IF(AND((B605-$B$2)&gt;123,OR(((U604*R604/C604*C605)/(U604*S604/D604*D605))&lt;(4/6),((U604*R604/C604*C605)/(U604*S604/D604*D605))&gt;(6/4))),1,0)</f>
        <v>0</v>
      </c>
      <c r="N605" s="51">
        <f>IF(AND((B605-$B$2)&gt;123,OR(((U604*R604/C604*C605)/(U604*S604/D604*D605))&lt;(4/6),((U604*R604/C604*C605)/(U604*S604/D604*D605))&gt;(6/4))),COUNTIF($M$2:M605,1),0)</f>
        <v>0</v>
      </c>
      <c r="O605" s="51">
        <f>IF(OR((ROW(N605)-MATCH(MAX($N$2:N605),$N$2:N605,0))=1,(ROW(N605)-MATCH(MAX($N$2:N605),$N$2:N605,0))&gt;123),IF(OR(((U604*R604/C604*C605)/(U604*S604/D604*D605))&lt;(4/6),((U604*R604/C604*C605)/(U604*S604/D604*D605))&gt;(6/4)),1,0),0)</f>
        <v>0</v>
      </c>
      <c r="P605" s="47">
        <f>IF(O605=1,U604/2/C605,P604)</f>
        <v>4.3501846435871965</v>
      </c>
      <c r="Q605" s="47">
        <f>IF(O605=1,U604/2/D605,Q604)</f>
        <v>71.65890361877463</v>
      </c>
      <c r="R605" s="41">
        <f>P605*C605/U604</f>
        <v>0.46710754707810181</v>
      </c>
      <c r="S605" s="41">
        <f>Q605*D605/U604</f>
        <v>0.53239985905605069</v>
      </c>
      <c r="T605" s="41">
        <f t="shared" si="115"/>
        <v>0.87736226659843097</v>
      </c>
      <c r="U605" s="42">
        <f>P605*C605+Q605*D605</f>
        <v>20280.247925467585</v>
      </c>
      <c r="V605" s="25">
        <f>B605</f>
        <v>41824</v>
      </c>
      <c r="W605">
        <f>C605/C$2</f>
        <v>0.94777255320602083</v>
      </c>
      <c r="X605">
        <f>D605/D$2</f>
        <v>1.0802522393407381</v>
      </c>
      <c r="Y605">
        <f t="shared" si="116"/>
        <v>1.0140123962733794</v>
      </c>
      <c r="AA605" s="15">
        <f t="shared" si="117"/>
        <v>-6.8663677327496231E-4</v>
      </c>
      <c r="AB605" s="15">
        <f t="shared" si="118"/>
        <v>-3.2228586889182509E-4</v>
      </c>
      <c r="AC605" s="15">
        <f t="shared" si="119"/>
        <v>-4.9259386584754594E-4</v>
      </c>
    </row>
    <row r="606" spans="1:29" x14ac:dyDescent="0.4">
      <c r="A606" s="43">
        <f t="shared" si="110"/>
        <v>2014</v>
      </c>
      <c r="B606" s="53">
        <v>41827</v>
      </c>
      <c r="C606" s="45">
        <v>2176.2890000000002</v>
      </c>
      <c r="D606" s="45">
        <f>VLOOKUP(B606,'H11001.CSI  中证全债'!$A$2:$B$2792,2,0)</f>
        <v>150.81469999999999</v>
      </c>
      <c r="E606" s="14">
        <f t="shared" si="111"/>
        <v>0</v>
      </c>
      <c r="F606" s="14">
        <f>IF(AND((B606-$B$2)&gt;123,OR(((G605*J605/C605*C606)/(G605*K605/D605*D606))&lt;(4/6),((G605*J605/C605*C606)/(G605*K605/D605*D606))&gt;(6/4))),COUNTIF($E$2:E606,1),0)</f>
        <v>0</v>
      </c>
      <c r="G606" s="21">
        <f t="shared" si="112"/>
        <v>20274.475039402172</v>
      </c>
      <c r="H606" s="12">
        <f t="shared" si="113"/>
        <v>4.3501846435871965</v>
      </c>
      <c r="I606" s="12">
        <f t="shared" si="114"/>
        <v>71.65890361877463</v>
      </c>
      <c r="J606" s="15">
        <f>IF(OR((ROW(F606)-MATCH(MAX($F$2:F606),$F$2:F606,0))=1,(ROW(F606)-MATCH(MAX($F$2:F606),$F$2:F606,0))&gt;123),IF(OR(((G605*J605/C605*C606)/(G605*K605/D605*D606))&lt;(4/6),((G605*J605/C605*C606)/(G605*K605/D605*D606))&gt;(6/4)),50%,((G605*J605/C605*C606)/((G605*K605/D605*D606)+(G605*J605/C605*C606)))),((G605*J605/C605*C606)/((G605*K605/D605*D606)+(G605*J605/C605*C606))))</f>
        <v>0.46695458054567263</v>
      </c>
      <c r="K606" s="18">
        <f t="shared" si="108"/>
        <v>0.53304541945432737</v>
      </c>
      <c r="L606" s="20">
        <f t="shared" si="109"/>
        <v>0.87601274394907813</v>
      </c>
      <c r="M606" s="51">
        <f>IF(AND((B606-$B$2)&gt;123,OR(((U605*R605/C605*C606)/(U605*S605/D605*D606))&lt;(4/6),((U605*R605/C605*C606)/(U605*S605/D605*D606))&gt;(6/4))),1,0)</f>
        <v>0</v>
      </c>
      <c r="N606" s="51">
        <f>IF(AND((B606-$B$2)&gt;123,OR(((U605*R605/C605*C606)/(U605*S605/D605*D606))&lt;(4/6),((U605*R605/C605*C606)/(U605*S605/D605*D606))&gt;(6/4))),COUNTIF($M$2:M606,1),0)</f>
        <v>0</v>
      </c>
      <c r="O606" s="51">
        <f>IF(OR((ROW(N606)-MATCH(MAX($N$2:N606),$N$2:N606,0))=1,(ROW(N606)-MATCH(MAX($N$2:N606),$N$2:N606,0))&gt;123),IF(OR(((U605*R605/C605*C606)/(U605*S605/D605*D606))&lt;(4/6),((U605*R605/C605*C606)/(U605*S605/D605*D606))&gt;(6/4)),1,0),0)</f>
        <v>0</v>
      </c>
      <c r="P606" s="47">
        <f>IF(O606=1,U605/2/C606,P605)</f>
        <v>4.3501846435871965</v>
      </c>
      <c r="Q606" s="47">
        <f>IF(O606=1,U605/2/D606,Q605)</f>
        <v>71.65890361877463</v>
      </c>
      <c r="R606" s="41">
        <f>P606*C606/U605</f>
        <v>0.46682165931112296</v>
      </c>
      <c r="S606" s="41">
        <f>Q606*D606/U605</f>
        <v>0.53289368509262125</v>
      </c>
      <c r="T606" s="41">
        <f t="shared" si="115"/>
        <v>0.87601274394907791</v>
      </c>
      <c r="U606" s="42">
        <f>P606*C606+Q606*D606</f>
        <v>20274.475039402147</v>
      </c>
      <c r="V606" s="25">
        <f>B606</f>
        <v>41827</v>
      </c>
      <c r="W606">
        <f>C606/C$2</f>
        <v>0.94672589878077373</v>
      </c>
      <c r="X606">
        <f>D606/D$2</f>
        <v>1.0807216051594408</v>
      </c>
      <c r="Y606">
        <f t="shared" si="116"/>
        <v>1.0137237519701072</v>
      </c>
      <c r="AA606" s="15">
        <f t="shared" si="117"/>
        <v>-1.1043308035314503E-3</v>
      </c>
      <c r="AB606" s="15">
        <f t="shared" si="118"/>
        <v>4.3449650147375785E-4</v>
      </c>
      <c r="AC606" s="15">
        <f t="shared" si="119"/>
        <v>-2.8465559625601156E-4</v>
      </c>
    </row>
    <row r="607" spans="1:29" x14ac:dyDescent="0.4">
      <c r="A607" s="43">
        <f t="shared" si="110"/>
        <v>2014</v>
      </c>
      <c r="B607" s="53">
        <v>41828</v>
      </c>
      <c r="C607" s="45">
        <v>2180.473</v>
      </c>
      <c r="D607" s="45">
        <f>VLOOKUP(B607,'H11001.CSI  中证全债'!$A$2:$B$2792,2,0)</f>
        <v>150.83449999999999</v>
      </c>
      <c r="E607" s="14">
        <f t="shared" si="111"/>
        <v>0</v>
      </c>
      <c r="F607" s="14">
        <f>IF(AND((B607-$B$2)&gt;123,OR(((G606*J606/C606*C607)/(G606*K606/D606*D607))&lt;(4/6),((G606*J606/C606*C607)/(G606*K606/D606*D607))&gt;(6/4))),COUNTIF($E$2:E607,1),0)</f>
        <v>0</v>
      </c>
      <c r="G607" s="21">
        <f t="shared" si="112"/>
        <v>20294.095058242594</v>
      </c>
      <c r="H607" s="12">
        <f t="shared" si="113"/>
        <v>4.3501846435871965</v>
      </c>
      <c r="I607" s="12">
        <f t="shared" si="114"/>
        <v>71.65890361877463</v>
      </c>
      <c r="J607" s="15">
        <f>IF(OR((ROW(F607)-MATCH(MAX($F$2:F607),$F$2:F607,0))=1,(ROW(F607)-MATCH(MAX($F$2:F607),$F$2:F607,0))&gt;123),IF(OR(((G606*J606/C606*C607)/(G606*K606/D606*D607))&lt;(4/6),((G606*J606/C606*C607)/(G606*K606/D606*D607))&gt;(6/4)),50%,((G606*J606/C606*C607)/((G606*K606/D606*D607)+(G606*J606/C606*C607)))),((G606*J606/C606*C607)/((G606*K606/D606*D607)+(G606*J606/C606*C607))))</f>
        <v>0.4674000064124037</v>
      </c>
      <c r="K607" s="18">
        <f t="shared" si="108"/>
        <v>0.53259999358759624</v>
      </c>
      <c r="L607" s="20">
        <f t="shared" si="109"/>
        <v>0.87758169740858405</v>
      </c>
      <c r="M607" s="51">
        <f>IF(AND((B607-$B$2)&gt;123,OR(((U606*R606/C606*C607)/(U606*S606/D606*D607))&lt;(4/6),((U606*R606/C606*C607)/(U606*S606/D606*D607))&gt;(6/4))),1,0)</f>
        <v>0</v>
      </c>
      <c r="N607" s="51">
        <f>IF(AND((B607-$B$2)&gt;123,OR(((U606*R606/C606*C607)/(U606*S606/D606*D607))&lt;(4/6),((U606*R606/C606*C607)/(U606*S606/D606*D607))&gt;(6/4))),COUNTIF($M$2:M607,1),0)</f>
        <v>0</v>
      </c>
      <c r="O607" s="51">
        <f>IF(OR((ROW(N607)-MATCH(MAX($N$2:N607),$N$2:N607,0))=1,(ROW(N607)-MATCH(MAX($N$2:N607),$N$2:N607,0))&gt;123),IF(OR(((U606*R606/C606*C607)/(U606*S606/D606*D607))&lt;(4/6),((U606*R606/C606*C607)/(U606*S606/D606*D607))&gt;(6/4)),1,0),0)</f>
        <v>0</v>
      </c>
      <c r="P607" s="47">
        <f>IF(O607=1,U606/2/C607,P606)</f>
        <v>4.3501846435871965</v>
      </c>
      <c r="Q607" s="47">
        <f>IF(O607=1,U606/2/D607,Q606)</f>
        <v>71.65890361877463</v>
      </c>
      <c r="R607" s="41">
        <f>P607*C607/U606</f>
        <v>0.46785231883548739</v>
      </c>
      <c r="S607" s="41">
        <f>Q607*D607/U606</f>
        <v>0.5331154013546674</v>
      </c>
      <c r="T607" s="41">
        <f t="shared" si="115"/>
        <v>0.87758169740858372</v>
      </c>
      <c r="U607" s="42">
        <f>P607*C607+Q607*D607</f>
        <v>20294.095058242565</v>
      </c>
      <c r="V607" s="25">
        <f>B607</f>
        <v>41828</v>
      </c>
      <c r="W607">
        <f>C607/C$2</f>
        <v>0.94854601603565059</v>
      </c>
      <c r="X607">
        <f>D607/D$2</f>
        <v>1.080863489788606</v>
      </c>
      <c r="Y607">
        <f t="shared" si="116"/>
        <v>1.0147047529121282</v>
      </c>
      <c r="AA607" s="15">
        <f t="shared" si="117"/>
        <v>1.9225387804653327E-3</v>
      </c>
      <c r="AB607" s="15">
        <f t="shared" si="118"/>
        <v>1.3128693688346793E-4</v>
      </c>
      <c r="AC607" s="15">
        <f t="shared" si="119"/>
        <v>9.6772019015478605E-4</v>
      </c>
    </row>
    <row r="608" spans="1:29" x14ac:dyDescent="0.4">
      <c r="A608" s="43">
        <f t="shared" si="110"/>
        <v>2014</v>
      </c>
      <c r="B608" s="53">
        <v>41829</v>
      </c>
      <c r="C608" s="45">
        <v>2148.71</v>
      </c>
      <c r="D608" s="45">
        <f>VLOOKUP(B608,'H11001.CSI  中证全债'!$A$2:$B$2792,2,0)</f>
        <v>150.8526</v>
      </c>
      <c r="E608" s="14">
        <f t="shared" si="111"/>
        <v>0</v>
      </c>
      <c r="F608" s="14">
        <f>IF(AND((B608-$B$2)&gt;123,OR(((G607*J607/C607*C608)/(G607*K607/D607*D608))&lt;(4/6),((G607*J607/C607*C608)/(G607*K607/D607*D608))&gt;(6/4))),COUNTIF($E$2:E608,1),0)</f>
        <v>0</v>
      </c>
      <c r="G608" s="21">
        <f t="shared" si="112"/>
        <v>20157.217169563832</v>
      </c>
      <c r="H608" s="12">
        <f t="shared" si="113"/>
        <v>4.3501846435871965</v>
      </c>
      <c r="I608" s="12">
        <f t="shared" si="114"/>
        <v>71.65890361877463</v>
      </c>
      <c r="J608" s="15">
        <f>IF(OR((ROW(F608)-MATCH(MAX($F$2:F608),$F$2:F608,0))=1,(ROW(F608)-MATCH(MAX($F$2:F608),$F$2:F608,0))&gt;123),IF(OR(((G607*J607/C607*C608)/(G607*K607/D607*D608))&lt;(4/6),((G607*J607/C607*C608)/(G607*K607/D607*D608))&gt;(6/4)),50%,((G607*J607/C607*C608)/((G607*K607/D607*D608)+(G607*J607/C607*C608)))),((G607*J607/C607*C608)/((G607*K607/D607*D608)+(G607*J607/C607*C608))))</f>
        <v>0.46371903258730024</v>
      </c>
      <c r="K608" s="18">
        <f t="shared" si="108"/>
        <v>0.53628096741269982</v>
      </c>
      <c r="L608" s="20">
        <f t="shared" si="109"/>
        <v>0.86469418227636097</v>
      </c>
      <c r="M608" s="51">
        <f>IF(AND((B608-$B$2)&gt;123,OR(((U607*R607/C607*C608)/(U607*S607/D607*D608))&lt;(4/6),((U607*R607/C607*C608)/(U607*S607/D607*D608))&gt;(6/4))),1,0)</f>
        <v>0</v>
      </c>
      <c r="N608" s="51">
        <f>IF(AND((B608-$B$2)&gt;123,OR(((U607*R607/C607*C608)/(U607*S607/D607*D608))&lt;(4/6),((U607*R607/C607*C608)/(U607*S607/D607*D608))&gt;(6/4))),COUNTIF($M$2:M608,1),0)</f>
        <v>0</v>
      </c>
      <c r="O608" s="51">
        <f>IF(OR((ROW(N608)-MATCH(MAX($N$2:N608),$N$2:N608,0))=1,(ROW(N608)-MATCH(MAX($N$2:N608),$N$2:N608,0))&gt;123),IF(OR(((U607*R607/C607*C608)/(U607*S607/D607*D608))&lt;(4/6),((U607*R607/C607*C608)/(U607*S607/D607*D608))&gt;(6/4)),1,0),0)</f>
        <v>0</v>
      </c>
      <c r="P608" s="47">
        <f>IF(O608=1,U607/2/C608,P607)</f>
        <v>4.3501846435871965</v>
      </c>
      <c r="Q608" s="47">
        <f>IF(O608=1,U607/2/D608,Q607)</f>
        <v>71.65890361877463</v>
      </c>
      <c r="R608" s="41">
        <f>P608*C608/U607</f>
        <v>0.46059137984207832</v>
      </c>
      <c r="S608" s="41">
        <f>Q608*D608/U607</f>
        <v>0.53266390509248374</v>
      </c>
      <c r="T608" s="41">
        <f t="shared" si="115"/>
        <v>0.86469418227636086</v>
      </c>
      <c r="U608" s="42">
        <f>P608*C608+Q608*D608</f>
        <v>20157.217169563806</v>
      </c>
      <c r="V608" s="25">
        <f>B608</f>
        <v>41829</v>
      </c>
      <c r="W608">
        <f>C608/C$2</f>
        <v>0.93472852455222455</v>
      </c>
      <c r="X608">
        <f>D608/D$2</f>
        <v>1.080993192404156</v>
      </c>
      <c r="Y608">
        <f t="shared" si="116"/>
        <v>1.0078608584781903</v>
      </c>
      <c r="AA608" s="15">
        <f t="shared" si="117"/>
        <v>-1.4567022843208766E-2</v>
      </c>
      <c r="AB608" s="15">
        <f t="shared" si="118"/>
        <v>1.1999907183035674E-4</v>
      </c>
      <c r="AC608" s="15">
        <f t="shared" si="119"/>
        <v>-6.7447150654379451E-3</v>
      </c>
    </row>
    <row r="609" spans="1:29" x14ac:dyDescent="0.4">
      <c r="A609" s="43">
        <f t="shared" si="110"/>
        <v>2014</v>
      </c>
      <c r="B609" s="53">
        <v>41830</v>
      </c>
      <c r="C609" s="45">
        <v>2142.8470000000002</v>
      </c>
      <c r="D609" s="45">
        <f>VLOOKUP(B609,'H11001.CSI  中证全债'!$A$2:$B$2792,2,0)</f>
        <v>150.85749999999999</v>
      </c>
      <c r="E609" s="14">
        <f t="shared" si="111"/>
        <v>0</v>
      </c>
      <c r="F609" s="14">
        <f>IF(AND((B609-$B$2)&gt;123,OR(((G608*J608/C608*C609)/(G608*K608/D608*D609))&lt;(4/6),((G608*J608/C608*C609)/(G608*K608/D608*D609))&gt;(6/4))),COUNTIF($E$2:E609,1),0)</f>
        <v>0</v>
      </c>
      <c r="G609" s="21">
        <f t="shared" si="112"/>
        <v>20132.063165626212</v>
      </c>
      <c r="H609" s="12">
        <f t="shared" si="113"/>
        <v>4.3501846435871965</v>
      </c>
      <c r="I609" s="12">
        <f t="shared" si="114"/>
        <v>71.65890361877463</v>
      </c>
      <c r="J609" s="15">
        <f>IF(OR((ROW(F609)-MATCH(MAX($F$2:F609),$F$2:F609,0))=1,(ROW(F609)-MATCH(MAX($F$2:F609),$F$2:F609,0))&gt;123),IF(OR(((G608*J608/C608*C609)/(G608*K608/D608*D609))&lt;(4/6),((G608*J608/C608*C609)/(G608*K608/D608*D609))&gt;(6/4)),50%,((G608*J608/C608*C609)/((G608*K608/D608*D609)+(G608*J608/C608*C609)))),((G608*J608/C608*C609)/((G608*K608/D608*D609)+(G608*J608/C608*C609))))</f>
        <v>0.46303153513212969</v>
      </c>
      <c r="K609" s="18">
        <f t="shared" si="108"/>
        <v>0.53696846486787031</v>
      </c>
      <c r="L609" s="20">
        <f t="shared" si="109"/>
        <v>0.86230675621903796</v>
      </c>
      <c r="M609" s="51">
        <f>IF(AND((B609-$B$2)&gt;123,OR(((U608*R608/C608*C609)/(U608*S608/D608*D609))&lt;(4/6),((U608*R608/C608*C609)/(U608*S608/D608*D609))&gt;(6/4))),1,0)</f>
        <v>0</v>
      </c>
      <c r="N609" s="51">
        <f>IF(AND((B609-$B$2)&gt;123,OR(((U608*R608/C608*C609)/(U608*S608/D608*D609))&lt;(4/6),((U608*R608/C608*C609)/(U608*S608/D608*D609))&gt;(6/4))),COUNTIF($M$2:M609,1),0)</f>
        <v>0</v>
      </c>
      <c r="O609" s="51">
        <f>IF(OR((ROW(N609)-MATCH(MAX($N$2:N609),$N$2:N609,0))=1,(ROW(N609)-MATCH(MAX($N$2:N609),$N$2:N609,0))&gt;123),IF(OR(((U608*R608/C608*C609)/(U608*S608/D608*D609))&lt;(4/6),((U608*R608/C608*C609)/(U608*S608/D608*D609))&gt;(6/4)),1,0),0)</f>
        <v>0</v>
      </c>
      <c r="P609" s="47">
        <f>IF(O609=1,U608/2/C609,P608)</f>
        <v>4.3501846435871965</v>
      </c>
      <c r="Q609" s="47">
        <f>IF(O609=1,U608/2/D609,Q608)</f>
        <v>71.65890361877463</v>
      </c>
      <c r="R609" s="41">
        <f>P609*C609/U608</f>
        <v>0.46245372238347587</v>
      </c>
      <c r="S609" s="41">
        <f>Q609*D609/U608</f>
        <v>0.53629838691186871</v>
      </c>
      <c r="T609" s="41">
        <f t="shared" si="115"/>
        <v>0.86230675621903763</v>
      </c>
      <c r="U609" s="42">
        <f>P609*C609+Q609*D609</f>
        <v>20132.063165626187</v>
      </c>
      <c r="V609" s="25">
        <f>B609</f>
        <v>41830</v>
      </c>
      <c r="W609">
        <f>C609/C$2</f>
        <v>0.93217801129568945</v>
      </c>
      <c r="X609">
        <f>D609/D$2</f>
        <v>1.0810283052669292</v>
      </c>
      <c r="Y609">
        <f t="shared" si="116"/>
        <v>1.0066031582813093</v>
      </c>
      <c r="AA609" s="15">
        <f t="shared" si="117"/>
        <v>-2.7286139125335396E-3</v>
      </c>
      <c r="AB609" s="15">
        <f t="shared" si="118"/>
        <v>3.2482038758274712E-5</v>
      </c>
      <c r="AC609" s="15">
        <f t="shared" si="119"/>
        <v>-1.2478907046554744E-3</v>
      </c>
    </row>
    <row r="610" spans="1:29" x14ac:dyDescent="0.4">
      <c r="A610" s="43">
        <f t="shared" si="110"/>
        <v>2014</v>
      </c>
      <c r="B610" s="53">
        <v>41831</v>
      </c>
      <c r="C610" s="45">
        <v>2148.009</v>
      </c>
      <c r="D610" s="45">
        <f>VLOOKUP(B610,'H11001.CSI  中证全债'!$A$2:$B$2792,2,0)</f>
        <v>150.87350000000001</v>
      </c>
      <c r="E610" s="14">
        <f t="shared" si="111"/>
        <v>0</v>
      </c>
      <c r="F610" s="14">
        <f>IF(AND((B610-$B$2)&gt;123,OR(((G609*J609/C609*C610)/(G609*K609/D609*D610))&lt;(4/6),((G609*J609/C609*C610)/(G609*K609/D609*D610))&gt;(6/4))),COUNTIF($E$2:E610,1),0)</f>
        <v>0</v>
      </c>
      <c r="G610" s="21">
        <f t="shared" si="112"/>
        <v>20155.665361214313</v>
      </c>
      <c r="H610" s="12">
        <f t="shared" si="113"/>
        <v>4.3501846435871965</v>
      </c>
      <c r="I610" s="12">
        <f t="shared" si="114"/>
        <v>71.65890361877463</v>
      </c>
      <c r="J610" s="15">
        <f>IF(OR((ROW(F610)-MATCH(MAX($F$2:F610),$F$2:F610,0))=1,(ROW(F610)-MATCH(MAX($F$2:F610),$F$2:F610,0))&gt;123),IF(OR(((G609*J609/C609*C610)/(G609*K609/D609*D610))&lt;(4/6),((G609*J609/C609*C610)/(G609*K609/D609*D610))&gt;(6/4)),50%,((G609*J609/C609*C610)/((G609*K609/D609*D610)+(G609*J609/C609*C610)))),((G609*J609/C609*C610)/((G609*K609/D609*D610)+(G609*J609/C609*C610))))</f>
        <v>0.46360343846888241</v>
      </c>
      <c r="K610" s="18">
        <f t="shared" si="108"/>
        <v>0.53639656153111759</v>
      </c>
      <c r="L610" s="20">
        <f t="shared" si="109"/>
        <v>0.86429233838775776</v>
      </c>
      <c r="M610" s="51">
        <f>IF(AND((B610-$B$2)&gt;123,OR(((U609*R609/C609*C610)/(U609*S609/D609*D610))&lt;(4/6),((U609*R609/C609*C610)/(U609*S609/D609*D610))&gt;(6/4))),1,0)</f>
        <v>0</v>
      </c>
      <c r="N610" s="51">
        <f>IF(AND((B610-$B$2)&gt;123,OR(((U609*R609/C609*C610)/(U609*S609/D609*D610))&lt;(4/6),((U609*R609/C609*C610)/(U609*S609/D609*D610))&gt;(6/4))),COUNTIF($M$2:M610,1),0)</f>
        <v>0</v>
      </c>
      <c r="O610" s="51">
        <f>IF(OR((ROW(N610)-MATCH(MAX($N$2:N610),$N$2:N610,0))=1,(ROW(N610)-MATCH(MAX($N$2:N610),$N$2:N610,0))&gt;123),IF(OR(((U609*R609/C609*C610)/(U609*S609/D609*D610))&lt;(4/6),((U609*R609/C609*C610)/(U609*S609/D609*D610))&gt;(6/4)),1,0),0)</f>
        <v>0</v>
      </c>
      <c r="P610" s="47">
        <f>IF(O610=1,U609/2/C610,P609)</f>
        <v>4.3501846435871965</v>
      </c>
      <c r="Q610" s="47">
        <f>IF(O610=1,U609/2/D610,Q609)</f>
        <v>71.65890361877463</v>
      </c>
      <c r="R610" s="41">
        <f>P610*C610/U609</f>
        <v>0.46414695251113613</v>
      </c>
      <c r="S610" s="41">
        <f>Q610*D610/U609</f>
        <v>0.53702541593386244</v>
      </c>
      <c r="T610" s="41">
        <f t="shared" si="115"/>
        <v>0.86429233838775765</v>
      </c>
      <c r="U610" s="42">
        <f>P610*C610+Q610*D610</f>
        <v>20155.665361214284</v>
      </c>
      <c r="V610" s="25">
        <f>B610</f>
        <v>41831</v>
      </c>
      <c r="W610">
        <f>C610/C$2</f>
        <v>0.93442357660870912</v>
      </c>
      <c r="X610">
        <f>D610/D$2</f>
        <v>1.0811429595127193</v>
      </c>
      <c r="Y610">
        <f t="shared" si="116"/>
        <v>1.0077832680607142</v>
      </c>
      <c r="AA610" s="15">
        <f t="shared" si="117"/>
        <v>2.4089447356716587E-3</v>
      </c>
      <c r="AB610" s="15">
        <f t="shared" si="118"/>
        <v>1.0606035497096045E-4</v>
      </c>
      <c r="AC610" s="15">
        <f t="shared" si="119"/>
        <v>1.1723684449984617E-3</v>
      </c>
    </row>
    <row r="611" spans="1:29" x14ac:dyDescent="0.4">
      <c r="A611" s="43">
        <f t="shared" si="110"/>
        <v>2014</v>
      </c>
      <c r="B611" s="53">
        <v>41834</v>
      </c>
      <c r="C611" s="45">
        <v>2171.7579999999998</v>
      </c>
      <c r="D611" s="45">
        <f>VLOOKUP(B611,'H11001.CSI  中证全债'!$A$2:$B$2792,2,0)</f>
        <v>150.89330000000001</v>
      </c>
      <c r="E611" s="14">
        <f t="shared" si="111"/>
        <v>0</v>
      </c>
      <c r="F611" s="14">
        <f>IF(AND((B611-$B$2)&gt;123,OR(((G610*J610/C610*C611)/(G610*K610/D610*D611))&lt;(4/6),((G610*J610/C610*C611)/(G610*K610/D610*D611))&gt;(6/4))),COUNTIF($E$2:E611,1),0)</f>
        <v>0</v>
      </c>
      <c r="G611" s="21">
        <f t="shared" si="112"/>
        <v>20260.396742606517</v>
      </c>
      <c r="H611" s="12">
        <f t="shared" si="113"/>
        <v>4.3501846435871965</v>
      </c>
      <c r="I611" s="12">
        <f t="shared" si="114"/>
        <v>71.65890361877463</v>
      </c>
      <c r="J611" s="15">
        <f>IF(OR((ROW(F611)-MATCH(MAX($F$2:F611),$F$2:F611,0))=1,(ROW(F611)-MATCH(MAX($F$2:F611),$F$2:F611,0))&gt;123),IF(OR(((G610*J610/C610*C611)/(G610*K610/D610*D611))&lt;(4/6),((G610*J610/C610*C611)/(G610*K610/D610*D611))&gt;(6/4)),50%,((G610*J610/C610*C611)/((G610*K610/D610*D611)+(G610*J610/C610*C611)))),((G610*J610/C610*C611)/((G610*K610/D610*D611)+(G610*J610/C610*C611))))</f>
        <v>0.46630618448453048</v>
      </c>
      <c r="K611" s="18">
        <f t="shared" si="108"/>
        <v>0.53369381551546957</v>
      </c>
      <c r="L611" s="20">
        <f t="shared" si="109"/>
        <v>0.87373353583673707</v>
      </c>
      <c r="M611" s="51">
        <f>IF(AND((B611-$B$2)&gt;123,OR(((U610*R610/C610*C611)/(U610*S610/D610*D611))&lt;(4/6),((U610*R610/C610*C611)/(U610*S610/D610*D611))&gt;(6/4))),1,0)</f>
        <v>0</v>
      </c>
      <c r="N611" s="51">
        <f>IF(AND((B611-$B$2)&gt;123,OR(((U610*R610/C610*C611)/(U610*S610/D610*D611))&lt;(4/6),((U610*R610/C610*C611)/(U610*S610/D610*D611))&gt;(6/4))),COUNTIF($M$2:M611,1),0)</f>
        <v>0</v>
      </c>
      <c r="O611" s="51">
        <f>IF(OR((ROW(N611)-MATCH(MAX($N$2:N611),$N$2:N611,0))=1,(ROW(N611)-MATCH(MAX($N$2:N611),$N$2:N611,0))&gt;123),IF(OR(((U610*R610/C610*C611)/(U610*S610/D610*D611))&lt;(4/6),((U610*R610/C610*C611)/(U610*S610/D610*D611))&gt;(6/4)),1,0),0)</f>
        <v>0</v>
      </c>
      <c r="P611" s="47">
        <f>IF(O611=1,U610/2/C611,P610)</f>
        <v>4.3501846435871965</v>
      </c>
      <c r="Q611" s="47">
        <f>IF(O611=1,U610/2/D611,Q610)</f>
        <v>71.65890361877463</v>
      </c>
      <c r="R611" s="41">
        <f>P611*C611/U610</f>
        <v>0.46872917027922278</v>
      </c>
      <c r="S611" s="41">
        <f>Q611*D611/U610</f>
        <v>0.53646695594709071</v>
      </c>
      <c r="T611" s="41">
        <f t="shared" si="115"/>
        <v>0.87373353583673741</v>
      </c>
      <c r="U611" s="42">
        <f>P611*C611+Q611*D611</f>
        <v>20260.396742606488</v>
      </c>
      <c r="V611" s="25">
        <f>B611</f>
        <v>41834</v>
      </c>
      <c r="W611">
        <f>C611/C$2</f>
        <v>0.94475483011876427</v>
      </c>
      <c r="X611">
        <f>D611/D$2</f>
        <v>1.0812848441418845</v>
      </c>
      <c r="Y611">
        <f t="shared" si="116"/>
        <v>1.0130198371303245</v>
      </c>
      <c r="AA611" s="15">
        <f t="shared" si="117"/>
        <v>1.1056285145918832E-2</v>
      </c>
      <c r="AB611" s="15">
        <f t="shared" si="118"/>
        <v>1.3123577036400214E-4</v>
      </c>
      <c r="AC611" s="15">
        <f t="shared" si="119"/>
        <v>5.1961262263136021E-3</v>
      </c>
    </row>
    <row r="612" spans="1:29" x14ac:dyDescent="0.4">
      <c r="A612" s="43">
        <f t="shared" si="110"/>
        <v>2014</v>
      </c>
      <c r="B612" s="53">
        <v>41835</v>
      </c>
      <c r="C612" s="45">
        <v>2174.9760000000001</v>
      </c>
      <c r="D612" s="45">
        <f>VLOOKUP(B612,'H11001.CSI  中证全债'!$A$2:$B$2792,2,0)</f>
        <v>150.8562</v>
      </c>
      <c r="E612" s="14">
        <f t="shared" si="111"/>
        <v>0</v>
      </c>
      <c r="F612" s="14">
        <f>IF(AND((B612-$B$2)&gt;123,OR(((G611*J611/C611*C612)/(G611*K611/D611*D612))&lt;(4/6),((G611*J611/C611*C612)/(G611*K611/D611*D612))&gt;(6/4))),COUNTIF($E$2:E612,1),0)</f>
        <v>0</v>
      </c>
      <c r="G612" s="21">
        <f t="shared" si="112"/>
        <v>20271.737091465322</v>
      </c>
      <c r="H612" s="12">
        <f t="shared" si="113"/>
        <v>4.3501846435871965</v>
      </c>
      <c r="I612" s="12">
        <f t="shared" si="114"/>
        <v>71.65890361877463</v>
      </c>
      <c r="J612" s="15">
        <f>IF(OR((ROW(F612)-MATCH(MAX($F$2:F612),$F$2:F612,0))=1,(ROW(F612)-MATCH(MAX($F$2:F612),$F$2:F612,0))&gt;123),IF(OR(((G611*J611/C611*C612)/(G611*K611/D611*D612))&lt;(4/6),((G611*J611/C611*C612)/(G611*K611/D611*D612))&gt;(6/4)),50%,((G611*J611/C611*C612)/((G611*K611/D611*D612)+(G611*J611/C611*C612)))),((G611*J611/C611*C612)/((G611*K611/D611*D612)+(G611*J611/C611*C612))))</f>
        <v>0.4667358871457622</v>
      </c>
      <c r="K612" s="18">
        <f t="shared" si="108"/>
        <v>0.5332641128542378</v>
      </c>
      <c r="L612" s="20">
        <f t="shared" si="109"/>
        <v>0.87524338483534814</v>
      </c>
      <c r="M612" s="51">
        <f>IF(AND((B612-$B$2)&gt;123,OR(((U611*R611/C611*C612)/(U611*S611/D611*D612))&lt;(4/6),((U611*R611/C611*C612)/(U611*S611/D611*D612))&gt;(6/4))),1,0)</f>
        <v>0</v>
      </c>
      <c r="N612" s="51">
        <f>IF(AND((B612-$B$2)&gt;123,OR(((U611*R611/C611*C612)/(U611*S611/D611*D612))&lt;(4/6),((U611*R611/C611*C612)/(U611*S611/D611*D612))&gt;(6/4))),COUNTIF($M$2:M612,1),0)</f>
        <v>0</v>
      </c>
      <c r="O612" s="51">
        <f>IF(OR((ROW(N612)-MATCH(MAX($N$2:N612),$N$2:N612,0))=1,(ROW(N612)-MATCH(MAX($N$2:N612),$N$2:N612,0))&gt;123),IF(OR(((U611*R611/C611*C612)/(U611*S611/D611*D612))&lt;(4/6),((U611*R611/C611*C612)/(U611*S611/D611*D612))&gt;(6/4)),1,0),0)</f>
        <v>0</v>
      </c>
      <c r="P612" s="47">
        <f>IF(O612=1,U611/2/C612,P611)</f>
        <v>4.3501846435871965</v>
      </c>
      <c r="Q612" s="47">
        <f>IF(O612=1,U611/2/D612,Q611)</f>
        <v>71.65890361877463</v>
      </c>
      <c r="R612" s="41">
        <f>P612*C612/U611</f>
        <v>0.46699713315453489</v>
      </c>
      <c r="S612" s="41">
        <f>Q612*D612/U611</f>
        <v>0.53356259669690276</v>
      </c>
      <c r="T612" s="41">
        <f t="shared" si="115"/>
        <v>0.87524338483534814</v>
      </c>
      <c r="U612" s="42">
        <f>P612*C612+Q612*D612</f>
        <v>20271.737091465297</v>
      </c>
      <c r="V612" s="25">
        <f>B612</f>
        <v>41835</v>
      </c>
      <c r="W612">
        <f>C612/C$2</f>
        <v>0.94615471953707075</v>
      </c>
      <c r="X612">
        <f>D612/D$2</f>
        <v>1.0810189896094589</v>
      </c>
      <c r="Y612">
        <f t="shared" si="116"/>
        <v>1.0135868545732649</v>
      </c>
      <c r="AA612" s="15">
        <f t="shared" si="117"/>
        <v>1.4817488873071216E-3</v>
      </c>
      <c r="AB612" s="15">
        <f t="shared" si="118"/>
        <v>-2.4586910088120195E-4</v>
      </c>
      <c r="AC612" s="15">
        <f t="shared" si="119"/>
        <v>5.5972985143770693E-4</v>
      </c>
    </row>
    <row r="613" spans="1:29" x14ac:dyDescent="0.4">
      <c r="A613" s="43">
        <f t="shared" si="110"/>
        <v>2014</v>
      </c>
      <c r="B613" s="53">
        <v>41836</v>
      </c>
      <c r="C613" s="45">
        <v>2170.8679999999999</v>
      </c>
      <c r="D613" s="45">
        <f>VLOOKUP(B613,'H11001.CSI  中证全债'!$A$2:$B$2792,2,0)</f>
        <v>150.77029999999999</v>
      </c>
      <c r="E613" s="14">
        <f t="shared" si="111"/>
        <v>0</v>
      </c>
      <c r="F613" s="14">
        <f>IF(AND((B613-$B$2)&gt;123,OR(((G612*J612/C612*C613)/(G612*K612/D612*D613))&lt;(4/6),((G612*J612/C612*C613)/(G612*K612/D612*D613))&gt;(6/4))),COUNTIF($E$2:E613,1),0)</f>
        <v>0</v>
      </c>
      <c r="G613" s="21">
        <f t="shared" si="112"/>
        <v>20247.711033128613</v>
      </c>
      <c r="H613" s="12">
        <f t="shared" si="113"/>
        <v>4.3501846435871965</v>
      </c>
      <c r="I613" s="12">
        <f t="shared" si="114"/>
        <v>71.65890361877463</v>
      </c>
      <c r="J613" s="15">
        <f>IF(OR((ROW(F613)-MATCH(MAX($F$2:F613),$F$2:F613,0))=1,(ROW(F613)-MATCH(MAX($F$2:F613),$F$2:F613,0))&gt;123),IF(OR(((G612*J612/C612*C613)/(G612*K612/D612*D613))&lt;(4/6),((G612*J612/C612*C613)/(G612*K612/D612*D613))&gt;(6/4)),50%,((G612*J612/C612*C613)/((G612*K612/D612*D613)+(G612*J612/C612*C613)))),((G612*J612/C612*C613)/((G612*K612/D612*D613)+(G612*J612/C612*C613))))</f>
        <v>0.46640712233612197</v>
      </c>
      <c r="K613" s="18">
        <f t="shared" si="108"/>
        <v>0.53359287766387808</v>
      </c>
      <c r="L613" s="20">
        <f t="shared" si="109"/>
        <v>0.87408798329186488</v>
      </c>
      <c r="M613" s="51">
        <f>IF(AND((B613-$B$2)&gt;123,OR(((U612*R612/C612*C613)/(U612*S612/D612*D613))&lt;(4/6),((U612*R612/C612*C613)/(U612*S612/D612*D613))&gt;(6/4))),1,0)</f>
        <v>0</v>
      </c>
      <c r="N613" s="51">
        <f>IF(AND((B613-$B$2)&gt;123,OR(((U612*R612/C612*C613)/(U612*S612/D612*D613))&lt;(4/6),((U612*R612/C612*C613)/(U612*S612/D612*D613))&gt;(6/4))),COUNTIF($M$2:M613,1),0)</f>
        <v>0</v>
      </c>
      <c r="O613" s="51">
        <f>IF(OR((ROW(N613)-MATCH(MAX($N$2:N613),$N$2:N613,0))=1,(ROW(N613)-MATCH(MAX($N$2:N613),$N$2:N613,0))&gt;123),IF(OR(((U612*R612/C612*C613)/(U612*S612/D612*D613))&lt;(4/6),((U612*R612/C612*C613)/(U612*S612/D612*D613))&gt;(6/4)),1,0),0)</f>
        <v>0</v>
      </c>
      <c r="P613" s="47">
        <f>IF(O613=1,U612/2/C613,P612)</f>
        <v>4.3501846435871965</v>
      </c>
      <c r="Q613" s="47">
        <f>IF(O613=1,U612/2/D613,Q612)</f>
        <v>71.65890361877463</v>
      </c>
      <c r="R613" s="41">
        <f>P613*C613/U612</f>
        <v>0.46585433671743798</v>
      </c>
      <c r="S613" s="41">
        <f>Q613*D613/U612</f>
        <v>0.53296046350277471</v>
      </c>
      <c r="T613" s="41">
        <f t="shared" si="115"/>
        <v>0.87408798329186499</v>
      </c>
      <c r="U613" s="42">
        <f>P613*C613+Q613*D613</f>
        <v>20247.711033128588</v>
      </c>
      <c r="V613" s="25">
        <f>B613</f>
        <v>41836</v>
      </c>
      <c r="W613">
        <f>C613/C$2</f>
        <v>0.94436766368548508</v>
      </c>
      <c r="X613">
        <f>D613/D$2</f>
        <v>1.0804034396273736</v>
      </c>
      <c r="Y613">
        <f t="shared" si="116"/>
        <v>1.0123855516564293</v>
      </c>
      <c r="AA613" s="15">
        <f t="shared" si="117"/>
        <v>-1.888756473634734E-3</v>
      </c>
      <c r="AB613" s="15">
        <f t="shared" si="118"/>
        <v>-5.6941643764063521E-4</v>
      </c>
      <c r="AC613" s="15">
        <f t="shared" si="119"/>
        <v>-1.1851997797873715E-3</v>
      </c>
    </row>
    <row r="614" spans="1:29" x14ac:dyDescent="0.4">
      <c r="A614" s="43">
        <f t="shared" si="110"/>
        <v>2014</v>
      </c>
      <c r="B614" s="53">
        <v>41837</v>
      </c>
      <c r="C614" s="45">
        <v>2157.0680000000002</v>
      </c>
      <c r="D614" s="45">
        <f>VLOOKUP(B614,'H11001.CSI  中证全债'!$A$2:$B$2792,2,0)</f>
        <v>150.57089999999999</v>
      </c>
      <c r="E614" s="14">
        <f t="shared" si="111"/>
        <v>0</v>
      </c>
      <c r="F614" s="14">
        <f>IF(AND((B614-$B$2)&gt;123,OR(((G613*J613/C613*C614)/(G613*K613/D613*D614))&lt;(4/6),((G613*J613/C613*C614)/(G613*K613/D613*D614))&gt;(6/4))),COUNTIF($E$2:E614,1),0)</f>
        <v>0</v>
      </c>
      <c r="G614" s="21">
        <f t="shared" si="112"/>
        <v>20173.389699665524</v>
      </c>
      <c r="H614" s="12">
        <f t="shared" si="113"/>
        <v>4.3501846435871965</v>
      </c>
      <c r="I614" s="12">
        <f t="shared" si="114"/>
        <v>71.65890361877463</v>
      </c>
      <c r="J614" s="15">
        <f>IF(OR((ROW(F614)-MATCH(MAX($F$2:F614),$F$2:F614,0))=1,(ROW(F614)-MATCH(MAX($F$2:F614),$F$2:F614,0))&gt;123),IF(OR(((G613*J613/C613*C614)/(G613*K613/D613*D614))&lt;(4/6),((G613*J613/C613*C614)/(G613*K613/D613*D614))&gt;(6/4)),50%,((G613*J613/C613*C614)/((G613*K613/D613*D614)+(G613*J613/C613*C614)))),((G613*J613/C613*C614)/((G613*K613/D613*D614)+(G613*J613/C613*C614))))</f>
        <v>0.46514959699256403</v>
      </c>
      <c r="K614" s="18">
        <f t="shared" si="108"/>
        <v>0.53485040300743592</v>
      </c>
      <c r="L614" s="20">
        <f t="shared" si="109"/>
        <v>0.86968167991844469</v>
      </c>
      <c r="M614" s="51">
        <f>IF(AND((B614-$B$2)&gt;123,OR(((U613*R613/C613*C614)/(U613*S613/D613*D614))&lt;(4/6),((U613*R613/C613*C614)/(U613*S613/D613*D614))&gt;(6/4))),1,0)</f>
        <v>0</v>
      </c>
      <c r="N614" s="51">
        <f>IF(AND((B614-$B$2)&gt;123,OR(((U613*R613/C613*C614)/(U613*S613/D613*D614))&lt;(4/6),((U613*R613/C613*C614)/(U613*S613/D613*D614))&gt;(6/4))),COUNTIF($M$2:M614,1),0)</f>
        <v>0</v>
      </c>
      <c r="O614" s="51">
        <f>IF(OR((ROW(N614)-MATCH(MAX($N$2:N614),$N$2:N614,0))=1,(ROW(N614)-MATCH(MAX($N$2:N614),$N$2:N614,0))&gt;123),IF(OR(((U613*R613/C613*C614)/(U613*S613/D613*D614))&lt;(4/6),((U613*R613/C613*C614)/(U613*S613/D613*D614))&gt;(6/4)),1,0),0)</f>
        <v>0</v>
      </c>
      <c r="P614" s="47">
        <f>IF(O614=1,U613/2/C614,P613)</f>
        <v>4.3501846435871965</v>
      </c>
      <c r="Q614" s="47">
        <f>IF(O614=1,U613/2/D614,Q613)</f>
        <v>71.65890361877463</v>
      </c>
      <c r="R614" s="41">
        <f>P614*C614/U613</f>
        <v>0.46344221692121951</v>
      </c>
      <c r="S614" s="41">
        <f>Q614*D614/U613</f>
        <v>0.53288717886374182</v>
      </c>
      <c r="T614" s="41">
        <f t="shared" si="115"/>
        <v>0.86968167991844436</v>
      </c>
      <c r="U614" s="42">
        <f>P614*C614+Q614*D614</f>
        <v>20173.389699665502</v>
      </c>
      <c r="V614" s="25">
        <f>B614</f>
        <v>41837</v>
      </c>
      <c r="W614">
        <f>C614/C$2</f>
        <v>0.93836440887733485</v>
      </c>
      <c r="X614">
        <f>D614/D$2</f>
        <v>1.0789745610892152</v>
      </c>
      <c r="Y614">
        <f t="shared" si="116"/>
        <v>1.0086694849832751</v>
      </c>
      <c r="AA614" s="15">
        <f t="shared" si="117"/>
        <v>-6.3569042429110212E-3</v>
      </c>
      <c r="AB614" s="15">
        <f t="shared" si="118"/>
        <v>-1.3225416411588586E-3</v>
      </c>
      <c r="AC614" s="15">
        <f t="shared" si="119"/>
        <v>-3.6706042150385088E-3</v>
      </c>
    </row>
    <row r="615" spans="1:29" x14ac:dyDescent="0.4">
      <c r="A615" s="43">
        <f t="shared" si="110"/>
        <v>2014</v>
      </c>
      <c r="B615" s="53">
        <v>41838</v>
      </c>
      <c r="C615" s="45">
        <v>2164.1439999999998</v>
      </c>
      <c r="D615" s="45">
        <f>VLOOKUP(B615,'H11001.CSI  中证全债'!$A$2:$B$2792,2,0)</f>
        <v>150.31659999999999</v>
      </c>
      <c r="E615" s="14">
        <f t="shared" si="111"/>
        <v>0</v>
      </c>
      <c r="F615" s="14">
        <f>IF(AND((B615-$B$2)&gt;123,OR(((G614*J614/C614*C615)/(G614*K614/D614*D615))&lt;(4/6),((G614*J614/C614*C615)/(G614*K614/D614*D615))&gt;(6/4))),COUNTIF($E$2:E615,1),0)</f>
        <v>0</v>
      </c>
      <c r="G615" s="21">
        <f t="shared" si="112"/>
        <v>20185.948747013288</v>
      </c>
      <c r="H615" s="12">
        <f t="shared" si="113"/>
        <v>4.3501846435871965</v>
      </c>
      <c r="I615" s="12">
        <f t="shared" si="114"/>
        <v>71.65890361877463</v>
      </c>
      <c r="J615" s="15">
        <f>IF(OR((ROW(F615)-MATCH(MAX($F$2:F615),$F$2:F615,0))=1,(ROW(F615)-MATCH(MAX($F$2:F615),$F$2:F615,0))&gt;123),IF(OR(((G614*J614/C614*C615)/(G614*K614/D614*D615))&lt;(4/6),((G614*J614/C614*C615)/(G614*K614/D614*D615))&gt;(6/4)),50%,((G614*J614/C614*C615)/((G614*K614/D614*D615)+(G614*J614/C614*C615)))),((G614*J614/C614*C615)/((G614*K614/D614*D615)+(G614*J614/C614*C615))))</f>
        <v>0.46638511339251959</v>
      </c>
      <c r="K615" s="18">
        <f t="shared" si="108"/>
        <v>0.53361488660748035</v>
      </c>
      <c r="L615" s="20">
        <f t="shared" si="109"/>
        <v>0.87401068654140823</v>
      </c>
      <c r="M615" s="51">
        <f>IF(AND((B615-$B$2)&gt;123,OR(((U614*R614/C614*C615)/(U614*S614/D614*D615))&lt;(4/6),((U614*R614/C614*C615)/(U614*S614/D614*D615))&gt;(6/4))),1,0)</f>
        <v>0</v>
      </c>
      <c r="N615" s="51">
        <f>IF(AND((B615-$B$2)&gt;123,OR(((U614*R614/C614*C615)/(U614*S614/D614*D615))&lt;(4/6),((U614*R614/C614*C615)/(U614*S614/D614*D615))&gt;(6/4))),COUNTIF($M$2:M615,1),0)</f>
        <v>0</v>
      </c>
      <c r="O615" s="51">
        <f>IF(OR((ROW(N615)-MATCH(MAX($N$2:N615),$N$2:N615,0))=1,(ROW(N615)-MATCH(MAX($N$2:N615),$N$2:N615,0))&gt;123),IF(OR(((U614*R614/C614*C615)/(U614*S614/D614*D615))&lt;(4/6),((U614*R614/C614*C615)/(U614*S614/D614*D615))&gt;(6/4)),1,0),0)</f>
        <v>0</v>
      </c>
      <c r="P615" s="47">
        <f>IF(O615=1,U614/2/C615,P614)</f>
        <v>4.3501846435871965</v>
      </c>
      <c r="Q615" s="47">
        <f>IF(O615=1,U614/2/D615,Q614)</f>
        <v>71.65890361877463</v>
      </c>
      <c r="R615" s="41">
        <f>P615*C615/U614</f>
        <v>0.46667546383974678</v>
      </c>
      <c r="S615" s="41">
        <f>Q615*D615/U614</f>
        <v>0.53394709129524731</v>
      </c>
      <c r="T615" s="41">
        <f t="shared" si="115"/>
        <v>0.87401068654140768</v>
      </c>
      <c r="U615" s="42">
        <f>P615*C615+Q615*D615</f>
        <v>20185.948747013266</v>
      </c>
      <c r="V615" s="25">
        <f>B615</f>
        <v>41838</v>
      </c>
      <c r="W615">
        <f>C615/C$2</f>
        <v>0.94144259953113696</v>
      </c>
      <c r="X615">
        <f>D615/D$2</f>
        <v>1.0771522751701899</v>
      </c>
      <c r="Y615">
        <f t="shared" si="116"/>
        <v>1.0092974373506634</v>
      </c>
      <c r="AA615" s="15">
        <f t="shared" si="117"/>
        <v>3.2803787363215875E-3</v>
      </c>
      <c r="AB615" s="15">
        <f t="shared" si="118"/>
        <v>-1.6889053595348091E-3</v>
      </c>
      <c r="AC615" s="15">
        <f t="shared" si="119"/>
        <v>6.2255513499409609E-4</v>
      </c>
    </row>
    <row r="616" spans="1:29" x14ac:dyDescent="0.4">
      <c r="A616" s="43">
        <f t="shared" si="110"/>
        <v>2014</v>
      </c>
      <c r="B616" s="53">
        <v>41841</v>
      </c>
      <c r="C616" s="45">
        <v>2166.2950000000001</v>
      </c>
      <c r="D616" s="45">
        <f>VLOOKUP(B616,'H11001.CSI  中证全债'!$A$2:$B$2792,2,0)</f>
        <v>150.35159999999999</v>
      </c>
      <c r="E616" s="14">
        <f t="shared" si="111"/>
        <v>0</v>
      </c>
      <c r="F616" s="14">
        <f>IF(AND((B616-$B$2)&gt;123,OR(((G615*J615/C615*C616)/(G615*K615/D615*D616))&lt;(4/6),((G615*J615/C615*C616)/(G615*K615/D615*D616))&gt;(6/4))),COUNTIF($E$2:E616,1),0)</f>
        <v>0</v>
      </c>
      <c r="G616" s="21">
        <f t="shared" si="112"/>
        <v>20197.814055808303</v>
      </c>
      <c r="H616" s="12">
        <f t="shared" si="113"/>
        <v>4.3501846435871965</v>
      </c>
      <c r="I616" s="12">
        <f t="shared" si="114"/>
        <v>71.65890361877463</v>
      </c>
      <c r="J616" s="15">
        <f>IF(OR((ROW(F616)-MATCH(MAX($F$2:F616),$F$2:F616,0))=1,(ROW(F616)-MATCH(MAX($F$2:F616),$F$2:F616,0))&gt;123),IF(OR(((G615*J615/C615*C616)/(G615*K615/D615*D616))&lt;(4/6),((G615*J615/C615*C616)/(G615*K615/D615*D616))&gt;(6/4)),50%,((G615*J615/C615*C616)/((G615*K615/D615*D616)+(G615*J615/C615*C616)))),((G615*J615/C615*C616)/((G615*K615/D615*D616)+(G615*J615/C615*C616))))</f>
        <v>0.46657441327269444</v>
      </c>
      <c r="K616" s="18">
        <f t="shared" si="108"/>
        <v>0.53342558672730556</v>
      </c>
      <c r="L616" s="20">
        <f t="shared" si="109"/>
        <v>0.87467572775284519</v>
      </c>
      <c r="M616" s="51">
        <f>IF(AND((B616-$B$2)&gt;123,OR(((U615*R615/C615*C616)/(U615*S615/D615*D616))&lt;(4/6),((U615*R615/C615*C616)/(U615*S615/D615*D616))&gt;(6/4))),1,0)</f>
        <v>0</v>
      </c>
      <c r="N616" s="51">
        <f>IF(AND((B616-$B$2)&gt;123,OR(((U615*R615/C615*C616)/(U615*S615/D615*D616))&lt;(4/6),((U615*R615/C615*C616)/(U615*S615/D615*D616))&gt;(6/4))),COUNTIF($M$2:M616,1),0)</f>
        <v>0</v>
      </c>
      <c r="O616" s="51">
        <f>IF(OR((ROW(N616)-MATCH(MAX($N$2:N616),$N$2:N616,0))=1,(ROW(N616)-MATCH(MAX($N$2:N616),$N$2:N616,0))&gt;123),IF(OR(((U615*R615/C615*C616)/(U615*S615/D615*D616))&lt;(4/6),((U615*R615/C615*C616)/(U615*S615/D615*D616))&gt;(6/4)),1,0),0)</f>
        <v>0</v>
      </c>
      <c r="P616" s="47">
        <f>IF(O616=1,U615/2/C616,P615)</f>
        <v>4.3501846435871965</v>
      </c>
      <c r="Q616" s="47">
        <f>IF(O616=1,U615/2/D616,Q615)</f>
        <v>71.65890361877463</v>
      </c>
      <c r="R616" s="41">
        <f>P616*C616/U615</f>
        <v>0.46684866590053531</v>
      </c>
      <c r="S616" s="41">
        <f>Q616*D616/U615</f>
        <v>0.53373913450179999</v>
      </c>
      <c r="T616" s="41">
        <f t="shared" si="115"/>
        <v>0.87467572775284463</v>
      </c>
      <c r="U616" s="42">
        <f>P616*C616+Q616*D616</f>
        <v>20197.814055808281</v>
      </c>
      <c r="V616" s="25">
        <f>B616</f>
        <v>41841</v>
      </c>
      <c r="W616">
        <f>C616/C$2</f>
        <v>0.94237832424797263</v>
      </c>
      <c r="X616">
        <f>D616/D$2</f>
        <v>1.0774030813328555</v>
      </c>
      <c r="Y616">
        <f t="shared" si="116"/>
        <v>1.009890702790414</v>
      </c>
      <c r="AA616" s="15">
        <f t="shared" si="117"/>
        <v>9.9392646700047216E-4</v>
      </c>
      <c r="AB616" s="15">
        <f t="shared" si="118"/>
        <v>2.3284188173477993E-4</v>
      </c>
      <c r="AC616" s="15">
        <f t="shared" si="119"/>
        <v>5.8780040233519237E-4</v>
      </c>
    </row>
    <row r="617" spans="1:29" x14ac:dyDescent="0.4">
      <c r="A617" s="43">
        <f t="shared" si="110"/>
        <v>2014</v>
      </c>
      <c r="B617" s="53">
        <v>41842</v>
      </c>
      <c r="C617" s="45">
        <v>2192.6979999999999</v>
      </c>
      <c r="D617" s="45">
        <f>VLOOKUP(B617,'H11001.CSI  中证全债'!$A$2:$B$2792,2,0)</f>
        <v>150.41050000000001</v>
      </c>
      <c r="E617" s="14">
        <f t="shared" si="111"/>
        <v>0</v>
      </c>
      <c r="F617" s="14">
        <f>IF(AND((B617-$B$2)&gt;123,OR(((G616*J616/C616*C617)/(G616*K616/D616*D617))&lt;(4/6),((G616*J616/C616*C617)/(G616*K616/D616*D617))&gt;(6/4))),COUNTIF($E$2:E617,1),0)</f>
        <v>0</v>
      </c>
      <c r="G617" s="21">
        <f t="shared" si="112"/>
        <v>20316.89269037608</v>
      </c>
      <c r="H617" s="12">
        <f t="shared" si="113"/>
        <v>4.3501846435871965</v>
      </c>
      <c r="I617" s="12">
        <f t="shared" si="114"/>
        <v>71.65890361877463</v>
      </c>
      <c r="J617" s="15">
        <f>IF(OR((ROW(F617)-MATCH(MAX($F$2:F617),$F$2:F617,0))=1,(ROW(F617)-MATCH(MAX($F$2:F617),$F$2:F617,0))&gt;123),IF(OR(((G616*J616/C616*C617)/(G616*K616/D616*D617))&lt;(4/6),((G616*J616/C616*C617)/(G616*K616/D616*D617))&gt;(6/4)),50%,((G616*J616/C616*C617)/((G616*K616/D616*D617)+(G616*J616/C616*C617)))),((G616*J616/C616*C617)/((G616*K616/D616*D617)+(G616*J616/C616*C617))))</f>
        <v>0.46949311161852697</v>
      </c>
      <c r="K617" s="18">
        <f t="shared" si="108"/>
        <v>0.53050688838147297</v>
      </c>
      <c r="L617" s="20">
        <f t="shared" si="109"/>
        <v>0.88498966158744263</v>
      </c>
      <c r="M617" s="51">
        <f>IF(AND((B617-$B$2)&gt;123,OR(((U616*R616/C616*C617)/(U616*S616/D616*D617))&lt;(4/6),((U616*R616/C616*C617)/(U616*S616/D616*D617))&gt;(6/4))),1,0)</f>
        <v>0</v>
      </c>
      <c r="N617" s="51">
        <f>IF(AND((B617-$B$2)&gt;123,OR(((U616*R616/C616*C617)/(U616*S616/D616*D617))&lt;(4/6),((U616*R616/C616*C617)/(U616*S616/D616*D617))&gt;(6/4))),COUNTIF($M$2:M617,1),0)</f>
        <v>0</v>
      </c>
      <c r="O617" s="51">
        <f>IF(OR((ROW(N617)-MATCH(MAX($N$2:N617),$N$2:N617,0))=1,(ROW(N617)-MATCH(MAX($N$2:N617),$N$2:N617,0))&gt;123),IF(OR(((U616*R616/C616*C617)/(U616*S616/D616*D617))&lt;(4/6),((U616*R616/C616*C617)/(U616*S616/D616*D617))&gt;(6/4)),1,0),0)</f>
        <v>0</v>
      </c>
      <c r="P617" s="47">
        <f>IF(O617=1,U616/2/C617,P616)</f>
        <v>4.3501846435871965</v>
      </c>
      <c r="Q617" s="47">
        <f>IF(O617=1,U616/2/D617,Q616)</f>
        <v>71.65890361877463</v>
      </c>
      <c r="R617" s="41">
        <f>P617*C617/U616</f>
        <v>0.47226106455224709</v>
      </c>
      <c r="S617" s="41">
        <f>Q617*D617/U616</f>
        <v>0.53363455535190474</v>
      </c>
      <c r="T617" s="41">
        <f t="shared" si="115"/>
        <v>0.88498966158744163</v>
      </c>
      <c r="U617" s="42">
        <f>P617*C617+Q617*D617</f>
        <v>20316.892690376062</v>
      </c>
      <c r="V617" s="25">
        <f>B617</f>
        <v>41842</v>
      </c>
      <c r="W617">
        <f>C617/C$2</f>
        <v>0.95386411676243588</v>
      </c>
      <c r="X617">
        <f>D617/D$2</f>
        <v>1.0778251522751703</v>
      </c>
      <c r="Y617">
        <f t="shared" si="116"/>
        <v>1.015844634518803</v>
      </c>
      <c r="AA617" s="15">
        <f t="shared" si="117"/>
        <v>1.2188090726332312E-2</v>
      </c>
      <c r="AB617" s="15">
        <f t="shared" si="118"/>
        <v>3.9174840839750757E-4</v>
      </c>
      <c r="AC617" s="15">
        <f t="shared" si="119"/>
        <v>5.8956199041517721E-3</v>
      </c>
    </row>
    <row r="618" spans="1:29" x14ac:dyDescent="0.4">
      <c r="A618" s="43">
        <f t="shared" si="110"/>
        <v>2014</v>
      </c>
      <c r="B618" s="53">
        <v>41843</v>
      </c>
      <c r="C618" s="45">
        <v>2197.8330000000001</v>
      </c>
      <c r="D618" s="45">
        <f>VLOOKUP(B618,'H11001.CSI  中证全债'!$A$2:$B$2792,2,0)</f>
        <v>150.44489999999999</v>
      </c>
      <c r="E618" s="14">
        <f t="shared" si="111"/>
        <v>0</v>
      </c>
      <c r="F618" s="14">
        <f>IF(AND((B618-$B$2)&gt;123,OR(((G617*J617/C617*C618)/(G617*K617/D617*D618))&lt;(4/6),((G617*J617/C617*C618)/(G617*K617/D617*D618))&gt;(6/4))),COUNTIF($E$2:E618,1),0)</f>
        <v>0</v>
      </c>
      <c r="G618" s="21">
        <f t="shared" si="112"/>
        <v>20341.695954805386</v>
      </c>
      <c r="H618" s="12">
        <f t="shared" si="113"/>
        <v>4.3501846435871965</v>
      </c>
      <c r="I618" s="12">
        <f t="shared" si="114"/>
        <v>71.65890361877463</v>
      </c>
      <c r="J618" s="15">
        <f>IF(OR((ROW(F618)-MATCH(MAX($F$2:F618),$F$2:F618,0))=1,(ROW(F618)-MATCH(MAX($F$2:F618),$F$2:F618,0))&gt;123),IF(OR(((G617*J617/C617*C618)/(G617*K617/D617*D618))&lt;(4/6),((G617*J617/C617*C618)/(G617*K617/D617*D618))&gt;(6/4)),50%,((G617*J617/C617*C618)/((G617*K617/D617*D618)+(G617*J617/C617*C618)))),((G617*J617/C617*C618)/((G617*K617/D617*D618)+(G617*J617/C617*C618))))</f>
        <v>0.47001879228809196</v>
      </c>
      <c r="K618" s="18">
        <f t="shared" si="108"/>
        <v>0.52998120771190804</v>
      </c>
      <c r="L618" s="20">
        <f t="shared" si="109"/>
        <v>0.88685935548037209</v>
      </c>
      <c r="M618" s="51">
        <f>IF(AND((B618-$B$2)&gt;123,OR(((U617*R617/C617*C618)/(U617*S617/D617*D618))&lt;(4/6),((U617*R617/C617*C618)/(U617*S617/D617*D618))&gt;(6/4))),1,0)</f>
        <v>0</v>
      </c>
      <c r="N618" s="51">
        <f>IF(AND((B618-$B$2)&gt;123,OR(((U617*R617/C617*C618)/(U617*S617/D617*D618))&lt;(4/6),((U617*R617/C617*C618)/(U617*S617/D617*D618))&gt;(6/4))),COUNTIF($M$2:M618,1),0)</f>
        <v>0</v>
      </c>
      <c r="O618" s="51">
        <f>IF(OR((ROW(N618)-MATCH(MAX($N$2:N618),$N$2:N618,0))=1,(ROW(N618)-MATCH(MAX($N$2:N618),$N$2:N618,0))&gt;123),IF(OR(((U617*R617/C617*C618)/(U617*S617/D617*D618))&lt;(4/6),((U617*R617/C617*C618)/(U617*S617/D617*D618))&gt;(6/4)),1,0),0)</f>
        <v>0</v>
      </c>
      <c r="P618" s="47">
        <f>IF(O618=1,U617/2/C618,P617)</f>
        <v>4.3501846435871965</v>
      </c>
      <c r="Q618" s="47">
        <f>IF(O618=1,U617/2/D618,Q617)</f>
        <v>71.65890361877463</v>
      </c>
      <c r="R618" s="41">
        <f>P618*C618/U617</f>
        <v>0.47059260052587337</v>
      </c>
      <c r="S618" s="41">
        <f>Q618*D618/U617</f>
        <v>0.5306282192523919</v>
      </c>
      <c r="T618" s="41">
        <f t="shared" si="115"/>
        <v>0.8868593554803712</v>
      </c>
      <c r="U618" s="42">
        <f>P618*C618+Q618*D618</f>
        <v>20341.695954805364</v>
      </c>
      <c r="V618" s="25">
        <f>B618</f>
        <v>41843</v>
      </c>
      <c r="W618">
        <f>C618/C$2</f>
        <v>0.95609793657691799</v>
      </c>
      <c r="X618">
        <f>D618/D$2</f>
        <v>1.0780716589036186</v>
      </c>
      <c r="Y618">
        <f t="shared" si="116"/>
        <v>1.0170847977402682</v>
      </c>
      <c r="AA618" s="15">
        <f t="shared" si="117"/>
        <v>2.3418637678331855E-3</v>
      </c>
      <c r="AB618" s="15">
        <f t="shared" si="118"/>
        <v>2.2870743731284726E-4</v>
      </c>
      <c r="AC618" s="15">
        <f t="shared" si="119"/>
        <v>1.2208197782652697E-3</v>
      </c>
    </row>
    <row r="619" spans="1:29" x14ac:dyDescent="0.4">
      <c r="A619" s="43">
        <f t="shared" si="110"/>
        <v>2014</v>
      </c>
      <c r="B619" s="53">
        <v>41844</v>
      </c>
      <c r="C619" s="45">
        <v>2237.0149999999999</v>
      </c>
      <c r="D619" s="45">
        <f>VLOOKUP(B619,'H11001.CSI  中证全债'!$A$2:$B$2792,2,0)</f>
        <v>150.4794</v>
      </c>
      <c r="E619" s="14">
        <f t="shared" si="111"/>
        <v>0</v>
      </c>
      <c r="F619" s="14">
        <f>IF(AND((B619-$B$2)&gt;123,OR(((G618*J618/C618*C619)/(G618*K618/D618*D619))&lt;(4/6),((G618*J618/C618*C619)/(G618*K618/D618*D619))&gt;(6/4))),COUNTIF($E$2:E619,1),0)</f>
        <v>0</v>
      </c>
      <c r="G619" s="21">
        <f t="shared" si="112"/>
        <v>20514.617121685267</v>
      </c>
      <c r="H619" s="12">
        <f t="shared" si="113"/>
        <v>4.3501846435871965</v>
      </c>
      <c r="I619" s="12">
        <f t="shared" si="114"/>
        <v>71.65890361877463</v>
      </c>
      <c r="J619" s="15">
        <f>IF(OR((ROW(F619)-MATCH(MAX($F$2:F619),$F$2:F619,0))=1,(ROW(F619)-MATCH(MAX($F$2:F619),$F$2:F619,0))&gt;123),IF(OR(((G618*J618/C618*C619)/(G618*K618/D618*D619))&lt;(4/6),((G618*J618/C618*C619)/(G618*K618/D618*D619))&gt;(6/4)),50%,((G618*J618/C618*C619)/((G618*K618/D618*D619)+(G618*J618/C618*C619)))),((G618*J618/C618*C619)/((G618*K618/D618*D619)+(G618*J618/C618*C619))))</f>
        <v>0.47436558248935012</v>
      </c>
      <c r="K619" s="18">
        <f t="shared" si="108"/>
        <v>0.52563441751064988</v>
      </c>
      <c r="L619" s="20">
        <f t="shared" si="109"/>
        <v>0.90246294132697091</v>
      </c>
      <c r="M619" s="51">
        <f>IF(AND((B619-$B$2)&gt;123,OR(((U618*R618/C618*C619)/(U618*S618/D618*D619))&lt;(4/6),((U618*R618/C618*C619)/(U618*S618/D618*D619))&gt;(6/4))),1,0)</f>
        <v>0</v>
      </c>
      <c r="N619" s="51">
        <f>IF(AND((B619-$B$2)&gt;123,OR(((U618*R618/C618*C619)/(U618*S618/D618*D619))&lt;(4/6),((U618*R618/C618*C619)/(U618*S618/D618*D619))&gt;(6/4))),COUNTIF($M$2:M619,1),0)</f>
        <v>0</v>
      </c>
      <c r="O619" s="51">
        <f>IF(OR((ROW(N619)-MATCH(MAX($N$2:N619),$N$2:N619,0))=1,(ROW(N619)-MATCH(MAX($N$2:N619),$N$2:N619,0))&gt;123),IF(OR(((U618*R618/C618*C619)/(U618*S618/D618*D619))&lt;(4/6),((U618*R618/C618*C619)/(U618*S618/D618*D619))&gt;(6/4)),1,0),0)</f>
        <v>0</v>
      </c>
      <c r="P619" s="47">
        <f>IF(O619=1,U618/2/C619,P618)</f>
        <v>4.3501846435871965</v>
      </c>
      <c r="Q619" s="47">
        <f>IF(O619=1,U618/2/D619,Q618)</f>
        <v>71.65890361877463</v>
      </c>
      <c r="R619" s="41">
        <f>P619*C619/U618</f>
        <v>0.47839808057770794</v>
      </c>
      <c r="S619" s="41">
        <f>Q619*D619/U618</f>
        <v>0.53010274291626602</v>
      </c>
      <c r="T619" s="41">
        <f t="shared" si="115"/>
        <v>0.9024629413269698</v>
      </c>
      <c r="U619" s="42">
        <f>P619*C619+Q619*D619</f>
        <v>20514.617121685245</v>
      </c>
      <c r="V619" s="25">
        <f>B619</f>
        <v>41844</v>
      </c>
      <c r="W619">
        <f>C619/C$2</f>
        <v>0.97314283004742119</v>
      </c>
      <c r="X619">
        <f>D619/D$2</f>
        <v>1.0783188821211034</v>
      </c>
      <c r="Y619">
        <f t="shared" si="116"/>
        <v>1.0257308560842622</v>
      </c>
      <c r="AA619" s="15">
        <f t="shared" si="117"/>
        <v>1.7827560146744359E-2</v>
      </c>
      <c r="AB619" s="15">
        <f t="shared" si="118"/>
        <v>2.2931983736240724E-4</v>
      </c>
      <c r="AC619" s="15">
        <f t="shared" si="119"/>
        <v>8.5008234939738525E-3</v>
      </c>
    </row>
    <row r="620" spans="1:29" x14ac:dyDescent="0.4">
      <c r="A620" s="43">
        <f t="shared" si="110"/>
        <v>2014</v>
      </c>
      <c r="B620" s="53">
        <v>41845</v>
      </c>
      <c r="C620" s="45">
        <v>2260.4540000000002</v>
      </c>
      <c r="D620" s="45">
        <f>VLOOKUP(B620,'H11001.CSI  中证全债'!$A$2:$B$2792,2,0)</f>
        <v>150.5223</v>
      </c>
      <c r="E620" s="14">
        <f t="shared" si="111"/>
        <v>0</v>
      </c>
      <c r="F620" s="14">
        <f>IF(AND((B620-$B$2)&gt;123,OR(((G619*J619/C619*C620)/(G619*K619/D619*D620))&lt;(4/6),((G619*J619/C619*C620)/(G619*K619/D619*D620))&gt;(6/4))),COUNTIF($E$2:E620,1),0)</f>
        <v>0</v>
      </c>
      <c r="G620" s="21">
        <f t="shared" si="112"/>
        <v>20619.655266511556</v>
      </c>
      <c r="H620" s="12">
        <f t="shared" si="113"/>
        <v>4.3501846435871965</v>
      </c>
      <c r="I620" s="12">
        <f t="shared" si="114"/>
        <v>71.65890361877463</v>
      </c>
      <c r="J620" s="15">
        <f>IF(OR((ROW(F620)-MATCH(MAX($F$2:F620),$F$2:F620,0))=1,(ROW(F620)-MATCH(MAX($F$2:F620),$F$2:F620,0))&gt;123),IF(OR(((G619*J619/C619*C620)/(G619*K619/D619*D620))&lt;(4/6),((G619*J619/C619*C620)/(G619*K619/D619*D620))&gt;(6/4)),50%,((G619*J619/C619*C620)/((G619*K619/D619*D620)+(G619*J619/C619*C620)))),((G619*J619/C619*C620)/((G619*K619/D619*D620)+(G619*J619/C619*C620))))</f>
        <v>0.47689411637767343</v>
      </c>
      <c r="K620" s="18">
        <f t="shared" si="108"/>
        <v>0.52310588362232657</v>
      </c>
      <c r="L620" s="20">
        <f t="shared" si="109"/>
        <v>0.91165886545826491</v>
      </c>
      <c r="M620" s="51">
        <f>IF(AND((B620-$B$2)&gt;123,OR(((U619*R619/C619*C620)/(U619*S619/D619*D620))&lt;(4/6),((U619*R619/C619*C620)/(U619*S619/D619*D620))&gt;(6/4))),1,0)</f>
        <v>0</v>
      </c>
      <c r="N620" s="51">
        <f>IF(AND((B620-$B$2)&gt;123,OR(((U619*R619/C619*C620)/(U619*S619/D619*D620))&lt;(4/6),((U619*R619/C619*C620)/(U619*S619/D619*D620))&gt;(6/4))),COUNTIF($M$2:M620,1),0)</f>
        <v>0</v>
      </c>
      <c r="O620" s="51">
        <f>IF(OR((ROW(N620)-MATCH(MAX($N$2:N620),$N$2:N620,0))=1,(ROW(N620)-MATCH(MAX($N$2:N620),$N$2:N620,0))&gt;123),IF(OR(((U619*R619/C619*C620)/(U619*S619/D619*D620))&lt;(4/6),((U619*R619/C619*C620)/(U619*S619/D619*D620))&gt;(6/4)),1,0),0)</f>
        <v>0</v>
      </c>
      <c r="P620" s="47">
        <f>IF(O620=1,U619/2/C620,P619)</f>
        <v>4.3501846435871965</v>
      </c>
      <c r="Q620" s="47">
        <f>IF(O620=1,U619/2/D620,Q619)</f>
        <v>71.65890361877463</v>
      </c>
      <c r="R620" s="41">
        <f>P620*C620/U619</f>
        <v>0.47933589108717695</v>
      </c>
      <c r="S620" s="41">
        <f>Q620*D620/U619</f>
        <v>0.52578427002542105</v>
      </c>
      <c r="T620" s="41">
        <f t="shared" si="115"/>
        <v>0.91165886545826413</v>
      </c>
      <c r="U620" s="42">
        <f>P620*C620+Q620*D620</f>
        <v>20619.655266511534</v>
      </c>
      <c r="V620" s="25">
        <f>B620</f>
        <v>41845</v>
      </c>
      <c r="W620">
        <f>C620/C$2</f>
        <v>0.98333922783352545</v>
      </c>
      <c r="X620">
        <f>D620/D$2</f>
        <v>1.0786262988176281</v>
      </c>
      <c r="Y620">
        <f t="shared" si="116"/>
        <v>1.0309827633255768</v>
      </c>
      <c r="AA620" s="15">
        <f t="shared" si="117"/>
        <v>1.0477801892254002E-2</v>
      </c>
      <c r="AB620" s="15">
        <f t="shared" si="118"/>
        <v>2.8508885601619127E-4</v>
      </c>
      <c r="AC620" s="15">
        <f t="shared" si="119"/>
        <v>5.120161112598165E-3</v>
      </c>
    </row>
    <row r="621" spans="1:29" x14ac:dyDescent="0.4">
      <c r="A621" s="43">
        <f t="shared" si="110"/>
        <v>2014</v>
      </c>
      <c r="B621" s="53">
        <v>41848</v>
      </c>
      <c r="C621" s="45">
        <v>2323.8969999999999</v>
      </c>
      <c r="D621" s="45">
        <f>VLOOKUP(B621,'H11001.CSI  中证全债'!$A$2:$B$2792,2,0)</f>
        <v>150.59710000000001</v>
      </c>
      <c r="E621" s="14">
        <f t="shared" si="111"/>
        <v>0</v>
      </c>
      <c r="F621" s="14">
        <f>IF(AND((B621-$B$2)&gt;123,OR(((G620*J620/C620*C621)/(G620*K620/D620*D621))&lt;(4/6),((G620*J620/C620*C621)/(G620*K620/D620*D621))&gt;(6/4))),COUNTIF($E$2:E621,1),0)</f>
        <v>0</v>
      </c>
      <c r="G621" s="21">
        <f t="shared" si="112"/>
        <v>20901.004116845339</v>
      </c>
      <c r="H621" s="12">
        <f t="shared" si="113"/>
        <v>4.3501846435871965</v>
      </c>
      <c r="I621" s="12">
        <f t="shared" si="114"/>
        <v>71.65890361877463</v>
      </c>
      <c r="J621" s="15">
        <f>IF(OR((ROW(F621)-MATCH(MAX($F$2:F621),$F$2:F621,0))=1,(ROW(F621)-MATCH(MAX($F$2:F621),$F$2:F621,0))&gt;123),IF(OR(((G620*J620/C620*C621)/(G620*K620/D620*D621))&lt;(4/6),((G620*J620/C620*C621)/(G620*K620/D620*D621))&gt;(6/4)),50%,((G620*J620/C620*C621)/((G620*K620/D620*D621)+(G620*J620/C620*C621)))),((G620*J620/C620*C621)/((G620*K620/D620*D621)+(G620*J620/C620*C621))))</f>
        <v>0.48367920441346784</v>
      </c>
      <c r="K621" s="18">
        <f t="shared" si="108"/>
        <v>0.5163207955865321</v>
      </c>
      <c r="L621" s="20">
        <f t="shared" si="109"/>
        <v>0.93678040580181565</v>
      </c>
      <c r="M621" s="51">
        <f>IF(AND((B621-$B$2)&gt;123,OR(((U620*R620/C620*C621)/(U620*S620/D620*D621))&lt;(4/6),((U620*R620/C620*C621)/(U620*S620/D620*D621))&gt;(6/4))),1,0)</f>
        <v>0</v>
      </c>
      <c r="N621" s="51">
        <f>IF(AND((B621-$B$2)&gt;123,OR(((U620*R620/C620*C621)/(U620*S620/D620*D621))&lt;(4/6),((U620*R620/C620*C621)/(U620*S620/D620*D621))&gt;(6/4))),COUNTIF($M$2:M621,1),0)</f>
        <v>0</v>
      </c>
      <c r="O621" s="51">
        <f>IF(OR((ROW(N621)-MATCH(MAX($N$2:N621),$N$2:N621,0))=1,(ROW(N621)-MATCH(MAX($N$2:N621),$N$2:N621,0))&gt;123),IF(OR(((U620*R620/C620*C621)/(U620*S620/D620*D621))&lt;(4/6),((U620*R620/C620*C621)/(U620*S620/D620*D621))&gt;(6/4)),1,0),0)</f>
        <v>0</v>
      </c>
      <c r="P621" s="47">
        <f>IF(O621=1,U620/2/C621,P620)</f>
        <v>4.3501846435871965</v>
      </c>
      <c r="Q621" s="47">
        <f>IF(O621=1,U620/2/D621,Q620)</f>
        <v>71.65890361877463</v>
      </c>
      <c r="R621" s="41">
        <f>P621*C621/U620</f>
        <v>0.49027885830356444</v>
      </c>
      <c r="S621" s="41">
        <f>Q621*D621/U620</f>
        <v>0.52336583394261127</v>
      </c>
      <c r="T621" s="41">
        <f t="shared" si="115"/>
        <v>0.93678040580181443</v>
      </c>
      <c r="U621" s="42">
        <f>P621*C621+Q621*D621</f>
        <v>20901.004116845321</v>
      </c>
      <c r="V621" s="25">
        <f>B621</f>
        <v>41848</v>
      </c>
      <c r="W621">
        <f>C621/C$2</f>
        <v>1.0109381042678356</v>
      </c>
      <c r="X621">
        <f>D621/D$2</f>
        <v>1.0791623074166965</v>
      </c>
      <c r="Y621">
        <f t="shared" si="116"/>
        <v>1.0450502058422659</v>
      </c>
      <c r="AA621" s="15">
        <f t="shared" si="117"/>
        <v>2.8066485759055348E-2</v>
      </c>
      <c r="AB621" s="15">
        <f t="shared" si="118"/>
        <v>4.9693633435055062E-4</v>
      </c>
      <c r="AC621" s="15">
        <f t="shared" si="119"/>
        <v>1.3644692246175483E-2</v>
      </c>
    </row>
    <row r="622" spans="1:29" x14ac:dyDescent="0.4">
      <c r="A622" s="43">
        <f t="shared" si="110"/>
        <v>2014</v>
      </c>
      <c r="B622" s="53">
        <v>41849</v>
      </c>
      <c r="C622" s="45">
        <v>2331.3690000000001</v>
      </c>
      <c r="D622" s="45">
        <f>VLOOKUP(B622,'H11001.CSI  中证全债'!$A$2:$B$2792,2,0)</f>
        <v>150.62569999999999</v>
      </c>
      <c r="E622" s="14">
        <f t="shared" si="111"/>
        <v>0</v>
      </c>
      <c r="F622" s="14">
        <f>IF(AND((B622-$B$2)&gt;123,OR(((G621*J621/C621*C622)/(G621*K621/D621*D622))&lt;(4/6),((G621*J621/C621*C622)/(G621*K621/D621*D622))&gt;(6/4))),COUNTIF($E$2:E622,1),0)</f>
        <v>0</v>
      </c>
      <c r="G622" s="21">
        <f t="shared" si="112"/>
        <v>20935.558141145717</v>
      </c>
      <c r="H622" s="12">
        <f t="shared" si="113"/>
        <v>4.3501846435871965</v>
      </c>
      <c r="I622" s="12">
        <f t="shared" si="114"/>
        <v>71.65890361877463</v>
      </c>
      <c r="J622" s="15">
        <f>IF(OR((ROW(F622)-MATCH(MAX($F$2:F622),$F$2:F622,0))=1,(ROW(F622)-MATCH(MAX($F$2:F622),$F$2:F622,0))&gt;123),IF(OR(((G621*J621/C621*C622)/(G621*K621/D621*D622))&lt;(4/6),((G621*J621/C621*C622)/(G621*K621/D621*D622))&gt;(6/4)),50%,((G621*J621/C621*C622)/((G621*K621/D621*D622)+(G621*J621/C621*C622)))),((G621*J621/C621*C622)/((G621*K621/D621*D622)+(G621*J621/C621*C622))))</f>
        <v>0.48443349606251435</v>
      </c>
      <c r="K622" s="18">
        <f t="shared" si="108"/>
        <v>0.51556650393748571</v>
      </c>
      <c r="L622" s="20">
        <f t="shared" si="109"/>
        <v>0.93961398260514928</v>
      </c>
      <c r="M622" s="51">
        <f>IF(AND((B622-$B$2)&gt;123,OR(((U621*R621/C621*C622)/(U621*S621/D621*D622))&lt;(4/6),((U621*R621/C621*C622)/(U621*S621/D621*D622))&gt;(6/4))),1,0)</f>
        <v>0</v>
      </c>
      <c r="N622" s="51">
        <f>IF(AND((B622-$B$2)&gt;123,OR(((U621*R621/C621*C622)/(U621*S621/D621*D622))&lt;(4/6),((U621*R621/C621*C622)/(U621*S621/D621*D622))&gt;(6/4))),COUNTIF($M$2:M622,1),0)</f>
        <v>0</v>
      </c>
      <c r="O622" s="51">
        <f>IF(OR((ROW(N622)-MATCH(MAX($N$2:N622),$N$2:N622,0))=1,(ROW(N622)-MATCH(MAX($N$2:N622),$N$2:N622,0))&gt;123),IF(OR(((U621*R621/C621*C622)/(U621*S621/D621*D622))&lt;(4/6),((U621*R621/C621*C622)/(U621*S621/D621*D622))&gt;(6/4)),1,0),0)</f>
        <v>0</v>
      </c>
      <c r="P622" s="47">
        <f>IF(O622=1,U621/2/C622,P621)</f>
        <v>4.3501846435871965</v>
      </c>
      <c r="Q622" s="47">
        <f>IF(O622=1,U621/2/D622,Q621)</f>
        <v>71.65890361877463</v>
      </c>
      <c r="R622" s="41">
        <f>P622*C622/U621</f>
        <v>0.48523437274294928</v>
      </c>
      <c r="S622" s="41">
        <f>Q622*D622/U621</f>
        <v>0.51641885042791891</v>
      </c>
      <c r="T622" s="41">
        <f t="shared" si="115"/>
        <v>0.93961398260514828</v>
      </c>
      <c r="U622" s="42">
        <f>P622*C622+Q622*D622</f>
        <v>20935.558141145702</v>
      </c>
      <c r="V622" s="25">
        <f>B622</f>
        <v>41849</v>
      </c>
      <c r="W622">
        <f>C622/C$2</f>
        <v>1.014188562233524</v>
      </c>
      <c r="X622">
        <f>D622/D$2</f>
        <v>1.079367251881046</v>
      </c>
      <c r="Y622">
        <f t="shared" si="116"/>
        <v>1.0467779070572851</v>
      </c>
      <c r="AA622" s="15">
        <f t="shared" si="117"/>
        <v>3.2152888015262171E-3</v>
      </c>
      <c r="AB622" s="15">
        <f t="shared" si="118"/>
        <v>1.8991069549123551E-4</v>
      </c>
      <c r="AC622" s="15">
        <f t="shared" si="119"/>
        <v>1.6532231708683565E-3</v>
      </c>
    </row>
    <row r="623" spans="1:29" x14ac:dyDescent="0.4">
      <c r="A623" s="43">
        <f t="shared" si="110"/>
        <v>2014</v>
      </c>
      <c r="B623" s="53">
        <v>41850</v>
      </c>
      <c r="C623" s="45">
        <v>2322.011</v>
      </c>
      <c r="D623" s="45">
        <f>VLOOKUP(B623,'H11001.CSI  中证全债'!$A$2:$B$2792,2,0)</f>
        <v>150.63210000000001</v>
      </c>
      <c r="E623" s="14">
        <f t="shared" si="111"/>
        <v>0</v>
      </c>
      <c r="F623" s="14">
        <f>IF(AND((B623-$B$2)&gt;123,OR(((G622*J622/C622*C623)/(G622*K622/D622*D623))&lt;(4/6),((G622*J622/C622*C623)/(G622*K622/D622*D623))&gt;(6/4))),COUNTIF($E$2:E623,1),0)</f>
        <v>0</v>
      </c>
      <c r="G623" s="21">
        <f t="shared" si="112"/>
        <v>20895.307730234192</v>
      </c>
      <c r="H623" s="12">
        <f t="shared" si="113"/>
        <v>4.3501846435871965</v>
      </c>
      <c r="I623" s="12">
        <f t="shared" si="114"/>
        <v>71.65890361877463</v>
      </c>
      <c r="J623" s="15">
        <f>IF(OR((ROW(F623)-MATCH(MAX($F$2:F623),$F$2:F623,0))=1,(ROW(F623)-MATCH(MAX($F$2:F623),$F$2:F623,0))&gt;123),IF(OR(((G622*J622/C622*C623)/(G622*K622/D622*D623))&lt;(4/6),((G622*J622/C622*C623)/(G622*K622/D622*D623))&gt;(6/4)),50%,((G622*J622/C622*C623)/((G622*K622/D622*D623)+(G622*J622/C622*C623)))),((G622*J622/C622*C623)/((G622*K622/D622*D623)+(G622*J622/C622*C623))))</f>
        <v>0.48341841741937108</v>
      </c>
      <c r="K623" s="18">
        <f t="shared" si="108"/>
        <v>0.51658158258062892</v>
      </c>
      <c r="L623" s="20">
        <f t="shared" si="109"/>
        <v>0.93580265677380847</v>
      </c>
      <c r="M623" s="51">
        <f>IF(AND((B623-$B$2)&gt;123,OR(((U622*R622/C622*C623)/(U622*S622/D622*D623))&lt;(4/6),((U622*R622/C622*C623)/(U622*S622/D622*D623))&gt;(6/4))),1,0)</f>
        <v>0</v>
      </c>
      <c r="N623" s="51">
        <f>IF(AND((B623-$B$2)&gt;123,OR(((U622*R622/C622*C623)/(U622*S622/D622*D623))&lt;(4/6),((U622*R622/C622*C623)/(U622*S622/D622*D623))&gt;(6/4))),COUNTIF($M$2:M623,1),0)</f>
        <v>0</v>
      </c>
      <c r="O623" s="51">
        <f>IF(OR((ROW(N623)-MATCH(MAX($N$2:N623),$N$2:N623,0))=1,(ROW(N623)-MATCH(MAX($N$2:N623),$N$2:N623,0))&gt;123),IF(OR(((U622*R622/C622*C623)/(U622*S622/D622*D623))&lt;(4/6),((U622*R622/C622*C623)/(U622*S622/D622*D623))&gt;(6/4)),1,0),0)</f>
        <v>0</v>
      </c>
      <c r="P623" s="47">
        <f>IF(O623=1,U622/2/C623,P622)</f>
        <v>4.3501846435871965</v>
      </c>
      <c r="Q623" s="47">
        <f>IF(O623=1,U622/2/D623,Q622)</f>
        <v>71.65890361877463</v>
      </c>
      <c r="R623" s="41">
        <f>P623*C623/U622</f>
        <v>0.48248900393957972</v>
      </c>
      <c r="S623" s="41">
        <f>Q623*D623/U622</f>
        <v>0.51558841006389866</v>
      </c>
      <c r="T623" s="41">
        <f t="shared" si="115"/>
        <v>0.93580265677380758</v>
      </c>
      <c r="U623" s="42">
        <f>P623*C623+Q623*D623</f>
        <v>20895.30773023417</v>
      </c>
      <c r="V623" s="25">
        <f>B623</f>
        <v>41850</v>
      </c>
      <c r="W623">
        <f>C623/C$2</f>
        <v>1.0101176594440551</v>
      </c>
      <c r="X623">
        <f>D623/D$2</f>
        <v>1.0794131135793623</v>
      </c>
      <c r="Y623">
        <f t="shared" si="116"/>
        <v>1.0447653865117086</v>
      </c>
      <c r="AA623" s="15">
        <f t="shared" si="117"/>
        <v>-4.0139506015565152E-3</v>
      </c>
      <c r="AB623" s="15">
        <f t="shared" si="118"/>
        <v>4.2489429095127207E-5</v>
      </c>
      <c r="AC623" s="15">
        <f t="shared" si="119"/>
        <v>-1.9225859965216197E-3</v>
      </c>
    </row>
    <row r="624" spans="1:29" x14ac:dyDescent="0.4">
      <c r="A624" s="43">
        <f t="shared" si="110"/>
        <v>2014</v>
      </c>
      <c r="B624" s="53">
        <v>41851</v>
      </c>
      <c r="C624" s="45">
        <v>2350.2510000000002</v>
      </c>
      <c r="D624" s="45">
        <f>VLOOKUP(B624,'H11001.CSI  中证全债'!$A$2:$B$2792,2,0)</f>
        <v>150.65350000000001</v>
      </c>
      <c r="E624" s="14">
        <f t="shared" si="111"/>
        <v>0</v>
      </c>
      <c r="F624" s="14">
        <f>IF(AND((B624-$B$2)&gt;123,OR(((G623*J623/C623*C624)/(G623*K623/D623*D624))&lt;(4/6),((G623*J623/C623*C624)/(G623*K623/D623*D624))&gt;(6/4))),COUNTIF($E$2:E624,1),0)</f>
        <v>0</v>
      </c>
      <c r="G624" s="21">
        <f t="shared" si="112"/>
        <v>21019.690445106538</v>
      </c>
      <c r="H624" s="12">
        <f t="shared" si="113"/>
        <v>4.3501846435871965</v>
      </c>
      <c r="I624" s="12">
        <f t="shared" si="114"/>
        <v>71.65890361877463</v>
      </c>
      <c r="J624" s="15">
        <f>IF(OR((ROW(F624)-MATCH(MAX($F$2:F624),$F$2:F624,0))=1,(ROW(F624)-MATCH(MAX($F$2:F624),$F$2:F624,0))&gt;123),IF(OR(((G623*J623/C623*C624)/(G623*K623/D623*D624))&lt;(4/6),((G623*J623/C623*C624)/(G623*K623/D623*D624))&gt;(6/4)),50%,((G623*J623/C623*C624)/((G623*K623/D623*D624)+(G623*J623/C623*C624)))),((G623*J623/C623*C624)/((G623*K623/D623*D624)+(G623*J623/C623*C624))))</f>
        <v>0.48640230147421887</v>
      </c>
      <c r="K624" s="18">
        <f t="shared" si="108"/>
        <v>0.51359769852578108</v>
      </c>
      <c r="L624" s="20">
        <f t="shared" si="109"/>
        <v>0.94704922329359487</v>
      </c>
      <c r="M624" s="51">
        <f>IF(AND((B624-$B$2)&gt;123,OR(((U623*R623/C623*C624)/(U623*S623/D623*D624))&lt;(4/6),((U623*R623/C623*C624)/(U623*S623/D623*D624))&gt;(6/4))),1,0)</f>
        <v>0</v>
      </c>
      <c r="N624" s="51">
        <f>IF(AND((B624-$B$2)&gt;123,OR(((U623*R623/C623*C624)/(U623*S623/D623*D624))&lt;(4/6),((U623*R623/C623*C624)/(U623*S623/D623*D624))&gt;(6/4))),COUNTIF($M$2:M624,1),0)</f>
        <v>0</v>
      </c>
      <c r="O624" s="51">
        <f>IF(OR((ROW(N624)-MATCH(MAX($N$2:N624),$N$2:N624,0))=1,(ROW(N624)-MATCH(MAX($N$2:N624),$N$2:N624,0))&gt;123),IF(OR(((U623*R623/C623*C624)/(U623*S623/D623*D624))&lt;(4/6),((U623*R623/C623*C624)/(U623*S623/D623*D624))&gt;(6/4)),1,0),0)</f>
        <v>0</v>
      </c>
      <c r="P624" s="47">
        <f>IF(O624=1,U623/2/C624,P623)</f>
        <v>4.3501846435871965</v>
      </c>
      <c r="Q624" s="47">
        <f>IF(O624=1,U623/2/D624,Q623)</f>
        <v>71.65890361877463</v>
      </c>
      <c r="R624" s="41">
        <f>P624*C624/U623</f>
        <v>0.48929769021692582</v>
      </c>
      <c r="S624" s="41">
        <f>Q624*D624/U623</f>
        <v>0.51665497228884694</v>
      </c>
      <c r="T624" s="41">
        <f t="shared" si="115"/>
        <v>0.94704922329359398</v>
      </c>
      <c r="U624" s="42">
        <f>P624*C624+Q624*D624</f>
        <v>21019.69044510652</v>
      </c>
      <c r="V624" s="25">
        <f>B624</f>
        <v>41851</v>
      </c>
      <c r="W624">
        <f>C624/C$2</f>
        <v>1.0224025808775454</v>
      </c>
      <c r="X624">
        <f>D624/D$2</f>
        <v>1.0795664636331064</v>
      </c>
      <c r="Y624">
        <f t="shared" si="116"/>
        <v>1.050984522255326</v>
      </c>
      <c r="AA624" s="15">
        <f t="shared" si="117"/>
        <v>1.2161871756852349E-2</v>
      </c>
      <c r="AB624" s="15">
        <f t="shared" si="118"/>
        <v>1.4206799214755428E-4</v>
      </c>
      <c r="AC624" s="15">
        <f t="shared" si="119"/>
        <v>5.9526625057728655E-3</v>
      </c>
    </row>
    <row r="625" spans="1:29" x14ac:dyDescent="0.4">
      <c r="A625" s="43">
        <f t="shared" si="110"/>
        <v>2014</v>
      </c>
      <c r="B625" s="53">
        <v>41852</v>
      </c>
      <c r="C625" s="45">
        <v>2329.402</v>
      </c>
      <c r="D625" s="45">
        <f>VLOOKUP(B625,'H11001.CSI  中证全债'!$A$2:$B$2792,2,0)</f>
        <v>150.70830000000001</v>
      </c>
      <c r="E625" s="14">
        <f t="shared" si="111"/>
        <v>0</v>
      </c>
      <c r="F625" s="14">
        <f>IF(AND((B625-$B$2)&gt;123,OR(((G624*J624/C624*C625)/(G624*K624/D624*D625))&lt;(4/6),((G624*J624/C624*C625)/(G624*K624/D624*D625))&gt;(6/4))),COUNTIF($E$2:E625,1),0)</f>
        <v>0</v>
      </c>
      <c r="G625" s="21">
        <f t="shared" si="112"/>
        <v>20932.920353390695</v>
      </c>
      <c r="H625" s="12">
        <f t="shared" si="113"/>
        <v>4.3501846435871965</v>
      </c>
      <c r="I625" s="12">
        <f t="shared" si="114"/>
        <v>71.65890361877463</v>
      </c>
      <c r="J625" s="15">
        <f>IF(OR((ROW(F625)-MATCH(MAX($F$2:F625),$F$2:F625,0))=1,(ROW(F625)-MATCH(MAX($F$2:F625),$F$2:F625,0))&gt;123),IF(OR(((G624*J624/C624*C625)/(G624*K624/D624*D625))&lt;(4/6),((G624*J624/C624*C625)/(G624*K624/D624*D625))&gt;(6/4)),50%,((G624*J624/C624*C625)/((G624*K624/D624*D625)+(G624*J624/C624*C625)))),((G624*J624/C624*C625)/((G624*K624/D624*D625)+(G624*J624/C624*C625))))</f>
        <v>0.48408576720638652</v>
      </c>
      <c r="K625" s="18">
        <f t="shared" si="108"/>
        <v>0.51591423279361348</v>
      </c>
      <c r="L625" s="20">
        <f t="shared" si="109"/>
        <v>0.93830667276830171</v>
      </c>
      <c r="M625" s="51">
        <f>IF(AND((B625-$B$2)&gt;123,OR(((U624*R624/C624*C625)/(U624*S624/D624*D625))&lt;(4/6),((U624*R624/C624*C625)/(U624*S624/D624*D625))&gt;(6/4))),1,0)</f>
        <v>0</v>
      </c>
      <c r="N625" s="51">
        <f>IF(AND((B625-$B$2)&gt;123,OR(((U624*R624/C624*C625)/(U624*S624/D624*D625))&lt;(4/6),((U624*R624/C624*C625)/(U624*S624/D624*D625))&gt;(6/4))),COUNTIF($M$2:M625,1),0)</f>
        <v>0</v>
      </c>
      <c r="O625" s="51">
        <f>IF(OR((ROW(N625)-MATCH(MAX($N$2:N625),$N$2:N625,0))=1,(ROW(N625)-MATCH(MAX($N$2:N625),$N$2:N625,0))&gt;123),IF(OR(((U624*R624/C624*C625)/(U624*S624/D624*D625))&lt;(4/6),((U624*R624/C624*C625)/(U624*S624/D624*D625))&gt;(6/4)),1,0),0)</f>
        <v>0</v>
      </c>
      <c r="P625" s="47">
        <f>IF(O625=1,U624/2/C625,P624)</f>
        <v>4.3501846435871965</v>
      </c>
      <c r="Q625" s="47">
        <f>IF(O625=1,U624/2/D625,Q624)</f>
        <v>71.65890361877463</v>
      </c>
      <c r="R625" s="41">
        <f>P625*C625/U624</f>
        <v>0.48208744251513885</v>
      </c>
      <c r="S625" s="41">
        <f>Q625*D625/U624</f>
        <v>0.51378451897057154</v>
      </c>
      <c r="T625" s="41">
        <f t="shared" si="115"/>
        <v>0.93830667276830071</v>
      </c>
      <c r="U625" s="42">
        <f>P625*C625+Q625*D625</f>
        <v>20932.920353390677</v>
      </c>
      <c r="V625" s="25">
        <f>B625</f>
        <v>41852</v>
      </c>
      <c r="W625">
        <f>C625/C$2</f>
        <v>1.0133328809141304</v>
      </c>
      <c r="X625">
        <f>D625/D$2</f>
        <v>1.0799591544249372</v>
      </c>
      <c r="Y625">
        <f t="shared" si="116"/>
        <v>1.0466460176695338</v>
      </c>
      <c r="AA625" s="15">
        <f t="shared" si="117"/>
        <v>-8.8709673988013327E-3</v>
      </c>
      <c r="AB625" s="15">
        <f t="shared" si="118"/>
        <v>3.6374860192411873E-4</v>
      </c>
      <c r="AC625" s="15">
        <f t="shared" si="119"/>
        <v>-4.1280385142895559E-3</v>
      </c>
    </row>
    <row r="626" spans="1:29" x14ac:dyDescent="0.4">
      <c r="A626" s="43">
        <f t="shared" si="110"/>
        <v>2014</v>
      </c>
      <c r="B626" s="53">
        <v>41855</v>
      </c>
      <c r="C626" s="45">
        <v>2375.62</v>
      </c>
      <c r="D626" s="45">
        <f>VLOOKUP(B626,'H11001.CSI  中证全债'!$A$2:$B$2792,2,0)</f>
        <v>150.79900000000001</v>
      </c>
      <c r="E626" s="14">
        <f t="shared" si="111"/>
        <v>0</v>
      </c>
      <c r="F626" s="14">
        <f>IF(AND((B626-$B$2)&gt;123,OR(((G625*J625/C625*C626)/(G625*K625/D625*D626))&lt;(4/6),((G625*J625/C625*C626)/(G625*K625/D625*D626))&gt;(6/4))),COUNTIF($E$2:E626,1),0)</f>
        <v>0</v>
      </c>
      <c r="G626" s="21">
        <f t="shared" si="112"/>
        <v>21140.476649806231</v>
      </c>
      <c r="H626" s="12">
        <f t="shared" si="113"/>
        <v>4.3501846435871965</v>
      </c>
      <c r="I626" s="12">
        <f t="shared" si="114"/>
        <v>71.65890361877463</v>
      </c>
      <c r="J626" s="15">
        <f>IF(OR((ROW(F626)-MATCH(MAX($F$2:F626),$F$2:F626,0))=1,(ROW(F626)-MATCH(MAX($F$2:F626),$F$2:F626,0))&gt;123),IF(OR(((G625*J625/C625*C626)/(G625*K625/D625*D626))&lt;(4/6),((G625*J625/C625*C626)/(G625*K625/D625*D626))&gt;(6/4)),50%,((G625*J625/C625*C626)/((G625*K625/D625*D626)+(G625*J625/C625*C626)))),((G625*J625/C625*C626)/((G625*K625/D625*D626)+(G625*J625/C625*C626))))</f>
        <v>0.48884354947093178</v>
      </c>
      <c r="K626" s="18">
        <f t="shared" si="108"/>
        <v>0.51115645052906822</v>
      </c>
      <c r="L626" s="20">
        <f t="shared" si="109"/>
        <v>0.95634819626155232</v>
      </c>
      <c r="M626" s="51">
        <f>IF(AND((B626-$B$2)&gt;123,OR(((U625*R625/C625*C626)/(U625*S625/D625*D626))&lt;(4/6),((U625*R625/C625*C626)/(U625*S625/D625*D626))&gt;(6/4))),1,0)</f>
        <v>0</v>
      </c>
      <c r="N626" s="51">
        <f>IF(AND((B626-$B$2)&gt;123,OR(((U625*R625/C625*C626)/(U625*S625/D625*D626))&lt;(4/6),((U625*R625/C625*C626)/(U625*S625/D625*D626))&gt;(6/4))),COUNTIF($M$2:M626,1),0)</f>
        <v>0</v>
      </c>
      <c r="O626" s="51">
        <f>IF(OR((ROW(N626)-MATCH(MAX($N$2:N626),$N$2:N626,0))=1,(ROW(N626)-MATCH(MAX($N$2:N626),$N$2:N626,0))&gt;123),IF(OR(((U625*R625/C625*C626)/(U625*S625/D625*D626))&lt;(4/6),((U625*R625/C625*C626)/(U625*S625/D625*D626))&gt;(6/4)),1,0),0)</f>
        <v>0</v>
      </c>
      <c r="P626" s="47">
        <f>IF(O626=1,U625/2/C626,P625)</f>
        <v>4.3501846435871965</v>
      </c>
      <c r="Q626" s="47">
        <f>IF(O626=1,U625/2/D626,Q625)</f>
        <v>71.65890361877463</v>
      </c>
      <c r="R626" s="41">
        <f>P626*C626/U625</f>
        <v>0.49369058251466907</v>
      </c>
      <c r="S626" s="41">
        <f>Q626*D626/U625</f>
        <v>0.51622472279923637</v>
      </c>
      <c r="T626" s="41">
        <f t="shared" si="115"/>
        <v>0.95634819626155143</v>
      </c>
      <c r="U626" s="42">
        <f>P626*C626+Q626*D626</f>
        <v>21140.476649806209</v>
      </c>
      <c r="V626" s="25">
        <f>B626</f>
        <v>41855</v>
      </c>
      <c r="W626">
        <f>C626/C$2</f>
        <v>1.0334385642998616</v>
      </c>
      <c r="X626">
        <f>D626/D$2</f>
        <v>1.0806091006807594</v>
      </c>
      <c r="Y626">
        <f t="shared" si="116"/>
        <v>1.0570238324903105</v>
      </c>
      <c r="AA626" s="15">
        <f t="shared" si="117"/>
        <v>1.9841143778531745E-2</v>
      </c>
      <c r="AB626" s="15">
        <f t="shared" si="118"/>
        <v>6.0182484972615136E-4</v>
      </c>
      <c r="AC626" s="15">
        <f t="shared" si="119"/>
        <v>9.9153053139053871E-3</v>
      </c>
    </row>
    <row r="627" spans="1:29" x14ac:dyDescent="0.4">
      <c r="A627" s="43">
        <f t="shared" si="110"/>
        <v>2014</v>
      </c>
      <c r="B627" s="53">
        <v>41856</v>
      </c>
      <c r="C627" s="45">
        <v>2369.3530000000001</v>
      </c>
      <c r="D627" s="45">
        <f>VLOOKUP(B627,'H11001.CSI  中证全债'!$A$2:$B$2792,2,0)</f>
        <v>150.84289999999999</v>
      </c>
      <c r="E627" s="14">
        <f t="shared" si="111"/>
        <v>0</v>
      </c>
      <c r="F627" s="14">
        <f>IF(AND((B627-$B$2)&gt;123,OR(((G626*J626/C626*C627)/(G626*K626/D626*D627))&lt;(4/6),((G626*J626/C626*C627)/(G626*K626/D626*D627))&gt;(6/4))),COUNTIF($E$2:E627,1),0)</f>
        <v>0</v>
      </c>
      <c r="G627" s="21">
        <f t="shared" si="112"/>
        <v>21116.359868513733</v>
      </c>
      <c r="H627" s="12">
        <f t="shared" si="113"/>
        <v>4.3501846435871965</v>
      </c>
      <c r="I627" s="12">
        <f t="shared" si="114"/>
        <v>71.65890361877463</v>
      </c>
      <c r="J627" s="15">
        <f>IF(OR((ROW(F627)-MATCH(MAX($F$2:F627),$F$2:F627,0))=1,(ROW(F627)-MATCH(MAX($F$2:F627),$F$2:F627,0))&gt;123),IF(OR(((G626*J626/C626*C627)/(G626*K626/D626*D627))&lt;(4/6),((G626*J626/C626*C627)/(G626*K626/D626*D627))&gt;(6/4)),50%,((G626*J626/C626*C627)/((G626*K626/D626*D627)+(G626*J626/C626*C627)))),((G626*J626/C626*C627)/((G626*K626/D626*D627)+(G626*J626/C626*C627))))</f>
        <v>0.48811078708722222</v>
      </c>
      <c r="K627" s="18">
        <f t="shared" si="108"/>
        <v>0.51188921291277778</v>
      </c>
      <c r="L627" s="20">
        <f t="shared" si="109"/>
        <v>0.95354771066526223</v>
      </c>
      <c r="M627" s="51">
        <f>IF(AND((B627-$B$2)&gt;123,OR(((U626*R626/C626*C627)/(U626*S626/D626*D627))&lt;(4/6),((U626*R626/C626*C627)/(U626*S626/D626*D627))&gt;(6/4))),1,0)</f>
        <v>0</v>
      </c>
      <c r="N627" s="51">
        <f>IF(AND((B627-$B$2)&gt;123,OR(((U626*R626/C626*C627)/(U626*S626/D626*D627))&lt;(4/6),((U626*R626/C626*C627)/(U626*S626/D626*D627))&gt;(6/4))),COUNTIF($M$2:M627,1),0)</f>
        <v>0</v>
      </c>
      <c r="O627" s="51">
        <f>IF(OR((ROW(N627)-MATCH(MAX($N$2:N627),$N$2:N627,0))=1,(ROW(N627)-MATCH(MAX($N$2:N627),$N$2:N627,0))&gt;123),IF(OR(((U626*R626/C626*C627)/(U626*S626/D626*D627))&lt;(4/6),((U626*R626/C626*C627)/(U626*S626/D626*D627))&gt;(6/4)),1,0),0)</f>
        <v>0</v>
      </c>
      <c r="P627" s="47">
        <f>IF(O627=1,U626/2/C627,P626)</f>
        <v>4.3501846435871965</v>
      </c>
      <c r="Q627" s="47">
        <f>IF(O627=1,U626/2/D627,Q626)</f>
        <v>71.65890361877463</v>
      </c>
      <c r="R627" s="41">
        <f>P627*C627/U626</f>
        <v>0.48755395663851975</v>
      </c>
      <c r="S627" s="41">
        <f>Q627*D627/U626</f>
        <v>0.51130525634461255</v>
      </c>
      <c r="T627" s="41">
        <f t="shared" si="115"/>
        <v>0.95354771066526112</v>
      </c>
      <c r="U627" s="42">
        <f>P627*C627+Q627*D627</f>
        <v>21116.359868513715</v>
      </c>
      <c r="V627" s="25">
        <f>B627</f>
        <v>41856</v>
      </c>
      <c r="W627">
        <f>C627/C$2</f>
        <v>1.0307123035837256</v>
      </c>
      <c r="X627">
        <f>D627/D$2</f>
        <v>1.0809236832676459</v>
      </c>
      <c r="Y627">
        <f t="shared" si="116"/>
        <v>1.0558179934256857</v>
      </c>
      <c r="AA627" s="15">
        <f t="shared" si="117"/>
        <v>-2.6380481726874239E-3</v>
      </c>
      <c r="AB627" s="15">
        <f t="shared" si="118"/>
        <v>2.9111598883280188E-4</v>
      </c>
      <c r="AC627" s="15">
        <f t="shared" si="119"/>
        <v>-1.1407870168678169E-3</v>
      </c>
    </row>
    <row r="628" spans="1:29" x14ac:dyDescent="0.4">
      <c r="A628" s="43">
        <f t="shared" si="110"/>
        <v>2014</v>
      </c>
      <c r="B628" s="53">
        <v>41857</v>
      </c>
      <c r="C628" s="45">
        <v>2363.221</v>
      </c>
      <c r="D628" s="45">
        <f>VLOOKUP(B628,'H11001.CSI  中证全债'!$A$2:$B$2792,2,0)</f>
        <v>150.88229999999999</v>
      </c>
      <c r="E628" s="14">
        <f t="shared" si="111"/>
        <v>0</v>
      </c>
      <c r="F628" s="14">
        <f>IF(AND((B628-$B$2)&gt;123,OR(((G627*J627/C627*C628)/(G627*K627/D627*D628))&lt;(4/6),((G627*J627/C627*C628)/(G627*K627/D627*D628))&gt;(6/4))),COUNTIF($E$2:E628,1),0)</f>
        <v>0</v>
      </c>
      <c r="G628" s="21">
        <f t="shared" si="112"/>
        <v>21092.507897081836</v>
      </c>
      <c r="H628" s="12">
        <f t="shared" si="113"/>
        <v>4.3501846435871965</v>
      </c>
      <c r="I628" s="12">
        <f t="shared" si="114"/>
        <v>71.65890361877463</v>
      </c>
      <c r="J628" s="15">
        <f>IF(OR((ROW(F628)-MATCH(MAX($F$2:F628),$F$2:F628,0))=1,(ROW(F628)-MATCH(MAX($F$2:F628),$F$2:F628,0))&gt;123),IF(OR(((G627*J627/C627*C628)/(G627*K627/D627*D628))&lt;(4/6),((G627*J627/C627*C628)/(G627*K627/D627*D628))&gt;(6/4)),50%,((G627*J627/C627*C628)/((G627*K627/D627*D628)+(G627*J627/C627*C628)))),((G627*J627/C627*C628)/((G627*K627/D627*D628)+(G627*J627/C627*C628))))</f>
        <v>0.48739807299183707</v>
      </c>
      <c r="K628" s="18">
        <f t="shared" si="108"/>
        <v>0.51260192700816298</v>
      </c>
      <c r="L628" s="20">
        <f t="shared" si="109"/>
        <v>0.95083152698346263</v>
      </c>
      <c r="M628" s="51">
        <f>IF(AND((B628-$B$2)&gt;123,OR(((U627*R627/C627*C628)/(U627*S627/D627*D628))&lt;(4/6),((U627*R627/C627*C628)/(U627*S627/D627*D628))&gt;(6/4))),1,0)</f>
        <v>0</v>
      </c>
      <c r="N628" s="51">
        <f>IF(AND((B628-$B$2)&gt;123,OR(((U627*R627/C627*C628)/(U627*S627/D627*D628))&lt;(4/6),((U627*R627/C627*C628)/(U627*S627/D627*D628))&gt;(6/4))),COUNTIF($M$2:M628,1),0)</f>
        <v>0</v>
      </c>
      <c r="O628" s="51">
        <f>IF(OR((ROW(N628)-MATCH(MAX($N$2:N628),$N$2:N628,0))=1,(ROW(N628)-MATCH(MAX($N$2:N628),$N$2:N628,0))&gt;123),IF(OR(((U627*R627/C627*C628)/(U627*S627/D627*D628))&lt;(4/6),((U627*R627/C627*C628)/(U627*S627/D627*D628))&gt;(6/4)),1,0),0)</f>
        <v>0</v>
      </c>
      <c r="P628" s="47">
        <f>IF(O628=1,U627/2/C628,P627)</f>
        <v>4.3501846435871965</v>
      </c>
      <c r="Q628" s="47">
        <f>IF(O628=1,U627/2/D628,Q627)</f>
        <v>71.65890361877463</v>
      </c>
      <c r="R628" s="41">
        <f>P628*C628/U627</f>
        <v>0.48684753279526166</v>
      </c>
      <c r="S628" s="41">
        <f>Q628*D628/U627</f>
        <v>0.5120229178136303</v>
      </c>
      <c r="T628" s="41">
        <f t="shared" si="115"/>
        <v>0.95083152698346185</v>
      </c>
      <c r="U628" s="42">
        <f>P628*C628+Q628*D628</f>
        <v>21092.507897081818</v>
      </c>
      <c r="V628" s="25">
        <f>B628</f>
        <v>41857</v>
      </c>
      <c r="W628">
        <f>C628/C$2</f>
        <v>1.028044770360278</v>
      </c>
      <c r="X628">
        <f>D628/D$2</f>
        <v>1.0812060193479038</v>
      </c>
      <c r="Y628">
        <f t="shared" si="116"/>
        <v>1.0546253948540909</v>
      </c>
      <c r="AA628" s="15">
        <f t="shared" si="117"/>
        <v>-2.5880482984173003E-3</v>
      </c>
      <c r="AB628" s="15">
        <f t="shared" si="118"/>
        <v>2.6119890296461001E-4</v>
      </c>
      <c r="AC628" s="15">
        <f t="shared" si="119"/>
        <v>-1.1295493911079868E-3</v>
      </c>
    </row>
    <row r="629" spans="1:29" x14ac:dyDescent="0.4">
      <c r="A629" s="43">
        <f t="shared" si="110"/>
        <v>2014</v>
      </c>
      <c r="B629" s="53">
        <v>41858</v>
      </c>
      <c r="C629" s="45">
        <v>2327.4569999999999</v>
      </c>
      <c r="D629" s="45">
        <f>VLOOKUP(B629,'H11001.CSI  中证全债'!$A$2:$B$2792,2,0)</f>
        <v>150.91919999999999</v>
      </c>
      <c r="E629" s="14">
        <f t="shared" si="111"/>
        <v>0</v>
      </c>
      <c r="F629" s="14">
        <f>IF(AND((B629-$B$2)&gt;123,OR(((G628*J628/C628*C629)/(G628*K628/D628*D629))&lt;(4/6),((G628*J628/C628*C629)/(G628*K628/D628*D629))&gt;(6/4))),COUNTIF($E$2:E629,1),0)</f>
        <v>0</v>
      </c>
      <c r="G629" s="21">
        <f t="shared" si="112"/>
        <v>20939.572107032116</v>
      </c>
      <c r="H629" s="12">
        <f t="shared" si="113"/>
        <v>4.3501846435871965</v>
      </c>
      <c r="I629" s="12">
        <f t="shared" si="114"/>
        <v>71.65890361877463</v>
      </c>
      <c r="J629" s="15">
        <f>IF(OR((ROW(F629)-MATCH(MAX($F$2:F629),$F$2:F629,0))=1,(ROW(F629)-MATCH(MAX($F$2:F629),$F$2:F629,0))&gt;123),IF(OR(((G628*J628/C628*C629)/(G628*K628/D628*D629))&lt;(4/6),((G628*J628/C628*C629)/(G628*K628/D628*D629))&gt;(6/4)),50%,((G628*J628/C628*C629)/((G628*K628/D628*D629)+(G628*J628/C628*C629)))),((G628*J628/C628*C629)/((G628*K628/D628*D629)+(G628*J628/C628*C629))))</f>
        <v>0.48352791777484866</v>
      </c>
      <c r="K629" s="18">
        <f t="shared" si="108"/>
        <v>0.5164720822251514</v>
      </c>
      <c r="L629" s="20">
        <f t="shared" si="109"/>
        <v>0.93621307794921427</v>
      </c>
      <c r="M629" s="51">
        <f>IF(AND((B629-$B$2)&gt;123,OR(((U628*R628/C628*C629)/(U628*S628/D628*D629))&lt;(4/6),((U628*R628/C628*C629)/(U628*S628/D628*D629))&gt;(6/4))),1,0)</f>
        <v>0</v>
      </c>
      <c r="N629" s="51">
        <f>IF(AND((B629-$B$2)&gt;123,OR(((U628*R628/C628*C629)/(U628*S628/D628*D629))&lt;(4/6),((U628*R628/C628*C629)/(U628*S628/D628*D629))&gt;(6/4))),COUNTIF($M$2:M629,1),0)</f>
        <v>0</v>
      </c>
      <c r="O629" s="51">
        <f>IF(OR((ROW(N629)-MATCH(MAX($N$2:N629),$N$2:N629,0))=1,(ROW(N629)-MATCH(MAX($N$2:N629),$N$2:N629,0))&gt;123),IF(OR(((U628*R628/C628*C629)/(U628*S628/D628*D629))&lt;(4/6),((U628*R628/C628*C629)/(U628*S628/D628*D629))&gt;(6/4)),1,0),0)</f>
        <v>0</v>
      </c>
      <c r="P629" s="47">
        <f>IF(O629=1,U628/2/C629,P628)</f>
        <v>4.3501846435871965</v>
      </c>
      <c r="Q629" s="47">
        <f>IF(O629=1,U628/2/D629,Q628)</f>
        <v>71.65890361877463</v>
      </c>
      <c r="R629" s="41">
        <f>P629*C629/U628</f>
        <v>0.48002199403752821</v>
      </c>
      <c r="S629" s="41">
        <f>Q629*D629/U628</f>
        <v>0.5127272896988605</v>
      </c>
      <c r="T629" s="41">
        <f t="shared" si="115"/>
        <v>0.93621307794921338</v>
      </c>
      <c r="U629" s="42">
        <f>P629*C629+Q629*D629</f>
        <v>20939.572107032094</v>
      </c>
      <c r="V629" s="25">
        <f>B629</f>
        <v>41858</v>
      </c>
      <c r="W629">
        <f>C629/C$2</f>
        <v>1.0124867700009526</v>
      </c>
      <c r="X629">
        <f>D629/D$2</f>
        <v>1.0814704407022571</v>
      </c>
      <c r="Y629">
        <f t="shared" si="116"/>
        <v>1.0469786053516048</v>
      </c>
      <c r="AA629" s="15">
        <f t="shared" si="117"/>
        <v>-1.5133582513019439E-2</v>
      </c>
      <c r="AB629" s="15">
        <f t="shared" si="118"/>
        <v>2.445614893198389E-4</v>
      </c>
      <c r="AC629" s="15">
        <f t="shared" si="119"/>
        <v>-7.2507162636114009E-3</v>
      </c>
    </row>
    <row r="630" spans="1:29" x14ac:dyDescent="0.4">
      <c r="A630" s="43">
        <f t="shared" si="110"/>
        <v>2014</v>
      </c>
      <c r="B630" s="53">
        <v>41859</v>
      </c>
      <c r="C630" s="45">
        <v>2331.134</v>
      </c>
      <c r="D630" s="45">
        <f>VLOOKUP(B630,'H11001.CSI  中证全债'!$A$2:$B$2792,2,0)</f>
        <v>150.93770000000001</v>
      </c>
      <c r="E630" s="14">
        <f t="shared" si="111"/>
        <v>0</v>
      </c>
      <c r="F630" s="14">
        <f>IF(AND((B630-$B$2)&gt;123,OR(((G629*J629/C629*C630)/(G629*K629/D629*D630))&lt;(4/6),((G629*J629/C629*C630)/(G629*K629/D629*D630))&gt;(6/4))),COUNTIF($E$2:E630,1),0)</f>
        <v>0</v>
      </c>
      <c r="G630" s="21">
        <f t="shared" si="112"/>
        <v>20956.893425683535</v>
      </c>
      <c r="H630" s="12">
        <f t="shared" si="113"/>
        <v>4.3501846435871965</v>
      </c>
      <c r="I630" s="12">
        <f t="shared" si="114"/>
        <v>71.65890361877463</v>
      </c>
      <c r="J630" s="15">
        <f>IF(OR((ROW(F630)-MATCH(MAX($F$2:F630),$F$2:F630,0))=1,(ROW(F630)-MATCH(MAX($F$2:F630),$F$2:F630,0))&gt;123),IF(OR(((G629*J629/C629*C630)/(G629*K629/D629*D630))&lt;(4/6),((G629*J629/C629*C630)/(G629*K629/D629*D630))&gt;(6/4)),50%,((G629*J629/C629*C630)/((G629*K629/D629*D630)+(G629*J629/C629*C630)))),((G629*J629/C629*C630)/((G629*K629/D629*D630)+(G629*J629/C629*C630))))</f>
        <v>0.48389153501711107</v>
      </c>
      <c r="K630" s="18">
        <f t="shared" si="108"/>
        <v>0.51610846498288887</v>
      </c>
      <c r="L630" s="20">
        <f t="shared" si="109"/>
        <v>0.93757721069960376</v>
      </c>
      <c r="M630" s="51">
        <f>IF(AND((B630-$B$2)&gt;123,OR(((U629*R629/C629*C630)/(U629*S629/D629*D630))&lt;(4/6),((U629*R629/C629*C630)/(U629*S629/D629*D630))&gt;(6/4))),1,0)</f>
        <v>0</v>
      </c>
      <c r="N630" s="51">
        <f>IF(AND((B630-$B$2)&gt;123,OR(((U629*R629/C629*C630)/(U629*S629/D629*D630))&lt;(4/6),((U629*R629/C629*C630)/(U629*S629/D629*D630))&gt;(6/4))),COUNTIF($M$2:M630,1),0)</f>
        <v>0</v>
      </c>
      <c r="O630" s="51">
        <f>IF(OR((ROW(N630)-MATCH(MAX($N$2:N630),$N$2:N630,0))=1,(ROW(N630)-MATCH(MAX($N$2:N630),$N$2:N630,0))&gt;123),IF(OR(((U629*R629/C629*C630)/(U629*S629/D629*D630))&lt;(4/6),((U629*R629/C629*C630)/(U629*S629/D629*D630))&gt;(6/4)),1,0),0)</f>
        <v>0</v>
      </c>
      <c r="P630" s="47">
        <f>IF(O630=1,U629/2/C630,P629)</f>
        <v>4.3501846435871965</v>
      </c>
      <c r="Q630" s="47">
        <f>IF(O630=1,U629/2/D630,Q629)</f>
        <v>71.65890361877463</v>
      </c>
      <c r="R630" s="41">
        <f>P630*C630/U629</f>
        <v>0.48429181251217684</v>
      </c>
      <c r="S630" s="41">
        <f>Q630*D630/U629</f>
        <v>0.51653539248336378</v>
      </c>
      <c r="T630" s="41">
        <f t="shared" si="115"/>
        <v>0.93757721069960287</v>
      </c>
      <c r="U630" s="42">
        <f>P630*C630+Q630*D630</f>
        <v>20956.893425683513</v>
      </c>
      <c r="V630" s="25">
        <f>B630</f>
        <v>41859</v>
      </c>
      <c r="W630">
        <f>C630/C$2</f>
        <v>1.0140863328943996</v>
      </c>
      <c r="X630">
        <f>D630/D$2</f>
        <v>1.081603009673952</v>
      </c>
      <c r="Y630">
        <f t="shared" si="116"/>
        <v>1.0478446712841756</v>
      </c>
      <c r="AA630" s="15">
        <f t="shared" si="117"/>
        <v>1.579835846591493E-3</v>
      </c>
      <c r="AB630" s="15">
        <f t="shared" si="118"/>
        <v>1.2258214991867078E-4</v>
      </c>
      <c r="AC630" s="15">
        <f t="shared" si="119"/>
        <v>8.2720499554045368E-4</v>
      </c>
    </row>
    <row r="631" spans="1:29" x14ac:dyDescent="0.4">
      <c r="A631" s="43">
        <f t="shared" si="110"/>
        <v>2014</v>
      </c>
      <c r="B631" s="53">
        <v>41862</v>
      </c>
      <c r="C631" s="45">
        <v>2365.3490000000002</v>
      </c>
      <c r="D631" s="45">
        <f>VLOOKUP(B631,'H11001.CSI  中证全债'!$A$2:$B$2792,2,0)</f>
        <v>150.9965</v>
      </c>
      <c r="E631" s="14">
        <f t="shared" si="111"/>
        <v>0</v>
      </c>
      <c r="F631" s="14">
        <f>IF(AND((B631-$B$2)&gt;123,OR(((G630*J630/C630*C631)/(G630*K630/D630*D631))&lt;(4/6),((G630*J630/C630*C631)/(G630*K630/D630*D631))&gt;(6/4))),COUNTIF($E$2:E631,1),0)</f>
        <v>0</v>
      </c>
      <c r="G631" s="21">
        <f t="shared" si="112"/>
        <v>21109.948536796655</v>
      </c>
      <c r="H631" s="12">
        <f t="shared" si="113"/>
        <v>4.3501846435871965</v>
      </c>
      <c r="I631" s="12">
        <f t="shared" si="114"/>
        <v>71.65890361877463</v>
      </c>
      <c r="J631" s="15">
        <f>IF(OR((ROW(F631)-MATCH(MAX($F$2:F631),$F$2:F631,0))=1,(ROW(F631)-MATCH(MAX($F$2:F631),$F$2:F631,0))&gt;123),IF(OR(((G630*J630/C630*C631)/(G630*K630/D630*D631))&lt;(4/6),((G630*J630/C630*C631)/(G630*K630/D630*D631))&gt;(6/4)),50%,((G630*J630/C630*C631)/((G630*K630/D630*D631)+(G630*J630/C630*C631)))),((G630*J630/C630*C631)/((G630*K630/D630*D631)+(G630*J630/C630*C631))))</f>
        <v>0.48743391669517377</v>
      </c>
      <c r="K631" s="18">
        <f t="shared" si="108"/>
        <v>0.51256608330482623</v>
      </c>
      <c r="L631" s="20">
        <f t="shared" si="109"/>
        <v>0.95096794846898558</v>
      </c>
      <c r="M631" s="51">
        <f>IF(AND((B631-$B$2)&gt;123,OR(((U630*R630/C630*C631)/(U630*S630/D630*D631))&lt;(4/6),((U630*R630/C630*C631)/(U630*S630/D630*D631))&gt;(6/4))),1,0)</f>
        <v>0</v>
      </c>
      <c r="N631" s="51">
        <f>IF(AND((B631-$B$2)&gt;123,OR(((U630*R630/C630*C631)/(U630*S630/D630*D631))&lt;(4/6),((U630*R630/C630*C631)/(U630*S630/D630*D631))&gt;(6/4))),COUNTIF($M$2:M631,1),0)</f>
        <v>0</v>
      </c>
      <c r="O631" s="51">
        <f>IF(OR((ROW(N631)-MATCH(MAX($N$2:N631),$N$2:N631,0))=1,(ROW(N631)-MATCH(MAX($N$2:N631),$N$2:N631,0))&gt;123),IF(OR(((U630*R630/C630*C631)/(U630*S630/D630*D631))&lt;(4/6),((U630*R630/C630*C631)/(U630*S630/D630*D631))&gt;(6/4)),1,0),0)</f>
        <v>0</v>
      </c>
      <c r="P631" s="47">
        <f>IF(O631=1,U630/2/C631,P630)</f>
        <v>4.3501846435871965</v>
      </c>
      <c r="Q631" s="47">
        <f>IF(O631=1,U630/2/D631,Q630)</f>
        <v>71.65890361877463</v>
      </c>
      <c r="R631" s="41">
        <f>P631*C631/U630</f>
        <v>0.49099380750363919</v>
      </c>
      <c r="S631" s="41">
        <f>Q631*D631/U630</f>
        <v>0.51630952262283591</v>
      </c>
      <c r="T631" s="41">
        <f t="shared" si="115"/>
        <v>0.9509679484689848</v>
      </c>
      <c r="U631" s="42">
        <f>P631*C631+Q631*D631</f>
        <v>21109.948536796634</v>
      </c>
      <c r="V631" s="25">
        <f>B631</f>
        <v>41862</v>
      </c>
      <c r="W631">
        <f>C631/C$2</f>
        <v>1.0289704896524332</v>
      </c>
      <c r="X631">
        <f>D631/D$2</f>
        <v>1.0820243640272302</v>
      </c>
      <c r="Y631">
        <f t="shared" si="116"/>
        <v>1.0554974268398316</v>
      </c>
      <c r="AA631" s="15">
        <f t="shared" si="117"/>
        <v>1.4677405932048471E-2</v>
      </c>
      <c r="AB631" s="15">
        <f t="shared" si="118"/>
        <v>3.8956470119777542E-4</v>
      </c>
      <c r="AC631" s="15">
        <f t="shared" si="119"/>
        <v>7.3033301264751049E-3</v>
      </c>
    </row>
    <row r="632" spans="1:29" x14ac:dyDescent="0.4">
      <c r="A632" s="43">
        <f t="shared" si="110"/>
        <v>2014</v>
      </c>
      <c r="B632" s="53">
        <v>41863</v>
      </c>
      <c r="C632" s="45">
        <v>2357.0520000000001</v>
      </c>
      <c r="D632" s="45">
        <f>VLOOKUP(B632,'H11001.CSI  中证全债'!$A$2:$B$2792,2,0)</f>
        <v>151.0137</v>
      </c>
      <c r="E632" s="14">
        <f t="shared" si="111"/>
        <v>0</v>
      </c>
      <c r="F632" s="14">
        <f>IF(AND((B632-$B$2)&gt;123,OR(((G631*J631/C631*C632)/(G631*K631/D631*D632))&lt;(4/6),((G631*J631/C631*C632)/(G631*K631/D631*D632))&gt;(6/4))),COUNTIF($E$2:E632,1),0)</f>
        <v>0</v>
      </c>
      <c r="G632" s="21">
        <f t="shared" si="112"/>
        <v>21075.087587951057</v>
      </c>
      <c r="H632" s="12">
        <f t="shared" si="113"/>
        <v>4.3501846435871965</v>
      </c>
      <c r="I632" s="12">
        <f t="shared" si="114"/>
        <v>71.65890361877463</v>
      </c>
      <c r="J632" s="15">
        <f>IF(OR((ROW(F632)-MATCH(MAX($F$2:F632),$F$2:F632,0))=1,(ROW(F632)-MATCH(MAX($F$2:F632),$F$2:F632,0))&gt;123),IF(OR(((G631*J631/C631*C632)/(G631*K631/D631*D632))&lt;(4/6),((G631*J631/C631*C632)/(G631*K631/D631*D632))&gt;(6/4)),50%,((G631*J631/C631*C632)/((G631*K631/D631*D632)+(G631*J631/C631*C632)))),((G631*J631/C631*C632)/((G631*K631/D631*D632)+(G631*J631/C631*C632))))</f>
        <v>0.48652758247128935</v>
      </c>
      <c r="K632" s="18">
        <f t="shared" si="108"/>
        <v>0.51347241752871065</v>
      </c>
      <c r="L632" s="20">
        <f t="shared" si="109"/>
        <v>0.94752427951806262</v>
      </c>
      <c r="M632" s="51">
        <f>IF(AND((B632-$B$2)&gt;123,OR(((U631*R631/C631*C632)/(U631*S631/D631*D632))&lt;(4/6),((U631*R631/C631*C632)/(U631*S631/D631*D632))&gt;(6/4))),1,0)</f>
        <v>0</v>
      </c>
      <c r="N632" s="51">
        <f>IF(AND((B632-$B$2)&gt;123,OR(((U631*R631/C631*C632)/(U631*S631/D631*D632))&lt;(4/6),((U631*R631/C631*C632)/(U631*S631/D631*D632))&gt;(6/4))),COUNTIF($M$2:M632,1),0)</f>
        <v>0</v>
      </c>
      <c r="O632" s="51">
        <f>IF(OR((ROW(N632)-MATCH(MAX($N$2:N632),$N$2:N632,0))=1,(ROW(N632)-MATCH(MAX($N$2:N632),$N$2:N632,0))&gt;123),IF(OR(((U631*R631/C631*C632)/(U631*S631/D631*D632))&lt;(4/6),((U631*R631/C631*C632)/(U631*S631/D631*D632))&gt;(6/4)),1,0),0)</f>
        <v>0</v>
      </c>
      <c r="P632" s="47">
        <f>IF(O632=1,U631/2/C632,P631)</f>
        <v>4.3501846435871965</v>
      </c>
      <c r="Q632" s="47">
        <f>IF(O632=1,U631/2/D632,Q631)</f>
        <v>71.65890361877463</v>
      </c>
      <c r="R632" s="41">
        <f>P632*C632/U631</f>
        <v>0.48572413128641584</v>
      </c>
      <c r="S632" s="41">
        <f>Q632*D632/U631</f>
        <v>0.51262446966896635</v>
      </c>
      <c r="T632" s="41">
        <f t="shared" si="115"/>
        <v>0.94752427951806173</v>
      </c>
      <c r="U632" s="42">
        <f>P632*C632+Q632*D632</f>
        <v>21075.087587951035</v>
      </c>
      <c r="V632" s="25">
        <f>B632</f>
        <v>41863</v>
      </c>
      <c r="W632">
        <f>C632/C$2</f>
        <v>1.025361141453649</v>
      </c>
      <c r="X632">
        <f>D632/D$2</f>
        <v>1.0821476173414546</v>
      </c>
      <c r="Y632">
        <f t="shared" si="116"/>
        <v>1.0537543793975517</v>
      </c>
      <c r="AA632" s="15">
        <f t="shared" si="117"/>
        <v>-3.5077276122889023E-3</v>
      </c>
      <c r="AB632" s="15">
        <f t="shared" si="118"/>
        <v>1.1390992506465913E-4</v>
      </c>
      <c r="AC632" s="15">
        <f t="shared" si="119"/>
        <v>-1.6513990446178628E-3</v>
      </c>
    </row>
    <row r="633" spans="1:29" x14ac:dyDescent="0.4">
      <c r="A633" s="43">
        <f t="shared" si="110"/>
        <v>2014</v>
      </c>
      <c r="B633" s="53">
        <v>41864</v>
      </c>
      <c r="C633" s="45">
        <v>2358.9009999999998</v>
      </c>
      <c r="D633" s="45">
        <f>VLOOKUP(B633,'H11001.CSI  中证全债'!$A$2:$B$2792,2,0)</f>
        <v>151.05179999999999</v>
      </c>
      <c r="E633" s="14">
        <f t="shared" si="111"/>
        <v>0</v>
      </c>
      <c r="F633" s="14">
        <f>IF(AND((B633-$B$2)&gt;123,OR(((G632*J632/C632*C633)/(G632*K632/D632*D633))&lt;(4/6),((G632*J632/C632*C633)/(G632*K632/D632*D633))&gt;(6/4))),COUNTIF($E$2:E633,1),0)</f>
        <v>0</v>
      </c>
      <c r="G633" s="21">
        <f t="shared" si="112"/>
        <v>21085.861283584924</v>
      </c>
      <c r="H633" s="12">
        <f t="shared" si="113"/>
        <v>4.3501846435871965</v>
      </c>
      <c r="I633" s="12">
        <f t="shared" si="114"/>
        <v>71.65890361877463</v>
      </c>
      <c r="J633" s="15">
        <f>IF(OR((ROW(F633)-MATCH(MAX($F$2:F633),$F$2:F633,0))=1,(ROW(F633)-MATCH(MAX($F$2:F633),$F$2:F633,0))&gt;123),IF(OR(((G632*J632/C632*C633)/(G632*K632/D632*D633))&lt;(4/6),((G632*J632/C632*C633)/(G632*K632/D632*D633))&gt;(6/4)),50%,((G632*J632/C632*C633)/((G632*K632/D632*D633)+(G632*J632/C632*C633)))),((G632*J632/C632*C633)/((G632*K632/D632*D633)+(G632*J632/C632*C633))))</f>
        <v>0.48666045782683132</v>
      </c>
      <c r="K633" s="18">
        <f t="shared" si="108"/>
        <v>0.51333954217316868</v>
      </c>
      <c r="L633" s="20">
        <f t="shared" si="109"/>
        <v>0.94802838637094999</v>
      </c>
      <c r="M633" s="51">
        <f>IF(AND((B633-$B$2)&gt;123,OR(((U632*R632/C632*C633)/(U632*S632/D632*D633))&lt;(4/6),((U632*R632/C632*C633)/(U632*S632/D632*D633))&gt;(6/4))),1,0)</f>
        <v>0</v>
      </c>
      <c r="N633" s="51">
        <f>IF(AND((B633-$B$2)&gt;123,OR(((U632*R632/C632*C633)/(U632*S632/D632*D633))&lt;(4/6),((U632*R632/C632*C633)/(U632*S632/D632*D633))&gt;(6/4))),COUNTIF($M$2:M633,1),0)</f>
        <v>0</v>
      </c>
      <c r="O633" s="51">
        <f>IF(OR((ROW(N633)-MATCH(MAX($N$2:N633),$N$2:N633,0))=1,(ROW(N633)-MATCH(MAX($N$2:N633),$N$2:N633,0))&gt;123),IF(OR(((U632*R632/C632*C633)/(U632*S632/D632*D633))&lt;(4/6),((U632*R632/C632*C633)/(U632*S632/D632*D633))&gt;(6/4)),1,0),0)</f>
        <v>0</v>
      </c>
      <c r="P633" s="47">
        <f>IF(O633=1,U632/2/C633,P632)</f>
        <v>4.3501846435871965</v>
      </c>
      <c r="Q633" s="47">
        <f>IF(O633=1,U632/2/D633,Q632)</f>
        <v>71.65890361877463</v>
      </c>
      <c r="R633" s="41">
        <f>P633*C633/U632</f>
        <v>0.48690924121279733</v>
      </c>
      <c r="S633" s="41">
        <f>Q633*D633/U632</f>
        <v>0.51360196404738989</v>
      </c>
      <c r="T633" s="41">
        <f t="shared" si="115"/>
        <v>0.94802838637094922</v>
      </c>
      <c r="U633" s="42">
        <f>P633*C633+Q633*D633</f>
        <v>21085.861283584902</v>
      </c>
      <c r="V633" s="25">
        <f>B633</f>
        <v>41864</v>
      </c>
      <c r="W633">
        <f>C633/C$2</f>
        <v>1.0261654905942481</v>
      </c>
      <c r="X633">
        <f>D633/D$2</f>
        <v>1.082420637764242</v>
      </c>
      <c r="Y633">
        <f t="shared" si="116"/>
        <v>1.0542930641792452</v>
      </c>
      <c r="AA633" s="15">
        <f t="shared" si="117"/>
        <v>7.8445447957853354E-4</v>
      </c>
      <c r="AB633" s="15">
        <f t="shared" si="118"/>
        <v>2.5229499045442694E-4</v>
      </c>
      <c r="AC633" s="15">
        <f t="shared" si="119"/>
        <v>5.1120526018744172E-4</v>
      </c>
    </row>
    <row r="634" spans="1:29" x14ac:dyDescent="0.4">
      <c r="A634" s="43">
        <f t="shared" si="110"/>
        <v>2014</v>
      </c>
      <c r="B634" s="53">
        <v>41865</v>
      </c>
      <c r="C634" s="45">
        <v>2335.9450000000002</v>
      </c>
      <c r="D634" s="45">
        <f>VLOOKUP(B634,'H11001.CSI  中证全债'!$A$2:$B$2792,2,0)</f>
        <v>151.41309999999999</v>
      </c>
      <c r="E634" s="14">
        <f t="shared" si="111"/>
        <v>0</v>
      </c>
      <c r="F634" s="14">
        <f>IF(AND((B634-$B$2)&gt;123,OR(((G633*J633/C633*C634)/(G633*K633/D633*D634))&lt;(4/6),((G633*J633/C633*C634)/(G633*K633/D633*D634))&gt;(6/4))),COUNTIF($E$2:E634,1),0)</f>
        <v>0</v>
      </c>
      <c r="G634" s="21">
        <f t="shared" si="112"/>
        <v>21011.888806784198</v>
      </c>
      <c r="H634" s="12">
        <f t="shared" si="113"/>
        <v>4.3501846435871965</v>
      </c>
      <c r="I634" s="12">
        <f t="shared" si="114"/>
        <v>71.65890361877463</v>
      </c>
      <c r="J634" s="15">
        <f>IF(OR((ROW(F634)-MATCH(MAX($F$2:F634),$F$2:F634,0))=1,(ROW(F634)-MATCH(MAX($F$2:F634),$F$2:F634,0))&gt;123),IF(OR(((G633*J633/C633*C634)/(G633*K633/D633*D634))&lt;(4/6),((G633*J633/C633*C634)/(G633*K633/D633*D634))&gt;(6/4)),50%,((G633*J633/C633*C634)/((G633*K633/D633*D634)+(G633*J633/C633*C634)))),((G633*J633/C633*C634)/((G633*K633/D633*D634)+(G633*J633/C633*C634))))</f>
        <v>0.48362106618341361</v>
      </c>
      <c r="K634" s="18">
        <f t="shared" si="108"/>
        <v>0.51637893381658639</v>
      </c>
      <c r="L634" s="20">
        <f t="shared" si="109"/>
        <v>0.93656234697442531</v>
      </c>
      <c r="M634" s="51">
        <f>IF(AND((B634-$B$2)&gt;123,OR(((U633*R633/C633*C634)/(U633*S633/D633*D634))&lt;(4/6),((U633*R633/C633*C634)/(U633*S633/D633*D634))&gt;(6/4))),1,0)</f>
        <v>0</v>
      </c>
      <c r="N634" s="51">
        <f>IF(AND((B634-$B$2)&gt;123,OR(((U633*R633/C633*C634)/(U633*S633/D633*D634))&lt;(4/6),((U633*R633/C633*C634)/(U633*S633/D633*D634))&gt;(6/4))),COUNTIF($M$2:M634,1),0)</f>
        <v>0</v>
      </c>
      <c r="O634" s="51">
        <f>IF(OR((ROW(N634)-MATCH(MAX($N$2:N634),$N$2:N634,0))=1,(ROW(N634)-MATCH(MAX($N$2:N634),$N$2:N634,0))&gt;123),IF(OR(((U633*R633/C633*C634)/(U633*S633/D633*D634))&lt;(4/6),((U633*R633/C633*C634)/(U633*S633/D633*D634))&gt;(6/4)),1,0),0)</f>
        <v>0</v>
      </c>
      <c r="P634" s="47">
        <f>IF(O634=1,U633/2/C634,P633)</f>
        <v>4.3501846435871965</v>
      </c>
      <c r="Q634" s="47">
        <f>IF(O634=1,U633/2/D634,Q633)</f>
        <v>71.65890361877463</v>
      </c>
      <c r="R634" s="41">
        <f>P634*C634/U633</f>
        <v>0.48192444835891673</v>
      </c>
      <c r="S634" s="41">
        <f>Q634*D634/U633</f>
        <v>0.51456739630391857</v>
      </c>
      <c r="T634" s="41">
        <f t="shared" si="115"/>
        <v>0.93656234697442442</v>
      </c>
      <c r="U634" s="42">
        <f>P634*C634+Q634*D634</f>
        <v>21011.888806784176</v>
      </c>
      <c r="V634" s="25">
        <f>B634</f>
        <v>41865</v>
      </c>
      <c r="W634">
        <f>C634/C$2</f>
        <v>1.0161792067264295</v>
      </c>
      <c r="X634">
        <f>D634/D$2</f>
        <v>1.0850096739519883</v>
      </c>
      <c r="Y634">
        <f t="shared" si="116"/>
        <v>1.0505944403392089</v>
      </c>
      <c r="AA634" s="15">
        <f t="shared" si="117"/>
        <v>-9.7316504592603881E-3</v>
      </c>
      <c r="AB634" s="15">
        <f t="shared" si="118"/>
        <v>2.3918947010230784E-3</v>
      </c>
      <c r="AC634" s="15">
        <f t="shared" si="119"/>
        <v>-3.5081553371648644E-3</v>
      </c>
    </row>
    <row r="635" spans="1:29" x14ac:dyDescent="0.4">
      <c r="A635" s="43">
        <f t="shared" si="110"/>
        <v>2014</v>
      </c>
      <c r="B635" s="53">
        <v>41866</v>
      </c>
      <c r="C635" s="45">
        <v>2360.6350000000002</v>
      </c>
      <c r="D635" s="45">
        <f>VLOOKUP(B635,'H11001.CSI  中证全债'!$A$2:$B$2792,2,0)</f>
        <v>151.471</v>
      </c>
      <c r="E635" s="14">
        <f t="shared" si="111"/>
        <v>0</v>
      </c>
      <c r="F635" s="14">
        <f>IF(AND((B635-$B$2)&gt;123,OR(((G634*J634/C634*C635)/(G634*K634/D634*D635))&lt;(4/6),((G634*J634/C634*C635)/(G634*K634/D634*D635))&gt;(6/4))),COUNTIF($E$2:E635,1),0)</f>
        <v>0</v>
      </c>
      <c r="G635" s="21">
        <f t="shared" si="112"/>
        <v>21123.443916153898</v>
      </c>
      <c r="H635" s="12">
        <f t="shared" si="113"/>
        <v>4.3501846435871965</v>
      </c>
      <c r="I635" s="12">
        <f t="shared" si="114"/>
        <v>71.65890361877463</v>
      </c>
      <c r="J635" s="15">
        <f>IF(OR((ROW(F635)-MATCH(MAX($F$2:F635),$F$2:F635,0))=1,(ROW(F635)-MATCH(MAX($F$2:F635),$F$2:F635,0))&gt;123),IF(OR(((G634*J634/C634*C635)/(G634*K634/D634*D635))&lt;(4/6),((G634*J634/C634*C635)/(G634*K634/D634*D635))&gt;(6/4)),50%,((G634*J634/C634*C635)/((G634*K634/D634*D635)+(G634*J634/C634*C635)))),((G634*J634/C634*C635)/((G634*K634/D634*D635)+(G634*J634/C634*C635))))</f>
        <v>0.48615169793696533</v>
      </c>
      <c r="K635" s="18">
        <f t="shared" si="108"/>
        <v>0.51384830206303467</v>
      </c>
      <c r="L635" s="20">
        <f t="shared" si="109"/>
        <v>0.94609964844707861</v>
      </c>
      <c r="M635" s="51">
        <f>IF(AND((B635-$B$2)&gt;123,OR(((U634*R634/C634*C635)/(U634*S634/D634*D635))&lt;(4/6),((U634*R634/C634*C635)/(U634*S634/D634*D635))&gt;(6/4))),1,0)</f>
        <v>0</v>
      </c>
      <c r="N635" s="51">
        <f>IF(AND((B635-$B$2)&gt;123,OR(((U634*R634/C634*C635)/(U634*S634/D634*D635))&lt;(4/6),((U634*R634/C634*C635)/(U634*S634/D634*D635))&gt;(6/4))),COUNTIF($M$2:M635,1),0)</f>
        <v>0</v>
      </c>
      <c r="O635" s="51">
        <f>IF(OR((ROW(N635)-MATCH(MAX($N$2:N635),$N$2:N635,0))=1,(ROW(N635)-MATCH(MAX($N$2:N635),$N$2:N635,0))&gt;123),IF(OR(((U634*R634/C634*C635)/(U634*S634/D634*D635))&lt;(4/6),((U634*R634/C634*C635)/(U634*S634/D634*D635))&gt;(6/4)),1,0),0)</f>
        <v>0</v>
      </c>
      <c r="P635" s="47">
        <f>IF(O635=1,U634/2/C635,P634)</f>
        <v>4.3501846435871965</v>
      </c>
      <c r="Q635" s="47">
        <f>IF(O635=1,U634/2/D635,Q634)</f>
        <v>71.65890361877463</v>
      </c>
      <c r="R635" s="41">
        <f>P635*C635/U634</f>
        <v>0.48873274652009457</v>
      </c>
      <c r="S635" s="41">
        <f>Q635*D635/U634</f>
        <v>0.51657639586094073</v>
      </c>
      <c r="T635" s="41">
        <f t="shared" si="115"/>
        <v>0.94609964844707795</v>
      </c>
      <c r="U635" s="42">
        <f>P635*C635+Q635*D635</f>
        <v>21123.443916153876</v>
      </c>
      <c r="V635" s="25">
        <f>B635</f>
        <v>41866</v>
      </c>
      <c r="W635">
        <f>C635/C$2</f>
        <v>1.0269198126114463</v>
      </c>
      <c r="X635">
        <f>D635/D$2</f>
        <v>1.0854245790039412</v>
      </c>
      <c r="Y635">
        <f t="shared" si="116"/>
        <v>1.0561721958076937</v>
      </c>
      <c r="AA635" s="15">
        <f t="shared" si="117"/>
        <v>1.0569598171189742E-2</v>
      </c>
      <c r="AB635" s="15">
        <f t="shared" si="118"/>
        <v>3.8239756005276071E-4</v>
      </c>
      <c r="AC635" s="15">
        <f t="shared" si="119"/>
        <v>5.3091423810351923E-3</v>
      </c>
    </row>
    <row r="636" spans="1:29" x14ac:dyDescent="0.4">
      <c r="A636" s="43">
        <f t="shared" si="110"/>
        <v>2014</v>
      </c>
      <c r="B636" s="53">
        <v>41869</v>
      </c>
      <c r="C636" s="45">
        <v>2374.5619999999999</v>
      </c>
      <c r="D636" s="45">
        <f>VLOOKUP(B636,'H11001.CSI  中证全债'!$A$2:$B$2792,2,0)</f>
        <v>151.5403</v>
      </c>
      <c r="E636" s="14">
        <f t="shared" si="111"/>
        <v>0</v>
      </c>
      <c r="F636" s="14">
        <f>IF(AND((B636-$B$2)&gt;123,OR(((G635*J635/C635*C636)/(G635*K635/D635*D636))&lt;(4/6),((G635*J635/C635*C636)/(G635*K635/D635*D636))&gt;(6/4))),COUNTIF($E$2:E636,1),0)</f>
        <v>0</v>
      </c>
      <c r="G636" s="21">
        <f t="shared" si="112"/>
        <v>21188.994899705918</v>
      </c>
      <c r="H636" s="12">
        <f t="shared" si="113"/>
        <v>4.3501846435871965</v>
      </c>
      <c r="I636" s="12">
        <f t="shared" si="114"/>
        <v>71.65890361877463</v>
      </c>
      <c r="J636" s="15">
        <f>IF(OR((ROW(F636)-MATCH(MAX($F$2:F636),$F$2:F636,0))=1,(ROW(F636)-MATCH(MAX($F$2:F636),$F$2:F636,0))&gt;123),IF(OR(((G635*J635/C635*C636)/(G635*K635/D635*D636))&lt;(4/6),((G635*J635/C635*C636)/(G635*K635/D635*D636))&gt;(6/4)),50%,((G635*J635/C635*C636)/((G635*K635/D635*D636)+(G635*J635/C635*C636)))),((G635*J635/C635*C636)/((G635*K635/D635*D636)+(G635*J635/C635*C636))))</f>
        <v>0.48750699108380458</v>
      </c>
      <c r="K636" s="18">
        <f t="shared" si="108"/>
        <v>0.51249300891619542</v>
      </c>
      <c r="L636" s="20">
        <f t="shared" si="109"/>
        <v>0.95124612941505193</v>
      </c>
      <c r="M636" s="51">
        <f>IF(AND((B636-$B$2)&gt;123,OR(((U635*R635/C635*C636)/(U635*S635/D635*D636))&lt;(4/6),((U635*R635/C635*C636)/(U635*S635/D635*D636))&gt;(6/4))),1,0)</f>
        <v>0</v>
      </c>
      <c r="N636" s="51">
        <f>IF(AND((B636-$B$2)&gt;123,OR(((U635*R635/C635*C636)/(U635*S635/D635*D636))&lt;(4/6),((U635*R635/C635*C636)/(U635*S635/D635*D636))&gt;(6/4))),COUNTIF($M$2:M636,1),0)</f>
        <v>0</v>
      </c>
      <c r="O636" s="51">
        <f>IF(OR((ROW(N636)-MATCH(MAX($N$2:N636),$N$2:N636,0))=1,(ROW(N636)-MATCH(MAX($N$2:N636),$N$2:N636,0))&gt;123),IF(OR(((U635*R635/C635*C636)/(U635*S635/D635*D636))&lt;(4/6),((U635*R635/C635*C636)/(U635*S635/D635*D636))&gt;(6/4)),1,0),0)</f>
        <v>0</v>
      </c>
      <c r="P636" s="47">
        <f>IF(O636=1,U635/2/C636,P635)</f>
        <v>4.3501846435871965</v>
      </c>
      <c r="Q636" s="47">
        <f>IF(O636=1,U635/2/D636,Q635)</f>
        <v>71.65890361877463</v>
      </c>
      <c r="R636" s="41">
        <f>P636*C636/U635</f>
        <v>0.48901983921978431</v>
      </c>
      <c r="S636" s="41">
        <f>Q636*D636/U635</f>
        <v>0.51408339450537011</v>
      </c>
      <c r="T636" s="41">
        <f t="shared" si="115"/>
        <v>0.9512461294150516</v>
      </c>
      <c r="U636" s="42">
        <f>P636*C636+Q636*D636</f>
        <v>21188.994899705893</v>
      </c>
      <c r="V636" s="25">
        <f>B636</f>
        <v>41869</v>
      </c>
      <c r="W636">
        <f>C636/C$2</f>
        <v>1.0329783147645701</v>
      </c>
      <c r="X636">
        <f>D636/D$2</f>
        <v>1.0859211752060194</v>
      </c>
      <c r="Y636">
        <f t="shared" si="116"/>
        <v>1.0594497449852947</v>
      </c>
      <c r="AA636" s="15">
        <f t="shared" si="117"/>
        <v>5.8996837715274975E-3</v>
      </c>
      <c r="AB636" s="15">
        <f t="shared" si="118"/>
        <v>4.5751331938137518E-4</v>
      </c>
      <c r="AC636" s="15">
        <f t="shared" si="119"/>
        <v>3.1032337251544195E-3</v>
      </c>
    </row>
    <row r="637" spans="1:29" x14ac:dyDescent="0.4">
      <c r="A637" s="43">
        <f t="shared" si="110"/>
        <v>2014</v>
      </c>
      <c r="B637" s="53">
        <v>41870</v>
      </c>
      <c r="C637" s="45">
        <v>2374.768</v>
      </c>
      <c r="D637" s="45">
        <f>VLOOKUP(B637,'H11001.CSI  中证全债'!$A$2:$B$2792,2,0)</f>
        <v>151.55760000000001</v>
      </c>
      <c r="E637" s="14">
        <f t="shared" si="111"/>
        <v>0</v>
      </c>
      <c r="F637" s="14">
        <f>IF(AND((B637-$B$2)&gt;123,OR(((G636*J636/C636*C637)/(G636*K636/D636*D637))&lt;(4/6),((G636*J636/C636*C637)/(G636*K636/D636*D637))&gt;(6/4))),COUNTIF($E$2:E637,1),0)</f>
        <v>0</v>
      </c>
      <c r="G637" s="21">
        <f t="shared" si="112"/>
        <v>21191.130736775103</v>
      </c>
      <c r="H637" s="12">
        <f t="shared" si="113"/>
        <v>4.3501846435871965</v>
      </c>
      <c r="I637" s="12">
        <f t="shared" si="114"/>
        <v>71.65890361877463</v>
      </c>
      <c r="J637" s="15">
        <f>IF(OR((ROW(F637)-MATCH(MAX($F$2:F637),$F$2:F637,0))=1,(ROW(F637)-MATCH(MAX($F$2:F637),$F$2:F637,0))&gt;123),IF(OR(((G636*J636/C636*C637)/(G636*K636/D636*D637))&lt;(4/6),((G636*J636/C636*C637)/(G636*K636/D636*D637))&gt;(6/4)),50%,((G636*J636/C636*C637)/((G636*K636/D636*D637)+(G636*J636/C636*C637)))),((G636*J636/C636*C637)/((G636*K636/D636*D637)+(G636*J636/C636*C637))))</f>
        <v>0.48750014399913194</v>
      </c>
      <c r="K637" s="18">
        <f t="shared" si="108"/>
        <v>0.512499856000868</v>
      </c>
      <c r="L637" s="20">
        <f t="shared" si="109"/>
        <v>0.95122006043706342</v>
      </c>
      <c r="M637" s="51">
        <f>IF(AND((B637-$B$2)&gt;123,OR(((U636*R636/C636*C637)/(U636*S636/D636*D637))&lt;(4/6),((U636*R636/C636*C637)/(U636*S636/D636*D637))&gt;(6/4))),1,0)</f>
        <v>0</v>
      </c>
      <c r="N637" s="51">
        <f>IF(AND((B637-$B$2)&gt;123,OR(((U636*R636/C636*C637)/(U636*S636/D636*D637))&lt;(4/6),((U636*R636/C636*C637)/(U636*S636/D636*D637))&gt;(6/4))),COUNTIF($M$2:M637,1),0)</f>
        <v>0</v>
      </c>
      <c r="O637" s="51">
        <f>IF(OR((ROW(N637)-MATCH(MAX($N$2:N637),$N$2:N637,0))=1,(ROW(N637)-MATCH(MAX($N$2:N637),$N$2:N637,0))&gt;123),IF(OR(((U636*R636/C636*C637)/(U636*S636/D636*D637))&lt;(4/6),((U636*R636/C636*C637)/(U636*S636/D636*D637))&gt;(6/4)),1,0),0)</f>
        <v>0</v>
      </c>
      <c r="P637" s="47">
        <f>IF(O637=1,U636/2/C637,P636)</f>
        <v>4.3501846435871965</v>
      </c>
      <c r="Q637" s="47">
        <f>IF(O637=1,U636/2/D637,Q636)</f>
        <v>71.65890361877463</v>
      </c>
      <c r="R637" s="41">
        <f>P637*C637/U636</f>
        <v>0.48754928370036427</v>
      </c>
      <c r="S637" s="41">
        <f>Q637*D637/U636</f>
        <v>0.51255151565700474</v>
      </c>
      <c r="T637" s="41">
        <f t="shared" si="115"/>
        <v>0.95122006043706298</v>
      </c>
      <c r="U637" s="42">
        <f>P637*C637+Q637*D637</f>
        <v>21191.130736775078</v>
      </c>
      <c r="V637" s="25">
        <f>B637</f>
        <v>41870</v>
      </c>
      <c r="W637">
        <f>C637/C$2</f>
        <v>1.033067928568228</v>
      </c>
      <c r="X637">
        <f>D637/D$2</f>
        <v>1.0860451451092799</v>
      </c>
      <c r="Y637">
        <f t="shared" si="116"/>
        <v>1.0595565368387538</v>
      </c>
      <c r="AA637" s="15">
        <f t="shared" si="117"/>
        <v>8.6752841155668392E-5</v>
      </c>
      <c r="AB637" s="15">
        <f t="shared" si="118"/>
        <v>1.1416105154871126E-4</v>
      </c>
      <c r="AC637" s="15">
        <f t="shared" si="119"/>
        <v>1.0079935736895251E-4</v>
      </c>
    </row>
    <row r="638" spans="1:29" x14ac:dyDescent="0.4">
      <c r="A638" s="43">
        <f t="shared" si="110"/>
        <v>2014</v>
      </c>
      <c r="B638" s="53">
        <v>41871</v>
      </c>
      <c r="C638" s="45">
        <v>2366.14</v>
      </c>
      <c r="D638" s="45">
        <f>VLOOKUP(B638,'H11001.CSI  中证全债'!$A$2:$B$2792,2,0)</f>
        <v>151.5575</v>
      </c>
      <c r="E638" s="14">
        <f t="shared" si="111"/>
        <v>0</v>
      </c>
      <c r="F638" s="14">
        <f>IF(AND((B638-$B$2)&gt;123,OR(((G637*J637/C637*C638)/(G637*K637/D637*D638))&lt;(4/6),((G637*J637/C637*C638)/(G637*K637/D637*D638))&gt;(6/4))),COUNTIF($E$2:E638,1),0)</f>
        <v>0</v>
      </c>
      <c r="G638" s="21">
        <f t="shared" si="112"/>
        <v>21153.590177779872</v>
      </c>
      <c r="H638" s="12">
        <f t="shared" si="113"/>
        <v>4.3501846435871965</v>
      </c>
      <c r="I638" s="12">
        <f t="shared" si="114"/>
        <v>71.65890361877463</v>
      </c>
      <c r="J638" s="15">
        <f>IF(OR((ROW(F638)-MATCH(MAX($F$2:F638),$F$2:F638,0))=1,(ROW(F638)-MATCH(MAX($F$2:F638),$F$2:F638,0))&gt;123),IF(OR(((G637*J637/C637*C638)/(G637*K637/D637*D638))&lt;(4/6),((G637*J637/C637*C638)/(G637*K637/D637*D638))&gt;(6/4)),50%,((G637*J637/C637*C638)/((G637*K637/D637*D638)+(G637*J637/C637*C638)))),((G637*J637/C637*C638)/((G637*K637/D637*D638)+(G637*J637/C637*C638))))</f>
        <v>0.48659096664307783</v>
      </c>
      <c r="K638" s="18">
        <f t="shared" si="108"/>
        <v>0.51340903335692212</v>
      </c>
      <c r="L638" s="20">
        <f t="shared" si="109"/>
        <v>0.9477647159059619</v>
      </c>
      <c r="M638" s="51">
        <f>IF(AND((B638-$B$2)&gt;123,OR(((U637*R637/C637*C638)/(U637*S637/D637*D638))&lt;(4/6),((U637*R637/C637*C638)/(U637*S637/D637*D638))&gt;(6/4))),1,0)</f>
        <v>0</v>
      </c>
      <c r="N638" s="51">
        <f>IF(AND((B638-$B$2)&gt;123,OR(((U637*R637/C637*C638)/(U637*S637/D637*D638))&lt;(4/6),((U637*R637/C637*C638)/(U637*S637/D637*D638))&gt;(6/4))),COUNTIF($M$2:M638,1),0)</f>
        <v>0</v>
      </c>
      <c r="O638" s="51">
        <f>IF(OR((ROW(N638)-MATCH(MAX($N$2:N638),$N$2:N638,0))=1,(ROW(N638)-MATCH(MAX($N$2:N638),$N$2:N638,0))&gt;123),IF(OR(((U637*R637/C637*C638)/(U637*S637/D637*D638))&lt;(4/6),((U637*R637/C637*C638)/(U637*S637/D637*D638))&gt;(6/4)),1,0),0)</f>
        <v>0</v>
      </c>
      <c r="P638" s="47">
        <f>IF(O638=1,U637/2/C638,P637)</f>
        <v>4.3501846435871965</v>
      </c>
      <c r="Q638" s="47">
        <f>IF(O638=1,U637/2/D638,Q637)</f>
        <v>71.65890361877463</v>
      </c>
      <c r="R638" s="41">
        <f>P638*C638/U637</f>
        <v>0.48572895993297266</v>
      </c>
      <c r="S638" s="41">
        <f>Q638*D638/U637</f>
        <v>0.5124995178457008</v>
      </c>
      <c r="T638" s="41">
        <f t="shared" si="115"/>
        <v>0.94776471590596112</v>
      </c>
      <c r="U638" s="42">
        <f>P638*C638+Q638*D638</f>
        <v>21153.590177779843</v>
      </c>
      <c r="V638" s="25">
        <f>B638</f>
        <v>41871</v>
      </c>
      <c r="W638">
        <f>C638/C$2</f>
        <v>1.0293145892577409</v>
      </c>
      <c r="X638">
        <f>D638/D$2</f>
        <v>1.0860444285202435</v>
      </c>
      <c r="Y638">
        <f t="shared" si="116"/>
        <v>1.0576795088889921</v>
      </c>
      <c r="AA638" s="15">
        <f t="shared" si="117"/>
        <v>-3.6331970112449818E-3</v>
      </c>
      <c r="AB638" s="15">
        <f t="shared" si="118"/>
        <v>-6.5981514629775972E-7</v>
      </c>
      <c r="AC638" s="15">
        <f t="shared" si="119"/>
        <v>-1.7715222213265935E-3</v>
      </c>
    </row>
    <row r="639" spans="1:29" x14ac:dyDescent="0.4">
      <c r="A639" s="43">
        <f t="shared" si="110"/>
        <v>2014</v>
      </c>
      <c r="B639" s="53">
        <v>41872</v>
      </c>
      <c r="C639" s="45">
        <v>2354.2440000000001</v>
      </c>
      <c r="D639" s="45">
        <f>VLOOKUP(B639,'H11001.CSI  中证全债'!$A$2:$B$2792,2,0)</f>
        <v>151.56460000000001</v>
      </c>
      <c r="E639" s="14">
        <f t="shared" si="111"/>
        <v>0</v>
      </c>
      <c r="F639" s="14">
        <f>IF(AND((B639-$B$2)&gt;123,OR(((G638*J638/C638*C639)/(G638*K638/D638*D639))&lt;(4/6),((G638*J638/C638*C639)/(G638*K638/D638*D639))&gt;(6/4))),COUNTIF($E$2:E639,1),0)</f>
        <v>0</v>
      </c>
      <c r="G639" s="21">
        <f t="shared" si="112"/>
        <v>21102.349159475452</v>
      </c>
      <c r="H639" s="12">
        <f t="shared" si="113"/>
        <v>4.3501846435871965</v>
      </c>
      <c r="I639" s="12">
        <f t="shared" si="114"/>
        <v>71.65890361877463</v>
      </c>
      <c r="J639" s="15">
        <f>IF(OR((ROW(F639)-MATCH(MAX($F$2:F639),$F$2:F639,0))=1,(ROW(F639)-MATCH(MAX($F$2:F639),$F$2:F639,0))&gt;123),IF(OR(((G638*J638/C638*C639)/(G638*K638/D638*D639))&lt;(4/6),((G638*J638/C638*C639)/(G638*K638/D638*D639))&gt;(6/4)),50%,((G638*J638/C638*C639)/((G638*K638/D638*D639)+(G638*J638/C638*C639)))),((G638*J638/C638*C639)/((G638*K638/D638*D639)+(G638*J638/C638*C639))))</f>
        <v>0.48532018964621687</v>
      </c>
      <c r="K639" s="18">
        <f t="shared" si="108"/>
        <v>0.51467981035378307</v>
      </c>
      <c r="L639" s="20">
        <f t="shared" si="109"/>
        <v>0.94295556165806305</v>
      </c>
      <c r="M639" s="51">
        <f>IF(AND((B639-$B$2)&gt;123,OR(((U638*R638/C638*C639)/(U638*S638/D638*D639))&lt;(4/6),((U638*R638/C638*C639)/(U638*S638/D638*D639))&gt;(6/4))),1,0)</f>
        <v>0</v>
      </c>
      <c r="N639" s="51">
        <f>IF(AND((B639-$B$2)&gt;123,OR(((U638*R638/C638*C639)/(U638*S638/D638*D639))&lt;(4/6),((U638*R638/C638*C639)/(U638*S638/D638*D639))&gt;(6/4))),COUNTIF($M$2:M639,1),0)</f>
        <v>0</v>
      </c>
      <c r="O639" s="51">
        <f>IF(OR((ROW(N639)-MATCH(MAX($N$2:N639),$N$2:N639,0))=1,(ROW(N639)-MATCH(MAX($N$2:N639),$N$2:N639,0))&gt;123),IF(OR(((U638*R638/C638*C639)/(U638*S638/D638*D639))&lt;(4/6),((U638*R638/C638*C639)/(U638*S638/D638*D639))&gt;(6/4)),1,0),0)</f>
        <v>0</v>
      </c>
      <c r="P639" s="47">
        <f>IF(O639=1,U638/2/C639,P638)</f>
        <v>4.3501846435871965</v>
      </c>
      <c r="Q639" s="47">
        <f>IF(O639=1,U638/2/D639,Q638)</f>
        <v>71.65890361877463</v>
      </c>
      <c r="R639" s="41">
        <f>P639*C639/U638</f>
        <v>0.48414458302284147</v>
      </c>
      <c r="S639" s="41">
        <f>Q639*D639/U638</f>
        <v>0.51343308498179629</v>
      </c>
      <c r="T639" s="41">
        <f t="shared" si="115"/>
        <v>0.94295556165806249</v>
      </c>
      <c r="U639" s="42">
        <f>P639*C639+Q639*D639</f>
        <v>21102.349159475427</v>
      </c>
      <c r="V639" s="25">
        <f>B639</f>
        <v>41872</v>
      </c>
      <c r="W639">
        <f>C639/C$2</f>
        <v>1.0241396096057298</v>
      </c>
      <c r="X639">
        <f>D639/D$2</f>
        <v>1.0860953063418131</v>
      </c>
      <c r="Y639">
        <f t="shared" si="116"/>
        <v>1.0551174579737714</v>
      </c>
      <c r="AA639" s="15">
        <f t="shared" si="117"/>
        <v>-5.0275976907534492E-3</v>
      </c>
      <c r="AB639" s="15">
        <f t="shared" si="118"/>
        <v>4.6846906289976786E-5</v>
      </c>
      <c r="AC639" s="15">
        <f t="shared" si="119"/>
        <v>-2.4223319953621258E-3</v>
      </c>
    </row>
    <row r="640" spans="1:29" x14ac:dyDescent="0.4">
      <c r="A640" s="43">
        <f t="shared" si="110"/>
        <v>2014</v>
      </c>
      <c r="B640" s="53">
        <v>41873</v>
      </c>
      <c r="C640" s="45">
        <v>2365.364</v>
      </c>
      <c r="D640" s="45">
        <f>VLOOKUP(B640,'H11001.CSI  中证全债'!$A$2:$B$2792,2,0)</f>
        <v>151.5866</v>
      </c>
      <c r="E640" s="14">
        <f t="shared" si="111"/>
        <v>0</v>
      </c>
      <c r="F640" s="14">
        <f>IF(AND((B640-$B$2)&gt;123,OR(((G639*J639/C639*C640)/(G639*K639/D639*D640))&lt;(4/6),((G639*J639/C639*C640)/(G639*K639/D639*D640))&gt;(6/4))),COUNTIF($E$2:E640,1),0)</f>
        <v>0</v>
      </c>
      <c r="G640" s="21">
        <f t="shared" si="112"/>
        <v>21152.299708591752</v>
      </c>
      <c r="H640" s="12">
        <f t="shared" si="113"/>
        <v>4.3501846435871965</v>
      </c>
      <c r="I640" s="12">
        <f t="shared" si="114"/>
        <v>71.65890361877463</v>
      </c>
      <c r="J640" s="15">
        <f>IF(OR((ROW(F640)-MATCH(MAX($F$2:F640),$F$2:F640,0))=1,(ROW(F640)-MATCH(MAX($F$2:F640),$F$2:F640,0))&gt;123),IF(OR(((G639*J639/C639*C640)/(G639*K639/D639*D640))&lt;(4/6),((G639*J639/C639*C640)/(G639*K639/D639*D640))&gt;(6/4)),50%,((G639*J639/C639*C640)/((G639*K639/D639*D640)+(G639*J639/C639*C640)))),((G639*J639/C639*C640)/((G639*K639/D639*D640)+(G639*J639/C639*C640))))</f>
        <v>0.48646106054910176</v>
      </c>
      <c r="K640" s="18">
        <f t="shared" si="108"/>
        <v>0.51353893945089824</v>
      </c>
      <c r="L640" s="20">
        <f t="shared" si="109"/>
        <v>0.94727200447399473</v>
      </c>
      <c r="M640" s="51">
        <f>IF(AND((B640-$B$2)&gt;123,OR(((U639*R639/C639*C640)/(U639*S639/D639*D640))&lt;(4/6),((U639*R639/C639*C640)/(U639*S639/D639*D640))&gt;(6/4))),1,0)</f>
        <v>0</v>
      </c>
      <c r="N640" s="51">
        <f>IF(AND((B640-$B$2)&gt;123,OR(((U639*R639/C639*C640)/(U639*S639/D639*D640))&lt;(4/6),((U639*R639/C639*C640)/(U639*S639/D639*D640))&gt;(6/4))),COUNTIF($M$2:M640,1),0)</f>
        <v>0</v>
      </c>
      <c r="O640" s="51">
        <f>IF(OR((ROW(N640)-MATCH(MAX($N$2:N640),$N$2:N640,0))=1,(ROW(N640)-MATCH(MAX($N$2:N640),$N$2:N640,0))&gt;123),IF(OR(((U639*R639/C639*C640)/(U639*S639/D639*D640))&lt;(4/6),((U639*R639/C639*C640)/(U639*S639/D639*D640))&gt;(6/4)),1,0),0)</f>
        <v>0</v>
      </c>
      <c r="P640" s="47">
        <f>IF(O640=1,U639/2/C640,P639)</f>
        <v>4.3501846435871965</v>
      </c>
      <c r="Q640" s="47">
        <f>IF(O640=1,U639/2/D640,Q639)</f>
        <v>71.65890361877463</v>
      </c>
      <c r="R640" s="41">
        <f>P640*C640/U639</f>
        <v>0.48761254358610817</v>
      </c>
      <c r="S640" s="41">
        <f>Q640*D640/U639</f>
        <v>0.51475451748082857</v>
      </c>
      <c r="T640" s="41">
        <f t="shared" si="115"/>
        <v>0.94727200447399418</v>
      </c>
      <c r="U640" s="42">
        <f>P640*C640+Q640*D640</f>
        <v>21152.299708591727</v>
      </c>
      <c r="V640" s="25">
        <f>B640</f>
        <v>41873</v>
      </c>
      <c r="W640">
        <f>C640/C$2</f>
        <v>1.0289770149293986</v>
      </c>
      <c r="X640">
        <f>D640/D$2</f>
        <v>1.0862529559297742</v>
      </c>
      <c r="Y640">
        <f t="shared" si="116"/>
        <v>1.0576149854295864</v>
      </c>
      <c r="AA640" s="15">
        <f t="shared" si="117"/>
        <v>4.7233846619125774E-3</v>
      </c>
      <c r="AB640" s="15">
        <f t="shared" si="118"/>
        <v>1.451526279880877E-4</v>
      </c>
      <c r="AC640" s="15">
        <f t="shared" si="119"/>
        <v>2.3670610669368486E-3</v>
      </c>
    </row>
    <row r="641" spans="1:29" x14ac:dyDescent="0.4">
      <c r="A641" s="43">
        <f t="shared" si="110"/>
        <v>2014</v>
      </c>
      <c r="B641" s="53">
        <v>41876</v>
      </c>
      <c r="C641" s="45">
        <v>2342.8629999999998</v>
      </c>
      <c r="D641" s="45">
        <f>VLOOKUP(B641,'H11001.CSI  中证全债'!$A$2:$B$2792,2,0)</f>
        <v>151.65</v>
      </c>
      <c r="E641" s="14">
        <f t="shared" si="111"/>
        <v>0</v>
      </c>
      <c r="F641" s="14">
        <f>IF(AND((B641-$B$2)&gt;123,OR(((G640*J640/C640*C641)/(G640*K640/D640*D641))&lt;(4/6),((G640*J640/C640*C641)/(G640*K640/D640*D641))&gt;(6/4))),COUNTIF($E$2:E641,1),0)</f>
        <v>0</v>
      </c>
      <c r="G641" s="21">
        <f t="shared" si="112"/>
        <v>21058.959378415828</v>
      </c>
      <c r="H641" s="12">
        <f t="shared" si="113"/>
        <v>4.3501846435871965</v>
      </c>
      <c r="I641" s="12">
        <f t="shared" si="114"/>
        <v>71.65890361877463</v>
      </c>
      <c r="J641" s="15">
        <f>IF(OR((ROW(F641)-MATCH(MAX($F$2:F641),$F$2:F641,0))=1,(ROW(F641)-MATCH(MAX($F$2:F641),$F$2:F641,0))&gt;123),IF(OR(((G640*J640/C640*C641)/(G640*K640/D640*D641))&lt;(4/6),((G640*J640/C640*C641)/(G640*K640/D640*D641))&gt;(6/4)),50%,((G640*J640/C640*C641)/((G640*K640/D640*D641)+(G640*J640/C640*C641)))),((G640*J640/C640*C641)/((G640*K640/D640*D641)+(G640*J640/C640*C641))))</f>
        <v>0.48396914878304559</v>
      </c>
      <c r="K641" s="18">
        <f t="shared" si="108"/>
        <v>0.51603085121695447</v>
      </c>
      <c r="L641" s="20">
        <f t="shared" si="109"/>
        <v>0.93786863254726371</v>
      </c>
      <c r="M641" s="51">
        <f>IF(AND((B641-$B$2)&gt;123,OR(((U640*R640/C640*C641)/(U640*S640/D640*D641))&lt;(4/6),((U640*R640/C640*C641)/(U640*S640/D640*D641))&gt;(6/4))),1,0)</f>
        <v>0</v>
      </c>
      <c r="N641" s="51">
        <f>IF(AND((B641-$B$2)&gt;123,OR(((U640*R640/C640*C641)/(U640*S640/D640*D641))&lt;(4/6),((U640*R640/C640*C641)/(U640*S640/D640*D641))&gt;(6/4))),COUNTIF($M$2:M641,1),0)</f>
        <v>0</v>
      </c>
      <c r="O641" s="51">
        <f>IF(OR((ROW(N641)-MATCH(MAX($N$2:N641),$N$2:N641,0))=1,(ROW(N641)-MATCH(MAX($N$2:N641),$N$2:N641,0))&gt;123),IF(OR(((U640*R640/C640*C641)/(U640*S640/D640*D641))&lt;(4/6),((U640*R640/C640*C641)/(U640*S640/D640*D641))&gt;(6/4)),1,0),0)</f>
        <v>0</v>
      </c>
      <c r="P641" s="47">
        <f>IF(O641=1,U640/2/C641,P640)</f>
        <v>4.3501846435871965</v>
      </c>
      <c r="Q641" s="47">
        <f>IF(O641=1,U640/2/D641,Q640)</f>
        <v>71.65890361877463</v>
      </c>
      <c r="R641" s="41">
        <f>P641*C641/U640</f>
        <v>0.48183350203235098</v>
      </c>
      <c r="S641" s="41">
        <f>Q641*D641/U640</f>
        <v>0.51375372340120262</v>
      </c>
      <c r="T641" s="41">
        <f t="shared" si="115"/>
        <v>0.9378686325472636</v>
      </c>
      <c r="U641" s="42">
        <f>P641*C641+Q641*D641</f>
        <v>21058.959378415799</v>
      </c>
      <c r="V641" s="25">
        <f>B641</f>
        <v>41876</v>
      </c>
      <c r="W641">
        <f>C641/C$2</f>
        <v>1.0191886644628629</v>
      </c>
      <c r="X641">
        <f>D641/D$2</f>
        <v>1.0867072733787173</v>
      </c>
      <c r="Y641">
        <f t="shared" si="116"/>
        <v>1.0529479689207899</v>
      </c>
      <c r="AA641" s="15">
        <f t="shared" si="117"/>
        <v>-9.5127007936200991E-3</v>
      </c>
      <c r="AB641" s="15">
        <f t="shared" si="118"/>
        <v>4.182427734378269E-4</v>
      </c>
      <c r="AC641" s="15">
        <f t="shared" si="119"/>
        <v>-4.41277456644662E-3</v>
      </c>
    </row>
    <row r="642" spans="1:29" x14ac:dyDescent="0.4">
      <c r="A642" s="43">
        <f t="shared" si="110"/>
        <v>2014</v>
      </c>
      <c r="B642" s="53">
        <v>41877</v>
      </c>
      <c r="C642" s="45">
        <v>2324.0920000000001</v>
      </c>
      <c r="D642" s="45">
        <f>VLOOKUP(B642,'H11001.CSI  中证全债'!$A$2:$B$2792,2,0)</f>
        <v>151.68340000000001</v>
      </c>
      <c r="E642" s="14">
        <f t="shared" si="111"/>
        <v>0</v>
      </c>
      <c r="F642" s="14">
        <f>IF(AND((B642-$B$2)&gt;123,OR(((G641*J641/C641*C642)/(G641*K641/D641*D642))&lt;(4/6),((G641*J641/C641*C642)/(G641*K641/D641*D642))&gt;(6/4))),COUNTIF($E$2:E642,1),0)</f>
        <v>0</v>
      </c>
      <c r="G642" s="21">
        <f t="shared" si="112"/>
        <v>20979.695469851926</v>
      </c>
      <c r="H642" s="12">
        <f t="shared" si="113"/>
        <v>4.3501846435871965</v>
      </c>
      <c r="I642" s="12">
        <f t="shared" si="114"/>
        <v>71.65890361877463</v>
      </c>
      <c r="J642" s="15">
        <f>IF(OR((ROW(F642)-MATCH(MAX($F$2:F642),$F$2:F642,0))=1,(ROW(F642)-MATCH(MAX($F$2:F642),$F$2:F642,0))&gt;123),IF(OR(((G641*J641/C641*C642)/(G641*K641/D641*D642))&lt;(4/6),((G641*J641/C641*C642)/(G641*K641/D641*D642))&gt;(6/4)),50%,((G641*J641/C641*C642)/((G641*K641/D641*D642)+(G641*J641/C641*C642)))),((G641*J641/C641*C642)/((G641*K641/D641*D642)+(G641*J641/C641*C642))))</f>
        <v>0.4819054377225061</v>
      </c>
      <c r="K642" s="18">
        <f t="shared" ref="K642:K705" si="120">1-J642</f>
        <v>0.51809456227749395</v>
      </c>
      <c r="L642" s="20">
        <f t="shared" ref="L642:L705" si="121">J642/K642</f>
        <v>0.93014957656396946</v>
      </c>
      <c r="M642" s="51">
        <f>IF(AND((B642-$B$2)&gt;123,OR(((U641*R641/C641*C642)/(U641*S641/D641*D642))&lt;(4/6),((U641*R641/C641*C642)/(U641*S641/D641*D642))&gt;(6/4))),1,0)</f>
        <v>0</v>
      </c>
      <c r="N642" s="51">
        <f>IF(AND((B642-$B$2)&gt;123,OR(((U641*R641/C641*C642)/(U641*S641/D641*D642))&lt;(4/6),((U641*R641/C641*C642)/(U641*S641/D641*D642))&gt;(6/4))),COUNTIF($M$2:M642,1),0)</f>
        <v>0</v>
      </c>
      <c r="O642" s="51">
        <f>IF(OR((ROW(N642)-MATCH(MAX($N$2:N642),$N$2:N642,0))=1,(ROW(N642)-MATCH(MAX($N$2:N642),$N$2:N642,0))&gt;123),IF(OR(((U641*R641/C641*C642)/(U641*S641/D641*D642))&lt;(4/6),((U641*R641/C641*C642)/(U641*S641/D641*D642))&gt;(6/4)),1,0),0)</f>
        <v>0</v>
      </c>
      <c r="P642" s="47">
        <f>IF(O642=1,U641/2/C642,P641)</f>
        <v>4.3501846435871965</v>
      </c>
      <c r="Q642" s="47">
        <f>IF(O642=1,U641/2/D642,Q641)</f>
        <v>71.65890361877463</v>
      </c>
      <c r="R642" s="41">
        <f>P642*C642/U641</f>
        <v>0.48009159175482569</v>
      </c>
      <c r="S642" s="41">
        <f>Q642*D642/U641</f>
        <v>0.51614450390690281</v>
      </c>
      <c r="T642" s="41">
        <f t="shared" si="115"/>
        <v>0.93014957656396935</v>
      </c>
      <c r="U642" s="42">
        <f>P642*C642+Q642*D642</f>
        <v>20979.695469851897</v>
      </c>
      <c r="V642" s="25">
        <f>B642</f>
        <v>41877</v>
      </c>
      <c r="W642">
        <f>C642/C$2</f>
        <v>1.0110229328683855</v>
      </c>
      <c r="X642">
        <f>D642/D$2</f>
        <v>1.086946614116804</v>
      </c>
      <c r="Y642">
        <f t="shared" si="116"/>
        <v>1.0489847734925948</v>
      </c>
      <c r="AA642" s="15">
        <f t="shared" si="117"/>
        <v>-8.0119921651414794E-3</v>
      </c>
      <c r="AB642" s="15">
        <f t="shared" si="118"/>
        <v>2.2024398285536151E-4</v>
      </c>
      <c r="AC642" s="15">
        <f t="shared" si="119"/>
        <v>-3.763904338271451E-3</v>
      </c>
    </row>
    <row r="643" spans="1:29" x14ac:dyDescent="0.4">
      <c r="A643" s="43">
        <f t="shared" ref="A643:A706" si="122">YEAR(B643)</f>
        <v>2014</v>
      </c>
      <c r="B643" s="53">
        <v>41878</v>
      </c>
      <c r="C643" s="45">
        <v>2327.5949999999998</v>
      </c>
      <c r="D643" s="45">
        <f>VLOOKUP(B643,'H11001.CSI  中证全债'!$A$2:$B$2792,2,0)</f>
        <v>151.7449</v>
      </c>
      <c r="E643" s="14">
        <f t="shared" ref="E643:E706" si="123">IF(AND((B643-$B$2)&gt;123,OR(((G642*J642/C642*C643)/(G642*K642/D642*D643))&lt;(4/6),((G642*J642/C642*C643)/(G642*K642/D642*D643))&gt;(6/4))),1,0)</f>
        <v>0</v>
      </c>
      <c r="F643" s="14">
        <f>IF(AND((B643-$B$2)&gt;123,OR(((G642*J642/C642*C643)/(G642*K642/D642*D643))&lt;(4/6),((G642*J642/C642*C643)/(G642*K642/D642*D643))&gt;(6/4))),COUNTIF($E$2:E643,1),0)</f>
        <v>0</v>
      </c>
      <c r="G643" s="21">
        <f t="shared" ref="G643:G706" si="124">G642*J642/C642*C643+G642*K642/D642*D643</f>
        <v>20999.341189230963</v>
      </c>
      <c r="H643" s="12">
        <f t="shared" ref="H643:H706" si="125">IF(J643=50%,G643*J643/C643,H642)</f>
        <v>4.3501846435871965</v>
      </c>
      <c r="I643" s="12">
        <f t="shared" ref="I643:I706" si="126">IF(K643=50%,G643*K643/D643,I642)</f>
        <v>71.65890361877463</v>
      </c>
      <c r="J643" s="15">
        <f>IF(OR((ROW(F643)-MATCH(MAX($F$2:F643),$F$2:F643,0))=1,(ROW(F643)-MATCH(MAX($F$2:F643),$F$2:F643,0))&gt;123),IF(OR(((G642*J642/C642*C643)/(G642*K642/D642*D643))&lt;(4/6),((G642*J642/C642*C643)/(G642*K642/D642*D643))&gt;(6/4)),50%,((G642*J642/C642*C643)/((G642*K642/D642*D643)+(G642*J642/C642*C643)))),((G642*J642/C642*C643)/((G642*K642/D642*D643)+(G642*J642/C642*C643))))</f>
        <v>0.48218027100216704</v>
      </c>
      <c r="K643" s="18">
        <f t="shared" si="120"/>
        <v>0.51781972899783302</v>
      </c>
      <c r="L643" s="20">
        <f t="shared" si="121"/>
        <v>0.93117400516075133</v>
      </c>
      <c r="M643" s="51">
        <f>IF(AND((B643-$B$2)&gt;123,OR(((U642*R642/C642*C643)/(U642*S642/D642*D643))&lt;(4/6),((U642*R642/C642*C643)/(U642*S642/D642*D643))&gt;(6/4))),1,0)</f>
        <v>0</v>
      </c>
      <c r="N643" s="51">
        <f>IF(AND((B643-$B$2)&gt;123,OR(((U642*R642/C642*C643)/(U642*S642/D642*D643))&lt;(4/6),((U642*R642/C642*C643)/(U642*S642/D642*D643))&gt;(6/4))),COUNTIF($M$2:M643,1),0)</f>
        <v>0</v>
      </c>
      <c r="O643" s="51">
        <f>IF(OR((ROW(N643)-MATCH(MAX($N$2:N643),$N$2:N643,0))=1,(ROW(N643)-MATCH(MAX($N$2:N643),$N$2:N643,0))&gt;123),IF(OR(((U642*R642/C642*C643)/(U642*S642/D642*D643))&lt;(4/6),((U642*R642/C642*C643)/(U642*S642/D642*D643))&gt;(6/4)),1,0),0)</f>
        <v>0</v>
      </c>
      <c r="P643" s="47">
        <f>IF(O643=1,U642/2/C643,P642)</f>
        <v>4.3501846435871965</v>
      </c>
      <c r="Q643" s="47">
        <f>IF(O643=1,U642/2/D643,Q642)</f>
        <v>71.65890361877463</v>
      </c>
      <c r="R643" s="41">
        <f>P643*C643/U642</f>
        <v>0.48263179225078712</v>
      </c>
      <c r="S643" s="41">
        <f>Q643*D643/U642</f>
        <v>0.51830462359982754</v>
      </c>
      <c r="T643" s="41">
        <f t="shared" ref="T643:T706" si="127">R643/S643</f>
        <v>0.93117400516075144</v>
      </c>
      <c r="U643" s="42">
        <f>P643*C643+Q643*D643</f>
        <v>20999.341189230934</v>
      </c>
      <c r="V643" s="25">
        <f>B643</f>
        <v>41878</v>
      </c>
      <c r="W643">
        <f>C643/C$2</f>
        <v>1.0125468025490341</v>
      </c>
      <c r="X643">
        <f>D643/D$2</f>
        <v>1.0873873163740595</v>
      </c>
      <c r="Y643">
        <f t="shared" ref="Y643:Y706" si="128">U643/U$2</f>
        <v>1.0499670594615467</v>
      </c>
      <c r="AA643" s="15">
        <f t="shared" ref="AA643:AA706" si="129">W643/W642-1</f>
        <v>1.507255306588462E-3</v>
      </c>
      <c r="AB643" s="15">
        <f t="shared" ref="AB643:AB706" si="130">X643/X642-1</f>
        <v>4.0544977235468238E-4</v>
      </c>
      <c r="AC643" s="15">
        <f t="shared" ref="AC643:AC706" si="131">Y643/Y642-1</f>
        <v>9.3641585061465804E-4</v>
      </c>
    </row>
    <row r="644" spans="1:29" x14ac:dyDescent="0.4">
      <c r="A644" s="43">
        <f t="shared" si="122"/>
        <v>2014</v>
      </c>
      <c r="B644" s="53">
        <v>41879</v>
      </c>
      <c r="C644" s="45">
        <v>2311.2779999999998</v>
      </c>
      <c r="D644" s="45">
        <f>VLOOKUP(B644,'H11001.CSI  中证全债'!$A$2:$B$2792,2,0)</f>
        <v>151.8184</v>
      </c>
      <c r="E644" s="14">
        <f t="shared" si="123"/>
        <v>0</v>
      </c>
      <c r="F644" s="14">
        <f>IF(AND((B644-$B$2)&gt;123,OR(((G643*J643/C643*C644)/(G643*K643/D643*D644))&lt;(4/6),((G643*J643/C643*C644)/(G643*K643/D643*D644))&gt;(6/4))),COUNTIF($E$2:E644,1),0)</f>
        <v>0</v>
      </c>
      <c r="G644" s="21">
        <f t="shared" si="124"/>
        <v>20933.626155817532</v>
      </c>
      <c r="H644" s="12">
        <f t="shared" si="125"/>
        <v>4.3501846435871965</v>
      </c>
      <c r="I644" s="12">
        <f t="shared" si="126"/>
        <v>71.65890361877463</v>
      </c>
      <c r="J644" s="15">
        <f>IF(OR((ROW(F644)-MATCH(MAX($F$2:F644),$F$2:F644,0))=1,(ROW(F644)-MATCH(MAX($F$2:F644),$F$2:F644,0))&gt;123),IF(OR(((G643*J643/C643*C644)/(G643*K643/D643*D644))&lt;(4/6),((G643*J643/C643*C644)/(G643*K643/D643*D644))&gt;(6/4)),50%,((G643*J643/C643*C644)/((G643*K643/D643*D644)+(G643*J643/C643*C644)))),((G643*J643/C643*C644)/((G643*K643/D643*D644)+(G643*J643/C643*C644))))</f>
        <v>0.48030312511656104</v>
      </c>
      <c r="K644" s="18">
        <f t="shared" si="120"/>
        <v>0.51969687488343896</v>
      </c>
      <c r="L644" s="20">
        <f t="shared" si="121"/>
        <v>0.92419860177971358</v>
      </c>
      <c r="M644" s="51">
        <f>IF(AND((B644-$B$2)&gt;123,OR(((U643*R643/C643*C644)/(U643*S643/D643*D644))&lt;(4/6),((U643*R643/C643*C644)/(U643*S643/D643*D644))&gt;(6/4))),1,0)</f>
        <v>0</v>
      </c>
      <c r="N644" s="51">
        <f>IF(AND((B644-$B$2)&gt;123,OR(((U643*R643/C643*C644)/(U643*S643/D643*D644))&lt;(4/6),((U643*R643/C643*C644)/(U643*S643/D643*D644))&gt;(6/4))),COUNTIF($M$2:M644,1),0)</f>
        <v>0</v>
      </c>
      <c r="O644" s="51">
        <f>IF(OR((ROW(N644)-MATCH(MAX($N$2:N644),$N$2:N644,0))=1,(ROW(N644)-MATCH(MAX($N$2:N644),$N$2:N644,0))&gt;123),IF(OR(((U643*R643/C643*C644)/(U643*S643/D643*D644))&lt;(4/6),((U643*R643/C643*C644)/(U643*S643/D643*D644))&gt;(6/4)),1,0),0)</f>
        <v>0</v>
      </c>
      <c r="P644" s="47">
        <f>IF(O644=1,U643/2/C644,P643)</f>
        <v>4.3501846435871965</v>
      </c>
      <c r="Q644" s="47">
        <f>IF(O644=1,U643/2/D644,Q643)</f>
        <v>71.65890361877463</v>
      </c>
      <c r="R644" s="41">
        <f>P644*C644/U643</f>
        <v>0.47880007149067882</v>
      </c>
      <c r="S644" s="41">
        <f>Q644*D644/U643</f>
        <v>0.51807054302902178</v>
      </c>
      <c r="T644" s="41">
        <f t="shared" si="127"/>
        <v>0.92419860177971347</v>
      </c>
      <c r="U644" s="42">
        <f>P644*C644+Q644*D644</f>
        <v>20933.626155817503</v>
      </c>
      <c r="V644" s="25">
        <f>B644</f>
        <v>41879</v>
      </c>
      <c r="W644">
        <f>C644/C$2</f>
        <v>1.0054486062660928</v>
      </c>
      <c r="X644">
        <f>D644/D$2</f>
        <v>1.0879140093156574</v>
      </c>
      <c r="Y644">
        <f t="shared" si="128"/>
        <v>1.0466813077908752</v>
      </c>
      <c r="AA644" s="15">
        <f t="shared" si="129"/>
        <v>-7.0102401835371309E-3</v>
      </c>
      <c r="AB644" s="15">
        <f t="shared" si="130"/>
        <v>4.8436553716135755E-4</v>
      </c>
      <c r="AC644" s="15">
        <f t="shared" si="131"/>
        <v>-3.1293854802992849E-3</v>
      </c>
    </row>
    <row r="645" spans="1:29" x14ac:dyDescent="0.4">
      <c r="A645" s="43">
        <f t="shared" si="122"/>
        <v>2014</v>
      </c>
      <c r="B645" s="53">
        <v>41880</v>
      </c>
      <c r="C645" s="45">
        <v>2338.2869999999998</v>
      </c>
      <c r="D645" s="45">
        <f>VLOOKUP(B645,'H11001.CSI  中证全债'!$A$2:$B$2792,2,0)</f>
        <v>151.876</v>
      </c>
      <c r="E645" s="14">
        <f t="shared" si="123"/>
        <v>0</v>
      </c>
      <c r="F645" s="14">
        <f>IF(AND((B645-$B$2)&gt;123,OR(((G644*J644/C644*C645)/(G644*K644/D644*D645))&lt;(4/6),((G644*J644/C644*C645)/(G644*K644/D644*D645))&gt;(6/4))),COUNTIF($E$2:E645,1),0)</f>
        <v>0</v>
      </c>
      <c r="G645" s="21">
        <f t="shared" si="124"/>
        <v>21055.24784570462</v>
      </c>
      <c r="H645" s="12">
        <f t="shared" si="125"/>
        <v>4.3501846435871965</v>
      </c>
      <c r="I645" s="12">
        <f t="shared" si="126"/>
        <v>71.65890361877463</v>
      </c>
      <c r="J645" s="15">
        <f>IF(OR((ROW(F645)-MATCH(MAX($F$2:F645),$F$2:F645,0))=1,(ROW(F645)-MATCH(MAX($F$2:F645),$F$2:F645,0))&gt;123),IF(OR(((G644*J644/C644*C645)/(G644*K644/D644*D645))&lt;(4/6),((G644*J644/C644*C645)/(G644*K644/D644*D645))&gt;(6/4)),50%,((G644*J644/C644*C645)/((G644*K644/D644*D645)+(G644*J644/C644*C645)))),((G644*J644/C644*C645)/((G644*K644/D644*D645)+(G644*J644/C644*C645))))</f>
        <v>0.48310902223716762</v>
      </c>
      <c r="K645" s="18">
        <f t="shared" si="120"/>
        <v>0.51689097776283233</v>
      </c>
      <c r="L645" s="20">
        <f t="shared" si="121"/>
        <v>0.93464394431514908</v>
      </c>
      <c r="M645" s="51">
        <f>IF(AND((B645-$B$2)&gt;123,OR(((U644*R644/C644*C645)/(U644*S644/D644*D645))&lt;(4/6),((U644*R644/C644*C645)/(U644*S644/D644*D645))&gt;(6/4))),1,0)</f>
        <v>0</v>
      </c>
      <c r="N645" s="51">
        <f>IF(AND((B645-$B$2)&gt;123,OR(((U644*R644/C644*C645)/(U644*S644/D644*D645))&lt;(4/6),((U644*R644/C644*C645)/(U644*S644/D644*D645))&gt;(6/4))),COUNTIF($M$2:M645,1),0)</f>
        <v>0</v>
      </c>
      <c r="O645" s="51">
        <f>IF(OR((ROW(N645)-MATCH(MAX($N$2:N645),$N$2:N645,0))=1,(ROW(N645)-MATCH(MAX($N$2:N645),$N$2:N645,0))&gt;123),IF(OR(((U644*R644/C644*C645)/(U644*S644/D644*D645))&lt;(4/6),((U644*R644/C644*C645)/(U644*S644/D644*D645))&gt;(6/4)),1,0),0)</f>
        <v>0</v>
      </c>
      <c r="P645" s="47">
        <f>IF(O645=1,U644/2/C645,P644)</f>
        <v>4.3501846435871965</v>
      </c>
      <c r="Q645" s="47">
        <f>IF(O645=1,U644/2/D645,Q644)</f>
        <v>71.65890361877463</v>
      </c>
      <c r="R645" s="41">
        <f>P645*C645/U644</f>
        <v>0.4859158238513186</v>
      </c>
      <c r="S645" s="41">
        <f>Q645*D645/U644</f>
        <v>0.5198940482167983</v>
      </c>
      <c r="T645" s="41">
        <f t="shared" si="127"/>
        <v>0.93464394431514897</v>
      </c>
      <c r="U645" s="42">
        <f>P645*C645+Q645*D645</f>
        <v>21055.247845704587</v>
      </c>
      <c r="V645" s="25">
        <f>B645</f>
        <v>41880</v>
      </c>
      <c r="W645">
        <f>C645/C$2</f>
        <v>1.0171980199699575</v>
      </c>
      <c r="X645">
        <f>D645/D$2</f>
        <v>1.0883267646005015</v>
      </c>
      <c r="Y645">
        <f t="shared" si="128"/>
        <v>1.0527623922852294</v>
      </c>
      <c r="AA645" s="15">
        <f t="shared" si="129"/>
        <v>1.1685742693003709E-2</v>
      </c>
      <c r="AB645" s="15">
        <f t="shared" si="130"/>
        <v>3.7940065235830822E-4</v>
      </c>
      <c r="AC645" s="15">
        <f t="shared" si="131"/>
        <v>5.8098720681167837E-3</v>
      </c>
    </row>
    <row r="646" spans="1:29" x14ac:dyDescent="0.4">
      <c r="A646" s="43">
        <f t="shared" si="122"/>
        <v>2014</v>
      </c>
      <c r="B646" s="53">
        <v>41883</v>
      </c>
      <c r="C646" s="45">
        <v>2355.317</v>
      </c>
      <c r="D646" s="45">
        <f>VLOOKUP(B646,'H11001.CSI  中证全债'!$A$2:$B$2792,2,0)</f>
        <v>151.96119999999999</v>
      </c>
      <c r="E646" s="14">
        <f t="shared" si="123"/>
        <v>0</v>
      </c>
      <c r="F646" s="14">
        <f>IF(AND((B646-$B$2)&gt;123,OR(((G645*J645/C645*C646)/(G645*K645/D645*D646))&lt;(4/6),((G645*J645/C645*C646)/(G645*K645/D645*D646))&gt;(6/4))),COUNTIF($E$2:E646,1),0)</f>
        <v>0</v>
      </c>
      <c r="G646" s="21">
        <f t="shared" si="124"/>
        <v>21135.436828773229</v>
      </c>
      <c r="H646" s="12">
        <f t="shared" si="125"/>
        <v>4.3501846435871965</v>
      </c>
      <c r="I646" s="12">
        <f t="shared" si="126"/>
        <v>71.65890361877463</v>
      </c>
      <c r="J646" s="15">
        <f>IF(OR((ROW(F646)-MATCH(MAX($F$2:F646),$F$2:F646,0))=1,(ROW(F646)-MATCH(MAX($F$2:F646),$F$2:F646,0))&gt;123),IF(OR(((G645*J645/C645*C646)/(G645*K645/D645*D646))&lt;(4/6),((G645*J645/C645*C646)/(G645*K645/D645*D646))&gt;(6/4)),50%,((G645*J645/C645*C646)/((G645*K645/D645*D646)+(G645*J645/C645*C646)))),((G645*J645/C645*C646)/((G645*K645/D645*D646)+(G645*J645/C645*C646))))</f>
        <v>0.48478126698716528</v>
      </c>
      <c r="K646" s="18">
        <f t="shared" si="120"/>
        <v>0.51521873301283472</v>
      </c>
      <c r="L646" s="20">
        <f t="shared" si="121"/>
        <v>0.94092321556772429</v>
      </c>
      <c r="M646" s="51">
        <f>IF(AND((B646-$B$2)&gt;123,OR(((U645*R645/C645*C646)/(U645*S645/D645*D646))&lt;(4/6),((U645*R645/C645*C646)/(U645*S645/D645*D646))&gt;(6/4))),1,0)</f>
        <v>0</v>
      </c>
      <c r="N646" s="51">
        <f>IF(AND((B646-$B$2)&gt;123,OR(((U645*R645/C645*C646)/(U645*S645/D645*D646))&lt;(4/6),((U645*R645/C645*C646)/(U645*S645/D645*D646))&gt;(6/4))),COUNTIF($M$2:M646,1),0)</f>
        <v>0</v>
      </c>
      <c r="O646" s="51">
        <f>IF(OR((ROW(N646)-MATCH(MAX($N$2:N646),$N$2:N646,0))=1,(ROW(N646)-MATCH(MAX($N$2:N646),$N$2:N646,0))&gt;123),IF(OR(((U645*R645/C645*C646)/(U645*S645/D645*D646))&lt;(4/6),((U645*R645/C645*C646)/(U645*S645/D645*D646))&gt;(6/4)),1,0),0)</f>
        <v>0</v>
      </c>
      <c r="P646" s="47">
        <f>IF(O646=1,U645/2/C646,P645)</f>
        <v>4.3501846435871965</v>
      </c>
      <c r="Q646" s="47">
        <f>IF(O646=1,U645/2/D646,Q645)</f>
        <v>71.65890361877463</v>
      </c>
      <c r="R646" s="41">
        <f>P646*C646/U645</f>
        <v>0.48662755809213293</v>
      </c>
      <c r="S646" s="41">
        <f>Q646*D646/U645</f>
        <v>0.51718094531073588</v>
      </c>
      <c r="T646" s="41">
        <f t="shared" si="127"/>
        <v>0.94092321556772418</v>
      </c>
      <c r="U646" s="42">
        <f>P646*C646+Q646*D646</f>
        <v>21135.4368287732</v>
      </c>
      <c r="V646" s="25">
        <f>B646</f>
        <v>41883</v>
      </c>
      <c r="W646">
        <f>C646/C$2</f>
        <v>1.0246063844179865</v>
      </c>
      <c r="X646">
        <f>D646/D$2</f>
        <v>1.0889372984593335</v>
      </c>
      <c r="Y646">
        <f t="shared" si="128"/>
        <v>1.05677184143866</v>
      </c>
      <c r="AA646" s="15">
        <f t="shared" si="129"/>
        <v>7.2831093873420016E-3</v>
      </c>
      <c r="AB646" s="15">
        <f t="shared" si="130"/>
        <v>5.6098396059955924E-4</v>
      </c>
      <c r="AC646" s="15">
        <f t="shared" si="131"/>
        <v>3.808503402868757E-3</v>
      </c>
    </row>
    <row r="647" spans="1:29" x14ac:dyDescent="0.4">
      <c r="A647" s="43">
        <f t="shared" si="122"/>
        <v>2014</v>
      </c>
      <c r="B647" s="53">
        <v>41884</v>
      </c>
      <c r="C647" s="45">
        <v>2386.46</v>
      </c>
      <c r="D647" s="45">
        <f>VLOOKUP(B647,'H11001.CSI  中证全债'!$A$2:$B$2792,2,0)</f>
        <v>151.99770000000001</v>
      </c>
      <c r="E647" s="14">
        <f t="shared" si="123"/>
        <v>0</v>
      </c>
      <c r="F647" s="14">
        <f>IF(AND((B647-$B$2)&gt;123,OR(((G646*J646/C646*C647)/(G646*K646/D646*D647))&lt;(4/6),((G646*J646/C646*C647)/(G646*K646/D646*D647))&gt;(6/4))),COUNTIF($E$2:E647,1),0)</f>
        <v>0</v>
      </c>
      <c r="G647" s="21">
        <f t="shared" si="124"/>
        <v>21273.530179110552</v>
      </c>
      <c r="H647" s="12">
        <f t="shared" si="125"/>
        <v>4.3501846435871965</v>
      </c>
      <c r="I647" s="12">
        <f t="shared" si="126"/>
        <v>71.65890361877463</v>
      </c>
      <c r="J647" s="15">
        <f>IF(OR((ROW(F647)-MATCH(MAX($F$2:F647),$F$2:F647,0))=1,(ROW(F647)-MATCH(MAX($F$2:F647),$F$2:F647,0))&gt;123),IF(OR(((G646*J646/C646*C647)/(G646*K646/D646*D647))&lt;(4/6),((G646*J646/C646*C647)/(G646*K646/D646*D647))&gt;(6/4)),50%,((G646*J646/C646*C647)/((G646*K646/D646*D647)+(G646*J646/C646*C647)))),((G646*J646/C646*C647)/((G646*K646/D646*D647)+(G646*J646/C646*C647))))</f>
        <v>0.48800276950410537</v>
      </c>
      <c r="K647" s="18">
        <f t="shared" si="120"/>
        <v>0.51199723049589463</v>
      </c>
      <c r="L647" s="20">
        <f t="shared" si="121"/>
        <v>0.95313556487688533</v>
      </c>
      <c r="M647" s="51">
        <f>IF(AND((B647-$B$2)&gt;123,OR(((U646*R646/C646*C647)/(U646*S646/D646*D647))&lt;(4/6),((U646*R646/C646*C647)/(U646*S646/D646*D647))&gt;(6/4))),1,0)</f>
        <v>0</v>
      </c>
      <c r="N647" s="51">
        <f>IF(AND((B647-$B$2)&gt;123,OR(((U646*R646/C646*C647)/(U646*S646/D646*D647))&lt;(4/6),((U646*R646/C646*C647)/(U646*S646/D646*D647))&gt;(6/4))),COUNTIF($M$2:M647,1),0)</f>
        <v>0</v>
      </c>
      <c r="O647" s="51">
        <f>IF(OR((ROW(N647)-MATCH(MAX($N$2:N647),$N$2:N647,0))=1,(ROW(N647)-MATCH(MAX($N$2:N647),$N$2:N647,0))&gt;123),IF(OR(((U646*R646/C646*C647)/(U646*S646/D646*D647))&lt;(4/6),((U646*R646/C646*C647)/(U646*S646/D646*D647))&gt;(6/4)),1,0),0)</f>
        <v>0</v>
      </c>
      <c r="P647" s="47">
        <f>IF(O647=1,U646/2/C647,P646)</f>
        <v>4.3501846435871965</v>
      </c>
      <c r="Q647" s="47">
        <f>IF(O647=1,U646/2/D647,Q646)</f>
        <v>71.65890361877463</v>
      </c>
      <c r="R647" s="41">
        <f>P647*C647/U646</f>
        <v>0.49119125044067963</v>
      </c>
      <c r="S647" s="41">
        <f>Q647*D647/U646</f>
        <v>0.51534248488999146</v>
      </c>
      <c r="T647" s="41">
        <f t="shared" si="127"/>
        <v>0.95313556487688511</v>
      </c>
      <c r="U647" s="42">
        <f>P647*C647+Q647*D647</f>
        <v>21273.530179110523</v>
      </c>
      <c r="V647" s="25">
        <f>B647</f>
        <v>41884</v>
      </c>
      <c r="W647">
        <f>C647/C$2</f>
        <v>1.0381541644535102</v>
      </c>
      <c r="X647">
        <f>D647/D$2</f>
        <v>1.0891988534575421</v>
      </c>
      <c r="Y647">
        <f t="shared" si="128"/>
        <v>1.0636765089555262</v>
      </c>
      <c r="AA647" s="15">
        <f t="shared" si="129"/>
        <v>1.3222423987938825E-2</v>
      </c>
      <c r="AB647" s="15">
        <f t="shared" si="130"/>
        <v>2.4019289134336042E-4</v>
      </c>
      <c r="AC647" s="15">
        <f t="shared" si="131"/>
        <v>6.5337353306711421E-3</v>
      </c>
    </row>
    <row r="648" spans="1:29" x14ac:dyDescent="0.4">
      <c r="A648" s="43">
        <f t="shared" si="122"/>
        <v>2014</v>
      </c>
      <c r="B648" s="53">
        <v>41885</v>
      </c>
      <c r="C648" s="45">
        <v>2408.8380000000002</v>
      </c>
      <c r="D648" s="45">
        <f>VLOOKUP(B648,'H11001.CSI  中证全债'!$A$2:$B$2792,2,0)</f>
        <v>152.0171</v>
      </c>
      <c r="E648" s="14">
        <f t="shared" si="123"/>
        <v>0</v>
      </c>
      <c r="F648" s="14">
        <f>IF(AND((B648-$B$2)&gt;123,OR(((G647*J647/C647*C648)/(G647*K647/D647*D648))&lt;(4/6),((G647*J647/C647*C648)/(G647*K647/D647*D648))&gt;(6/4))),COUNTIF($E$2:E648,1),0)</f>
        <v>0</v>
      </c>
      <c r="G648" s="21">
        <f t="shared" si="124"/>
        <v>21372.268793794952</v>
      </c>
      <c r="H648" s="12">
        <f t="shared" si="125"/>
        <v>4.3501846435871965</v>
      </c>
      <c r="I648" s="12">
        <f t="shared" si="126"/>
        <v>71.65890361877463</v>
      </c>
      <c r="J648" s="15">
        <f>IF(OR((ROW(F648)-MATCH(MAX($F$2:F648),$F$2:F648,0))=1,(ROW(F648)-MATCH(MAX($F$2:F648),$F$2:F648,0))&gt;123),IF(OR(((G647*J647/C647*C648)/(G647*K647/D647*D648))&lt;(4/6),((G647*J647/C647*C648)/(G647*K647/D647*D648))&gt;(6/4)),50%,((G647*J647/C647*C648)/((G647*K647/D647*D648)+(G647*J647/C647*C648)))),((G647*J647/C647*C648)/((G647*K647/D647*D648)+(G647*J647/C647*C648))))</f>
        <v>0.49030312025327261</v>
      </c>
      <c r="K648" s="18">
        <f t="shared" si="120"/>
        <v>0.50969687974672739</v>
      </c>
      <c r="L648" s="20">
        <f t="shared" si="121"/>
        <v>0.96195040569388668</v>
      </c>
      <c r="M648" s="51">
        <f>IF(AND((B648-$B$2)&gt;123,OR(((U647*R647/C647*C648)/(U647*S647/D647*D648))&lt;(4/6),((U647*R647/C647*C648)/(U647*S647/D647*D648))&gt;(6/4))),1,0)</f>
        <v>0</v>
      </c>
      <c r="N648" s="51">
        <f>IF(AND((B648-$B$2)&gt;123,OR(((U647*R647/C647*C648)/(U647*S647/D647*D648))&lt;(4/6),((U647*R647/C647*C648)/(U647*S647/D647*D648))&gt;(6/4))),COUNTIF($M$2:M648,1),0)</f>
        <v>0</v>
      </c>
      <c r="O648" s="51">
        <f>IF(OR((ROW(N648)-MATCH(MAX($N$2:N648),$N$2:N648,0))=1,(ROW(N648)-MATCH(MAX($N$2:N648),$N$2:N648,0))&gt;123),IF(OR(((U647*R647/C647*C648)/(U647*S647/D647*D648))&lt;(4/6),((U647*R647/C647*C648)/(U647*S647/D647*D648))&gt;(6/4)),1,0),0)</f>
        <v>0</v>
      </c>
      <c r="P648" s="47">
        <f>IF(O648=1,U647/2/C648,P647)</f>
        <v>4.3501846435871965</v>
      </c>
      <c r="Q648" s="47">
        <f>IF(O648=1,U647/2/D648,Q647)</f>
        <v>71.65890361877463</v>
      </c>
      <c r="R648" s="41">
        <f>P648*C648/U647</f>
        <v>0.49257880512840369</v>
      </c>
      <c r="S648" s="41">
        <f>Q648*D648/U647</f>
        <v>0.51206257849965797</v>
      </c>
      <c r="T648" s="41">
        <f t="shared" si="127"/>
        <v>0.96195040569388668</v>
      </c>
      <c r="U648" s="42">
        <f>P648*C648+Q648*D648</f>
        <v>21372.268793794923</v>
      </c>
      <c r="V648" s="25">
        <f>B648</f>
        <v>41885</v>
      </c>
      <c r="W648">
        <f>C648/C$2</f>
        <v>1.0478890076489298</v>
      </c>
      <c r="X648">
        <f>D648/D$2</f>
        <v>1.0893378717305624</v>
      </c>
      <c r="Y648">
        <f t="shared" si="128"/>
        <v>1.0686134396897462</v>
      </c>
      <c r="AA648" s="15">
        <f t="shared" si="129"/>
        <v>9.3770689640724214E-3</v>
      </c>
      <c r="AB648" s="15">
        <f t="shared" si="130"/>
        <v>1.2763351024380754E-4</v>
      </c>
      <c r="AC648" s="15">
        <f t="shared" si="131"/>
        <v>4.6413836280616572E-3</v>
      </c>
    </row>
    <row r="649" spans="1:29" x14ac:dyDescent="0.4">
      <c r="A649" s="43">
        <f t="shared" si="122"/>
        <v>2014</v>
      </c>
      <c r="B649" s="53">
        <v>41886</v>
      </c>
      <c r="C649" s="45">
        <v>2426.2240000000002</v>
      </c>
      <c r="D649" s="45">
        <f>VLOOKUP(B649,'H11001.CSI  中证全债'!$A$2:$B$2792,2,0)</f>
        <v>152.024</v>
      </c>
      <c r="E649" s="14">
        <f t="shared" si="123"/>
        <v>0</v>
      </c>
      <c r="F649" s="14">
        <f>IF(AND((B649-$B$2)&gt;123,OR(((G648*J648/C648*C649)/(G648*K648/D648*D649))&lt;(4/6),((G648*J648/C648*C649)/(G648*K648/D648*D649))&gt;(6/4))),COUNTIF($E$2:E649,1),0)</f>
        <v>0</v>
      </c>
      <c r="G649" s="21">
        <f t="shared" si="124"/>
        <v>21448.395550443325</v>
      </c>
      <c r="H649" s="12">
        <f t="shared" si="125"/>
        <v>4.3501846435871965</v>
      </c>
      <c r="I649" s="12">
        <f t="shared" si="126"/>
        <v>71.65890361877463</v>
      </c>
      <c r="J649" s="15">
        <f>IF(OR((ROW(F649)-MATCH(MAX($F$2:F649),$F$2:F649,0))=1,(ROW(F649)-MATCH(MAX($F$2:F649),$F$2:F649,0))&gt;123),IF(OR(((G648*J648/C648*C649)/(G648*K648/D648*D649))&lt;(4/6),((G648*J648/C648*C649)/(G648*K648/D648*D649))&gt;(6/4)),50%,((G648*J648/C648*C649)/((G648*K648/D648*D649)+(G648*J648/C648*C649)))),((G648*J648/C648*C649)/((G648*K648/D648*D649)+(G648*J648/C648*C649))))</f>
        <v>0.49208913374802821</v>
      </c>
      <c r="K649" s="18">
        <f t="shared" si="120"/>
        <v>0.50791086625197179</v>
      </c>
      <c r="L649" s="20">
        <f t="shared" si="121"/>
        <v>0.96884939158577776</v>
      </c>
      <c r="M649" s="51">
        <f>IF(AND((B649-$B$2)&gt;123,OR(((U648*R648/C648*C649)/(U648*S648/D648*D649))&lt;(4/6),((U648*R648/C648*C649)/(U648*S648/D648*D649))&gt;(6/4))),1,0)</f>
        <v>0</v>
      </c>
      <c r="N649" s="51">
        <f>IF(AND((B649-$B$2)&gt;123,OR(((U648*R648/C648*C649)/(U648*S648/D648*D649))&lt;(4/6),((U648*R648/C648*C649)/(U648*S648/D648*D649))&gt;(6/4))),COUNTIF($M$2:M649,1),0)</f>
        <v>0</v>
      </c>
      <c r="O649" s="51">
        <f>IF(OR((ROW(N649)-MATCH(MAX($N$2:N649),$N$2:N649,0))=1,(ROW(N649)-MATCH(MAX($N$2:N649),$N$2:N649,0))&gt;123),IF(OR(((U648*R648/C648*C649)/(U648*S648/D648*D649))&lt;(4/6),((U648*R648/C648*C649)/(U648*S648/D648*D649))&gt;(6/4)),1,0),0)</f>
        <v>0</v>
      </c>
      <c r="P649" s="47">
        <f>IF(O649=1,U648/2/C649,P648)</f>
        <v>4.3501846435871965</v>
      </c>
      <c r="Q649" s="47">
        <f>IF(O649=1,U648/2/D649,Q648)</f>
        <v>71.65890361877463</v>
      </c>
      <c r="R649" s="41">
        <f>P649*C649/U648</f>
        <v>0.49384192612096617</v>
      </c>
      <c r="S649" s="41">
        <f>Q649*D649/U648</f>
        <v>0.50972001469977046</v>
      </c>
      <c r="T649" s="41">
        <f t="shared" si="127"/>
        <v>0.96884939158577743</v>
      </c>
      <c r="U649" s="42">
        <f>P649*C649+Q649*D649</f>
        <v>21448.395550443296</v>
      </c>
      <c r="V649" s="25">
        <f>B649</f>
        <v>41886</v>
      </c>
      <c r="W649">
        <f>C649/C$2</f>
        <v>1.0554522386702703</v>
      </c>
      <c r="X649">
        <f>D649/D$2</f>
        <v>1.0893873163740595</v>
      </c>
      <c r="Y649">
        <f t="shared" si="128"/>
        <v>1.0724197775221649</v>
      </c>
      <c r="AA649" s="15">
        <f t="shared" si="129"/>
        <v>7.2175878992275511E-3</v>
      </c>
      <c r="AB649" s="15">
        <f t="shared" si="130"/>
        <v>4.5389630508818612E-5</v>
      </c>
      <c r="AC649" s="15">
        <f t="shared" si="131"/>
        <v>3.5619408207365755E-3</v>
      </c>
    </row>
    <row r="650" spans="1:29" x14ac:dyDescent="0.4">
      <c r="A650" s="43">
        <f t="shared" si="122"/>
        <v>2014</v>
      </c>
      <c r="B650" s="53">
        <v>41887</v>
      </c>
      <c r="C650" s="45">
        <v>2449.259</v>
      </c>
      <c r="D650" s="45">
        <f>VLOOKUP(B650,'H11001.CSI  中证全债'!$A$2:$B$2792,2,0)</f>
        <v>152.03909999999999</v>
      </c>
      <c r="E650" s="14">
        <f t="shared" si="123"/>
        <v>0</v>
      </c>
      <c r="F650" s="14">
        <f>IF(AND((B650-$B$2)&gt;123,OR(((G649*J649/C649*C650)/(G649*K649/D649*D650))&lt;(4/6),((G649*J649/C649*C650)/(G649*K649/D649*D650))&gt;(6/4))),COUNTIF($E$2:E650,1),0)</f>
        <v>0</v>
      </c>
      <c r="G650" s="21">
        <f t="shared" si="124"/>
        <v>21549.684103152998</v>
      </c>
      <c r="H650" s="12">
        <f t="shared" si="125"/>
        <v>4.3501846435871965</v>
      </c>
      <c r="I650" s="12">
        <f t="shared" si="126"/>
        <v>71.65890361877463</v>
      </c>
      <c r="J650" s="15">
        <f>IF(OR((ROW(F650)-MATCH(MAX($F$2:F650),$F$2:F650,0))=1,(ROW(F650)-MATCH(MAX($F$2:F650),$F$2:F650,0))&gt;123),IF(OR(((G649*J649/C649*C650)/(G649*K649/D649*D650))&lt;(4/6),((G649*J649/C649*C650)/(G649*K649/D649*D650))&gt;(6/4)),50%,((G649*J649/C649*C650)/((G649*K649/D649*D650)+(G649*J649/C649*C650)))),((G649*J649/C649*C650)/((G649*K649/D649*D650)+(G649*J649/C649*C650))))</f>
        <v>0.49442622170080086</v>
      </c>
      <c r="K650" s="18">
        <f t="shared" si="120"/>
        <v>0.50557377829919914</v>
      </c>
      <c r="L650" s="20">
        <f t="shared" si="121"/>
        <v>0.97795068281448505</v>
      </c>
      <c r="M650" s="51">
        <f>IF(AND((B650-$B$2)&gt;123,OR(((U649*R649/C649*C650)/(U649*S649/D649*D650))&lt;(4/6),((U649*R649/C649*C650)/(U649*S649/D649*D650))&gt;(6/4))),1,0)</f>
        <v>0</v>
      </c>
      <c r="N650" s="51">
        <f>IF(AND((B650-$B$2)&gt;123,OR(((U649*R649/C649*C650)/(U649*S649/D649*D650))&lt;(4/6),((U649*R649/C649*C650)/(U649*S649/D649*D650))&gt;(6/4))),COUNTIF($M$2:M650,1),0)</f>
        <v>0</v>
      </c>
      <c r="O650" s="51">
        <f>IF(OR((ROW(N650)-MATCH(MAX($N$2:N650),$N$2:N650,0))=1,(ROW(N650)-MATCH(MAX($N$2:N650),$N$2:N650,0))&gt;123),IF(OR(((U649*R649/C649*C650)/(U649*S649/D649*D650))&lt;(4/6),((U649*R649/C649*C650)/(U649*S649/D649*D650))&gt;(6/4)),1,0),0)</f>
        <v>0</v>
      </c>
      <c r="P650" s="47">
        <f>IF(O650=1,U649/2/C650,P649)</f>
        <v>4.3501846435871965</v>
      </c>
      <c r="Q650" s="47">
        <f>IF(O650=1,U649/2/D650,Q649)</f>
        <v>71.65890361877463</v>
      </c>
      <c r="R650" s="41">
        <f>P650*C650/U649</f>
        <v>0.49676111506380349</v>
      </c>
      <c r="S650" s="41">
        <f>Q650*D650/U649</f>
        <v>0.50796131522108467</v>
      </c>
      <c r="T650" s="41">
        <f t="shared" si="127"/>
        <v>0.97795068281448472</v>
      </c>
      <c r="U650" s="42">
        <f>P650*C650+Q650*D650</f>
        <v>21549.684103152969</v>
      </c>
      <c r="V650" s="25">
        <f>B650</f>
        <v>41887</v>
      </c>
      <c r="W650">
        <f>C650/C$2</f>
        <v>1.0654728889967735</v>
      </c>
      <c r="X650">
        <f>D650/D$2</f>
        <v>1.0894955213185236</v>
      </c>
      <c r="Y650">
        <f t="shared" si="128"/>
        <v>1.0774842051576485</v>
      </c>
      <c r="AA650" s="15">
        <f t="shared" si="129"/>
        <v>9.4941769597531867E-3</v>
      </c>
      <c r="AB650" s="15">
        <f t="shared" si="130"/>
        <v>9.9326422143608539E-5</v>
      </c>
      <c r="AC650" s="15">
        <f t="shared" si="131"/>
        <v>4.7224302848880573E-3</v>
      </c>
    </row>
    <row r="651" spans="1:29" x14ac:dyDescent="0.4">
      <c r="A651" s="43">
        <f t="shared" si="122"/>
        <v>2014</v>
      </c>
      <c r="B651" s="53">
        <v>41891</v>
      </c>
      <c r="C651" s="45">
        <v>2445.2240000000002</v>
      </c>
      <c r="D651" s="45">
        <f>VLOOKUP(B651,'H11001.CSI  中证全债'!$A$2:$B$2792,2,0)</f>
        <v>152.11840000000001</v>
      </c>
      <c r="E651" s="14">
        <f t="shared" si="123"/>
        <v>0</v>
      </c>
      <c r="F651" s="14">
        <f>IF(AND((B651-$B$2)&gt;123,OR(((G650*J650/C650*C651)/(G650*K650/D650*D651))&lt;(4/6),((G650*J650/C650*C651)/(G650*K650/D650*D651))&gt;(6/4))),COUNTIF($E$2:E651,1),0)</f>
        <v>0</v>
      </c>
      <c r="G651" s="21">
        <f t="shared" si="124"/>
        <v>21537.813659173094</v>
      </c>
      <c r="H651" s="12">
        <f t="shared" si="125"/>
        <v>4.3501846435871965</v>
      </c>
      <c r="I651" s="12">
        <f t="shared" si="126"/>
        <v>71.65890361877463</v>
      </c>
      <c r="J651" s="15">
        <f>IF(OR((ROW(F651)-MATCH(MAX($F$2:F651),$F$2:F651,0))=1,(ROW(F651)-MATCH(MAX($F$2:F651),$F$2:F651,0))&gt;123),IF(OR(((G650*J650/C650*C651)/(G650*K650/D650*D651))&lt;(4/6),((G650*J650/C650*C651)/(G650*K650/D650*D651))&gt;(6/4)),50%,((G650*J650/C650*C651)/((G650*K650/D650*D651)+(G650*J650/C650*C651)))),((G650*J650/C650*C651)/((G650*K650/D650*D651)+(G650*J650/C650*C651))))</f>
        <v>0.49388373691312132</v>
      </c>
      <c r="K651" s="18">
        <f t="shared" si="120"/>
        <v>0.50611626308687874</v>
      </c>
      <c r="L651" s="20">
        <f t="shared" si="121"/>
        <v>0.97583060046490222</v>
      </c>
      <c r="M651" s="51">
        <f>IF(AND((B651-$B$2)&gt;123,OR(((U650*R650/C650*C651)/(U650*S650/D650*D651))&lt;(4/6),((U650*R650/C650*C651)/(U650*S650/D650*D651))&gt;(6/4))),1,0)</f>
        <v>0</v>
      </c>
      <c r="N651" s="51">
        <f>IF(AND((B651-$B$2)&gt;123,OR(((U650*R650/C650*C651)/(U650*S650/D650*D651))&lt;(4/6),((U650*R650/C650*C651)/(U650*S650/D650*D651))&gt;(6/4))),COUNTIF($M$2:M651,1),0)</f>
        <v>0</v>
      </c>
      <c r="O651" s="51">
        <f>IF(OR((ROW(N651)-MATCH(MAX($N$2:N651),$N$2:N651,0))=1,(ROW(N651)-MATCH(MAX($N$2:N651),$N$2:N651,0))&gt;123),IF(OR(((U650*R650/C650*C651)/(U650*S650/D650*D651))&lt;(4/6),((U650*R650/C650*C651)/(U650*S650/D650*D651))&gt;(6/4)),1,0),0)</f>
        <v>0</v>
      </c>
      <c r="P651" s="47">
        <f>IF(O651=1,U650/2/C651,P650)</f>
        <v>4.3501846435871965</v>
      </c>
      <c r="Q651" s="47">
        <f>IF(O651=1,U650/2/D651,Q650)</f>
        <v>71.65890361877463</v>
      </c>
      <c r="R651" s="41">
        <f>P651*C651/U650</f>
        <v>0.493611685629049</v>
      </c>
      <c r="S651" s="41">
        <f>Q651*D651/U650</f>
        <v>0.50583747362901332</v>
      </c>
      <c r="T651" s="41">
        <f t="shared" si="127"/>
        <v>0.97583060046490178</v>
      </c>
      <c r="U651" s="42">
        <f>P651*C651+Q651*D651</f>
        <v>21537.813659173065</v>
      </c>
      <c r="V651" s="25">
        <f>B651</f>
        <v>41891</v>
      </c>
      <c r="W651">
        <f>C651/C$2</f>
        <v>1.0637175894930859</v>
      </c>
      <c r="X651">
        <f>D651/D$2</f>
        <v>1.0900637764242207</v>
      </c>
      <c r="Y651">
        <f t="shared" si="128"/>
        <v>1.0768906829586533</v>
      </c>
      <c r="AA651" s="15">
        <f t="shared" si="129"/>
        <v>-1.6474370411624362E-3</v>
      </c>
      <c r="AB651" s="15">
        <f t="shared" si="130"/>
        <v>5.2157635766092447E-4</v>
      </c>
      <c r="AC651" s="15">
        <f t="shared" si="131"/>
        <v>-5.5084074193767485E-4</v>
      </c>
    </row>
    <row r="652" spans="1:29" x14ac:dyDescent="0.4">
      <c r="A652" s="43">
        <f t="shared" si="122"/>
        <v>2014</v>
      </c>
      <c r="B652" s="53">
        <v>41892</v>
      </c>
      <c r="C652" s="45">
        <v>2432.433</v>
      </c>
      <c r="D652" s="45">
        <f>VLOOKUP(B652,'H11001.CSI  中证全债'!$A$2:$B$2792,2,0)</f>
        <v>152.12190000000001</v>
      </c>
      <c r="E652" s="14">
        <f t="shared" si="123"/>
        <v>0</v>
      </c>
      <c r="F652" s="14">
        <f>IF(AND((B652-$B$2)&gt;123,OR(((G651*J651/C651*C652)/(G651*K651/D651*D652))&lt;(4/6),((G651*J651/C651*C652)/(G651*K651/D651*D652))&gt;(6/4))),COUNTIF($E$2:E652,1),0)</f>
        <v>0</v>
      </c>
      <c r="G652" s="21">
        <f t="shared" si="124"/>
        <v>21482.421253559638</v>
      </c>
      <c r="H652" s="12">
        <f t="shared" si="125"/>
        <v>4.3501846435871965</v>
      </c>
      <c r="I652" s="12">
        <f t="shared" si="126"/>
        <v>71.65890361877463</v>
      </c>
      <c r="J652" s="15">
        <f>IF(OR((ROW(F652)-MATCH(MAX($F$2:F652),$F$2:F652,0))=1,(ROW(F652)-MATCH(MAX($F$2:F652),$F$2:F652,0))&gt;123),IF(OR(((G651*J651/C651*C652)/(G651*K651/D651*D652))&lt;(4/6),((G651*J651/C651*C652)/(G651*K651/D651*D652))&gt;(6/4)),50%,((G651*J651/C651*C652)/((G651*K651/D651*D652)+(G651*J651/C651*C652)))),((G651*J651/C651*C652)/((G651*K651/D651*D652)+(G651*J651/C651*C652))))</f>
        <v>0.4925670415945963</v>
      </c>
      <c r="K652" s="18">
        <f t="shared" si="120"/>
        <v>0.5074329584054037</v>
      </c>
      <c r="L652" s="20">
        <f t="shared" si="121"/>
        <v>0.97070368298992005</v>
      </c>
      <c r="M652" s="51">
        <f>IF(AND((B652-$B$2)&gt;123,OR(((U651*R651/C651*C652)/(U651*S651/D651*D652))&lt;(4/6),((U651*R651/C651*C652)/(U651*S651/D651*D652))&gt;(6/4))),1,0)</f>
        <v>0</v>
      </c>
      <c r="N652" s="51">
        <f>IF(AND((B652-$B$2)&gt;123,OR(((U651*R651/C651*C652)/(U651*S651/D651*D652))&lt;(4/6),((U651*R651/C651*C652)/(U651*S651/D651*D652))&gt;(6/4))),COUNTIF($M$2:M652,1),0)</f>
        <v>0</v>
      </c>
      <c r="O652" s="51">
        <f>IF(OR((ROW(N652)-MATCH(MAX($N$2:N652),$N$2:N652,0))=1,(ROW(N652)-MATCH(MAX($N$2:N652),$N$2:N652,0))&gt;123),IF(OR(((U651*R651/C651*C652)/(U651*S651/D651*D652))&lt;(4/6),((U651*R651/C651*C652)/(U651*S651/D651*D652))&gt;(6/4)),1,0),0)</f>
        <v>0</v>
      </c>
      <c r="P652" s="47">
        <f>IF(O652=1,U651/2/C652,P651)</f>
        <v>4.3501846435871965</v>
      </c>
      <c r="Q652" s="47">
        <f>IF(O652=1,U651/2/D652,Q651)</f>
        <v>71.65890361877463</v>
      </c>
      <c r="R652" s="41">
        <f>P652*C652/U651</f>
        <v>0.49130022436831727</v>
      </c>
      <c r="S652" s="41">
        <f>Q652*D652/U651</f>
        <v>0.50612790800899743</v>
      </c>
      <c r="T652" s="41">
        <f t="shared" si="127"/>
        <v>0.97070368298992005</v>
      </c>
      <c r="U652" s="42">
        <f>P652*C652+Q652*D652</f>
        <v>21482.421253559609</v>
      </c>
      <c r="V652" s="25">
        <f>B652</f>
        <v>41892</v>
      </c>
      <c r="W652">
        <f>C652/C$2</f>
        <v>1.0581532683154735</v>
      </c>
      <c r="X652">
        <f>D652/D$2</f>
        <v>1.0900888570404872</v>
      </c>
      <c r="Y652">
        <f t="shared" si="128"/>
        <v>1.0741210626779805</v>
      </c>
      <c r="AA652" s="15">
        <f t="shared" si="129"/>
        <v>-5.2310136003900221E-3</v>
      </c>
      <c r="AB652" s="15">
        <f t="shared" si="130"/>
        <v>2.3008393461809717E-5</v>
      </c>
      <c r="AC652" s="15">
        <f t="shared" si="131"/>
        <v>-2.5718676226853532E-3</v>
      </c>
    </row>
    <row r="653" spans="1:29" x14ac:dyDescent="0.4">
      <c r="A653" s="43">
        <f t="shared" si="122"/>
        <v>2014</v>
      </c>
      <c r="B653" s="53">
        <v>41893</v>
      </c>
      <c r="C653" s="45">
        <v>2423.4540000000002</v>
      </c>
      <c r="D653" s="45">
        <f>VLOOKUP(B653,'H11001.CSI  中证全债'!$A$2:$B$2792,2,0)</f>
        <v>152.13339999999999</v>
      </c>
      <c r="E653" s="14">
        <f t="shared" si="123"/>
        <v>0</v>
      </c>
      <c r="F653" s="14">
        <f>IF(AND((B653-$B$2)&gt;123,OR(((G652*J652/C652*C653)/(G652*K652/D652*D653))&lt;(4/6),((G652*J652/C652*C653)/(G652*K652/D652*D653))&gt;(6/4))),COUNTIF($E$2:E653,1),0)</f>
        <v>0</v>
      </c>
      <c r="G653" s="21">
        <f t="shared" si="124"/>
        <v>21444.185023036487</v>
      </c>
      <c r="H653" s="12">
        <f t="shared" si="125"/>
        <v>4.3501846435871965</v>
      </c>
      <c r="I653" s="12">
        <f t="shared" si="126"/>
        <v>71.65890361877463</v>
      </c>
      <c r="J653" s="15">
        <f>IF(OR((ROW(F653)-MATCH(MAX($F$2:F653),$F$2:F653,0))=1,(ROW(F653)-MATCH(MAX($F$2:F653),$F$2:F653,0))&gt;123),IF(OR(((G652*J652/C652*C653)/(G652*K652/D652*D653))&lt;(4/6),((G652*J652/C652*C653)/(G652*K652/D652*D653))&gt;(6/4)),50%,((G652*J652/C652*C653)/((G652*K652/D652*D653)+(G652*J652/C652*C653)))),((G652*J652/C652*C653)/((G652*K652/D652*D653)+(G652*J652/C652*C653))))</f>
        <v>0.49162383013925204</v>
      </c>
      <c r="K653" s="18">
        <f t="shared" si="120"/>
        <v>0.50837616986074796</v>
      </c>
      <c r="L653" s="20">
        <f t="shared" si="121"/>
        <v>0.96704735446965451</v>
      </c>
      <c r="M653" s="51">
        <f>IF(AND((B653-$B$2)&gt;123,OR(((U652*R652/C652*C653)/(U652*S652/D652*D653))&lt;(4/6),((U652*R652/C652*C653)/(U652*S652/D652*D653))&gt;(6/4))),1,0)</f>
        <v>0</v>
      </c>
      <c r="N653" s="51">
        <f>IF(AND((B653-$B$2)&gt;123,OR(((U652*R652/C652*C653)/(U652*S652/D652*D653))&lt;(4/6),((U652*R652/C652*C653)/(U652*S652/D652*D653))&gt;(6/4))),COUNTIF($M$2:M653,1),0)</f>
        <v>0</v>
      </c>
      <c r="O653" s="51">
        <f>IF(OR((ROW(N653)-MATCH(MAX($N$2:N653),$N$2:N653,0))=1,(ROW(N653)-MATCH(MAX($N$2:N653),$N$2:N653,0))&gt;123),IF(OR(((U652*R652/C652*C653)/(U652*S652/D652*D653))&lt;(4/6),((U652*R652/C652*C653)/(U652*S652/D652*D653))&gt;(6/4)),1,0),0)</f>
        <v>0</v>
      </c>
      <c r="P653" s="47">
        <f>IF(O653=1,U652/2/C653,P652)</f>
        <v>4.3501846435871965</v>
      </c>
      <c r="Q653" s="47">
        <f>IF(O653=1,U652/2/D653,Q652)</f>
        <v>71.65890361877463</v>
      </c>
      <c r="R653" s="41">
        <f>P653*C653/U652</f>
        <v>0.49074879646041258</v>
      </c>
      <c r="S653" s="41">
        <f>Q653*D653/U652</f>
        <v>0.50747131895060893</v>
      </c>
      <c r="T653" s="41">
        <f t="shared" si="127"/>
        <v>0.9670473544696544</v>
      </c>
      <c r="U653" s="42">
        <f>P653*C653+Q653*D653</f>
        <v>21444.185023036454</v>
      </c>
      <c r="V653" s="25">
        <f>B653</f>
        <v>41893</v>
      </c>
      <c r="W653">
        <f>C653/C$2</f>
        <v>1.0542472375239966</v>
      </c>
      <c r="X653">
        <f>D653/D$2</f>
        <v>1.0901712647796487</v>
      </c>
      <c r="Y653">
        <f t="shared" si="128"/>
        <v>1.0722092511518226</v>
      </c>
      <c r="AA653" s="15">
        <f t="shared" si="129"/>
        <v>-3.6913658053479015E-3</v>
      </c>
      <c r="AB653" s="15">
        <f t="shared" si="130"/>
        <v>7.5597267717331107E-5</v>
      </c>
      <c r="AC653" s="15">
        <f t="shared" si="131"/>
        <v>-1.7798845889785975E-3</v>
      </c>
    </row>
    <row r="654" spans="1:29" x14ac:dyDescent="0.4">
      <c r="A654" s="43">
        <f t="shared" si="122"/>
        <v>2014</v>
      </c>
      <c r="B654" s="53">
        <v>41894</v>
      </c>
      <c r="C654" s="45">
        <v>2438.3580000000002</v>
      </c>
      <c r="D654" s="45">
        <f>VLOOKUP(B654,'H11001.CSI  中证全债'!$A$2:$B$2792,2,0)</f>
        <v>152.1336</v>
      </c>
      <c r="E654" s="14">
        <f t="shared" si="123"/>
        <v>0</v>
      </c>
      <c r="F654" s="14">
        <f>IF(AND((B654-$B$2)&gt;123,OR(((G653*J653/C653*C654)/(G653*K653/D653*D654))&lt;(4/6),((G653*J653/C653*C654)/(G653*K653/D653*D654))&gt;(6/4))),COUNTIF($E$2:E654,1),0)</f>
        <v>0</v>
      </c>
      <c r="G654" s="21">
        <f t="shared" si="124"/>
        <v>21509.034506745236</v>
      </c>
      <c r="H654" s="12">
        <f t="shared" si="125"/>
        <v>4.3501846435871965</v>
      </c>
      <c r="I654" s="12">
        <f t="shared" si="126"/>
        <v>71.65890361877463</v>
      </c>
      <c r="J654" s="15">
        <f>IF(OR((ROW(F654)-MATCH(MAX($F$2:F654),$F$2:F654,0))=1,(ROW(F654)-MATCH(MAX($F$2:F654),$F$2:F654,0))&gt;123),IF(OR(((G653*J653/C653*C654)/(G653*K653/D653*D654))&lt;(4/6),((G653*J653/C653*C654)/(G653*K653/D653*D654))&gt;(6/4)),50%,((G653*J653/C653*C654)/((G653*K653/D653*D654)+(G653*J653/C653*C654)))),((G653*J653/C653*C654)/((G653*K653/D653*D654)+(G653*J653/C653*C654))))</f>
        <v>0.49315591194209818</v>
      </c>
      <c r="K654" s="18">
        <f t="shared" si="120"/>
        <v>0.50684408805790182</v>
      </c>
      <c r="L654" s="20">
        <f t="shared" si="121"/>
        <v>0.97299331996106875</v>
      </c>
      <c r="M654" s="51">
        <f>IF(AND((B654-$B$2)&gt;123,OR(((U653*R653/C653*C654)/(U653*S653/D653*D654))&lt;(4/6),((U653*R653/C653*C654)/(U653*S653/D653*D654))&gt;(6/4))),1,0)</f>
        <v>0</v>
      </c>
      <c r="N654" s="51">
        <f>IF(AND((B654-$B$2)&gt;123,OR(((U653*R653/C653*C654)/(U653*S653/D653*D654))&lt;(4/6),((U653*R653/C653*C654)/(U653*S653/D653*D654))&gt;(6/4))),COUNTIF($M$2:M654,1),0)</f>
        <v>0</v>
      </c>
      <c r="O654" s="51">
        <f>IF(OR((ROW(N654)-MATCH(MAX($N$2:N654),$N$2:N654,0))=1,(ROW(N654)-MATCH(MAX($N$2:N654),$N$2:N654,0))&gt;123),IF(OR(((U653*R653/C653*C654)/(U653*S653/D653*D654))&lt;(4/6),((U653*R653/C653*C654)/(U653*S653/D653*D654))&gt;(6/4)),1,0),0)</f>
        <v>0</v>
      </c>
      <c r="P654" s="47">
        <f>IF(O654=1,U653/2/C654,P653)</f>
        <v>4.3501846435871965</v>
      </c>
      <c r="Q654" s="47">
        <f>IF(O654=1,U653/2/D654,Q653)</f>
        <v>71.65890361877463</v>
      </c>
      <c r="R654" s="41">
        <f>P654*C654/U653</f>
        <v>0.49464726758200744</v>
      </c>
      <c r="S654" s="41">
        <f>Q654*D654/U653</f>
        <v>0.50837683819021384</v>
      </c>
      <c r="T654" s="41">
        <f t="shared" si="127"/>
        <v>0.97299331996106919</v>
      </c>
      <c r="U654" s="42">
        <f>P654*C654+Q654*D654</f>
        <v>21509.0345067452</v>
      </c>
      <c r="V654" s="25">
        <f>B654</f>
        <v>41894</v>
      </c>
      <c r="W654">
        <f>C654/C$2</f>
        <v>1.0607307527167991</v>
      </c>
      <c r="X654">
        <f>D654/D$2</f>
        <v>1.0901726979577211</v>
      </c>
      <c r="Y654">
        <f t="shared" si="128"/>
        <v>1.07545172533726</v>
      </c>
      <c r="AA654" s="15">
        <f t="shared" si="129"/>
        <v>6.1499001012605969E-3</v>
      </c>
      <c r="AB654" s="15">
        <f t="shared" si="130"/>
        <v>1.3146357078497317E-6</v>
      </c>
      <c r="AC654" s="15">
        <f t="shared" si="131"/>
        <v>3.0241057722213416E-3</v>
      </c>
    </row>
    <row r="655" spans="1:29" x14ac:dyDescent="0.4">
      <c r="A655" s="43">
        <f t="shared" si="122"/>
        <v>2014</v>
      </c>
      <c r="B655" s="53">
        <v>41897</v>
      </c>
      <c r="C655" s="45">
        <v>2437.1889999999999</v>
      </c>
      <c r="D655" s="45">
        <f>VLOOKUP(B655,'H11001.CSI  中证全债'!$A$2:$B$2792,2,0)</f>
        <v>152.22829999999999</v>
      </c>
      <c r="E655" s="14">
        <f t="shared" si="123"/>
        <v>0</v>
      </c>
      <c r="F655" s="14">
        <f>IF(AND((B655-$B$2)&gt;123,OR(((G654*J654/C654*C655)/(G654*K654/D654*D655))&lt;(4/6),((G654*J654/C654*C655)/(G654*K654/D654*D655))&gt;(6/4))),COUNTIF($E$2:E655,1),0)</f>
        <v>0</v>
      </c>
      <c r="G655" s="21">
        <f t="shared" si="124"/>
        <v>21510.735239069581</v>
      </c>
      <c r="H655" s="12">
        <f t="shared" si="125"/>
        <v>4.3501846435871965</v>
      </c>
      <c r="I655" s="12">
        <f t="shared" si="126"/>
        <v>71.65890361877463</v>
      </c>
      <c r="J655" s="15">
        <f>IF(OR((ROW(F655)-MATCH(MAX($F$2:F655),$F$2:F655,0))=1,(ROW(F655)-MATCH(MAX($F$2:F655),$F$2:F655,0))&gt;123),IF(OR(((G654*J654/C654*C655)/(G654*K654/D654*D655))&lt;(4/6),((G654*J654/C654*C655)/(G654*K654/D654*D655))&gt;(6/4)),50%,((G654*J654/C654*C655)/((G654*K654/D654*D655)+(G654*J654/C654*C655)))),((G654*J654/C654*C655)/((G654*K654/D654*D655)+(G654*J654/C654*C655))))</f>
        <v>0.49288051028878899</v>
      </c>
      <c r="K655" s="18">
        <f t="shared" si="120"/>
        <v>0.50711948971121101</v>
      </c>
      <c r="L655" s="20">
        <f t="shared" si="121"/>
        <v>0.97192184542043403</v>
      </c>
      <c r="M655" s="51">
        <f>IF(AND((B655-$B$2)&gt;123,OR(((U654*R654/C654*C655)/(U654*S654/D654*D655))&lt;(4/6),((U654*R654/C654*C655)/(U654*S654/D654*D655))&gt;(6/4))),1,0)</f>
        <v>0</v>
      </c>
      <c r="N655" s="51">
        <f>IF(AND((B655-$B$2)&gt;123,OR(((U654*R654/C654*C655)/(U654*S654/D654*D655))&lt;(4/6),((U654*R654/C654*C655)/(U654*S654/D654*D655))&gt;(6/4))),COUNTIF($M$2:M655,1),0)</f>
        <v>0</v>
      </c>
      <c r="O655" s="51">
        <f>IF(OR((ROW(N655)-MATCH(MAX($N$2:N655),$N$2:N655,0))=1,(ROW(N655)-MATCH(MAX($N$2:N655),$N$2:N655,0))&gt;123),IF(OR(((U654*R654/C654*C655)/(U654*S654/D654*D655))&lt;(4/6),((U654*R654/C654*C655)/(U654*S654/D654*D655))&gt;(6/4)),1,0),0)</f>
        <v>0</v>
      </c>
      <c r="P655" s="47">
        <f>IF(O655=1,U654/2/C655,P654)</f>
        <v>4.3501846435871965</v>
      </c>
      <c r="Q655" s="47">
        <f>IF(O655=1,U654/2/D655,Q654)</f>
        <v>71.65890361877463</v>
      </c>
      <c r="R655" s="41">
        <f>P655*C655/U654</f>
        <v>0.49291948264785174</v>
      </c>
      <c r="S655" s="41">
        <f>Q655*D655/U654</f>
        <v>0.50715958795495986</v>
      </c>
      <c r="T655" s="41">
        <f t="shared" si="127"/>
        <v>0.97192184542043447</v>
      </c>
      <c r="U655" s="42">
        <f>P655*C655+Q655*D655</f>
        <v>21510.735239069545</v>
      </c>
      <c r="V655" s="25">
        <f>B655</f>
        <v>41897</v>
      </c>
      <c r="W655">
        <f>C655/C$2</f>
        <v>1.0602222161319637</v>
      </c>
      <c r="X655">
        <f>D655/D$2</f>
        <v>1.0908513077749908</v>
      </c>
      <c r="Y655">
        <f t="shared" si="128"/>
        <v>1.0755367619534772</v>
      </c>
      <c r="AA655" s="15">
        <f t="shared" si="129"/>
        <v>-4.7942098740227923E-4</v>
      </c>
      <c r="AB655" s="15">
        <f t="shared" si="130"/>
        <v>6.2247918934410507E-4</v>
      </c>
      <c r="AC655" s="15">
        <f t="shared" si="131"/>
        <v>7.9070602811759372E-5</v>
      </c>
    </row>
    <row r="656" spans="1:29" x14ac:dyDescent="0.4">
      <c r="A656" s="43">
        <f t="shared" si="122"/>
        <v>2014</v>
      </c>
      <c r="B656" s="53">
        <v>41898</v>
      </c>
      <c r="C656" s="45">
        <v>2388.7649999999999</v>
      </c>
      <c r="D656" s="45">
        <f>VLOOKUP(B656,'H11001.CSI  中证全债'!$A$2:$B$2792,2,0)</f>
        <v>152.2603</v>
      </c>
      <c r="E656" s="14">
        <f t="shared" si="123"/>
        <v>0</v>
      </c>
      <c r="F656" s="14">
        <f>IF(AND((B656-$B$2)&gt;123,OR(((G655*J655/C655*C656)/(G655*K655/D655*D656))&lt;(4/6),((G655*J655/C655*C656)/(G655*K655/D655*D656))&gt;(6/4))),COUNTIF($E$2:E656,1),0)</f>
        <v>0</v>
      </c>
      <c r="G656" s="21">
        <f t="shared" si="124"/>
        <v>21302.374982804315</v>
      </c>
      <c r="H656" s="12">
        <f t="shared" si="125"/>
        <v>4.3501846435871965</v>
      </c>
      <c r="I656" s="12">
        <f t="shared" si="126"/>
        <v>71.65890361877463</v>
      </c>
      <c r="J656" s="15">
        <f>IF(OR((ROW(F656)-MATCH(MAX($F$2:F656),$F$2:F656,0))=1,(ROW(F656)-MATCH(MAX($F$2:F656),$F$2:F656,0))&gt;123),IF(OR(((G655*J655/C655*C656)/(G655*K655/D655*D656))&lt;(4/6),((G655*J655/C655*C656)/(G655*K655/D655*D656))&gt;(6/4)),50%,((G655*J655/C655*C656)/((G655*K655/D655*D656)+(G655*J655/C655*C656)))),((G655*J655/C655*C656)/((G655*K655/D655*D656)+(G655*J655/C655*C656))))</f>
        <v>0.48781268889158402</v>
      </c>
      <c r="K656" s="18">
        <f t="shared" si="120"/>
        <v>0.51218731110841598</v>
      </c>
      <c r="L656" s="20">
        <f t="shared" si="121"/>
        <v>0.9524107261382887</v>
      </c>
      <c r="M656" s="51">
        <f>IF(AND((B656-$B$2)&gt;123,OR(((U655*R655/C655*C656)/(U655*S655/D655*D656))&lt;(4/6),((U655*R655/C655*C656)/(U655*S655/D655*D656))&gt;(6/4))),1,0)</f>
        <v>0</v>
      </c>
      <c r="N656" s="51">
        <f>IF(AND((B656-$B$2)&gt;123,OR(((U655*R655/C655*C656)/(U655*S655/D655*D656))&lt;(4/6),((U655*R655/C655*C656)/(U655*S655/D655*D656))&gt;(6/4))),COUNTIF($M$2:M656,1),0)</f>
        <v>0</v>
      </c>
      <c r="O656" s="51">
        <f>IF(OR((ROW(N656)-MATCH(MAX($N$2:N656),$N$2:N656,0))=1,(ROW(N656)-MATCH(MAX($N$2:N656),$N$2:N656,0))&gt;123),IF(OR(((U655*R655/C655*C656)/(U655*S655/D655*D656))&lt;(4/6),((U655*R655/C655*C656)/(U655*S655/D655*D656))&gt;(6/4)),1,0),0)</f>
        <v>0</v>
      </c>
      <c r="P656" s="47">
        <f>IF(O656=1,U655/2/C656,P655)</f>
        <v>4.3501846435871965</v>
      </c>
      <c r="Q656" s="47">
        <f>IF(O656=1,U655/2/D656,Q655)</f>
        <v>71.65890361877463</v>
      </c>
      <c r="R656" s="41">
        <f>P656*C656/U655</f>
        <v>0.48308757021306076</v>
      </c>
      <c r="S656" s="41">
        <f>Q656*D656/U655</f>
        <v>0.50722609159581944</v>
      </c>
      <c r="T656" s="41">
        <f t="shared" si="127"/>
        <v>0.95241072613828914</v>
      </c>
      <c r="U656" s="42">
        <f>P656*C656+Q656*D656</f>
        <v>21302.374982804278</v>
      </c>
      <c r="V656" s="25">
        <f>B656</f>
        <v>41898</v>
      </c>
      <c r="W656">
        <f>C656/C$2</f>
        <v>1.039156882013857</v>
      </c>
      <c r="X656">
        <f>D656/D$2</f>
        <v>1.0910806162665709</v>
      </c>
      <c r="Y656">
        <f t="shared" si="128"/>
        <v>1.0651187491402139</v>
      </c>
      <c r="AA656" s="15">
        <f t="shared" si="129"/>
        <v>-1.986879146426479E-2</v>
      </c>
      <c r="AB656" s="15">
        <f t="shared" si="130"/>
        <v>2.1021058502257439E-4</v>
      </c>
      <c r="AC656" s="15">
        <f t="shared" si="131"/>
        <v>-9.6863381911198587E-3</v>
      </c>
    </row>
    <row r="657" spans="1:29" x14ac:dyDescent="0.4">
      <c r="A657" s="43">
        <f t="shared" si="122"/>
        <v>2014</v>
      </c>
      <c r="B657" s="53">
        <v>41899</v>
      </c>
      <c r="C657" s="45">
        <v>2401.326</v>
      </c>
      <c r="D657" s="45">
        <f>VLOOKUP(B657,'H11001.CSI  中证全债'!$A$2:$B$2792,2,0)</f>
        <v>152.3886</v>
      </c>
      <c r="E657" s="14">
        <f t="shared" si="123"/>
        <v>0</v>
      </c>
      <c r="F657" s="14">
        <f>IF(AND((B657-$B$2)&gt;123,OR(((G656*J656/C656*C657)/(G656*K656/D656*D657))&lt;(4/6),((G656*J656/C656*C657)/(G656*K656/D656*D657))&gt;(6/4))),COUNTIF($E$2:E657,1),0)</f>
        <v>0</v>
      </c>
      <c r="G657" s="21">
        <f t="shared" si="124"/>
        <v>21366.211489446701</v>
      </c>
      <c r="H657" s="12">
        <f t="shared" si="125"/>
        <v>4.3501846435871965</v>
      </c>
      <c r="I657" s="12">
        <f t="shared" si="126"/>
        <v>71.65890361877463</v>
      </c>
      <c r="J657" s="15">
        <f>IF(OR((ROW(F657)-MATCH(MAX($F$2:F657),$F$2:F657,0))=1,(ROW(F657)-MATCH(MAX($F$2:F657),$F$2:F657,0))&gt;123),IF(OR(((G656*J656/C656*C657)/(G656*K656/D656*D657))&lt;(4/6),((G656*J656/C656*C657)/(G656*K656/D656*D657))&gt;(6/4)),50%,((G656*J656/C656*C657)/((G656*K656/D656*D657)+(G656*J656/C656*C657)))),((G656*J656/C656*C657)/((G656*K656/D656*D657)+(G656*J656/C656*C657))))</f>
        <v>0.4889126691742392</v>
      </c>
      <c r="K657" s="18">
        <f t="shared" si="120"/>
        <v>0.51108733082576085</v>
      </c>
      <c r="L657" s="20">
        <f t="shared" si="121"/>
        <v>0.95661277375885212</v>
      </c>
      <c r="M657" s="51">
        <f>IF(AND((B657-$B$2)&gt;123,OR(((U656*R656/C656*C657)/(U656*S656/D656*D657))&lt;(4/6),((U656*R656/C656*C657)/(U656*S656/D656*D657))&gt;(6/4))),1,0)</f>
        <v>0</v>
      </c>
      <c r="N657" s="51">
        <f>IF(AND((B657-$B$2)&gt;123,OR(((U656*R656/C656*C657)/(U656*S656/D656*D657))&lt;(4/6),((U656*R656/C656*C657)/(U656*S656/D656*D657))&gt;(6/4))),COUNTIF($M$2:M657,1),0)</f>
        <v>0</v>
      </c>
      <c r="O657" s="51">
        <f>IF(OR((ROW(N657)-MATCH(MAX($N$2:N657),$N$2:N657,0))=1,(ROW(N657)-MATCH(MAX($N$2:N657),$N$2:N657,0))&gt;123),IF(OR(((U656*R656/C656*C657)/(U656*S656/D656*D657))&lt;(4/6),((U656*R656/C656*C657)/(U656*S656/D656*D657))&gt;(6/4)),1,0),0)</f>
        <v>0</v>
      </c>
      <c r="P657" s="47">
        <f>IF(O657=1,U656/2/C657,P656)</f>
        <v>4.3501846435871965</v>
      </c>
      <c r="Q657" s="47">
        <f>IF(O657=1,U656/2/D657,Q656)</f>
        <v>71.65890361877463</v>
      </c>
      <c r="R657" s="41">
        <f>P657*C657/U656</f>
        <v>0.4903777864148513</v>
      </c>
      <c r="S657" s="41">
        <f>Q657*D657/U656</f>
        <v>0.5126188985413529</v>
      </c>
      <c r="T657" s="41">
        <f t="shared" si="127"/>
        <v>0.95661277375885234</v>
      </c>
      <c r="U657" s="42">
        <f>P657*C657+Q657*D657</f>
        <v>21366.211489446669</v>
      </c>
      <c r="V657" s="25">
        <f>B657</f>
        <v>41899</v>
      </c>
      <c r="W657">
        <f>C657/C$2</f>
        <v>1.0446211489446668</v>
      </c>
      <c r="X657">
        <f>D657/D$2</f>
        <v>1.0919999999999999</v>
      </c>
      <c r="Y657">
        <f t="shared" si="128"/>
        <v>1.0683105744723334</v>
      </c>
      <c r="AA657" s="15">
        <f t="shared" si="129"/>
        <v>5.2583657245479642E-3</v>
      </c>
      <c r="AB657" s="15">
        <f t="shared" si="130"/>
        <v>8.426359333326694E-4</v>
      </c>
      <c r="AC657" s="15">
        <f t="shared" si="131"/>
        <v>2.9966849562041986E-3</v>
      </c>
    </row>
    <row r="658" spans="1:29" x14ac:dyDescent="0.4">
      <c r="A658" s="43">
        <f t="shared" si="122"/>
        <v>2014</v>
      </c>
      <c r="B658" s="53">
        <v>41900</v>
      </c>
      <c r="C658" s="45">
        <v>2408.6640000000002</v>
      </c>
      <c r="D658" s="45">
        <f>VLOOKUP(B658,'H11001.CSI  中证全债'!$A$2:$B$2792,2,0)</f>
        <v>152.4983</v>
      </c>
      <c r="E658" s="14">
        <f t="shared" si="123"/>
        <v>0</v>
      </c>
      <c r="F658" s="14">
        <f>IF(AND((B658-$B$2)&gt;123,OR(((G657*J657/C657*C658)/(G657*K657/D657*D658))&lt;(4/6),((G657*J657/C657*C658)/(G657*K657/D657*D658))&gt;(6/4))),COUNTIF($E$2:E658,1),0)</f>
        <v>0</v>
      </c>
      <c r="G658" s="21">
        <f t="shared" si="124"/>
        <v>21405.994126088328</v>
      </c>
      <c r="H658" s="12">
        <f t="shared" si="125"/>
        <v>4.3501846435871965</v>
      </c>
      <c r="I658" s="12">
        <f t="shared" si="126"/>
        <v>71.65890361877463</v>
      </c>
      <c r="J658" s="15">
        <f>IF(OR((ROW(F658)-MATCH(MAX($F$2:F658),$F$2:F658,0))=1,(ROW(F658)-MATCH(MAX($F$2:F658),$F$2:F658,0))&gt;123),IF(OR(((G657*J657/C657*C658)/(G657*K657/D657*D658))&lt;(4/6),((G657*J657/C657*C658)/(G657*K657/D657*D658))&gt;(6/4)),50%,((G657*J657/C657*C658)/((G657*K657/D657*D658)+(G657*J657/C657*C658)))),((G657*J657/C657*C658)/((G657*K657/D657*D658)+(G657*J657/C657*C658))))</f>
        <v>0.48949528261297681</v>
      </c>
      <c r="K658" s="18">
        <f t="shared" si="120"/>
        <v>0.51050471738702319</v>
      </c>
      <c r="L658" s="20">
        <f t="shared" si="121"/>
        <v>0.95884575781869075</v>
      </c>
      <c r="M658" s="51">
        <f>IF(AND((B658-$B$2)&gt;123,OR(((U657*R657/C657*C658)/(U657*S657/D657*D658))&lt;(4/6),((U657*R657/C657*C658)/(U657*S657/D657*D658))&gt;(6/4))),1,0)</f>
        <v>0</v>
      </c>
      <c r="N658" s="51">
        <f>IF(AND((B658-$B$2)&gt;123,OR(((U657*R657/C657*C658)/(U657*S657/D657*D658))&lt;(4/6),((U657*R657/C657*C658)/(U657*S657/D657*D658))&gt;(6/4))),COUNTIF($M$2:M658,1),0)</f>
        <v>0</v>
      </c>
      <c r="O658" s="51">
        <f>IF(OR((ROW(N658)-MATCH(MAX($N$2:N658),$N$2:N658,0))=1,(ROW(N658)-MATCH(MAX($N$2:N658),$N$2:N658,0))&gt;123),IF(OR(((U657*R657/C657*C658)/(U657*S657/D657*D658))&lt;(4/6),((U657*R657/C657*C658)/(U657*S657/D657*D658))&gt;(6/4)),1,0),0)</f>
        <v>0</v>
      </c>
      <c r="P658" s="47">
        <f>IF(O658=1,U657/2/C658,P657)</f>
        <v>4.3501846435871965</v>
      </c>
      <c r="Q658" s="47">
        <f>IF(O658=1,U657/2/D658,Q657)</f>
        <v>71.65890361877463</v>
      </c>
      <c r="R658" s="41">
        <f>P658*C658/U657</f>
        <v>0.49040669421140648</v>
      </c>
      <c r="S658" s="41">
        <f>Q658*D658/U657</f>
        <v>0.51145524732470871</v>
      </c>
      <c r="T658" s="41">
        <f t="shared" si="127"/>
        <v>0.9588457578186913</v>
      </c>
      <c r="U658" s="42">
        <f>P658*C658+Q658*D658</f>
        <v>21405.994126088292</v>
      </c>
      <c r="V658" s="25">
        <f>B658</f>
        <v>41900</v>
      </c>
      <c r="W658">
        <f>C658/C$2</f>
        <v>1.0478133144361312</v>
      </c>
      <c r="X658">
        <f>D658/D$2</f>
        <v>1.0927860981726978</v>
      </c>
      <c r="Y658">
        <f t="shared" si="128"/>
        <v>1.0702997063044146</v>
      </c>
      <c r="AA658" s="15">
        <f t="shared" si="129"/>
        <v>3.0558116640557742E-3</v>
      </c>
      <c r="AB658" s="15">
        <f t="shared" si="130"/>
        <v>7.1987012151830676E-4</v>
      </c>
      <c r="AC658" s="15">
        <f t="shared" si="131"/>
        <v>1.8619415361154079E-3</v>
      </c>
    </row>
    <row r="659" spans="1:29" x14ac:dyDescent="0.4">
      <c r="A659" s="43">
        <f t="shared" si="122"/>
        <v>2014</v>
      </c>
      <c r="B659" s="53">
        <v>41901</v>
      </c>
      <c r="C659" s="45">
        <v>2425.2109999999998</v>
      </c>
      <c r="D659" s="45">
        <f>VLOOKUP(B659,'H11001.CSI  中证全债'!$A$2:$B$2792,2,0)</f>
        <v>152.8289</v>
      </c>
      <c r="E659" s="14">
        <f t="shared" si="123"/>
        <v>0</v>
      </c>
      <c r="F659" s="14">
        <f>IF(AND((B659-$B$2)&gt;123,OR(((G658*J658/C658*C659)/(G658*K658/D658*D659))&lt;(4/6),((G658*J658/C658*C659)/(G658*K658/D658*D659))&gt;(6/4))),COUNTIF($E$2:E659,1),0)</f>
        <v>0</v>
      </c>
      <c r="G659" s="21">
        <f t="shared" si="124"/>
        <v>21501.667064922131</v>
      </c>
      <c r="H659" s="12">
        <f t="shared" si="125"/>
        <v>4.3501846435871965</v>
      </c>
      <c r="I659" s="12">
        <f t="shared" si="126"/>
        <v>71.65890361877463</v>
      </c>
      <c r="J659" s="15">
        <f>IF(OR((ROW(F659)-MATCH(MAX($F$2:F659),$F$2:F659,0))=1,(ROW(F659)-MATCH(MAX($F$2:F659),$F$2:F659,0))&gt;123),IF(OR(((G658*J658/C658*C659)/(G658*K658/D658*D659))&lt;(4/6),((G658*J658/C658*C659)/(G658*K658/D658*D659))&gt;(6/4)),50%,((G658*J658/C658*C659)/((G658*K658/D658*D659)+(G658*J658/C658*C659)))),((G658*J658/C658*C659)/((G658*K658/D658*D659)+(G658*J658/C658*C659))))</f>
        <v>0.49066500833650456</v>
      </c>
      <c r="K659" s="18">
        <f t="shared" si="120"/>
        <v>0.5093349916634955</v>
      </c>
      <c r="L659" s="20">
        <f t="shared" si="121"/>
        <v>0.96334439291906004</v>
      </c>
      <c r="M659" s="51">
        <f>IF(AND((B659-$B$2)&gt;123,OR(((U658*R658/C658*C659)/(U658*S658/D658*D659))&lt;(4/6),((U658*R658/C658*C659)/(U658*S658/D658*D659))&gt;(6/4))),1,0)</f>
        <v>0</v>
      </c>
      <c r="N659" s="51">
        <f>IF(AND((B659-$B$2)&gt;123,OR(((U658*R658/C658*C659)/(U658*S658/D658*D659))&lt;(4/6),((U658*R658/C658*C659)/(U658*S658/D658*D659))&gt;(6/4))),COUNTIF($M$2:M659,1),0)</f>
        <v>0</v>
      </c>
      <c r="O659" s="51">
        <f>IF(OR((ROW(N659)-MATCH(MAX($N$2:N659),$N$2:N659,0))=1,(ROW(N659)-MATCH(MAX($N$2:N659),$N$2:N659,0))&gt;123),IF(OR(((U658*R658/C658*C659)/(U658*S658/D658*D659))&lt;(4/6),((U658*R658/C658*C659)/(U658*S658/D658*D659))&gt;(6/4)),1,0),0)</f>
        <v>0</v>
      </c>
      <c r="P659" s="47">
        <f>IF(O659=1,U658/2/C659,P658)</f>
        <v>4.3501846435871965</v>
      </c>
      <c r="Q659" s="47">
        <f>IF(O659=1,U658/2/D659,Q658)</f>
        <v>71.65890361877463</v>
      </c>
      <c r="R659" s="41">
        <f>P659*C659/U658</f>
        <v>0.49285800918729228</v>
      </c>
      <c r="S659" s="41">
        <f>Q659*D659/U658</f>
        <v>0.51161143700008205</v>
      </c>
      <c r="T659" s="41">
        <f t="shared" si="127"/>
        <v>0.9633443929190606</v>
      </c>
      <c r="U659" s="42">
        <f>P659*C659+Q659*D659</f>
        <v>21501.667064922094</v>
      </c>
      <c r="V659" s="25">
        <f>B659</f>
        <v>41901</v>
      </c>
      <c r="W659">
        <f>C659/C$2</f>
        <v>1.0550115649658749</v>
      </c>
      <c r="X659">
        <f>D659/D$2</f>
        <v>1.0951551415263345</v>
      </c>
      <c r="Y659">
        <f t="shared" si="128"/>
        <v>1.0750833532461046</v>
      </c>
      <c r="AA659" s="15">
        <f t="shared" si="129"/>
        <v>6.869783415204278E-3</v>
      </c>
      <c r="AB659" s="15">
        <f t="shared" si="130"/>
        <v>2.1678930191353363E-3</v>
      </c>
      <c r="AC659" s="15">
        <f t="shared" si="131"/>
        <v>4.4694461873742153E-3</v>
      </c>
    </row>
    <row r="660" spans="1:29" x14ac:dyDescent="0.4">
      <c r="A660" s="43">
        <f t="shared" si="122"/>
        <v>2014</v>
      </c>
      <c r="B660" s="53">
        <v>41904</v>
      </c>
      <c r="C660" s="45">
        <v>2378.92</v>
      </c>
      <c r="D660" s="45">
        <f>VLOOKUP(B660,'H11001.CSI  中证全债'!$A$2:$B$2792,2,0)</f>
        <v>153.0163</v>
      </c>
      <c r="E660" s="14">
        <f t="shared" si="123"/>
        <v>0</v>
      </c>
      <c r="F660" s="14">
        <f>IF(AND((B660-$B$2)&gt;123,OR(((G659*J659/C659*C660)/(G659*K659/D659*D660))&lt;(4/6),((G659*J659/C659*C660)/(G659*K659/D659*D660))&gt;(6/4))),COUNTIF($E$2:E660,1),0)</f>
        <v>0</v>
      </c>
      <c r="G660" s="21">
        <f t="shared" si="124"/>
        <v>21313.721546123998</v>
      </c>
      <c r="H660" s="12">
        <f t="shared" si="125"/>
        <v>4.3501846435871965</v>
      </c>
      <c r="I660" s="12">
        <f t="shared" si="126"/>
        <v>71.65890361877463</v>
      </c>
      <c r="J660" s="15">
        <f>IF(OR((ROW(F660)-MATCH(MAX($F$2:F660),$F$2:F660,0))=1,(ROW(F660)-MATCH(MAX($F$2:F660),$F$2:F660,0))&gt;123),IF(OR(((G659*J659/C659*C660)/(G659*K659/D659*D660))&lt;(4/6),((G659*J659/C659*C660)/(G659*K659/D659*D660))&gt;(6/4)),50%,((G659*J659/C659*C660)/((G659*K659/D659*D660)+(G659*J659/C659*C660)))),((G659*J659/C659*C660)/((G659*K659/D659*D660)+(G659*J659/C659*C660))))</f>
        <v>0.48554360766735438</v>
      </c>
      <c r="K660" s="18">
        <f t="shared" si="120"/>
        <v>0.51445639233264562</v>
      </c>
      <c r="L660" s="20">
        <f t="shared" si="121"/>
        <v>0.94379934801821586</v>
      </c>
      <c r="M660" s="51">
        <f>IF(AND((B660-$B$2)&gt;123,OR(((U659*R659/C659*C660)/(U659*S659/D659*D660))&lt;(4/6),((U659*R659/C659*C660)/(U659*S659/D659*D660))&gt;(6/4))),1,0)</f>
        <v>0</v>
      </c>
      <c r="N660" s="51">
        <f>IF(AND((B660-$B$2)&gt;123,OR(((U659*R659/C659*C660)/(U659*S659/D659*D660))&lt;(4/6),((U659*R659/C659*C660)/(U659*S659/D659*D660))&gt;(6/4))),COUNTIF($M$2:M660,1),0)</f>
        <v>0</v>
      </c>
      <c r="O660" s="51">
        <f>IF(OR((ROW(N660)-MATCH(MAX($N$2:N660),$N$2:N660,0))=1,(ROW(N660)-MATCH(MAX($N$2:N660),$N$2:N660,0))&gt;123),IF(OR(((U659*R659/C659*C660)/(U659*S659/D659*D660))&lt;(4/6),((U659*R659/C659*C660)/(U659*S659/D659*D660))&gt;(6/4)),1,0),0)</f>
        <v>0</v>
      </c>
      <c r="P660" s="47">
        <f>IF(O660=1,U659/2/C660,P659)</f>
        <v>4.3501846435871965</v>
      </c>
      <c r="Q660" s="47">
        <f>IF(O660=1,U659/2/D660,Q659)</f>
        <v>71.65890361877463</v>
      </c>
      <c r="R660" s="41">
        <f>P660*C660/U659</f>
        <v>0.4812994834807684</v>
      </c>
      <c r="S660" s="41">
        <f>Q660*D660/U659</f>
        <v>0.50995954223892792</v>
      </c>
      <c r="T660" s="41">
        <f t="shared" si="127"/>
        <v>0.94379934801821663</v>
      </c>
      <c r="U660" s="42">
        <f>P660*C660+Q660*D660</f>
        <v>21313.721546123958</v>
      </c>
      <c r="V660" s="25">
        <f>B660</f>
        <v>41904</v>
      </c>
      <c r="W660">
        <f>C660/C$2</f>
        <v>1.0348741252322455</v>
      </c>
      <c r="X660">
        <f>D660/D$2</f>
        <v>1.0964980293801505</v>
      </c>
      <c r="Y660">
        <f t="shared" si="128"/>
        <v>1.0656860773061978</v>
      </c>
      <c r="AA660" s="15">
        <f t="shared" si="129"/>
        <v>-1.9087411363382323E-2</v>
      </c>
      <c r="AB660" s="15">
        <f t="shared" si="130"/>
        <v>1.2262078703701995E-3</v>
      </c>
      <c r="AC660" s="15">
        <f t="shared" si="131"/>
        <v>-8.7409742803036261E-3</v>
      </c>
    </row>
    <row r="661" spans="1:29" x14ac:dyDescent="0.4">
      <c r="A661" s="43">
        <f t="shared" si="122"/>
        <v>2014</v>
      </c>
      <c r="B661" s="53">
        <v>41905</v>
      </c>
      <c r="C661" s="45">
        <v>2399.462</v>
      </c>
      <c r="D661" s="45">
        <f>VLOOKUP(B661,'H11001.CSI  中证全债'!$A$2:$B$2792,2,0)</f>
        <v>153.1002</v>
      </c>
      <c r="E661" s="14">
        <f t="shared" si="123"/>
        <v>0</v>
      </c>
      <c r="F661" s="14">
        <f>IF(AND((B661-$B$2)&gt;123,OR(((G660*J660/C660*C661)/(G660*K660/D660*D661))&lt;(4/6),((G660*J660/C660*C661)/(G660*K660/D660*D661))&gt;(6/4))),COUNTIF($E$2:E661,1),0)</f>
        <v>0</v>
      </c>
      <c r="G661" s="21">
        <f t="shared" si="124"/>
        <v>21409.09522108618</v>
      </c>
      <c r="H661" s="12">
        <f t="shared" si="125"/>
        <v>4.3501846435871965</v>
      </c>
      <c r="I661" s="12">
        <f t="shared" si="126"/>
        <v>71.65890361877463</v>
      </c>
      <c r="J661" s="15">
        <f>IF(OR((ROW(F661)-MATCH(MAX($F$2:F661),$F$2:F661,0))=1,(ROW(F661)-MATCH(MAX($F$2:F661),$F$2:F661,0))&gt;123),IF(OR(((G660*J660/C660*C661)/(G660*K660/D660*D661))&lt;(4/6),((G660*J660/C660*C661)/(G660*K660/D660*D661))&gt;(6/4)),50%,((G660*J660/C660*C661)/((G660*K660/D660*D661)+(G660*J660/C660*C661)))),((G660*J660/C660*C661)/((G660*K660/D660*D661)+(G660*J660/C660*C661))))</f>
        <v>0.48755459478690966</v>
      </c>
      <c r="K661" s="18">
        <f t="shared" si="120"/>
        <v>0.51244540521309034</v>
      </c>
      <c r="L661" s="20">
        <f t="shared" si="121"/>
        <v>0.95142739075623028</v>
      </c>
      <c r="M661" s="51">
        <f>IF(AND((B661-$B$2)&gt;123,OR(((U660*R660/C660*C661)/(U660*S660/D660*D661))&lt;(4/6),((U660*R660/C660*C661)/(U660*S660/D660*D661))&gt;(6/4))),1,0)</f>
        <v>0</v>
      </c>
      <c r="N661" s="51">
        <f>IF(AND((B661-$B$2)&gt;123,OR(((U660*R660/C660*C661)/(U660*S660/D660*D661))&lt;(4/6),((U660*R660/C660*C661)/(U660*S660/D660*D661))&gt;(6/4))),COUNTIF($M$2:M661,1),0)</f>
        <v>0</v>
      </c>
      <c r="O661" s="51">
        <f>IF(OR((ROW(N661)-MATCH(MAX($N$2:N661),$N$2:N661,0))=1,(ROW(N661)-MATCH(MAX($N$2:N661),$N$2:N661,0))&gt;123),IF(OR(((U660*R660/C660*C661)/(U660*S660/D660*D661))&lt;(4/6),((U660*R660/C660*C661)/(U660*S660/D660*D661))&gt;(6/4)),1,0),0)</f>
        <v>0</v>
      </c>
      <c r="P661" s="47">
        <f>IF(O661=1,U660/2/C661,P660)</f>
        <v>4.3501846435871965</v>
      </c>
      <c r="Q661" s="47">
        <f>IF(O661=1,U660/2/D661,Q660)</f>
        <v>71.65890361877463</v>
      </c>
      <c r="R661" s="41">
        <f>P661*C661/U660</f>
        <v>0.4897362819854077</v>
      </c>
      <c r="S661" s="41">
        <f>Q661*D661/U660</f>
        <v>0.51473847268171091</v>
      </c>
      <c r="T661" s="41">
        <f t="shared" si="127"/>
        <v>0.95142739075623095</v>
      </c>
      <c r="U661" s="42">
        <f>P661*C661+Q661*D661</f>
        <v>21409.095221086143</v>
      </c>
      <c r="V661" s="25">
        <f>B661</f>
        <v>41905</v>
      </c>
      <c r="W661">
        <f>C661/C$2</f>
        <v>1.0438102745271023</v>
      </c>
      <c r="X661">
        <f>D661/D$2</f>
        <v>1.097099247581512</v>
      </c>
      <c r="Y661">
        <f t="shared" si="128"/>
        <v>1.0704547610543071</v>
      </c>
      <c r="AA661" s="15">
        <f t="shared" si="129"/>
        <v>8.6350108452575292E-3</v>
      </c>
      <c r="AB661" s="15">
        <f t="shared" si="130"/>
        <v>5.4830759860213796E-4</v>
      </c>
      <c r="AC661" s="15">
        <f t="shared" si="131"/>
        <v>4.4747546671186633E-3</v>
      </c>
    </row>
    <row r="662" spans="1:29" x14ac:dyDescent="0.4">
      <c r="A662" s="43">
        <f t="shared" si="122"/>
        <v>2014</v>
      </c>
      <c r="B662" s="53">
        <v>41906</v>
      </c>
      <c r="C662" s="45">
        <v>2441.864</v>
      </c>
      <c r="D662" s="45">
        <f>VLOOKUP(B662,'H11001.CSI  中证全债'!$A$2:$B$2792,2,0)</f>
        <v>153.09800000000001</v>
      </c>
      <c r="E662" s="14">
        <f t="shared" si="123"/>
        <v>0</v>
      </c>
      <c r="F662" s="14">
        <f>IF(AND((B662-$B$2)&gt;123,OR(((G661*J661/C661*C662)/(G661*K661/D661*D662))&lt;(4/6),((G661*J661/C661*C662)/(G661*K661/D661*D662))&gt;(6/4))),COUNTIF($E$2:E662,1),0)</f>
        <v>0</v>
      </c>
      <c r="G662" s="21">
        <f t="shared" si="124"/>
        <v>21593.394100755606</v>
      </c>
      <c r="H662" s="12">
        <f t="shared" si="125"/>
        <v>4.3501846435871965</v>
      </c>
      <c r="I662" s="12">
        <f t="shared" si="126"/>
        <v>71.65890361877463</v>
      </c>
      <c r="J662" s="15">
        <f>IF(OR((ROW(F662)-MATCH(MAX($F$2:F662),$F$2:F662,0))=1,(ROW(F662)-MATCH(MAX($F$2:F662),$F$2:F662,0))&gt;123),IF(OR(((G661*J661/C661*C662)/(G661*K661/D661*D662))&lt;(4/6),((G661*J661/C661*C662)/(G661*K661/D661*D662))&gt;(6/4)),50%,((G661*J661/C661*C662)/((G661*K661/D661*D662)+(G661*J661/C661*C662)))),((G661*J661/C661*C662)/((G661*K661/D661*D662)+(G661*J661/C661*C662))))</f>
        <v>0.4919355996080631</v>
      </c>
      <c r="K662" s="18">
        <f t="shared" si="120"/>
        <v>0.5080644003919369</v>
      </c>
      <c r="L662" s="20">
        <f t="shared" si="121"/>
        <v>0.96825441662231893</v>
      </c>
      <c r="M662" s="51">
        <f>IF(AND((B662-$B$2)&gt;123,OR(((U661*R661/C661*C662)/(U661*S661/D661*D662))&lt;(4/6),((U661*R661/C661*C662)/(U661*S661/D661*D662))&gt;(6/4))),1,0)</f>
        <v>0</v>
      </c>
      <c r="N662" s="51">
        <f>IF(AND((B662-$B$2)&gt;123,OR(((U661*R661/C661*C662)/(U661*S661/D661*D662))&lt;(4/6),((U661*R661/C661*C662)/(U661*S661/D661*D662))&gt;(6/4))),COUNTIF($M$2:M662,1),0)</f>
        <v>0</v>
      </c>
      <c r="O662" s="51">
        <f>IF(OR((ROW(N662)-MATCH(MAX($N$2:N662),$N$2:N662,0))=1,(ROW(N662)-MATCH(MAX($N$2:N662),$N$2:N662,0))&gt;123),IF(OR(((U661*R661/C661*C662)/(U661*S661/D661*D662))&lt;(4/6),((U661*R661/C661*C662)/(U661*S661/D661*D662))&gt;(6/4)),1,0),0)</f>
        <v>0</v>
      </c>
      <c r="P662" s="47">
        <f>IF(O662=1,U661/2/C662,P661)</f>
        <v>4.3501846435871965</v>
      </c>
      <c r="Q662" s="47">
        <f>IF(O662=1,U661/2/D662,Q661)</f>
        <v>71.65890361877463</v>
      </c>
      <c r="R662" s="41">
        <f>P662*C662/U661</f>
        <v>0.49617039696596271</v>
      </c>
      <c r="S662" s="41">
        <f>Q662*D662/U661</f>
        <v>0.51243804153955175</v>
      </c>
      <c r="T662" s="41">
        <f t="shared" si="127"/>
        <v>0.9682544166223197</v>
      </c>
      <c r="U662" s="42">
        <f>P662*C662+Q662*D662</f>
        <v>21593.394100755566</v>
      </c>
      <c r="V662" s="25">
        <f>B662</f>
        <v>41906</v>
      </c>
      <c r="W662">
        <f>C662/C$2</f>
        <v>1.0622559274528407</v>
      </c>
      <c r="X662">
        <f>D662/D$2</f>
        <v>1.0970834826227158</v>
      </c>
      <c r="Y662">
        <f t="shared" si="128"/>
        <v>1.0796697050377784</v>
      </c>
      <c r="AA662" s="15">
        <f t="shared" si="129"/>
        <v>1.767146135258657E-2</v>
      </c>
      <c r="AB662" s="15">
        <f t="shared" si="130"/>
        <v>-1.4369674239511632E-5</v>
      </c>
      <c r="AC662" s="15">
        <f t="shared" si="131"/>
        <v>8.6084385055145152E-3</v>
      </c>
    </row>
    <row r="663" spans="1:29" x14ac:dyDescent="0.4">
      <c r="A663" s="43">
        <f t="shared" si="122"/>
        <v>2014</v>
      </c>
      <c r="B663" s="53">
        <v>41907</v>
      </c>
      <c r="C663" s="45">
        <v>2436.9650000000001</v>
      </c>
      <c r="D663" s="45">
        <f>VLOOKUP(B663,'H11001.CSI  中证全债'!$A$2:$B$2792,2,0)</f>
        <v>153.1027</v>
      </c>
      <c r="E663" s="14">
        <f t="shared" si="123"/>
        <v>0</v>
      </c>
      <c r="F663" s="14">
        <f>IF(AND((B663-$B$2)&gt;123,OR(((G662*J662/C662*C663)/(G662*K662/D662*D663))&lt;(4/6),((G662*J662/C662*C663)/(G662*K662/D662*D663))&gt;(6/4))),COUNTIF($E$2:E663,1),0)</f>
        <v>0</v>
      </c>
      <c r="G663" s="21">
        <f t="shared" si="124"/>
        <v>21572.419343033682</v>
      </c>
      <c r="H663" s="12">
        <f t="shared" si="125"/>
        <v>4.3501846435871965</v>
      </c>
      <c r="I663" s="12">
        <f t="shared" si="126"/>
        <v>71.65890361877463</v>
      </c>
      <c r="J663" s="15">
        <f>IF(OR((ROW(F663)-MATCH(MAX($F$2:F663),$F$2:F663,0))=1,(ROW(F663)-MATCH(MAX($F$2:F663),$F$2:F663,0))&gt;123),IF(OR(((G662*J662/C662*C663)/(G662*K662/D662*D663))&lt;(4/6),((G662*J662/C662*C663)/(G662*K662/D662*D663))&gt;(6/4)),50%,((G662*J662/C662*C663)/((G662*K662/D662*D663)+(G662*J662/C662*C663)))),((G662*J662/C662*C663)/((G662*K662/D662*D663)+(G662*J662/C662*C663))))</f>
        <v>0.49142599869693887</v>
      </c>
      <c r="K663" s="18">
        <f t="shared" si="120"/>
        <v>0.50857400130306107</v>
      </c>
      <c r="L663" s="20">
        <f t="shared" si="121"/>
        <v>0.96628218791722376</v>
      </c>
      <c r="M663" s="51">
        <f>IF(AND((B663-$B$2)&gt;123,OR(((U662*R662/C662*C663)/(U662*S662/D662*D663))&lt;(4/6),((U662*R662/C662*C663)/(U662*S662/D662*D663))&gt;(6/4))),1,0)</f>
        <v>0</v>
      </c>
      <c r="N663" s="51">
        <f>IF(AND((B663-$B$2)&gt;123,OR(((U662*R662/C662*C663)/(U662*S662/D662*D663))&lt;(4/6),((U662*R662/C662*C663)/(U662*S662/D662*D663))&gt;(6/4))),COUNTIF($M$2:M663,1),0)</f>
        <v>0</v>
      </c>
      <c r="O663" s="51">
        <f>IF(OR((ROW(N663)-MATCH(MAX($N$2:N663),$N$2:N663,0))=1,(ROW(N663)-MATCH(MAX($N$2:N663),$N$2:N663,0))&gt;123),IF(OR(((U662*R662/C662*C663)/(U662*S662/D662*D663))&lt;(4/6),((U662*R662/C662*C663)/(U662*S662/D662*D663))&gt;(6/4)),1,0),0)</f>
        <v>0</v>
      </c>
      <c r="P663" s="47">
        <f>IF(O663=1,U662/2/C663,P662)</f>
        <v>4.3501846435871965</v>
      </c>
      <c r="Q663" s="47">
        <f>IF(O663=1,U662/2/D663,Q662)</f>
        <v>71.65890361877463</v>
      </c>
      <c r="R663" s="41">
        <f>P663*C663/U662</f>
        <v>0.49094865172624846</v>
      </c>
      <c r="S663" s="41">
        <f>Q663*D663/U662</f>
        <v>0.50807999760863332</v>
      </c>
      <c r="T663" s="41">
        <f t="shared" si="127"/>
        <v>0.96628218791722464</v>
      </c>
      <c r="U663" s="42">
        <f>P663*C663+Q663*D663</f>
        <v>21572.419343033638</v>
      </c>
      <c r="V663" s="25">
        <f>B663</f>
        <v>41907</v>
      </c>
      <c r="W663">
        <f>C663/C$2</f>
        <v>1.0601247719959475</v>
      </c>
      <c r="X663">
        <f>D663/D$2</f>
        <v>1.0971171623074165</v>
      </c>
      <c r="Y663">
        <f t="shared" si="128"/>
        <v>1.078620967151682</v>
      </c>
      <c r="AA663" s="15">
        <f t="shared" si="129"/>
        <v>-2.0062542385651527E-3</v>
      </c>
      <c r="AB663" s="15">
        <f t="shared" si="130"/>
        <v>3.0699290650249011E-5</v>
      </c>
      <c r="AC663" s="15">
        <f t="shared" si="131"/>
        <v>-9.7135066511822021E-4</v>
      </c>
    </row>
    <row r="664" spans="1:29" x14ac:dyDescent="0.4">
      <c r="A664" s="43">
        <f t="shared" si="122"/>
        <v>2014</v>
      </c>
      <c r="B664" s="53">
        <v>41908</v>
      </c>
      <c r="C664" s="45">
        <v>2437.201</v>
      </c>
      <c r="D664" s="45">
        <f>VLOOKUP(B664,'H11001.CSI  中证全债'!$A$2:$B$2792,2,0)</f>
        <v>153.15719999999999</v>
      </c>
      <c r="E664" s="14">
        <f t="shared" si="123"/>
        <v>0</v>
      </c>
      <c r="F664" s="14">
        <f>IF(AND((B664-$B$2)&gt;123,OR(((G663*J663/C663*C664)/(G663*K663/D663*D664))&lt;(4/6),((G663*J663/C663*C664)/(G663*K663/D663*D664))&gt;(6/4))),COUNTIF($E$2:E664,1),0)</f>
        <v>0</v>
      </c>
      <c r="G664" s="21">
        <f t="shared" si="124"/>
        <v>21577.351396856786</v>
      </c>
      <c r="H664" s="12">
        <f t="shared" si="125"/>
        <v>4.3501846435871965</v>
      </c>
      <c r="I664" s="12">
        <f t="shared" si="126"/>
        <v>71.65890361877463</v>
      </c>
      <c r="J664" s="15">
        <f>IF(OR((ROW(F664)-MATCH(MAX($F$2:F664),$F$2:F664,0))=1,(ROW(F664)-MATCH(MAX($F$2:F664),$F$2:F664,0))&gt;123),IF(OR(((G663*J663/C663*C664)/(G663*K663/D663*D664))&lt;(4/6),((G663*J663/C663*C664)/(G663*K663/D663*D664))&gt;(6/4)),50%,((G663*J663/C663*C664)/((G663*K663/D663*D664)+(G663*J663/C663*C664)))),((G663*J663/C663*C664)/((G663*K663/D663*D664)+(G663*J663/C663*C664))))</f>
        <v>0.49136125043965445</v>
      </c>
      <c r="K664" s="18">
        <f t="shared" si="120"/>
        <v>0.50863874956034549</v>
      </c>
      <c r="L664" s="20">
        <f t="shared" si="121"/>
        <v>0.96603188582146904</v>
      </c>
      <c r="M664" s="51">
        <f>IF(AND((B664-$B$2)&gt;123,OR(((U663*R663/C663*C664)/(U663*S663/D663*D664))&lt;(4/6),((U663*R663/C663*C664)/(U663*S663/D663*D664))&gt;(6/4))),1,0)</f>
        <v>0</v>
      </c>
      <c r="N664" s="51">
        <f>IF(AND((B664-$B$2)&gt;123,OR(((U663*R663/C663*C664)/(U663*S663/D663*D664))&lt;(4/6),((U663*R663/C663*C664)/(U663*S663/D663*D664))&gt;(6/4))),COUNTIF($M$2:M664,1),0)</f>
        <v>0</v>
      </c>
      <c r="O664" s="51">
        <f>IF(OR((ROW(N664)-MATCH(MAX($N$2:N664),$N$2:N664,0))=1,(ROW(N664)-MATCH(MAX($N$2:N664),$N$2:N664,0))&gt;123),IF(OR(((U663*R663/C663*C664)/(U663*S663/D663*D664))&lt;(4/6),((U663*R663/C663*C664)/(U663*S663/D663*D664))&gt;(6/4)),1,0),0)</f>
        <v>0</v>
      </c>
      <c r="P664" s="47">
        <f>IF(O664=1,U663/2/C664,P663)</f>
        <v>4.3501846435871965</v>
      </c>
      <c r="Q664" s="47">
        <f>IF(O664=1,U663/2/D664,Q663)</f>
        <v>71.65890361877463</v>
      </c>
      <c r="R664" s="41">
        <f>P664*C664/U663</f>
        <v>0.49147358925966461</v>
      </c>
      <c r="S664" s="41">
        <f>Q664*D664/U663</f>
        <v>0.50875503849620651</v>
      </c>
      <c r="T664" s="41">
        <f t="shared" si="127"/>
        <v>0.96603188582146937</v>
      </c>
      <c r="U664" s="42">
        <f>P664*C664+Q664*D664</f>
        <v>21577.351396856749</v>
      </c>
      <c r="V664" s="25">
        <f>B664</f>
        <v>41908</v>
      </c>
      <c r="W664">
        <f>C664/C$2</f>
        <v>1.060227436353536</v>
      </c>
      <c r="X664">
        <f>D664/D$2</f>
        <v>1.0975077033321388</v>
      </c>
      <c r="Y664">
        <f t="shared" si="128"/>
        <v>1.0788675698428374</v>
      </c>
      <c r="AA664" s="15">
        <f t="shared" si="129"/>
        <v>9.6841768346900281E-5</v>
      </c>
      <c r="AB664" s="15">
        <f t="shared" si="130"/>
        <v>3.5597020823274761E-4</v>
      </c>
      <c r="AC664" s="15">
        <f t="shared" si="131"/>
        <v>2.2862775587118023E-4</v>
      </c>
    </row>
    <row r="665" spans="1:29" x14ac:dyDescent="0.4">
      <c r="A665" s="43">
        <f t="shared" si="122"/>
        <v>2014</v>
      </c>
      <c r="B665" s="53">
        <v>41911</v>
      </c>
      <c r="C665" s="45">
        <v>2447.799</v>
      </c>
      <c r="D665" s="45">
        <f>VLOOKUP(B665,'H11001.CSI  中证全债'!$A$2:$B$2792,2,0)</f>
        <v>153.2654</v>
      </c>
      <c r="E665" s="14">
        <f t="shared" si="123"/>
        <v>0</v>
      </c>
      <c r="F665" s="14">
        <f>IF(AND((B665-$B$2)&gt;123,OR(((G664*J664/C664*C665)/(G664*K664/D664*D665))&lt;(4/6),((G664*J664/C664*C665)/(G664*K664/D664*D665))&gt;(6/4))),COUNTIF($E$2:E665,1),0)</f>
        <v>0</v>
      </c>
      <c r="G665" s="21">
        <f t="shared" si="124"/>
        <v>21631.208147081074</v>
      </c>
      <c r="H665" s="12">
        <f t="shared" si="125"/>
        <v>4.3501846435871965</v>
      </c>
      <c r="I665" s="12">
        <f t="shared" si="126"/>
        <v>71.65890361877463</v>
      </c>
      <c r="J665" s="15">
        <f>IF(OR((ROW(F665)-MATCH(MAX($F$2:F665),$F$2:F665,0))=1,(ROW(F665)-MATCH(MAX($F$2:F665),$F$2:F665,0))&gt;123),IF(OR(((G664*J664/C664*C665)/(G664*K664/D664*D665))&lt;(4/6),((G664*J664/C664*C665)/(G664*K664/D664*D665))&gt;(6/4)),50%,((G664*J664/C664*C665)/((G664*K664/D664*D665)+(G664*J664/C664*C665)))),((G664*J664/C664*C665)/((G664*K664/D664*D665)+(G664*J664/C664*C665))))</f>
        <v>0.49226920419722414</v>
      </c>
      <c r="K665" s="18">
        <f t="shared" si="120"/>
        <v>0.50773079580277591</v>
      </c>
      <c r="L665" s="20">
        <f t="shared" si="121"/>
        <v>0.96954765845726298</v>
      </c>
      <c r="M665" s="51">
        <f>IF(AND((B665-$B$2)&gt;123,OR(((U664*R664/C664*C665)/(U664*S664/D664*D665))&lt;(4/6),((U664*R664/C664*C665)/(U664*S664/D664*D665))&gt;(6/4))),1,0)</f>
        <v>0</v>
      </c>
      <c r="N665" s="51">
        <f>IF(AND((B665-$B$2)&gt;123,OR(((U664*R664/C664*C665)/(U664*S664/D664*D665))&lt;(4/6),((U664*R664/C664*C665)/(U664*S664/D664*D665))&gt;(6/4))),COUNTIF($M$2:M665,1),0)</f>
        <v>0</v>
      </c>
      <c r="O665" s="51">
        <f>IF(OR((ROW(N665)-MATCH(MAX($N$2:N665),$N$2:N665,0))=1,(ROW(N665)-MATCH(MAX($N$2:N665),$N$2:N665,0))&gt;123),IF(OR(((U664*R664/C664*C665)/(U664*S664/D664*D665))&lt;(4/6),((U664*R664/C664*C665)/(U664*S664/D664*D665))&gt;(6/4)),1,0),0)</f>
        <v>0</v>
      </c>
      <c r="P665" s="47">
        <f>IF(O665=1,U664/2/C665,P664)</f>
        <v>4.3501846435871965</v>
      </c>
      <c r="Q665" s="47">
        <f>IF(O665=1,U664/2/D665,Q664)</f>
        <v>71.65890361877463</v>
      </c>
      <c r="R665" s="41">
        <f>P665*C665/U664</f>
        <v>0.49349790085632489</v>
      </c>
      <c r="S665" s="41">
        <f>Q665*D665/U664</f>
        <v>0.50899808436603811</v>
      </c>
      <c r="T665" s="41">
        <f t="shared" si="127"/>
        <v>0.96954765845726343</v>
      </c>
      <c r="U665" s="42">
        <f>P665*C665+Q665*D665</f>
        <v>21631.208147081037</v>
      </c>
      <c r="V665" s="25">
        <f>B665</f>
        <v>41911</v>
      </c>
      <c r="W665">
        <f>C665/C$2</f>
        <v>1.0648377620388096</v>
      </c>
      <c r="X665">
        <f>D665/D$2</f>
        <v>1.0982830526692942</v>
      </c>
      <c r="Y665">
        <f t="shared" si="128"/>
        <v>1.0815604073540519</v>
      </c>
      <c r="AA665" s="15">
        <f t="shared" si="129"/>
        <v>4.348430843414075E-3</v>
      </c>
      <c r="AB665" s="15">
        <f t="shared" si="130"/>
        <v>7.0646368567750528E-4</v>
      </c>
      <c r="AC665" s="15">
        <f t="shared" si="131"/>
        <v>2.4959852223631618E-3</v>
      </c>
    </row>
    <row r="666" spans="1:29" x14ac:dyDescent="0.4">
      <c r="A666" s="43">
        <f t="shared" si="122"/>
        <v>2014</v>
      </c>
      <c r="B666" s="53">
        <v>41912</v>
      </c>
      <c r="C666" s="45">
        <v>2450.9879999999998</v>
      </c>
      <c r="D666" s="45">
        <f>VLOOKUP(B666,'H11001.CSI  中证全债'!$A$2:$B$2792,2,0)</f>
        <v>153.33080000000001</v>
      </c>
      <c r="E666" s="14">
        <f t="shared" si="123"/>
        <v>0</v>
      </c>
      <c r="F666" s="14">
        <f>IF(AND((B666-$B$2)&gt;123,OR(((G665*J665/C665*C666)/(G665*K665/D665*D666))&lt;(4/6),((G665*J665/C665*C666)/(G665*K665/D665*D666))&gt;(6/4))),COUNTIF($E$2:E666,1),0)</f>
        <v>0</v>
      </c>
      <c r="G666" s="21">
        <f t="shared" si="124"/>
        <v>21649.767378206139</v>
      </c>
      <c r="H666" s="12">
        <f t="shared" si="125"/>
        <v>4.3501846435871965</v>
      </c>
      <c r="I666" s="12">
        <f t="shared" si="126"/>
        <v>71.65890361877463</v>
      </c>
      <c r="J666" s="15">
        <f>IF(OR((ROW(F666)-MATCH(MAX($F$2:F666),$F$2:F666,0))=1,(ROW(F666)-MATCH(MAX($F$2:F666),$F$2:F666,0))&gt;123),IF(OR(((G665*J665/C665*C666)/(G665*K665/D665*D666))&lt;(4/6),((G665*J665/C665*C666)/(G665*K665/D665*D666))&gt;(6/4)),50%,((G665*J665/C665*C666)/((G665*K665/D665*D666)+(G665*J665/C665*C666)))),((G665*J665/C665*C666)/((G665*K665/D665*D666)+(G665*J665/C665*C666))))</f>
        <v>0.49248798718963255</v>
      </c>
      <c r="K666" s="18">
        <f t="shared" si="120"/>
        <v>0.5075120128103674</v>
      </c>
      <c r="L666" s="20">
        <f t="shared" si="121"/>
        <v>0.97039670935562938</v>
      </c>
      <c r="M666" s="51">
        <f>IF(AND((B666-$B$2)&gt;123,OR(((U665*R665/C665*C666)/(U665*S665/D665*D666))&lt;(4/6),((U665*R665/C665*C666)/(U665*S665/D665*D666))&gt;(6/4))),1,0)</f>
        <v>0</v>
      </c>
      <c r="N666" s="51">
        <f>IF(AND((B666-$B$2)&gt;123,OR(((U665*R665/C665*C666)/(U665*S665/D665*D666))&lt;(4/6),((U665*R665/C665*C666)/(U665*S665/D665*D666))&gt;(6/4))),COUNTIF($M$2:M666,1),0)</f>
        <v>0</v>
      </c>
      <c r="O666" s="51">
        <f>IF(OR((ROW(N666)-MATCH(MAX($N$2:N666),$N$2:N666,0))=1,(ROW(N666)-MATCH(MAX($N$2:N666),$N$2:N666,0))&gt;123),IF(OR(((U665*R665/C665*C666)/(U665*S665/D665*D666))&lt;(4/6),((U665*R665/C665*C666)/(U665*S665/D665*D666))&gt;(6/4)),1,0),0)</f>
        <v>0</v>
      </c>
      <c r="P666" s="47">
        <f>IF(O666=1,U665/2/C666,P665)</f>
        <v>4.3501846435871965</v>
      </c>
      <c r="Q666" s="47">
        <f>IF(O666=1,U665/2/D666,Q665)</f>
        <v>71.65890361877463</v>
      </c>
      <c r="R666" s="41">
        <f>P666*C666/U665</f>
        <v>0.49291053401727269</v>
      </c>
      <c r="S666" s="41">
        <f>Q666*D666/U665</f>
        <v>0.50794745001204611</v>
      </c>
      <c r="T666" s="41">
        <f t="shared" si="127"/>
        <v>0.97039670935562961</v>
      </c>
      <c r="U666" s="42">
        <f>P666*C666+Q666*D666</f>
        <v>21649.767378206103</v>
      </c>
      <c r="V666" s="25">
        <f>B666</f>
        <v>41912</v>
      </c>
      <c r="W666">
        <f>C666/C$2</f>
        <v>1.0662250359216496</v>
      </c>
      <c r="X666">
        <f>D666/D$2</f>
        <v>1.098751701898961</v>
      </c>
      <c r="Y666">
        <f t="shared" si="128"/>
        <v>1.0824883689103051</v>
      </c>
      <c r="AA666" s="15">
        <f t="shared" si="129"/>
        <v>1.3028030487798326E-3</v>
      </c>
      <c r="AB666" s="15">
        <f t="shared" si="130"/>
        <v>4.2671079056333383E-4</v>
      </c>
      <c r="AC666" s="15">
        <f t="shared" si="131"/>
        <v>8.5798402931858142E-4</v>
      </c>
    </row>
    <row r="667" spans="1:29" x14ac:dyDescent="0.4">
      <c r="A667" s="43">
        <f t="shared" si="122"/>
        <v>2014</v>
      </c>
      <c r="B667" s="53">
        <v>41920</v>
      </c>
      <c r="C667" s="45">
        <v>2478.3829999999998</v>
      </c>
      <c r="D667" s="45">
        <f>VLOOKUP(B667,'H11001.CSI  中证全债'!$A$2:$B$2792,2,0)</f>
        <v>153.49209999999999</v>
      </c>
      <c r="E667" s="14">
        <f t="shared" si="123"/>
        <v>0</v>
      </c>
      <c r="F667" s="14">
        <f>IF(AND((B667-$B$2)&gt;123,OR(((G666*J666/C666*C667)/(G666*K666/D666*D667))&lt;(4/6),((G666*J666/C666*C667)/(G666*K666/D666*D667))&gt;(6/4))),COUNTIF($E$2:E667,1),0)</f>
        <v>0</v>
      </c>
      <c r="G667" s="21">
        <f t="shared" si="124"/>
        <v>21780.499267670915</v>
      </c>
      <c r="H667" s="12">
        <f t="shared" si="125"/>
        <v>4.3501846435871965</v>
      </c>
      <c r="I667" s="12">
        <f t="shared" si="126"/>
        <v>71.65890361877463</v>
      </c>
      <c r="J667" s="15">
        <f>IF(OR((ROW(F667)-MATCH(MAX($F$2:F667),$F$2:F667,0))=1,(ROW(F667)-MATCH(MAX($F$2:F667),$F$2:F667,0))&gt;123),IF(OR(((G666*J666/C666*C667)/(G666*K666/D666*D667))&lt;(4/6),((G666*J666/C666*C667)/(G666*K666/D666*D667))&gt;(6/4)),50%,((G666*J666/C666*C667)/((G666*K666/D666*D667)+(G666*J666/C666*C667)))),((G666*J666/C666*C667)/((G666*K666/D666*D667)+(G666*J666/C666*C667))))</f>
        <v>0.49500351369495882</v>
      </c>
      <c r="K667" s="18">
        <f t="shared" si="120"/>
        <v>0.50499648630504113</v>
      </c>
      <c r="L667" s="20">
        <f t="shared" si="121"/>
        <v>0.98021179774299239</v>
      </c>
      <c r="M667" s="51">
        <f>IF(AND((B667-$B$2)&gt;123,OR(((U666*R666/C666*C667)/(U666*S666/D666*D667))&lt;(4/6),((U666*R666/C666*C667)/(U666*S666/D666*D667))&gt;(6/4))),1,0)</f>
        <v>0</v>
      </c>
      <c r="N667" s="51">
        <f>IF(AND((B667-$B$2)&gt;123,OR(((U666*R666/C666*C667)/(U666*S666/D666*D667))&lt;(4/6),((U666*R666/C666*C667)/(U666*S666/D666*D667))&gt;(6/4))),COUNTIF($M$2:M667,1),0)</f>
        <v>0</v>
      </c>
      <c r="O667" s="51">
        <f>IF(OR((ROW(N667)-MATCH(MAX($N$2:N667),$N$2:N667,0))=1,(ROW(N667)-MATCH(MAX($N$2:N667),$N$2:N667,0))&gt;123),IF(OR(((U666*R666/C666*C667)/(U666*S666/D666*D667))&lt;(4/6),((U666*R666/C666*C667)/(U666*S666/D666*D667))&gt;(6/4)),1,0),0)</f>
        <v>0</v>
      </c>
      <c r="P667" s="47">
        <f>IF(O667=1,U666/2/C667,P666)</f>
        <v>4.3501846435871965</v>
      </c>
      <c r="Q667" s="47">
        <f>IF(O667=1,U666/2/D667,Q666)</f>
        <v>71.65890361877463</v>
      </c>
      <c r="R667" s="41">
        <f>P667*C667/U666</f>
        <v>0.49799258713425093</v>
      </c>
      <c r="S667" s="41">
        <f>Q667*D667/U666</f>
        <v>0.50804590220288537</v>
      </c>
      <c r="T667" s="41">
        <f t="shared" si="127"/>
        <v>0.98021179774299272</v>
      </c>
      <c r="U667" s="42">
        <f>P667*C667+Q667*D667</f>
        <v>21780.499267670883</v>
      </c>
      <c r="V667" s="25">
        <f>B667</f>
        <v>41920</v>
      </c>
      <c r="W667">
        <f>C667/C$2</f>
        <v>1.0781423667527568</v>
      </c>
      <c r="X667">
        <f>D667/D$2</f>
        <v>1.0999075600143315</v>
      </c>
      <c r="Y667">
        <f t="shared" si="128"/>
        <v>1.089024963383544</v>
      </c>
      <c r="AA667" s="15">
        <f t="shared" si="129"/>
        <v>1.1177125306202962E-2</v>
      </c>
      <c r="AB667" s="15">
        <f t="shared" si="130"/>
        <v>1.0519739021772612E-3</v>
      </c>
      <c r="AC667" s="15">
        <f t="shared" si="131"/>
        <v>6.0384893371363546E-3</v>
      </c>
    </row>
    <row r="668" spans="1:29" x14ac:dyDescent="0.4">
      <c r="A668" s="43">
        <f t="shared" si="122"/>
        <v>2014</v>
      </c>
      <c r="B668" s="53">
        <v>41921</v>
      </c>
      <c r="C668" s="45">
        <v>2481.9549999999999</v>
      </c>
      <c r="D668" s="45">
        <f>VLOOKUP(B668,'H11001.CSI  中证全债'!$A$2:$B$2792,2,0)</f>
        <v>153.5138</v>
      </c>
      <c r="E668" s="14">
        <f t="shared" si="123"/>
        <v>0</v>
      </c>
      <c r="F668" s="14">
        <f>IF(AND((B668-$B$2)&gt;123,OR(((G667*J667/C667*C668)/(G667*K667/D667*D668))&lt;(4/6),((G667*J667/C667*C668)/(G667*K667/D667*D668))&gt;(6/4))),COUNTIF($E$2:E668,1),0)</f>
        <v>0</v>
      </c>
      <c r="G668" s="21">
        <f t="shared" si="124"/>
        <v>21797.593125426334</v>
      </c>
      <c r="H668" s="12">
        <f t="shared" si="125"/>
        <v>4.3501846435871965</v>
      </c>
      <c r="I668" s="12">
        <f t="shared" si="126"/>
        <v>71.65890361877463</v>
      </c>
      <c r="J668" s="15">
        <f>IF(OR((ROW(F668)-MATCH(MAX($F$2:F668),$F$2:F668,0))=1,(ROW(F668)-MATCH(MAX($F$2:F668),$F$2:F668,0))&gt;123),IF(OR(((G667*J667/C667*C668)/(G667*K667/D667*D668))&lt;(4/6),((G667*J667/C667*C668)/(G667*K667/D667*D668))&gt;(6/4)),50%,((G667*J667/C667*C668)/((G667*K667/D667*D668)+(G667*J667/C667*C668)))),((G667*J667/C667*C668)/((G667*K667/D667*D668)+(G667*J667/C667*C668))))</f>
        <v>0.49532819816147933</v>
      </c>
      <c r="K668" s="18">
        <f t="shared" si="120"/>
        <v>0.50467180183852067</v>
      </c>
      <c r="L668" s="20">
        <f t="shared" si="121"/>
        <v>0.98148578215980653</v>
      </c>
      <c r="M668" s="51">
        <f>IF(AND((B668-$B$2)&gt;123,OR(((U667*R667/C667*C668)/(U667*S667/D667*D668))&lt;(4/6),((U667*R667/C667*C668)/(U667*S667/D667*D668))&gt;(6/4))),1,0)</f>
        <v>0</v>
      </c>
      <c r="N668" s="51">
        <f>IF(AND((B668-$B$2)&gt;123,OR(((U667*R667/C667*C668)/(U667*S667/D667*D668))&lt;(4/6),((U667*R667/C667*C668)/(U667*S667/D667*D668))&gt;(6/4))),COUNTIF($M$2:M668,1),0)</f>
        <v>0</v>
      </c>
      <c r="O668" s="51">
        <f>IF(OR((ROW(N668)-MATCH(MAX($N$2:N668),$N$2:N668,0))=1,(ROW(N668)-MATCH(MAX($N$2:N668),$N$2:N668,0))&gt;123),IF(OR(((U667*R667/C667*C668)/(U667*S667/D667*D668))&lt;(4/6),((U667*R667/C667*C668)/(U667*S667/D667*D668))&gt;(6/4)),1,0),0)</f>
        <v>0</v>
      </c>
      <c r="P668" s="47">
        <f>IF(O668=1,U667/2/C668,P667)</f>
        <v>4.3501846435871965</v>
      </c>
      <c r="Q668" s="47">
        <f>IF(O668=1,U667/2/D668,Q667)</f>
        <v>71.65890361877463</v>
      </c>
      <c r="R668" s="41">
        <f>P668*C668/U667</f>
        <v>0.49571694360103818</v>
      </c>
      <c r="S668" s="41">
        <f>Q668*D668/U667</f>
        <v>0.50506788036214778</v>
      </c>
      <c r="T668" s="41">
        <f t="shared" si="127"/>
        <v>0.98148578215980653</v>
      </c>
      <c r="U668" s="42">
        <f>P668*C668+Q668*D668</f>
        <v>21797.593125426305</v>
      </c>
      <c r="V668" s="25">
        <f>B668</f>
        <v>41921</v>
      </c>
      <c r="W668">
        <f>C668/C$2</f>
        <v>1.0796962527074461</v>
      </c>
      <c r="X668">
        <f>D668/D$2</f>
        <v>1.1000630598351844</v>
      </c>
      <c r="Y668">
        <f t="shared" si="128"/>
        <v>1.0898796562713153</v>
      </c>
      <c r="AA668" s="15">
        <f t="shared" si="129"/>
        <v>1.4412623069153252E-3</v>
      </c>
      <c r="AB668" s="15">
        <f t="shared" si="130"/>
        <v>1.4137535417146907E-4</v>
      </c>
      <c r="AC668" s="15">
        <f t="shared" si="131"/>
        <v>7.8482396318602099E-4</v>
      </c>
    </row>
    <row r="669" spans="1:29" x14ac:dyDescent="0.4">
      <c r="A669" s="43">
        <f t="shared" si="122"/>
        <v>2014</v>
      </c>
      <c r="B669" s="53">
        <v>41922</v>
      </c>
      <c r="C669" s="45">
        <v>2466.7890000000002</v>
      </c>
      <c r="D669" s="45">
        <f>VLOOKUP(B669,'H11001.CSI  中证全债'!$A$2:$B$2792,2,0)</f>
        <v>153.53559999999999</v>
      </c>
      <c r="E669" s="14">
        <f t="shared" si="123"/>
        <v>0</v>
      </c>
      <c r="F669" s="14">
        <f>IF(AND((B669-$B$2)&gt;123,OR(((G668*J668/C668*C669)/(G668*K668/D668*D669))&lt;(4/6),((G668*J668/C668*C669)/(G668*K668/D668*D669))&gt;(6/4))),COUNTIF($E$2:E669,1),0)</f>
        <v>0</v>
      </c>
      <c r="G669" s="21">
        <f t="shared" si="124"/>
        <v>21733.180389220579</v>
      </c>
      <c r="H669" s="12">
        <f t="shared" si="125"/>
        <v>4.3501846435871965</v>
      </c>
      <c r="I669" s="12">
        <f t="shared" si="126"/>
        <v>71.65890361877463</v>
      </c>
      <c r="J669" s="15">
        <f>IF(OR((ROW(F669)-MATCH(MAX($F$2:F669),$F$2:F669,0))=1,(ROW(F669)-MATCH(MAX($F$2:F669),$F$2:F669,0))&gt;123),IF(OR(((G668*J668/C668*C669)/(G668*K668/D668*D669))&lt;(4/6),((G668*J668/C668*C669)/(G668*K668/D668*D669))&gt;(6/4)),50%,((G668*J668/C668*C669)/((G668*K668/D668*D669)+(G668*J668/C668*C669)))),((G668*J668/C668*C669)/((G668*K668/D668*D669)+(G668*J668/C668*C669))))</f>
        <v>0.49376057413540292</v>
      </c>
      <c r="K669" s="18">
        <f t="shared" si="120"/>
        <v>0.50623942586459703</v>
      </c>
      <c r="L669" s="20">
        <f t="shared" si="121"/>
        <v>0.97534990146632361</v>
      </c>
      <c r="M669" s="51">
        <f>IF(AND((B669-$B$2)&gt;123,OR(((U668*R668/C668*C669)/(U668*S668/D668*D669))&lt;(4/6),((U668*R668/C668*C669)/(U668*S668/D668*D669))&gt;(6/4))),1,0)</f>
        <v>0</v>
      </c>
      <c r="N669" s="51">
        <f>IF(AND((B669-$B$2)&gt;123,OR(((U668*R668/C668*C669)/(U668*S668/D668*D669))&lt;(4/6),((U668*R668/C668*C669)/(U668*S668/D668*D669))&gt;(6/4))),COUNTIF($M$2:M669,1),0)</f>
        <v>0</v>
      </c>
      <c r="O669" s="51">
        <f>IF(OR((ROW(N669)-MATCH(MAX($N$2:N669),$N$2:N669,0))=1,(ROW(N669)-MATCH(MAX($N$2:N669),$N$2:N669,0))&gt;123),IF(OR(((U668*R668/C668*C669)/(U668*S668/D668*D669))&lt;(4/6),((U668*R668/C668*C669)/(U668*S668/D668*D669))&gt;(6/4)),1,0),0)</f>
        <v>0</v>
      </c>
      <c r="P669" s="47">
        <f>IF(O669=1,U668/2/C669,P668)</f>
        <v>4.3501846435871965</v>
      </c>
      <c r="Q669" s="47">
        <f>IF(O669=1,U668/2/D669,Q668)</f>
        <v>71.65890361877463</v>
      </c>
      <c r="R669" s="41">
        <f>P669*C669/U668</f>
        <v>0.49230149241809684</v>
      </c>
      <c r="S669" s="41">
        <f>Q669*D669/U668</f>
        <v>0.50474346865466413</v>
      </c>
      <c r="T669" s="41">
        <f t="shared" si="127"/>
        <v>0.97534990146632317</v>
      </c>
      <c r="U669" s="42">
        <f>P669*C669+Q669*D669</f>
        <v>21733.18038922055</v>
      </c>
      <c r="V669" s="25">
        <f>B669</f>
        <v>41922</v>
      </c>
      <c r="W669">
        <f>C669/C$2</f>
        <v>1.0730987626769819</v>
      </c>
      <c r="X669">
        <f>D669/D$2</f>
        <v>1.1002192762450733</v>
      </c>
      <c r="Y669">
        <f t="shared" si="128"/>
        <v>1.0866590194610275</v>
      </c>
      <c r="AA669" s="15">
        <f t="shared" si="129"/>
        <v>-6.110505629634555E-3</v>
      </c>
      <c r="AB669" s="15">
        <f t="shared" si="130"/>
        <v>1.4200677724085509E-4</v>
      </c>
      <c r="AC669" s="15">
        <f t="shared" si="131"/>
        <v>-2.9550389272392508E-3</v>
      </c>
    </row>
    <row r="670" spans="1:29" x14ac:dyDescent="0.4">
      <c r="A670" s="43">
        <f t="shared" si="122"/>
        <v>2014</v>
      </c>
      <c r="B670" s="53">
        <v>41925</v>
      </c>
      <c r="C670" s="45">
        <v>2454.9459999999999</v>
      </c>
      <c r="D670" s="45">
        <f>VLOOKUP(B670,'H11001.CSI  中证全债'!$A$2:$B$2792,2,0)</f>
        <v>153.62880000000001</v>
      </c>
      <c r="E670" s="14">
        <f t="shared" si="123"/>
        <v>0</v>
      </c>
      <c r="F670" s="14">
        <f>IF(AND((B670-$B$2)&gt;123,OR(((G669*J669/C669*C670)/(G669*K669/D669*D670))&lt;(4/6),((G669*J669/C669*C670)/(G669*K669/D669*D670))&gt;(6/4))),COUNTIF($E$2:E670,1),0)</f>
        <v>0</v>
      </c>
      <c r="G670" s="21">
        <f t="shared" si="124"/>
        <v>21688.339762303844</v>
      </c>
      <c r="H670" s="12">
        <f t="shared" si="125"/>
        <v>4.3501846435871965</v>
      </c>
      <c r="I670" s="12">
        <f t="shared" si="126"/>
        <v>71.65890361877463</v>
      </c>
      <c r="J670" s="15">
        <f>IF(OR((ROW(F670)-MATCH(MAX($F$2:F670),$F$2:F670,0))=1,(ROW(F670)-MATCH(MAX($F$2:F670),$F$2:F670,0))&gt;123),IF(OR(((G669*J669/C669*C670)/(G669*K669/D669*D670))&lt;(4/6),((G669*J669/C669*C670)/(G669*K669/D669*D670))&gt;(6/4)),50%,((G669*J669/C669*C670)/((G669*K669/D669*D670)+(G669*J669/C669*C670)))),((G669*J669/C669*C670)/((G669*K669/D669*D670)+(G669*J669/C669*C670))))</f>
        <v>0.49240598898204468</v>
      </c>
      <c r="K670" s="18">
        <f t="shared" si="120"/>
        <v>0.50759401101795532</v>
      </c>
      <c r="L670" s="20">
        <f t="shared" si="121"/>
        <v>0.97007840576083282</v>
      </c>
      <c r="M670" s="51">
        <f>IF(AND((B670-$B$2)&gt;123,OR(((U669*R669/C669*C670)/(U669*S669/D669*D670))&lt;(4/6),((U669*R669/C669*C670)/(U669*S669/D669*D670))&gt;(6/4))),1,0)</f>
        <v>0</v>
      </c>
      <c r="N670" s="51">
        <f>IF(AND((B670-$B$2)&gt;123,OR(((U669*R669/C669*C670)/(U669*S669/D669*D670))&lt;(4/6),((U669*R669/C669*C670)/(U669*S669/D669*D670))&gt;(6/4))),COUNTIF($M$2:M670,1),0)</f>
        <v>0</v>
      </c>
      <c r="O670" s="51">
        <f>IF(OR((ROW(N670)-MATCH(MAX($N$2:N670),$N$2:N670,0))=1,(ROW(N670)-MATCH(MAX($N$2:N670),$N$2:N670,0))&gt;123),IF(OR(((U669*R669/C669*C670)/(U669*S669/D669*D670))&lt;(4/6),((U669*R669/C669*C670)/(U669*S669/D669*D670))&gt;(6/4)),1,0),0)</f>
        <v>0</v>
      </c>
      <c r="P670" s="47">
        <f>IF(O670=1,U669/2/C670,P669)</f>
        <v>4.3501846435871965</v>
      </c>
      <c r="Q670" s="47">
        <f>IF(O670=1,U669/2/D670,Q669)</f>
        <v>71.65890361877463</v>
      </c>
      <c r="R670" s="41">
        <f>P670*C670/U669</f>
        <v>0.49139004042559409</v>
      </c>
      <c r="S670" s="41">
        <f>Q670*D670/U669</f>
        <v>0.50654672602488959</v>
      </c>
      <c r="T670" s="41">
        <f t="shared" si="127"/>
        <v>0.97007840576083249</v>
      </c>
      <c r="U670" s="42">
        <f>P670*C670+Q670*D670</f>
        <v>21688.339762303818</v>
      </c>
      <c r="V670" s="25">
        <f>B670</f>
        <v>41925</v>
      </c>
      <c r="W670">
        <f>C670/C$2</f>
        <v>1.0679468390035813</v>
      </c>
      <c r="X670">
        <f>D670/D$2</f>
        <v>1.1008871372268005</v>
      </c>
      <c r="Y670">
        <f t="shared" si="128"/>
        <v>1.0844169881151908</v>
      </c>
      <c r="AA670" s="15">
        <f t="shared" si="129"/>
        <v>-4.8009781136532093E-3</v>
      </c>
      <c r="AB670" s="15">
        <f t="shared" si="130"/>
        <v>6.0702534135437247E-4</v>
      </c>
      <c r="AC670" s="15">
        <f t="shared" si="131"/>
        <v>-2.06323354951643E-3</v>
      </c>
    </row>
    <row r="671" spans="1:29" x14ac:dyDescent="0.4">
      <c r="A671" s="43">
        <f t="shared" si="122"/>
        <v>2014</v>
      </c>
      <c r="B671" s="53">
        <v>41926</v>
      </c>
      <c r="C671" s="45">
        <v>2446.5619999999999</v>
      </c>
      <c r="D671" s="45">
        <f>VLOOKUP(B671,'H11001.CSI  中证全债'!$A$2:$B$2792,2,0)</f>
        <v>153.78880000000001</v>
      </c>
      <c r="E671" s="14">
        <f t="shared" si="123"/>
        <v>0</v>
      </c>
      <c r="F671" s="14">
        <f>IF(AND((B671-$B$2)&gt;123,OR(((G670*J670/C670*C671)/(G670*K670/D670*D671))&lt;(4/6),((G670*J670/C670*C671)/(G670*K670/D670*D671))&gt;(6/4))),COUNTIF($E$2:E671,1),0)</f>
        <v>0</v>
      </c>
      <c r="G671" s="21">
        <f t="shared" si="124"/>
        <v>21663.333238831012</v>
      </c>
      <c r="H671" s="12">
        <f t="shared" si="125"/>
        <v>4.3501846435871965</v>
      </c>
      <c r="I671" s="12">
        <f t="shared" si="126"/>
        <v>71.65890361877463</v>
      </c>
      <c r="J671" s="15">
        <f>IF(OR((ROW(F671)-MATCH(MAX($F$2:F671),$F$2:F671,0))=1,(ROW(F671)-MATCH(MAX($F$2:F671),$F$2:F671,0))&gt;123),IF(OR(((G670*J670/C670*C671)/(G670*K670/D670*D671))&lt;(4/6),((G670*J670/C670*C671)/(G670*K670/D670*D671))&gt;(6/4)),50%,((G670*J670/C670*C671)/((G670*K670/D670*D671)+(G670*J670/C670*C671)))),((G670*J670/C670*C671)/((G670*K670/D670*D671)+(G670*J670/C670*C671))))</f>
        <v>0.49129080574298112</v>
      </c>
      <c r="K671" s="18">
        <f t="shared" si="120"/>
        <v>0.50870919425701888</v>
      </c>
      <c r="L671" s="20">
        <f t="shared" si="121"/>
        <v>0.96575963495317263</v>
      </c>
      <c r="M671" s="51">
        <f>IF(AND((B671-$B$2)&gt;123,OR(((U670*R670/C670*C671)/(U670*S670/D670*D671))&lt;(4/6),((U670*R670/C670*C671)/(U670*S670/D670*D671))&gt;(6/4))),1,0)</f>
        <v>0</v>
      </c>
      <c r="N671" s="51">
        <f>IF(AND((B671-$B$2)&gt;123,OR(((U670*R670/C670*C671)/(U670*S670/D670*D671))&lt;(4/6),((U670*R670/C670*C671)/(U670*S670/D670*D671))&gt;(6/4))),COUNTIF($M$2:M671,1),0)</f>
        <v>0</v>
      </c>
      <c r="O671" s="51">
        <f>IF(OR((ROW(N671)-MATCH(MAX($N$2:N671),$N$2:N671,0))=1,(ROW(N671)-MATCH(MAX($N$2:N671),$N$2:N671,0))&gt;123),IF(OR(((U670*R670/C670*C671)/(U670*S670/D670*D671))&lt;(4/6),((U670*R670/C670*C671)/(U670*S670/D670*D671))&gt;(6/4)),1,0),0)</f>
        <v>0</v>
      </c>
      <c r="P671" s="47">
        <f>IF(O671=1,U670/2/C671,P670)</f>
        <v>4.3501846435871965</v>
      </c>
      <c r="Q671" s="47">
        <f>IF(O671=1,U670/2/D671,Q670)</f>
        <v>71.65890361877463</v>
      </c>
      <c r="R671" s="41">
        <f>P671*C671/U670</f>
        <v>0.49072435044024959</v>
      </c>
      <c r="S671" s="41">
        <f>Q671*D671/U670</f>
        <v>0.50812265565856229</v>
      </c>
      <c r="T671" s="41">
        <f t="shared" si="127"/>
        <v>0.9657596349531723</v>
      </c>
      <c r="U671" s="42">
        <f>P671*C671+Q671*D671</f>
        <v>21663.333238830986</v>
      </c>
      <c r="V671" s="25">
        <f>B671</f>
        <v>41926</v>
      </c>
      <c r="W671">
        <f>C671/C$2</f>
        <v>1.0642996441983978</v>
      </c>
      <c r="X671">
        <f>D671/D$2</f>
        <v>1.1020336796847008</v>
      </c>
      <c r="Y671">
        <f t="shared" si="128"/>
        <v>1.0831666619415494</v>
      </c>
      <c r="AA671" s="15">
        <f t="shared" si="129"/>
        <v>-3.4151464024055889E-3</v>
      </c>
      <c r="AB671" s="15">
        <f t="shared" si="130"/>
        <v>1.0414713907807016E-3</v>
      </c>
      <c r="AC671" s="15">
        <f t="shared" si="131"/>
        <v>-1.1529939011879486E-3</v>
      </c>
    </row>
    <row r="672" spans="1:29" x14ac:dyDescent="0.4">
      <c r="A672" s="43">
        <f t="shared" si="122"/>
        <v>2014</v>
      </c>
      <c r="B672" s="53">
        <v>41927</v>
      </c>
      <c r="C672" s="45">
        <v>2463.8739999999998</v>
      </c>
      <c r="D672" s="45">
        <f>VLOOKUP(B672,'H11001.CSI  中证全债'!$A$2:$B$2792,2,0)</f>
        <v>154.11330000000001</v>
      </c>
      <c r="E672" s="14">
        <f t="shared" si="123"/>
        <v>0</v>
      </c>
      <c r="F672" s="14">
        <f>IF(AND((B672-$B$2)&gt;123,OR(((G671*J671/C671*C672)/(G671*K671/D671*D672))&lt;(4/6),((G671*J671/C671*C672)/(G671*K671/D671*D672))&gt;(6/4))),COUNTIF($E$2:E672,1),0)</f>
        <v>0</v>
      </c>
      <c r="G672" s="21">
        <f t="shared" si="124"/>
        <v>21761.896949605085</v>
      </c>
      <c r="H672" s="12">
        <f t="shared" si="125"/>
        <v>4.3501846435871965</v>
      </c>
      <c r="I672" s="12">
        <f t="shared" si="126"/>
        <v>71.65890361877463</v>
      </c>
      <c r="J672" s="15">
        <f>IF(OR((ROW(F672)-MATCH(MAX($F$2:F672),$F$2:F672,0))=1,(ROW(F672)-MATCH(MAX($F$2:F672),$F$2:F672,0))&gt;123),IF(OR(((G671*J671/C671*C672)/(G671*K671/D671*D672))&lt;(4/6),((G671*J671/C671*C672)/(G671*K671/D671*D672))&gt;(6/4)),50%,((G671*J671/C671*C672)/((G671*K671/D671*D672)+(G671*J671/C671*C672)))),((G671*J671/C671*C672)/((G671*K671/D671*D672)+(G671*J671/C671*C672))))</f>
        <v>0.49252631162414728</v>
      </c>
      <c r="K672" s="18">
        <f t="shared" si="120"/>
        <v>0.50747368837585272</v>
      </c>
      <c r="L672" s="20">
        <f t="shared" si="121"/>
        <v>0.97054551379886544</v>
      </c>
      <c r="M672" s="51">
        <f>IF(AND((B672-$B$2)&gt;123,OR(((U671*R671/C671*C672)/(U671*S671/D671*D672))&lt;(4/6),((U671*R671/C671*C672)/(U671*S671/D671*D672))&gt;(6/4))),1,0)</f>
        <v>0</v>
      </c>
      <c r="N672" s="51">
        <f>IF(AND((B672-$B$2)&gt;123,OR(((U671*R671/C671*C672)/(U671*S671/D671*D672))&lt;(4/6),((U671*R671/C671*C672)/(U671*S671/D671*D672))&gt;(6/4))),COUNTIF($M$2:M672,1),0)</f>
        <v>0</v>
      </c>
      <c r="O672" s="51">
        <f>IF(OR((ROW(N672)-MATCH(MAX($N$2:N672),$N$2:N672,0))=1,(ROW(N672)-MATCH(MAX($N$2:N672),$N$2:N672,0))&gt;123),IF(OR(((U671*R671/C671*C672)/(U671*S671/D671*D672))&lt;(4/6),((U671*R671/C671*C672)/(U671*S671/D671*D672))&gt;(6/4)),1,0),0)</f>
        <v>0</v>
      </c>
      <c r="P672" s="47">
        <f>IF(O672=1,U671/2/C672,P671)</f>
        <v>4.3501846435871965</v>
      </c>
      <c r="Q672" s="47">
        <f>IF(O672=1,U671/2/D672,Q671)</f>
        <v>71.65890361877463</v>
      </c>
      <c r="R672" s="41">
        <f>P672*C672/U671</f>
        <v>0.49476720504494942</v>
      </c>
      <c r="S672" s="41">
        <f>Q672*D672/U671</f>
        <v>0.50978258928667264</v>
      </c>
      <c r="T672" s="41">
        <f t="shared" si="127"/>
        <v>0.97054551379886489</v>
      </c>
      <c r="U672" s="42">
        <f>P672*C672+Q672*D672</f>
        <v>21761.896949605059</v>
      </c>
      <c r="V672" s="25">
        <f>B672</f>
        <v>41927</v>
      </c>
      <c r="W672">
        <f>C672/C$2</f>
        <v>1.071830683853376</v>
      </c>
      <c r="X672">
        <f>D672/D$2</f>
        <v>1.10435901110713</v>
      </c>
      <c r="Y672">
        <f t="shared" si="128"/>
        <v>1.088094847480253</v>
      </c>
      <c r="AA672" s="15">
        <f t="shared" si="129"/>
        <v>7.0760520272938887E-3</v>
      </c>
      <c r="AB672" s="15">
        <f t="shared" si="130"/>
        <v>2.1100366216524336E-3</v>
      </c>
      <c r="AC672" s="15">
        <f t="shared" si="131"/>
        <v>4.549794331621948E-3</v>
      </c>
    </row>
    <row r="673" spans="1:29" x14ac:dyDescent="0.4">
      <c r="A673" s="43">
        <f t="shared" si="122"/>
        <v>2014</v>
      </c>
      <c r="B673" s="53">
        <v>41928</v>
      </c>
      <c r="C673" s="45">
        <v>2444.395</v>
      </c>
      <c r="D673" s="45">
        <f>VLOOKUP(B673,'H11001.CSI  中证全债'!$A$2:$B$2792,2,0)</f>
        <v>154.37309999999999</v>
      </c>
      <c r="E673" s="14">
        <f t="shared" si="123"/>
        <v>0</v>
      </c>
      <c r="F673" s="14">
        <f>IF(AND((B673-$B$2)&gt;123,OR(((G672*J672/C672*C673)/(G672*K672/D672*D673))&lt;(4/6),((G672*J672/C672*C673)/(G672*K672/D672*D673))&gt;(6/4))),COUNTIF($E$2:E673,1),0)</f>
        <v>0</v>
      </c>
      <c r="G673" s="21">
        <f t="shared" si="124"/>
        <v>21695.77668609281</v>
      </c>
      <c r="H673" s="12">
        <f t="shared" si="125"/>
        <v>4.3501846435871965</v>
      </c>
      <c r="I673" s="12">
        <f t="shared" si="126"/>
        <v>71.65890361877463</v>
      </c>
      <c r="J673" s="15">
        <f>IF(OR((ROW(F673)-MATCH(MAX($F$2:F673),$F$2:F673,0))=1,(ROW(F673)-MATCH(MAX($F$2:F673),$F$2:F673,0))&gt;123),IF(OR(((G672*J672/C672*C673)/(G672*K672/D672*D673))&lt;(4/6),((G672*J672/C672*C673)/(G672*K672/D672*D673))&gt;(6/4)),50%,((G672*J672/C672*C673)/((G672*K672/D672*D673)+(G672*J672/C672*C673)))),((G672*J672/C672*C673)/((G672*K672/D672*D673)+(G672*J672/C672*C673))))</f>
        <v>0.49012163729900277</v>
      </c>
      <c r="K673" s="18">
        <f t="shared" si="120"/>
        <v>0.50987836270099729</v>
      </c>
      <c r="L673" s="20">
        <f t="shared" si="121"/>
        <v>0.96125208118788075</v>
      </c>
      <c r="M673" s="51">
        <f>IF(AND((B673-$B$2)&gt;123,OR(((U672*R672/C672*C673)/(U672*S672/D672*D673))&lt;(4/6),((U672*R672/C672*C673)/(U672*S672/D672*D673))&gt;(6/4))),1,0)</f>
        <v>0</v>
      </c>
      <c r="N673" s="51">
        <f>IF(AND((B673-$B$2)&gt;123,OR(((U672*R672/C672*C673)/(U672*S672/D672*D673))&lt;(4/6),((U672*R672/C672*C673)/(U672*S672/D672*D673))&gt;(6/4))),COUNTIF($M$2:M673,1),0)</f>
        <v>0</v>
      </c>
      <c r="O673" s="51">
        <f>IF(OR((ROW(N673)-MATCH(MAX($N$2:N673),$N$2:N673,0))=1,(ROW(N673)-MATCH(MAX($N$2:N673),$N$2:N673,0))&gt;123),IF(OR(((U672*R672/C672*C673)/(U672*S672/D672*D673))&lt;(4/6),((U672*R672/C672*C673)/(U672*S672/D672*D673))&gt;(6/4)),1,0),0)</f>
        <v>0</v>
      </c>
      <c r="P673" s="47">
        <f>IF(O673=1,U672/2/C673,P672)</f>
        <v>4.3501846435871965</v>
      </c>
      <c r="Q673" s="47">
        <f>IF(O673=1,U672/2/D673,Q672)</f>
        <v>71.65890361877463</v>
      </c>
      <c r="R673" s="41">
        <f>P673*C673/U672</f>
        <v>0.48863247613413158</v>
      </c>
      <c r="S673" s="41">
        <f>Q673*D673/U672</f>
        <v>0.50832917368594632</v>
      </c>
      <c r="T673" s="41">
        <f t="shared" si="127"/>
        <v>0.96125208118788064</v>
      </c>
      <c r="U673" s="42">
        <f>P673*C673+Q673*D673</f>
        <v>21695.77668609278</v>
      </c>
      <c r="V673" s="25">
        <f>B673</f>
        <v>41928</v>
      </c>
      <c r="W673">
        <f>C673/C$2</f>
        <v>1.0633569591861325</v>
      </c>
      <c r="X673">
        <f>D673/D$2</f>
        <v>1.1062207094231458</v>
      </c>
      <c r="Y673">
        <f t="shared" si="128"/>
        <v>1.084788834304639</v>
      </c>
      <c r="AA673" s="15">
        <f t="shared" si="129"/>
        <v>-7.90584258772975E-3</v>
      </c>
      <c r="AB673" s="15">
        <f t="shared" si="130"/>
        <v>1.6857727399257616E-3</v>
      </c>
      <c r="AC673" s="15">
        <f t="shared" si="131"/>
        <v>-3.0383501799221557E-3</v>
      </c>
    </row>
    <row r="674" spans="1:29" x14ac:dyDescent="0.4">
      <c r="A674" s="43">
        <f t="shared" si="122"/>
        <v>2014</v>
      </c>
      <c r="B674" s="53">
        <v>41929</v>
      </c>
      <c r="C674" s="45">
        <v>2441.732</v>
      </c>
      <c r="D674" s="45">
        <f>VLOOKUP(B674,'H11001.CSI  中证全债'!$A$2:$B$2792,2,0)</f>
        <v>154.5702</v>
      </c>
      <c r="E674" s="14">
        <f t="shared" si="123"/>
        <v>0</v>
      </c>
      <c r="F674" s="14">
        <f>IF(AND((B674-$B$2)&gt;123,OR(((G673*J673/C673*C674)/(G673*K673/D673*D674))&lt;(4/6),((G673*J673/C673*C674)/(G673*K673/D673*D674))&gt;(6/4))),COUNTIF($E$2:E674,1),0)</f>
        <v>0</v>
      </c>
      <c r="G674" s="21">
        <f t="shared" si="124"/>
        <v>21698.316114290199</v>
      </c>
      <c r="H674" s="12">
        <f t="shared" si="125"/>
        <v>4.3501846435871965</v>
      </c>
      <c r="I674" s="12">
        <f t="shared" si="126"/>
        <v>71.65890361877463</v>
      </c>
      <c r="J674" s="15">
        <f>IF(OR((ROW(F674)-MATCH(MAX($F$2:F674),$F$2:F674,0))=1,(ROW(F674)-MATCH(MAX($F$2:F674),$F$2:F674,0))&gt;123),IF(OR(((G673*J673/C673*C674)/(G673*K673/D673*D674))&lt;(4/6),((G673*J673/C673*C674)/(G673*K673/D673*D674))&gt;(6/4)),50%,((G673*J673/C673*C674)/((G673*K673/D673*D674)+(G673*J673/C673*C674)))),((G673*J673/C673*C674)/((G673*K673/D673*D674)+(G673*J673/C673*C674))))</f>
        <v>0.48953038540903099</v>
      </c>
      <c r="K674" s="18">
        <f t="shared" si="120"/>
        <v>0.51046961459096907</v>
      </c>
      <c r="L674" s="20">
        <f t="shared" si="121"/>
        <v>0.9589804592018345</v>
      </c>
      <c r="M674" s="51">
        <f>IF(AND((B674-$B$2)&gt;123,OR(((U673*R673/C673*C674)/(U673*S673/D673*D674))&lt;(4/6),((U673*R673/C673*C674)/(U673*S673/D673*D674))&gt;(6/4))),1,0)</f>
        <v>0</v>
      </c>
      <c r="N674" s="51">
        <f>IF(AND((B674-$B$2)&gt;123,OR(((U673*R673/C673*C674)/(U673*S673/D673*D674))&lt;(4/6),((U673*R673/C673*C674)/(U673*S673/D673*D674))&gt;(6/4))),COUNTIF($M$2:M674,1),0)</f>
        <v>0</v>
      </c>
      <c r="O674" s="51">
        <f>IF(OR((ROW(N674)-MATCH(MAX($N$2:N674),$N$2:N674,0))=1,(ROW(N674)-MATCH(MAX($N$2:N674),$N$2:N674,0))&gt;123),IF(OR(((U673*R673/C673*C674)/(U673*S673/D673*D674))&lt;(4/6),((U673*R673/C673*C674)/(U673*S673/D673*D674))&gt;(6/4)),1,0),0)</f>
        <v>0</v>
      </c>
      <c r="P674" s="47">
        <f>IF(O674=1,U673/2/C674,P673)</f>
        <v>4.3501846435871965</v>
      </c>
      <c r="Q674" s="47">
        <f>IF(O674=1,U673/2/D674,Q673)</f>
        <v>71.65890361877463</v>
      </c>
      <c r="R674" s="41">
        <f>P674*C674/U673</f>
        <v>0.48958768353124943</v>
      </c>
      <c r="S674" s="41">
        <f>Q674*D674/U673</f>
        <v>0.51052936358967793</v>
      </c>
      <c r="T674" s="41">
        <f t="shared" si="127"/>
        <v>0.95898045920183406</v>
      </c>
      <c r="U674" s="42">
        <f>P674*C674+Q674*D674</f>
        <v>21698.31611429017</v>
      </c>
      <c r="V674" s="25">
        <f>B674</f>
        <v>41929</v>
      </c>
      <c r="W674">
        <f>C674/C$2</f>
        <v>1.0621985050155454</v>
      </c>
      <c r="X674">
        <f>D674/D$2</f>
        <v>1.1076331064134717</v>
      </c>
      <c r="Y674">
        <f t="shared" si="128"/>
        <v>1.0849158057145085</v>
      </c>
      <c r="AA674" s="15">
        <f t="shared" si="129"/>
        <v>-1.0894311271294477E-3</v>
      </c>
      <c r="AB674" s="15">
        <f t="shared" si="130"/>
        <v>1.2767768477797148E-3</v>
      </c>
      <c r="AC674" s="15">
        <f t="shared" si="131"/>
        <v>1.1704712092730496E-4</v>
      </c>
    </row>
    <row r="675" spans="1:29" x14ac:dyDescent="0.4">
      <c r="A675" s="43">
        <f t="shared" si="122"/>
        <v>2014</v>
      </c>
      <c r="B675" s="53">
        <v>41932</v>
      </c>
      <c r="C675" s="45">
        <v>2454.7109999999998</v>
      </c>
      <c r="D675" s="45">
        <f>VLOOKUP(B675,'H11001.CSI  中证全债'!$A$2:$B$2792,2,0)</f>
        <v>154.85059999999999</v>
      </c>
      <c r="E675" s="14">
        <f t="shared" si="123"/>
        <v>0</v>
      </c>
      <c r="F675" s="14">
        <f>IF(AND((B675-$B$2)&gt;123,OR(((G674*J674/C674*C675)/(G674*K674/D674*D675))&lt;(4/6),((G674*J674/C674*C675)/(G674*K674/D674*D675))&gt;(6/4))),COUNTIF($E$2:E675,1),0)</f>
        <v>0</v>
      </c>
      <c r="G675" s="21">
        <f t="shared" si="124"/>
        <v>21774.87031735402</v>
      </c>
      <c r="H675" s="12">
        <f t="shared" si="125"/>
        <v>4.3501846435871965</v>
      </c>
      <c r="I675" s="12">
        <f t="shared" si="126"/>
        <v>71.65890361877463</v>
      </c>
      <c r="J675" s="15">
        <f>IF(OR((ROW(F675)-MATCH(MAX($F$2:F675),$F$2:F675,0))=1,(ROW(F675)-MATCH(MAX($F$2:F675),$F$2:F675,0))&gt;123),IF(OR(((G674*J674/C674*C675)/(G674*K674/D674*D675))&lt;(4/6),((G674*J674/C674*C675)/(G674*K674/D674*D675))&gt;(6/4)),50%,((G674*J674/C674*C675)/((G674*K674/D674*D675)+(G674*J674/C674*C675)))),((G674*J674/C674*C675)/((G674*K674/D674*D675)+(G674*J674/C674*C675))))</f>
        <v>0.49040228212675668</v>
      </c>
      <c r="K675" s="18">
        <f t="shared" si="120"/>
        <v>0.50959771787324337</v>
      </c>
      <c r="L675" s="20">
        <f t="shared" si="121"/>
        <v>0.96233217874954979</v>
      </c>
      <c r="M675" s="51">
        <f>IF(AND((B675-$B$2)&gt;123,OR(((U674*R674/C674*C675)/(U674*S674/D674*D675))&lt;(4/6),((U674*R674/C674*C675)/(U674*S674/D674*D675))&gt;(6/4))),1,0)</f>
        <v>0</v>
      </c>
      <c r="N675" s="51">
        <f>IF(AND((B675-$B$2)&gt;123,OR(((U674*R674/C674*C675)/(U674*S674/D674*D675))&lt;(4/6),((U674*R674/C674*C675)/(U674*S674/D674*D675))&gt;(6/4))),COUNTIF($M$2:M675,1),0)</f>
        <v>0</v>
      </c>
      <c r="O675" s="51">
        <f>IF(OR((ROW(N675)-MATCH(MAX($N$2:N675),$N$2:N675,0))=1,(ROW(N675)-MATCH(MAX($N$2:N675),$N$2:N675,0))&gt;123),IF(OR(((U674*R674/C674*C675)/(U674*S674/D674*D675))&lt;(4/6),((U674*R674/C674*C675)/(U674*S674/D674*D675))&gt;(6/4)),1,0),0)</f>
        <v>0</v>
      </c>
      <c r="P675" s="47">
        <f>IF(O675=1,U674/2/C675,P674)</f>
        <v>4.3501846435871965</v>
      </c>
      <c r="Q675" s="47">
        <f>IF(O675=1,U674/2/D675,Q674)</f>
        <v>71.65890361877463</v>
      </c>
      <c r="R675" s="41">
        <f>P675*C675/U674</f>
        <v>0.49213247887064898</v>
      </c>
      <c r="S675" s="41">
        <f>Q675*D675/U674</f>
        <v>0.51139563836483559</v>
      </c>
      <c r="T675" s="41">
        <f t="shared" si="127"/>
        <v>0.96233217874954957</v>
      </c>
      <c r="U675" s="42">
        <f>P675*C675+Q675*D675</f>
        <v>21774.870317353991</v>
      </c>
      <c r="V675" s="25">
        <f>B675</f>
        <v>41932</v>
      </c>
      <c r="W675">
        <f>C675/C$2</f>
        <v>1.0678446096644569</v>
      </c>
      <c r="X675">
        <f>D675/D$2</f>
        <v>1.1096424220709422</v>
      </c>
      <c r="Y675">
        <f t="shared" si="128"/>
        <v>1.0887435158676995</v>
      </c>
      <c r="AA675" s="15">
        <f t="shared" si="129"/>
        <v>5.3154891691633566E-3</v>
      </c>
      <c r="AB675" s="15">
        <f t="shared" si="130"/>
        <v>1.8140624777609471E-3</v>
      </c>
      <c r="AC675" s="15">
        <f t="shared" si="131"/>
        <v>3.5281172354846291E-3</v>
      </c>
    </row>
    <row r="676" spans="1:29" x14ac:dyDescent="0.4">
      <c r="A676" s="43">
        <f t="shared" si="122"/>
        <v>2014</v>
      </c>
      <c r="B676" s="53">
        <v>41933</v>
      </c>
      <c r="C676" s="45">
        <v>2433.3910000000001</v>
      </c>
      <c r="D676" s="45">
        <f>VLOOKUP(B676,'H11001.CSI  中证全债'!$A$2:$B$2792,2,0)</f>
        <v>155.26490000000001</v>
      </c>
      <c r="E676" s="14">
        <f t="shared" si="123"/>
        <v>0</v>
      </c>
      <c r="F676" s="14">
        <f>IF(AND((B676-$B$2)&gt;123,OR(((G675*J675/C675*C676)/(G675*K675/D675*D676))&lt;(4/6),((G675*J675/C675*C676)/(G675*K675/D675*D676))&gt;(6/4))),COUNTIF($E$2:E676,1),0)</f>
        <v>0</v>
      </c>
      <c r="G676" s="21">
        <f t="shared" si="124"/>
        <v>21711.812664522004</v>
      </c>
      <c r="H676" s="12">
        <f t="shared" si="125"/>
        <v>4.3501846435871965</v>
      </c>
      <c r="I676" s="12">
        <f t="shared" si="126"/>
        <v>71.65890361877463</v>
      </c>
      <c r="J676" s="15">
        <f>IF(OR((ROW(F676)-MATCH(MAX($F$2:F676),$F$2:F676,0))=1,(ROW(F676)-MATCH(MAX($F$2:F676),$F$2:F676,0))&gt;123),IF(OR(((G675*J675/C675*C676)/(G675*K675/D675*D676))&lt;(4/6),((G675*J675/C675*C676)/(G675*K675/D675*D676))&gt;(6/4)),50%,((G675*J675/C675*C676)/((G675*K675/D675*D676)+(G675*J675/C675*C676)))),((G675*J675/C675*C676)/((G675*K675/D675*D676)+(G675*J675/C675*C676))))</f>
        <v>0.48755487731988295</v>
      </c>
      <c r="K676" s="18">
        <f t="shared" si="120"/>
        <v>0.51244512268011699</v>
      </c>
      <c r="L676" s="20">
        <f t="shared" si="121"/>
        <v>0.95142846666184144</v>
      </c>
      <c r="M676" s="51">
        <f>IF(AND((B676-$B$2)&gt;123,OR(((U675*R675/C675*C676)/(U675*S675/D675*D676))&lt;(4/6),((U675*R675/C675*C676)/(U675*S675/D675*D676))&gt;(6/4))),1,0)</f>
        <v>0</v>
      </c>
      <c r="N676" s="51">
        <f>IF(AND((B676-$B$2)&gt;123,OR(((U675*R675/C675*C676)/(U675*S675/D675*D676))&lt;(4/6),((U675*R675/C675*C676)/(U675*S675/D675*D676))&gt;(6/4))),COUNTIF($M$2:M676,1),0)</f>
        <v>0</v>
      </c>
      <c r="O676" s="51">
        <f>IF(OR((ROW(N676)-MATCH(MAX($N$2:N676),$N$2:N676,0))=1,(ROW(N676)-MATCH(MAX($N$2:N676),$N$2:N676,0))&gt;123),IF(OR(((U675*R675/C675*C676)/(U675*S675/D675*D676))&lt;(4/6),((U675*R675/C675*C676)/(U675*S675/D675*D676))&gt;(6/4)),1,0),0)</f>
        <v>0</v>
      </c>
      <c r="P676" s="47">
        <f>IF(O676=1,U675/2/C676,P675)</f>
        <v>4.3501846435871965</v>
      </c>
      <c r="Q676" s="47">
        <f>IF(O676=1,U675/2/D676,Q675)</f>
        <v>71.65890361877463</v>
      </c>
      <c r="R676" s="41">
        <f>P676*C676/U675</f>
        <v>0.48614297149713775</v>
      </c>
      <c r="S676" s="41">
        <f>Q676*D676/U675</f>
        <v>0.51096113741772631</v>
      </c>
      <c r="T676" s="41">
        <f t="shared" si="127"/>
        <v>0.95142846666184133</v>
      </c>
      <c r="U676" s="42">
        <f>P676*C676+Q676*D676</f>
        <v>21711.812664521975</v>
      </c>
      <c r="V676" s="25">
        <f>B676</f>
        <v>41933</v>
      </c>
      <c r="W676">
        <f>C676/C$2</f>
        <v>1.0585700160043292</v>
      </c>
      <c r="X676">
        <f>D676/D$2</f>
        <v>1.1126112504478682</v>
      </c>
      <c r="Y676">
        <f t="shared" si="128"/>
        <v>1.0855906332260987</v>
      </c>
      <c r="AA676" s="15">
        <f t="shared" si="129"/>
        <v>-8.6853401479847214E-3</v>
      </c>
      <c r="AB676" s="15">
        <f t="shared" si="130"/>
        <v>2.6754820452747907E-3</v>
      </c>
      <c r="AC676" s="15">
        <f t="shared" si="131"/>
        <v>-2.8958910851358821E-3</v>
      </c>
    </row>
    <row r="677" spans="1:29" x14ac:dyDescent="0.4">
      <c r="A677" s="43">
        <f t="shared" si="122"/>
        <v>2014</v>
      </c>
      <c r="B677" s="53">
        <v>41934</v>
      </c>
      <c r="C677" s="45">
        <v>2418.6410000000001</v>
      </c>
      <c r="D677" s="45">
        <f>VLOOKUP(B677,'H11001.CSI  中证全债'!$A$2:$B$2792,2,0)</f>
        <v>155.32689999999999</v>
      </c>
      <c r="E677" s="14">
        <f t="shared" si="123"/>
        <v>0</v>
      </c>
      <c r="F677" s="14">
        <f>IF(AND((B677-$B$2)&gt;123,OR(((G676*J676/C676*C677)/(G676*K676/D676*D677))&lt;(4/6),((G676*J676/C676*C677)/(G676*K676/D676*D677))&gt;(6/4))),COUNTIF($E$2:E677,1),0)</f>
        <v>0</v>
      </c>
      <c r="G677" s="21">
        <f t="shared" si="124"/>
        <v>21652.090293053458</v>
      </c>
      <c r="H677" s="12">
        <f t="shared" si="125"/>
        <v>4.3501846435871965</v>
      </c>
      <c r="I677" s="12">
        <f t="shared" si="126"/>
        <v>71.65890361877463</v>
      </c>
      <c r="J677" s="15">
        <f>IF(OR((ROW(F677)-MATCH(MAX($F$2:F677),$F$2:F677,0))=1,(ROW(F677)-MATCH(MAX($F$2:F677),$F$2:F677,0))&gt;123),IF(OR(((G676*J676/C676*C677)/(G676*K676/D676*D677))&lt;(4/6),((G676*J676/C676*C677)/(G676*K676/D676*D677))&gt;(6/4)),50%,((G676*J676/C676*C677)/((G676*K676/D676*D677)+(G676*J676/C676*C677)))),((G676*J676/C676*C677)/((G676*K676/D676*D677)+(G676*J676/C676*C677))))</f>
        <v>0.48593622112900442</v>
      </c>
      <c r="K677" s="18">
        <f t="shared" si="120"/>
        <v>0.51406377887099564</v>
      </c>
      <c r="L677" s="20">
        <f t="shared" si="121"/>
        <v>0.94528391437388193</v>
      </c>
      <c r="M677" s="51">
        <f>IF(AND((B677-$B$2)&gt;123,OR(((U676*R676/C676*C677)/(U676*S676/D676*D677))&lt;(4/6),((U676*R676/C676*C677)/(U676*S676/D676*D677))&gt;(6/4))),1,0)</f>
        <v>0</v>
      </c>
      <c r="N677" s="51">
        <f>IF(AND((B677-$B$2)&gt;123,OR(((U676*R676/C676*C677)/(U676*S676/D676*D677))&lt;(4/6),((U676*R676/C676*C677)/(U676*S676/D676*D677))&gt;(6/4))),COUNTIF($M$2:M677,1),0)</f>
        <v>0</v>
      </c>
      <c r="O677" s="51">
        <f>IF(OR((ROW(N677)-MATCH(MAX($N$2:N677),$N$2:N677,0))=1,(ROW(N677)-MATCH(MAX($N$2:N677),$N$2:N677,0))&gt;123),IF(OR(((U676*R676/C676*C677)/(U676*S676/D676*D677))&lt;(4/6),((U676*R676/C676*C677)/(U676*S676/D676*D677))&gt;(6/4)),1,0),0)</f>
        <v>0</v>
      </c>
      <c r="P677" s="47">
        <f>IF(O677=1,U676/2/C677,P676)</f>
        <v>4.3501846435871965</v>
      </c>
      <c r="Q677" s="47">
        <f>IF(O677=1,U676/2/D677,Q676)</f>
        <v>71.65890361877463</v>
      </c>
      <c r="R677" s="41">
        <f>P677*C677/U676</f>
        <v>0.48459956334014509</v>
      </c>
      <c r="S677" s="41">
        <f>Q677*D677/U676</f>
        <v>0.51264975101276755</v>
      </c>
      <c r="T677" s="41">
        <f t="shared" si="127"/>
        <v>0.94528391437388237</v>
      </c>
      <c r="U677" s="42">
        <f>P677*C677+Q677*D677</f>
        <v>21652.090293053425</v>
      </c>
      <c r="V677" s="25">
        <f>B677</f>
        <v>41934</v>
      </c>
      <c r="W677">
        <f>C677/C$2</f>
        <v>1.0521534936550381</v>
      </c>
      <c r="X677">
        <f>D677/D$2</f>
        <v>1.1130555356503045</v>
      </c>
      <c r="Y677">
        <f t="shared" si="128"/>
        <v>1.0826045146526713</v>
      </c>
      <c r="AA677" s="15">
        <f t="shared" si="129"/>
        <v>-6.0615001863654205E-3</v>
      </c>
      <c r="AB677" s="15">
        <f t="shared" si="130"/>
        <v>3.9931755341982011E-4</v>
      </c>
      <c r="AC677" s="15">
        <f t="shared" si="131"/>
        <v>-2.7506856470873586E-3</v>
      </c>
    </row>
    <row r="678" spans="1:29" x14ac:dyDescent="0.4">
      <c r="A678" s="43">
        <f t="shared" si="122"/>
        <v>2014</v>
      </c>
      <c r="B678" s="53">
        <v>41935</v>
      </c>
      <c r="C678" s="45">
        <v>2395.9360000000001</v>
      </c>
      <c r="D678" s="45">
        <f>VLOOKUP(B678,'H11001.CSI  中证全债'!$A$2:$B$2792,2,0)</f>
        <v>155.3152</v>
      </c>
      <c r="E678" s="14">
        <f t="shared" si="123"/>
        <v>0</v>
      </c>
      <c r="F678" s="14">
        <f>IF(AND((B678-$B$2)&gt;123,OR(((G677*J677/C677*C678)/(G677*K677/D677*D678))&lt;(4/6),((G677*J677/C677*C678)/(G677*K677/D677*D678))&gt;(6/4))),COUNTIF($E$2:E678,1),0)</f>
        <v>0</v>
      </c>
      <c r="G678" s="21">
        <f t="shared" si="124"/>
        <v>21552.480941548474</v>
      </c>
      <c r="H678" s="12">
        <f t="shared" si="125"/>
        <v>4.3501846435871965</v>
      </c>
      <c r="I678" s="12">
        <f t="shared" si="126"/>
        <v>71.65890361877463</v>
      </c>
      <c r="J678" s="15">
        <f>IF(OR((ROW(F678)-MATCH(MAX($F$2:F678),$F$2:F678,0))=1,(ROW(F678)-MATCH(MAX($F$2:F678),$F$2:F678,0))&gt;123),IF(OR(((G677*J677/C677*C678)/(G677*K677/D677*D678))&lt;(4/6),((G677*J677/C677*C678)/(G677*K677/D677*D678))&gt;(6/4)),50%,((G677*J677/C677*C678)/((G677*K677/D677*D678)+(G677*J677/C677*C678)))),((G677*J677/C677*C678)/((G677*K677/D677*D678)+(G677*J677/C677*C678))))</f>
        <v>0.48359926741078502</v>
      </c>
      <c r="K678" s="18">
        <f t="shared" si="120"/>
        <v>0.51640073258921504</v>
      </c>
      <c r="L678" s="20">
        <f t="shared" si="121"/>
        <v>0.93648059906118908</v>
      </c>
      <c r="M678" s="51">
        <f>IF(AND((B678-$B$2)&gt;123,OR(((U677*R677/C677*C678)/(U677*S677/D677*D678))&lt;(4/6),((U677*R677/C677*C678)/(U677*S677/D677*D678))&gt;(6/4))),1,0)</f>
        <v>0</v>
      </c>
      <c r="N678" s="51">
        <f>IF(AND((B678-$B$2)&gt;123,OR(((U677*R677/C677*C678)/(U677*S677/D677*D678))&lt;(4/6),((U677*R677/C677*C678)/(U677*S677/D677*D678))&gt;(6/4))),COUNTIF($M$2:M678,1),0)</f>
        <v>0</v>
      </c>
      <c r="O678" s="51">
        <f>IF(OR((ROW(N678)-MATCH(MAX($N$2:N678),$N$2:N678,0))=1,(ROW(N678)-MATCH(MAX($N$2:N678),$N$2:N678,0))&gt;123),IF(OR(((U677*R677/C677*C678)/(U677*S677/D677*D678))&lt;(4/6),((U677*R677/C677*C678)/(U677*S677/D677*D678))&gt;(6/4)),1,0),0)</f>
        <v>0</v>
      </c>
      <c r="P678" s="47">
        <f>IF(O678=1,U677/2/C678,P677)</f>
        <v>4.3501846435871965</v>
      </c>
      <c r="Q678" s="47">
        <f>IF(O678=1,U677/2/D678,Q677)</f>
        <v>71.65890361877463</v>
      </c>
      <c r="R678" s="41">
        <f>P678*C678/U677</f>
        <v>0.48137449332370641</v>
      </c>
      <c r="S678" s="41">
        <f>Q678*D678/U677</f>
        <v>0.5140250570126903</v>
      </c>
      <c r="T678" s="41">
        <f t="shared" si="127"/>
        <v>0.93648059906118974</v>
      </c>
      <c r="U678" s="42">
        <f>P678*C678+Q678*D678</f>
        <v>21552.480941548441</v>
      </c>
      <c r="V678" s="25">
        <f>B678</f>
        <v>41935</v>
      </c>
      <c r="W678">
        <f>C678/C$2</f>
        <v>1.0422763994217734</v>
      </c>
      <c r="X678">
        <f>D678/D$2</f>
        <v>1.1129716947330706</v>
      </c>
      <c r="Y678">
        <f t="shared" si="128"/>
        <v>1.0776240470774221</v>
      </c>
      <c r="AA678" s="15">
        <f t="shared" si="129"/>
        <v>-9.3875031474286441E-3</v>
      </c>
      <c r="AB678" s="15">
        <f t="shared" si="130"/>
        <v>-7.532500809581677E-5</v>
      </c>
      <c r="AC678" s="15">
        <f t="shared" si="131"/>
        <v>-4.6004496636031789E-3</v>
      </c>
    </row>
    <row r="679" spans="1:29" x14ac:dyDescent="0.4">
      <c r="A679" s="43">
        <f t="shared" si="122"/>
        <v>2014</v>
      </c>
      <c r="B679" s="53">
        <v>41936</v>
      </c>
      <c r="C679" s="45">
        <v>2390.7060000000001</v>
      </c>
      <c r="D679" s="45">
        <f>VLOOKUP(B679,'H11001.CSI  中证全债'!$A$2:$B$2792,2,0)</f>
        <v>155.34690000000001</v>
      </c>
      <c r="E679" s="14">
        <f t="shared" si="123"/>
        <v>0</v>
      </c>
      <c r="F679" s="14">
        <f>IF(AND((B679-$B$2)&gt;123,OR(((G678*J678/C678*C679)/(G678*K678/D678*D679))&lt;(4/6),((G678*J678/C678*C679)/(G678*K678/D678*D679))&gt;(6/4))),COUNTIF($E$2:E679,1),0)</f>
        <v>0</v>
      </c>
      <c r="G679" s="21">
        <f t="shared" si="124"/>
        <v>21532.001063107229</v>
      </c>
      <c r="H679" s="12">
        <f t="shared" si="125"/>
        <v>4.3501846435871965</v>
      </c>
      <c r="I679" s="12">
        <f t="shared" si="126"/>
        <v>71.65890361877463</v>
      </c>
      <c r="J679" s="15">
        <f>IF(OR((ROW(F679)-MATCH(MAX($F$2:F679),$F$2:F679,0))=1,(ROW(F679)-MATCH(MAX($F$2:F679),$F$2:F679,0))&gt;123),IF(OR(((G678*J678/C678*C679)/(G678*K678/D678*D679))&lt;(4/6),((G678*J678/C678*C679)/(G678*K678/D678*D679))&gt;(6/4)),50%,((G678*J678/C678*C679)/((G678*K678/D678*D679)+(G678*J678/C678*C679)))),((G678*J678/C678*C679)/((G678*K678/D678*D679)+(G678*J678/C678*C679))))</f>
        <v>0.48300260147911162</v>
      </c>
      <c r="K679" s="18">
        <f t="shared" si="120"/>
        <v>0.51699739852088844</v>
      </c>
      <c r="L679" s="20">
        <f t="shared" si="121"/>
        <v>0.93424570967081311</v>
      </c>
      <c r="M679" s="51">
        <f>IF(AND((B679-$B$2)&gt;123,OR(((U678*R678/C678*C679)/(U678*S678/D678*D679))&lt;(4/6),((U678*R678/C678*C679)/(U678*S678/D678*D679))&gt;(6/4))),1,0)</f>
        <v>0</v>
      </c>
      <c r="N679" s="51">
        <f>IF(AND((B679-$B$2)&gt;123,OR(((U678*R678/C678*C679)/(U678*S678/D678*D679))&lt;(4/6),((U678*R678/C678*C679)/(U678*S678/D678*D679))&gt;(6/4))),COUNTIF($M$2:M679,1),0)</f>
        <v>0</v>
      </c>
      <c r="O679" s="51">
        <f>IF(OR((ROW(N679)-MATCH(MAX($N$2:N679),$N$2:N679,0))=1,(ROW(N679)-MATCH(MAX($N$2:N679),$N$2:N679,0))&gt;123),IF(OR(((U678*R678/C678*C679)/(U678*S678/D678*D679))&lt;(4/6),((U678*R678/C678*C679)/(U678*S678/D678*D679))&gt;(6/4)),1,0),0)</f>
        <v>0</v>
      </c>
      <c r="P679" s="47">
        <f>IF(O679=1,U678/2/C679,P678)</f>
        <v>4.3501846435871965</v>
      </c>
      <c r="Q679" s="47">
        <f>IF(O679=1,U678/2/D679,Q678)</f>
        <v>71.65890361877463</v>
      </c>
      <c r="R679" s="41">
        <f>P679*C679/U678</f>
        <v>0.48254363647216303</v>
      </c>
      <c r="S679" s="41">
        <f>Q679*D679/U678</f>
        <v>0.51650613053624816</v>
      </c>
      <c r="T679" s="41">
        <f t="shared" si="127"/>
        <v>0.93424570967081355</v>
      </c>
      <c r="U679" s="42">
        <f>P679*C679+Q679*D679</f>
        <v>21532.001063107193</v>
      </c>
      <c r="V679" s="25">
        <f>B679</f>
        <v>41936</v>
      </c>
      <c r="W679">
        <f>C679/C$2</f>
        <v>1.0400012528531772</v>
      </c>
      <c r="X679">
        <f>D679/D$2</f>
        <v>1.1131988534575421</v>
      </c>
      <c r="Y679">
        <f t="shared" si="128"/>
        <v>1.0766000531553597</v>
      </c>
      <c r="AA679" s="15">
        <f t="shared" si="129"/>
        <v>-2.1828629813150924E-3</v>
      </c>
      <c r="AB679" s="15">
        <f t="shared" si="130"/>
        <v>2.0410107961099655E-4</v>
      </c>
      <c r="AC679" s="15">
        <f t="shared" si="131"/>
        <v>-9.5023299158880636E-4</v>
      </c>
    </row>
    <row r="680" spans="1:29" x14ac:dyDescent="0.4">
      <c r="A680" s="43">
        <f t="shared" si="122"/>
        <v>2014</v>
      </c>
      <c r="B680" s="53">
        <v>41939</v>
      </c>
      <c r="C680" s="45">
        <v>2368.8319999999999</v>
      </c>
      <c r="D680" s="45">
        <f>VLOOKUP(B680,'H11001.CSI  中证全债'!$A$2:$B$2792,2,0)</f>
        <v>155.42320000000001</v>
      </c>
      <c r="E680" s="14">
        <f t="shared" si="123"/>
        <v>0</v>
      </c>
      <c r="F680" s="14">
        <f>IF(AND((B680-$B$2)&gt;123,OR(((G679*J679/C679*C680)/(G679*K679/D679*D680))&lt;(4/6),((G679*J679/C679*C680)/(G679*K679/D679*D680))&gt;(6/4))),COUNTIF($E$2:E680,1),0)</f>
        <v>0</v>
      </c>
      <c r="G680" s="21">
        <f t="shared" si="124"/>
        <v>21442.312698559515</v>
      </c>
      <c r="H680" s="12">
        <f t="shared" si="125"/>
        <v>4.3501846435871965</v>
      </c>
      <c r="I680" s="12">
        <f t="shared" si="126"/>
        <v>71.65890361877463</v>
      </c>
      <c r="J680" s="15">
        <f>IF(OR((ROW(F680)-MATCH(MAX($F$2:F680),$F$2:F680,0))=1,(ROW(F680)-MATCH(MAX($F$2:F680),$F$2:F680,0))&gt;123),IF(OR(((G679*J679/C679*C680)/(G679*K679/D679*D680))&lt;(4/6),((G679*J679/C679*C680)/(G679*K679/D679*D680))&gt;(6/4)),50%,((G679*J679/C679*C680)/((G679*K679/D679*D680)+(G679*J679/C679*C680)))),((G679*J679/C679*C680)/((G679*K679/D679*D680)+(G679*J679/C679*C680))))</f>
        <v>0.48058512785004931</v>
      </c>
      <c r="K680" s="18">
        <f t="shared" si="120"/>
        <v>0.51941487214995075</v>
      </c>
      <c r="L680" s="20">
        <f t="shared" si="121"/>
        <v>0.9252432951348154</v>
      </c>
      <c r="M680" s="51">
        <f>IF(AND((B680-$B$2)&gt;123,OR(((U679*R679/C679*C680)/(U679*S679/D679*D680))&lt;(4/6),((U679*R679/C679*C680)/(U679*S679/D679*D680))&gt;(6/4))),1,0)</f>
        <v>0</v>
      </c>
      <c r="N680" s="51">
        <f>IF(AND((B680-$B$2)&gt;123,OR(((U679*R679/C679*C680)/(U679*S679/D679*D680))&lt;(4/6),((U679*R679/C679*C680)/(U679*S679/D679*D680))&gt;(6/4))),COUNTIF($M$2:M680,1),0)</f>
        <v>0</v>
      </c>
      <c r="O680" s="51">
        <f>IF(OR((ROW(N680)-MATCH(MAX($N$2:N680),$N$2:N680,0))=1,(ROW(N680)-MATCH(MAX($N$2:N680),$N$2:N680,0))&gt;123),IF(OR(((U679*R679/C679*C680)/(U679*S679/D679*D680))&lt;(4/6),((U679*R679/C679*C680)/(U679*S679/D679*D680))&gt;(6/4)),1,0),0)</f>
        <v>0</v>
      </c>
      <c r="P680" s="47">
        <f>IF(O680=1,U679/2/C680,P679)</f>
        <v>4.3501846435871965</v>
      </c>
      <c r="Q680" s="47">
        <f>IF(O680=1,U679/2/D680,Q679)</f>
        <v>71.65890361877463</v>
      </c>
      <c r="R680" s="41">
        <f>P680*C680/U679</f>
        <v>0.47858332160749462</v>
      </c>
      <c r="S680" s="41">
        <f>Q680*D680/U679</f>
        <v>0.51725132635277393</v>
      </c>
      <c r="T680" s="41">
        <f t="shared" si="127"/>
        <v>0.92524329513481596</v>
      </c>
      <c r="U680" s="42">
        <f>P680*C680+Q680*D680</f>
        <v>21442.312698559479</v>
      </c>
      <c r="V680" s="25">
        <f>B680</f>
        <v>41939</v>
      </c>
      <c r="W680">
        <f>C680/C$2</f>
        <v>1.0304856589637945</v>
      </c>
      <c r="X680">
        <f>D680/D$2</f>
        <v>1.1137456108921533</v>
      </c>
      <c r="Y680">
        <f t="shared" si="128"/>
        <v>1.0721156349279739</v>
      </c>
      <c r="AA680" s="15">
        <f t="shared" si="129"/>
        <v>-9.1495984868069646E-3</v>
      </c>
      <c r="AB680" s="15">
        <f t="shared" si="130"/>
        <v>4.9115881939054695E-4</v>
      </c>
      <c r="AC680" s="15">
        <f t="shared" si="131"/>
        <v>-4.1653520397315624E-3</v>
      </c>
    </row>
    <row r="681" spans="1:29" x14ac:dyDescent="0.4">
      <c r="A681" s="43">
        <f t="shared" si="122"/>
        <v>2014</v>
      </c>
      <c r="B681" s="53">
        <v>41940</v>
      </c>
      <c r="C681" s="45">
        <v>2416.6529999999998</v>
      </c>
      <c r="D681" s="45">
        <f>VLOOKUP(B681,'H11001.CSI  中证全债'!$A$2:$B$2792,2,0)</f>
        <v>155.56190000000001</v>
      </c>
      <c r="E681" s="14">
        <f t="shared" si="123"/>
        <v>0</v>
      </c>
      <c r="F681" s="14">
        <f>IF(AND((B681-$B$2)&gt;123,OR(((G680*J680/C680*C681)/(G680*K680/D680*D681))&lt;(4/6),((G680*J680/C680*C681)/(G680*K680/D680*D681))&gt;(6/4))),COUNTIF($E$2:E681,1),0)</f>
        <v>0</v>
      </c>
      <c r="G681" s="21">
        <f t="shared" si="124"/>
        <v>21660.28196833242</v>
      </c>
      <c r="H681" s="12">
        <f t="shared" si="125"/>
        <v>4.3501846435871965</v>
      </c>
      <c r="I681" s="12">
        <f t="shared" si="126"/>
        <v>71.65890361877463</v>
      </c>
      <c r="J681" s="15">
        <f>IF(OR((ROW(F681)-MATCH(MAX($F$2:F681),$F$2:F681,0))=1,(ROW(F681)-MATCH(MAX($F$2:F681),$F$2:F681,0))&gt;123),IF(OR(((G680*J680/C680*C681)/(G680*K680/D680*D681))&lt;(4/6),((G680*J680/C680*C681)/(G680*K680/D680*D681))&gt;(6/4)),50%,((G680*J680/C680*C681)/((G680*K680/D680*D681)+(G680*J680/C680*C681)))),((G680*J680/C680*C681)/((G680*K680/D680*D681)+(G680*J680/C680*C681))))</f>
        <v>0.48535318168290253</v>
      </c>
      <c r="K681" s="18">
        <f t="shared" si="120"/>
        <v>0.51464681831709747</v>
      </c>
      <c r="L681" s="20">
        <f t="shared" si="121"/>
        <v>0.94308011709858508</v>
      </c>
      <c r="M681" s="51">
        <f>IF(AND((B681-$B$2)&gt;123,OR(((U680*R680/C680*C681)/(U680*S680/D680*D681))&lt;(4/6),((U680*R680/C680*C681)/(U680*S680/D680*D681))&gt;(6/4))),1,0)</f>
        <v>0</v>
      </c>
      <c r="N681" s="51">
        <f>IF(AND((B681-$B$2)&gt;123,OR(((U680*R680/C680*C681)/(U680*S680/D680*D681))&lt;(4/6),((U680*R680/C680*C681)/(U680*S680/D680*D681))&gt;(6/4))),COUNTIF($M$2:M681,1),0)</f>
        <v>0</v>
      </c>
      <c r="O681" s="51">
        <f>IF(OR((ROW(N681)-MATCH(MAX($N$2:N681),$N$2:N681,0))=1,(ROW(N681)-MATCH(MAX($N$2:N681),$N$2:N681,0))&gt;123),IF(OR(((U680*R680/C680*C681)/(U680*S680/D680*D681))&lt;(4/6),((U680*R680/C680*C681)/(U680*S680/D680*D681))&gt;(6/4)),1,0),0)</f>
        <v>0</v>
      </c>
      <c r="P681" s="47">
        <f>IF(O681=1,U680/2/C681,P680)</f>
        <v>4.3501846435871965</v>
      </c>
      <c r="Q681" s="47">
        <f>IF(O681=1,U680/2/D681,Q680)</f>
        <v>71.65890361877463</v>
      </c>
      <c r="R681" s="41">
        <f>P681*C681/U680</f>
        <v>0.49028698150574013</v>
      </c>
      <c r="S681" s="41">
        <f>Q681*D681/U680</f>
        <v>0.51987839910581812</v>
      </c>
      <c r="T681" s="41">
        <f t="shared" si="127"/>
        <v>0.94308011709858552</v>
      </c>
      <c r="U681" s="42">
        <f>P681*C681+Q681*D681</f>
        <v>21660.281968332383</v>
      </c>
      <c r="V681" s="25">
        <f>B681</f>
        <v>41940</v>
      </c>
      <c r="W681">
        <f>C681/C$2</f>
        <v>1.0512886769478929</v>
      </c>
      <c r="X681">
        <f>D681/D$2</f>
        <v>1.1147395198853458</v>
      </c>
      <c r="Y681">
        <f t="shared" si="128"/>
        <v>1.0830140984166192</v>
      </c>
      <c r="AA681" s="15">
        <f t="shared" si="129"/>
        <v>2.0187586118390888E-2</v>
      </c>
      <c r="AB681" s="15">
        <f t="shared" si="130"/>
        <v>8.9240216389852023E-4</v>
      </c>
      <c r="AC681" s="15">
        <f t="shared" si="131"/>
        <v>1.016538061155825E-2</v>
      </c>
    </row>
    <row r="682" spans="1:29" x14ac:dyDescent="0.4">
      <c r="A682" s="43">
        <f t="shared" si="122"/>
        <v>2014</v>
      </c>
      <c r="B682" s="53">
        <v>41941</v>
      </c>
      <c r="C682" s="45">
        <v>2451.384</v>
      </c>
      <c r="D682" s="45">
        <f>VLOOKUP(B682,'H11001.CSI  中证全债'!$A$2:$B$2792,2,0)</f>
        <v>155.69839999999999</v>
      </c>
      <c r="E682" s="14">
        <f t="shared" si="123"/>
        <v>0</v>
      </c>
      <c r="F682" s="14">
        <f>IF(AND((B682-$B$2)&gt;123,OR(((G681*J681/C681*C682)/(G681*K681/D681*D682))&lt;(4/6),((G681*J681/C681*C682)/(G681*K681/D681*D682))&gt;(6/4))),COUNTIF($E$2:E682,1),0)</f>
        <v>0</v>
      </c>
      <c r="G682" s="21">
        <f t="shared" si="124"/>
        <v>21821.14967153281</v>
      </c>
      <c r="H682" s="12">
        <f t="shared" si="125"/>
        <v>4.3501846435871965</v>
      </c>
      <c r="I682" s="12">
        <f t="shared" si="126"/>
        <v>71.65890361877463</v>
      </c>
      <c r="J682" s="15">
        <f>IF(OR((ROW(F682)-MATCH(MAX($F$2:F682),$F$2:F682,0))=1,(ROW(F682)-MATCH(MAX($F$2:F682),$F$2:F682,0))&gt;123),IF(OR(((G681*J681/C681*C682)/(G681*K681/D681*D682))&lt;(4/6),((G681*J681/C681*C682)/(G681*K681/D681*D682))&gt;(6/4)),50%,((G681*J681/C681*C682)/((G681*K681/D681*D682)+(G681*J681/C681*C682)))),((G681*J681/C681*C682)/((G681*K681/D681*D682)+(G681*J681/C681*C682))))</f>
        <v>0.48869895458566315</v>
      </c>
      <c r="K682" s="18">
        <f t="shared" si="120"/>
        <v>0.51130104541433685</v>
      </c>
      <c r="L682" s="20">
        <f t="shared" si="121"/>
        <v>0.95579494501060935</v>
      </c>
      <c r="M682" s="51">
        <f>IF(AND((B682-$B$2)&gt;123,OR(((U681*R681/C681*C682)/(U681*S681/D681*D682))&lt;(4/6),((U681*R681/C681*C682)/(U681*S681/D681*D682))&gt;(6/4))),1,0)</f>
        <v>0</v>
      </c>
      <c r="N682" s="51">
        <f>IF(AND((B682-$B$2)&gt;123,OR(((U681*R681/C681*C682)/(U681*S681/D681*D682))&lt;(4/6),((U681*R681/C681*C682)/(U681*S681/D681*D682))&gt;(6/4))),COUNTIF($M$2:M682,1),0)</f>
        <v>0</v>
      </c>
      <c r="O682" s="51">
        <f>IF(OR((ROW(N682)-MATCH(MAX($N$2:N682),$N$2:N682,0))=1,(ROW(N682)-MATCH(MAX($N$2:N682),$N$2:N682,0))&gt;123),IF(OR(((U681*R681/C681*C682)/(U681*S681/D681*D682))&lt;(4/6),((U681*R681/C681*C682)/(U681*S681/D681*D682))&gt;(6/4)),1,0),0)</f>
        <v>0</v>
      </c>
      <c r="P682" s="47">
        <f>IF(O682=1,U681/2/C682,P681)</f>
        <v>4.3501846435871965</v>
      </c>
      <c r="Q682" s="47">
        <f>IF(O682=1,U681/2/D682,Q681)</f>
        <v>71.65890361877463</v>
      </c>
      <c r="R682" s="41">
        <f>P682*C682/U681</f>
        <v>0.49232844927532454</v>
      </c>
      <c r="S682" s="41">
        <f>Q682*D682/U681</f>
        <v>0.5150984024819879</v>
      </c>
      <c r="T682" s="41">
        <f t="shared" si="127"/>
        <v>0.95579494501060969</v>
      </c>
      <c r="U682" s="42">
        <f>P682*C682+Q682*D682</f>
        <v>21821.149671532774</v>
      </c>
      <c r="V682" s="25">
        <f>B682</f>
        <v>41941</v>
      </c>
      <c r="W682">
        <f>C682/C$2</f>
        <v>1.0663973032335357</v>
      </c>
      <c r="X682">
        <f>D682/D$2</f>
        <v>1.1157176639197419</v>
      </c>
      <c r="Y682">
        <f t="shared" si="128"/>
        <v>1.0910574835766387</v>
      </c>
      <c r="AA682" s="15">
        <f t="shared" si="129"/>
        <v>1.4371529549339623E-2</v>
      </c>
      <c r="AB682" s="15">
        <f t="shared" si="130"/>
        <v>8.7746421199530467E-4</v>
      </c>
      <c r="AC682" s="15">
        <f t="shared" si="131"/>
        <v>7.4268517573123916E-3</v>
      </c>
    </row>
    <row r="683" spans="1:29" x14ac:dyDescent="0.4">
      <c r="A683" s="43">
        <f t="shared" si="122"/>
        <v>2014</v>
      </c>
      <c r="B683" s="53">
        <v>41942</v>
      </c>
      <c r="C683" s="45">
        <v>2468.9250000000002</v>
      </c>
      <c r="D683" s="45">
        <f>VLOOKUP(B683,'H11001.CSI  中证全债'!$A$2:$B$2792,2,0)</f>
        <v>155.834</v>
      </c>
      <c r="E683" s="14">
        <f t="shared" si="123"/>
        <v>0</v>
      </c>
      <c r="F683" s="14">
        <f>IF(AND((B683-$B$2)&gt;123,OR(((G682*J682/C682*C683)/(G682*K682/D682*D683))&lt;(4/6),((G682*J682/C682*C683)/(G682*K682/D682*D683))&gt;(6/4))),COUNTIF($E$2:E683,1),0)</f>
        <v>0</v>
      </c>
      <c r="G683" s="21">
        <f t="shared" si="124"/>
        <v>21907.17320769668</v>
      </c>
      <c r="H683" s="12">
        <f t="shared" si="125"/>
        <v>4.3501846435871965</v>
      </c>
      <c r="I683" s="12">
        <f t="shared" si="126"/>
        <v>71.65890361877463</v>
      </c>
      <c r="J683" s="15">
        <f>IF(OR((ROW(F683)-MATCH(MAX($F$2:F683),$F$2:F683,0))=1,(ROW(F683)-MATCH(MAX($F$2:F683),$F$2:F683,0))&gt;123),IF(OR(((G682*J682/C682*C683)/(G682*K682/D682*D683))&lt;(4/6),((G682*J682/C682*C683)/(G682*K682/D682*D683))&gt;(6/4)),50%,((G682*J682/C682*C683)/((G682*K682/D682*D683)+(G682*J682/C682*C683)))),((G682*J682/C682*C683)/((G682*K682/D682*D683)+(G682*J682/C682*C683))))</f>
        <v>0.49026314437479024</v>
      </c>
      <c r="K683" s="18">
        <f t="shared" si="120"/>
        <v>0.50973685562520976</v>
      </c>
      <c r="L683" s="20">
        <f t="shared" si="121"/>
        <v>0.96179654063559061</v>
      </c>
      <c r="M683" s="51">
        <f>IF(AND((B683-$B$2)&gt;123,OR(((U682*R682/C682*C683)/(U682*S682/D682*D683))&lt;(4/6),((U682*R682/C682*C683)/(U682*S682/D682*D683))&gt;(6/4))),1,0)</f>
        <v>0</v>
      </c>
      <c r="N683" s="51">
        <f>IF(AND((B683-$B$2)&gt;123,OR(((U682*R682/C682*C683)/(U682*S682/D682*D683))&lt;(4/6),((U682*R682/C682*C683)/(U682*S682/D682*D683))&gt;(6/4))),COUNTIF($M$2:M683,1),0)</f>
        <v>0</v>
      </c>
      <c r="O683" s="51">
        <f>IF(OR((ROW(N683)-MATCH(MAX($N$2:N683),$N$2:N683,0))=1,(ROW(N683)-MATCH(MAX($N$2:N683),$N$2:N683,0))&gt;123),IF(OR(((U682*R682/C682*C683)/(U682*S682/D682*D683))&lt;(4/6),((U682*R682/C682*C683)/(U682*S682/D682*D683))&gt;(6/4)),1,0),0)</f>
        <v>0</v>
      </c>
      <c r="P683" s="47">
        <f>IF(O683=1,U682/2/C683,P682)</f>
        <v>4.3501846435871965</v>
      </c>
      <c r="Q683" s="47">
        <f>IF(O683=1,U682/2/D683,Q682)</f>
        <v>71.65890361877463</v>
      </c>
      <c r="R683" s="41">
        <f>P683*C683/U682</f>
        <v>0.49219586423441158</v>
      </c>
      <c r="S683" s="41">
        <f>Q683*D683/U682</f>
        <v>0.5117463449277434</v>
      </c>
      <c r="T683" s="41">
        <f t="shared" si="127"/>
        <v>0.96179654063559117</v>
      </c>
      <c r="U683" s="42">
        <f>P683*C683+Q683*D683</f>
        <v>21907.173207696644</v>
      </c>
      <c r="V683" s="25">
        <f>B683</f>
        <v>41942</v>
      </c>
      <c r="W683">
        <f>C683/C$2</f>
        <v>1.074027962116852</v>
      </c>
      <c r="X683">
        <f>D683/D$2</f>
        <v>1.1166893586528126</v>
      </c>
      <c r="Y683">
        <f t="shared" si="128"/>
        <v>1.0953586603848322</v>
      </c>
      <c r="AA683" s="15">
        <f t="shared" si="129"/>
        <v>7.1555496813229258E-3</v>
      </c>
      <c r="AB683" s="15">
        <f t="shared" si="130"/>
        <v>8.7091453733645352E-4</v>
      </c>
      <c r="AC683" s="15">
        <f t="shared" si="131"/>
        <v>3.9422091621550415E-3</v>
      </c>
    </row>
    <row r="684" spans="1:29" x14ac:dyDescent="0.4">
      <c r="A684" s="43">
        <f t="shared" si="122"/>
        <v>2014</v>
      </c>
      <c r="B684" s="53">
        <v>41943</v>
      </c>
      <c r="C684" s="45">
        <v>2508.3249999999998</v>
      </c>
      <c r="D684" s="45">
        <f>VLOOKUP(B684,'H11001.CSI  中证全债'!$A$2:$B$2792,2,0)</f>
        <v>155.9151</v>
      </c>
      <c r="E684" s="14">
        <f t="shared" si="123"/>
        <v>0</v>
      </c>
      <c r="F684" s="14">
        <f>IF(AND((B684-$B$2)&gt;123,OR(((G683*J683/C683*C684)/(G683*K683/D683*D684))&lt;(4/6),((G683*J683/C683*C684)/(G683*K683/D683*D684))&gt;(6/4))),COUNTIF($E$2:E684,1),0)</f>
        <v>0</v>
      </c>
      <c r="G684" s="21">
        <f t="shared" si="124"/>
        <v>22084.382019737495</v>
      </c>
      <c r="H684" s="12">
        <f t="shared" si="125"/>
        <v>4.3501846435871965</v>
      </c>
      <c r="I684" s="12">
        <f t="shared" si="126"/>
        <v>71.65890361877463</v>
      </c>
      <c r="J684" s="15">
        <f>IF(OR((ROW(F684)-MATCH(MAX($F$2:F684),$F$2:F684,0))=1,(ROW(F684)-MATCH(MAX($F$2:F684),$F$2:F684,0))&gt;123),IF(OR(((G683*J683/C683*C684)/(G683*K683/D683*D684))&lt;(4/6),((G683*J683/C683*C684)/(G683*K683/D683*D684))&gt;(6/4)),50%,((G683*J683/C683*C684)/((G683*K683/D683*D684)+(G683*J683/C683*C684)))),((G683*J683/C683*C684)/((G683*K683/D683*D684)+(G683*J683/C683*C684))))</f>
        <v>0.4940902075672195</v>
      </c>
      <c r="K684" s="18">
        <f t="shared" si="120"/>
        <v>0.50590979243278045</v>
      </c>
      <c r="L684" s="20">
        <f t="shared" si="121"/>
        <v>0.97663697156616824</v>
      </c>
      <c r="M684" s="51">
        <f>IF(AND((B684-$B$2)&gt;123,OR(((U683*R683/C683*C684)/(U683*S683/D683*D684))&lt;(4/6),((U683*R683/C683*C684)/(U683*S683/D683*D684))&gt;(6/4))),1,0)</f>
        <v>0</v>
      </c>
      <c r="N684" s="51">
        <f>IF(AND((B684-$B$2)&gt;123,OR(((U683*R683/C683*C684)/(U683*S683/D683*D684))&lt;(4/6),((U683*R683/C683*C684)/(U683*S683/D683*D684))&gt;(6/4))),COUNTIF($M$2:M684,1),0)</f>
        <v>0</v>
      </c>
      <c r="O684" s="51">
        <f>IF(OR((ROW(N684)-MATCH(MAX($N$2:N684),$N$2:N684,0))=1,(ROW(N684)-MATCH(MAX($N$2:N684),$N$2:N684,0))&gt;123),IF(OR(((U683*R683/C683*C684)/(U683*S683/D683*D684))&lt;(4/6),((U683*R683/C683*C684)/(U683*S683/D683*D684))&gt;(6/4)),1,0),0)</f>
        <v>0</v>
      </c>
      <c r="P684" s="47">
        <f>IF(O684=1,U683/2/C684,P683)</f>
        <v>4.3501846435871965</v>
      </c>
      <c r="Q684" s="47">
        <f>IF(O684=1,U683/2/D684,Q683)</f>
        <v>71.65890361877463</v>
      </c>
      <c r="R684" s="41">
        <f>P684*C684/U683</f>
        <v>0.49808694132624354</v>
      </c>
      <c r="S684" s="41">
        <f>Q684*D684/U683</f>
        <v>0.51000213572448971</v>
      </c>
      <c r="T684" s="41">
        <f t="shared" si="127"/>
        <v>0.97663697156616824</v>
      </c>
      <c r="U684" s="42">
        <f>P684*C684+Q684*D684</f>
        <v>22084.382019737459</v>
      </c>
      <c r="V684" s="25">
        <f>B684</f>
        <v>41943</v>
      </c>
      <c r="W684">
        <f>C684/C$2</f>
        <v>1.0911676896125855</v>
      </c>
      <c r="X684">
        <f>D684/D$2</f>
        <v>1.1172705123611608</v>
      </c>
      <c r="Y684">
        <f t="shared" si="128"/>
        <v>1.1042191009868729</v>
      </c>
      <c r="AA684" s="15">
        <f t="shared" si="129"/>
        <v>1.5958362445193552E-2</v>
      </c>
      <c r="AB684" s="15">
        <f t="shared" si="130"/>
        <v>5.2042558106690784E-4</v>
      </c>
      <c r="AC684" s="15">
        <f t="shared" si="131"/>
        <v>8.08907705073314E-3</v>
      </c>
    </row>
    <row r="685" spans="1:29" x14ac:dyDescent="0.4">
      <c r="A685" s="43">
        <f t="shared" si="122"/>
        <v>2014</v>
      </c>
      <c r="B685" s="53">
        <v>41946</v>
      </c>
      <c r="C685" s="45">
        <v>2512.5479999999998</v>
      </c>
      <c r="D685" s="45">
        <f>VLOOKUP(B685,'H11001.CSI  中证全债'!$A$2:$B$2792,2,0)</f>
        <v>156.14359999999999</v>
      </c>
      <c r="E685" s="14">
        <f t="shared" si="123"/>
        <v>0</v>
      </c>
      <c r="F685" s="14">
        <f>IF(AND((B685-$B$2)&gt;123,OR(((G684*J684/C684*C685)/(G684*K684/D684*D685))&lt;(4/6),((G684*J684/C684*C685)/(G684*K684/D684*D685))&gt;(6/4))),COUNTIF($E$2:E685,1),0)</f>
        <v>0</v>
      </c>
      <c r="G685" s="21">
        <f t="shared" si="124"/>
        <v>22119.126908964252</v>
      </c>
      <c r="H685" s="12">
        <f t="shared" si="125"/>
        <v>4.3501846435871965</v>
      </c>
      <c r="I685" s="12">
        <f t="shared" si="126"/>
        <v>71.65890361877463</v>
      </c>
      <c r="J685" s="15">
        <f>IF(OR((ROW(F685)-MATCH(MAX($F$2:F685),$F$2:F685,0))=1,(ROW(F685)-MATCH(MAX($F$2:F685),$F$2:F685,0))&gt;123),IF(OR(((G684*J684/C684*C685)/(G684*K684/D684*D685))&lt;(4/6),((G684*J684/C684*C685)/(G684*K684/D684*D685))&gt;(6/4)),50%,((G684*J684/C684*C685)/((G684*K684/D684*D685)+(G684*J684/C684*C685)))),((G684*J684/C684*C685)/((G684*K684/D684*D685)+(G684*J684/C684*C685))))</f>
        <v>0.49414462744666932</v>
      </c>
      <c r="K685" s="18">
        <f t="shared" si="120"/>
        <v>0.50585537255333068</v>
      </c>
      <c r="L685" s="20">
        <f t="shared" si="121"/>
        <v>0.97684961800929226</v>
      </c>
      <c r="M685" s="51">
        <f>IF(AND((B685-$B$2)&gt;123,OR(((U684*R684/C684*C685)/(U684*S684/D684*D685))&lt;(4/6),((U684*R684/C684*C685)/(U684*S684/D684*D685))&gt;(6/4))),1,0)</f>
        <v>0</v>
      </c>
      <c r="N685" s="51">
        <f>IF(AND((B685-$B$2)&gt;123,OR(((U684*R684/C684*C685)/(U684*S684/D684*D685))&lt;(4/6),((U684*R684/C684*C685)/(U684*S684/D684*D685))&gt;(6/4))),COUNTIF($M$2:M685,1),0)</f>
        <v>0</v>
      </c>
      <c r="O685" s="51">
        <f>IF(OR((ROW(N685)-MATCH(MAX($N$2:N685),$N$2:N685,0))=1,(ROW(N685)-MATCH(MAX($N$2:N685),$N$2:N685,0))&gt;123),IF(OR(((U684*R684/C684*C685)/(U684*S684/D684*D685))&lt;(4/6),((U684*R684/C684*C685)/(U684*S684/D684*D685))&gt;(6/4)),1,0),0)</f>
        <v>0</v>
      </c>
      <c r="P685" s="47">
        <f>IF(O685=1,U684/2/C685,P684)</f>
        <v>4.3501846435871965</v>
      </c>
      <c r="Q685" s="47">
        <f>IF(O685=1,U684/2/D685,Q684)</f>
        <v>71.65890361877463</v>
      </c>
      <c r="R685" s="41">
        <f>P685*C685/U684</f>
        <v>0.49492205469490691</v>
      </c>
      <c r="S685" s="41">
        <f>Q685*D685/U684</f>
        <v>0.50665122406814411</v>
      </c>
      <c r="T685" s="41">
        <f t="shared" si="127"/>
        <v>0.97684961800929226</v>
      </c>
      <c r="U685" s="42">
        <f>P685*C685+Q685*D685</f>
        <v>22119.126908964219</v>
      </c>
      <c r="V685" s="25">
        <f>B685</f>
        <v>41946</v>
      </c>
      <c r="W685">
        <f>C685/C$2</f>
        <v>1.0930047725875722</v>
      </c>
      <c r="X685">
        <f>D685/D$2</f>
        <v>1.1189079183088497</v>
      </c>
      <c r="Y685">
        <f t="shared" si="128"/>
        <v>1.1059563454482109</v>
      </c>
      <c r="AA685" s="15">
        <f t="shared" si="129"/>
        <v>1.6835936332013635E-3</v>
      </c>
      <c r="AB685" s="15">
        <f t="shared" si="130"/>
        <v>1.4655411823485398E-3</v>
      </c>
      <c r="AC685" s="15">
        <f t="shared" si="131"/>
        <v>1.5732787630509115E-3</v>
      </c>
    </row>
    <row r="686" spans="1:29" x14ac:dyDescent="0.4">
      <c r="A686" s="43">
        <f t="shared" si="122"/>
        <v>2014</v>
      </c>
      <c r="B686" s="53">
        <v>41947</v>
      </c>
      <c r="C686" s="45">
        <v>2513.172</v>
      </c>
      <c r="D686" s="45">
        <f>VLOOKUP(B686,'H11001.CSI  中证全债'!$A$2:$B$2792,2,0)</f>
        <v>156.50899999999999</v>
      </c>
      <c r="E686" s="14">
        <f t="shared" si="123"/>
        <v>0</v>
      </c>
      <c r="F686" s="14">
        <f>IF(AND((B686-$B$2)&gt;123,OR(((G685*J685/C685*C686)/(G685*K685/D685*D686))&lt;(4/6),((G685*J685/C685*C686)/(G685*K685/D685*D686))&gt;(6/4))),COUNTIF($E$2:E686,1),0)</f>
        <v>0</v>
      </c>
      <c r="G686" s="21">
        <f t="shared" si="124"/>
        <v>22148.025587564152</v>
      </c>
      <c r="H686" s="12">
        <f t="shared" si="125"/>
        <v>4.3501846435871965</v>
      </c>
      <c r="I686" s="12">
        <f t="shared" si="126"/>
        <v>71.65890361877463</v>
      </c>
      <c r="J686" s="15">
        <f>IF(OR((ROW(F686)-MATCH(MAX($F$2:F686),$F$2:F686,0))=1,(ROW(F686)-MATCH(MAX($F$2:F686),$F$2:F686,0))&gt;123),IF(OR(((G685*J685/C685*C686)/(G685*K685/D685*D686))&lt;(4/6),((G685*J685/C685*C686)/(G685*K685/D685*D686))&gt;(6/4)),50%,((G685*J685/C685*C686)/((G685*K685/D685*D686)+(G685*J685/C685*C686)))),((G685*J685/C685*C686)/((G685*K685/D685*D686)+(G685*J685/C685*C686))))</f>
        <v>0.49362243139325029</v>
      </c>
      <c r="K686" s="18">
        <f t="shared" si="120"/>
        <v>0.50637756860674976</v>
      </c>
      <c r="L686" s="20">
        <f t="shared" si="121"/>
        <v>0.97481101453882713</v>
      </c>
      <c r="M686" s="51">
        <f>IF(AND((B686-$B$2)&gt;123,OR(((U685*R685/C685*C686)/(U685*S685/D685*D686))&lt;(4/6),((U685*R685/C685*C686)/(U685*S685/D685*D686))&gt;(6/4))),1,0)</f>
        <v>0</v>
      </c>
      <c r="N686" s="51">
        <f>IF(AND((B686-$B$2)&gt;123,OR(((U685*R685/C685*C686)/(U685*S685/D685*D686))&lt;(4/6),((U685*R685/C685*C686)/(U685*S685/D685*D686))&gt;(6/4))),COUNTIF($M$2:M686,1),0)</f>
        <v>0</v>
      </c>
      <c r="O686" s="51">
        <f>IF(OR((ROW(N686)-MATCH(MAX($N$2:N686),$N$2:N686,0))=1,(ROW(N686)-MATCH(MAX($N$2:N686),$N$2:N686,0))&gt;123),IF(OR(((U685*R685/C685*C686)/(U685*S685/D685*D686))&lt;(4/6),((U685*R685/C685*C686)/(U685*S685/D685*D686))&gt;(6/4)),1,0),0)</f>
        <v>0</v>
      </c>
      <c r="P686" s="47">
        <f>IF(O686=1,U685/2/C686,P685)</f>
        <v>4.3501846435871965</v>
      </c>
      <c r="Q686" s="47">
        <f>IF(O686=1,U685/2/D686,Q685)</f>
        <v>71.65890361877463</v>
      </c>
      <c r="R686" s="41">
        <f>P686*C686/U685</f>
        <v>0.49426734997675703</v>
      </c>
      <c r="S686" s="41">
        <f>Q686*D686/U685</f>
        <v>0.50703915179968462</v>
      </c>
      <c r="T686" s="41">
        <f t="shared" si="127"/>
        <v>0.97481101453882735</v>
      </c>
      <c r="U686" s="42">
        <f>P686*C686+Q686*D686</f>
        <v>22148.02558756412</v>
      </c>
      <c r="V686" s="25">
        <f>B686</f>
        <v>41947</v>
      </c>
      <c r="W686">
        <f>C686/C$2</f>
        <v>1.0932762241093323</v>
      </c>
      <c r="X686">
        <f>D686/D$2</f>
        <v>1.1215263346470796</v>
      </c>
      <c r="Y686">
        <f t="shared" si="128"/>
        <v>1.107401279378206</v>
      </c>
      <c r="AA686" s="15">
        <f t="shared" si="129"/>
        <v>2.4835346429230576E-4</v>
      </c>
      <c r="AB686" s="15">
        <f t="shared" si="130"/>
        <v>2.3401535509619542E-3</v>
      </c>
      <c r="AC686" s="15">
        <f t="shared" si="131"/>
        <v>1.3065017764417597E-3</v>
      </c>
    </row>
    <row r="687" spans="1:29" x14ac:dyDescent="0.4">
      <c r="A687" s="43">
        <f t="shared" si="122"/>
        <v>2014</v>
      </c>
      <c r="B687" s="53">
        <v>41948</v>
      </c>
      <c r="C687" s="45">
        <v>2503.4479999999999</v>
      </c>
      <c r="D687" s="45">
        <f>VLOOKUP(B687,'H11001.CSI  中证全债'!$A$2:$B$2792,2,0)</f>
        <v>157.02719999999999</v>
      </c>
      <c r="E687" s="14">
        <f t="shared" si="123"/>
        <v>0</v>
      </c>
      <c r="F687" s="14">
        <f>IF(AND((B687-$B$2)&gt;123,OR(((G686*J686/C686*C687)/(G686*K686/D686*D687))&lt;(4/6),((G686*J686/C686*C687)/(G686*K686/D686*D687))&gt;(6/4))),COUNTIF($E$2:E687,1),0)</f>
        <v>0</v>
      </c>
      <c r="G687" s="21">
        <f t="shared" si="124"/>
        <v>22142.858035945159</v>
      </c>
      <c r="H687" s="12">
        <f t="shared" si="125"/>
        <v>4.3501846435871965</v>
      </c>
      <c r="I687" s="12">
        <f t="shared" si="126"/>
        <v>71.65890361877463</v>
      </c>
      <c r="J687" s="15">
        <f>IF(OR((ROW(F687)-MATCH(MAX($F$2:F687),$F$2:F687,0))=1,(ROW(F687)-MATCH(MAX($F$2:F687),$F$2:F687,0))&gt;123),IF(OR(((G686*J686/C686*C687)/(G686*K686/D686*D687))&lt;(4/6),((G686*J686/C686*C687)/(G686*K686/D686*D687))&gt;(6/4)),50%,((G686*J686/C686*C687)/((G686*K686/D686*D687)+(G686*J686/C686*C687)))),((G686*J686/C686*C687)/((G686*K686/D686*D687)+(G686*J686/C686*C687))))</f>
        <v>0.491827253191087</v>
      </c>
      <c r="K687" s="18">
        <f t="shared" si="120"/>
        <v>0.508172746808913</v>
      </c>
      <c r="L687" s="20">
        <f t="shared" si="121"/>
        <v>0.96783476933686807</v>
      </c>
      <c r="M687" s="51">
        <f>IF(AND((B687-$B$2)&gt;123,OR(((U686*R686/C686*C687)/(U686*S686/D686*D687))&lt;(4/6),((U686*R686/C686*C687)/(U686*S686/D686*D687))&gt;(6/4))),1,0)</f>
        <v>0</v>
      </c>
      <c r="N687" s="51">
        <f>IF(AND((B687-$B$2)&gt;123,OR(((U686*R686/C686*C687)/(U686*S686/D686*D687))&lt;(4/6),((U686*R686/C686*C687)/(U686*S686/D686*D687))&gt;(6/4))),COUNTIF($M$2:M687,1),0)</f>
        <v>0</v>
      </c>
      <c r="O687" s="51">
        <f>IF(OR((ROW(N687)-MATCH(MAX($N$2:N687),$N$2:N687,0))=1,(ROW(N687)-MATCH(MAX($N$2:N687),$N$2:N687,0))&gt;123),IF(OR(((U686*R686/C686*C687)/(U686*S686/D686*D687))&lt;(4/6),((U686*R686/C686*C687)/(U686*S686/D686*D687))&gt;(6/4)),1,0),0)</f>
        <v>0</v>
      </c>
      <c r="P687" s="47">
        <f>IF(O687=1,U686/2/C687,P686)</f>
        <v>4.3501846435871965</v>
      </c>
      <c r="Q687" s="47">
        <f>IF(O687=1,U686/2/D687,Q686)</f>
        <v>71.65890361877463</v>
      </c>
      <c r="R687" s="41">
        <f>P687*C687/U686</f>
        <v>0.49171250062732258</v>
      </c>
      <c r="S687" s="41">
        <f>Q687*D687/U686</f>
        <v>0.50805418053355278</v>
      </c>
      <c r="T687" s="41">
        <f t="shared" si="127"/>
        <v>0.96783476933686807</v>
      </c>
      <c r="U687" s="42">
        <f>P687*C687+Q687*D687</f>
        <v>22142.858035945126</v>
      </c>
      <c r="V687" s="25">
        <f>B687</f>
        <v>41948</v>
      </c>
      <c r="W687">
        <f>C687/C$2</f>
        <v>1.089046104561908</v>
      </c>
      <c r="X687">
        <f>D687/D$2</f>
        <v>1.1252396990326046</v>
      </c>
      <c r="Y687">
        <f t="shared" si="128"/>
        <v>1.1071429017972563</v>
      </c>
      <c r="AA687" s="15">
        <f t="shared" si="129"/>
        <v>-3.8692138858782421E-3</v>
      </c>
      <c r="AB687" s="15">
        <f t="shared" si="130"/>
        <v>3.310991700157917E-3</v>
      </c>
      <c r="AC687" s="15">
        <f t="shared" si="131"/>
        <v>-2.3331883912469653E-4</v>
      </c>
    </row>
    <row r="688" spans="1:29" x14ac:dyDescent="0.4">
      <c r="A688" s="43">
        <f t="shared" si="122"/>
        <v>2014</v>
      </c>
      <c r="B688" s="53">
        <v>41949</v>
      </c>
      <c r="C688" s="45">
        <v>2506.067</v>
      </c>
      <c r="D688" s="45">
        <f>VLOOKUP(B688,'H11001.CSI  中证全债'!$A$2:$B$2792,2,0)</f>
        <v>157.19120000000001</v>
      </c>
      <c r="E688" s="14">
        <f t="shared" si="123"/>
        <v>0</v>
      </c>
      <c r="F688" s="14">
        <f>IF(AND((B688-$B$2)&gt;123,OR(((G687*J687/C687*C688)/(G687*K687/D687*D688))&lt;(4/6),((G687*J687/C687*C688)/(G687*K687/D687*D688))&gt;(6/4))),COUNTIF($E$2:E688,1),0)</f>
        <v>0</v>
      </c>
      <c r="G688" s="21">
        <f t="shared" si="124"/>
        <v>22166.003229720198</v>
      </c>
      <c r="H688" s="12">
        <f t="shared" si="125"/>
        <v>4.3501846435871965</v>
      </c>
      <c r="I688" s="12">
        <f t="shared" si="126"/>
        <v>71.65890361877463</v>
      </c>
      <c r="J688" s="15">
        <f>IF(OR((ROW(F688)-MATCH(MAX($F$2:F688),$F$2:F688,0))=1,(ROW(F688)-MATCH(MAX($F$2:F688),$F$2:F688,0))&gt;123),IF(OR(((G687*J687/C687*C688)/(G687*K687/D687*D688))&lt;(4/6),((G687*J687/C687*C688)/(G687*K687/D687*D688))&gt;(6/4)),50%,((G687*J687/C687*C688)/((G687*K687/D687*D688)+(G687*J687/C687*C688)))),((G687*J687/C687*C688)/((G687*K687/D687*D688)+(G687*J687/C687*C688))))</f>
        <v>0.49182769064038728</v>
      </c>
      <c r="K688" s="18">
        <f t="shared" si="120"/>
        <v>0.50817230935961266</v>
      </c>
      <c r="L688" s="20">
        <f t="shared" si="121"/>
        <v>0.9678364633054829</v>
      </c>
      <c r="M688" s="51">
        <f>IF(AND((B688-$B$2)&gt;123,OR(((U687*R687/C687*C688)/(U687*S687/D687*D688))&lt;(4/6),((U687*R687/C687*C688)/(U687*S687/D687*D688))&gt;(6/4))),1,0)</f>
        <v>0</v>
      </c>
      <c r="N688" s="51">
        <f>IF(AND((B688-$B$2)&gt;123,OR(((U687*R687/C687*C688)/(U687*S687/D687*D688))&lt;(4/6),((U687*R687/C687*C688)/(U687*S687/D687*D688))&gt;(6/4))),COUNTIF($M$2:M688,1),0)</f>
        <v>0</v>
      </c>
      <c r="O688" s="51">
        <f>IF(OR((ROW(N688)-MATCH(MAX($N$2:N688),$N$2:N688,0))=1,(ROW(N688)-MATCH(MAX($N$2:N688),$N$2:N688,0))&gt;123),IF(OR(((U687*R687/C687*C688)/(U687*S687/D687*D688))&lt;(4/6),((U687*R687/C687*C688)/(U687*S687/D687*D688))&gt;(6/4)),1,0),0)</f>
        <v>0</v>
      </c>
      <c r="P688" s="47">
        <f>IF(O688=1,U687/2/C688,P687)</f>
        <v>4.3501846435871965</v>
      </c>
      <c r="Q688" s="47">
        <f>IF(O688=1,U687/2/D688,Q687)</f>
        <v>71.65890361877463</v>
      </c>
      <c r="R688" s="41">
        <f>P688*C688/U687</f>
        <v>0.49234178178369509</v>
      </c>
      <c r="S688" s="41">
        <f>Q688*D688/U687</f>
        <v>0.5087034849897929</v>
      </c>
      <c r="T688" s="41">
        <f t="shared" si="127"/>
        <v>0.96783646330548312</v>
      </c>
      <c r="U688" s="42">
        <f>P688*C688+Q688*D688</f>
        <v>22166.003229720161</v>
      </c>
      <c r="V688" s="25">
        <f>B688</f>
        <v>41949</v>
      </c>
      <c r="W688">
        <f>C688/C$2</f>
        <v>1.0901854179200636</v>
      </c>
      <c r="X688">
        <f>D688/D$2</f>
        <v>1.1264149050519527</v>
      </c>
      <c r="Y688">
        <f t="shared" si="128"/>
        <v>1.1083001614860082</v>
      </c>
      <c r="AA688" s="15">
        <f t="shared" si="129"/>
        <v>1.0461571400726122E-3</v>
      </c>
      <c r="AB688" s="15">
        <f t="shared" si="130"/>
        <v>1.0444050457503185E-3</v>
      </c>
      <c r="AC688" s="15">
        <f t="shared" si="131"/>
        <v>1.0452667734881516E-3</v>
      </c>
    </row>
    <row r="689" spans="1:29" x14ac:dyDescent="0.4">
      <c r="A689" s="43">
        <f t="shared" si="122"/>
        <v>2014</v>
      </c>
      <c r="B689" s="53">
        <v>41950</v>
      </c>
      <c r="C689" s="45">
        <v>2502.1529999999998</v>
      </c>
      <c r="D689" s="45">
        <f>VLOOKUP(B689,'H11001.CSI  中证全债'!$A$2:$B$2792,2,0)</f>
        <v>157.44040000000001</v>
      </c>
      <c r="E689" s="14">
        <f t="shared" si="123"/>
        <v>0</v>
      </c>
      <c r="F689" s="14">
        <f>IF(AND((B689-$B$2)&gt;123,OR(((G688*J688/C688*C689)/(G688*K688/D688*D689))&lt;(4/6),((G688*J688/C688*C689)/(G688*K688/D688*D689))&gt;(6/4))),COUNTIF($E$2:E689,1),0)</f>
        <v>0</v>
      </c>
      <c r="G689" s="21">
        <f t="shared" si="124"/>
        <v>22166.834005806992</v>
      </c>
      <c r="H689" s="12">
        <f t="shared" si="125"/>
        <v>4.3501846435871965</v>
      </c>
      <c r="I689" s="12">
        <f t="shared" si="126"/>
        <v>71.65890361877463</v>
      </c>
      <c r="J689" s="15">
        <f>IF(OR((ROW(F689)-MATCH(MAX($F$2:F689),$F$2:F689,0))=1,(ROW(F689)-MATCH(MAX($F$2:F689),$F$2:F689,0))&gt;123),IF(OR(((G688*J688/C688*C689)/(G688*K688/D688*D689))&lt;(4/6),((G688*J688/C688*C689)/(G688*K688/D688*D689))&gt;(6/4)),50%,((G688*J688/C688*C689)/((G688*K688/D688*D689)+(G688*J688/C688*C689)))),((G688*J688/C688*C689)/((G688*K688/D688*D689)+(G688*J688/C688*C689))))</f>
        <v>0.49104114523770859</v>
      </c>
      <c r="K689" s="18">
        <f t="shared" si="120"/>
        <v>0.50895885476229141</v>
      </c>
      <c r="L689" s="20">
        <f t="shared" si="121"/>
        <v>0.9647953673328834</v>
      </c>
      <c r="M689" s="51">
        <f>IF(AND((B689-$B$2)&gt;123,OR(((U688*R688/C688*C689)/(U688*S688/D688*D689))&lt;(4/6),((U688*R688/C688*C689)/(U688*S688/D688*D689))&gt;(6/4))),1,0)</f>
        <v>0</v>
      </c>
      <c r="N689" s="51">
        <f>IF(AND((B689-$B$2)&gt;123,OR(((U688*R688/C688*C689)/(U688*S688/D688*D689))&lt;(4/6),((U688*R688/C688*C689)/(U688*S688/D688*D689))&gt;(6/4))),COUNTIF($M$2:M689,1),0)</f>
        <v>0</v>
      </c>
      <c r="O689" s="51">
        <f>IF(OR((ROW(N689)-MATCH(MAX($N$2:N689),$N$2:N689,0))=1,(ROW(N689)-MATCH(MAX($N$2:N689),$N$2:N689,0))&gt;123),IF(OR(((U688*R688/C688*C689)/(U688*S688/D688*D689))&lt;(4/6),((U688*R688/C688*C689)/(U688*S688/D688*D689))&gt;(6/4)),1,0),0)</f>
        <v>0</v>
      </c>
      <c r="P689" s="47">
        <f>IF(O689=1,U688/2/C689,P688)</f>
        <v>4.3501846435871965</v>
      </c>
      <c r="Q689" s="47">
        <f>IF(O689=1,U688/2/D689,Q688)</f>
        <v>71.65890361877463</v>
      </c>
      <c r="R689" s="41">
        <f>P689*C689/U688</f>
        <v>0.49105954933324492</v>
      </c>
      <c r="S689" s="41">
        <f>Q689*D689/U688</f>
        <v>0.50897793040896167</v>
      </c>
      <c r="T689" s="41">
        <f t="shared" si="127"/>
        <v>0.9647953673328834</v>
      </c>
      <c r="U689" s="42">
        <f>P689*C689+Q689*D689</f>
        <v>22166.834005806959</v>
      </c>
      <c r="V689" s="25">
        <f>B689</f>
        <v>41950</v>
      </c>
      <c r="W689">
        <f>C689/C$2</f>
        <v>1.0884827556505634</v>
      </c>
      <c r="X689">
        <f>D689/D$2</f>
        <v>1.1282006449301325</v>
      </c>
      <c r="Y689">
        <f t="shared" si="128"/>
        <v>1.108341700290348</v>
      </c>
      <c r="AA689" s="15">
        <f t="shared" si="129"/>
        <v>-1.5618097999775538E-3</v>
      </c>
      <c r="AB689" s="15">
        <f t="shared" si="130"/>
        <v>1.5853304765152121E-3</v>
      </c>
      <c r="AC689" s="15">
        <f t="shared" si="131"/>
        <v>3.7479742206469879E-5</v>
      </c>
    </row>
    <row r="690" spans="1:29" x14ac:dyDescent="0.4">
      <c r="A690" s="43">
        <f t="shared" si="122"/>
        <v>2014</v>
      </c>
      <c r="B690" s="53">
        <v>41953</v>
      </c>
      <c r="C690" s="45">
        <v>2565.73</v>
      </c>
      <c r="D690" s="45">
        <f>VLOOKUP(B690,'H11001.CSI  中证全债'!$A$2:$B$2792,2,0)</f>
        <v>157.75800000000001</v>
      </c>
      <c r="E690" s="14">
        <f t="shared" si="123"/>
        <v>0</v>
      </c>
      <c r="F690" s="14">
        <f>IF(AND((B690-$B$2)&gt;123,OR(((G689*J689/C689*C690)/(G689*K689/D689*D690))&lt;(4/6),((G689*J689/C689*C690)/(G689*K689/D689*D690))&gt;(6/4))),COUNTIF($E$2:E690,1),0)</f>
        <v>0</v>
      </c>
      <c r="G690" s="21">
        <f t="shared" si="124"/>
        <v>22466.164562681661</v>
      </c>
      <c r="H690" s="12">
        <f t="shared" si="125"/>
        <v>4.3501846435871965</v>
      </c>
      <c r="I690" s="12">
        <f t="shared" si="126"/>
        <v>71.65890361877463</v>
      </c>
      <c r="J690" s="15">
        <f>IF(OR((ROW(F690)-MATCH(MAX($F$2:F690),$F$2:F690,0))=1,(ROW(F690)-MATCH(MAX($F$2:F690),$F$2:F690,0))&gt;123),IF(OR(((G689*J689/C689*C690)/(G689*K689/D689*D690))&lt;(4/6),((G689*J689/C689*C690)/(G689*K689/D689*D690))&gt;(6/4)),50%,((G689*J689/C689*C690)/((G689*K689/D689*D690)+(G689*J689/C689*C690)))),((G689*J689/C689*C690)/((G689*K689/D689*D690)+(G689*J689/C689*C690))))</f>
        <v>0.49680928911787159</v>
      </c>
      <c r="K690" s="18">
        <f t="shared" si="120"/>
        <v>0.50319071088212841</v>
      </c>
      <c r="L690" s="20">
        <f t="shared" si="121"/>
        <v>0.98731808511911967</v>
      </c>
      <c r="M690" s="51">
        <f>IF(AND((B690-$B$2)&gt;123,OR(((U689*R689/C689*C690)/(U689*S689/D689*D690))&lt;(4/6),((U689*R689/C689*C690)/(U689*S689/D689*D690))&gt;(6/4))),1,0)</f>
        <v>0</v>
      </c>
      <c r="N690" s="51">
        <f>IF(AND((B690-$B$2)&gt;123,OR(((U689*R689/C689*C690)/(U689*S689/D689*D690))&lt;(4/6),((U689*R689/C689*C690)/(U689*S689/D689*D690))&gt;(6/4))),COUNTIF($M$2:M690,1),0)</f>
        <v>0</v>
      </c>
      <c r="O690" s="51">
        <f>IF(OR((ROW(N690)-MATCH(MAX($N$2:N690),$N$2:N690,0))=1,(ROW(N690)-MATCH(MAX($N$2:N690),$N$2:N690,0))&gt;123),IF(OR(((U689*R689/C689*C690)/(U689*S689/D689*D690))&lt;(4/6),((U689*R689/C689*C690)/(U689*S689/D689*D690))&gt;(6/4)),1,0),0)</f>
        <v>0</v>
      </c>
      <c r="P690" s="47">
        <f>IF(O690=1,U689/2/C690,P689)</f>
        <v>4.3501846435871965</v>
      </c>
      <c r="Q690" s="47">
        <f>IF(O690=1,U689/2/D690,Q689)</f>
        <v>71.65890361877463</v>
      </c>
      <c r="R690" s="41">
        <f>P690*C690/U689</f>
        <v>0.50351796935309157</v>
      </c>
      <c r="S690" s="41">
        <f>Q690*D690/U689</f>
        <v>0.50998556285165408</v>
      </c>
      <c r="T690" s="41">
        <f t="shared" si="127"/>
        <v>0.98731808511911967</v>
      </c>
      <c r="U690" s="42">
        <f>P690*C690+Q690*D690</f>
        <v>22466.164562681624</v>
      </c>
      <c r="V690" s="25">
        <f>B690</f>
        <v>41953</v>
      </c>
      <c r="W690">
        <f>C690/C$2</f>
        <v>1.1161399245590979</v>
      </c>
      <c r="X690">
        <f>D690/D$2</f>
        <v>1.1304765317090648</v>
      </c>
      <c r="Y690">
        <f t="shared" si="128"/>
        <v>1.1233082281340812</v>
      </c>
      <c r="AA690" s="15">
        <f t="shared" si="129"/>
        <v>2.5408917839956358E-2</v>
      </c>
      <c r="AB690" s="15">
        <f t="shared" si="130"/>
        <v>2.017271297583223E-3</v>
      </c>
      <c r="AC690" s="15">
        <f t="shared" si="131"/>
        <v>1.350353220474565E-2</v>
      </c>
    </row>
    <row r="691" spans="1:29" x14ac:dyDescent="0.4">
      <c r="A691" s="43">
        <f t="shared" si="122"/>
        <v>2014</v>
      </c>
      <c r="B691" s="53">
        <v>41954</v>
      </c>
      <c r="C691" s="45">
        <v>2558.6120000000001</v>
      </c>
      <c r="D691" s="45">
        <f>VLOOKUP(B691,'H11001.CSI  中证全债'!$A$2:$B$2792,2,0)</f>
        <v>158.23169999999999</v>
      </c>
      <c r="E691" s="14">
        <f t="shared" si="123"/>
        <v>0</v>
      </c>
      <c r="F691" s="14">
        <f>IF(AND((B691-$B$2)&gt;123,OR(((G690*J690/C690*C691)/(G690*K690/D690*D691))&lt;(4/6),((G690*J690/C690*C691)/(G690*K690/D690*D691))&gt;(6/4))),COUNTIF($E$2:E691,1),0)</f>
        <v>0</v>
      </c>
      <c r="G691" s="21">
        <f t="shared" si="124"/>
        <v>22469.144771032821</v>
      </c>
      <c r="H691" s="12">
        <f t="shared" si="125"/>
        <v>4.3501846435871965</v>
      </c>
      <c r="I691" s="12">
        <f t="shared" si="126"/>
        <v>71.65890361877463</v>
      </c>
      <c r="J691" s="15">
        <f>IF(OR((ROW(F691)-MATCH(MAX($F$2:F691),$F$2:F691,0))=1,(ROW(F691)-MATCH(MAX($F$2:F691),$F$2:F691,0))&gt;123),IF(OR(((G690*J690/C690*C691)/(G690*K690/D690*D691))&lt;(4/6),((G690*J690/C690*C691)/(G690*K690/D690*D691))&gt;(6/4)),50%,((G690*J690/C690*C691)/((G690*K690/D690*D691)+(G690*J690/C690*C691)))),((G690*J690/C690*C691)/((G690*K690/D690*D691)+(G690*J690/C690*C691))))</f>
        <v>0.49536529960175762</v>
      </c>
      <c r="K691" s="18">
        <f t="shared" si="120"/>
        <v>0.50463470039824232</v>
      </c>
      <c r="L691" s="20">
        <f t="shared" si="121"/>
        <v>0.98163146373174581</v>
      </c>
      <c r="M691" s="51">
        <f>IF(AND((B691-$B$2)&gt;123,OR(((U690*R690/C690*C691)/(U690*S690/D690*D691))&lt;(4/6),((U690*R690/C690*C691)/(U690*S690/D690*D691))&gt;(6/4))),1,0)</f>
        <v>0</v>
      </c>
      <c r="N691" s="51">
        <f>IF(AND((B691-$B$2)&gt;123,OR(((U690*R690/C690*C691)/(U690*S690/D690*D691))&lt;(4/6),((U690*R690/C690*C691)/(U690*S690/D690*D691))&gt;(6/4))),COUNTIF($M$2:M691,1),0)</f>
        <v>0</v>
      </c>
      <c r="O691" s="51">
        <f>IF(OR((ROW(N691)-MATCH(MAX($N$2:N691),$N$2:N691,0))=1,(ROW(N691)-MATCH(MAX($N$2:N691),$N$2:N691,0))&gt;123),IF(OR(((U690*R690/C690*C691)/(U690*S690/D690*D691))&lt;(4/6),((U690*R690/C690*C691)/(U690*S690/D690*D691))&gt;(6/4)),1,0),0)</f>
        <v>0</v>
      </c>
      <c r="P691" s="47">
        <f>IF(O691=1,U690/2/C691,P690)</f>
        <v>4.3501846435871965</v>
      </c>
      <c r="Q691" s="47">
        <f>IF(O691=1,U690/2/D691,Q690)</f>
        <v>71.65890361877463</v>
      </c>
      <c r="R691" s="41">
        <f>P691*C691/U690</f>
        <v>0.49543101138796986</v>
      </c>
      <c r="S691" s="41">
        <f>Q691*D691/U690</f>
        <v>0.50470164180002075</v>
      </c>
      <c r="T691" s="41">
        <f t="shared" si="127"/>
        <v>0.98163146373174626</v>
      </c>
      <c r="U691" s="42">
        <f>P691*C691+Q691*D691</f>
        <v>22469.144771032785</v>
      </c>
      <c r="V691" s="25">
        <f>B691</f>
        <v>41954</v>
      </c>
      <c r="W691">
        <f>C691/C$2</f>
        <v>1.1130434631297925</v>
      </c>
      <c r="X691">
        <f>D691/D$2</f>
        <v>1.133871013973486</v>
      </c>
      <c r="Y691">
        <f t="shared" si="128"/>
        <v>1.1234572385516393</v>
      </c>
      <c r="AA691" s="15">
        <f t="shared" si="129"/>
        <v>-2.7742591776999115E-3</v>
      </c>
      <c r="AB691" s="15">
        <f t="shared" si="130"/>
        <v>3.0027003384929252E-3</v>
      </c>
      <c r="AC691" s="15">
        <f t="shared" si="131"/>
        <v>1.3265318799060566E-4</v>
      </c>
    </row>
    <row r="692" spans="1:29" x14ac:dyDescent="0.4">
      <c r="A692" s="43">
        <f t="shared" si="122"/>
        <v>2014</v>
      </c>
      <c r="B692" s="53">
        <v>41955</v>
      </c>
      <c r="C692" s="45">
        <v>2594.3180000000002</v>
      </c>
      <c r="D692" s="45">
        <f>VLOOKUP(B692,'H11001.CSI  中证全债'!$A$2:$B$2792,2,0)</f>
        <v>158.27199999999999</v>
      </c>
      <c r="E692" s="14">
        <f t="shared" si="123"/>
        <v>0</v>
      </c>
      <c r="F692" s="14">
        <f>IF(AND((B692-$B$2)&gt;123,OR(((G691*J691/C691*C692)/(G691*K691/D691*D692))&lt;(4/6),((G691*J691/C691*C692)/(G691*K691/D691*D692))&gt;(6/4))),COUNTIF($E$2:E692,1),0)</f>
        <v>0</v>
      </c>
      <c r="G692" s="21">
        <f t="shared" si="124"/>
        <v>22627.360317732586</v>
      </c>
      <c r="H692" s="12">
        <f t="shared" si="125"/>
        <v>4.3501846435871965</v>
      </c>
      <c r="I692" s="12">
        <f t="shared" si="126"/>
        <v>71.65890361877463</v>
      </c>
      <c r="J692" s="15">
        <f>IF(OR((ROW(F692)-MATCH(MAX($F$2:F692),$F$2:F692,0))=1,(ROW(F692)-MATCH(MAX($F$2:F692),$F$2:F692,0))&gt;123),IF(OR(((G691*J691/C691*C692)/(G691*K691/D691*D692))&lt;(4/6),((G691*J691/C691*C692)/(G691*K691/D691*D692))&gt;(6/4)),50%,((G691*J691/C691*C692)/((G691*K691/D691*D692)+(G691*J691/C691*C692)))),((G691*J691/C691*C692)/((G691*K691/D691*D692)+(G691*J691/C691*C692))))</f>
        <v>0.49876619127055005</v>
      </c>
      <c r="K692" s="18">
        <f t="shared" si="120"/>
        <v>0.50123380872944989</v>
      </c>
      <c r="L692" s="20">
        <f t="shared" si="121"/>
        <v>0.99507691337670368</v>
      </c>
      <c r="M692" s="51">
        <f>IF(AND((B692-$B$2)&gt;123,OR(((U691*R691/C691*C692)/(U691*S691/D691*D692))&lt;(4/6),((U691*R691/C691*C692)/(U691*S691/D691*D692))&gt;(6/4))),1,0)</f>
        <v>0</v>
      </c>
      <c r="N692" s="51">
        <f>IF(AND((B692-$B$2)&gt;123,OR(((U691*R691/C691*C692)/(U691*S691/D691*D692))&lt;(4/6),((U691*R691/C691*C692)/(U691*S691/D691*D692))&gt;(6/4))),COUNTIF($M$2:M692,1),0)</f>
        <v>0</v>
      </c>
      <c r="O692" s="51">
        <f>IF(OR((ROW(N692)-MATCH(MAX($N$2:N692),$N$2:N692,0))=1,(ROW(N692)-MATCH(MAX($N$2:N692),$N$2:N692,0))&gt;123),IF(OR(((U691*R691/C691*C692)/(U691*S691/D691*D692))&lt;(4/6),((U691*R691/C691*C692)/(U691*S691/D691*D692))&gt;(6/4)),1,0),0)</f>
        <v>0</v>
      </c>
      <c r="P692" s="47">
        <f>IF(O692=1,U691/2/C692,P691)</f>
        <v>4.3501846435871965</v>
      </c>
      <c r="Q692" s="47">
        <f>IF(O692=1,U691/2/D692,Q691)</f>
        <v>71.65890361877463</v>
      </c>
      <c r="R692" s="41">
        <f>P692*C692/U691</f>
        <v>0.50227823262465476</v>
      </c>
      <c r="S692" s="41">
        <f>Q692*D692/U691</f>
        <v>0.50476322570907473</v>
      </c>
      <c r="T692" s="41">
        <f t="shared" si="127"/>
        <v>0.99507691337670423</v>
      </c>
      <c r="U692" s="42">
        <f>P692*C692+Q692*D692</f>
        <v>22627.360317732549</v>
      </c>
      <c r="V692" s="25">
        <f>B692</f>
        <v>41955</v>
      </c>
      <c r="W692">
        <f>C692/C$2</f>
        <v>1.1285762324181849</v>
      </c>
      <c r="X692">
        <f>D692/D$2</f>
        <v>1.1341597993550696</v>
      </c>
      <c r="Y692">
        <f t="shared" si="128"/>
        <v>1.1313680158866275</v>
      </c>
      <c r="AA692" s="15">
        <f t="shared" si="129"/>
        <v>1.3955222597251904E-2</v>
      </c>
      <c r="AB692" s="15">
        <f t="shared" si="130"/>
        <v>2.5468979983145346E-4</v>
      </c>
      <c r="AC692" s="15">
        <f t="shared" si="131"/>
        <v>7.0414583337294889E-3</v>
      </c>
    </row>
    <row r="693" spans="1:29" x14ac:dyDescent="0.4">
      <c r="A693" s="43">
        <f t="shared" si="122"/>
        <v>2014</v>
      </c>
      <c r="B693" s="53">
        <v>41956</v>
      </c>
      <c r="C693" s="45">
        <v>2579.75</v>
      </c>
      <c r="D693" s="45">
        <f>VLOOKUP(B693,'H11001.CSI  中证全债'!$A$2:$B$2792,2,0)</f>
        <v>158.197</v>
      </c>
      <c r="E693" s="14">
        <f t="shared" si="123"/>
        <v>0</v>
      </c>
      <c r="F693" s="14">
        <f>IF(AND((B693-$B$2)&gt;123,OR(((G692*J692/C692*C693)/(G692*K692/D692*D693))&lt;(4/6),((G692*J692/C692*C693)/(G692*K692/D692*D693))&gt;(6/4))),COUNTIF($E$2:E693,1),0)</f>
        <v>0</v>
      </c>
      <c r="G693" s="21">
        <f t="shared" si="124"/>
        <v>22558.612410073401</v>
      </c>
      <c r="H693" s="12">
        <f t="shared" si="125"/>
        <v>4.3501846435871965</v>
      </c>
      <c r="I693" s="12">
        <f t="shared" si="126"/>
        <v>71.65890361877463</v>
      </c>
      <c r="J693" s="15">
        <f>IF(OR((ROW(F693)-MATCH(MAX($F$2:F693),$F$2:F693,0))=1,(ROW(F693)-MATCH(MAX($F$2:F693),$F$2:F693,0))&gt;123),IF(OR(((G692*J692/C692*C693)/(G692*K692/D692*D693))&lt;(4/6),((G692*J692/C692*C693)/(G692*K692/D692*D693))&gt;(6/4)),50%,((G692*J692/C692*C693)/((G692*K692/D692*D693)+(G692*J692/C692*C693)))),((G692*J692/C692*C693)/((G692*K692/D692*D693)+(G692*J692/C692*C693))))</f>
        <v>0.49747691171300951</v>
      </c>
      <c r="K693" s="18">
        <f t="shared" si="120"/>
        <v>0.50252308828699044</v>
      </c>
      <c r="L693" s="20">
        <f t="shared" si="121"/>
        <v>0.98995831894772746</v>
      </c>
      <c r="M693" s="51">
        <f>IF(AND((B693-$B$2)&gt;123,OR(((U692*R692/C692*C693)/(U692*S692/D692*D693))&lt;(4/6),((U692*R692/C692*C693)/(U692*S692/D692*D693))&gt;(6/4))),1,0)</f>
        <v>0</v>
      </c>
      <c r="N693" s="51">
        <f>IF(AND((B693-$B$2)&gt;123,OR(((U692*R692/C692*C693)/(U692*S692/D692*D693))&lt;(4/6),((U692*R692/C692*C693)/(U692*S692/D692*D693))&gt;(6/4))),COUNTIF($M$2:M693,1),0)</f>
        <v>0</v>
      </c>
      <c r="O693" s="51">
        <f>IF(OR((ROW(N693)-MATCH(MAX($N$2:N693),$N$2:N693,0))=1,(ROW(N693)-MATCH(MAX($N$2:N693),$N$2:N693,0))&gt;123),IF(OR(((U692*R692/C692*C693)/(U692*S692/D692*D693))&lt;(4/6),((U692*R692/C692*C693)/(U692*S692/D692*D693))&gt;(6/4)),1,0),0)</f>
        <v>0</v>
      </c>
      <c r="P693" s="47">
        <f>IF(O693=1,U692/2/C693,P692)</f>
        <v>4.3501846435871965</v>
      </c>
      <c r="Q693" s="47">
        <f>IF(O693=1,U692/2/D693,Q692)</f>
        <v>71.65890361877463</v>
      </c>
      <c r="R693" s="41">
        <f>P693*C693/U692</f>
        <v>0.49596544522691577</v>
      </c>
      <c r="S693" s="41">
        <f>Q693*D693/U692</f>
        <v>0.50099629018128766</v>
      </c>
      <c r="T693" s="41">
        <f t="shared" si="127"/>
        <v>0.98995831894772823</v>
      </c>
      <c r="U693" s="42">
        <f>P693*C693+Q693*D693</f>
        <v>22558.612410073358</v>
      </c>
      <c r="V693" s="25">
        <f>B693</f>
        <v>41956</v>
      </c>
      <c r="W693">
        <f>C693/C$2</f>
        <v>1.122238883429407</v>
      </c>
      <c r="X693">
        <f>D693/D$2</f>
        <v>1.133622357577929</v>
      </c>
      <c r="Y693">
        <f t="shared" si="128"/>
        <v>1.1279306205036679</v>
      </c>
      <c r="AA693" s="15">
        <f t="shared" si="129"/>
        <v>-5.6153486195602564E-3</v>
      </c>
      <c r="AB693" s="15">
        <f t="shared" si="130"/>
        <v>-4.7386777193680896E-4</v>
      </c>
      <c r="AC693" s="15">
        <f t="shared" si="131"/>
        <v>-3.03826459179668E-3</v>
      </c>
    </row>
    <row r="694" spans="1:29" x14ac:dyDescent="0.4">
      <c r="A694" s="43">
        <f t="shared" si="122"/>
        <v>2014</v>
      </c>
      <c r="B694" s="53">
        <v>41957</v>
      </c>
      <c r="C694" s="45">
        <v>2581.0929999999998</v>
      </c>
      <c r="D694" s="45">
        <f>VLOOKUP(B694,'H11001.CSI  中证全债'!$A$2:$B$2792,2,0)</f>
        <v>157.97569999999999</v>
      </c>
      <c r="E694" s="14">
        <f t="shared" si="123"/>
        <v>0</v>
      </c>
      <c r="F694" s="14">
        <f>IF(AND((B694-$B$2)&gt;123,OR(((G693*J693/C693*C694)/(G693*K693/D693*D694))&lt;(4/6),((G693*J693/C693*C694)/(G693*K693/D693*D694))&gt;(6/4))),COUNTIF($E$2:E694,1),0)</f>
        <v>0</v>
      </c>
      <c r="G694" s="21">
        <f t="shared" si="124"/>
        <v>22548.596592678899</v>
      </c>
      <c r="H694" s="12">
        <f t="shared" si="125"/>
        <v>4.3501846435871965</v>
      </c>
      <c r="I694" s="12">
        <f t="shared" si="126"/>
        <v>71.65890361877463</v>
      </c>
      <c r="J694" s="15">
        <f>IF(OR((ROW(F694)-MATCH(MAX($F$2:F694),$F$2:F694,0))=1,(ROW(F694)-MATCH(MAX($F$2:F694),$F$2:F694,0))&gt;123),IF(OR(((G693*J693/C693*C694)/(G693*K693/D693*D694))&lt;(4/6),((G693*J693/C693*C694)/(G693*K693/D693*D694))&gt;(6/4)),50%,((G693*J693/C693*C694)/((G693*K693/D693*D694)+(G693*J693/C693*C694)))),((G693*J693/C693*C694)/((G693*K693/D693*D694)+(G693*J693/C693*C694))))</f>
        <v>0.49795698309295294</v>
      </c>
      <c r="K694" s="18">
        <f t="shared" si="120"/>
        <v>0.50204301690704711</v>
      </c>
      <c r="L694" s="20">
        <f t="shared" si="121"/>
        <v>0.99186118783353039</v>
      </c>
      <c r="M694" s="51">
        <f>IF(AND((B694-$B$2)&gt;123,OR(((U693*R693/C693*C694)/(U693*S693/D693*D694))&lt;(4/6),((U693*R693/C693*C694)/(U693*S693/D693*D694))&gt;(6/4))),1,0)</f>
        <v>0</v>
      </c>
      <c r="N694" s="51">
        <f>IF(AND((B694-$B$2)&gt;123,OR(((U693*R693/C693*C694)/(U693*S693/D693*D694))&lt;(4/6),((U693*R693/C693*C694)/(U693*S693/D693*D694))&gt;(6/4))),COUNTIF($M$2:M694,1),0)</f>
        <v>0</v>
      </c>
      <c r="O694" s="51">
        <f>IF(OR((ROW(N694)-MATCH(MAX($N$2:N694),$N$2:N694,0))=1,(ROW(N694)-MATCH(MAX($N$2:N694),$N$2:N694,0))&gt;123),IF(OR(((U693*R693/C693*C694)/(U693*S693/D693*D694))&lt;(4/6),((U693*R693/C693*C694)/(U693*S693/D693*D694))&gt;(6/4)),1,0),0)</f>
        <v>0</v>
      </c>
      <c r="P694" s="47">
        <f>IF(O694=1,U693/2/C694,P693)</f>
        <v>4.3501846435871965</v>
      </c>
      <c r="Q694" s="47">
        <f>IF(O694=1,U693/2/D694,Q693)</f>
        <v>71.65890361877463</v>
      </c>
      <c r="R694" s="41">
        <f>P694*C694/U693</f>
        <v>0.49773589475106789</v>
      </c>
      <c r="S694" s="41">
        <f>Q694*D694/U693</f>
        <v>0.50182011440355445</v>
      </c>
      <c r="T694" s="41">
        <f t="shared" si="127"/>
        <v>0.99186118783353094</v>
      </c>
      <c r="U694" s="42">
        <f>P694*C694+Q694*D694</f>
        <v>22548.596592678863</v>
      </c>
      <c r="V694" s="25">
        <f>B694</f>
        <v>41957</v>
      </c>
      <c r="W694">
        <f>C694/C$2</f>
        <v>1.1228231132270408</v>
      </c>
      <c r="X694">
        <f>D694/D$2</f>
        <v>1.1320365460408455</v>
      </c>
      <c r="Y694">
        <f t="shared" si="128"/>
        <v>1.1274298296339431</v>
      </c>
      <c r="AA694" s="15">
        <f t="shared" si="129"/>
        <v>5.2059308072482935E-4</v>
      </c>
      <c r="AB694" s="15">
        <f t="shared" si="130"/>
        <v>-1.3988887273462813E-3</v>
      </c>
      <c r="AC694" s="15">
        <f t="shared" si="131"/>
        <v>-4.4399084537760647E-4</v>
      </c>
    </row>
    <row r="695" spans="1:29" x14ac:dyDescent="0.4">
      <c r="A695" s="43">
        <f t="shared" si="122"/>
        <v>2014</v>
      </c>
      <c r="B695" s="53">
        <v>41960</v>
      </c>
      <c r="C695" s="45">
        <v>2567.1010000000001</v>
      </c>
      <c r="D695" s="45">
        <f>VLOOKUP(B695,'H11001.CSI  中证全债'!$A$2:$B$2792,2,0)</f>
        <v>157.91300000000001</v>
      </c>
      <c r="E695" s="14">
        <f t="shared" si="123"/>
        <v>0</v>
      </c>
      <c r="F695" s="14">
        <f>IF(AND((B695-$B$2)&gt;123,OR(((G694*J694/C694*C695)/(G694*K694/D694*D695))&lt;(4/6),((G694*J694/C694*C695)/(G694*K694/D694*D695))&gt;(6/4))),COUNTIF($E$2:E695,1),0)</f>
        <v>0</v>
      </c>
      <c r="G695" s="21">
        <f t="shared" si="124"/>
        <v>22483.235795888933</v>
      </c>
      <c r="H695" s="12">
        <f t="shared" si="125"/>
        <v>4.3501846435871965</v>
      </c>
      <c r="I695" s="12">
        <f t="shared" si="126"/>
        <v>71.65890361877463</v>
      </c>
      <c r="J695" s="15">
        <f>IF(OR((ROW(F695)-MATCH(MAX($F$2:F695),$F$2:F695,0))=1,(ROW(F695)-MATCH(MAX($F$2:F695),$F$2:F695,0))&gt;123),IF(OR(((G694*J694/C694*C695)/(G694*K694/D694*D695))&lt;(4/6),((G694*J694/C694*C695)/(G694*K694/D694*D695))&gt;(6/4)),50%,((G694*J694/C694*C695)/((G694*K694/D694*D695)+(G694*J694/C694*C695)))),((G694*J694/C694*C695)/((G694*K694/D694*D695)+(G694*J694/C694*C695))))</f>
        <v>0.49669733707900299</v>
      </c>
      <c r="K695" s="18">
        <f t="shared" si="120"/>
        <v>0.50330266292099701</v>
      </c>
      <c r="L695" s="20">
        <f t="shared" si="121"/>
        <v>0.98687603637211263</v>
      </c>
      <c r="M695" s="51">
        <f>IF(AND((B695-$B$2)&gt;123,OR(((U694*R694/C694*C695)/(U694*S694/D694*D695))&lt;(4/6),((U694*R694/C694*C695)/(U694*S694/D694*D695))&gt;(6/4))),1,0)</f>
        <v>0</v>
      </c>
      <c r="N695" s="51">
        <f>IF(AND((B695-$B$2)&gt;123,OR(((U694*R694/C694*C695)/(U694*S694/D694*D695))&lt;(4/6),((U694*R694/C694*C695)/(U694*S694/D694*D695))&gt;(6/4))),COUNTIF($M$2:M695,1),0)</f>
        <v>0</v>
      </c>
      <c r="O695" s="51">
        <f>IF(OR((ROW(N695)-MATCH(MAX($N$2:N695),$N$2:N695,0))=1,(ROW(N695)-MATCH(MAX($N$2:N695),$N$2:N695,0))&gt;123),IF(OR(((U694*R694/C694*C695)/(U694*S694/D694*D695))&lt;(4/6),((U694*R694/C694*C695)/(U694*S694/D694*D695))&gt;(6/4)),1,0),0)</f>
        <v>0</v>
      </c>
      <c r="P695" s="47">
        <f>IF(O695=1,U694/2/C695,P694)</f>
        <v>4.3501846435871965</v>
      </c>
      <c r="Q695" s="47">
        <f>IF(O695=1,U694/2/D695,Q694)</f>
        <v>71.65890361877463</v>
      </c>
      <c r="R695" s="41">
        <f>P695*C695/U694</f>
        <v>0.49525757857423303</v>
      </c>
      <c r="S695" s="41">
        <f>Q695*D695/U694</f>
        <v>0.50184375779846213</v>
      </c>
      <c r="T695" s="41">
        <f t="shared" si="127"/>
        <v>0.98687603637211307</v>
      </c>
      <c r="U695" s="42">
        <f>P695*C695+Q695*D695</f>
        <v>22483.235795888897</v>
      </c>
      <c r="V695" s="25">
        <f>B695</f>
        <v>41960</v>
      </c>
      <c r="W695">
        <f>C695/C$2</f>
        <v>1.1167363348737336</v>
      </c>
      <c r="X695">
        <f>D695/D$2</f>
        <v>1.1315872447151558</v>
      </c>
      <c r="Y695">
        <f t="shared" si="128"/>
        <v>1.1241617897944449</v>
      </c>
      <c r="AA695" s="15">
        <f t="shared" si="129"/>
        <v>-5.4209592602822987E-3</v>
      </c>
      <c r="AB695" s="15">
        <f t="shared" si="130"/>
        <v>-3.9689648471241679E-4</v>
      </c>
      <c r="AC695" s="15">
        <f t="shared" si="131"/>
        <v>-2.8986636273046207E-3</v>
      </c>
    </row>
    <row r="696" spans="1:29" x14ac:dyDescent="0.4">
      <c r="A696" s="43">
        <f t="shared" si="122"/>
        <v>2014</v>
      </c>
      <c r="B696" s="53">
        <v>41961</v>
      </c>
      <c r="C696" s="45">
        <v>2541.4160000000002</v>
      </c>
      <c r="D696" s="45">
        <f>VLOOKUP(B696,'H11001.CSI  中证全债'!$A$2:$B$2792,2,0)</f>
        <v>157.81960000000001</v>
      </c>
      <c r="E696" s="14">
        <f t="shared" si="123"/>
        <v>0</v>
      </c>
      <c r="F696" s="14">
        <f>IF(AND((B696-$B$2)&gt;123,OR(((G695*J695/C695*C696)/(G695*K695/D695*D696))&lt;(4/6),((G695*J695/C695*C696)/(G695*K695/D695*D696))&gt;(6/4))),COUNTIF($E$2:E696,1),0)</f>
        <v>0</v>
      </c>
      <c r="G696" s="21">
        <f t="shared" si="124"/>
        <v>22364.808361720403</v>
      </c>
      <c r="H696" s="12">
        <f t="shared" si="125"/>
        <v>4.3501846435871965</v>
      </c>
      <c r="I696" s="12">
        <f t="shared" si="126"/>
        <v>71.65890361877463</v>
      </c>
      <c r="J696" s="15">
        <f>IF(OR((ROW(F696)-MATCH(MAX($F$2:F696),$F$2:F696,0))=1,(ROW(F696)-MATCH(MAX($F$2:F696),$F$2:F696,0))&gt;123),IF(OR(((G695*J695/C695*C696)/(G695*K695/D695*D696))&lt;(4/6),((G695*J695/C695*C696)/(G695*K695/D695*D696))&gt;(6/4)),50%,((G695*J695/C695*C696)/((G695*K695/D695*D696)+(G695*J695/C695*C696)))),((G695*J695/C695*C696)/((G695*K695/D695*D696)+(G695*J695/C695*C696))))</f>
        <v>0.49433148173492181</v>
      </c>
      <c r="K696" s="18">
        <f t="shared" si="120"/>
        <v>0.50566851826507819</v>
      </c>
      <c r="L696" s="20">
        <f t="shared" si="121"/>
        <v>0.97758010214072022</v>
      </c>
      <c r="M696" s="51">
        <f>IF(AND((B696-$B$2)&gt;123,OR(((U695*R695/C695*C696)/(U695*S695/D695*D696))&lt;(4/6),((U695*R695/C695*C696)/(U695*S695/D695*D696))&gt;(6/4))),1,0)</f>
        <v>0</v>
      </c>
      <c r="N696" s="51">
        <f>IF(AND((B696-$B$2)&gt;123,OR(((U695*R695/C695*C696)/(U695*S695/D695*D696))&lt;(4/6),((U695*R695/C695*C696)/(U695*S695/D695*D696))&gt;(6/4))),COUNTIF($M$2:M696,1),0)</f>
        <v>0</v>
      </c>
      <c r="O696" s="51">
        <f>IF(OR((ROW(N696)-MATCH(MAX($N$2:N696),$N$2:N696,0))=1,(ROW(N696)-MATCH(MAX($N$2:N696),$N$2:N696,0))&gt;123),IF(OR(((U695*R695/C695*C696)/(U695*S695/D695*D696))&lt;(4/6),((U695*R695/C695*C696)/(U695*S695/D695*D696))&gt;(6/4)),1,0),0)</f>
        <v>0</v>
      </c>
      <c r="P696" s="47">
        <f>IF(O696=1,U695/2/C696,P695)</f>
        <v>4.3501846435871965</v>
      </c>
      <c r="Q696" s="47">
        <f>IF(O696=1,U695/2/D696,Q695)</f>
        <v>71.65890361877463</v>
      </c>
      <c r="R696" s="41">
        <f>P696*C696/U695</f>
        <v>0.49172765684325304</v>
      </c>
      <c r="S696" s="41">
        <f>Q696*D696/U695</f>
        <v>0.50300497705145586</v>
      </c>
      <c r="T696" s="41">
        <f t="shared" si="127"/>
        <v>0.97758010214072055</v>
      </c>
      <c r="U696" s="42">
        <f>P696*C696+Q696*D696</f>
        <v>22364.808361720367</v>
      </c>
      <c r="V696" s="25">
        <f>B696</f>
        <v>41961</v>
      </c>
      <c r="W696">
        <f>C696/C$2</f>
        <v>1.1055628856166799</v>
      </c>
      <c r="X696">
        <f>D696/D$2</f>
        <v>1.1309179505553564</v>
      </c>
      <c r="Y696">
        <f t="shared" si="128"/>
        <v>1.1182404180860184</v>
      </c>
      <c r="AA696" s="15">
        <f t="shared" si="129"/>
        <v>-1.0005449727143567E-2</v>
      </c>
      <c r="AB696" s="15">
        <f t="shared" si="130"/>
        <v>-5.9146492055761613E-4</v>
      </c>
      <c r="AC696" s="15">
        <f t="shared" si="131"/>
        <v>-5.2673661052909937E-3</v>
      </c>
    </row>
    <row r="697" spans="1:29" x14ac:dyDescent="0.4">
      <c r="A697" s="43">
        <f t="shared" si="122"/>
        <v>2014</v>
      </c>
      <c r="B697" s="53">
        <v>41962</v>
      </c>
      <c r="C697" s="45">
        <v>2537.223</v>
      </c>
      <c r="D697" s="45">
        <f>VLOOKUP(B697,'H11001.CSI  中证全债'!$A$2:$B$2792,2,0)</f>
        <v>157.8835</v>
      </c>
      <c r="E697" s="14">
        <f t="shared" si="123"/>
        <v>0</v>
      </c>
      <c r="F697" s="14">
        <f>IF(AND((B697-$B$2)&gt;123,OR(((G696*J696/C696*C697)/(G696*K696/D696*D697))&lt;(4/6),((G696*J696/C696*C697)/(G696*K696/D696*D697))&gt;(6/4))),COUNTIF($E$2:E697,1),0)</f>
        <v>0</v>
      </c>
      <c r="G697" s="21">
        <f t="shared" si="124"/>
        <v>22351.147041451077</v>
      </c>
      <c r="H697" s="12">
        <f t="shared" si="125"/>
        <v>4.3501846435871965</v>
      </c>
      <c r="I697" s="12">
        <f t="shared" si="126"/>
        <v>71.65890361877463</v>
      </c>
      <c r="J697" s="15">
        <f>IF(OR((ROW(F697)-MATCH(MAX($F$2:F697),$F$2:F697,0))=1,(ROW(F697)-MATCH(MAX($F$2:F697),$F$2:F697,0))&gt;123),IF(OR(((G696*J696/C696*C697)/(G696*K696/D696*D697))&lt;(4/6),((G696*J696/C696*C697)/(G696*K696/D696*D697))&gt;(6/4)),50%,((G696*J696/C696*C697)/((G696*K696/D696*D697)+(G696*J696/C696*C697)))),((G696*J696/C696*C697)/((G696*K696/D696*D697)+(G696*J696/C696*C697))))</f>
        <v>0.49381754374784359</v>
      </c>
      <c r="K697" s="18">
        <f t="shared" si="120"/>
        <v>0.50618245625215641</v>
      </c>
      <c r="L697" s="20">
        <f t="shared" si="121"/>
        <v>0.97557222232500052</v>
      </c>
      <c r="M697" s="51">
        <f>IF(AND((B697-$B$2)&gt;123,OR(((U696*R696/C696*C697)/(U696*S696/D696*D697))&lt;(4/6),((U696*R696/C696*C697)/(U696*S696/D696*D697))&gt;(6/4))),1,0)</f>
        <v>0</v>
      </c>
      <c r="N697" s="51">
        <f>IF(AND((B697-$B$2)&gt;123,OR(((U696*R696/C696*C697)/(U696*S696/D696*D697))&lt;(4/6),((U696*R696/C696*C697)/(U696*S696/D696*D697))&gt;(6/4))),COUNTIF($M$2:M697,1),0)</f>
        <v>0</v>
      </c>
      <c r="O697" s="51">
        <f>IF(OR((ROW(N697)-MATCH(MAX($N$2:N697),$N$2:N697,0))=1,(ROW(N697)-MATCH(MAX($N$2:N697),$N$2:N697,0))&gt;123),IF(OR(((U696*R696/C696*C697)/(U696*S696/D696*D697))&lt;(4/6),((U696*R696/C696*C697)/(U696*S696/D696*D697))&gt;(6/4)),1,0),0)</f>
        <v>0</v>
      </c>
      <c r="P697" s="47">
        <f>IF(O697=1,U696/2/C697,P696)</f>
        <v>4.3501846435871965</v>
      </c>
      <c r="Q697" s="47">
        <f>IF(O697=1,U696/2/D697,Q696)</f>
        <v>71.65890361877463</v>
      </c>
      <c r="R697" s="41">
        <f>P697*C697/U696</f>
        <v>0.49351590022330999</v>
      </c>
      <c r="S697" s="41">
        <f>Q697*D697/U696</f>
        <v>0.50587325974406505</v>
      </c>
      <c r="T697" s="41">
        <f t="shared" si="127"/>
        <v>0.97557222232500096</v>
      </c>
      <c r="U697" s="42">
        <f>P697*C697+Q697*D697</f>
        <v>22351.14704145104</v>
      </c>
      <c r="V697" s="25">
        <f>B697</f>
        <v>41962</v>
      </c>
      <c r="W697">
        <f>C697/C$2</f>
        <v>1.1037388531956238</v>
      </c>
      <c r="X697">
        <f>D697/D$2</f>
        <v>1.1313758509494805</v>
      </c>
      <c r="Y697">
        <f t="shared" si="128"/>
        <v>1.1175573520725519</v>
      </c>
      <c r="AA697" s="15">
        <f t="shared" si="129"/>
        <v>-1.6498676328472461E-3</v>
      </c>
      <c r="AB697" s="15">
        <f t="shared" si="130"/>
        <v>4.0489267492760384E-4</v>
      </c>
      <c r="AC697" s="15">
        <f t="shared" si="131"/>
        <v>-6.1084003262512621E-4</v>
      </c>
    </row>
    <row r="698" spans="1:29" x14ac:dyDescent="0.4">
      <c r="A698" s="43">
        <f t="shared" si="122"/>
        <v>2014</v>
      </c>
      <c r="B698" s="53">
        <v>41963</v>
      </c>
      <c r="C698" s="45">
        <v>2537.0990000000002</v>
      </c>
      <c r="D698" s="45">
        <f>VLOOKUP(B698,'H11001.CSI  中证全债'!$A$2:$B$2792,2,0)</f>
        <v>157.881</v>
      </c>
      <c r="E698" s="14">
        <f t="shared" si="123"/>
        <v>0</v>
      </c>
      <c r="F698" s="14">
        <f>IF(AND((B698-$B$2)&gt;123,OR(((G697*J697/C697*C698)/(G697*K697/D697*D698))&lt;(4/6),((G697*J697/C697*C698)/(G697*K697/D697*D698))&gt;(6/4))),COUNTIF($E$2:E698,1),0)</f>
        <v>0</v>
      </c>
      <c r="G698" s="21">
        <f t="shared" si="124"/>
        <v>22350.428471296225</v>
      </c>
      <c r="H698" s="12">
        <f t="shared" si="125"/>
        <v>4.3501846435871965</v>
      </c>
      <c r="I698" s="12">
        <f t="shared" si="126"/>
        <v>71.65890361877463</v>
      </c>
      <c r="J698" s="15">
        <f>IF(OR((ROW(F698)-MATCH(MAX($F$2:F698),$F$2:F698,0))=1,(ROW(F698)-MATCH(MAX($F$2:F698),$F$2:F698,0))&gt;123),IF(OR(((G697*J697/C697*C698)/(G697*K697/D697*D698))&lt;(4/6),((G697*J697/C697*C698)/(G697*K697/D697*D698))&gt;(6/4)),50%,((G697*J697/C697*C698)/((G697*K697/D697*D698)+(G697*J697/C697*C698)))),((G697*J697/C697*C698)/((G697*K697/D697*D698)+(G697*J697/C697*C698))))</f>
        <v>0.49380928527766882</v>
      </c>
      <c r="K698" s="18">
        <f t="shared" si="120"/>
        <v>0.50619071472233124</v>
      </c>
      <c r="L698" s="20">
        <f t="shared" si="121"/>
        <v>0.97553999098649169</v>
      </c>
      <c r="M698" s="51">
        <f>IF(AND((B698-$B$2)&gt;123,OR(((U697*R697/C697*C698)/(U697*S697/D697*D698))&lt;(4/6),((U697*R697/C697*C698)/(U697*S697/D697*D698))&gt;(6/4))),1,0)</f>
        <v>0</v>
      </c>
      <c r="N698" s="51">
        <f>IF(AND((B698-$B$2)&gt;123,OR(((U697*R697/C697*C698)/(U697*S697/D697*D698))&lt;(4/6),((U697*R697/C697*C698)/(U697*S697/D697*D698))&gt;(6/4))),COUNTIF($M$2:M698,1),0)</f>
        <v>0</v>
      </c>
      <c r="O698" s="51">
        <f>IF(OR((ROW(N698)-MATCH(MAX($N$2:N698),$N$2:N698,0))=1,(ROW(N698)-MATCH(MAX($N$2:N698),$N$2:N698,0))&gt;123),IF(OR(((U697*R697/C697*C698)/(U697*S697/D697*D698))&lt;(4/6),((U697*R697/C697*C698)/(U697*S697/D697*D698))&gt;(6/4)),1,0),0)</f>
        <v>0</v>
      </c>
      <c r="P698" s="47">
        <f>IF(O698=1,U697/2/C698,P697)</f>
        <v>4.3501846435871965</v>
      </c>
      <c r="Q698" s="47">
        <f>IF(O698=1,U697/2/D698,Q697)</f>
        <v>71.65890361877463</v>
      </c>
      <c r="R698" s="41">
        <f>P698*C698/U697</f>
        <v>0.49379340973383523</v>
      </c>
      <c r="S698" s="41">
        <f>Q698*D698/U697</f>
        <v>0.50617444112618926</v>
      </c>
      <c r="T698" s="41">
        <f t="shared" si="127"/>
        <v>0.97553999098649191</v>
      </c>
      <c r="U698" s="42">
        <f>P698*C698+Q698*D698</f>
        <v>22350.428471296189</v>
      </c>
      <c r="V698" s="25">
        <f>B698</f>
        <v>41963</v>
      </c>
      <c r="W698">
        <f>C698/C$2</f>
        <v>1.1036849109060434</v>
      </c>
      <c r="X698">
        <f>D698/D$2</f>
        <v>1.1313579362235757</v>
      </c>
      <c r="Y698">
        <f t="shared" si="128"/>
        <v>1.1175214235648094</v>
      </c>
      <c r="AA698" s="15">
        <f t="shared" si="129"/>
        <v>-4.8872330102645023E-5</v>
      </c>
      <c r="AB698" s="15">
        <f t="shared" si="130"/>
        <v>-1.5834460219132929E-5</v>
      </c>
      <c r="AC698" s="15">
        <f t="shared" si="131"/>
        <v>-3.2149139975512497E-5</v>
      </c>
    </row>
    <row r="699" spans="1:29" x14ac:dyDescent="0.4">
      <c r="A699" s="43">
        <f t="shared" si="122"/>
        <v>2014</v>
      </c>
      <c r="B699" s="53">
        <v>41964</v>
      </c>
      <c r="C699" s="45">
        <v>2583.4549999999999</v>
      </c>
      <c r="D699" s="45">
        <f>VLOOKUP(B699,'H11001.CSI  中证全债'!$A$2:$B$2792,2,0)</f>
        <v>157.66210000000001</v>
      </c>
      <c r="E699" s="14">
        <f t="shared" si="123"/>
        <v>0</v>
      </c>
      <c r="F699" s="14">
        <f>IF(AND((B699-$B$2)&gt;123,OR(((G698*J698/C698*C699)/(G698*K698/D698*D699))&lt;(4/6),((G698*J698/C698*C699)/(G698*K698/D698*D699))&gt;(6/4))),COUNTIF($E$2:E699,1),0)</f>
        <v>0</v>
      </c>
      <c r="G699" s="21">
        <f t="shared" si="124"/>
        <v>22536.399496632206</v>
      </c>
      <c r="H699" s="12">
        <f t="shared" si="125"/>
        <v>4.3501846435871965</v>
      </c>
      <c r="I699" s="12">
        <f t="shared" si="126"/>
        <v>71.65890361877463</v>
      </c>
      <c r="J699" s="15">
        <f>IF(OR((ROW(F699)-MATCH(MAX($F$2:F699),$F$2:F699,0))=1,(ROW(F699)-MATCH(MAX($F$2:F699),$F$2:F699,0))&gt;123),IF(OR(((G698*J698/C698*C699)/(G698*K698/D698*D699))&lt;(4/6),((G698*J698/C698*C699)/(G698*K698/D698*D699))&gt;(6/4)),50%,((G698*J698/C698*C699)/((G698*K698/D698*D699)+(G698*J698/C698*C699)))),((G698*J698/C698*C699)/((G698*K698/D698*D699)+(G698*J698/C698*C699))))</f>
        <v>0.49868242130150542</v>
      </c>
      <c r="K699" s="18">
        <f t="shared" si="120"/>
        <v>0.50131757869849458</v>
      </c>
      <c r="L699" s="20">
        <f t="shared" si="121"/>
        <v>0.99474353681386862</v>
      </c>
      <c r="M699" s="51">
        <f>IF(AND((B699-$B$2)&gt;123,OR(((U698*R698/C698*C699)/(U698*S698/D698*D699))&lt;(4/6),((U698*R698/C698*C699)/(U698*S698/D698*D699))&gt;(6/4))),1,0)</f>
        <v>0</v>
      </c>
      <c r="N699" s="51">
        <f>IF(AND((B699-$B$2)&gt;123,OR(((U698*R698/C698*C699)/(U698*S698/D698*D699))&lt;(4/6),((U698*R698/C698*C699)/(U698*S698/D698*D699))&gt;(6/4))),COUNTIF($M$2:M699,1),0)</f>
        <v>0</v>
      </c>
      <c r="O699" s="51">
        <f>IF(OR((ROW(N699)-MATCH(MAX($N$2:N699),$N$2:N699,0))=1,(ROW(N699)-MATCH(MAX($N$2:N699),$N$2:N699,0))&gt;123),IF(OR(((U698*R698/C698*C699)/(U698*S698/D698*D699))&lt;(4/6),((U698*R698/C698*C699)/(U698*S698/D698*D699))&gt;(6/4)),1,0),0)</f>
        <v>0</v>
      </c>
      <c r="P699" s="47">
        <f>IF(O699=1,U698/2/C699,P698)</f>
        <v>4.3501846435871965</v>
      </c>
      <c r="Q699" s="47">
        <f>IF(O699=1,U698/2/D699,Q698)</f>
        <v>71.65890361877463</v>
      </c>
      <c r="R699" s="41">
        <f>P699*C699/U698</f>
        <v>0.50283180400016714</v>
      </c>
      <c r="S699" s="41">
        <f>Q699*D699/U698</f>
        <v>0.50548888772951561</v>
      </c>
      <c r="T699" s="41">
        <f t="shared" si="127"/>
        <v>0.99474353681386907</v>
      </c>
      <c r="U699" s="42">
        <f>P699*C699+Q699*D699</f>
        <v>22536.39949663217</v>
      </c>
      <c r="V699" s="25">
        <f>B699</f>
        <v>41964</v>
      </c>
      <c r="W699">
        <f>C699/C$2</f>
        <v>1.123850626839856</v>
      </c>
      <c r="X699">
        <f>D699/D$2</f>
        <v>1.1297893228233609</v>
      </c>
      <c r="Y699">
        <f t="shared" si="128"/>
        <v>1.1268199748316086</v>
      </c>
      <c r="AA699" s="15">
        <f t="shared" si="129"/>
        <v>1.8271261783635362E-2</v>
      </c>
      <c r="AB699" s="15">
        <f t="shared" si="130"/>
        <v>-1.3864872910608339E-3</v>
      </c>
      <c r="AC699" s="15">
        <f t="shared" si="131"/>
        <v>8.3206917296827498E-3</v>
      </c>
    </row>
    <row r="700" spans="1:29" x14ac:dyDescent="0.4">
      <c r="A700" s="43">
        <f t="shared" si="122"/>
        <v>2014</v>
      </c>
      <c r="B700" s="53">
        <v>41967</v>
      </c>
      <c r="C700" s="45">
        <v>2649.2579999999998</v>
      </c>
      <c r="D700" s="45">
        <f>VLOOKUP(B700,'H11001.CSI  中证全债'!$A$2:$B$2792,2,0)</f>
        <v>158.4512</v>
      </c>
      <c r="E700" s="14">
        <f t="shared" si="123"/>
        <v>0</v>
      </c>
      <c r="F700" s="14">
        <f>IF(AND((B700-$B$2)&gt;123,OR(((G699*J699/C699*C700)/(G699*K699/D699*D700))&lt;(4/6),((G699*J699/C699*C700)/(G699*K699/D699*D700))&gt;(6/4))),COUNTIF($E$2:E700,1),0)</f>
        <v>0</v>
      </c>
      <c r="G700" s="21">
        <f t="shared" si="124"/>
        <v>22879.200737579748</v>
      </c>
      <c r="H700" s="12">
        <f t="shared" si="125"/>
        <v>4.3501846435871965</v>
      </c>
      <c r="I700" s="12">
        <f t="shared" si="126"/>
        <v>71.65890361877463</v>
      </c>
      <c r="J700" s="15">
        <f>IF(OR((ROW(F700)-MATCH(MAX($F$2:F700),$F$2:F700,0))=1,(ROW(F700)-MATCH(MAX($F$2:F700),$F$2:F700,0))&gt;123),IF(OR(((G699*J699/C699*C700)/(G699*K699/D699*D700))&lt;(4/6),((G699*J699/C699*C700)/(G699*K699/D699*D700))&gt;(6/4)),50%,((G699*J699/C699*C700)/((G699*K699/D699*D700)+(G699*J699/C699*C700)))),((G699*J699/C699*C700)/((G699*K699/D699*D700)+(G699*J699/C699*C700))))</f>
        <v>0.50372220606337836</v>
      </c>
      <c r="K700" s="18">
        <f t="shared" si="120"/>
        <v>0.49627779393662164</v>
      </c>
      <c r="L700" s="20">
        <f t="shared" si="121"/>
        <v>1.0150004941138016</v>
      </c>
      <c r="M700" s="51">
        <f>IF(AND((B700-$B$2)&gt;123,OR(((U699*R699/C699*C700)/(U699*S699/D699*D700))&lt;(4/6),((U699*R699/C699*C700)/(U699*S699/D699*D700))&gt;(6/4))),1,0)</f>
        <v>0</v>
      </c>
      <c r="N700" s="51">
        <f>IF(AND((B700-$B$2)&gt;123,OR(((U699*R699/C699*C700)/(U699*S699/D699*D700))&lt;(4/6),((U699*R699/C699*C700)/(U699*S699/D699*D700))&gt;(6/4))),COUNTIF($M$2:M700,1),0)</f>
        <v>0</v>
      </c>
      <c r="O700" s="51">
        <f>IF(OR((ROW(N700)-MATCH(MAX($N$2:N700),$N$2:N700,0))=1,(ROW(N700)-MATCH(MAX($N$2:N700),$N$2:N700,0))&gt;123),IF(OR(((U699*R699/C699*C700)/(U699*S699/D699*D700))&lt;(4/6),((U699*R699/C699*C700)/(U699*S699/D699*D700))&gt;(6/4)),1,0),0)</f>
        <v>0</v>
      </c>
      <c r="P700" s="47">
        <f>IF(O700=1,U699/2/C700,P699)</f>
        <v>4.3501846435871965</v>
      </c>
      <c r="Q700" s="47">
        <f>IF(O700=1,U699/2/D700,Q699)</f>
        <v>71.65890361877463</v>
      </c>
      <c r="R700" s="41">
        <f>P700*C700/U699</f>
        <v>0.51138432606427586</v>
      </c>
      <c r="S700" s="41">
        <f>Q700*D700/U699</f>
        <v>0.50382667696212902</v>
      </c>
      <c r="T700" s="41">
        <f t="shared" si="127"/>
        <v>1.015000494113802</v>
      </c>
      <c r="U700" s="42">
        <f>P700*C700+Q700*D700</f>
        <v>22879.200737579711</v>
      </c>
      <c r="V700" s="25">
        <f>B700</f>
        <v>41967</v>
      </c>
      <c r="W700">
        <f>C700/C$2</f>
        <v>1.1524761468500528</v>
      </c>
      <c r="X700">
        <f>D700/D$2</f>
        <v>1.1354439269079182</v>
      </c>
      <c r="Y700">
        <f t="shared" si="128"/>
        <v>1.1439600368789855</v>
      </c>
      <c r="AA700" s="15">
        <f t="shared" si="129"/>
        <v>2.5470929433645928E-2</v>
      </c>
      <c r="AB700" s="15">
        <f t="shared" si="130"/>
        <v>5.0050075446157472E-3</v>
      </c>
      <c r="AC700" s="15">
        <f t="shared" si="131"/>
        <v>1.5211003026404768E-2</v>
      </c>
    </row>
    <row r="701" spans="1:29" x14ac:dyDescent="0.4">
      <c r="A701" s="43">
        <f t="shared" si="122"/>
        <v>2014</v>
      </c>
      <c r="B701" s="53">
        <v>41968</v>
      </c>
      <c r="C701" s="45">
        <v>2685.5610000000001</v>
      </c>
      <c r="D701" s="45">
        <f>VLOOKUP(B701,'H11001.CSI  中证全债'!$A$2:$B$2792,2,0)</f>
        <v>158.5462</v>
      </c>
      <c r="E701" s="14">
        <f t="shared" si="123"/>
        <v>0</v>
      </c>
      <c r="F701" s="14">
        <f>IF(AND((B701-$B$2)&gt;123,OR(((G700*J700/C700*C701)/(G700*K700/D700*D701))&lt;(4/6),((G700*J700/C700*C701)/(G700*K700/D700*D701))&gt;(6/4))),COUNTIF($E$2:E701,1),0)</f>
        <v>0</v>
      </c>
      <c r="G701" s="21">
        <f t="shared" si="124"/>
        <v>23043.933086539677</v>
      </c>
      <c r="H701" s="12">
        <f t="shared" si="125"/>
        <v>4.3501846435871965</v>
      </c>
      <c r="I701" s="12">
        <f t="shared" si="126"/>
        <v>71.65890361877463</v>
      </c>
      <c r="J701" s="15">
        <f>IF(OR((ROW(F701)-MATCH(MAX($F$2:F701),$F$2:F701,0))=1,(ROW(F701)-MATCH(MAX($F$2:F701),$F$2:F701,0))&gt;123),IF(OR(((G700*J700/C700*C701)/(G700*K700/D700*D701))&lt;(4/6),((G700*J700/C700*C701)/(G700*K700/D700*D701))&gt;(6/4)),50%,((G700*J700/C700*C701)/((G700*K700/D700*D701)+(G700*J700/C700*C701)))),((G700*J700/C700*C701)/((G700*K700/D700*D701)+(G700*J700/C700*C701))))</f>
        <v>0.50697448989038818</v>
      </c>
      <c r="K701" s="18">
        <f t="shared" si="120"/>
        <v>0.49302551010961182</v>
      </c>
      <c r="L701" s="20">
        <f t="shared" si="121"/>
        <v>1.0282926126432588</v>
      </c>
      <c r="M701" s="51">
        <f>IF(AND((B701-$B$2)&gt;123,OR(((U700*R700/C700*C701)/(U700*S700/D700*D701))&lt;(4/6),((U700*R700/C700*C701)/(U700*S700/D700*D701))&gt;(6/4))),1,0)</f>
        <v>0</v>
      </c>
      <c r="N701" s="51">
        <f>IF(AND((B701-$B$2)&gt;123,OR(((U700*R700/C700*C701)/(U700*S700/D700*D701))&lt;(4/6),((U700*R700/C700*C701)/(U700*S700/D700*D701))&gt;(6/4))),COUNTIF($M$2:M701,1),0)</f>
        <v>0</v>
      </c>
      <c r="O701" s="51">
        <f>IF(OR((ROW(N701)-MATCH(MAX($N$2:N701),$N$2:N701,0))=1,(ROW(N701)-MATCH(MAX($N$2:N701),$N$2:N701,0))&gt;123),IF(OR(((U700*R700/C700*C701)/(U700*S700/D700*D701))&lt;(4/6),((U700*R700/C700*C701)/(U700*S700/D700*D701))&gt;(6/4)),1,0),0)</f>
        <v>0</v>
      </c>
      <c r="P701" s="47">
        <f>IF(O701=1,U700/2/C701,P700)</f>
        <v>4.3501846435871965</v>
      </c>
      <c r="Q701" s="47">
        <f>IF(O701=1,U700/2/D701,Q700)</f>
        <v>71.65890361877463</v>
      </c>
      <c r="R701" s="41">
        <f>P701*C701/U700</f>
        <v>0.51062475283183928</v>
      </c>
      <c r="S701" s="41">
        <f>Q701*D701/U700</f>
        <v>0.4965753391140893</v>
      </c>
      <c r="T701" s="41">
        <f t="shared" si="127"/>
        <v>1.0282926126432592</v>
      </c>
      <c r="U701" s="42">
        <f>P701*C701+Q701*D701</f>
        <v>23043.93308653964</v>
      </c>
      <c r="V701" s="25">
        <f>B701</f>
        <v>41968</v>
      </c>
      <c r="W701">
        <f>C701/C$2</f>
        <v>1.1682686221616676</v>
      </c>
      <c r="X701">
        <f>D701/D$2</f>
        <v>1.1361246864922965</v>
      </c>
      <c r="Y701">
        <f t="shared" si="128"/>
        <v>1.1521966543269819</v>
      </c>
      <c r="AA701" s="15">
        <f t="shared" si="129"/>
        <v>1.3703082146019785E-2</v>
      </c>
      <c r="AB701" s="15">
        <f t="shared" si="130"/>
        <v>5.9955367961861405E-4</v>
      </c>
      <c r="AC701" s="15">
        <f t="shared" si="131"/>
        <v>7.2000919459285218E-3</v>
      </c>
    </row>
    <row r="702" spans="1:29" x14ac:dyDescent="0.4">
      <c r="A702" s="43">
        <f t="shared" si="122"/>
        <v>2014</v>
      </c>
      <c r="B702" s="53">
        <v>41969</v>
      </c>
      <c r="C702" s="45">
        <v>2723.018</v>
      </c>
      <c r="D702" s="45">
        <f>VLOOKUP(B702,'H11001.CSI  中证全债'!$A$2:$B$2792,2,0)</f>
        <v>158.5393</v>
      </c>
      <c r="E702" s="14">
        <f t="shared" si="123"/>
        <v>0</v>
      </c>
      <c r="F702" s="14">
        <f>IF(AND((B702-$B$2)&gt;123,OR(((G701*J701/C701*C702)/(G701*K701/D701*D702))&lt;(4/6),((G701*J701/C701*C702)/(G701*K701/D701*D702))&gt;(6/4))),COUNTIF($E$2:E702,1),0)</f>
        <v>0</v>
      </c>
      <c r="G702" s="21">
        <f t="shared" si="124"/>
        <v>23206.383506299553</v>
      </c>
      <c r="H702" s="12">
        <f t="shared" si="125"/>
        <v>4.3501846435871965</v>
      </c>
      <c r="I702" s="12">
        <f t="shared" si="126"/>
        <v>71.65890361877463</v>
      </c>
      <c r="J702" s="15">
        <f>IF(OR((ROW(F702)-MATCH(MAX($F$2:F702),$F$2:F702,0))=1,(ROW(F702)-MATCH(MAX($F$2:F702),$F$2:F702,0))&gt;123),IF(OR(((G701*J701/C701*C702)/(G701*K701/D701*D702))&lt;(4/6),((G701*J701/C701*C702)/(G701*K701/D701*D702))&gt;(6/4)),50%,((G701*J701/C701*C702)/((G701*K701/D701*D702)+(G701*J701/C701*C702)))),((G701*J701/C701*C702)/((G701*K701/D701*D702)+(G701*J701/C701*C702))))</f>
        <v>0.51044709679110278</v>
      </c>
      <c r="K702" s="18">
        <f t="shared" si="120"/>
        <v>0.48955290320889722</v>
      </c>
      <c r="L702" s="20">
        <f t="shared" si="121"/>
        <v>1.0426801545762456</v>
      </c>
      <c r="M702" s="51">
        <f>IF(AND((B702-$B$2)&gt;123,OR(((U701*R701/C701*C702)/(U701*S701/D701*D702))&lt;(4/6),((U701*R701/C701*C702)/(U701*S701/D701*D702))&gt;(6/4))),1,0)</f>
        <v>0</v>
      </c>
      <c r="N702" s="51">
        <f>IF(AND((B702-$B$2)&gt;123,OR(((U701*R701/C701*C702)/(U701*S701/D701*D702))&lt;(4/6),((U701*R701/C701*C702)/(U701*S701/D701*D702))&gt;(6/4))),COUNTIF($M$2:M702,1),0)</f>
        <v>0</v>
      </c>
      <c r="O702" s="51">
        <f>IF(OR((ROW(N702)-MATCH(MAX($N$2:N702),$N$2:N702,0))=1,(ROW(N702)-MATCH(MAX($N$2:N702),$N$2:N702,0))&gt;123),IF(OR(((U701*R701/C701*C702)/(U701*S701/D701*D702))&lt;(4/6),((U701*R701/C701*C702)/(U701*S701/D701*D702))&gt;(6/4)),1,0),0)</f>
        <v>0</v>
      </c>
      <c r="P702" s="47">
        <f>IF(O702=1,U701/2/C702,P701)</f>
        <v>4.3501846435871965</v>
      </c>
      <c r="Q702" s="47">
        <f>IF(O702=1,U701/2/D702,Q701)</f>
        <v>71.65890361877463</v>
      </c>
      <c r="R702" s="41">
        <f>P702*C702/U701</f>
        <v>0.51404554263051383</v>
      </c>
      <c r="S702" s="41">
        <f>Q702*D702/U701</f>
        <v>0.4930040534236757</v>
      </c>
      <c r="T702" s="41">
        <f t="shared" si="127"/>
        <v>1.0426801545762456</v>
      </c>
      <c r="U702" s="42">
        <f>P702*C702+Q702*D702</f>
        <v>23206.383506299517</v>
      </c>
      <c r="V702" s="25">
        <f>B702</f>
        <v>41969</v>
      </c>
      <c r="W702">
        <f>C702/C$2</f>
        <v>1.1845631087811521</v>
      </c>
      <c r="X702">
        <f>D702/D$2</f>
        <v>1.1360752418487996</v>
      </c>
      <c r="Y702">
        <f t="shared" si="128"/>
        <v>1.1603191753149757</v>
      </c>
      <c r="AA702" s="15">
        <f t="shared" si="129"/>
        <v>1.3947551368224342E-2</v>
      </c>
      <c r="AB702" s="15">
        <f t="shared" si="130"/>
        <v>-4.3520437575828019E-5</v>
      </c>
      <c r="AC702" s="15">
        <f t="shared" si="131"/>
        <v>7.049596054189422E-3</v>
      </c>
    </row>
    <row r="703" spans="1:29" x14ac:dyDescent="0.4">
      <c r="A703" s="43">
        <f t="shared" si="122"/>
        <v>2014</v>
      </c>
      <c r="B703" s="53">
        <v>41970</v>
      </c>
      <c r="C703" s="45">
        <v>2754.49</v>
      </c>
      <c r="D703" s="45">
        <f>VLOOKUP(B703,'H11001.CSI  中证全债'!$A$2:$B$2792,2,0)</f>
        <v>158.5985</v>
      </c>
      <c r="E703" s="14">
        <f t="shared" si="123"/>
        <v>0</v>
      </c>
      <c r="F703" s="14">
        <f>IF(AND((B703-$B$2)&gt;123,OR(((G702*J702/C702*C703)/(G702*K702/D702*D703))&lt;(4/6),((G702*J702/C702*C703)/(G702*K702/D702*D703))&gt;(6/4))),COUNTIF($E$2:E703,1),0)</f>
        <v>0</v>
      </c>
      <c r="G703" s="21">
        <f t="shared" si="124"/>
        <v>23347.534724496756</v>
      </c>
      <c r="H703" s="12">
        <f t="shared" si="125"/>
        <v>4.3501846435871965</v>
      </c>
      <c r="I703" s="12">
        <f t="shared" si="126"/>
        <v>71.65890361877463</v>
      </c>
      <c r="J703" s="15">
        <f>IF(OR((ROW(F703)-MATCH(MAX($F$2:F703),$F$2:F703,0))=1,(ROW(F703)-MATCH(MAX($F$2:F703),$F$2:F703,0))&gt;123),IF(OR(((G702*J702/C702*C703)/(G702*K702/D702*D703))&lt;(4/6),((G702*J702/C702*C703)/(G702*K702/D702*D703))&gt;(6/4)),50%,((G702*J702/C702*C703)/((G702*K702/D702*D703)+(G702*J702/C702*C703)))),((G702*J702/C702*C703)/((G702*K702/D702*D703)+(G702*J702/C702*C703))))</f>
        <v>0.51322506809861024</v>
      </c>
      <c r="K703" s="18">
        <f t="shared" si="120"/>
        <v>0.48677493190138976</v>
      </c>
      <c r="L703" s="20">
        <f t="shared" si="121"/>
        <v>1.0543375068512746</v>
      </c>
      <c r="M703" s="51">
        <f>IF(AND((B703-$B$2)&gt;123,OR(((U702*R702/C702*C703)/(U702*S702/D702*D703))&lt;(4/6),((U702*R702/C702*C703)/(U702*S702/D702*D703))&gt;(6/4))),1,0)</f>
        <v>0</v>
      </c>
      <c r="N703" s="51">
        <f>IF(AND((B703-$B$2)&gt;123,OR(((U702*R702/C702*C703)/(U702*S702/D702*D703))&lt;(4/6),((U702*R702/C702*C703)/(U702*S702/D702*D703))&gt;(6/4))),COUNTIF($M$2:M703,1),0)</f>
        <v>0</v>
      </c>
      <c r="O703" s="51">
        <f>IF(OR((ROW(N703)-MATCH(MAX($N$2:N703),$N$2:N703,0))=1,(ROW(N703)-MATCH(MAX($N$2:N703),$N$2:N703,0))&gt;123),IF(OR(((U702*R702/C702*C703)/(U702*S702/D702*D703))&lt;(4/6),((U702*R702/C702*C703)/(U702*S702/D702*D703))&gt;(6/4)),1,0),0)</f>
        <v>0</v>
      </c>
      <c r="P703" s="47">
        <f>IF(O703=1,U702/2/C703,P702)</f>
        <v>4.3501846435871965</v>
      </c>
      <c r="Q703" s="47">
        <f>IF(O703=1,U702/2/D703,Q702)</f>
        <v>71.65890361877463</v>
      </c>
      <c r="R703" s="41">
        <f>P703*C703/U702</f>
        <v>0.51634672398057035</v>
      </c>
      <c r="S703" s="41">
        <f>Q703*D703/U702</f>
        <v>0.48973570666438099</v>
      </c>
      <c r="T703" s="41">
        <f t="shared" si="127"/>
        <v>1.0543375068512741</v>
      </c>
      <c r="U703" s="42">
        <f>P703*C703+Q703*D703</f>
        <v>23347.534724496727</v>
      </c>
      <c r="V703" s="25">
        <f>B703</f>
        <v>41970</v>
      </c>
      <c r="W703">
        <f>C703/C$2</f>
        <v>1.1982540098914496</v>
      </c>
      <c r="X703">
        <f>D703/D$2</f>
        <v>1.1364994625582228</v>
      </c>
      <c r="Y703">
        <f t="shared" si="128"/>
        <v>1.1673767362248364</v>
      </c>
      <c r="AA703" s="15">
        <f t="shared" si="129"/>
        <v>1.1557764216027833E-2</v>
      </c>
      <c r="AB703" s="15">
        <f t="shared" si="130"/>
        <v>3.7340899070459344E-4</v>
      </c>
      <c r="AC703" s="15">
        <f t="shared" si="131"/>
        <v>6.0824306449513976E-3</v>
      </c>
    </row>
    <row r="704" spans="1:29" x14ac:dyDescent="0.4">
      <c r="A704" s="43">
        <f t="shared" si="122"/>
        <v>2014</v>
      </c>
      <c r="B704" s="53">
        <v>41971</v>
      </c>
      <c r="C704" s="45">
        <v>2808.819</v>
      </c>
      <c r="D704" s="45">
        <f>VLOOKUP(B704,'H11001.CSI  中证全债'!$A$2:$B$2792,2,0)</f>
        <v>158.63749999999999</v>
      </c>
      <c r="E704" s="14">
        <f t="shared" si="123"/>
        <v>0</v>
      </c>
      <c r="F704" s="14">
        <f>IF(AND((B704-$B$2)&gt;123,OR(((G703*J703/C703*C704)/(G703*K703/D703*D704))&lt;(4/6),((G703*J703/C703*C704)/(G703*K703/D703*D704))&gt;(6/4))),COUNTIF($E$2:E704,1),0)</f>
        <v>0</v>
      </c>
      <c r="G704" s="21">
        <f t="shared" si="124"/>
        <v>23586.670603239341</v>
      </c>
      <c r="H704" s="12">
        <f t="shared" si="125"/>
        <v>4.3501846435871965</v>
      </c>
      <c r="I704" s="12">
        <f t="shared" si="126"/>
        <v>71.65890361877463</v>
      </c>
      <c r="J704" s="15">
        <f>IF(OR((ROW(F704)-MATCH(MAX($F$2:F704),$F$2:F704,0))=1,(ROW(F704)-MATCH(MAX($F$2:F704),$F$2:F704,0))&gt;123),IF(OR(((G703*J703/C703*C704)/(G703*K703/D703*D704))&lt;(4/6),((G703*J703/C703*C704)/(G703*K703/D703*D704))&gt;(6/4)),50%,((G703*J703/C703*C704)/((G703*K703/D703*D704)+(G703*J703/C703*C704)))),((G703*J703/C703*C704)/((G703*K703/D703*D704)+(G703*J703/C703*C704))))</f>
        <v>0.51804179936857442</v>
      </c>
      <c r="K704" s="18">
        <f t="shared" si="120"/>
        <v>0.48195820063142558</v>
      </c>
      <c r="L704" s="20">
        <f t="shared" si="121"/>
        <v>1.0748687307112417</v>
      </c>
      <c r="M704" s="51">
        <f>IF(AND((B704-$B$2)&gt;123,OR(((U703*R703/C703*C704)/(U703*S703/D703*D704))&lt;(4/6),((U703*R703/C703*C704)/(U703*S703/D703*D704))&gt;(6/4))),1,0)</f>
        <v>0</v>
      </c>
      <c r="N704" s="51">
        <f>IF(AND((B704-$B$2)&gt;123,OR(((U703*R703/C703*C704)/(U703*S703/D703*D704))&lt;(4/6),((U703*R703/C703*C704)/(U703*S703/D703*D704))&gt;(6/4))),COUNTIF($M$2:M704,1),0)</f>
        <v>0</v>
      </c>
      <c r="O704" s="51">
        <f>IF(OR((ROW(N704)-MATCH(MAX($N$2:N704),$N$2:N704,0))=1,(ROW(N704)-MATCH(MAX($N$2:N704),$N$2:N704,0))&gt;123),IF(OR(((U703*R703/C703*C704)/(U703*S703/D703*D704))&lt;(4/6),((U703*R703/C703*C704)/(U703*S703/D703*D704))&gt;(6/4)),1,0),0)</f>
        <v>0</v>
      </c>
      <c r="P704" s="47">
        <f>IF(O704=1,U703/2/C704,P703)</f>
        <v>4.3501846435871965</v>
      </c>
      <c r="Q704" s="47">
        <f>IF(O704=1,U703/2/D704,Q703)</f>
        <v>71.65890361877463</v>
      </c>
      <c r="R704" s="41">
        <f>P704*C704/U703</f>
        <v>0.5233478148592553</v>
      </c>
      <c r="S704" s="41">
        <f>Q704*D704/U703</f>
        <v>0.48689463178722825</v>
      </c>
      <c r="T704" s="41">
        <f t="shared" si="127"/>
        <v>1.0748687307112414</v>
      </c>
      <c r="U704" s="42">
        <f>P704*C704+Q704*D704</f>
        <v>23586.670603239305</v>
      </c>
      <c r="V704" s="25">
        <f>B704</f>
        <v>41971</v>
      </c>
      <c r="W704">
        <f>C704/C$2</f>
        <v>1.2218881280415945</v>
      </c>
      <c r="X704">
        <f>D704/D$2</f>
        <v>1.1367789322823358</v>
      </c>
      <c r="Y704">
        <f t="shared" si="128"/>
        <v>1.1793335301619652</v>
      </c>
      <c r="AA704" s="15">
        <f t="shared" si="129"/>
        <v>1.972379641966393E-2</v>
      </c>
      <c r="AB704" s="15">
        <f t="shared" si="130"/>
        <v>2.4590396504375889E-4</v>
      </c>
      <c r="AC704" s="15">
        <f t="shared" si="131"/>
        <v>1.0242446646483438E-2</v>
      </c>
    </row>
    <row r="705" spans="1:29" x14ac:dyDescent="0.4">
      <c r="A705" s="43">
        <f t="shared" si="122"/>
        <v>2014</v>
      </c>
      <c r="B705" s="53">
        <v>41974</v>
      </c>
      <c r="C705" s="45">
        <v>2819.8119999999999</v>
      </c>
      <c r="D705" s="45">
        <f>VLOOKUP(B705,'H11001.CSI  中证全债'!$A$2:$B$2792,2,0)</f>
        <v>158.7116</v>
      </c>
      <c r="E705" s="14">
        <f t="shared" si="123"/>
        <v>0</v>
      </c>
      <c r="F705" s="14">
        <f>IF(AND((B705-$B$2)&gt;123,OR(((G704*J704/C704*C705)/(G704*K704/D704*D705))&lt;(4/6),((G704*J704/C704*C705)/(G704*K704/D704*D705))&gt;(6/4))),COUNTIF($E$2:E705,1),0)</f>
        <v>0</v>
      </c>
      <c r="G705" s="21">
        <f t="shared" si="124"/>
        <v>23639.802107784446</v>
      </c>
      <c r="H705" s="12">
        <f t="shared" si="125"/>
        <v>4.3501846435871965</v>
      </c>
      <c r="I705" s="12">
        <f t="shared" si="126"/>
        <v>71.65890361877463</v>
      </c>
      <c r="J705" s="15">
        <f>IF(OR((ROW(F705)-MATCH(MAX($F$2:F705),$F$2:F705,0))=1,(ROW(F705)-MATCH(MAX($F$2:F705),$F$2:F705,0))&gt;123),IF(OR(((G704*J704/C704*C705)/(G704*K704/D704*D705))&lt;(4/6),((G704*J704/C704*C705)/(G704*K704/D704*D705))&gt;(6/4)),50%,((G704*J704/C704*C705)/((G704*K704/D704*D705)+(G704*J704/C704*C705)))),((G704*J704/C704*C705)/((G704*K704/D704*D705)+(G704*J704/C704*C705))))</f>
        <v>0.51890040383051961</v>
      </c>
      <c r="K705" s="18">
        <f t="shared" si="120"/>
        <v>0.48109959616948039</v>
      </c>
      <c r="L705" s="20">
        <f t="shared" si="121"/>
        <v>1.0785716886108607</v>
      </c>
      <c r="M705" s="51">
        <f>IF(AND((B705-$B$2)&gt;123,OR(((U704*R704/C704*C705)/(U704*S704/D704*D705))&lt;(4/6),((U704*R704/C704*C705)/(U704*S704/D704*D705))&gt;(6/4))),1,0)</f>
        <v>0</v>
      </c>
      <c r="N705" s="51">
        <f>IF(AND((B705-$B$2)&gt;123,OR(((U704*R704/C704*C705)/(U704*S704/D704*D705))&lt;(4/6),((U704*R704/C704*C705)/(U704*S704/D704*D705))&gt;(6/4))),COUNTIF($M$2:M705,1),0)</f>
        <v>0</v>
      </c>
      <c r="O705" s="51">
        <f>IF(OR((ROW(N705)-MATCH(MAX($N$2:N705),$N$2:N705,0))=1,(ROW(N705)-MATCH(MAX($N$2:N705),$N$2:N705,0))&gt;123),IF(OR(((U704*R704/C704*C705)/(U704*S704/D704*D705))&lt;(4/6),((U704*R704/C704*C705)/(U704*S704/D704*D705))&gt;(6/4)),1,0),0)</f>
        <v>0</v>
      </c>
      <c r="P705" s="47">
        <f>IF(O705=1,U704/2/C705,P704)</f>
        <v>4.3501846435871965</v>
      </c>
      <c r="Q705" s="47">
        <f>IF(O705=1,U704/2/D705,Q704)</f>
        <v>71.65890361877463</v>
      </c>
      <c r="R705" s="41">
        <f>P705*C705/U704</f>
        <v>0.52006928262771579</v>
      </c>
      <c r="S705" s="41">
        <f>Q705*D705/U704</f>
        <v>0.48218332459433982</v>
      </c>
      <c r="T705" s="41">
        <f t="shared" si="127"/>
        <v>1.0785716886108605</v>
      </c>
      <c r="U705" s="42">
        <f>P705*C705+Q705*D705</f>
        <v>23639.80210778441</v>
      </c>
      <c r="V705" s="25">
        <f>B705</f>
        <v>41974</v>
      </c>
      <c r="W705">
        <f>C705/C$2</f>
        <v>1.22667028602029</v>
      </c>
      <c r="X705">
        <f>D705/D$2</f>
        <v>1.1373099247581511</v>
      </c>
      <c r="Y705">
        <f t="shared" si="128"/>
        <v>1.1819901053892206</v>
      </c>
      <c r="AA705" s="15">
        <f t="shared" si="129"/>
        <v>3.9137445310646335E-3</v>
      </c>
      <c r="AB705" s="15">
        <f t="shared" si="130"/>
        <v>4.6710267118443838E-4</v>
      </c>
      <c r="AC705" s="15">
        <f t="shared" si="131"/>
        <v>2.2526072220556692E-3</v>
      </c>
    </row>
    <row r="706" spans="1:29" x14ac:dyDescent="0.4">
      <c r="A706" s="43">
        <f t="shared" si="122"/>
        <v>2014</v>
      </c>
      <c r="B706" s="53">
        <v>41975</v>
      </c>
      <c r="C706" s="45">
        <v>2923.94</v>
      </c>
      <c r="D706" s="45">
        <f>VLOOKUP(B706,'H11001.CSI  中证全债'!$A$2:$B$2792,2,0)</f>
        <v>158.66470000000001</v>
      </c>
      <c r="E706" s="14">
        <f t="shared" si="123"/>
        <v>0</v>
      </c>
      <c r="F706" s="14">
        <f>IF(AND((B706-$B$2)&gt;123,OR(((G705*J705/C705*C706)/(G705*K705/D705*D706))&lt;(4/6),((G705*J705/C705*C706)/(G705*K705/D705*D706))&gt;(6/4))),COUNTIF($E$2:E706,1),0)</f>
        <v>0</v>
      </c>
      <c r="G706" s="21">
        <f t="shared" si="124"/>
        <v>24089.417331772176</v>
      </c>
      <c r="H706" s="12">
        <f t="shared" si="125"/>
        <v>4.3501846435871965</v>
      </c>
      <c r="I706" s="12">
        <f t="shared" si="126"/>
        <v>71.65890361877463</v>
      </c>
      <c r="J706" s="15">
        <f>IF(OR((ROW(F706)-MATCH(MAX($F$2:F706),$F$2:F706,0))=1,(ROW(F706)-MATCH(MAX($F$2:F706),$F$2:F706,0))&gt;123),IF(OR(((G705*J705/C705*C706)/(G705*K705/D705*D706))&lt;(4/6),((G705*J705/C705*C706)/(G705*K705/D705*D706))&gt;(6/4)),50%,((G705*J705/C705*C706)/((G705*K705/D705*D706)+(G705*J705/C705*C706)))),((G705*J705/C705*C706)/((G705*K705/D705*D706)+(G705*J705/C705*C706))))</f>
        <v>0.52801936682769168</v>
      </c>
      <c r="K706" s="18">
        <f t="shared" ref="K706:K769" si="132">1-J706</f>
        <v>0.47198063317230832</v>
      </c>
      <c r="L706" s="20">
        <f t="shared" ref="L706:L769" si="133">J706/K706</f>
        <v>1.1187310023267947</v>
      </c>
      <c r="M706" s="51">
        <f>IF(AND((B706-$B$2)&gt;123,OR(((U705*R705/C705*C706)/(U705*S705/D705*D706))&lt;(4/6),((U705*R705/C705*C706)/(U705*S705/D705*D706))&gt;(6/4))),1,0)</f>
        <v>0</v>
      </c>
      <c r="N706" s="51">
        <f>IF(AND((B706-$B$2)&gt;123,OR(((U705*R705/C705*C706)/(U705*S705/D705*D706))&lt;(4/6),((U705*R705/C705*C706)/(U705*S705/D705*D706))&gt;(6/4))),COUNTIF($M$2:M706,1),0)</f>
        <v>0</v>
      </c>
      <c r="O706" s="51">
        <f>IF(OR((ROW(N706)-MATCH(MAX($N$2:N706),$N$2:N706,0))=1,(ROW(N706)-MATCH(MAX($N$2:N706),$N$2:N706,0))&gt;123),IF(OR(((U705*R705/C705*C706)/(U705*S705/D705*D706))&lt;(4/6),((U705*R705/C705*C706)/(U705*S705/D705*D706))&gt;(6/4)),1,0),0)</f>
        <v>0</v>
      </c>
      <c r="P706" s="47">
        <f>IF(O706=1,U705/2/C706,P705)</f>
        <v>4.3501846435871965</v>
      </c>
      <c r="Q706" s="47">
        <f>IF(O706=1,U705/2/D706,Q705)</f>
        <v>71.65890361877463</v>
      </c>
      <c r="R706" s="41">
        <f>P706*C706/U705</f>
        <v>0.53806198667720029</v>
      </c>
      <c r="S706" s="41">
        <f>Q706*D706/U705</f>
        <v>0.48095742904962063</v>
      </c>
      <c r="T706" s="41">
        <f t="shared" si="127"/>
        <v>1.1187310023267947</v>
      </c>
      <c r="U706" s="42">
        <f>P706*C706+Q706*D706</f>
        <v>24089.41733177214</v>
      </c>
      <c r="V706" s="25">
        <f>B706</f>
        <v>41975</v>
      </c>
      <c r="W706">
        <f>C706/C$2</f>
        <v>1.2719678886770349</v>
      </c>
      <c r="X706">
        <f>D706/D$2</f>
        <v>1.1369738445001791</v>
      </c>
      <c r="Y706">
        <f t="shared" si="128"/>
        <v>1.204470866588607</v>
      </c>
      <c r="AA706" s="15">
        <f t="shared" si="129"/>
        <v>3.6927284514003178E-2</v>
      </c>
      <c r="AB706" s="15">
        <f t="shared" si="130"/>
        <v>-2.9550455039195622E-4</v>
      </c>
      <c r="AC706" s="15">
        <f t="shared" si="131"/>
        <v>1.9019415726820865E-2</v>
      </c>
    </row>
    <row r="707" spans="1:29" x14ac:dyDescent="0.4">
      <c r="A707" s="43">
        <f t="shared" ref="A707:A770" si="134">YEAR(B707)</f>
        <v>2014</v>
      </c>
      <c r="B707" s="53">
        <v>41976</v>
      </c>
      <c r="C707" s="45">
        <v>2967.549</v>
      </c>
      <c r="D707" s="45">
        <f>VLOOKUP(B707,'H11001.CSI  中证全债'!$A$2:$B$2792,2,0)</f>
        <v>158.44669999999999</v>
      </c>
      <c r="E707" s="14">
        <f t="shared" ref="E707:E770" si="135">IF(AND((B707-$B$2)&gt;123,OR(((G706*J706/C706*C707)/(G706*K706/D706*D707))&lt;(4/6),((G706*J706/C706*C707)/(G706*K706/D706*D707))&gt;(6/4))),1,0)</f>
        <v>0</v>
      </c>
      <c r="F707" s="14">
        <f>IF(AND((B707-$B$2)&gt;123,OR(((G706*J706/C706*C707)/(G706*K706/D706*D707))&lt;(4/6),((G706*J706/C706*C707)/(G706*K706/D706*D707))&gt;(6/4))),COUNTIF($E$2:E707,1),0)</f>
        <v>0</v>
      </c>
      <c r="G707" s="21">
        <f t="shared" ref="G707:G770" si="136">G706*J706/C706*C707+G706*K706/D706*D707</f>
        <v>24263.502892905479</v>
      </c>
      <c r="H707" s="12">
        <f t="shared" ref="H707:H770" si="137">IF(J707=50%,G707*J707/C707,H706)</f>
        <v>4.3501846435871965</v>
      </c>
      <c r="I707" s="12">
        <f t="shared" ref="I707:I770" si="138">IF(K707=50%,G707*K707/D707,I706)</f>
        <v>71.65890361877463</v>
      </c>
      <c r="J707" s="15">
        <f>IF(OR((ROW(F707)-MATCH(MAX($F$2:F707),$F$2:F707,0))=1,(ROW(F707)-MATCH(MAX($F$2:F707),$F$2:F707,0))&gt;123),IF(OR(((G706*J706/C706*C707)/(G706*K706/D706*D707))&lt;(4/6),((G706*J706/C706*C707)/(G706*K706/D706*D707))&gt;(6/4)),50%,((G706*J706/C706*C707)/((G706*K706/D706*D707)+(G706*J706/C706*C707)))),((G706*J706/C706*C707)/((G706*K706/D706*D707)+(G706*J706/C706*C707))))</f>
        <v>0.53204956208805287</v>
      </c>
      <c r="K707" s="18">
        <f t="shared" si="132"/>
        <v>0.46795043791194713</v>
      </c>
      <c r="L707" s="20">
        <f t="shared" si="133"/>
        <v>1.1369784468246766</v>
      </c>
      <c r="M707" s="51">
        <f>IF(AND((B707-$B$2)&gt;123,OR(((U706*R706/C706*C707)/(U706*S706/D706*D707))&lt;(4/6),((U706*R706/C706*C707)/(U706*S706/D706*D707))&gt;(6/4))),1,0)</f>
        <v>0</v>
      </c>
      <c r="N707" s="51">
        <f>IF(AND((B707-$B$2)&gt;123,OR(((U706*R706/C706*C707)/(U706*S706/D706*D707))&lt;(4/6),((U706*R706/C706*C707)/(U706*S706/D706*D707))&gt;(6/4))),COUNTIF($M$2:M707,1),0)</f>
        <v>0</v>
      </c>
      <c r="O707" s="51">
        <f>IF(OR((ROW(N707)-MATCH(MAX($N$2:N707),$N$2:N707,0))=1,(ROW(N707)-MATCH(MAX($N$2:N707),$N$2:N707,0))&gt;123),IF(OR(((U706*R706/C706*C707)/(U706*S706/D706*D707))&lt;(4/6),((U706*R706/C706*C707)/(U706*S706/D706*D707))&gt;(6/4)),1,0),0)</f>
        <v>0</v>
      </c>
      <c r="P707" s="47">
        <f>IF(O707=1,U706/2/C707,P706)</f>
        <v>4.3501846435871965</v>
      </c>
      <c r="Q707" s="47">
        <f>IF(O707=1,U706/2/D707,Q706)</f>
        <v>71.65890361877463</v>
      </c>
      <c r="R707" s="41">
        <f>P707*C707/U706</f>
        <v>0.53589449305052417</v>
      </c>
      <c r="S707" s="41">
        <f>Q707*D707/U706</f>
        <v>0.4713321475417202</v>
      </c>
      <c r="T707" s="41">
        <f t="shared" ref="T707:T770" si="139">R707/S707</f>
        <v>1.1369784468246762</v>
      </c>
      <c r="U707" s="42">
        <f>P707*C707+Q707*D707</f>
        <v>24263.502892905439</v>
      </c>
      <c r="V707" s="25">
        <f>B707</f>
        <v>41976</v>
      </c>
      <c r="W707">
        <f>C707/C$2</f>
        <v>1.2909386088892543</v>
      </c>
      <c r="X707">
        <f>D707/D$2</f>
        <v>1.1354116804012897</v>
      </c>
      <c r="Y707">
        <f t="shared" ref="Y707:Y770" si="140">U707/U$2</f>
        <v>1.2131751446452719</v>
      </c>
      <c r="AA707" s="15">
        <f t="shared" ref="AA707:AA770" si="141">W707/W706-1</f>
        <v>1.4914464729098409E-2</v>
      </c>
      <c r="AB707" s="15">
        <f t="shared" ref="AB707:AB770" si="142">X707/X706-1</f>
        <v>-1.3739666100904824E-3</v>
      </c>
      <c r="AC707" s="15">
        <f t="shared" ref="AC707:AC770" si="143">Y707/Y706-1</f>
        <v>7.2266405922443155E-3</v>
      </c>
    </row>
    <row r="708" spans="1:29" x14ac:dyDescent="0.4">
      <c r="A708" s="43">
        <f t="shared" si="134"/>
        <v>2014</v>
      </c>
      <c r="B708" s="53">
        <v>41977</v>
      </c>
      <c r="C708" s="45">
        <v>3104.3510000000001</v>
      </c>
      <c r="D708" s="45">
        <f>VLOOKUP(B708,'H11001.CSI  中证全债'!$A$2:$B$2792,2,0)</f>
        <v>158.2106</v>
      </c>
      <c r="E708" s="14">
        <f t="shared" si="135"/>
        <v>0</v>
      </c>
      <c r="F708" s="14">
        <f>IF(AND((B708-$B$2)&gt;123,OR(((G707*J707/C707*C708)/(G707*K707/D707*D708))&lt;(4/6),((G707*J707/C707*C708)/(G707*K707/D707*D708))&gt;(6/4))),COUNTIF($E$2:E708,1),0)</f>
        <v>0</v>
      </c>
      <c r="G708" s="21">
        <f t="shared" si="136"/>
        <v>24841.698185373105</v>
      </c>
      <c r="H708" s="12">
        <f t="shared" si="137"/>
        <v>4.3501846435871965</v>
      </c>
      <c r="I708" s="12">
        <f t="shared" si="138"/>
        <v>71.65890361877463</v>
      </c>
      <c r="J708" s="15">
        <f>IF(OR((ROW(F708)-MATCH(MAX($F$2:F708),$F$2:F708,0))=1,(ROW(F708)-MATCH(MAX($F$2:F708),$F$2:F708,0))&gt;123),IF(OR(((G707*J707/C707*C708)/(G707*K707/D707*D708))&lt;(4/6),((G707*J707/C707*C708)/(G707*K707/D707*D708))&gt;(6/4)),50%,((G707*J707/C707*C708)/((G707*K707/D707*D708)+(G707*J707/C707*C708)))),((G707*J707/C707*C708)/((G707*K707/D707*D708)+(G707*J707/C707*C708))))</f>
        <v>0.54362225753374971</v>
      </c>
      <c r="K708" s="18">
        <f t="shared" si="132"/>
        <v>0.45637774246625029</v>
      </c>
      <c r="L708" s="20">
        <f t="shared" si="133"/>
        <v>1.1911673312463331</v>
      </c>
      <c r="M708" s="51">
        <f>IF(AND((B708-$B$2)&gt;123,OR(((U707*R707/C707*C708)/(U707*S707/D707*D708))&lt;(4/6),((U707*R707/C707*C708)/(U707*S707/D707*D708))&gt;(6/4))),1,0)</f>
        <v>0</v>
      </c>
      <c r="N708" s="51">
        <f>IF(AND((B708-$B$2)&gt;123,OR(((U707*R707/C707*C708)/(U707*S707/D707*D708))&lt;(4/6),((U707*R707/C707*C708)/(U707*S707/D707*D708))&gt;(6/4))),COUNTIF($M$2:M708,1),0)</f>
        <v>0</v>
      </c>
      <c r="O708" s="51">
        <f>IF(OR((ROW(N708)-MATCH(MAX($N$2:N708),$N$2:N708,0))=1,(ROW(N708)-MATCH(MAX($N$2:N708),$N$2:N708,0))&gt;123),IF(OR(((U707*R707/C707*C708)/(U707*S707/D707*D708))&lt;(4/6),((U707*R707/C707*C708)/(U707*S707/D707*D708))&gt;(6/4)),1,0),0)</f>
        <v>0</v>
      </c>
      <c r="P708" s="47">
        <f>IF(O708=1,U707/2/C708,P707)</f>
        <v>4.3501846435871965</v>
      </c>
      <c r="Q708" s="47">
        <f>IF(O708=1,U707/2/D708,Q707)</f>
        <v>71.65890361877463</v>
      </c>
      <c r="R708" s="41">
        <f>P708*C708/U707</f>
        <v>0.55657668672618676</v>
      </c>
      <c r="S708" s="41">
        <f>Q708*D708/U707</f>
        <v>0.46725314918084071</v>
      </c>
      <c r="T708" s="41">
        <f t="shared" si="139"/>
        <v>1.1911673312463331</v>
      </c>
      <c r="U708" s="42">
        <f>P708*C708+Q708*D708</f>
        <v>24841.698185373061</v>
      </c>
      <c r="V708" s="25">
        <f>B708</f>
        <v>41977</v>
      </c>
      <c r="W708">
        <f>C708/C$2</f>
        <v>1.3504500048504557</v>
      </c>
      <c r="X708">
        <f>D708/D$2</f>
        <v>1.1337198136868505</v>
      </c>
      <c r="Y708">
        <f t="shared" si="140"/>
        <v>1.242084909268653</v>
      </c>
      <c r="AA708" s="15">
        <f t="shared" si="141"/>
        <v>4.6099323044033857E-2</v>
      </c>
      <c r="AB708" s="15">
        <f t="shared" si="142"/>
        <v>-1.4900909895882997E-3</v>
      </c>
      <c r="AC708" s="15">
        <f t="shared" si="143"/>
        <v>2.3829835907027475E-2</v>
      </c>
    </row>
    <row r="709" spans="1:29" x14ac:dyDescent="0.4">
      <c r="A709" s="43">
        <f t="shared" si="134"/>
        <v>2014</v>
      </c>
      <c r="B709" s="53">
        <v>41978</v>
      </c>
      <c r="C709" s="45">
        <v>3124.8850000000002</v>
      </c>
      <c r="D709" s="45">
        <f>VLOOKUP(B709,'H11001.CSI  中证全债'!$A$2:$B$2792,2,0)</f>
        <v>157.61160000000001</v>
      </c>
      <c r="E709" s="14">
        <f t="shared" si="135"/>
        <v>0</v>
      </c>
      <c r="F709" s="14">
        <f>IF(AND((B709-$B$2)&gt;123,OR(((G708*J708/C708*C709)/(G708*K708/D708*D709))&lt;(4/6),((G708*J708/C708*C709)/(G708*K708/D708*D709))&gt;(6/4))),COUNTIF($E$2:E709,1),0)</f>
        <v>0</v>
      </c>
      <c r="G709" s="21">
        <f t="shared" si="136"/>
        <v>24888.101193576877</v>
      </c>
      <c r="H709" s="12">
        <f t="shared" si="137"/>
        <v>4.3501846435871965</v>
      </c>
      <c r="I709" s="12">
        <f t="shared" si="138"/>
        <v>71.65890361877463</v>
      </c>
      <c r="J709" s="15">
        <f>IF(OR((ROW(F709)-MATCH(MAX($F$2:F709),$F$2:F709,0))=1,(ROW(F709)-MATCH(MAX($F$2:F709),$F$2:F709,0))&gt;123),IF(OR(((G708*J708/C708*C709)/(G708*K708/D708*D709))&lt;(4/6),((G708*J708/C708*C709)/(G708*K708/D708*D709))&gt;(6/4)),50%,((G708*J708/C708*C709)/((G708*K708/D708*D709)+(G708*J708/C708*C709)))),((G708*J708/C708*C709)/((G708*K708/D708*D709)+(G708*J708/C708*C709))))</f>
        <v>0.54619782498651581</v>
      </c>
      <c r="K709" s="18">
        <f t="shared" si="132"/>
        <v>0.45380217501348419</v>
      </c>
      <c r="L709" s="20">
        <f t="shared" si="133"/>
        <v>1.2036033652114739</v>
      </c>
      <c r="M709" s="51">
        <f>IF(AND((B709-$B$2)&gt;123,OR(((U708*R708/C708*C709)/(U708*S708/D708*D709))&lt;(4/6),((U708*R708/C708*C709)/(U708*S708/D708*D709))&gt;(6/4))),1,0)</f>
        <v>0</v>
      </c>
      <c r="N709" s="51">
        <f>IF(AND((B709-$B$2)&gt;123,OR(((U708*R708/C708*C709)/(U708*S708/D708*D709))&lt;(4/6),((U708*R708/C708*C709)/(U708*S708/D708*D709))&gt;(6/4))),COUNTIF($M$2:M709,1),0)</f>
        <v>0</v>
      </c>
      <c r="O709" s="51">
        <f>IF(OR((ROW(N709)-MATCH(MAX($N$2:N709),$N$2:N709,0))=1,(ROW(N709)-MATCH(MAX($N$2:N709),$N$2:N709,0))&gt;123),IF(OR(((U708*R708/C708*C709)/(U708*S708/D708*D709))&lt;(4/6),((U708*R708/C708*C709)/(U708*S708/D708*D709))&gt;(6/4)),1,0),0)</f>
        <v>0</v>
      </c>
      <c r="P709" s="47">
        <f>IF(O709=1,U708/2/C709,P708)</f>
        <v>4.3501846435871965</v>
      </c>
      <c r="Q709" s="47">
        <f>IF(O709=1,U708/2/D709,Q708)</f>
        <v>71.65890361877463</v>
      </c>
      <c r="R709" s="41">
        <f>P709*C709/U708</f>
        <v>0.54721809429196355</v>
      </c>
      <c r="S709" s="41">
        <f>Q709*D709/U708</f>
        <v>0.45464985402048702</v>
      </c>
      <c r="T709" s="41">
        <f t="shared" si="139"/>
        <v>1.2036033652114739</v>
      </c>
      <c r="U709" s="42">
        <f>P709*C709+Q709*D709</f>
        <v>24888.101193576837</v>
      </c>
      <c r="V709" s="25">
        <f>B709</f>
        <v>41978</v>
      </c>
      <c r="W709">
        <f>C709/C$2</f>
        <v>1.3593826739975978</v>
      </c>
      <c r="X709">
        <f>D709/D$2</f>
        <v>1.1294274453600859</v>
      </c>
      <c r="Y709">
        <f t="shared" si="140"/>
        <v>1.2444050596788419</v>
      </c>
      <c r="AA709" s="15">
        <f t="shared" si="141"/>
        <v>6.614587074722067E-3</v>
      </c>
      <c r="AB709" s="15">
        <f t="shared" si="142"/>
        <v>-3.7860927143945622E-3</v>
      </c>
      <c r="AC709" s="15">
        <f t="shared" si="143"/>
        <v>1.8679483124506291E-3</v>
      </c>
    </row>
    <row r="710" spans="1:29" x14ac:dyDescent="0.4">
      <c r="A710" s="43">
        <f t="shared" si="134"/>
        <v>2014</v>
      </c>
      <c r="B710" s="53">
        <v>41981</v>
      </c>
      <c r="C710" s="45">
        <v>3252.8809999999999</v>
      </c>
      <c r="D710" s="45">
        <f>VLOOKUP(B710,'H11001.CSI  中证全债'!$A$2:$B$2792,2,0)</f>
        <v>157.41059999999999</v>
      </c>
      <c r="E710" s="14">
        <f t="shared" si="135"/>
        <v>0</v>
      </c>
      <c r="F710" s="14">
        <f>IF(AND((B710-$B$2)&gt;123,OR(((G709*J709/C709*C710)/(G709*K709/D709*D710))&lt;(4/6),((G709*J709/C709*C710)/(G709*K709/D709*D710))&gt;(6/4))),COUNTIF($E$2:E710,1),0)</f>
        <v>0</v>
      </c>
      <c r="G710" s="21">
        <f t="shared" si="136"/>
        <v>25430.503987590091</v>
      </c>
      <c r="H710" s="12">
        <f t="shared" si="137"/>
        <v>4.3501846435871965</v>
      </c>
      <c r="I710" s="12">
        <f t="shared" si="138"/>
        <v>71.65890361877463</v>
      </c>
      <c r="J710" s="15">
        <f>IF(OR((ROW(F710)-MATCH(MAX($F$2:F710),$F$2:F710,0))=1,(ROW(F710)-MATCH(MAX($F$2:F710),$F$2:F710,0))&gt;123),IF(OR(((G709*J709/C709*C710)/(G709*K709/D709*D710))&lt;(4/6),((G709*J709/C709*C710)/(G709*K709/D709*D710))&gt;(6/4)),50%,((G709*J709/C709*C710)/((G709*K709/D709*D710)+(G709*J709/C709*C710)))),((G709*J709/C709*C710)/((G709*K709/D709*D710)+(G709*J709/C709*C710))))</f>
        <v>0.5564432769606924</v>
      </c>
      <c r="K710" s="18">
        <f t="shared" si="132"/>
        <v>0.4435567230393076</v>
      </c>
      <c r="L710" s="20">
        <f t="shared" si="133"/>
        <v>1.2545030839525364</v>
      </c>
      <c r="M710" s="51">
        <f>IF(AND((B710-$B$2)&gt;123,OR(((U709*R709/C709*C710)/(U709*S709/D709*D710))&lt;(4/6),((U709*R709/C709*C710)/(U709*S709/D709*D710))&gt;(6/4))),1,0)</f>
        <v>0</v>
      </c>
      <c r="N710" s="51">
        <f>IF(AND((B710-$B$2)&gt;123,OR(((U709*R709/C709*C710)/(U709*S709/D709*D710))&lt;(4/6),((U709*R709/C709*C710)/(U709*S709/D709*D710))&gt;(6/4))),COUNTIF($M$2:M710,1),0)</f>
        <v>0</v>
      </c>
      <c r="O710" s="51">
        <f>IF(OR((ROW(N710)-MATCH(MAX($N$2:N710),$N$2:N710,0))=1,(ROW(N710)-MATCH(MAX($N$2:N710),$N$2:N710,0))&gt;123),IF(OR(((U709*R709/C709*C710)/(U709*S709/D709*D710))&lt;(4/6),((U709*R709/C709*C710)/(U709*S709/D709*D710))&gt;(6/4)),1,0),0)</f>
        <v>0</v>
      </c>
      <c r="P710" s="47">
        <f>IF(O710=1,U709/2/C710,P709)</f>
        <v>4.3501846435871965</v>
      </c>
      <c r="Q710" s="47">
        <f>IF(O710=1,U709/2/D710,Q709)</f>
        <v>71.65890361877463</v>
      </c>
      <c r="R710" s="41">
        <f>P710*C710/U709</f>
        <v>0.56857021206859215</v>
      </c>
      <c r="S710" s="41">
        <f>Q710*D710/U709</f>
        <v>0.45322344706974321</v>
      </c>
      <c r="T710" s="41">
        <f t="shared" si="139"/>
        <v>1.2545030839525366</v>
      </c>
      <c r="U710" s="42">
        <f>P710*C710+Q710*D710</f>
        <v>25430.503987590047</v>
      </c>
      <c r="V710" s="25">
        <f>B710</f>
        <v>41981</v>
      </c>
      <c r="W710">
        <f>C710/C$2</f>
        <v>1.4150632973616564</v>
      </c>
      <c r="X710">
        <f>D710/D$2</f>
        <v>1.1279871013973484</v>
      </c>
      <c r="Y710">
        <f t="shared" si="140"/>
        <v>1.2715251993795025</v>
      </c>
      <c r="AA710" s="15">
        <f t="shared" si="141"/>
        <v>4.096022733636584E-2</v>
      </c>
      <c r="AB710" s="15">
        <f t="shared" si="142"/>
        <v>-1.2752868443693943E-3</v>
      </c>
      <c r="AC710" s="15">
        <f t="shared" si="143"/>
        <v>2.1793659138335419E-2</v>
      </c>
    </row>
    <row r="711" spans="1:29" x14ac:dyDescent="0.4">
      <c r="A711" s="43">
        <f t="shared" si="134"/>
        <v>2014</v>
      </c>
      <c r="B711" s="53">
        <v>41982</v>
      </c>
      <c r="C711" s="45">
        <v>3106.913</v>
      </c>
      <c r="D711" s="45">
        <f>VLOOKUP(B711,'H11001.CSI  中证全债'!$A$2:$B$2792,2,0)</f>
        <v>156.5429</v>
      </c>
      <c r="E711" s="14">
        <f t="shared" si="135"/>
        <v>0</v>
      </c>
      <c r="F711" s="14">
        <f>IF(AND((B711-$B$2)&gt;123,OR(((G710*J710/C710*C711)/(G710*K710/D710*D711))&lt;(4/6),((G710*J710/C710*C711)/(G710*K710/D710*D711))&gt;(6/4))),COUNTIF($E$2:E711,1),0)</f>
        <v>0</v>
      </c>
      <c r="G711" s="21">
        <f t="shared" si="136"/>
        <v>24733.337804864947</v>
      </c>
      <c r="H711" s="12">
        <f t="shared" si="137"/>
        <v>4.3501846435871965</v>
      </c>
      <c r="I711" s="12">
        <f t="shared" si="138"/>
        <v>71.65890361877463</v>
      </c>
      <c r="J711" s="15">
        <f>IF(OR((ROW(F711)-MATCH(MAX($F$2:F711),$F$2:F711,0))=1,(ROW(F711)-MATCH(MAX($F$2:F711),$F$2:F711,0))&gt;123),IF(OR(((G710*J710/C710*C711)/(G710*K710/D710*D711))&lt;(4/6),((G710*J710/C710*C711)/(G710*K710/D710*D711))&gt;(6/4)),50%,((G710*J710/C710*C711)/((G710*K710/D710*D711)+(G710*J710/C710*C711)))),((G710*J710/C710*C711)/((G710*K710/D710*D711)+(G710*J710/C710*C711))))</f>
        <v>0.54645455976034818</v>
      </c>
      <c r="K711" s="18">
        <f t="shared" si="132"/>
        <v>0.45354544023965182</v>
      </c>
      <c r="L711" s="20">
        <f t="shared" si="133"/>
        <v>1.204850741023002</v>
      </c>
      <c r="M711" s="51">
        <f>IF(AND((B711-$B$2)&gt;123,OR(((U710*R710/C710*C711)/(U710*S710/D710*D711))&lt;(4/6),((U710*R710/C710*C711)/(U710*S710/D710*D711))&gt;(6/4))),1,0)</f>
        <v>0</v>
      </c>
      <c r="N711" s="51">
        <f>IF(AND((B711-$B$2)&gt;123,OR(((U710*R710/C710*C711)/(U710*S710/D710*D711))&lt;(4/6),((U710*R710/C710*C711)/(U710*S710/D710*D711))&gt;(6/4))),COUNTIF($M$2:M711,1),0)</f>
        <v>0</v>
      </c>
      <c r="O711" s="51">
        <f>IF(OR((ROW(N711)-MATCH(MAX($N$2:N711),$N$2:N711,0))=1,(ROW(N711)-MATCH(MAX($N$2:N711),$N$2:N711,0))&gt;123),IF(OR(((U710*R710/C710*C711)/(U710*S710/D710*D711))&lt;(4/6),((U710*R710/C710*C711)/(U710*S710/D710*D711))&gt;(6/4)),1,0),0)</f>
        <v>0</v>
      </c>
      <c r="P711" s="47">
        <f>IF(O711=1,U710/2/C711,P710)</f>
        <v>4.3501846435871965</v>
      </c>
      <c r="Q711" s="47">
        <f>IF(O711=1,U710/2/D711,Q710)</f>
        <v>71.65890361877463</v>
      </c>
      <c r="R711" s="41">
        <f>P711*C711/U710</f>
        <v>0.53147374618123933</v>
      </c>
      <c r="S711" s="41">
        <f>Q711*D711/U710</f>
        <v>0.44111168967699776</v>
      </c>
      <c r="T711" s="41">
        <f t="shared" si="139"/>
        <v>1.204850741023002</v>
      </c>
      <c r="U711" s="42">
        <f>P711*C711+Q711*D711</f>
        <v>24733.337804864903</v>
      </c>
      <c r="V711" s="25">
        <f>B711</f>
        <v>41982</v>
      </c>
      <c r="W711">
        <f>C711/C$2</f>
        <v>1.3515645221561428</v>
      </c>
      <c r="X711">
        <f>D711/D$2</f>
        <v>1.1217692583303476</v>
      </c>
      <c r="Y711">
        <f t="shared" si="140"/>
        <v>1.2366668902432452</v>
      </c>
      <c r="AA711" s="15">
        <f t="shared" si="141"/>
        <v>-4.4873452179775453E-2</v>
      </c>
      <c r="AB711" s="15">
        <f t="shared" si="142"/>
        <v>-5.5123352556940564E-3</v>
      </c>
      <c r="AC711" s="15">
        <f t="shared" si="143"/>
        <v>-2.741456414176302E-2</v>
      </c>
    </row>
    <row r="712" spans="1:29" x14ac:dyDescent="0.4">
      <c r="A712" s="43">
        <f t="shared" si="134"/>
        <v>2014</v>
      </c>
      <c r="B712" s="53">
        <v>41983</v>
      </c>
      <c r="C712" s="45">
        <v>3221.5459999999998</v>
      </c>
      <c r="D712" s="45">
        <f>VLOOKUP(B712,'H11001.CSI  中证全债'!$A$2:$B$2792,2,0)</f>
        <v>156.54580000000001</v>
      </c>
      <c r="E712" s="14">
        <f t="shared" si="135"/>
        <v>0</v>
      </c>
      <c r="F712" s="14">
        <f>IF(AND((B712-$B$2)&gt;123,OR(((G711*J711/C711*C712)/(G711*K711/D711*D712))&lt;(4/6),((G711*J711/C711*C712)/(G711*K711/D711*D712))&gt;(6/4))),COUNTIF($E$2:E712,1),0)</f>
        <v>0</v>
      </c>
      <c r="G712" s="21">
        <f t="shared" si="136"/>
        <v>25232.220331933771</v>
      </c>
      <c r="H712" s="12">
        <f t="shared" si="137"/>
        <v>4.3501846435871965</v>
      </c>
      <c r="I712" s="12">
        <f t="shared" si="138"/>
        <v>71.65890361877463</v>
      </c>
      <c r="J712" s="15">
        <f>IF(OR((ROW(F712)-MATCH(MAX($F$2:F712),$F$2:F712,0))=1,(ROW(F712)-MATCH(MAX($F$2:F712),$F$2:F712,0))&gt;123),IF(OR(((G711*J711/C711*C712)/(G711*K711/D711*D712))&lt;(4/6),((G711*J711/C711*C712)/(G711*K711/D711*D712))&gt;(6/4)),50%,((G711*J711/C711*C712)/((G711*K711/D711*D712)+(G711*J711/C711*C712)))),((G711*J711/C711*C712)/((G711*K711/D711*D712)+(G711*J711/C711*C712))))</f>
        <v>0.55541366369860545</v>
      </c>
      <c r="K712" s="18">
        <f t="shared" si="132"/>
        <v>0.44458633630139455</v>
      </c>
      <c r="L712" s="20">
        <f t="shared" si="133"/>
        <v>1.2492819017318577</v>
      </c>
      <c r="M712" s="51">
        <f>IF(AND((B712-$B$2)&gt;123,OR(((U711*R711/C711*C712)/(U711*S711/D711*D712))&lt;(4/6),((U711*R711/C711*C712)/(U711*S711/D711*D712))&gt;(6/4))),1,0)</f>
        <v>0</v>
      </c>
      <c r="N712" s="51">
        <f>IF(AND((B712-$B$2)&gt;123,OR(((U711*R711/C711*C712)/(U711*S711/D711*D712))&lt;(4/6),((U711*R711/C711*C712)/(U711*S711/D711*D712))&gt;(6/4))),COUNTIF($M$2:M712,1),0)</f>
        <v>0</v>
      </c>
      <c r="O712" s="51">
        <f>IF(OR((ROW(N712)-MATCH(MAX($N$2:N712),$N$2:N712,0))=1,(ROW(N712)-MATCH(MAX($N$2:N712),$N$2:N712,0))&gt;123),IF(OR(((U711*R711/C711*C712)/(U711*S711/D711*D712))&lt;(4/6),((U711*R711/C711*C712)/(U711*S711/D711*D712))&gt;(6/4)),1,0),0)</f>
        <v>0</v>
      </c>
      <c r="P712" s="47">
        <f>IF(O712=1,U711/2/C712,P711)</f>
        <v>4.3501846435871965</v>
      </c>
      <c r="Q712" s="47">
        <f>IF(O712=1,U711/2/D712,Q711)</f>
        <v>71.65890361877463</v>
      </c>
      <c r="R712" s="41">
        <f>P712*C712/U711</f>
        <v>0.56661660663742774</v>
      </c>
      <c r="S712" s="41">
        <f>Q712*D712/U711</f>
        <v>0.45355384229286977</v>
      </c>
      <c r="T712" s="41">
        <f t="shared" si="139"/>
        <v>1.2492819017318584</v>
      </c>
      <c r="U712" s="42">
        <f>P712*C712+Q712*D712</f>
        <v>25232.220331933728</v>
      </c>
      <c r="V712" s="25">
        <f>B712</f>
        <v>41983</v>
      </c>
      <c r="W712">
        <f>C712/C$2</f>
        <v>1.4014319937809758</v>
      </c>
      <c r="X712">
        <f>D712/D$2</f>
        <v>1.121790039412397</v>
      </c>
      <c r="Y712">
        <f t="shared" si="140"/>
        <v>1.2616110165966863</v>
      </c>
      <c r="AA712" s="15">
        <f t="shared" si="141"/>
        <v>3.6896108774207681E-2</v>
      </c>
      <c r="AB712" s="15">
        <f t="shared" si="142"/>
        <v>1.8525273263625408E-5</v>
      </c>
      <c r="AC712" s="15">
        <f t="shared" si="143"/>
        <v>2.0170448930297402E-2</v>
      </c>
    </row>
    <row r="713" spans="1:29" x14ac:dyDescent="0.4">
      <c r="A713" s="43">
        <f t="shared" si="134"/>
        <v>2014</v>
      </c>
      <c r="B713" s="53">
        <v>41984</v>
      </c>
      <c r="C713" s="45">
        <v>3183.0120000000002</v>
      </c>
      <c r="D713" s="45">
        <f>VLOOKUP(B713,'H11001.CSI  中证全债'!$A$2:$B$2792,2,0)</f>
        <v>156.8218</v>
      </c>
      <c r="E713" s="14">
        <f t="shared" si="135"/>
        <v>0</v>
      </c>
      <c r="F713" s="14">
        <f>IF(AND((B713-$B$2)&gt;123,OR(((G712*J712/C712*C713)/(G712*K712/D712*D713))&lt;(4/6),((G712*J712/C712*C713)/(G712*K712/D712*D713))&gt;(6/4))),COUNTIF($E$2:E713,1),0)</f>
        <v>0</v>
      </c>
      <c r="G713" s="21">
        <f t="shared" si="136"/>
        <v>25084.368174276562</v>
      </c>
      <c r="H713" s="12">
        <f t="shared" si="137"/>
        <v>4.3501846435871965</v>
      </c>
      <c r="I713" s="12">
        <f t="shared" si="138"/>
        <v>71.65890361877463</v>
      </c>
      <c r="J713" s="15">
        <f>IF(OR((ROW(F713)-MATCH(MAX($F$2:F713),$F$2:F713,0))=1,(ROW(F713)-MATCH(MAX($F$2:F713),$F$2:F713,0))&gt;123),IF(OR(((G712*J712/C712*C713)/(G712*K712/D712*D713))&lt;(4/6),((G712*J712/C712*C713)/(G712*K712/D712*D713))&gt;(6/4)),50%,((G712*J712/C712*C713)/((G712*K712/D712*D713)+(G712*J712/C712*C713)))),((G712*J712/C712*C713)/((G712*K712/D712*D713)+(G712*J712/C712*C713))))</f>
        <v>0.55200473165408448</v>
      </c>
      <c r="K713" s="18">
        <f t="shared" si="132"/>
        <v>0.44799526834591552</v>
      </c>
      <c r="L713" s="20">
        <f t="shared" si="133"/>
        <v>1.2321664326772732</v>
      </c>
      <c r="M713" s="51">
        <f>IF(AND((B713-$B$2)&gt;123,OR(((U712*R712/C712*C713)/(U712*S712/D712*D713))&lt;(4/6),((U712*R712/C712*C713)/(U712*S712/D712*D713))&gt;(6/4))),1,0)</f>
        <v>0</v>
      </c>
      <c r="N713" s="51">
        <f>IF(AND((B713-$B$2)&gt;123,OR(((U712*R712/C712*C713)/(U712*S712/D712*D713))&lt;(4/6),((U712*R712/C712*C713)/(U712*S712/D712*D713))&gt;(6/4))),COUNTIF($M$2:M713,1),0)</f>
        <v>0</v>
      </c>
      <c r="O713" s="51">
        <f>IF(OR((ROW(N713)-MATCH(MAX($N$2:N713),$N$2:N713,0))=1,(ROW(N713)-MATCH(MAX($N$2:N713),$N$2:N713,0))&gt;123),IF(OR(((U712*R712/C712*C713)/(U712*S712/D712*D713))&lt;(4/6),((U712*R712/C712*C713)/(U712*S712/D712*D713))&gt;(6/4)),1,0),0)</f>
        <v>0</v>
      </c>
      <c r="P713" s="47">
        <f>IF(O713=1,U712/2/C713,P712)</f>
        <v>4.3501846435871965</v>
      </c>
      <c r="Q713" s="47">
        <f>IF(O713=1,U712/2/D713,Q712)</f>
        <v>71.65890361877463</v>
      </c>
      <c r="R713" s="41">
        <f>P713*C713/U712</f>
        <v>0.54877017323875743</v>
      </c>
      <c r="S713" s="41">
        <f>Q713*D713/U712</f>
        <v>0.445370169715125</v>
      </c>
      <c r="T713" s="41">
        <f t="shared" si="139"/>
        <v>1.2321664326772734</v>
      </c>
      <c r="U713" s="42">
        <f>P713*C713+Q713*D713</f>
        <v>25084.368174276522</v>
      </c>
      <c r="V713" s="25">
        <f>B713</f>
        <v>41984</v>
      </c>
      <c r="W713">
        <f>C713/C$2</f>
        <v>1.3846689922753772</v>
      </c>
      <c r="X713">
        <f>D713/D$2</f>
        <v>1.1237678251522751</v>
      </c>
      <c r="Y713">
        <f t="shared" si="140"/>
        <v>1.2542184087138262</v>
      </c>
      <c r="AA713" s="15">
        <f t="shared" si="141"/>
        <v>-1.1961337817308682E-2</v>
      </c>
      <c r="AB713" s="15">
        <f t="shared" si="142"/>
        <v>1.7630623114768262E-3</v>
      </c>
      <c r="AC713" s="15">
        <f t="shared" si="143"/>
        <v>-5.8596570461173503E-3</v>
      </c>
    </row>
    <row r="714" spans="1:29" x14ac:dyDescent="0.4">
      <c r="A714" s="43">
        <f t="shared" si="134"/>
        <v>2014</v>
      </c>
      <c r="B714" s="53">
        <v>41985</v>
      </c>
      <c r="C714" s="45">
        <v>3193.2269999999999</v>
      </c>
      <c r="D714" s="45">
        <f>VLOOKUP(B714,'H11001.CSI  中证全债'!$A$2:$B$2792,2,0)</f>
        <v>156.97319999999999</v>
      </c>
      <c r="E714" s="14">
        <f t="shared" si="135"/>
        <v>0</v>
      </c>
      <c r="F714" s="14">
        <f>IF(AND((B714-$B$2)&gt;123,OR(((G713*J713/C713*C714)/(G713*K713/D713*D714))&lt;(4/6),((G713*J713/C713*C714)/(G713*K713/D713*D714))&gt;(6/4))),COUNTIF($E$2:E714,1),0)</f>
        <v>0</v>
      </c>
      <c r="G714" s="21">
        <f t="shared" si="136"/>
        <v>25139.654468418688</v>
      </c>
      <c r="H714" s="12">
        <f t="shared" si="137"/>
        <v>4.3501846435871965</v>
      </c>
      <c r="I714" s="12">
        <f t="shared" si="138"/>
        <v>71.65890361877463</v>
      </c>
      <c r="J714" s="15">
        <f>IF(OR((ROW(F714)-MATCH(MAX($F$2:F714),$F$2:F714,0))=1,(ROW(F714)-MATCH(MAX($F$2:F714),$F$2:F714,0))&gt;123),IF(OR(((G713*J713/C713*C714)/(G713*K713/D713*D714))&lt;(4/6),((G713*J713/C713*C714)/(G713*K713/D713*D714))&gt;(6/4)),50%,((G713*J713/C713*C714)/((G713*K713/D713*D714)+(G713*J713/C713*C714)))),((G713*J713/C713*C714)/((G713*K713/D713*D714)+(G713*J713/C713*C714))))</f>
        <v>0.5525583924130123</v>
      </c>
      <c r="K714" s="18">
        <f t="shared" si="132"/>
        <v>0.4474416075869877</v>
      </c>
      <c r="L714" s="20">
        <f t="shared" si="133"/>
        <v>1.2349284980288489</v>
      </c>
      <c r="M714" s="51">
        <f>IF(AND((B714-$B$2)&gt;123,OR(((U713*R713/C713*C714)/(U713*S713/D713*D714))&lt;(4/6),((U713*R713/C713*C714)/(U713*S713/D713*D714))&gt;(6/4))),1,0)</f>
        <v>0</v>
      </c>
      <c r="N714" s="51">
        <f>IF(AND((B714-$B$2)&gt;123,OR(((U713*R713/C713*C714)/(U713*S713/D713*D714))&lt;(4/6),((U713*R713/C713*C714)/(U713*S713/D713*D714))&gt;(6/4))),COUNTIF($M$2:M714,1),0)</f>
        <v>0</v>
      </c>
      <c r="O714" s="51">
        <f>IF(OR((ROW(N714)-MATCH(MAX($N$2:N714),$N$2:N714,0))=1,(ROW(N714)-MATCH(MAX($N$2:N714),$N$2:N714,0))&gt;123),IF(OR(((U713*R713/C713*C714)/(U713*S713/D713*D714))&lt;(4/6),((U713*R713/C713*C714)/(U713*S713/D713*D714))&gt;(6/4)),1,0),0)</f>
        <v>0</v>
      </c>
      <c r="P714" s="47">
        <f>IF(O714=1,U713/2/C714,P713)</f>
        <v>4.3501846435871965</v>
      </c>
      <c r="Q714" s="47">
        <f>IF(O714=1,U713/2/D714,Q713)</f>
        <v>71.65890361877463</v>
      </c>
      <c r="R714" s="41">
        <f>P714*C714/U713</f>
        <v>0.55377623874668935</v>
      </c>
      <c r="S714" s="41">
        <f>Q714*D714/U713</f>
        <v>0.44842777507410991</v>
      </c>
      <c r="T714" s="41">
        <f t="shared" si="139"/>
        <v>1.2349284980288495</v>
      </c>
      <c r="U714" s="42">
        <f>P714*C714+Q714*D714</f>
        <v>25139.654468418645</v>
      </c>
      <c r="V714" s="25">
        <f>B714</f>
        <v>41985</v>
      </c>
      <c r="W714">
        <f>C714/C$2</f>
        <v>1.3891127058888013</v>
      </c>
      <c r="X714">
        <f>D714/D$2</f>
        <v>1.1248527409530633</v>
      </c>
      <c r="Y714">
        <f t="shared" si="140"/>
        <v>1.2569827234209323</v>
      </c>
      <c r="AA714" s="15">
        <f t="shared" si="141"/>
        <v>3.2092244704071682E-3</v>
      </c>
      <c r="AB714" s="15">
        <f t="shared" si="142"/>
        <v>9.6542700058277475E-4</v>
      </c>
      <c r="AC714" s="15">
        <f t="shared" si="143"/>
        <v>2.2040138207992666E-3</v>
      </c>
    </row>
    <row r="715" spans="1:29" x14ac:dyDescent="0.4">
      <c r="A715" s="43">
        <f t="shared" si="134"/>
        <v>2014</v>
      </c>
      <c r="B715" s="53">
        <v>41988</v>
      </c>
      <c r="C715" s="45">
        <v>3217.2280000000001</v>
      </c>
      <c r="D715" s="45">
        <f>VLOOKUP(B715,'H11001.CSI  中证全债'!$A$2:$B$2792,2,0)</f>
        <v>157.01150000000001</v>
      </c>
      <c r="E715" s="14">
        <f t="shared" si="135"/>
        <v>0</v>
      </c>
      <c r="F715" s="14">
        <f>IF(AND((B715-$B$2)&gt;123,OR(((G714*J714/C714*C715)/(G714*K714/D714*D715))&lt;(4/6),((G714*J714/C714*C715)/(G714*K714/D714*D715))&gt;(6/4))),COUNTIF($E$2:E715,1),0)</f>
        <v>0</v>
      </c>
      <c r="G715" s="21">
        <f t="shared" si="136"/>
        <v>25246.807786058023</v>
      </c>
      <c r="H715" s="12">
        <f t="shared" si="137"/>
        <v>4.3501846435871965</v>
      </c>
      <c r="I715" s="12">
        <f t="shared" si="138"/>
        <v>71.65890361877463</v>
      </c>
      <c r="J715" s="15">
        <f>IF(OR((ROW(F715)-MATCH(MAX($F$2:F715),$F$2:F715,0))=1,(ROW(F715)-MATCH(MAX($F$2:F715),$F$2:F715,0))&gt;123),IF(OR(((G714*J714/C714*C715)/(G714*K714/D714*D715))&lt;(4/6),((G714*J714/C714*C715)/(G714*K714/D714*D715))&gt;(6/4)),50%,((G714*J714/C714*C715)/((G714*K714/D714*D715)+(G714*J714/C714*C715)))),((G714*J714/C714*C715)/((G714*K714/D714*D715)+(G714*J714/C714*C715))))</f>
        <v>0.55434873030749998</v>
      </c>
      <c r="K715" s="18">
        <f t="shared" si="132"/>
        <v>0.44565126969250002</v>
      </c>
      <c r="L715" s="20">
        <f t="shared" si="133"/>
        <v>1.2439069918728187</v>
      </c>
      <c r="M715" s="51">
        <f>IF(AND((B715-$B$2)&gt;123,OR(((U714*R714/C714*C715)/(U714*S714/D714*D715))&lt;(4/6),((U714*R714/C714*C715)/(U714*S714/D714*D715))&gt;(6/4))),1,0)</f>
        <v>0</v>
      </c>
      <c r="N715" s="51">
        <f>IF(AND((B715-$B$2)&gt;123,OR(((U714*R714/C714*C715)/(U714*S714/D714*D715))&lt;(4/6),((U714*R714/C714*C715)/(U714*S714/D714*D715))&gt;(6/4))),COUNTIF($M$2:M715,1),0)</f>
        <v>0</v>
      </c>
      <c r="O715" s="51">
        <f>IF(OR((ROW(N715)-MATCH(MAX($N$2:N715),$N$2:N715,0))=1,(ROW(N715)-MATCH(MAX($N$2:N715),$N$2:N715,0))&gt;123),IF(OR(((U714*R714/C714*C715)/(U714*S714/D714*D715))&lt;(4/6),((U714*R714/C714*C715)/(U714*S714/D714*D715))&gt;(6/4)),1,0),0)</f>
        <v>0</v>
      </c>
      <c r="P715" s="47">
        <f>IF(O715=1,U714/2/C715,P714)</f>
        <v>4.3501846435871965</v>
      </c>
      <c r="Q715" s="47">
        <f>IF(O715=1,U714/2/D715,Q714)</f>
        <v>71.65890361877463</v>
      </c>
      <c r="R715" s="41">
        <f>P715*C715/U714</f>
        <v>0.55671154343431628</v>
      </c>
      <c r="S715" s="41">
        <f>Q715*D715/U714</f>
        <v>0.44755077917532615</v>
      </c>
      <c r="T715" s="41">
        <f t="shared" si="139"/>
        <v>1.2439069918728192</v>
      </c>
      <c r="U715" s="42">
        <f>P715*C715+Q715*D715</f>
        <v>25246.807786057983</v>
      </c>
      <c r="V715" s="25">
        <f>B715</f>
        <v>41988</v>
      </c>
      <c r="W715">
        <f>C715/C$2</f>
        <v>1.3995535840518749</v>
      </c>
      <c r="X715">
        <f>D715/D$2</f>
        <v>1.1251271945539234</v>
      </c>
      <c r="Y715">
        <f t="shared" si="140"/>
        <v>1.2623403893028993</v>
      </c>
      <c r="AA715" s="15">
        <f t="shared" si="141"/>
        <v>7.5162210516195316E-3</v>
      </c>
      <c r="AB715" s="15">
        <f t="shared" si="142"/>
        <v>2.4399069395308892E-4</v>
      </c>
      <c r="AC715" s="15">
        <f t="shared" si="143"/>
        <v>4.2623226096423217E-3</v>
      </c>
    </row>
    <row r="716" spans="1:29" x14ac:dyDescent="0.4">
      <c r="A716" s="43">
        <f t="shared" si="134"/>
        <v>2014</v>
      </c>
      <c r="B716" s="53">
        <v>41989</v>
      </c>
      <c r="C716" s="45">
        <v>3303.402</v>
      </c>
      <c r="D716" s="45">
        <f>VLOOKUP(B716,'H11001.CSI  中证全债'!$A$2:$B$2792,2,0)</f>
        <v>156.88229999999999</v>
      </c>
      <c r="E716" s="14">
        <f t="shared" si="135"/>
        <v>0</v>
      </c>
      <c r="F716" s="14">
        <f>IF(AND((B716-$B$2)&gt;123,OR(((G715*J715/C715*C716)/(G715*K715/D715*D716))&lt;(4/6),((G715*J715/C715*C716)/(G715*K715/D715*D716))&gt;(6/4))),COUNTIF($E$2:E716,1),0)</f>
        <v>0</v>
      </c>
      <c r="G716" s="21">
        <f t="shared" si="136"/>
        <v>25612.422267186957</v>
      </c>
      <c r="H716" s="12">
        <f t="shared" si="137"/>
        <v>4.3501846435871965</v>
      </c>
      <c r="I716" s="12">
        <f t="shared" si="138"/>
        <v>71.65890361877463</v>
      </c>
      <c r="J716" s="15">
        <f>IF(OR((ROW(F716)-MATCH(MAX($F$2:F716),$F$2:F716,0))=1,(ROW(F716)-MATCH(MAX($F$2:F716),$F$2:F716,0))&gt;123),IF(OR(((G715*J715/C715*C716)/(G715*K715/D715*D716))&lt;(4/6),((G715*J715/C715*C716)/(G715*K715/D715*D716))&gt;(6/4)),50%,((G715*J715/C715*C716)/((G715*K715/D715*D716)+(G715*J715/C715*C716)))),((G715*J715/C715*C716)/((G715*K715/D715*D716)+(G715*J715/C715*C716))))</f>
        <v>0.56107183077352785</v>
      </c>
      <c r="K716" s="18">
        <f t="shared" si="132"/>
        <v>0.43892816922647215</v>
      </c>
      <c r="L716" s="20">
        <f t="shared" si="133"/>
        <v>1.2782771079885595</v>
      </c>
      <c r="M716" s="51">
        <f>IF(AND((B716-$B$2)&gt;123,OR(((U715*R715/C715*C716)/(U715*S715/D715*D716))&lt;(4/6),((U715*R715/C715*C716)/(U715*S715/D715*D716))&gt;(6/4))),1,0)</f>
        <v>0</v>
      </c>
      <c r="N716" s="51">
        <f>IF(AND((B716-$B$2)&gt;123,OR(((U715*R715/C715*C716)/(U715*S715/D715*D716))&lt;(4/6),((U715*R715/C715*C716)/(U715*S715/D715*D716))&gt;(6/4))),COUNTIF($M$2:M716,1),0)</f>
        <v>0</v>
      </c>
      <c r="O716" s="51">
        <f>IF(OR((ROW(N716)-MATCH(MAX($N$2:N716),$N$2:N716,0))=1,(ROW(N716)-MATCH(MAX($N$2:N716),$N$2:N716,0))&gt;123),IF(OR(((U715*R715/C715*C716)/(U715*S715/D715*D716))&lt;(4/6),((U715*R715/C715*C716)/(U715*S715/D715*D716))&gt;(6/4)),1,0),0)</f>
        <v>0</v>
      </c>
      <c r="P716" s="47">
        <f>IF(O716=1,U715/2/C716,P715)</f>
        <v>4.3501846435871965</v>
      </c>
      <c r="Q716" s="47">
        <f>IF(O716=1,U715/2/D716,Q715)</f>
        <v>71.65890361877463</v>
      </c>
      <c r="R716" s="41">
        <f>P716*C716/U715</f>
        <v>0.56919705547609811</v>
      </c>
      <c r="S716" s="41">
        <f>Q716*D716/U715</f>
        <v>0.445284556782654</v>
      </c>
      <c r="T716" s="41">
        <f t="shared" si="139"/>
        <v>1.2782771079885586</v>
      </c>
      <c r="U716" s="42">
        <f>P716*C716+Q716*D716</f>
        <v>25612.422267186921</v>
      </c>
      <c r="V716" s="25">
        <f>B716</f>
        <v>41989</v>
      </c>
      <c r="W716">
        <f>C716/C$2</f>
        <v>1.4370408651995232</v>
      </c>
      <c r="X716">
        <f>D716/D$2</f>
        <v>1.1242013615191686</v>
      </c>
      <c r="Y716">
        <f t="shared" si="140"/>
        <v>1.2806211133593461</v>
      </c>
      <c r="AA716" s="15">
        <f t="shared" si="141"/>
        <v>2.678517033918637E-2</v>
      </c>
      <c r="AB716" s="15">
        <f t="shared" si="142"/>
        <v>-8.2286966241351678E-4</v>
      </c>
      <c r="AC716" s="15">
        <f t="shared" si="143"/>
        <v>1.4481612258752108E-2</v>
      </c>
    </row>
    <row r="717" spans="1:29" x14ac:dyDescent="0.4">
      <c r="A717" s="43">
        <f t="shared" si="134"/>
        <v>2014</v>
      </c>
      <c r="B717" s="53">
        <v>41990</v>
      </c>
      <c r="C717" s="45">
        <v>3360.598</v>
      </c>
      <c r="D717" s="45">
        <f>VLOOKUP(B717,'H11001.CSI  中证全债'!$A$2:$B$2792,2,0)</f>
        <v>156.9331</v>
      </c>
      <c r="E717" s="14">
        <f t="shared" si="135"/>
        <v>0</v>
      </c>
      <c r="F717" s="14">
        <f>IF(AND((B717-$B$2)&gt;123,OR(((G716*J716/C716*C717)/(G716*K716/D716*D717))&lt;(4/6),((G716*J716/C716*C717)/(G716*K716/D716*D717))&gt;(6/4))),COUNTIF($E$2:E717,1),0)</f>
        <v>0</v>
      </c>
      <c r="G717" s="21">
        <f t="shared" si="136"/>
        <v>25864.875700365406</v>
      </c>
      <c r="H717" s="12">
        <f t="shared" si="137"/>
        <v>4.3501846435871965</v>
      </c>
      <c r="I717" s="12">
        <f t="shared" si="138"/>
        <v>71.65890361877463</v>
      </c>
      <c r="J717" s="15">
        <f>IF(OR((ROW(F717)-MATCH(MAX($F$2:F717),$F$2:F717,0))=1,(ROW(F717)-MATCH(MAX($F$2:F717),$F$2:F717,0))&gt;123),IF(OR(((G716*J716/C716*C717)/(G716*K716/D716*D717))&lt;(4/6),((G716*J716/C716*C717)/(G716*K716/D716*D717))&gt;(6/4)),50%,((G716*J716/C716*C717)/((G716*K716/D716*D717)+(G716*J716/C716*C717)))),((G716*J716/C716*C717)/((G716*K716/D716*D717)+(G716*J716/C716*C717))))</f>
        <v>0.56521523560476017</v>
      </c>
      <c r="K717" s="18">
        <f t="shared" si="132"/>
        <v>0.43478476439523983</v>
      </c>
      <c r="L717" s="20">
        <f t="shared" si="133"/>
        <v>1.2999885964057216</v>
      </c>
      <c r="M717" s="51">
        <f>IF(AND((B717-$B$2)&gt;123,OR(((U716*R716/C716*C717)/(U716*S716/D716*D717))&lt;(4/6),((U716*R716/C716*C717)/(U716*S716/D716*D717))&gt;(6/4))),1,0)</f>
        <v>0</v>
      </c>
      <c r="N717" s="51">
        <f>IF(AND((B717-$B$2)&gt;123,OR(((U716*R716/C716*C717)/(U716*S716/D716*D717))&lt;(4/6),((U716*R716/C716*C717)/(U716*S716/D716*D717))&gt;(6/4))),COUNTIF($M$2:M717,1),0)</f>
        <v>0</v>
      </c>
      <c r="O717" s="51">
        <f>IF(OR((ROW(N717)-MATCH(MAX($N$2:N717),$N$2:N717,0))=1,(ROW(N717)-MATCH(MAX($N$2:N717),$N$2:N717,0))&gt;123),IF(OR(((U716*R716/C716*C717)/(U716*S716/D716*D717))&lt;(4/6),((U716*R716/C716*C717)/(U716*S716/D716*D717))&gt;(6/4)),1,0),0)</f>
        <v>0</v>
      </c>
      <c r="P717" s="47">
        <f>IF(O717=1,U716/2/C717,P716)</f>
        <v>4.3501846435871965</v>
      </c>
      <c r="Q717" s="47">
        <f>IF(O717=1,U716/2/D717,Q716)</f>
        <v>71.65890361877463</v>
      </c>
      <c r="R717" s="41">
        <f>P717*C717/U716</f>
        <v>0.57078638093512557</v>
      </c>
      <c r="S717" s="41">
        <f>Q717*D717/U716</f>
        <v>0.43907029839589867</v>
      </c>
      <c r="T717" s="41">
        <f t="shared" si="139"/>
        <v>1.2999885964057214</v>
      </c>
      <c r="U717" s="42">
        <f>P717*C717+Q717*D717</f>
        <v>25864.875700365366</v>
      </c>
      <c r="V717" s="25">
        <f>B717</f>
        <v>41990</v>
      </c>
      <c r="W717">
        <f>C717/C$2</f>
        <v>1.4619221812869847</v>
      </c>
      <c r="X717">
        <f>D717/D$2</f>
        <v>1.1245653887495519</v>
      </c>
      <c r="Y717">
        <f t="shared" si="140"/>
        <v>1.2932437850182683</v>
      </c>
      <c r="AA717" s="15">
        <f t="shared" si="141"/>
        <v>1.7314271771949219E-2</v>
      </c>
      <c r="AB717" s="15">
        <f t="shared" si="142"/>
        <v>3.2380963308153987E-4</v>
      </c>
      <c r="AC717" s="15">
        <f t="shared" si="143"/>
        <v>9.8566793310241874E-3</v>
      </c>
    </row>
    <row r="718" spans="1:29" x14ac:dyDescent="0.4">
      <c r="A718" s="43">
        <f t="shared" si="134"/>
        <v>2014</v>
      </c>
      <c r="B718" s="53">
        <v>41991</v>
      </c>
      <c r="C718" s="45">
        <v>3345.9270000000001</v>
      </c>
      <c r="D718" s="45">
        <f>VLOOKUP(B718,'H11001.CSI  中证全债'!$A$2:$B$2792,2,0)</f>
        <v>157.09219999999999</v>
      </c>
      <c r="E718" s="14">
        <f t="shared" si="135"/>
        <v>0</v>
      </c>
      <c r="F718" s="14">
        <f>IF(AND((B718-$B$2)&gt;123,OR(((G717*J717/C717*C718)/(G717*K717/D717*D718))&lt;(4/6),((G717*J717/C717*C718)/(G717*K717/D717*D718))&gt;(6/4))),COUNTIF($E$2:E718,1),0)</f>
        <v>0</v>
      </c>
      <c r="G718" s="21">
        <f t="shared" si="136"/>
        <v>25812.455073025085</v>
      </c>
      <c r="H718" s="12">
        <f t="shared" si="137"/>
        <v>4.3501846435871965</v>
      </c>
      <c r="I718" s="12">
        <f t="shared" si="138"/>
        <v>71.65890361877463</v>
      </c>
      <c r="J718" s="15">
        <f>IF(OR((ROW(F718)-MATCH(MAX($F$2:F718),$F$2:F718,0))=1,(ROW(F718)-MATCH(MAX($F$2:F718),$F$2:F718,0))&gt;123),IF(OR(((G717*J717/C717*C718)/(G717*K717/D717*D718))&lt;(4/6),((G717*J717/C717*C718)/(G717*K717/D717*D718))&gt;(6/4)),50%,((G717*J717/C717*C718)/((G717*K717/D717*D718)+(G717*J717/C717*C718)))),((G717*J717/C717*C718)/((G717*K717/D717*D718)+(G717*J717/C717*C718))))</f>
        <v>0.56389057967503076</v>
      </c>
      <c r="K718" s="18">
        <f t="shared" si="132"/>
        <v>0.43610942032496924</v>
      </c>
      <c r="L718" s="20">
        <f t="shared" si="133"/>
        <v>1.2930025204565512</v>
      </c>
      <c r="M718" s="51">
        <f>IF(AND((B718-$B$2)&gt;123,OR(((U717*R717/C717*C718)/(U717*S717/D717*D718))&lt;(4/6),((U717*R717/C717*C718)/(U717*S717/D717*D718))&gt;(6/4))),1,0)</f>
        <v>0</v>
      </c>
      <c r="N718" s="51">
        <f>IF(AND((B718-$B$2)&gt;123,OR(((U717*R717/C717*C718)/(U717*S717/D717*D718))&lt;(4/6),((U717*R717/C717*C718)/(U717*S717/D717*D718))&gt;(6/4))),COUNTIF($M$2:M718,1),0)</f>
        <v>0</v>
      </c>
      <c r="O718" s="51">
        <f>IF(OR((ROW(N718)-MATCH(MAX($N$2:N718),$N$2:N718,0))=1,(ROW(N718)-MATCH(MAX($N$2:N718),$N$2:N718,0))&gt;123),IF(OR(((U717*R717/C717*C718)/(U717*S717/D717*D718))&lt;(4/6),((U717*R717/C717*C718)/(U717*S717/D717*D718))&gt;(6/4)),1,0),0)</f>
        <v>0</v>
      </c>
      <c r="P718" s="47">
        <f>IF(O718=1,U717/2/C718,P717)</f>
        <v>4.3501846435871965</v>
      </c>
      <c r="Q718" s="47">
        <f>IF(O718=1,U717/2/D718,Q717)</f>
        <v>71.65890361877463</v>
      </c>
      <c r="R718" s="41">
        <f>P718*C718/U717</f>
        <v>0.56274773645087228</v>
      </c>
      <c r="S718" s="41">
        <f>Q718*D718/U717</f>
        <v>0.43522555257832735</v>
      </c>
      <c r="T718" s="41">
        <f t="shared" si="139"/>
        <v>1.2930025204565507</v>
      </c>
      <c r="U718" s="42">
        <f>P718*C718+Q718*D718</f>
        <v>25812.455073025048</v>
      </c>
      <c r="V718" s="25">
        <f>B718</f>
        <v>41991</v>
      </c>
      <c r="W718">
        <f>C718/C$2</f>
        <v>1.4555400253963779</v>
      </c>
      <c r="X718">
        <f>D718/D$2</f>
        <v>1.1257054819061267</v>
      </c>
      <c r="Y718">
        <f t="shared" si="140"/>
        <v>1.2906227536512525</v>
      </c>
      <c r="AA718" s="15">
        <f t="shared" si="141"/>
        <v>-4.3655920761721534E-3</v>
      </c>
      <c r="AB718" s="15">
        <f t="shared" si="142"/>
        <v>1.0138077945316404E-3</v>
      </c>
      <c r="AC718" s="15">
        <f t="shared" si="143"/>
        <v>-2.0267109708003161E-3</v>
      </c>
    </row>
    <row r="719" spans="1:29" x14ac:dyDescent="0.4">
      <c r="A719" s="43">
        <f t="shared" si="134"/>
        <v>2014</v>
      </c>
      <c r="B719" s="53">
        <v>41992</v>
      </c>
      <c r="C719" s="45">
        <v>3383.1669999999999</v>
      </c>
      <c r="D719" s="45">
        <f>VLOOKUP(B719,'H11001.CSI  中证全债'!$A$2:$B$2792,2,0)</f>
        <v>157.20849999999999</v>
      </c>
      <c r="E719" s="14">
        <f t="shared" si="135"/>
        <v>0</v>
      </c>
      <c r="F719" s="14">
        <f>IF(AND((B719-$B$2)&gt;123,OR(((G718*J718/C718*C719)/(G718*K718/D718*D719))&lt;(4/6),((G718*J718/C718*C719)/(G718*K718/D718*D719))&gt;(6/4))),COUNTIF($E$2:E719,1),0)</f>
        <v>0</v>
      </c>
      <c r="G719" s="21">
        <f t="shared" si="136"/>
        <v>25982.789879643133</v>
      </c>
      <c r="H719" s="12">
        <f t="shared" si="137"/>
        <v>4.3501846435871965</v>
      </c>
      <c r="I719" s="12">
        <f t="shared" si="138"/>
        <v>71.65890361877463</v>
      </c>
      <c r="J719" s="15">
        <f>IF(OR((ROW(F719)-MATCH(MAX($F$2:F719),$F$2:F719,0))=1,(ROW(F719)-MATCH(MAX($F$2:F719),$F$2:F719,0))&gt;123),IF(OR(((G718*J718/C718*C719)/(G718*K718/D718*D719))&lt;(4/6),((G718*J718/C718*C719)/(G718*K718/D718*D719))&gt;(6/4)),50%,((G718*J718/C718*C719)/((G718*K718/D718*D719)+(G718*J718/C718*C719)))),((G718*J718/C718*C719)/((G718*K718/D718*D719)+(G718*J718/C718*C719))))</f>
        <v>0.56642882455135068</v>
      </c>
      <c r="K719" s="18">
        <f t="shared" si="132"/>
        <v>0.43357117544864932</v>
      </c>
      <c r="L719" s="20">
        <f t="shared" si="133"/>
        <v>1.3064263876979907</v>
      </c>
      <c r="M719" s="51">
        <f>IF(AND((B719-$B$2)&gt;123,OR(((U718*R718/C718*C719)/(U718*S718/D718*D719))&lt;(4/6),((U718*R718/C718*C719)/(U718*S718/D718*D719))&gt;(6/4))),1,0)</f>
        <v>0</v>
      </c>
      <c r="N719" s="51">
        <f>IF(AND((B719-$B$2)&gt;123,OR(((U718*R718/C718*C719)/(U718*S718/D718*D719))&lt;(4/6),((U718*R718/C718*C719)/(U718*S718/D718*D719))&gt;(6/4))),COUNTIF($M$2:M719,1),0)</f>
        <v>0</v>
      </c>
      <c r="O719" s="51">
        <f>IF(OR((ROW(N719)-MATCH(MAX($N$2:N719),$N$2:N719,0))=1,(ROW(N719)-MATCH(MAX($N$2:N719),$N$2:N719,0))&gt;123),IF(OR(((U718*R718/C718*C719)/(U718*S718/D718*D719))&lt;(4/6),((U718*R718/C718*C719)/(U718*S718/D718*D719))&gt;(6/4)),1,0),0)</f>
        <v>0</v>
      </c>
      <c r="P719" s="47">
        <f>IF(O719=1,U718/2/C719,P718)</f>
        <v>4.3501846435871965</v>
      </c>
      <c r="Q719" s="47">
        <f>IF(O719=1,U718/2/D719,Q718)</f>
        <v>71.65890361877463</v>
      </c>
      <c r="R719" s="41">
        <f>P719*C719/U718</f>
        <v>0.57016665359627805</v>
      </c>
      <c r="S719" s="41">
        <f>Q719*D719/U718</f>
        <v>0.43643228502215853</v>
      </c>
      <c r="T719" s="41">
        <f t="shared" si="139"/>
        <v>1.3064263876979898</v>
      </c>
      <c r="U719" s="42">
        <f>P719*C719+Q719*D719</f>
        <v>25982.789879643096</v>
      </c>
      <c r="V719" s="25">
        <f>B719</f>
        <v>41992</v>
      </c>
      <c r="W719">
        <f>C719/C$2</f>
        <v>1.4717401130090966</v>
      </c>
      <c r="X719">
        <f>D719/D$2</f>
        <v>1.126538874955213</v>
      </c>
      <c r="Y719">
        <f t="shared" si="140"/>
        <v>1.2991394939821548</v>
      </c>
      <c r="AA719" s="15">
        <f t="shared" si="141"/>
        <v>1.1129949936146133E-2</v>
      </c>
      <c r="AB719" s="15">
        <f t="shared" si="142"/>
        <v>7.4032956442127151E-4</v>
      </c>
      <c r="AC719" s="15">
        <f t="shared" si="143"/>
        <v>6.5989386184366339E-3</v>
      </c>
    </row>
    <row r="720" spans="1:29" x14ac:dyDescent="0.4">
      <c r="A720" s="43">
        <f t="shared" si="134"/>
        <v>2014</v>
      </c>
      <c r="B720" s="53">
        <v>41995</v>
      </c>
      <c r="C720" s="45">
        <v>3394.4810000000002</v>
      </c>
      <c r="D720" s="45">
        <f>VLOOKUP(B720,'H11001.CSI  中证全债'!$A$2:$B$2792,2,0)</f>
        <v>157.40520000000001</v>
      </c>
      <c r="E720" s="14">
        <f t="shared" si="135"/>
        <v>0</v>
      </c>
      <c r="F720" s="14">
        <f>IF(AND((B720-$B$2)&gt;123,OR(((G719*J719/C719*C720)/(G719*K719/D719*D720))&lt;(4/6),((G719*J719/C719*C720)/(G719*K719/D719*D720))&gt;(6/4))),COUNTIF($E$2:E720,1),0)</f>
        <v>0</v>
      </c>
      <c r="G720" s="21">
        <f t="shared" si="136"/>
        <v>26046.103175042495</v>
      </c>
      <c r="H720" s="12">
        <f t="shared" si="137"/>
        <v>4.3501846435871965</v>
      </c>
      <c r="I720" s="12">
        <f t="shared" si="138"/>
        <v>71.65890361877463</v>
      </c>
      <c r="J720" s="15">
        <f>IF(OR((ROW(F720)-MATCH(MAX($F$2:F720),$F$2:F720,0))=1,(ROW(F720)-MATCH(MAX($F$2:F720),$F$2:F720,0))&gt;123),IF(OR(((G719*J719/C719*C720)/(G719*K719/D719*D720))&lt;(4/6),((G719*J719/C719*C720)/(G719*K719/D719*D720))&gt;(6/4)),50%,((G719*J719/C719*C720)/((G719*K719/D719*D720)+(G719*J719/C719*C720)))),((G719*J719/C719*C720)/((G719*K719/D719*D720)+(G719*J719/C719*C720))))</f>
        <v>0.56694158891676294</v>
      </c>
      <c r="K720" s="18">
        <f t="shared" si="132"/>
        <v>0.43305841108323706</v>
      </c>
      <c r="L720" s="20">
        <f t="shared" si="133"/>
        <v>1.3091573201375657</v>
      </c>
      <c r="M720" s="51">
        <f>IF(AND((B720-$B$2)&gt;123,OR(((U719*R719/C719*C720)/(U719*S719/D719*D720))&lt;(4/6),((U719*R719/C719*C720)/(U719*S719/D719*D720))&gt;(6/4))),1,0)</f>
        <v>0</v>
      </c>
      <c r="N720" s="51">
        <f>IF(AND((B720-$B$2)&gt;123,OR(((U719*R719/C719*C720)/(U719*S719/D719*D720))&lt;(4/6),((U719*R719/C719*C720)/(U719*S719/D719*D720))&gt;(6/4))),COUNTIF($M$2:M720,1),0)</f>
        <v>0</v>
      </c>
      <c r="O720" s="51">
        <f>IF(OR((ROW(N720)-MATCH(MAX($N$2:N720),$N$2:N720,0))=1,(ROW(N720)-MATCH(MAX($N$2:N720),$N$2:N720,0))&gt;123),IF(OR(((U719*R719/C719*C720)/(U719*S719/D719*D720))&lt;(4/6),((U719*R719/C719*C720)/(U719*S719/D719*D720))&gt;(6/4)),1,0),0)</f>
        <v>0</v>
      </c>
      <c r="P720" s="47">
        <f>IF(O720=1,U719/2/C720,P719)</f>
        <v>4.3501846435871965</v>
      </c>
      <c r="Q720" s="47">
        <f>IF(O720=1,U719/2/D720,Q719)</f>
        <v>71.65890361877463</v>
      </c>
      <c r="R720" s="41">
        <f>P720*C720/U719</f>
        <v>0.56832307798931969</v>
      </c>
      <c r="S720" s="41">
        <f>Q720*D720/U719</f>
        <v>0.43411366170232379</v>
      </c>
      <c r="T720" s="41">
        <f t="shared" si="139"/>
        <v>1.309157320137565</v>
      </c>
      <c r="U720" s="42">
        <f>P720*C720+Q720*D720</f>
        <v>26046.103175042455</v>
      </c>
      <c r="V720" s="25">
        <f>B720</f>
        <v>41995</v>
      </c>
      <c r="W720">
        <f>C720/C$2</f>
        <v>1.4766619119148512</v>
      </c>
      <c r="X720">
        <f>D720/D$2</f>
        <v>1.1279484055893945</v>
      </c>
      <c r="Y720">
        <f t="shared" si="140"/>
        <v>1.3023051587521228</v>
      </c>
      <c r="AA720" s="15">
        <f t="shared" si="141"/>
        <v>3.3442038184932077E-3</v>
      </c>
      <c r="AB720" s="15">
        <f t="shared" si="142"/>
        <v>1.2512046104378172E-3</v>
      </c>
      <c r="AC720" s="15">
        <f t="shared" si="143"/>
        <v>2.4367396916435968E-3</v>
      </c>
    </row>
    <row r="721" spans="1:29" x14ac:dyDescent="0.4">
      <c r="A721" s="43">
        <f t="shared" si="134"/>
        <v>2014</v>
      </c>
      <c r="B721" s="53">
        <v>41996</v>
      </c>
      <c r="C721" s="45">
        <v>3324.924</v>
      </c>
      <c r="D721" s="45">
        <f>VLOOKUP(B721,'H11001.CSI  中证全债'!$A$2:$B$2792,2,0)</f>
        <v>157.57730000000001</v>
      </c>
      <c r="E721" s="14">
        <f t="shared" si="135"/>
        <v>0</v>
      </c>
      <c r="F721" s="14">
        <f>IF(AND((B721-$B$2)&gt;123,OR(((G720*J720/C720*C721)/(G720*K720/D720*D721))&lt;(4/6),((G720*J720/C720*C721)/(G720*K720/D720*D721))&gt;(6/4))),COUNTIF($E$2:E721,1),0)</f>
        <v>0</v>
      </c>
      <c r="G721" s="21">
        <f t="shared" si="136"/>
        <v>25755.84987910129</v>
      </c>
      <c r="H721" s="12">
        <f t="shared" si="137"/>
        <v>4.3501846435871965</v>
      </c>
      <c r="I721" s="12">
        <f t="shared" si="138"/>
        <v>71.65890361877463</v>
      </c>
      <c r="J721" s="15">
        <f>IF(OR((ROW(F721)-MATCH(MAX($F$2:F721),$F$2:F721,0))=1,(ROW(F721)-MATCH(MAX($F$2:F721),$F$2:F721,0))&gt;123),IF(OR(((G720*J720/C720*C721)/(G720*K720/D720*D721))&lt;(4/6),((G720*J720/C720*C721)/(G720*K720/D720*D721))&gt;(6/4)),50%,((G720*J720/C720*C721)/((G720*K720/D720*D721)+(G720*J720/C720*C721)))),((G720*J720/C720*C721)/((G720*K720/D720*D721)+(G720*J720/C720*C721))))</f>
        <v>0.5615824519007967</v>
      </c>
      <c r="K721" s="18">
        <f t="shared" si="132"/>
        <v>0.4384175480992033</v>
      </c>
      <c r="L721" s="20">
        <f t="shared" si="133"/>
        <v>1.2809305976359417</v>
      </c>
      <c r="M721" s="51">
        <f>IF(AND((B721-$B$2)&gt;123,OR(((U720*R720/C720*C721)/(U720*S720/D720*D721))&lt;(4/6),((U720*R720/C720*C721)/(U720*S720/D720*D721))&gt;(6/4))),1,0)</f>
        <v>0</v>
      </c>
      <c r="N721" s="51">
        <f>IF(AND((B721-$B$2)&gt;123,OR(((U720*R720/C720*C721)/(U720*S720/D720*D721))&lt;(4/6),((U720*R720/C720*C721)/(U720*S720/D720*D721))&gt;(6/4))),COUNTIF($M$2:M721,1),0)</f>
        <v>0</v>
      </c>
      <c r="O721" s="51">
        <f>IF(OR((ROW(N721)-MATCH(MAX($N$2:N721),$N$2:N721,0))=1,(ROW(N721)-MATCH(MAX($N$2:N721),$N$2:N721,0))&gt;123),IF(OR(((U720*R720/C720*C721)/(U720*S720/D720*D721))&lt;(4/6),((U720*R720/C720*C721)/(U720*S720/D720*D721))&gt;(6/4)),1,0),0)</f>
        <v>0</v>
      </c>
      <c r="P721" s="47">
        <f>IF(O721=1,U720/2/C721,P720)</f>
        <v>4.3501846435871965</v>
      </c>
      <c r="Q721" s="47">
        <f>IF(O721=1,U720/2/D721,Q720)</f>
        <v>71.65890361877463</v>
      </c>
      <c r="R721" s="41">
        <f>P721*C721/U720</f>
        <v>0.5553242736039703</v>
      </c>
      <c r="S721" s="41">
        <f>Q721*D721/U720</f>
        <v>0.43353189831585354</v>
      </c>
      <c r="T721" s="41">
        <f t="shared" si="139"/>
        <v>1.2809305976359411</v>
      </c>
      <c r="U721" s="42">
        <f>P721*C721+Q721*D721</f>
        <v>25755.849879101253</v>
      </c>
      <c r="V721" s="25">
        <f>B721</f>
        <v>41996</v>
      </c>
      <c r="W721">
        <f>C721/C$2</f>
        <v>1.4464033325894516</v>
      </c>
      <c r="X721">
        <f>D721/D$2</f>
        <v>1.1291816553206735</v>
      </c>
      <c r="Y721">
        <f t="shared" si="140"/>
        <v>1.2877924939550627</v>
      </c>
      <c r="AA721" s="15">
        <f t="shared" si="141"/>
        <v>-2.0491203220757481E-2</v>
      </c>
      <c r="AB721" s="15">
        <f t="shared" si="142"/>
        <v>1.0933565091877373E-3</v>
      </c>
      <c r="AC721" s="15">
        <f t="shared" si="143"/>
        <v>-1.114382808017611E-2</v>
      </c>
    </row>
    <row r="722" spans="1:29" x14ac:dyDescent="0.4">
      <c r="A722" s="43">
        <f t="shared" si="134"/>
        <v>2014</v>
      </c>
      <c r="B722" s="53">
        <v>41997</v>
      </c>
      <c r="C722" s="45">
        <v>3230.3850000000002</v>
      </c>
      <c r="D722" s="45">
        <f>VLOOKUP(B722,'H11001.CSI  中证全债'!$A$2:$B$2792,2,0)</f>
        <v>157.8278</v>
      </c>
      <c r="E722" s="14">
        <f t="shared" si="135"/>
        <v>0</v>
      </c>
      <c r="F722" s="14">
        <f>IF(AND((B722-$B$2)&gt;123,OR(((G721*J721/C721*C722)/(G721*K721/D721*D722))&lt;(4/6),((G721*J721/C721*C722)/(G721*K721/D721*D722))&gt;(6/4))),COUNTIF($E$2:E722,1),0)</f>
        <v>0</v>
      </c>
      <c r="G722" s="21">
        <f t="shared" si="136"/>
        <v>25362.538328437702</v>
      </c>
      <c r="H722" s="12">
        <f t="shared" si="137"/>
        <v>4.3501846435871965</v>
      </c>
      <c r="I722" s="12">
        <f t="shared" si="138"/>
        <v>71.65890361877463</v>
      </c>
      <c r="J722" s="15">
        <f>IF(OR((ROW(F722)-MATCH(MAX($F$2:F722),$F$2:F722,0))=1,(ROW(F722)-MATCH(MAX($F$2:F722),$F$2:F722,0))&gt;123),IF(OR(((G721*J721/C721*C722)/(G721*K721/D721*D722))&lt;(4/6),((G721*J721/C721*C722)/(G721*K721/D721*D722))&gt;(6/4)),50%,((G721*J721/C721*C722)/((G721*K721/D721*D722)+(G721*J721/C721*C722)))),((G721*J721/C721*C722)/((G721*K721/D721*D722)+(G721*J721/C721*C722))))</f>
        <v>0.55407589878800922</v>
      </c>
      <c r="K722" s="18">
        <f t="shared" si="132"/>
        <v>0.44592410121199078</v>
      </c>
      <c r="L722" s="20">
        <f t="shared" si="133"/>
        <v>1.2425340933178299</v>
      </c>
      <c r="M722" s="51">
        <f>IF(AND((B722-$B$2)&gt;123,OR(((U721*R721/C721*C722)/(U721*S721/D721*D722))&lt;(4/6),((U721*R721/C721*C722)/(U721*S721/D721*D722))&gt;(6/4))),1,0)</f>
        <v>0</v>
      </c>
      <c r="N722" s="51">
        <f>IF(AND((B722-$B$2)&gt;123,OR(((U721*R721/C721*C722)/(U721*S721/D721*D722))&lt;(4/6),((U721*R721/C721*C722)/(U721*S721/D721*D722))&gt;(6/4))),COUNTIF($M$2:M722,1),0)</f>
        <v>0</v>
      </c>
      <c r="O722" s="51">
        <f>IF(OR((ROW(N722)-MATCH(MAX($N$2:N722),$N$2:N722,0))=1,(ROW(N722)-MATCH(MAX($N$2:N722),$N$2:N722,0))&gt;123),IF(OR(((U721*R721/C721*C722)/(U721*S721/D721*D722))&lt;(4/6),((U721*R721/C721*C722)/(U721*S721/D721*D722))&gt;(6/4)),1,0),0)</f>
        <v>0</v>
      </c>
      <c r="P722" s="47">
        <f>IF(O722=1,U721/2/C722,P721)</f>
        <v>4.3501846435871965</v>
      </c>
      <c r="Q722" s="47">
        <f>IF(O722=1,U721/2/D722,Q721)</f>
        <v>71.65890361877463</v>
      </c>
      <c r="R722" s="41">
        <f>P722*C722/U721</f>
        <v>0.54561473551983586</v>
      </c>
      <c r="S722" s="41">
        <f>Q722*D722/U721</f>
        <v>0.43911449871200647</v>
      </c>
      <c r="T722" s="41">
        <f t="shared" si="139"/>
        <v>1.2425340933178288</v>
      </c>
      <c r="U722" s="42">
        <f>P722*C722+Q722*D722</f>
        <v>25362.538328437666</v>
      </c>
      <c r="V722" s="25">
        <f>B722</f>
        <v>41997</v>
      </c>
      <c r="W722">
        <f>C722/C$2</f>
        <v>1.4052771219874427</v>
      </c>
      <c r="X722">
        <f>D722/D$2</f>
        <v>1.1309767108563238</v>
      </c>
      <c r="Y722">
        <f t="shared" si="140"/>
        <v>1.2681269164218834</v>
      </c>
      <c r="AA722" s="15">
        <f t="shared" si="141"/>
        <v>-2.8433431861901171E-2</v>
      </c>
      <c r="AB722" s="15">
        <f t="shared" si="142"/>
        <v>1.5896959777836894E-3</v>
      </c>
      <c r="AC722" s="15">
        <f t="shared" si="143"/>
        <v>-1.5270765768157668E-2</v>
      </c>
    </row>
    <row r="723" spans="1:29" x14ac:dyDescent="0.4">
      <c r="A723" s="43">
        <f t="shared" si="134"/>
        <v>2014</v>
      </c>
      <c r="B723" s="53">
        <v>41998</v>
      </c>
      <c r="C723" s="45">
        <v>3335.4189999999999</v>
      </c>
      <c r="D723" s="45">
        <f>VLOOKUP(B723,'H11001.CSI  中证全债'!$A$2:$B$2792,2,0)</f>
        <v>158.10570000000001</v>
      </c>
      <c r="E723" s="14">
        <f t="shared" si="135"/>
        <v>0</v>
      </c>
      <c r="F723" s="14">
        <f>IF(AND((B723-$B$2)&gt;123,OR(((G722*J722/C722*C723)/(G722*K722/D722*D723))&lt;(4/6),((G722*J722/C722*C723)/(G722*K722/D722*D723))&gt;(6/4))),COUNTIF($E$2:E723,1),0)</f>
        <v>0</v>
      </c>
      <c r="G723" s="21">
        <f t="shared" si="136"/>
        <v>25839.3696316079</v>
      </c>
      <c r="H723" s="12">
        <f t="shared" si="137"/>
        <v>4.3501846435871965</v>
      </c>
      <c r="I723" s="12">
        <f t="shared" si="138"/>
        <v>71.65890361877463</v>
      </c>
      <c r="J723" s="15">
        <f>IF(OR((ROW(F723)-MATCH(MAX($F$2:F723),$F$2:F723,0))=1,(ROW(F723)-MATCH(MAX($F$2:F723),$F$2:F723,0))&gt;123),IF(OR(((G722*J722/C722*C723)/(G722*K722/D722*D723))&lt;(4/6),((G722*J722/C722*C723)/(G722*K722/D722*D723))&gt;(6/4)),50%,((G722*J722/C722*C723)/((G722*K722/D722*D723)+(G722*J722/C722*C723)))),((G722*J722/C722*C723)/((G722*K722/D722*D723)+(G722*J722/C722*C723))))</f>
        <v>0.56153415197792111</v>
      </c>
      <c r="K723" s="18">
        <f t="shared" si="132"/>
        <v>0.43846584802207889</v>
      </c>
      <c r="L723" s="20">
        <f t="shared" si="133"/>
        <v>1.2806793379940622</v>
      </c>
      <c r="M723" s="51">
        <f>IF(AND((B723-$B$2)&gt;123,OR(((U722*R722/C722*C723)/(U722*S722/D722*D723))&lt;(4/6),((U722*R722/C722*C723)/(U722*S722/D722*D723))&gt;(6/4))),1,0)</f>
        <v>0</v>
      </c>
      <c r="N723" s="51">
        <f>IF(AND((B723-$B$2)&gt;123,OR(((U722*R722/C722*C723)/(U722*S722/D722*D723))&lt;(4/6),((U722*R722/C722*C723)/(U722*S722/D722*D723))&gt;(6/4))),COUNTIF($M$2:M723,1),0)</f>
        <v>0</v>
      </c>
      <c r="O723" s="51">
        <f>IF(OR((ROW(N723)-MATCH(MAX($N$2:N723),$N$2:N723,0))=1,(ROW(N723)-MATCH(MAX($N$2:N723),$N$2:N723,0))&gt;123),IF(OR(((U722*R722/C722*C723)/(U722*S722/D722*D723))&lt;(4/6),((U722*R722/C722*C723)/(U722*S722/D722*D723))&gt;(6/4)),1,0),0)</f>
        <v>0</v>
      </c>
      <c r="P723" s="47">
        <f>IF(O723=1,U722/2/C723,P722)</f>
        <v>4.3501846435871965</v>
      </c>
      <c r="Q723" s="47">
        <f>IF(O723=1,U722/2/D723,Q722)</f>
        <v>71.65890361877463</v>
      </c>
      <c r="R723" s="41">
        <f>P723*C723/U722</f>
        <v>0.57209133903841247</v>
      </c>
      <c r="S723" s="41">
        <f>Q723*D723/U722</f>
        <v>0.44670927535575289</v>
      </c>
      <c r="T723" s="41">
        <f t="shared" si="139"/>
        <v>1.2806793379940613</v>
      </c>
      <c r="U723" s="42">
        <f>P723*C723+Q723*D723</f>
        <v>25839.36963160786</v>
      </c>
      <c r="V723" s="25">
        <f>B723</f>
        <v>41998</v>
      </c>
      <c r="W723">
        <f>C723/C$2</f>
        <v>1.4509688513728964</v>
      </c>
      <c r="X723">
        <f>D723/D$2</f>
        <v>1.1329681117878896</v>
      </c>
      <c r="Y723">
        <f t="shared" si="140"/>
        <v>1.2919684815803931</v>
      </c>
      <c r="AA723" s="15">
        <f t="shared" si="141"/>
        <v>3.2514390699560636E-2</v>
      </c>
      <c r="AB723" s="15">
        <f t="shared" si="142"/>
        <v>1.7607797865775154E-3</v>
      </c>
      <c r="AC723" s="15">
        <f t="shared" si="143"/>
        <v>1.8800614394165249E-2</v>
      </c>
    </row>
    <row r="724" spans="1:29" x14ac:dyDescent="0.4">
      <c r="A724" s="43">
        <f t="shared" si="134"/>
        <v>2014</v>
      </c>
      <c r="B724" s="53">
        <v>41999</v>
      </c>
      <c r="C724" s="45">
        <v>3445.8389999999999</v>
      </c>
      <c r="D724" s="45">
        <f>VLOOKUP(B724,'H11001.CSI  中证全债'!$A$2:$B$2792,2,0)</f>
        <v>158.12029999999999</v>
      </c>
      <c r="E724" s="14">
        <f t="shared" si="135"/>
        <v>0</v>
      </c>
      <c r="F724" s="14">
        <f>IF(AND((B724-$B$2)&gt;123,OR(((G723*J723/C723*C724)/(G723*K723/D723*D724))&lt;(4/6),((G723*J723/C723*C724)/(G723*K723/D723*D724))&gt;(6/4))),COUNTIF($E$2:E724,1),0)</f>
        <v>0</v>
      </c>
      <c r="G724" s="21">
        <f t="shared" si="136"/>
        <v>26320.763239945631</v>
      </c>
      <c r="H724" s="12">
        <f t="shared" si="137"/>
        <v>4.3501846435871965</v>
      </c>
      <c r="I724" s="12">
        <f t="shared" si="138"/>
        <v>71.65890361877463</v>
      </c>
      <c r="J724" s="15">
        <f>IF(OR((ROW(F724)-MATCH(MAX($F$2:F724),$F$2:F724,0))=1,(ROW(F724)-MATCH(MAX($F$2:F724),$F$2:F724,0))&gt;123),IF(OR(((G723*J723/C723*C724)/(G723*K723/D723*D724))&lt;(4/6),((G723*J723/C723*C724)/(G723*K723/D723*D724))&gt;(6/4)),50%,((G723*J723/C723*C724)/((G723*K723/D723*D724)+(G723*J723/C723*C724)))),((G723*J723/C723*C724)/((G723*K723/D723*D724)+(G723*J723/C723*C724))))</f>
        <v>0.56951372440918824</v>
      </c>
      <c r="K724" s="18">
        <f t="shared" si="132"/>
        <v>0.43048627559081176</v>
      </c>
      <c r="L724" s="20">
        <f t="shared" si="133"/>
        <v>1.3229544278213543</v>
      </c>
      <c r="M724" s="51">
        <f>IF(AND((B724-$B$2)&gt;123,OR(((U723*R723/C723*C724)/(U723*S723/D723*D724))&lt;(4/6),((U723*R723/C723*C724)/(U723*S723/D723*D724))&gt;(6/4))),1,0)</f>
        <v>0</v>
      </c>
      <c r="N724" s="51">
        <f>IF(AND((B724-$B$2)&gt;123,OR(((U723*R723/C723*C724)/(U723*S723/D723*D724))&lt;(4/6),((U723*R723/C723*C724)/(U723*S723/D723*D724))&gt;(6/4))),COUNTIF($M$2:M724,1),0)</f>
        <v>0</v>
      </c>
      <c r="O724" s="51">
        <f>IF(OR((ROW(N724)-MATCH(MAX($N$2:N724),$N$2:N724,0))=1,(ROW(N724)-MATCH(MAX($N$2:N724),$N$2:N724,0))&gt;123),IF(OR(((U723*R723/C723*C724)/(U723*S723/D723*D724))&lt;(4/6),((U723*R723/C723*C724)/(U723*S723/D723*D724))&gt;(6/4)),1,0),0)</f>
        <v>0</v>
      </c>
      <c r="P724" s="47">
        <f>IF(O724=1,U723/2/C724,P723)</f>
        <v>4.3501846435871965</v>
      </c>
      <c r="Q724" s="47">
        <f>IF(O724=1,U723/2/D724,Q723)</f>
        <v>71.65890361877463</v>
      </c>
      <c r="R724" s="41">
        <f>P724*C724/U723</f>
        <v>0.58012390069057207</v>
      </c>
      <c r="S724" s="41">
        <f>Q724*D724/U723</f>
        <v>0.4385063373996354</v>
      </c>
      <c r="T724" s="41">
        <f t="shared" si="139"/>
        <v>1.3229544278213536</v>
      </c>
      <c r="U724" s="42">
        <f>P724*C724+Q724*D724</f>
        <v>26320.763239945591</v>
      </c>
      <c r="V724" s="25">
        <f>B724</f>
        <v>41999</v>
      </c>
      <c r="W724">
        <f>C724/C$2</f>
        <v>1.4990035902073862</v>
      </c>
      <c r="X724">
        <f>D724/D$2</f>
        <v>1.1330727337871729</v>
      </c>
      <c r="Y724">
        <f t="shared" si="140"/>
        <v>1.3160381619972796</v>
      </c>
      <c r="AA724" s="15">
        <f t="shared" si="141"/>
        <v>3.3105286022535596E-2</v>
      </c>
      <c r="AB724" s="15">
        <f t="shared" si="142"/>
        <v>9.2343286800966595E-5</v>
      </c>
      <c r="AC724" s="15">
        <f t="shared" si="143"/>
        <v>1.8630238090207474E-2</v>
      </c>
    </row>
    <row r="725" spans="1:29" x14ac:dyDescent="0.4">
      <c r="A725" s="43">
        <f t="shared" si="134"/>
        <v>2014</v>
      </c>
      <c r="B725" s="53">
        <v>42002</v>
      </c>
      <c r="C725" s="45">
        <v>3455.4549999999999</v>
      </c>
      <c r="D725" s="45">
        <f>VLOOKUP(B725,'H11001.CSI  中证全债'!$A$2:$B$2792,2,0)</f>
        <v>158.23570000000001</v>
      </c>
      <c r="E725" s="14">
        <f t="shared" si="135"/>
        <v>0</v>
      </c>
      <c r="F725" s="14">
        <f>IF(AND((B725-$B$2)&gt;123,OR(((G724*J724/C724*C725)/(G724*K724/D724*D725))&lt;(4/6),((G724*J724/C724*C725)/(G724*K724/D724*D725))&gt;(6/4))),COUNTIF($E$2:E725,1),0)</f>
        <v>0</v>
      </c>
      <c r="G725" s="21">
        <f t="shared" si="136"/>
        <v>26370.864052955974</v>
      </c>
      <c r="H725" s="12">
        <f t="shared" si="137"/>
        <v>4.3501846435871965</v>
      </c>
      <c r="I725" s="12">
        <f t="shared" si="138"/>
        <v>71.65890361877463</v>
      </c>
      <c r="J725" s="15">
        <f>IF(OR((ROW(F725)-MATCH(MAX($F$2:F725),$F$2:F725,0))=1,(ROW(F725)-MATCH(MAX($F$2:F725),$F$2:F725,0))&gt;123),IF(OR(((G724*J724/C724*C725)/(G724*K724/D724*D725))&lt;(4/6),((G724*J724/C724*C725)/(G724*K724/D724*D725))&gt;(6/4)),50%,((G724*J724/C724*C725)/((G724*K724/D724*D725)+(G724*J724/C724*C725)))),((G724*J724/C724*C725)/((G724*K724/D724*D725)+(G724*J724/C724*C725))))</f>
        <v>0.57001800348372222</v>
      </c>
      <c r="K725" s="18">
        <f t="shared" si="132"/>
        <v>0.42998199651627778</v>
      </c>
      <c r="L725" s="20">
        <f t="shared" si="133"/>
        <v>1.3256787681856887</v>
      </c>
      <c r="M725" s="51">
        <f>IF(AND((B725-$B$2)&gt;123,OR(((U724*R724/C724*C725)/(U724*S724/D724*D725))&lt;(4/6),((U724*R724/C724*C725)/(U724*S724/D724*D725))&gt;(6/4))),1,0)</f>
        <v>0</v>
      </c>
      <c r="N725" s="51">
        <f>IF(AND((B725-$B$2)&gt;123,OR(((U724*R724/C724*C725)/(U724*S724/D724*D725))&lt;(4/6),((U724*R724/C724*C725)/(U724*S724/D724*D725))&gt;(6/4))),COUNTIF($M$2:M725,1),0)</f>
        <v>0</v>
      </c>
      <c r="O725" s="51">
        <f>IF(OR((ROW(N725)-MATCH(MAX($N$2:N725),$N$2:N725,0))=1,(ROW(N725)-MATCH(MAX($N$2:N725),$N$2:N725,0))&gt;123),IF(OR(((U724*R724/C724*C725)/(U724*S724/D724*D725))&lt;(4/6),((U724*R724/C724*C725)/(U724*S724/D724*D725))&gt;(6/4)),1,0),0)</f>
        <v>0</v>
      </c>
      <c r="P725" s="47">
        <f>IF(O725=1,U724/2/C725,P724)</f>
        <v>4.3501846435871965</v>
      </c>
      <c r="Q725" s="47">
        <f>IF(O725=1,U724/2/D725,Q724)</f>
        <v>71.65890361877463</v>
      </c>
      <c r="R725" s="41">
        <f>P725*C725/U724</f>
        <v>0.57110301629830962</v>
      </c>
      <c r="S725" s="41">
        <f>Q725*D725/U724</f>
        <v>0.43080045483410445</v>
      </c>
      <c r="T725" s="41">
        <f t="shared" si="139"/>
        <v>1.3256787681856879</v>
      </c>
      <c r="U725" s="42">
        <f>P725*C725+Q725*D725</f>
        <v>26370.864052955934</v>
      </c>
      <c r="V725" s="25">
        <f>B725</f>
        <v>42002</v>
      </c>
      <c r="W725">
        <f>C725/C$2</f>
        <v>1.5031867277606596</v>
      </c>
      <c r="X725">
        <f>D725/D$2</f>
        <v>1.1338996775349337</v>
      </c>
      <c r="Y725">
        <f t="shared" si="140"/>
        <v>1.3185432026477968</v>
      </c>
      <c r="AA725" s="15">
        <f t="shared" si="141"/>
        <v>2.790612097663292E-3</v>
      </c>
      <c r="AB725" s="15">
        <f t="shared" si="142"/>
        <v>7.2982406433586E-4</v>
      </c>
      <c r="AC725" s="15">
        <f t="shared" si="143"/>
        <v>1.9034711324141806E-3</v>
      </c>
    </row>
    <row r="726" spans="1:29" x14ac:dyDescent="0.4">
      <c r="A726" s="43">
        <f t="shared" si="134"/>
        <v>2014</v>
      </c>
      <c r="B726" s="53">
        <v>42003</v>
      </c>
      <c r="C726" s="45">
        <v>3457.5540000000001</v>
      </c>
      <c r="D726" s="45">
        <f>VLOOKUP(B726,'H11001.CSI  中证全债'!$A$2:$B$2792,2,0)</f>
        <v>158.30019999999999</v>
      </c>
      <c r="E726" s="14">
        <f t="shared" si="135"/>
        <v>0</v>
      </c>
      <c r="F726" s="14">
        <f>IF(AND((B726-$B$2)&gt;123,OR(((G725*J725/C725*C726)/(G725*K725/D725*D726))&lt;(4/6),((G725*J725/C725*C726)/(G725*K725/D725*D726))&gt;(6/4))),COUNTIF($E$2:E726,1),0)</f>
        <v>0</v>
      </c>
      <c r="G726" s="21">
        <f t="shared" si="136"/>
        <v>26384.617089806274</v>
      </c>
      <c r="H726" s="12">
        <f t="shared" si="137"/>
        <v>4.3501846435871965</v>
      </c>
      <c r="I726" s="12">
        <f t="shared" si="138"/>
        <v>71.65890361877463</v>
      </c>
      <c r="J726" s="15">
        <f>IF(OR((ROW(F726)-MATCH(MAX($F$2:F726),$F$2:F726,0))=1,(ROW(F726)-MATCH(MAX($F$2:F726),$F$2:F726,0))&gt;123),IF(OR(((G725*J725/C725*C726)/(G725*K725/D725*D726))&lt;(4/6),((G725*J725/C725*C726)/(G725*K725/D725*D726))&gt;(6/4)),50%,((G725*J725/C725*C726)/((G725*K725/D725*D726)+(G725*J725/C725*C726)))),((G725*J725/C725*C726)/((G725*K725/D725*D726)+(G725*J725/C725*C726))))</f>
        <v>0.57006695469477253</v>
      </c>
      <c r="K726" s="18">
        <f t="shared" si="132"/>
        <v>0.42993304530522747</v>
      </c>
      <c r="L726" s="20">
        <f t="shared" si="133"/>
        <v>1.3259435647475251</v>
      </c>
      <c r="M726" s="51">
        <f>IF(AND((B726-$B$2)&gt;123,OR(((U725*R725/C725*C726)/(U725*S725/D725*D726))&lt;(4/6),((U725*R725/C725*C726)/(U725*S725/D725*D726))&gt;(6/4))),1,0)</f>
        <v>0</v>
      </c>
      <c r="N726" s="51">
        <f>IF(AND((B726-$B$2)&gt;123,OR(((U725*R725/C725*C726)/(U725*S725/D725*D726))&lt;(4/6),((U725*R725/C725*C726)/(U725*S725/D725*D726))&gt;(6/4))),COUNTIF($M$2:M726,1),0)</f>
        <v>0</v>
      </c>
      <c r="O726" s="51">
        <f>IF(OR((ROW(N726)-MATCH(MAX($N$2:N726),$N$2:N726,0))=1,(ROW(N726)-MATCH(MAX($N$2:N726),$N$2:N726,0))&gt;123),IF(OR(((U725*R725/C725*C726)/(U725*S725/D725*D726))&lt;(4/6),((U725*R725/C725*C726)/(U725*S725/D725*D726))&gt;(6/4)),1,0),0)</f>
        <v>0</v>
      </c>
      <c r="P726" s="47">
        <f>IF(O726=1,U725/2/C726,P725)</f>
        <v>4.3501846435871965</v>
      </c>
      <c r="Q726" s="47">
        <f>IF(O726=1,U725/2/D726,Q725)</f>
        <v>71.65890361877463</v>
      </c>
      <c r="R726" s="41">
        <f>P726*C726/U725</f>
        <v>0.57036425825749637</v>
      </c>
      <c r="S726" s="41">
        <f>Q726*D726/U725</f>
        <v>0.4301572656797808</v>
      </c>
      <c r="T726" s="41">
        <f t="shared" si="139"/>
        <v>1.3259435647475242</v>
      </c>
      <c r="U726" s="42">
        <f>P726*C726+Q726*D726</f>
        <v>26384.617089806234</v>
      </c>
      <c r="V726" s="25">
        <f>B726</f>
        <v>42003</v>
      </c>
      <c r="W726">
        <f>C726/C$2</f>
        <v>1.5040998315173486</v>
      </c>
      <c r="X726">
        <f>D726/D$2</f>
        <v>1.1343618774632747</v>
      </c>
      <c r="Y726">
        <f t="shared" si="140"/>
        <v>1.3192308544903117</v>
      </c>
      <c r="AA726" s="15">
        <f t="shared" si="141"/>
        <v>6.0744532919687622E-4</v>
      </c>
      <c r="AB726" s="15">
        <f t="shared" si="142"/>
        <v>4.0761977227621315E-4</v>
      </c>
      <c r="AC726" s="15">
        <f t="shared" si="143"/>
        <v>5.2152393727711299E-4</v>
      </c>
    </row>
    <row r="727" spans="1:29" x14ac:dyDescent="0.4">
      <c r="A727" s="43">
        <f t="shared" si="134"/>
        <v>2014</v>
      </c>
      <c r="B727" s="53">
        <v>42004</v>
      </c>
      <c r="C727" s="45">
        <v>3533.7049999999999</v>
      </c>
      <c r="D727" s="45">
        <f>VLOOKUP(B727,'H11001.CSI  中证全债'!$A$2:$B$2792,2,0)</f>
        <v>158.32</v>
      </c>
      <c r="E727" s="14">
        <f t="shared" si="135"/>
        <v>0</v>
      </c>
      <c r="F727" s="14">
        <f>IF(AND((B727-$B$2)&gt;123,OR(((G726*J726/C726*C727)/(G726*K726/D726*D727))&lt;(4/6),((G726*J726/C726*C727)/(G726*K726/D726*D727))&gt;(6/4))),COUNTIF($E$2:E727,1),0)</f>
        <v>0</v>
      </c>
      <c r="G727" s="21">
        <f t="shared" si="136"/>
        <v>26717.306846891734</v>
      </c>
      <c r="H727" s="12">
        <f t="shared" si="137"/>
        <v>4.3501846435871965</v>
      </c>
      <c r="I727" s="12">
        <f t="shared" si="138"/>
        <v>71.65890361877463</v>
      </c>
      <c r="J727" s="15">
        <f>IF(OR((ROW(F727)-MATCH(MAX($F$2:F727),$F$2:F727,0))=1,(ROW(F727)-MATCH(MAX($F$2:F727),$F$2:F727,0))&gt;123),IF(OR(((G726*J726/C726*C727)/(G726*K726/D726*D727))&lt;(4/6),((G726*J726/C726*C727)/(G726*K726/D726*D727))&gt;(6/4)),50%,((G726*J726/C726*C727)/((G726*K726/D726*D727)+(G726*J726/C726*C727)))),((G726*J726/C726*C727)/((G726*K726/D726*D727)+(G726*J726/C726*C727))))</f>
        <v>0.5753674692610613</v>
      </c>
      <c r="K727" s="18">
        <f t="shared" si="132"/>
        <v>0.4246325307389387</v>
      </c>
      <c r="L727" s="20">
        <f t="shared" si="133"/>
        <v>1.3549773689260596</v>
      </c>
      <c r="M727" s="51">
        <f>IF(AND((B727-$B$2)&gt;123,OR(((U726*R726/C726*C727)/(U726*S726/D726*D727))&lt;(4/6),((U726*R726/C726*C727)/(U726*S726/D726*D727))&gt;(6/4))),1,0)</f>
        <v>0</v>
      </c>
      <c r="N727" s="51">
        <f>IF(AND((B727-$B$2)&gt;123,OR(((U726*R726/C726*C727)/(U726*S726/D726*D727))&lt;(4/6),((U726*R726/C726*C727)/(U726*S726/D726*D727))&gt;(6/4))),COUNTIF($M$2:M727,1),0)</f>
        <v>0</v>
      </c>
      <c r="O727" s="51">
        <f>IF(OR((ROW(N727)-MATCH(MAX($N$2:N727),$N$2:N727,0))=1,(ROW(N727)-MATCH(MAX($N$2:N727),$N$2:N727,0))&gt;123),IF(OR(((U726*R726/C726*C727)/(U726*S726/D726*D727))&lt;(4/6),((U726*R726/C726*C727)/(U726*S726/D726*D727))&gt;(6/4)),1,0),0)</f>
        <v>0</v>
      </c>
      <c r="P727" s="47">
        <f>IF(O727=1,U726/2/C727,P726)</f>
        <v>4.3501846435871965</v>
      </c>
      <c r="Q727" s="47">
        <f>IF(O727=1,U726/2/D727,Q726)</f>
        <v>71.65890361877463</v>
      </c>
      <c r="R727" s="41">
        <f>P727*C727/U726</f>
        <v>0.58262241114374214</v>
      </c>
      <c r="S727" s="41">
        <f>Q727*D727/U726</f>
        <v>0.42998682081717926</v>
      </c>
      <c r="T727" s="41">
        <f t="shared" si="139"/>
        <v>1.3549773689260585</v>
      </c>
      <c r="U727" s="42">
        <f>P727*C727+Q727*D727</f>
        <v>26717.30684689169</v>
      </c>
      <c r="V727" s="25">
        <f>B727</f>
        <v>42004</v>
      </c>
      <c r="W727">
        <f>C727/C$2</f>
        <v>1.5372269225967294</v>
      </c>
      <c r="X727">
        <f>D727/D$2</f>
        <v>1.1345037620924399</v>
      </c>
      <c r="Y727">
        <f t="shared" si="140"/>
        <v>1.3358653423445845</v>
      </c>
      <c r="AA727" s="15">
        <f t="shared" si="141"/>
        <v>2.2024529479510724E-2</v>
      </c>
      <c r="AB727" s="15">
        <f t="shared" si="142"/>
        <v>1.2507880596479559E-4</v>
      </c>
      <c r="AC727" s="15">
        <f t="shared" si="143"/>
        <v>1.260923196092123E-2</v>
      </c>
    </row>
    <row r="728" spans="1:29" x14ac:dyDescent="0.4">
      <c r="A728" s="43">
        <f t="shared" si="134"/>
        <v>2015</v>
      </c>
      <c r="B728" s="53">
        <v>42009</v>
      </c>
      <c r="C728" s="45">
        <v>3641.5410000000002</v>
      </c>
      <c r="D728" s="45">
        <f>VLOOKUP(B728,'H11001.CSI  中证全债'!$A$2:$B$2792,2,0)</f>
        <v>158.28210000000001</v>
      </c>
      <c r="E728" s="14">
        <f t="shared" si="135"/>
        <v>0</v>
      </c>
      <c r="F728" s="14">
        <f>IF(AND((B728-$B$2)&gt;123,OR(((G727*J727/C727*C728)/(G727*K727/D727*D728))&lt;(4/6),((G727*J727/C727*C728)/(G727*K727/D727*D728))&gt;(6/4))),COUNTIF($E$2:E728,1),0)</f>
        <v>0</v>
      </c>
      <c r="G728" s="21">
        <f t="shared" si="136"/>
        <v>27183.697485670455</v>
      </c>
      <c r="H728" s="12">
        <f t="shared" si="137"/>
        <v>4.3501846435871965</v>
      </c>
      <c r="I728" s="12">
        <f t="shared" si="138"/>
        <v>71.65890361877463</v>
      </c>
      <c r="J728" s="15">
        <f>IF(OR((ROW(F728)-MATCH(MAX($F$2:F728),$F$2:F728,0))=1,(ROW(F728)-MATCH(MAX($F$2:F728),$F$2:F728,0))&gt;123),IF(OR(((G727*J727/C727*C728)/(G727*K727/D727*D728))&lt;(4/6),((G727*J727/C727*C728)/(G727*K727/D727*D728))&gt;(6/4)),50%,((G727*J727/C727*C728)/((G727*K727/D727*D728)+(G727*J727/C727*C728)))),((G727*J727/C727*C728)/((G727*K727/D727*D728)+(G727*J727/C727*C728))))</f>
        <v>0.58275279680197212</v>
      </c>
      <c r="K728" s="18">
        <f t="shared" si="132"/>
        <v>0.41724720319802788</v>
      </c>
      <c r="L728" s="20">
        <f t="shared" si="133"/>
        <v>1.3966607620983724</v>
      </c>
      <c r="M728" s="51">
        <f>IF(AND((B728-$B$2)&gt;123,OR(((U727*R727/C727*C728)/(U727*S727/D727*D728))&lt;(4/6),((U727*R727/C727*C728)/(U727*S727/D727*D728))&gt;(6/4))),1,0)</f>
        <v>0</v>
      </c>
      <c r="N728" s="51">
        <f>IF(AND((B728-$B$2)&gt;123,OR(((U727*R727/C727*C728)/(U727*S727/D727*D728))&lt;(4/6),((U727*R727/C727*C728)/(U727*S727/D727*D728))&gt;(6/4))),COUNTIF($M$2:M728,1),0)</f>
        <v>0</v>
      </c>
      <c r="O728" s="51">
        <f>IF(OR((ROW(N728)-MATCH(MAX($N$2:N728),$N$2:N728,0))=1,(ROW(N728)-MATCH(MAX($N$2:N728),$N$2:N728,0))&gt;123),IF(OR(((U727*R727/C727*C728)/(U727*S727/D727*D728))&lt;(4/6),((U727*R727/C727*C728)/(U727*S727/D727*D728))&gt;(6/4)),1,0),0)</f>
        <v>0</v>
      </c>
      <c r="P728" s="47">
        <f>IF(O728=1,U727/2/C728,P727)</f>
        <v>4.3501846435871965</v>
      </c>
      <c r="Q728" s="47">
        <f>IF(O728=1,U727/2/D728,Q727)</f>
        <v>71.65890361877463</v>
      </c>
      <c r="R728" s="41">
        <f>P728*C728/U727</f>
        <v>0.59292562038438246</v>
      </c>
      <c r="S728" s="41">
        <f>Q728*D728/U727</f>
        <v>0.42453087856034494</v>
      </c>
      <c r="T728" s="41">
        <f t="shared" si="139"/>
        <v>1.3966607620983713</v>
      </c>
      <c r="U728" s="42">
        <f>P728*C728+Q728*D728</f>
        <v>27183.697485670411</v>
      </c>
      <c r="V728" s="25">
        <f>B728</f>
        <v>42009</v>
      </c>
      <c r="W728">
        <f>C728/C$2</f>
        <v>1.5841375737193164</v>
      </c>
      <c r="X728">
        <f>D728/D$2</f>
        <v>1.1342321748477249</v>
      </c>
      <c r="Y728">
        <f t="shared" si="140"/>
        <v>1.3591848742835206</v>
      </c>
      <c r="AA728" s="15">
        <f t="shared" si="141"/>
        <v>3.0516412660366532E-2</v>
      </c>
      <c r="AB728" s="15">
        <f t="shared" si="142"/>
        <v>-2.3938858009076025E-4</v>
      </c>
      <c r="AC728" s="15">
        <f t="shared" si="143"/>
        <v>1.745649894472745E-2</v>
      </c>
    </row>
    <row r="729" spans="1:29" x14ac:dyDescent="0.4">
      <c r="A729" s="43">
        <f t="shared" si="134"/>
        <v>2015</v>
      </c>
      <c r="B729" s="53">
        <v>42010</v>
      </c>
      <c r="C729" s="45">
        <v>3641.0590000000002</v>
      </c>
      <c r="D729" s="45">
        <f>VLOOKUP(B729,'H11001.CSI  中证全债'!$A$2:$B$2792,2,0)</f>
        <v>158.39959999999999</v>
      </c>
      <c r="E729" s="14">
        <f t="shared" si="135"/>
        <v>0</v>
      </c>
      <c r="F729" s="14">
        <f>IF(AND((B729-$B$2)&gt;123,OR(((G728*J728/C728*C729)/(G728*K728/D728*D729))&lt;(4/6),((G728*J728/C728*C729)/(G728*K728/D728*D729))&gt;(6/4))),COUNTIF($E$2:E729,1),0)</f>
        <v>0</v>
      </c>
      <c r="G729" s="21">
        <f t="shared" si="136"/>
        <v>27190.020617847455</v>
      </c>
      <c r="H729" s="12">
        <f t="shared" si="137"/>
        <v>4.3501846435871965</v>
      </c>
      <c r="I729" s="12">
        <f t="shared" si="138"/>
        <v>71.65890361877463</v>
      </c>
      <c r="J729" s="15">
        <f>IF(OR((ROW(F729)-MATCH(MAX($F$2:F729),$F$2:F729,0))=1,(ROW(F729)-MATCH(MAX($F$2:F729),$F$2:F729,0))&gt;123),IF(OR(((G728*J728/C728*C729)/(G728*K728/D728*D729))&lt;(4/6),((G728*J728/C728*C729)/(G728*K728/D728*D729))&gt;(6/4)),50%,((G728*J728/C728*C729)/((G728*K728/D728*D729)+(G728*J728/C728*C729)))),((G728*J728/C728*C729)/((G728*K728/D728*D729)+(G728*J728/C728*C729))))</f>
        <v>0.58254015952448845</v>
      </c>
      <c r="K729" s="18">
        <f t="shared" si="132"/>
        <v>0.41745984047551155</v>
      </c>
      <c r="L729" s="20">
        <f t="shared" si="133"/>
        <v>1.3954399993564426</v>
      </c>
      <c r="M729" s="51">
        <f>IF(AND((B729-$B$2)&gt;123,OR(((U728*R728/C728*C729)/(U728*S728/D728*D729))&lt;(4/6),((U728*R728/C728*C729)/(U728*S728/D728*D729))&gt;(6/4))),1,0)</f>
        <v>0</v>
      </c>
      <c r="N729" s="51">
        <f>IF(AND((B729-$B$2)&gt;123,OR(((U728*R728/C728*C729)/(U728*S728/D728*D729))&lt;(4/6),((U728*R728/C728*C729)/(U728*S728/D728*D729))&gt;(6/4))),COUNTIF($M$2:M729,1),0)</f>
        <v>0</v>
      </c>
      <c r="O729" s="51">
        <f>IF(OR((ROW(N729)-MATCH(MAX($N$2:N729),$N$2:N729,0))=1,(ROW(N729)-MATCH(MAX($N$2:N729),$N$2:N729,0))&gt;123),IF(OR(((U728*R728/C728*C729)/(U728*S728/D728*D729))&lt;(4/6),((U728*R728/C728*C729)/(U728*S728/D728*D729))&gt;(6/4)),1,0),0)</f>
        <v>0</v>
      </c>
      <c r="P729" s="47">
        <f>IF(O729=1,U728/2/C729,P728)</f>
        <v>4.3501846435871965</v>
      </c>
      <c r="Q729" s="47">
        <f>IF(O729=1,U728/2/D729,Q728)</f>
        <v>71.65890361877463</v>
      </c>
      <c r="R729" s="41">
        <f>P729*C729/U728</f>
        <v>0.58267566274030447</v>
      </c>
      <c r="S729" s="41">
        <f>Q729*D729/U728</f>
        <v>0.41755694476941091</v>
      </c>
      <c r="T729" s="41">
        <f t="shared" si="139"/>
        <v>1.3954399993564415</v>
      </c>
      <c r="U729" s="42">
        <f>P729*C729+Q729*D729</f>
        <v>27190.020617847411</v>
      </c>
      <c r="V729" s="25">
        <f>B729</f>
        <v>42010</v>
      </c>
      <c r="W729">
        <f>C729/C$2</f>
        <v>1.5839278948194957</v>
      </c>
      <c r="X729">
        <f>D729/D$2</f>
        <v>1.1350741669652453</v>
      </c>
      <c r="Y729">
        <f t="shared" si="140"/>
        <v>1.3595010308923705</v>
      </c>
      <c r="AA729" s="15">
        <f t="shared" si="141"/>
        <v>-1.3236154693840874E-4</v>
      </c>
      <c r="AB729" s="15">
        <f t="shared" si="142"/>
        <v>7.4234547052376421E-4</v>
      </c>
      <c r="AC729" s="15">
        <f t="shared" si="143"/>
        <v>2.3260750971543231E-4</v>
      </c>
    </row>
    <row r="730" spans="1:29" x14ac:dyDescent="0.4">
      <c r="A730" s="43">
        <f t="shared" si="134"/>
        <v>2015</v>
      </c>
      <c r="B730" s="53">
        <v>42011</v>
      </c>
      <c r="C730" s="45">
        <v>3643.79</v>
      </c>
      <c r="D730" s="45">
        <f>VLOOKUP(B730,'H11001.CSI  中证全债'!$A$2:$B$2792,2,0)</f>
        <v>158.38730000000001</v>
      </c>
      <c r="E730" s="14">
        <f t="shared" si="135"/>
        <v>0</v>
      </c>
      <c r="F730" s="14">
        <f>IF(AND((B730-$B$2)&gt;123,OR(((G729*J729/C729*C730)/(G729*K729/D729*D730))&lt;(4/6),((G729*J729/C729*C730)/(G729*K729/D729*D730))&gt;(6/4))),COUNTIF($E$2:E730,1),0)</f>
        <v>0</v>
      </c>
      <c r="G730" s="21">
        <f t="shared" si="136"/>
        <v>27201.01956759458</v>
      </c>
      <c r="H730" s="12">
        <f t="shared" si="137"/>
        <v>4.3501846435871965</v>
      </c>
      <c r="I730" s="12">
        <f t="shared" si="138"/>
        <v>71.65890361877463</v>
      </c>
      <c r="J730" s="15">
        <f>IF(OR((ROW(F730)-MATCH(MAX($F$2:F730),$F$2:F730,0))=1,(ROW(F730)-MATCH(MAX($F$2:F730),$F$2:F730,0))&gt;123),IF(OR(((G729*J729/C729*C730)/(G729*K729/D729*D730))&lt;(4/6),((G729*J729/C729*C730)/(G729*K729/D729*D730))&gt;(6/4)),50%,((G729*J729/C729*C730)/((G729*K729/D729*D730)+(G729*J729/C729*C730)))),((G729*J729/C729*C730)/((G729*K729/D729*D730)+(G729*J729/C729*C730))))</f>
        <v>0.58274136611190119</v>
      </c>
      <c r="K730" s="18">
        <f t="shared" si="132"/>
        <v>0.41725863388809881</v>
      </c>
      <c r="L730" s="20">
        <f t="shared" si="133"/>
        <v>1.3965951062097899</v>
      </c>
      <c r="M730" s="51">
        <f>IF(AND((B730-$B$2)&gt;123,OR(((U729*R729/C729*C730)/(U729*S729/D729*D730))&lt;(4/6),((U729*R729/C729*C730)/(U729*S729/D729*D730))&gt;(6/4))),1,0)</f>
        <v>0</v>
      </c>
      <c r="N730" s="51">
        <f>IF(AND((B730-$B$2)&gt;123,OR(((U729*R729/C729*C730)/(U729*S729/D729*D730))&lt;(4/6),((U729*R729/C729*C730)/(U729*S729/D729*D730))&gt;(6/4))),COUNTIF($M$2:M730,1),0)</f>
        <v>0</v>
      </c>
      <c r="O730" s="51">
        <f>IF(OR((ROW(N730)-MATCH(MAX($N$2:N730),$N$2:N730,0))=1,(ROW(N730)-MATCH(MAX($N$2:N730),$N$2:N730,0))&gt;123),IF(OR(((U729*R729/C729*C730)/(U729*S729/D729*D730))&lt;(4/6),((U729*R729/C729*C730)/(U729*S729/D729*D730))&gt;(6/4)),1,0),0)</f>
        <v>0</v>
      </c>
      <c r="P730" s="47">
        <f>IF(O730=1,U729/2/C730,P729)</f>
        <v>4.3501846435871965</v>
      </c>
      <c r="Q730" s="47">
        <f>IF(O730=1,U729/2/D730,Q729)</f>
        <v>71.65890361877463</v>
      </c>
      <c r="R730" s="41">
        <f>P730*C730/U729</f>
        <v>0.58297709756247695</v>
      </c>
      <c r="S730" s="41">
        <f>Q730*D730/U729</f>
        <v>0.41742742400452415</v>
      </c>
      <c r="T730" s="41">
        <f t="shared" si="139"/>
        <v>1.3965951062097888</v>
      </c>
      <c r="U730" s="42">
        <f>P730*C730+Q730*D730</f>
        <v>27201.019567594536</v>
      </c>
      <c r="V730" s="25">
        <f>B730</f>
        <v>42011</v>
      </c>
      <c r="W730">
        <f>C730/C$2</f>
        <v>1.5851159302456592</v>
      </c>
      <c r="X730">
        <f>D730/D$2</f>
        <v>1.1349860265137943</v>
      </c>
      <c r="Y730">
        <f t="shared" si="140"/>
        <v>1.3600509783797268</v>
      </c>
      <c r="AA730" s="15">
        <f t="shared" si="141"/>
        <v>7.5005650828496861E-4</v>
      </c>
      <c r="AB730" s="15">
        <f t="shared" si="142"/>
        <v>-7.7651711241633059E-5</v>
      </c>
      <c r="AC730" s="15">
        <f t="shared" si="143"/>
        <v>4.0452156700121478E-4</v>
      </c>
    </row>
    <row r="731" spans="1:29" x14ac:dyDescent="0.4">
      <c r="A731" s="43">
        <f t="shared" si="134"/>
        <v>2015</v>
      </c>
      <c r="B731" s="53">
        <v>42012</v>
      </c>
      <c r="C731" s="45">
        <v>3559.259</v>
      </c>
      <c r="D731" s="45">
        <f>VLOOKUP(B731,'H11001.CSI  中证全债'!$A$2:$B$2792,2,0)</f>
        <v>158.48099999999999</v>
      </c>
      <c r="E731" s="14">
        <f t="shared" si="135"/>
        <v>0</v>
      </c>
      <c r="F731" s="14">
        <f>IF(AND((B731-$B$2)&gt;123,OR(((G730*J730/C730*C731)/(G730*K730/D730*D731))&lt;(4/6),((G730*J730/C730*C731)/(G730*K730/D730*D731))&gt;(6/4))),COUNTIF($E$2:E731,1),0)</f>
        <v>0</v>
      </c>
      <c r="G731" s="21">
        <f t="shared" si="136"/>
        <v>26840.008548756588</v>
      </c>
      <c r="H731" s="12">
        <f t="shared" si="137"/>
        <v>4.3501846435871965</v>
      </c>
      <c r="I731" s="12">
        <f t="shared" si="138"/>
        <v>71.65890361877463</v>
      </c>
      <c r="J731" s="15">
        <f>IF(OR((ROW(F731)-MATCH(MAX($F$2:F731),$F$2:F731,0))=1,(ROW(F731)-MATCH(MAX($F$2:F731),$F$2:F731,0))&gt;123),IF(OR(((G730*J730/C730*C731)/(G730*K730/D730*D731))&lt;(4/6),((G730*J730/C730*C731)/(G730*K730/D730*D731))&gt;(6/4)),50%,((G730*J730/C730*C731)/((G730*K730/D730*D731)+(G730*J730/C730*C731)))),((G730*J730/C730*C731)/((G730*K730/D730*D731)+(G730*J730/C730*C731))))</f>
        <v>0.57687887156305873</v>
      </c>
      <c r="K731" s="18">
        <f t="shared" si="132"/>
        <v>0.42312112843694127</v>
      </c>
      <c r="L731" s="20">
        <f t="shared" si="133"/>
        <v>1.3633894239555384</v>
      </c>
      <c r="M731" s="51">
        <f>IF(AND((B731-$B$2)&gt;123,OR(((U730*R730/C730*C731)/(U730*S730/D730*D731))&lt;(4/6),((U730*R730/C730*C731)/(U730*S730/D730*D731))&gt;(6/4))),1,0)</f>
        <v>0</v>
      </c>
      <c r="N731" s="51">
        <f>IF(AND((B731-$B$2)&gt;123,OR(((U730*R730/C730*C731)/(U730*S730/D730*D731))&lt;(4/6),((U730*R730/C730*C731)/(U730*S730/D730*D731))&gt;(6/4))),COUNTIF($M$2:M731,1),0)</f>
        <v>0</v>
      </c>
      <c r="O731" s="51">
        <f>IF(OR((ROW(N731)-MATCH(MAX($N$2:N731),$N$2:N731,0))=1,(ROW(N731)-MATCH(MAX($N$2:N731),$N$2:N731,0))&gt;123),IF(OR(((U730*R730/C730*C731)/(U730*S730/D730*D731))&lt;(4/6),((U730*R730/C730*C731)/(U730*S730/D730*D731))&gt;(6/4)),1,0),0)</f>
        <v>0</v>
      </c>
      <c r="P731" s="47">
        <f>IF(O731=1,U730/2/C731,P730)</f>
        <v>4.3501846435871965</v>
      </c>
      <c r="Q731" s="47">
        <f>IF(O731=1,U730/2/D731,Q730)</f>
        <v>71.65890361877463</v>
      </c>
      <c r="R731" s="41">
        <f>P731*C731/U730</f>
        <v>0.56922255453966297</v>
      </c>
      <c r="S731" s="41">
        <f>Q731*D731/U730</f>
        <v>0.41750547902022322</v>
      </c>
      <c r="T731" s="41">
        <f t="shared" si="139"/>
        <v>1.3633894239555377</v>
      </c>
      <c r="U731" s="42">
        <f>P731*C731+Q731*D731</f>
        <v>26840.008548756545</v>
      </c>
      <c r="V731" s="25">
        <f>B731</f>
        <v>42012</v>
      </c>
      <c r="W731">
        <f>C731/C$2</f>
        <v>1.5483433844349523</v>
      </c>
      <c r="X731">
        <f>D731/D$2</f>
        <v>1.1356574704407021</v>
      </c>
      <c r="Y731">
        <f t="shared" si="140"/>
        <v>1.3420004274378272</v>
      </c>
      <c r="AA731" s="15">
        <f t="shared" si="141"/>
        <v>-2.3198647562016395E-2</v>
      </c>
      <c r="AB731" s="15">
        <f t="shared" si="142"/>
        <v>5.9158783564083883E-4</v>
      </c>
      <c r="AC731" s="15">
        <f t="shared" si="143"/>
        <v>-1.3271966440113747E-2</v>
      </c>
    </row>
    <row r="732" spans="1:29" x14ac:dyDescent="0.4">
      <c r="A732" s="43">
        <f t="shared" si="134"/>
        <v>2015</v>
      </c>
      <c r="B732" s="53">
        <v>42013</v>
      </c>
      <c r="C732" s="45">
        <v>3546.723</v>
      </c>
      <c r="D732" s="45">
        <f>VLOOKUP(B732,'H11001.CSI  中证全债'!$A$2:$B$2792,2,0)</f>
        <v>158.56450000000001</v>
      </c>
      <c r="E732" s="14">
        <f t="shared" si="135"/>
        <v>0</v>
      </c>
      <c r="F732" s="14">
        <f>IF(AND((B732-$B$2)&gt;123,OR(((G731*J731/C731*C732)/(G731*K731/D731*D732))&lt;(4/6),((G731*J731/C731*C732)/(G731*K731/D731*D732))&gt;(6/4))),COUNTIF($E$2:E732,1),0)</f>
        <v>0</v>
      </c>
      <c r="G732" s="21">
        <f t="shared" si="136"/>
        <v>26791.458152516745</v>
      </c>
      <c r="H732" s="12">
        <f t="shared" si="137"/>
        <v>4.3501846435871965</v>
      </c>
      <c r="I732" s="12">
        <f t="shared" si="138"/>
        <v>71.65890361877463</v>
      </c>
      <c r="J732" s="15">
        <f>IF(OR((ROW(F732)-MATCH(MAX($F$2:F732),$F$2:F732,0))=1,(ROW(F732)-MATCH(MAX($F$2:F732),$F$2:F732,0))&gt;123),IF(OR(((G731*J731/C731*C732)/(G731*K731/D731*D732))&lt;(4/6),((G731*J731/C731*C732)/(G731*K731/D731*D732))&gt;(6/4)),50%,((G731*J731/C731*C732)/((G731*K731/D731*D732)+(G731*J731/C731*C732)))),((G731*J731/C731*C732)/((G731*K731/D731*D732)+(G731*J731/C731*C732))))</f>
        <v>0.57588877178035103</v>
      </c>
      <c r="K732" s="18">
        <f t="shared" si="132"/>
        <v>0.42411122821964897</v>
      </c>
      <c r="L732" s="20">
        <f t="shared" si="133"/>
        <v>1.3578720238033779</v>
      </c>
      <c r="M732" s="51">
        <f>IF(AND((B732-$B$2)&gt;123,OR(((U731*R731/C731*C732)/(U731*S731/D731*D732))&lt;(4/6),((U731*R731/C731*C732)/(U731*S731/D731*D732))&gt;(6/4))),1,0)</f>
        <v>0</v>
      </c>
      <c r="N732" s="51">
        <f>IF(AND((B732-$B$2)&gt;123,OR(((U731*R731/C731*C732)/(U731*S731/D731*D732))&lt;(4/6),((U731*R731/C731*C732)/(U731*S731/D731*D732))&gt;(6/4))),COUNTIF($M$2:M732,1),0)</f>
        <v>0</v>
      </c>
      <c r="O732" s="51">
        <f>IF(OR((ROW(N732)-MATCH(MAX($N$2:N732),$N$2:N732,0))=1,(ROW(N732)-MATCH(MAX($N$2:N732),$N$2:N732,0))&gt;123),IF(OR(((U731*R731/C731*C732)/(U731*S731/D731*D732))&lt;(4/6),((U731*R731/C731*C732)/(U731*S731/D731*D732))&gt;(6/4)),1,0),0)</f>
        <v>0</v>
      </c>
      <c r="P732" s="47">
        <f>IF(O732=1,U731/2/C732,P731)</f>
        <v>4.3501846435871965</v>
      </c>
      <c r="Q732" s="47">
        <f>IF(O732=1,U731/2/D732,Q731)</f>
        <v>71.65890361877463</v>
      </c>
      <c r="R732" s="41">
        <f>P732*C732/U731</f>
        <v>0.57484705720677975</v>
      </c>
      <c r="S732" s="41">
        <f>Q732*D732/U731</f>
        <v>0.42334406124418317</v>
      </c>
      <c r="T732" s="41">
        <f t="shared" si="139"/>
        <v>1.357872023803377</v>
      </c>
      <c r="U732" s="42">
        <f>P732*C732+Q732*D732</f>
        <v>26791.458152516701</v>
      </c>
      <c r="V732" s="25">
        <f>B732</f>
        <v>42013</v>
      </c>
      <c r="W732">
        <f>C732/C$2</f>
        <v>1.5428899929657514</v>
      </c>
      <c r="X732">
        <f>D732/D$2</f>
        <v>1.1362558222859189</v>
      </c>
      <c r="Y732">
        <f t="shared" si="140"/>
        <v>1.3395729076258351</v>
      </c>
      <c r="AA732" s="15">
        <f t="shared" si="141"/>
        <v>-3.522081422003942E-3</v>
      </c>
      <c r="AB732" s="15">
        <f t="shared" si="142"/>
        <v>5.2687703888798509E-4</v>
      </c>
      <c r="AC732" s="15">
        <f t="shared" si="143"/>
        <v>-1.8088815490370225E-3</v>
      </c>
    </row>
    <row r="733" spans="1:29" x14ac:dyDescent="0.4">
      <c r="A733" s="43">
        <f t="shared" si="134"/>
        <v>2015</v>
      </c>
      <c r="B733" s="53">
        <v>42016</v>
      </c>
      <c r="C733" s="45">
        <v>3513.576</v>
      </c>
      <c r="D733" s="45">
        <f>VLOOKUP(B733,'H11001.CSI  中证全债'!$A$2:$B$2792,2,0)</f>
        <v>158.6814</v>
      </c>
      <c r="E733" s="14">
        <f t="shared" si="135"/>
        <v>0</v>
      </c>
      <c r="F733" s="14">
        <f>IF(AND((B733-$B$2)&gt;123,OR(((G732*J732/C732*C733)/(G732*K732/D732*D733))&lt;(4/6),((G732*J732/C732*C733)/(G732*K732/D732*D733))&gt;(6/4))),COUNTIF($E$2:E733,1),0)</f>
        <v>0</v>
      </c>
      <c r="G733" s="21">
        <f t="shared" si="136"/>
        <v>26655.639507968794</v>
      </c>
      <c r="H733" s="12">
        <f t="shared" si="137"/>
        <v>4.3501846435871965</v>
      </c>
      <c r="I733" s="12">
        <f t="shared" si="138"/>
        <v>71.65890361877463</v>
      </c>
      <c r="J733" s="15">
        <f>IF(OR((ROW(F733)-MATCH(MAX($F$2:F733),$F$2:F733,0))=1,(ROW(F733)-MATCH(MAX($F$2:F733),$F$2:F733,0))&gt;123),IF(OR(((G732*J732/C732*C733)/(G732*K732/D732*D733))&lt;(4/6),((G732*J732/C732*C733)/(G732*K732/D732*D733))&gt;(6/4)),50%,((G732*J732/C732*C733)/((G732*K732/D732*D733)+(G732*J732/C732*C733)))),((G732*J732/C732*C733)/((G732*K732/D732*D733)+(G732*J732/C732*C733))))</f>
        <v>0.57341353054790301</v>
      </c>
      <c r="K733" s="18">
        <f t="shared" si="132"/>
        <v>0.42658646945209699</v>
      </c>
      <c r="L733" s="20">
        <f t="shared" si="133"/>
        <v>1.344190619276765</v>
      </c>
      <c r="M733" s="51">
        <f>IF(AND((B733-$B$2)&gt;123,OR(((U732*R732/C732*C733)/(U732*S732/D732*D733))&lt;(4/6),((U732*R732/C732*C733)/(U732*S732/D732*D733))&gt;(6/4))),1,0)</f>
        <v>0</v>
      </c>
      <c r="N733" s="51">
        <f>IF(AND((B733-$B$2)&gt;123,OR(((U732*R732/C732*C733)/(U732*S732/D732*D733))&lt;(4/6),((U732*R732/C732*C733)/(U732*S732/D732*D733))&gt;(6/4))),COUNTIF($M$2:M733,1),0)</f>
        <v>0</v>
      </c>
      <c r="O733" s="51">
        <f>IF(OR((ROW(N733)-MATCH(MAX($N$2:N733),$N$2:N733,0))=1,(ROW(N733)-MATCH(MAX($N$2:N733),$N$2:N733,0))&gt;123),IF(OR(((U732*R732/C732*C733)/(U732*S732/D732*D733))&lt;(4/6),((U732*R732/C732*C733)/(U732*S732/D732*D733))&gt;(6/4)),1,0),0)</f>
        <v>0</v>
      </c>
      <c r="P733" s="47">
        <f>IF(O733=1,U732/2/C733,P732)</f>
        <v>4.3501846435871965</v>
      </c>
      <c r="Q733" s="47">
        <f>IF(O733=1,U732/2/D733,Q732)</f>
        <v>71.65890361877463</v>
      </c>
      <c r="R733" s="41">
        <f>P733*C733/U732</f>
        <v>0.57050662462135282</v>
      </c>
      <c r="S733" s="41">
        <f>Q733*D733/U732</f>
        <v>0.42442389973552358</v>
      </c>
      <c r="T733" s="41">
        <f t="shared" si="139"/>
        <v>1.3441906192767645</v>
      </c>
      <c r="U733" s="42">
        <f>P733*C733+Q733*D733</f>
        <v>26655.63950796875</v>
      </c>
      <c r="V733" s="25">
        <f>B733</f>
        <v>42016</v>
      </c>
      <c r="W733">
        <f>C733/C$2</f>
        <v>1.5284704359276529</v>
      </c>
      <c r="X733">
        <f>D733/D$2</f>
        <v>1.1370935148692223</v>
      </c>
      <c r="Y733">
        <f t="shared" si="140"/>
        <v>1.3327819753984376</v>
      </c>
      <c r="AA733" s="15">
        <f t="shared" si="141"/>
        <v>-9.3458102028266543E-3</v>
      </c>
      <c r="AB733" s="15">
        <f t="shared" si="142"/>
        <v>7.3723941992054343E-4</v>
      </c>
      <c r="AC733" s="15">
        <f t="shared" si="143"/>
        <v>-5.0694756431236554E-3</v>
      </c>
    </row>
    <row r="734" spans="1:29" x14ac:dyDescent="0.4">
      <c r="A734" s="43">
        <f t="shared" si="134"/>
        <v>2015</v>
      </c>
      <c r="B734" s="53">
        <v>42017</v>
      </c>
      <c r="C734" s="45">
        <v>3514.04</v>
      </c>
      <c r="D734" s="45">
        <f>VLOOKUP(B734,'H11001.CSI  中证全债'!$A$2:$B$2792,2,0)</f>
        <v>158.8586</v>
      </c>
      <c r="E734" s="14">
        <f t="shared" si="135"/>
        <v>0</v>
      </c>
      <c r="F734" s="14">
        <f>IF(AND((B734-$B$2)&gt;123,OR(((G733*J733/C733*C734)/(G733*K733/D733*D734))&lt;(4/6),((G733*J733/C733*C734)/(G733*K733/D733*D734))&gt;(6/4))),COUNTIF($E$2:E734,1),0)</f>
        <v>0</v>
      </c>
      <c r="G734" s="21">
        <f t="shared" si="136"/>
        <v>26670.355951364665</v>
      </c>
      <c r="H734" s="12">
        <f t="shared" si="137"/>
        <v>4.3501846435871965</v>
      </c>
      <c r="I734" s="12">
        <f t="shared" si="138"/>
        <v>71.65890361877463</v>
      </c>
      <c r="J734" s="15">
        <f>IF(OR((ROW(F734)-MATCH(MAX($F$2:F734),$F$2:F734,0))=1,(ROW(F734)-MATCH(MAX($F$2:F734),$F$2:F734,0))&gt;123),IF(OR(((G733*J733/C733*C734)/(G733*K733/D733*D734))&lt;(4/6),((G733*J733/C733*C734)/(G733*K733/D733*D734))&gt;(6/4)),50%,((G733*J733/C733*C734)/((G733*K733/D733*D734)+(G733*J733/C733*C734)))),((G733*J733/C733*C734)/((G733*K733/D733*D734)+(G733*J733/C733*C734))))</f>
        <v>0.57317280927287328</v>
      </c>
      <c r="K734" s="18">
        <f t="shared" si="132"/>
        <v>0.42682719072712672</v>
      </c>
      <c r="L734" s="20">
        <f t="shared" si="133"/>
        <v>1.3428685466275887</v>
      </c>
      <c r="M734" s="51">
        <f>IF(AND((B734-$B$2)&gt;123,OR(((U733*R733/C733*C734)/(U733*S733/D733*D734))&lt;(4/6),((U733*R733/C733*C734)/(U733*S733/D733*D734))&gt;(6/4))),1,0)</f>
        <v>0</v>
      </c>
      <c r="N734" s="51">
        <f>IF(AND((B734-$B$2)&gt;123,OR(((U733*R733/C733*C734)/(U733*S733/D733*D734))&lt;(4/6),((U733*R733/C733*C734)/(U733*S733/D733*D734))&gt;(6/4))),COUNTIF($M$2:M734,1),0)</f>
        <v>0</v>
      </c>
      <c r="O734" s="51">
        <f>IF(OR((ROW(N734)-MATCH(MAX($N$2:N734),$N$2:N734,0))=1,(ROW(N734)-MATCH(MAX($N$2:N734),$N$2:N734,0))&gt;123),IF(OR(((U733*R733/C733*C734)/(U733*S733/D733*D734))&lt;(4/6),((U733*R733/C733*C734)/(U733*S733/D733*D734))&gt;(6/4)),1,0),0)</f>
        <v>0</v>
      </c>
      <c r="P734" s="47">
        <f>IF(O734=1,U733/2/C734,P733)</f>
        <v>4.3501846435871965</v>
      </c>
      <c r="Q734" s="47">
        <f>IF(O734=1,U733/2/D734,Q733)</f>
        <v>71.65890361877463</v>
      </c>
      <c r="R734" s="41">
        <f>P734*C734/U733</f>
        <v>0.57348925507419013</v>
      </c>
      <c r="S734" s="41">
        <f>Q734*D734/U733</f>
        <v>0.42706283985459492</v>
      </c>
      <c r="T734" s="41">
        <f t="shared" si="139"/>
        <v>1.3428685466275878</v>
      </c>
      <c r="U734" s="42">
        <f>P734*C734+Q734*D734</f>
        <v>26670.355951364625</v>
      </c>
      <c r="V734" s="25">
        <f>B734</f>
        <v>42017</v>
      </c>
      <c r="W734">
        <f>C734/C$2</f>
        <v>1.5286722844951153</v>
      </c>
      <c r="X734">
        <f>D734/D$2</f>
        <v>1.1383633106413471</v>
      </c>
      <c r="Y734">
        <f t="shared" si="140"/>
        <v>1.3335177975682313</v>
      </c>
      <c r="AA734" s="15">
        <f t="shared" si="141"/>
        <v>1.3205918983971721E-4</v>
      </c>
      <c r="AB734" s="15">
        <f t="shared" si="142"/>
        <v>1.1167030288365964E-3</v>
      </c>
      <c r="AC734" s="15">
        <f t="shared" si="143"/>
        <v>5.5209492878516286E-4</v>
      </c>
    </row>
    <row r="735" spans="1:29" x14ac:dyDescent="0.4">
      <c r="A735" s="43">
        <f t="shared" si="134"/>
        <v>2015</v>
      </c>
      <c r="B735" s="53">
        <v>42018</v>
      </c>
      <c r="C735" s="45">
        <v>3502.4229999999998</v>
      </c>
      <c r="D735" s="45">
        <f>VLOOKUP(B735,'H11001.CSI  中证全债'!$A$2:$B$2792,2,0)</f>
        <v>159.0265</v>
      </c>
      <c r="E735" s="14">
        <f t="shared" si="135"/>
        <v>0</v>
      </c>
      <c r="F735" s="14">
        <f>IF(AND((B735-$B$2)&gt;123,OR(((G734*J734/C734*C735)/(G734*K734/D734*D735))&lt;(4/6),((G734*J734/C734*C735)/(G734*K734/D734*D735))&gt;(6/4))),COUNTIF($E$2:E735,1),0)</f>
        <v>0</v>
      </c>
      <c r="G735" s="21">
        <f t="shared" si="136"/>
        <v>26631.851386277704</v>
      </c>
      <c r="H735" s="12">
        <f t="shared" si="137"/>
        <v>4.3501846435871965</v>
      </c>
      <c r="I735" s="12">
        <f t="shared" si="138"/>
        <v>71.65890361877463</v>
      </c>
      <c r="J735" s="15">
        <f>IF(OR((ROW(F735)-MATCH(MAX($F$2:F735),$F$2:F735,0))=1,(ROW(F735)-MATCH(MAX($F$2:F735),$F$2:F735,0))&gt;123),IF(OR(((G734*J734/C734*C735)/(G734*K734/D734*D735))&lt;(4/6),((G734*J734/C734*C735)/(G734*K734/D734*D735))&gt;(6/4)),50%,((G734*J734/C734*C735)/((G734*K734/D734*D735)+(G734*J734/C734*C735)))),((G734*J734/C734*C735)/((G734*K734/D734*D735)+(G734*J734/C734*C735))))</f>
        <v>0.57210392657106846</v>
      </c>
      <c r="K735" s="18">
        <f t="shared" si="132"/>
        <v>0.42789607342893154</v>
      </c>
      <c r="L735" s="20">
        <f t="shared" si="133"/>
        <v>1.3370160702493292</v>
      </c>
      <c r="M735" s="51">
        <f>IF(AND((B735-$B$2)&gt;123,OR(((U734*R734/C734*C735)/(U734*S734/D734*D735))&lt;(4/6),((U734*R734/C734*C735)/(U734*S734/D734*D735))&gt;(6/4))),1,0)</f>
        <v>0</v>
      </c>
      <c r="N735" s="51">
        <f>IF(AND((B735-$B$2)&gt;123,OR(((U734*R734/C734*C735)/(U734*S734/D734*D735))&lt;(4/6),((U734*R734/C734*C735)/(U734*S734/D734*D735))&gt;(6/4))),COUNTIF($M$2:M735,1),0)</f>
        <v>0</v>
      </c>
      <c r="O735" s="51">
        <f>IF(OR((ROW(N735)-MATCH(MAX($N$2:N735),$N$2:N735,0))=1,(ROW(N735)-MATCH(MAX($N$2:N735),$N$2:N735,0))&gt;123),IF(OR(((U734*R734/C734*C735)/(U734*S734/D734*D735))&lt;(4/6),((U734*R734/C734*C735)/(U734*S734/D734*D735))&gt;(6/4)),1,0),0)</f>
        <v>0</v>
      </c>
      <c r="P735" s="47">
        <f>IF(O735=1,U734/2/C735,P734)</f>
        <v>4.3501846435871965</v>
      </c>
      <c r="Q735" s="47">
        <f>IF(O735=1,U734/2/D735,Q734)</f>
        <v>71.65890361877463</v>
      </c>
      <c r="R735" s="41">
        <f>P735*C735/U734</f>
        <v>0.57127796785805618</v>
      </c>
      <c r="S735" s="41">
        <f>Q735*D735/U734</f>
        <v>0.42727831068741279</v>
      </c>
      <c r="T735" s="41">
        <f t="shared" si="139"/>
        <v>1.3370160702493281</v>
      </c>
      <c r="U735" s="42">
        <f>P735*C735+Q735*D735</f>
        <v>26631.85138627766</v>
      </c>
      <c r="V735" s="25">
        <f>B735</f>
        <v>42018</v>
      </c>
      <c r="W735">
        <f>C735/C$2</f>
        <v>1.5236186749946599</v>
      </c>
      <c r="X735">
        <f>D735/D$2</f>
        <v>1.1395664636331062</v>
      </c>
      <c r="Y735">
        <f t="shared" si="140"/>
        <v>1.331592569313883</v>
      </c>
      <c r="AA735" s="15">
        <f t="shared" si="141"/>
        <v>-3.3058815494417804E-3</v>
      </c>
      <c r="AB735" s="15">
        <f t="shared" si="142"/>
        <v>1.0569147657097933E-3</v>
      </c>
      <c r="AC735" s="15">
        <f t="shared" si="143"/>
        <v>-1.4437214545310884E-3</v>
      </c>
    </row>
    <row r="736" spans="1:29" x14ac:dyDescent="0.4">
      <c r="A736" s="43">
        <f t="shared" si="134"/>
        <v>2015</v>
      </c>
      <c r="B736" s="53">
        <v>42019</v>
      </c>
      <c r="C736" s="45">
        <v>3604.1210000000001</v>
      </c>
      <c r="D736" s="45">
        <f>VLOOKUP(B736,'H11001.CSI  中证全债'!$A$2:$B$2792,2,0)</f>
        <v>159.34889999999999</v>
      </c>
      <c r="E736" s="14">
        <f t="shared" si="135"/>
        <v>0</v>
      </c>
      <c r="F736" s="14">
        <f>IF(AND((B736-$B$2)&gt;123,OR(((G735*J735/C735*C736)/(G735*K735/D735*D736))&lt;(4/6),((G735*J735/C735*C736)/(G735*K735/D735*D736))&gt;(6/4))),COUNTIF($E$2:E736,1),0)</f>
        <v>0</v>
      </c>
      <c r="G736" s="21">
        <f t="shared" si="136"/>
        <v>27097.359294687929</v>
      </c>
      <c r="H736" s="12">
        <f t="shared" si="137"/>
        <v>4.3501846435871965</v>
      </c>
      <c r="I736" s="12">
        <f t="shared" si="138"/>
        <v>71.65890361877463</v>
      </c>
      <c r="J736" s="15">
        <f>IF(OR((ROW(F736)-MATCH(MAX($F$2:F736),$F$2:F736,0))=1,(ROW(F736)-MATCH(MAX($F$2:F736),$F$2:F736,0))&gt;123),IF(OR(((G735*J735/C735*C736)/(G735*K735/D735*D736))&lt;(4/6),((G735*J735/C735*C736)/(G735*K735/D735*D736))&gt;(6/4)),50%,((G735*J735/C735*C736)/((G735*K735/D735*D736)+(G735*J735/C735*C736)))),((G735*J735/C735*C736)/((G735*K735/D735*D736)+(G735*J735/C735*C736))))</f>
        <v>0.57860220464005641</v>
      </c>
      <c r="K736" s="18">
        <f t="shared" si="132"/>
        <v>0.42139779535994359</v>
      </c>
      <c r="L736" s="20">
        <f t="shared" si="133"/>
        <v>1.3730546552713552</v>
      </c>
      <c r="M736" s="51">
        <f>IF(AND((B736-$B$2)&gt;123,OR(((U735*R735/C735*C736)/(U735*S735/D735*D736))&lt;(4/6),((U735*R735/C735*C736)/(U735*S735/D735*D736))&gt;(6/4))),1,0)</f>
        <v>0</v>
      </c>
      <c r="N736" s="51">
        <f>IF(AND((B736-$B$2)&gt;123,OR(((U735*R735/C735*C736)/(U735*S735/D735*D736))&lt;(4/6),((U735*R735/C735*C736)/(U735*S735/D735*D736))&gt;(6/4))),COUNTIF($M$2:M736,1),0)</f>
        <v>0</v>
      </c>
      <c r="O736" s="51">
        <f>IF(OR((ROW(N736)-MATCH(MAX($N$2:N736),$N$2:N736,0))=1,(ROW(N736)-MATCH(MAX($N$2:N736),$N$2:N736,0))&gt;123),IF(OR(((U735*R735/C735*C736)/(U735*S735/D735*D736))&lt;(4/6),((U735*R735/C735*C736)/(U735*S735/D735*D736))&gt;(6/4)),1,0),0)</f>
        <v>0</v>
      </c>
      <c r="P736" s="47">
        <f>IF(O736=1,U735/2/C736,P735)</f>
        <v>4.3501846435871965</v>
      </c>
      <c r="Q736" s="47">
        <f>IF(O736=1,U735/2/D736,Q735)</f>
        <v>71.65890361877463</v>
      </c>
      <c r="R736" s="41">
        <f>P736*C736/U735</f>
        <v>0.58871580501191478</v>
      </c>
      <c r="S736" s="41">
        <f>Q736*D736/U735</f>
        <v>0.428763562143539</v>
      </c>
      <c r="T736" s="41">
        <f t="shared" si="139"/>
        <v>1.3730546552713541</v>
      </c>
      <c r="U736" s="42">
        <f>P736*C736+Q736*D736</f>
        <v>27097.359294687885</v>
      </c>
      <c r="V736" s="25">
        <f>B736</f>
        <v>42019</v>
      </c>
      <c r="W736">
        <f>C736/C$2</f>
        <v>1.5678591827830131</v>
      </c>
      <c r="X736">
        <f>D736/D$2</f>
        <v>1.1418767466857755</v>
      </c>
      <c r="Y736">
        <f t="shared" si="140"/>
        <v>1.3548679647343942</v>
      </c>
      <c r="AA736" s="15">
        <f t="shared" si="141"/>
        <v>2.9036469895269645E-2</v>
      </c>
      <c r="AB736" s="15">
        <f t="shared" si="142"/>
        <v>2.0273350667969758E-3</v>
      </c>
      <c r="AC736" s="15">
        <f t="shared" si="143"/>
        <v>1.7479367155453618E-2</v>
      </c>
    </row>
    <row r="737" spans="1:29" x14ac:dyDescent="0.4">
      <c r="A737" s="43">
        <f t="shared" si="134"/>
        <v>2015</v>
      </c>
      <c r="B737" s="53">
        <v>42020</v>
      </c>
      <c r="C737" s="45">
        <v>3635.1460000000002</v>
      </c>
      <c r="D737" s="45">
        <f>VLOOKUP(B737,'H11001.CSI  中证全债'!$A$2:$B$2792,2,0)</f>
        <v>159.6129</v>
      </c>
      <c r="E737" s="14">
        <f t="shared" si="135"/>
        <v>0</v>
      </c>
      <c r="F737" s="14">
        <f>IF(AND((B737-$B$2)&gt;123,OR(((G736*J736/C736*C737)/(G736*K736/D736*D737))&lt;(4/6),((G736*J736/C736*C737)/(G736*K736/D736*D737))&gt;(6/4))),COUNTIF($E$2:E737,1),0)</f>
        <v>0</v>
      </c>
      <c r="G737" s="21">
        <f t="shared" si="136"/>
        <v>27251.241723810577</v>
      </c>
      <c r="H737" s="12">
        <f t="shared" si="137"/>
        <v>4.3501846435871965</v>
      </c>
      <c r="I737" s="12">
        <f t="shared" si="138"/>
        <v>71.65890361877463</v>
      </c>
      <c r="J737" s="15">
        <f>IF(OR((ROW(F737)-MATCH(MAX($F$2:F737),$F$2:F737,0))=1,(ROW(F737)-MATCH(MAX($F$2:F737),$F$2:F737,0))&gt;123),IF(OR(((G736*J736/C736*C737)/(G736*K736/D736*D737))&lt;(4/6),((G736*J736/C736*C737)/(G736*K736/D736*D737))&gt;(6/4)),50%,((G736*J736/C736*C737)/((G736*K736/D736*D737)+(G736*J736/C736*C737)))),((G736*J736/C736*C737)/((G736*K736/D736*D737)+(G736*J736/C736*C737))))</f>
        <v>0.58028755044143443</v>
      </c>
      <c r="K737" s="18">
        <f t="shared" si="132"/>
        <v>0.41971244955856557</v>
      </c>
      <c r="L737" s="20">
        <f t="shared" si="133"/>
        <v>1.3825836023014195</v>
      </c>
      <c r="M737" s="51">
        <f>IF(AND((B737-$B$2)&gt;123,OR(((U736*R736/C736*C737)/(U736*S736/D736*D737))&lt;(4/6),((U736*R736/C736*C737)/(U736*S736/D736*D737))&gt;(6/4))),1,0)</f>
        <v>0</v>
      </c>
      <c r="N737" s="51">
        <f>IF(AND((B737-$B$2)&gt;123,OR(((U736*R736/C736*C737)/(U736*S736/D736*D737))&lt;(4/6),((U736*R736/C736*C737)/(U736*S736/D736*D737))&gt;(6/4))),COUNTIF($M$2:M737,1),0)</f>
        <v>0</v>
      </c>
      <c r="O737" s="51">
        <f>IF(OR((ROW(N737)-MATCH(MAX($N$2:N737),$N$2:N737,0))=1,(ROW(N737)-MATCH(MAX($N$2:N737),$N$2:N737,0))&gt;123),IF(OR(((U736*R736/C736*C737)/(U736*S736/D736*D737))&lt;(4/6),((U736*R736/C736*C737)/(U736*S736/D736*D737))&gt;(6/4)),1,0),0)</f>
        <v>0</v>
      </c>
      <c r="P737" s="47">
        <f>IF(O737=1,U736/2/C737,P736)</f>
        <v>4.3501846435871965</v>
      </c>
      <c r="Q737" s="47">
        <f>IF(O737=1,U736/2/D737,Q736)</f>
        <v>71.65890361877463</v>
      </c>
      <c r="R737" s="41">
        <f>P737*C737/U736</f>
        <v>0.58358292903830977</v>
      </c>
      <c r="S737" s="41">
        <f>Q737*D737/U736</f>
        <v>0.42209594274580603</v>
      </c>
      <c r="T737" s="41">
        <f t="shared" si="139"/>
        <v>1.3825836023014184</v>
      </c>
      <c r="U737" s="42">
        <f>P737*C737+Q737*D737</f>
        <v>27251.241723810537</v>
      </c>
      <c r="V737" s="25">
        <f>B737</f>
        <v>42020</v>
      </c>
      <c r="W737">
        <f>C737/C$2</f>
        <v>1.5813556306397425</v>
      </c>
      <c r="X737">
        <f>D737/D$2</f>
        <v>1.1437685417413113</v>
      </c>
      <c r="Y737">
        <f t="shared" si="140"/>
        <v>1.3625620861905268</v>
      </c>
      <c r="AA737" s="15">
        <f t="shared" si="141"/>
        <v>8.6082015559412195E-3</v>
      </c>
      <c r="AB737" s="15">
        <f t="shared" si="142"/>
        <v>1.6567419040860454E-3</v>
      </c>
      <c r="AC737" s="15">
        <f t="shared" si="143"/>
        <v>5.6788717841158576E-3</v>
      </c>
    </row>
    <row r="738" spans="1:29" x14ac:dyDescent="0.4">
      <c r="A738" s="43">
        <f t="shared" si="134"/>
        <v>2015</v>
      </c>
      <c r="B738" s="53">
        <v>42023</v>
      </c>
      <c r="C738" s="45">
        <v>3355.1550000000002</v>
      </c>
      <c r="D738" s="45">
        <f>VLOOKUP(B738,'H11001.CSI  中证全债'!$A$2:$B$2792,2,0)</f>
        <v>159.8554</v>
      </c>
      <c r="E738" s="14">
        <f t="shared" si="135"/>
        <v>0</v>
      </c>
      <c r="F738" s="14">
        <f>IF(AND((B738-$B$2)&gt;123,OR(((G737*J737/C737*C738)/(G737*K737/D737*D738))&lt;(4/6),((G737*J737/C737*C738)/(G737*K737/D737*D738))&gt;(6/4))),COUNTIF($E$2:E738,1),0)</f>
        <v>0</v>
      </c>
      <c r="G738" s="21">
        <f t="shared" si="136"/>
        <v>26050.606459395505</v>
      </c>
      <c r="H738" s="12">
        <f t="shared" si="137"/>
        <v>4.3501846435871965</v>
      </c>
      <c r="I738" s="12">
        <f t="shared" si="138"/>
        <v>71.65890361877463</v>
      </c>
      <c r="J738" s="15">
        <f>IF(OR((ROW(F738)-MATCH(MAX($F$2:F738),$F$2:F738,0))=1,(ROW(F738)-MATCH(MAX($F$2:F738),$F$2:F738,0))&gt;123),IF(OR(((G737*J737/C737*C738)/(G737*K737/D737*D738))&lt;(4/6),((G737*J737/C737*C738)/(G737*K737/D737*D738))&gt;(6/4)),50%,((G737*J737/C737*C738)/((G737*K737/D737*D738)+(G737*J737/C737*C738)))),((G737*J737/C737*C738)/((G737*K737/D737*D738)+(G737*J737/C737*C738))))</f>
        <v>0.56027654406451433</v>
      </c>
      <c r="K738" s="18">
        <f t="shared" si="132"/>
        <v>0.43972345593548567</v>
      </c>
      <c r="L738" s="20">
        <f t="shared" si="133"/>
        <v>1.2741566011586967</v>
      </c>
      <c r="M738" s="51">
        <f>IF(AND((B738-$B$2)&gt;123,OR(((U737*R737/C737*C738)/(U737*S737/D737*D738))&lt;(4/6),((U737*R737/C737*C738)/(U737*S737/D737*D738))&gt;(6/4))),1,0)</f>
        <v>0</v>
      </c>
      <c r="N738" s="51">
        <f>IF(AND((B738-$B$2)&gt;123,OR(((U737*R737/C737*C738)/(U737*S737/D737*D738))&lt;(4/6),((U737*R737/C737*C738)/(U737*S737/D737*D738))&gt;(6/4))),COUNTIF($M$2:M738,1),0)</f>
        <v>0</v>
      </c>
      <c r="O738" s="51">
        <f>IF(OR((ROW(N738)-MATCH(MAX($N$2:N738),$N$2:N738,0))=1,(ROW(N738)-MATCH(MAX($N$2:N738),$N$2:N738,0))&gt;123),IF(OR(((U737*R737/C737*C738)/(U737*S737/D737*D738))&lt;(4/6),((U737*R737/C737*C738)/(U737*S737/D737*D738))&gt;(6/4)),1,0),0)</f>
        <v>0</v>
      </c>
      <c r="P738" s="47">
        <f>IF(O738=1,U737/2/C738,P737)</f>
        <v>4.3501846435871965</v>
      </c>
      <c r="Q738" s="47">
        <f>IF(O738=1,U737/2/D738,Q737)</f>
        <v>71.65890361877463</v>
      </c>
      <c r="R738" s="41">
        <f>P738*C738/U737</f>
        <v>0.53559187892352333</v>
      </c>
      <c r="S738" s="41">
        <f>Q738*D738/U737</f>
        <v>0.42035011900143632</v>
      </c>
      <c r="T738" s="41">
        <f t="shared" si="139"/>
        <v>1.2741566011586956</v>
      </c>
      <c r="U738" s="42">
        <f>P738*C738+Q738*D738</f>
        <v>26050.606459395465</v>
      </c>
      <c r="V738" s="25">
        <f>B738</f>
        <v>42023</v>
      </c>
      <c r="W738">
        <f>C738/C$2</f>
        <v>1.4595543757854803</v>
      </c>
      <c r="X738">
        <f>D738/D$2</f>
        <v>1.1455062701540666</v>
      </c>
      <c r="Y738">
        <f t="shared" si="140"/>
        <v>1.3025303229697733</v>
      </c>
      <c r="AA738" s="15">
        <f t="shared" si="141"/>
        <v>-7.7023316257448737E-2</v>
      </c>
      <c r="AB738" s="15">
        <f t="shared" si="142"/>
        <v>1.519300758272113E-3</v>
      </c>
      <c r="AC738" s="15">
        <f t="shared" si="143"/>
        <v>-4.4058002075040292E-2</v>
      </c>
    </row>
    <row r="739" spans="1:29" x14ac:dyDescent="0.4">
      <c r="A739" s="43">
        <f t="shared" si="134"/>
        <v>2015</v>
      </c>
      <c r="B739" s="53">
        <v>42024</v>
      </c>
      <c r="C739" s="45">
        <v>3396.2220000000002</v>
      </c>
      <c r="D739" s="45">
        <f>VLOOKUP(B739,'H11001.CSI  中证全债'!$A$2:$B$2792,2,0)</f>
        <v>159.90780000000001</v>
      </c>
      <c r="E739" s="14">
        <f t="shared" si="135"/>
        <v>0</v>
      </c>
      <c r="F739" s="14">
        <f>IF(AND((B739-$B$2)&gt;123,OR(((G738*J738/C738*C739)/(G738*K738/D738*D739))&lt;(4/6),((G738*J738/C738*C739)/(G738*K738/D738*D739))&gt;(6/4))),COUNTIF($E$2:E739,1),0)</f>
        <v>0</v>
      </c>
      <c r="G739" s="21">
        <f t="shared" si="136"/>
        <v>26233.010418703328</v>
      </c>
      <c r="H739" s="12">
        <f t="shared" si="137"/>
        <v>4.3501846435871965</v>
      </c>
      <c r="I739" s="12">
        <f t="shared" si="138"/>
        <v>71.65890361877463</v>
      </c>
      <c r="J739" s="15">
        <f>IF(OR((ROW(F739)-MATCH(MAX($F$2:F739),$F$2:F739,0))=1,(ROW(F739)-MATCH(MAX($F$2:F739),$F$2:F739,0))&gt;123),IF(OR(((G738*J738/C738*C739)/(G738*K738/D738*D739))&lt;(4/6),((G738*J738/C738*C739)/(G738*K738/D738*D739))&gt;(6/4)),50%,((G738*J738/C738*C739)/((G738*K738/D738*D739)+(G738*J738/C738*C739)))),((G738*J738/C738*C739)/((G738*K738/D738*D739)+(G738*J738/C738*C739))))</f>
        <v>0.56319090164655594</v>
      </c>
      <c r="K739" s="18">
        <f t="shared" si="132"/>
        <v>0.43680909835344406</v>
      </c>
      <c r="L739" s="20">
        <f t="shared" si="133"/>
        <v>1.2893296036403759</v>
      </c>
      <c r="M739" s="51">
        <f>IF(AND((B739-$B$2)&gt;123,OR(((U738*R738/C738*C739)/(U738*S738/D738*D739))&lt;(4/6),((U738*R738/C738*C739)/(U738*S738/D738*D739))&gt;(6/4))),1,0)</f>
        <v>0</v>
      </c>
      <c r="N739" s="51">
        <f>IF(AND((B739-$B$2)&gt;123,OR(((U738*R738/C738*C739)/(U738*S738/D738*D739))&lt;(4/6),((U738*R738/C738*C739)/(U738*S738/D738*D739))&gt;(6/4))),COUNTIF($M$2:M739,1),0)</f>
        <v>0</v>
      </c>
      <c r="O739" s="51">
        <f>IF(OR((ROW(N739)-MATCH(MAX($N$2:N739),$N$2:N739,0))=1,(ROW(N739)-MATCH(MAX($N$2:N739),$N$2:N739,0))&gt;123),IF(OR(((U738*R738/C738*C739)/(U738*S738/D738*D739))&lt;(4/6),((U738*R738/C738*C739)/(U738*S738/D738*D739))&gt;(6/4)),1,0),0)</f>
        <v>0</v>
      </c>
      <c r="P739" s="47">
        <f>IF(O739=1,U738/2/C739,P738)</f>
        <v>4.3501846435871965</v>
      </c>
      <c r="Q739" s="47">
        <f>IF(O739=1,U738/2/D739,Q738)</f>
        <v>71.65890361877463</v>
      </c>
      <c r="R739" s="41">
        <f>P739*C739/U738</f>
        <v>0.56713431273245873</v>
      </c>
      <c r="S739" s="41">
        <f>Q739*D739/U738</f>
        <v>0.43986759563355687</v>
      </c>
      <c r="T739" s="41">
        <f t="shared" si="139"/>
        <v>1.2893296036403752</v>
      </c>
      <c r="U739" s="42">
        <f>P739*C739+Q739*D739</f>
        <v>26233.010418703285</v>
      </c>
      <c r="V739" s="25">
        <f>B739</f>
        <v>42024</v>
      </c>
      <c r="W739">
        <f>C739/C$2</f>
        <v>1.4774192790612997</v>
      </c>
      <c r="X739">
        <f>D739/D$2</f>
        <v>1.145881762809029</v>
      </c>
      <c r="Y739">
        <f t="shared" si="140"/>
        <v>1.3116505209351643</v>
      </c>
      <c r="AA739" s="15">
        <f t="shared" si="141"/>
        <v>1.2239971029654129E-2</v>
      </c>
      <c r="AB739" s="15">
        <f t="shared" si="142"/>
        <v>3.2779624585721479E-4</v>
      </c>
      <c r="AC739" s="15">
        <f t="shared" si="143"/>
        <v>7.0019083660155523E-3</v>
      </c>
    </row>
    <row r="740" spans="1:29" x14ac:dyDescent="0.4">
      <c r="A740" s="43">
        <f t="shared" si="134"/>
        <v>2015</v>
      </c>
      <c r="B740" s="53">
        <v>42025</v>
      </c>
      <c r="C740" s="45">
        <v>3548.8850000000002</v>
      </c>
      <c r="D740" s="45">
        <f>VLOOKUP(B740,'H11001.CSI  中证全债'!$A$2:$B$2792,2,0)</f>
        <v>160.02789999999999</v>
      </c>
      <c r="E740" s="14">
        <f t="shared" si="135"/>
        <v>0</v>
      </c>
      <c r="F740" s="14">
        <f>IF(AND((B740-$B$2)&gt;123,OR(((G739*J739/C739*C740)/(G739*K739/D739*D740))&lt;(4/6),((G739*J739/C739*C740)/(G739*K739/D739*D740))&gt;(6/4))),COUNTIF($E$2:E740,1),0)</f>
        <v>0</v>
      </c>
      <c r="G740" s="21">
        <f t="shared" si="136"/>
        <v>26905.728891271894</v>
      </c>
      <c r="H740" s="12">
        <f t="shared" si="137"/>
        <v>4.3501846435871965</v>
      </c>
      <c r="I740" s="12">
        <f t="shared" si="138"/>
        <v>71.65890361877463</v>
      </c>
      <c r="J740" s="15">
        <f>IF(OR((ROW(F740)-MATCH(MAX($F$2:F740),$F$2:F740,0))=1,(ROW(F740)-MATCH(MAX($F$2:F740),$F$2:F740,0))&gt;123),IF(OR(((G739*J739/C739*C740)/(G739*K739/D739*D740))&lt;(4/6),((G739*J739/C739*C740)/(G739*K739/D739*D740))&gt;(6/4)),50%,((G739*J739/C739*C740)/((G739*K739/D739*D740)+(G739*J739/C739*C740)))),((G739*J739/C739*C740)/((G739*K739/D739*D740)+(G739*J739/C739*C740))))</f>
        <v>0.57379248453904919</v>
      </c>
      <c r="K740" s="18">
        <f t="shared" si="132"/>
        <v>0.42620751546095081</v>
      </c>
      <c r="L740" s="20">
        <f t="shared" si="133"/>
        <v>1.3462749100481786</v>
      </c>
      <c r="M740" s="51">
        <f>IF(AND((B740-$B$2)&gt;123,OR(((U739*R739/C739*C740)/(U739*S739/D739*D740))&lt;(4/6),((U739*R739/C739*C740)/(U739*S739/D739*D740))&gt;(6/4))),1,0)</f>
        <v>0</v>
      </c>
      <c r="N740" s="51">
        <f>IF(AND((B740-$B$2)&gt;123,OR(((U739*R739/C739*C740)/(U739*S739/D739*D740))&lt;(4/6),((U739*R739/C739*C740)/(U739*S739/D739*D740))&gt;(6/4))),COUNTIF($M$2:M740,1),0)</f>
        <v>0</v>
      </c>
      <c r="O740" s="51">
        <f>IF(OR((ROW(N740)-MATCH(MAX($N$2:N740),$N$2:N740,0))=1,(ROW(N740)-MATCH(MAX($N$2:N740),$N$2:N740,0))&gt;123),IF(OR(((U739*R739/C739*C740)/(U739*S739/D739*D740))&lt;(4/6),((U739*R739/C739*C740)/(U739*S739/D739*D740))&gt;(6/4)),1,0),0)</f>
        <v>0</v>
      </c>
      <c r="P740" s="47">
        <f>IF(O740=1,U739/2/C740,P739)</f>
        <v>4.3501846435871965</v>
      </c>
      <c r="Q740" s="47">
        <f>IF(O740=1,U739/2/D740,Q739)</f>
        <v>71.65890361877463</v>
      </c>
      <c r="R740" s="41">
        <f>P740*C740/U739</f>
        <v>0.58850680049476667</v>
      </c>
      <c r="S740" s="41">
        <f>Q740*D740/U739</f>
        <v>0.43713716723258733</v>
      </c>
      <c r="T740" s="41">
        <f t="shared" si="139"/>
        <v>1.3462749100481777</v>
      </c>
      <c r="U740" s="42">
        <f>P740*C740+Q740*D740</f>
        <v>26905.72889127185</v>
      </c>
      <c r="V740" s="25">
        <f>B740</f>
        <v>42025</v>
      </c>
      <c r="W740">
        <f>C740/C$2</f>
        <v>1.5438305028856949</v>
      </c>
      <c r="X740">
        <f>D740/D$2</f>
        <v>1.1467423862414903</v>
      </c>
      <c r="Y740">
        <f t="shared" si="140"/>
        <v>1.3452864445635926</v>
      </c>
      <c r="AA740" s="15">
        <f t="shared" si="141"/>
        <v>4.4950830658302188E-2</v>
      </c>
      <c r="AB740" s="15">
        <f t="shared" si="142"/>
        <v>7.5105779705531006E-4</v>
      </c>
      <c r="AC740" s="15">
        <f t="shared" si="143"/>
        <v>2.5643967727353889E-2</v>
      </c>
    </row>
    <row r="741" spans="1:29" x14ac:dyDescent="0.4">
      <c r="A741" s="43">
        <f t="shared" si="134"/>
        <v>2015</v>
      </c>
      <c r="B741" s="53">
        <v>42026</v>
      </c>
      <c r="C741" s="45">
        <v>3567.6129999999998</v>
      </c>
      <c r="D741" s="45">
        <f>VLOOKUP(B741,'H11001.CSI  中证全债'!$A$2:$B$2792,2,0)</f>
        <v>160.21100000000001</v>
      </c>
      <c r="E741" s="14">
        <f t="shared" si="135"/>
        <v>0</v>
      </c>
      <c r="F741" s="14">
        <f>IF(AND((B741-$B$2)&gt;123,OR(((G740*J740/C740*C741)/(G740*K740/D740*D741))&lt;(4/6),((G740*J740/C740*C741)/(G740*K740/D740*D741))&gt;(6/4))),COUNTIF($E$2:E741,1),0)</f>
        <v>0</v>
      </c>
      <c r="G741" s="21">
        <f t="shared" si="136"/>
        <v>27000.319894529595</v>
      </c>
      <c r="H741" s="12">
        <f t="shared" si="137"/>
        <v>4.3501846435871965</v>
      </c>
      <c r="I741" s="12">
        <f t="shared" si="138"/>
        <v>71.65890361877463</v>
      </c>
      <c r="J741" s="15">
        <f>IF(OR((ROW(F741)-MATCH(MAX($F$2:F741),$F$2:F741,0))=1,(ROW(F741)-MATCH(MAX($F$2:F741),$F$2:F741,0))&gt;123),IF(OR(((G740*J740/C740*C741)/(G740*K740/D740*D741))&lt;(4/6),((G740*J740/C740*C741)/(G740*K740/D740*D741))&gt;(6/4)),50%,((G740*J740/C740*C741)/((G740*K740/D740*D741)+(G740*J740/C740*C741)))),((G740*J740/C740*C741)/((G740*K740/D740*D741)+(G740*J740/C740*C741))))</f>
        <v>0.57479968191067488</v>
      </c>
      <c r="K741" s="18">
        <f t="shared" si="132"/>
        <v>0.42520031808932512</v>
      </c>
      <c r="L741" s="20">
        <f t="shared" si="133"/>
        <v>1.3518326714655049</v>
      </c>
      <c r="M741" s="51">
        <f>IF(AND((B741-$B$2)&gt;123,OR(((U740*R740/C740*C741)/(U740*S740/D740*D741))&lt;(4/6),((U740*R740/C740*C741)/(U740*S740/D740*D741))&gt;(6/4))),1,0)</f>
        <v>0</v>
      </c>
      <c r="N741" s="51">
        <f>IF(AND((B741-$B$2)&gt;123,OR(((U740*R740/C740*C741)/(U740*S740/D740*D741))&lt;(4/6),((U740*R740/C740*C741)/(U740*S740/D740*D741))&gt;(6/4))),COUNTIF($M$2:M741,1),0)</f>
        <v>0</v>
      </c>
      <c r="O741" s="51">
        <f>IF(OR((ROW(N741)-MATCH(MAX($N$2:N741),$N$2:N741,0))=1,(ROW(N741)-MATCH(MAX($N$2:N741),$N$2:N741,0))&gt;123),IF(OR(((U740*R740/C740*C741)/(U740*S740/D740*D741))&lt;(4/6),((U740*R740/C740*C741)/(U740*S740/D740*D741))&gt;(6/4)),1,0),0)</f>
        <v>0</v>
      </c>
      <c r="P741" s="47">
        <f>IF(O741=1,U740/2/C741,P740)</f>
        <v>4.3501846435871965</v>
      </c>
      <c r="Q741" s="47">
        <f>IF(O741=1,U740/2/D741,Q740)</f>
        <v>71.65890361877463</v>
      </c>
      <c r="R741" s="41">
        <f>P741*C741/U740</f>
        <v>0.57682047379495538</v>
      </c>
      <c r="S741" s="41">
        <f>Q741*D741/U740</f>
        <v>0.42669517165140852</v>
      </c>
      <c r="T741" s="41">
        <f t="shared" si="139"/>
        <v>1.351832671465504</v>
      </c>
      <c r="U741" s="42">
        <f>P741*C741+Q741*D741</f>
        <v>27000.319894529552</v>
      </c>
      <c r="V741" s="25">
        <f>B741</f>
        <v>42026</v>
      </c>
      <c r="W741">
        <f>C741/C$2</f>
        <v>1.551977528686205</v>
      </c>
      <c r="X741">
        <f>D741/D$2</f>
        <v>1.1480544607667502</v>
      </c>
      <c r="Y741">
        <f t="shared" si="140"/>
        <v>1.3500159947264776</v>
      </c>
      <c r="AA741" s="15">
        <f t="shared" si="141"/>
        <v>5.2771504289375049E-3</v>
      </c>
      <c r="AB741" s="15">
        <f t="shared" si="142"/>
        <v>1.1441754844001562E-3</v>
      </c>
      <c r="AC741" s="15">
        <f t="shared" si="143"/>
        <v>3.5156454463638465E-3</v>
      </c>
    </row>
    <row r="742" spans="1:29" x14ac:dyDescent="0.4">
      <c r="A742" s="43">
        <f t="shared" si="134"/>
        <v>2015</v>
      </c>
      <c r="B742" s="53">
        <v>42027</v>
      </c>
      <c r="C742" s="45">
        <v>3571.732</v>
      </c>
      <c r="D742" s="45">
        <f>VLOOKUP(B742,'H11001.CSI  中证全债'!$A$2:$B$2792,2,0)</f>
        <v>160.27520000000001</v>
      </c>
      <c r="E742" s="14">
        <f t="shared" si="135"/>
        <v>0</v>
      </c>
      <c r="F742" s="14">
        <f>IF(AND((B742-$B$2)&gt;123,OR(((G741*J741/C741*C742)/(G741*K741/D741*D742))&lt;(4/6),((G741*J741/C741*C742)/(G741*K741/D741*D742))&gt;(6/4))),COUNTIF($E$2:E742,1),0)</f>
        <v>0</v>
      </c>
      <c r="G742" s="21">
        <f t="shared" si="136"/>
        <v>27022.838806688858</v>
      </c>
      <c r="H742" s="12">
        <f t="shared" si="137"/>
        <v>4.3501846435871965</v>
      </c>
      <c r="I742" s="12">
        <f t="shared" si="138"/>
        <v>71.65890361877463</v>
      </c>
      <c r="J742" s="15">
        <f>IF(OR((ROW(F742)-MATCH(MAX($F$2:F742),$F$2:F742,0))=1,(ROW(F742)-MATCH(MAX($F$2:F742),$F$2:F742,0))&gt;123),IF(OR(((G741*J741/C741*C742)/(G741*K741/D741*D742))&lt;(4/6),((G741*J741/C741*C742)/(G741*K741/D741*D742))&gt;(6/4)),50%,((G741*J741/C741*C742)/((G741*K741/D741*D742)+(G741*J741/C741*C742)))),((G741*J741/C741*C742)/((G741*K741/D741*D742)+(G741*J741/C741*C742))))</f>
        <v>0.57498376867655476</v>
      </c>
      <c r="K742" s="18">
        <f t="shared" si="132"/>
        <v>0.42501623132344524</v>
      </c>
      <c r="L742" s="20">
        <f t="shared" si="133"/>
        <v>1.3528513179040953</v>
      </c>
      <c r="M742" s="51">
        <f>IF(AND((B742-$B$2)&gt;123,OR(((U741*R741/C741*C742)/(U741*S741/D741*D742))&lt;(4/6),((U741*R741/C741*C742)/(U741*S741/D741*D742))&gt;(6/4))),1,0)</f>
        <v>0</v>
      </c>
      <c r="N742" s="51">
        <f>IF(AND((B742-$B$2)&gt;123,OR(((U741*R741/C741*C742)/(U741*S741/D741*D742))&lt;(4/6),((U741*R741/C741*C742)/(U741*S741/D741*D742))&gt;(6/4))),COUNTIF($M$2:M742,1),0)</f>
        <v>0</v>
      </c>
      <c r="O742" s="51">
        <f>IF(OR((ROW(N742)-MATCH(MAX($N$2:N742),$N$2:N742,0))=1,(ROW(N742)-MATCH(MAX($N$2:N742),$N$2:N742,0))&gt;123),IF(OR(((U741*R741/C741*C742)/(U741*S741/D741*D742))&lt;(4/6),((U741*R741/C741*C742)/(U741*S741/D741*D742))&gt;(6/4)),1,0),0)</f>
        <v>0</v>
      </c>
      <c r="P742" s="47">
        <f>IF(O742=1,U741/2/C742,P741)</f>
        <v>4.3501846435871965</v>
      </c>
      <c r="Q742" s="47">
        <f>IF(O742=1,U741/2/D742,Q741)</f>
        <v>71.65890361877463</v>
      </c>
      <c r="R742" s="41">
        <f>P742*C742/U741</f>
        <v>0.57546331888301172</v>
      </c>
      <c r="S742" s="41">
        <f>Q742*D742/U741</f>
        <v>0.42537070501919488</v>
      </c>
      <c r="T742" s="41">
        <f t="shared" si="139"/>
        <v>1.3528513179040946</v>
      </c>
      <c r="U742" s="42">
        <f>P742*C742+Q742*D742</f>
        <v>27022.838806688815</v>
      </c>
      <c r="V742" s="25">
        <f>B742</f>
        <v>42027</v>
      </c>
      <c r="W742">
        <f>C742/C$2</f>
        <v>1.5537693697408985</v>
      </c>
      <c r="X742">
        <f>D742/D$2</f>
        <v>1.1485145109279828</v>
      </c>
      <c r="Y742">
        <f t="shared" si="140"/>
        <v>1.3511419403344407</v>
      </c>
      <c r="AA742" s="15">
        <f t="shared" si="141"/>
        <v>1.1545534787544831E-3</v>
      </c>
      <c r="AB742" s="15">
        <f t="shared" si="142"/>
        <v>4.0072154845804953E-4</v>
      </c>
      <c r="AC742" s="15">
        <f t="shared" si="143"/>
        <v>8.3402390220665978E-4</v>
      </c>
    </row>
    <row r="743" spans="1:29" x14ac:dyDescent="0.4">
      <c r="A743" s="43">
        <f t="shared" si="134"/>
        <v>2015</v>
      </c>
      <c r="B743" s="53">
        <v>42030</v>
      </c>
      <c r="C743" s="45">
        <v>3607.9850000000001</v>
      </c>
      <c r="D743" s="45">
        <f>VLOOKUP(B743,'H11001.CSI  中证全债'!$A$2:$B$2792,2,0)</f>
        <v>160.4434</v>
      </c>
      <c r="E743" s="14">
        <f t="shared" si="135"/>
        <v>0</v>
      </c>
      <c r="F743" s="14">
        <f>IF(AND((B743-$B$2)&gt;123,OR(((G742*J742/C742*C743)/(G742*K742/D742*D743))&lt;(4/6),((G742*J742/C742*C743)/(G742*K742/D742*D743))&gt;(6/4))),COUNTIF($E$2:E743,1),0)</f>
        <v>0</v>
      </c>
      <c r="G743" s="21">
        <f t="shared" si="136"/>
        <v>27192.599078161504</v>
      </c>
      <c r="H743" s="12">
        <f t="shared" si="137"/>
        <v>4.3501846435871965</v>
      </c>
      <c r="I743" s="12">
        <f t="shared" si="138"/>
        <v>71.65890361877463</v>
      </c>
      <c r="J743" s="15">
        <f>IF(OR((ROW(F743)-MATCH(MAX($F$2:F743),$F$2:F743,0))=1,(ROW(F743)-MATCH(MAX($F$2:F743),$F$2:F743,0))&gt;123),IF(OR(((G742*J742/C742*C743)/(G742*K742/D742*D743))&lt;(4/6),((G742*J742/C742*C743)/(G742*K742/D742*D743))&gt;(6/4)),50%,((G742*J742/C742*C743)/((G742*K742/D742*D743)+(G742*J742/C742*C743)))),((G742*J742/C742*C743)/((G742*K742/D742*D743)+(G742*J742/C742*C743))))</f>
        <v>0.57719384955364661</v>
      </c>
      <c r="K743" s="18">
        <f t="shared" si="132"/>
        <v>0.42280615044635339</v>
      </c>
      <c r="L743" s="20">
        <f t="shared" si="133"/>
        <v>1.3651500786928177</v>
      </c>
      <c r="M743" s="51">
        <f>IF(AND((B743-$B$2)&gt;123,OR(((U742*R742/C742*C743)/(U742*S742/D742*D743))&lt;(4/6),((U742*R742/C742*C743)/(U742*S742/D742*D743))&gt;(6/4))),1,0)</f>
        <v>0</v>
      </c>
      <c r="N743" s="51">
        <f>IF(AND((B743-$B$2)&gt;123,OR(((U742*R742/C742*C743)/(U742*S742/D742*D743))&lt;(4/6),((U742*R742/C742*C743)/(U742*S742/D742*D743))&gt;(6/4))),COUNTIF($M$2:M743,1),0)</f>
        <v>0</v>
      </c>
      <c r="O743" s="51">
        <f>IF(OR((ROW(N743)-MATCH(MAX($N$2:N743),$N$2:N743,0))=1,(ROW(N743)-MATCH(MAX($N$2:N743),$N$2:N743,0))&gt;123),IF(OR(((U742*R742/C742*C743)/(U742*S742/D742*D743))&lt;(4/6),((U742*R742/C742*C743)/(U742*S742/D742*D743))&gt;(6/4)),1,0),0)</f>
        <v>0</v>
      </c>
      <c r="P743" s="47">
        <f>IF(O743=1,U742/2/C743,P742)</f>
        <v>4.3501846435871965</v>
      </c>
      <c r="Q743" s="47">
        <f>IF(O743=1,U742/2/D743,Q742)</f>
        <v>71.65890361877463</v>
      </c>
      <c r="R743" s="41">
        <f>P743*C743/U742</f>
        <v>0.5808198410822758</v>
      </c>
      <c r="S743" s="41">
        <f>Q743*D743/U742</f>
        <v>0.4254622624630639</v>
      </c>
      <c r="T743" s="41">
        <f t="shared" si="139"/>
        <v>1.3651500786928175</v>
      </c>
      <c r="U743" s="42">
        <f>P743*C743+Q743*D743</f>
        <v>27192.599078161456</v>
      </c>
      <c r="V743" s="25">
        <f>B743</f>
        <v>42030</v>
      </c>
      <c r="W743">
        <f>C743/C$2</f>
        <v>1.5695400941292952</v>
      </c>
      <c r="X743">
        <f>D743/D$2</f>
        <v>1.1497198136868505</v>
      </c>
      <c r="Y743">
        <f t="shared" si="140"/>
        <v>1.3596299539080727</v>
      </c>
      <c r="AA743" s="15">
        <f t="shared" si="141"/>
        <v>1.0149977657898157E-2</v>
      </c>
      <c r="AB743" s="15">
        <f t="shared" si="142"/>
        <v>1.0494449546778473E-3</v>
      </c>
      <c r="AC743" s="15">
        <f t="shared" si="143"/>
        <v>6.2821035453395346E-3</v>
      </c>
    </row>
    <row r="744" spans="1:29" x14ac:dyDescent="0.4">
      <c r="A744" s="43">
        <f t="shared" si="134"/>
        <v>2015</v>
      </c>
      <c r="B744" s="53">
        <v>42031</v>
      </c>
      <c r="C744" s="45">
        <v>3574.931</v>
      </c>
      <c r="D744" s="45">
        <f>VLOOKUP(B744,'H11001.CSI  中证全债'!$A$2:$B$2792,2,0)</f>
        <v>160.41149999999999</v>
      </c>
      <c r="E744" s="14">
        <f t="shared" si="135"/>
        <v>0</v>
      </c>
      <c r="F744" s="14">
        <f>IF(AND((B744-$B$2)&gt;123,OR(((G743*J743/C743*C744)/(G743*K743/D743*D744))&lt;(4/6),((G743*J743/C743*C744)/(G743*K743/D743*D744))&gt;(6/4))),COUNTIF($E$2:E744,1),0)</f>
        <v>0</v>
      </c>
      <c r="G744" s="21">
        <f t="shared" si="136"/>
        <v>27046.522155926934</v>
      </c>
      <c r="H744" s="12">
        <f t="shared" si="137"/>
        <v>4.3501846435871965</v>
      </c>
      <c r="I744" s="12">
        <f t="shared" si="138"/>
        <v>71.65890361877463</v>
      </c>
      <c r="J744" s="15">
        <f>IF(OR((ROW(F744)-MATCH(MAX($F$2:F744),$F$2:F744,0))=1,(ROW(F744)-MATCH(MAX($F$2:F744),$F$2:F744,0))&gt;123),IF(OR(((G743*J743/C743*C744)/(G743*K743/D743*D744))&lt;(4/6),((G743*J743/C743*C744)/(G743*K743/D743*D744))&gt;(6/4)),50%,((G743*J743/C743*C744)/((G743*K743/D743*D744)+(G743*J743/C743*C744)))),((G743*J743/C743*C744)/((G743*K743/D743*D744)+(G743*J743/C743*C744))))</f>
        <v>0.5749948125835429</v>
      </c>
      <c r="K744" s="18">
        <f t="shared" si="132"/>
        <v>0.4250051874164571</v>
      </c>
      <c r="L744" s="20">
        <f t="shared" si="133"/>
        <v>1.3529124575604601</v>
      </c>
      <c r="M744" s="51">
        <f>IF(AND((B744-$B$2)&gt;123,OR(((U743*R743/C743*C744)/(U743*S743/D743*D744))&lt;(4/6),((U743*R743/C743*C744)/(U743*S743/D743*D744))&gt;(6/4))),1,0)</f>
        <v>0</v>
      </c>
      <c r="N744" s="51">
        <f>IF(AND((B744-$B$2)&gt;123,OR(((U743*R743/C743*C744)/(U743*S743/D743*D744))&lt;(4/6),((U743*R743/C743*C744)/(U743*S743/D743*D744))&gt;(6/4))),COUNTIF($M$2:M744,1),0)</f>
        <v>0</v>
      </c>
      <c r="O744" s="51">
        <f>IF(OR((ROW(N744)-MATCH(MAX($N$2:N744),$N$2:N744,0))=1,(ROW(N744)-MATCH(MAX($N$2:N744),$N$2:N744,0))&gt;123),IF(OR(((U743*R743/C743*C744)/(U743*S743/D743*D744))&lt;(4/6),((U743*R743/C743*C744)/(U743*S743/D743*D744))&gt;(6/4)),1,0),0)</f>
        <v>0</v>
      </c>
      <c r="P744" s="47">
        <f>IF(O744=1,U743/2/C744,P743)</f>
        <v>4.3501846435871965</v>
      </c>
      <c r="Q744" s="47">
        <f>IF(O744=1,U743/2/D744,Q743)</f>
        <v>71.65890361877463</v>
      </c>
      <c r="R744" s="41">
        <f>P744*C744/U743</f>
        <v>0.57190597682048772</v>
      </c>
      <c r="S744" s="41">
        <f>Q744*D744/U743</f>
        <v>0.42272208643250658</v>
      </c>
      <c r="T744" s="41">
        <f t="shared" si="139"/>
        <v>1.3529124575604601</v>
      </c>
      <c r="U744" s="42">
        <f>P744*C744+Q744*D744</f>
        <v>27046.522155926887</v>
      </c>
      <c r="V744" s="25">
        <f>B744</f>
        <v>42031</v>
      </c>
      <c r="W744">
        <f>C744/C$2</f>
        <v>1.5551609938083821</v>
      </c>
      <c r="X744">
        <f>D744/D$2</f>
        <v>1.1494912217843065</v>
      </c>
      <c r="Y744">
        <f t="shared" si="140"/>
        <v>1.3523261077963444</v>
      </c>
      <c r="AA744" s="15">
        <f t="shared" si="141"/>
        <v>-9.1613462916281252E-3</v>
      </c>
      <c r="AB744" s="15">
        <f t="shared" si="142"/>
        <v>-1.988240089652038E-4</v>
      </c>
      <c r="AC744" s="15">
        <f t="shared" si="143"/>
        <v>-5.3719367470056456E-3</v>
      </c>
    </row>
    <row r="745" spans="1:29" x14ac:dyDescent="0.4">
      <c r="A745" s="43">
        <f t="shared" si="134"/>
        <v>2015</v>
      </c>
      <c r="B745" s="53">
        <v>42032</v>
      </c>
      <c r="C745" s="45">
        <v>3525.3229999999999</v>
      </c>
      <c r="D745" s="45">
        <f>VLOOKUP(B745,'H11001.CSI  中证全债'!$A$2:$B$2792,2,0)</f>
        <v>160.25479999999999</v>
      </c>
      <c r="E745" s="14">
        <f t="shared" si="135"/>
        <v>0</v>
      </c>
      <c r="F745" s="14">
        <f>IF(AND((B745-$B$2)&gt;123,OR(((G744*J744/C744*C745)/(G744*K744/D744*D745))&lt;(4/6),((G744*J744/C744*C745)/(G744*K744/D744*D745))&gt;(6/4))),COUNTIF($E$2:E745,1),0)</f>
        <v>0</v>
      </c>
      <c r="G745" s="21">
        <f t="shared" si="136"/>
        <v>26819.489245930796</v>
      </c>
      <c r="H745" s="12">
        <f t="shared" si="137"/>
        <v>4.3501846435871965</v>
      </c>
      <c r="I745" s="12">
        <f t="shared" si="138"/>
        <v>71.65890361877463</v>
      </c>
      <c r="J745" s="15">
        <f>IF(OR((ROW(F745)-MATCH(MAX($F$2:F745),$F$2:F745,0))=1,(ROW(F745)-MATCH(MAX($F$2:F745),$F$2:F745,0))&gt;123),IF(OR(((G744*J744/C744*C745)/(G744*K744/D744*D745))&lt;(4/6),((G744*J744/C744*C745)/(G744*K744/D744*D745))&gt;(6/4)),50%,((G744*J744/C744*C745)/((G744*K744/D744*D745)+(G744*J744/C744*C745)))),((G744*J744/C744*C745)/((G744*K744/D744*D745)+(G744*J744/C744*C745))))</f>
        <v>0.57181573585006318</v>
      </c>
      <c r="K745" s="18">
        <f t="shared" si="132"/>
        <v>0.42818426414993682</v>
      </c>
      <c r="L745" s="20">
        <f t="shared" si="133"/>
        <v>1.3354431344768687</v>
      </c>
      <c r="M745" s="51">
        <f>IF(AND((B745-$B$2)&gt;123,OR(((U744*R744/C744*C745)/(U744*S744/D744*D745))&lt;(4/6),((U744*R744/C744*C745)/(U744*S744/D744*D745))&gt;(6/4))),1,0)</f>
        <v>0</v>
      </c>
      <c r="N745" s="51">
        <f>IF(AND((B745-$B$2)&gt;123,OR(((U744*R744/C744*C745)/(U744*S744/D744*D745))&lt;(4/6),((U744*R744/C744*C745)/(U744*S744/D744*D745))&gt;(6/4))),COUNTIF($M$2:M745,1),0)</f>
        <v>0</v>
      </c>
      <c r="O745" s="51">
        <f>IF(OR((ROW(N745)-MATCH(MAX($N$2:N745),$N$2:N745,0))=1,(ROW(N745)-MATCH(MAX($N$2:N745),$N$2:N745,0))&gt;123),IF(OR(((U744*R744/C744*C745)/(U744*S744/D744*D745))&lt;(4/6),((U744*R744/C744*C745)/(U744*S744/D744*D745))&gt;(6/4)),1,0),0)</f>
        <v>0</v>
      </c>
      <c r="P745" s="47">
        <f>IF(O745=1,U744/2/C745,P744)</f>
        <v>4.3501846435871965</v>
      </c>
      <c r="Q745" s="47">
        <f>IF(O745=1,U744/2/D745,Q744)</f>
        <v>71.65890361877463</v>
      </c>
      <c r="R745" s="41">
        <f>P745*C745/U744</f>
        <v>0.56701582147500273</v>
      </c>
      <c r="S745" s="41">
        <f>Q745*D745/U744</f>
        <v>0.42459001573071037</v>
      </c>
      <c r="T745" s="41">
        <f t="shared" si="139"/>
        <v>1.3354431344768685</v>
      </c>
      <c r="U745" s="42">
        <f>P745*C745+Q745*D745</f>
        <v>26819.489245930748</v>
      </c>
      <c r="V745" s="25">
        <f>B745</f>
        <v>42032</v>
      </c>
      <c r="W745">
        <f>C745/C$2</f>
        <v>1.5335805978284747</v>
      </c>
      <c r="X745">
        <f>D745/D$2</f>
        <v>1.1483683267646003</v>
      </c>
      <c r="Y745">
        <f t="shared" si="140"/>
        <v>1.3409744622965374</v>
      </c>
      <c r="AA745" s="15">
        <f t="shared" si="141"/>
        <v>-1.3876631465054912E-2</v>
      </c>
      <c r="AB745" s="15">
        <f t="shared" si="142"/>
        <v>-9.768626314198281E-4</v>
      </c>
      <c r="AC745" s="15">
        <f t="shared" si="143"/>
        <v>-8.3941627942870634E-3</v>
      </c>
    </row>
    <row r="746" spans="1:29" x14ac:dyDescent="0.4">
      <c r="A746" s="43">
        <f t="shared" si="134"/>
        <v>2015</v>
      </c>
      <c r="B746" s="53">
        <v>42033</v>
      </c>
      <c r="C746" s="45">
        <v>3481.7979999999998</v>
      </c>
      <c r="D746" s="45">
        <f>VLOOKUP(B746,'H11001.CSI  中证全债'!$A$2:$B$2792,2,0)</f>
        <v>160.15969999999999</v>
      </c>
      <c r="E746" s="14">
        <f t="shared" si="135"/>
        <v>0</v>
      </c>
      <c r="F746" s="14">
        <f>IF(AND((B746-$B$2)&gt;123,OR(((G745*J745/C745*C746)/(G745*K745/D745*D746))&lt;(4/6),((G745*J745/C745*C746)/(G745*K745/D745*D746))&gt;(6/4))),COUNTIF($E$2:E746,1),0)</f>
        <v>0</v>
      </c>
      <c r="G746" s="21">
        <f t="shared" si="136"/>
        <v>26623.332697584516</v>
      </c>
      <c r="H746" s="12">
        <f t="shared" si="137"/>
        <v>4.3501846435871965</v>
      </c>
      <c r="I746" s="12">
        <f t="shared" si="138"/>
        <v>71.65890361877463</v>
      </c>
      <c r="J746" s="15">
        <f>IF(OR((ROW(F746)-MATCH(MAX($F$2:F746),$F$2:F746,0))=1,(ROW(F746)-MATCH(MAX($F$2:F746),$F$2:F746,0))&gt;123),IF(OR(((G745*J745/C745*C746)/(G745*K745/D745*D746))&lt;(4/6),((G745*J745/C745*C746)/(G745*K745/D745*D746))&gt;(6/4)),50%,((G745*J745/C745*C746)/((G745*K745/D745*D746)+(G745*J745/C745*C746)))),((G745*J745/C745*C746)/((G745*K745/D745*D746)+(G745*J745/C745*C746))))</f>
        <v>0.56891691073097128</v>
      </c>
      <c r="K746" s="18">
        <f t="shared" si="132"/>
        <v>0.43108308926902872</v>
      </c>
      <c r="L746" s="20">
        <f t="shared" si="133"/>
        <v>1.3197384098171472</v>
      </c>
      <c r="M746" s="51">
        <f>IF(AND((B746-$B$2)&gt;123,OR(((U745*R745/C745*C746)/(U745*S745/D745*D746))&lt;(4/6),((U745*R745/C745*C746)/(U745*S745/D745*D746))&gt;(6/4))),1,0)</f>
        <v>0</v>
      </c>
      <c r="N746" s="51">
        <f>IF(AND((B746-$B$2)&gt;123,OR(((U745*R745/C745*C746)/(U745*S745/D745*D746))&lt;(4/6),((U745*R745/C745*C746)/(U745*S745/D745*D746))&gt;(6/4))),COUNTIF($M$2:M746,1),0)</f>
        <v>0</v>
      </c>
      <c r="O746" s="51">
        <f>IF(OR((ROW(N746)-MATCH(MAX($N$2:N746),$N$2:N746,0))=1,(ROW(N746)-MATCH(MAX($N$2:N746),$N$2:N746,0))&gt;123),IF(OR(((U745*R745/C745*C746)/(U745*S745/D745*D746))&lt;(4/6),((U745*R745/C745*C746)/(U745*S745/D745*D746))&gt;(6/4)),1,0),0)</f>
        <v>0</v>
      </c>
      <c r="P746" s="47">
        <f>IF(O746=1,U745/2/C746,P745)</f>
        <v>4.3501846435871965</v>
      </c>
      <c r="Q746" s="47">
        <f>IF(O746=1,U745/2/D746,Q745)</f>
        <v>71.65890361877463</v>
      </c>
      <c r="R746" s="41">
        <f>P746*C746/U745</f>
        <v>0.56475587781638104</v>
      </c>
      <c r="S746" s="41">
        <f>Q746*D746/U745</f>
        <v>0.42793016677799761</v>
      </c>
      <c r="T746" s="41">
        <f t="shared" si="139"/>
        <v>1.319738409817147</v>
      </c>
      <c r="U746" s="42">
        <f>P746*C746+Q746*D746</f>
        <v>26623.332697584468</v>
      </c>
      <c r="V746" s="25">
        <f>B746</f>
        <v>42033</v>
      </c>
      <c r="W746">
        <f>C746/C$2</f>
        <v>1.5146464191672613</v>
      </c>
      <c r="X746">
        <f>D746/D$2</f>
        <v>1.1476868505911857</v>
      </c>
      <c r="Y746">
        <f t="shared" si="140"/>
        <v>1.3311666348792235</v>
      </c>
      <c r="AA746" s="15">
        <f t="shared" si="141"/>
        <v>-1.2346386416223543E-2</v>
      </c>
      <c r="AB746" s="15">
        <f t="shared" si="142"/>
        <v>-5.9342996278433091E-4</v>
      </c>
      <c r="AC746" s="15">
        <f t="shared" si="143"/>
        <v>-7.3139554056212974E-3</v>
      </c>
    </row>
    <row r="747" spans="1:29" x14ac:dyDescent="0.4">
      <c r="A747" s="43">
        <f t="shared" si="134"/>
        <v>2015</v>
      </c>
      <c r="B747" s="53">
        <v>42034</v>
      </c>
      <c r="C747" s="45">
        <v>3434.39</v>
      </c>
      <c r="D747" s="45">
        <f>VLOOKUP(B747,'H11001.CSI  中证全债'!$A$2:$B$2792,2,0)</f>
        <v>160.0539</v>
      </c>
      <c r="E747" s="14">
        <f t="shared" si="135"/>
        <v>0</v>
      </c>
      <c r="F747" s="14">
        <f>IF(AND((B747-$B$2)&gt;123,OR(((G746*J746/C746*C747)/(G746*K746/D746*D747))&lt;(4/6),((G746*J746/C746*C747)/(G746*K746/D746*D747))&gt;(6/4))),COUNTIF($E$2:E747,1),0)</f>
        <v>0</v>
      </c>
      <c r="G747" s="21">
        <f t="shared" si="136"/>
        <v>26409.517631998468</v>
      </c>
      <c r="H747" s="12">
        <f t="shared" si="137"/>
        <v>4.3501846435871965</v>
      </c>
      <c r="I747" s="12">
        <f t="shared" si="138"/>
        <v>71.65890361877463</v>
      </c>
      <c r="J747" s="15">
        <f>IF(OR((ROW(F747)-MATCH(MAX($F$2:F747),$F$2:F747,0))=1,(ROW(F747)-MATCH(MAX($F$2:F747),$F$2:F747,0))&gt;123),IF(OR(((G746*J746/C746*C747)/(G746*K746/D746*D747))&lt;(4/6),((G746*J746/C746*C747)/(G746*K746/D746*D747))&gt;(6/4)),50%,((G746*J746/C746*C747)/((G746*K746/D746*D747)+(G746*J746/C746*C747)))),((G746*J746/C746*C747)/((G746*K746/D746*D747)+(G746*J746/C746*C747))))</f>
        <v>0.56571387809020346</v>
      </c>
      <c r="K747" s="18">
        <f t="shared" si="132"/>
        <v>0.43428612190979654</v>
      </c>
      <c r="L747" s="20">
        <f t="shared" si="133"/>
        <v>1.3026294176807822</v>
      </c>
      <c r="M747" s="51">
        <f>IF(AND((B747-$B$2)&gt;123,OR(((U746*R746/C746*C747)/(U746*S746/D746*D747))&lt;(4/6),((U746*R746/C746*C747)/(U746*S746/D746*D747))&gt;(6/4))),1,0)</f>
        <v>0</v>
      </c>
      <c r="N747" s="51">
        <f>IF(AND((B747-$B$2)&gt;123,OR(((U746*R746/C746*C747)/(U746*S746/D746*D747))&lt;(4/6),((U746*R746/C746*C747)/(U746*S746/D746*D747))&gt;(6/4))),COUNTIF($M$2:M747,1),0)</f>
        <v>0</v>
      </c>
      <c r="O747" s="51">
        <f>IF(OR((ROW(N747)-MATCH(MAX($N$2:N747),$N$2:N747,0))=1,(ROW(N747)-MATCH(MAX($N$2:N747),$N$2:N747,0))&gt;123),IF(OR(((U746*R746/C746*C747)/(U746*S746/D746*D747))&lt;(4/6),((U746*R746/C746*C747)/(U746*S746/D746*D747))&gt;(6/4)),1,0),0)</f>
        <v>0</v>
      </c>
      <c r="P747" s="47">
        <f>IF(O747=1,U746/2/C747,P746)</f>
        <v>4.3501846435871965</v>
      </c>
      <c r="Q747" s="47">
        <f>IF(O747=1,U746/2/D747,Q746)</f>
        <v>71.65890361877463</v>
      </c>
      <c r="R747" s="41">
        <f>P747*C747/U746</f>
        <v>0.5611705644742575</v>
      </c>
      <c r="S747" s="41">
        <f>Q747*D747/U746</f>
        <v>0.4307983198117642</v>
      </c>
      <c r="T747" s="41">
        <f t="shared" si="139"/>
        <v>1.3026294176807816</v>
      </c>
      <c r="U747" s="42">
        <f>P747*C747+Q747*D747</f>
        <v>26409.517631998424</v>
      </c>
      <c r="V747" s="25">
        <f>B747</f>
        <v>42034</v>
      </c>
      <c r="W747">
        <f>C747/C$2</f>
        <v>1.4940230638089431</v>
      </c>
      <c r="X747">
        <f>D747/D$2</f>
        <v>1.1469286993908991</v>
      </c>
      <c r="Y747">
        <f t="shared" si="140"/>
        <v>1.3204758815999211</v>
      </c>
      <c r="AA747" s="15">
        <f t="shared" si="141"/>
        <v>-1.3615953596389008E-2</v>
      </c>
      <c r="AB747" s="15">
        <f t="shared" si="142"/>
        <v>-6.6059064795942479E-4</v>
      </c>
      <c r="AC747" s="15">
        <f t="shared" si="143"/>
        <v>-8.0311157139784095E-3</v>
      </c>
    </row>
    <row r="748" spans="1:29" x14ac:dyDescent="0.4">
      <c r="A748" s="43">
        <f t="shared" si="134"/>
        <v>2015</v>
      </c>
      <c r="B748" s="53">
        <v>42037</v>
      </c>
      <c r="C748" s="45">
        <v>3353.96</v>
      </c>
      <c r="D748" s="45">
        <f>VLOOKUP(B748,'H11001.CSI  中证全债'!$A$2:$B$2792,2,0)</f>
        <v>160.03120000000001</v>
      </c>
      <c r="E748" s="14">
        <f t="shared" si="135"/>
        <v>0</v>
      </c>
      <c r="F748" s="14">
        <f>IF(AND((B748-$B$2)&gt;123,OR(((G747*J747/C747*C748)/(G747*K747/D747*D748))&lt;(4/6),((G747*J747/C747*C748)/(G747*K747/D747*D748))&gt;(6/4))),COUNTIF($E$2:E748,1),0)</f>
        <v>0</v>
      </c>
      <c r="G748" s="21">
        <f t="shared" si="136"/>
        <v>26058.005624002606</v>
      </c>
      <c r="H748" s="12">
        <f t="shared" si="137"/>
        <v>4.3501846435871965</v>
      </c>
      <c r="I748" s="12">
        <f t="shared" si="138"/>
        <v>71.65890361877463</v>
      </c>
      <c r="J748" s="15">
        <f>IF(OR((ROW(F748)-MATCH(MAX($F$2:F748),$F$2:F748,0))=1,(ROW(F748)-MATCH(MAX($F$2:F748),$F$2:F748,0))&gt;123),IF(OR(((G747*J747/C747*C748)/(G747*K747/D747*D748))&lt;(4/6),((G747*J747/C747*C748)/(G747*K747/D747*D748))&gt;(6/4)),50%,((G747*J747/C747*C748)/((G747*K747/D747*D748)+(G747*J747/C747*C748)))),((G747*J747/C747*C748)/((G747*K747/D747*D748)+(G747*J747/C747*C748))))</f>
        <v>0.55991795756488183</v>
      </c>
      <c r="K748" s="18">
        <f t="shared" si="132"/>
        <v>0.44008204243511817</v>
      </c>
      <c r="L748" s="20">
        <f t="shared" si="133"/>
        <v>1.2723035788206041</v>
      </c>
      <c r="M748" s="51">
        <f>IF(AND((B748-$B$2)&gt;123,OR(((U747*R747/C747*C748)/(U747*S747/D747*D748))&lt;(4/6),((U747*R747/C747*C748)/(U747*S747/D747*D748))&gt;(6/4))),1,0)</f>
        <v>0</v>
      </c>
      <c r="N748" s="51">
        <f>IF(AND((B748-$B$2)&gt;123,OR(((U747*R747/C747*C748)/(U747*S747/D747*D748))&lt;(4/6),((U747*R747/C747*C748)/(U747*S747/D747*D748))&gt;(6/4))),COUNTIF($M$2:M748,1),0)</f>
        <v>0</v>
      </c>
      <c r="O748" s="51">
        <f>IF(OR((ROW(N748)-MATCH(MAX($N$2:N748),$N$2:N748,0))=1,(ROW(N748)-MATCH(MAX($N$2:N748),$N$2:N748,0))&gt;123),IF(OR(((U747*R747/C747*C748)/(U747*S747/D747*D748))&lt;(4/6),((U747*R747/C747*C748)/(U747*S747/D747*D748))&gt;(6/4)),1,0),0)</f>
        <v>0</v>
      </c>
      <c r="P748" s="47">
        <f>IF(O748=1,U747/2/C748,P747)</f>
        <v>4.3501846435871965</v>
      </c>
      <c r="Q748" s="47">
        <f>IF(O748=1,U747/2/D748,Q747)</f>
        <v>71.65890361877463</v>
      </c>
      <c r="R748" s="41">
        <f>P748*C748/U747</f>
        <v>0.55246542138761712</v>
      </c>
      <c r="S748" s="41">
        <f>Q748*D748/U747</f>
        <v>0.43422452831559283</v>
      </c>
      <c r="T748" s="41">
        <f t="shared" si="139"/>
        <v>1.2723035788206032</v>
      </c>
      <c r="U748" s="42">
        <f>P748*C748+Q748*D748</f>
        <v>26058.005624002559</v>
      </c>
      <c r="V748" s="25">
        <f>B748</f>
        <v>42037</v>
      </c>
      <c r="W748">
        <f>C748/C$2</f>
        <v>1.4590345287205715</v>
      </c>
      <c r="X748">
        <f>D748/D$2</f>
        <v>1.1467660336796848</v>
      </c>
      <c r="Y748">
        <f t="shared" si="140"/>
        <v>1.302900281200128</v>
      </c>
      <c r="AA748" s="15">
        <f t="shared" si="141"/>
        <v>-2.3419005995242159E-2</v>
      </c>
      <c r="AB748" s="15">
        <f t="shared" si="142"/>
        <v>-1.4182722195443809E-4</v>
      </c>
      <c r="AC748" s="15">
        <f t="shared" si="143"/>
        <v>-1.3310050296789999E-2</v>
      </c>
    </row>
    <row r="749" spans="1:29" x14ac:dyDescent="0.4">
      <c r="A749" s="43">
        <f t="shared" si="134"/>
        <v>2015</v>
      </c>
      <c r="B749" s="53">
        <v>42038</v>
      </c>
      <c r="C749" s="45">
        <v>3437.4450000000002</v>
      </c>
      <c r="D749" s="45">
        <f>VLOOKUP(B749,'H11001.CSI  中证全债'!$A$2:$B$2792,2,0)</f>
        <v>160.06610000000001</v>
      </c>
      <c r="E749" s="14">
        <f t="shared" si="135"/>
        <v>0</v>
      </c>
      <c r="F749" s="14">
        <f>IF(AND((B749-$B$2)&gt;123,OR(((G748*J748/C748*C749)/(G748*K748/D748*D749))&lt;(4/6),((G748*J748/C748*C749)/(G748*K748/D748*D749))&gt;(6/4))),COUNTIF($E$2:E749,1),0)</f>
        <v>0</v>
      </c>
      <c r="G749" s="21">
        <f t="shared" si="136"/>
        <v>26423.681684708783</v>
      </c>
      <c r="H749" s="12">
        <f t="shared" si="137"/>
        <v>4.3501846435871965</v>
      </c>
      <c r="I749" s="12">
        <f t="shared" si="138"/>
        <v>71.65890361877463</v>
      </c>
      <c r="J749" s="15">
        <f>IF(OR((ROW(F749)-MATCH(MAX($F$2:F749),$F$2:F749,0))=1,(ROW(F749)-MATCH(MAX($F$2:F749),$F$2:F749,0))&gt;123),IF(OR(((G748*J748/C748*C749)/(G748*K748/D748*D749))&lt;(4/6),((G748*J748/C748*C749)/(G748*K748/D748*D749))&gt;(6/4)),50%,((G748*J748/C748*C749)/((G748*K748/D748*D749)+(G748*J748/C748*C749)))),((G748*J748/C748*C749)/((G748*K748/D748*D749)+(G748*J748/C748*C749))))</f>
        <v>0.56591358579789164</v>
      </c>
      <c r="K749" s="18">
        <f t="shared" si="132"/>
        <v>0.43408641420210836</v>
      </c>
      <c r="L749" s="20">
        <f t="shared" si="133"/>
        <v>1.3036887755128066</v>
      </c>
      <c r="M749" s="51">
        <f>IF(AND((B749-$B$2)&gt;123,OR(((U748*R748/C748*C749)/(U748*S748/D748*D749))&lt;(4/6),((U748*R748/C748*C749)/(U748*S748/D748*D749))&gt;(6/4))),1,0)</f>
        <v>0</v>
      </c>
      <c r="N749" s="51">
        <f>IF(AND((B749-$B$2)&gt;123,OR(((U748*R748/C748*C749)/(U748*S748/D748*D749))&lt;(4/6),((U748*R748/C748*C749)/(U748*S748/D748*D749))&gt;(6/4))),COUNTIF($M$2:M749,1),0)</f>
        <v>0</v>
      </c>
      <c r="O749" s="51">
        <f>IF(OR((ROW(N749)-MATCH(MAX($N$2:N749),$N$2:N749,0))=1,(ROW(N749)-MATCH(MAX($N$2:N749),$N$2:N749,0))&gt;123),IF(OR(((U748*R748/C748*C749)/(U748*S748/D748*D749))&lt;(4/6),((U748*R748/C748*C749)/(U748*S748/D748*D749))&gt;(6/4)),1,0),0)</f>
        <v>0</v>
      </c>
      <c r="P749" s="47">
        <f>IF(O749=1,U748/2/C749,P748)</f>
        <v>4.3501846435871965</v>
      </c>
      <c r="Q749" s="47">
        <f>IF(O749=1,U748/2/D749,Q748)</f>
        <v>71.65890361877463</v>
      </c>
      <c r="R749" s="41">
        <f>P749*C749/U748</f>
        <v>0.57385513948932454</v>
      </c>
      <c r="S749" s="41">
        <f>Q749*D749/U748</f>
        <v>0.44017801661565931</v>
      </c>
      <c r="T749" s="41">
        <f t="shared" si="139"/>
        <v>1.3036887755128062</v>
      </c>
      <c r="U749" s="42">
        <f>P749*C749+Q749*D749</f>
        <v>26423.681684708732</v>
      </c>
      <c r="V749" s="25">
        <f>B749</f>
        <v>42038</v>
      </c>
      <c r="W749">
        <f>C749/C$2</f>
        <v>1.4953520452175593</v>
      </c>
      <c r="X749">
        <f>D749/D$2</f>
        <v>1.1470161232533143</v>
      </c>
      <c r="Y749">
        <f t="shared" si="140"/>
        <v>1.3211840842354365</v>
      </c>
      <c r="AA749" s="15">
        <f t="shared" si="141"/>
        <v>2.4891471573900814E-2</v>
      </c>
      <c r="AB749" s="15">
        <f t="shared" si="142"/>
        <v>2.1808247391752467E-4</v>
      </c>
      <c r="AC749" s="15">
        <f t="shared" si="143"/>
        <v>1.4033156104983568E-2</v>
      </c>
    </row>
    <row r="750" spans="1:29" x14ac:dyDescent="0.4">
      <c r="A750" s="43">
        <f t="shared" si="134"/>
        <v>2015</v>
      </c>
      <c r="B750" s="53">
        <v>42039</v>
      </c>
      <c r="C750" s="45">
        <v>3401.768</v>
      </c>
      <c r="D750" s="45">
        <f>VLOOKUP(B750,'H11001.CSI  中证全债'!$A$2:$B$2792,2,0)</f>
        <v>160.12790000000001</v>
      </c>
      <c r="E750" s="14">
        <f t="shared" si="135"/>
        <v>0</v>
      </c>
      <c r="F750" s="14">
        <f>IF(AND((B750-$B$2)&gt;123,OR(((G749*J749/C749*C750)/(G749*K749/D749*D750))&lt;(4/6),((G749*J749/C749*C750)/(G749*K749/D749*D750))&gt;(6/4))),COUNTIF($E$2:E750,1),0)</f>
        <v>0</v>
      </c>
      <c r="G750" s="21">
        <f t="shared" si="136"/>
        <v>26272.908667423162</v>
      </c>
      <c r="H750" s="12">
        <f t="shared" si="137"/>
        <v>4.3501846435871965</v>
      </c>
      <c r="I750" s="12">
        <f t="shared" si="138"/>
        <v>71.65890361877463</v>
      </c>
      <c r="J750" s="15">
        <f>IF(OR((ROW(F750)-MATCH(MAX($F$2:F750),$F$2:F750,0))=1,(ROW(F750)-MATCH(MAX($F$2:F750),$F$2:F750,0))&gt;123),IF(OR(((G749*J749/C749*C750)/(G749*K749/D749*D750))&lt;(4/6),((G749*J749/C749*C750)/(G749*K749/D749*D750))&gt;(6/4)),50%,((G749*J749/C749*C750)/((G749*K749/D749*D750)+(G749*J749/C749*C750)))),((G749*J749/C749*C750)/((G749*K749/D749*D750)+(G749*J749/C749*C750))))</f>
        <v>0.56325392448820832</v>
      </c>
      <c r="K750" s="18">
        <f t="shared" si="132"/>
        <v>0.43674607551179168</v>
      </c>
      <c r="L750" s="20">
        <f t="shared" si="133"/>
        <v>1.2896599559095547</v>
      </c>
      <c r="M750" s="51">
        <f>IF(AND((B750-$B$2)&gt;123,OR(((U749*R749/C749*C750)/(U749*S749/D749*D750))&lt;(4/6),((U749*R749/C749*C750)/(U749*S749/D749*D750))&gt;(6/4))),1,0)</f>
        <v>0</v>
      </c>
      <c r="N750" s="51">
        <f>IF(AND((B750-$B$2)&gt;123,OR(((U749*R749/C749*C750)/(U749*S749/D749*D750))&lt;(4/6),((U749*R749/C749*C750)/(U749*S749/D749*D750))&gt;(6/4))),COUNTIF($M$2:M750,1),0)</f>
        <v>0</v>
      </c>
      <c r="O750" s="51">
        <f>IF(OR((ROW(N750)-MATCH(MAX($N$2:N750),$N$2:N750,0))=1,(ROW(N750)-MATCH(MAX($N$2:N750),$N$2:N750,0))&gt;123),IF(OR(((U749*R749/C749*C750)/(U749*S749/D749*D750))&lt;(4/6),((U749*R749/C749*C750)/(U749*S749/D749*D750))&gt;(6/4)),1,0),0)</f>
        <v>0</v>
      </c>
      <c r="P750" s="47">
        <f>IF(O750=1,U749/2/C750,P749)</f>
        <v>4.3501846435871965</v>
      </c>
      <c r="Q750" s="47">
        <f>IF(O750=1,U749/2/D750,Q749)</f>
        <v>71.65890361877463</v>
      </c>
      <c r="R750" s="41">
        <f>P750*C750/U749</f>
        <v>0.56004000847505109</v>
      </c>
      <c r="S750" s="41">
        <f>Q750*D750/U749</f>
        <v>0.4342540108412325</v>
      </c>
      <c r="T750" s="41">
        <f t="shared" si="139"/>
        <v>1.2896599559095545</v>
      </c>
      <c r="U750" s="42">
        <f>P750*C750+Q750*D750</f>
        <v>26272.908667423115</v>
      </c>
      <c r="V750" s="25">
        <f>B750</f>
        <v>42039</v>
      </c>
      <c r="W750">
        <f>C750/C$2</f>
        <v>1.4798318914646331</v>
      </c>
      <c r="X750">
        <f>D750/D$2</f>
        <v>1.1474589752776783</v>
      </c>
      <c r="Y750">
        <f t="shared" si="140"/>
        <v>1.3136454333711558</v>
      </c>
      <c r="AA750" s="15">
        <f t="shared" si="141"/>
        <v>-1.0378929699238926E-2</v>
      </c>
      <c r="AB750" s="15">
        <f t="shared" si="142"/>
        <v>3.8609049636373349E-4</v>
      </c>
      <c r="AC750" s="15">
        <f t="shared" si="143"/>
        <v>-5.7059806837161942E-3</v>
      </c>
    </row>
    <row r="751" spans="1:29" x14ac:dyDescent="0.4">
      <c r="A751" s="43">
        <f t="shared" si="134"/>
        <v>2015</v>
      </c>
      <c r="B751" s="53">
        <v>42040</v>
      </c>
      <c r="C751" s="45">
        <v>3366.9459999999999</v>
      </c>
      <c r="D751" s="45">
        <f>VLOOKUP(B751,'H11001.CSI  中证全债'!$A$2:$B$2792,2,0)</f>
        <v>160.44730000000001</v>
      </c>
      <c r="E751" s="14">
        <f t="shared" si="135"/>
        <v>0</v>
      </c>
      <c r="F751" s="14">
        <f>IF(AND((B751-$B$2)&gt;123,OR(((G750*J750/C750*C751)/(G750*K750/D750*D751))&lt;(4/6),((G750*J750/C750*C751)/(G750*K750/D750*D751))&gt;(6/4))),COUNTIF($E$2:E751,1),0)</f>
        <v>0</v>
      </c>
      <c r="G751" s="21">
        <f t="shared" si="136"/>
        <v>26144.314391580006</v>
      </c>
      <c r="H751" s="12">
        <f t="shared" si="137"/>
        <v>4.3501846435871965</v>
      </c>
      <c r="I751" s="12">
        <f t="shared" si="138"/>
        <v>71.65890361877463</v>
      </c>
      <c r="J751" s="15">
        <f>IF(OR((ROW(F751)-MATCH(MAX($F$2:F751),$F$2:F751,0))=1,(ROW(F751)-MATCH(MAX($F$2:F751),$F$2:F751,0))&gt;123),IF(OR(((G750*J750/C750*C751)/(G750*K750/D750*D751))&lt;(4/6),((G750*J750/C750*C751)/(G750*K750/D750*D751))&gt;(6/4)),50%,((G750*J750/C750*C751)/((G750*K750/D750*D751)+(G750*J750/C750*C751)))),((G750*J750/C750*C751)/((G750*K750/D750*D751)+(G750*J750/C750*C751))))</f>
        <v>0.56023028814649278</v>
      </c>
      <c r="K751" s="18">
        <f t="shared" si="132"/>
        <v>0.43976971185350722</v>
      </c>
      <c r="L751" s="20">
        <f t="shared" si="133"/>
        <v>1.2739174005078195</v>
      </c>
      <c r="M751" s="51">
        <f>IF(AND((B751-$B$2)&gt;123,OR(((U750*R750/C750*C751)/(U750*S750/D750*D751))&lt;(4/6),((U750*R750/C750*C751)/(U750*S750/D750*D751))&gt;(6/4))),1,0)</f>
        <v>0</v>
      </c>
      <c r="N751" s="51">
        <f>IF(AND((B751-$B$2)&gt;123,OR(((U750*R750/C750*C751)/(U750*S750/D750*D751))&lt;(4/6),((U750*R750/C750*C751)/(U750*S750/D750*D751))&gt;(6/4))),COUNTIF($M$2:M751,1),0)</f>
        <v>0</v>
      </c>
      <c r="O751" s="51">
        <f>IF(OR((ROW(N751)-MATCH(MAX($N$2:N751),$N$2:N751,0))=1,(ROW(N751)-MATCH(MAX($N$2:N751),$N$2:N751,0))&gt;123),IF(OR(((U750*R750/C750*C751)/(U750*S750/D750*D751))&lt;(4/6),((U750*R750/C750*C751)/(U750*S750/D750*D751))&gt;(6/4)),1,0),0)</f>
        <v>0</v>
      </c>
      <c r="P751" s="47">
        <f>IF(O751=1,U750/2/C751,P750)</f>
        <v>4.3501846435871965</v>
      </c>
      <c r="Q751" s="47">
        <f>IF(O751=1,U750/2/D751,Q750)</f>
        <v>71.65890361877463</v>
      </c>
      <c r="R751" s="41">
        <f>P751*C751/U750</f>
        <v>0.55748820849625091</v>
      </c>
      <c r="S751" s="41">
        <f>Q751*D751/U750</f>
        <v>0.43761723348312881</v>
      </c>
      <c r="T751" s="41">
        <f t="shared" si="139"/>
        <v>1.2739174005078193</v>
      </c>
      <c r="U751" s="42">
        <f>P751*C751+Q751*D751</f>
        <v>26144.314391579956</v>
      </c>
      <c r="V751" s="25">
        <f>B751</f>
        <v>42040</v>
      </c>
      <c r="W751">
        <f>C751/C$2</f>
        <v>1.4646836784987338</v>
      </c>
      <c r="X751">
        <f>D751/D$2</f>
        <v>1.1497477606592619</v>
      </c>
      <c r="Y751">
        <f t="shared" si="140"/>
        <v>1.3072157195789977</v>
      </c>
      <c r="AA751" s="15">
        <f t="shared" si="141"/>
        <v>-1.0236441756169112E-2</v>
      </c>
      <c r="AB751" s="15">
        <f t="shared" si="142"/>
        <v>1.9946555222418727E-3</v>
      </c>
      <c r="AC751" s="15">
        <f t="shared" si="143"/>
        <v>-4.8945580206203321E-3</v>
      </c>
    </row>
    <row r="752" spans="1:29" x14ac:dyDescent="0.4">
      <c r="A752" s="43">
        <f t="shared" si="134"/>
        <v>2015</v>
      </c>
      <c r="B752" s="53">
        <v>42041</v>
      </c>
      <c r="C752" s="45">
        <v>3312.42</v>
      </c>
      <c r="D752" s="45">
        <f>VLOOKUP(B752,'H11001.CSI  中证全债'!$A$2:$B$2792,2,0)</f>
        <v>160.26259999999999</v>
      </c>
      <c r="E752" s="14">
        <f t="shared" si="135"/>
        <v>0</v>
      </c>
      <c r="F752" s="14">
        <f>IF(AND((B752-$B$2)&gt;123,OR(((G751*J751/C751*C752)/(G751*K751/D751*D752))&lt;(4/6),((G751*J751/C751*C752)/(G751*K751/D751*D752))&gt;(6/4))),COUNTIF($E$2:E752,1),0)</f>
        <v>0</v>
      </c>
      <c r="G752" s="21">
        <f t="shared" si="136"/>
        <v>25893.880824205382</v>
      </c>
      <c r="H752" s="12">
        <f t="shared" si="137"/>
        <v>4.3501846435871965</v>
      </c>
      <c r="I752" s="12">
        <f t="shared" si="138"/>
        <v>71.65890361877463</v>
      </c>
      <c r="J752" s="15">
        <f>IF(OR((ROW(F752)-MATCH(MAX($F$2:F752),$F$2:F752,0))=1,(ROW(F752)-MATCH(MAX($F$2:F752),$F$2:F752,0))&gt;123),IF(OR(((G751*J751/C751*C752)/(G751*K751/D751*D752))&lt;(4/6),((G751*J751/C751*C752)/(G751*K751/D751*D752))&gt;(6/4)),50%,((G751*J751/C751*C752)/((G751*K751/D751*D752)+(G751*J751/C751*C752)))),((G751*J751/C751*C752)/((G751*K751/D751*D752)+(G751*J751/C751*C752))))</f>
        <v>0.55648818015880874</v>
      </c>
      <c r="K752" s="18">
        <f t="shared" si="132"/>
        <v>0.44351181984119126</v>
      </c>
      <c r="L752" s="20">
        <f t="shared" si="133"/>
        <v>1.254731340323852</v>
      </c>
      <c r="M752" s="51">
        <f>IF(AND((B752-$B$2)&gt;123,OR(((U751*R751/C751*C752)/(U751*S751/D751*D752))&lt;(4/6),((U751*R751/C751*C752)/(U751*S751/D751*D752))&gt;(6/4))),1,0)</f>
        <v>0</v>
      </c>
      <c r="N752" s="51">
        <f>IF(AND((B752-$B$2)&gt;123,OR(((U751*R751/C751*C752)/(U751*S751/D751*D752))&lt;(4/6),((U751*R751/C751*C752)/(U751*S751/D751*D752))&gt;(6/4))),COUNTIF($M$2:M752,1),0)</f>
        <v>0</v>
      </c>
      <c r="O752" s="51">
        <f>IF(OR((ROW(N752)-MATCH(MAX($N$2:N752),$N$2:N752,0))=1,(ROW(N752)-MATCH(MAX($N$2:N752),$N$2:N752,0))&gt;123),IF(OR(((U751*R751/C751*C752)/(U751*S751/D751*D752))&lt;(4/6),((U751*R751/C751*C752)/(U751*S751/D751*D752))&gt;(6/4)),1,0),0)</f>
        <v>0</v>
      </c>
      <c r="P752" s="47">
        <f>IF(O752=1,U751/2/C752,P751)</f>
        <v>4.3501846435871965</v>
      </c>
      <c r="Q752" s="47">
        <f>IF(O752=1,U751/2/D752,Q751)</f>
        <v>71.65890361877463</v>
      </c>
      <c r="R752" s="41">
        <f>P752*C752/U751</f>
        <v>0.55115763990934385</v>
      </c>
      <c r="S752" s="41">
        <f>Q752*D752/U751</f>
        <v>0.43926346796046978</v>
      </c>
      <c r="T752" s="41">
        <f t="shared" si="139"/>
        <v>1.2547313403238525</v>
      </c>
      <c r="U752" s="42">
        <f>P752*C752+Q752*D752</f>
        <v>25893.880824205331</v>
      </c>
      <c r="V752" s="25">
        <f>B752</f>
        <v>42041</v>
      </c>
      <c r="W752">
        <f>C752/C$2</f>
        <v>1.4409638617111102</v>
      </c>
      <c r="X752">
        <f>D752/D$2</f>
        <v>1.1484242207094231</v>
      </c>
      <c r="Y752">
        <f t="shared" si="140"/>
        <v>1.2946940412102665</v>
      </c>
      <c r="AA752" s="15">
        <f t="shared" si="141"/>
        <v>-1.6194497921855566E-2</v>
      </c>
      <c r="AB752" s="15">
        <f t="shared" si="142"/>
        <v>-1.1511567972786185E-3</v>
      </c>
      <c r="AC752" s="15">
        <f t="shared" si="143"/>
        <v>-9.5788921301863672E-3</v>
      </c>
    </row>
    <row r="753" spans="1:29" x14ac:dyDescent="0.4">
      <c r="A753" s="43">
        <f t="shared" si="134"/>
        <v>2015</v>
      </c>
      <c r="B753" s="53">
        <v>42044</v>
      </c>
      <c r="C753" s="45">
        <v>3345.9209999999998</v>
      </c>
      <c r="D753" s="45">
        <f>VLOOKUP(B753,'H11001.CSI  中证全债'!$A$2:$B$2792,2,0)</f>
        <v>160.31270000000001</v>
      </c>
      <c r="E753" s="14">
        <f t="shared" si="135"/>
        <v>0</v>
      </c>
      <c r="F753" s="14">
        <f>IF(AND((B753-$B$2)&gt;123,OR(((G752*J752/C752*C753)/(G752*K752/D752*D753))&lt;(4/6),((G752*J752/C752*C753)/(G752*K752/D752*D753))&gt;(6/4))),COUNTIF($E$2:E753,1),0)</f>
        <v>0</v>
      </c>
      <c r="G753" s="21">
        <f t="shared" si="136"/>
        <v>26043.206471021498</v>
      </c>
      <c r="H753" s="12">
        <f t="shared" si="137"/>
        <v>4.3501846435871965</v>
      </c>
      <c r="I753" s="12">
        <f t="shared" si="138"/>
        <v>71.65890361877463</v>
      </c>
      <c r="J753" s="15">
        <f>IF(OR((ROW(F753)-MATCH(MAX($F$2:F753),$F$2:F753,0))=1,(ROW(F753)-MATCH(MAX($F$2:F753),$F$2:F753,0))&gt;123),IF(OR(((G752*J752/C752*C753)/(G752*K752/D752*D753))&lt;(4/6),((G752*J752/C752*C753)/(G752*K752/D752*D753))&gt;(6/4)),50%,((G752*J752/C752*C753)/((G752*K752/D752*D753)+(G752*J752/C752*C753)))),((G752*J752/C752*C753)/((G752*K752/D752*D753)+(G752*J752/C752*C753))))</f>
        <v>0.55889332095307975</v>
      </c>
      <c r="K753" s="18">
        <f t="shared" si="132"/>
        <v>0.44110667904692025</v>
      </c>
      <c r="L753" s="20">
        <f t="shared" si="133"/>
        <v>1.2670252968299096</v>
      </c>
      <c r="M753" s="51">
        <f>IF(AND((B753-$B$2)&gt;123,OR(((U752*R752/C752*C753)/(U752*S752/D752*D753))&lt;(4/6),((U752*R752/C752*C753)/(U752*S752/D752*D753))&gt;(6/4))),1,0)</f>
        <v>0</v>
      </c>
      <c r="N753" s="51">
        <f>IF(AND((B753-$B$2)&gt;123,OR(((U752*R752/C752*C753)/(U752*S752/D752*D753))&lt;(4/6),((U752*R752/C752*C753)/(U752*S752/D752*D753))&gt;(6/4))),COUNTIF($M$2:M753,1),0)</f>
        <v>0</v>
      </c>
      <c r="O753" s="51">
        <f>IF(OR((ROW(N753)-MATCH(MAX($N$2:N753),$N$2:N753,0))=1,(ROW(N753)-MATCH(MAX($N$2:N753),$N$2:N753,0))&gt;123),IF(OR(((U752*R752/C752*C753)/(U752*S752/D752*D753))&lt;(4/6),((U752*R752/C752*C753)/(U752*S752/D752*D753))&gt;(6/4)),1,0),0)</f>
        <v>0</v>
      </c>
      <c r="P753" s="47">
        <f>IF(O753=1,U752/2/C753,P752)</f>
        <v>4.3501846435871965</v>
      </c>
      <c r="Q753" s="47">
        <f>IF(O753=1,U752/2/D753,Q752)</f>
        <v>71.65890361877463</v>
      </c>
      <c r="R753" s="41">
        <f>P753*C753/U752</f>
        <v>0.56211636454469593</v>
      </c>
      <c r="S753" s="41">
        <f>Q753*D753/U752</f>
        <v>0.44365046692525234</v>
      </c>
      <c r="T753" s="41">
        <f t="shared" si="139"/>
        <v>1.2670252968299098</v>
      </c>
      <c r="U753" s="42">
        <f>P753*C753+Q753*D753</f>
        <v>26043.206471021447</v>
      </c>
      <c r="V753" s="25">
        <f>B753</f>
        <v>42044</v>
      </c>
      <c r="W753">
        <f>C753/C$2</f>
        <v>1.4555374152855916</v>
      </c>
      <c r="X753">
        <f>D753/D$2</f>
        <v>1.1487832318165532</v>
      </c>
      <c r="Y753">
        <f t="shared" si="140"/>
        <v>1.3021603235510724</v>
      </c>
      <c r="AA753" s="15">
        <f t="shared" si="141"/>
        <v>1.0113753690655036E-2</v>
      </c>
      <c r="AB753" s="15">
        <f t="shared" si="142"/>
        <v>3.1261192567710872E-4</v>
      </c>
      <c r="AC753" s="15">
        <f t="shared" si="143"/>
        <v>5.7668314699481638E-3</v>
      </c>
    </row>
    <row r="754" spans="1:29" x14ac:dyDescent="0.4">
      <c r="A754" s="43">
        <f t="shared" si="134"/>
        <v>2015</v>
      </c>
      <c r="B754" s="53">
        <v>42045</v>
      </c>
      <c r="C754" s="45">
        <v>3406.9430000000002</v>
      </c>
      <c r="D754" s="45">
        <f>VLOOKUP(B754,'H11001.CSI  中证全债'!$A$2:$B$2792,2,0)</f>
        <v>160.27879999999999</v>
      </c>
      <c r="E754" s="14">
        <f t="shared" si="135"/>
        <v>0</v>
      </c>
      <c r="F754" s="14">
        <f>IF(AND((B754-$B$2)&gt;123,OR(((G753*J753/C753*C754)/(G753*K753/D753*D754))&lt;(4/6),((G753*J753/C753*C754)/(G753*K753/D753*D754))&gt;(6/4))),COUNTIF($E$2:E754,1),0)</f>
        <v>0</v>
      </c>
      <c r="G754" s="21">
        <f t="shared" si="136"/>
        <v>26306.2342015098</v>
      </c>
      <c r="H754" s="12">
        <f t="shared" si="137"/>
        <v>4.3501846435871965</v>
      </c>
      <c r="I754" s="12">
        <f t="shared" si="138"/>
        <v>71.65890361877463</v>
      </c>
      <c r="J754" s="15">
        <f>IF(OR((ROW(F754)-MATCH(MAX($F$2:F754),$F$2:F754,0))=1,(ROW(F754)-MATCH(MAX($F$2:F754),$F$2:F754,0))&gt;123),IF(OR(((G753*J753/C753*C754)/(G753*K753/D753*D754))&lt;(4/6),((G753*J753/C753*C754)/(G753*K753/D753*D754))&gt;(6/4)),50%,((G753*J753/C753*C754)/((G753*K753/D753*D754)+(G753*J753/C753*C754)))),((G753*J753/C753*C754)/((G753*K753/D753*D754)+(G753*J753/C753*C754))))</f>
        <v>0.56339615190251391</v>
      </c>
      <c r="K754" s="18">
        <f t="shared" si="132"/>
        <v>0.43660384809748609</v>
      </c>
      <c r="L754" s="20">
        <f t="shared" si="133"/>
        <v>1.2904058321004932</v>
      </c>
      <c r="M754" s="51">
        <f>IF(AND((B754-$B$2)&gt;123,OR(((U753*R753/C753*C754)/(U753*S753/D753*D754))&lt;(4/6),((U753*R753/C753*C754)/(U753*S753/D753*D754))&gt;(6/4))),1,0)</f>
        <v>0</v>
      </c>
      <c r="N754" s="51">
        <f>IF(AND((B754-$B$2)&gt;123,OR(((U753*R753/C753*C754)/(U753*S753/D753*D754))&lt;(4/6),((U753*R753/C753*C754)/(U753*S753/D753*D754))&gt;(6/4))),COUNTIF($M$2:M754,1),0)</f>
        <v>0</v>
      </c>
      <c r="O754" s="51">
        <f>IF(OR((ROW(N754)-MATCH(MAX($N$2:N754),$N$2:N754,0))=1,(ROW(N754)-MATCH(MAX($N$2:N754),$N$2:N754,0))&gt;123),IF(OR(((U753*R753/C753*C754)/(U753*S753/D753*D754))&lt;(4/6),((U753*R753/C753*C754)/(U753*S753/D753*D754))&gt;(6/4)),1,0),0)</f>
        <v>0</v>
      </c>
      <c r="P754" s="47">
        <f>IF(O754=1,U753/2/C754,P753)</f>
        <v>4.3501846435871965</v>
      </c>
      <c r="Q754" s="47">
        <f>IF(O754=1,U753/2/D754,Q753)</f>
        <v>71.65890361877463</v>
      </c>
      <c r="R754" s="41">
        <f>P754*C754/U753</f>
        <v>0.56908626580479604</v>
      </c>
      <c r="S754" s="41">
        <f>Q754*D754/U753</f>
        <v>0.44101340186788379</v>
      </c>
      <c r="T754" s="41">
        <f t="shared" si="139"/>
        <v>1.2904058321004939</v>
      </c>
      <c r="U754" s="42">
        <f>P754*C754+Q754*D754</f>
        <v>26306.234201509749</v>
      </c>
      <c r="V754" s="25">
        <f>B754</f>
        <v>42045</v>
      </c>
      <c r="W754">
        <f>C754/C$2</f>
        <v>1.4820831120176896</v>
      </c>
      <c r="X754">
        <f>D754/D$2</f>
        <v>1.1485403081332854</v>
      </c>
      <c r="Y754">
        <f t="shared" si="140"/>
        <v>1.3153117100754874</v>
      </c>
      <c r="AA754" s="15">
        <f t="shared" si="141"/>
        <v>1.8237728864489267E-2</v>
      </c>
      <c r="AB754" s="15">
        <f t="shared" si="142"/>
        <v>-2.1146172449226786E-4</v>
      </c>
      <c r="AC754" s="15">
        <f t="shared" si="143"/>
        <v>1.0099667672679891E-2</v>
      </c>
    </row>
    <row r="755" spans="1:29" x14ac:dyDescent="0.4">
      <c r="A755" s="43">
        <f t="shared" si="134"/>
        <v>2015</v>
      </c>
      <c r="B755" s="53">
        <v>42046</v>
      </c>
      <c r="C755" s="45">
        <v>3434.1239999999998</v>
      </c>
      <c r="D755" s="45">
        <f>VLOOKUP(B755,'H11001.CSI  中证全债'!$A$2:$B$2792,2,0)</f>
        <v>160.2765</v>
      </c>
      <c r="E755" s="14">
        <f t="shared" si="135"/>
        <v>0</v>
      </c>
      <c r="F755" s="14">
        <f>IF(AND((B755-$B$2)&gt;123,OR(((G754*J754/C754*C755)/(G754*K754/D754*D755))&lt;(4/6),((G754*J754/C754*C755)/(G754*K754/D754*D755))&gt;(6/4))),COUNTIF($E$2:E755,1),0)</f>
        <v>0</v>
      </c>
      <c r="G755" s="21">
        <f t="shared" si="136"/>
        <v>26424.311754828817</v>
      </c>
      <c r="H755" s="12">
        <f t="shared" si="137"/>
        <v>4.3501846435871965</v>
      </c>
      <c r="I755" s="12">
        <f t="shared" si="138"/>
        <v>71.65890361877463</v>
      </c>
      <c r="J755" s="15">
        <f>IF(OR((ROW(F755)-MATCH(MAX($F$2:F755),$F$2:F755,0))=1,(ROW(F755)-MATCH(MAX($F$2:F755),$F$2:F755,0))&gt;123),IF(OR(((G754*J754/C754*C755)/(G754*K754/D754*D755))&lt;(4/6),((G754*J754/C754*C755)/(G754*K754/D754*D755))&gt;(6/4)),50%,((G754*J754/C754*C755)/((G754*K754/D754*D755)+(G754*J754/C754*C755)))),((G754*J754/C754*C755)/((G754*K754/D754*D755)+(G754*J754/C754*C755))))</f>
        <v>0.56535336199415964</v>
      </c>
      <c r="K755" s="18">
        <f t="shared" si="132"/>
        <v>0.43464663800584036</v>
      </c>
      <c r="L755" s="20">
        <f t="shared" si="133"/>
        <v>1.3007195099633164</v>
      </c>
      <c r="M755" s="51">
        <f>IF(AND((B755-$B$2)&gt;123,OR(((U754*R754/C754*C755)/(U754*S754/D754*D755))&lt;(4/6),((U754*R754/C754*C755)/(U754*S754/D754*D755))&gt;(6/4))),1,0)</f>
        <v>0</v>
      </c>
      <c r="N755" s="51">
        <f>IF(AND((B755-$B$2)&gt;123,OR(((U754*R754/C754*C755)/(U754*S754/D754*D755))&lt;(4/6),((U754*R754/C754*C755)/(U754*S754/D754*D755))&gt;(6/4))),COUNTIF($M$2:M755,1),0)</f>
        <v>0</v>
      </c>
      <c r="O755" s="51">
        <f>IF(OR((ROW(N755)-MATCH(MAX($N$2:N755),$N$2:N755,0))=1,(ROW(N755)-MATCH(MAX($N$2:N755),$N$2:N755,0))&gt;123),IF(OR(((U754*R754/C754*C755)/(U754*S754/D754*D755))&lt;(4/6),((U754*R754/C754*C755)/(U754*S754/D754*D755))&gt;(6/4)),1,0),0)</f>
        <v>0</v>
      </c>
      <c r="P755" s="47">
        <f>IF(O755=1,U754/2/C755,P754)</f>
        <v>4.3501846435871965</v>
      </c>
      <c r="Q755" s="47">
        <f>IF(O755=1,U754/2/D755,Q754)</f>
        <v>71.65890361877463</v>
      </c>
      <c r="R755" s="41">
        <f>P755*C755/U754</f>
        <v>0.56789099399551701</v>
      </c>
      <c r="S755" s="41">
        <f>Q755*D755/U754</f>
        <v>0.4365975828343906</v>
      </c>
      <c r="T755" s="41">
        <f t="shared" si="139"/>
        <v>1.3007195099633164</v>
      </c>
      <c r="U755" s="42">
        <f>P755*C755+Q755*D755</f>
        <v>26424.31175482877</v>
      </c>
      <c r="V755" s="25">
        <f>B755</f>
        <v>42046</v>
      </c>
      <c r="W755">
        <f>C755/C$2</f>
        <v>1.4939073488974237</v>
      </c>
      <c r="X755">
        <f>D755/D$2</f>
        <v>1.1485238265854532</v>
      </c>
      <c r="Y755">
        <f t="shared" si="140"/>
        <v>1.3212155877414384</v>
      </c>
      <c r="AA755" s="15">
        <f t="shared" si="141"/>
        <v>7.9781199744168863E-3</v>
      </c>
      <c r="AB755" s="15">
        <f t="shared" si="142"/>
        <v>-1.4349995133500215E-5</v>
      </c>
      <c r="AC755" s="15">
        <f t="shared" si="143"/>
        <v>4.4885768299076645E-3</v>
      </c>
    </row>
    <row r="756" spans="1:29" x14ac:dyDescent="0.4">
      <c r="A756" s="43">
        <f t="shared" si="134"/>
        <v>2015</v>
      </c>
      <c r="B756" s="53">
        <v>42047</v>
      </c>
      <c r="C756" s="45">
        <v>3442.8739999999998</v>
      </c>
      <c r="D756" s="45">
        <f>VLOOKUP(B756,'H11001.CSI  中证全债'!$A$2:$B$2792,2,0)</f>
        <v>160.4906</v>
      </c>
      <c r="E756" s="14">
        <f t="shared" si="135"/>
        <v>0</v>
      </c>
      <c r="F756" s="14">
        <f>IF(AND((B756-$B$2)&gt;123,OR(((G755*J755/C755*C756)/(G755*K755/D755*D756))&lt;(4/6),((G755*J755/C755*C756)/(G755*K755/D755*D756))&gt;(6/4))),COUNTIF($E$2:E756,1),0)</f>
        <v>0</v>
      </c>
      <c r="G756" s="21">
        <f t="shared" si="136"/>
        <v>26477.718041724987</v>
      </c>
      <c r="H756" s="12">
        <f t="shared" si="137"/>
        <v>4.3501846435871965</v>
      </c>
      <c r="I756" s="12">
        <f t="shared" si="138"/>
        <v>71.65890361877463</v>
      </c>
      <c r="J756" s="15">
        <f>IF(OR((ROW(F756)-MATCH(MAX($F$2:F756),$F$2:F756,0))=1,(ROW(F756)-MATCH(MAX($F$2:F756),$F$2:F756,0))&gt;123),IF(OR(((G755*J755/C755*C756)/(G755*K755/D755*D756))&lt;(4/6),((G755*J755/C755*C756)/(G755*K755/D755*D756))&gt;(6/4)),50%,((G755*J755/C755*C756)/((G755*K755/D755*D756)+(G755*J755/C755*C756)))),((G755*J755/C755*C756)/((G755*K755/D755*D756)+(G755*J755/C755*C756))))</f>
        <v>0.56565061917359671</v>
      </c>
      <c r="K756" s="18">
        <f t="shared" si="132"/>
        <v>0.43434938082640329</v>
      </c>
      <c r="L756" s="20">
        <f t="shared" si="133"/>
        <v>1.3022940612862774</v>
      </c>
      <c r="M756" s="51">
        <f>IF(AND((B756-$B$2)&gt;123,OR(((U755*R755/C755*C756)/(U755*S755/D755*D756))&lt;(4/6),((U755*R755/C755*C756)/(U755*S755/D755*D756))&gt;(6/4))),1,0)</f>
        <v>0</v>
      </c>
      <c r="N756" s="51">
        <f>IF(AND((B756-$B$2)&gt;123,OR(((U755*R755/C755*C756)/(U755*S755/D755*D756))&lt;(4/6),((U755*R755/C755*C756)/(U755*S755/D755*D756))&gt;(6/4))),COUNTIF($M$2:M756,1),0)</f>
        <v>0</v>
      </c>
      <c r="O756" s="51">
        <f>IF(OR((ROW(N756)-MATCH(MAX($N$2:N756),$N$2:N756,0))=1,(ROW(N756)-MATCH(MAX($N$2:N756),$N$2:N756,0))&gt;123),IF(OR(((U755*R755/C755*C756)/(U755*S755/D755*D756))&lt;(4/6),((U755*R755/C755*C756)/(U755*S755/D755*D756))&gt;(6/4)),1,0),0)</f>
        <v>0</v>
      </c>
      <c r="P756" s="47">
        <f>IF(O756=1,U755/2/C756,P755)</f>
        <v>4.3501846435871965</v>
      </c>
      <c r="Q756" s="47">
        <f>IF(O756=1,U755/2/D756,Q755)</f>
        <v>71.65890361877463</v>
      </c>
      <c r="R756" s="41">
        <f>P756*C756/U755</f>
        <v>0.56679385800346183</v>
      </c>
      <c r="S756" s="41">
        <f>Q756*D756/U755</f>
        <v>0.43522724617482988</v>
      </c>
      <c r="T756" s="41">
        <f t="shared" si="139"/>
        <v>1.3022940612862779</v>
      </c>
      <c r="U756" s="42">
        <f>P756*C756+Q756*D756</f>
        <v>26477.718041724936</v>
      </c>
      <c r="V756" s="25">
        <f>B756</f>
        <v>42047</v>
      </c>
      <c r="W756">
        <f>C756/C$2</f>
        <v>1.4977137604605626</v>
      </c>
      <c r="X756">
        <f>D756/D$2</f>
        <v>1.1500580437119312</v>
      </c>
      <c r="Y756">
        <f t="shared" si="140"/>
        <v>1.3238859020862468</v>
      </c>
      <c r="AA756" s="15">
        <f t="shared" si="141"/>
        <v>2.5479569171060756E-3</v>
      </c>
      <c r="AB756" s="15">
        <f t="shared" si="142"/>
        <v>1.3358165420382928E-3</v>
      </c>
      <c r="AC756" s="15">
        <f t="shared" si="143"/>
        <v>2.0211041782915995E-3</v>
      </c>
    </row>
    <row r="757" spans="1:29" x14ac:dyDescent="0.4">
      <c r="A757" s="43">
        <f t="shared" si="134"/>
        <v>2015</v>
      </c>
      <c r="B757" s="53">
        <v>42048</v>
      </c>
      <c r="C757" s="45">
        <v>3469.828</v>
      </c>
      <c r="D757" s="45">
        <f>VLOOKUP(B757,'H11001.CSI  中证全债'!$A$2:$B$2792,2,0)</f>
        <v>160.6773</v>
      </c>
      <c r="E757" s="14">
        <f t="shared" si="135"/>
        <v>0</v>
      </c>
      <c r="F757" s="14">
        <f>IF(AND((B757-$B$2)&gt;123,OR(((G756*J756/C756*C757)/(G756*K756/D756*D757))&lt;(4/6),((G756*J756/C756*C757)/(G756*K756/D756*D757))&gt;(6/4))),COUNTIF($E$2:E757,1),0)</f>
        <v>0</v>
      </c>
      <c r="G757" s="21">
        <f t="shared" si="136"/>
        <v>26608.351635913863</v>
      </c>
      <c r="H757" s="12">
        <f t="shared" si="137"/>
        <v>4.3501846435871965</v>
      </c>
      <c r="I757" s="12">
        <f t="shared" si="138"/>
        <v>71.65890361877463</v>
      </c>
      <c r="J757" s="15">
        <f>IF(OR((ROW(F757)-MATCH(MAX($F$2:F757),$F$2:F757,0))=1,(ROW(F757)-MATCH(MAX($F$2:F757),$F$2:F757,0))&gt;123),IF(OR(((G756*J756/C756*C757)/(G756*K756/D756*D757))&lt;(4/6),((G756*J756/C756*C757)/(G756*K756/D756*D757))&gt;(6/4)),50%,((G756*J756/C756*C757)/((G756*K756/D756*D757)+(G756*J756/C756*C757)))),((G756*J756/C756*C757)/((G756*K756/D756*D757)+(G756*J756/C756*C757))))</f>
        <v>0.56728025426105977</v>
      </c>
      <c r="K757" s="18">
        <f t="shared" si="132"/>
        <v>0.43271974573894023</v>
      </c>
      <c r="L757" s="20">
        <f t="shared" si="133"/>
        <v>1.3109645673606489</v>
      </c>
      <c r="M757" s="51">
        <f>IF(AND((B757-$B$2)&gt;123,OR(((U756*R756/C756*C757)/(U756*S756/D756*D757))&lt;(4/6),((U756*R756/C756*C757)/(U756*S756/D756*D757))&gt;(6/4))),1,0)</f>
        <v>0</v>
      </c>
      <c r="N757" s="51">
        <f>IF(AND((B757-$B$2)&gt;123,OR(((U756*R756/C756*C757)/(U756*S756/D756*D757))&lt;(4/6),((U756*R756/C756*C757)/(U756*S756/D756*D757))&gt;(6/4))),COUNTIF($M$2:M757,1),0)</f>
        <v>0</v>
      </c>
      <c r="O757" s="51">
        <f>IF(OR((ROW(N757)-MATCH(MAX($N$2:N757),$N$2:N757,0))=1,(ROW(N757)-MATCH(MAX($N$2:N757),$N$2:N757,0))&gt;123),IF(OR(((U756*R756/C756*C757)/(U756*S756/D756*D757))&lt;(4/6),((U756*R756/C756*C757)/(U756*S756/D756*D757))&gt;(6/4)),1,0),0)</f>
        <v>0</v>
      </c>
      <c r="P757" s="47">
        <f>IF(O757=1,U756/2/C757,P756)</f>
        <v>4.3501846435871965</v>
      </c>
      <c r="Q757" s="47">
        <f>IF(O757=1,U756/2/D757,Q756)</f>
        <v>71.65890361877463</v>
      </c>
      <c r="R757" s="41">
        <f>P757*C757/U756</f>
        <v>0.57007905506442669</v>
      </c>
      <c r="S757" s="41">
        <f>Q757*D757/U756</f>
        <v>0.4348546629388777</v>
      </c>
      <c r="T757" s="41">
        <f t="shared" si="139"/>
        <v>1.3109645673606491</v>
      </c>
      <c r="U757" s="42">
        <f>P757*C757+Q757*D757</f>
        <v>26608.351635913812</v>
      </c>
      <c r="V757" s="25">
        <f>B757</f>
        <v>42048</v>
      </c>
      <c r="W757">
        <f>C757/C$2</f>
        <v>1.5094392481488876</v>
      </c>
      <c r="X757">
        <f>D757/D$2</f>
        <v>1.1513959154424938</v>
      </c>
      <c r="Y757">
        <f t="shared" si="140"/>
        <v>1.3304175817956907</v>
      </c>
      <c r="AA757" s="15">
        <f t="shared" si="141"/>
        <v>7.8289243231091099E-3</v>
      </c>
      <c r="AB757" s="15">
        <f t="shared" si="142"/>
        <v>1.1633080068240709E-3</v>
      </c>
      <c r="AC757" s="15">
        <f t="shared" si="143"/>
        <v>4.9337180033044437E-3</v>
      </c>
    </row>
    <row r="758" spans="1:29" x14ac:dyDescent="0.4">
      <c r="A758" s="43">
        <f t="shared" si="134"/>
        <v>2015</v>
      </c>
      <c r="B758" s="53">
        <v>42051</v>
      </c>
      <c r="C758" s="45">
        <v>3499.4830000000002</v>
      </c>
      <c r="D758" s="45">
        <f>VLOOKUP(B758,'H11001.CSI  中证全债'!$A$2:$B$2792,2,0)</f>
        <v>160.97</v>
      </c>
      <c r="E758" s="14">
        <f t="shared" si="135"/>
        <v>0</v>
      </c>
      <c r="F758" s="14">
        <f>IF(AND((B758-$B$2)&gt;123,OR(((G757*J757/C757*C758)/(G757*K757/D757*D758))&lt;(4/6),((G757*J757/C757*C758)/(G757*K757/D757*D758))&gt;(6/4))),COUNTIF($E$2:E758,1),0)</f>
        <v>0</v>
      </c>
      <c r="G758" s="21">
        <f t="shared" si="136"/>
        <v>26758.330922608657</v>
      </c>
      <c r="H758" s="12">
        <f t="shared" si="137"/>
        <v>4.3501846435871965</v>
      </c>
      <c r="I758" s="12">
        <f t="shared" si="138"/>
        <v>71.65890361877463</v>
      </c>
      <c r="J758" s="15">
        <f>IF(OR((ROW(F758)-MATCH(MAX($F$2:F758),$F$2:F758,0))=1,(ROW(F758)-MATCH(MAX($F$2:F758),$F$2:F758,0))&gt;123),IF(OR(((G757*J757/C757*C758)/(G757*K757/D757*D758))&lt;(4/6),((G757*J757/C757*C758)/(G757*K757/D757*D758))&gt;(6/4)),50%,((G757*J757/C757*C758)/((G757*K757/D757*D758)+(G757*J757/C757*C758)))),((G757*J757/C757*C758)/((G757*K757/D757*D758)+(G757*J757/C757*C758))))</f>
        <v>0.56892177808564004</v>
      </c>
      <c r="K758" s="18">
        <f t="shared" si="132"/>
        <v>0.43107822191435996</v>
      </c>
      <c r="L758" s="20">
        <f t="shared" si="133"/>
        <v>1.3197646022550977</v>
      </c>
      <c r="M758" s="51">
        <f>IF(AND((B758-$B$2)&gt;123,OR(((U757*R757/C757*C758)/(U757*S757/D757*D758))&lt;(4/6),((U757*R757/C757*C758)/(U757*S757/D757*D758))&gt;(6/4))),1,0)</f>
        <v>0</v>
      </c>
      <c r="N758" s="51">
        <f>IF(AND((B758-$B$2)&gt;123,OR(((U757*R757/C757*C758)/(U757*S757/D757*D758))&lt;(4/6),((U757*R757/C757*C758)/(U757*S757/D757*D758))&gt;(6/4))),COUNTIF($M$2:M758,1),0)</f>
        <v>0</v>
      </c>
      <c r="O758" s="51">
        <f>IF(OR((ROW(N758)-MATCH(MAX($N$2:N758),$N$2:N758,0))=1,(ROW(N758)-MATCH(MAX($N$2:N758),$N$2:N758,0))&gt;123),IF(OR(((U757*R757/C757*C758)/(U757*S757/D757*D758))&lt;(4/6),((U757*R757/C757*C758)/(U757*S757/D757*D758))&gt;(6/4)),1,0),0)</f>
        <v>0</v>
      </c>
      <c r="P758" s="47">
        <f>IF(O758=1,U757/2/C758,P757)</f>
        <v>4.3501846435871965</v>
      </c>
      <c r="Q758" s="47">
        <f>IF(O758=1,U757/2/D758,Q757)</f>
        <v>71.65890361877463</v>
      </c>
      <c r="R758" s="41">
        <f>P758*C758/U757</f>
        <v>0.57212853375506123</v>
      </c>
      <c r="S758" s="41">
        <f>Q758*D758/U757</f>
        <v>0.43350801557903451</v>
      </c>
      <c r="T758" s="41">
        <f t="shared" si="139"/>
        <v>1.3197646022550977</v>
      </c>
      <c r="U758" s="42">
        <f>P758*C758+Q758*D758</f>
        <v>26758.330922608606</v>
      </c>
      <c r="V758" s="25">
        <f>B758</f>
        <v>42051</v>
      </c>
      <c r="W758">
        <f>C758/C$2</f>
        <v>1.5223397207094456</v>
      </c>
      <c r="X758">
        <f>D758/D$2</f>
        <v>1.1534933715514151</v>
      </c>
      <c r="Y758">
        <f t="shared" si="140"/>
        <v>1.3379165461304303</v>
      </c>
      <c r="AA758" s="15">
        <f t="shared" si="141"/>
        <v>8.5465331422769353E-3</v>
      </c>
      <c r="AB758" s="15">
        <f t="shared" si="142"/>
        <v>1.8216636699768252E-3</v>
      </c>
      <c r="AC758" s="15">
        <f t="shared" si="143"/>
        <v>5.6365493340957418E-3</v>
      </c>
    </row>
    <row r="759" spans="1:29" x14ac:dyDescent="0.4">
      <c r="A759" s="43">
        <f t="shared" si="134"/>
        <v>2015</v>
      </c>
      <c r="B759" s="53">
        <v>42052</v>
      </c>
      <c r="C759" s="45">
        <v>3522.3220000000001</v>
      </c>
      <c r="D759" s="45">
        <f>VLOOKUP(B759,'H11001.CSI  中证全债'!$A$2:$B$2792,2,0)</f>
        <v>161.12379999999999</v>
      </c>
      <c r="E759" s="14">
        <f t="shared" si="135"/>
        <v>0</v>
      </c>
      <c r="F759" s="14">
        <f>IF(AND((B759-$B$2)&gt;123,OR(((G758*J758/C758*C759)/(G758*K758/D758*D759))&lt;(4/6),((G758*J758/C758*C759)/(G758*K758/D758*D759))&gt;(6/4))),COUNTIF($E$2:E759,1),0)</f>
        <v>0</v>
      </c>
      <c r="G759" s="21">
        <f t="shared" si="136"/>
        <v>26868.70592906011</v>
      </c>
      <c r="H759" s="12">
        <f t="shared" si="137"/>
        <v>4.3501846435871965</v>
      </c>
      <c r="I759" s="12">
        <f t="shared" si="138"/>
        <v>71.65890361877463</v>
      </c>
      <c r="J759" s="15">
        <f>IF(OR((ROW(F759)-MATCH(MAX($F$2:F759),$F$2:F759,0))=1,(ROW(F759)-MATCH(MAX($F$2:F759),$F$2:F759,0))&gt;123),IF(OR(((G758*J758/C758*C759)/(G758*K758/D758*D759))&lt;(4/6),((G758*J758/C758*C759)/(G758*K758/D758*D759))&gt;(6/4)),50%,((G758*J758/C758*C759)/((G758*K758/D758*D759)+(G758*J758/C758*C759)))),((G758*J758/C758*C759)/((G758*K758/D758*D759)+(G758*J758/C758*C759))))</f>
        <v>0.57028243617780261</v>
      </c>
      <c r="K759" s="18">
        <f t="shared" si="132"/>
        <v>0.42971756382219739</v>
      </c>
      <c r="L759" s="20">
        <f t="shared" si="133"/>
        <v>1.3271099070406305</v>
      </c>
      <c r="M759" s="51">
        <f>IF(AND((B759-$B$2)&gt;123,OR(((U758*R758/C758*C759)/(U758*S758/D758*D759))&lt;(4/6),((U758*R758/C758*C759)/(U758*S758/D758*D759))&gt;(6/4))),1,0)</f>
        <v>0</v>
      </c>
      <c r="N759" s="51">
        <f>IF(AND((B759-$B$2)&gt;123,OR(((U758*R758/C758*C759)/(U758*S758/D758*D759))&lt;(4/6),((U758*R758/C758*C759)/(U758*S758/D758*D759))&gt;(6/4))),COUNTIF($M$2:M759,1),0)</f>
        <v>0</v>
      </c>
      <c r="O759" s="51">
        <f>IF(OR((ROW(N759)-MATCH(MAX($N$2:N759),$N$2:N759,0))=1,(ROW(N759)-MATCH(MAX($N$2:N759),$N$2:N759,0))&gt;123),IF(OR(((U758*R758/C758*C759)/(U758*S758/D758*D759))&lt;(4/6),((U758*R758/C758*C759)/(U758*S758/D758*D759))&gt;(6/4)),1,0),0)</f>
        <v>0</v>
      </c>
      <c r="P759" s="47">
        <f>IF(O759=1,U758/2/C759,P758)</f>
        <v>4.3501846435871965</v>
      </c>
      <c r="Q759" s="47">
        <f>IF(O759=1,U758/2/D759,Q758)</f>
        <v>71.65890361877463</v>
      </c>
      <c r="R759" s="41">
        <f>P759*C759/U758</f>
        <v>0.57263478497542863</v>
      </c>
      <c r="S759" s="41">
        <f>Q759*D759/U758</f>
        <v>0.43149009885124523</v>
      </c>
      <c r="T759" s="41">
        <f t="shared" si="139"/>
        <v>1.3271099070406307</v>
      </c>
      <c r="U759" s="42">
        <f>P759*C759+Q759*D759</f>
        <v>26868.705929060059</v>
      </c>
      <c r="V759" s="25">
        <f>B759</f>
        <v>42052</v>
      </c>
      <c r="W759">
        <f>C759/C$2</f>
        <v>1.5322751074169343</v>
      </c>
      <c r="X759">
        <f>D759/D$2</f>
        <v>1.1545954854890719</v>
      </c>
      <c r="Y759">
        <f t="shared" si="140"/>
        <v>1.343435296453003</v>
      </c>
      <c r="AA759" s="15">
        <f t="shared" si="141"/>
        <v>6.5263926128515948E-3</v>
      </c>
      <c r="AB759" s="15">
        <f t="shared" si="142"/>
        <v>9.5545753867187777E-4</v>
      </c>
      <c r="AC759" s="15">
        <f t="shared" si="143"/>
        <v>4.1248838266738641E-3</v>
      </c>
    </row>
    <row r="760" spans="1:29" x14ac:dyDescent="0.4">
      <c r="A760" s="43">
        <f t="shared" si="134"/>
        <v>2015</v>
      </c>
      <c r="B760" s="53">
        <v>42060</v>
      </c>
      <c r="C760" s="45">
        <v>3478.7289999999998</v>
      </c>
      <c r="D760" s="45">
        <f>VLOOKUP(B760,'H11001.CSI  中证全债'!$A$2:$B$2792,2,0)</f>
        <v>161.35169999999999</v>
      </c>
      <c r="E760" s="14">
        <f t="shared" si="135"/>
        <v>0</v>
      </c>
      <c r="F760" s="14">
        <f>IF(AND((B760-$B$2)&gt;123,OR(((G759*J759/C759*C760)/(G759*K759/D759*D760))&lt;(4/6),((G759*J759/C759*C760)/(G759*K759/D759*D760))&gt;(6/4))),COUNTIF($E$2:E760,1),0)</f>
        <v>0</v>
      </c>
      <c r="G760" s="21">
        <f t="shared" si="136"/>
        <v>26695.399394026928</v>
      </c>
      <c r="H760" s="12">
        <f t="shared" si="137"/>
        <v>4.3501846435871965</v>
      </c>
      <c r="I760" s="12">
        <f t="shared" si="138"/>
        <v>71.65890361877463</v>
      </c>
      <c r="J760" s="15">
        <f>IF(OR((ROW(F760)-MATCH(MAX($F$2:F760),$F$2:F760,0))=1,(ROW(F760)-MATCH(MAX($F$2:F760),$F$2:F760,0))&gt;123),IF(OR(((G759*J759/C759*C760)/(G759*K759/D759*D760))&lt;(4/6),((G759*J759/C759*C760)/(G759*K759/D759*D760))&gt;(6/4)),50%,((G759*J759/C759*C760)/((G759*K759/D759*D760)+(G759*J759/C759*C760)))),((G759*J759/C759*C760)/((G759*K759/D759*D760)+(G759*J759/C759*C760))))</f>
        <v>0.56688095396645355</v>
      </c>
      <c r="K760" s="18">
        <f t="shared" si="132"/>
        <v>0.43311904603354645</v>
      </c>
      <c r="L760" s="20">
        <f t="shared" si="133"/>
        <v>1.3088340472622551</v>
      </c>
      <c r="M760" s="51">
        <f>IF(AND((B760-$B$2)&gt;123,OR(((U759*R759/C759*C760)/(U759*S759/D759*D760))&lt;(4/6),((U759*R759/C759*C760)/(U759*S759/D759*D760))&gt;(6/4))),1,0)</f>
        <v>0</v>
      </c>
      <c r="N760" s="51">
        <f>IF(AND((B760-$B$2)&gt;123,OR(((U759*R759/C759*C760)/(U759*S759/D759*D760))&lt;(4/6),((U759*R759/C759*C760)/(U759*S759/D759*D760))&gt;(6/4))),COUNTIF($M$2:M760,1),0)</f>
        <v>0</v>
      </c>
      <c r="O760" s="51">
        <f>IF(OR((ROW(N760)-MATCH(MAX($N$2:N760),$N$2:N760,0))=1,(ROW(N760)-MATCH(MAX($N$2:N760),$N$2:N760,0))&gt;123),IF(OR(((U759*R759/C759*C760)/(U759*S759/D759*D760))&lt;(4/6),((U759*R759/C759*C760)/(U759*S759/D759*D760))&gt;(6/4)),1,0),0)</f>
        <v>0</v>
      </c>
      <c r="P760" s="47">
        <f>IF(O760=1,U759/2/C760,P759)</f>
        <v>4.3501846435871965</v>
      </c>
      <c r="Q760" s="47">
        <f>IF(O760=1,U759/2/D760,Q759)</f>
        <v>71.65890361877463</v>
      </c>
      <c r="R760" s="41">
        <f>P760*C760/U759</f>
        <v>0.56322450046372008</v>
      </c>
      <c r="S760" s="41">
        <f>Q760*D760/U759</f>
        <v>0.43032537367272899</v>
      </c>
      <c r="T760" s="41">
        <f t="shared" si="139"/>
        <v>1.3088340472622548</v>
      </c>
      <c r="U760" s="42">
        <f>P760*C760+Q760*D760</f>
        <v>26695.399394026885</v>
      </c>
      <c r="V760" s="25">
        <f>B760</f>
        <v>42060</v>
      </c>
      <c r="W760">
        <f>C760/C$2</f>
        <v>1.5133113475001445</v>
      </c>
      <c r="X760">
        <f>D760/D$2</f>
        <v>1.1562285919025437</v>
      </c>
      <c r="Y760">
        <f t="shared" si="140"/>
        <v>1.3347699697013442</v>
      </c>
      <c r="AA760" s="15">
        <f t="shared" si="141"/>
        <v>-1.2376210919955666E-2</v>
      </c>
      <c r="AB760" s="15">
        <f t="shared" si="142"/>
        <v>1.4144403247688953E-3</v>
      </c>
      <c r="AC760" s="15">
        <f t="shared" si="143"/>
        <v>-6.4501258635509817E-3</v>
      </c>
    </row>
    <row r="761" spans="1:29" x14ac:dyDescent="0.4">
      <c r="A761" s="43">
        <f t="shared" si="134"/>
        <v>2015</v>
      </c>
      <c r="B761" s="53">
        <v>42061</v>
      </c>
      <c r="C761" s="45">
        <v>3566.2950000000001</v>
      </c>
      <c r="D761" s="45">
        <f>VLOOKUP(B761,'H11001.CSI  中证全债'!$A$2:$B$2792,2,0)</f>
        <v>161.3135</v>
      </c>
      <c r="E761" s="14">
        <f t="shared" si="135"/>
        <v>0</v>
      </c>
      <c r="F761" s="14">
        <f>IF(AND((B761-$B$2)&gt;123,OR(((G760*J760/C760*C761)/(G760*K760/D760*D761))&lt;(4/6),((G760*J760/C760*C761)/(G760*K760/D760*D761))&gt;(6/4))),COUNTIF($E$2:E761,1),0)</f>
        <v>0</v>
      </c>
      <c r="G761" s="21">
        <f t="shared" si="136"/>
        <v>27073.590292409048</v>
      </c>
      <c r="H761" s="12">
        <f t="shared" si="137"/>
        <v>4.3501846435871965</v>
      </c>
      <c r="I761" s="12">
        <f t="shared" si="138"/>
        <v>71.65890361877463</v>
      </c>
      <c r="J761" s="15">
        <f>IF(OR((ROW(F761)-MATCH(MAX($F$2:F761),$F$2:F761,0))=1,(ROW(F761)-MATCH(MAX($F$2:F761),$F$2:F761,0))&gt;123),IF(OR(((G760*J760/C760*C761)/(G760*K760/D760*D761))&lt;(4/6),((G760*J760/C760*C761)/(G760*K760/D760*D761))&gt;(6/4)),50%,((G760*J760/C760*C761)/((G760*K760/D760*D761)+(G760*J760/C760*C761)))),((G760*J760/C760*C761)/((G760*K760/D760*D761)+(G760*J760/C760*C761))))</f>
        <v>0.57303230107060055</v>
      </c>
      <c r="K761" s="18">
        <f t="shared" si="132"/>
        <v>0.42696769892939945</v>
      </c>
      <c r="L761" s="20">
        <f t="shared" si="133"/>
        <v>1.3420975462721205</v>
      </c>
      <c r="M761" s="51">
        <f>IF(AND((B761-$B$2)&gt;123,OR(((U760*R760/C760*C761)/(U760*S760/D760*D761))&lt;(4/6),((U760*R760/C760*C761)/(U760*S760/D760*D761))&gt;(6/4))),1,0)</f>
        <v>0</v>
      </c>
      <c r="N761" s="51">
        <f>IF(AND((B761-$B$2)&gt;123,OR(((U760*R760/C760*C761)/(U760*S760/D760*D761))&lt;(4/6),((U760*R760/C760*C761)/(U760*S760/D760*D761))&gt;(6/4))),COUNTIF($M$2:M761,1),0)</f>
        <v>0</v>
      </c>
      <c r="O761" s="51">
        <f>IF(OR((ROW(N761)-MATCH(MAX($N$2:N761),$N$2:N761,0))=1,(ROW(N761)-MATCH(MAX($N$2:N761),$N$2:N761,0))&gt;123),IF(OR(((U760*R760/C760*C761)/(U760*S760/D760*D761))&lt;(4/6),((U760*R760/C760*C761)/(U760*S760/D760*D761))&gt;(6/4)),1,0),0)</f>
        <v>0</v>
      </c>
      <c r="P761" s="47">
        <f>IF(O761=1,U760/2/C761,P760)</f>
        <v>4.3501846435871965</v>
      </c>
      <c r="Q761" s="47">
        <f>IF(O761=1,U760/2/D761,Q760)</f>
        <v>71.65890361877463</v>
      </c>
      <c r="R761" s="41">
        <f>P761*C761/U760</f>
        <v>0.58115038904318017</v>
      </c>
      <c r="S761" s="41">
        <f>Q761*D761/U760</f>
        <v>0.43301650513959566</v>
      </c>
      <c r="T761" s="41">
        <f t="shared" si="139"/>
        <v>1.3420975462721201</v>
      </c>
      <c r="U761" s="42">
        <f>P761*C761+Q761*D761</f>
        <v>27073.590292409004</v>
      </c>
      <c r="V761" s="25">
        <f>B761</f>
        <v>42061</v>
      </c>
      <c r="W761">
        <f>C761/C$2</f>
        <v>1.5514041743501803</v>
      </c>
      <c r="X761">
        <f>D761/D$2</f>
        <v>1.1559548548907201</v>
      </c>
      <c r="Y761">
        <f t="shared" si="140"/>
        <v>1.3536795146204501</v>
      </c>
      <c r="AA761" s="15">
        <f t="shared" si="141"/>
        <v>2.5171837185362866E-2</v>
      </c>
      <c r="AB761" s="15">
        <f t="shared" si="142"/>
        <v>-2.3674990719013689E-4</v>
      </c>
      <c r="AC761" s="15">
        <f t="shared" si="143"/>
        <v>1.4166894182775946E-2</v>
      </c>
    </row>
    <row r="762" spans="1:29" x14ac:dyDescent="0.4">
      <c r="A762" s="43">
        <f t="shared" si="134"/>
        <v>2015</v>
      </c>
      <c r="B762" s="53">
        <v>42062</v>
      </c>
      <c r="C762" s="45">
        <v>3572.8429999999998</v>
      </c>
      <c r="D762" s="45">
        <f>VLOOKUP(B762,'H11001.CSI  中证全债'!$A$2:$B$2792,2,0)</f>
        <v>161.2903</v>
      </c>
      <c r="E762" s="14">
        <f t="shared" si="135"/>
        <v>0</v>
      </c>
      <c r="F762" s="14">
        <f>IF(AND((B762-$B$2)&gt;123,OR(((G761*J761/C761*C762)/(G761*K761/D761*D762))&lt;(4/6),((G761*J761/C761*C762)/(G761*K761/D761*D762))&gt;(6/4))),COUNTIF($E$2:E762,1),0)</f>
        <v>0</v>
      </c>
      <c r="G762" s="21">
        <f t="shared" si="136"/>
        <v>27100.412814891301</v>
      </c>
      <c r="H762" s="12">
        <f t="shared" si="137"/>
        <v>4.3501846435871965</v>
      </c>
      <c r="I762" s="12">
        <f t="shared" si="138"/>
        <v>71.65890361877463</v>
      </c>
      <c r="J762" s="15">
        <f>IF(OR((ROW(F762)-MATCH(MAX($F$2:F762),$F$2:F762,0))=1,(ROW(F762)-MATCH(MAX($F$2:F762),$F$2:F762,0))&gt;123),IF(OR(((G761*J761/C761*C762)/(G761*K761/D761*D762))&lt;(4/6),((G761*J761/C761*C762)/(G761*K761/D761*D762))&gt;(6/4)),50%,((G761*J761/C761*C762)/((G761*K761/D761*D762)+(G761*J761/C761*C762)))),((G761*J761/C761*C762)/((G761*K761/D761*D762)+(G761*J761/C761*C762))))</f>
        <v>0.57351623603340962</v>
      </c>
      <c r="K762" s="18">
        <f t="shared" si="132"/>
        <v>0.42648376396659038</v>
      </c>
      <c r="L762" s="20">
        <f t="shared" si="133"/>
        <v>1.3447551454229272</v>
      </c>
      <c r="M762" s="51">
        <f>IF(AND((B762-$B$2)&gt;123,OR(((U761*R761/C761*C762)/(U761*S761/D761*D762))&lt;(4/6),((U761*R761/C761*C762)/(U761*S761/D761*D762))&gt;(6/4))),1,0)</f>
        <v>0</v>
      </c>
      <c r="N762" s="51">
        <f>IF(AND((B762-$B$2)&gt;123,OR(((U761*R761/C761*C762)/(U761*S761/D761*D762))&lt;(4/6),((U761*R761/C761*C762)/(U761*S761/D761*D762))&gt;(6/4))),COUNTIF($M$2:M762,1),0)</f>
        <v>0</v>
      </c>
      <c r="O762" s="51">
        <f>IF(OR((ROW(N762)-MATCH(MAX($N$2:N762),$N$2:N762,0))=1,(ROW(N762)-MATCH(MAX($N$2:N762),$N$2:N762,0))&gt;123),IF(OR(((U761*R761/C761*C762)/(U761*S761/D761*D762))&lt;(4/6),((U761*R761/C761*C762)/(U761*S761/D761*D762))&gt;(6/4)),1,0),0)</f>
        <v>0</v>
      </c>
      <c r="P762" s="47">
        <f>IF(O762=1,U761/2/C762,P761)</f>
        <v>4.3501846435871965</v>
      </c>
      <c r="Q762" s="47">
        <f>IF(O762=1,U761/2/D762,Q761)</f>
        <v>71.65890361877463</v>
      </c>
      <c r="R762" s="41">
        <f>P762*C762/U761</f>
        <v>0.57408443374818596</v>
      </c>
      <c r="S762" s="41">
        <f>Q762*D762/U761</f>
        <v>0.42690629271965791</v>
      </c>
      <c r="T762" s="41">
        <f t="shared" si="139"/>
        <v>1.3447551454229265</v>
      </c>
      <c r="U762" s="42">
        <f>P762*C762+Q762*D762</f>
        <v>27100.412814891257</v>
      </c>
      <c r="V762" s="25">
        <f>B762</f>
        <v>42062</v>
      </c>
      <c r="W762">
        <f>C762/C$2</f>
        <v>1.5542526752548009</v>
      </c>
      <c r="X762">
        <f>D762/D$2</f>
        <v>1.1557886062343246</v>
      </c>
      <c r="Y762">
        <f t="shared" si="140"/>
        <v>1.3550206407445629</v>
      </c>
      <c r="AA762" s="15">
        <f t="shared" si="141"/>
        <v>1.8360791802134457E-3</v>
      </c>
      <c r="AB762" s="15">
        <f t="shared" si="142"/>
        <v>-1.4381933316187645E-4</v>
      </c>
      <c r="AC762" s="15">
        <f t="shared" si="143"/>
        <v>9.9072646784392759E-4</v>
      </c>
    </row>
    <row r="763" spans="1:29" x14ac:dyDescent="0.4">
      <c r="A763" s="43">
        <f t="shared" si="134"/>
        <v>2015</v>
      </c>
      <c r="B763" s="53">
        <v>42065</v>
      </c>
      <c r="C763" s="45">
        <v>3601.2649999999999</v>
      </c>
      <c r="D763" s="45">
        <f>VLOOKUP(B763,'H11001.CSI  中证全债'!$A$2:$B$2792,2,0)</f>
        <v>161.32400000000001</v>
      </c>
      <c r="E763" s="14">
        <f t="shared" si="135"/>
        <v>0</v>
      </c>
      <c r="F763" s="14">
        <f>IF(AND((B763-$B$2)&gt;123,OR(((G762*J762/C762*C763)/(G762*K762/D762*D763))&lt;(4/6),((G762*J762/C762*C763)/(G762*K762/D762*D763))&gt;(6/4))),COUNTIF($E$2:E763,1),0)</f>
        <v>0</v>
      </c>
      <c r="G763" s="21">
        <f t="shared" si="136"/>
        <v>27226.468667883288</v>
      </c>
      <c r="H763" s="12">
        <f t="shared" si="137"/>
        <v>4.3501846435871965</v>
      </c>
      <c r="I763" s="12">
        <f t="shared" si="138"/>
        <v>71.65890361877463</v>
      </c>
      <c r="J763" s="15">
        <f>IF(OR((ROW(F763)-MATCH(MAX($F$2:F763),$F$2:F763,0))=1,(ROW(F763)-MATCH(MAX($F$2:F763),$F$2:F763,0))&gt;123),IF(OR(((G762*J762/C762*C763)/(G762*K762/D762*D763))&lt;(4/6),((G762*J762/C762*C763)/(G762*K762/D762*D763))&gt;(6/4)),50%,((G762*J762/C762*C763)/((G762*K762/D762*D763)+(G762*J762/C762*C763)))),((G762*J762/C762*C763)/((G762*K762/D762*D763)+(G762*J762/C762*C763))))</f>
        <v>0.57540211665305308</v>
      </c>
      <c r="K763" s="18">
        <f t="shared" si="132"/>
        <v>0.42459788334694692</v>
      </c>
      <c r="L763" s="20">
        <f t="shared" si="133"/>
        <v>1.3551695362147653</v>
      </c>
      <c r="M763" s="51">
        <f>IF(AND((B763-$B$2)&gt;123,OR(((U762*R762/C762*C763)/(U762*S762/D762*D763))&lt;(4/6),((U762*R762/C762*C763)/(U762*S762/D762*D763))&gt;(6/4))),1,0)</f>
        <v>0</v>
      </c>
      <c r="N763" s="51">
        <f>IF(AND((B763-$B$2)&gt;123,OR(((U762*R762/C762*C763)/(U762*S762/D762*D763))&lt;(4/6),((U762*R762/C762*C763)/(U762*S762/D762*D763))&gt;(6/4))),COUNTIF($M$2:M763,1),0)</f>
        <v>0</v>
      </c>
      <c r="O763" s="51">
        <f>IF(OR((ROW(N763)-MATCH(MAX($N$2:N763),$N$2:N763,0))=1,(ROW(N763)-MATCH(MAX($N$2:N763),$N$2:N763,0))&gt;123),IF(OR(((U762*R762/C762*C763)/(U762*S762/D762*D763))&lt;(4/6),((U762*R762/C762*C763)/(U762*S762/D762*D763))&gt;(6/4)),1,0),0)</f>
        <v>0</v>
      </c>
      <c r="P763" s="47">
        <f>IF(O763=1,U762/2/C763,P762)</f>
        <v>4.3501846435871965</v>
      </c>
      <c r="Q763" s="47">
        <f>IF(O763=1,U762/2/D763,Q762)</f>
        <v>71.65890361877463</v>
      </c>
      <c r="R763" s="41">
        <f>P763*C763/U762</f>
        <v>0.5780785631383345</v>
      </c>
      <c r="S763" s="41">
        <f>Q763*D763/U762</f>
        <v>0.42657287349670903</v>
      </c>
      <c r="T763" s="41">
        <f t="shared" si="139"/>
        <v>1.3551695362147642</v>
      </c>
      <c r="U763" s="42">
        <f>P763*C763+Q763*D763</f>
        <v>27226.468667883244</v>
      </c>
      <c r="V763" s="25">
        <f>B763</f>
        <v>42065</v>
      </c>
      <c r="W763">
        <f>C763/C$2</f>
        <v>1.5666167700488045</v>
      </c>
      <c r="X763">
        <f>D763/D$2</f>
        <v>1.1560300967395198</v>
      </c>
      <c r="Y763">
        <f t="shared" si="140"/>
        <v>1.3613234333941622</v>
      </c>
      <c r="AA763" s="15">
        <f t="shared" si="141"/>
        <v>7.9550094980385122E-3</v>
      </c>
      <c r="AB763" s="15">
        <f t="shared" si="142"/>
        <v>2.0894002925153643E-4</v>
      </c>
      <c r="AC763" s="15">
        <f t="shared" si="143"/>
        <v>4.6514366350434155E-3</v>
      </c>
    </row>
    <row r="764" spans="1:29" x14ac:dyDescent="0.4">
      <c r="A764" s="43">
        <f t="shared" si="134"/>
        <v>2015</v>
      </c>
      <c r="B764" s="53">
        <v>42066</v>
      </c>
      <c r="C764" s="45">
        <v>3507.9</v>
      </c>
      <c r="D764" s="45">
        <f>VLOOKUP(B764,'H11001.CSI  中证全债'!$A$2:$B$2792,2,0)</f>
        <v>161.16239999999999</v>
      </c>
      <c r="E764" s="14">
        <f t="shared" si="135"/>
        <v>0</v>
      </c>
      <c r="F764" s="14">
        <f>IF(AND((B764-$B$2)&gt;123,OR(((G763*J763/C763*C764)/(G763*K763/D763*D764))&lt;(4/6),((G763*J763/C763*C764)/(G763*K763/D763*D764))&gt;(6/4))),COUNTIF($E$2:E764,1),0)</f>
        <v>0</v>
      </c>
      <c r="G764" s="21">
        <f t="shared" si="136"/>
        <v>26808.733599809973</v>
      </c>
      <c r="H764" s="12">
        <f t="shared" si="137"/>
        <v>4.3501846435871965</v>
      </c>
      <c r="I764" s="12">
        <f t="shared" si="138"/>
        <v>71.65890361877463</v>
      </c>
      <c r="J764" s="15">
        <f>IF(OR((ROW(F764)-MATCH(MAX($F$2:F764),$F$2:F764,0))=1,(ROW(F764)-MATCH(MAX($F$2:F764),$F$2:F764,0))&gt;123),IF(OR(((G763*J763/C763*C764)/(G763*K763/D763*D764))&lt;(4/6),((G763*J763/C763*C764)/(G763*K763/D763*D764))&gt;(6/4)),50%,((G763*J763/C763*C764)/((G763*K763/D763*D764)+(G763*J763/C763*C764)))),((G763*J763/C763*C764)/((G763*K763/D763*D764)+(G763*J763/C763*C764))))</f>
        <v>0.56921796228926391</v>
      </c>
      <c r="K764" s="18">
        <f t="shared" si="132"/>
        <v>0.43078203771073609</v>
      </c>
      <c r="L764" s="20">
        <f t="shared" si="133"/>
        <v>1.321359556480592</v>
      </c>
      <c r="M764" s="51">
        <f>IF(AND((B764-$B$2)&gt;123,OR(((U763*R763/C763*C764)/(U763*S763/D763*D764))&lt;(4/6),((U763*R763/C763*C764)/(U763*S763/D763*D764))&gt;(6/4))),1,0)</f>
        <v>0</v>
      </c>
      <c r="N764" s="51">
        <f>IF(AND((B764-$B$2)&gt;123,OR(((U763*R763/C763*C764)/(U763*S763/D763*D764))&lt;(4/6),((U763*R763/C763*C764)/(U763*S763/D763*D764))&gt;(6/4))),COUNTIF($M$2:M764,1),0)</f>
        <v>0</v>
      </c>
      <c r="O764" s="51">
        <f>IF(OR((ROW(N764)-MATCH(MAX($N$2:N764),$N$2:N764,0))=1,(ROW(N764)-MATCH(MAX($N$2:N764),$N$2:N764,0))&gt;123),IF(OR(((U763*R763/C763*C764)/(U763*S763/D763*D764))&lt;(4/6),((U763*R763/C763*C764)/(U763*S763/D763*D764))&gt;(6/4)),1,0),0)</f>
        <v>0</v>
      </c>
      <c r="P764" s="47">
        <f>IF(O764=1,U763/2/C764,P763)</f>
        <v>4.3501846435871965</v>
      </c>
      <c r="Q764" s="47">
        <f>IF(O764=1,U763/2/D764,Q763)</f>
        <v>71.65890361877463</v>
      </c>
      <c r="R764" s="41">
        <f>P764*C764/U763</f>
        <v>0.56048446448879619</v>
      </c>
      <c r="S764" s="41">
        <f>Q764*D764/U763</f>
        <v>0.42417255904337864</v>
      </c>
      <c r="T764" s="41">
        <f t="shared" si="139"/>
        <v>1.3213595564805911</v>
      </c>
      <c r="U764" s="42">
        <f>P764*C764+Q764*D764</f>
        <v>26808.73359980993</v>
      </c>
      <c r="V764" s="25">
        <f>B764</f>
        <v>42066</v>
      </c>
      <c r="W764">
        <f>C764/C$2</f>
        <v>1.5260012711239528</v>
      </c>
      <c r="X764">
        <f>D764/D$2</f>
        <v>1.1548720888570403</v>
      </c>
      <c r="Y764">
        <f t="shared" si="140"/>
        <v>1.3404366799904965</v>
      </c>
      <c r="AA764" s="15">
        <f t="shared" si="141"/>
        <v>-2.5925612250139785E-2</v>
      </c>
      <c r="AB764" s="15">
        <f t="shared" si="142"/>
        <v>-1.0017108427761157E-3</v>
      </c>
      <c r="AC764" s="15">
        <f t="shared" si="143"/>
        <v>-1.5342976467825231E-2</v>
      </c>
    </row>
    <row r="765" spans="1:29" x14ac:dyDescent="0.4">
      <c r="A765" s="43">
        <f t="shared" si="134"/>
        <v>2015</v>
      </c>
      <c r="B765" s="53">
        <v>42067</v>
      </c>
      <c r="C765" s="45">
        <v>3530.8220000000001</v>
      </c>
      <c r="D765" s="45">
        <f>VLOOKUP(B765,'H11001.CSI  中证全债'!$A$2:$B$2792,2,0)</f>
        <v>161.0925</v>
      </c>
      <c r="E765" s="14">
        <f t="shared" si="135"/>
        <v>0</v>
      </c>
      <c r="F765" s="14">
        <f>IF(AND((B765-$B$2)&gt;123,OR(((G764*J764/C764*C765)/(G764*K764/D764*D765))&lt;(4/6),((G764*J764/C764*C765)/(G764*K764/D764*D765))&gt;(6/4))),COUNTIF($E$2:E765,1),0)</f>
        <v>0</v>
      </c>
      <c r="G765" s="21">
        <f t="shared" si="136"/>
        <v>26903.439574847333</v>
      </c>
      <c r="H765" s="12">
        <f t="shared" si="137"/>
        <v>4.3501846435871965</v>
      </c>
      <c r="I765" s="12">
        <f t="shared" si="138"/>
        <v>71.65890361877463</v>
      </c>
      <c r="J765" s="15">
        <f>IF(OR((ROW(F765)-MATCH(MAX($F$2:F765),$F$2:F765,0))=1,(ROW(F765)-MATCH(MAX($F$2:F765),$F$2:F765,0))&gt;123),IF(OR(((G764*J764/C764*C765)/(G764*K764/D764*D765))&lt;(4/6),((G764*J764/C764*C765)/(G764*K764/D764*D765))&gt;(6/4)),50%,((G764*J764/C764*C765)/((G764*K764/D764*D765)+(G764*J764/C764*C765)))),((G764*J764/C764*C765)/((G764*K764/D764*D765)+(G764*J764/C764*C765))))</f>
        <v>0.57092059180418109</v>
      </c>
      <c r="K765" s="18">
        <f t="shared" si="132"/>
        <v>0.42907940819581891</v>
      </c>
      <c r="L765" s="20">
        <f t="shared" si="133"/>
        <v>1.3305709407141491</v>
      </c>
      <c r="M765" s="51">
        <f>IF(AND((B765-$B$2)&gt;123,OR(((U764*R764/C764*C765)/(U764*S764/D764*D765))&lt;(4/6),((U764*R764/C764*C765)/(U764*S764/D764*D765))&gt;(6/4))),1,0)</f>
        <v>0</v>
      </c>
      <c r="N765" s="51">
        <f>IF(AND((B765-$B$2)&gt;123,OR(((U764*R764/C764*C765)/(U764*S764/D764*D765))&lt;(4/6),((U764*R764/C764*C765)/(U764*S764/D764*D765))&gt;(6/4))),COUNTIF($M$2:M765,1),0)</f>
        <v>0</v>
      </c>
      <c r="O765" s="51">
        <f>IF(OR((ROW(N765)-MATCH(MAX($N$2:N765),$N$2:N765,0))=1,(ROW(N765)-MATCH(MAX($N$2:N765),$N$2:N765,0))&gt;123),IF(OR(((U764*R764/C764*C765)/(U764*S764/D764*D765))&lt;(4/6),((U764*R764/C764*C765)/(U764*S764/D764*D765))&gt;(6/4)),1,0),0)</f>
        <v>0</v>
      </c>
      <c r="P765" s="47">
        <f>IF(O765=1,U764/2/C765,P764)</f>
        <v>4.3501846435871965</v>
      </c>
      <c r="Q765" s="47">
        <f>IF(O765=1,U764/2/D765,Q764)</f>
        <v>71.65890361877463</v>
      </c>
      <c r="R765" s="41">
        <f>P765*C765/U764</f>
        <v>0.57293745661110718</v>
      </c>
      <c r="S765" s="41">
        <f>Q765*D765/U764</f>
        <v>0.43059519720429074</v>
      </c>
      <c r="T765" s="41">
        <f t="shared" si="139"/>
        <v>1.3305709407141479</v>
      </c>
      <c r="U765" s="42">
        <f>P765*C765+Q765*D765</f>
        <v>26903.439574847285</v>
      </c>
      <c r="V765" s="25">
        <f>B765</f>
        <v>42067</v>
      </c>
      <c r="W765">
        <f>C765/C$2</f>
        <v>1.5359727643639833</v>
      </c>
      <c r="X765">
        <f>D765/D$2</f>
        <v>1.1543711931207452</v>
      </c>
      <c r="Y765">
        <f t="shared" si="140"/>
        <v>1.3451719787423642</v>
      </c>
      <c r="AA765" s="15">
        <f t="shared" si="141"/>
        <v>6.5343937968584953E-3</v>
      </c>
      <c r="AB765" s="15">
        <f t="shared" si="142"/>
        <v>-4.3372399517493943E-4</v>
      </c>
      <c r="AC765" s="15">
        <f t="shared" si="143"/>
        <v>3.5326538153979126E-3</v>
      </c>
    </row>
    <row r="766" spans="1:29" x14ac:dyDescent="0.4">
      <c r="A766" s="43">
        <f t="shared" si="134"/>
        <v>2015</v>
      </c>
      <c r="B766" s="53">
        <v>42068</v>
      </c>
      <c r="C766" s="45">
        <v>3496.3440000000001</v>
      </c>
      <c r="D766" s="45">
        <f>VLOOKUP(B766,'H11001.CSI  中证全债'!$A$2:$B$2792,2,0)</f>
        <v>160.95269999999999</v>
      </c>
      <c r="E766" s="14">
        <f t="shared" si="135"/>
        <v>0</v>
      </c>
      <c r="F766" s="14">
        <f>IF(AND((B766-$B$2)&gt;123,OR(((G765*J765/C765*C766)/(G765*K765/D765*D766))&lt;(4/6),((G765*J765/C765*C766)/(G765*K765/D765*D766))&gt;(6/4))),COUNTIF($E$2:E766,1),0)</f>
        <v>0</v>
      </c>
      <c r="G766" s="21">
        <f t="shared" si="136"/>
        <v>26743.435993979827</v>
      </c>
      <c r="H766" s="12">
        <f t="shared" si="137"/>
        <v>4.3501846435871965</v>
      </c>
      <c r="I766" s="12">
        <f t="shared" si="138"/>
        <v>71.65890361877463</v>
      </c>
      <c r="J766" s="15">
        <f>IF(OR((ROW(F766)-MATCH(MAX($F$2:F766),$F$2:F766,0))=1,(ROW(F766)-MATCH(MAX($F$2:F766),$F$2:F766,0))&gt;123),IF(OR(((G765*J765/C765*C766)/(G765*K765/D765*D766))&lt;(4/6),((G765*J765/C765*C766)/(G765*K765/D765*D766))&gt;(6/4)),50%,((G765*J765/C765*C766)/((G765*K765/D765*D766)+(G765*J765/C765*C766)))),((G765*J765/C765*C766)/((G765*K765/D765*D766)+(G765*J765/C765*C766))))</f>
        <v>0.56872804156212786</v>
      </c>
      <c r="K766" s="18">
        <f t="shared" si="132"/>
        <v>0.43127195843787214</v>
      </c>
      <c r="L766" s="20">
        <f t="shared" si="133"/>
        <v>1.3187225147263018</v>
      </c>
      <c r="M766" s="51">
        <f>IF(AND((B766-$B$2)&gt;123,OR(((U765*R765/C765*C766)/(U765*S765/D765*D766))&lt;(4/6),((U765*R765/C765*C766)/(U765*S765/D765*D766))&gt;(6/4))),1,0)</f>
        <v>0</v>
      </c>
      <c r="N766" s="51">
        <f>IF(AND((B766-$B$2)&gt;123,OR(((U765*R765/C765*C766)/(U765*S765/D765*D766))&lt;(4/6),((U765*R765/C765*C766)/(U765*S765/D765*D766))&gt;(6/4))),COUNTIF($M$2:M766,1),0)</f>
        <v>0</v>
      </c>
      <c r="O766" s="51">
        <f>IF(OR((ROW(N766)-MATCH(MAX($N$2:N766),$N$2:N766,0))=1,(ROW(N766)-MATCH(MAX($N$2:N766),$N$2:N766,0))&gt;123),IF(OR(((U765*R765/C765*C766)/(U765*S765/D765*D766))&lt;(4/6),((U765*R765/C765*C766)/(U765*S765/D765*D766))&gt;(6/4)),1,0),0)</f>
        <v>0</v>
      </c>
      <c r="P766" s="47">
        <f>IF(O766=1,U765/2/C766,P765)</f>
        <v>4.3501846435871965</v>
      </c>
      <c r="Q766" s="47">
        <f>IF(O766=1,U765/2/D766,Q765)</f>
        <v>71.65890361877463</v>
      </c>
      <c r="R766" s="41">
        <f>P766*C766/U765</f>
        <v>0.56534562932682453</v>
      </c>
      <c r="S766" s="41">
        <f>Q766*D766/U765</f>
        <v>0.42870704262159454</v>
      </c>
      <c r="T766" s="41">
        <f t="shared" si="139"/>
        <v>1.3187225147263006</v>
      </c>
      <c r="U766" s="42">
        <f>P766*C766+Q766*D766</f>
        <v>26743.43599397978</v>
      </c>
      <c r="V766" s="25">
        <f>B766</f>
        <v>42068</v>
      </c>
      <c r="W766">
        <f>C766/C$2</f>
        <v>1.5209741977498235</v>
      </c>
      <c r="X766">
        <f>D766/D$2</f>
        <v>1.1533694016481546</v>
      </c>
      <c r="Y766">
        <f t="shared" si="140"/>
        <v>1.3371717996989889</v>
      </c>
      <c r="AA766" s="15">
        <f t="shared" si="141"/>
        <v>-9.7648649521272501E-3</v>
      </c>
      <c r="AB766" s="15">
        <f t="shared" si="142"/>
        <v>-8.6782438661026085E-4</v>
      </c>
      <c r="AC766" s="15">
        <f t="shared" si="143"/>
        <v>-5.9473280515810467E-3</v>
      </c>
    </row>
    <row r="767" spans="1:29" x14ac:dyDescent="0.4">
      <c r="A767" s="43">
        <f t="shared" si="134"/>
        <v>2015</v>
      </c>
      <c r="B767" s="53">
        <v>42069</v>
      </c>
      <c r="C767" s="45">
        <v>3478.52</v>
      </c>
      <c r="D767" s="45">
        <f>VLOOKUP(B767,'H11001.CSI  中证全债'!$A$2:$B$2792,2,0)</f>
        <v>160.7998</v>
      </c>
      <c r="E767" s="14">
        <f t="shared" si="135"/>
        <v>0</v>
      </c>
      <c r="F767" s="14">
        <f>IF(AND((B767-$B$2)&gt;123,OR(((G766*J766/C766*C767)/(G766*K766/D766*D767))&lt;(4/6),((G766*J766/C766*C767)/(G766*K766/D766*D767))&gt;(6/4))),COUNTIF($E$2:E767,1),0)</f>
        <v>0</v>
      </c>
      <c r="G767" s="21">
        <f t="shared" si="136"/>
        <v>26654.941656529219</v>
      </c>
      <c r="H767" s="12">
        <f t="shared" si="137"/>
        <v>4.3501846435871965</v>
      </c>
      <c r="I767" s="12">
        <f t="shared" si="138"/>
        <v>71.65890361877463</v>
      </c>
      <c r="J767" s="15">
        <f>IF(OR((ROW(F767)-MATCH(MAX($F$2:F767),$F$2:F767,0))=1,(ROW(F767)-MATCH(MAX($F$2:F767),$F$2:F767,0))&gt;123),IF(OR(((G766*J766/C766*C767)/(G766*K766/D766*D767))&lt;(4/6),((G766*J766/C766*C767)/(G766*K766/D766*D767))&gt;(6/4)),50%,((G766*J766/C766*C767)/((G766*K766/D766*D767)+(G766*J766/C766*C767)))),((G766*J766/C766*C767)/((G766*K766/D766*D767)+(G766*J766/C766*C767))))</f>
        <v>0.56770727474859362</v>
      </c>
      <c r="K767" s="18">
        <f t="shared" si="132"/>
        <v>0.43229272525140638</v>
      </c>
      <c r="L767" s="20">
        <f t="shared" si="133"/>
        <v>1.3132473474274517</v>
      </c>
      <c r="M767" s="51">
        <f>IF(AND((B767-$B$2)&gt;123,OR(((U766*R766/C766*C767)/(U766*S766/D766*D767))&lt;(4/6),((U766*R766/C766*C767)/(U766*S766/D766*D767))&gt;(6/4))),1,0)</f>
        <v>0</v>
      </c>
      <c r="N767" s="51">
        <f>IF(AND((B767-$B$2)&gt;123,OR(((U766*R766/C766*C767)/(U766*S766/D766*D767))&lt;(4/6),((U766*R766/C766*C767)/(U766*S766/D766*D767))&gt;(6/4))),COUNTIF($M$2:M767,1),0)</f>
        <v>0</v>
      </c>
      <c r="O767" s="51">
        <f>IF(OR((ROW(N767)-MATCH(MAX($N$2:N767),$N$2:N767,0))=1,(ROW(N767)-MATCH(MAX($N$2:N767),$N$2:N767,0))&gt;123),IF(OR(((U766*R766/C766*C767)/(U766*S766/D766*D767))&lt;(4/6),((U766*R766/C766*C767)/(U766*S766/D766*D767))&gt;(6/4)),1,0),0)</f>
        <v>0</v>
      </c>
      <c r="P767" s="47">
        <f>IF(O767=1,U766/2/C767,P766)</f>
        <v>4.3501846435871965</v>
      </c>
      <c r="Q767" s="47">
        <f>IF(O767=1,U766/2/D767,Q766)</f>
        <v>71.65890361877463</v>
      </c>
      <c r="R767" s="41">
        <f>P767*C767/U766</f>
        <v>0.56582872484363445</v>
      </c>
      <c r="S767" s="41">
        <f>Q767*D767/U766</f>
        <v>0.43086226364899866</v>
      </c>
      <c r="T767" s="41">
        <f t="shared" si="139"/>
        <v>1.3132473474274509</v>
      </c>
      <c r="U767" s="42">
        <f>P767*C767+Q767*D767</f>
        <v>26654.941656529172</v>
      </c>
      <c r="V767" s="25">
        <f>B767</f>
        <v>42069</v>
      </c>
      <c r="W767">
        <f>C767/C$2</f>
        <v>1.5132204286410935</v>
      </c>
      <c r="X767">
        <f>D767/D$2</f>
        <v>1.1522737370118237</v>
      </c>
      <c r="Y767">
        <f t="shared" si="140"/>
        <v>1.3327470828264587</v>
      </c>
      <c r="AA767" s="15">
        <f t="shared" si="141"/>
        <v>-5.0978965456488501E-3</v>
      </c>
      <c r="AB767" s="15">
        <f t="shared" si="142"/>
        <v>-9.4996853112738755E-4</v>
      </c>
      <c r="AC767" s="15">
        <f t="shared" si="143"/>
        <v>-3.3090115073667326E-3</v>
      </c>
    </row>
    <row r="768" spans="1:29" x14ac:dyDescent="0.4">
      <c r="A768" s="43">
        <f t="shared" si="134"/>
        <v>2015</v>
      </c>
      <c r="B768" s="53">
        <v>42072</v>
      </c>
      <c r="C768" s="45">
        <v>3537.75</v>
      </c>
      <c r="D768" s="45">
        <f>VLOOKUP(B768,'H11001.CSI  中证全债'!$A$2:$B$2792,2,0)</f>
        <v>160.70650000000001</v>
      </c>
      <c r="E768" s="14">
        <f t="shared" si="135"/>
        <v>0</v>
      </c>
      <c r="F768" s="14">
        <f>IF(AND((B768-$B$2)&gt;123,OR(((G767*J767/C767*C768)/(G767*K767/D767*D768))&lt;(4/6),((G767*J767/C767*C768)/(G767*K767/D767*D768))&gt;(6/4))),COUNTIF($E$2:E768,1),0)</f>
        <v>0</v>
      </c>
      <c r="G768" s="21">
        <f t="shared" si="136"/>
        <v>26905.917317261257</v>
      </c>
      <c r="H768" s="12">
        <f t="shared" si="137"/>
        <v>4.3501846435871965</v>
      </c>
      <c r="I768" s="12">
        <f t="shared" si="138"/>
        <v>71.65890361877463</v>
      </c>
      <c r="J768" s="15">
        <f>IF(OR((ROW(F768)-MATCH(MAX($F$2:F768),$F$2:F768,0))=1,(ROW(F768)-MATCH(MAX($F$2:F768),$F$2:F768,0))&gt;123),IF(OR(((G767*J767/C767*C768)/(G767*K767/D767*D768))&lt;(4/6),((G767*J767/C767*C768)/(G767*K767/D767*D768))&gt;(6/4)),50%,((G767*J767/C767*C768)/((G767*K767/D767*D768)+(G767*J767/C767*C768)))),((G767*J767/C767*C768)/((G767*K767/D767*D768)+(G767*J767/C767*C768))))</f>
        <v>0.57198814451783819</v>
      </c>
      <c r="K768" s="18">
        <f t="shared" si="132"/>
        <v>0.42801185548216181</v>
      </c>
      <c r="L768" s="20">
        <f t="shared" si="133"/>
        <v>1.336383880940599</v>
      </c>
      <c r="M768" s="51">
        <f>IF(AND((B768-$B$2)&gt;123,OR(((U767*R767/C767*C768)/(U767*S767/D767*D768))&lt;(4/6),((U767*R767/C767*C768)/(U767*S767/D767*D768))&gt;(6/4))),1,0)</f>
        <v>0</v>
      </c>
      <c r="N768" s="51">
        <f>IF(AND((B768-$B$2)&gt;123,OR(((U767*R767/C767*C768)/(U767*S767/D767*D768))&lt;(4/6),((U767*R767/C767*C768)/(U767*S767/D767*D768))&gt;(6/4))),COUNTIF($M$2:M768,1),0)</f>
        <v>0</v>
      </c>
      <c r="O768" s="51">
        <f>IF(OR((ROW(N768)-MATCH(MAX($N$2:N768),$N$2:N768,0))=1,(ROW(N768)-MATCH(MAX($N$2:N768),$N$2:N768,0))&gt;123),IF(OR(((U767*R767/C767*C768)/(U767*S767/D767*D768))&lt;(4/6),((U767*R767/C767*C768)/(U767*S767/D767*D768))&gt;(6/4)),1,0),0)</f>
        <v>0</v>
      </c>
      <c r="P768" s="47">
        <f>IF(O768=1,U767/2/C768,P767)</f>
        <v>4.3501846435871965</v>
      </c>
      <c r="Q768" s="47">
        <f>IF(O768=1,U767/2/D768,Q767)</f>
        <v>71.65890361877463</v>
      </c>
      <c r="R768" s="41">
        <f>P768*C768/U767</f>
        <v>0.57737382888177624</v>
      </c>
      <c r="S768" s="41">
        <f>Q768*D768/U767</f>
        <v>0.4320418983768336</v>
      </c>
      <c r="T768" s="41">
        <f t="shared" si="139"/>
        <v>1.3363838809405977</v>
      </c>
      <c r="U768" s="42">
        <f>P768*C768+Q768*D768</f>
        <v>26905.917317261206</v>
      </c>
      <c r="V768" s="25">
        <f>B768</f>
        <v>42072</v>
      </c>
      <c r="W768">
        <f>C768/C$2</f>
        <v>1.5389865722850606</v>
      </c>
      <c r="X768">
        <f>D768/D$2</f>
        <v>1.1516051594410606</v>
      </c>
      <c r="Y768">
        <f t="shared" si="140"/>
        <v>1.3452958658630603</v>
      </c>
      <c r="AA768" s="15">
        <f t="shared" si="141"/>
        <v>1.7027356461943643E-2</v>
      </c>
      <c r="AB768" s="15">
        <f t="shared" si="142"/>
        <v>-5.8022460226936357E-4</v>
      </c>
      <c r="AC768" s="15">
        <f t="shared" si="143"/>
        <v>9.4157272586097296E-3</v>
      </c>
    </row>
    <row r="769" spans="1:29" x14ac:dyDescent="0.4">
      <c r="A769" s="43">
        <f t="shared" si="134"/>
        <v>2015</v>
      </c>
      <c r="B769" s="53">
        <v>42073</v>
      </c>
      <c r="C769" s="45">
        <v>3520.6109999999999</v>
      </c>
      <c r="D769" s="45">
        <f>VLOOKUP(B769,'H11001.CSI  中证全债'!$A$2:$B$2792,2,0)</f>
        <v>160.70490000000001</v>
      </c>
      <c r="E769" s="14">
        <f t="shared" si="135"/>
        <v>0</v>
      </c>
      <c r="F769" s="14">
        <f>IF(AND((B769-$B$2)&gt;123,OR(((G768*J768/C768*C769)/(G768*K768/D768*D769))&lt;(4/6),((G768*J768/C768*C769)/(G768*K768/D768*D769))&gt;(6/4))),COUNTIF($E$2:E769,1),0)</f>
        <v>0</v>
      </c>
      <c r="G769" s="21">
        <f t="shared" si="136"/>
        <v>26831.244848409027</v>
      </c>
      <c r="H769" s="12">
        <f t="shared" si="137"/>
        <v>4.3501846435871965</v>
      </c>
      <c r="I769" s="12">
        <f t="shared" si="138"/>
        <v>71.65890361877463</v>
      </c>
      <c r="J769" s="15">
        <f>IF(OR((ROW(F769)-MATCH(MAX($F$2:F769),$F$2:F769,0))=1,(ROW(F769)-MATCH(MAX($F$2:F769),$F$2:F769,0))&gt;123),IF(OR(((G768*J768/C768*C769)/(G768*K768/D768*D769))&lt;(4/6),((G768*J768/C768*C769)/(G768*K768/D768*D769))&gt;(6/4)),50%,((G768*J768/C768*C769)/((G768*K768/D768*D769)+(G768*J768/C768*C769)))),((G768*J768/C768*C769)/((G768*K768/D768*D769)+(G768*J768/C768*C769))))</f>
        <v>0.57080124290812861</v>
      </c>
      <c r="K769" s="18">
        <f t="shared" si="132"/>
        <v>0.42919875709187139</v>
      </c>
      <c r="L769" s="20">
        <f t="shared" si="133"/>
        <v>1.329922870177247</v>
      </c>
      <c r="M769" s="51">
        <f>IF(AND((B769-$B$2)&gt;123,OR(((U768*R768/C768*C769)/(U768*S768/D768*D769))&lt;(4/6),((U768*R768/C768*C769)/(U768*S768/D768*D769))&gt;(6/4))),1,0)</f>
        <v>0</v>
      </c>
      <c r="N769" s="51">
        <f>IF(AND((B769-$B$2)&gt;123,OR(((U768*R768/C768*C769)/(U768*S768/D768*D769))&lt;(4/6),((U768*R768/C768*C769)/(U768*S768/D768*D769))&gt;(6/4))),COUNTIF($M$2:M769,1),0)</f>
        <v>0</v>
      </c>
      <c r="O769" s="51">
        <f>IF(OR((ROW(N769)-MATCH(MAX($N$2:N769),$N$2:N769,0))=1,(ROW(N769)-MATCH(MAX($N$2:N769),$N$2:N769,0))&gt;123),IF(OR(((U768*R768/C768*C769)/(U768*S768/D768*D769))&lt;(4/6),((U768*R768/C768*C769)/(U768*S768/D768*D769))&gt;(6/4)),1,0),0)</f>
        <v>0</v>
      </c>
      <c r="P769" s="47">
        <f>IF(O769=1,U768/2/C769,P768)</f>
        <v>4.3501846435871965</v>
      </c>
      <c r="Q769" s="47">
        <f>IF(O769=1,U768/2/D769,Q768)</f>
        <v>71.65890361877463</v>
      </c>
      <c r="R769" s="41">
        <f>P769*C769/U768</f>
        <v>0.56921708810941707</v>
      </c>
      <c r="S769" s="41">
        <f>Q769*D769/U768</f>
        <v>0.42800759417992001</v>
      </c>
      <c r="T769" s="41">
        <f t="shared" si="139"/>
        <v>1.3299228701772459</v>
      </c>
      <c r="U769" s="42">
        <f>P769*C769+Q769*D769</f>
        <v>26831.24484840898</v>
      </c>
      <c r="V769" s="25">
        <f>B769</f>
        <v>42073</v>
      </c>
      <c r="W769">
        <f>C769/C$2</f>
        <v>1.5315307908244165</v>
      </c>
      <c r="X769">
        <f>D769/D$2</f>
        <v>1.1515936940164815</v>
      </c>
      <c r="Y769">
        <f t="shared" si="140"/>
        <v>1.341562242420449</v>
      </c>
      <c r="AA769" s="15">
        <f t="shared" si="141"/>
        <v>-4.8446046215815386E-3</v>
      </c>
      <c r="AB769" s="15">
        <f t="shared" si="142"/>
        <v>-9.9560378703511532E-6</v>
      </c>
      <c r="AC769" s="15">
        <f t="shared" si="143"/>
        <v>-2.7753177106628613E-3</v>
      </c>
    </row>
    <row r="770" spans="1:29" x14ac:dyDescent="0.4">
      <c r="A770" s="43">
        <f t="shared" si="134"/>
        <v>2015</v>
      </c>
      <c r="B770" s="53">
        <v>42074</v>
      </c>
      <c r="C770" s="45">
        <v>3524.6529999999998</v>
      </c>
      <c r="D770" s="45">
        <f>VLOOKUP(B770,'H11001.CSI  中证全债'!$A$2:$B$2792,2,0)</f>
        <v>160.7784</v>
      </c>
      <c r="E770" s="14">
        <f t="shared" si="135"/>
        <v>0</v>
      </c>
      <c r="F770" s="14">
        <f>IF(AND((B770-$B$2)&gt;123,OR(((G769*J769/C769*C770)/(G769*K769/D769*D770))&lt;(4/6),((G769*J769/C769*C770)/(G769*K769/D769*D770))&gt;(6/4))),COUNTIF($E$2:E770,1),0)</f>
        <v>0</v>
      </c>
      <c r="G770" s="21">
        <f t="shared" si="136"/>
        <v>26854.095224154386</v>
      </c>
      <c r="H770" s="12">
        <f t="shared" si="137"/>
        <v>4.3501846435871965</v>
      </c>
      <c r="I770" s="12">
        <f t="shared" si="138"/>
        <v>71.65890361877463</v>
      </c>
      <c r="J770" s="15">
        <f>IF(OR((ROW(F770)-MATCH(MAX($F$2:F770),$F$2:F770,0))=1,(ROW(F770)-MATCH(MAX($F$2:F770),$F$2:F770,0))&gt;123),IF(OR(((G769*J769/C769*C770)/(G769*K769/D769*D770))&lt;(4/6),((G769*J769/C769*C770)/(G769*K769/D769*D770))&gt;(6/4)),50%,((G769*J769/C769*C770)/((G769*K769/D769*D770)+(G769*J769/C769*C770)))),((G769*J769/C769*C770)/((G769*K769/D769*D770)+(G769*J769/C769*C770))))</f>
        <v>0.57097032041437534</v>
      </c>
      <c r="K770" s="18">
        <f t="shared" ref="K770:K833" si="144">1-J770</f>
        <v>0.42902967958562466</v>
      </c>
      <c r="L770" s="20">
        <f t="shared" ref="L770:L833" si="145">J770/K770</f>
        <v>1.3308410759969871</v>
      </c>
      <c r="M770" s="51">
        <f>IF(AND((B770-$B$2)&gt;123,OR(((U769*R769/C769*C770)/(U769*S769/D769*D770))&lt;(4/6),((U769*R769/C769*C770)/(U769*S769/D769*D770))&gt;(6/4))),1,0)</f>
        <v>0</v>
      </c>
      <c r="N770" s="51">
        <f>IF(AND((B770-$B$2)&gt;123,OR(((U769*R769/C769*C770)/(U769*S769/D769*D770))&lt;(4/6),((U769*R769/C769*C770)/(U769*S769/D769*D770))&gt;(6/4))),COUNTIF($M$2:M770,1),0)</f>
        <v>0</v>
      </c>
      <c r="O770" s="51">
        <f>IF(OR((ROW(N770)-MATCH(MAX($N$2:N770),$N$2:N770,0))=1,(ROW(N770)-MATCH(MAX($N$2:N770),$N$2:N770,0))&gt;123),IF(OR(((U769*R769/C769*C770)/(U769*S769/D769*D770))&lt;(4/6),((U769*R769/C769*C770)/(U769*S769/D769*D770))&gt;(6/4)),1,0),0)</f>
        <v>0</v>
      </c>
      <c r="P770" s="47">
        <f>IF(O770=1,U769/2/C770,P769)</f>
        <v>4.3501846435871965</v>
      </c>
      <c r="Q770" s="47">
        <f>IF(O770=1,U769/2/D770,Q769)</f>
        <v>71.65890361877463</v>
      </c>
      <c r="R770" s="41">
        <f>P770*C770/U769</f>
        <v>0.57145657762810587</v>
      </c>
      <c r="S770" s="41">
        <f>Q770*D770/U769</f>
        <v>0.42939505545393925</v>
      </c>
      <c r="T770" s="41">
        <f t="shared" si="139"/>
        <v>1.3308410759969858</v>
      </c>
      <c r="U770" s="42">
        <f>P770*C770+Q770*D770</f>
        <v>26854.095224154335</v>
      </c>
      <c r="V770" s="25">
        <f>B770</f>
        <v>42074</v>
      </c>
      <c r="W770">
        <f>C770/C$2</f>
        <v>1.5332891354573543</v>
      </c>
      <c r="X770">
        <f>D770/D$2</f>
        <v>1.1521203869580794</v>
      </c>
      <c r="Y770">
        <f t="shared" si="140"/>
        <v>1.3427047612077168</v>
      </c>
      <c r="AA770" s="15">
        <f t="shared" si="141"/>
        <v>1.148096168534396E-3</v>
      </c>
      <c r="AB770" s="15">
        <f t="shared" si="142"/>
        <v>4.5736004315988232E-4</v>
      </c>
      <c r="AC770" s="15">
        <f t="shared" si="143"/>
        <v>8.516330820449447E-4</v>
      </c>
    </row>
    <row r="771" spans="1:29" x14ac:dyDescent="0.4">
      <c r="A771" s="43">
        <f t="shared" ref="A771:A834" si="146">YEAR(B771)</f>
        <v>2015</v>
      </c>
      <c r="B771" s="53">
        <v>42075</v>
      </c>
      <c r="C771" s="45">
        <v>3592.8440000000001</v>
      </c>
      <c r="D771" s="45">
        <f>VLOOKUP(B771,'H11001.CSI  中证全债'!$A$2:$B$2792,2,0)</f>
        <v>160.99950000000001</v>
      </c>
      <c r="E771" s="14">
        <f t="shared" ref="E771:E834" si="147">IF(AND((B771-$B$2)&gt;123,OR(((G770*J770/C770*C771)/(G770*K770/D770*D771))&lt;(4/6),((G770*J770/C770*C771)/(G770*K770/D770*D771))&gt;(6/4))),1,0)</f>
        <v>0</v>
      </c>
      <c r="F771" s="14">
        <f>IF(AND((B771-$B$2)&gt;123,OR(((G770*J770/C770*C771)/(G770*K770/D770*D771))&lt;(4/6),((G770*J770/C770*C771)/(G770*K770/D770*D771))&gt;(6/4))),COUNTIF($E$2:E771,1),0)</f>
        <v>0</v>
      </c>
      <c r="G771" s="21">
        <f t="shared" ref="G771:G834" si="148">G770*J770/C770*C771+G770*K770/D770*D771</f>
        <v>27166.582448775356</v>
      </c>
      <c r="H771" s="12">
        <f t="shared" ref="H771:H834" si="149">IF(J771=50%,G771*J771/C771,H770)</f>
        <v>4.3501846435871965</v>
      </c>
      <c r="I771" s="12">
        <f t="shared" ref="I771:I834" si="150">IF(K771=50%,G771*K771/D771,I770)</f>
        <v>71.65890361877463</v>
      </c>
      <c r="J771" s="15">
        <f>IF(OR((ROW(F771)-MATCH(MAX($F$2:F771),$F$2:F771,0))=1,(ROW(F771)-MATCH(MAX($F$2:F771),$F$2:F771,0))&gt;123),IF(OR(((G770*J770/C770*C771)/(G770*K770/D770*D771))&lt;(4/6),((G770*J770/C770*C771)/(G770*K770/D770*D771))&gt;(6/4)),50%,((G770*J770/C770*C771)/((G770*K770/D770*D771)+(G770*J770/C770*C771)))),((G770*J770/C770*C771)/((G770*K770/D770*D771)+(G770*J770/C770*C771))))</f>
        <v>0.57532208274909447</v>
      </c>
      <c r="K771" s="18">
        <f t="shared" si="144"/>
        <v>0.42467791725090553</v>
      </c>
      <c r="L771" s="20">
        <f t="shared" si="145"/>
        <v>1.3547256859347983</v>
      </c>
      <c r="M771" s="51">
        <f>IF(AND((B771-$B$2)&gt;123,OR(((U770*R770/C770*C771)/(U770*S770/D770*D771))&lt;(4/6),((U770*R770/C770*C771)/(U770*S770/D770*D771))&gt;(6/4))),1,0)</f>
        <v>0</v>
      </c>
      <c r="N771" s="51">
        <f>IF(AND((B771-$B$2)&gt;123,OR(((U770*R770/C770*C771)/(U770*S770/D770*D771))&lt;(4/6),((U770*R770/C770*C771)/(U770*S770/D770*D771))&gt;(6/4))),COUNTIF($M$2:M771,1),0)</f>
        <v>0</v>
      </c>
      <c r="O771" s="51">
        <f>IF(OR((ROW(N771)-MATCH(MAX($N$2:N771),$N$2:N771,0))=1,(ROW(N771)-MATCH(MAX($N$2:N771),$N$2:N771,0))&gt;123),IF(OR(((U770*R770/C770*C771)/(U770*S770/D770*D771))&lt;(4/6),((U770*R770/C770*C771)/(U770*S770/D770*D771))&gt;(6/4)),1,0),0)</f>
        <v>0</v>
      </c>
      <c r="P771" s="47">
        <f>IF(O771=1,U770/2/C771,P770)</f>
        <v>4.3501846435871965</v>
      </c>
      <c r="Q771" s="47">
        <f>IF(O771=1,U770/2/D771,Q770)</f>
        <v>71.65890361877463</v>
      </c>
      <c r="R771" s="41">
        <f>P771*C771/U770</f>
        <v>0.58201680842876313</v>
      </c>
      <c r="S771" s="41">
        <f>Q771*D771/U770</f>
        <v>0.42961967464812328</v>
      </c>
      <c r="T771" s="41">
        <f t="shared" ref="T771:T834" si="151">R771/S771</f>
        <v>1.3547256859347969</v>
      </c>
      <c r="U771" s="42">
        <f>P771*C771+Q771*D771</f>
        <v>27166.582448775305</v>
      </c>
      <c r="V771" s="25">
        <f>B771</f>
        <v>42075</v>
      </c>
      <c r="W771">
        <f>C771/C$2</f>
        <v>1.5629534795604398</v>
      </c>
      <c r="X771">
        <f>D771/D$2</f>
        <v>1.1537047653170907</v>
      </c>
      <c r="Y771">
        <f t="shared" ref="Y771:Y834" si="152">U771/U$2</f>
        <v>1.3583291224387652</v>
      </c>
      <c r="AA771" s="15">
        <f t="shared" ref="AA771:AA834" si="153">W771/W770-1</f>
        <v>1.9346869039306824E-2</v>
      </c>
      <c r="AB771" s="15">
        <f t="shared" ref="AB771:AB834" si="154">X771/X770-1</f>
        <v>1.3751847263065997E-3</v>
      </c>
      <c r="AC771" s="15">
        <f t="shared" ref="AC771:AC834" si="155">Y771/Y770-1</f>
        <v>1.1636483076886472E-2</v>
      </c>
    </row>
    <row r="772" spans="1:29" x14ac:dyDescent="0.4">
      <c r="A772" s="43">
        <f t="shared" si="146"/>
        <v>2015</v>
      </c>
      <c r="B772" s="53">
        <v>42076</v>
      </c>
      <c r="C772" s="45">
        <v>3617.6570000000002</v>
      </c>
      <c r="D772" s="45">
        <f>VLOOKUP(B772,'H11001.CSI  中证全债'!$A$2:$B$2792,2,0)</f>
        <v>160.96629999999999</v>
      </c>
      <c r="E772" s="14">
        <f t="shared" si="147"/>
        <v>0</v>
      </c>
      <c r="F772" s="14">
        <f>IF(AND((B772-$B$2)&gt;123,OR(((G771*J771/C771*C772)/(G771*K771/D771*D772))&lt;(4/6),((G771*J771/C771*C772)/(G771*K771/D771*D772))&gt;(6/4))),COUNTIF($E$2:E772,1),0)</f>
        <v>0</v>
      </c>
      <c r="G772" s="21">
        <f t="shared" si="148"/>
        <v>27272.144504736541</v>
      </c>
      <c r="H772" s="12">
        <f t="shared" si="149"/>
        <v>4.3501846435871965</v>
      </c>
      <c r="I772" s="12">
        <f t="shared" si="150"/>
        <v>71.65890361877463</v>
      </c>
      <c r="J772" s="15">
        <f>IF(OR((ROW(F772)-MATCH(MAX($F$2:F772),$F$2:F772,0))=1,(ROW(F772)-MATCH(MAX($F$2:F772),$F$2:F772,0))&gt;123),IF(OR(((G771*J771/C771*C772)/(G771*K771/D771*D772))&lt;(4/6),((G771*J771/C771*C772)/(G771*K771/D771*D772))&gt;(6/4)),50%,((G771*J771/C771*C772)/((G771*K771/D771*D772)+(G771*J771/C771*C772)))),((G771*J771/C771*C772)/((G771*K771/D771*D772)+(G771*J771/C771*C772))))</f>
        <v>0.57705311455916219</v>
      </c>
      <c r="K772" s="18">
        <f t="shared" si="144"/>
        <v>0.42294688544083781</v>
      </c>
      <c r="L772" s="20">
        <f t="shared" si="145"/>
        <v>1.36436307825674</v>
      </c>
      <c r="M772" s="51">
        <f>IF(AND((B772-$B$2)&gt;123,OR(((U771*R771/C771*C772)/(U771*S771/D771*D772))&lt;(4/6),((U771*R771/C771*C772)/(U771*S771/D771*D772))&gt;(6/4))),1,0)</f>
        <v>0</v>
      </c>
      <c r="N772" s="51">
        <f>IF(AND((B772-$B$2)&gt;123,OR(((U771*R771/C771*C772)/(U771*S771/D771*D772))&lt;(4/6),((U771*R771/C771*C772)/(U771*S771/D771*D772))&gt;(6/4))),COUNTIF($M$2:M772,1),0)</f>
        <v>0</v>
      </c>
      <c r="O772" s="51">
        <f>IF(OR((ROW(N772)-MATCH(MAX($N$2:N772),$N$2:N772,0))=1,(ROW(N772)-MATCH(MAX($N$2:N772),$N$2:N772,0))&gt;123),IF(OR(((U771*R771/C771*C772)/(U771*S771/D771*D772))&lt;(4/6),((U771*R771/C771*C772)/(U771*S771/D771*D772))&gt;(6/4)),1,0),0)</f>
        <v>0</v>
      </c>
      <c r="P772" s="47">
        <f>IF(O772=1,U771/2/C772,P771)</f>
        <v>4.3501846435871965</v>
      </c>
      <c r="Q772" s="47">
        <f>IF(O772=1,U771/2/D772,Q771)</f>
        <v>71.65890361877463</v>
      </c>
      <c r="R772" s="41">
        <f>P772*C772/U771</f>
        <v>0.579295388252827</v>
      </c>
      <c r="S772" s="41">
        <f>Q772*D772/U771</f>
        <v>0.42459034364444898</v>
      </c>
      <c r="T772" s="41">
        <f t="shared" si="151"/>
        <v>1.3643630782567389</v>
      </c>
      <c r="U772" s="42">
        <f>P772*C772+Q772*D772</f>
        <v>27272.14450473649</v>
      </c>
      <c r="V772" s="25">
        <f>B772</f>
        <v>42076</v>
      </c>
      <c r="W772">
        <f>C772/C$2</f>
        <v>1.5737475927165727</v>
      </c>
      <c r="X772">
        <f>D772/D$2</f>
        <v>1.1534668577570761</v>
      </c>
      <c r="Y772">
        <f t="shared" si="152"/>
        <v>1.3636072252368245</v>
      </c>
      <c r="AA772" s="15">
        <f t="shared" si="153"/>
        <v>6.9062280466394288E-3</v>
      </c>
      <c r="AB772" s="15">
        <f t="shared" si="154"/>
        <v>-2.0621182053381926E-4</v>
      </c>
      <c r="AC772" s="15">
        <f t="shared" si="155"/>
        <v>3.8857318972760346E-3</v>
      </c>
    </row>
    <row r="773" spans="1:29" x14ac:dyDescent="0.4">
      <c r="A773" s="43">
        <f t="shared" si="146"/>
        <v>2015</v>
      </c>
      <c r="B773" s="53">
        <v>42079</v>
      </c>
      <c r="C773" s="45">
        <v>3705.6709999999998</v>
      </c>
      <c r="D773" s="45">
        <f>VLOOKUP(B773,'H11001.CSI  中证全债'!$A$2:$B$2792,2,0)</f>
        <v>160.85069999999999</v>
      </c>
      <c r="E773" s="14">
        <f t="shared" si="147"/>
        <v>0</v>
      </c>
      <c r="F773" s="14">
        <f>IF(AND((B773-$B$2)&gt;123,OR(((G772*J772/C772*C773)/(G772*K772/D772*D773))&lt;(4/6),((G772*J772/C772*C773)/(G772*K772/D772*D773))&gt;(6/4))),COUNTIF($E$2:E773,1),0)</f>
        <v>0</v>
      </c>
      <c r="G773" s="21">
        <f t="shared" si="148"/>
        <v>27646.737886698895</v>
      </c>
      <c r="H773" s="12">
        <f t="shared" si="149"/>
        <v>4.3501846435871965</v>
      </c>
      <c r="I773" s="12">
        <f t="shared" si="150"/>
        <v>71.65890361877463</v>
      </c>
      <c r="J773" s="15">
        <f>IF(OR((ROW(F773)-MATCH(MAX($F$2:F773),$F$2:F773,0))=1,(ROW(F773)-MATCH(MAX($F$2:F773),$F$2:F773,0))&gt;123),IF(OR(((G772*J772/C772*C773)/(G772*K772/D772*D773))&lt;(4/6),((G772*J772/C772*C773)/(G772*K772/D772*D773))&gt;(6/4)),50%,((G772*J772/C772*C773)/((G772*K772/D772*D773)+(G772*J772/C772*C773)))),((G772*J772/C772*C773)/((G772*K772/D772*D773)+(G772*J772/C772*C773))))</f>
        <v>0.58308336934543359</v>
      </c>
      <c r="K773" s="18">
        <f t="shared" si="144"/>
        <v>0.41691663065456641</v>
      </c>
      <c r="L773" s="20">
        <f t="shared" si="145"/>
        <v>1.3985610706629343</v>
      </c>
      <c r="M773" s="51">
        <f>IF(AND((B773-$B$2)&gt;123,OR(((U772*R772/C772*C773)/(U772*S772/D772*D773))&lt;(4/6),((U772*R772/C772*C773)/(U772*S772/D772*D773))&gt;(6/4))),1,0)</f>
        <v>0</v>
      </c>
      <c r="N773" s="51">
        <f>IF(AND((B773-$B$2)&gt;123,OR(((U772*R772/C772*C773)/(U772*S772/D772*D773))&lt;(4/6),((U772*R772/C772*C773)/(U772*S772/D772*D773))&gt;(6/4))),COUNTIF($M$2:M773,1),0)</f>
        <v>0</v>
      </c>
      <c r="O773" s="51">
        <f>IF(OR((ROW(N773)-MATCH(MAX($N$2:N773),$N$2:N773,0))=1,(ROW(N773)-MATCH(MAX($N$2:N773),$N$2:N773,0))&gt;123),IF(OR(((U772*R772/C772*C773)/(U772*S772/D772*D773))&lt;(4/6),((U772*R772/C772*C773)/(U772*S772/D772*D773))&gt;(6/4)),1,0),0)</f>
        <v>0</v>
      </c>
      <c r="P773" s="47">
        <f>IF(O773=1,U772/2/C773,P772)</f>
        <v>4.3501846435871965</v>
      </c>
      <c r="Q773" s="47">
        <f>IF(O773=1,U772/2/D773,Q772)</f>
        <v>71.65890361877463</v>
      </c>
      <c r="R773" s="41">
        <f>P773*C773/U772</f>
        <v>0.59109224342760092</v>
      </c>
      <c r="S773" s="41">
        <f>Q773*D773/U772</f>
        <v>0.42264314074423398</v>
      </c>
      <c r="T773" s="41">
        <f t="shared" si="151"/>
        <v>1.3985610706629339</v>
      </c>
      <c r="U773" s="42">
        <f>P773*C773+Q773*D773</f>
        <v>27646.737886698844</v>
      </c>
      <c r="V773" s="25">
        <f>B773</f>
        <v>42079</v>
      </c>
      <c r="W773">
        <f>C773/C$2</f>
        <v>1.6120353078386411</v>
      </c>
      <c r="X773">
        <f>D773/D$2</f>
        <v>1.1526384808312431</v>
      </c>
      <c r="Y773">
        <f t="shared" si="152"/>
        <v>1.3823368943349421</v>
      </c>
      <c r="AA773" s="15">
        <f t="shared" si="153"/>
        <v>2.4329006315413571E-2</v>
      </c>
      <c r="AB773" s="15">
        <f t="shared" si="154"/>
        <v>-7.1816274586666839E-4</v>
      </c>
      <c r="AC773" s="15">
        <f t="shared" si="155"/>
        <v>1.3735384171834841E-2</v>
      </c>
    </row>
    <row r="774" spans="1:29" x14ac:dyDescent="0.4">
      <c r="A774" s="43">
        <f t="shared" si="146"/>
        <v>2015</v>
      </c>
      <c r="B774" s="53">
        <v>42080</v>
      </c>
      <c r="C774" s="45">
        <v>3757.1219999999998</v>
      </c>
      <c r="D774" s="45">
        <f>VLOOKUP(B774,'H11001.CSI  中证全债'!$A$2:$B$2792,2,0)</f>
        <v>160.67310000000001</v>
      </c>
      <c r="E774" s="14">
        <f t="shared" si="147"/>
        <v>0</v>
      </c>
      <c r="F774" s="14">
        <f>IF(AND((B774-$B$2)&gt;123,OR(((G773*J773/C773*C774)/(G773*K773/D773*D774))&lt;(4/6),((G773*J773/C773*C774)/(G773*K773/D773*D774))&gt;(6/4))),COUNTIF($E$2:E774,1),0)</f>
        <v>0</v>
      </c>
      <c r="G774" s="21">
        <f t="shared" si="148"/>
        <v>27857.832615513405</v>
      </c>
      <c r="H774" s="12">
        <f t="shared" si="149"/>
        <v>4.3501846435871965</v>
      </c>
      <c r="I774" s="12">
        <f t="shared" si="150"/>
        <v>71.65890361877463</v>
      </c>
      <c r="J774" s="15">
        <f>IF(OR((ROW(F774)-MATCH(MAX($F$2:F774),$F$2:F774,0))=1,(ROW(F774)-MATCH(MAX($F$2:F774),$F$2:F774,0))&gt;123),IF(OR(((G773*J773/C773*C774)/(G773*K773/D773*D774))&lt;(4/6),((G773*J773/C773*C774)/(G773*K773/D773*D774))&gt;(6/4)),50%,((G773*J773/C773*C774)/((G773*K773/D773*D774)+(G773*J773/C773*C774)))),((G773*J773/C773*C774)/((G773*K773/D773*D774)+(G773*J773/C773*C774))))</f>
        <v>0.58669942683846643</v>
      </c>
      <c r="K774" s="18">
        <f t="shared" si="144"/>
        <v>0.41330057316153357</v>
      </c>
      <c r="L774" s="20">
        <f t="shared" si="145"/>
        <v>1.4195466082965291</v>
      </c>
      <c r="M774" s="51">
        <f>IF(AND((B774-$B$2)&gt;123,OR(((U773*R773/C773*C774)/(U773*S773/D773*D774))&lt;(4/6),((U773*R773/C773*C774)/(U773*S773/D773*D774))&gt;(6/4))),1,0)</f>
        <v>0</v>
      </c>
      <c r="N774" s="51">
        <f>IF(AND((B774-$B$2)&gt;123,OR(((U773*R773/C773*C774)/(U773*S773/D773*D774))&lt;(4/6),((U773*R773/C773*C774)/(U773*S773/D773*D774))&gt;(6/4))),COUNTIF($M$2:M774,1),0)</f>
        <v>0</v>
      </c>
      <c r="O774" s="51">
        <f>IF(OR((ROW(N774)-MATCH(MAX($N$2:N774),$N$2:N774,0))=1,(ROW(N774)-MATCH(MAX($N$2:N774),$N$2:N774,0))&gt;123),IF(OR(((U773*R773/C773*C774)/(U773*S773/D773*D774))&lt;(4/6),((U773*R773/C773*C774)/(U773*S773/D773*D774))&gt;(6/4)),1,0),0)</f>
        <v>0</v>
      </c>
      <c r="P774" s="47">
        <f>IF(O774=1,U773/2/C774,P773)</f>
        <v>4.3501846435871965</v>
      </c>
      <c r="Q774" s="47">
        <f>IF(O774=1,U773/2/D774,Q773)</f>
        <v>71.65890361877463</v>
      </c>
      <c r="R774" s="41">
        <f>P774*C774/U773</f>
        <v>0.59117912917845472</v>
      </c>
      <c r="S774" s="41">
        <f>Q774*D774/U773</f>
        <v>0.41645630071130701</v>
      </c>
      <c r="T774" s="41">
        <f t="shared" si="151"/>
        <v>1.4195466082965278</v>
      </c>
      <c r="U774" s="42">
        <f>P774*C774+Q774*D774</f>
        <v>27857.832615513355</v>
      </c>
      <c r="V774" s="25">
        <f>B774</f>
        <v>42080</v>
      </c>
      <c r="W774">
        <f>C774/C$2</f>
        <v>1.6344174428483615</v>
      </c>
      <c r="X774">
        <f>D774/D$2</f>
        <v>1.1513658187029738</v>
      </c>
      <c r="Y774">
        <f t="shared" si="152"/>
        <v>1.3928916307756678</v>
      </c>
      <c r="AA774" s="15">
        <f t="shared" si="153"/>
        <v>1.3884395025894003E-2</v>
      </c>
      <c r="AB774" s="15">
        <f t="shared" si="154"/>
        <v>-1.1041294815625768E-3</v>
      </c>
      <c r="AC774" s="15">
        <f t="shared" si="155"/>
        <v>7.6354298897618467E-3</v>
      </c>
    </row>
    <row r="775" spans="1:29" x14ac:dyDescent="0.4">
      <c r="A775" s="43">
        <f t="shared" si="146"/>
        <v>2015</v>
      </c>
      <c r="B775" s="53">
        <v>42081</v>
      </c>
      <c r="C775" s="45">
        <v>3846.0549999999998</v>
      </c>
      <c r="D775" s="45">
        <f>VLOOKUP(B775,'H11001.CSI  中证全债'!$A$2:$B$2792,2,0)</f>
        <v>160.76759999999999</v>
      </c>
      <c r="E775" s="14">
        <f t="shared" si="147"/>
        <v>0</v>
      </c>
      <c r="F775" s="14">
        <f>IF(AND((B775-$B$2)&gt;123,OR(((G774*J774/C774*C775)/(G774*K774/D774*D775))&lt;(4/6),((G774*J774/C774*C775)/(G774*K774/D774*D775))&gt;(6/4))),COUNTIF($E$2:E775,1),0)</f>
        <v>0</v>
      </c>
      <c r="G775" s="21">
        <f t="shared" si="148"/>
        <v>28251.47935281352</v>
      </c>
      <c r="H775" s="12">
        <f t="shared" si="149"/>
        <v>4.3501846435871965</v>
      </c>
      <c r="I775" s="12">
        <f t="shared" si="150"/>
        <v>71.65890361877463</v>
      </c>
      <c r="J775" s="15">
        <f>IF(OR((ROW(F775)-MATCH(MAX($F$2:F775),$F$2:F775,0))=1,(ROW(F775)-MATCH(MAX($F$2:F775),$F$2:F775,0))&gt;123),IF(OR(((G774*J774/C774*C775)/(G774*K774/D774*D775))&lt;(4/6),((G774*J774/C774*C775)/(G774*K774/D774*D775))&gt;(6/4)),50%,((G774*J774/C774*C775)/((G774*K774/D774*D775)+(G774*J774/C774*C775)))),((G774*J774/C774*C775)/((G774*K774/D774*D775)+(G774*J774/C774*C775))))</f>
        <v>0.59221852386733775</v>
      </c>
      <c r="K775" s="18">
        <f t="shared" si="144"/>
        <v>0.40778147613266225</v>
      </c>
      <c r="L775" s="20">
        <f t="shared" si="145"/>
        <v>1.452293835129169</v>
      </c>
      <c r="M775" s="51">
        <f>IF(AND((B775-$B$2)&gt;123,OR(((U774*R774/C774*C775)/(U774*S774/D774*D775))&lt;(4/6),((U774*R774/C774*C775)/(U774*S774/D774*D775))&gt;(6/4))),1,0)</f>
        <v>0</v>
      </c>
      <c r="N775" s="51">
        <f>IF(AND((B775-$B$2)&gt;123,OR(((U774*R774/C774*C775)/(U774*S774/D774*D775))&lt;(4/6),((U774*R774/C774*C775)/(U774*S774/D774*D775))&gt;(6/4))),COUNTIF($M$2:M775,1),0)</f>
        <v>0</v>
      </c>
      <c r="O775" s="51">
        <f>IF(OR((ROW(N775)-MATCH(MAX($N$2:N775),$N$2:N775,0))=1,(ROW(N775)-MATCH(MAX($N$2:N775),$N$2:N775,0))&gt;123),IF(OR(((U774*R774/C774*C775)/(U774*S774/D774*D775))&lt;(4/6),((U774*R774/C774*C775)/(U774*S774/D774*D775))&gt;(6/4)),1,0),0)</f>
        <v>0</v>
      </c>
      <c r="P775" s="47">
        <f>IF(O775=1,U774/2/C775,P774)</f>
        <v>4.3501846435871965</v>
      </c>
      <c r="Q775" s="47">
        <f>IF(O775=1,U774/2/D775,Q774)</f>
        <v>71.65890361877463</v>
      </c>
      <c r="R775" s="41">
        <f>P775*C775/U774</f>
        <v>0.60058690244533375</v>
      </c>
      <c r="S775" s="41">
        <f>Q775*D775/U774</f>
        <v>0.41354365619263078</v>
      </c>
      <c r="T775" s="41">
        <f t="shared" si="151"/>
        <v>1.4522938351291677</v>
      </c>
      <c r="U775" s="42">
        <f>P775*C775+Q775*D775</f>
        <v>28251.479352813469</v>
      </c>
      <c r="V775" s="25">
        <f>B775</f>
        <v>42081</v>
      </c>
      <c r="W775">
        <f>C775/C$2</f>
        <v>1.6731049399391755</v>
      </c>
      <c r="X775">
        <f>D775/D$2</f>
        <v>1.1520429953421711</v>
      </c>
      <c r="Y775">
        <f t="shared" si="152"/>
        <v>1.4125739676406734</v>
      </c>
      <c r="AA775" s="15">
        <f t="shared" si="153"/>
        <v>2.3670511630976998E-2</v>
      </c>
      <c r="AB775" s="15">
        <f t="shared" si="154"/>
        <v>5.8815072342532915E-4</v>
      </c>
      <c r="AC775" s="15">
        <f t="shared" si="155"/>
        <v>1.413055863796453E-2</v>
      </c>
    </row>
    <row r="776" spans="1:29" x14ac:dyDescent="0.4">
      <c r="A776" s="43">
        <f t="shared" si="146"/>
        <v>2015</v>
      </c>
      <c r="B776" s="53">
        <v>42082</v>
      </c>
      <c r="C776" s="45">
        <v>3839.739</v>
      </c>
      <c r="D776" s="45">
        <f>VLOOKUP(B776,'H11001.CSI  中证全债'!$A$2:$B$2792,2,0)</f>
        <v>160.6437</v>
      </c>
      <c r="E776" s="14">
        <f t="shared" si="147"/>
        <v>0</v>
      </c>
      <c r="F776" s="14">
        <f>IF(AND((B776-$B$2)&gt;123,OR(((G775*J775/C775*C776)/(G775*K775/D775*D776))&lt;(4/6),((G775*J775/C775*C776)/(G775*K775/D775*D776))&gt;(6/4))),COUNTIF($E$2:E776,1),0)</f>
        <v>0</v>
      </c>
      <c r="G776" s="21">
        <f t="shared" si="148"/>
        <v>28215.125048446254</v>
      </c>
      <c r="H776" s="12">
        <f t="shared" si="149"/>
        <v>4.3501846435871965</v>
      </c>
      <c r="I776" s="12">
        <f t="shared" si="150"/>
        <v>71.65890361877463</v>
      </c>
      <c r="J776" s="15">
        <f>IF(OR((ROW(F776)-MATCH(MAX($F$2:F776),$F$2:F776,0))=1,(ROW(F776)-MATCH(MAX($F$2:F776),$F$2:F776,0))&gt;123),IF(OR(((G775*J775/C775*C776)/(G775*K775/D775*D776))&lt;(4/6),((G775*J775/C775*C776)/(G775*K775/D775*D776))&gt;(6/4)),50%,((G775*J775/C775*C776)/((G775*K775/D775*D776)+(G775*J775/C775*C776)))),((G775*J775/C775*C776)/((G775*K775/D775*D776)+(G775*J775/C775*C776))))</f>
        <v>0.59200778321918957</v>
      </c>
      <c r="K776" s="18">
        <f t="shared" si="144"/>
        <v>0.40799221678081043</v>
      </c>
      <c r="L776" s="20">
        <f t="shared" si="145"/>
        <v>1.4510271492194655</v>
      </c>
      <c r="M776" s="51">
        <f>IF(AND((B776-$B$2)&gt;123,OR(((U775*R775/C775*C776)/(U775*S775/D775*D776))&lt;(4/6),((U775*R775/C775*C776)/(U775*S775/D775*D776))&gt;(6/4))),1,0)</f>
        <v>0</v>
      </c>
      <c r="N776" s="51">
        <f>IF(AND((B776-$B$2)&gt;123,OR(((U775*R775/C775*C776)/(U775*S775/D775*D776))&lt;(4/6),((U775*R775/C775*C776)/(U775*S775/D775*D776))&gt;(6/4))),COUNTIF($M$2:M776,1),0)</f>
        <v>0</v>
      </c>
      <c r="O776" s="51">
        <f>IF(OR((ROW(N776)-MATCH(MAX($N$2:N776),$N$2:N776,0))=1,(ROW(N776)-MATCH(MAX($N$2:N776),$N$2:N776,0))&gt;123),IF(OR(((U775*R775/C775*C776)/(U775*S775/D775*D776))&lt;(4/6),((U775*R775/C775*C776)/(U775*S775/D775*D776))&gt;(6/4)),1,0),0)</f>
        <v>0</v>
      </c>
      <c r="P776" s="47">
        <f>IF(O776=1,U775/2/C776,P775)</f>
        <v>4.3501846435871965</v>
      </c>
      <c r="Q776" s="47">
        <f>IF(O776=1,U775/2/D776,Q775)</f>
        <v>71.65890361877463</v>
      </c>
      <c r="R776" s="41">
        <f>P776*C776/U775</f>
        <v>0.59124598130183958</v>
      </c>
      <c r="S776" s="41">
        <f>Q776*D776/U775</f>
        <v>0.40746720805319347</v>
      </c>
      <c r="T776" s="41">
        <f t="shared" si="151"/>
        <v>1.4510271492194642</v>
      </c>
      <c r="U776" s="42">
        <f>P776*C776+Q776*D776</f>
        <v>28215.125048446207</v>
      </c>
      <c r="V776" s="25">
        <f>B776</f>
        <v>42082</v>
      </c>
      <c r="W776">
        <f>C776/C$2</f>
        <v>1.670357363318286</v>
      </c>
      <c r="X776">
        <f>D776/D$2</f>
        <v>1.1511551415263346</v>
      </c>
      <c r="Y776">
        <f t="shared" si="152"/>
        <v>1.4107562524223103</v>
      </c>
      <c r="AA776" s="15">
        <f t="shared" si="153"/>
        <v>-1.6422022045965434E-3</v>
      </c>
      <c r="AB776" s="15">
        <f t="shared" si="154"/>
        <v>-7.7067767385963215E-4</v>
      </c>
      <c r="AC776" s="15">
        <f t="shared" si="155"/>
        <v>-1.2868106449669403E-3</v>
      </c>
    </row>
    <row r="777" spans="1:29" x14ac:dyDescent="0.4">
      <c r="A777" s="43">
        <f t="shared" si="146"/>
        <v>2015</v>
      </c>
      <c r="B777" s="53">
        <v>42083</v>
      </c>
      <c r="C777" s="45">
        <v>3892.5740000000001</v>
      </c>
      <c r="D777" s="45">
        <f>VLOOKUP(B777,'H11001.CSI  中证全债'!$A$2:$B$2792,2,0)</f>
        <v>160.8039</v>
      </c>
      <c r="E777" s="14">
        <f t="shared" si="147"/>
        <v>0</v>
      </c>
      <c r="F777" s="14">
        <f>IF(AND((B777-$B$2)&gt;123,OR(((G776*J776/C776*C777)/(G776*K776/D776*D777))&lt;(4/6),((G776*J776/C776*C777)/(G776*K776/D776*D777))&gt;(6/4))),COUNTIF($E$2:E777,1),0)</f>
        <v>0</v>
      </c>
      <c r="G777" s="21">
        <f t="shared" si="148"/>
        <v>28456.446810449917</v>
      </c>
      <c r="H777" s="12">
        <f t="shared" si="149"/>
        <v>4.3501846435871965</v>
      </c>
      <c r="I777" s="12">
        <f t="shared" si="150"/>
        <v>71.65890361877463</v>
      </c>
      <c r="J777" s="15">
        <f>IF(OR((ROW(F777)-MATCH(MAX($F$2:F777),$F$2:F777,0))=1,(ROW(F777)-MATCH(MAX($F$2:F777),$F$2:F777,0))&gt;123),IF(OR(((G776*J776/C776*C777)/(G776*K776/D776*D777))&lt;(4/6),((G776*J776/C776*C777)/(G776*K776/D776*D777))&gt;(6/4)),50%,((G776*J776/C776*C777)/((G776*K776/D776*D777)+(G776*J776/C776*C777)))),((G776*J776/C776*C777)/((G776*K776/D776*D777)+(G776*J776/C776*C777))))</f>
        <v>0.59506430130301635</v>
      </c>
      <c r="K777" s="18">
        <f t="shared" si="144"/>
        <v>0.40493569869698365</v>
      </c>
      <c r="L777" s="20">
        <f t="shared" si="145"/>
        <v>1.4695278860763208</v>
      </c>
      <c r="M777" s="51">
        <f>IF(AND((B777-$B$2)&gt;123,OR(((U776*R776/C776*C777)/(U776*S776/D776*D777))&lt;(4/6),((U776*R776/C776*C777)/(U776*S776/D776*D777))&gt;(6/4))),1,0)</f>
        <v>0</v>
      </c>
      <c r="N777" s="51">
        <f>IF(AND((B777-$B$2)&gt;123,OR(((U776*R776/C776*C777)/(U776*S776/D776*D777))&lt;(4/6),((U776*R776/C776*C777)/(U776*S776/D776*D777))&gt;(6/4))),COUNTIF($M$2:M777,1),0)</f>
        <v>0</v>
      </c>
      <c r="O777" s="51">
        <f>IF(OR((ROW(N777)-MATCH(MAX($N$2:N777),$N$2:N777,0))=1,(ROW(N777)-MATCH(MAX($N$2:N777),$N$2:N777,0))&gt;123),IF(OR(((U776*R776/C776*C777)/(U776*S776/D776*D777))&lt;(4/6),((U776*R776/C776*C777)/(U776*S776/D776*D777))&gt;(6/4)),1,0),0)</f>
        <v>0</v>
      </c>
      <c r="P777" s="47">
        <f>IF(O777=1,U776/2/C777,P776)</f>
        <v>4.3501846435871965</v>
      </c>
      <c r="Q777" s="47">
        <f>IF(O777=1,U776/2/D777,Q776)</f>
        <v>71.65890361877463</v>
      </c>
      <c r="R777" s="41">
        <f>P777*C777/U776</f>
        <v>0.6001538398200118</v>
      </c>
      <c r="S777" s="41">
        <f>Q777*D777/U776</f>
        <v>0.40839908211775378</v>
      </c>
      <c r="T777" s="41">
        <f t="shared" si="151"/>
        <v>1.4695278860763192</v>
      </c>
      <c r="U777" s="42">
        <f>P777*C777+Q777*D777</f>
        <v>28456.446810449859</v>
      </c>
      <c r="V777" s="25">
        <f>B777</f>
        <v>42083</v>
      </c>
      <c r="W777">
        <f>C777/C$2</f>
        <v>1.693341563882679</v>
      </c>
      <c r="X777">
        <f>D777/D$2</f>
        <v>1.1523031171623073</v>
      </c>
      <c r="Y777">
        <f t="shared" si="152"/>
        <v>1.4228223405224929</v>
      </c>
      <c r="AA777" s="15">
        <f t="shared" si="153"/>
        <v>1.3760049836720745E-2</v>
      </c>
      <c r="AB777" s="15">
        <f t="shared" si="154"/>
        <v>9.9723798692386012E-4</v>
      </c>
      <c r="AC777" s="15">
        <f t="shared" si="155"/>
        <v>8.5529219377655785E-3</v>
      </c>
    </row>
    <row r="778" spans="1:29" x14ac:dyDescent="0.4">
      <c r="A778" s="43">
        <f t="shared" si="146"/>
        <v>2015</v>
      </c>
      <c r="B778" s="53">
        <v>42086</v>
      </c>
      <c r="C778" s="45">
        <v>3972.0610000000001</v>
      </c>
      <c r="D778" s="45">
        <f>VLOOKUP(B778,'H11001.CSI  中证全债'!$A$2:$B$2792,2,0)</f>
        <v>160.8672</v>
      </c>
      <c r="E778" s="14">
        <f t="shared" si="147"/>
        <v>0</v>
      </c>
      <c r="F778" s="14">
        <f>IF(AND((B778-$B$2)&gt;123,OR(((G777*J777/C777*C778)/(G777*K777/D777*D778))&lt;(4/6),((G777*J777/C777*C778)/(G777*K777/D777*D778))&gt;(6/4))),COUNTIF($E$2:E778,1),0)</f>
        <v>0</v>
      </c>
      <c r="G778" s="21">
        <f t="shared" si="148"/>
        <v>28806.7659458138</v>
      </c>
      <c r="H778" s="12">
        <f t="shared" si="149"/>
        <v>4.3501846435871965</v>
      </c>
      <c r="I778" s="12">
        <f t="shared" si="150"/>
        <v>71.65890361877463</v>
      </c>
      <c r="J778" s="15">
        <f>IF(OR((ROW(F778)-MATCH(MAX($F$2:F778),$F$2:F778,0))=1,(ROW(F778)-MATCH(MAX($F$2:F778),$F$2:F778,0))&gt;123),IF(OR(((G777*J777/C777*C778)/(G777*K777/D777*D778))&lt;(4/6),((G777*J777/C777*C778)/(G777*K777/D777*D778))&gt;(6/4)),50%,((G777*J777/C777*C778)/((G777*K777/D777*D778)+(G777*J777/C777*C778)))),((G777*J777/C777*C778)/((G777*K777/D777*D778)+(G777*J777/C777*C778))))</f>
        <v>0.59983126179780888</v>
      </c>
      <c r="K778" s="18">
        <f t="shared" si="144"/>
        <v>0.40016873820219112</v>
      </c>
      <c r="L778" s="20">
        <f t="shared" si="145"/>
        <v>1.4989458309327885</v>
      </c>
      <c r="M778" s="51">
        <f>IF(AND((B778-$B$2)&gt;123,OR(((U777*R777/C777*C778)/(U777*S777/D777*D778))&lt;(4/6),((U777*R777/C777*C778)/(U777*S777/D777*D778))&gt;(6/4))),1,0)</f>
        <v>0</v>
      </c>
      <c r="N778" s="51">
        <f>IF(AND((B778-$B$2)&gt;123,OR(((U777*R777/C777*C778)/(U777*S777/D777*D778))&lt;(4/6),((U777*R777/C777*C778)/(U777*S777/D777*D778))&gt;(6/4))),COUNTIF($M$2:M778,1),0)</f>
        <v>0</v>
      </c>
      <c r="O778" s="51">
        <f>IF(OR((ROW(N778)-MATCH(MAX($N$2:N778),$N$2:N778,0))=1,(ROW(N778)-MATCH(MAX($N$2:N778),$N$2:N778,0))&gt;123),IF(OR(((U777*R777/C777*C778)/(U777*S777/D777*D778))&lt;(4/6),((U777*R777/C777*C778)/(U777*S777/D777*D778))&gt;(6/4)),1,0),0)</f>
        <v>0</v>
      </c>
      <c r="P778" s="47">
        <f>IF(O778=1,U777/2/C778,P777)</f>
        <v>4.3501846435871965</v>
      </c>
      <c r="Q778" s="47">
        <f>IF(O778=1,U777/2/D778,Q777)</f>
        <v>71.65890361877463</v>
      </c>
      <c r="R778" s="41">
        <f>P778*C778/U777</f>
        <v>0.60721561200839336</v>
      </c>
      <c r="S778" s="41">
        <f>Q778*D778/U777</f>
        <v>0.40509510048840514</v>
      </c>
      <c r="T778" s="41">
        <f t="shared" si="151"/>
        <v>1.4989458309327872</v>
      </c>
      <c r="U778" s="42">
        <f>P778*C778+Q778*D778</f>
        <v>28806.76594581375</v>
      </c>
      <c r="V778" s="25">
        <f>B778</f>
        <v>42086</v>
      </c>
      <c r="W778">
        <f>C778/C$2</f>
        <v>1.7279198765591606</v>
      </c>
      <c r="X778">
        <f>D778/D$2</f>
        <v>1.1527567180222142</v>
      </c>
      <c r="Y778">
        <f t="shared" si="152"/>
        <v>1.4403382972906875</v>
      </c>
      <c r="AA778" s="15">
        <f t="shared" si="153"/>
        <v>2.0420164138176933E-2</v>
      </c>
      <c r="AB778" s="15">
        <f t="shared" si="154"/>
        <v>3.9364716900536223E-4</v>
      </c>
      <c r="AC778" s="15">
        <f t="shared" si="155"/>
        <v>1.2310712496798715E-2</v>
      </c>
    </row>
    <row r="779" spans="1:29" x14ac:dyDescent="0.4">
      <c r="A779" s="43">
        <f t="shared" si="146"/>
        <v>2015</v>
      </c>
      <c r="B779" s="53">
        <v>42087</v>
      </c>
      <c r="C779" s="45">
        <v>3973.0459999999998</v>
      </c>
      <c r="D779" s="45">
        <f>VLOOKUP(B779,'H11001.CSI  中证全债'!$A$2:$B$2792,2,0)</f>
        <v>160.82859999999999</v>
      </c>
      <c r="E779" s="14">
        <f t="shared" si="147"/>
        <v>0</v>
      </c>
      <c r="F779" s="14">
        <f>IF(AND((B779-$B$2)&gt;123,OR(((G778*J778/C778*C779)/(G778*K778/D778*D779))&lt;(4/6),((G778*J778/C778*C779)/(G778*K778/D778*D779))&gt;(6/4))),COUNTIF($E$2:E779,1),0)</f>
        <v>0</v>
      </c>
      <c r="G779" s="21">
        <f t="shared" si="148"/>
        <v>28808.284844008045</v>
      </c>
      <c r="H779" s="12">
        <f t="shared" si="149"/>
        <v>4.3501846435871965</v>
      </c>
      <c r="I779" s="12">
        <f t="shared" si="150"/>
        <v>71.65890361877463</v>
      </c>
      <c r="J779" s="15">
        <f>IF(OR((ROW(F779)-MATCH(MAX($F$2:F779),$F$2:F779,0))=1,(ROW(F779)-MATCH(MAX($F$2:F779),$F$2:F779,0))&gt;123),IF(OR(((G778*J778/C778*C779)/(G778*K778/D778*D779))&lt;(4/6),((G778*J778/C778*C779)/(G778*K778/D778*D779))&gt;(6/4)),50%,((G778*J778/C778*C779)/((G778*K778/D778*D779)+(G778*J778/C778*C779)))),((G778*J778/C778*C779)/((G778*K778/D778*D779)+(G778*J778/C778*C779))))</f>
        <v>0.59994837565140358</v>
      </c>
      <c r="K779" s="18">
        <f t="shared" si="144"/>
        <v>0.40005162434859642</v>
      </c>
      <c r="L779" s="20">
        <f t="shared" si="145"/>
        <v>1.49967738945767</v>
      </c>
      <c r="M779" s="51">
        <f>IF(AND((B779-$B$2)&gt;123,OR(((U778*R778/C778*C779)/(U778*S778/D778*D779))&lt;(4/6),((U778*R778/C778*C779)/(U778*S778/D778*D779))&gt;(6/4))),1,0)</f>
        <v>0</v>
      </c>
      <c r="N779" s="51">
        <f>IF(AND((B779-$B$2)&gt;123,OR(((U778*R778/C778*C779)/(U778*S778/D778*D779))&lt;(4/6),((U778*R778/C778*C779)/(U778*S778/D778*D779))&gt;(6/4))),COUNTIF($M$2:M779,1),0)</f>
        <v>0</v>
      </c>
      <c r="O779" s="51">
        <f>IF(OR((ROW(N779)-MATCH(MAX($N$2:N779),$N$2:N779,0))=1,(ROW(N779)-MATCH(MAX($N$2:N779),$N$2:N779,0))&gt;123),IF(OR(((U778*R778/C778*C779)/(U778*S778/D778*D779))&lt;(4/6),((U778*R778/C778*C779)/(U778*S778/D778*D779))&gt;(6/4)),1,0),0)</f>
        <v>0</v>
      </c>
      <c r="P779" s="47">
        <f>IF(O779=1,U778/2/C779,P778)</f>
        <v>4.3501846435871965</v>
      </c>
      <c r="Q779" s="47">
        <f>IF(O779=1,U778/2/D779,Q778)</f>
        <v>71.65890361877463</v>
      </c>
      <c r="R779" s="41">
        <f>P779*C779/U778</f>
        <v>0.59998000920951011</v>
      </c>
      <c r="S779" s="41">
        <f>Q779*D779/U778</f>
        <v>0.40007271792400778</v>
      </c>
      <c r="T779" s="41">
        <f t="shared" si="151"/>
        <v>1.4996773894576683</v>
      </c>
      <c r="U779" s="42">
        <f>P779*C779+Q779*D779</f>
        <v>28808.284844007994</v>
      </c>
      <c r="V779" s="25">
        <f>B779</f>
        <v>42087</v>
      </c>
      <c r="W779">
        <f>C779/C$2</f>
        <v>1.7283483697465536</v>
      </c>
      <c r="X779">
        <f>D779/D$2</f>
        <v>1.1524801146542456</v>
      </c>
      <c r="Y779">
        <f t="shared" si="152"/>
        <v>1.4404142422003998</v>
      </c>
      <c r="AA779" s="15">
        <f t="shared" si="153"/>
        <v>2.4798209292331563E-4</v>
      </c>
      <c r="AB779" s="15">
        <f t="shared" si="154"/>
        <v>-2.3994947385186371E-4</v>
      </c>
      <c r="AC779" s="15">
        <f t="shared" si="155"/>
        <v>5.2727133518004621E-5</v>
      </c>
    </row>
    <row r="780" spans="1:29" x14ac:dyDescent="0.4">
      <c r="A780" s="43">
        <f t="shared" si="146"/>
        <v>2015</v>
      </c>
      <c r="B780" s="53">
        <v>42088</v>
      </c>
      <c r="C780" s="45">
        <v>3940.4119999999998</v>
      </c>
      <c r="D780" s="45">
        <f>VLOOKUP(B780,'H11001.CSI  中证全债'!$A$2:$B$2792,2,0)</f>
        <v>160.74</v>
      </c>
      <c r="E780" s="14">
        <f t="shared" si="147"/>
        <v>0</v>
      </c>
      <c r="F780" s="14">
        <f>IF(AND((B780-$B$2)&gt;123,OR(((G779*J779/C779*C780)/(G779*K779/D779*D780))&lt;(4/6),((G779*J779/C779*C780)/(G779*K779/D779*D780))&gt;(6/4))),COUNTIF($E$2:E780,1),0)</f>
        <v>0</v>
      </c>
      <c r="G780" s="21">
        <f t="shared" si="148"/>
        <v>28659.971939488598</v>
      </c>
      <c r="H780" s="12">
        <f t="shared" si="149"/>
        <v>4.3501846435871965</v>
      </c>
      <c r="I780" s="12">
        <f t="shared" si="150"/>
        <v>71.65890361877463</v>
      </c>
      <c r="J780" s="15">
        <f>IF(OR((ROW(F780)-MATCH(MAX($F$2:F780),$F$2:F780,0))=1,(ROW(F780)-MATCH(MAX($F$2:F780),$F$2:F780,0))&gt;123),IF(OR(((G779*J779/C779*C780)/(G779*K779/D779*D780))&lt;(4/6),((G779*J779/C779*C780)/(G779*K779/D779*D780))&gt;(6/4)),50%,((G779*J779/C779*C780)/((G779*K779/D779*D780)+(G779*J779/C779*C780)))),((G779*J779/C779*C780)/((G779*K779/D779*D780)+(G779*J779/C779*C780))))</f>
        <v>0.59809967043926626</v>
      </c>
      <c r="K780" s="18">
        <f t="shared" si="144"/>
        <v>0.40190032956073374</v>
      </c>
      <c r="L780" s="20">
        <f t="shared" si="145"/>
        <v>1.4881790992631758</v>
      </c>
      <c r="M780" s="51">
        <f>IF(AND((B780-$B$2)&gt;123,OR(((U779*R779/C779*C780)/(U779*S779/D779*D780))&lt;(4/6),((U779*R779/C779*C780)/(U779*S779/D779*D780))&gt;(6/4))),1,0)</f>
        <v>0</v>
      </c>
      <c r="N780" s="51">
        <f>IF(AND((B780-$B$2)&gt;123,OR(((U779*R779/C779*C780)/(U779*S779/D779*D780))&lt;(4/6),((U779*R779/C779*C780)/(U779*S779/D779*D780))&gt;(6/4))),COUNTIF($M$2:M780,1),0)</f>
        <v>0</v>
      </c>
      <c r="O780" s="51">
        <f>IF(OR((ROW(N780)-MATCH(MAX($N$2:N780),$N$2:N780,0))=1,(ROW(N780)-MATCH(MAX($N$2:N780),$N$2:N780,0))&gt;123),IF(OR(((U779*R779/C779*C780)/(U779*S779/D779*D780))&lt;(4/6),((U779*R779/C779*C780)/(U779*S779/D779*D780))&gt;(6/4)),1,0),0)</f>
        <v>0</v>
      </c>
      <c r="P780" s="47">
        <f>IF(O780=1,U779/2/C780,P779)</f>
        <v>4.3501846435871965</v>
      </c>
      <c r="Q780" s="47">
        <f>IF(O780=1,U779/2/D780,Q779)</f>
        <v>71.65890361877463</v>
      </c>
      <c r="R780" s="41">
        <f>P780*C780/U779</f>
        <v>0.59502049027302906</v>
      </c>
      <c r="S780" s="41">
        <f>Q780*D780/U779</f>
        <v>0.39983123709211815</v>
      </c>
      <c r="T780" s="41">
        <f t="shared" si="151"/>
        <v>1.4881790992631743</v>
      </c>
      <c r="U780" s="42">
        <f>P780*C780+Q780*D780</f>
        <v>28659.971939488547</v>
      </c>
      <c r="V780" s="25">
        <f>B780</f>
        <v>42088</v>
      </c>
      <c r="W780">
        <f>C780/C$2</f>
        <v>1.7141519771806712</v>
      </c>
      <c r="X780">
        <f>D780/D$2</f>
        <v>1.1518452167681834</v>
      </c>
      <c r="Y780">
        <f t="shared" si="152"/>
        <v>1.4329985969744274</v>
      </c>
      <c r="AA780" s="15">
        <f t="shared" si="153"/>
        <v>-8.2138490216322468E-3</v>
      </c>
      <c r="AB780" s="15">
        <f t="shared" si="154"/>
        <v>-5.5089704194388744E-4</v>
      </c>
      <c r="AC780" s="15">
        <f t="shared" si="155"/>
        <v>-5.1482726348526242E-3</v>
      </c>
    </row>
    <row r="781" spans="1:29" x14ac:dyDescent="0.4">
      <c r="A781" s="43">
        <f t="shared" si="146"/>
        <v>2015</v>
      </c>
      <c r="B781" s="53">
        <v>42089</v>
      </c>
      <c r="C781" s="45">
        <v>3949.9989999999998</v>
      </c>
      <c r="D781" s="45">
        <f>VLOOKUP(B781,'H11001.CSI  中证全债'!$A$2:$B$2792,2,0)</f>
        <v>160.58099999999999</v>
      </c>
      <c r="E781" s="14">
        <f t="shared" si="147"/>
        <v>0</v>
      </c>
      <c r="F781" s="14">
        <f>IF(AND((B781-$B$2)&gt;123,OR(((G780*J780/C780*C781)/(G780*K780/D780*D781))&lt;(4/6),((G780*J780/C780*C781)/(G780*K780/D780*D781))&gt;(6/4))),COUNTIF($E$2:E781,1),0)</f>
        <v>0</v>
      </c>
      <c r="G781" s="21">
        <f t="shared" si="148"/>
        <v>28690.283393991282</v>
      </c>
      <c r="H781" s="12">
        <f t="shared" si="149"/>
        <v>4.3501846435871965</v>
      </c>
      <c r="I781" s="12">
        <f t="shared" si="150"/>
        <v>71.65890361877463</v>
      </c>
      <c r="J781" s="15">
        <f>IF(OR((ROW(F781)-MATCH(MAX($F$2:F781),$F$2:F781,0))=1,(ROW(F781)-MATCH(MAX($F$2:F781),$F$2:F781,0))&gt;123),IF(OR(((G780*J780/C780*C781)/(G780*K780/D780*D781))&lt;(4/6),((G780*J780/C780*C781)/(G780*K780/D780*D781))&gt;(6/4)),50%,((G780*J780/C780*C781)/((G780*K780/D780*D781)+(G780*J780/C780*C781)))),((G780*J780/C780*C781)/((G780*K780/D780*D781)+(G780*J780/C780*C781))))</f>
        <v>0.59892141029124768</v>
      </c>
      <c r="K781" s="18">
        <f t="shared" si="144"/>
        <v>0.40107858970875232</v>
      </c>
      <c r="L781" s="20">
        <f t="shared" si="145"/>
        <v>1.493276942870875</v>
      </c>
      <c r="M781" s="51">
        <f>IF(AND((B781-$B$2)&gt;123,OR(((U780*R780/C780*C781)/(U780*S780/D780*D781))&lt;(4/6),((U780*R780/C780*C781)/(U780*S780/D780*D781))&gt;(6/4))),1,0)</f>
        <v>0</v>
      </c>
      <c r="N781" s="51">
        <f>IF(AND((B781-$B$2)&gt;123,OR(((U780*R780/C780*C781)/(U780*S780/D780*D781))&lt;(4/6),((U780*R780/C780*C781)/(U780*S780/D780*D781))&gt;(6/4))),COUNTIF($M$2:M781,1),0)</f>
        <v>0</v>
      </c>
      <c r="O781" s="51">
        <f>IF(OR((ROW(N781)-MATCH(MAX($N$2:N781),$N$2:N781,0))=1,(ROW(N781)-MATCH(MAX($N$2:N781),$N$2:N781,0))&gt;123),IF(OR(((U780*R780/C780*C781)/(U780*S780/D780*D781))&lt;(4/6),((U780*R780/C780*C781)/(U780*S780/D780*D781))&gt;(6/4)),1,0),0)</f>
        <v>0</v>
      </c>
      <c r="P781" s="47">
        <f>IF(O781=1,U780/2/C781,P780)</f>
        <v>4.3501846435871965</v>
      </c>
      <c r="Q781" s="47">
        <f>IF(O781=1,U780/2/D781,Q780)</f>
        <v>71.65890361877463</v>
      </c>
      <c r="R781" s="41">
        <f>P781*C781/U780</f>
        <v>0.59955484353804378</v>
      </c>
      <c r="S781" s="41">
        <f>Q781*D781/U780</f>
        <v>0.40150277977598742</v>
      </c>
      <c r="T781" s="41">
        <f t="shared" si="151"/>
        <v>1.4932769428708728</v>
      </c>
      <c r="U781" s="42">
        <f>P781*C781+Q781*D781</f>
        <v>28690.283393991231</v>
      </c>
      <c r="V781" s="25">
        <f>B781</f>
        <v>42089</v>
      </c>
      <c r="W781">
        <f>C781/C$2</f>
        <v>1.7183224991984782</v>
      </c>
      <c r="X781">
        <f>D781/D$2</f>
        <v>1.1507058402006447</v>
      </c>
      <c r="Y781">
        <f t="shared" si="152"/>
        <v>1.4345141696995616</v>
      </c>
      <c r="AA781" s="15">
        <f t="shared" si="153"/>
        <v>2.4329943163303724E-3</v>
      </c>
      <c r="AB781" s="15">
        <f t="shared" si="154"/>
        <v>-9.8917506532303356E-4</v>
      </c>
      <c r="AC781" s="15">
        <f t="shared" si="155"/>
        <v>1.057623314031142E-3</v>
      </c>
    </row>
    <row r="782" spans="1:29" x14ac:dyDescent="0.4">
      <c r="A782" s="43">
        <f t="shared" si="146"/>
        <v>2015</v>
      </c>
      <c r="B782" s="53">
        <v>42090</v>
      </c>
      <c r="C782" s="45">
        <v>3971.6970000000001</v>
      </c>
      <c r="D782" s="45">
        <f>VLOOKUP(B782,'H11001.CSI  中证全债'!$A$2:$B$2792,2,0)</f>
        <v>160.2492</v>
      </c>
      <c r="E782" s="14">
        <f t="shared" si="147"/>
        <v>1</v>
      </c>
      <c r="F782" s="14">
        <f>IF(AND((B782-$B$2)&gt;123,OR(((G781*J781/C781*C782)/(G781*K781/D781*D782))&lt;(4/6),((G781*J781/C781*C782)/(G781*K781/D781*D782))&gt;(6/4))),COUNTIF($E$2:E782,1),0)</f>
        <v>2</v>
      </c>
      <c r="G782" s="23">
        <f t="shared" si="148"/>
        <v>28760.897276167128</v>
      </c>
      <c r="H782" s="12">
        <f t="shared" si="149"/>
        <v>3.6207315507914033</v>
      </c>
      <c r="I782" s="12">
        <f t="shared" si="150"/>
        <v>89.738036995401941</v>
      </c>
      <c r="J782" s="15">
        <f>IF(OR((ROW(F782)-MATCH(MAX($F$2:F782),$F$2:F782,0))=1,(ROW(F782)-MATCH(MAX($F$2:F782),$F$2:F782,0))&gt;123),IF(OR(((G781*J781/C781*C782)/(G781*K781/D781*D782))&lt;(4/6),((G781*J781/C781*C782)/(G781*K781/D781*D782))&gt;(6/4)),50%,((G781*J781/C781*C782)/((G781*K781/D781*D782)+(G781*J781/C781*C782)))),((G781*J781/C781*C782)/((G781*K781/D781*D782)+(G781*J781/C781*C782))))</f>
        <v>0.5</v>
      </c>
      <c r="K782" s="18">
        <f t="shared" si="144"/>
        <v>0.5</v>
      </c>
      <c r="L782" s="20">
        <f t="shared" si="145"/>
        <v>1</v>
      </c>
      <c r="M782" s="51">
        <f>IF(AND((B782-$B$2)&gt;123,OR(((U781*R781/C781*C782)/(U781*S781/D781*D782))&lt;(4/6),((U781*R781/C781*C782)/(U781*S781/D781*D782))&gt;(6/4))),1,0)</f>
        <v>1</v>
      </c>
      <c r="N782" s="51">
        <f>IF(AND((B782-$B$2)&gt;123,OR(((U781*R781/C781*C782)/(U781*S781/D781*D782))&lt;(4/6),((U781*R781/C781*C782)/(U781*S781/D781*D782))&gt;(6/4))),COUNTIF($M$2:M782,1),0)</f>
        <v>2</v>
      </c>
      <c r="O782" s="51">
        <f>IF(OR((ROW(N782)-MATCH(MAX($N$2:N782),$N$2:N782,0))=1,(ROW(N782)-MATCH(MAX($N$2:N782),$N$2:N782,0))&gt;123),IF(OR(((U781*R781/C781*C782)/(U781*S781/D781*D782))&lt;(4/6),((U781*R781/C781*C782)/(U781*S781/D781*D782))&gt;(6/4)),1,0),0)</f>
        <v>1</v>
      </c>
      <c r="P782" s="47">
        <f>IF(O782=1,U781/2/C782,P781)</f>
        <v>3.6118419146766771</v>
      </c>
      <c r="Q782" s="47">
        <f>IF(O782=1,U781/2/D782,Q781)</f>
        <v>89.517711770140608</v>
      </c>
      <c r="R782" s="41">
        <f>P782*C782/U781</f>
        <v>0.5</v>
      </c>
      <c r="S782" s="41">
        <f>Q782*D782/U781</f>
        <v>0.50000000000000011</v>
      </c>
      <c r="T782" s="41">
        <f t="shared" si="151"/>
        <v>0.99999999999999978</v>
      </c>
      <c r="U782" s="42">
        <f>P782*C782+Q782*D782</f>
        <v>28690.283393991231</v>
      </c>
      <c r="V782" s="25">
        <f>B782</f>
        <v>42090</v>
      </c>
      <c r="W782">
        <f>C782/C$2</f>
        <v>1.7277615298381339</v>
      </c>
      <c r="X782">
        <f>D782/D$2</f>
        <v>1.148328197778574</v>
      </c>
      <c r="Y782">
        <f t="shared" si="152"/>
        <v>1.4345141696995616</v>
      </c>
      <c r="AA782" s="15">
        <f t="shared" si="153"/>
        <v>5.4931659476371575E-3</v>
      </c>
      <c r="AB782" s="15">
        <f t="shared" si="154"/>
        <v>-2.066246940796046E-3</v>
      </c>
      <c r="AC782" s="15">
        <f t="shared" si="155"/>
        <v>0</v>
      </c>
    </row>
    <row r="783" spans="1:29" x14ac:dyDescent="0.4">
      <c r="A783" s="43">
        <f t="shared" si="146"/>
        <v>2015</v>
      </c>
      <c r="B783" s="53">
        <v>42093</v>
      </c>
      <c r="C783" s="45">
        <v>4088.1779999999999</v>
      </c>
      <c r="D783" s="45">
        <f>VLOOKUP(B783,'H11001.CSI  中证全债'!$A$2:$B$2792,2,0)</f>
        <v>160.2002</v>
      </c>
      <c r="E783" s="14">
        <f t="shared" si="147"/>
        <v>0</v>
      </c>
      <c r="F783" s="14">
        <f>IF(AND((B783-$B$2)&gt;123,OR(((G782*J782/C782*C783)/(G782*K782/D782*D783))&lt;(4/6),((G782*J782/C782*C783)/(G782*K782/D782*D783))&gt;(6/4))),COUNTIF($E$2:E783,1),0)</f>
        <v>0</v>
      </c>
      <c r="G783" s="21">
        <f t="shared" si="148"/>
        <v>29178.246544122085</v>
      </c>
      <c r="H783" s="12">
        <f t="shared" si="149"/>
        <v>3.6207315507914033</v>
      </c>
      <c r="I783" s="12">
        <f t="shared" si="150"/>
        <v>89.738036995401941</v>
      </c>
      <c r="J783" s="15">
        <f>IF(OR((ROW(F783)-MATCH(MAX($F$2:F783),$F$2:F783,0))=1,(ROW(F783)-MATCH(MAX($F$2:F783),$F$2:F783,0))&gt;123),IF(OR(((G782*J782/C782*C783)/(G782*K782/D782*D783))&lt;(4/6),((G782*J782/C782*C783)/(G782*K782/D782*D783))&gt;(6/4)),50%,((G782*J782/C782*C783)/((G782*K782/D782*D783)+(G782*J782/C782*C783)))),((G782*J782/C782*C783)/((G782*K782/D782*D783)+(G782*J782/C782*C783))))</f>
        <v>0.50730241954286237</v>
      </c>
      <c r="K783" s="18">
        <f t="shared" si="144"/>
        <v>0.49269758045713763</v>
      </c>
      <c r="L783" s="20">
        <f t="shared" si="145"/>
        <v>1.0296426036275113</v>
      </c>
      <c r="M783" s="51">
        <f>IF(AND((B783-$B$2)&gt;123,OR(((U782*R782/C782*C783)/(U782*S782/D782*D783))&lt;(4/6),((U782*R782/C782*C783)/(U782*S782/D782*D783))&gt;(6/4))),1,0)</f>
        <v>0</v>
      </c>
      <c r="N783" s="51">
        <f>IF(AND((B783-$B$2)&gt;123,OR(((U782*R782/C782*C783)/(U782*S782/D782*D783))&lt;(4/6),((U782*R782/C782*C783)/(U782*S782/D782*D783))&gt;(6/4))),COUNTIF($M$2:M783,1),0)</f>
        <v>0</v>
      </c>
      <c r="O783" s="51">
        <f>IF(OR((ROW(N783)-MATCH(MAX($N$2:N783),$N$2:N783,0))=1,(ROW(N783)-MATCH(MAX($N$2:N783),$N$2:N783,0))&gt;123),IF(OR(((U782*R782/C782*C783)/(U782*S782/D782*D783))&lt;(4/6),((U782*R782/C782*C783)/(U782*S782/D782*D783))&gt;(6/4)),1,0),0)</f>
        <v>0</v>
      </c>
      <c r="P783" s="47">
        <f>IF(O783=1,U782/2/C783,P782)</f>
        <v>3.6118419146766771</v>
      </c>
      <c r="Q783" s="47">
        <f>IF(O783=1,U782/2/D783,Q782)</f>
        <v>89.517711770140608</v>
      </c>
      <c r="R783" s="41">
        <f>P783*C783/U782</f>
        <v>0.51466388296992438</v>
      </c>
      <c r="S783" s="41">
        <f>Q783*D783/U782</f>
        <v>0.49984711312131358</v>
      </c>
      <c r="T783" s="41">
        <f t="shared" si="151"/>
        <v>1.029642603627511</v>
      </c>
      <c r="U783" s="42">
        <f>P783*C783+Q783*D783</f>
        <v>29106.60798417795</v>
      </c>
      <c r="V783" s="25">
        <f>B783</f>
        <v>42093</v>
      </c>
      <c r="W783">
        <f>C783/C$2</f>
        <v>1.7784329155851017</v>
      </c>
      <c r="X783">
        <f>D783/D$2</f>
        <v>1.147977069150842</v>
      </c>
      <c r="Y783">
        <f t="shared" si="152"/>
        <v>1.4553303992088975</v>
      </c>
      <c r="AA783" s="15">
        <f t="shared" si="153"/>
        <v>2.932776593984876E-2</v>
      </c>
      <c r="AB783" s="15">
        <f t="shared" si="154"/>
        <v>-3.0577375737295132E-4</v>
      </c>
      <c r="AC783" s="15">
        <f t="shared" si="155"/>
        <v>1.451099609123796E-2</v>
      </c>
    </row>
    <row r="784" spans="1:29" x14ac:dyDescent="0.4">
      <c r="A784" s="43">
        <f t="shared" si="146"/>
        <v>2015</v>
      </c>
      <c r="B784" s="53">
        <v>42094</v>
      </c>
      <c r="C784" s="45">
        <v>4051.2040000000002</v>
      </c>
      <c r="D784" s="45">
        <f>VLOOKUP(B784,'H11001.CSI  中证全债'!$A$2:$B$2792,2,0)</f>
        <v>159.80969999999999</v>
      </c>
      <c r="E784" s="14">
        <f t="shared" si="147"/>
        <v>0</v>
      </c>
      <c r="F784" s="14">
        <f>IF(AND((B784-$B$2)&gt;123,OR(((G783*J783/C783*C784)/(G783*K783/D783*D784))&lt;(4/6),((G783*J783/C783*C784)/(G783*K783/D783*D784))&gt;(6/4))),COUNTIF($E$2:E784,1),0)</f>
        <v>0</v>
      </c>
      <c r="G784" s="21">
        <f t="shared" si="148"/>
        <v>29009.330912316422</v>
      </c>
      <c r="H784" s="12">
        <f t="shared" si="149"/>
        <v>3.6207315507914033</v>
      </c>
      <c r="I784" s="12">
        <f t="shared" si="150"/>
        <v>89.738036995401941</v>
      </c>
      <c r="J784" s="15">
        <f>IF(OR((ROW(F784)-MATCH(MAX($F$2:F784),$F$2:F784,0))=1,(ROW(F784)-MATCH(MAX($F$2:F784),$F$2:F784,0))&gt;123),IF(OR(((G783*J783/C783*C784)/(G783*K783/D783*D784))&lt;(4/6),((G783*J783/C783*C784)/(G783*K783/D783*D784))&gt;(6/4)),50%,((G783*J783/C783*C784)/((G783*K783/D783*D784)+(G783*J783/C783*C784)))),((G783*J783/C783*C784)/((G783*K783/D783*D784)+(G783*J783/C783*C784))))</f>
        <v>0.50564151878679287</v>
      </c>
      <c r="K784" s="18">
        <f t="shared" si="144"/>
        <v>0.49435848121320713</v>
      </c>
      <c r="L784" s="20">
        <f t="shared" si="145"/>
        <v>1.0228235946228657</v>
      </c>
      <c r="M784" s="51">
        <f>IF(AND((B784-$B$2)&gt;123,OR(((U783*R783/C783*C784)/(U783*S783/D783*D784))&lt;(4/6),((U783*R783/C783*C784)/(U783*S783/D783*D784))&gt;(6/4))),1,0)</f>
        <v>0</v>
      </c>
      <c r="N784" s="51">
        <f>IF(AND((B784-$B$2)&gt;123,OR(((U783*R783/C783*C784)/(U783*S783/D783*D784))&lt;(4/6),((U783*R783/C783*C784)/(U783*S783/D783*D784))&gt;(6/4))),COUNTIF($M$2:M784,1),0)</f>
        <v>0</v>
      </c>
      <c r="O784" s="51">
        <f>IF(OR((ROW(N784)-MATCH(MAX($N$2:N784),$N$2:N784,0))=1,(ROW(N784)-MATCH(MAX($N$2:N784),$N$2:N784,0))&gt;123),IF(OR(((U783*R783/C783*C784)/(U783*S783/D783*D784))&lt;(4/6),((U783*R783/C783*C784)/(U783*S783/D783*D784))&gt;(6/4)),1,0),0)</f>
        <v>0</v>
      </c>
      <c r="P784" s="47">
        <f>IF(O784=1,U783/2/C784,P783)</f>
        <v>3.6118419146766771</v>
      </c>
      <c r="Q784" s="47">
        <f>IF(O784=1,U783/2/D784,Q783)</f>
        <v>89.517711770140608</v>
      </c>
      <c r="R784" s="41">
        <f>P784*C784/U783</f>
        <v>0.50271431216099749</v>
      </c>
      <c r="S784" s="41">
        <f>Q784*D784/U783</f>
        <v>0.49149659316018968</v>
      </c>
      <c r="T784" s="41">
        <f t="shared" si="151"/>
        <v>1.0228235946228659</v>
      </c>
      <c r="U784" s="42">
        <f>P784*C784+Q784*D784</f>
        <v>28938.107074778454</v>
      </c>
      <c r="V784" s="25">
        <f>B784</f>
        <v>42094</v>
      </c>
      <c r="W784">
        <f>C784/C$2</f>
        <v>1.7623485428839027</v>
      </c>
      <c r="X784">
        <f>D784/D$2</f>
        <v>1.1451787889645286</v>
      </c>
      <c r="Y784">
        <f t="shared" si="152"/>
        <v>1.4469053537389227</v>
      </c>
      <c r="AA784" s="15">
        <f t="shared" si="153"/>
        <v>-9.0441267479056675E-3</v>
      </c>
      <c r="AB784" s="15">
        <f t="shared" si="154"/>
        <v>-2.437574984301083E-3</v>
      </c>
      <c r="AC784" s="15">
        <f t="shared" si="155"/>
        <v>-5.7890946788128339E-3</v>
      </c>
    </row>
    <row r="785" spans="1:29" x14ac:dyDescent="0.4">
      <c r="A785" s="43">
        <f t="shared" si="146"/>
        <v>2015</v>
      </c>
      <c r="B785" s="53">
        <v>42095</v>
      </c>
      <c r="C785" s="45">
        <v>4123.8950000000004</v>
      </c>
      <c r="D785" s="45">
        <f>VLOOKUP(B785,'H11001.CSI  中证全债'!$A$2:$B$2792,2,0)</f>
        <v>159.73769999999999</v>
      </c>
      <c r="E785" s="14">
        <f t="shared" si="147"/>
        <v>0</v>
      </c>
      <c r="F785" s="14">
        <f>IF(AND((B785-$B$2)&gt;123,OR(((G784*J784/C784*C785)/(G784*K784/D784*D785))&lt;(4/6),((G784*J784/C784*C785)/(G784*K784/D784*D785))&gt;(6/4))),COUNTIF($E$2:E785,1),0)</f>
        <v>0</v>
      </c>
      <c r="G785" s="21">
        <f t="shared" si="148"/>
        <v>29266.064370811335</v>
      </c>
      <c r="H785" s="12">
        <f t="shared" si="149"/>
        <v>3.6207315507914033</v>
      </c>
      <c r="I785" s="12">
        <f t="shared" si="150"/>
        <v>89.738036995401941</v>
      </c>
      <c r="J785" s="15">
        <f>IF(OR((ROW(F785)-MATCH(MAX($F$2:F785),$F$2:F785,0))=1,(ROW(F785)-MATCH(MAX($F$2:F785),$F$2:F785,0))&gt;123),IF(OR(((G784*J784/C784*C785)/(G784*K784/D784*D785))&lt;(4/6),((G784*J784/C784*C785)/(G784*K784/D784*D785))&gt;(6/4)),50%,((G784*J784/C784*C785)/((G784*K784/D784*D785)+(G784*J784/C784*C785)))),((G784*J784/C784*C785)/((G784*K784/D784*D785)+(G784*J784/C784*C785))))</f>
        <v>0.51019899872642061</v>
      </c>
      <c r="K785" s="18">
        <f t="shared" si="144"/>
        <v>0.48980100127357939</v>
      </c>
      <c r="L785" s="20">
        <f t="shared" si="145"/>
        <v>1.0416454792860823</v>
      </c>
      <c r="M785" s="51">
        <f>IF(AND((B785-$B$2)&gt;123,OR(((U784*R784/C784*C785)/(U784*S784/D784*D785))&lt;(4/6),((U784*R784/C784*C785)/(U784*S784/D784*D785))&gt;(6/4))),1,0)</f>
        <v>0</v>
      </c>
      <c r="N785" s="51">
        <f>IF(AND((B785-$B$2)&gt;123,OR(((U784*R784/C784*C785)/(U784*S784/D784*D785))&lt;(4/6),((U784*R784/C784*C785)/(U784*S784/D784*D785))&gt;(6/4))),COUNTIF($M$2:M785,1),0)</f>
        <v>0</v>
      </c>
      <c r="O785" s="51">
        <f>IF(OR((ROW(N785)-MATCH(MAX($N$2:N785),$N$2:N785,0))=1,(ROW(N785)-MATCH(MAX($N$2:N785),$N$2:N785,0))&gt;123),IF(OR(((U784*R784/C784*C785)/(U784*S784/D784*D785))&lt;(4/6),((U784*R784/C784*C785)/(U784*S784/D784*D785))&gt;(6/4)),1,0),0)</f>
        <v>0</v>
      </c>
      <c r="P785" s="47">
        <f>IF(O785=1,U784/2/C785,P784)</f>
        <v>3.6118419146766771</v>
      </c>
      <c r="Q785" s="47">
        <f>IF(O785=1,U784/2/D785,Q784)</f>
        <v>89.517711770140608</v>
      </c>
      <c r="R785" s="41">
        <f>P785*C785/U784</f>
        <v>0.51471427534067926</v>
      </c>
      <c r="S785" s="41">
        <f>Q785*D785/U784</f>
        <v>0.49413575499166135</v>
      </c>
      <c r="T785" s="41">
        <f t="shared" si="151"/>
        <v>1.0416454792860823</v>
      </c>
      <c r="U785" s="42">
        <f>P785*C785+Q785*D785</f>
        <v>29194.210200150766</v>
      </c>
      <c r="V785" s="25">
        <f>B785</f>
        <v>42095</v>
      </c>
      <c r="W785">
        <f>C785/C$2</f>
        <v>1.7939704700766024</v>
      </c>
      <c r="X785">
        <f>D785/D$2</f>
        <v>1.1446628448584735</v>
      </c>
      <c r="Y785">
        <f t="shared" si="152"/>
        <v>1.4597105100075383</v>
      </c>
      <c r="AA785" s="15">
        <f t="shared" si="153"/>
        <v>1.7943060877704475E-2</v>
      </c>
      <c r="AB785" s="15">
        <f t="shared" si="154"/>
        <v>-4.505358560837891E-4</v>
      </c>
      <c r="AC785" s="15">
        <f t="shared" si="155"/>
        <v>8.8500303323406637E-3</v>
      </c>
    </row>
    <row r="786" spans="1:29" x14ac:dyDescent="0.4">
      <c r="A786" s="43">
        <f t="shared" si="146"/>
        <v>2015</v>
      </c>
      <c r="B786" s="53">
        <v>42096</v>
      </c>
      <c r="C786" s="45">
        <v>4124.7759999999998</v>
      </c>
      <c r="D786" s="45">
        <f>VLOOKUP(B786,'H11001.CSI  中证全债'!$A$2:$B$2792,2,0)</f>
        <v>160.08860000000001</v>
      </c>
      <c r="E786" s="14">
        <f t="shared" si="147"/>
        <v>0</v>
      </c>
      <c r="F786" s="14">
        <f>IF(AND((B786-$B$2)&gt;123,OR(((G785*J785/C785*C786)/(G785*K785/D785*D786))&lt;(4/6),((G785*J785/C785*C786)/(G785*K785/D785*D786))&gt;(6/4))),COUNTIF($E$2:E786,1),0)</f>
        <v>0</v>
      </c>
      <c r="G786" s="21">
        <f t="shared" si="148"/>
        <v>29300.743312489267</v>
      </c>
      <c r="H786" s="12">
        <f t="shared" si="149"/>
        <v>3.6207315507914033</v>
      </c>
      <c r="I786" s="12">
        <f t="shared" si="150"/>
        <v>89.738036995401941</v>
      </c>
      <c r="J786" s="15">
        <f>IF(OR((ROW(F786)-MATCH(MAX($F$2:F786),$F$2:F786,0))=1,(ROW(F786)-MATCH(MAX($F$2:F786),$F$2:F786,0))&gt;123),IF(OR(((G785*J785/C785*C786)/(G785*K785/D785*D786))&lt;(4/6),((G785*J785/C785*C786)/(G785*K785/D785*D786))&gt;(6/4)),50%,((G785*J785/C785*C786)/((G785*K785/D785*D786)+(G785*J785/C785*C786)))),((G785*J785/C785*C786)/((G785*K785/D785*D786)+(G785*J785/C785*C786))))</f>
        <v>0.50970401821790412</v>
      </c>
      <c r="K786" s="18">
        <f t="shared" si="144"/>
        <v>0.49029598178209588</v>
      </c>
      <c r="L786" s="20">
        <f t="shared" si="145"/>
        <v>1.0395843269309799</v>
      </c>
      <c r="M786" s="51">
        <f>IF(AND((B786-$B$2)&gt;123,OR(((U785*R785/C785*C786)/(U785*S785/D785*D786))&lt;(4/6),((U785*R785/C785*C786)/(U785*S785/D785*D786))&gt;(6/4))),1,0)</f>
        <v>0</v>
      </c>
      <c r="N786" s="51">
        <f>IF(AND((B786-$B$2)&gt;123,OR(((U785*R785/C785*C786)/(U785*S785/D785*D786))&lt;(4/6),((U785*R785/C785*C786)/(U785*S785/D785*D786))&gt;(6/4))),COUNTIF($M$2:M786,1),0)</f>
        <v>0</v>
      </c>
      <c r="O786" s="51">
        <f>IF(OR((ROW(N786)-MATCH(MAX($N$2:N786),$N$2:N786,0))=1,(ROW(N786)-MATCH(MAX($N$2:N786),$N$2:N786,0))&gt;123),IF(OR(((U785*R785/C785*C786)/(U785*S785/D785*D786))&lt;(4/6),((U785*R785/C785*C786)/(U785*S785/D785*D786))&gt;(6/4)),1,0),0)</f>
        <v>0</v>
      </c>
      <c r="P786" s="47">
        <f>IF(O786=1,U785/2/C786,P785)</f>
        <v>3.6118419146766771</v>
      </c>
      <c r="Q786" s="47">
        <f>IF(O786=1,U785/2/D786,Q785)</f>
        <v>89.517711770140608</v>
      </c>
      <c r="R786" s="41">
        <f>P786*C786/U785</f>
        <v>0.51030799406162619</v>
      </c>
      <c r="S786" s="41">
        <f>Q786*D786/U785</f>
        <v>0.4908769599943254</v>
      </c>
      <c r="T786" s="41">
        <f t="shared" si="151"/>
        <v>1.0395843269309797</v>
      </c>
      <c r="U786" s="42">
        <f>P786*C786+Q786*D786</f>
        <v>29228.803997937739</v>
      </c>
      <c r="V786" s="25">
        <f>B786</f>
        <v>42096</v>
      </c>
      <c r="W786">
        <f>C786/C$2</f>
        <v>1.7943537213437022</v>
      </c>
      <c r="X786">
        <f>D786/D$2</f>
        <v>1.1471773557864564</v>
      </c>
      <c r="Y786">
        <f t="shared" si="152"/>
        <v>1.4614401998968869</v>
      </c>
      <c r="AA786" s="15">
        <f t="shared" si="153"/>
        <v>2.1363298532084407E-4</v>
      </c>
      <c r="AB786" s="15">
        <f t="shared" si="154"/>
        <v>2.1967262581095159E-3</v>
      </c>
      <c r="AC786" s="15">
        <f t="shared" si="155"/>
        <v>1.184954055951648E-3</v>
      </c>
    </row>
    <row r="787" spans="1:29" x14ac:dyDescent="0.4">
      <c r="A787" s="43">
        <f t="shared" si="146"/>
        <v>2015</v>
      </c>
      <c r="B787" s="53">
        <v>42097</v>
      </c>
      <c r="C787" s="45">
        <v>4170.5379999999996</v>
      </c>
      <c r="D787" s="45">
        <f>VLOOKUP(B787,'H11001.CSI  中证全债'!$A$2:$B$2792,2,0)</f>
        <v>160.19589999999999</v>
      </c>
      <c r="E787" s="14">
        <f t="shared" si="147"/>
        <v>0</v>
      </c>
      <c r="F787" s="14">
        <f>IF(AND((B787-$B$2)&gt;123,OR(((G786*J786/C786*C787)/(G786*K786/D786*D787))&lt;(4/6),((G786*J786/C786*C787)/(G786*K786/D786*D787))&gt;(6/4))),COUNTIF($E$2:E787,1),0)</f>
        <v>0</v>
      </c>
      <c r="G787" s="21">
        <f t="shared" si="148"/>
        <v>29476.064121086187</v>
      </c>
      <c r="H787" s="12">
        <f t="shared" si="149"/>
        <v>3.6207315507914033</v>
      </c>
      <c r="I787" s="12">
        <f t="shared" si="150"/>
        <v>89.738036995401941</v>
      </c>
      <c r="J787" s="15">
        <f>IF(OR((ROW(F787)-MATCH(MAX($F$2:F787),$F$2:F787,0))=1,(ROW(F787)-MATCH(MAX($F$2:F787),$F$2:F787,0))&gt;123),IF(OR(((G786*J786/C786*C787)/(G786*K786/D786*D787))&lt;(4/6),((G786*J786/C786*C787)/(G786*K786/D786*D787))&gt;(6/4)),50%,((G786*J786/C786*C787)/((G786*K786/D786*D787)+(G786*J786/C786*C787)))),((G786*J786/C786*C787)/((G786*K786/D786*D787)+(G786*J786/C786*C787))))</f>
        <v>0.51229358364613409</v>
      </c>
      <c r="K787" s="18">
        <f t="shared" si="144"/>
        <v>0.48770641635386591</v>
      </c>
      <c r="L787" s="20">
        <f t="shared" si="145"/>
        <v>1.0504138688108389</v>
      </c>
      <c r="M787" s="51">
        <f>IF(AND((B787-$B$2)&gt;123,OR(((U786*R786/C786*C787)/(U786*S786/D786*D787))&lt;(4/6),((U786*R786/C786*C787)/(U786*S786/D786*D787))&gt;(6/4))),1,0)</f>
        <v>0</v>
      </c>
      <c r="N787" s="51">
        <f>IF(AND((B787-$B$2)&gt;123,OR(((U786*R786/C786*C787)/(U786*S786/D786*D787))&lt;(4/6),((U786*R786/C786*C787)/(U786*S786/D786*D787))&gt;(6/4))),COUNTIF($M$2:M787,1),0)</f>
        <v>0</v>
      </c>
      <c r="O787" s="51">
        <f>IF(OR((ROW(N787)-MATCH(MAX($N$2:N787),$N$2:N787,0))=1,(ROW(N787)-MATCH(MAX($N$2:N787),$N$2:N787,0))&gt;123),IF(OR(((U786*R786/C786*C787)/(U786*S786/D786*D787))&lt;(4/6),((U786*R786/C786*C787)/(U786*S786/D786*D787))&gt;(6/4)),1,0),0)</f>
        <v>0</v>
      </c>
      <c r="P787" s="47">
        <f>IF(O787=1,U786/2/C787,P786)</f>
        <v>3.6118419146766771</v>
      </c>
      <c r="Q787" s="47">
        <f>IF(O787=1,U786/2/D787,Q786)</f>
        <v>89.517711770140608</v>
      </c>
      <c r="R787" s="41">
        <f>P787*C787/U786</f>
        <v>0.51535888899917504</v>
      </c>
      <c r="S787" s="41">
        <f>Q787*D787/U786</f>
        <v>0.49062460455002072</v>
      </c>
      <c r="T787" s="41">
        <f t="shared" si="151"/>
        <v>1.0504138688108386</v>
      </c>
      <c r="U787" s="42">
        <f>P787*C787+Q787*D787</f>
        <v>29403.694358110108</v>
      </c>
      <c r="V787" s="25">
        <f>B787</f>
        <v>42097</v>
      </c>
      <c r="W787">
        <f>C787/C$2</f>
        <v>1.8142610363096858</v>
      </c>
      <c r="X787">
        <f>D787/D$2</f>
        <v>1.1479462558222857</v>
      </c>
      <c r="Y787">
        <f t="shared" si="152"/>
        <v>1.4701847179055054</v>
      </c>
      <c r="AA787" s="15">
        <f t="shared" si="153"/>
        <v>1.1094420642478564E-2</v>
      </c>
      <c r="AB787" s="15">
        <f t="shared" si="154"/>
        <v>6.7025384693208956E-4</v>
      </c>
      <c r="AC787" s="15">
        <f t="shared" si="155"/>
        <v>5.9834935491958063E-3</v>
      </c>
    </row>
    <row r="788" spans="1:29" x14ac:dyDescent="0.4">
      <c r="A788" s="43">
        <f t="shared" si="146"/>
        <v>2015</v>
      </c>
      <c r="B788" s="53">
        <v>42101</v>
      </c>
      <c r="C788" s="45">
        <v>4260.0439999999999</v>
      </c>
      <c r="D788" s="45">
        <f>VLOOKUP(B788,'H11001.CSI  中证全债'!$A$2:$B$2792,2,0)</f>
        <v>160.0967</v>
      </c>
      <c r="E788" s="14">
        <f t="shared" si="147"/>
        <v>0</v>
      </c>
      <c r="F788" s="14">
        <f>IF(AND((B788-$B$2)&gt;123,OR(((G787*J787/C787*C788)/(G787*K787/D787*D788))&lt;(4/6),((G787*J787/C787*C788)/(G787*K787/D787*D788))&gt;(6/4))),COUNTIF($E$2:E788,1),0)</f>
        <v>0</v>
      </c>
      <c r="G788" s="21">
        <f t="shared" si="148"/>
        <v>29791.239306001378</v>
      </c>
      <c r="H788" s="12">
        <f t="shared" si="149"/>
        <v>3.6207315507914033</v>
      </c>
      <c r="I788" s="12">
        <f t="shared" si="150"/>
        <v>89.738036995401941</v>
      </c>
      <c r="J788" s="15">
        <f>IF(OR((ROW(F788)-MATCH(MAX($F$2:F788),$F$2:F788,0))=1,(ROW(F788)-MATCH(MAX($F$2:F788),$F$2:F788,0))&gt;123),IF(OR(((G787*J787/C787*C788)/(G787*K787/D787*D788))&lt;(4/6),((G787*J787/C787*C788)/(G787*K787/D787*D788))&gt;(6/4)),50%,((G787*J787/C787*C788)/((G787*K787/D787*D788)+(G787*J787/C787*C788)))),((G787*J787/C787*C788)/((G787*K787/D787*D788)+(G787*J787/C787*C788))))</f>
        <v>0.51775206664371254</v>
      </c>
      <c r="K788" s="18">
        <f t="shared" si="144"/>
        <v>0.48224793335628746</v>
      </c>
      <c r="L788" s="20">
        <f t="shared" si="145"/>
        <v>1.0736221574664466</v>
      </c>
      <c r="M788" s="51">
        <f>IF(AND((B788-$B$2)&gt;123,OR(((U787*R787/C787*C788)/(U787*S787/D787*D788))&lt;(4/6),((U787*R787/C787*C788)/(U787*S787/D787*D788))&gt;(6/4))),1,0)</f>
        <v>0</v>
      </c>
      <c r="N788" s="51">
        <f>IF(AND((B788-$B$2)&gt;123,OR(((U787*R787/C787*C788)/(U787*S787/D787*D788))&lt;(4/6),((U787*R787/C787*C788)/(U787*S787/D787*D788))&gt;(6/4))),COUNTIF($M$2:M788,1),0)</f>
        <v>0</v>
      </c>
      <c r="O788" s="51">
        <f>IF(OR((ROW(N788)-MATCH(MAX($N$2:N788),$N$2:N788,0))=1,(ROW(N788)-MATCH(MAX($N$2:N788),$N$2:N788,0))&gt;123),IF(OR(((U787*R787/C787*C788)/(U787*S787/D787*D788))&lt;(4/6),((U787*R787/C787*C788)/(U787*S787/D787*D788))&gt;(6/4)),1,0),0)</f>
        <v>0</v>
      </c>
      <c r="P788" s="47">
        <f>IF(O788=1,U787/2/C788,P787)</f>
        <v>3.6118419146766771</v>
      </c>
      <c r="Q788" s="47">
        <f>IF(O788=1,U787/2/D788,Q787)</f>
        <v>89.517711770140608</v>
      </c>
      <c r="R788" s="41">
        <f>P788*C788/U787</f>
        <v>0.52328817223346524</v>
      </c>
      <c r="S788" s="41">
        <f>Q788*D788/U787</f>
        <v>0.48740440814702485</v>
      </c>
      <c r="T788" s="41">
        <f t="shared" si="151"/>
        <v>1.0736221574664464</v>
      </c>
      <c r="U788" s="42">
        <f>P788*C788+Q788*D788</f>
        <v>29718.095723517559</v>
      </c>
      <c r="V788" s="25">
        <f>B788</f>
        <v>42101</v>
      </c>
      <c r="W788">
        <f>C788/C$2</f>
        <v>1.8531977989805775</v>
      </c>
      <c r="X788">
        <f>D788/D$2</f>
        <v>1.1472353994983875</v>
      </c>
      <c r="Y788">
        <f t="shared" si="152"/>
        <v>1.4859047861758781</v>
      </c>
      <c r="AA788" s="15">
        <f t="shared" si="153"/>
        <v>2.1461499691406871E-2</v>
      </c>
      <c r="AB788" s="15">
        <f t="shared" si="154"/>
        <v>-6.1924181580175208E-4</v>
      </c>
      <c r="AC788" s="15">
        <f t="shared" si="155"/>
        <v>1.0692580380490035E-2</v>
      </c>
    </row>
    <row r="789" spans="1:29" x14ac:dyDescent="0.4">
      <c r="A789" s="43">
        <f t="shared" si="146"/>
        <v>2015</v>
      </c>
      <c r="B789" s="53">
        <v>42102</v>
      </c>
      <c r="C789" s="45">
        <v>4295.8029999999999</v>
      </c>
      <c r="D789" s="45">
        <f>VLOOKUP(B789,'H11001.CSI  中证全债'!$A$2:$B$2792,2,0)</f>
        <v>159.90620000000001</v>
      </c>
      <c r="E789" s="14">
        <f t="shared" si="147"/>
        <v>0</v>
      </c>
      <c r="F789" s="14">
        <f>IF(AND((B789-$B$2)&gt;123,OR(((G788*J788/C788*C789)/(G788*K788/D788*D789))&lt;(4/6),((G788*J788/C788*C789)/(G788*K788/D788*D789))&gt;(6/4))),COUNTIF($E$2:E789,1),0)</f>
        <v>0</v>
      </c>
      <c r="G789" s="21">
        <f t="shared" si="148"/>
        <v>29903.617949478503</v>
      </c>
      <c r="H789" s="12">
        <f t="shared" si="149"/>
        <v>3.6207315507914033</v>
      </c>
      <c r="I789" s="12">
        <f t="shared" si="150"/>
        <v>89.738036995401941</v>
      </c>
      <c r="J789" s="15">
        <f>IF(OR((ROW(F789)-MATCH(MAX($F$2:F789),$F$2:F789,0))=1,(ROW(F789)-MATCH(MAX($F$2:F789),$F$2:F789,0))&gt;123),IF(OR(((G788*J788/C788*C789)/(G788*K788/D788*D789))&lt;(4/6),((G788*J788/C788*C789)/(G788*K788/D788*D789))&gt;(6/4)),50%,((G788*J788/C788*C789)/((G788*K788/D788*D789)+(G788*J788/C788*C789)))),((G788*J788/C788*C789)/((G788*K788/D788*D789)+(G788*J788/C788*C789))))</f>
        <v>0.52013604120954249</v>
      </c>
      <c r="K789" s="18">
        <f t="shared" si="144"/>
        <v>0.47986395879045751</v>
      </c>
      <c r="L789" s="20">
        <f t="shared" si="145"/>
        <v>1.0839239573661554</v>
      </c>
      <c r="M789" s="51">
        <f>IF(AND((B789-$B$2)&gt;123,OR(((U788*R788/C788*C789)/(U788*S788/D788*D789))&lt;(4/6),((U788*R788/C788*C789)/(U788*S788/D788*D789))&gt;(6/4))),1,0)</f>
        <v>0</v>
      </c>
      <c r="N789" s="51">
        <f>IF(AND((B789-$B$2)&gt;123,OR(((U788*R788/C788*C789)/(U788*S788/D788*D789))&lt;(4/6),((U788*R788/C788*C789)/(U788*S788/D788*D789))&gt;(6/4))),COUNTIF($M$2:M789,1),0)</f>
        <v>0</v>
      </c>
      <c r="O789" s="51">
        <f>IF(OR((ROW(N789)-MATCH(MAX($N$2:N789),$N$2:N789,0))=1,(ROW(N789)-MATCH(MAX($N$2:N789),$N$2:N789,0))&gt;123),IF(OR(((U788*R788/C788*C789)/(U788*S788/D788*D789))&lt;(4/6),((U788*R788/C788*C789)/(U788*S788/D788*D789))&gt;(6/4)),1,0),0)</f>
        <v>0</v>
      </c>
      <c r="P789" s="47">
        <f>IF(O789=1,U788/2/C789,P788)</f>
        <v>3.6118419146766771</v>
      </c>
      <c r="Q789" s="47">
        <f>IF(O789=1,U788/2/D789,Q788)</f>
        <v>89.517711770140608</v>
      </c>
      <c r="R789" s="41">
        <f>P789*C789/U788</f>
        <v>0.52209810066381002</v>
      </c>
      <c r="S789" s="41">
        <f>Q789*D789/U788</f>
        <v>0.48167410371892233</v>
      </c>
      <c r="T789" s="41">
        <f t="shared" si="151"/>
        <v>1.0839239573661548</v>
      </c>
      <c r="U789" s="42">
        <f>P789*C789+Q789*D789</f>
        <v>29830.198454452271</v>
      </c>
      <c r="V789" s="25">
        <f>B789</f>
        <v>42102</v>
      </c>
      <c r="W789">
        <f>C789/C$2</f>
        <v>1.8687536242475811</v>
      </c>
      <c r="X789">
        <f>D789/D$2</f>
        <v>1.1458702973844501</v>
      </c>
      <c r="Y789">
        <f t="shared" si="152"/>
        <v>1.4915099227226136</v>
      </c>
      <c r="AA789" s="15">
        <f t="shared" si="153"/>
        <v>8.3940447563453091E-3</v>
      </c>
      <c r="AB789" s="15">
        <f t="shared" si="154"/>
        <v>-1.1899058506512628E-3</v>
      </c>
      <c r="AC789" s="15">
        <f t="shared" si="155"/>
        <v>3.7722043827324026E-3</v>
      </c>
    </row>
    <row r="790" spans="1:29" x14ac:dyDescent="0.4">
      <c r="A790" s="43">
        <f t="shared" si="146"/>
        <v>2015</v>
      </c>
      <c r="B790" s="53">
        <v>42103</v>
      </c>
      <c r="C790" s="45">
        <v>4262.1379999999999</v>
      </c>
      <c r="D790" s="45">
        <f>VLOOKUP(B790,'H11001.CSI  中证全债'!$A$2:$B$2792,2,0)</f>
        <v>159.70840000000001</v>
      </c>
      <c r="E790" s="14">
        <f t="shared" si="147"/>
        <v>0</v>
      </c>
      <c r="F790" s="14">
        <f>IF(AND((B790-$B$2)&gt;123,OR(((G789*J789/C789*C790)/(G789*K789/D789*D790))&lt;(4/6),((G789*J789/C789*C790)/(G789*K789/D789*D790))&gt;(6/4))),COUNTIF($E$2:E790,1),0)</f>
        <v>0</v>
      </c>
      <c r="G790" s="21">
        <f t="shared" si="148"/>
        <v>29763.975838103419</v>
      </c>
      <c r="H790" s="12">
        <f t="shared" si="149"/>
        <v>3.6207315507914033</v>
      </c>
      <c r="I790" s="12">
        <f t="shared" si="150"/>
        <v>89.738036995401941</v>
      </c>
      <c r="J790" s="15">
        <f>IF(OR((ROW(F790)-MATCH(MAX($F$2:F790),$F$2:F790,0))=1,(ROW(F790)-MATCH(MAX($F$2:F790),$F$2:F790,0))&gt;123),IF(OR(((G789*J789/C789*C790)/(G789*K789/D789*D790))&lt;(4/6),((G789*J789/C789*C790)/(G789*K789/D789*D790))&gt;(6/4)),50%,((G789*J789/C789*C790)/((G789*K789/D789*D790)+(G789*J789/C789*C790)))),((G789*J789/C789*C790)/((G789*K789/D789*D790)+(G789*J789/C789*C790))))</f>
        <v>0.518481052879739</v>
      </c>
      <c r="K790" s="18">
        <f t="shared" si="144"/>
        <v>0.481518947120261</v>
      </c>
      <c r="L790" s="20">
        <f t="shared" si="145"/>
        <v>1.0767614773635201</v>
      </c>
      <c r="M790" s="51">
        <f>IF(AND((B790-$B$2)&gt;123,OR(((U789*R789/C789*C790)/(U789*S789/D789*D790))&lt;(4/6),((U789*R789/C789*C790)/(U789*S789/D789*D790))&gt;(6/4))),1,0)</f>
        <v>0</v>
      </c>
      <c r="N790" s="51">
        <f>IF(AND((B790-$B$2)&gt;123,OR(((U789*R789/C789*C790)/(U789*S789/D789*D790))&lt;(4/6),((U789*R789/C789*C790)/(U789*S789/D789*D790))&gt;(6/4))),COUNTIF($M$2:M790,1),0)</f>
        <v>0</v>
      </c>
      <c r="O790" s="51">
        <f>IF(OR((ROW(N790)-MATCH(MAX($N$2:N790),$N$2:N790,0))=1,(ROW(N790)-MATCH(MAX($N$2:N790),$N$2:N790,0))&gt;123),IF(OR(((U789*R789/C789*C790)/(U789*S789/D789*D790))&lt;(4/6),((U789*R789/C789*C790)/(U789*S789/D789*D790))&gt;(6/4)),1,0),0)</f>
        <v>0</v>
      </c>
      <c r="P790" s="47">
        <f>IF(O790=1,U789/2/C790,P789)</f>
        <v>3.6118419146766771</v>
      </c>
      <c r="Q790" s="47">
        <f>IF(O790=1,U789/2/D790,Q789)</f>
        <v>89.517711770140608</v>
      </c>
      <c r="R790" s="41">
        <f>P790*C790/U789</f>
        <v>0.51605988133272329</v>
      </c>
      <c r="S790" s="41">
        <f>Q790*D790/U789</f>
        <v>0.47927037898524216</v>
      </c>
      <c r="T790" s="41">
        <f t="shared" si="151"/>
        <v>1.0767614773635197</v>
      </c>
      <c r="U790" s="42">
        <f>P790*C790+Q790*D790</f>
        <v>29690.899193006549</v>
      </c>
      <c r="V790" s="25">
        <f>B790</f>
        <v>42103</v>
      </c>
      <c r="W790">
        <f>C790/C$2</f>
        <v>1.8541087276449448</v>
      </c>
      <c r="X790">
        <f>D790/D$2</f>
        <v>1.1444528842708706</v>
      </c>
      <c r="Y790">
        <f t="shared" si="152"/>
        <v>1.4845449596503275</v>
      </c>
      <c r="AA790" s="15">
        <f t="shared" si="153"/>
        <v>-7.8367187694593499E-3</v>
      </c>
      <c r="AB790" s="15">
        <f t="shared" si="154"/>
        <v>-1.236975176697519E-3</v>
      </c>
      <c r="AC790" s="15">
        <f t="shared" si="155"/>
        <v>-4.669739682034546E-3</v>
      </c>
    </row>
    <row r="791" spans="1:29" x14ac:dyDescent="0.4">
      <c r="A791" s="43">
        <f t="shared" si="146"/>
        <v>2015</v>
      </c>
      <c r="B791" s="53">
        <v>42104</v>
      </c>
      <c r="C791" s="45">
        <v>4344.4160000000002</v>
      </c>
      <c r="D791" s="45">
        <f>VLOOKUP(B791,'H11001.CSI  中证全债'!$A$2:$B$2792,2,0)</f>
        <v>159.81200000000001</v>
      </c>
      <c r="E791" s="14">
        <f t="shared" si="147"/>
        <v>0</v>
      </c>
      <c r="F791" s="14">
        <f>IF(AND((B791-$B$2)&gt;123,OR(((G790*J790/C790*C791)/(G790*K790/D790*D791))&lt;(4/6),((G790*J790/C790*C791)/(G790*K790/D790*D791))&gt;(6/4))),COUNTIF($E$2:E791,1),0)</f>
        <v>0</v>
      </c>
      <c r="G791" s="21">
        <f t="shared" si="148"/>
        <v>30071.179249272158</v>
      </c>
      <c r="H791" s="12">
        <f t="shared" si="149"/>
        <v>3.6207315507914033</v>
      </c>
      <c r="I791" s="12">
        <f t="shared" si="150"/>
        <v>89.738036995401941</v>
      </c>
      <c r="J791" s="15">
        <f>IF(OR((ROW(F791)-MATCH(MAX($F$2:F791),$F$2:F791,0))=1,(ROW(F791)-MATCH(MAX($F$2:F791),$F$2:F791,0))&gt;123),IF(OR(((G790*J790/C790*C791)/(G790*K790/D790*D791))&lt;(4/6),((G790*J790/C790*C791)/(G790*K790/D790*D791))&gt;(6/4)),50%,((G790*J790/C790*C791)/((G790*K790/D790*D791)+(G790*J790/C790*C791)))),((G790*J790/C790*C791)/((G790*K790/D790*D791)+(G790*J790/C790*C791))))</f>
        <v>0.52309102847517086</v>
      </c>
      <c r="K791" s="18">
        <f t="shared" si="144"/>
        <v>0.47690897152482914</v>
      </c>
      <c r="L791" s="20">
        <f t="shared" si="145"/>
        <v>1.0968362092302082</v>
      </c>
      <c r="M791" s="51">
        <f>IF(AND((B791-$B$2)&gt;123,OR(((U790*R790/C790*C791)/(U790*S790/D790*D791))&lt;(4/6),((U790*R790/C790*C791)/(U790*S790/D790*D791))&gt;(6/4))),1,0)</f>
        <v>0</v>
      </c>
      <c r="N791" s="51">
        <f>IF(AND((B791-$B$2)&gt;123,OR(((U790*R790/C790*C791)/(U790*S790/D790*D791))&lt;(4/6),((U790*R790/C790*C791)/(U790*S790/D790*D791))&gt;(6/4))),COUNTIF($M$2:M791,1),0)</f>
        <v>0</v>
      </c>
      <c r="O791" s="51">
        <f>IF(OR((ROW(N791)-MATCH(MAX($N$2:N791),$N$2:N791,0))=1,(ROW(N791)-MATCH(MAX($N$2:N791),$N$2:N791,0))&gt;123),IF(OR(((U790*R790/C790*C791)/(U790*S790/D790*D791))&lt;(4/6),((U790*R790/C790*C791)/(U790*S790/D790*D791))&gt;(6/4)),1,0),0)</f>
        <v>0</v>
      </c>
      <c r="P791" s="47">
        <f>IF(O791=1,U790/2/C791,P790)</f>
        <v>3.6118419146766771</v>
      </c>
      <c r="Q791" s="47">
        <f>IF(O791=1,U790/2/D791,Q790)</f>
        <v>89.517711770140608</v>
      </c>
      <c r="R791" s="41">
        <f>P791*C791/U790</f>
        <v>0.52849001647238625</v>
      </c>
      <c r="S791" s="41">
        <f>Q791*D791/U790</f>
        <v>0.48183129990146528</v>
      </c>
      <c r="T791" s="41">
        <f t="shared" si="151"/>
        <v>1.0968362092302071</v>
      </c>
      <c r="U791" s="42">
        <f>P791*C791+Q791*D791</f>
        <v>29997.348357001705</v>
      </c>
      <c r="V791" s="25">
        <f>B791</f>
        <v>42104</v>
      </c>
      <c r="W791">
        <f>C791/C$2</f>
        <v>1.8899011768554517</v>
      </c>
      <c r="X791">
        <f>D791/D$2</f>
        <v>1.1451952705123611</v>
      </c>
      <c r="Y791">
        <f t="shared" si="152"/>
        <v>1.4998674178500853</v>
      </c>
      <c r="AA791" s="15">
        <f t="shared" si="153"/>
        <v>1.9304396056627038E-2</v>
      </c>
      <c r="AB791" s="15">
        <f t="shared" si="154"/>
        <v>6.4868222335223713E-4</v>
      </c>
      <c r="AC791" s="15">
        <f t="shared" si="155"/>
        <v>1.0321316373851586E-2</v>
      </c>
    </row>
    <row r="792" spans="1:29" x14ac:dyDescent="0.4">
      <c r="A792" s="43">
        <f t="shared" si="146"/>
        <v>2015</v>
      </c>
      <c r="B792" s="53">
        <v>42107</v>
      </c>
      <c r="C792" s="45">
        <v>4421.0730000000003</v>
      </c>
      <c r="D792" s="45">
        <f>VLOOKUP(B792,'H11001.CSI  中证全债'!$A$2:$B$2792,2,0)</f>
        <v>159.92189999999999</v>
      </c>
      <c r="E792" s="14">
        <f t="shared" si="147"/>
        <v>0</v>
      </c>
      <c r="F792" s="14">
        <f>IF(AND((B792-$B$2)&gt;123,OR(((G791*J791/C791*C792)/(G791*K791/D791*D792))&lt;(4/6),((G791*J791/C791*C792)/(G791*K791/D791*D792))&gt;(6/4))),COUNTIF($E$2:E792,1),0)</f>
        <v>0</v>
      </c>
      <c r="G792" s="21">
        <f t="shared" si="148"/>
        <v>30358.595878026968</v>
      </c>
      <c r="H792" s="12">
        <f t="shared" si="149"/>
        <v>3.6207315507914033</v>
      </c>
      <c r="I792" s="12">
        <f t="shared" si="150"/>
        <v>89.738036995401941</v>
      </c>
      <c r="J792" s="15">
        <f>IF(OR((ROW(F792)-MATCH(MAX($F$2:F792),$F$2:F792,0))=1,(ROW(F792)-MATCH(MAX($F$2:F792),$F$2:F792,0))&gt;123),IF(OR(((G791*J791/C791*C792)/(G791*K791/D791*D792))&lt;(4/6),((G791*J791/C791*C792)/(G791*K791/D791*D792))&gt;(6/4)),50%,((G791*J791/C791*C792)/((G791*K791/D791*D792)+(G791*J791/C791*C792)))),((G791*J791/C791*C792)/((G791*K791/D791*D792)+(G791*J791/C791*C792))))</f>
        <v>0.52728125384211111</v>
      </c>
      <c r="K792" s="18">
        <f t="shared" si="144"/>
        <v>0.47271874615788889</v>
      </c>
      <c r="L792" s="20">
        <f t="shared" si="145"/>
        <v>1.1154227712094968</v>
      </c>
      <c r="M792" s="51">
        <f>IF(AND((B792-$B$2)&gt;123,OR(((U791*R791/C791*C792)/(U791*S791/D791*D792))&lt;(4/6),((U791*R791/C791*C792)/(U791*S791/D791*D792))&gt;(6/4))),1,0)</f>
        <v>0</v>
      </c>
      <c r="N792" s="51">
        <f>IF(AND((B792-$B$2)&gt;123,OR(((U791*R791/C791*C792)/(U791*S791/D791*D792))&lt;(4/6),((U791*R791/C791*C792)/(U791*S791/D791*D792))&gt;(6/4))),COUNTIF($M$2:M792,1),0)</f>
        <v>0</v>
      </c>
      <c r="O792" s="51">
        <f>IF(OR((ROW(N792)-MATCH(MAX($N$2:N792),$N$2:N792,0))=1,(ROW(N792)-MATCH(MAX($N$2:N792),$N$2:N792,0))&gt;123),IF(OR(((U791*R791/C791*C792)/(U791*S791/D791*D792))&lt;(4/6),((U791*R791/C791*C792)/(U791*S791/D791*D792))&gt;(6/4)),1,0),0)</f>
        <v>0</v>
      </c>
      <c r="P792" s="47">
        <f>IF(O792=1,U791/2/C792,P791)</f>
        <v>3.6118419146766771</v>
      </c>
      <c r="Q792" s="47">
        <f>IF(O792=1,U791/2/D792,Q791)</f>
        <v>89.517711770140608</v>
      </c>
      <c r="R792" s="41">
        <f>P792*C792/U791</f>
        <v>0.5323209431449033</v>
      </c>
      <c r="S792" s="41">
        <f>Q792*D792/U791</f>
        <v>0.47723693373023673</v>
      </c>
      <c r="T792" s="41">
        <f t="shared" si="151"/>
        <v>1.1154227712094962</v>
      </c>
      <c r="U792" s="42">
        <f>P792*C792+Q792*D792</f>
        <v>30284.05931917861</v>
      </c>
      <c r="V792" s="25">
        <f>B792</f>
        <v>42107</v>
      </c>
      <c r="W792">
        <f>C792/C$2</f>
        <v>1.9232483872777981</v>
      </c>
      <c r="X792">
        <f>D792/D$2</f>
        <v>1.1459828018631313</v>
      </c>
      <c r="Y792">
        <f t="shared" si="152"/>
        <v>1.5142029659589304</v>
      </c>
      <c r="AA792" s="15">
        <f t="shared" si="153"/>
        <v>1.7644949286624634E-2</v>
      </c>
      <c r="AB792" s="15">
        <f t="shared" si="154"/>
        <v>6.8768302755728428E-4</v>
      </c>
      <c r="AC792" s="15">
        <f t="shared" si="155"/>
        <v>9.5578768751398702E-3</v>
      </c>
    </row>
    <row r="793" spans="1:29" x14ac:dyDescent="0.4">
      <c r="A793" s="43">
        <f t="shared" si="146"/>
        <v>2015</v>
      </c>
      <c r="B793" s="53">
        <v>42108</v>
      </c>
      <c r="C793" s="45">
        <v>4438.1840000000002</v>
      </c>
      <c r="D793" s="45">
        <f>VLOOKUP(B793,'H11001.CSI  中证全债'!$A$2:$B$2792,2,0)</f>
        <v>160.1403</v>
      </c>
      <c r="E793" s="14">
        <f t="shared" si="147"/>
        <v>0</v>
      </c>
      <c r="F793" s="14">
        <f>IF(AND((B793-$B$2)&gt;123,OR(((G792*J792/C792*C793)/(G792*K792/D792*D793))&lt;(4/6),((G792*J792/C792*C793)/(G792*K792/D792*D793))&gt;(6/4))),COUNTIF($E$2:E793,1),0)</f>
        <v>0</v>
      </c>
      <c r="G793" s="21">
        <f t="shared" si="148"/>
        <v>30440.149002872357</v>
      </c>
      <c r="H793" s="12">
        <f t="shared" si="149"/>
        <v>3.6207315507914033</v>
      </c>
      <c r="I793" s="12">
        <f t="shared" si="150"/>
        <v>89.738036995401941</v>
      </c>
      <c r="J793" s="15">
        <f>IF(OR((ROW(F793)-MATCH(MAX($F$2:F793),$F$2:F793,0))=1,(ROW(F793)-MATCH(MAX($F$2:F793),$F$2:F793,0))&gt;123),IF(OR(((G792*J792/C792*C793)/(G792*K792/D792*D793))&lt;(4/6),((G792*J792/C792*C793)/(G792*K792/D792*D793))&gt;(6/4)),50%,((G792*J792/C792*C793)/((G792*K792/D792*D793)+(G792*J792/C792*C793)))),((G792*J792/C792*C793)/((G792*K792/D792*D793)+(G792*J792/C792*C793))))</f>
        <v>0.5279038823200658</v>
      </c>
      <c r="K793" s="18">
        <f t="shared" si="144"/>
        <v>0.4720961176799342</v>
      </c>
      <c r="L793" s="20">
        <f t="shared" si="145"/>
        <v>1.1182127167543612</v>
      </c>
      <c r="M793" s="51">
        <f>IF(AND((B793-$B$2)&gt;123,OR(((U792*R792/C792*C793)/(U792*S792/D792*D793))&lt;(4/6),((U792*R792/C792*C793)/(U792*S792/D792*D793))&gt;(6/4))),1,0)</f>
        <v>0</v>
      </c>
      <c r="N793" s="51">
        <f>IF(AND((B793-$B$2)&gt;123,OR(((U792*R792/C792*C793)/(U792*S792/D792*D793))&lt;(4/6),((U792*R792/C792*C793)/(U792*S792/D792*D793))&gt;(6/4))),COUNTIF($M$2:M793,1),0)</f>
        <v>0</v>
      </c>
      <c r="O793" s="51">
        <f>IF(OR((ROW(N793)-MATCH(MAX($N$2:N793),$N$2:N793,0))=1,(ROW(N793)-MATCH(MAX($N$2:N793),$N$2:N793,0))&gt;123),IF(OR(((U792*R792/C792*C793)/(U792*S792/D792*D793))&lt;(4/6),((U792*R792/C792*C793)/(U792*S792/D792*D793))&gt;(6/4)),1,0),0)</f>
        <v>0</v>
      </c>
      <c r="P793" s="47">
        <f>IF(O793=1,U792/2/C793,P792)</f>
        <v>3.6118419146766771</v>
      </c>
      <c r="Q793" s="47">
        <f>IF(O793=1,U792/2/D793,Q792)</f>
        <v>89.517711770140608</v>
      </c>
      <c r="R793" s="41">
        <f>P793*C793/U792</f>
        <v>0.52932200493002379</v>
      </c>
      <c r="S793" s="41">
        <f>Q793*D793/U792</f>
        <v>0.4733643223682823</v>
      </c>
      <c r="T793" s="41">
        <f t="shared" si="151"/>
        <v>1.1182127167543603</v>
      </c>
      <c r="U793" s="42">
        <f>P793*C793+Q793*D793</f>
        <v>30365.412214431242</v>
      </c>
      <c r="V793" s="25">
        <f>B793</f>
        <v>42108</v>
      </c>
      <c r="W793">
        <f>C793/C$2</f>
        <v>1.9306919882214399</v>
      </c>
      <c r="X793">
        <f>D793/D$2</f>
        <v>1.1475478323181654</v>
      </c>
      <c r="Y793">
        <f t="shared" si="152"/>
        <v>1.5182706107215622</v>
      </c>
      <c r="AA793" s="15">
        <f t="shared" si="153"/>
        <v>3.8703274069438187E-3</v>
      </c>
      <c r="AB793" s="15">
        <f t="shared" si="154"/>
        <v>1.3656666160168918E-3</v>
      </c>
      <c r="AC793" s="15">
        <f t="shared" si="155"/>
        <v>2.6863272983062014E-3</v>
      </c>
    </row>
    <row r="794" spans="1:29" x14ac:dyDescent="0.4">
      <c r="A794" s="43">
        <f t="shared" si="146"/>
        <v>2015</v>
      </c>
      <c r="B794" s="53">
        <v>42109</v>
      </c>
      <c r="C794" s="45">
        <v>4380.5129999999999</v>
      </c>
      <c r="D794" s="45">
        <f>VLOOKUP(B794,'H11001.CSI  中证全债'!$A$2:$B$2792,2,0)</f>
        <v>160.33260000000001</v>
      </c>
      <c r="E794" s="14">
        <f t="shared" si="147"/>
        <v>0</v>
      </c>
      <c r="F794" s="14">
        <f>IF(AND((B794-$B$2)&gt;123,OR(((G793*J793/C793*C794)/(G793*K793/D793*D794))&lt;(4/6),((G793*J793/C793*C794)/(G793*K793/D793*D794))&gt;(6/4))),COUNTIF($E$2:E794,1),0)</f>
        <v>0</v>
      </c>
      <c r="G794" s="21">
        <f t="shared" si="148"/>
        <v>30248.594418120883</v>
      </c>
      <c r="H794" s="12">
        <f t="shared" si="149"/>
        <v>3.6207315507914033</v>
      </c>
      <c r="I794" s="12">
        <f t="shared" si="150"/>
        <v>89.738036995401941</v>
      </c>
      <c r="J794" s="15">
        <f>IF(OR((ROW(F794)-MATCH(MAX($F$2:F794),$F$2:F794,0))=1,(ROW(F794)-MATCH(MAX($F$2:F794),$F$2:F794,0))&gt;123),IF(OR(((G793*J793/C793*C794)/(G793*K793/D793*D794))&lt;(4/6),((G793*J793/C793*C794)/(G793*K793/D793*D794))&gt;(6/4)),50%,((G793*J793/C793*C794)/((G793*K793/D793*D794)+(G793*J793/C793*C794)))),((G793*J793/C793*C794)/((G793*K793/D793*D794)+(G793*J793/C793*C794))))</f>
        <v>0.524343756556514</v>
      </c>
      <c r="K794" s="18">
        <f t="shared" si="144"/>
        <v>0.475656243443486</v>
      </c>
      <c r="L794" s="20">
        <f t="shared" si="145"/>
        <v>1.102358612515117</v>
      </c>
      <c r="M794" s="51">
        <f>IF(AND((B794-$B$2)&gt;123,OR(((U793*R793/C793*C794)/(U793*S793/D793*D794))&lt;(4/6),((U793*R793/C793*C794)/(U793*S793/D793*D794))&gt;(6/4))),1,0)</f>
        <v>0</v>
      </c>
      <c r="N794" s="51">
        <f>IF(AND((B794-$B$2)&gt;123,OR(((U793*R793/C793*C794)/(U793*S793/D793*D794))&lt;(4/6),((U793*R793/C793*C794)/(U793*S793/D793*D794))&gt;(6/4))),COUNTIF($M$2:M794,1),0)</f>
        <v>0</v>
      </c>
      <c r="O794" s="51">
        <f>IF(OR((ROW(N794)-MATCH(MAX($N$2:N794),$N$2:N794,0))=1,(ROW(N794)-MATCH(MAX($N$2:N794),$N$2:N794,0))&gt;123),IF(OR(((U793*R793/C793*C794)/(U793*S793/D793*D794))&lt;(4/6),((U793*R793/C793*C794)/(U793*S793/D793*D794))&gt;(6/4)),1,0),0)</f>
        <v>0</v>
      </c>
      <c r="P794" s="47">
        <f>IF(O794=1,U793/2/C794,P793)</f>
        <v>3.6118419146766771</v>
      </c>
      <c r="Q794" s="47">
        <f>IF(O794=1,U793/2/D794,Q793)</f>
        <v>89.517711770140608</v>
      </c>
      <c r="R794" s="41">
        <f>P794*C794/U793</f>
        <v>0.52104415212472432</v>
      </c>
      <c r="S794" s="41">
        <f>Q794*D794/U793</f>
        <v>0.47266302109793629</v>
      </c>
      <c r="T794" s="41">
        <f t="shared" si="151"/>
        <v>1.1023586125151166</v>
      </c>
      <c r="U794" s="42">
        <f>P794*C794+Q794*D794</f>
        <v>30174.327935343321</v>
      </c>
      <c r="V794" s="25">
        <f>B794</f>
        <v>42109</v>
      </c>
      <c r="W794">
        <f>C794/C$2</f>
        <v>1.9056040383634081</v>
      </c>
      <c r="X794">
        <f>D794/D$2</f>
        <v>1.1489258330347545</v>
      </c>
      <c r="Y794">
        <f t="shared" si="152"/>
        <v>1.508716396767166</v>
      </c>
      <c r="AA794" s="15">
        <f t="shared" si="153"/>
        <v>-1.2994278741034648E-2</v>
      </c>
      <c r="AB794" s="15">
        <f t="shared" si="154"/>
        <v>1.2008220291832572E-3</v>
      </c>
      <c r="AC794" s="15">
        <f t="shared" si="155"/>
        <v>-6.2928267773395552E-3</v>
      </c>
    </row>
    <row r="795" spans="1:29" x14ac:dyDescent="0.4">
      <c r="A795" s="43">
        <f t="shared" si="146"/>
        <v>2015</v>
      </c>
      <c r="B795" s="53">
        <v>42110</v>
      </c>
      <c r="C795" s="45">
        <v>4513.5460000000003</v>
      </c>
      <c r="D795" s="45">
        <f>VLOOKUP(B795,'H11001.CSI  中证全债'!$A$2:$B$2792,2,0)</f>
        <v>160.56360000000001</v>
      </c>
      <c r="E795" s="14">
        <f t="shared" si="147"/>
        <v>0</v>
      </c>
      <c r="F795" s="14">
        <f>IF(AND((B795-$B$2)&gt;123,OR(((G794*J794/C794*C795)/(G794*K794/D794*D795))&lt;(4/6),((G794*J794/C794*C795)/(G794*K794/D794*D795))&gt;(6/4))),COUNTIF($E$2:E795,1),0)</f>
        <v>0</v>
      </c>
      <c r="G795" s="21">
        <f t="shared" si="148"/>
        <v>30751.000685063256</v>
      </c>
      <c r="H795" s="12">
        <f t="shared" si="149"/>
        <v>3.6207315507914033</v>
      </c>
      <c r="I795" s="12">
        <f t="shared" si="150"/>
        <v>89.738036995401941</v>
      </c>
      <c r="J795" s="15">
        <f>IF(OR((ROW(F795)-MATCH(MAX($F$2:F795),$F$2:F795,0))=1,(ROW(F795)-MATCH(MAX($F$2:F795),$F$2:F795,0))&gt;123),IF(OR(((G794*J794/C794*C795)/(G794*K794/D794*D795))&lt;(4/6),((G794*J794/C794*C795)/(G794*K794/D794*D795))&gt;(6/4)),50%,((G794*J794/C794*C795)/((G794*K794/D794*D795)+(G794*J794/C794*C795)))),((G794*J794/C794*C795)/((G794*K794/D794*D795)+(G794*J794/C794*C795))))</f>
        <v>0.53144086514512467</v>
      </c>
      <c r="K795" s="18">
        <f t="shared" si="144"/>
        <v>0.46855913485487533</v>
      </c>
      <c r="L795" s="20">
        <f t="shared" si="145"/>
        <v>1.13420233565551</v>
      </c>
      <c r="M795" s="51">
        <f>IF(AND((B795-$B$2)&gt;123,OR(((U794*R794/C794*C795)/(U794*S794/D794*D795))&lt;(4/6),((U794*R794/C794*C795)/(U794*S794/D794*D795))&gt;(6/4))),1,0)</f>
        <v>0</v>
      </c>
      <c r="N795" s="51">
        <f>IF(AND((B795-$B$2)&gt;123,OR(((U794*R794/C794*C795)/(U794*S794/D794*D795))&lt;(4/6),((U794*R794/C794*C795)/(U794*S794/D794*D795))&gt;(6/4))),COUNTIF($M$2:M795,1),0)</f>
        <v>0</v>
      </c>
      <c r="O795" s="51">
        <f>IF(OR((ROW(N795)-MATCH(MAX($N$2:N795),$N$2:N795,0))=1,(ROW(N795)-MATCH(MAX($N$2:N795),$N$2:N795,0))&gt;123),IF(OR(((U794*R794/C794*C795)/(U794*S794/D794*D795))&lt;(4/6),((U794*R794/C794*C795)/(U794*S794/D794*D795))&gt;(6/4)),1,0),0)</f>
        <v>0</v>
      </c>
      <c r="P795" s="47">
        <f>IF(O795=1,U794/2/C795,P794)</f>
        <v>3.6118419146766771</v>
      </c>
      <c r="Q795" s="47">
        <f>IF(O795=1,U794/2/D795,Q794)</f>
        <v>89.517711770140608</v>
      </c>
      <c r="R795" s="41">
        <f>P795*C795/U794</f>
        <v>0.54026769582252743</v>
      </c>
      <c r="S795" s="41">
        <f>Q795*D795/U794</f>
        <v>0.47634154756900671</v>
      </c>
      <c r="T795" s="41">
        <f t="shared" si="151"/>
        <v>1.1342023356555095</v>
      </c>
      <c r="U795" s="42">
        <f>P795*C795+Q795*D795</f>
        <v>30675.500692197405</v>
      </c>
      <c r="V795" s="25">
        <f>B795</f>
        <v>42110</v>
      </c>
      <c r="W795">
        <f>C795/C$2</f>
        <v>1.9634758497324418</v>
      </c>
      <c r="X795">
        <f>D795/D$2</f>
        <v>1.1505811537083481</v>
      </c>
      <c r="Y795">
        <f t="shared" si="152"/>
        <v>1.5337750346098702</v>
      </c>
      <c r="AA795" s="15">
        <f t="shared" si="153"/>
        <v>3.0369274101001542E-2</v>
      </c>
      <c r="AB795" s="15">
        <f t="shared" si="154"/>
        <v>1.4407550304802452E-3</v>
      </c>
      <c r="AC795" s="15">
        <f t="shared" si="155"/>
        <v>1.6609243391534134E-2</v>
      </c>
    </row>
    <row r="796" spans="1:29" x14ac:dyDescent="0.4">
      <c r="A796" s="43">
        <f t="shared" si="146"/>
        <v>2015</v>
      </c>
      <c r="B796" s="53">
        <v>42111</v>
      </c>
      <c r="C796" s="45">
        <v>4596.1360000000004</v>
      </c>
      <c r="D796" s="45">
        <f>VLOOKUP(B796,'H11001.CSI  中证全债'!$A$2:$B$2792,2,0)</f>
        <v>160.5966</v>
      </c>
      <c r="E796" s="14">
        <f t="shared" si="147"/>
        <v>0</v>
      </c>
      <c r="F796" s="14">
        <f>IF(AND((B796-$B$2)&gt;123,OR(((G795*J795/C795*C796)/(G795*K795/D795*D796))&lt;(4/6),((G795*J795/C795*C796)/(G795*K795/D795*D796))&gt;(6/4))),COUNTIF($E$2:E796,1),0)</f>
        <v>0</v>
      </c>
      <c r="G796" s="21">
        <f t="shared" si="148"/>
        <v>31052.998259063967</v>
      </c>
      <c r="H796" s="12">
        <f t="shared" si="149"/>
        <v>3.6207315507914033</v>
      </c>
      <c r="I796" s="12">
        <f t="shared" si="150"/>
        <v>89.738036995401941</v>
      </c>
      <c r="J796" s="15">
        <f>IF(OR((ROW(F796)-MATCH(MAX($F$2:F796),$F$2:F796,0))=1,(ROW(F796)-MATCH(MAX($F$2:F796),$F$2:F796,0))&gt;123),IF(OR(((G795*J795/C795*C796)/(G795*K795/D795*D796))&lt;(4/6),((G795*J795/C795*C796)/(G795*K795/D795*D796))&gt;(6/4)),50%,((G795*J795/C795*C796)/((G795*K795/D795*D796)+(G795*J795/C795*C796)))),((G795*J795/C795*C796)/((G795*K795/D795*D796)+(G795*J795/C795*C796))))</f>
        <v>0.53590234630792222</v>
      </c>
      <c r="K796" s="18">
        <f t="shared" si="144"/>
        <v>0.46409765369207778</v>
      </c>
      <c r="L796" s="20">
        <f t="shared" si="145"/>
        <v>1.154718930476399</v>
      </c>
      <c r="M796" s="51">
        <f>IF(AND((B796-$B$2)&gt;123,OR(((U795*R795/C795*C796)/(U795*S795/D795*D796))&lt;(4/6),((U795*R795/C795*C796)/(U795*S795/D795*D796))&gt;(6/4))),1,0)</f>
        <v>0</v>
      </c>
      <c r="N796" s="51">
        <f>IF(AND((B796-$B$2)&gt;123,OR(((U795*R795/C795*C796)/(U795*S795/D795*D796))&lt;(4/6),((U795*R795/C795*C796)/(U795*S795/D795*D796))&gt;(6/4))),COUNTIF($M$2:M796,1),0)</f>
        <v>0</v>
      </c>
      <c r="O796" s="51">
        <f>IF(OR((ROW(N796)-MATCH(MAX($N$2:N796),$N$2:N796,0))=1,(ROW(N796)-MATCH(MAX($N$2:N796),$N$2:N796,0))&gt;123),IF(OR(((U795*R795/C795*C796)/(U795*S795/D795*D796))&lt;(4/6),((U795*R795/C795*C796)/(U795*S795/D795*D796))&gt;(6/4)),1,0),0)</f>
        <v>0</v>
      </c>
      <c r="P796" s="47">
        <f>IF(O796=1,U795/2/C796,P795)</f>
        <v>3.6118419146766771</v>
      </c>
      <c r="Q796" s="47">
        <f>IF(O796=1,U795/2/D796,Q795)</f>
        <v>89.517711770140608</v>
      </c>
      <c r="R796" s="41">
        <f>P796*C796/U795</f>
        <v>0.54116530376884442</v>
      </c>
      <c r="S796" s="41">
        <f>Q796*D796/U795</f>
        <v>0.46865543595581116</v>
      </c>
      <c r="T796" s="41">
        <f t="shared" si="151"/>
        <v>1.1547189304763983</v>
      </c>
      <c r="U796" s="42">
        <f>P796*C796+Q796*D796</f>
        <v>30976.756800418967</v>
      </c>
      <c r="V796" s="25">
        <f>B796</f>
        <v>42111</v>
      </c>
      <c r="W796">
        <f>C796/C$2</f>
        <v>1.9994040247038285</v>
      </c>
      <c r="X796">
        <f>D796/D$2</f>
        <v>1.15081762809029</v>
      </c>
      <c r="Y796">
        <f t="shared" si="152"/>
        <v>1.5488378400209484</v>
      </c>
      <c r="AA796" s="15">
        <f t="shared" si="153"/>
        <v>1.8298251529950127E-2</v>
      </c>
      <c r="AB796" s="15">
        <f t="shared" si="154"/>
        <v>2.0552603454326857E-4</v>
      </c>
      <c r="AC796" s="15">
        <f t="shared" si="155"/>
        <v>9.8207397246556916E-3</v>
      </c>
    </row>
    <row r="797" spans="1:29" x14ac:dyDescent="0.4">
      <c r="A797" s="43">
        <f t="shared" si="146"/>
        <v>2015</v>
      </c>
      <c r="B797" s="53">
        <v>42114</v>
      </c>
      <c r="C797" s="45">
        <v>4521.9189999999999</v>
      </c>
      <c r="D797" s="45">
        <f>VLOOKUP(B797,'H11001.CSI  中证全债'!$A$2:$B$2792,2,0)</f>
        <v>161.14340000000001</v>
      </c>
      <c r="E797" s="14">
        <f t="shared" si="147"/>
        <v>0</v>
      </c>
      <c r="F797" s="14">
        <f>IF(AND((B797-$B$2)&gt;123,OR(((G796*J796/C796*C797)/(G796*K796/D796*D797))&lt;(4/6),((G796*J796/C796*C797)/(G796*K796/D796*D797))&gt;(6/4))),COUNTIF($E$2:E797,1),0)</f>
        <v>0</v>
      </c>
      <c r="G797" s="21">
        <f t="shared" si="148"/>
        <v>30833.347184187965</v>
      </c>
      <c r="H797" s="12">
        <f t="shared" si="149"/>
        <v>3.6207315507914033</v>
      </c>
      <c r="I797" s="12">
        <f t="shared" si="150"/>
        <v>89.738036995401941</v>
      </c>
      <c r="J797" s="15">
        <f>IF(OR((ROW(F797)-MATCH(MAX($F$2:F797),$F$2:F797,0))=1,(ROW(F797)-MATCH(MAX($F$2:F797),$F$2:F797,0))&gt;123),IF(OR(((G796*J796/C796*C797)/(G796*K796/D796*D797))&lt;(4/6),((G796*J796/C796*C797)/(G796*K796/D796*D797))&gt;(6/4)),50%,((G796*J796/C796*C797)/((G796*K796/D796*D797)+(G796*J796/C796*C797)))),((G796*J796/C796*C797)/((G796*K796/D796*D797)+(G796*J796/C796*C797))))</f>
        <v>0.53100478179091049</v>
      </c>
      <c r="K797" s="18">
        <f t="shared" si="144"/>
        <v>0.46899521820908951</v>
      </c>
      <c r="L797" s="20">
        <f t="shared" si="145"/>
        <v>1.1322179015355667</v>
      </c>
      <c r="M797" s="51">
        <f>IF(AND((B797-$B$2)&gt;123,OR(((U796*R796/C796*C797)/(U796*S796/D796*D797))&lt;(4/6),((U796*R796/C796*C797)/(U796*S796/D796*D797))&gt;(6/4))),1,0)</f>
        <v>0</v>
      </c>
      <c r="N797" s="51">
        <f>IF(AND((B797-$B$2)&gt;123,OR(((U796*R796/C796*C797)/(U796*S796/D796*D797))&lt;(4/6),((U796*R796/C796*C797)/(U796*S796/D796*D797))&gt;(6/4))),COUNTIF($M$2:M797,1),0)</f>
        <v>0</v>
      </c>
      <c r="O797" s="51">
        <f>IF(OR((ROW(N797)-MATCH(MAX($N$2:N797),$N$2:N797,0))=1,(ROW(N797)-MATCH(MAX($N$2:N797),$N$2:N797,0))&gt;123),IF(OR(((U796*R796/C796*C797)/(U796*S796/D796*D797))&lt;(4/6),((U796*R796/C796*C797)/(U796*S796/D796*D797))&gt;(6/4)),1,0),0)</f>
        <v>0</v>
      </c>
      <c r="P797" s="47">
        <f>IF(O797=1,U796/2/C797,P796)</f>
        <v>3.6118419146766771</v>
      </c>
      <c r="Q797" s="47">
        <f>IF(O797=1,U796/2/D797,Q796)</f>
        <v>89.517711770140608</v>
      </c>
      <c r="R797" s="41">
        <f>P797*C797/U796</f>
        <v>0.527248758938894</v>
      </c>
      <c r="S797" s="41">
        <f>Q797*D797/U796</f>
        <v>0.46567781539561864</v>
      </c>
      <c r="T797" s="41">
        <f t="shared" si="151"/>
        <v>1.132217901535566</v>
      </c>
      <c r="U797" s="42">
        <f>P797*C797+Q797*D797</f>
        <v>30757.645013833324</v>
      </c>
      <c r="V797" s="25">
        <f>B797</f>
        <v>42114</v>
      </c>
      <c r="W797">
        <f>C797/C$2</f>
        <v>1.9671182593345173</v>
      </c>
      <c r="X797">
        <f>D797/D$2</f>
        <v>1.1547359369401649</v>
      </c>
      <c r="Y797">
        <f t="shared" si="152"/>
        <v>1.5378822506916663</v>
      </c>
      <c r="AA797" s="15">
        <f t="shared" si="153"/>
        <v>-1.6147694498161114E-2</v>
      </c>
      <c r="AB797" s="15">
        <f t="shared" si="154"/>
        <v>3.4048043358330116E-3</v>
      </c>
      <c r="AC797" s="15">
        <f t="shared" si="155"/>
        <v>-7.0734256654872985E-3</v>
      </c>
    </row>
    <row r="798" spans="1:29" x14ac:dyDescent="0.4">
      <c r="A798" s="43">
        <f t="shared" si="146"/>
        <v>2015</v>
      </c>
      <c r="B798" s="53">
        <v>42115</v>
      </c>
      <c r="C798" s="45">
        <v>4619.1639999999998</v>
      </c>
      <c r="D798" s="45">
        <f>VLOOKUP(B798,'H11001.CSI  中证全债'!$A$2:$B$2792,2,0)</f>
        <v>161.64230000000001</v>
      </c>
      <c r="E798" s="14">
        <f t="shared" si="147"/>
        <v>0</v>
      </c>
      <c r="F798" s="14">
        <f>IF(AND((B798-$B$2)&gt;123,OR(((G797*J797/C797*C798)/(G797*K797/D797*D798))&lt;(4/6),((G797*J797/C797*C798)/(G797*K797/D797*D798))&gt;(6/4))),COUNTIF($E$2:E798,1),0)</f>
        <v>0</v>
      </c>
      <c r="G798" s="21">
        <f t="shared" si="148"/>
        <v>31230.215530501679</v>
      </c>
      <c r="H798" s="12">
        <f t="shared" si="149"/>
        <v>3.6207315507914033</v>
      </c>
      <c r="I798" s="12">
        <f t="shared" si="150"/>
        <v>89.738036995401941</v>
      </c>
      <c r="J798" s="15">
        <f>IF(OR((ROW(F798)-MATCH(MAX($F$2:F798),$F$2:F798,0))=1,(ROW(F798)-MATCH(MAX($F$2:F798),$F$2:F798,0))&gt;123),IF(OR(((G797*J797/C797*C798)/(G797*K797/D797*D798))&lt;(4/6),((G797*J797/C797*C798)/(G797*K797/D797*D798))&gt;(6/4)),50%,((G797*J797/C797*C798)/((G797*K797/D797*D798)+(G797*J797/C797*C798)))),((G797*J797/C797*C798)/((G797*K797/D797*D798)+(G797*J797/C797*C798))))</f>
        <v>0.53553113704083233</v>
      </c>
      <c r="K798" s="18">
        <f t="shared" si="144"/>
        <v>0.46446886295916767</v>
      </c>
      <c r="L798" s="20">
        <f t="shared" si="145"/>
        <v>1.1529968524239091</v>
      </c>
      <c r="M798" s="51">
        <f>IF(AND((B798-$B$2)&gt;123,OR(((U797*R797/C797*C798)/(U797*S797/D797*D798))&lt;(4/6),((U797*R797/C797*C798)/(U797*S797/D797*D798))&gt;(6/4))),1,0)</f>
        <v>0</v>
      </c>
      <c r="N798" s="51">
        <f>IF(AND((B798-$B$2)&gt;123,OR(((U797*R797/C797*C798)/(U797*S797/D797*D798))&lt;(4/6),((U797*R797/C797*C798)/(U797*S797/D797*D798))&gt;(6/4))),COUNTIF($M$2:M798,1),0)</f>
        <v>0</v>
      </c>
      <c r="O798" s="51">
        <f>IF(OR((ROW(N798)-MATCH(MAX($N$2:N798),$N$2:N798,0))=1,(ROW(N798)-MATCH(MAX($N$2:N798),$N$2:N798,0))&gt;123),IF(OR(((U797*R797/C797*C798)/(U797*S797/D797*D798))&lt;(4/6),((U797*R797/C797*C798)/(U797*S797/D797*D798))&gt;(6/4)),1,0),0)</f>
        <v>0</v>
      </c>
      <c r="P798" s="47">
        <f>IF(O798=1,U797/2/C798,P797)</f>
        <v>3.6118419146766771</v>
      </c>
      <c r="Q798" s="47">
        <f>IF(O798=1,U797/2/D798,Q797)</f>
        <v>89.517711770140608</v>
      </c>
      <c r="R798" s="41">
        <f>P798*C798/U797</f>
        <v>0.54242417254188513</v>
      </c>
      <c r="S798" s="41">
        <f>Q798*D798/U797</f>
        <v>0.4704472275024551</v>
      </c>
      <c r="T798" s="41">
        <f t="shared" si="151"/>
        <v>1.1529968524239085</v>
      </c>
      <c r="U798" s="42">
        <f>P798*C798+Q798*D798</f>
        <v>31153.538967228178</v>
      </c>
      <c r="V798" s="25">
        <f>B798</f>
        <v>42115</v>
      </c>
      <c r="W798">
        <f>C798/C$2</f>
        <v>2.0094216299010808</v>
      </c>
      <c r="X798">
        <f>D798/D$2</f>
        <v>1.1583109996417054</v>
      </c>
      <c r="Y798">
        <f t="shared" si="152"/>
        <v>1.5576769483614088</v>
      </c>
      <c r="AA798" s="15">
        <f t="shared" si="153"/>
        <v>2.1505250315186908E-2</v>
      </c>
      <c r="AB798" s="15">
        <f t="shared" si="154"/>
        <v>3.0960002085098637E-3</v>
      </c>
      <c r="AC798" s="15">
        <f t="shared" si="155"/>
        <v>1.2871400044339953E-2</v>
      </c>
    </row>
    <row r="799" spans="1:29" x14ac:dyDescent="0.4">
      <c r="A799" s="43">
        <f t="shared" si="146"/>
        <v>2015</v>
      </c>
      <c r="B799" s="53">
        <v>42116</v>
      </c>
      <c r="C799" s="45">
        <v>4739.8140000000003</v>
      </c>
      <c r="D799" s="45">
        <f>VLOOKUP(B799,'H11001.CSI  中证全债'!$A$2:$B$2792,2,0)</f>
        <v>161.69820000000001</v>
      </c>
      <c r="E799" s="14">
        <f t="shared" si="147"/>
        <v>0</v>
      </c>
      <c r="F799" s="14">
        <f>IF(AND((B799-$B$2)&gt;123,OR(((G798*J798/C798*C799)/(G798*K798/D798*D799))&lt;(4/6),((G798*J798/C798*C799)/(G798*K798/D798*D799))&gt;(6/4))),COUNTIF($E$2:E799,1),0)</f>
        <v>0</v>
      </c>
      <c r="G799" s="21">
        <f t="shared" si="148"/>
        <v>31672.073148372707</v>
      </c>
      <c r="H799" s="12">
        <f t="shared" si="149"/>
        <v>3.6207315507914033</v>
      </c>
      <c r="I799" s="12">
        <f t="shared" si="150"/>
        <v>89.738036995401941</v>
      </c>
      <c r="J799" s="15">
        <f>IF(OR((ROW(F799)-MATCH(MAX($F$2:F799),$F$2:F799,0))=1,(ROW(F799)-MATCH(MAX($F$2:F799),$F$2:F799,0))&gt;123),IF(OR(((G798*J798/C798*C799)/(G798*K798/D798*D799))&lt;(4/6),((G798*J798/C798*C799)/(G798*K798/D798*D799))&gt;(6/4)),50%,((G798*J798/C798*C799)/((G798*K798/D798*D799)+(G798*J798/C798*C799)))),((G798*J798/C798*C799)/((G798*K798/D798*D799)+(G798*J798/C798*C799))))</f>
        <v>0.54185256564313544</v>
      </c>
      <c r="K799" s="18">
        <f t="shared" si="144"/>
        <v>0.45814743435686456</v>
      </c>
      <c r="L799" s="20">
        <f t="shared" si="145"/>
        <v>1.1827034814759445</v>
      </c>
      <c r="M799" s="51">
        <f>IF(AND((B799-$B$2)&gt;123,OR(((U798*R798/C798*C799)/(U798*S798/D798*D799))&lt;(4/6),((U798*R798/C798*C799)/(U798*S798/D798*D799))&gt;(6/4))),1,0)</f>
        <v>0</v>
      </c>
      <c r="N799" s="51">
        <f>IF(AND((B799-$B$2)&gt;123,OR(((U798*R798/C798*C799)/(U798*S798/D798*D799))&lt;(4/6),((U798*R798/C798*C799)/(U798*S798/D798*D799))&gt;(6/4))),COUNTIF($M$2:M799,1),0)</f>
        <v>0</v>
      </c>
      <c r="O799" s="51">
        <f>IF(OR((ROW(N799)-MATCH(MAX($N$2:N799),$N$2:N799,0))=1,(ROW(N799)-MATCH(MAX($N$2:N799),$N$2:N799,0))&gt;123),IF(OR(((U798*R798/C798*C799)/(U798*S798/D798*D799))&lt;(4/6),((U798*R798/C798*C799)/(U798*S798/D798*D799))&gt;(6/4)),1,0),0)</f>
        <v>0</v>
      </c>
      <c r="P799" s="47">
        <f>IF(O799=1,U798/2/C799,P798)</f>
        <v>3.6118419146766771</v>
      </c>
      <c r="Q799" s="47">
        <f>IF(O799=1,U798/2/D799,Q798)</f>
        <v>89.517711770140608</v>
      </c>
      <c r="R799" s="41">
        <f>P799*C799/U798</f>
        <v>0.54951891311545875</v>
      </c>
      <c r="S799" s="41">
        <f>Q799*D799/U798</f>
        <v>0.46462948805197724</v>
      </c>
      <c r="T799" s="41">
        <f t="shared" si="151"/>
        <v>1.1827034814759434</v>
      </c>
      <c r="U799" s="42">
        <f>P799*C799+Q799*D799</f>
        <v>31594.311734321873</v>
      </c>
      <c r="V799" s="25">
        <f>B799</f>
        <v>42116</v>
      </c>
      <c r="W799">
        <f>C799/C$2</f>
        <v>2.0619066076259607</v>
      </c>
      <c r="X799">
        <f>D799/D$2</f>
        <v>1.1587115729129345</v>
      </c>
      <c r="Y799">
        <f t="shared" si="152"/>
        <v>1.5797155867160937</v>
      </c>
      <c r="AA799" s="15">
        <f t="shared" si="153"/>
        <v>2.6119444990478913E-2</v>
      </c>
      <c r="AB799" s="15">
        <f t="shared" si="154"/>
        <v>3.458253192389904E-4</v>
      </c>
      <c r="AC799" s="15">
        <f t="shared" si="155"/>
        <v>1.4148401167436209E-2</v>
      </c>
    </row>
    <row r="800" spans="1:29" x14ac:dyDescent="0.4">
      <c r="A800" s="43">
        <f t="shared" si="146"/>
        <v>2015</v>
      </c>
      <c r="B800" s="53">
        <v>42117</v>
      </c>
      <c r="C800" s="45">
        <v>4740.8919999999998</v>
      </c>
      <c r="D800" s="45">
        <f>VLOOKUP(B800,'H11001.CSI  中证全债'!$A$2:$B$2792,2,0)</f>
        <v>161.6815</v>
      </c>
      <c r="E800" s="14">
        <f t="shared" si="147"/>
        <v>0</v>
      </c>
      <c r="F800" s="14">
        <f>IF(AND((B800-$B$2)&gt;123,OR(((G799*J799/C799*C800)/(G799*K799/D799*D800))&lt;(4/6),((G799*J799/C799*C800)/(G799*K799/D799*D800))&gt;(6/4))),COUNTIF($E$2:E800,1),0)</f>
        <v>0</v>
      </c>
      <c r="G800" s="21">
        <f t="shared" si="148"/>
        <v>31674.477671766632</v>
      </c>
      <c r="H800" s="12">
        <f t="shared" si="149"/>
        <v>3.6207315507914033</v>
      </c>
      <c r="I800" s="12">
        <f t="shared" si="150"/>
        <v>89.738036995401941</v>
      </c>
      <c r="J800" s="15">
        <f>IF(OR((ROW(F800)-MATCH(MAX($F$2:F800),$F$2:F800,0))=1,(ROW(F800)-MATCH(MAX($F$2:F800),$F$2:F800,0))&gt;123),IF(OR(((G799*J799/C799*C800)/(G799*K799/D799*D800))&lt;(4/6),((G799*J799/C799*C800)/(G799*K799/D799*D800))&gt;(6/4)),50%,((G799*J799/C799*C800)/((G799*K799/D799*D800)+(G799*J799/C799*C800)))),((G799*J799/C799*C800)/((G799*K799/D799*D800)+(G799*J799/C799*C800))))</f>
        <v>0.54193465859723389</v>
      </c>
      <c r="K800" s="18">
        <f t="shared" si="144"/>
        <v>0.45806534140276611</v>
      </c>
      <c r="L800" s="20">
        <f t="shared" si="145"/>
        <v>1.1830946583682336</v>
      </c>
      <c r="M800" s="51">
        <f>IF(AND((B800-$B$2)&gt;123,OR(((U799*R799/C799*C800)/(U799*S799/D799*D800))&lt;(4/6),((U799*R799/C799*C800)/(U799*S799/D799*D800))&gt;(6/4))),1,0)</f>
        <v>0</v>
      </c>
      <c r="N800" s="51">
        <f>IF(AND((B800-$B$2)&gt;123,OR(((U799*R799/C799*C800)/(U799*S799/D799*D800))&lt;(4/6),((U799*R799/C799*C800)/(U799*S799/D799*D800))&gt;(6/4))),COUNTIF($M$2:M800,1),0)</f>
        <v>0</v>
      </c>
      <c r="O800" s="51">
        <f>IF(OR((ROW(N800)-MATCH(MAX($N$2:N800),$N$2:N800,0))=1,(ROW(N800)-MATCH(MAX($N$2:N800),$N$2:N800,0))&gt;123),IF(OR(((U799*R799/C799*C800)/(U799*S799/D799*D800))&lt;(4/6),((U799*R799/C799*C800)/(U799*S799/D799*D800))&gt;(6/4)),1,0),0)</f>
        <v>0</v>
      </c>
      <c r="P800" s="47">
        <f>IF(O800=1,U799/2/C800,P799)</f>
        <v>3.6118419146766771</v>
      </c>
      <c r="Q800" s="47">
        <f>IF(O800=1,U799/2/D800,Q799)</f>
        <v>89.517711770140608</v>
      </c>
      <c r="R800" s="41">
        <f>P800*C800/U799</f>
        <v>0.54197580192746264</v>
      </c>
      <c r="S800" s="41">
        <f>Q800*D800/U799</f>
        <v>0.45810011742845264</v>
      </c>
      <c r="T800" s="41">
        <f t="shared" si="151"/>
        <v>1.1830946583682331</v>
      </c>
      <c r="U800" s="42">
        <f>P800*C800+Q800*D800</f>
        <v>31596.710354119328</v>
      </c>
      <c r="V800" s="25">
        <f>B800</f>
        <v>42117</v>
      </c>
      <c r="W800">
        <f>C800/C$2</f>
        <v>2.0623755575305394</v>
      </c>
      <c r="X800">
        <f>D800/D$2</f>
        <v>1.1585919025438909</v>
      </c>
      <c r="Y800">
        <f t="shared" si="152"/>
        <v>1.5798355177059664</v>
      </c>
      <c r="AA800" s="15">
        <f t="shared" si="153"/>
        <v>2.2743508500533416E-4</v>
      </c>
      <c r="AB800" s="15">
        <f t="shared" si="154"/>
        <v>-1.0327882437799474E-4</v>
      </c>
      <c r="AC800" s="15">
        <f t="shared" si="155"/>
        <v>7.5919355915221587E-5</v>
      </c>
    </row>
    <row r="801" spans="1:29" x14ac:dyDescent="0.4">
      <c r="A801" s="43">
        <f t="shared" si="146"/>
        <v>2015</v>
      </c>
      <c r="B801" s="53">
        <v>42118</v>
      </c>
      <c r="C801" s="45">
        <v>4702.6409999999996</v>
      </c>
      <c r="D801" s="45">
        <f>VLOOKUP(B801,'H11001.CSI  中证全债'!$A$2:$B$2792,2,0)</f>
        <v>161.58690000000001</v>
      </c>
      <c r="E801" s="14">
        <f t="shared" si="147"/>
        <v>0</v>
      </c>
      <c r="F801" s="14">
        <f>IF(AND((B801-$B$2)&gt;123,OR(((G800*J800/C800*C801)/(G800*K800/D800*D801))&lt;(4/6),((G800*J800/C800*C801)/(G800*K800/D800*D801))&gt;(6/4))),COUNTIF($E$2:E801,1),0)</f>
        <v>0</v>
      </c>
      <c r="G801" s="21">
        <f t="shared" si="148"/>
        <v>31527.491850917548</v>
      </c>
      <c r="H801" s="12">
        <f t="shared" si="149"/>
        <v>3.6207315507914033</v>
      </c>
      <c r="I801" s="12">
        <f t="shared" si="150"/>
        <v>89.738036995401941</v>
      </c>
      <c r="J801" s="15">
        <f>IF(OR((ROW(F801)-MATCH(MAX($F$2:F801),$F$2:F801,0))=1,(ROW(F801)-MATCH(MAX($F$2:F801),$F$2:F801,0))&gt;123),IF(OR(((G800*J800/C800*C801)/(G800*K800/D800*D801))&lt;(4/6),((G800*J800/C800*C801)/(G800*K800/D800*D801))&gt;(6/4)),50%,((G800*J800/C800*C801)/((G800*K800/D800*D801)+(G800*J800/C800*C801)))),((G800*J800/C800*C801)/((G800*K800/D800*D801)+(G800*J800/C800*C801))))</f>
        <v>0.54006835435117861</v>
      </c>
      <c r="K801" s="18">
        <f t="shared" si="144"/>
        <v>0.45993164564882139</v>
      </c>
      <c r="L801" s="20">
        <f t="shared" si="145"/>
        <v>1.1742361271734392</v>
      </c>
      <c r="M801" s="51">
        <f>IF(AND((B801-$B$2)&gt;123,OR(((U800*R800/C800*C801)/(U800*S800/D800*D801))&lt;(4/6),((U800*R800/C800*C801)/(U800*S800/D800*D801))&gt;(6/4))),1,0)</f>
        <v>0</v>
      </c>
      <c r="N801" s="51">
        <f>IF(AND((B801-$B$2)&gt;123,OR(((U800*R800/C800*C801)/(U800*S800/D800*D801))&lt;(4/6),((U800*R800/C800*C801)/(U800*S800/D800*D801))&gt;(6/4))),COUNTIF($M$2:M801,1),0)</f>
        <v>0</v>
      </c>
      <c r="O801" s="51">
        <f>IF(OR((ROW(N801)-MATCH(MAX($N$2:N801),$N$2:N801,0))=1,(ROW(N801)-MATCH(MAX($N$2:N801),$N$2:N801,0))&gt;123),IF(OR(((U800*R800/C800*C801)/(U800*S800/D800*D801))&lt;(4/6),((U800*R800/C800*C801)/(U800*S800/D800*D801))&gt;(6/4)),1,0),0)</f>
        <v>0</v>
      </c>
      <c r="P801" s="47">
        <f>IF(O801=1,U800/2/C801,P800)</f>
        <v>3.6118419146766771</v>
      </c>
      <c r="Q801" s="47">
        <f>IF(O801=1,U800/2/D801,Q800)</f>
        <v>89.517711770140608</v>
      </c>
      <c r="R801" s="41">
        <f>P801*C801/U800</f>
        <v>0.53756216020958802</v>
      </c>
      <c r="S801" s="41">
        <f>Q801*D801/U800</f>
        <v>0.45779732693421732</v>
      </c>
      <c r="T801" s="41">
        <f t="shared" si="151"/>
        <v>1.1742361271734389</v>
      </c>
      <c r="U801" s="42">
        <f>P801*C801+Q801*D801</f>
        <v>31450.085413507579</v>
      </c>
      <c r="V801" s="25">
        <f>B801</f>
        <v>42118</v>
      </c>
      <c r="W801">
        <f>C801/C$2</f>
        <v>2.0457356662503536</v>
      </c>
      <c r="X801">
        <f>D801/D$2</f>
        <v>1.1579140093156575</v>
      </c>
      <c r="Y801">
        <f t="shared" si="152"/>
        <v>1.5725042706753789</v>
      </c>
      <c r="AA801" s="15">
        <f t="shared" si="153"/>
        <v>-8.0683128828922257E-3</v>
      </c>
      <c r="AB801" s="15">
        <f t="shared" si="154"/>
        <v>-5.8510095465447165E-4</v>
      </c>
      <c r="AC801" s="15">
        <f t="shared" si="155"/>
        <v>-4.6405128561947118E-3</v>
      </c>
    </row>
    <row r="802" spans="1:29" x14ac:dyDescent="0.4">
      <c r="A802" s="43">
        <f t="shared" si="146"/>
        <v>2015</v>
      </c>
      <c r="B802" s="53">
        <v>42121</v>
      </c>
      <c r="C802" s="45">
        <v>4807.5919999999996</v>
      </c>
      <c r="D802" s="45">
        <f>VLOOKUP(B802,'H11001.CSI  中证全债'!$A$2:$B$2792,2,0)</f>
        <v>161.69890000000001</v>
      </c>
      <c r="E802" s="14">
        <f t="shared" si="147"/>
        <v>0</v>
      </c>
      <c r="F802" s="14">
        <f>IF(AND((B802-$B$2)&gt;123,OR(((G801*J801/C801*C802)/(G801*K801/D801*D802))&lt;(4/6),((G801*J801/C801*C802)/(G801*K801/D801*D802))&gt;(6/4))),COUNTIF($E$2:E802,1),0)</f>
        <v>0</v>
      </c>
      <c r="G802" s="21">
        <f t="shared" si="148"/>
        <v>31917.541908048137</v>
      </c>
      <c r="H802" s="12">
        <f t="shared" si="149"/>
        <v>3.6207315507914033</v>
      </c>
      <c r="I802" s="12">
        <f t="shared" si="150"/>
        <v>89.738036995401941</v>
      </c>
      <c r="J802" s="15">
        <f>IF(OR((ROW(F802)-MATCH(MAX($F$2:F802),$F$2:F802,0))=1,(ROW(F802)-MATCH(MAX($F$2:F802),$F$2:F802,0))&gt;123),IF(OR(((G801*J801/C801*C802)/(G801*K801/D801*D802))&lt;(4/6),((G801*J801/C801*C802)/(G801*K801/D801*D802))&gt;(6/4)),50%,((G801*J801/C801*C802)/((G801*K801/D801*D802)+(G801*J801/C801*C802)))),((G801*J801/C801*C802)/((G801*K801/D801*D802)+(G801*J801/C801*C802))))</f>
        <v>0.54537407949147543</v>
      </c>
      <c r="K802" s="18">
        <f t="shared" si="144"/>
        <v>0.45462592050852457</v>
      </c>
      <c r="L802" s="20">
        <f t="shared" si="145"/>
        <v>1.1996106136699023</v>
      </c>
      <c r="M802" s="51">
        <f>IF(AND((B802-$B$2)&gt;123,OR(((U801*R801/C801*C802)/(U801*S801/D801*D802))&lt;(4/6),((U801*R801/C801*C802)/(U801*S801/D801*D802))&gt;(6/4))),1,0)</f>
        <v>0</v>
      </c>
      <c r="N802" s="51">
        <f>IF(AND((B802-$B$2)&gt;123,OR(((U801*R801/C801*C802)/(U801*S801/D801*D802))&lt;(4/6),((U801*R801/C801*C802)/(U801*S801/D801*D802))&gt;(6/4))),COUNTIF($M$2:M802,1),0)</f>
        <v>0</v>
      </c>
      <c r="O802" s="51">
        <f>IF(OR((ROW(N802)-MATCH(MAX($N$2:N802),$N$2:N802,0))=1,(ROW(N802)-MATCH(MAX($N$2:N802),$N$2:N802,0))&gt;123),IF(OR(((U801*R801/C801*C802)/(U801*S801/D801*D802))&lt;(4/6),((U801*R801/C801*C802)/(U801*S801/D801*D802))&gt;(6/4)),1,0),0)</f>
        <v>0</v>
      </c>
      <c r="P802" s="47">
        <f>IF(O802=1,U801/2/C802,P801)</f>
        <v>3.6118419146766771</v>
      </c>
      <c r="Q802" s="47">
        <f>IF(O802=1,U801/2/D802,Q801)</f>
        <v>89.517711770140608</v>
      </c>
      <c r="R802" s="41">
        <f>P802*C802/U801</f>
        <v>0.55212130796969006</v>
      </c>
      <c r="S802" s="41">
        <f>Q802*D802/U801</f>
        <v>0.46025043599824123</v>
      </c>
      <c r="T802" s="41">
        <f t="shared" si="151"/>
        <v>1.1996106136699018</v>
      </c>
      <c r="U802" s="42">
        <f>P802*C802+Q802*D802</f>
        <v>31839.177818013064</v>
      </c>
      <c r="V802" s="25">
        <f>B802</f>
        <v>42121</v>
      </c>
      <c r="W802">
        <f>C802/C$2</f>
        <v>2.0913912891032655</v>
      </c>
      <c r="X802">
        <f>D802/D$2</f>
        <v>1.1587165890361877</v>
      </c>
      <c r="Y802">
        <f t="shared" si="152"/>
        <v>1.5919588909006532</v>
      </c>
      <c r="AA802" s="15">
        <f t="shared" si="153"/>
        <v>2.231745948712649E-2</v>
      </c>
      <c r="AB802" s="15">
        <f t="shared" si="154"/>
        <v>6.9312549470290641E-4</v>
      </c>
      <c r="AC802" s="15">
        <f t="shared" si="155"/>
        <v>1.2371743967931392E-2</v>
      </c>
    </row>
    <row r="803" spans="1:29" x14ac:dyDescent="0.4">
      <c r="A803" s="43">
        <f t="shared" si="146"/>
        <v>2015</v>
      </c>
      <c r="B803" s="53">
        <v>42122</v>
      </c>
      <c r="C803" s="45">
        <v>4741.8609999999999</v>
      </c>
      <c r="D803" s="45">
        <f>VLOOKUP(B803,'H11001.CSI  中证全债'!$A$2:$B$2792,2,0)</f>
        <v>161.79429999999999</v>
      </c>
      <c r="E803" s="14">
        <f t="shared" si="147"/>
        <v>0</v>
      </c>
      <c r="F803" s="14">
        <f>IF(AND((B803-$B$2)&gt;123,OR(((G802*J802/C802*C803)/(G802*K802/D802*D803))&lt;(4/6),((G802*J802/C802*C803)/(G802*K802/D802*D803))&gt;(6/4))),COUNTIF($E$2:E803,1),0)</f>
        <v>0</v>
      </c>
      <c r="G803" s="21">
        <f t="shared" si="148"/>
        <v>31688.108611212425</v>
      </c>
      <c r="H803" s="12">
        <f t="shared" si="149"/>
        <v>3.6207315507914033</v>
      </c>
      <c r="I803" s="12">
        <f t="shared" si="150"/>
        <v>89.738036995401941</v>
      </c>
      <c r="J803" s="15">
        <f>IF(OR((ROW(F803)-MATCH(MAX($F$2:F803),$F$2:F803,0))=1,(ROW(F803)-MATCH(MAX($F$2:F803),$F$2:F803,0))&gt;123),IF(OR(((G802*J802/C802*C803)/(G802*K802/D802*D803))&lt;(4/6),((G802*J802/C802*C803)/(G802*K802/D802*D803))&gt;(6/4)),50%,((G802*J802/C802*C803)/((G802*K802/D802*D803)+(G802*J802/C802*C803)))),((G802*J802/C802*C803)/((G802*K802/D802*D803)+(G802*J802/C802*C803))))</f>
        <v>0.5418122596970727</v>
      </c>
      <c r="K803" s="18">
        <f t="shared" si="144"/>
        <v>0.4581877403029273</v>
      </c>
      <c r="L803" s="20">
        <f t="shared" si="145"/>
        <v>1.1825114730020005</v>
      </c>
      <c r="M803" s="51">
        <f>IF(AND((B803-$B$2)&gt;123,OR(((U802*R802/C802*C803)/(U802*S802/D802*D803))&lt;(4/6),((U802*R802/C802*C803)/(U802*S802/D802*D803))&gt;(6/4))),1,0)</f>
        <v>0</v>
      </c>
      <c r="N803" s="51">
        <f>IF(AND((B803-$B$2)&gt;123,OR(((U802*R802/C802*C803)/(U802*S802/D802*D803))&lt;(4/6),((U802*R802/C802*C803)/(U802*S802/D802*D803))&gt;(6/4))),COUNTIF($M$2:M803,1),0)</f>
        <v>0</v>
      </c>
      <c r="O803" s="51">
        <f>IF(OR((ROW(N803)-MATCH(MAX($N$2:N803),$N$2:N803,0))=1,(ROW(N803)-MATCH(MAX($N$2:N803),$N$2:N803,0))&gt;123),IF(OR(((U802*R802/C802*C803)/(U802*S802/D802*D803))&lt;(4/6),((U802*R802/C802*C803)/(U802*S802/D802*D803))&gt;(6/4)),1,0),0)</f>
        <v>0</v>
      </c>
      <c r="P803" s="47">
        <f>IF(O803=1,U802/2/C803,P802)</f>
        <v>3.6118419146766771</v>
      </c>
      <c r="Q803" s="47">
        <f>IF(O803=1,U802/2/D803,Q802)</f>
        <v>89.517711770140608</v>
      </c>
      <c r="R803" s="41">
        <f>P803*C803/U802</f>
        <v>0.53791754332554154</v>
      </c>
      <c r="S803" s="41">
        <f>Q803*D803/U802</f>
        <v>0.45489414319165056</v>
      </c>
      <c r="T803" s="41">
        <f t="shared" si="151"/>
        <v>1.1825114730020003</v>
      </c>
      <c r="U803" s="42">
        <f>P803*C803+Q803*D803</f>
        <v>31610.307826822322</v>
      </c>
      <c r="V803" s="25">
        <f>B803</f>
        <v>42122</v>
      </c>
      <c r="W803">
        <f>C803/C$2</f>
        <v>2.0627970904225026</v>
      </c>
      <c r="X803">
        <f>D803/D$2</f>
        <v>1.1594002149767106</v>
      </c>
      <c r="Y803">
        <f t="shared" si="152"/>
        <v>1.5805153913411161</v>
      </c>
      <c r="AA803" s="15">
        <f t="shared" si="153"/>
        <v>-1.3672333259561076E-2</v>
      </c>
      <c r="AB803" s="15">
        <f t="shared" si="154"/>
        <v>5.8998546063060431E-4</v>
      </c>
      <c r="AC803" s="15">
        <f t="shared" si="155"/>
        <v>-7.1883134828079065E-3</v>
      </c>
    </row>
    <row r="804" spans="1:29" x14ac:dyDescent="0.4">
      <c r="A804" s="43">
        <f t="shared" si="146"/>
        <v>2015</v>
      </c>
      <c r="B804" s="53">
        <v>42123</v>
      </c>
      <c r="C804" s="45">
        <v>4774.326</v>
      </c>
      <c r="D804" s="45">
        <f>VLOOKUP(B804,'H11001.CSI  中证全债'!$A$2:$B$2792,2,0)</f>
        <v>161.83099999999999</v>
      </c>
      <c r="E804" s="14">
        <f t="shared" si="147"/>
        <v>0</v>
      </c>
      <c r="F804" s="14">
        <f>IF(AND((B804-$B$2)&gt;123,OR(((G803*J803/C803*C804)/(G803*K803/D803*D804))&lt;(4/6),((G803*J803/C803*C804)/(G803*K803/D803*D804))&gt;(6/4))),COUNTIF($E$2:E804,1),0)</f>
        <v>0</v>
      </c>
      <c r="G804" s="21">
        <f t="shared" si="148"/>
        <v>31808.949046966598</v>
      </c>
      <c r="H804" s="12">
        <f t="shared" si="149"/>
        <v>3.6207315507914033</v>
      </c>
      <c r="I804" s="12">
        <f t="shared" si="150"/>
        <v>89.738036995401941</v>
      </c>
      <c r="J804" s="15">
        <f>IF(OR((ROW(F804)-MATCH(MAX($F$2:F804),$F$2:F804,0))=1,(ROW(F804)-MATCH(MAX($F$2:F804),$F$2:F804,0))&gt;123),IF(OR(((G803*J803/C803*C804)/(G803*K803/D803*D804))&lt;(4/6),((G803*J803/C803*C804)/(G803*K803/D803*D804))&gt;(6/4)),50%,((G803*J803/C803*C804)/((G803*K803/D803*D804)+(G803*J803/C803*C804)))),((G803*J803/C803*C804)/((G803*K803/D803*D804)+(G803*J803/C803*C804))))</f>
        <v>0.54344935308738895</v>
      </c>
      <c r="K804" s="18">
        <f t="shared" si="144"/>
        <v>0.45655064691261105</v>
      </c>
      <c r="L804" s="20">
        <f t="shared" si="145"/>
        <v>1.1903374943446554</v>
      </c>
      <c r="M804" s="51">
        <f>IF(AND((B804-$B$2)&gt;123,OR(((U803*R803/C803*C804)/(U803*S803/D803*D804))&lt;(4/6),((U803*R803/C803*C804)/(U803*S803/D803*D804))&gt;(6/4))),1,0)</f>
        <v>0</v>
      </c>
      <c r="N804" s="51">
        <f>IF(AND((B804-$B$2)&gt;123,OR(((U803*R803/C803*C804)/(U803*S803/D803*D804))&lt;(4/6),((U803*R803/C803*C804)/(U803*S803/D803*D804))&gt;(6/4))),COUNTIF($M$2:M804,1),0)</f>
        <v>0</v>
      </c>
      <c r="O804" s="51">
        <f>IF(OR((ROW(N804)-MATCH(MAX($N$2:N804),$N$2:N804,0))=1,(ROW(N804)-MATCH(MAX($N$2:N804),$N$2:N804,0))&gt;123),IF(OR(((U803*R803/C803*C804)/(U803*S803/D803*D804))&lt;(4/6),((U803*R803/C803*C804)/(U803*S803/D803*D804))&gt;(6/4)),1,0),0)</f>
        <v>0</v>
      </c>
      <c r="P804" s="47">
        <f>IF(O804=1,U803/2/C804,P803)</f>
        <v>3.6118419146766771</v>
      </c>
      <c r="Q804" s="47">
        <f>IF(O804=1,U803/2/D804,Q803)</f>
        <v>89.517711770140608</v>
      </c>
      <c r="R804" s="41">
        <f>P804*C804/U803</f>
        <v>0.54552176004114961</v>
      </c>
      <c r="S804" s="41">
        <f>Q804*D804/U803</f>
        <v>0.45829167159141604</v>
      </c>
      <c r="T804" s="41">
        <f t="shared" si="151"/>
        <v>1.1903374943446547</v>
      </c>
      <c r="U804" s="42">
        <f>P804*C804+Q804*D804</f>
        <v>31730.851574604261</v>
      </c>
      <c r="V804" s="25">
        <f>B804</f>
        <v>42123</v>
      </c>
      <c r="W804">
        <f>C804/C$2</f>
        <v>2.0769199648679089</v>
      </c>
      <c r="X804">
        <f>D804/D$2</f>
        <v>1.1596632031529917</v>
      </c>
      <c r="Y804">
        <f t="shared" si="152"/>
        <v>1.586542578730213</v>
      </c>
      <c r="AA804" s="15">
        <f t="shared" si="153"/>
        <v>6.8464680849988913E-3</v>
      </c>
      <c r="AB804" s="15">
        <f t="shared" si="154"/>
        <v>2.268312295303776E-4</v>
      </c>
      <c r="AC804" s="15">
        <f t="shared" si="155"/>
        <v>3.8134316325655337E-3</v>
      </c>
    </row>
    <row r="805" spans="1:29" x14ac:dyDescent="0.4">
      <c r="A805" s="43">
        <f t="shared" si="146"/>
        <v>2015</v>
      </c>
      <c r="B805" s="53">
        <v>42124</v>
      </c>
      <c r="C805" s="45">
        <v>4749.8860000000004</v>
      </c>
      <c r="D805" s="45">
        <f>VLOOKUP(B805,'H11001.CSI  中证全债'!$A$2:$B$2792,2,0)</f>
        <v>161.97389999999999</v>
      </c>
      <c r="E805" s="14">
        <f t="shared" si="147"/>
        <v>0</v>
      </c>
      <c r="F805" s="14">
        <f>IF(AND((B805-$B$2)&gt;123,OR(((G804*J804/C804*C805)/(G804*K804/D804*D805))&lt;(4/6),((G804*J804/C804*C805)/(G804*K804/D804*D805))&gt;(6/4))),COUNTIF($E$2:E805,1),0)</f>
        <v>0</v>
      </c>
      <c r="G805" s="21">
        <f t="shared" si="148"/>
        <v>31733.281933351896</v>
      </c>
      <c r="H805" s="12">
        <f t="shared" si="149"/>
        <v>3.6207315507914033</v>
      </c>
      <c r="I805" s="12">
        <f t="shared" si="150"/>
        <v>89.738036995401941</v>
      </c>
      <c r="J805" s="15">
        <f>IF(OR((ROW(F805)-MATCH(MAX($F$2:F805),$F$2:F805,0))=1,(ROW(F805)-MATCH(MAX($F$2:F805),$F$2:F805,0))&gt;123),IF(OR(((G804*J804/C804*C805)/(G804*K804/D804*D805))&lt;(4/6),((G804*J804/C804*C805)/(G804*K804/D804*D805))&gt;(6/4)),50%,((G804*J804/C804*C805)/((G804*K804/D804*D805)+(G804*J804/C804*C805)))),((G804*J804/C804*C805)/((G804*K804/D804*D805)+(G804*J804/C804*C805))))</f>
        <v>0.54195661636835268</v>
      </c>
      <c r="K805" s="18">
        <f t="shared" si="144"/>
        <v>0.45804338363164732</v>
      </c>
      <c r="L805" s="20">
        <f t="shared" si="145"/>
        <v>1.183199311976499</v>
      </c>
      <c r="M805" s="51">
        <f>IF(AND((B805-$B$2)&gt;123,OR(((U804*R804/C804*C805)/(U804*S804/D804*D805))&lt;(4/6),((U804*R804/C804*C805)/(U804*S804/D804*D805))&gt;(6/4))),1,0)</f>
        <v>0</v>
      </c>
      <c r="N805" s="51">
        <f>IF(AND((B805-$B$2)&gt;123,OR(((U804*R804/C804*C805)/(U804*S804/D804*D805))&lt;(4/6),((U804*R804/C804*C805)/(U804*S804/D804*D805))&gt;(6/4))),COUNTIF($M$2:M805,1),0)</f>
        <v>0</v>
      </c>
      <c r="O805" s="51">
        <f>IF(OR((ROW(N805)-MATCH(MAX($N$2:N805),$N$2:N805,0))=1,(ROW(N805)-MATCH(MAX($N$2:N805),$N$2:N805,0))&gt;123),IF(OR(((U804*R804/C804*C805)/(U804*S804/D804*D805))&lt;(4/6),((U804*R804/C804*C805)/(U804*S804/D804*D805))&gt;(6/4)),1,0),0)</f>
        <v>0</v>
      </c>
      <c r="P805" s="47">
        <f>IF(O805=1,U804/2/C805,P804)</f>
        <v>3.6118419146766771</v>
      </c>
      <c r="Q805" s="47">
        <f>IF(O805=1,U804/2/D805,Q804)</f>
        <v>89.517711770140608</v>
      </c>
      <c r="R805" s="41">
        <f>P805*C805/U804</f>
        <v>0.54066741021430997</v>
      </c>
      <c r="S805" s="41">
        <f>Q805*D805/U804</f>
        <v>0.45695379023770849</v>
      </c>
      <c r="T805" s="41">
        <f t="shared" si="151"/>
        <v>1.1831993119764987</v>
      </c>
      <c r="U805" s="42">
        <f>P805*C805+Q805*D805</f>
        <v>31655.37023922152</v>
      </c>
      <c r="V805" s="25">
        <f>B805</f>
        <v>42124</v>
      </c>
      <c r="W805">
        <f>C805/C$2</f>
        <v>2.0662881135989819</v>
      </c>
      <c r="X805">
        <f>D805/D$2</f>
        <v>1.1606872088857039</v>
      </c>
      <c r="Y805">
        <f t="shared" si="152"/>
        <v>1.5827685119610759</v>
      </c>
      <c r="AA805" s="15">
        <f t="shared" si="153"/>
        <v>-5.1190471702182716E-3</v>
      </c>
      <c r="AB805" s="15">
        <f t="shared" si="154"/>
        <v>8.8301994055517419E-4</v>
      </c>
      <c r="AC805" s="15">
        <f t="shared" si="155"/>
        <v>-2.3787995479815915E-3</v>
      </c>
    </row>
    <row r="806" spans="1:29" x14ac:dyDescent="0.4">
      <c r="A806" s="43">
        <f t="shared" si="146"/>
        <v>2015</v>
      </c>
      <c r="B806" s="53">
        <v>42128</v>
      </c>
      <c r="C806" s="45">
        <v>4787.741</v>
      </c>
      <c r="D806" s="45">
        <f>VLOOKUP(B806,'H11001.CSI  中证全债'!$A$2:$B$2792,2,0)</f>
        <v>162.10550000000001</v>
      </c>
      <c r="E806" s="14">
        <f t="shared" si="147"/>
        <v>0</v>
      </c>
      <c r="F806" s="14">
        <f>IF(AND((B806-$B$2)&gt;123,OR(((G805*J805/C805*C806)/(G805*K805/D805*D806))&lt;(4/6),((G805*J805/C805*C806)/(G805*K805/D805*D806))&gt;(6/4))),COUNTIF($E$2:E806,1),0)</f>
        <v>0</v>
      </c>
      <c r="G806" s="21">
        <f t="shared" si="148"/>
        <v>31882.154251875705</v>
      </c>
      <c r="H806" s="12">
        <f t="shared" si="149"/>
        <v>3.6207315507914033</v>
      </c>
      <c r="I806" s="12">
        <f t="shared" si="150"/>
        <v>89.738036995401941</v>
      </c>
      <c r="J806" s="15">
        <f>IF(OR((ROW(F806)-MATCH(MAX($F$2:F806),$F$2:F806,0))=1,(ROW(F806)-MATCH(MAX($F$2:F806),$F$2:F806,0))&gt;123),IF(OR(((G805*J805/C805*C806)/(G805*K805/D805*D806))&lt;(4/6),((G805*J805/C805*C806)/(G805*K805/D805*D806))&gt;(6/4)),50%,((G805*J805/C805*C806)/((G805*K805/D805*D806)+(G805*J805/C805*C806)))),((G805*J805/C805*C806)/((G805*K805/D805*D806)+(G805*J805/C805*C806))))</f>
        <v>0.54372501803882067</v>
      </c>
      <c r="K806" s="18">
        <f t="shared" si="144"/>
        <v>0.45627498196117933</v>
      </c>
      <c r="L806" s="20">
        <f t="shared" si="145"/>
        <v>1.1916608175661092</v>
      </c>
      <c r="M806" s="51">
        <f>IF(AND((B806-$B$2)&gt;123,OR(((U805*R805/C805*C806)/(U805*S805/D805*D806))&lt;(4/6),((U805*R805/C805*C806)/(U805*S805/D805*D806))&gt;(6/4))),1,0)</f>
        <v>0</v>
      </c>
      <c r="N806" s="51">
        <f>IF(AND((B806-$B$2)&gt;123,OR(((U805*R805/C805*C806)/(U805*S805/D805*D806))&lt;(4/6),((U805*R805/C805*C806)/(U805*S805/D805*D806))&gt;(6/4))),COUNTIF($M$2:M806,1),0)</f>
        <v>0</v>
      </c>
      <c r="O806" s="51">
        <f>IF(OR((ROW(N806)-MATCH(MAX($N$2:N806),$N$2:N806,0))=1,(ROW(N806)-MATCH(MAX($N$2:N806),$N$2:N806,0))&gt;123),IF(OR(((U805*R805/C805*C806)/(U805*S805/D805*D806))&lt;(4/6),((U805*R805/C805*C806)/(U805*S805/D805*D806))&gt;(6/4)),1,0),0)</f>
        <v>0</v>
      </c>
      <c r="P806" s="47">
        <f>IF(O806=1,U805/2/C806,P805)</f>
        <v>3.6118419146766771</v>
      </c>
      <c r="Q806" s="47">
        <f>IF(O806=1,U805/2/D806,Q805)</f>
        <v>89.517711770140608</v>
      </c>
      <c r="R806" s="41">
        <f>P806*C806/U805</f>
        <v>0.54627582902158767</v>
      </c>
      <c r="S806" s="41">
        <f>Q806*D806/U805</f>
        <v>0.45841553315256361</v>
      </c>
      <c r="T806" s="41">
        <f t="shared" si="151"/>
        <v>1.191660817566109</v>
      </c>
      <c r="U806" s="42">
        <f>P806*C806+Q806*D806</f>
        <v>31803.877045770558</v>
      </c>
      <c r="V806" s="25">
        <f>B806</f>
        <v>42128</v>
      </c>
      <c r="W806">
        <f>C806/C$2</f>
        <v>2.0827557375672807</v>
      </c>
      <c r="X806">
        <f>D806/D$2</f>
        <v>1.1616302400573271</v>
      </c>
      <c r="Y806">
        <f t="shared" si="152"/>
        <v>1.5901938522885279</v>
      </c>
      <c r="AA806" s="15">
        <f t="shared" si="153"/>
        <v>7.9696649561691313E-3</v>
      </c>
      <c r="AB806" s="15">
        <f t="shared" si="154"/>
        <v>8.1247657801664097E-4</v>
      </c>
      <c r="AC806" s="15">
        <f t="shared" si="155"/>
        <v>4.6913621741513367E-3</v>
      </c>
    </row>
    <row r="807" spans="1:29" x14ac:dyDescent="0.4">
      <c r="A807" s="43">
        <f t="shared" si="146"/>
        <v>2015</v>
      </c>
      <c r="B807" s="53">
        <v>42129</v>
      </c>
      <c r="C807" s="45">
        <v>4596.8370000000004</v>
      </c>
      <c r="D807" s="45">
        <f>VLOOKUP(B807,'H11001.CSI  中证全债'!$A$2:$B$2792,2,0)</f>
        <v>162.0419</v>
      </c>
      <c r="E807" s="14">
        <f t="shared" si="147"/>
        <v>0</v>
      </c>
      <c r="F807" s="14">
        <f>IF(AND((B807-$B$2)&gt;123,OR(((G806*J806/C806*C807)/(G806*K806/D806*D807))&lt;(4/6),((G806*J806/C806*C807)/(G806*K806/D806*D807))&gt;(6/4))),COUNTIF($E$2:E807,1),0)</f>
        <v>0</v>
      </c>
      <c r="G807" s="21">
        <f t="shared" si="148"/>
        <v>31185.234776750516</v>
      </c>
      <c r="H807" s="12">
        <f t="shared" si="149"/>
        <v>3.6207315507914033</v>
      </c>
      <c r="I807" s="12">
        <f t="shared" si="150"/>
        <v>89.738036995401941</v>
      </c>
      <c r="J807" s="15">
        <f>IF(OR((ROW(F807)-MATCH(MAX($F$2:F807),$F$2:F807,0))=1,(ROW(F807)-MATCH(MAX($F$2:F807),$F$2:F807,0))&gt;123),IF(OR(((G806*J806/C806*C807)/(G806*K806/D806*D807))&lt;(4/6),((G806*J806/C806*C807)/(G806*K806/D806*D807))&gt;(6/4)),50%,((G806*J806/C806*C807)/((G806*K806/D806*D807)+(G806*J806/C806*C807)))),((G806*J806/C806*C807)/((G806*K806/D806*D807)+(G806*J806/C806*C807))))</f>
        <v>0.5337113181573292</v>
      </c>
      <c r="K807" s="18">
        <f t="shared" si="144"/>
        <v>0.4662886818426708</v>
      </c>
      <c r="L807" s="20">
        <f t="shared" si="145"/>
        <v>1.1445941944123947</v>
      </c>
      <c r="M807" s="51">
        <f>IF(AND((B807-$B$2)&gt;123,OR(((U806*R806/C806*C807)/(U806*S806/D806*D807))&lt;(4/6),((U806*R806/C806*C807)/(U806*S806/D806*D807))&gt;(6/4))),1,0)</f>
        <v>0</v>
      </c>
      <c r="N807" s="51">
        <f>IF(AND((B807-$B$2)&gt;123,OR(((U806*R806/C806*C807)/(U806*S806/D806*D807))&lt;(4/6),((U806*R806/C806*C807)/(U806*S806/D806*D807))&gt;(6/4))),COUNTIF($M$2:M807,1),0)</f>
        <v>0</v>
      </c>
      <c r="O807" s="51">
        <f>IF(OR((ROW(N807)-MATCH(MAX($N$2:N807),$N$2:N807,0))=1,(ROW(N807)-MATCH(MAX($N$2:N807),$N$2:N807,0))&gt;123),IF(OR(((U806*R806/C806*C807)/(U806*S806/D806*D807))&lt;(4/6),((U806*R806/C806*C807)/(U806*S806/D806*D807))&gt;(6/4)),1,0),0)</f>
        <v>0</v>
      </c>
      <c r="P807" s="47">
        <f>IF(O807=1,U806/2/C807,P806)</f>
        <v>3.6118419146766771</v>
      </c>
      <c r="Q807" s="47">
        <f>IF(O807=1,U806/2/D807,Q806)</f>
        <v>89.517711770140608</v>
      </c>
      <c r="R807" s="41">
        <f>P807*C807/U806</f>
        <v>0.52204479748309662</v>
      </c>
      <c r="S807" s="41">
        <f>Q807*D807/U806</f>
        <v>0.45609596836291944</v>
      </c>
      <c r="T807" s="41">
        <f t="shared" si="151"/>
        <v>1.1445941944123943</v>
      </c>
      <c r="U807" s="42">
        <f>P807*C807+Q807*D807</f>
        <v>31108.668650422544</v>
      </c>
      <c r="V807" s="25">
        <f>B807</f>
        <v>42129</v>
      </c>
      <c r="W807">
        <f>C807/C$2</f>
        <v>1.999708972647344</v>
      </c>
      <c r="X807">
        <f>D807/D$2</f>
        <v>1.1611744894303115</v>
      </c>
      <c r="Y807">
        <f t="shared" si="152"/>
        <v>1.5554334325211272</v>
      </c>
      <c r="AA807" s="15">
        <f t="shared" si="153"/>
        <v>-3.9873501929197808E-2</v>
      </c>
      <c r="AB807" s="15">
        <f t="shared" si="154"/>
        <v>-3.9233708911801113E-4</v>
      </c>
      <c r="AC807" s="15">
        <f t="shared" si="155"/>
        <v>-2.1859234153983942E-2</v>
      </c>
    </row>
    <row r="808" spans="1:29" x14ac:dyDescent="0.4">
      <c r="A808" s="43">
        <f t="shared" si="146"/>
        <v>2015</v>
      </c>
      <c r="B808" s="53">
        <v>42130</v>
      </c>
      <c r="C808" s="45">
        <v>4553.3270000000002</v>
      </c>
      <c r="D808" s="45">
        <f>VLOOKUP(B808,'H11001.CSI  中证全债'!$A$2:$B$2792,2,0)</f>
        <v>161.99340000000001</v>
      </c>
      <c r="E808" s="14">
        <f t="shared" si="147"/>
        <v>0</v>
      </c>
      <c r="F808" s="14">
        <f>IF(AND((B808-$B$2)&gt;123,OR(((G807*J807/C807*C808)/(G807*K807/D807*D808))&lt;(4/6),((G807*J807/C807*C808)/(G807*K807/D807*D808))&gt;(6/4))),COUNTIF($E$2:E808,1),0)</f>
        <v>0</v>
      </c>
      <c r="G808" s="21">
        <f t="shared" si="148"/>
        <v>31023.344452181307</v>
      </c>
      <c r="H808" s="12">
        <f t="shared" si="149"/>
        <v>3.6207315507914033</v>
      </c>
      <c r="I808" s="12">
        <f t="shared" si="150"/>
        <v>89.738036995401941</v>
      </c>
      <c r="J808" s="15">
        <f>IF(OR((ROW(F808)-MATCH(MAX($F$2:F808),$F$2:F808,0))=1,(ROW(F808)-MATCH(MAX($F$2:F808),$F$2:F808,0))&gt;123),IF(OR(((G807*J807/C807*C808)/(G807*K807/D807*D808))&lt;(4/6),((G807*J807/C807*C808)/(G807*K807/D807*D808))&gt;(6/4)),50%,((G807*J807/C807*C808)/((G807*K807/D807*D808)+(G807*J807/C807*C808)))),((G807*J807/C807*C808)/((G807*K807/D807*D808)+(G807*J807/C807*C808))))</f>
        <v>0.53141835675976523</v>
      </c>
      <c r="K808" s="18">
        <f t="shared" si="144"/>
        <v>0.46858164324023477</v>
      </c>
      <c r="L808" s="20">
        <f t="shared" si="145"/>
        <v>1.1340998189451375</v>
      </c>
      <c r="M808" s="51">
        <f>IF(AND((B808-$B$2)&gt;123,OR(((U807*R807/C807*C808)/(U807*S807/D807*D808))&lt;(4/6),((U807*R807/C807*C808)/(U807*S807/D807*D808))&gt;(6/4))),1,0)</f>
        <v>0</v>
      </c>
      <c r="N808" s="51">
        <f>IF(AND((B808-$B$2)&gt;123,OR(((U807*R807/C807*C808)/(U807*S807/D807*D808))&lt;(4/6),((U807*R807/C807*C808)/(U807*S807/D807*D808))&gt;(6/4))),COUNTIF($M$2:M808,1),0)</f>
        <v>0</v>
      </c>
      <c r="O808" s="51">
        <f>IF(OR((ROW(N808)-MATCH(MAX($N$2:N808),$N$2:N808,0))=1,(ROW(N808)-MATCH(MAX($N$2:N808),$N$2:N808,0))&gt;123),IF(OR(((U807*R807/C807*C808)/(U807*S807/D807*D808))&lt;(4/6),((U807*R807/C807*C808)/(U807*S807/D807*D808))&gt;(6/4)),1,0),0)</f>
        <v>0</v>
      </c>
      <c r="P808" s="47">
        <f>IF(O808=1,U807/2/C808,P807)</f>
        <v>3.6118419146766771</v>
      </c>
      <c r="Q808" s="47">
        <f>IF(O808=1,U807/2/D808,Q807)</f>
        <v>89.517711770140608</v>
      </c>
      <c r="R808" s="41">
        <f>P808*C808/U807</f>
        <v>0.52865963164918761</v>
      </c>
      <c r="S808" s="41">
        <f>Q808*D808/U807</f>
        <v>0.46614911916740381</v>
      </c>
      <c r="T808" s="41">
        <f t="shared" si="151"/>
        <v>1.1340998189451368</v>
      </c>
      <c r="U808" s="42">
        <f>P808*C808+Q808*D808</f>
        <v>30947.175799694109</v>
      </c>
      <c r="V808" s="25">
        <f>B808</f>
        <v>42130</v>
      </c>
      <c r="W808">
        <f>C808/C$2</f>
        <v>1.9807813192630961</v>
      </c>
      <c r="X808">
        <f>D808/D$2</f>
        <v>1.1608269437477605</v>
      </c>
      <c r="Y808">
        <f t="shared" si="152"/>
        <v>1.5473587899847054</v>
      </c>
      <c r="AA808" s="15">
        <f t="shared" si="153"/>
        <v>-9.4652040087565004E-3</v>
      </c>
      <c r="AB808" s="15">
        <f t="shared" si="154"/>
        <v>-2.9930530313448944E-4</v>
      </c>
      <c r="AC808" s="15">
        <f t="shared" si="155"/>
        <v>-5.1912491834086305E-3</v>
      </c>
    </row>
    <row r="809" spans="1:29" x14ac:dyDescent="0.4">
      <c r="A809" s="43">
        <f t="shared" si="146"/>
        <v>2015</v>
      </c>
      <c r="B809" s="53">
        <v>42131</v>
      </c>
      <c r="C809" s="45">
        <v>4470.0889999999999</v>
      </c>
      <c r="D809" s="45">
        <f>VLOOKUP(B809,'H11001.CSI  中证全债'!$A$2:$B$2792,2,0)</f>
        <v>161.9376</v>
      </c>
      <c r="E809" s="14">
        <f t="shared" si="147"/>
        <v>0</v>
      </c>
      <c r="F809" s="14">
        <f>IF(AND((B809-$B$2)&gt;123,OR(((G808*J808/C808*C809)/(G808*K808/D808*D809))&lt;(4/6),((G808*J808/C808*C809)/(G808*K808/D808*D809))&gt;(6/4))),COUNTIF($E$2:E809,1),0)</f>
        <v>0</v>
      </c>
      <c r="G809" s="21">
        <f t="shared" si="148"/>
        <v>30716.954616892188</v>
      </c>
      <c r="H809" s="12">
        <f t="shared" si="149"/>
        <v>3.6207315507914033</v>
      </c>
      <c r="I809" s="12">
        <f t="shared" si="150"/>
        <v>89.738036995401941</v>
      </c>
      <c r="J809" s="15">
        <f>IF(OR((ROW(F809)-MATCH(MAX($F$2:F809),$F$2:F809,0))=1,(ROW(F809)-MATCH(MAX($F$2:F809),$F$2:F809,0))&gt;123),IF(OR(((G808*J808/C808*C809)/(G808*K808/D808*D809))&lt;(4/6),((G808*J808/C808*C809)/(G808*K808/D808*D809))&gt;(6/4)),50%,((G808*J808/C808*C809)/((G808*K808/D808*D809)+(G808*J808/C808*C809)))),((G808*J808/C808*C809)/((G808*K808/D808*D809)+(G808*J808/C808*C809))))</f>
        <v>0.5269074515689447</v>
      </c>
      <c r="K809" s="18">
        <f t="shared" si="144"/>
        <v>0.4730925484310553</v>
      </c>
      <c r="L809" s="20">
        <f t="shared" si="145"/>
        <v>1.1137513226880427</v>
      </c>
      <c r="M809" s="51">
        <f>IF(AND((B809-$B$2)&gt;123,OR(((U808*R808/C808*C809)/(U808*S808/D808*D809))&lt;(4/6),((U808*R808/C808*C809)/(U808*S808/D808*D809))&gt;(6/4))),1,0)</f>
        <v>0</v>
      </c>
      <c r="N809" s="51">
        <f>IF(AND((B809-$B$2)&gt;123,OR(((U808*R808/C808*C809)/(U808*S808/D808*D809))&lt;(4/6),((U808*R808/C808*C809)/(U808*S808/D808*D809))&gt;(6/4))),COUNTIF($M$2:M809,1),0)</f>
        <v>0</v>
      </c>
      <c r="O809" s="51">
        <f>IF(OR((ROW(N809)-MATCH(MAX($N$2:N809),$N$2:N809,0))=1,(ROW(N809)-MATCH(MAX($N$2:N809),$N$2:N809,0))&gt;123),IF(OR(((U808*R808/C808*C809)/(U808*S808/D808*D809))&lt;(4/6),((U808*R808/C808*C809)/(U808*S808/D808*D809))&gt;(6/4)),1,0),0)</f>
        <v>0</v>
      </c>
      <c r="P809" s="47">
        <f>IF(O809=1,U808/2/C809,P808)</f>
        <v>3.6118419146766771</v>
      </c>
      <c r="Q809" s="47">
        <f>IF(O809=1,U808/2/D809,Q808)</f>
        <v>89.517711770140608</v>
      </c>
      <c r="R809" s="41">
        <f>P809*C809/U808</f>
        <v>0.52170365777592986</v>
      </c>
      <c r="S809" s="41">
        <f>Q809*D809/U808</f>
        <v>0.46842023632061469</v>
      </c>
      <c r="T809" s="41">
        <f t="shared" si="151"/>
        <v>1.113751322688042</v>
      </c>
      <c r="U809" s="42">
        <f>P809*C809+Q809*D809</f>
        <v>30641.538214083477</v>
      </c>
      <c r="V809" s="25">
        <f>B809</f>
        <v>42131</v>
      </c>
      <c r="W809">
        <f>C809/C$2</f>
        <v>1.9445712523268048</v>
      </c>
      <c r="X809">
        <f>D809/D$2</f>
        <v>1.1604270870655677</v>
      </c>
      <c r="Y809">
        <f t="shared" si="152"/>
        <v>1.5320769107041738</v>
      </c>
      <c r="AA809" s="15">
        <f t="shared" si="153"/>
        <v>-1.8280698926301686E-2</v>
      </c>
      <c r="AB809" s="15">
        <f t="shared" si="154"/>
        <v>-3.4445847793795892E-4</v>
      </c>
      <c r="AC809" s="15">
        <f t="shared" si="155"/>
        <v>-9.8761059034554455E-3</v>
      </c>
    </row>
    <row r="810" spans="1:29" x14ac:dyDescent="0.4">
      <c r="A810" s="43">
        <f t="shared" si="146"/>
        <v>2015</v>
      </c>
      <c r="B810" s="53">
        <v>42132</v>
      </c>
      <c r="C810" s="45">
        <v>4558.4040000000005</v>
      </c>
      <c r="D810" s="45">
        <f>VLOOKUP(B810,'H11001.CSI  中证全债'!$A$2:$B$2792,2,0)</f>
        <v>161.99449999999999</v>
      </c>
      <c r="E810" s="14">
        <f t="shared" si="147"/>
        <v>0</v>
      </c>
      <c r="F810" s="14">
        <f>IF(AND((B810-$B$2)&gt;123,OR(((G809*J809/C809*C810)/(G809*K809/D809*D810))&lt;(4/6),((G809*J809/C809*C810)/(G809*K809/D809*D810))&gt;(6/4))),COUNTIF($E$2:E810,1),0)</f>
        <v>0</v>
      </c>
      <c r="G810" s="21">
        <f t="shared" si="148"/>
        <v>31041.825618105373</v>
      </c>
      <c r="H810" s="12">
        <f t="shared" si="149"/>
        <v>3.6207315507914033</v>
      </c>
      <c r="I810" s="12">
        <f t="shared" si="150"/>
        <v>89.738036995401941</v>
      </c>
      <c r="J810" s="15">
        <f>IF(OR((ROW(F810)-MATCH(MAX($F$2:F810),$F$2:F810,0))=1,(ROW(F810)-MATCH(MAX($F$2:F810),$F$2:F810,0))&gt;123),IF(OR(((G809*J809/C809*C810)/(G809*K809/D809*D810))&lt;(4/6),((G809*J809/C809*C810)/(G809*K809/D809*D810))&gt;(6/4)),50%,((G809*J809/C809*C810)/((G809*K809/D809*D810)+(G809*J809/C809*C810)))),((G809*J809/C809*C810)/((G809*K809/D809*D810)+(G809*J809/C809*C810))))</f>
        <v>0.53169415314372548</v>
      </c>
      <c r="K810" s="18">
        <f t="shared" si="144"/>
        <v>0.46830584685627452</v>
      </c>
      <c r="L810" s="20">
        <f t="shared" si="145"/>
        <v>1.1353566407786173</v>
      </c>
      <c r="M810" s="51">
        <f>IF(AND((B810-$B$2)&gt;123,OR(((U809*R809/C809*C810)/(U809*S809/D809*D810))&lt;(4/6),((U809*R809/C809*C810)/(U809*S809/D809*D810))&gt;(6/4))),1,0)</f>
        <v>0</v>
      </c>
      <c r="N810" s="51">
        <f>IF(AND((B810-$B$2)&gt;123,OR(((U809*R809/C809*C810)/(U809*S809/D809*D810))&lt;(4/6),((U809*R809/C809*C810)/(U809*S809/D809*D810))&gt;(6/4))),COUNTIF($M$2:M810,1),0)</f>
        <v>0</v>
      </c>
      <c r="O810" s="51">
        <f>IF(OR((ROW(N810)-MATCH(MAX($N$2:N810),$N$2:N810,0))=1,(ROW(N810)-MATCH(MAX($N$2:N810),$N$2:N810,0))&gt;123),IF(OR(((U809*R809/C809*C810)/(U809*S809/D809*D810))&lt;(4/6),((U809*R809/C809*C810)/(U809*S809/D809*D810))&gt;(6/4)),1,0),0)</f>
        <v>0</v>
      </c>
      <c r="P810" s="47">
        <f>IF(O810=1,U809/2/C810,P809)</f>
        <v>3.6118419146766771</v>
      </c>
      <c r="Q810" s="47">
        <f>IF(O810=1,U809/2/D810,Q809)</f>
        <v>89.517711770140608</v>
      </c>
      <c r="R810" s="41">
        <f>P810*C810/U809</f>
        <v>0.53731749745065105</v>
      </c>
      <c r="S810" s="41">
        <f>Q810*D810/U809</f>
        <v>0.47325877891740148</v>
      </c>
      <c r="T810" s="41">
        <f t="shared" si="151"/>
        <v>1.1353566407786169</v>
      </c>
      <c r="U810" s="42">
        <f>P810*C810+Q810*D810</f>
        <v>30965.611590577864</v>
      </c>
      <c r="V810" s="25">
        <f>B810</f>
        <v>42132</v>
      </c>
      <c r="W810">
        <f>C810/C$2</f>
        <v>1.9829899080066453</v>
      </c>
      <c r="X810">
        <f>D810/D$2</f>
        <v>1.1608348262271586</v>
      </c>
      <c r="Y810">
        <f t="shared" si="152"/>
        <v>1.5482805795288932</v>
      </c>
      <c r="AA810" s="15">
        <f t="shared" si="153"/>
        <v>1.9756877323919175E-2</v>
      </c>
      <c r="AB810" s="15">
        <f t="shared" si="154"/>
        <v>3.5136991038520193E-4</v>
      </c>
      <c r="AC810" s="15">
        <f t="shared" si="155"/>
        <v>1.0576276368052362E-2</v>
      </c>
    </row>
    <row r="811" spans="1:29" x14ac:dyDescent="0.4">
      <c r="A811" s="43">
        <f t="shared" si="146"/>
        <v>2015</v>
      </c>
      <c r="B811" s="53">
        <v>42135</v>
      </c>
      <c r="C811" s="45">
        <v>4690.5320000000002</v>
      </c>
      <c r="D811" s="45">
        <f>VLOOKUP(B811,'H11001.CSI  中证全债'!$A$2:$B$2792,2,0)</f>
        <v>162.27869999999999</v>
      </c>
      <c r="E811" s="14">
        <f t="shared" si="147"/>
        <v>0</v>
      </c>
      <c r="F811" s="14">
        <f>IF(AND((B811-$B$2)&gt;123,OR(((G810*J810/C810*C811)/(G810*K810/D810*D811))&lt;(4/6),((G810*J810/C810*C811)/(G810*K810/D810*D811))&gt;(6/4))),COUNTIF($E$2:E811,1),0)</f>
        <v>0</v>
      </c>
      <c r="G811" s="21">
        <f t="shared" si="148"/>
        <v>31545.729186562428</v>
      </c>
      <c r="H811" s="12">
        <f t="shared" si="149"/>
        <v>3.6207315507914033</v>
      </c>
      <c r="I811" s="12">
        <f t="shared" si="150"/>
        <v>89.738036995401941</v>
      </c>
      <c r="J811" s="15">
        <f>IF(OR((ROW(F811)-MATCH(MAX($F$2:F811),$F$2:F811,0))=1,(ROW(F811)-MATCH(MAX($F$2:F811),$F$2:F811,0))&gt;123),IF(OR(((G810*J810/C810*C811)/(G810*K810/D810*D811))&lt;(4/6),((G810*J810/C810*C811)/(G810*K810/D810*D811))&gt;(6/4)),50%,((G810*J810/C810*C811)/((G810*K810/D810*D811)+(G810*J810/C810*C811)))),((G810*J810/C810*C811)/((G810*K810/D810*D811)+(G810*J810/C810*C811))))</f>
        <v>0.53836629047177131</v>
      </c>
      <c r="K811" s="18">
        <f t="shared" si="144"/>
        <v>0.46163370952822869</v>
      </c>
      <c r="L811" s="20">
        <f t="shared" si="145"/>
        <v>1.1662196225270469</v>
      </c>
      <c r="M811" s="51">
        <f>IF(AND((B811-$B$2)&gt;123,OR(((U810*R810/C810*C811)/(U810*S810/D810*D811))&lt;(4/6),((U810*R810/C810*C811)/(U810*S810/D810*D811))&gt;(6/4))),1,0)</f>
        <v>0</v>
      </c>
      <c r="N811" s="51">
        <f>IF(AND((B811-$B$2)&gt;123,OR(((U810*R810/C810*C811)/(U810*S810/D810*D811))&lt;(4/6),((U810*R810/C810*C811)/(U810*S810/D810*D811))&gt;(6/4))),COUNTIF($M$2:M811,1),0)</f>
        <v>0</v>
      </c>
      <c r="O811" s="51">
        <f>IF(OR((ROW(N811)-MATCH(MAX($N$2:N811),$N$2:N811,0))=1,(ROW(N811)-MATCH(MAX($N$2:N811),$N$2:N811,0))&gt;123),IF(OR(((U810*R810/C810*C811)/(U810*S810/D810*D811))&lt;(4/6),((U810*R810/C810*C811)/(U810*S810/D810*D811))&gt;(6/4)),1,0),0)</f>
        <v>0</v>
      </c>
      <c r="P811" s="47">
        <f>IF(O811=1,U810/2/C811,P810)</f>
        <v>3.6118419146766771</v>
      </c>
      <c r="Q811" s="47">
        <f>IF(O811=1,U810/2/D811,Q810)</f>
        <v>89.517711770140608</v>
      </c>
      <c r="R811" s="41">
        <f>P811*C811/U810</f>
        <v>0.54710561844310956</v>
      </c>
      <c r="S811" s="41">
        <f>Q811*D811/U810</f>
        <v>0.46912743352543046</v>
      </c>
      <c r="T811" s="41">
        <f t="shared" si="151"/>
        <v>1.1662196225270465</v>
      </c>
      <c r="U811" s="42">
        <f>P811*C811+Q811*D811</f>
        <v>31468.27797276534</v>
      </c>
      <c r="V811" s="25">
        <f>B811</f>
        <v>42135</v>
      </c>
      <c r="W811">
        <f>C811/C$2</f>
        <v>2.0404680276654341</v>
      </c>
      <c r="X811">
        <f>D811/D$2</f>
        <v>1.1628713722680042</v>
      </c>
      <c r="Y811">
        <f t="shared" si="152"/>
        <v>1.5734138986382671</v>
      </c>
      <c r="AA811" s="15">
        <f t="shared" si="153"/>
        <v>2.8985583550733995E-2</v>
      </c>
      <c r="AB811" s="15">
        <f t="shared" si="154"/>
        <v>1.7543805499569132E-3</v>
      </c>
      <c r="AC811" s="15">
        <f t="shared" si="155"/>
        <v>1.623305196854008E-2</v>
      </c>
    </row>
    <row r="812" spans="1:29" x14ac:dyDescent="0.4">
      <c r="A812" s="43">
        <f t="shared" si="146"/>
        <v>2015</v>
      </c>
      <c r="B812" s="53">
        <v>42136</v>
      </c>
      <c r="C812" s="45">
        <v>4747.4210000000003</v>
      </c>
      <c r="D812" s="45">
        <f>VLOOKUP(B812,'H11001.CSI  中证全债'!$A$2:$B$2792,2,0)</f>
        <v>162.40389999999999</v>
      </c>
      <c r="E812" s="14">
        <f t="shared" si="147"/>
        <v>0</v>
      </c>
      <c r="F812" s="14">
        <f>IF(AND((B812-$B$2)&gt;123,OR(((G811*J811/C811*C812)/(G811*K811/D811*D812))&lt;(4/6),((G811*J811/C811*C812)/(G811*K811/D811*D812))&gt;(6/4))),COUNTIF($E$2:E812,1),0)</f>
        <v>0</v>
      </c>
      <c r="G812" s="21">
        <f t="shared" si="148"/>
        <v>31762.944185987228</v>
      </c>
      <c r="H812" s="12">
        <f t="shared" si="149"/>
        <v>3.6207315507914033</v>
      </c>
      <c r="I812" s="12">
        <f t="shared" si="150"/>
        <v>89.738036995401941</v>
      </c>
      <c r="J812" s="15">
        <f>IF(OR((ROW(F812)-MATCH(MAX($F$2:F812),$F$2:F812,0))=1,(ROW(F812)-MATCH(MAX($F$2:F812),$F$2:F812,0))&gt;123),IF(OR(((G811*J811/C811*C812)/(G811*K811/D811*D812))&lt;(4/6),((G811*J811/C811*C812)/(G811*K811/D811*D812))&gt;(6/4)),50%,((G811*J811/C811*C812)/((G811*K811/D811*D812)+(G811*J811/C811*C812)))),((G811*J811/C811*C812)/((G811*K811/D811*D812)+(G811*J811/C811*C812))))</f>
        <v>0.54116951183552309</v>
      </c>
      <c r="K812" s="18">
        <f t="shared" si="144"/>
        <v>0.45883048816447691</v>
      </c>
      <c r="L812" s="20">
        <f t="shared" si="145"/>
        <v>1.179454124769342</v>
      </c>
      <c r="M812" s="51">
        <f>IF(AND((B812-$B$2)&gt;123,OR(((U811*R811/C811*C812)/(U811*S811/D811*D812))&lt;(4/6),((U811*R811/C811*C812)/(U811*S811/D811*D812))&gt;(6/4))),1,0)</f>
        <v>0</v>
      </c>
      <c r="N812" s="51">
        <f>IF(AND((B812-$B$2)&gt;123,OR(((U811*R811/C811*C812)/(U811*S811/D811*D812))&lt;(4/6),((U811*R811/C811*C812)/(U811*S811/D811*D812))&gt;(6/4))),COUNTIF($M$2:M812,1),0)</f>
        <v>0</v>
      </c>
      <c r="O812" s="51">
        <f>IF(OR((ROW(N812)-MATCH(MAX($N$2:N812),$N$2:N812,0))=1,(ROW(N812)-MATCH(MAX($N$2:N812),$N$2:N812,0))&gt;123),IF(OR(((U811*R811/C811*C812)/(U811*S811/D811*D812))&lt;(4/6),((U811*R811/C811*C812)/(U811*S811/D811*D812))&gt;(6/4)),1,0),0)</f>
        <v>0</v>
      </c>
      <c r="P812" s="47">
        <f>IF(O812=1,U811/2/C812,P811)</f>
        <v>3.6118419146766771</v>
      </c>
      <c r="Q812" s="47">
        <f>IF(O812=1,U811/2/D812,Q811)</f>
        <v>89.517711770140608</v>
      </c>
      <c r="R812" s="41">
        <f>P812*C812/U811</f>
        <v>0.5448958525552724</v>
      </c>
      <c r="S812" s="41">
        <f>Q812*D812/U811</f>
        <v>0.46198986557602145</v>
      </c>
      <c r="T812" s="41">
        <f t="shared" si="151"/>
        <v>1.1794541247693422</v>
      </c>
      <c r="U812" s="42">
        <f>P812*C812+Q812*D812</f>
        <v>31684.959664963004</v>
      </c>
      <c r="V812" s="25">
        <f>B812</f>
        <v>42136</v>
      </c>
      <c r="W812">
        <f>C812/C$2</f>
        <v>2.0652157930843376</v>
      </c>
      <c r="X812">
        <f>D812/D$2</f>
        <v>1.1637685417413113</v>
      </c>
      <c r="Y812">
        <f t="shared" si="152"/>
        <v>1.5842479832481502</v>
      </c>
      <c r="AA812" s="15">
        <f t="shared" si="153"/>
        <v>1.2128474978957637E-2</v>
      </c>
      <c r="AB812" s="15">
        <f t="shared" si="154"/>
        <v>7.7151221941029746E-4</v>
      </c>
      <c r="AC812" s="15">
        <f t="shared" si="155"/>
        <v>6.8857181312937943E-3</v>
      </c>
    </row>
    <row r="813" spans="1:29" x14ac:dyDescent="0.4">
      <c r="A813" s="43">
        <f t="shared" si="146"/>
        <v>2015</v>
      </c>
      <c r="B813" s="53">
        <v>42137</v>
      </c>
      <c r="C813" s="45">
        <v>4718.4359999999997</v>
      </c>
      <c r="D813" s="45">
        <f>VLOOKUP(B813,'H11001.CSI  中证全债'!$A$2:$B$2792,2,0)</f>
        <v>162.61750000000001</v>
      </c>
      <c r="E813" s="14">
        <f t="shared" si="147"/>
        <v>0</v>
      </c>
      <c r="F813" s="14">
        <f>IF(AND((B813-$B$2)&gt;123,OR(((G812*J812/C812*C813)/(G812*K812/D812*D813))&lt;(4/6),((G812*J812/C812*C813)/(G812*K812/D812*D813))&gt;(6/4))),COUNTIF($E$2:E813,1),0)</f>
        <v>0</v>
      </c>
      <c r="G813" s="21">
        <f t="shared" si="148"/>
        <v>31677.165326689756</v>
      </c>
      <c r="H813" s="12">
        <f t="shared" si="149"/>
        <v>3.6207315507914033</v>
      </c>
      <c r="I813" s="12">
        <f t="shared" si="150"/>
        <v>89.738036995401941</v>
      </c>
      <c r="J813" s="15">
        <f>IF(OR((ROW(F813)-MATCH(MAX($F$2:F813),$F$2:F813,0))=1,(ROW(F813)-MATCH(MAX($F$2:F813),$F$2:F813,0))&gt;123),IF(OR(((G812*J812/C812*C813)/(G812*K812/D812*D813))&lt;(4/6),((G812*J812/C812*C813)/(G812*K812/D812*D813))&gt;(6/4)),50%,((G812*J812/C812*C813)/((G812*K812/D812*D813)+(G812*J812/C812*C813)))),((G812*J812/C812*C813)/((G812*K812/D812*D813)+(G812*J812/C812*C813))))</f>
        <v>0.5393219348827154</v>
      </c>
      <c r="K813" s="18">
        <f t="shared" si="144"/>
        <v>0.4606780651172846</v>
      </c>
      <c r="L813" s="20">
        <f t="shared" si="145"/>
        <v>1.1707132935565507</v>
      </c>
      <c r="M813" s="51">
        <f>IF(AND((B813-$B$2)&gt;123,OR(((U812*R812/C812*C813)/(U812*S812/D812*D813))&lt;(4/6),((U812*R812/C812*C813)/(U812*S812/D812*D813))&gt;(6/4))),1,0)</f>
        <v>0</v>
      </c>
      <c r="N813" s="51">
        <f>IF(AND((B813-$B$2)&gt;123,OR(((U812*R812/C812*C813)/(U812*S812/D812*D813))&lt;(4/6),((U812*R812/C812*C813)/(U812*S812/D812*D813))&gt;(6/4))),COUNTIF($M$2:M813,1),0)</f>
        <v>0</v>
      </c>
      <c r="O813" s="51">
        <f>IF(OR((ROW(N813)-MATCH(MAX($N$2:N813),$N$2:N813,0))=1,(ROW(N813)-MATCH(MAX($N$2:N813),$N$2:N813,0))&gt;123),IF(OR(((U812*R812/C812*C813)/(U812*S812/D812*D813))&lt;(4/6),((U812*R812/C812*C813)/(U812*S812/D812*D813))&gt;(6/4)),1,0),0)</f>
        <v>0</v>
      </c>
      <c r="P813" s="47">
        <f>IF(O813=1,U812/2/C813,P812)</f>
        <v>3.6118419146766771</v>
      </c>
      <c r="Q813" s="47">
        <f>IF(O813=1,U812/2/D813,Q812)</f>
        <v>89.517711770140608</v>
      </c>
      <c r="R813" s="41">
        <f>P813*C813/U812</f>
        <v>0.53786544457446639</v>
      </c>
      <c r="S813" s="41">
        <f>Q813*D813/U812</f>
        <v>0.45943396007784815</v>
      </c>
      <c r="T813" s="41">
        <f t="shared" si="151"/>
        <v>1.1707132935565505</v>
      </c>
      <c r="U813" s="42">
        <f>P813*C813+Q813*D813</f>
        <v>31599.391410300203</v>
      </c>
      <c r="V813" s="25">
        <f>B813</f>
        <v>42137</v>
      </c>
      <c r="W813">
        <f>C813/C$2</f>
        <v>2.0526067828948995</v>
      </c>
      <c r="X813">
        <f>D813/D$2</f>
        <v>1.1652991759226083</v>
      </c>
      <c r="Y813">
        <f t="shared" si="152"/>
        <v>1.5799695705150101</v>
      </c>
      <c r="AA813" s="15">
        <f t="shared" si="153"/>
        <v>-6.1054201849807255E-3</v>
      </c>
      <c r="AB813" s="15">
        <f t="shared" si="154"/>
        <v>1.3152393507791516E-3</v>
      </c>
      <c r="AC813" s="15">
        <f t="shared" si="155"/>
        <v>-2.7005953476855193E-3</v>
      </c>
    </row>
    <row r="814" spans="1:29" x14ac:dyDescent="0.4">
      <c r="A814" s="43">
        <f t="shared" si="146"/>
        <v>2015</v>
      </c>
      <c r="B814" s="53">
        <v>42138</v>
      </c>
      <c r="C814" s="45">
        <v>4700.7780000000002</v>
      </c>
      <c r="D814" s="45">
        <f>VLOOKUP(B814,'H11001.CSI  中证全债'!$A$2:$B$2792,2,0)</f>
        <v>162.9239</v>
      </c>
      <c r="E814" s="14">
        <f t="shared" si="147"/>
        <v>0</v>
      </c>
      <c r="F814" s="14">
        <f>IF(AND((B814-$B$2)&gt;123,OR(((G813*J813/C813*C814)/(G813*K813/D813*D814))&lt;(4/6),((G813*J813/C813*C814)/(G813*K813/D813*D814))&gt;(6/4))),COUNTIF($E$2:E814,1),0)</f>
        <v>0</v>
      </c>
      <c r="G814" s="21">
        <f t="shared" si="148"/>
        <v>31640.726183501276</v>
      </c>
      <c r="H814" s="12">
        <f t="shared" si="149"/>
        <v>3.6207315507914033</v>
      </c>
      <c r="I814" s="12">
        <f t="shared" si="150"/>
        <v>89.738036995401941</v>
      </c>
      <c r="J814" s="15">
        <f>IF(OR((ROW(F814)-MATCH(MAX($F$2:F814),$F$2:F814,0))=1,(ROW(F814)-MATCH(MAX($F$2:F814),$F$2:F814,0))&gt;123),IF(OR(((G813*J813/C813*C814)/(G813*K813/D813*D814))&lt;(4/6),((G813*J813/C813*C814)/(G813*K813/D813*D814))&gt;(6/4)),50%,((G813*J813/C813*C814)/((G813*K813/D813*D814)+(G813*J813/C813*C814)))),((G813*J813/C813*C814)/((G813*K813/D813*D814)+(G813*J813/C813*C814))))</f>
        <v>0.53792239530650043</v>
      </c>
      <c r="K814" s="18">
        <f t="shared" si="144"/>
        <v>0.46207760469349957</v>
      </c>
      <c r="L814" s="20">
        <f t="shared" si="145"/>
        <v>1.1641386421731246</v>
      </c>
      <c r="M814" s="51">
        <f>IF(AND((B814-$B$2)&gt;123,OR(((U813*R813/C813*C814)/(U813*S813/D813*D814))&lt;(4/6),((U813*R813/C813*C814)/(U813*S813/D813*D814))&gt;(6/4))),1,0)</f>
        <v>0</v>
      </c>
      <c r="N814" s="51">
        <f>IF(AND((B814-$B$2)&gt;123,OR(((U813*R813/C813*C814)/(U813*S813/D813*D814))&lt;(4/6),((U813*R813/C813*C814)/(U813*S813/D813*D814))&gt;(6/4))),COUNTIF($M$2:M814,1),0)</f>
        <v>0</v>
      </c>
      <c r="O814" s="51">
        <f>IF(OR((ROW(N814)-MATCH(MAX($N$2:N814),$N$2:N814,0))=1,(ROW(N814)-MATCH(MAX($N$2:N814),$N$2:N814,0))&gt;123),IF(OR(((U813*R813/C813*C814)/(U813*S813/D813*D814))&lt;(4/6),((U813*R813/C813*C814)/(U813*S813/D813*D814))&gt;(6/4)),1,0),0)</f>
        <v>0</v>
      </c>
      <c r="P814" s="47">
        <f>IF(O814=1,U813/2/C814,P813)</f>
        <v>3.6118419146766771</v>
      </c>
      <c r="Q814" s="47">
        <f>IF(O814=1,U813/2/D814,Q813)</f>
        <v>89.517711770140608</v>
      </c>
      <c r="R814" s="41">
        <f>P814*C814/U813</f>
        <v>0.53730360789339959</v>
      </c>
      <c r="S814" s="41">
        <f>Q814*D814/U813</f>
        <v>0.46154606369770756</v>
      </c>
      <c r="T814" s="41">
        <f t="shared" si="151"/>
        <v>1.1641386421731241</v>
      </c>
      <c r="U814" s="42">
        <f>P814*C814+Q814*D814</f>
        <v>31563.041732657213</v>
      </c>
      <c r="V814" s="25">
        <f>B814</f>
        <v>42138</v>
      </c>
      <c r="W814">
        <f>C814/C$2</f>
        <v>2.0449252268512539</v>
      </c>
      <c r="X814">
        <f>D814/D$2</f>
        <v>1.1674948047294875</v>
      </c>
      <c r="Y814">
        <f t="shared" si="152"/>
        <v>1.5781520866328607</v>
      </c>
      <c r="AA814" s="15">
        <f t="shared" si="153"/>
        <v>-3.7423417420514582E-3</v>
      </c>
      <c r="AB814" s="15">
        <f t="shared" si="154"/>
        <v>1.8841760573122812E-3</v>
      </c>
      <c r="AC814" s="15">
        <f t="shared" si="155"/>
        <v>-1.1503284088927312E-3</v>
      </c>
    </row>
    <row r="815" spans="1:29" x14ac:dyDescent="0.4">
      <c r="A815" s="43">
        <f t="shared" si="146"/>
        <v>2015</v>
      </c>
      <c r="B815" s="53">
        <v>42139</v>
      </c>
      <c r="C815" s="45">
        <v>4617.47</v>
      </c>
      <c r="D815" s="45">
        <f>VLOOKUP(B815,'H11001.CSI  中证全债'!$A$2:$B$2792,2,0)</f>
        <v>163.1677</v>
      </c>
      <c r="E815" s="14">
        <f t="shared" si="147"/>
        <v>0</v>
      </c>
      <c r="F815" s="14">
        <f>IF(AND((B815-$B$2)&gt;123,OR(((G814*J814/C814*C815)/(G814*K814/D814*D815))&lt;(4/6),((G814*J814/C814*C815)/(G814*K814/D814*D815))&gt;(6/4))),COUNTIF($E$2:E815,1),0)</f>
        <v>0</v>
      </c>
      <c r="G815" s="21">
        <f t="shared" si="148"/>
        <v>31360.968412887429</v>
      </c>
      <c r="H815" s="12">
        <f t="shared" si="149"/>
        <v>3.6207315507914033</v>
      </c>
      <c r="I815" s="12">
        <f t="shared" si="150"/>
        <v>89.738036995401941</v>
      </c>
      <c r="J815" s="15">
        <f>IF(OR((ROW(F815)-MATCH(MAX($F$2:F815),$F$2:F815,0))=1,(ROW(F815)-MATCH(MAX($F$2:F815),$F$2:F815,0))&gt;123),IF(OR(((G814*J814/C814*C815)/(G814*K814/D814*D815))&lt;(4/6),((G814*J814/C814*C815)/(G814*K814/D814*D815))&gt;(6/4)),50%,((G814*J814/C814*C815)/((G814*K814/D814*D815)+(G814*J814/C814*C815)))),((G814*J814/C814*C815)/((G814*K814/D814*D815)+(G814*J814/C814*C815))))</f>
        <v>0.53310277583655419</v>
      </c>
      <c r="K815" s="18">
        <f t="shared" si="144"/>
        <v>0.46689722416344581</v>
      </c>
      <c r="L815" s="20">
        <f t="shared" si="145"/>
        <v>1.1417989832596047</v>
      </c>
      <c r="M815" s="51">
        <f>IF(AND((B815-$B$2)&gt;123,OR(((U814*R814/C814*C815)/(U814*S814/D814*D815))&lt;(4/6),((U814*R814/C814*C815)/(U814*S814/D814*D815))&gt;(6/4))),1,0)</f>
        <v>0</v>
      </c>
      <c r="N815" s="51">
        <f>IF(AND((B815-$B$2)&gt;123,OR(((U814*R814/C814*C815)/(U814*S814/D814*D815))&lt;(4/6),((U814*R814/C814*C815)/(U814*S814/D814*D815))&gt;(6/4))),COUNTIF($M$2:M815,1),0)</f>
        <v>0</v>
      </c>
      <c r="O815" s="51">
        <f>IF(OR((ROW(N815)-MATCH(MAX($N$2:N815),$N$2:N815,0))=1,(ROW(N815)-MATCH(MAX($N$2:N815),$N$2:N815,0))&gt;123),IF(OR(((U814*R814/C814*C815)/(U814*S814/D814*D815))&lt;(4/6),((U814*R814/C814*C815)/(U814*S814/D814*D815))&gt;(6/4)),1,0),0)</f>
        <v>0</v>
      </c>
      <c r="P815" s="47">
        <f>IF(O815=1,U814/2/C815,P814)</f>
        <v>3.6118419146766771</v>
      </c>
      <c r="Q815" s="47">
        <f>IF(O815=1,U814/2/D815,Q814)</f>
        <v>89.517711770140608</v>
      </c>
      <c r="R815" s="41">
        <f>P815*C815/U814</f>
        <v>0.52838924166508305</v>
      </c>
      <c r="S815" s="41">
        <f>Q815*D815/U814</f>
        <v>0.46276905953851788</v>
      </c>
      <c r="T815" s="41">
        <f t="shared" si="151"/>
        <v>1.1417989832596045</v>
      </c>
      <c r="U815" s="42">
        <f>P815*C815+Q815*D815</f>
        <v>31283.970824558884</v>
      </c>
      <c r="V815" s="25">
        <f>B815</f>
        <v>42139</v>
      </c>
      <c r="W815">
        <f>C815/C$2</f>
        <v>2.0086847086224573</v>
      </c>
      <c r="X815">
        <f>D815/D$2</f>
        <v>1.1692418487997132</v>
      </c>
      <c r="Y815">
        <f t="shared" si="152"/>
        <v>1.5641985412279442</v>
      </c>
      <c r="AA815" s="15">
        <f t="shared" si="153"/>
        <v>-1.7722172797779656E-2</v>
      </c>
      <c r="AB815" s="15">
        <f t="shared" si="154"/>
        <v>1.4964041494218705E-3</v>
      </c>
      <c r="AC815" s="15">
        <f t="shared" si="155"/>
        <v>-8.8416987963990668E-3</v>
      </c>
    </row>
    <row r="816" spans="1:29" x14ac:dyDescent="0.4">
      <c r="A816" s="43">
        <f t="shared" si="146"/>
        <v>2015</v>
      </c>
      <c r="B816" s="53">
        <v>42142</v>
      </c>
      <c r="C816" s="45">
        <v>4575.1400000000003</v>
      </c>
      <c r="D816" s="45">
        <f>VLOOKUP(B816,'H11001.CSI  中证全债'!$A$2:$B$2792,2,0)</f>
        <v>163.27860000000001</v>
      </c>
      <c r="E816" s="14">
        <f t="shared" si="147"/>
        <v>0</v>
      </c>
      <c r="F816" s="14">
        <f>IF(AND((B816-$B$2)&gt;123,OR(((G815*J815/C815*C816)/(G815*K815/D815*D816))&lt;(4/6),((G815*J815/C815*C816)/(G815*K815/D815*D816))&gt;(6/4))),COUNTIF($E$2:E816,1),0)</f>
        <v>0</v>
      </c>
      <c r="G816" s="21">
        <f t="shared" si="148"/>
        <v>31217.654794645219</v>
      </c>
      <c r="H816" s="12">
        <f t="shared" si="149"/>
        <v>3.6207315507914033</v>
      </c>
      <c r="I816" s="12">
        <f t="shared" si="150"/>
        <v>89.738036995401941</v>
      </c>
      <c r="J816" s="15">
        <f>IF(OR((ROW(F816)-MATCH(MAX($F$2:F816),$F$2:F816,0))=1,(ROW(F816)-MATCH(MAX($F$2:F816),$F$2:F816,0))&gt;123),IF(OR(((G815*J815/C815*C816)/(G815*K815/D815*D816))&lt;(4/6),((G815*J815/C815*C816)/(G815*K815/D815*D816))&gt;(6/4)),50%,((G815*J815/C815*C816)/((G815*K815/D815*D816)+(G815*J815/C815*C816)))),((G815*J815/C815*C816)/((G815*K815/D815*D816)+(G815*J815/C815*C816))))</f>
        <v>0.5306405576029769</v>
      </c>
      <c r="K816" s="18">
        <f t="shared" si="144"/>
        <v>0.4693594423970231</v>
      </c>
      <c r="L816" s="20">
        <f t="shared" si="145"/>
        <v>1.1305632947171373</v>
      </c>
      <c r="M816" s="51">
        <f>IF(AND((B816-$B$2)&gt;123,OR(((U815*R815/C815*C816)/(U815*S815/D815*D816))&lt;(4/6),((U815*R815/C815*C816)/(U815*S815/D815*D816))&gt;(6/4))),1,0)</f>
        <v>0</v>
      </c>
      <c r="N816" s="51">
        <f>IF(AND((B816-$B$2)&gt;123,OR(((U815*R815/C815*C816)/(U815*S815/D815*D816))&lt;(4/6),((U815*R815/C815*C816)/(U815*S815/D815*D816))&gt;(6/4))),COUNTIF($M$2:M816,1),0)</f>
        <v>0</v>
      </c>
      <c r="O816" s="51">
        <f>IF(OR((ROW(N816)-MATCH(MAX($N$2:N816),$N$2:N816,0))=1,(ROW(N816)-MATCH(MAX($N$2:N816),$N$2:N816,0))&gt;123),IF(OR(((U815*R815/C815*C816)/(U815*S815/D815*D816))&lt;(4/6),((U815*R815/C815*C816)/(U815*S815/D815*D816))&gt;(6/4)),1,0),0)</f>
        <v>0</v>
      </c>
      <c r="P816" s="47">
        <f>IF(O816=1,U815/2/C816,P815)</f>
        <v>3.6118419146766771</v>
      </c>
      <c r="Q816" s="47">
        <f>IF(O816=1,U815/2/D816,Q815)</f>
        <v>89.517711770140608</v>
      </c>
      <c r="R816" s="41">
        <f>P816*C816/U815</f>
        <v>0.52821563190250342</v>
      </c>
      <c r="S816" s="41">
        <f>Q816*D816/U815</f>
        <v>0.46721455965423075</v>
      </c>
      <c r="T816" s="41">
        <f t="shared" si="151"/>
        <v>1.1305632947171369</v>
      </c>
      <c r="U816" s="42">
        <f>P816*C816+Q816*D816</f>
        <v>31141.009070545937</v>
      </c>
      <c r="V816" s="25">
        <f>B816</f>
        <v>42142</v>
      </c>
      <c r="W816">
        <f>C816/C$2</f>
        <v>1.9902703770261529</v>
      </c>
      <c r="X816">
        <f>D816/D$2</f>
        <v>1.1700365460408455</v>
      </c>
      <c r="Y816">
        <f t="shared" si="152"/>
        <v>1.5570504535272969</v>
      </c>
      <c r="AA816" s="15">
        <f t="shared" si="153"/>
        <v>-9.1673578821300783E-3</v>
      </c>
      <c r="AB816" s="15">
        <f t="shared" si="154"/>
        <v>6.7966883151515667E-4</v>
      </c>
      <c r="AC816" s="15">
        <f t="shared" si="155"/>
        <v>-4.5698084432657105E-3</v>
      </c>
    </row>
    <row r="817" spans="1:29" x14ac:dyDescent="0.4">
      <c r="A817" s="43">
        <f t="shared" si="146"/>
        <v>2015</v>
      </c>
      <c r="B817" s="53">
        <v>42143</v>
      </c>
      <c r="C817" s="45">
        <v>4731.2219999999998</v>
      </c>
      <c r="D817" s="45">
        <f>VLOOKUP(B817,'H11001.CSI  中证全债'!$A$2:$B$2792,2,0)</f>
        <v>163.0839</v>
      </c>
      <c r="E817" s="14">
        <f t="shared" si="147"/>
        <v>0</v>
      </c>
      <c r="F817" s="14">
        <f>IF(AND((B817-$B$2)&gt;123,OR(((G816*J816/C816*C817)/(G816*K816/D816*D817))&lt;(4/6),((G816*J816/C816*C817)/(G816*K816/D816*D817))&gt;(6/4))),COUNTIF($E$2:E817,1),0)</f>
        <v>0</v>
      </c>
      <c r="G817" s="21">
        <f t="shared" si="148"/>
        <v>31765.313820752835</v>
      </c>
      <c r="H817" s="12">
        <f t="shared" si="149"/>
        <v>3.6207315507914033</v>
      </c>
      <c r="I817" s="12">
        <f t="shared" si="150"/>
        <v>89.738036995401941</v>
      </c>
      <c r="J817" s="15">
        <f>IF(OR((ROW(F817)-MATCH(MAX($F$2:F817),$F$2:F817,0))=1,(ROW(F817)-MATCH(MAX($F$2:F817),$F$2:F817,0))&gt;123),IF(OR(((G816*J816/C816*C817)/(G816*K816/D816*D817))&lt;(4/6),((G816*J816/C816*C817)/(G816*K816/D816*D817))&gt;(6/4)),50%,((G816*J816/C816*C817)/((G816*K816/D816*D817)+(G816*J816/C816*C817)))),((G816*J816/C816*C817)/((G816*K816/D816*D817)+(G816*J816/C816*C817))))</f>
        <v>0.53928271780544357</v>
      </c>
      <c r="K817" s="18">
        <f t="shared" si="144"/>
        <v>0.46071728219455643</v>
      </c>
      <c r="L817" s="20">
        <f t="shared" si="145"/>
        <v>1.1705285185670757</v>
      </c>
      <c r="M817" s="51">
        <f>IF(AND((B817-$B$2)&gt;123,OR(((U816*R816/C816*C817)/(U816*S816/D816*D817))&lt;(4/6),((U816*R816/C816*C817)/(U816*S816/D816*D817))&gt;(6/4))),1,0)</f>
        <v>0</v>
      </c>
      <c r="N817" s="51">
        <f>IF(AND((B817-$B$2)&gt;123,OR(((U816*R816/C816*C817)/(U816*S816/D816*D817))&lt;(4/6),((U816*R816/C816*C817)/(U816*S816/D816*D817))&gt;(6/4))),COUNTIF($M$2:M817,1),0)</f>
        <v>0</v>
      </c>
      <c r="O817" s="51">
        <f>IF(OR((ROW(N817)-MATCH(MAX($N$2:N817),$N$2:N817,0))=1,(ROW(N817)-MATCH(MAX($N$2:N817),$N$2:N817,0))&gt;123),IF(OR(((U816*R816/C816*C817)/(U816*S816/D816*D817))&lt;(4/6),((U816*R816/C816*C817)/(U816*S816/D816*D817))&gt;(6/4)),1,0),0)</f>
        <v>0</v>
      </c>
      <c r="P817" s="47">
        <f>IF(O817=1,U816/2/C817,P816)</f>
        <v>3.6118419146766771</v>
      </c>
      <c r="Q817" s="47">
        <f>IF(O817=1,U816/2/D817,Q816)</f>
        <v>89.517711770140608</v>
      </c>
      <c r="R817" s="41">
        <f>P817*C817/U816</f>
        <v>0.54874348767982417</v>
      </c>
      <c r="S817" s="41">
        <f>Q817*D817/U816</f>
        <v>0.46879975923318723</v>
      </c>
      <c r="T817" s="41">
        <f t="shared" si="151"/>
        <v>1.1705285185670751</v>
      </c>
      <c r="U817" s="42">
        <f>P817*C817+Q817*D817</f>
        <v>31687.323481790852</v>
      </c>
      <c r="V817" s="25">
        <f>B817</f>
        <v>42143</v>
      </c>
      <c r="W817">
        <f>C817/C$2</f>
        <v>2.0581689289801903</v>
      </c>
      <c r="X817">
        <f>D817/D$2</f>
        <v>1.168641347187388</v>
      </c>
      <c r="Y817">
        <f t="shared" si="152"/>
        <v>1.5843661740895427</v>
      </c>
      <c r="AA817" s="15">
        <f t="shared" si="153"/>
        <v>3.4115240189371177E-2</v>
      </c>
      <c r="AB817" s="15">
        <f t="shared" si="154"/>
        <v>-1.1924404055400073E-3</v>
      </c>
      <c r="AC817" s="15">
        <f t="shared" si="155"/>
        <v>1.7543246913011457E-2</v>
      </c>
    </row>
    <row r="818" spans="1:29" x14ac:dyDescent="0.4">
      <c r="A818" s="43">
        <f t="shared" si="146"/>
        <v>2015</v>
      </c>
      <c r="B818" s="53">
        <v>42144</v>
      </c>
      <c r="C818" s="45">
        <v>4754.9189999999999</v>
      </c>
      <c r="D818" s="45">
        <f>VLOOKUP(B818,'H11001.CSI  中证全债'!$A$2:$B$2792,2,0)</f>
        <v>163.0231</v>
      </c>
      <c r="E818" s="14">
        <f t="shared" si="147"/>
        <v>0</v>
      </c>
      <c r="F818" s="14">
        <f>IF(AND((B818-$B$2)&gt;123,OR(((G817*J817/C817*C818)/(G817*K817/D817*D818))&lt;(4/6),((G817*J817/C817*C818)/(G817*K817/D817*D818))&gt;(6/4))),COUNTIF($E$2:E818,1),0)</f>
        <v>0</v>
      </c>
      <c r="G818" s="21">
        <f t="shared" si="148"/>
        <v>31845.658223662613</v>
      </c>
      <c r="H818" s="12">
        <f t="shared" si="149"/>
        <v>3.6207315507914033</v>
      </c>
      <c r="I818" s="12">
        <f t="shared" si="150"/>
        <v>89.738036995401941</v>
      </c>
      <c r="J818" s="15">
        <f>IF(OR((ROW(F818)-MATCH(MAX($F$2:F818),$F$2:F818,0))=1,(ROW(F818)-MATCH(MAX($F$2:F818),$F$2:F818,0))&gt;123),IF(OR(((G817*J817/C817*C818)/(G817*K817/D817*D818))&lt;(4/6),((G817*J817/C817*C818)/(G817*K817/D817*D818))&gt;(6/4)),50%,((G817*J817/C817*C818)/((G817*K817/D817*D818)+(G817*J817/C817*C818)))),((G817*J817/C817*C818)/((G817*K817/D817*D818)+(G817*J817/C817*C818))))</f>
        <v>0.54061640440407388</v>
      </c>
      <c r="K818" s="18">
        <f t="shared" si="144"/>
        <v>0.45938359559592612</v>
      </c>
      <c r="L818" s="20">
        <f t="shared" si="145"/>
        <v>1.1768300165415575</v>
      </c>
      <c r="M818" s="51">
        <f>IF(AND((B818-$B$2)&gt;123,OR(((U817*R817/C817*C818)/(U817*S817/D817*D818))&lt;(4/6),((U817*R817/C817*C818)/(U817*S817/D817*D818))&gt;(6/4))),1,0)</f>
        <v>0</v>
      </c>
      <c r="N818" s="51">
        <f>IF(AND((B818-$B$2)&gt;123,OR(((U817*R817/C817*C818)/(U817*S817/D817*D818))&lt;(4/6),((U817*R817/C817*C818)/(U817*S817/D817*D818))&gt;(6/4))),COUNTIF($M$2:M818,1),0)</f>
        <v>0</v>
      </c>
      <c r="O818" s="51">
        <f>IF(OR((ROW(N818)-MATCH(MAX($N$2:N818),$N$2:N818,0))=1,(ROW(N818)-MATCH(MAX($N$2:N818),$N$2:N818,0))&gt;123),IF(OR(((U817*R817/C817*C818)/(U817*S817/D817*D818))&lt;(4/6),((U817*R817/C817*C818)/(U817*S817/D817*D818))&gt;(6/4)),1,0),0)</f>
        <v>0</v>
      </c>
      <c r="P818" s="47">
        <f>IF(O818=1,U817/2/C818,P817)</f>
        <v>3.6118419146766771</v>
      </c>
      <c r="Q818" s="47">
        <f>IF(O818=1,U817/2/D818,Q817)</f>
        <v>89.517711770140608</v>
      </c>
      <c r="R818" s="41">
        <f>P818*C818/U817</f>
        <v>0.54198379219253323</v>
      </c>
      <c r="S818" s="41">
        <f>Q818*D818/U817</f>
        <v>0.46054552023180345</v>
      </c>
      <c r="T818" s="41">
        <f t="shared" si="151"/>
        <v>1.1768300165415571</v>
      </c>
      <c r="U818" s="42">
        <f>P818*C818+Q818*D818</f>
        <v>31767.47062276732</v>
      </c>
      <c r="V818" s="25">
        <f>B818</f>
        <v>42144</v>
      </c>
      <c r="W818">
        <f>C818/C$2</f>
        <v>2.068477561530099</v>
      </c>
      <c r="X818">
        <f>D818/D$2</f>
        <v>1.1682056610533857</v>
      </c>
      <c r="Y818">
        <f t="shared" si="152"/>
        <v>1.588373531138366</v>
      </c>
      <c r="AA818" s="15">
        <f t="shared" si="153"/>
        <v>5.0086425874753537E-3</v>
      </c>
      <c r="AB818" s="15">
        <f t="shared" si="154"/>
        <v>-3.7281423856072582E-4</v>
      </c>
      <c r="AC818" s="15">
        <f t="shared" si="155"/>
        <v>2.5293124243366272E-3</v>
      </c>
    </row>
    <row r="819" spans="1:29" x14ac:dyDescent="0.4">
      <c r="A819" s="43">
        <f t="shared" si="146"/>
        <v>2015</v>
      </c>
      <c r="B819" s="53">
        <v>42145</v>
      </c>
      <c r="C819" s="45">
        <v>4840.9759999999997</v>
      </c>
      <c r="D819" s="45">
        <f>VLOOKUP(B819,'H11001.CSI  中证全债'!$A$2:$B$2792,2,0)</f>
        <v>163.05289999999999</v>
      </c>
      <c r="E819" s="14">
        <f t="shared" si="147"/>
        <v>0</v>
      </c>
      <c r="F819" s="14">
        <f>IF(AND((B819-$B$2)&gt;123,OR(((G818*J818/C818*C819)/(G818*K818/D818*D819))&lt;(4/6),((G818*J818/C818*C819)/(G818*K818/D818*D819))&gt;(6/4))),COUNTIF($E$2:E819,1),0)</f>
        <v>0</v>
      </c>
      <c r="G819" s="21">
        <f t="shared" si="148"/>
        <v>32159.921712231535</v>
      </c>
      <c r="H819" s="12">
        <f t="shared" si="149"/>
        <v>3.6207315507914033</v>
      </c>
      <c r="I819" s="12">
        <f t="shared" si="150"/>
        <v>89.738036995401941</v>
      </c>
      <c r="J819" s="15">
        <f>IF(OR((ROW(F819)-MATCH(MAX($F$2:F819),$F$2:F819,0))=1,(ROW(F819)-MATCH(MAX($F$2:F819),$F$2:F819,0))&gt;123),IF(OR(((G818*J818/C818*C819)/(G818*K818/D818*D819))&lt;(4/6),((G818*J818/C818*C819)/(G818*K818/D818*D819))&gt;(6/4)),50%,((G818*J818/C818*C819)/((G818*K818/D818*D819)+(G818*J818/C818*C819)))),((G818*J818/C818*C819)/((G818*K818/D818*D819)+(G818*J818/C818*C819))))</f>
        <v>0.54502230125633377</v>
      </c>
      <c r="K819" s="18">
        <f t="shared" si="144"/>
        <v>0.45497769874366623</v>
      </c>
      <c r="L819" s="20">
        <f t="shared" si="145"/>
        <v>1.1979099256102188</v>
      </c>
      <c r="M819" s="51">
        <f>IF(AND((B819-$B$2)&gt;123,OR(((U818*R818/C818*C819)/(U818*S818/D818*D819))&lt;(4/6),((U818*R818/C818*C819)/(U818*S818/D818*D819))&gt;(6/4))),1,0)</f>
        <v>0</v>
      </c>
      <c r="N819" s="51">
        <f>IF(AND((B819-$B$2)&gt;123,OR(((U818*R818/C818*C819)/(U818*S818/D818*D819))&lt;(4/6),((U818*R818/C818*C819)/(U818*S818/D818*D819))&gt;(6/4))),COUNTIF($M$2:M819,1),0)</f>
        <v>0</v>
      </c>
      <c r="O819" s="51">
        <f>IF(OR((ROW(N819)-MATCH(MAX($N$2:N819),$N$2:N819,0))=1,(ROW(N819)-MATCH(MAX($N$2:N819),$N$2:N819,0))&gt;123),IF(OR(((U818*R818/C818*C819)/(U818*S818/D818*D819))&lt;(4/6),((U818*R818/C818*C819)/(U818*S818/D818*D819))&gt;(6/4)),1,0),0)</f>
        <v>0</v>
      </c>
      <c r="P819" s="47">
        <f>IF(O819=1,U818/2/C819,P818)</f>
        <v>3.6118419146766771</v>
      </c>
      <c r="Q819" s="47">
        <f>IF(O819=1,U818/2/D819,Q818)</f>
        <v>89.517711770140608</v>
      </c>
      <c r="R819" s="41">
        <f>P819*C819/U818</f>
        <v>0.55040076159581586</v>
      </c>
      <c r="S819" s="41">
        <f>Q819*D819/U818</f>
        <v>0.45946756916254811</v>
      </c>
      <c r="T819" s="41">
        <f t="shared" si="151"/>
        <v>1.1979099256102184</v>
      </c>
      <c r="U819" s="42">
        <f>P819*C819+Q819*D819</f>
        <v>32080.962530229401</v>
      </c>
      <c r="V819" s="25">
        <f>B819</f>
        <v>42145</v>
      </c>
      <c r="W819">
        <f>C819/C$2</f>
        <v>2.1059139455174174</v>
      </c>
      <c r="X819">
        <f>D819/D$2</f>
        <v>1.1684192045861697</v>
      </c>
      <c r="Y819">
        <f t="shared" si="152"/>
        <v>1.6040481265114701</v>
      </c>
      <c r="AA819" s="15">
        <f t="shared" si="153"/>
        <v>1.8098520710868149E-2</v>
      </c>
      <c r="AB819" s="15">
        <f t="shared" si="154"/>
        <v>1.8279618041860957E-4</v>
      </c>
      <c r="AC819" s="15">
        <f t="shared" si="155"/>
        <v>9.868330758364019E-3</v>
      </c>
    </row>
    <row r="820" spans="1:29" x14ac:dyDescent="0.4">
      <c r="A820" s="43">
        <f t="shared" si="146"/>
        <v>2015</v>
      </c>
      <c r="B820" s="53">
        <v>42146</v>
      </c>
      <c r="C820" s="45">
        <v>4951.335</v>
      </c>
      <c r="D820" s="45">
        <f>VLOOKUP(B820,'H11001.CSI  中证全债'!$A$2:$B$2792,2,0)</f>
        <v>163.09899999999999</v>
      </c>
      <c r="E820" s="14">
        <f t="shared" si="147"/>
        <v>0</v>
      </c>
      <c r="F820" s="14">
        <f>IF(AND((B820-$B$2)&gt;123,OR(((G819*J819/C819*C820)/(G819*K819/D819*D820))&lt;(4/6),((G819*J819/C819*C820)/(G819*K819/D819*D820))&gt;(6/4))),COUNTIF($E$2:E820,1),0)</f>
        <v>0</v>
      </c>
      <c r="G820" s="21">
        <f t="shared" si="148"/>
        <v>32563.638948950815</v>
      </c>
      <c r="H820" s="12">
        <f t="shared" si="149"/>
        <v>3.6207315507914033</v>
      </c>
      <c r="I820" s="12">
        <f t="shared" si="150"/>
        <v>89.738036995401941</v>
      </c>
      <c r="J820" s="15">
        <f>IF(OR((ROW(F820)-MATCH(MAX($F$2:F820),$F$2:F820,0))=1,(ROW(F820)-MATCH(MAX($F$2:F820),$F$2:F820,0))&gt;123),IF(OR(((G819*J819/C819*C820)/(G819*K819/D819*D820))&lt;(4/6),((G819*J819/C819*C820)/(G819*K819/D819*D820))&gt;(6/4)),50%,((G819*J819/C819*C820)/((G819*K819/D819*D820)+(G819*J819/C819*C820)))),((G819*J819/C819*C820)/((G819*K819/D819*D820)+(G819*J819/C819*C820))))</f>
        <v>0.55053597913741048</v>
      </c>
      <c r="K820" s="18">
        <f t="shared" si="144"/>
        <v>0.44946402086258952</v>
      </c>
      <c r="L820" s="20">
        <f t="shared" si="145"/>
        <v>1.2248721890594236</v>
      </c>
      <c r="M820" s="51">
        <f>IF(AND((B820-$B$2)&gt;123,OR(((U819*R819/C819*C820)/(U819*S819/D819*D820))&lt;(4/6),((U819*R819/C819*C820)/(U819*S819/D819*D820))&gt;(6/4))),1,0)</f>
        <v>0</v>
      </c>
      <c r="N820" s="51">
        <f>IF(AND((B820-$B$2)&gt;123,OR(((U819*R819/C819*C820)/(U819*S819/D819*D820))&lt;(4/6),((U819*R819/C819*C820)/(U819*S819/D819*D820))&gt;(6/4))),COUNTIF($M$2:M820,1),0)</f>
        <v>0</v>
      </c>
      <c r="O820" s="51">
        <f>IF(OR((ROW(N820)-MATCH(MAX($N$2:N820),$N$2:N820,0))=1,(ROW(N820)-MATCH(MAX($N$2:N820),$N$2:N820,0))&gt;123),IF(OR(((U819*R819/C819*C820)/(U819*S819/D819*D820))&lt;(4/6),((U819*R819/C819*C820)/(U819*S819/D819*D820))&gt;(6/4)),1,0),0)</f>
        <v>0</v>
      </c>
      <c r="P820" s="47">
        <f>IF(O820=1,U819/2/C820,P819)</f>
        <v>3.6118419146766771</v>
      </c>
      <c r="Q820" s="47">
        <f>IF(O820=1,U819/2/D820,Q819)</f>
        <v>89.517711770140608</v>
      </c>
      <c r="R820" s="41">
        <f>P820*C820/U819</f>
        <v>0.55744709248528168</v>
      </c>
      <c r="S820" s="41">
        <f>Q820*D820/U819</f>
        <v>0.45510633473794843</v>
      </c>
      <c r="T820" s="41">
        <f t="shared" si="151"/>
        <v>1.2248721890594236</v>
      </c>
      <c r="U820" s="42">
        <f>P820*C820+Q820*D820</f>
        <v>32483.688558603804</v>
      </c>
      <c r="V820" s="25">
        <f>B820</f>
        <v>42146</v>
      </c>
      <c r="W820">
        <f>C820/C$2</f>
        <v>2.1539221482255813</v>
      </c>
      <c r="X820">
        <f>D820/D$2</f>
        <v>1.1687495521318523</v>
      </c>
      <c r="Y820">
        <f t="shared" si="152"/>
        <v>1.6241844279301902</v>
      </c>
      <c r="AA820" s="15">
        <f t="shared" si="153"/>
        <v>2.2796849230403149E-2</v>
      </c>
      <c r="AB820" s="15">
        <f t="shared" si="154"/>
        <v>2.8273032862347058E-4</v>
      </c>
      <c r="AC820" s="15">
        <f t="shared" si="155"/>
        <v>1.255342722322994E-2</v>
      </c>
    </row>
    <row r="821" spans="1:29" x14ac:dyDescent="0.4">
      <c r="A821" s="43">
        <f t="shared" si="146"/>
        <v>2015</v>
      </c>
      <c r="B821" s="53">
        <v>42149</v>
      </c>
      <c r="C821" s="45">
        <v>5099.4949999999999</v>
      </c>
      <c r="D821" s="45">
        <f>VLOOKUP(B821,'H11001.CSI  中证全债'!$A$2:$B$2792,2,0)</f>
        <v>163.1241</v>
      </c>
      <c r="E821" s="14">
        <f t="shared" si="147"/>
        <v>0</v>
      </c>
      <c r="F821" s="14">
        <f>IF(AND((B821-$B$2)&gt;123,OR(((G820*J820/C820*C821)/(G820*K820/D820*D821))&lt;(4/6),((G820*J820/C820*C821)/(G820*K820/D820*D821))&gt;(6/4))),COUNTIF($E$2:E821,1),0)</f>
        <v>0</v>
      </c>
      <c r="G821" s="21">
        <f t="shared" si="148"/>
        <v>33102.338960244655</v>
      </c>
      <c r="H821" s="12">
        <f t="shared" si="149"/>
        <v>3.6207315507914033</v>
      </c>
      <c r="I821" s="12">
        <f t="shared" si="150"/>
        <v>89.738036995401941</v>
      </c>
      <c r="J821" s="15">
        <f>IF(OR((ROW(F821)-MATCH(MAX($F$2:F821),$F$2:F821,0))=1,(ROW(F821)-MATCH(MAX($F$2:F821),$F$2:F821,0))&gt;123),IF(OR(((G820*J820/C820*C821)/(G820*K820/D820*D821))&lt;(4/6),((G820*J820/C820*C821)/(G820*K820/D820*D821))&gt;(6/4)),50%,((G820*J820/C820*C821)/((G820*K820/D820*D821)+(G820*J820/C820*C821)))),((G820*J820/C820*C821)/((G820*K820/D820*D821)+(G820*J820/C820*C821))))</f>
        <v>0.55778241113952221</v>
      </c>
      <c r="K821" s="18">
        <f t="shared" si="144"/>
        <v>0.44221758886047779</v>
      </c>
      <c r="L821" s="20">
        <f t="shared" si="145"/>
        <v>1.2613302256403596</v>
      </c>
      <c r="M821" s="51">
        <f>IF(AND((B821-$B$2)&gt;123,OR(((U820*R820/C820*C821)/(U820*S820/D820*D821))&lt;(4/6),((U820*R820/C820*C821)/(U820*S820/D820*D821))&gt;(6/4))),1,0)</f>
        <v>0</v>
      </c>
      <c r="N821" s="51">
        <f>IF(AND((B821-$B$2)&gt;123,OR(((U820*R820/C820*C821)/(U820*S820/D820*D821))&lt;(4/6),((U820*R820/C820*C821)/(U820*S820/D820*D821))&gt;(6/4))),COUNTIF($M$2:M821,1),0)</f>
        <v>0</v>
      </c>
      <c r="O821" s="51">
        <f>IF(OR((ROW(N821)-MATCH(MAX($N$2:N821),$N$2:N821,0))=1,(ROW(N821)-MATCH(MAX($N$2:N821),$N$2:N821,0))&gt;123),IF(OR(((U820*R820/C820*C821)/(U820*S820/D820*D821))&lt;(4/6),((U820*R820/C820*C821)/(U820*S820/D820*D821))&gt;(6/4)),1,0),0)</f>
        <v>0</v>
      </c>
      <c r="P821" s="47">
        <f>IF(O821=1,U820/2/C821,P820)</f>
        <v>3.6118419146766771</v>
      </c>
      <c r="Q821" s="47">
        <f>IF(O821=1,U820/2/D821,Q820)</f>
        <v>89.517711770140608</v>
      </c>
      <c r="R821" s="41">
        <f>P821*C821/U820</f>
        <v>0.5670098009791964</v>
      </c>
      <c r="S821" s="41">
        <f>Q821*D821/U820</f>
        <v>0.44953319079572007</v>
      </c>
      <c r="T821" s="41">
        <f t="shared" si="151"/>
        <v>1.2613302256403596</v>
      </c>
      <c r="U821" s="42">
        <f>P821*C821+Q821*D821</f>
        <v>33021.065951247736</v>
      </c>
      <c r="V821" s="25">
        <f>B821</f>
        <v>42149</v>
      </c>
      <c r="W821">
        <f>C821/C$2</f>
        <v>2.2183744839049693</v>
      </c>
      <c r="X821">
        <f>D821/D$2</f>
        <v>1.1689294159799355</v>
      </c>
      <c r="Y821">
        <f t="shared" si="152"/>
        <v>1.6510532975623868</v>
      </c>
      <c r="AA821" s="15">
        <f t="shared" si="153"/>
        <v>2.9923242923373339E-2</v>
      </c>
      <c r="AB821" s="15">
        <f t="shared" si="154"/>
        <v>1.53894260541243E-4</v>
      </c>
      <c r="AC821" s="15">
        <f t="shared" si="155"/>
        <v>1.6542991774916471E-2</v>
      </c>
    </row>
    <row r="822" spans="1:29" x14ac:dyDescent="0.4">
      <c r="A822" s="43">
        <f t="shared" si="146"/>
        <v>2015</v>
      </c>
      <c r="B822" s="53">
        <v>42150</v>
      </c>
      <c r="C822" s="45">
        <v>5198.9179999999997</v>
      </c>
      <c r="D822" s="45">
        <f>VLOOKUP(B822,'H11001.CSI  中证全债'!$A$2:$B$2792,2,0)</f>
        <v>162.97280000000001</v>
      </c>
      <c r="E822" s="14">
        <f t="shared" si="147"/>
        <v>0</v>
      </c>
      <c r="F822" s="14">
        <f>IF(AND((B822-$B$2)&gt;123,OR(((G821*J821/C821*C822)/(G821*K821/D821*D822))&lt;(4/6),((G821*J821/C821*C822)/(G821*K821/D821*D822))&gt;(6/4))),COUNTIF($E$2:E822,1),0)</f>
        <v>0</v>
      </c>
      <c r="G822" s="21">
        <f t="shared" si="148"/>
        <v>33448.74558822158</v>
      </c>
      <c r="H822" s="12">
        <f t="shared" si="149"/>
        <v>3.6207315507914033</v>
      </c>
      <c r="I822" s="12">
        <f t="shared" si="150"/>
        <v>89.738036995401941</v>
      </c>
      <c r="J822" s="15">
        <f>IF(OR((ROW(F822)-MATCH(MAX($F$2:F822),$F$2:F822,0))=1,(ROW(F822)-MATCH(MAX($F$2:F822),$F$2:F822,0))&gt;123),IF(OR(((G821*J821/C821*C822)/(G821*K821/D821*D822))&lt;(4/6),((G821*J821/C821*C822)/(G821*K821/D821*D822))&gt;(6/4)),50%,((G821*J821/C821*C822)/((G821*K821/D821*D822)+(G821*J821/C821*C822)))),((G821*J821/C821*C822)/((G821*K821/D821*D822)+(G821*J821/C821*C822))))</f>
        <v>0.56276808297426428</v>
      </c>
      <c r="K822" s="18">
        <f t="shared" si="144"/>
        <v>0.43723191702573572</v>
      </c>
      <c r="L822" s="20">
        <f t="shared" si="145"/>
        <v>1.2871157412351932</v>
      </c>
      <c r="M822" s="51">
        <f>IF(AND((B822-$B$2)&gt;123,OR(((U821*R821/C821*C822)/(U821*S821/D821*D822))&lt;(4/6),((U821*R821/C821*C822)/(U821*S821/D821*D822))&gt;(6/4))),1,0)</f>
        <v>0</v>
      </c>
      <c r="N822" s="51">
        <f>IF(AND((B822-$B$2)&gt;123,OR(((U821*R821/C821*C822)/(U821*S821/D821*D822))&lt;(4/6),((U821*R821/C821*C822)/(U821*S821/D821*D822))&gt;(6/4))),COUNTIF($M$2:M822,1),0)</f>
        <v>0</v>
      </c>
      <c r="O822" s="51">
        <f>IF(OR((ROW(N822)-MATCH(MAX($N$2:N822),$N$2:N822,0))=1,(ROW(N822)-MATCH(MAX($N$2:N822),$N$2:N822,0))&gt;123),IF(OR(((U821*R821/C821*C822)/(U821*S821/D821*D822))&lt;(4/6),((U821*R821/C821*C822)/(U821*S821/D821*D822))&gt;(6/4)),1,0),0)</f>
        <v>0</v>
      </c>
      <c r="P822" s="47">
        <f>IF(O822=1,U821/2/C822,P821)</f>
        <v>3.6118419146766771</v>
      </c>
      <c r="Q822" s="47">
        <f>IF(O822=1,U821/2/D822,Q821)</f>
        <v>89.517711770140608</v>
      </c>
      <c r="R822" s="41">
        <f>P822*C822/U821</f>
        <v>0.56865729201747672</v>
      </c>
      <c r="S822" s="41">
        <f>Q822*D822/U821</f>
        <v>0.44180742554803909</v>
      </c>
      <c r="T822" s="41">
        <f t="shared" si="151"/>
        <v>1.287115741235193</v>
      </c>
      <c r="U822" s="42">
        <f>P822*C822+Q822*D822</f>
        <v>33366.622080139816</v>
      </c>
      <c r="V822" s="25">
        <f>B822</f>
        <v>42150</v>
      </c>
      <c r="W822">
        <f>C822/C$2</f>
        <v>2.2616253246869062</v>
      </c>
      <c r="X822">
        <f>D822/D$2</f>
        <v>1.1678452167681834</v>
      </c>
      <c r="Y822">
        <f t="shared" si="152"/>
        <v>1.6683311040069908</v>
      </c>
      <c r="AA822" s="15">
        <f t="shared" si="153"/>
        <v>1.9496636431646674E-2</v>
      </c>
      <c r="AB822" s="15">
        <f t="shared" si="154"/>
        <v>-9.2751469586649371E-4</v>
      </c>
      <c r="AC822" s="15">
        <f t="shared" si="155"/>
        <v>1.0464717565515924E-2</v>
      </c>
    </row>
    <row r="823" spans="1:29" x14ac:dyDescent="0.4">
      <c r="A823" s="43">
        <f t="shared" si="146"/>
        <v>2015</v>
      </c>
      <c r="B823" s="53">
        <v>42151</v>
      </c>
      <c r="C823" s="45">
        <v>5181.4340000000002</v>
      </c>
      <c r="D823" s="45">
        <f>VLOOKUP(B823,'H11001.CSI  中证全债'!$A$2:$B$2792,2,0)</f>
        <v>162.82570000000001</v>
      </c>
      <c r="E823" s="14">
        <f t="shared" si="147"/>
        <v>0</v>
      </c>
      <c r="F823" s="14">
        <f>IF(AND((B823-$B$2)&gt;123,OR(((G822*J822/C822*C823)/(G822*K822/D822*D823))&lt;(4/6),((G822*J822/C822*C823)/(G822*K822/D822*D823))&gt;(6/4))),COUNTIF($E$2:E823,1),0)</f>
        <v>0</v>
      </c>
      <c r="G823" s="21">
        <f t="shared" si="148"/>
        <v>33372.240252545518</v>
      </c>
      <c r="H823" s="12">
        <f t="shared" si="149"/>
        <v>3.6207315507914033</v>
      </c>
      <c r="I823" s="12">
        <f t="shared" si="150"/>
        <v>89.738036995401941</v>
      </c>
      <c r="J823" s="15">
        <f>IF(OR((ROW(F823)-MATCH(MAX($F$2:F823),$F$2:F823,0))=1,(ROW(F823)-MATCH(MAX($F$2:F823),$F$2:F823,0))&gt;123),IF(OR(((G822*J822/C822*C823)/(G822*K822/D822*D823))&lt;(4/6),((G822*J822/C822*C823)/(G822*K822/D822*D823))&gt;(6/4)),50%,((G822*J822/C822*C823)/((G822*K822/D822*D823)+(G822*J822/C822*C823)))),((G822*J822/C822*C823)/((G822*K822/D822*D823)+(G822*J822/C822*C823))))</f>
        <v>0.56216128794986464</v>
      </c>
      <c r="K823" s="18">
        <f t="shared" si="144"/>
        <v>0.43783871205013536</v>
      </c>
      <c r="L823" s="20">
        <f t="shared" si="145"/>
        <v>1.2839460570254317</v>
      </c>
      <c r="M823" s="51">
        <f>IF(AND((B823-$B$2)&gt;123,OR(((U822*R822/C822*C823)/(U822*S822/D822*D823))&lt;(4/6),((U822*R822/C822*C823)/(U822*S822/D822*D823))&gt;(6/4))),1,0)</f>
        <v>0</v>
      </c>
      <c r="N823" s="51">
        <f>IF(AND((B823-$B$2)&gt;123,OR(((U822*R822/C822*C823)/(U822*S822/D822*D823))&lt;(4/6),((U822*R822/C822*C823)/(U822*S822/D822*D823))&gt;(6/4))),COUNTIF($M$2:M823,1),0)</f>
        <v>0</v>
      </c>
      <c r="O823" s="51">
        <f>IF(OR((ROW(N823)-MATCH(MAX($N$2:N823),$N$2:N823,0))=1,(ROW(N823)-MATCH(MAX($N$2:N823),$N$2:N823,0))&gt;123),IF(OR(((U822*R822/C822*C823)/(U822*S822/D822*D823))&lt;(4/6),((U822*R822/C822*C823)/(U822*S822/D822*D823))&gt;(6/4)),1,0),0)</f>
        <v>0</v>
      </c>
      <c r="P823" s="47">
        <f>IF(O823=1,U822/2/C823,P822)</f>
        <v>3.6118419146766771</v>
      </c>
      <c r="Q823" s="47">
        <f>IF(O823=1,U822/2/D823,Q822)</f>
        <v>89.517711770140608</v>
      </c>
      <c r="R823" s="41">
        <f>P823*C823/U822</f>
        <v>0.56087548971491263</v>
      </c>
      <c r="S823" s="41">
        <f>Q823*D823/U822</f>
        <v>0.43683726948335755</v>
      </c>
      <c r="T823" s="41">
        <f t="shared" si="151"/>
        <v>1.2839460570254311</v>
      </c>
      <c r="U823" s="42">
        <f>P823*C823+Q823*D823</f>
        <v>33290.304580702221</v>
      </c>
      <c r="V823" s="25">
        <f>B823</f>
        <v>42151</v>
      </c>
      <c r="W823">
        <f>C823/C$2</f>
        <v>2.2540194618560583</v>
      </c>
      <c r="X823">
        <f>D823/D$2</f>
        <v>1.1667911142959513</v>
      </c>
      <c r="Y823">
        <f t="shared" si="152"/>
        <v>1.6645152290351111</v>
      </c>
      <c r="AA823" s="15">
        <f t="shared" si="153"/>
        <v>-3.3630074565516033E-3</v>
      </c>
      <c r="AB823" s="15">
        <f t="shared" si="154"/>
        <v>-9.026046064127824E-4</v>
      </c>
      <c r="AC823" s="15">
        <f t="shared" si="155"/>
        <v>-2.2872408017298174E-3</v>
      </c>
    </row>
    <row r="824" spans="1:29" x14ac:dyDescent="0.4">
      <c r="A824" s="43">
        <f t="shared" si="146"/>
        <v>2015</v>
      </c>
      <c r="B824" s="53">
        <v>42152</v>
      </c>
      <c r="C824" s="45">
        <v>4834.0069999999996</v>
      </c>
      <c r="D824" s="45">
        <f>VLOOKUP(B824,'H11001.CSI  中证全债'!$A$2:$B$2792,2,0)</f>
        <v>162.6968</v>
      </c>
      <c r="E824" s="14">
        <f t="shared" si="147"/>
        <v>0</v>
      </c>
      <c r="F824" s="14">
        <f>IF(AND((B824-$B$2)&gt;123,OR(((G823*J823/C823*C824)/(G823*K823/D823*D824))&lt;(4/6),((G823*J823/C823*C824)/(G823*K823/D823*D824))&gt;(6/4))),COUNTIF($E$2:E824,1),0)</f>
        <v>0</v>
      </c>
      <c r="G824" s="21">
        <f t="shared" si="148"/>
        <v>32102.733119080003</v>
      </c>
      <c r="H824" s="12">
        <f t="shared" si="149"/>
        <v>3.6207315507914033</v>
      </c>
      <c r="I824" s="12">
        <f t="shared" si="150"/>
        <v>89.738036995401941</v>
      </c>
      <c r="J824" s="15">
        <f>IF(OR((ROW(F824)-MATCH(MAX($F$2:F824),$F$2:F824,0))=1,(ROW(F824)-MATCH(MAX($F$2:F824),$F$2:F824,0))&gt;123),IF(OR(((G823*J823/C823*C824)/(G823*K823/D823*D824))&lt;(4/6),((G823*J823/C823*C824)/(G823*K823/D823*D824))&gt;(6/4)),50%,((G823*J823/C823*C824)/((G823*K823/D823*D824)+(G823*J823/C823*C824)))),((G823*J823/C823*C824)/((G823*K823/D823*D824)+(G823*J823/C823*C824))))</f>
        <v>0.54520721325262922</v>
      </c>
      <c r="K824" s="18">
        <f t="shared" si="144"/>
        <v>0.45479278674737078</v>
      </c>
      <c r="L824" s="20">
        <f t="shared" si="145"/>
        <v>1.1988035631609126</v>
      </c>
      <c r="M824" s="51">
        <f>IF(AND((B824-$B$2)&gt;123,OR(((U823*R823/C823*C824)/(U823*S823/D823*D824))&lt;(4/6),((U823*R823/C823*C824)/(U823*S823/D823*D824))&gt;(6/4))),1,0)</f>
        <v>0</v>
      </c>
      <c r="N824" s="51">
        <f>IF(AND((B824-$B$2)&gt;123,OR(((U823*R823/C823*C824)/(U823*S823/D823*D824))&lt;(4/6),((U823*R823/C823*C824)/(U823*S823/D823*D824))&gt;(6/4))),COUNTIF($M$2:M824,1),0)</f>
        <v>0</v>
      </c>
      <c r="O824" s="51">
        <f>IF(OR((ROW(N824)-MATCH(MAX($N$2:N824),$N$2:N824,0))=1,(ROW(N824)-MATCH(MAX($N$2:N824),$N$2:N824,0))&gt;123),IF(OR(((U823*R823/C823*C824)/(U823*S823/D823*D824))&lt;(4/6),((U823*R823/C823*C824)/(U823*S823/D823*D824))&gt;(6/4)),1,0),0)</f>
        <v>0</v>
      </c>
      <c r="P824" s="47">
        <f>IF(O824=1,U823/2/C824,P823)</f>
        <v>3.6118419146766771</v>
      </c>
      <c r="Q824" s="47">
        <f>IF(O824=1,U823/2/D824,Q823)</f>
        <v>89.517711770140608</v>
      </c>
      <c r="R824" s="41">
        <f>P824*C824/U823</f>
        <v>0.52446708789085428</v>
      </c>
      <c r="S824" s="41">
        <f>Q824*D824/U823</f>
        <v>0.43749209962971736</v>
      </c>
      <c r="T824" s="41">
        <f t="shared" si="151"/>
        <v>1.1988035631609129</v>
      </c>
      <c r="U824" s="42">
        <f>P824*C824+Q824*D824</f>
        <v>32023.914346764672</v>
      </c>
      <c r="V824" s="25">
        <f>B824</f>
        <v>42152</v>
      </c>
      <c r="W824">
        <f>C824/C$2</f>
        <v>2.1028823018393012</v>
      </c>
      <c r="X824">
        <f>D824/D$2</f>
        <v>1.165867431028305</v>
      </c>
      <c r="Y824">
        <f t="shared" si="152"/>
        <v>1.6011957173382336</v>
      </c>
      <c r="AA824" s="15">
        <f t="shared" si="153"/>
        <v>-6.7052287069564231E-2</v>
      </c>
      <c r="AB824" s="15">
        <f t="shared" si="154"/>
        <v>-7.9164407093001987E-4</v>
      </c>
      <c r="AC824" s="15">
        <f t="shared" si="155"/>
        <v>-3.8040812479428365E-2</v>
      </c>
    </row>
    <row r="825" spans="1:29" x14ac:dyDescent="0.4">
      <c r="A825" s="43">
        <f t="shared" si="146"/>
        <v>2015</v>
      </c>
      <c r="B825" s="53">
        <v>42153</v>
      </c>
      <c r="C825" s="45">
        <v>4840.8289999999997</v>
      </c>
      <c r="D825" s="45">
        <f>VLOOKUP(B825,'H11001.CSI  中证全债'!$A$2:$B$2792,2,0)</f>
        <v>162.6454</v>
      </c>
      <c r="E825" s="14">
        <f t="shared" si="147"/>
        <v>0</v>
      </c>
      <c r="F825" s="14">
        <f>IF(AND((B825-$B$2)&gt;123,OR(((G824*J824/C824*C825)/(G824*K824/D824*D825))&lt;(4/6),((G824*J824/C824*C825)/(G824*K824/D824*D825))&gt;(6/4))),COUNTIF($E$2:E825,1),0)</f>
        <v>0</v>
      </c>
      <c r="G825" s="21">
        <f t="shared" si="148"/>
        <v>32122.821214617939</v>
      </c>
      <c r="H825" s="12">
        <f t="shared" si="149"/>
        <v>3.6207315507914033</v>
      </c>
      <c r="I825" s="12">
        <f t="shared" si="150"/>
        <v>89.738036995401941</v>
      </c>
      <c r="J825" s="15">
        <f>IF(OR((ROW(F825)-MATCH(MAX($F$2:F825),$F$2:F825,0))=1,(ROW(F825)-MATCH(MAX($F$2:F825),$F$2:F825,0))&gt;123),IF(OR(((G824*J824/C824*C825)/(G824*K824/D824*D825))&lt;(4/6),((G824*J824/C824*C825)/(G824*K824/D824*D825))&gt;(6/4)),50%,((G824*J824/C824*C825)/((G824*K824/D824*D825)+(G824*J824/C824*C825)))),((G824*J824/C824*C825)/((G824*K824/D824*D825)+(G824*J824/C824*C825))))</f>
        <v>0.54563520978381352</v>
      </c>
      <c r="K825" s="18">
        <f t="shared" si="144"/>
        <v>0.45436479021618648</v>
      </c>
      <c r="L825" s="20">
        <f t="shared" si="145"/>
        <v>1.2008747630383081</v>
      </c>
      <c r="M825" s="51">
        <f>IF(AND((B825-$B$2)&gt;123,OR(((U824*R824/C824*C825)/(U824*S824/D824*D825))&lt;(4/6),((U824*R824/C824*C825)/(U824*S824/D824*D825))&gt;(6/4))),1,0)</f>
        <v>0</v>
      </c>
      <c r="N825" s="51">
        <f>IF(AND((B825-$B$2)&gt;123,OR(((U824*R824/C824*C825)/(U824*S824/D824*D825))&lt;(4/6),((U824*R824/C824*C825)/(U824*S824/D824*D825))&gt;(6/4))),COUNTIF($M$2:M825,1),0)</f>
        <v>0</v>
      </c>
      <c r="O825" s="51">
        <f>IF(OR((ROW(N825)-MATCH(MAX($N$2:N825),$N$2:N825,0))=1,(ROW(N825)-MATCH(MAX($N$2:N825),$N$2:N825,0))&gt;123),IF(OR(((U824*R824/C824*C825)/(U824*S824/D824*D825))&lt;(4/6),((U824*R824/C824*C825)/(U824*S824/D824*D825))&gt;(6/4)),1,0),0)</f>
        <v>0</v>
      </c>
      <c r="P825" s="47">
        <f>IF(O825=1,U824/2/C825,P824)</f>
        <v>3.6118419146766771</v>
      </c>
      <c r="Q825" s="47">
        <f>IF(O825=1,U824/2/D825,Q824)</f>
        <v>89.517711770140608</v>
      </c>
      <c r="R825" s="41">
        <f>P825*C825/U824</f>
        <v>0.54597663779190053</v>
      </c>
      <c r="S825" s="41">
        <f>Q825*D825/U824</f>
        <v>0.45464910629859229</v>
      </c>
      <c r="T825" s="41">
        <f t="shared" si="151"/>
        <v>1.2008747630383081</v>
      </c>
      <c r="U825" s="42">
        <f>P825*C825+Q825*D825</f>
        <v>32043.953121921608</v>
      </c>
      <c r="V825" s="25">
        <f>B825</f>
        <v>42153</v>
      </c>
      <c r="W825">
        <f>C825/C$2</f>
        <v>2.1058499978031566</v>
      </c>
      <c r="X825">
        <f>D825/D$2</f>
        <v>1.1654991042637046</v>
      </c>
      <c r="Y825">
        <f t="shared" si="152"/>
        <v>1.6021976560960804</v>
      </c>
      <c r="AA825" s="15">
        <f t="shared" si="153"/>
        <v>1.4112515765907219E-3</v>
      </c>
      <c r="AB825" s="15">
        <f t="shared" si="154"/>
        <v>-3.1592508273048381E-4</v>
      </c>
      <c r="AC825" s="15">
        <f t="shared" si="155"/>
        <v>6.2574409049287461E-4</v>
      </c>
    </row>
    <row r="826" spans="1:29" x14ac:dyDescent="0.4">
      <c r="A826" s="43">
        <f t="shared" si="146"/>
        <v>2015</v>
      </c>
      <c r="B826" s="53">
        <v>42156</v>
      </c>
      <c r="C826" s="45">
        <v>5076.1790000000001</v>
      </c>
      <c r="D826" s="45">
        <f>VLOOKUP(B826,'H11001.CSI  中证全债'!$A$2:$B$2792,2,0)</f>
        <v>162.5746</v>
      </c>
      <c r="E826" s="14">
        <f t="shared" si="147"/>
        <v>0</v>
      </c>
      <c r="F826" s="14">
        <f>IF(AND((B826-$B$2)&gt;123,OR(((G825*J825/C825*C826)/(G825*K825/D825*D826))&lt;(4/6),((G825*J825/C825*C826)/(G825*K825/D825*D826))&gt;(6/4))),COUNTIF($E$2:E826,1),0)</f>
        <v>0</v>
      </c>
      <c r="G826" s="21">
        <f t="shared" si="148"/>
        <v>32968.606932077419</v>
      </c>
      <c r="H826" s="12">
        <f t="shared" si="149"/>
        <v>3.6207315507914033</v>
      </c>
      <c r="I826" s="12">
        <f t="shared" si="150"/>
        <v>89.738036995401941</v>
      </c>
      <c r="J826" s="15">
        <f>IF(OR((ROW(F826)-MATCH(MAX($F$2:F826),$F$2:F826,0))=1,(ROW(F826)-MATCH(MAX($F$2:F826),$F$2:F826,0))&gt;123),IF(OR(((G825*J825/C825*C826)/(G825*K825/D825*D826))&lt;(4/6),((G825*J825/C825*C826)/(G825*K825/D825*D826))&gt;(6/4)),50%,((G825*J825/C825*C826)/((G825*K825/D825*D826)+(G825*J825/C825*C826)))),((G825*J825/C825*C826)/((G825*K825/D825*D826)+(G825*J825/C825*C826))))</f>
        <v>0.5574843213918782</v>
      </c>
      <c r="K826" s="18">
        <f t="shared" si="144"/>
        <v>0.4425156786081218</v>
      </c>
      <c r="L826" s="20">
        <f t="shared" si="145"/>
        <v>1.2598069364352829</v>
      </c>
      <c r="M826" s="51">
        <f>IF(AND((B826-$B$2)&gt;123,OR(((U825*R825/C825*C826)/(U825*S825/D825*D826))&lt;(4/6),((U825*R825/C825*C826)/(U825*S825/D825*D826))&gt;(6/4))),1,0)</f>
        <v>0</v>
      </c>
      <c r="N826" s="51">
        <f>IF(AND((B826-$B$2)&gt;123,OR(((U825*R825/C825*C826)/(U825*S825/D825*D826))&lt;(4/6),((U825*R825/C825*C826)/(U825*S825/D825*D826))&gt;(6/4))),COUNTIF($M$2:M826,1),0)</f>
        <v>0</v>
      </c>
      <c r="O826" s="51">
        <f>IF(OR((ROW(N826)-MATCH(MAX($N$2:N826),$N$2:N826,0))=1,(ROW(N826)-MATCH(MAX($N$2:N826),$N$2:N826,0))&gt;123),IF(OR(((U825*R825/C825*C826)/(U825*S825/D825*D826))&lt;(4/6),((U825*R825/C825*C826)/(U825*S825/D825*D826))&gt;(6/4)),1,0),0)</f>
        <v>0</v>
      </c>
      <c r="P826" s="47">
        <f>IF(O826=1,U825/2/C826,P825)</f>
        <v>3.6118419146766771</v>
      </c>
      <c r="Q826" s="47">
        <f>IF(O826=1,U825/2/D826,Q825)</f>
        <v>89.517711770140608</v>
      </c>
      <c r="R826" s="41">
        <f>P826*C826/U825</f>
        <v>0.57216274187028482</v>
      </c>
      <c r="S826" s="41">
        <f>Q826*D826/U825</f>
        <v>0.45416700394527265</v>
      </c>
      <c r="T826" s="41">
        <f t="shared" si="151"/>
        <v>1.2598069364352826</v>
      </c>
      <c r="U826" s="42">
        <f>P826*C826+Q826*D826</f>
        <v>32887.662262547441</v>
      </c>
      <c r="V826" s="25">
        <f>B826</f>
        <v>42156</v>
      </c>
      <c r="W826">
        <f>C826/C$2</f>
        <v>2.2082315933899812</v>
      </c>
      <c r="X826">
        <f>D826/D$2</f>
        <v>1.1649917592260837</v>
      </c>
      <c r="Y826">
        <f t="shared" si="152"/>
        <v>1.6443831131273721</v>
      </c>
      <c r="AA826" s="15">
        <f t="shared" si="153"/>
        <v>4.861770576899116E-2</v>
      </c>
      <c r="AB826" s="15">
        <f t="shared" si="154"/>
        <v>-4.3530281213000066E-4</v>
      </c>
      <c r="AC826" s="15">
        <f t="shared" si="155"/>
        <v>2.6329745815557359E-2</v>
      </c>
    </row>
    <row r="827" spans="1:29" x14ac:dyDescent="0.4">
      <c r="A827" s="43">
        <f t="shared" si="146"/>
        <v>2015</v>
      </c>
      <c r="B827" s="53">
        <v>42157</v>
      </c>
      <c r="C827" s="45">
        <v>5161.87</v>
      </c>
      <c r="D827" s="45">
        <f>VLOOKUP(B827,'H11001.CSI  中证全债'!$A$2:$B$2792,2,0)</f>
        <v>162.6514</v>
      </c>
      <c r="E827" s="14">
        <f t="shared" si="147"/>
        <v>0</v>
      </c>
      <c r="F827" s="14">
        <f>IF(AND((B827-$B$2)&gt;123,OR(((G826*J826/C826*C827)/(G826*K826/D826*D827))&lt;(4/6),((G826*J826/C826*C827)/(G826*K826/D826*D827))&gt;(6/4))),COUNTIF($E$2:E827,1),0)</f>
        <v>0</v>
      </c>
      <c r="G827" s="21">
        <f t="shared" si="148"/>
        <v>33285.762920637528</v>
      </c>
      <c r="H827" s="12">
        <f t="shared" si="149"/>
        <v>3.6207315507914033</v>
      </c>
      <c r="I827" s="12">
        <f t="shared" si="150"/>
        <v>89.738036995401941</v>
      </c>
      <c r="J827" s="15">
        <f>IF(OR((ROW(F827)-MATCH(MAX($F$2:F827),$F$2:F827,0))=1,(ROW(F827)-MATCH(MAX($F$2:F827),$F$2:F827,0))&gt;123),IF(OR(((G826*J826/C826*C827)/(G826*K826/D826*D827))&lt;(4/6),((G826*J826/C826*C827)/(G826*K826/D826*D827))&gt;(6/4)),50%,((G826*J826/C826*C827)/((G826*K826/D826*D827)+(G826*J826/C826*C827)))),((G826*J826/C826*C827)/((G826*K826/D826*D827)+(G826*J826/C826*C827))))</f>
        <v>0.56149368168742719</v>
      </c>
      <c r="K827" s="18">
        <f t="shared" si="144"/>
        <v>0.43850631831257281</v>
      </c>
      <c r="L827" s="20">
        <f t="shared" si="145"/>
        <v>1.280468851277047</v>
      </c>
      <c r="M827" s="51">
        <f>IF(AND((B827-$B$2)&gt;123,OR(((U826*R826/C826*C827)/(U826*S826/D826*D827))&lt;(4/6),((U826*R826/C826*C827)/(U826*S826/D826*D827))&gt;(6/4))),1,0)</f>
        <v>0</v>
      </c>
      <c r="N827" s="51">
        <f>IF(AND((B827-$B$2)&gt;123,OR(((U826*R826/C826*C827)/(U826*S826/D826*D827))&lt;(4/6),((U826*R826/C826*C827)/(U826*S826/D826*D827))&gt;(6/4))),COUNTIF($M$2:M827,1),0)</f>
        <v>0</v>
      </c>
      <c r="O827" s="51">
        <f>IF(OR((ROW(N827)-MATCH(MAX($N$2:N827),$N$2:N827,0))=1,(ROW(N827)-MATCH(MAX($N$2:N827),$N$2:N827,0))&gt;123),IF(OR(((U826*R826/C826*C827)/(U826*S826/D826*D827))&lt;(4/6),((U826*R826/C826*C827)/(U826*S826/D826*D827))&gt;(6/4)),1,0),0)</f>
        <v>0</v>
      </c>
      <c r="P827" s="47">
        <f>IF(O827=1,U826/2/C827,P826)</f>
        <v>3.6118419146766771</v>
      </c>
      <c r="Q827" s="47">
        <f>IF(O827=1,U826/2/D827,Q826)</f>
        <v>89.517711770140608</v>
      </c>
      <c r="R827" s="41">
        <f>P827*C827/U826</f>
        <v>0.56689521667047083</v>
      </c>
      <c r="S827" s="41">
        <f>Q827*D827/U826</f>
        <v>0.44272472235860383</v>
      </c>
      <c r="T827" s="41">
        <f t="shared" si="151"/>
        <v>1.2804688512770466</v>
      </c>
      <c r="U827" s="42">
        <f>P827*C827+Q827*D827</f>
        <v>33204.039568321947</v>
      </c>
      <c r="V827" s="25">
        <f>B827</f>
        <v>42157</v>
      </c>
      <c r="W827">
        <f>C827/C$2</f>
        <v>2.2455087606193445</v>
      </c>
      <c r="X827">
        <f>D827/D$2</f>
        <v>1.1655420996058758</v>
      </c>
      <c r="Y827">
        <f t="shared" si="152"/>
        <v>1.6602019784160973</v>
      </c>
      <c r="AA827" s="15">
        <f t="shared" si="153"/>
        <v>1.6881004393265231E-2</v>
      </c>
      <c r="AB827" s="15">
        <f t="shared" si="154"/>
        <v>4.723985173575862E-4</v>
      </c>
      <c r="AC827" s="15">
        <f t="shared" si="155"/>
        <v>9.6199390290745423E-3</v>
      </c>
    </row>
    <row r="828" spans="1:29" x14ac:dyDescent="0.4">
      <c r="A828" s="43">
        <f t="shared" si="146"/>
        <v>2015</v>
      </c>
      <c r="B828" s="53">
        <v>42158</v>
      </c>
      <c r="C828" s="45">
        <v>5143.59</v>
      </c>
      <c r="D828" s="45">
        <f>VLOOKUP(B828,'H11001.CSI  中证全债'!$A$2:$B$2792,2,0)</f>
        <v>162.71709999999999</v>
      </c>
      <c r="E828" s="14">
        <f t="shared" si="147"/>
        <v>0</v>
      </c>
      <c r="F828" s="14">
        <f>IF(AND((B828-$B$2)&gt;123,OR(((G827*J827/C827*C828)/(G827*K827/D827*D828))&lt;(4/6),((G827*J827/C827*C828)/(G827*K827/D827*D828))&gt;(6/4))),COUNTIF($E$2:E828,1),0)</f>
        <v>0</v>
      </c>
      <c r="G828" s="21">
        <f t="shared" si="148"/>
        <v>33225.471736919659</v>
      </c>
      <c r="H828" s="12">
        <f t="shared" si="149"/>
        <v>3.6207315507914033</v>
      </c>
      <c r="I828" s="12">
        <f t="shared" si="150"/>
        <v>89.738036995401941</v>
      </c>
      <c r="J828" s="15">
        <f>IF(OR((ROW(F828)-MATCH(MAX($F$2:F828),$F$2:F828,0))=1,(ROW(F828)-MATCH(MAX($F$2:F828),$F$2:F828,0))&gt;123),IF(OR(((G827*J827/C827*C828)/(G827*K827/D827*D828))&lt;(4/6),((G827*J827/C827*C828)/(G827*K827/D827*D828))&gt;(6/4)),50%,((G827*J827/C827*C828)/((G827*K827/D827*D828)+(G827*J827/C827*C828)))),((G827*J827/C827*C828)/((G827*K827/D827*D828)+(G827*J827/C827*C828))))</f>
        <v>0.56052051705381578</v>
      </c>
      <c r="K828" s="18">
        <f t="shared" si="144"/>
        <v>0.43947948294618422</v>
      </c>
      <c r="L828" s="20">
        <f t="shared" si="145"/>
        <v>1.2754190782609378</v>
      </c>
      <c r="M828" s="51">
        <f>IF(AND((B828-$B$2)&gt;123,OR(((U827*R827/C827*C828)/(U827*S827/D827*D828))&lt;(4/6),((U827*R827/C827*C828)/(U827*S827/D827*D828))&gt;(6/4))),1,0)</f>
        <v>0</v>
      </c>
      <c r="N828" s="51">
        <f>IF(AND((B828-$B$2)&gt;123,OR(((U827*R827/C827*C828)/(U827*S827/D827*D828))&lt;(4/6),((U827*R827/C827*C828)/(U827*S827/D827*D828))&gt;(6/4))),COUNTIF($M$2:M828,1),0)</f>
        <v>0</v>
      </c>
      <c r="O828" s="51">
        <f>IF(OR((ROW(N828)-MATCH(MAX($N$2:N828),$N$2:N828,0))=1,(ROW(N828)-MATCH(MAX($N$2:N828),$N$2:N828,0))&gt;123),IF(OR(((U827*R827/C827*C828)/(U827*S827/D827*D828))&lt;(4/6),((U827*R827/C827*C828)/(U827*S827/D827*D828))&gt;(6/4)),1,0),0)</f>
        <v>0</v>
      </c>
      <c r="P828" s="47">
        <f>IF(O828=1,U827/2/C828,P827)</f>
        <v>3.6118419146766771</v>
      </c>
      <c r="Q828" s="47">
        <f>IF(O828=1,U827/2/D828,Q827)</f>
        <v>89.517711770140608</v>
      </c>
      <c r="R828" s="41">
        <f>P828*C828/U827</f>
        <v>0.55950523476775538</v>
      </c>
      <c r="S828" s="41">
        <f>Q828*D828/U827</f>
        <v>0.43868344476284094</v>
      </c>
      <c r="T828" s="41">
        <f t="shared" si="151"/>
        <v>1.2754190782609374</v>
      </c>
      <c r="U828" s="42">
        <f>P828*C828+Q828*D828</f>
        <v>33143.896411784954</v>
      </c>
      <c r="V828" s="25">
        <f>B828</f>
        <v>42158</v>
      </c>
      <c r="W828">
        <f>C828/C$2</f>
        <v>2.237556623090867</v>
      </c>
      <c r="X828">
        <f>D828/D$2</f>
        <v>1.1660128986026512</v>
      </c>
      <c r="Y828">
        <f t="shared" si="152"/>
        <v>1.6571948205892477</v>
      </c>
      <c r="AA828" s="15">
        <f t="shared" si="153"/>
        <v>-3.5413522618741311E-3</v>
      </c>
      <c r="AB828" s="15">
        <f t="shared" si="154"/>
        <v>4.0393135257366097E-4</v>
      </c>
      <c r="AC828" s="15">
        <f t="shared" si="155"/>
        <v>-1.8113204694036877E-3</v>
      </c>
    </row>
    <row r="829" spans="1:29" x14ac:dyDescent="0.4">
      <c r="A829" s="43">
        <f t="shared" si="146"/>
        <v>2015</v>
      </c>
      <c r="B829" s="53">
        <v>42159</v>
      </c>
      <c r="C829" s="45">
        <v>5181.4160000000002</v>
      </c>
      <c r="D829" s="45">
        <f>VLOOKUP(B829,'H11001.CSI  中证全债'!$A$2:$B$2792,2,0)</f>
        <v>162.83709999999999</v>
      </c>
      <c r="E829" s="14">
        <f t="shared" si="147"/>
        <v>0</v>
      </c>
      <c r="F829" s="14">
        <f>IF(AND((B829-$B$2)&gt;123,OR(((G828*J828/C828*C829)/(G828*K828/D828*D829))&lt;(4/6),((G828*J828/C828*C829)/(G828*K828/D828*D829))&gt;(6/4))),COUNTIF($E$2:E829,1),0)</f>
        <v>0</v>
      </c>
      <c r="G829" s="21">
        <f t="shared" si="148"/>
        <v>33373.198092999344</v>
      </c>
      <c r="H829" s="12">
        <f t="shared" si="149"/>
        <v>3.6207315507914033</v>
      </c>
      <c r="I829" s="12">
        <f t="shared" si="150"/>
        <v>89.738036995401941</v>
      </c>
      <c r="J829" s="15">
        <f>IF(OR((ROW(F829)-MATCH(MAX($F$2:F829),$F$2:F829,0))=1,(ROW(F829)-MATCH(MAX($F$2:F829),$F$2:F829,0))&gt;123),IF(OR(((G828*J828/C828*C829)/(G828*K828/D828*D829))&lt;(4/6),((G828*J828/C828*C829)/(G828*K828/D828*D829))&gt;(6/4)),50%,((G828*J828/C828*C829)/((G828*K828/D828*D829)+(G828*J828/C828*C829)))),((G828*J828/C828*C829)/((G828*K828/D828*D829)+(G828*J828/C828*C829))))</f>
        <v>0.56214320056161338</v>
      </c>
      <c r="K829" s="18">
        <f t="shared" si="144"/>
        <v>0.43785679943838662</v>
      </c>
      <c r="L829" s="20">
        <f t="shared" si="145"/>
        <v>1.2838517096974209</v>
      </c>
      <c r="M829" s="51">
        <f>IF(AND((B829-$B$2)&gt;123,OR(((U828*R828/C828*C829)/(U828*S828/D828*D829))&lt;(4/6),((U828*R828/C828*C829)/(U828*S828/D828*D829))&gt;(6/4))),1,0)</f>
        <v>0</v>
      </c>
      <c r="N829" s="51">
        <f>IF(AND((B829-$B$2)&gt;123,OR(((U828*R828/C828*C829)/(U828*S828/D828*D829))&lt;(4/6),((U828*R828/C828*C829)/(U828*S828/D828*D829))&gt;(6/4))),COUNTIF($M$2:M829,1),0)</f>
        <v>0</v>
      </c>
      <c r="O829" s="51">
        <f>IF(OR((ROW(N829)-MATCH(MAX($N$2:N829),$N$2:N829,0))=1,(ROW(N829)-MATCH(MAX($N$2:N829),$N$2:N829,0))&gt;123),IF(OR(((U828*R828/C828*C829)/(U828*S828/D828*D829))&lt;(4/6),((U828*R828/C828*C829)/(U828*S828/D828*D829))&gt;(6/4)),1,0),0)</f>
        <v>0</v>
      </c>
      <c r="P829" s="47">
        <f>IF(O829=1,U828/2/C829,P828)</f>
        <v>3.6118419146766771</v>
      </c>
      <c r="Q829" s="47">
        <f>IF(O829=1,U828/2/D829,Q828)</f>
        <v>89.517711770140608</v>
      </c>
      <c r="R829" s="41">
        <f>P829*C829/U828</f>
        <v>0.56464258920149424</v>
      </c>
      <c r="S829" s="41">
        <f>Q829*D829/U828</f>
        <v>0.43980358863608132</v>
      </c>
      <c r="T829" s="41">
        <f t="shared" si="151"/>
        <v>1.2838517096974209</v>
      </c>
      <c r="U829" s="42">
        <f>P829*C829+Q829*D829</f>
        <v>33291.260069461932</v>
      </c>
      <c r="V829" s="25">
        <f>B829</f>
        <v>42159</v>
      </c>
      <c r="W829">
        <f>C829/C$2</f>
        <v>2.2540116315236998</v>
      </c>
      <c r="X829">
        <f>D829/D$2</f>
        <v>1.1668728054460766</v>
      </c>
      <c r="Y829">
        <f t="shared" si="152"/>
        <v>1.6645630034730967</v>
      </c>
      <c r="AA829" s="15">
        <f t="shared" si="153"/>
        <v>7.354007609471136E-3</v>
      </c>
      <c r="AB829" s="15">
        <f t="shared" si="154"/>
        <v>7.3747627016462758E-4</v>
      </c>
      <c r="AC829" s="15">
        <f t="shared" si="155"/>
        <v>4.4461778375755046E-3</v>
      </c>
    </row>
    <row r="830" spans="1:29" x14ac:dyDescent="0.4">
      <c r="A830" s="43">
        <f t="shared" si="146"/>
        <v>2015</v>
      </c>
      <c r="B830" s="53">
        <v>42160</v>
      </c>
      <c r="C830" s="45">
        <v>5230.5519999999997</v>
      </c>
      <c r="D830" s="45">
        <f>VLOOKUP(B830,'H11001.CSI  中证全债'!$A$2:$B$2792,2,0)</f>
        <v>162.8664</v>
      </c>
      <c r="E830" s="14">
        <f t="shared" si="147"/>
        <v>0</v>
      </c>
      <c r="F830" s="14">
        <f>IF(AND((B830-$B$2)&gt;123,OR(((G829*J829/C829*C830)/(G829*K829/D829*D830))&lt;(4/6),((G829*J829/C829*C830)/(G829*K829/D829*D830))&gt;(6/4))),COUNTIF($E$2:E830,1),0)</f>
        <v>0</v>
      </c>
      <c r="G830" s="21">
        <f t="shared" si="148"/>
        <v>33553.735682962993</v>
      </c>
      <c r="H830" s="12">
        <f t="shared" si="149"/>
        <v>3.6207315507914033</v>
      </c>
      <c r="I830" s="12">
        <f t="shared" si="150"/>
        <v>89.738036995401941</v>
      </c>
      <c r="J830" s="15">
        <f>IF(OR((ROW(F830)-MATCH(MAX($F$2:F830),$F$2:F830,0))=1,(ROW(F830)-MATCH(MAX($F$2:F830),$F$2:F830,0))&gt;123),IF(OR(((G829*J829/C829*C830)/(G829*K829/D829*D830))&lt;(4/6),((G829*J829/C829*C830)/(G829*K829/D829*D830))&gt;(6/4)),50%,((G829*J829/C829*C830)/((G829*K829/D829*D830)+(G829*J829/C829*C830)))),((G829*J829/C829*C830)/((G829*K829/D829*D830)+(G829*J829/C829*C830))))</f>
        <v>0.56442074985025004</v>
      </c>
      <c r="K830" s="18">
        <f t="shared" si="144"/>
        <v>0.43557925014974996</v>
      </c>
      <c r="L830" s="20">
        <f t="shared" si="145"/>
        <v>1.2957934742212927</v>
      </c>
      <c r="M830" s="51">
        <f>IF(AND((B830-$B$2)&gt;123,OR(((U829*R829/C829*C830)/(U829*S829/D829*D830))&lt;(4/6),((U829*R829/C829*C830)/(U829*S829/D829*D830))&gt;(6/4))),1,0)</f>
        <v>0</v>
      </c>
      <c r="N830" s="51">
        <f>IF(AND((B830-$B$2)&gt;123,OR(((U829*R829/C829*C830)/(U829*S829/D829*D830))&lt;(4/6),((U829*R829/C829*C830)/(U829*S829/D829*D830))&gt;(6/4))),COUNTIF($M$2:M830,1),0)</f>
        <v>0</v>
      </c>
      <c r="O830" s="51">
        <f>IF(OR((ROW(N830)-MATCH(MAX($N$2:N830),$N$2:N830,0))=1,(ROW(N830)-MATCH(MAX($N$2:N830),$N$2:N830,0))&gt;123),IF(OR(((U829*R829/C829*C830)/(U829*S829/D829*D830))&lt;(4/6),((U829*R829/C829*C830)/(U829*S829/D829*D830))&gt;(6/4)),1,0),0)</f>
        <v>0</v>
      </c>
      <c r="P830" s="47">
        <f>IF(O830=1,U829/2/C830,P829)</f>
        <v>3.6118419146766771</v>
      </c>
      <c r="Q830" s="47">
        <f>IF(O830=1,U829/2/D830,Q829)</f>
        <v>89.517711770140608</v>
      </c>
      <c r="R830" s="41">
        <f>P830*C830/U829</f>
        <v>0.56747407310741849</v>
      </c>
      <c r="S830" s="41">
        <f>Q830*D830/U829</f>
        <v>0.43793558494994111</v>
      </c>
      <c r="T830" s="41">
        <f t="shared" si="151"/>
        <v>1.2957934742212933</v>
      </c>
      <c r="U830" s="42">
        <f>P830*C830+Q830*D830</f>
        <v>33471.354402736353</v>
      </c>
      <c r="V830" s="25">
        <f>B830</f>
        <v>42160</v>
      </c>
      <c r="W830">
        <f>C830/C$2</f>
        <v>2.2753866987884299</v>
      </c>
      <c r="X830">
        <f>D830/D$2</f>
        <v>1.1670827660336796</v>
      </c>
      <c r="Y830">
        <f t="shared" si="152"/>
        <v>1.6735677201368178</v>
      </c>
      <c r="AA830" s="15">
        <f t="shared" si="153"/>
        <v>9.4831219882751672E-3</v>
      </c>
      <c r="AB830" s="15">
        <f t="shared" si="154"/>
        <v>1.7993442526287318E-4</v>
      </c>
      <c r="AC830" s="15">
        <f t="shared" si="155"/>
        <v>5.4096580573597119E-3</v>
      </c>
    </row>
    <row r="831" spans="1:29" x14ac:dyDescent="0.4">
      <c r="A831" s="43">
        <f t="shared" si="146"/>
        <v>2015</v>
      </c>
      <c r="B831" s="53">
        <v>42163</v>
      </c>
      <c r="C831" s="45">
        <v>5353.7510000000002</v>
      </c>
      <c r="D831" s="45">
        <f>VLOOKUP(B831,'H11001.CSI  中证全债'!$A$2:$B$2792,2,0)</f>
        <v>162.97239999999999</v>
      </c>
      <c r="E831" s="14">
        <f t="shared" si="147"/>
        <v>0</v>
      </c>
      <c r="F831" s="14">
        <f>IF(AND((B831-$B$2)&gt;123,OR(((G830*J830/C830*C831)/(G830*K830/D830*D831))&lt;(4/6),((G830*J830/C830*C831)/(G830*K830/D830*D831))&gt;(6/4))),COUNTIF($E$2:E831,1),0)</f>
        <v>0</v>
      </c>
      <c r="G831" s="21">
        <f t="shared" si="148"/>
        <v>34009.318421210461</v>
      </c>
      <c r="H831" s="12">
        <f t="shared" si="149"/>
        <v>3.6207315507914033</v>
      </c>
      <c r="I831" s="12">
        <f t="shared" si="150"/>
        <v>89.738036995401941</v>
      </c>
      <c r="J831" s="15">
        <f>IF(OR((ROW(F831)-MATCH(MAX($F$2:F831),$F$2:F831,0))=1,(ROW(F831)-MATCH(MAX($F$2:F831),$F$2:F831,0))&gt;123),IF(OR(((G830*J830/C830*C831)/(G830*K830/D830*D831))&lt;(4/6),((G830*J830/C830*C831)/(G830*K830/D830*D831))&gt;(6/4)),50%,((G830*J830/C830*C831)/((G830*K830/D830*D831)+(G830*J830/C830*C831)))),((G830*J830/C830*C831)/((G830*K830/D830*D831)+(G830*J830/C830*C831))))</f>
        <v>0.56997599659896636</v>
      </c>
      <c r="K831" s="18">
        <f t="shared" si="144"/>
        <v>0.43002400340103364</v>
      </c>
      <c r="L831" s="20">
        <f t="shared" si="145"/>
        <v>1.3254515843093895</v>
      </c>
      <c r="M831" s="51">
        <f>IF(AND((B831-$B$2)&gt;123,OR(((U830*R830/C830*C831)/(U830*S830/D830*D831))&lt;(4/6),((U830*R830/C830*C831)/(U830*S830/D830*D831))&gt;(6/4))),1,0)</f>
        <v>0</v>
      </c>
      <c r="N831" s="51">
        <f>IF(AND((B831-$B$2)&gt;123,OR(((U830*R830/C830*C831)/(U830*S830/D830*D831))&lt;(4/6),((U830*R830/C830*C831)/(U830*S830/D830*D831))&gt;(6/4))),COUNTIF($M$2:M831,1),0)</f>
        <v>0</v>
      </c>
      <c r="O831" s="51">
        <f>IF(OR((ROW(N831)-MATCH(MAX($N$2:N831),$N$2:N831,0))=1,(ROW(N831)-MATCH(MAX($N$2:N831),$N$2:N831,0))&gt;123),IF(OR(((U830*R830/C830*C831)/(U830*S830/D830*D831))&lt;(4/6),((U830*R830/C830*C831)/(U830*S830/D830*D831))&gt;(6/4)),1,0),0)</f>
        <v>0</v>
      </c>
      <c r="P831" s="47">
        <f>IF(O831=1,U830/2/C831,P830)</f>
        <v>3.6118419146766771</v>
      </c>
      <c r="Q831" s="47">
        <f>IF(O831=1,U830/2/D831,Q830)</f>
        <v>89.517711770140608</v>
      </c>
      <c r="R831" s="41">
        <f>P831*C831/U830</f>
        <v>0.57771496276712786</v>
      </c>
      <c r="S831" s="41">
        <f>Q831*D831/U830</f>
        <v>0.435862742635099</v>
      </c>
      <c r="T831" s="41">
        <f t="shared" si="151"/>
        <v>1.3254515843093899</v>
      </c>
      <c r="U831" s="42">
        <f>P831*C831+Q831*D831</f>
        <v>33925.818592230236</v>
      </c>
      <c r="V831" s="25">
        <f>B831</f>
        <v>42163</v>
      </c>
      <c r="W831">
        <f>C831/C$2</f>
        <v>2.3289805385789597</v>
      </c>
      <c r="X831">
        <f>D831/D$2</f>
        <v>1.1678423504120385</v>
      </c>
      <c r="Y831">
        <f t="shared" si="152"/>
        <v>1.6962909296115118</v>
      </c>
      <c r="AA831" s="15">
        <f t="shared" si="153"/>
        <v>2.3553728172475807E-2</v>
      </c>
      <c r="AB831" s="15">
        <f t="shared" si="154"/>
        <v>6.5084019785532909E-4</v>
      </c>
      <c r="AC831" s="15">
        <f t="shared" si="155"/>
        <v>1.3577705402226803E-2</v>
      </c>
    </row>
    <row r="832" spans="1:29" x14ac:dyDescent="0.4">
      <c r="A832" s="43">
        <f t="shared" si="146"/>
        <v>2015</v>
      </c>
      <c r="B832" s="53">
        <v>42164</v>
      </c>
      <c r="C832" s="45">
        <v>5317.4610000000002</v>
      </c>
      <c r="D832" s="45">
        <f>VLOOKUP(B832,'H11001.CSI  中证全债'!$A$2:$B$2792,2,0)</f>
        <v>163.0582</v>
      </c>
      <c r="E832" s="14">
        <f t="shared" si="147"/>
        <v>0</v>
      </c>
      <c r="F832" s="14">
        <f>IF(AND((B832-$B$2)&gt;123,OR(((G831*J831/C831*C832)/(G831*K831/D831*D832))&lt;(4/6),((G831*J831/C831*C832)/(G831*K831/D831*D832))&gt;(6/4))),COUNTIF($E$2:E832,1),0)</f>
        <v>0</v>
      </c>
      <c r="G832" s="21">
        <f t="shared" si="148"/>
        <v>33885.62159680645</v>
      </c>
      <c r="H832" s="12">
        <f t="shared" si="149"/>
        <v>3.6207315507914033</v>
      </c>
      <c r="I832" s="12">
        <f t="shared" si="150"/>
        <v>89.738036995401941</v>
      </c>
      <c r="J832" s="15">
        <f>IF(OR((ROW(F832)-MATCH(MAX($F$2:F832),$F$2:F832,0))=1,(ROW(F832)-MATCH(MAX($F$2:F832),$F$2:F832,0))&gt;123),IF(OR(((G831*J831/C831*C832)/(G831*K831/D831*D832))&lt;(4/6),((G831*J831/C831*C832)/(G831*K831/D831*D832))&gt;(6/4)),50%,((G831*J831/C831*C832)/((G831*K831/D831*D832)+(G831*J831/C831*C832)))),((G831*J831/C831*C832)/((G831*K831/D831*D832)+(G831*J831/C831*C832))))</f>
        <v>0.56817900647917596</v>
      </c>
      <c r="K832" s="18">
        <f t="shared" si="144"/>
        <v>0.43182099352082404</v>
      </c>
      <c r="L832" s="20">
        <f t="shared" si="145"/>
        <v>1.3157743949560345</v>
      </c>
      <c r="M832" s="51">
        <f>IF(AND((B832-$B$2)&gt;123,OR(((U831*R831/C831*C832)/(U831*S831/D831*D832))&lt;(4/6),((U831*R831/C831*C832)/(U831*S831/D831*D832))&gt;(6/4))),1,0)</f>
        <v>0</v>
      </c>
      <c r="N832" s="51">
        <f>IF(AND((B832-$B$2)&gt;123,OR(((U831*R831/C831*C832)/(U831*S831/D831*D832))&lt;(4/6),((U831*R831/C831*C832)/(U831*S831/D831*D832))&gt;(6/4))),COUNTIF($M$2:M832,1),0)</f>
        <v>0</v>
      </c>
      <c r="O832" s="51">
        <f>IF(OR((ROW(N832)-MATCH(MAX($N$2:N832),$N$2:N832,0))=1,(ROW(N832)-MATCH(MAX($N$2:N832),$N$2:N832,0))&gt;123),IF(OR(((U831*R831/C831*C832)/(U831*S831/D831*D832))&lt;(4/6),((U831*R831/C831*C832)/(U831*S831/D831*D832))&gt;(6/4)),1,0),0)</f>
        <v>0</v>
      </c>
      <c r="P832" s="47">
        <f>IF(O832=1,U831/2/C832,P831)</f>
        <v>3.6118419146766771</v>
      </c>
      <c r="Q832" s="47">
        <f>IF(O832=1,U831/2/D832,Q831)</f>
        <v>89.517711770140608</v>
      </c>
      <c r="R832" s="41">
        <f>P832*C832/U831</f>
        <v>0.56611245701399582</v>
      </c>
      <c r="S832" s="41">
        <f>Q832*D832/U831</f>
        <v>0.43025039792852293</v>
      </c>
      <c r="T832" s="41">
        <f t="shared" si="151"/>
        <v>1.3157743949560357</v>
      </c>
      <c r="U832" s="42">
        <f>P832*C832+Q832*D832</f>
        <v>33802.425468816502</v>
      </c>
      <c r="V832" s="25">
        <f>B832</f>
        <v>42164</v>
      </c>
      <c r="W832">
        <f>C832/C$2</f>
        <v>2.3131937185073821</v>
      </c>
      <c r="X832">
        <f>D832/D$2</f>
        <v>1.1684571838050877</v>
      </c>
      <c r="Y832">
        <f t="shared" si="152"/>
        <v>1.6901212734408251</v>
      </c>
      <c r="AA832" s="15">
        <f t="shared" si="153"/>
        <v>-6.778425070571914E-3</v>
      </c>
      <c r="AB832" s="15">
        <f t="shared" si="154"/>
        <v>5.2646951262924624E-4</v>
      </c>
      <c r="AC832" s="15">
        <f t="shared" si="155"/>
        <v>-3.6371450574812503E-3</v>
      </c>
    </row>
    <row r="833" spans="1:29" x14ac:dyDescent="0.4">
      <c r="A833" s="43">
        <f t="shared" si="146"/>
        <v>2015</v>
      </c>
      <c r="B833" s="53">
        <v>42165</v>
      </c>
      <c r="C833" s="45">
        <v>5309.1120000000001</v>
      </c>
      <c r="D833" s="45">
        <f>VLOOKUP(B833,'H11001.CSI  中证全债'!$A$2:$B$2792,2,0)</f>
        <v>163.07259999999999</v>
      </c>
      <c r="E833" s="14">
        <f t="shared" si="147"/>
        <v>0</v>
      </c>
      <c r="F833" s="14">
        <f>IF(AND((B833-$B$2)&gt;123,OR(((G832*J832/C832*C833)/(G832*K832/D832*D833))&lt;(4/6),((G832*J832/C832*C833)/(G832*K832/D832*D833))&gt;(6/4))),COUNTIF($E$2:E833,1),0)</f>
        <v>0</v>
      </c>
      <c r="G833" s="21">
        <f t="shared" si="148"/>
        <v>33856.684336821629</v>
      </c>
      <c r="H833" s="12">
        <f t="shared" si="149"/>
        <v>3.6207315507914033</v>
      </c>
      <c r="I833" s="12">
        <f t="shared" si="150"/>
        <v>89.738036995401941</v>
      </c>
      <c r="J833" s="15">
        <f>IF(OR((ROW(F833)-MATCH(MAX($F$2:F833),$F$2:F833,0))=1,(ROW(F833)-MATCH(MAX($F$2:F833),$F$2:F833,0))&gt;123),IF(OR(((G832*J832/C832*C833)/(G832*K832/D832*D833))&lt;(4/6),((G832*J832/C832*C833)/(G832*K832/D832*D833))&gt;(6/4)),50%,((G832*J832/C832*C833)/((G832*K832/D832*D833)+(G832*J832/C832*C833)))),((G832*J832/C832*C833)/((G832*K832/D832*D833)+(G832*J832/C832*C833))))</f>
        <v>0.56777176210899538</v>
      </c>
      <c r="K833" s="18">
        <f t="shared" si="144"/>
        <v>0.43222823789100462</v>
      </c>
      <c r="L833" s="20">
        <f t="shared" si="145"/>
        <v>1.3135924780836992</v>
      </c>
      <c r="M833" s="51">
        <f>IF(AND((B833-$B$2)&gt;123,OR(((U832*R832/C832*C833)/(U832*S832/D832*D833))&lt;(4/6),((U832*R832/C832*C833)/(U832*S832/D832*D833))&gt;(6/4))),1,0)</f>
        <v>0</v>
      </c>
      <c r="N833" s="51">
        <f>IF(AND((B833-$B$2)&gt;123,OR(((U832*R832/C832*C833)/(U832*S832/D832*D833))&lt;(4/6),((U832*R832/C832*C833)/(U832*S832/D832*D833))&gt;(6/4))),COUNTIF($M$2:M833,1),0)</f>
        <v>0</v>
      </c>
      <c r="O833" s="51">
        <f>IF(OR((ROW(N833)-MATCH(MAX($N$2:N833),$N$2:N833,0))=1,(ROW(N833)-MATCH(MAX($N$2:N833),$N$2:N833,0))&gt;123),IF(OR(((U832*R832/C832*C833)/(U832*S832/D832*D833))&lt;(4/6),((U832*R832/C832*C833)/(U832*S832/D832*D833))&gt;(6/4)),1,0),0)</f>
        <v>0</v>
      </c>
      <c r="P833" s="47">
        <f>IF(O833=1,U832/2/C833,P832)</f>
        <v>3.6118419146766771</v>
      </c>
      <c r="Q833" s="47">
        <f>IF(O833=1,U832/2/D833,Q832)</f>
        <v>89.517711770140608</v>
      </c>
      <c r="R833" s="41">
        <f>P833*C833/U832</f>
        <v>0.56728690279941341</v>
      </c>
      <c r="S833" s="41">
        <f>Q833*D833/U832</f>
        <v>0.43185912850763647</v>
      </c>
      <c r="T833" s="41">
        <f t="shared" si="151"/>
        <v>1.3135924780837003</v>
      </c>
      <c r="U833" s="42">
        <f>P833*C833+Q833*D833</f>
        <v>33773.559255720356</v>
      </c>
      <c r="V833" s="25">
        <f>B833</f>
        <v>42165</v>
      </c>
      <c r="W833">
        <f>C833/C$2</f>
        <v>2.3095617493484508</v>
      </c>
      <c r="X833">
        <f>D833/D$2</f>
        <v>1.1685603726262987</v>
      </c>
      <c r="Y833">
        <f t="shared" si="152"/>
        <v>1.6886779627860178</v>
      </c>
      <c r="AA833" s="15">
        <f t="shared" si="153"/>
        <v>-1.5701102462247762E-3</v>
      </c>
      <c r="AB833" s="15">
        <f t="shared" si="154"/>
        <v>8.8312026012893341E-5</v>
      </c>
      <c r="AC833" s="15">
        <f t="shared" si="155"/>
        <v>-8.5396869295006894E-4</v>
      </c>
    </row>
    <row r="834" spans="1:29" x14ac:dyDescent="0.4">
      <c r="A834" s="43">
        <f t="shared" si="146"/>
        <v>2015</v>
      </c>
      <c r="B834" s="53">
        <v>42166</v>
      </c>
      <c r="C834" s="45">
        <v>5306.59</v>
      </c>
      <c r="D834" s="45">
        <f>VLOOKUP(B834,'H11001.CSI  中证全债'!$A$2:$B$2792,2,0)</f>
        <v>162.9562</v>
      </c>
      <c r="E834" s="14">
        <f t="shared" si="147"/>
        <v>0</v>
      </c>
      <c r="F834" s="14">
        <f>IF(AND((B834-$B$2)&gt;123,OR(((G833*J833/C833*C834)/(G833*K833/D833*D834))&lt;(4/6),((G833*J833/C833*C834)/(G833*K833/D833*D834))&gt;(6/4))),COUNTIF($E$2:E834,1),0)</f>
        <v>0</v>
      </c>
      <c r="G834" s="21">
        <f t="shared" si="148"/>
        <v>33837.107344344273</v>
      </c>
      <c r="H834" s="12">
        <f t="shared" si="149"/>
        <v>3.6207315507914033</v>
      </c>
      <c r="I834" s="12">
        <f t="shared" si="150"/>
        <v>89.738036995401941</v>
      </c>
      <c r="J834" s="15">
        <f>IF(OR((ROW(F834)-MATCH(MAX($F$2:F834),$F$2:F834,0))=1,(ROW(F834)-MATCH(MAX($F$2:F834),$F$2:F834,0))&gt;123),IF(OR(((G833*J833/C833*C834)/(G833*K833/D833*D834))&lt;(4/6),((G833*J833/C833*C834)/(G833*K833/D833*D834))&gt;(6/4)),50%,((G833*J833/C833*C834)/((G833*K833/D833*D834)+(G833*J833/C833*C834)))),((G833*J833/C833*C834)/((G833*K833/D833*D834)+(G833*J833/C833*C834))))</f>
        <v>0.56783038941789565</v>
      </c>
      <c r="K834" s="18">
        <f t="shared" ref="K834:K897" si="156">1-J834</f>
        <v>0.43216961058210435</v>
      </c>
      <c r="L834" s="20">
        <f t="shared" ref="L834:L897" si="157">J834/K834</f>
        <v>1.3139063356469352</v>
      </c>
      <c r="M834" s="51">
        <f>IF(AND((B834-$B$2)&gt;123,OR(((U833*R833/C833*C834)/(U833*S833/D833*D834))&lt;(4/6),((U833*R833/C833*C834)/(U833*S833/D833*D834))&gt;(6/4))),1,0)</f>
        <v>0</v>
      </c>
      <c r="N834" s="51">
        <f>IF(AND((B834-$B$2)&gt;123,OR(((U833*R833/C833*C834)/(U833*S833/D833*D834))&lt;(4/6),((U833*R833/C833*C834)/(U833*S833/D833*D834))&gt;(6/4))),COUNTIF($M$2:M834,1),0)</f>
        <v>0</v>
      </c>
      <c r="O834" s="51">
        <f>IF(OR((ROW(N834)-MATCH(MAX($N$2:N834),$N$2:N834,0))=1,(ROW(N834)-MATCH(MAX($N$2:N834),$N$2:N834,0))&gt;123),IF(OR(((U833*R833/C833*C834)/(U833*S833/D833*D834))&lt;(4/6),((U833*R833/C833*C834)/(U833*S833/D833*D834))&gt;(6/4)),1,0),0)</f>
        <v>0</v>
      </c>
      <c r="P834" s="47">
        <f>IF(O834=1,U833/2/C834,P833)</f>
        <v>3.6118419146766771</v>
      </c>
      <c r="Q834" s="47">
        <f>IF(O834=1,U833/2/D834,Q833)</f>
        <v>89.517711770140608</v>
      </c>
      <c r="R834" s="41">
        <f>P834*C834/U833</f>
        <v>0.56750205214920579</v>
      </c>
      <c r="S834" s="41">
        <f>Q834*D834/U833</f>
        <v>0.43191971661342304</v>
      </c>
      <c r="T834" s="41">
        <f t="shared" si="151"/>
        <v>1.3139063356469363</v>
      </c>
      <c r="U834" s="42">
        <f>P834*C834+Q834*D834</f>
        <v>33754.030328761495</v>
      </c>
      <c r="V834" s="25">
        <f>B834</f>
        <v>42166</v>
      </c>
      <c r="W834">
        <f>C834/C$2</f>
        <v>2.3084646327813383</v>
      </c>
      <c r="X834">
        <f>D834/D$2</f>
        <v>1.1677262629881762</v>
      </c>
      <c r="Y834">
        <f t="shared" si="152"/>
        <v>1.6877015164380749</v>
      </c>
      <c r="AA834" s="15">
        <f t="shared" si="153"/>
        <v>-4.7503235946044775E-4</v>
      </c>
      <c r="AB834" s="15">
        <f t="shared" si="154"/>
        <v>-7.1379250714098674E-4</v>
      </c>
      <c r="AC834" s="15">
        <f t="shared" si="155"/>
        <v>-5.7823123737099635E-4</v>
      </c>
    </row>
    <row r="835" spans="1:29" x14ac:dyDescent="0.4">
      <c r="A835" s="43">
        <f t="shared" ref="A835:A898" si="158">YEAR(B835)</f>
        <v>2015</v>
      </c>
      <c r="B835" s="53">
        <v>42167</v>
      </c>
      <c r="C835" s="45">
        <v>5335.1149999999998</v>
      </c>
      <c r="D835" s="45">
        <f>VLOOKUP(B835,'H11001.CSI  中证全债'!$A$2:$B$2792,2,0)</f>
        <v>162.87899999999999</v>
      </c>
      <c r="E835" s="14">
        <f t="shared" ref="E835:E898" si="159">IF(AND((B835-$B$2)&gt;123,OR(((G834*J834/C834*C835)/(G834*K834/D834*D835))&lt;(4/6),((G834*J834/C834*C835)/(G834*K834/D834*D835))&gt;(6/4))),1,0)</f>
        <v>0</v>
      </c>
      <c r="F835" s="14">
        <f>IF(AND((B835-$B$2)&gt;123,OR(((G834*J834/C834*C835)/(G834*K834/D834*D835))&lt;(4/6),((G834*J834/C834*C835)/(G834*K834/D834*D835))&gt;(6/4))),COUNTIF($E$2:E835,1),0)</f>
        <v>0</v>
      </c>
      <c r="G835" s="21">
        <f t="shared" ref="G835:G898" si="160">G834*J834/C834*C835+G834*K834/D834*D835</f>
        <v>33933.460935374555</v>
      </c>
      <c r="H835" s="12">
        <f t="shared" ref="H835:H898" si="161">IF(J835=50%,G835*J835/C835,H834)</f>
        <v>3.6207315507914033</v>
      </c>
      <c r="I835" s="12">
        <f t="shared" ref="I835:I898" si="162">IF(K835=50%,G835*K835/D835,I834)</f>
        <v>89.738036995401941</v>
      </c>
      <c r="J835" s="15">
        <f>IF(OR((ROW(F835)-MATCH(MAX($F$2:F835),$F$2:F835,0))=1,(ROW(F835)-MATCH(MAX($F$2:F835),$F$2:F835,0))&gt;123),IF(OR(((G834*J834/C834*C835)/(G834*K834/D834*D835))&lt;(4/6),((G834*J834/C834*C835)/(G834*K834/D834*D835))&gt;(6/4)),50%,((G834*J834/C834*C835)/((G834*K834/D834*D835)+(G834*J834/C834*C835)))),((G834*J834/C834*C835)/((G834*K834/D834*D835)+(G834*J834/C834*C835))))</f>
        <v>0.5692616866988387</v>
      </c>
      <c r="K835" s="18">
        <f t="shared" si="156"/>
        <v>0.4307383133011613</v>
      </c>
      <c r="L835" s="20">
        <f t="shared" si="157"/>
        <v>1.3215951985697296</v>
      </c>
      <c r="M835" s="51">
        <f>IF(AND((B835-$B$2)&gt;123,OR(((U834*R834/C834*C835)/(U834*S834/D834*D835))&lt;(4/6),((U834*R834/C834*C835)/(U834*S834/D834*D835))&gt;(6/4))),1,0)</f>
        <v>0</v>
      </c>
      <c r="N835" s="51">
        <f>IF(AND((B835-$B$2)&gt;123,OR(((U834*R834/C834*C835)/(U834*S834/D834*D835))&lt;(4/6),((U834*R834/C834*C835)/(U834*S834/D834*D835))&gt;(6/4))),COUNTIF($M$2:M835,1),0)</f>
        <v>0</v>
      </c>
      <c r="O835" s="51">
        <f>IF(OR((ROW(N835)-MATCH(MAX($N$2:N835),$N$2:N835,0))=1,(ROW(N835)-MATCH(MAX($N$2:N835),$N$2:N835,0))&gt;123),IF(OR(((U834*R834/C834*C835)/(U834*S834/D834*D835))&lt;(4/6),((U834*R834/C834*C835)/(U834*S834/D834*D835))&gt;(6/4)),1,0),0)</f>
        <v>0</v>
      </c>
      <c r="P835" s="47">
        <f>IF(O835=1,U834/2/C835,P834)</f>
        <v>3.6118419146766771</v>
      </c>
      <c r="Q835" s="47">
        <f>IF(O835=1,U834/2/D835,Q834)</f>
        <v>89.517711770140608</v>
      </c>
      <c r="R835" s="41">
        <f>P835*C835/U834</f>
        <v>0.57088270019716192</v>
      </c>
      <c r="S835" s="41">
        <f>Q835*D835/U834</f>
        <v>0.43196487155445773</v>
      </c>
      <c r="T835" s="41">
        <f t="shared" ref="T835:T898" si="163">R835/S835</f>
        <v>1.321595198569731</v>
      </c>
      <c r="U835" s="42">
        <f>P835*C835+Q835*D835</f>
        <v>33850.147352028987</v>
      </c>
      <c r="V835" s="25">
        <f>B835</f>
        <v>42167</v>
      </c>
      <c r="W835">
        <f>C835/C$2</f>
        <v>2.3208735344771707</v>
      </c>
      <c r="X835">
        <f>D835/D$2</f>
        <v>1.1671730562522391</v>
      </c>
      <c r="Y835">
        <f t="shared" ref="Y835:Y898" si="164">U835/U$2</f>
        <v>1.6925073676014493</v>
      </c>
      <c r="AA835" s="15">
        <f t="shared" ref="AA835:AA898" si="165">W835/W834-1</f>
        <v>5.375391729905532E-3</v>
      </c>
      <c r="AB835" s="15">
        <f t="shared" ref="AB835:AB898" si="166">X835/X834-1</f>
        <v>-4.7374693322510542E-4</v>
      </c>
      <c r="AC835" s="15">
        <f t="shared" ref="AC835:AC898" si="167">Y835/Y834-1</f>
        <v>2.8475717516194265E-3</v>
      </c>
    </row>
    <row r="836" spans="1:29" x14ac:dyDescent="0.4">
      <c r="A836" s="43">
        <f t="shared" si="158"/>
        <v>2015</v>
      </c>
      <c r="B836" s="53">
        <v>42170</v>
      </c>
      <c r="C836" s="45">
        <v>5221.1670000000004</v>
      </c>
      <c r="D836" s="45">
        <f>VLOOKUP(B836,'H11001.CSI  中证全债'!$A$2:$B$2792,2,0)</f>
        <v>162.94839999999999</v>
      </c>
      <c r="E836" s="14">
        <f t="shared" si="159"/>
        <v>0</v>
      </c>
      <c r="F836" s="14">
        <f>IF(AND((B836-$B$2)&gt;123,OR(((G835*J835/C835*C836)/(G835*K835/D835*D836))&lt;(4/6),((G835*J835/C835*C836)/(G835*K835/D835*D836))&gt;(6/4))),COUNTIF($E$2:E836,1),0)</f>
        <v>0</v>
      </c>
      <c r="G836" s="21">
        <f t="shared" si="160"/>
        <v>33527.11363639246</v>
      </c>
      <c r="H836" s="12">
        <f t="shared" si="161"/>
        <v>3.6207315507914033</v>
      </c>
      <c r="I836" s="12">
        <f t="shared" si="162"/>
        <v>89.738036995401941</v>
      </c>
      <c r="J836" s="15">
        <f>IF(OR((ROW(F836)-MATCH(MAX($F$2:F836),$F$2:F836,0))=1,(ROW(F836)-MATCH(MAX($F$2:F836),$F$2:F836,0))&gt;123),IF(OR(((G835*J835/C835*C836)/(G835*K835/D835*D836))&lt;(4/6),((G835*J835/C835*C836)/(G835*K835/D835*D836))&gt;(6/4)),50%,((G835*J835/C835*C836)/((G835*K835/D835*D836)+(G835*J835/C835*C836)))),((G835*J835/C835*C836)/((G835*K835/D835*D836)+(G835*J835/C835*C836))))</f>
        <v>0.56385540055350336</v>
      </c>
      <c r="K836" s="18">
        <f t="shared" si="156"/>
        <v>0.43614459944649664</v>
      </c>
      <c r="L836" s="20">
        <f t="shared" si="157"/>
        <v>1.2928175684602818</v>
      </c>
      <c r="M836" s="51">
        <f>IF(AND((B836-$B$2)&gt;123,OR(((U835*R835/C835*C836)/(U835*S835/D835*D836))&lt;(4/6),((U835*R835/C835*C836)/(U835*S835/D835*D836))&gt;(6/4))),1,0)</f>
        <v>0</v>
      </c>
      <c r="N836" s="51">
        <f>IF(AND((B836-$B$2)&gt;123,OR(((U835*R835/C835*C836)/(U835*S835/D835*D836))&lt;(4/6),((U835*R835/C835*C836)/(U835*S835/D835*D836))&gt;(6/4))),COUNTIF($M$2:M836,1),0)</f>
        <v>0</v>
      </c>
      <c r="O836" s="51">
        <f>IF(OR((ROW(N836)-MATCH(MAX($N$2:N836),$N$2:N836,0))=1,(ROW(N836)-MATCH(MAX($N$2:N836),$N$2:N836,0))&gt;123),IF(OR(((U835*R835/C835*C836)/(U835*S835/D835*D836))&lt;(4/6),((U835*R835/C835*C836)/(U835*S835/D835*D836))&gt;(6/4)),1,0),0)</f>
        <v>0</v>
      </c>
      <c r="P836" s="47">
        <f>IF(O836=1,U835/2/C836,P835)</f>
        <v>3.6118419146766771</v>
      </c>
      <c r="Q836" s="47">
        <f>IF(O836=1,U835/2/D836,Q835)</f>
        <v>89.517711770140608</v>
      </c>
      <c r="R836" s="41">
        <f>P836*C836/U835</f>
        <v>0.55710333009809865</v>
      </c>
      <c r="S836" s="41">
        <f>Q836*D836/U835</f>
        <v>0.43092184364542341</v>
      </c>
      <c r="T836" s="41">
        <f t="shared" si="163"/>
        <v>1.2928175684602832</v>
      </c>
      <c r="U836" s="42">
        <f>P836*C836+Q836*D836</f>
        <v>33444.797718732261</v>
      </c>
      <c r="V836" s="25">
        <f>B836</f>
        <v>42170</v>
      </c>
      <c r="W836">
        <f>C836/C$2</f>
        <v>2.2713040505004236</v>
      </c>
      <c r="X836">
        <f>D836/D$2</f>
        <v>1.1676703690433534</v>
      </c>
      <c r="Y836">
        <f t="shared" si="164"/>
        <v>1.672239885936613</v>
      </c>
      <c r="AA836" s="15">
        <f t="shared" si="165"/>
        <v>-2.1358115054689431E-2</v>
      </c>
      <c r="AB836" s="15">
        <f t="shared" si="166"/>
        <v>4.2608316603121033E-4</v>
      </c>
      <c r="AC836" s="15">
        <f t="shared" si="167"/>
        <v>-1.1974826256477944E-2</v>
      </c>
    </row>
    <row r="837" spans="1:29" x14ac:dyDescent="0.4">
      <c r="A837" s="43">
        <f t="shared" si="158"/>
        <v>2015</v>
      </c>
      <c r="B837" s="53">
        <v>42171</v>
      </c>
      <c r="C837" s="45">
        <v>5064.8209999999999</v>
      </c>
      <c r="D837" s="45">
        <f>VLOOKUP(B837,'H11001.CSI  中证全债'!$A$2:$B$2792,2,0)</f>
        <v>162.9393</v>
      </c>
      <c r="E837" s="14">
        <f t="shared" si="159"/>
        <v>0</v>
      </c>
      <c r="F837" s="14">
        <f>IF(AND((B837-$B$2)&gt;123,OR(((G836*J836/C836*C837)/(G836*K836/D836*D837))&lt;(4/6),((G836*J836/C836*C837)/(G836*K836/D836*D837))&gt;(6/4))),COUNTIF($E$2:E837,1),0)</f>
        <v>0</v>
      </c>
      <c r="G837" s="21">
        <f t="shared" si="160"/>
        <v>32960.210125215774</v>
      </c>
      <c r="H837" s="12">
        <f t="shared" si="161"/>
        <v>3.6207315507914033</v>
      </c>
      <c r="I837" s="12">
        <f t="shared" si="162"/>
        <v>89.738036995401941</v>
      </c>
      <c r="J837" s="15">
        <f>IF(OR((ROW(F837)-MATCH(MAX($F$2:F837),$F$2:F837,0))=1,(ROW(F837)-MATCH(MAX($F$2:F837),$F$2:F837,0))&gt;123),IF(OR(((G836*J836/C836*C837)/(G836*K836/D836*D837))&lt;(4/6),((G836*J836/C836*C837)/(G836*K836/D836*D837))&gt;(6/4)),50%,((G836*J836/C836*C837)/((G836*K836/D836*D837)+(G836*J836/C836*C837)))),((G836*J836/C836*C837)/((G836*K836/D836*D837)+(G836*J836/C836*C837))))</f>
        <v>0.55637864941223003</v>
      </c>
      <c r="K837" s="18">
        <f t="shared" si="156"/>
        <v>0.44362135058776997</v>
      </c>
      <c r="L837" s="20">
        <f t="shared" si="157"/>
        <v>1.2541746439278989</v>
      </c>
      <c r="M837" s="51">
        <f>IF(AND((B837-$B$2)&gt;123,OR(((U836*R836/C836*C837)/(U836*S836/D836*D837))&lt;(4/6),((U836*R836/C836*C837)/(U836*S836/D836*D837))&gt;(6/4))),1,0)</f>
        <v>0</v>
      </c>
      <c r="N837" s="51">
        <f>IF(AND((B837-$B$2)&gt;123,OR(((U836*R836/C836*C837)/(U836*S836/D836*D837))&lt;(4/6),((U836*R836/C836*C837)/(U836*S836/D836*D837))&gt;(6/4))),COUNTIF($M$2:M837,1),0)</f>
        <v>0</v>
      </c>
      <c r="O837" s="51">
        <f>IF(OR((ROW(N837)-MATCH(MAX($N$2:N837),$N$2:N837,0))=1,(ROW(N837)-MATCH(MAX($N$2:N837),$N$2:N837,0))&gt;123),IF(OR(((U836*R836/C836*C837)/(U836*S836/D836*D837))&lt;(4/6),((U836*R836/C836*C837)/(U836*S836/D836*D837))&gt;(6/4)),1,0),0)</f>
        <v>0</v>
      </c>
      <c r="P837" s="47">
        <f>IF(O837=1,U836/2/C837,P836)</f>
        <v>3.6118419146766771</v>
      </c>
      <c r="Q837" s="47">
        <f>IF(O837=1,U836/2/D837,Q836)</f>
        <v>89.517711770140608</v>
      </c>
      <c r="R837" s="41">
        <f>P837*C837/U836</f>
        <v>0.5469709499211185</v>
      </c>
      <c r="S837" s="41">
        <f>Q837*D837/U836</f>
        <v>0.43612024255894821</v>
      </c>
      <c r="T837" s="41">
        <f t="shared" si="163"/>
        <v>1.2541746439279005</v>
      </c>
      <c r="U837" s="42">
        <f>P837*C837+Q837*D837</f>
        <v>32879.28607156311</v>
      </c>
      <c r="V837" s="25">
        <f>B837</f>
        <v>42171</v>
      </c>
      <c r="W837">
        <f>C837/C$2</f>
        <v>2.2032906536717949</v>
      </c>
      <c r="X837">
        <f>D837/D$2</f>
        <v>1.1676051594410606</v>
      </c>
      <c r="Y837">
        <f t="shared" si="164"/>
        <v>1.6439643035781555</v>
      </c>
      <c r="AA837" s="15">
        <f t="shared" si="165"/>
        <v>-2.9944646474629244E-2</v>
      </c>
      <c r="AB837" s="15">
        <f t="shared" si="166"/>
        <v>-5.584589968332665E-5</v>
      </c>
      <c r="AC837" s="15">
        <f t="shared" si="167"/>
        <v>-1.69088075199334E-2</v>
      </c>
    </row>
    <row r="838" spans="1:29" x14ac:dyDescent="0.4">
      <c r="A838" s="43">
        <f t="shared" si="158"/>
        <v>2015</v>
      </c>
      <c r="B838" s="53">
        <v>42172</v>
      </c>
      <c r="C838" s="45">
        <v>5138.8310000000001</v>
      </c>
      <c r="D838" s="45">
        <f>VLOOKUP(B838,'H11001.CSI  中证全债'!$A$2:$B$2792,2,0)</f>
        <v>162.9693</v>
      </c>
      <c r="E838" s="14">
        <f t="shared" si="159"/>
        <v>0</v>
      </c>
      <c r="F838" s="14">
        <f>IF(AND((B838-$B$2)&gt;123,OR(((G837*J837/C837*C838)/(G837*K837/D837*D838))&lt;(4/6),((G837*J837/C837*C838)/(G837*K837/D837*D838))&gt;(6/4))),COUNTIF($E$2:E838,1),0)</f>
        <v>0</v>
      </c>
      <c r="G838" s="21">
        <f t="shared" si="160"/>
        <v>33230.87260839971</v>
      </c>
      <c r="H838" s="12">
        <f t="shared" si="161"/>
        <v>3.6207315507914033</v>
      </c>
      <c r="I838" s="12">
        <f t="shared" si="162"/>
        <v>89.738036995401941</v>
      </c>
      <c r="J838" s="15">
        <f>IF(OR((ROW(F838)-MATCH(MAX($F$2:F838),$F$2:F838,0))=1,(ROW(F838)-MATCH(MAX($F$2:F838),$F$2:F838,0))&gt;123),IF(OR(((G837*J837/C837*C838)/(G837*K837/D837*D838))&lt;(4/6),((G837*J837/C837*C838)/(G837*K837/D837*D838))&gt;(6/4)),50%,((G837*J837/C837*C838)/((G837*K837/D837*D838)+(G837*J837/C837*C838)))),((G837*J837/C837*C838)/((G837*K837/D837*D838)+(G837*J837/C837*C838))))</f>
        <v>0.55991089235441405</v>
      </c>
      <c r="K838" s="18">
        <f t="shared" si="156"/>
        <v>0.44008910764558595</v>
      </c>
      <c r="L838" s="20">
        <f t="shared" si="157"/>
        <v>1.2722670991560268</v>
      </c>
      <c r="M838" s="51">
        <f>IF(AND((B838-$B$2)&gt;123,OR(((U837*R837/C837*C838)/(U837*S837/D837*D838))&lt;(4/6),((U837*R837/C837*C838)/(U837*S837/D837*D838))&gt;(6/4))),1,0)</f>
        <v>0</v>
      </c>
      <c r="N838" s="51">
        <f>IF(AND((B838-$B$2)&gt;123,OR(((U837*R837/C837*C838)/(U837*S837/D837*D838))&lt;(4/6),((U837*R837/C837*C838)/(U837*S837/D837*D838))&gt;(6/4))),COUNTIF($M$2:M838,1),0)</f>
        <v>0</v>
      </c>
      <c r="O838" s="51">
        <f>IF(OR((ROW(N838)-MATCH(MAX($N$2:N838),$N$2:N838,0))=1,(ROW(N838)-MATCH(MAX($N$2:N838),$N$2:N838,0))&gt;123),IF(OR(((U837*R837/C837*C838)/(U837*S837/D837*D838))&lt;(4/6),((U837*R837/C837*C838)/(U837*S837/D837*D838))&gt;(6/4)),1,0),0)</f>
        <v>0</v>
      </c>
      <c r="P838" s="47">
        <f>IF(O838=1,U837/2/C838,P837)</f>
        <v>3.6118419146766771</v>
      </c>
      <c r="Q838" s="47">
        <f>IF(O838=1,U837/2/D838,Q837)</f>
        <v>89.517711770140608</v>
      </c>
      <c r="R838" s="41">
        <f>P838*C838/U837</f>
        <v>0.56450876572690356</v>
      </c>
      <c r="S838" s="41">
        <f>Q838*D838/U837</f>
        <v>0.44370302910558357</v>
      </c>
      <c r="T838" s="41">
        <f t="shared" si="163"/>
        <v>1.2722670991560283</v>
      </c>
      <c r="U838" s="42">
        <f>P838*C838+Q838*D838</f>
        <v>33149.284023021442</v>
      </c>
      <c r="V838" s="25">
        <f>B838</f>
        <v>42172</v>
      </c>
      <c r="W838">
        <f>C838/C$2</f>
        <v>2.2354863702189838</v>
      </c>
      <c r="X838">
        <f>D838/D$2</f>
        <v>1.1678201361519167</v>
      </c>
      <c r="Y838">
        <f t="shared" si="164"/>
        <v>1.6574642011510721</v>
      </c>
      <c r="AA838" s="15">
        <f t="shared" si="165"/>
        <v>1.4612559851572282E-2</v>
      </c>
      <c r="AB838" s="15">
        <f t="shared" si="166"/>
        <v>1.8411764380954487E-4</v>
      </c>
      <c r="AC838" s="15">
        <f t="shared" si="167"/>
        <v>8.2117948324873513E-3</v>
      </c>
    </row>
    <row r="839" spans="1:29" x14ac:dyDescent="0.4">
      <c r="A839" s="43">
        <f t="shared" si="158"/>
        <v>2015</v>
      </c>
      <c r="B839" s="53">
        <v>42173</v>
      </c>
      <c r="C839" s="45">
        <v>4930.549</v>
      </c>
      <c r="D839" s="45">
        <f>VLOOKUP(B839,'H11001.CSI  中证全债'!$A$2:$B$2792,2,0)</f>
        <v>163.06620000000001</v>
      </c>
      <c r="E839" s="14">
        <f t="shared" si="159"/>
        <v>0</v>
      </c>
      <c r="F839" s="14">
        <f>IF(AND((B839-$B$2)&gt;123,OR(((G838*J838/C838*C839)/(G838*K838/D838*D839))&lt;(4/6),((G838*J838/C838*C839)/(G838*K838/D838*D839))&gt;(6/4))),COUNTIF($E$2:E839,1),0)</f>
        <v>0</v>
      </c>
      <c r="G839" s="21">
        <f t="shared" si="160"/>
        <v>32485.435015322626</v>
      </c>
      <c r="H839" s="12">
        <f t="shared" si="161"/>
        <v>3.6207315507914033</v>
      </c>
      <c r="I839" s="12">
        <f t="shared" si="162"/>
        <v>89.738036995401941</v>
      </c>
      <c r="J839" s="15">
        <f>IF(OR((ROW(F839)-MATCH(MAX($F$2:F839),$F$2:F839,0))=1,(ROW(F839)-MATCH(MAX($F$2:F839),$F$2:F839,0))&gt;123),IF(OR(((G838*J838/C838*C839)/(G838*K838/D838*D839))&lt;(4/6),((G838*J838/C838*C839)/(G838*K838/D838*D839))&gt;(6/4)),50%,((G838*J838/C838*C839)/((G838*K838/D838*D839)+(G838*J838/C838*C839)))),((G838*J838/C838*C839)/((G838*K838/D838*D839)+(G838*J838/C838*C839))))</f>
        <v>0.54954456723767231</v>
      </c>
      <c r="K839" s="18">
        <f t="shared" si="156"/>
        <v>0.45045543276232769</v>
      </c>
      <c r="L839" s="20">
        <f t="shared" si="157"/>
        <v>1.2199754454457357</v>
      </c>
      <c r="M839" s="51">
        <f>IF(AND((B839-$B$2)&gt;123,OR(((U838*R838/C838*C839)/(U838*S838/D838*D839))&lt;(4/6),((U838*R838/C838*C839)/(U838*S838/D838*D839))&gt;(6/4))),1,0)</f>
        <v>0</v>
      </c>
      <c r="N839" s="51">
        <f>IF(AND((B839-$B$2)&gt;123,OR(((U838*R838/C838*C839)/(U838*S838/D838*D839))&lt;(4/6),((U838*R838/C838*C839)/(U838*S838/D838*D839))&gt;(6/4))),COUNTIF($M$2:M839,1),0)</f>
        <v>0</v>
      </c>
      <c r="O839" s="51">
        <f>IF(OR((ROW(N839)-MATCH(MAX($N$2:N839),$N$2:N839,0))=1,(ROW(N839)-MATCH(MAX($N$2:N839),$N$2:N839,0))&gt;123),IF(OR(((U838*R838/C838*C839)/(U838*S838/D838*D839))&lt;(4/6),((U838*R838/C838*C839)/(U838*S838/D838*D839))&gt;(6/4)),1,0),0)</f>
        <v>0</v>
      </c>
      <c r="P839" s="47">
        <f>IF(O839=1,U838/2/C839,P838)</f>
        <v>3.6118419146766771</v>
      </c>
      <c r="Q839" s="47">
        <f>IF(O839=1,U838/2/D839,Q838)</f>
        <v>89.517711770140608</v>
      </c>
      <c r="R839" s="41">
        <f>P839*C839/U838</f>
        <v>0.53721713953760397</v>
      </c>
      <c r="S839" s="41">
        <f>Q839*D839/U838</f>
        <v>0.44035078045470283</v>
      </c>
      <c r="T839" s="41">
        <f t="shared" si="163"/>
        <v>1.219975445445737</v>
      </c>
      <c r="U839" s="42">
        <f>P839*C839+Q839*D839</f>
        <v>32405.676631619281</v>
      </c>
      <c r="V839" s="25">
        <f>B839</f>
        <v>42173</v>
      </c>
      <c r="W839">
        <f>C839/C$2</f>
        <v>2.1448798544254211</v>
      </c>
      <c r="X839">
        <f>D839/D$2</f>
        <v>1.1685145109279829</v>
      </c>
      <c r="Y839">
        <f t="shared" si="164"/>
        <v>1.620283831580964</v>
      </c>
      <c r="AA839" s="15">
        <f t="shared" si="165"/>
        <v>-4.0531007927678386E-2</v>
      </c>
      <c r="AB839" s="15">
        <f t="shared" si="166"/>
        <v>5.9459051490096115E-4</v>
      </c>
      <c r="AC839" s="15">
        <f t="shared" si="167"/>
        <v>-2.2432080007693145E-2</v>
      </c>
    </row>
    <row r="840" spans="1:29" x14ac:dyDescent="0.4">
      <c r="A840" s="43">
        <f t="shared" si="158"/>
        <v>2015</v>
      </c>
      <c r="B840" s="53">
        <v>42174</v>
      </c>
      <c r="C840" s="45">
        <v>4637.0519999999997</v>
      </c>
      <c r="D840" s="45">
        <f>VLOOKUP(B840,'H11001.CSI  中证全债'!$A$2:$B$2792,2,0)</f>
        <v>163.15899999999999</v>
      </c>
      <c r="E840" s="14">
        <f t="shared" si="159"/>
        <v>0</v>
      </c>
      <c r="F840" s="14">
        <f>IF(AND((B840-$B$2)&gt;123,OR(((G839*J839/C839*C840)/(G839*K839/D839*D840))&lt;(4/6),((G839*J839/C839*C840)/(G839*K839/D839*D840))&gt;(6/4))),COUNTIF($E$2:E840,1),0)</f>
        <v>0</v>
      </c>
      <c r="G840" s="21">
        <f t="shared" si="160"/>
        <v>31431.088857193172</v>
      </c>
      <c r="H840" s="12">
        <f t="shared" si="161"/>
        <v>3.6207315507914033</v>
      </c>
      <c r="I840" s="12">
        <f t="shared" si="162"/>
        <v>89.738036995401941</v>
      </c>
      <c r="J840" s="15">
        <f>IF(OR((ROW(F840)-MATCH(MAX($F$2:F840),$F$2:F840,0))=1,(ROW(F840)-MATCH(MAX($F$2:F840),$F$2:F840,0))&gt;123),IF(OR(((G839*J839/C839*C840)/(G839*K839/D839*D840))&lt;(4/6),((G839*J839/C839*C840)/(G839*K839/D839*D840))&gt;(6/4)),50%,((G839*J839/C839*C840)/((G839*K839/D839*D840)+(G839*J839/C839*C840)))),((G839*J839/C839*C840)/((G839*K839/D839*D840)+(G839*J839/C839*C840))))</f>
        <v>0.53416922828678914</v>
      </c>
      <c r="K840" s="18">
        <f t="shared" si="156"/>
        <v>0.46583077171321086</v>
      </c>
      <c r="L840" s="20">
        <f t="shared" si="157"/>
        <v>1.1467023235117042</v>
      </c>
      <c r="M840" s="51">
        <f>IF(AND((B840-$B$2)&gt;123,OR(((U839*R839/C839*C840)/(U839*S839/D839*D840))&lt;(4/6),((U839*R839/C839*C840)/(U839*S839/D839*D840))&gt;(6/4))),1,0)</f>
        <v>0</v>
      </c>
      <c r="N840" s="51">
        <f>IF(AND((B840-$B$2)&gt;123,OR(((U839*R839/C839*C840)/(U839*S839/D839*D840))&lt;(4/6),((U839*R839/C839*C840)/(U839*S839/D839*D840))&gt;(6/4))),COUNTIF($M$2:M840,1),0)</f>
        <v>0</v>
      </c>
      <c r="O840" s="51">
        <f>IF(OR((ROW(N840)-MATCH(MAX($N$2:N840),$N$2:N840,0))=1,(ROW(N840)-MATCH(MAX($N$2:N840),$N$2:N840,0))&gt;123),IF(OR(((U839*R839/C839*C840)/(U839*S839/D839*D840))&lt;(4/6),((U839*R839/C839*C840)/(U839*S839/D839*D840))&gt;(6/4)),1,0),0)</f>
        <v>0</v>
      </c>
      <c r="P840" s="47">
        <f>IF(O840=1,U839/2/C840,P839)</f>
        <v>3.6118419146766771</v>
      </c>
      <c r="Q840" s="47">
        <f>IF(O840=1,U839/2/D840,Q839)</f>
        <v>89.517711770140608</v>
      </c>
      <c r="R840" s="41">
        <f>P840*C840/U839</f>
        <v>0.51683225024202861</v>
      </c>
      <c r="S840" s="41">
        <f>Q840*D840/U839</f>
        <v>0.45071178425736641</v>
      </c>
      <c r="T840" s="41">
        <f t="shared" si="163"/>
        <v>1.1467023235117055</v>
      </c>
      <c r="U840" s="42">
        <f>P840*C840+Q840*D840</f>
        <v>31353.919108839684</v>
      </c>
      <c r="V840" s="25">
        <f>B840</f>
        <v>42174</v>
      </c>
      <c r="W840">
        <f>C840/C$2</f>
        <v>2.0172032401915296</v>
      </c>
      <c r="X840">
        <f>D840/D$2</f>
        <v>1.169179505553565</v>
      </c>
      <c r="Y840">
        <f t="shared" si="164"/>
        <v>1.5676959554419843</v>
      </c>
      <c r="AA840" s="15">
        <f t="shared" si="165"/>
        <v>-5.9526231257411855E-2</v>
      </c>
      <c r="AB840" s="15">
        <f t="shared" si="166"/>
        <v>5.6909402439009327E-4</v>
      </c>
      <c r="AC840" s="15">
        <f t="shared" si="167"/>
        <v>-3.2455965500604922E-2</v>
      </c>
    </row>
    <row r="841" spans="1:29" x14ac:dyDescent="0.4">
      <c r="A841" s="43">
        <f t="shared" si="158"/>
        <v>2015</v>
      </c>
      <c r="B841" s="53">
        <v>42178</v>
      </c>
      <c r="C841" s="45">
        <v>4786.0910000000003</v>
      </c>
      <c r="D841" s="45">
        <f>VLOOKUP(B841,'H11001.CSI  中证全债'!$A$2:$B$2792,2,0)</f>
        <v>163.1317</v>
      </c>
      <c r="E841" s="14">
        <f t="shared" si="159"/>
        <v>0</v>
      </c>
      <c r="F841" s="14">
        <f>IF(AND((B841-$B$2)&gt;123,OR(((G840*J840/C840*C841)/(G840*K840/D840*D841))&lt;(4/6),((G840*J840/C840*C841)/(G840*K840/D840*D841))&gt;(6/4))),COUNTIF($E$2:E841,1),0)</f>
        <v>0</v>
      </c>
      <c r="G841" s="21">
        <f t="shared" si="160"/>
        <v>31968.2692183816</v>
      </c>
      <c r="H841" s="12">
        <f t="shared" si="161"/>
        <v>3.6207315507914033</v>
      </c>
      <c r="I841" s="12">
        <f t="shared" si="162"/>
        <v>89.738036995401941</v>
      </c>
      <c r="J841" s="15">
        <f>IF(OR((ROW(F841)-MATCH(MAX($F$2:F841),$F$2:F841,0))=1,(ROW(F841)-MATCH(MAX($F$2:F841),$F$2:F841,0))&gt;123),IF(OR(((G840*J840/C840*C841)/(G840*K840/D840*D841))&lt;(4/6),((G840*J840/C840*C841)/(G840*K840/D840*D841))&gt;(6/4)),50%,((G840*J840/C840*C841)/((G840*K840/D840*D841)+(G840*J840/C840*C841)))),((G840*J840/C840*C841)/((G840*K840/D840*D841)+(G840*J840/C840*C841))))</f>
        <v>0.54207347198811129</v>
      </c>
      <c r="K841" s="18">
        <f t="shared" si="156"/>
        <v>0.45792652801188871</v>
      </c>
      <c r="L841" s="20">
        <f t="shared" si="157"/>
        <v>1.1837564299704384</v>
      </c>
      <c r="M841" s="51">
        <f>IF(AND((B841-$B$2)&gt;123,OR(((U840*R840/C840*C841)/(U840*S840/D840*D841))&lt;(4/6),((U840*R840/C840*C841)/(U840*S840/D840*D841))&gt;(6/4))),1,0)</f>
        <v>0</v>
      </c>
      <c r="N841" s="51">
        <f>IF(AND((B841-$B$2)&gt;123,OR(((U840*R840/C840*C841)/(U840*S840/D840*D841))&lt;(4/6),((U840*R840/C840*C841)/(U840*S840/D840*D841))&gt;(6/4))),COUNTIF($M$2:M841,1),0)</f>
        <v>0</v>
      </c>
      <c r="O841" s="51">
        <f>IF(OR((ROW(N841)-MATCH(MAX($N$2:N841),$N$2:N841,0))=1,(ROW(N841)-MATCH(MAX($N$2:N841),$N$2:N841,0))&gt;123),IF(OR(((U840*R840/C840*C841)/(U840*S840/D840*D841))&lt;(4/6),((U840*R840/C840*C841)/(U840*S840/D840*D841))&gt;(6/4)),1,0),0)</f>
        <v>0</v>
      </c>
      <c r="P841" s="47">
        <f>IF(O841=1,U840/2/C841,P840)</f>
        <v>3.6118419146766771</v>
      </c>
      <c r="Q841" s="47">
        <f>IF(O841=1,U840/2/D841,Q840)</f>
        <v>89.517711770140608</v>
      </c>
      <c r="R841" s="41">
        <f>P841*C841/U840</f>
        <v>0.55133790519932679</v>
      </c>
      <c r="S841" s="41">
        <f>Q841*D841/U840</f>
        <v>0.46575282823434783</v>
      </c>
      <c r="T841" s="41">
        <f t="shared" si="163"/>
        <v>1.1837564299704393</v>
      </c>
      <c r="U841" s="42">
        <f>P841*C841+Q841*D841</f>
        <v>31889.780582429859</v>
      </c>
      <c r="V841" s="25">
        <f>B841</f>
        <v>42178</v>
      </c>
      <c r="W841">
        <f>C841/C$2</f>
        <v>2.0820379571010892</v>
      </c>
      <c r="X841">
        <f>D841/D$2</f>
        <v>1.1689838767466856</v>
      </c>
      <c r="Y841">
        <f t="shared" si="164"/>
        <v>1.594489029121493</v>
      </c>
      <c r="AA841" s="15">
        <f t="shared" si="165"/>
        <v>3.2140894689125954E-2</v>
      </c>
      <c r="AB841" s="15">
        <f t="shared" si="166"/>
        <v>-1.6732144717745978E-4</v>
      </c>
      <c r="AC841" s="15">
        <f t="shared" si="167"/>
        <v>1.709073343367451E-2</v>
      </c>
    </row>
    <row r="842" spans="1:29" x14ac:dyDescent="0.4">
      <c r="A842" s="43">
        <f t="shared" si="158"/>
        <v>2015</v>
      </c>
      <c r="B842" s="53">
        <v>42179</v>
      </c>
      <c r="C842" s="45">
        <v>4880.1260000000002</v>
      </c>
      <c r="D842" s="45">
        <f>VLOOKUP(B842,'H11001.CSI  中证全债'!$A$2:$B$2792,2,0)</f>
        <v>163.20930000000001</v>
      </c>
      <c r="E842" s="14">
        <f t="shared" si="159"/>
        <v>0</v>
      </c>
      <c r="F842" s="14">
        <f>IF(AND((B842-$B$2)&gt;123,OR(((G841*J841/C841*C842)/(G841*K841/D841*D842))&lt;(4/6),((G841*J841/C841*C842)/(G841*K841/D841*D842))&gt;(6/4))),COUNTIF($E$2:E842,1),0)</f>
        <v>0</v>
      </c>
      <c r="G842" s="21">
        <f t="shared" si="160"/>
        <v>32315.708381431112</v>
      </c>
      <c r="H842" s="12">
        <f t="shared" si="161"/>
        <v>3.6207315507914033</v>
      </c>
      <c r="I842" s="12">
        <f t="shared" si="162"/>
        <v>89.738036995401941</v>
      </c>
      <c r="J842" s="15">
        <f>IF(OR((ROW(F842)-MATCH(MAX($F$2:F842),$F$2:F842,0))=1,(ROW(F842)-MATCH(MAX($F$2:F842),$F$2:F842,0))&gt;123),IF(OR(((G841*J841/C841*C842)/(G841*K841/D841*D842))&lt;(4/6),((G841*J841/C841*C842)/(G841*K841/D841*D842))&gt;(6/4)),50%,((G841*J841/C841*C842)/((G841*K841/D841*D842)+(G841*J841/C841*C842)))),((G841*J841/C841*C842)/((G841*K841/D841*D842)+(G841*J841/C841*C842))))</f>
        <v>0.54678133530226325</v>
      </c>
      <c r="K842" s="18">
        <f t="shared" si="156"/>
        <v>0.45321866469773675</v>
      </c>
      <c r="L842" s="20">
        <f t="shared" si="157"/>
        <v>1.2064404621705636</v>
      </c>
      <c r="M842" s="51">
        <f>IF(AND((B842-$B$2)&gt;123,OR(((U841*R841/C841*C842)/(U841*S841/D841*D842))&lt;(4/6),((U841*R841/C841*C842)/(U841*S841/D841*D842))&gt;(6/4))),1,0)</f>
        <v>0</v>
      </c>
      <c r="N842" s="51">
        <f>IF(AND((B842-$B$2)&gt;123,OR(((U841*R841/C841*C842)/(U841*S841/D841*D842))&lt;(4/6),((U841*R841/C841*C842)/(U841*S841/D841*D842))&gt;(6/4))),COUNTIF($M$2:M842,1),0)</f>
        <v>0</v>
      </c>
      <c r="O842" s="51">
        <f>IF(OR((ROW(N842)-MATCH(MAX($N$2:N842),$N$2:N842,0))=1,(ROW(N842)-MATCH(MAX($N$2:N842),$N$2:N842,0))&gt;123),IF(OR(((U841*R841/C841*C842)/(U841*S841/D841*D842))&lt;(4/6),((U841*R841/C841*C842)/(U841*S841/D841*D842))&gt;(6/4)),1,0),0)</f>
        <v>0</v>
      </c>
      <c r="P842" s="47">
        <f>IF(O842=1,U841/2/C842,P841)</f>
        <v>3.6118419146766771</v>
      </c>
      <c r="Q842" s="47">
        <f>IF(O842=1,U841/2/D842,Q841)</f>
        <v>89.517711770140608</v>
      </c>
      <c r="R842" s="41">
        <f>P842*C842/U841</f>
        <v>0.55272389191084215</v>
      </c>
      <c r="S842" s="41">
        <f>Q842*D842/U841</f>
        <v>0.45814435874971404</v>
      </c>
      <c r="T842" s="41">
        <f t="shared" si="163"/>
        <v>1.2064404621705651</v>
      </c>
      <c r="U842" s="42">
        <f>P842*C842+Q842*D842</f>
        <v>32236.366711309845</v>
      </c>
      <c r="V842" s="25">
        <f>B842</f>
        <v>42179</v>
      </c>
      <c r="W842">
        <f>C842/C$2</f>
        <v>2.1229449183970615</v>
      </c>
      <c r="X842">
        <f>D842/D$2</f>
        <v>1.1695399498387675</v>
      </c>
      <c r="Y842">
        <f t="shared" si="164"/>
        <v>1.6118183355654923</v>
      </c>
      <c r="AA842" s="15">
        <f t="shared" si="165"/>
        <v>1.9647557892233936E-2</v>
      </c>
      <c r="AB842" s="15">
        <f t="shared" si="166"/>
        <v>4.7568927437180442E-4</v>
      </c>
      <c r="AC842" s="15">
        <f t="shared" si="167"/>
        <v>1.0868250660556189E-2</v>
      </c>
    </row>
    <row r="843" spans="1:29" x14ac:dyDescent="0.4">
      <c r="A843" s="43">
        <f t="shared" si="158"/>
        <v>2015</v>
      </c>
      <c r="B843" s="53">
        <v>42180</v>
      </c>
      <c r="C843" s="45">
        <v>4706.5159999999996</v>
      </c>
      <c r="D843" s="45">
        <f>VLOOKUP(B843,'H11001.CSI  中证全债'!$A$2:$B$2792,2,0)</f>
        <v>163.184</v>
      </c>
      <c r="E843" s="14">
        <f t="shared" si="159"/>
        <v>0</v>
      </c>
      <c r="F843" s="14">
        <f>IF(AND((B843-$B$2)&gt;123,OR(((G842*J842/C842*C843)/(G842*K842/D842*D843))&lt;(4/6),((G842*J842/C842*C843)/(G842*K842/D842*D843))&gt;(6/4))),COUNTIF($E$2:E843,1),0)</f>
        <v>0</v>
      </c>
      <c r="G843" s="21">
        <f t="shared" si="160"/>
        <v>31684.842804562228</v>
      </c>
      <c r="H843" s="12">
        <f t="shared" si="161"/>
        <v>3.6207315507914033</v>
      </c>
      <c r="I843" s="12">
        <f t="shared" si="162"/>
        <v>89.738036995401941</v>
      </c>
      <c r="J843" s="15">
        <f>IF(OR((ROW(F843)-MATCH(MAX($F$2:F843),$F$2:F843,0))=1,(ROW(F843)-MATCH(MAX($F$2:F843),$F$2:F843,0))&gt;123),IF(OR(((G842*J842/C842*C843)/(G842*K842/D842*D843))&lt;(4/6),((G842*J842/C842*C843)/(G842*K842/D842*D843))&gt;(6/4)),50%,((G842*J842/C842*C843)/((G842*K842/D842*D843)+(G842*J842/C842*C843)))),((G842*J842/C842*C843)/((G842*K842/D842*D843)+(G842*J842/C842*C843))))</f>
        <v>0.53782911534757072</v>
      </c>
      <c r="K843" s="18">
        <f t="shared" si="156"/>
        <v>0.46217088465242928</v>
      </c>
      <c r="L843" s="20">
        <f t="shared" si="157"/>
        <v>1.1637018540275192</v>
      </c>
      <c r="M843" s="51">
        <f>IF(AND((B843-$B$2)&gt;123,OR(((U842*R842/C842*C843)/(U842*S842/D842*D843))&lt;(4/6),((U842*R842/C842*C843)/(U842*S842/D842*D843))&gt;(6/4))),1,0)</f>
        <v>0</v>
      </c>
      <c r="N843" s="51">
        <f>IF(AND((B843-$B$2)&gt;123,OR(((U842*R842/C842*C843)/(U842*S842/D842*D843))&lt;(4/6),((U842*R842/C842*C843)/(U842*S842/D842*D843))&gt;(6/4))),COUNTIF($M$2:M843,1),0)</f>
        <v>0</v>
      </c>
      <c r="O843" s="51">
        <f>IF(OR((ROW(N843)-MATCH(MAX($N$2:N843),$N$2:N843,0))=1,(ROW(N843)-MATCH(MAX($N$2:N843),$N$2:N843,0))&gt;123),IF(OR(((U842*R842/C842*C843)/(U842*S842/D842*D843))&lt;(4/6),((U842*R842/C842*C843)/(U842*S842/D842*D843))&gt;(6/4)),1,0),0)</f>
        <v>0</v>
      </c>
      <c r="P843" s="47">
        <f>IF(O843=1,U842/2/C843,P842)</f>
        <v>3.6118419146766771</v>
      </c>
      <c r="Q843" s="47">
        <f>IF(O843=1,U842/2/D843,Q842)</f>
        <v>89.517711770140608</v>
      </c>
      <c r="R843" s="41">
        <f>P843*C843/U842</f>
        <v>0.52732964335377153</v>
      </c>
      <c r="S843" s="41">
        <f>Q843*D843/U842</f>
        <v>0.45314840869996637</v>
      </c>
      <c r="T843" s="41">
        <f t="shared" si="163"/>
        <v>1.1637018540275206</v>
      </c>
      <c r="U843" s="42">
        <f>P843*C843+Q843*D843</f>
        <v>31607.050038395038</v>
      </c>
      <c r="V843" s="25">
        <f>B843</f>
        <v>42180</v>
      </c>
      <c r="W843">
        <f>C843/C$2</f>
        <v>2.0474213627997435</v>
      </c>
      <c r="X843">
        <f>D843/D$2</f>
        <v>1.1693586528126119</v>
      </c>
      <c r="Y843">
        <f t="shared" si="164"/>
        <v>1.580352501919752</v>
      </c>
      <c r="AA843" s="15">
        <f t="shared" si="165"/>
        <v>-3.5574901139847959E-2</v>
      </c>
      <c r="AB843" s="15">
        <f t="shared" si="166"/>
        <v>-1.5501567619014001E-4</v>
      </c>
      <c r="AC843" s="15">
        <f t="shared" si="167"/>
        <v>-1.9521947946262053E-2</v>
      </c>
    </row>
    <row r="844" spans="1:29" x14ac:dyDescent="0.4">
      <c r="A844" s="43">
        <f t="shared" si="158"/>
        <v>2015</v>
      </c>
      <c r="B844" s="53">
        <v>42181</v>
      </c>
      <c r="C844" s="45">
        <v>4336.1949999999997</v>
      </c>
      <c r="D844" s="45">
        <f>VLOOKUP(B844,'H11001.CSI  中证全债'!$A$2:$B$2792,2,0)</f>
        <v>163.22239999999999</v>
      </c>
      <c r="E844" s="14">
        <f t="shared" si="159"/>
        <v>0</v>
      </c>
      <c r="F844" s="14">
        <f>IF(AND((B844-$B$2)&gt;123,OR(((G843*J843/C843*C844)/(G843*K843/D843*D844))&lt;(4/6),((G843*J843/C843*C844)/(G843*K843/D843*D844))&gt;(6/4))),COUNTIF($E$2:E844,1),0)</f>
        <v>0</v>
      </c>
      <c r="G844" s="21">
        <f t="shared" si="160"/>
        <v>30347.455816562229</v>
      </c>
      <c r="H844" s="12">
        <f t="shared" si="161"/>
        <v>3.6207315507914033</v>
      </c>
      <c r="I844" s="12">
        <f t="shared" si="162"/>
        <v>89.738036995401941</v>
      </c>
      <c r="J844" s="15">
        <f>IF(OR((ROW(F844)-MATCH(MAX($F$2:F844),$F$2:F844,0))=1,(ROW(F844)-MATCH(MAX($F$2:F844),$F$2:F844,0))&gt;123),IF(OR(((G843*J843/C843*C844)/(G843*K843/D843*D844))&lt;(4/6),((G843*J843/C843*C844)/(G843*K843/D843*D844))&gt;(6/4)),50%,((G843*J843/C843*C844)/((G843*K843/D843*D844)+(G843*J843/C843*C844)))),((G843*J843/C843*C844)/((G843*K843/D843*D844)+(G843*J843/C843*C844))))</f>
        <v>0.51734808155863543</v>
      </c>
      <c r="K844" s="18">
        <f t="shared" si="156"/>
        <v>0.48265191844136457</v>
      </c>
      <c r="L844" s="20">
        <f t="shared" si="157"/>
        <v>1.0718865123945134</v>
      </c>
      <c r="M844" s="51">
        <f>IF(AND((B844-$B$2)&gt;123,OR(((U843*R843/C843*C844)/(U843*S843/D843*D844))&lt;(4/6),((U843*R843/C843*C844)/(U843*S843/D843*D844))&gt;(6/4))),1,0)</f>
        <v>0</v>
      </c>
      <c r="N844" s="51">
        <f>IF(AND((B844-$B$2)&gt;123,OR(((U843*R843/C843*C844)/(U843*S843/D843*D844))&lt;(4/6),((U843*R843/C843*C844)/(U843*S843/D843*D844))&gt;(6/4))),COUNTIF($M$2:M844,1),0)</f>
        <v>0</v>
      </c>
      <c r="O844" s="51">
        <f>IF(OR((ROW(N844)-MATCH(MAX($N$2:N844),$N$2:N844,0))=1,(ROW(N844)-MATCH(MAX($N$2:N844),$N$2:N844,0))&gt;123),IF(OR(((U843*R843/C843*C844)/(U843*S843/D843*D844))&lt;(4/6),((U843*R843/C843*C844)/(U843*S843/D843*D844))&gt;(6/4)),1,0),0)</f>
        <v>0</v>
      </c>
      <c r="P844" s="47">
        <f>IF(O844=1,U843/2/C844,P843)</f>
        <v>3.6118419146766771</v>
      </c>
      <c r="Q844" s="47">
        <f>IF(O844=1,U843/2/D844,Q843)</f>
        <v>89.517711770140608</v>
      </c>
      <c r="R844" s="41">
        <f>P844*C844/U843</f>
        <v>0.49551131257698067</v>
      </c>
      <c r="S844" s="41">
        <f>Q844*D844/U843</f>
        <v>0.46227964140536221</v>
      </c>
      <c r="T844" s="41">
        <f t="shared" si="163"/>
        <v>1.0718865123945149</v>
      </c>
      <c r="U844" s="42">
        <f>P844*C844+Q844*D844</f>
        <v>30272.94660884203</v>
      </c>
      <c r="V844" s="25">
        <f>B844</f>
        <v>42181</v>
      </c>
      <c r="W844">
        <f>C844/C$2</f>
        <v>1.8863248900599583</v>
      </c>
      <c r="X844">
        <f>D844/D$2</f>
        <v>1.1696338230025078</v>
      </c>
      <c r="Y844">
        <f t="shared" si="164"/>
        <v>1.5136473304421014</v>
      </c>
      <c r="AA844" s="15">
        <f t="shared" si="165"/>
        <v>-7.8682617885501682E-2</v>
      </c>
      <c r="AB844" s="15">
        <f t="shared" si="166"/>
        <v>2.3531718795943846E-4</v>
      </c>
      <c r="AC844" s="15">
        <f t="shared" si="167"/>
        <v>-4.2209046017657181E-2</v>
      </c>
    </row>
    <row r="845" spans="1:29" x14ac:dyDescent="0.4">
      <c r="A845" s="43">
        <f t="shared" si="158"/>
        <v>2015</v>
      </c>
      <c r="B845" s="53">
        <v>42184</v>
      </c>
      <c r="C845" s="45">
        <v>4191.549</v>
      </c>
      <c r="D845" s="45">
        <f>VLOOKUP(B845,'H11001.CSI  中证全债'!$A$2:$B$2792,2,0)</f>
        <v>163.35640000000001</v>
      </c>
      <c r="E845" s="14">
        <f t="shared" si="159"/>
        <v>0</v>
      </c>
      <c r="F845" s="14">
        <f>IF(AND((B845-$B$2)&gt;123,OR(((G844*J844/C844*C845)/(G844*K844/D844*D845))&lt;(4/6),((G844*J844/C844*C845)/(G844*K844/D844*D845))&gt;(6/4))),COUNTIF($E$2:E845,1),0)</f>
        <v>0</v>
      </c>
      <c r="G845" s="21">
        <f t="shared" si="160"/>
        <v>29835.756377623838</v>
      </c>
      <c r="H845" s="12">
        <f t="shared" si="161"/>
        <v>3.6207315507914033</v>
      </c>
      <c r="I845" s="12">
        <f t="shared" si="162"/>
        <v>89.738036995401941</v>
      </c>
      <c r="J845" s="15">
        <f>IF(OR((ROW(F845)-MATCH(MAX($F$2:F845),$F$2:F845,0))=1,(ROW(F845)-MATCH(MAX($F$2:F845),$F$2:F845,0))&gt;123),IF(OR(((G844*J844/C844*C845)/(G844*K844/D844*D845))&lt;(4/6),((G844*J844/C844*C845)/(G844*K844/D844*D845))&gt;(6/4)),50%,((G844*J844/C844*C845)/((G844*K844/D844*D845)+(G844*J844/C844*C845)))),((G844*J844/C844*C845)/((G844*K844/D844*D845)+(G844*J844/C844*C845))))</f>
        <v>0.50866730237716273</v>
      </c>
      <c r="K845" s="18">
        <f t="shared" si="156"/>
        <v>0.49133269762283727</v>
      </c>
      <c r="L845" s="20">
        <f t="shared" si="157"/>
        <v>1.0352807880244763</v>
      </c>
      <c r="M845" s="51">
        <f>IF(AND((B845-$B$2)&gt;123,OR(((U844*R844/C844*C845)/(U844*S844/D844*D845))&lt;(4/6),((U844*R844/C844*C845)/(U844*S844/D844*D845))&gt;(6/4))),1,0)</f>
        <v>0</v>
      </c>
      <c r="N845" s="51">
        <f>IF(AND((B845-$B$2)&gt;123,OR(((U844*R844/C844*C845)/(U844*S844/D844*D845))&lt;(4/6),((U844*R844/C844*C845)/(U844*S844/D844*D845))&gt;(6/4))),COUNTIF($M$2:M845,1),0)</f>
        <v>0</v>
      </c>
      <c r="O845" s="51">
        <f>IF(OR((ROW(N845)-MATCH(MAX($N$2:N845),$N$2:N845,0))=1,(ROW(N845)-MATCH(MAX($N$2:N845),$N$2:N845,0))&gt;123),IF(OR(((U844*R844/C844*C845)/(U844*S844/D844*D845))&lt;(4/6),((U844*R844/C844*C845)/(U844*S844/D844*D845))&gt;(6/4)),1,0),0)</f>
        <v>0</v>
      </c>
      <c r="P845" s="47">
        <f>IF(O845=1,U844/2/C845,P844)</f>
        <v>3.6118419146766771</v>
      </c>
      <c r="Q845" s="47">
        <f>IF(O845=1,U844/2/D845,Q844)</f>
        <v>89.517711770140608</v>
      </c>
      <c r="R845" s="41">
        <f>P845*C845/U844</f>
        <v>0.50009047884355251</v>
      </c>
      <c r="S845" s="41">
        <f>Q845*D845/U844</f>
        <v>0.48304815913547944</v>
      </c>
      <c r="T845" s="41">
        <f t="shared" si="163"/>
        <v>1.0352807880244779</v>
      </c>
      <c r="U845" s="42">
        <f>P845*C845+Q845*D845</f>
        <v>29762.503496628909</v>
      </c>
      <c r="V845" s="25">
        <f>B845</f>
        <v>42184</v>
      </c>
      <c r="W845">
        <f>C845/C$2</f>
        <v>1.823401209264327</v>
      </c>
      <c r="X845">
        <f>D845/D$2</f>
        <v>1.1705940523109997</v>
      </c>
      <c r="Y845">
        <f t="shared" si="164"/>
        <v>1.4881251748314455</v>
      </c>
      <c r="AA845" s="15">
        <f t="shared" si="165"/>
        <v>-3.3357817164587744E-2</v>
      </c>
      <c r="AB845" s="15">
        <f t="shared" si="166"/>
        <v>8.2096574979928505E-4</v>
      </c>
      <c r="AC845" s="15">
        <f t="shared" si="167"/>
        <v>-1.6861362020967996E-2</v>
      </c>
    </row>
    <row r="846" spans="1:29" x14ac:dyDescent="0.4">
      <c r="A846" s="43">
        <f t="shared" si="158"/>
        <v>2015</v>
      </c>
      <c r="B846" s="53">
        <v>42185</v>
      </c>
      <c r="C846" s="45">
        <v>4472.9979999999996</v>
      </c>
      <c r="D846" s="45">
        <f>VLOOKUP(B846,'H11001.CSI  中证全债'!$A$2:$B$2792,2,0)</f>
        <v>163.34280000000001</v>
      </c>
      <c r="E846" s="14">
        <f t="shared" si="159"/>
        <v>0</v>
      </c>
      <c r="F846" s="14">
        <f>IF(AND((B846-$B$2)&gt;123,OR(((G845*J845/C845*C846)/(G845*K845/D845*D846))&lt;(4/6),((G845*J845/C845*C846)/(G845*K845/D845*D846))&gt;(6/4))),COUNTIF($E$2:E846,1),0)</f>
        <v>0</v>
      </c>
      <c r="G846" s="21">
        <f t="shared" si="160"/>
        <v>30853.587214559389</v>
      </c>
      <c r="H846" s="12">
        <f t="shared" si="161"/>
        <v>3.6207315507914033</v>
      </c>
      <c r="I846" s="12">
        <f t="shared" si="162"/>
        <v>89.738036995401941</v>
      </c>
      <c r="J846" s="15">
        <f>IF(OR((ROW(F846)-MATCH(MAX($F$2:F846),$F$2:F846,0))=1,(ROW(F846)-MATCH(MAX($F$2:F846),$F$2:F846,0))&gt;123),IF(OR(((G845*J845/C845*C846)/(G845*K845/D845*D846))&lt;(4/6),((G845*J845/C845*C846)/(G845*K845/D845*D846))&gt;(6/4)),50%,((G845*J845/C845*C846)/((G845*K845/D845*D846)+(G845*J845/C845*C846)))),((G845*J845/C845*C846)/((G845*K845/D845*D846)+(G845*J845/C845*C846))))</f>
        <v>0.52491546193968608</v>
      </c>
      <c r="K846" s="18">
        <f t="shared" si="156"/>
        <v>0.47508453806031392</v>
      </c>
      <c r="L846" s="20">
        <f t="shared" si="157"/>
        <v>1.1048885406433622</v>
      </c>
      <c r="M846" s="51">
        <f>IF(AND((B846-$B$2)&gt;123,OR(((U845*R845/C845*C846)/(U845*S845/D845*D846))&lt;(4/6),((U845*R845/C845*C846)/(U845*S845/D845*D846))&gt;(6/4))),1,0)</f>
        <v>0</v>
      </c>
      <c r="N846" s="51">
        <f>IF(AND((B846-$B$2)&gt;123,OR(((U845*R845/C845*C846)/(U845*S845/D845*D846))&lt;(4/6),((U845*R845/C845*C846)/(U845*S845/D845*D846))&gt;(6/4))),COUNTIF($M$2:M846,1),0)</f>
        <v>0</v>
      </c>
      <c r="O846" s="51">
        <f>IF(OR((ROW(N846)-MATCH(MAX($N$2:N846),$N$2:N846,0))=1,(ROW(N846)-MATCH(MAX($N$2:N846),$N$2:N846,0))&gt;123),IF(OR(((U845*R845/C845*C846)/(U845*S845/D845*D846))&lt;(4/6),((U845*R845/C845*C846)/(U845*S845/D845*D846))&gt;(6/4)),1,0),0)</f>
        <v>0</v>
      </c>
      <c r="P846" s="47">
        <f>IF(O846=1,U845/2/C846,P845)</f>
        <v>3.6118419146766771</v>
      </c>
      <c r="Q846" s="47">
        <f>IF(O846=1,U845/2/D846,Q845)</f>
        <v>89.517711770140608</v>
      </c>
      <c r="R846" s="41">
        <f>P846*C846/U845</f>
        <v>0.54282267157044939</v>
      </c>
      <c r="S846" s="41">
        <f>Q846*D846/U845</f>
        <v>0.49129179243217608</v>
      </c>
      <c r="T846" s="41">
        <f t="shared" si="163"/>
        <v>1.1048885406433637</v>
      </c>
      <c r="U846" s="42">
        <f>P846*C846+Q846*D846</f>
        <v>30777.835350792673</v>
      </c>
      <c r="V846" s="25">
        <f>B846</f>
        <v>42185</v>
      </c>
      <c r="W846">
        <f>C846/C$2</f>
        <v>1.9458367210396241</v>
      </c>
      <c r="X846">
        <f>D846/D$2</f>
        <v>1.1704965962020781</v>
      </c>
      <c r="Y846">
        <f t="shared" si="164"/>
        <v>1.5388917675396336</v>
      </c>
      <c r="AA846" s="15">
        <f t="shared" si="165"/>
        <v>6.714677557151294E-2</v>
      </c>
      <c r="AB846" s="15">
        <f t="shared" si="166"/>
        <v>-8.3253548682549194E-5</v>
      </c>
      <c r="AC846" s="15">
        <f t="shared" si="167"/>
        <v>3.4114464002625633E-2</v>
      </c>
    </row>
    <row r="847" spans="1:29" x14ac:dyDescent="0.4">
      <c r="A847" s="43">
        <f t="shared" si="158"/>
        <v>2015</v>
      </c>
      <c r="B847" s="53">
        <v>42186</v>
      </c>
      <c r="C847" s="45">
        <v>4253.0209999999997</v>
      </c>
      <c r="D847" s="45">
        <f>VLOOKUP(B847,'H11001.CSI  中证全债'!$A$2:$B$2792,2,0)</f>
        <v>163.3681</v>
      </c>
      <c r="E847" s="14">
        <f t="shared" si="159"/>
        <v>0</v>
      </c>
      <c r="F847" s="14">
        <f>IF(AND((B847-$B$2)&gt;123,OR(((G846*J846/C846*C847)/(G846*K846/D846*D847))&lt;(4/6),((G846*J846/C846*C847)/(G846*K846/D846*D847))&gt;(6/4))),COUNTIF($E$2:E847,1),0)</f>
        <v>0</v>
      </c>
      <c r="G847" s="21">
        <f t="shared" si="160"/>
        <v>30059.379922546934</v>
      </c>
      <c r="H847" s="12">
        <f t="shared" si="161"/>
        <v>3.6207315507914033</v>
      </c>
      <c r="I847" s="12">
        <f t="shared" si="162"/>
        <v>89.738036995401941</v>
      </c>
      <c r="J847" s="15">
        <f>IF(OR((ROW(F847)-MATCH(MAX($F$2:F847),$F$2:F847,0))=1,(ROW(F847)-MATCH(MAX($F$2:F847),$F$2:F847,0))&gt;123),IF(OR(((G846*J846/C846*C847)/(G846*K846/D846*D847))&lt;(4/6),((G846*J846/C846*C847)/(G846*K846/D846*D847))&gt;(6/4)),50%,((G846*J846/C846*C847)/((G846*K846/D846*D847)+(G846*J846/C846*C847)))),((G846*J846/C846*C847)/((G846*K846/D846*D847)+(G846*J846/C846*C847))))</f>
        <v>0.51228759078053643</v>
      </c>
      <c r="K847" s="18">
        <f t="shared" si="156"/>
        <v>0.48771240921946357</v>
      </c>
      <c r="L847" s="20">
        <f t="shared" si="157"/>
        <v>1.0503886739326627</v>
      </c>
      <c r="M847" s="51">
        <f>IF(AND((B847-$B$2)&gt;123,OR(((U846*R846/C846*C847)/(U846*S846/D846*D847))&lt;(4/6),((U846*R846/C846*C847)/(U846*S846/D846*D847))&gt;(6/4))),1,0)</f>
        <v>0</v>
      </c>
      <c r="N847" s="51">
        <f>IF(AND((B847-$B$2)&gt;123,OR(((U846*R846/C846*C847)/(U846*S846/D846*D847))&lt;(4/6),((U846*R846/C846*C847)/(U846*S846/D846*D847))&gt;(6/4))),COUNTIF($M$2:M847,1),0)</f>
        <v>0</v>
      </c>
      <c r="O847" s="51">
        <f>IF(OR((ROW(N847)-MATCH(MAX($N$2:N847),$N$2:N847,0))=1,(ROW(N847)-MATCH(MAX($N$2:N847),$N$2:N847,0))&gt;123),IF(OR(((U846*R846/C846*C847)/(U846*S846/D846*D847))&lt;(4/6),((U846*R846/C846*C847)/(U846*S846/D846*D847))&gt;(6/4)),1,0),0)</f>
        <v>0</v>
      </c>
      <c r="P847" s="47">
        <f>IF(O847=1,U846/2/C847,P846)</f>
        <v>3.6118419146766771</v>
      </c>
      <c r="Q847" s="47">
        <f>IF(O847=1,U846/2/D847,Q846)</f>
        <v>89.517711770140608</v>
      </c>
      <c r="R847" s="41">
        <f>P847*C847/U846</f>
        <v>0.49910071116825605</v>
      </c>
      <c r="S847" s="41">
        <f>Q847*D847/U846</f>
        <v>0.47515812342075131</v>
      </c>
      <c r="T847" s="41">
        <f t="shared" si="163"/>
        <v>1.050388673932664</v>
      </c>
      <c r="U847" s="42">
        <f>P847*C847+Q847*D847</f>
        <v>29985.578000035624</v>
      </c>
      <c r="V847" s="25">
        <f>B847</f>
        <v>42186</v>
      </c>
      <c r="W847">
        <f>C847/C$2</f>
        <v>1.8501426643053862</v>
      </c>
      <c r="X847">
        <f>D847/D$2</f>
        <v>1.1706778932282336</v>
      </c>
      <c r="Y847">
        <f t="shared" si="164"/>
        <v>1.4992789000017812</v>
      </c>
      <c r="AA847" s="15">
        <f t="shared" si="165"/>
        <v>-4.9178872872288282E-2</v>
      </c>
      <c r="AB847" s="15">
        <f t="shared" si="166"/>
        <v>1.548889819447119E-4</v>
      </c>
      <c r="AC847" s="15">
        <f t="shared" si="167"/>
        <v>-2.5741165410992584E-2</v>
      </c>
    </row>
    <row r="848" spans="1:29" x14ac:dyDescent="0.4">
      <c r="A848" s="43">
        <f t="shared" si="158"/>
        <v>2015</v>
      </c>
      <c r="B848" s="53">
        <v>42187</v>
      </c>
      <c r="C848" s="45">
        <v>4107.9960000000001</v>
      </c>
      <c r="D848" s="45">
        <f>VLOOKUP(B848,'H11001.CSI  中证全债'!$A$2:$B$2792,2,0)</f>
        <v>163.35599999999999</v>
      </c>
      <c r="E848" s="14">
        <f t="shared" si="159"/>
        <v>0</v>
      </c>
      <c r="F848" s="14">
        <f>IF(AND((B848-$B$2)&gt;123,OR(((G847*J847/C847*C848)/(G847*K847/D847*D848))&lt;(4/6),((G847*J847/C847*C848)/(G847*K847/D847*D848))&gt;(6/4))),COUNTIF($E$2:E848,1),0)</f>
        <v>0</v>
      </c>
      <c r="G848" s="21">
        <f t="shared" si="160"/>
        <v>29533.197499145768</v>
      </c>
      <c r="H848" s="12">
        <f t="shared" si="161"/>
        <v>3.6207315507914033</v>
      </c>
      <c r="I848" s="12">
        <f t="shared" si="162"/>
        <v>89.738036995401941</v>
      </c>
      <c r="J848" s="15">
        <f>IF(OR((ROW(F848)-MATCH(MAX($F$2:F848),$F$2:F848,0))=1,(ROW(F848)-MATCH(MAX($F$2:F848),$F$2:F848,0))&gt;123),IF(OR(((G847*J847/C847*C848)/(G847*K847/D847*D848))&lt;(4/6),((G847*J847/C847*C848)/(G847*K847/D847*D848))&gt;(6/4)),50%,((G847*J847/C847*C848)/((G847*K847/D847*D848)+(G847*J847/C847*C848)))),((G847*J847/C847*C848)/((G847*K847/D847*D848)+(G847*J847/C847*C848))))</f>
        <v>0.50363495954527426</v>
      </c>
      <c r="K848" s="18">
        <f t="shared" si="156"/>
        <v>0.49636504045472574</v>
      </c>
      <c r="L848" s="20">
        <f t="shared" si="157"/>
        <v>1.0146463157112928</v>
      </c>
      <c r="M848" s="51">
        <f>IF(AND((B848-$B$2)&gt;123,OR(((U847*R847/C847*C848)/(U847*S847/D847*D848))&lt;(4/6),((U847*R847/C847*C848)/(U847*S847/D847*D848))&gt;(6/4))),1,0)</f>
        <v>0</v>
      </c>
      <c r="N848" s="51">
        <f>IF(AND((B848-$B$2)&gt;123,OR(((U847*R847/C847*C848)/(U847*S847/D847*D848))&lt;(4/6),((U847*R847/C847*C848)/(U847*S847/D847*D848))&gt;(6/4))),COUNTIF($M$2:M848,1),0)</f>
        <v>0</v>
      </c>
      <c r="O848" s="51">
        <f>IF(OR((ROW(N848)-MATCH(MAX($N$2:N848),$N$2:N848,0))=1,(ROW(N848)-MATCH(MAX($N$2:N848),$N$2:N848,0))&gt;123),IF(OR(((U847*R847/C847*C848)/(U847*S847/D847*D848))&lt;(4/6),((U847*R847/C847*C848)/(U847*S847/D847*D848))&gt;(6/4)),1,0),0)</f>
        <v>0</v>
      </c>
      <c r="P848" s="47">
        <f>IF(O848=1,U847/2/C848,P847)</f>
        <v>3.6118419146766771</v>
      </c>
      <c r="Q848" s="47">
        <f>IF(O848=1,U847/2/D848,Q847)</f>
        <v>89.517711770140608</v>
      </c>
      <c r="R848" s="41">
        <f>P848*C848/U847</f>
        <v>0.49481894723211617</v>
      </c>
      <c r="S848" s="41">
        <f>Q848*D848/U847</f>
        <v>0.48767628637692811</v>
      </c>
      <c r="T848" s="41">
        <f t="shared" si="163"/>
        <v>1.0146463157112944</v>
      </c>
      <c r="U848" s="42">
        <f>P848*C848+Q848*D848</f>
        <v>29460.687462047223</v>
      </c>
      <c r="V848" s="25">
        <f>B848</f>
        <v>42187</v>
      </c>
      <c r="W848">
        <f>C848/C$2</f>
        <v>1.7870541115117631</v>
      </c>
      <c r="X848">
        <f>D848/D$2</f>
        <v>1.1705911859548548</v>
      </c>
      <c r="Y848">
        <f t="shared" si="164"/>
        <v>1.4730343731023612</v>
      </c>
      <c r="AA848" s="15">
        <f t="shared" si="165"/>
        <v>-3.4099290833503937E-2</v>
      </c>
      <c r="AB848" s="15">
        <f t="shared" si="166"/>
        <v>-7.406586720426489E-5</v>
      </c>
      <c r="AC848" s="15">
        <f t="shared" si="167"/>
        <v>-1.7504766390955551E-2</v>
      </c>
    </row>
    <row r="849" spans="1:29" x14ac:dyDescent="0.4">
      <c r="A849" s="43">
        <f t="shared" si="158"/>
        <v>2015</v>
      </c>
      <c r="B849" s="53">
        <v>42188</v>
      </c>
      <c r="C849" s="45">
        <v>3885.9169999999999</v>
      </c>
      <c r="D849" s="45">
        <f>VLOOKUP(B849,'H11001.CSI  中证全债'!$A$2:$B$2792,2,0)</f>
        <v>163.38069999999999</v>
      </c>
      <c r="E849" s="14">
        <f t="shared" si="159"/>
        <v>0</v>
      </c>
      <c r="F849" s="14">
        <f>IF(AND((B849-$B$2)&gt;123,OR(((G848*J848/C848*C849)/(G848*K848/D848*D849))&lt;(4/6),((G848*J848/C848*C849)/(G848*K848/D848*D849))&gt;(6/4))),COUNTIF($E$2:E849,1),0)</f>
        <v>0</v>
      </c>
      <c r="G849" s="21">
        <f t="shared" si="160"/>
        <v>28731.325586591352</v>
      </c>
      <c r="H849" s="12">
        <f t="shared" si="161"/>
        <v>3.6207315507914033</v>
      </c>
      <c r="I849" s="12">
        <f t="shared" si="162"/>
        <v>89.738036995401941</v>
      </c>
      <c r="J849" s="15">
        <f>IF(OR((ROW(F849)-MATCH(MAX($F$2:F849),$F$2:F849,0))=1,(ROW(F849)-MATCH(MAX($F$2:F849),$F$2:F849,0))&gt;123),IF(OR(((G848*J848/C848*C849)/(G848*K848/D848*D849))&lt;(4/6),((G848*J848/C848*C849)/(G848*K848/D848*D849))&gt;(6/4)),50%,((G848*J848/C848*C849)/((G848*K848/D848*D849)+(G848*J848/C848*C849)))),((G848*J848/C848*C849)/((G848*K848/D848*D849)+(G848*J848/C848*C849))))</f>
        <v>0.48970459936672561</v>
      </c>
      <c r="K849" s="18">
        <f t="shared" si="156"/>
        <v>0.51029540063327439</v>
      </c>
      <c r="L849" s="20">
        <f t="shared" si="157"/>
        <v>0.95964925170598114</v>
      </c>
      <c r="M849" s="51">
        <f>IF(AND((B849-$B$2)&gt;123,OR(((U848*R848/C848*C849)/(U848*S848/D848*D849))&lt;(4/6),((U848*R848/C848*C849)/(U848*S848/D848*D849))&gt;(6/4))),1,0)</f>
        <v>0</v>
      </c>
      <c r="N849" s="51">
        <f>IF(AND((B849-$B$2)&gt;123,OR(((U848*R848/C848*C849)/(U848*S848/D848*D849))&lt;(4/6),((U848*R848/C848*C849)/(U848*S848/D848*D849))&gt;(6/4))),COUNTIF($M$2:M849,1),0)</f>
        <v>0</v>
      </c>
      <c r="O849" s="51">
        <f>IF(OR((ROW(N849)-MATCH(MAX($N$2:N849),$N$2:N849,0))=1,(ROW(N849)-MATCH(MAX($N$2:N849),$N$2:N849,0))&gt;123),IF(OR(((U848*R848/C848*C849)/(U848*S848/D848*D849))&lt;(4/6),((U848*R848/C848*C849)/(U848*S848/D848*D849))&gt;(6/4)),1,0),0)</f>
        <v>0</v>
      </c>
      <c r="P849" s="47">
        <f>IF(O849=1,U848/2/C849,P848)</f>
        <v>3.6118419146766771</v>
      </c>
      <c r="Q849" s="47">
        <f>IF(O849=1,U848/2/D849,Q848)</f>
        <v>89.517711770140608</v>
      </c>
      <c r="R849" s="41">
        <f>P849*C849/U848</f>
        <v>0.47640836337019188</v>
      </c>
      <c r="S849" s="41">
        <f>Q849*D849/U848</f>
        <v>0.49644009258932237</v>
      </c>
      <c r="T849" s="41">
        <f t="shared" si="163"/>
        <v>0.95964925170598248</v>
      </c>
      <c r="U849" s="42">
        <f>P849*C849+Q849*D849</f>
        <v>28660.78430895846</v>
      </c>
      <c r="V849" s="25">
        <f>B849</f>
        <v>42188</v>
      </c>
      <c r="W849">
        <f>C849/C$2</f>
        <v>1.6904456459654429</v>
      </c>
      <c r="X849">
        <f>D849/D$2</f>
        <v>1.1707681834467931</v>
      </c>
      <c r="Y849">
        <f t="shared" si="164"/>
        <v>1.433039215447923</v>
      </c>
      <c r="AA849" s="15">
        <f t="shared" si="165"/>
        <v>-5.406017922120665E-2</v>
      </c>
      <c r="AB849" s="15">
        <f t="shared" si="166"/>
        <v>1.5120350645214664E-4</v>
      </c>
      <c r="AC849" s="15">
        <f t="shared" si="167"/>
        <v>-2.7151544040485809E-2</v>
      </c>
    </row>
    <row r="850" spans="1:29" x14ac:dyDescent="0.4">
      <c r="A850" s="43">
        <f t="shared" si="158"/>
        <v>2015</v>
      </c>
      <c r="B850" s="53">
        <v>42191</v>
      </c>
      <c r="C850" s="45">
        <v>3998.5369999999998</v>
      </c>
      <c r="D850" s="45">
        <f>VLOOKUP(B850,'H11001.CSI  中证全债'!$A$2:$B$2792,2,0)</f>
        <v>163.71459999999999</v>
      </c>
      <c r="E850" s="14">
        <f t="shared" si="159"/>
        <v>0</v>
      </c>
      <c r="F850" s="14">
        <f>IF(AND((B850-$B$2)&gt;123,OR(((G849*J849/C849*C850)/(G849*K849/D849*D850))&lt;(4/6),((G849*J849/C849*C850)/(G849*K849/D849*D850))&gt;(6/4))),COUNTIF($E$2:E850,1),0)</f>
        <v>0</v>
      </c>
      <c r="G850" s="21">
        <f t="shared" si="160"/>
        <v>29169.055904394241</v>
      </c>
      <c r="H850" s="12">
        <f t="shared" si="161"/>
        <v>3.6207315507914033</v>
      </c>
      <c r="I850" s="12">
        <f t="shared" si="162"/>
        <v>89.738036995401941</v>
      </c>
      <c r="J850" s="15">
        <f>IF(OR((ROW(F850)-MATCH(MAX($F$2:F850),$F$2:F850,0))=1,(ROW(F850)-MATCH(MAX($F$2:F850),$F$2:F850,0))&gt;123),IF(OR(((G849*J849/C849*C850)/(G849*K849/D849*D850))&lt;(4/6),((G849*J849/C849*C850)/(G849*K849/D849*D850))&gt;(6/4)),50%,((G849*J849/C849*C850)/((G849*K849/D849*D850)+(G849*J849/C849*C850)))),((G849*J849/C849*C850)/((G849*K849/D849*D850)+(G849*J849/C849*C850))))</f>
        <v>0.49633519577593804</v>
      </c>
      <c r="K850" s="18">
        <f t="shared" si="156"/>
        <v>0.5036648042240619</v>
      </c>
      <c r="L850" s="20">
        <f t="shared" si="157"/>
        <v>0.98544744761465763</v>
      </c>
      <c r="M850" s="51">
        <f>IF(AND((B850-$B$2)&gt;123,OR(((U849*R849/C849*C850)/(U849*S849/D849*D850))&lt;(4/6),((U849*R849/C849*C850)/(U849*S849/D849*D850))&gt;(6/4))),1,0)</f>
        <v>0</v>
      </c>
      <c r="N850" s="51">
        <f>IF(AND((B850-$B$2)&gt;123,OR(((U849*R849/C849*C850)/(U849*S849/D849*D850))&lt;(4/6),((U849*R849/C849*C850)/(U849*S849/D849*D850))&gt;(6/4))),COUNTIF($M$2:M850,1),0)</f>
        <v>0</v>
      </c>
      <c r="O850" s="51">
        <f>IF(OR((ROW(N850)-MATCH(MAX($N$2:N850),$N$2:N850,0))=1,(ROW(N850)-MATCH(MAX($N$2:N850),$N$2:N850,0))&gt;123),IF(OR(((U849*R849/C849*C850)/(U849*S849/D849*D850))&lt;(4/6),((U849*R849/C849*C850)/(U849*S849/D849*D850))&gt;(6/4)),1,0),0)</f>
        <v>0</v>
      </c>
      <c r="P850" s="47">
        <f>IF(O850=1,U849/2/C850,P849)</f>
        <v>3.6118419146766771</v>
      </c>
      <c r="Q850" s="47">
        <f>IF(O850=1,U849/2/D850,Q849)</f>
        <v>89.517711770140608</v>
      </c>
      <c r="R850" s="41">
        <f>P850*C850/U849</f>
        <v>0.50389701057383118</v>
      </c>
      <c r="S850" s="41">
        <f>Q850*D850/U849</f>
        <v>0.51133828779357782</v>
      </c>
      <c r="T850" s="41">
        <f t="shared" si="163"/>
        <v>0.98544744761465897</v>
      </c>
      <c r="U850" s="42">
        <f>P850*C850+Q850*D850</f>
        <v>29097.439909349399</v>
      </c>
      <c r="V850" s="25">
        <f>B850</f>
        <v>42191</v>
      </c>
      <c r="W850">
        <f>C850/C$2</f>
        <v>1.7394374254215219</v>
      </c>
      <c r="X850">
        <f>D850/D$2</f>
        <v>1.1731608742386239</v>
      </c>
      <c r="Y850">
        <f t="shared" si="164"/>
        <v>1.45487199546747</v>
      </c>
      <c r="AA850" s="15">
        <f t="shared" si="165"/>
        <v>2.8981576292030908E-2</v>
      </c>
      <c r="AB850" s="15">
        <f t="shared" si="166"/>
        <v>2.0436930433029854E-3</v>
      </c>
      <c r="AC850" s="15">
        <f t="shared" si="167"/>
        <v>1.5235298367409111E-2</v>
      </c>
    </row>
    <row r="851" spans="1:29" x14ac:dyDescent="0.4">
      <c r="A851" s="43">
        <f t="shared" si="158"/>
        <v>2015</v>
      </c>
      <c r="B851" s="53">
        <v>42192</v>
      </c>
      <c r="C851" s="45">
        <v>3928.0030000000002</v>
      </c>
      <c r="D851" s="45">
        <f>VLOOKUP(B851,'H11001.CSI  中证全债'!$A$2:$B$2792,2,0)</f>
        <v>164.03489999999999</v>
      </c>
      <c r="E851" s="14">
        <f t="shared" si="159"/>
        <v>0</v>
      </c>
      <c r="F851" s="14">
        <f>IF(AND((B851-$B$2)&gt;123,OR(((G850*J850/C850*C851)/(G850*K850/D850*D851))&lt;(4/6),((G850*J850/C850*C851)/(G850*K850/D850*D851))&gt;(6/4))),COUNTIF($E$2:E851,1),0)</f>
        <v>0</v>
      </c>
      <c r="G851" s="21">
        <f t="shared" si="160"/>
        <v>28942.414318440347</v>
      </c>
      <c r="H851" s="12">
        <f t="shared" si="161"/>
        <v>3.6207315507914033</v>
      </c>
      <c r="I851" s="12">
        <f t="shared" si="162"/>
        <v>89.738036995401941</v>
      </c>
      <c r="J851" s="15">
        <f>IF(OR((ROW(F851)-MATCH(MAX($F$2:F851),$F$2:F851,0))=1,(ROW(F851)-MATCH(MAX($F$2:F851),$F$2:F851,0))&gt;123),IF(OR(((G850*J850/C850*C851)/(G850*K850/D850*D851))&lt;(4/6),((G850*J850/C850*C851)/(G850*K850/D850*D851))&gt;(6/4)),50%,((G850*J850/C850*C851)/((G850*K850/D850*D851)+(G850*J850/C850*C851)))),((G850*J850/C850*C851)/((G850*K850/D850*D851)+(G850*J850/C850*C851))))</f>
        <v>0.49139799593849809</v>
      </c>
      <c r="K851" s="18">
        <f t="shared" si="156"/>
        <v>0.50860200406150191</v>
      </c>
      <c r="L851" s="20">
        <f t="shared" si="157"/>
        <v>0.96617392777531519</v>
      </c>
      <c r="M851" s="51">
        <f>IF(AND((B851-$B$2)&gt;123,OR(((U850*R850/C850*C851)/(U850*S850/D850*D851))&lt;(4/6),((U850*R850/C850*C851)/(U850*S850/D850*D851))&gt;(6/4))),1,0)</f>
        <v>0</v>
      </c>
      <c r="N851" s="51">
        <f>IF(AND((B851-$B$2)&gt;123,OR(((U850*R850/C850*C851)/(U850*S850/D850*D851))&lt;(4/6),((U850*R850/C850*C851)/(U850*S850/D850*D851))&gt;(6/4))),COUNTIF($M$2:M851,1),0)</f>
        <v>0</v>
      </c>
      <c r="O851" s="51">
        <f>IF(OR((ROW(N851)-MATCH(MAX($N$2:N851),$N$2:N851,0))=1,(ROW(N851)-MATCH(MAX($N$2:N851),$N$2:N851,0))&gt;123),IF(OR(((U850*R850/C850*C851)/(U850*S850/D850*D851))&lt;(4/6),((U850*R850/C850*C851)/(U850*S850/D850*D851))&gt;(6/4)),1,0),0)</f>
        <v>0</v>
      </c>
      <c r="P851" s="47">
        <f>IF(O851=1,U850/2/C851,P850)</f>
        <v>3.6118419146766771</v>
      </c>
      <c r="Q851" s="47">
        <f>IF(O851=1,U850/2/D851,Q850)</f>
        <v>89.517711770140608</v>
      </c>
      <c r="R851" s="41">
        <f>P851*C851/U850</f>
        <v>0.48757986683966498</v>
      </c>
      <c r="S851" s="41">
        <f>Q851*D851/U850</f>
        <v>0.50465020098643321</v>
      </c>
      <c r="T851" s="41">
        <f t="shared" si="163"/>
        <v>0.9661739277753163</v>
      </c>
      <c r="U851" s="42">
        <f>P851*C851+Q851*D851</f>
        <v>28871.354774819571</v>
      </c>
      <c r="V851" s="25">
        <f>B851</f>
        <v>42192</v>
      </c>
      <c r="W851">
        <f>C851/C$2</f>
        <v>1.708753833056444</v>
      </c>
      <c r="X851">
        <f>D851/D$2</f>
        <v>1.1754561089215334</v>
      </c>
      <c r="Y851">
        <f t="shared" si="164"/>
        <v>1.4435677387409784</v>
      </c>
      <c r="AA851" s="15">
        <f t="shared" si="165"/>
        <v>-1.7639951812375321E-2</v>
      </c>
      <c r="AB851" s="15">
        <f t="shared" si="166"/>
        <v>1.956453486738674E-3</v>
      </c>
      <c r="AC851" s="15">
        <f t="shared" si="167"/>
        <v>-7.7699321739019833E-3</v>
      </c>
    </row>
    <row r="852" spans="1:29" x14ac:dyDescent="0.4">
      <c r="A852" s="43">
        <f t="shared" si="158"/>
        <v>2015</v>
      </c>
      <c r="B852" s="53">
        <v>42193</v>
      </c>
      <c r="C852" s="45">
        <v>3663.038</v>
      </c>
      <c r="D852" s="45">
        <f>VLOOKUP(B852,'H11001.CSI  中证全债'!$A$2:$B$2792,2,0)</f>
        <v>164.37860000000001</v>
      </c>
      <c r="E852" s="14">
        <f t="shared" si="159"/>
        <v>0</v>
      </c>
      <c r="F852" s="14">
        <f>IF(AND((B852-$B$2)&gt;123,OR(((G851*J851/C851*C852)/(G851*K851/D851*D852))&lt;(4/6),((G851*J851/C851*C852)/(G851*K851/D851*D852))&gt;(6/4))),COUNTIF($E$2:E852,1),0)</f>
        <v>0</v>
      </c>
      <c r="G852" s="21">
        <f t="shared" si="160"/>
        <v>28013.890146400223</v>
      </c>
      <c r="H852" s="12">
        <f t="shared" si="161"/>
        <v>3.6207315507914033</v>
      </c>
      <c r="I852" s="12">
        <f t="shared" si="162"/>
        <v>89.738036995401941</v>
      </c>
      <c r="J852" s="15">
        <f>IF(OR((ROW(F852)-MATCH(MAX($F$2:F852),$F$2:F852,0))=1,(ROW(F852)-MATCH(MAX($F$2:F852),$F$2:F852,0))&gt;123),IF(OR(((G851*J851/C851*C852)/(G851*K851/D851*D852))&lt;(4/6),((G851*J851/C851*C852)/(G851*K851/D851*D852))&gt;(6/4)),50%,((G851*J851/C851*C852)/((G851*K851/D851*D852)+(G851*J851/C851*C852)))),((G851*J851/C851*C852)/((G851*K851/D851*D852)+(G851*J851/C851*C852))))</f>
        <v>0.47343932560012947</v>
      </c>
      <c r="K852" s="18">
        <f t="shared" si="156"/>
        <v>0.52656067439987053</v>
      </c>
      <c r="L852" s="20">
        <f t="shared" si="157"/>
        <v>0.89911637654998766</v>
      </c>
      <c r="M852" s="51">
        <f>IF(AND((B852-$B$2)&gt;123,OR(((U851*R851/C851*C852)/(U851*S851/D851*D852))&lt;(4/6),((U851*R851/C851*C852)/(U851*S851/D851*D852))&gt;(6/4))),1,0)</f>
        <v>0</v>
      </c>
      <c r="N852" s="51">
        <f>IF(AND((B852-$B$2)&gt;123,OR(((U851*R851/C851*C852)/(U851*S851/D851*D852))&lt;(4/6),((U851*R851/C851*C852)/(U851*S851/D851*D852))&gt;(6/4))),COUNTIF($M$2:M852,1),0)</f>
        <v>0</v>
      </c>
      <c r="O852" s="51">
        <f>IF(OR((ROW(N852)-MATCH(MAX($N$2:N852),$N$2:N852,0))=1,(ROW(N852)-MATCH(MAX($N$2:N852),$N$2:N852,0))&gt;123),IF(OR(((U851*R851/C851*C852)/(U851*S851/D851*D852))&lt;(4/6),((U851*R851/C851*C852)/(U851*S851/D851*D852))&gt;(6/4)),1,0),0)</f>
        <v>0</v>
      </c>
      <c r="P852" s="47">
        <f>IF(O852=1,U851/2/C852,P851)</f>
        <v>3.6118419146766771</v>
      </c>
      <c r="Q852" s="47">
        <f>IF(O852=1,U851/2/D852,Q851)</f>
        <v>89.517711770140608</v>
      </c>
      <c r="R852" s="41">
        <f>P852*C852/U851</f>
        <v>0.45825054926041681</v>
      </c>
      <c r="S852" s="41">
        <f>Q852*D852/U851</f>
        <v>0.50966767062877449</v>
      </c>
      <c r="T852" s="41">
        <f t="shared" si="163"/>
        <v>0.89911637654998866</v>
      </c>
      <c r="U852" s="42">
        <f>P852*C852+Q852*D852</f>
        <v>27945.110319432661</v>
      </c>
      <c r="V852" s="25">
        <f>B852</f>
        <v>42193</v>
      </c>
      <c r="W852">
        <f>C852/C$2</f>
        <v>1.5934891656476358</v>
      </c>
      <c r="X852">
        <f>D852/D$2</f>
        <v>1.1779190254389107</v>
      </c>
      <c r="Y852">
        <f t="shared" si="164"/>
        <v>1.3972555159716331</v>
      </c>
      <c r="AA852" s="15">
        <f t="shared" si="165"/>
        <v>-6.745539654628574E-2</v>
      </c>
      <c r="AB852" s="15">
        <f t="shared" si="166"/>
        <v>2.0952858202736291E-3</v>
      </c>
      <c r="AC852" s="15">
        <f t="shared" si="167"/>
        <v>-3.2081780110808644E-2</v>
      </c>
    </row>
    <row r="853" spans="1:29" x14ac:dyDescent="0.4">
      <c r="A853" s="43">
        <f t="shared" si="158"/>
        <v>2015</v>
      </c>
      <c r="B853" s="53">
        <v>42194</v>
      </c>
      <c r="C853" s="45">
        <v>3897.6260000000002</v>
      </c>
      <c r="D853" s="45">
        <f>VLOOKUP(B853,'H11001.CSI  中证全债'!$A$2:$B$2792,2,0)</f>
        <v>164.24600000000001</v>
      </c>
      <c r="E853" s="14">
        <f t="shared" si="159"/>
        <v>0</v>
      </c>
      <c r="F853" s="14">
        <f>IF(AND((B853-$B$2)&gt;123,OR(((G852*J852/C852*C853)/(G852*K852/D852*D853))&lt;(4/6),((G852*J852/C852*C853)/(G852*K852/D852*D853))&gt;(6/4))),COUNTIF($E$2:E853,1),0)</f>
        <v>0</v>
      </c>
      <c r="G853" s="21">
        <f t="shared" si="160"/>
        <v>28851.371055731684</v>
      </c>
      <c r="H853" s="12">
        <f t="shared" si="161"/>
        <v>3.6207315507914033</v>
      </c>
      <c r="I853" s="12">
        <f t="shared" si="162"/>
        <v>89.738036995401941</v>
      </c>
      <c r="J853" s="15">
        <f>IF(OR((ROW(F853)-MATCH(MAX($F$2:F853),$F$2:F853,0))=1,(ROW(F853)-MATCH(MAX($F$2:F853),$F$2:F853,0))&gt;123),IF(OR(((G852*J852/C852*C853)/(G852*K852/D852*D853))&lt;(4/6),((G852*J852/C852*C853)/(G852*K852/D852*D853))&gt;(6/4)),50%,((G852*J852/C852*C853)/((G852*K852/D852*D853)+(G852*J852/C852*C853)))),((G852*J852/C852*C853)/((G852*K852/D852*D853)+(G852*J852/C852*C853))))</f>
        <v>0.48913645747110202</v>
      </c>
      <c r="K853" s="18">
        <f t="shared" si="156"/>
        <v>0.51086354252889798</v>
      </c>
      <c r="L853" s="20">
        <f t="shared" si="157"/>
        <v>0.9574698853039274</v>
      </c>
      <c r="M853" s="51">
        <f>IF(AND((B853-$B$2)&gt;123,OR(((U852*R852/C852*C853)/(U852*S852/D852*D853))&lt;(4/6),((U852*R852/C852*C853)/(U852*S852/D852*D853))&gt;(6/4))),1,0)</f>
        <v>0</v>
      </c>
      <c r="N853" s="51">
        <f>IF(AND((B853-$B$2)&gt;123,OR(((U852*R852/C852*C853)/(U852*S852/D852*D853))&lt;(4/6),((U852*R852/C852*C853)/(U852*S852/D852*D853))&gt;(6/4))),COUNTIF($M$2:M853,1),0)</f>
        <v>0</v>
      </c>
      <c r="O853" s="51">
        <f>IF(OR((ROW(N853)-MATCH(MAX($N$2:N853),$N$2:N853,0))=1,(ROW(N853)-MATCH(MAX($N$2:N853),$N$2:N853,0))&gt;123),IF(OR(((U852*R852/C852*C853)/(U852*S852/D852*D853))&lt;(4/6),((U852*R852/C852*C853)/(U852*S852/D852*D853))&gt;(6/4)),1,0),0)</f>
        <v>0</v>
      </c>
      <c r="P853" s="47">
        <f>IF(O853=1,U852/2/C853,P852)</f>
        <v>3.6118419146766771</v>
      </c>
      <c r="Q853" s="47">
        <f>IF(O853=1,U852/2/D853,Q852)</f>
        <v>89.517711770140608</v>
      </c>
      <c r="R853" s="41">
        <f>P853*C853/U852</f>
        <v>0.50375929075306658</v>
      </c>
      <c r="S853" s="41">
        <f>Q853*D853/U852</f>
        <v>0.52613591141110272</v>
      </c>
      <c r="T853" s="41">
        <f t="shared" si="163"/>
        <v>0.95746988530392885</v>
      </c>
      <c r="U853" s="42">
        <f>P853*C853+Q853*D853</f>
        <v>28780.535041932115</v>
      </c>
      <c r="V853" s="25">
        <f>B853</f>
        <v>42194</v>
      </c>
      <c r="W853">
        <f>C853/C$2</f>
        <v>1.6955392771646192</v>
      </c>
      <c r="X853">
        <f>D853/D$2</f>
        <v>1.1769688283769257</v>
      </c>
      <c r="Y853">
        <f t="shared" si="164"/>
        <v>1.4390267520966058</v>
      </c>
      <c r="AA853" s="15">
        <f t="shared" si="165"/>
        <v>6.4041923671007472E-2</v>
      </c>
      <c r="AB853" s="15">
        <f t="shared" si="166"/>
        <v>-8.0667434812076166E-4</v>
      </c>
      <c r="AC853" s="15">
        <f t="shared" si="167"/>
        <v>2.989520216416941E-2</v>
      </c>
    </row>
    <row r="854" spans="1:29" x14ac:dyDescent="0.4">
      <c r="A854" s="43">
        <f t="shared" si="158"/>
        <v>2015</v>
      </c>
      <c r="B854" s="53">
        <v>42195</v>
      </c>
      <c r="C854" s="45">
        <v>4106.5559999999996</v>
      </c>
      <c r="D854" s="45">
        <f>VLOOKUP(B854,'H11001.CSI  中证全债'!$A$2:$B$2792,2,0)</f>
        <v>164.17169999999999</v>
      </c>
      <c r="E854" s="14">
        <f t="shared" si="159"/>
        <v>0</v>
      </c>
      <c r="F854" s="14">
        <f>IF(AND((B854-$B$2)&gt;123,OR(((G853*J853/C853*C854)/(G853*K853/D853*D854))&lt;(4/6),((G853*J853/C853*C854)/(G853*K853/D853*D854))&gt;(6/4))),COUNTIF($E$2:E854,1),0)</f>
        <v>0</v>
      </c>
      <c r="G854" s="21">
        <f t="shared" si="160"/>
        <v>29601.182962489773</v>
      </c>
      <c r="H854" s="12">
        <f t="shared" si="161"/>
        <v>3.6207315507914033</v>
      </c>
      <c r="I854" s="12">
        <f t="shared" si="162"/>
        <v>89.738036995401941</v>
      </c>
      <c r="J854" s="15">
        <f>IF(OR((ROW(F854)-MATCH(MAX($F$2:F854),$F$2:F854,0))=1,(ROW(F854)-MATCH(MAX($F$2:F854),$F$2:F854,0))&gt;123),IF(OR(((G853*J853/C853*C854)/(G853*K853/D853*D854))&lt;(4/6),((G853*J853/C853*C854)/(G853*K853/D853*D854))&gt;(6/4)),50%,((G853*J853/C853*C854)/((G853*K853/D853*D854)+(G853*J853/C853*C854)))),((G853*J853/C853*C854)/((G853*K853/D853*D854)+(G853*J853/C853*C854))))</f>
        <v>0.50230211722055829</v>
      </c>
      <c r="K854" s="18">
        <f t="shared" si="156"/>
        <v>0.49769788277944171</v>
      </c>
      <c r="L854" s="20">
        <f t="shared" si="157"/>
        <v>1.0092510629448608</v>
      </c>
      <c r="M854" s="51">
        <f>IF(AND((B854-$B$2)&gt;123,OR(((U853*R853/C853*C854)/(U853*S853/D853*D854))&lt;(4/6),((U853*R853/C853*C854)/(U853*S853/D853*D854))&gt;(6/4))),1,0)</f>
        <v>0</v>
      </c>
      <c r="N854" s="51">
        <f>IF(AND((B854-$B$2)&gt;123,OR(((U853*R853/C853*C854)/(U853*S853/D853*D854))&lt;(4/6),((U853*R853/C853*C854)/(U853*S853/D853*D854))&gt;(6/4))),COUNTIF($M$2:M854,1),0)</f>
        <v>0</v>
      </c>
      <c r="O854" s="51">
        <f>IF(OR((ROW(N854)-MATCH(MAX($N$2:N854),$N$2:N854,0))=1,(ROW(N854)-MATCH(MAX($N$2:N854),$N$2:N854,0))&gt;123),IF(OR(((U853*R853/C853*C854)/(U853*S853/D853*D854))&lt;(4/6),((U853*R853/C853*C854)/(U853*S853/D853*D854))&gt;(6/4)),1,0),0)</f>
        <v>0</v>
      </c>
      <c r="P854" s="47">
        <f>IF(O854=1,U853/2/C854,P853)</f>
        <v>3.6118419146766771</v>
      </c>
      <c r="Q854" s="47">
        <f>IF(O854=1,U853/2/D854,Q853)</f>
        <v>89.517711770140608</v>
      </c>
      <c r="R854" s="41">
        <f>P854*C854/U853</f>
        <v>0.51535633594570129</v>
      </c>
      <c r="S854" s="41">
        <f>Q854*D854/U853</f>
        <v>0.51063244307314282</v>
      </c>
      <c r="T854" s="41">
        <f t="shared" si="163"/>
        <v>1.0092510629448623</v>
      </c>
      <c r="U854" s="42">
        <f>P854*C854+Q854*D854</f>
        <v>29528.506007180986</v>
      </c>
      <c r="V854" s="25">
        <f>B854</f>
        <v>42195</v>
      </c>
      <c r="W854">
        <f>C854/C$2</f>
        <v>1.7864276849230862</v>
      </c>
      <c r="X854">
        <f>D854/D$2</f>
        <v>1.1764364027230381</v>
      </c>
      <c r="Y854">
        <f t="shared" si="164"/>
        <v>1.4764253003590493</v>
      </c>
      <c r="AA854" s="15">
        <f t="shared" si="165"/>
        <v>5.3604424847329968E-2</v>
      </c>
      <c r="AB854" s="15">
        <f t="shared" si="166"/>
        <v>-4.5237022515021152E-4</v>
      </c>
      <c r="AC854" s="15">
        <f t="shared" si="167"/>
        <v>2.5988779018843999E-2</v>
      </c>
    </row>
    <row r="855" spans="1:29" x14ac:dyDescent="0.4">
      <c r="A855" s="43">
        <f t="shared" si="158"/>
        <v>2015</v>
      </c>
      <c r="B855" s="53">
        <v>42198</v>
      </c>
      <c r="C855" s="45">
        <v>4211.8119999999999</v>
      </c>
      <c r="D855" s="45">
        <f>VLOOKUP(B855,'H11001.CSI  中证全债'!$A$2:$B$2792,2,0)</f>
        <v>164.1901</v>
      </c>
      <c r="E855" s="14">
        <f t="shared" si="159"/>
        <v>0</v>
      </c>
      <c r="F855" s="14">
        <f>IF(AND((B855-$B$2)&gt;123,OR(((G854*J854/C854*C855)/(G854*K854/D854*D855))&lt;(4/6),((G854*J854/C854*C855)/(G854*K854/D854*D855))&gt;(6/4))),COUNTIF($E$2:E855,1),0)</f>
        <v>0</v>
      </c>
      <c r="G855" s="21">
        <f t="shared" si="160"/>
        <v>29983.93786248059</v>
      </c>
      <c r="H855" s="12">
        <f t="shared" si="161"/>
        <v>3.6207315507914033</v>
      </c>
      <c r="I855" s="12">
        <f t="shared" si="162"/>
        <v>89.738036995401941</v>
      </c>
      <c r="J855" s="15">
        <f>IF(OR((ROW(F855)-MATCH(MAX($F$2:F855),$F$2:F855,0))=1,(ROW(F855)-MATCH(MAX($F$2:F855),$F$2:F855,0))&gt;123),IF(OR(((G854*J854/C854*C855)/(G854*K854/D854*D855))&lt;(4/6),((G854*J854/C854*C855)/(G854*K854/D854*D855))&gt;(6/4)),50%,((G854*J854/C854*C855)/((G854*K854/D854*D855)+(G854*J854/C854*C855)))),((G854*J854/C854*C855)/((G854*K854/D854*D855)+(G854*J854/C854*C855))))</f>
        <v>0.50860032675975542</v>
      </c>
      <c r="K855" s="18">
        <f t="shared" si="156"/>
        <v>0.49139967324024458</v>
      </c>
      <c r="L855" s="20">
        <f t="shared" si="157"/>
        <v>1.0350033881913092</v>
      </c>
      <c r="M855" s="51">
        <f>IF(AND((B855-$B$2)&gt;123,OR(((U854*R854/C854*C855)/(U854*S854/D854*D855))&lt;(4/6),((U854*R854/C854*C855)/(U854*S854/D854*D855))&gt;(6/4))),1,0)</f>
        <v>0</v>
      </c>
      <c r="N855" s="51">
        <f>IF(AND((B855-$B$2)&gt;123,OR(((U854*R854/C854*C855)/(U854*S854/D854*D855))&lt;(4/6),((U854*R854/C854*C855)/(U854*S854/D854*D855))&gt;(6/4))),COUNTIF($M$2:M855,1),0)</f>
        <v>0</v>
      </c>
      <c r="O855" s="51">
        <f>IF(OR((ROW(N855)-MATCH(MAX($N$2:N855),$N$2:N855,0))=1,(ROW(N855)-MATCH(MAX($N$2:N855),$N$2:N855,0))&gt;123),IF(OR(((U854*R854/C854*C855)/(U854*S854/D854*D855))&lt;(4/6),((U854*R854/C854*C855)/(U854*S854/D854*D855))&gt;(6/4)),1,0),0)</f>
        <v>0</v>
      </c>
      <c r="P855" s="47">
        <f>IF(O855=1,U854/2/C855,P854)</f>
        <v>3.6118419146766771</v>
      </c>
      <c r="Q855" s="47">
        <f>IF(O855=1,U854/2/D855,Q854)</f>
        <v>89.517711770140608</v>
      </c>
      <c r="R855" s="41">
        <f>P855*C855/U854</f>
        <v>0.51517672836677642</v>
      </c>
      <c r="S855" s="41">
        <f>Q855*D855/U854</f>
        <v>0.49775366365423979</v>
      </c>
      <c r="T855" s="41">
        <f t="shared" si="163"/>
        <v>1.035003388191311</v>
      </c>
      <c r="U855" s="42">
        <f>P855*C855+Q855*D855</f>
        <v>29910.321165648769</v>
      </c>
      <c r="V855" s="25">
        <f>B855</f>
        <v>42198</v>
      </c>
      <c r="W855">
        <f>C855/C$2</f>
        <v>1.8322159884076279</v>
      </c>
      <c r="X855">
        <f>D855/D$2</f>
        <v>1.1765682551056968</v>
      </c>
      <c r="Y855">
        <f t="shared" si="164"/>
        <v>1.4955160582824385</v>
      </c>
      <c r="AA855" s="15">
        <f t="shared" si="165"/>
        <v>2.5631210191703335E-2</v>
      </c>
      <c r="AB855" s="15">
        <f t="shared" si="166"/>
        <v>1.1207778198096818E-4</v>
      </c>
      <c r="AC855" s="15">
        <f t="shared" si="167"/>
        <v>1.2930392021016202E-2</v>
      </c>
    </row>
    <row r="856" spans="1:29" x14ac:dyDescent="0.4">
      <c r="A856" s="43">
        <f t="shared" si="158"/>
        <v>2015</v>
      </c>
      <c r="B856" s="53">
        <v>42199</v>
      </c>
      <c r="C856" s="45">
        <v>4112.1490000000003</v>
      </c>
      <c r="D856" s="45">
        <f>VLOOKUP(B856,'H11001.CSI  中证全债'!$A$2:$B$2792,2,0)</f>
        <v>164.12100000000001</v>
      </c>
      <c r="E856" s="14">
        <f t="shared" si="159"/>
        <v>0</v>
      </c>
      <c r="F856" s="14">
        <f>IF(AND((B856-$B$2)&gt;123,OR(((G855*J855/C855*C856)/(G855*K855/D855*D856))&lt;(4/6),((G855*J855/C855*C856)/(G855*K855/D855*D856))&gt;(6/4))),COUNTIF($E$2:E856,1),0)</f>
        <v>0</v>
      </c>
      <c r="G856" s="21">
        <f t="shared" si="160"/>
        <v>29616.883995577686</v>
      </c>
      <c r="H856" s="12">
        <f t="shared" si="161"/>
        <v>3.6207315507914033</v>
      </c>
      <c r="I856" s="12">
        <f t="shared" si="162"/>
        <v>89.738036995401941</v>
      </c>
      <c r="J856" s="15">
        <f>IF(OR((ROW(F856)-MATCH(MAX($F$2:F856),$F$2:F856,0))=1,(ROW(F856)-MATCH(MAX($F$2:F856),$F$2:F856,0))&gt;123),IF(OR(((G855*J855/C855*C856)/(G855*K855/D855*D856))&lt;(4/6),((G855*J855/C855*C856)/(G855*K855/D855*D856))&gt;(6/4)),50%,((G855*J855/C855*C856)/((G855*K855/D855*D856)+(G855*J855/C855*C856)))),((G855*J855/C855*C856)/((G855*K855/D855*D856)+(G855*J855/C855*C856))))</f>
        <v>0.50271958481785228</v>
      </c>
      <c r="K856" s="18">
        <f t="shared" si="156"/>
        <v>0.49728041518214772</v>
      </c>
      <c r="L856" s="20">
        <f t="shared" si="157"/>
        <v>1.0109378319950773</v>
      </c>
      <c r="M856" s="51">
        <f>IF(AND((B856-$B$2)&gt;123,OR(((U855*R855/C855*C856)/(U855*S855/D855*D856))&lt;(4/6),((U855*R855/C855*C856)/(U855*S855/D855*D856))&gt;(6/4))),1,0)</f>
        <v>0</v>
      </c>
      <c r="N856" s="51">
        <f>IF(AND((B856-$B$2)&gt;123,OR(((U855*R855/C855*C856)/(U855*S855/D855*D856))&lt;(4/6),((U855*R855/C855*C856)/(U855*S855/D855*D856))&gt;(6/4))),COUNTIF($M$2:M856,1),0)</f>
        <v>0</v>
      </c>
      <c r="O856" s="51">
        <f>IF(OR((ROW(N856)-MATCH(MAX($N$2:N856),$N$2:N856,0))=1,(ROW(N856)-MATCH(MAX($N$2:N856),$N$2:N856,0))&gt;123),IF(OR(((U855*R855/C855*C856)/(U855*S855/D855*D856))&lt;(4/6),((U855*R855/C855*C856)/(U855*S855/D855*D856))&gt;(6/4)),1,0),0)</f>
        <v>0</v>
      </c>
      <c r="P856" s="47">
        <f>IF(O856=1,U855/2/C856,P855)</f>
        <v>3.6118419146766771</v>
      </c>
      <c r="Q856" s="47">
        <f>IF(O856=1,U855/2/D856,Q855)</f>
        <v>89.517711770140608</v>
      </c>
      <c r="R856" s="41">
        <f>P856*C856/U855</f>
        <v>0.49656545094719406</v>
      </c>
      <c r="S856" s="41">
        <f>Q856*D856/U855</f>
        <v>0.49119286590276828</v>
      </c>
      <c r="T856" s="41">
        <f t="shared" si="163"/>
        <v>1.0109378319950788</v>
      </c>
      <c r="U856" s="42">
        <f>P856*C856+Q856*D856</f>
        <v>29544.168491023032</v>
      </c>
      <c r="V856" s="25">
        <f>B856</f>
        <v>42199</v>
      </c>
      <c r="W856">
        <f>C856/C$2</f>
        <v>1.7888607431942449</v>
      </c>
      <c r="X856">
        <f>D856/D$2</f>
        <v>1.1760730920816911</v>
      </c>
      <c r="Y856">
        <f t="shared" si="164"/>
        <v>1.4772084245511516</v>
      </c>
      <c r="AA856" s="15">
        <f t="shared" si="165"/>
        <v>-2.3662737083231522E-2</v>
      </c>
      <c r="AB856" s="15">
        <f t="shared" si="166"/>
        <v>-4.2085363246624485E-4</v>
      </c>
      <c r="AC856" s="15">
        <f t="shared" si="167"/>
        <v>-1.2241683150037597E-2</v>
      </c>
    </row>
    <row r="857" spans="1:29" x14ac:dyDescent="0.4">
      <c r="A857" s="43">
        <f t="shared" si="158"/>
        <v>2015</v>
      </c>
      <c r="B857" s="53">
        <v>42200</v>
      </c>
      <c r="C857" s="45">
        <v>3966.759</v>
      </c>
      <c r="D857" s="45">
        <f>VLOOKUP(B857,'H11001.CSI  中证全债'!$A$2:$B$2792,2,0)</f>
        <v>164.1225</v>
      </c>
      <c r="E857" s="14">
        <f t="shared" si="159"/>
        <v>0</v>
      </c>
      <c r="F857" s="14">
        <f>IF(AND((B857-$B$2)&gt;123,OR(((G856*J856/C856*C857)/(G856*K856/D856*D857))&lt;(4/6),((G856*J856/C856*C857)/(G856*K856/D856*D857))&gt;(6/4))),COUNTIF($E$2:E857,1),0)</f>
        <v>0</v>
      </c>
      <c r="G857" s="21">
        <f t="shared" si="160"/>
        <v>29090.600442463612</v>
      </c>
      <c r="H857" s="12">
        <f t="shared" si="161"/>
        <v>3.6207315507914033</v>
      </c>
      <c r="I857" s="12">
        <f t="shared" si="162"/>
        <v>89.738036995401941</v>
      </c>
      <c r="J857" s="15">
        <f>IF(OR((ROW(F857)-MATCH(MAX($F$2:F857),$F$2:F857,0))=1,(ROW(F857)-MATCH(MAX($F$2:F857),$F$2:F857,0))&gt;123),IF(OR(((G856*J856/C856*C857)/(G856*K856/D856*D857))&lt;(4/6),((G856*J856/C856*C857)/(G856*K856/D856*D857))&gt;(6/4)),50%,((G856*J856/C856*C857)/((G856*K856/D856*D857)+(G856*J856/C856*C857)))),((G856*J856/C856*C857)/((G856*K856/D856*D857)+(G856*J856/C856*C857))))</f>
        <v>0.49371856363338146</v>
      </c>
      <c r="K857" s="18">
        <f t="shared" si="156"/>
        <v>0.5062814363666186</v>
      </c>
      <c r="L857" s="20">
        <f t="shared" si="157"/>
        <v>0.97518598978584736</v>
      </c>
      <c r="M857" s="51">
        <f>IF(AND((B857-$B$2)&gt;123,OR(((U856*R856/C856*C857)/(U856*S856/D856*D857))&lt;(4/6),((U856*R856/C856*C857)/(U856*S856/D856*D857))&gt;(6/4))),1,0)</f>
        <v>0</v>
      </c>
      <c r="N857" s="51">
        <f>IF(AND((B857-$B$2)&gt;123,OR(((U856*R856/C856*C857)/(U856*S856/D856*D857))&lt;(4/6),((U856*R856/C856*C857)/(U856*S856/D856*D857))&gt;(6/4))),COUNTIF($M$2:M857,1),0)</f>
        <v>0</v>
      </c>
      <c r="O857" s="51">
        <f>IF(OR((ROW(N857)-MATCH(MAX($N$2:N857),$N$2:N857,0))=1,(ROW(N857)-MATCH(MAX($N$2:N857),$N$2:N857,0))&gt;123),IF(OR(((U856*R856/C856*C857)/(U856*S856/D856*D857))&lt;(4/6),((U856*R856/C856*C857)/(U856*S856/D856*D857))&gt;(6/4)),1,0),0)</f>
        <v>0</v>
      </c>
      <c r="P857" s="47">
        <f>IF(O857=1,U856/2/C857,P856)</f>
        <v>3.6118419146766771</v>
      </c>
      <c r="Q857" s="47">
        <f>IF(O857=1,U856/2/D857,Q856)</f>
        <v>89.517711770140608</v>
      </c>
      <c r="R857" s="41">
        <f>P857*C857/U856</f>
        <v>0.48494532604545221</v>
      </c>
      <c r="S857" s="41">
        <f>Q857*D857/U856</f>
        <v>0.49728496012534634</v>
      </c>
      <c r="T857" s="41">
        <f t="shared" si="163"/>
        <v>0.97518598978584881</v>
      </c>
      <c r="U857" s="42">
        <f>P857*C857+Q857*D857</f>
        <v>29019.177071615843</v>
      </c>
      <c r="V857" s="25">
        <f>B857</f>
        <v>42200</v>
      </c>
      <c r="W857">
        <f>C857/C$2</f>
        <v>1.7256134086611306</v>
      </c>
      <c r="X857">
        <f>D857/D$2</f>
        <v>1.1760838409172338</v>
      </c>
      <c r="Y857">
        <f t="shared" si="164"/>
        <v>1.450958853580792</v>
      </c>
      <c r="AA857" s="15">
        <f t="shared" si="165"/>
        <v>-3.5356209125690818E-2</v>
      </c>
      <c r="AB857" s="15">
        <f t="shared" si="166"/>
        <v>9.1395982231290418E-6</v>
      </c>
      <c r="AC857" s="15">
        <f t="shared" si="167"/>
        <v>-1.7769713829201561E-2</v>
      </c>
    </row>
    <row r="858" spans="1:29" x14ac:dyDescent="0.4">
      <c r="A858" s="43">
        <f t="shared" si="158"/>
        <v>2015</v>
      </c>
      <c r="B858" s="53">
        <v>42201</v>
      </c>
      <c r="C858" s="45">
        <v>3997.3560000000002</v>
      </c>
      <c r="D858" s="45">
        <f>VLOOKUP(B858,'H11001.CSI  中证全债'!$A$2:$B$2792,2,0)</f>
        <v>164.2064</v>
      </c>
      <c r="E858" s="14">
        <f t="shared" si="159"/>
        <v>0</v>
      </c>
      <c r="F858" s="14">
        <f>IF(AND((B858-$B$2)&gt;123,OR(((G857*J857/C857*C858)/(G857*K857/D857*D858))&lt;(4/6),((G857*J857/C857*C858)/(G857*K857/D857*D858))&gt;(6/4))),COUNTIF($E$2:E858,1),0)</f>
        <v>0</v>
      </c>
      <c r="G858" s="21">
        <f t="shared" si="160"/>
        <v>29208.912987027092</v>
      </c>
      <c r="H858" s="12">
        <f t="shared" si="161"/>
        <v>3.6207315507914033</v>
      </c>
      <c r="I858" s="12">
        <f t="shared" si="162"/>
        <v>89.738036995401941</v>
      </c>
      <c r="J858" s="15">
        <f>IF(OR((ROW(F858)-MATCH(MAX($F$2:F858),$F$2:F858,0))=1,(ROW(F858)-MATCH(MAX($F$2:F858),$F$2:F858,0))&gt;123),IF(OR(((G857*J857/C857*C858)/(G857*K857/D857*D858))&lt;(4/6),((G857*J857/C857*C858)/(G857*K857/D857*D858))&gt;(6/4)),50%,((G857*J857/C857*C858)/((G857*K857/D857*D858)+(G857*J857/C857*C858)))),((G857*J857/C857*C858)/((G857*K857/D857*D858)+(G857*J857/C857*C858))))</f>
        <v>0.49551152401232929</v>
      </c>
      <c r="K858" s="18">
        <f t="shared" si="156"/>
        <v>0.50448847598767066</v>
      </c>
      <c r="L858" s="20">
        <f t="shared" si="157"/>
        <v>0.98220583342807466</v>
      </c>
      <c r="M858" s="51">
        <f>IF(AND((B858-$B$2)&gt;123,OR(((U857*R857/C857*C858)/(U857*S857/D857*D858))&lt;(4/6),((U857*R857/C857*C858)/(U857*S857/D857*D858))&gt;(6/4))),1,0)</f>
        <v>0</v>
      </c>
      <c r="N858" s="51">
        <f>IF(AND((B858-$B$2)&gt;123,OR(((U857*R857/C857*C858)/(U857*S857/D857*D858))&lt;(4/6),((U857*R857/C857*C858)/(U857*S857/D857*D858))&gt;(6/4))),COUNTIF($M$2:M858,1),0)</f>
        <v>0</v>
      </c>
      <c r="O858" s="51">
        <f>IF(OR((ROW(N858)-MATCH(MAX($N$2:N858),$N$2:N858,0))=1,(ROW(N858)-MATCH(MAX($N$2:N858),$N$2:N858,0))&gt;123),IF(OR(((U857*R857/C857*C858)/(U857*S857/D857*D858))&lt;(4/6),((U857*R857/C857*C858)/(U857*S857/D857*D858))&gt;(6/4)),1,0),0)</f>
        <v>0</v>
      </c>
      <c r="P858" s="47">
        <f>IF(O858=1,U857/2/C858,P857)</f>
        <v>3.6118419146766771</v>
      </c>
      <c r="Q858" s="47">
        <f>IF(O858=1,U857/2/D858,Q857)</f>
        <v>89.517711770140608</v>
      </c>
      <c r="R858" s="41">
        <f>P858*C858/U857</f>
        <v>0.49752678764988767</v>
      </c>
      <c r="S858" s="41">
        <f>Q858*D858/U857</f>
        <v>0.50654024921989038</v>
      </c>
      <c r="T858" s="41">
        <f t="shared" si="163"/>
        <v>0.98220583342807588</v>
      </c>
      <c r="U858" s="42">
        <f>P858*C858+Q858*D858</f>
        <v>29137.199134696719</v>
      </c>
      <c r="V858" s="25">
        <f>B858</f>
        <v>42201</v>
      </c>
      <c r="W858">
        <f>C858/C$2</f>
        <v>1.7389236686151144</v>
      </c>
      <c r="X858">
        <f>D858/D$2</f>
        <v>1.1766850591185953</v>
      </c>
      <c r="Y858">
        <f t="shared" si="164"/>
        <v>1.4568599567348359</v>
      </c>
      <c r="AA858" s="15">
        <f t="shared" si="165"/>
        <v>7.713349865721586E-3</v>
      </c>
      <c r="AB858" s="15">
        <f t="shared" si="166"/>
        <v>5.112035217595956E-4</v>
      </c>
      <c r="AC858" s="15">
        <f t="shared" si="167"/>
        <v>4.0670368697779402E-3</v>
      </c>
    </row>
    <row r="859" spans="1:29" x14ac:dyDescent="0.4">
      <c r="A859" s="43">
        <f t="shared" si="158"/>
        <v>2015</v>
      </c>
      <c r="B859" s="53">
        <v>42202</v>
      </c>
      <c r="C859" s="45">
        <v>4151.4960000000001</v>
      </c>
      <c r="D859" s="45">
        <f>VLOOKUP(B859,'H11001.CSI  中证全债'!$A$2:$B$2792,2,0)</f>
        <v>164.27010000000001</v>
      </c>
      <c r="E859" s="14">
        <f t="shared" si="159"/>
        <v>0</v>
      </c>
      <c r="F859" s="14">
        <f>IF(AND((B859-$B$2)&gt;123,OR(((G858*J858/C858*C859)/(G858*K858/D858*D859))&lt;(4/6),((G858*J858/C858*C859)/(G858*K858/D858*D859))&gt;(6/4))),COUNTIF($E$2:E859,1),0)</f>
        <v>0</v>
      </c>
      <c r="G859" s="21">
        <f t="shared" si="160"/>
        <v>29772.728861222684</v>
      </c>
      <c r="H859" s="12">
        <f t="shared" si="161"/>
        <v>3.6207315507914033</v>
      </c>
      <c r="I859" s="12">
        <f t="shared" si="162"/>
        <v>89.738036995401941</v>
      </c>
      <c r="J859" s="15">
        <f>IF(OR((ROW(F859)-MATCH(MAX($F$2:F859),$F$2:F859,0))=1,(ROW(F859)-MATCH(MAX($F$2:F859),$F$2:F859,0))&gt;123),IF(OR(((G858*J858/C858*C859)/(G858*K858/D858*D859))&lt;(4/6),((G858*J858/C858*C859)/(G858*K858/D858*D859))&gt;(6/4)),50%,((G858*J858/C858*C859)/((G858*K858/D858*D859)+(G858*J858/C858*C859)))),((G858*J858/C858*C859)/((G858*K858/D858*D859)+(G858*J858/C858*C859))))</f>
        <v>0.50487318848901097</v>
      </c>
      <c r="K859" s="18">
        <f t="shared" si="156"/>
        <v>0.49512681151098903</v>
      </c>
      <c r="L859" s="20">
        <f t="shared" si="157"/>
        <v>1.0196846075620076</v>
      </c>
      <c r="M859" s="51">
        <f>IF(AND((B859-$B$2)&gt;123,OR(((U858*R858/C858*C859)/(U858*S858/D858*D859))&lt;(4/6),((U858*R858/C858*C859)/(U858*S858/D858*D859))&gt;(6/4))),1,0)</f>
        <v>0</v>
      </c>
      <c r="N859" s="51">
        <f>IF(AND((B859-$B$2)&gt;123,OR(((U858*R858/C858*C859)/(U858*S858/D858*D859))&lt;(4/6),((U858*R858/C858*C859)/(U858*S858/D858*D859))&gt;(6/4))),COUNTIF($M$2:M859,1),0)</f>
        <v>0</v>
      </c>
      <c r="O859" s="51">
        <f>IF(OR((ROW(N859)-MATCH(MAX($N$2:N859),$N$2:N859,0))=1,(ROW(N859)-MATCH(MAX($N$2:N859),$N$2:N859,0))&gt;123),IF(OR(((U858*R858/C858*C859)/(U858*S858/D858*D859))&lt;(4/6),((U858*R858/C858*C859)/(U858*S858/D858*D859))&gt;(6/4)),1,0),0)</f>
        <v>0</v>
      </c>
      <c r="P859" s="47">
        <f>IF(O859=1,U858/2/C859,P858)</f>
        <v>3.6118419146766771</v>
      </c>
      <c r="Q859" s="47">
        <f>IF(O859=1,U858/2/D859,Q858)</f>
        <v>89.517711770140608</v>
      </c>
      <c r="R859" s="41">
        <f>P859*C859/U858</f>
        <v>0.51461869042714492</v>
      </c>
      <c r="S859" s="41">
        <f>Q859*D859/U858</f>
        <v>0.50468418039334773</v>
      </c>
      <c r="T859" s="41">
        <f t="shared" si="163"/>
        <v>1.019684607562009</v>
      </c>
      <c r="U859" s="42">
        <f>P859*C859+Q859*D859</f>
        <v>29699.630725664741</v>
      </c>
      <c r="V859" s="25">
        <f>B859</f>
        <v>42202</v>
      </c>
      <c r="W859">
        <f>C859/C$2</f>
        <v>1.8059774147113674</v>
      </c>
      <c r="X859">
        <f>D859/D$2</f>
        <v>1.177141526334647</v>
      </c>
      <c r="Y859">
        <f t="shared" si="164"/>
        <v>1.484981536283237</v>
      </c>
      <c r="AA859" s="15">
        <f t="shared" si="165"/>
        <v>3.8560488482887179E-2</v>
      </c>
      <c r="AB859" s="15">
        <f t="shared" si="166"/>
        <v>3.8792641456120158E-4</v>
      </c>
      <c r="AC859" s="15">
        <f t="shared" si="167"/>
        <v>1.9302870820492757E-2</v>
      </c>
    </row>
    <row r="860" spans="1:29" x14ac:dyDescent="0.4">
      <c r="A860" s="43">
        <f t="shared" si="158"/>
        <v>2015</v>
      </c>
      <c r="B860" s="53">
        <v>42205</v>
      </c>
      <c r="C860" s="45">
        <v>4160.6120000000001</v>
      </c>
      <c r="D860" s="45">
        <f>VLOOKUP(B860,'H11001.CSI  中证全债'!$A$2:$B$2792,2,0)</f>
        <v>164.41200000000001</v>
      </c>
      <c r="E860" s="14">
        <f t="shared" si="159"/>
        <v>0</v>
      </c>
      <c r="F860" s="14">
        <f>IF(AND((B860-$B$2)&gt;123,OR(((G859*J859/C859*C860)/(G859*K859/D859*D860))&lt;(4/6),((G859*J859/C859*C860)/(G859*K859/D859*D860))&gt;(6/4))),COUNTIF($E$2:E860,1),0)</f>
        <v>0</v>
      </c>
      <c r="G860" s="21">
        <f t="shared" si="160"/>
        <v>29818.469277489348</v>
      </c>
      <c r="H860" s="12">
        <f t="shared" si="161"/>
        <v>3.6207315507914033</v>
      </c>
      <c r="I860" s="12">
        <f t="shared" si="162"/>
        <v>89.738036995401941</v>
      </c>
      <c r="J860" s="15">
        <f>IF(OR((ROW(F860)-MATCH(MAX($F$2:F860),$F$2:F860,0))=1,(ROW(F860)-MATCH(MAX($F$2:F860),$F$2:F860,0))&gt;123),IF(OR(((G859*J859/C859*C860)/(G859*K859/D859*D860))&lt;(4/6),((G859*J859/C859*C860)/(G859*K859/D859*D860))&gt;(6/4)),50%,((G859*J859/C859*C860)/((G859*K859/D859*D860)+(G859*J859/C859*C860)))),((G859*J859/C859*C860)/((G859*K859/D859*D860)+(G859*J859/C859*C860))))</f>
        <v>0.50520564951916636</v>
      </c>
      <c r="K860" s="18">
        <f t="shared" si="156"/>
        <v>0.49479435048083364</v>
      </c>
      <c r="L860" s="20">
        <f t="shared" si="157"/>
        <v>1.0210416691868351</v>
      </c>
      <c r="M860" s="51">
        <f>IF(AND((B860-$B$2)&gt;123,OR(((U859*R859/C859*C860)/(U859*S859/D859*D860))&lt;(4/6),((U859*R859/C859*C860)/(U859*S859/D859*D860))&gt;(6/4))),1,0)</f>
        <v>0</v>
      </c>
      <c r="N860" s="51">
        <f>IF(AND((B860-$B$2)&gt;123,OR(((U859*R859/C859*C860)/(U859*S859/D859*D860))&lt;(4/6),((U859*R859/C859*C860)/(U859*S859/D859*D860))&gt;(6/4))),COUNTIF($M$2:M860,1),0)</f>
        <v>0</v>
      </c>
      <c r="O860" s="51">
        <f>IF(OR((ROW(N860)-MATCH(MAX($N$2:N860),$N$2:N860,0))=1,(ROW(N860)-MATCH(MAX($N$2:N860),$N$2:N860,0))&gt;123),IF(OR(((U859*R859/C859*C860)/(U859*S859/D859*D860))&lt;(4/6),((U859*R859/C859*C860)/(U859*S859/D859*D860))&gt;(6/4)),1,0),0)</f>
        <v>0</v>
      </c>
      <c r="P860" s="47">
        <f>IF(O860=1,U859/2/C860,P859)</f>
        <v>3.6118419146766771</v>
      </c>
      <c r="Q860" s="47">
        <f>IF(O860=1,U859/2/D860,Q859)</f>
        <v>89.517711770140608</v>
      </c>
      <c r="R860" s="41">
        <f>P860*C860/U859</f>
        <v>0.50598180668020454</v>
      </c>
      <c r="S860" s="41">
        <f>Q860*D860/U859</f>
        <v>0.4955545125628138</v>
      </c>
      <c r="T860" s="41">
        <f t="shared" si="163"/>
        <v>1.0210416691868365</v>
      </c>
      <c r="U860" s="42">
        <f>P860*C860+Q860*D860</f>
        <v>29745.258839859118</v>
      </c>
      <c r="V860" s="25">
        <f>B860</f>
        <v>42205</v>
      </c>
      <c r="W860">
        <f>C860/C$2</f>
        <v>1.8099430430324615</v>
      </c>
      <c r="X860">
        <f>D860/D$2</f>
        <v>1.1781583661769974</v>
      </c>
      <c r="Y860">
        <f t="shared" si="164"/>
        <v>1.4872629419929559</v>
      </c>
      <c r="AA860" s="15">
        <f t="shared" si="165"/>
        <v>2.1958349472093186E-3</v>
      </c>
      <c r="AB860" s="15">
        <f t="shared" si="166"/>
        <v>8.6382123100925412E-4</v>
      </c>
      <c r="AC860" s="15">
        <f t="shared" si="167"/>
        <v>1.5363192430184469E-3</v>
      </c>
    </row>
    <row r="861" spans="1:29" x14ac:dyDescent="0.4">
      <c r="A861" s="43">
        <f t="shared" si="158"/>
        <v>2015</v>
      </c>
      <c r="B861" s="53">
        <v>42206</v>
      </c>
      <c r="C861" s="45">
        <v>4166.0060000000003</v>
      </c>
      <c r="D861" s="45">
        <f>VLOOKUP(B861,'H11001.CSI  中证全债'!$A$2:$B$2792,2,0)</f>
        <v>164.5018</v>
      </c>
      <c r="E861" s="14">
        <f t="shared" si="159"/>
        <v>0</v>
      </c>
      <c r="F861" s="14">
        <f>IF(AND((B861-$B$2)&gt;123,OR(((G860*J860/C860*C861)/(G860*K860/D860*D861))&lt;(4/6),((G860*J860/C860*C861)/(G860*K860/D860*D861))&gt;(6/4))),COUNTIF($E$2:E861,1),0)</f>
        <v>0</v>
      </c>
      <c r="G861" s="21">
        <f t="shared" si="160"/>
        <v>29846.057979196503</v>
      </c>
      <c r="H861" s="12">
        <f t="shared" si="161"/>
        <v>3.6207315507914033</v>
      </c>
      <c r="I861" s="12">
        <f t="shared" si="162"/>
        <v>89.738036995401941</v>
      </c>
      <c r="J861" s="15">
        <f>IF(OR((ROW(F861)-MATCH(MAX($F$2:F861),$F$2:F861,0))=1,(ROW(F861)-MATCH(MAX($F$2:F861),$F$2:F861,0))&gt;123),IF(OR(((G860*J860/C860*C861)/(G860*K860/D860*D861))&lt;(4/6),((G860*J860/C860*C861)/(G860*K860/D860*D861))&gt;(6/4)),50%,((G860*J860/C860*C861)/((G860*K860/D860*D861)+(G860*J860/C860*C861)))),((G860*J860/C860*C861)/((G860*K860/D860*D861)+(G860*J860/C860*C861))))</f>
        <v>0.50539301959073535</v>
      </c>
      <c r="K861" s="18">
        <f t="shared" si="156"/>
        <v>0.49460698040926465</v>
      </c>
      <c r="L861" s="20">
        <f t="shared" si="157"/>
        <v>1.0218072926761885</v>
      </c>
      <c r="M861" s="51">
        <f>IF(AND((B861-$B$2)&gt;123,OR(((U860*R860/C860*C861)/(U860*S860/D860*D861))&lt;(4/6),((U860*R860/C860*C861)/(U860*S860/D860*D861))&gt;(6/4))),1,0)</f>
        <v>0</v>
      </c>
      <c r="N861" s="51">
        <f>IF(AND((B861-$B$2)&gt;123,OR(((U860*R860/C860*C861)/(U860*S860/D860*D861))&lt;(4/6),((U860*R860/C860*C861)/(U860*S860/D860*D861))&gt;(6/4))),COUNTIF($M$2:M861,1),0)</f>
        <v>0</v>
      </c>
      <c r="O861" s="51">
        <f>IF(OR((ROW(N861)-MATCH(MAX($N$2:N861),$N$2:N861,0))=1,(ROW(N861)-MATCH(MAX($N$2:N861),$N$2:N861,0))&gt;123),IF(OR(((U860*R860/C860*C861)/(U860*S860/D860*D861))&lt;(4/6),((U860*R860/C860*C861)/(U860*S860/D860*D861))&gt;(6/4)),1,0),0)</f>
        <v>0</v>
      </c>
      <c r="P861" s="47">
        <f>IF(O861=1,U860/2/C861,P860)</f>
        <v>3.6118419146766771</v>
      </c>
      <c r="Q861" s="47">
        <f>IF(O861=1,U860/2/D861,Q860)</f>
        <v>89.517711770140608</v>
      </c>
      <c r="R861" s="41">
        <f>P861*C861/U860</f>
        <v>0.50586062029594336</v>
      </c>
      <c r="S861" s="41">
        <f>Q861*D861/U860</f>
        <v>0.49506460163447891</v>
      </c>
      <c r="T861" s="41">
        <f t="shared" si="163"/>
        <v>1.0218072926761899</v>
      </c>
      <c r="U861" s="42">
        <f>P861*C861+Q861*D861</f>
        <v>29772.779805663842</v>
      </c>
      <c r="V861" s="25">
        <f>B861</f>
        <v>42206</v>
      </c>
      <c r="W861">
        <f>C861/C$2</f>
        <v>1.8122895326292126</v>
      </c>
      <c r="X861">
        <f>D861/D$2</f>
        <v>1.178801863131494</v>
      </c>
      <c r="Y861">
        <f t="shared" si="164"/>
        <v>1.488638990283192</v>
      </c>
      <c r="AA861" s="15">
        <f t="shared" si="165"/>
        <v>1.2964438885434415E-3</v>
      </c>
      <c r="AB861" s="15">
        <f t="shared" si="166"/>
        <v>5.4618884266366408E-4</v>
      </c>
      <c r="AC861" s="15">
        <f t="shared" si="167"/>
        <v>9.2522193042210432E-4</v>
      </c>
    </row>
    <row r="862" spans="1:29" x14ac:dyDescent="0.4">
      <c r="A862" s="43">
        <f t="shared" si="158"/>
        <v>2015</v>
      </c>
      <c r="B862" s="53">
        <v>42207</v>
      </c>
      <c r="C862" s="45">
        <v>4157.16</v>
      </c>
      <c r="D862" s="45">
        <f>VLOOKUP(B862,'H11001.CSI  中证全债'!$A$2:$B$2792,2,0)</f>
        <v>164.52809999999999</v>
      </c>
      <c r="E862" s="14">
        <f t="shared" si="159"/>
        <v>0</v>
      </c>
      <c r="F862" s="14">
        <f>IF(AND((B862-$B$2)&gt;123,OR(((G861*J861/C861*C862)/(G861*K861/D861*D862))&lt;(4/6),((G861*J861/C861*C862)/(G861*K861/D861*D862))&gt;(6/4))),COUNTIF($E$2:E862,1),0)</f>
        <v>0</v>
      </c>
      <c r="G862" s="21">
        <f t="shared" si="160"/>
        <v>29816.389098271182</v>
      </c>
      <c r="H862" s="12">
        <f t="shared" si="161"/>
        <v>3.6207315507914033</v>
      </c>
      <c r="I862" s="12">
        <f t="shared" si="162"/>
        <v>89.738036995401941</v>
      </c>
      <c r="J862" s="15">
        <f>IF(OR((ROW(F862)-MATCH(MAX($F$2:F862),$F$2:F862,0))=1,(ROW(F862)-MATCH(MAX($F$2:F862),$F$2:F862,0))&gt;123),IF(OR(((G861*J861/C861*C862)/(G861*K861/D861*D862))&lt;(4/6),((G861*J861/C861*C862)/(G861*K861/D861*D862))&gt;(6/4)),50%,((G861*J861/C861*C862)/((G861*K861/D861*D862)+(G861*J861/C861*C862)))),((G861*J861/C861*C862)/((G861*K861/D861*D862)+(G861*J861/C861*C862))))</f>
        <v>0.50482170473690002</v>
      </c>
      <c r="K862" s="18">
        <f t="shared" si="156"/>
        <v>0.49517829526309998</v>
      </c>
      <c r="L862" s="20">
        <f t="shared" si="157"/>
        <v>1.0194746206892535</v>
      </c>
      <c r="M862" s="51">
        <f>IF(AND((B862-$B$2)&gt;123,OR(((U861*R861/C861*C862)/(U861*S861/D861*D862))&lt;(4/6),((U861*R861/C861*C862)/(U861*S861/D861*D862))&gt;(6/4))),1,0)</f>
        <v>0</v>
      </c>
      <c r="N862" s="51">
        <f>IF(AND((B862-$B$2)&gt;123,OR(((U861*R861/C861*C862)/(U861*S861/D861*D862))&lt;(4/6),((U861*R861/C861*C862)/(U861*S861/D861*D862))&gt;(6/4))),COUNTIF($M$2:M862,1),0)</f>
        <v>0</v>
      </c>
      <c r="O862" s="51">
        <f>IF(OR((ROW(N862)-MATCH(MAX($N$2:N862),$N$2:N862,0))=1,(ROW(N862)-MATCH(MAX($N$2:N862),$N$2:N862,0))&gt;123),IF(OR(((U861*R861/C861*C862)/(U861*S861/D861*D862))&lt;(4/6),((U861*R861/C861*C862)/(U861*S861/D861*D862))&gt;(6/4)),1,0),0)</f>
        <v>0</v>
      </c>
      <c r="P862" s="47">
        <f>IF(O862=1,U861/2/C862,P861)</f>
        <v>3.6118419146766771</v>
      </c>
      <c r="Q862" s="47">
        <f>IF(O862=1,U861/2/D862,Q861)</f>
        <v>89.517711770140608</v>
      </c>
      <c r="R862" s="41">
        <f>P862*C862/U861</f>
        <v>0.50431987983738447</v>
      </c>
      <c r="S862" s="41">
        <f>Q862*D862/U861</f>
        <v>0.49468605652627196</v>
      </c>
      <c r="T862" s="41">
        <f t="shared" si="163"/>
        <v>1.0194746206892551</v>
      </c>
      <c r="U862" s="42">
        <f>P862*C862+Q862*D862</f>
        <v>29743.183767906165</v>
      </c>
      <c r="V862" s="25">
        <f>B862</f>
        <v>42207</v>
      </c>
      <c r="W862">
        <f>C862/C$2</f>
        <v>1.8084413592934949</v>
      </c>
      <c r="X862">
        <f>D862/D$2</f>
        <v>1.1789903260480112</v>
      </c>
      <c r="Y862">
        <f t="shared" si="164"/>
        <v>1.4871591883953081</v>
      </c>
      <c r="AA862" s="15">
        <f t="shared" si="165"/>
        <v>-2.1233766826069811E-3</v>
      </c>
      <c r="AB862" s="15">
        <f t="shared" si="166"/>
        <v>1.5987667004235817E-4</v>
      </c>
      <c r="AC862" s="15">
        <f t="shared" si="167"/>
        <v>-9.9406363634368944E-4</v>
      </c>
    </row>
    <row r="863" spans="1:29" x14ac:dyDescent="0.4">
      <c r="A863" s="43">
        <f t="shared" si="158"/>
        <v>2015</v>
      </c>
      <c r="B863" s="53">
        <v>42208</v>
      </c>
      <c r="C863" s="45">
        <v>4250.8050000000003</v>
      </c>
      <c r="D863" s="45">
        <f>VLOOKUP(B863,'H11001.CSI  中证全债'!$A$2:$B$2792,2,0)</f>
        <v>164.6671</v>
      </c>
      <c r="E863" s="14">
        <f t="shared" si="159"/>
        <v>0</v>
      </c>
      <c r="F863" s="14">
        <f>IF(AND((B863-$B$2)&gt;123,OR(((G862*J862/C862*C863)/(G862*K862/D862*D863))&lt;(4/6),((G862*J862/C862*C863)/(G862*K862/D862*D863))&gt;(6/4))),COUNTIF($E$2:E863,1),0)</f>
        <v>0</v>
      </c>
      <c r="G863" s="21">
        <f t="shared" si="160"/>
        <v>30167.926091487407</v>
      </c>
      <c r="H863" s="12">
        <f t="shared" si="161"/>
        <v>3.6207315507914033</v>
      </c>
      <c r="I863" s="12">
        <f t="shared" si="162"/>
        <v>89.738036995401941</v>
      </c>
      <c r="J863" s="15">
        <f>IF(OR((ROW(F863)-MATCH(MAX($F$2:F863),$F$2:F863,0))=1,(ROW(F863)-MATCH(MAX($F$2:F863),$F$2:F863,0))&gt;123),IF(OR(((G862*J862/C862*C863)/(G862*K862/D862*D863))&lt;(4/6),((G862*J862/C862*C863)/(G862*K862/D862*D863))&gt;(6/4)),50%,((G862*J862/C862*C863)/((G862*K862/D862*D863)+(G862*J862/C862*C863)))),((G862*J862/C862*C863)/((G862*K862/D862*D863)+(G862*J862/C862*C863))))</f>
        <v>0.51017838392625814</v>
      </c>
      <c r="K863" s="18">
        <f t="shared" si="156"/>
        <v>0.48982161607374186</v>
      </c>
      <c r="L863" s="20">
        <f t="shared" si="157"/>
        <v>1.0415595538957423</v>
      </c>
      <c r="M863" s="51">
        <f>IF(AND((B863-$B$2)&gt;123,OR(((U862*R862/C862*C863)/(U862*S862/D862*D863))&lt;(4/6),((U862*R862/C862*C863)/(U862*S862/D862*D863))&gt;(6/4))),1,0)</f>
        <v>0</v>
      </c>
      <c r="N863" s="51">
        <f>IF(AND((B863-$B$2)&gt;123,OR(((U862*R862/C862*C863)/(U862*S862/D862*D863))&lt;(4/6),((U862*R862/C862*C863)/(U862*S862/D862*D863))&gt;(6/4))),COUNTIF($M$2:M863,1),0)</f>
        <v>0</v>
      </c>
      <c r="O863" s="51">
        <f>IF(OR((ROW(N863)-MATCH(MAX($N$2:N863),$N$2:N863,0))=1,(ROW(N863)-MATCH(MAX($N$2:N863),$N$2:N863,0))&gt;123),IF(OR(((U862*R862/C862*C863)/(U862*S862/D862*D863))&lt;(4/6),((U862*R862/C862*C863)/(U862*S862/D862*D863))&gt;(6/4)),1,0),0)</f>
        <v>0</v>
      </c>
      <c r="P863" s="47">
        <f>IF(O863=1,U862/2/C863,P862)</f>
        <v>3.6118419146766771</v>
      </c>
      <c r="Q863" s="47">
        <f>IF(O863=1,U862/2/D863,Q862)</f>
        <v>89.517711770140608</v>
      </c>
      <c r="R863" s="41">
        <f>P863*C863/U862</f>
        <v>0.51619341728587309</v>
      </c>
      <c r="S863" s="41">
        <f>Q863*D863/U862</f>
        <v>0.49559664193483272</v>
      </c>
      <c r="T863" s="41">
        <f t="shared" si="163"/>
        <v>1.0415595538957438</v>
      </c>
      <c r="U863" s="42">
        <f>P863*C863+Q863*D863</f>
        <v>30093.857665942116</v>
      </c>
      <c r="V863" s="25">
        <f>B863</f>
        <v>42208</v>
      </c>
      <c r="W863">
        <f>C863/C$2</f>
        <v>1.8491786633883676</v>
      </c>
      <c r="X863">
        <f>D863/D$2</f>
        <v>1.1799863848083123</v>
      </c>
      <c r="Y863">
        <f t="shared" si="164"/>
        <v>1.5046928832971058</v>
      </c>
      <c r="AA863" s="15">
        <f t="shared" si="165"/>
        <v>2.2526195768264978E-2</v>
      </c>
      <c r="AB863" s="15">
        <f t="shared" si="166"/>
        <v>8.4484048621491503E-4</v>
      </c>
      <c r="AC863" s="15">
        <f t="shared" si="167"/>
        <v>1.1790059220705862E-2</v>
      </c>
    </row>
    <row r="864" spans="1:29" x14ac:dyDescent="0.4">
      <c r="A864" s="43">
        <f t="shared" si="158"/>
        <v>2015</v>
      </c>
      <c r="B864" s="53">
        <v>42209</v>
      </c>
      <c r="C864" s="45">
        <v>4176.2790000000005</v>
      </c>
      <c r="D864" s="45">
        <f>VLOOKUP(B864,'H11001.CSI  中证全债'!$A$2:$B$2792,2,0)</f>
        <v>164.90469999999999</v>
      </c>
      <c r="E864" s="14">
        <f t="shared" si="159"/>
        <v>0</v>
      </c>
      <c r="F864" s="14">
        <f>IF(AND((B864-$B$2)&gt;123,OR(((G863*J863/C863*C864)/(G863*K863/D863*D864))&lt;(4/6),((G863*J863/C863*C864)/(G863*K863/D863*D864))&gt;(6/4))),COUNTIF($E$2:E864,1),0)</f>
        <v>0</v>
      </c>
      <c r="G864" s="21">
        <f t="shared" si="160"/>
        <v>29919.409209523234</v>
      </c>
      <c r="H864" s="12">
        <f t="shared" si="161"/>
        <v>3.6207315507914033</v>
      </c>
      <c r="I864" s="12">
        <f t="shared" si="162"/>
        <v>89.738036995401941</v>
      </c>
      <c r="J864" s="15">
        <f>IF(OR((ROW(F864)-MATCH(MAX($F$2:F864),$F$2:F864,0))=1,(ROW(F864)-MATCH(MAX($F$2:F864),$F$2:F864,0))&gt;123),IF(OR(((G863*J863/C863*C864)/(G863*K863/D863*D864))&lt;(4/6),((G863*J863/C863*C864)/(G863*K863/D863*D864))&gt;(6/4)),50%,((G863*J863/C863*C864)/((G863*K863/D863*D864)+(G863*J863/C863*C864)))),((G863*J863/C863*C864)/((G863*K863/D863*D864)+(G863*J863/C863*C864))))</f>
        <v>0.50539718329045569</v>
      </c>
      <c r="K864" s="18">
        <f t="shared" si="156"/>
        <v>0.49460281670954431</v>
      </c>
      <c r="L864" s="20">
        <f t="shared" si="157"/>
        <v>1.021824312794503</v>
      </c>
      <c r="M864" s="51">
        <f>IF(AND((B864-$B$2)&gt;123,OR(((U863*R863/C863*C864)/(U863*S863/D863*D864))&lt;(4/6),((U863*R863/C863*C864)/(U863*S863/D863*D864))&gt;(6/4))),1,0)</f>
        <v>0</v>
      </c>
      <c r="N864" s="51">
        <f>IF(AND((B864-$B$2)&gt;123,OR(((U863*R863/C863*C864)/(U863*S863/D863*D864))&lt;(4/6),((U863*R863/C863*C864)/(U863*S863/D863*D864))&gt;(6/4))),COUNTIF($M$2:M864,1),0)</f>
        <v>0</v>
      </c>
      <c r="O864" s="51">
        <f>IF(OR((ROW(N864)-MATCH(MAX($N$2:N864),$N$2:N864,0))=1,(ROW(N864)-MATCH(MAX($N$2:N864),$N$2:N864,0))&gt;123),IF(OR(((U863*R863/C863*C864)/(U863*S863/D863*D864))&lt;(4/6),((U863*R863/C863*C864)/(U863*S863/D863*D864))&gt;(6/4)),1,0),0)</f>
        <v>0</v>
      </c>
      <c r="P864" s="47">
        <f>IF(O864=1,U863/2/C864,P863)</f>
        <v>3.6118419146766771</v>
      </c>
      <c r="Q864" s="47">
        <f>IF(O864=1,U863/2/D864,Q863)</f>
        <v>89.517711770140608</v>
      </c>
      <c r="R864" s="41">
        <f>P864*C864/U863</f>
        <v>0.50123383007340283</v>
      </c>
      <c r="S864" s="41">
        <f>Q864*D864/U863</f>
        <v>0.4905283851610644</v>
      </c>
      <c r="T864" s="41">
        <f t="shared" si="163"/>
        <v>1.0218243127945048</v>
      </c>
      <c r="U864" s="42">
        <f>P864*C864+Q864*D864</f>
        <v>29845.950943725504</v>
      </c>
      <c r="V864" s="25">
        <f>B864</f>
        <v>42209</v>
      </c>
      <c r="W864">
        <f>C864/C$2</f>
        <v>1.8167584773135697</v>
      </c>
      <c r="X864">
        <f>D864/D$2</f>
        <v>1.1816890003582943</v>
      </c>
      <c r="Y864">
        <f t="shared" si="164"/>
        <v>1.4922975471862752</v>
      </c>
      <c r="AA864" s="15">
        <f t="shared" si="165"/>
        <v>-1.7532208605193556E-2</v>
      </c>
      <c r="AB864" s="15">
        <f t="shared" si="166"/>
        <v>1.4429111826221863E-3</v>
      </c>
      <c r="AC864" s="15">
        <f t="shared" si="167"/>
        <v>-8.2377847655329406E-3</v>
      </c>
    </row>
    <row r="865" spans="1:29" x14ac:dyDescent="0.4">
      <c r="A865" s="43">
        <f t="shared" si="158"/>
        <v>2015</v>
      </c>
      <c r="B865" s="53">
        <v>42212</v>
      </c>
      <c r="C865" s="45">
        <v>3818.7310000000002</v>
      </c>
      <c r="D865" s="45">
        <f>VLOOKUP(B865,'H11001.CSI  中证全债'!$A$2:$B$2792,2,0)</f>
        <v>164.9794</v>
      </c>
      <c r="E865" s="14">
        <f t="shared" si="159"/>
        <v>0</v>
      </c>
      <c r="F865" s="14">
        <f>IF(AND((B865-$B$2)&gt;123,OR(((G864*J864/C864*C865)/(G864*K864/D864*D865))&lt;(4/6),((G864*J864/C864*C865)/(G864*K864/D864*D865))&gt;(6/4))),COUNTIF($E$2:E865,1),0)</f>
        <v>0</v>
      </c>
      <c r="G865" s="21">
        <f t="shared" si="160"/>
        <v>28631.527316364423</v>
      </c>
      <c r="H865" s="12">
        <f t="shared" si="161"/>
        <v>3.6207315507914033</v>
      </c>
      <c r="I865" s="12">
        <f t="shared" si="162"/>
        <v>89.738036995401941</v>
      </c>
      <c r="J865" s="15">
        <f>IF(OR((ROW(F865)-MATCH(MAX($F$2:F865),$F$2:F865,0))=1,(ROW(F865)-MATCH(MAX($F$2:F865),$F$2:F865,0))&gt;123),IF(OR(((G864*J864/C864*C865)/(G864*K864/D864*D865))&lt;(4/6),((G864*J864/C864*C865)/(G864*K864/D864*D865))&gt;(6/4)),50%,((G864*J864/C864*C865)/((G864*K864/D864*D865)+(G864*J864/C864*C865)))),((G864*J864/C864*C865)/((G864*K864/D864*D865)+(G864*J864/C864*C865))))</f>
        <v>0.48291520263337706</v>
      </c>
      <c r="K865" s="18">
        <f t="shared" si="156"/>
        <v>0.51708479736662294</v>
      </c>
      <c r="L865" s="20">
        <f t="shared" si="157"/>
        <v>0.93391877907209286</v>
      </c>
      <c r="M865" s="51">
        <f>IF(AND((B865-$B$2)&gt;123,OR(((U864*R864/C864*C865)/(U864*S864/D864*D865))&lt;(4/6),((U864*R864/C864*C865)/(U864*S864/D864*D865))&gt;(6/4))),1,0)</f>
        <v>0</v>
      </c>
      <c r="N865" s="51">
        <f>IF(AND((B865-$B$2)&gt;123,OR(((U864*R864/C864*C865)/(U864*S864/D864*D865))&lt;(4/6),((U864*R864/C864*C865)/(U864*S864/D864*D865))&gt;(6/4))),COUNTIF($M$2:M865,1),0)</f>
        <v>0</v>
      </c>
      <c r="O865" s="51">
        <f>IF(OR((ROW(N865)-MATCH(MAX($N$2:N865),$N$2:N865,0))=1,(ROW(N865)-MATCH(MAX($N$2:N865),$N$2:N865,0))&gt;123),IF(OR(((U864*R864/C864*C865)/(U864*S864/D864*D865))&lt;(4/6),((U864*R864/C864*C865)/(U864*S864/D864*D865))&gt;(6/4)),1,0),0)</f>
        <v>0</v>
      </c>
      <c r="P865" s="47">
        <f>IF(O865=1,U864/2/C865,P864)</f>
        <v>3.6118419146766771</v>
      </c>
      <c r="Q865" s="47">
        <f>IF(O865=1,U864/2/D865,Q864)</f>
        <v>89.517711770140608</v>
      </c>
      <c r="R865" s="41">
        <f>P865*C865/U864</f>
        <v>0.46212810282645067</v>
      </c>
      <c r="S865" s="41">
        <f>Q865*D865/U864</f>
        <v>0.49482686629944772</v>
      </c>
      <c r="T865" s="41">
        <f t="shared" si="163"/>
        <v>0.93391877907209431</v>
      </c>
      <c r="U865" s="42">
        <f>P865*C865+Q865*D865</f>
        <v>28561.23106388592</v>
      </c>
      <c r="V865" s="25">
        <f>B865</f>
        <v>42212</v>
      </c>
      <c r="W865">
        <f>C865/C$2</f>
        <v>1.6612184954190381</v>
      </c>
      <c r="X865">
        <f>D865/D$2</f>
        <v>1.1822242923683266</v>
      </c>
      <c r="Y865">
        <f t="shared" si="164"/>
        <v>1.428061553194296</v>
      </c>
      <c r="AA865" s="15">
        <f t="shared" si="165"/>
        <v>-8.5614011899109221E-2</v>
      </c>
      <c r="AB865" s="15">
        <f t="shared" si="166"/>
        <v>4.5298890813905146E-4</v>
      </c>
      <c r="AC865" s="15">
        <f t="shared" si="167"/>
        <v>-4.3045030874101498E-2</v>
      </c>
    </row>
    <row r="866" spans="1:29" x14ac:dyDescent="0.4">
      <c r="A866" s="43">
        <f t="shared" si="158"/>
        <v>2015</v>
      </c>
      <c r="B866" s="53">
        <v>42213</v>
      </c>
      <c r="C866" s="45">
        <v>3811.0929999999998</v>
      </c>
      <c r="D866" s="45">
        <f>VLOOKUP(B866,'H11001.CSI  中证全债'!$A$2:$B$2792,2,0)</f>
        <v>165.13339999999999</v>
      </c>
      <c r="E866" s="14">
        <f t="shared" si="159"/>
        <v>0</v>
      </c>
      <c r="F866" s="14">
        <f>IF(AND((B866-$B$2)&gt;123,OR(((G865*J865/C865*C866)/(G865*K865/D865*D866))&lt;(4/6),((G865*J865/C865*C866)/(G865*K865/D865*D866))&gt;(6/4))),COUNTIF($E$2:E866,1),0)</f>
        <v>0</v>
      </c>
      <c r="G866" s="21">
        <f t="shared" si="160"/>
        <v>28617.691826476766</v>
      </c>
      <c r="H866" s="12">
        <f t="shared" si="161"/>
        <v>3.6207315507914033</v>
      </c>
      <c r="I866" s="12">
        <f t="shared" si="162"/>
        <v>89.738036995401941</v>
      </c>
      <c r="J866" s="15">
        <f>IF(OR((ROW(F866)-MATCH(MAX($F$2:F866),$F$2:F866,0))=1,(ROW(F866)-MATCH(MAX($F$2:F866),$F$2:F866,0))&gt;123),IF(OR(((G865*J865/C865*C866)/(G865*K865/D865*D866))&lt;(4/6),((G865*J865/C865*C866)/(G865*K865/D865*D866))&gt;(6/4)),50%,((G865*J865/C865*C866)/((G865*K865/D865*D866)+(G865*J865/C865*C866)))),((G865*J865/C865*C866)/((G865*K865/D865*D866)+(G865*J865/C865*C866))))</f>
        <v>0.48218230707668819</v>
      </c>
      <c r="K866" s="18">
        <f t="shared" si="156"/>
        <v>0.51781769292331181</v>
      </c>
      <c r="L866" s="20">
        <f t="shared" si="157"/>
        <v>0.93118159859419636</v>
      </c>
      <c r="M866" s="51">
        <f>IF(AND((B866-$B$2)&gt;123,OR(((U865*R865/C865*C866)/(U865*S865/D865*D866))&lt;(4/6),((U865*R865/C865*C866)/(U865*S865/D865*D866))&gt;(6/4))),1,0)</f>
        <v>0</v>
      </c>
      <c r="N866" s="51">
        <f>IF(AND((B866-$B$2)&gt;123,OR(((U865*R865/C865*C866)/(U865*S865/D865*D866))&lt;(4/6),((U865*R865/C865*C866)/(U865*S865/D865*D866))&gt;(6/4))),COUNTIF($M$2:M866,1),0)</f>
        <v>0</v>
      </c>
      <c r="O866" s="51">
        <f>IF(OR((ROW(N866)-MATCH(MAX($N$2:N866),$N$2:N866,0))=1,(ROW(N866)-MATCH(MAX($N$2:N866),$N$2:N866,0))&gt;123),IF(OR(((U865*R865/C865*C866)/(U865*S865/D865*D866))&lt;(4/6),((U865*R865/C865*C866)/(U865*S865/D865*D866))&gt;(6/4)),1,0),0)</f>
        <v>0</v>
      </c>
      <c r="P866" s="47">
        <f>IF(O866=1,U865/2/C866,P865)</f>
        <v>3.6118419146766771</v>
      </c>
      <c r="Q866" s="47">
        <f>IF(O866=1,U865/2/D866,Q865)</f>
        <v>89.517711770140608</v>
      </c>
      <c r="R866" s="41">
        <f>P866*C866/U865</f>
        <v>0.48194930419284471</v>
      </c>
      <c r="S866" s="41">
        <f>Q866*D866/U865</f>
        <v>0.51756747010512472</v>
      </c>
      <c r="T866" s="41">
        <f t="shared" si="163"/>
        <v>0.9311815985941978</v>
      </c>
      <c r="U866" s="42">
        <f>P866*C866+Q866*D866</f>
        <v>28547.429542954218</v>
      </c>
      <c r="V866" s="25">
        <f>B866</f>
        <v>42213</v>
      </c>
      <c r="W866">
        <f>C866/C$2</f>
        <v>1.657895824388266</v>
      </c>
      <c r="X866">
        <f>D866/D$2</f>
        <v>1.1833278394840558</v>
      </c>
      <c r="Y866">
        <f t="shared" si="164"/>
        <v>1.4273714771477108</v>
      </c>
      <c r="AA866" s="15">
        <f t="shared" si="165"/>
        <v>-2.0001408844981805E-3</v>
      </c>
      <c r="AB866" s="15">
        <f t="shared" si="166"/>
        <v>9.3344987313570549E-4</v>
      </c>
      <c r="AC866" s="15">
        <f t="shared" si="167"/>
        <v>-4.8322570203052084E-4</v>
      </c>
    </row>
    <row r="867" spans="1:29" x14ac:dyDescent="0.4">
      <c r="A867" s="43">
        <f t="shared" si="158"/>
        <v>2015</v>
      </c>
      <c r="B867" s="53">
        <v>42214</v>
      </c>
      <c r="C867" s="45">
        <v>3930.3789999999999</v>
      </c>
      <c r="D867" s="45">
        <f>VLOOKUP(B867,'H11001.CSI  中证全债'!$A$2:$B$2792,2,0)</f>
        <v>165.227</v>
      </c>
      <c r="E867" s="14">
        <f t="shared" si="159"/>
        <v>0</v>
      </c>
      <c r="F867" s="14">
        <f>IF(AND((B867-$B$2)&gt;123,OR(((G866*J866/C866*C867)/(G866*K866/D866*D867))&lt;(4/6),((G866*J866/C866*C867)/(G866*K866/D866*D867))&gt;(6/4))),COUNTIF($E$2:E867,1),0)</f>
        <v>0</v>
      </c>
      <c r="G867" s="21">
        <f t="shared" si="160"/>
        <v>29057.993890507241</v>
      </c>
      <c r="H867" s="12">
        <f t="shared" si="161"/>
        <v>3.6207315507914033</v>
      </c>
      <c r="I867" s="12">
        <f t="shared" si="162"/>
        <v>89.738036995401941</v>
      </c>
      <c r="J867" s="15">
        <f>IF(OR((ROW(F867)-MATCH(MAX($F$2:F867),$F$2:F867,0))=1,(ROW(F867)-MATCH(MAX($F$2:F867),$F$2:F867,0))&gt;123),IF(OR(((G866*J866/C866*C867)/(G866*K866/D866*D867))&lt;(4/6),((G866*J866/C866*C867)/(G866*K866/D866*D867))&gt;(6/4)),50%,((G866*J866/C866*C867)/((G866*K866/D866*D867)+(G866*J866/C866*C867)))),((G866*J866/C866*C867)/((G866*K866/D866*D867)+(G866*J866/C866*C867))))</f>
        <v>0.48973949493866925</v>
      </c>
      <c r="K867" s="18">
        <f t="shared" si="156"/>
        <v>0.51026050506133069</v>
      </c>
      <c r="L867" s="20">
        <f t="shared" si="157"/>
        <v>0.95978326772479694</v>
      </c>
      <c r="M867" s="51">
        <f>IF(AND((B867-$B$2)&gt;123,OR(((U866*R866/C866*C867)/(U866*S866/D866*D867))&lt;(4/6),((U866*R866/C866*C867)/(U866*S866/D866*D867))&gt;(6/4))),1,0)</f>
        <v>0</v>
      </c>
      <c r="N867" s="51">
        <f>IF(AND((B867-$B$2)&gt;123,OR(((U866*R866/C866*C867)/(U866*S866/D866*D867))&lt;(4/6),((U866*R866/C866*C867)/(U866*S866/D866*D867))&gt;(6/4))),COUNTIF($M$2:M867,1),0)</f>
        <v>0</v>
      </c>
      <c r="O867" s="51">
        <f>IF(OR((ROW(N867)-MATCH(MAX($N$2:N867),$N$2:N867,0))=1,(ROW(N867)-MATCH(MAX($N$2:N867),$N$2:N867,0))&gt;123),IF(OR(((U866*R866/C866*C867)/(U866*S866/D866*D867))&lt;(4/6),((U866*R866/C866*C867)/(U866*S866/D866*D867))&gt;(6/4)),1,0),0)</f>
        <v>0</v>
      </c>
      <c r="P867" s="47">
        <f>IF(O867=1,U866/2/C867,P866)</f>
        <v>3.6118419146766771</v>
      </c>
      <c r="Q867" s="47">
        <f>IF(O867=1,U866/2/D867,Q866)</f>
        <v>89.517711770140608</v>
      </c>
      <c r="R867" s="41">
        <f>P867*C867/U866</f>
        <v>0.49727446008422471</v>
      </c>
      <c r="S867" s="41">
        <f>Q867*D867/U866</f>
        <v>0.51811119948260009</v>
      </c>
      <c r="T867" s="41">
        <f t="shared" si="163"/>
        <v>0.95978326772479827</v>
      </c>
      <c r="U867" s="42">
        <f>P867*C867+Q867*D867</f>
        <v>28986.650575410029</v>
      </c>
      <c r="V867" s="25">
        <f>B867</f>
        <v>42214</v>
      </c>
      <c r="W867">
        <f>C867/C$2</f>
        <v>1.7097874369277601</v>
      </c>
      <c r="X867">
        <f>D867/D$2</f>
        <v>1.1839985668219275</v>
      </c>
      <c r="Y867">
        <f t="shared" si="164"/>
        <v>1.4493325287705014</v>
      </c>
      <c r="AA867" s="15">
        <f t="shared" si="165"/>
        <v>3.1299682269626983E-2</v>
      </c>
      <c r="AB867" s="15">
        <f t="shared" si="166"/>
        <v>5.6681446636464017E-4</v>
      </c>
      <c r="AC867" s="15">
        <f t="shared" si="167"/>
        <v>1.5385659566824916E-2</v>
      </c>
    </row>
    <row r="868" spans="1:29" x14ac:dyDescent="0.4">
      <c r="A868" s="43">
        <f t="shared" si="158"/>
        <v>2015</v>
      </c>
      <c r="B868" s="53">
        <v>42215</v>
      </c>
      <c r="C868" s="45">
        <v>3815.4119999999998</v>
      </c>
      <c r="D868" s="45">
        <f>VLOOKUP(B868,'H11001.CSI  中证全债'!$A$2:$B$2792,2,0)</f>
        <v>165.34450000000001</v>
      </c>
      <c r="E868" s="14">
        <f t="shared" si="159"/>
        <v>0</v>
      </c>
      <c r="F868" s="14">
        <f>IF(AND((B868-$B$2)&gt;123,OR(((G867*J867/C867*C868)/(G867*K867/D867*D868))&lt;(4/6),((G867*J867/C867*C868)/(G867*K867/D867*D868))&gt;(6/4))),COUNTIF($E$2:E868,1),0)</f>
        <v>0</v>
      </c>
      <c r="G868" s="21">
        <f t="shared" si="160"/>
        <v>28652.273465654365</v>
      </c>
      <c r="H868" s="12">
        <f t="shared" si="161"/>
        <v>3.6207315507914033</v>
      </c>
      <c r="I868" s="12">
        <f t="shared" si="162"/>
        <v>89.738036995401941</v>
      </c>
      <c r="J868" s="15">
        <f>IF(OR((ROW(F868)-MATCH(MAX($F$2:F868),$F$2:F868,0))=1,(ROW(F868)-MATCH(MAX($F$2:F868),$F$2:F868,0))&gt;123),IF(OR(((G867*J867/C867*C868)/(G867*K867/D867*D868))&lt;(4/6),((G867*J867/C867*C868)/(G867*K867/D867*D868))&gt;(6/4)),50%,((G867*J867/C867*C868)/((G867*K867/D867*D868)+(G867*J867/C867*C868)))),((G867*J867/C867*C868)/((G867*K867/D867*D868)+(G867*J867/C867*C868))))</f>
        <v>0.48214612443329263</v>
      </c>
      <c r="K868" s="18">
        <f t="shared" si="156"/>
        <v>0.51785387556670737</v>
      </c>
      <c r="L868" s="20">
        <f t="shared" si="157"/>
        <v>0.93104666621575749</v>
      </c>
      <c r="M868" s="51">
        <f>IF(AND((B868-$B$2)&gt;123,OR(((U867*R867/C867*C868)/(U867*S867/D867*D868))&lt;(4/6),((U867*R867/C867*C868)/(U867*S867/D867*D868))&gt;(6/4))),1,0)</f>
        <v>0</v>
      </c>
      <c r="N868" s="51">
        <f>IF(AND((B868-$B$2)&gt;123,OR(((U867*R867/C867*C868)/(U867*S867/D867*D868))&lt;(4/6),((U867*R867/C867*C868)/(U867*S867/D867*D868))&gt;(6/4))),COUNTIF($M$2:M868,1),0)</f>
        <v>0</v>
      </c>
      <c r="O868" s="51">
        <f>IF(OR((ROW(N868)-MATCH(MAX($N$2:N868),$N$2:N868,0))=1,(ROW(N868)-MATCH(MAX($N$2:N868),$N$2:N868,0))&gt;123),IF(OR(((U867*R867/C867*C868)/(U867*S867/D867*D868))&lt;(4/6),((U867*R867/C867*C868)/(U867*S867/D867*D868))&gt;(6/4)),1,0),0)</f>
        <v>0</v>
      </c>
      <c r="P868" s="47">
        <f>IF(O868=1,U867/2/C868,P867)</f>
        <v>3.6118419146766771</v>
      </c>
      <c r="Q868" s="47">
        <f>IF(O868=1,U867/2/D868,Q867)</f>
        <v>89.517711770140608</v>
      </c>
      <c r="R868" s="41">
        <f>P868*C868/U867</f>
        <v>0.47541418928376605</v>
      </c>
      <c r="S868" s="41">
        <f>Q868*D868/U867</f>
        <v>0.51062337317213968</v>
      </c>
      <c r="T868" s="41">
        <f t="shared" si="163"/>
        <v>0.93104666621575893</v>
      </c>
      <c r="U868" s="42">
        <f>P868*C868+Q868*D868</f>
        <v>28581.926277138384</v>
      </c>
      <c r="V868" s="25">
        <f>B868</f>
        <v>42215</v>
      </c>
      <c r="W868">
        <f>C868/C$2</f>
        <v>1.6597746691358313</v>
      </c>
      <c r="X868">
        <f>D868/D$2</f>
        <v>1.1848405589394482</v>
      </c>
      <c r="Y868">
        <f t="shared" si="164"/>
        <v>1.4290963138569193</v>
      </c>
      <c r="AA868" s="15">
        <f t="shared" si="165"/>
        <v>-2.925086868212956E-2</v>
      </c>
      <c r="AB868" s="15">
        <f t="shared" si="166"/>
        <v>7.1114285195528204E-4</v>
      </c>
      <c r="AC868" s="15">
        <f t="shared" si="167"/>
        <v>-1.3962437544094208E-2</v>
      </c>
    </row>
    <row r="869" spans="1:29" x14ac:dyDescent="0.4">
      <c r="A869" s="43">
        <f t="shared" si="158"/>
        <v>2015</v>
      </c>
      <c r="B869" s="53">
        <v>42216</v>
      </c>
      <c r="C869" s="45">
        <v>3816.6990000000001</v>
      </c>
      <c r="D869" s="45">
        <f>VLOOKUP(B869,'H11001.CSI  中证全债'!$A$2:$B$2792,2,0)</f>
        <v>165.3295</v>
      </c>
      <c r="E869" s="14">
        <f t="shared" si="159"/>
        <v>0</v>
      </c>
      <c r="F869" s="14">
        <f>IF(AND((B869-$B$2)&gt;123,OR(((G868*J868/C868*C869)/(G868*K868/D868*D869))&lt;(4/6),((G868*J868/C868*C869)/(G868*K868/D868*D869))&gt;(6/4))),COUNTIF($E$2:E869,1),0)</f>
        <v>0</v>
      </c>
      <c r="G869" s="21">
        <f t="shared" si="160"/>
        <v>28655.587276605303</v>
      </c>
      <c r="H869" s="12">
        <f t="shared" si="161"/>
        <v>3.6207315507914033</v>
      </c>
      <c r="I869" s="12">
        <f t="shared" si="162"/>
        <v>89.738036995401941</v>
      </c>
      <c r="J869" s="15">
        <f>IF(OR((ROW(F869)-MATCH(MAX($F$2:F869),$F$2:F869,0))=1,(ROW(F869)-MATCH(MAX($F$2:F869),$F$2:F869,0))&gt;123),IF(OR(((G868*J868/C868*C869)/(G868*K868/D868*D869))&lt;(4/6),((G868*J868/C868*C869)/(G868*K868/D868*D869))&gt;(6/4)),50%,((G868*J868/C868*C869)/((G868*K868/D868*D869)+(G868*J868/C868*C869)))),((G868*J868/C868*C869)/((G868*K868/D868*D869)+(G868*J868/C868*C869))))</f>
        <v>0.48225298458483001</v>
      </c>
      <c r="K869" s="18">
        <f t="shared" si="156"/>
        <v>0.51774701541516999</v>
      </c>
      <c r="L869" s="20">
        <f t="shared" si="157"/>
        <v>0.93144522368346616</v>
      </c>
      <c r="M869" s="51">
        <f>IF(AND((B869-$B$2)&gt;123,OR(((U868*R868/C868*C869)/(U868*S868/D868*D869))&lt;(4/6),((U868*R868/C868*C869)/(U868*S868/D868*D869))&gt;(6/4))),1,0)</f>
        <v>0</v>
      </c>
      <c r="N869" s="51">
        <f>IF(AND((B869-$B$2)&gt;123,OR(((U868*R868/C868*C869)/(U868*S868/D868*D869))&lt;(4/6),((U868*R868/C868*C869)/(U868*S868/D868*D869))&gt;(6/4))),COUNTIF($M$2:M869,1),0)</f>
        <v>0</v>
      </c>
      <c r="O869" s="51">
        <f>IF(OR((ROW(N869)-MATCH(MAX($N$2:N869),$N$2:N869,0))=1,(ROW(N869)-MATCH(MAX($N$2:N869),$N$2:N869,0))&gt;123),IF(OR(((U868*R868/C868*C869)/(U868*S868/D868*D869))&lt;(4/6),((U868*R868/C868*C869)/(U868*S868/D868*D869))&gt;(6/4)),1,0),0)</f>
        <v>0</v>
      </c>
      <c r="P869" s="47">
        <f>IF(O869=1,U868/2/C869,P868)</f>
        <v>3.6118419146766771</v>
      </c>
      <c r="Q869" s="47">
        <f>IF(O869=1,U868/2/D869,Q868)</f>
        <v>89.517711770140608</v>
      </c>
      <c r="R869" s="41">
        <f>P869*C869/U868</f>
        <v>0.48230876009679297</v>
      </c>
      <c r="S869" s="41">
        <f>Q869*D869/U868</f>
        <v>0.51780689602923524</v>
      </c>
      <c r="T869" s="41">
        <f t="shared" si="163"/>
        <v>0.93144522368346738</v>
      </c>
      <c r="U869" s="42">
        <f>P869*C869+Q869*D869</f>
        <v>28585.231952006019</v>
      </c>
      <c r="V869" s="25">
        <f>B869</f>
        <v>42216</v>
      </c>
      <c r="W869">
        <f>C869/C$2</f>
        <v>1.6603345378994609</v>
      </c>
      <c r="X869">
        <f>D869/D$2</f>
        <v>1.18473307058402</v>
      </c>
      <c r="Y869">
        <f t="shared" si="164"/>
        <v>1.4292615976003009</v>
      </c>
      <c r="AA869" s="15">
        <f t="shared" si="165"/>
        <v>3.3731612732790239E-4</v>
      </c>
      <c r="AB869" s="15">
        <f t="shared" si="166"/>
        <v>-9.0719679215256477E-5</v>
      </c>
      <c r="AC869" s="15">
        <f t="shared" si="167"/>
        <v>1.1565612602804087E-4</v>
      </c>
    </row>
    <row r="870" spans="1:29" x14ac:dyDescent="0.4">
      <c r="A870" s="43">
        <f t="shared" si="158"/>
        <v>2015</v>
      </c>
      <c r="B870" s="53">
        <v>42219</v>
      </c>
      <c r="C870" s="45">
        <v>3829.2350000000001</v>
      </c>
      <c r="D870" s="45">
        <f>VLOOKUP(B870,'H11001.CSI  中证全债'!$A$2:$B$2792,2,0)</f>
        <v>165.3186</v>
      </c>
      <c r="E870" s="14">
        <f t="shared" si="159"/>
        <v>0</v>
      </c>
      <c r="F870" s="14">
        <f>IF(AND((B870-$B$2)&gt;123,OR(((G869*J869/C869*C870)/(G869*K869/D869*D870))&lt;(4/6),((G869*J869/C869*C870)/(G869*K869/D869*D870))&gt;(6/4))),COUNTIF($E$2:E870,1),0)</f>
        <v>0</v>
      </c>
      <c r="G870" s="21">
        <f t="shared" si="160"/>
        <v>28699.998622722775</v>
      </c>
      <c r="H870" s="12">
        <f t="shared" si="161"/>
        <v>3.6207315507914033</v>
      </c>
      <c r="I870" s="12">
        <f t="shared" si="162"/>
        <v>89.738036995401941</v>
      </c>
      <c r="J870" s="15">
        <f>IF(OR((ROW(F870)-MATCH(MAX($F$2:F870),$F$2:F870,0))=1,(ROW(F870)-MATCH(MAX($F$2:F870),$F$2:F870,0))&gt;123),IF(OR(((G869*J869/C869*C870)/(G869*K869/D869*D870))&lt;(4/6),((G869*J869/C869*C870)/(G869*K869/D869*D870))&gt;(6/4)),50%,((G869*J869/C869*C870)/((G869*K869/D869*D870)+(G869*J869/C869*C870)))),((G869*J869/C869*C870)/((G869*K869/D869*D870)+(G869*J869/C869*C870))))</f>
        <v>0.48308824547878565</v>
      </c>
      <c r="K870" s="18">
        <f t="shared" si="156"/>
        <v>0.5169117545212143</v>
      </c>
      <c r="L870" s="20">
        <f t="shared" si="157"/>
        <v>0.93456618320905194</v>
      </c>
      <c r="M870" s="51">
        <f>IF(AND((B870-$B$2)&gt;123,OR(((U869*R869/C869*C870)/(U869*S869/D869*D870))&lt;(4/6),((U869*R869/C869*C870)/(U869*S869/D869*D870))&gt;(6/4))),1,0)</f>
        <v>0</v>
      </c>
      <c r="N870" s="51">
        <f>IF(AND((B870-$B$2)&gt;123,OR(((U869*R869/C869*C870)/(U869*S869/D869*D870))&lt;(4/6),((U869*R869/C869*C870)/(U869*S869/D869*D870))&gt;(6/4))),COUNTIF($M$2:M870,1),0)</f>
        <v>0</v>
      </c>
      <c r="O870" s="51">
        <f>IF(OR((ROW(N870)-MATCH(MAX($N$2:N870),$N$2:N870,0))=1,(ROW(N870)-MATCH(MAX($N$2:N870),$N$2:N870,0))&gt;123),IF(OR(((U869*R869/C869*C870)/(U869*S869/D869*D870))&lt;(4/6),((U869*R869/C869*C870)/(U869*S869/D869*D870))&gt;(6/4)),1,0),0)</f>
        <v>0</v>
      </c>
      <c r="P870" s="47">
        <f>IF(O870=1,U869/2/C870,P869)</f>
        <v>3.6118419146766771</v>
      </c>
      <c r="Q870" s="47">
        <f>IF(O870=1,U869/2/D870,Q869)</f>
        <v>89.517711770140608</v>
      </c>
      <c r="R870" s="41">
        <f>P870*C870/U869</f>
        <v>0.4838369511000718</v>
      </c>
      <c r="S870" s="41">
        <f>Q870*D870/U869</f>
        <v>0.51771288089913947</v>
      </c>
      <c r="T870" s="41">
        <f t="shared" si="163"/>
        <v>0.93456618320905294</v>
      </c>
      <c r="U870" s="42">
        <f>P870*C870+Q870*D870</f>
        <v>28629.534259190114</v>
      </c>
      <c r="V870" s="25">
        <f>B870</f>
        <v>42219</v>
      </c>
      <c r="W870">
        <f>C870/C$2</f>
        <v>1.6657879293686619</v>
      </c>
      <c r="X870">
        <f>D870/D$2</f>
        <v>1.1846549623790756</v>
      </c>
      <c r="Y870">
        <f t="shared" si="164"/>
        <v>1.4314767129595056</v>
      </c>
      <c r="AA870" s="15">
        <f t="shared" si="165"/>
        <v>3.2845136595787139E-3</v>
      </c>
      <c r="AB870" s="15">
        <f t="shared" si="166"/>
        <v>-6.5928947949323025E-5</v>
      </c>
      <c r="AC870" s="15">
        <f t="shared" si="167"/>
        <v>1.5498319992113263E-3</v>
      </c>
    </row>
    <row r="871" spans="1:29" x14ac:dyDescent="0.4">
      <c r="A871" s="43">
        <f t="shared" si="158"/>
        <v>2015</v>
      </c>
      <c r="B871" s="53">
        <v>42220</v>
      </c>
      <c r="C871" s="45">
        <v>3948.1550000000002</v>
      </c>
      <c r="D871" s="45">
        <f>VLOOKUP(B871,'H11001.CSI  中证全债'!$A$2:$B$2792,2,0)</f>
        <v>165.3766</v>
      </c>
      <c r="E871" s="14">
        <f t="shared" si="159"/>
        <v>0</v>
      </c>
      <c r="F871" s="14">
        <f>IF(AND((B871-$B$2)&gt;123,OR(((G870*J870/C870*C871)/(G870*K870/D870*D871))&lt;(4/6),((G870*J870/C870*C871)/(G870*K870/D870*D871))&gt;(6/4))),COUNTIF($E$2:E871,1),0)</f>
        <v>0</v>
      </c>
      <c r="G871" s="21">
        <f t="shared" si="160"/>
        <v>29135.780824888618</v>
      </c>
      <c r="H871" s="12">
        <f t="shared" si="161"/>
        <v>3.6207315507914033</v>
      </c>
      <c r="I871" s="12">
        <f t="shared" si="162"/>
        <v>89.738036995401941</v>
      </c>
      <c r="J871" s="15">
        <f>IF(OR((ROW(F871)-MATCH(MAX($F$2:F871),$F$2:F871,0))=1,(ROW(F871)-MATCH(MAX($F$2:F871),$F$2:F871,0))&gt;123),IF(OR(((G870*J870/C870*C871)/(G870*K870/D870*D871))&lt;(4/6),((G870*J870/C870*C871)/(G870*K870/D870*D871))&gt;(6/4)),50%,((G870*J870/C870*C871)/((G870*K870/D870*D871)+(G870*J870/C870*C871)))),((G870*J870/C870*C871)/((G870*K870/D870*D871)+(G870*J870/C870*C871))))</f>
        <v>0.49064102526826553</v>
      </c>
      <c r="K871" s="18">
        <f t="shared" si="156"/>
        <v>0.50935897473173442</v>
      </c>
      <c r="L871" s="20">
        <f t="shared" si="157"/>
        <v>0.96325194923025137</v>
      </c>
      <c r="M871" s="51">
        <f>IF(AND((B871-$B$2)&gt;123,OR(((U870*R870/C870*C871)/(U870*S870/D870*D871))&lt;(4/6),((U870*R870/C870*C871)/(U870*S870/D870*D871))&gt;(6/4))),1,0)</f>
        <v>0</v>
      </c>
      <c r="N871" s="51">
        <f>IF(AND((B871-$B$2)&gt;123,OR(((U870*R870/C870*C871)/(U870*S870/D870*D871))&lt;(4/6),((U870*R870/C870*C871)/(U870*S870/D870*D871))&gt;(6/4))),COUNTIF($M$2:M871,1),0)</f>
        <v>0</v>
      </c>
      <c r="O871" s="51">
        <f>IF(OR((ROW(N871)-MATCH(MAX($N$2:N871),$N$2:N871,0))=1,(ROW(N871)-MATCH(MAX($N$2:N871),$N$2:N871,0))&gt;123),IF(OR(((U870*R870/C870*C871)/(U870*S870/D870*D871))&lt;(4/6),((U870*R870/C870*C871)/(U870*S870/D870*D871))&gt;(6/4)),1,0),0)</f>
        <v>0</v>
      </c>
      <c r="P871" s="47">
        <f>IF(O871=1,U870/2/C871,P870)</f>
        <v>3.6118419146766771</v>
      </c>
      <c r="Q871" s="47">
        <f>IF(O871=1,U870/2/D871,Q870)</f>
        <v>89.517711770140608</v>
      </c>
      <c r="R871" s="41">
        <f>P871*C871/U870</f>
        <v>0.49809094292418626</v>
      </c>
      <c r="S871" s="41">
        <f>Q871*D871/U870</f>
        <v>0.51709310666043018</v>
      </c>
      <c r="T871" s="41">
        <f t="shared" si="163"/>
        <v>0.96325194923025259</v>
      </c>
      <c r="U871" s="42">
        <f>P871*C871+Q871*D871</f>
        <v>29064.246526966133</v>
      </c>
      <c r="V871" s="25">
        <f>B871</f>
        <v>42220</v>
      </c>
      <c r="W871">
        <f>C871/C$2</f>
        <v>1.7175203251502009</v>
      </c>
      <c r="X871">
        <f>D871/D$2</f>
        <v>1.1850705840200644</v>
      </c>
      <c r="Y871">
        <f t="shared" si="164"/>
        <v>1.4532123263483068</v>
      </c>
      <c r="AA871" s="15">
        <f t="shared" si="165"/>
        <v>3.10558114088062E-2</v>
      </c>
      <c r="AB871" s="15">
        <f t="shared" si="166"/>
        <v>3.5083771578015011E-4</v>
      </c>
      <c r="AC871" s="15">
        <f t="shared" si="167"/>
        <v>1.5184049584616721E-2</v>
      </c>
    </row>
    <row r="872" spans="1:29" x14ac:dyDescent="0.4">
      <c r="A872" s="43">
        <f t="shared" si="158"/>
        <v>2015</v>
      </c>
      <c r="B872" s="53">
        <v>42221</v>
      </c>
      <c r="C872" s="45">
        <v>3866.9</v>
      </c>
      <c r="D872" s="45">
        <f>VLOOKUP(B872,'H11001.CSI  中证全债'!$A$2:$B$2792,2,0)</f>
        <v>165.52770000000001</v>
      </c>
      <c r="E872" s="14">
        <f t="shared" si="159"/>
        <v>0</v>
      </c>
      <c r="F872" s="14">
        <f>IF(AND((B872-$B$2)&gt;123,OR(((G871*J871/C871*C872)/(G871*K871/D871*D872))&lt;(4/6),((G871*J871/C871*C872)/(G871*K871/D871*D872))&gt;(6/4))),COUNTIF($E$2:E872,1),0)</f>
        <v>0</v>
      </c>
      <c r="G872" s="21">
        <f t="shared" si="160"/>
        <v>28855.137700119067</v>
      </c>
      <c r="H872" s="12">
        <f t="shared" si="161"/>
        <v>3.6207315507914033</v>
      </c>
      <c r="I872" s="12">
        <f t="shared" si="162"/>
        <v>89.738036995401941</v>
      </c>
      <c r="J872" s="15">
        <f>IF(OR((ROW(F872)-MATCH(MAX($F$2:F872),$F$2:F872,0))=1,(ROW(F872)-MATCH(MAX($F$2:F872),$F$2:F872,0))&gt;123),IF(OR(((G871*J871/C871*C872)/(G871*K871/D871*D872))&lt;(4/6),((G871*J871/C871*C872)/(G871*K871/D871*D872))&gt;(6/4)),50%,((G871*J871/C871*C872)/((G871*K871/D871*D872)+(G871*J871/C871*C872)))),((G871*J871/C871*C872)/((G871*K871/D871*D872)+(G871*J871/C871*C872))))</f>
        <v>0.48521712075203488</v>
      </c>
      <c r="K872" s="18">
        <f t="shared" si="156"/>
        <v>0.51478287924796517</v>
      </c>
      <c r="L872" s="20">
        <f t="shared" si="157"/>
        <v>0.94256654662034944</v>
      </c>
      <c r="M872" s="51">
        <f>IF(AND((B872-$B$2)&gt;123,OR(((U871*R871/C871*C872)/(U871*S871/D871*D872))&lt;(4/6),((U871*R871/C871*C872)/(U871*S871/D871*D872))&gt;(6/4))),1,0)</f>
        <v>0</v>
      </c>
      <c r="N872" s="51">
        <f>IF(AND((B872-$B$2)&gt;123,OR(((U871*R871/C871*C872)/(U871*S871/D871*D872))&lt;(4/6),((U871*R871/C871*C872)/(U871*S871/D871*D872))&gt;(6/4))),COUNTIF($M$2:M872,1),0)</f>
        <v>0</v>
      </c>
      <c r="O872" s="51">
        <f>IF(OR((ROW(N872)-MATCH(MAX($N$2:N872),$N$2:N872,0))=1,(ROW(N872)-MATCH(MAX($N$2:N872),$N$2:N872,0))&gt;123),IF(OR(((U871*R871/C871*C872)/(U871*S871/D871*D872))&lt;(4/6),((U871*R871/C871*C872)/(U871*S871/D871*D872))&gt;(6/4)),1,0),0)</f>
        <v>0</v>
      </c>
      <c r="P872" s="47">
        <f>IF(O872=1,U871/2/C872,P871)</f>
        <v>3.6118419146766771</v>
      </c>
      <c r="Q872" s="47">
        <f>IF(O872=1,U871/2/D872,Q871)</f>
        <v>89.517711770140608</v>
      </c>
      <c r="R872" s="41">
        <f>P872*C872/U871</f>
        <v>0.48054338814201997</v>
      </c>
      <c r="S872" s="41">
        <f>Q872*D872/U871</f>
        <v>0.50982436186075952</v>
      </c>
      <c r="T872" s="41">
        <f t="shared" si="163"/>
        <v>0.94256654662035033</v>
      </c>
      <c r="U872" s="42">
        <f>P872*C872+Q872*D872</f>
        <v>28784.292438437547</v>
      </c>
      <c r="V872" s="25">
        <f>B872</f>
        <v>42221</v>
      </c>
      <c r="W872">
        <f>C872/C$2</f>
        <v>1.6821728998287331</v>
      </c>
      <c r="X872">
        <f>D872/D$2</f>
        <v>1.1861533500537442</v>
      </c>
      <c r="Y872">
        <f t="shared" si="164"/>
        <v>1.4392146219218773</v>
      </c>
      <c r="AA872" s="15">
        <f t="shared" si="165"/>
        <v>-2.058049899256742E-2</v>
      </c>
      <c r="AB872" s="15">
        <f t="shared" si="166"/>
        <v>9.1367218820570528E-4</v>
      </c>
      <c r="AC872" s="15">
        <f t="shared" si="167"/>
        <v>-9.6322499972205655E-3</v>
      </c>
    </row>
    <row r="873" spans="1:29" x14ac:dyDescent="0.4">
      <c r="A873" s="43">
        <f t="shared" si="158"/>
        <v>2015</v>
      </c>
      <c r="B873" s="53">
        <v>42222</v>
      </c>
      <c r="C873" s="45">
        <v>3831.8519999999999</v>
      </c>
      <c r="D873" s="45">
        <f>VLOOKUP(B873,'H11001.CSI  中证全债'!$A$2:$B$2792,2,0)</f>
        <v>165.5677</v>
      </c>
      <c r="E873" s="14">
        <f t="shared" si="159"/>
        <v>0</v>
      </c>
      <c r="F873" s="14">
        <f>IF(AND((B873-$B$2)&gt;123,OR(((G872*J872/C872*C873)/(G872*K872/D872*D873))&lt;(4/6),((G872*J872/C872*C873)/(G872*K872/D872*D873))&gt;(6/4))),COUNTIF($E$2:E873,1),0)</f>
        <v>0</v>
      </c>
      <c r="G873" s="21">
        <f t="shared" si="160"/>
        <v>28731.827822206746</v>
      </c>
      <c r="H873" s="12">
        <f t="shared" si="161"/>
        <v>3.6207315507914033</v>
      </c>
      <c r="I873" s="12">
        <f t="shared" si="162"/>
        <v>89.738036995401941</v>
      </c>
      <c r="J873" s="15">
        <f>IF(OR((ROW(F873)-MATCH(MAX($F$2:F873),$F$2:F873,0))=1,(ROW(F873)-MATCH(MAX($F$2:F873),$F$2:F873,0))&gt;123),IF(OR(((G872*J872/C872*C873)/(G872*K872/D872*D873))&lt;(4/6),((G872*J872/C872*C873)/(G872*K872/D872*D873))&gt;(6/4)),50%,((G872*J872/C872*C873)/((G872*K872/D872*D873)+(G872*J872/C872*C873)))),((G872*J872/C872*C873)/((G872*K872/D872*D873)+(G872*J872/C872*C873))))</f>
        <v>0.48288286844180073</v>
      </c>
      <c r="K873" s="18">
        <f t="shared" si="156"/>
        <v>0.51711713155819927</v>
      </c>
      <c r="L873" s="20">
        <f t="shared" si="157"/>
        <v>0.93379785540416649</v>
      </c>
      <c r="M873" s="51">
        <f>IF(AND((B873-$B$2)&gt;123,OR(((U872*R872/C872*C873)/(U872*S872/D872*D873))&lt;(4/6),((U872*R872/C872*C873)/(U872*S872/D872*D873))&gt;(6/4))),1,0)</f>
        <v>0</v>
      </c>
      <c r="N873" s="51">
        <f>IF(AND((B873-$B$2)&gt;123,OR(((U872*R872/C872*C873)/(U872*S872/D872*D873))&lt;(4/6),((U872*R872/C872*C873)/(U872*S872/D872*D873))&gt;(6/4))),COUNTIF($M$2:M873,1),0)</f>
        <v>0</v>
      </c>
      <c r="O873" s="51">
        <f>IF(OR((ROW(N873)-MATCH(MAX($N$2:N873),$N$2:N873,0))=1,(ROW(N873)-MATCH(MAX($N$2:N873),$N$2:N873,0))&gt;123),IF(OR(((U872*R872/C872*C873)/(U872*S872/D872*D873))&lt;(4/6),((U872*R872/C872*C873)/(U872*S872/D872*D873))&gt;(6/4)),1,0),0)</f>
        <v>0</v>
      </c>
      <c r="P873" s="47">
        <f>IF(O873=1,U872/2/C873,P872)</f>
        <v>3.6118419146766771</v>
      </c>
      <c r="Q873" s="47">
        <f>IF(O873=1,U872/2/D873,Q872)</f>
        <v>89.517711770140608</v>
      </c>
      <c r="R873" s="41">
        <f>P873*C873/U872</f>
        <v>0.48081931122809674</v>
      </c>
      <c r="S873" s="41">
        <f>Q873*D873/U872</f>
        <v>0.51490727725005103</v>
      </c>
      <c r="T873" s="41">
        <f t="shared" si="163"/>
        <v>0.93379785540416749</v>
      </c>
      <c r="U873" s="42">
        <f>P873*C873+Q873*D873</f>
        <v>28661.285311482767</v>
      </c>
      <c r="V873" s="25">
        <f>B873</f>
        <v>42222</v>
      </c>
      <c r="W873">
        <f>C873/C$2</f>
        <v>1.6669263726898886</v>
      </c>
      <c r="X873">
        <f>D873/D$2</f>
        <v>1.1864399856682193</v>
      </c>
      <c r="Y873">
        <f t="shared" si="164"/>
        <v>1.4330642655741384</v>
      </c>
      <c r="AA873" s="15">
        <f t="shared" si="165"/>
        <v>-9.0635909901989331E-3</v>
      </c>
      <c r="AB873" s="15">
        <f t="shared" si="166"/>
        <v>2.4165139731890939E-4</v>
      </c>
      <c r="AC873" s="15">
        <f t="shared" si="167"/>
        <v>-4.2734115218521218E-3</v>
      </c>
    </row>
    <row r="874" spans="1:29" x14ac:dyDescent="0.4">
      <c r="A874" s="43">
        <f t="shared" si="158"/>
        <v>2015</v>
      </c>
      <c r="B874" s="53">
        <v>42223</v>
      </c>
      <c r="C874" s="45">
        <v>3906.9450000000002</v>
      </c>
      <c r="D874" s="45">
        <f>VLOOKUP(B874,'H11001.CSI  中证全债'!$A$2:$B$2792,2,0)</f>
        <v>165.71170000000001</v>
      </c>
      <c r="E874" s="14">
        <f t="shared" si="159"/>
        <v>0</v>
      </c>
      <c r="F874" s="14">
        <f>IF(AND((B874-$B$2)&gt;123,OR(((G873*J873/C873*C874)/(G873*K873/D873*D874))&lt;(4/6),((G873*J873/C873*C874)/(G873*K873/D873*D874))&gt;(6/4))),COUNTIF($E$2:E874,1),0)</f>
        <v>0</v>
      </c>
      <c r="G874" s="21">
        <f t="shared" si="160"/>
        <v>29016.64169387766</v>
      </c>
      <c r="H874" s="12">
        <f t="shared" si="161"/>
        <v>3.6207315507914033</v>
      </c>
      <c r="I874" s="12">
        <f t="shared" si="162"/>
        <v>89.738036995401941</v>
      </c>
      <c r="J874" s="15">
        <f>IF(OR((ROW(F874)-MATCH(MAX($F$2:F874),$F$2:F874,0))=1,(ROW(F874)-MATCH(MAX($F$2:F874),$F$2:F874,0))&gt;123),IF(OR(((G873*J873/C873*C874)/(G873*K873/D873*D874))&lt;(4/6),((G873*J873/C873*C874)/(G873*K873/D873*D874))&gt;(6/4)),50%,((G873*J873/C873*C874)/((G873*K873/D873*D874)+(G873*J873/C873*C874)))),((G873*J873/C873*C874)/((G873*K873/D873*D874)+(G873*J873/C873*C874))))</f>
        <v>0.48751330970501078</v>
      </c>
      <c r="K874" s="18">
        <f t="shared" si="156"/>
        <v>0.51248669029498917</v>
      </c>
      <c r="L874" s="20">
        <f t="shared" si="157"/>
        <v>0.95127018698650767</v>
      </c>
      <c r="M874" s="51">
        <f>IF(AND((B874-$B$2)&gt;123,OR(((U873*R873/C873*C874)/(U873*S873/D873*D874))&lt;(4/6),((U873*R873/C873*C874)/(U873*S873/D873*D874))&gt;(6/4))),1,0)</f>
        <v>0</v>
      </c>
      <c r="N874" s="51">
        <f>IF(AND((B874-$B$2)&gt;123,OR(((U873*R873/C873*C874)/(U873*S873/D873*D874))&lt;(4/6),((U873*R873/C873*C874)/(U873*S873/D873*D874))&gt;(6/4))),COUNTIF($M$2:M874,1),0)</f>
        <v>0</v>
      </c>
      <c r="O874" s="51">
        <f>IF(OR((ROW(N874)-MATCH(MAX($N$2:N874),$N$2:N874,0))=1,(ROW(N874)-MATCH(MAX($N$2:N874),$N$2:N874,0))&gt;123),IF(OR(((U873*R873/C873*C874)/(U873*S873/D873*D874))&lt;(4/6),((U873*R873/C873*C874)/(U873*S873/D873*D874))&gt;(6/4)),1,0),0)</f>
        <v>0</v>
      </c>
      <c r="P874" s="47">
        <f>IF(O874=1,U873/2/C874,P873)</f>
        <v>3.6118419146766771</v>
      </c>
      <c r="Q874" s="47">
        <f>IF(O874=1,U873/2/D874,Q873)</f>
        <v>89.517711770140608</v>
      </c>
      <c r="R874" s="41">
        <f>P874*C874/U873</f>
        <v>0.49234594875907317</v>
      </c>
      <c r="S874" s="41">
        <f>Q874*D874/U873</f>
        <v>0.51756688635303139</v>
      </c>
      <c r="T874" s="41">
        <f t="shared" si="163"/>
        <v>0.95127018698650856</v>
      </c>
      <c r="U874" s="42">
        <f>P874*C874+Q874*D874</f>
        <v>28945.399906876482</v>
      </c>
      <c r="V874" s="25">
        <f>B874</f>
        <v>42223</v>
      </c>
      <c r="W874">
        <f>C874/C$2</f>
        <v>1.699593214233978</v>
      </c>
      <c r="X874">
        <f>D874/D$2</f>
        <v>1.1874718738803296</v>
      </c>
      <c r="Y874">
        <f t="shared" si="164"/>
        <v>1.4472699953438242</v>
      </c>
      <c r="AA874" s="15">
        <f t="shared" si="165"/>
        <v>1.9597051243106511E-2</v>
      </c>
      <c r="AB874" s="15">
        <f t="shared" si="166"/>
        <v>8.6973485770469594E-4</v>
      </c>
      <c r="AC874" s="15">
        <f t="shared" si="167"/>
        <v>9.9128351121047231E-3</v>
      </c>
    </row>
    <row r="875" spans="1:29" x14ac:dyDescent="0.4">
      <c r="A875" s="43">
        <f t="shared" si="158"/>
        <v>2015</v>
      </c>
      <c r="B875" s="53">
        <v>42226</v>
      </c>
      <c r="C875" s="45">
        <v>4084.3649999999998</v>
      </c>
      <c r="D875" s="45">
        <f>VLOOKUP(B875,'H11001.CSI  中证全债'!$A$2:$B$2792,2,0)</f>
        <v>165.85050000000001</v>
      </c>
      <c r="E875" s="14">
        <f t="shared" si="159"/>
        <v>0</v>
      </c>
      <c r="F875" s="14">
        <f>IF(AND((B875-$B$2)&gt;123,OR(((G874*J874/C874*C875)/(G874*K874/D874*D875))&lt;(4/6),((G874*J874/C874*C875)/(G874*K874/D874*D875))&gt;(6/4))),COUNTIF($E$2:E875,1),0)</f>
        <v>0</v>
      </c>
      <c r="G875" s="21">
        <f t="shared" si="160"/>
        <v>29671.487525154029</v>
      </c>
      <c r="H875" s="12">
        <f t="shared" si="161"/>
        <v>3.6207315507914033</v>
      </c>
      <c r="I875" s="12">
        <f t="shared" si="162"/>
        <v>89.738036995401941</v>
      </c>
      <c r="J875" s="15">
        <f>IF(OR((ROW(F875)-MATCH(MAX($F$2:F875),$F$2:F875,0))=1,(ROW(F875)-MATCH(MAX($F$2:F875),$F$2:F875,0))&gt;123),IF(OR(((G874*J874/C874*C875)/(G874*K874/D874*D875))&lt;(4/6),((G874*J874/C874*C875)/(G874*K874/D874*D875))&gt;(6/4)),50%,((G874*J874/C874*C875)/((G874*K874/D874*D875)+(G874*J874/C874*C875)))),((G874*J874/C874*C875)/((G874*K874/D874*D875)+(G874*J874/C874*C875))))</f>
        <v>0.4984040388238456</v>
      </c>
      <c r="K875" s="18">
        <f t="shared" si="156"/>
        <v>0.50159596117615446</v>
      </c>
      <c r="L875" s="20">
        <f t="shared" si="157"/>
        <v>0.99363646719797272</v>
      </c>
      <c r="M875" s="51">
        <f>IF(AND((B875-$B$2)&gt;123,OR(((U874*R874/C874*C875)/(U874*S874/D874*D875))&lt;(4/6),((U874*R874/C874*C875)/(U874*S874/D874*D875))&gt;(6/4))),1,0)</f>
        <v>0</v>
      </c>
      <c r="N875" s="51">
        <f>IF(AND((B875-$B$2)&gt;123,OR(((U874*R874/C874*C875)/(U874*S874/D874*D875))&lt;(4/6),((U874*R874/C874*C875)/(U874*S874/D874*D875))&gt;(6/4))),COUNTIF($M$2:M875,1),0)</f>
        <v>0</v>
      </c>
      <c r="O875" s="51">
        <f>IF(OR((ROW(N875)-MATCH(MAX($N$2:N875),$N$2:N875,0))=1,(ROW(N875)-MATCH(MAX($N$2:N875),$N$2:N875,0))&gt;123),IF(OR(((U874*R874/C874*C875)/(U874*S874/D874*D875))&lt;(4/6),((U874*R874/C874*C875)/(U874*S874/D874*D875))&gt;(6/4)),1,0),0)</f>
        <v>0</v>
      </c>
      <c r="P875" s="47">
        <f>IF(O875=1,U874/2/C875,P874)</f>
        <v>3.6118419146766771</v>
      </c>
      <c r="Q875" s="47">
        <f>IF(O875=1,U874/2/D875,Q874)</f>
        <v>89.517711770140608</v>
      </c>
      <c r="R875" s="41">
        <f>P875*C875/U874</f>
        <v>0.50965199131119254</v>
      </c>
      <c r="S875" s="41">
        <f>Q875*D875/U874</f>
        <v>0.51291594877591062</v>
      </c>
      <c r="T875" s="41">
        <f t="shared" si="163"/>
        <v>0.99363646719797349</v>
      </c>
      <c r="U875" s="42">
        <f>P875*C875+Q875*D875</f>
        <v>29598.637957772109</v>
      </c>
      <c r="V875" s="25">
        <f>B875</f>
        <v>42226</v>
      </c>
      <c r="W875">
        <f>C875/C$2</f>
        <v>1.7767741901805021</v>
      </c>
      <c r="X875">
        <f>D875/D$2</f>
        <v>1.1884664994625582</v>
      </c>
      <c r="Y875">
        <f t="shared" si="164"/>
        <v>1.4799318978886054</v>
      </c>
      <c r="AA875" s="15">
        <f t="shared" si="165"/>
        <v>4.5411440396524672E-2</v>
      </c>
      <c r="AB875" s="15">
        <f t="shared" si="166"/>
        <v>8.3759927633364484E-4</v>
      </c>
      <c r="AC875" s="15">
        <f t="shared" si="167"/>
        <v>2.2567940087103056E-2</v>
      </c>
    </row>
    <row r="876" spans="1:29" x14ac:dyDescent="0.4">
      <c r="A876" s="43">
        <f t="shared" si="158"/>
        <v>2015</v>
      </c>
      <c r="B876" s="53">
        <v>42227</v>
      </c>
      <c r="C876" s="45">
        <v>4066.6689999999999</v>
      </c>
      <c r="D876" s="45">
        <f>VLOOKUP(B876,'H11001.CSI  中证全债'!$A$2:$B$2792,2,0)</f>
        <v>165.69839999999999</v>
      </c>
      <c r="E876" s="14">
        <f t="shared" si="159"/>
        <v>0</v>
      </c>
      <c r="F876" s="14">
        <f>IF(AND((B876-$B$2)&gt;123,OR(((G875*J875/C875*C876)/(G875*K875/D875*D876))&lt;(4/6),((G875*J875/C875*C876)/(G875*K875/D875*D876))&gt;(6/4))),COUNTIF($E$2:E876,1),0)</f>
        <v>0</v>
      </c>
      <c r="G876" s="21">
        <f t="shared" si="160"/>
        <v>29593.765904204221</v>
      </c>
      <c r="H876" s="12">
        <f t="shared" si="161"/>
        <v>3.6207315507914033</v>
      </c>
      <c r="I876" s="12">
        <f t="shared" si="162"/>
        <v>89.738036995401941</v>
      </c>
      <c r="J876" s="15">
        <f>IF(OR((ROW(F876)-MATCH(MAX($F$2:F876),$F$2:F876,0))=1,(ROW(F876)-MATCH(MAX($F$2:F876),$F$2:F876,0))&gt;123),IF(OR(((G875*J875/C875*C876)/(G875*K875/D875*D876))&lt;(4/6),((G875*J875/C875*C876)/(G875*K875/D875*D876))&gt;(6/4)),50%,((G875*J875/C875*C876)/((G875*K875/D875*D876)+(G875*J875/C875*C876)))),((G875*J875/C875*C876)/((G875*K875/D875*D876)+(G875*J875/C875*C876))))</f>
        <v>0.49754792284930227</v>
      </c>
      <c r="K876" s="18">
        <f t="shared" si="156"/>
        <v>0.50245207715069773</v>
      </c>
      <c r="L876" s="20">
        <f t="shared" si="157"/>
        <v>0.99023955811028608</v>
      </c>
      <c r="M876" s="51">
        <f>IF(AND((B876-$B$2)&gt;123,OR(((U875*R875/C875*C876)/(U875*S875/D875*D876))&lt;(4/6),((U875*R875/C875*C876)/(U875*S875/D875*D876))&gt;(6/4))),1,0)</f>
        <v>0</v>
      </c>
      <c r="N876" s="51">
        <f>IF(AND((B876-$B$2)&gt;123,OR(((U875*R875/C875*C876)/(U875*S875/D875*D876))&lt;(4/6),((U875*R875/C875*C876)/(U875*S875/D875*D876))&gt;(6/4))),COUNTIF($M$2:M876,1),0)</f>
        <v>0</v>
      </c>
      <c r="O876" s="51">
        <f>IF(OR((ROW(N876)-MATCH(MAX($N$2:N876),$N$2:N876,0))=1,(ROW(N876)-MATCH(MAX($N$2:N876),$N$2:N876,0))&gt;123),IF(OR(((U875*R875/C875*C876)/(U875*S875/D875*D876))&lt;(4/6),((U875*R875/C875*C876)/(U875*S875/D875*D876))&gt;(6/4)),1,0),0)</f>
        <v>0</v>
      </c>
      <c r="P876" s="47">
        <f>IF(O876=1,U875/2/C876,P875)</f>
        <v>3.6118419146766771</v>
      </c>
      <c r="Q876" s="47">
        <f>IF(O876=1,U875/2/D876,Q875)</f>
        <v>89.517711770140608</v>
      </c>
      <c r="R876" s="41">
        <f>P876*C876/U875</f>
        <v>0.496244643698526</v>
      </c>
      <c r="S876" s="41">
        <f>Q876*D876/U875</f>
        <v>0.5011359520372316</v>
      </c>
      <c r="T876" s="41">
        <f t="shared" si="163"/>
        <v>0.99023955811028663</v>
      </c>
      <c r="U876" s="42">
        <f>P876*C876+Q876*D876</f>
        <v>29521.107159289753</v>
      </c>
      <c r="V876" s="25">
        <f>B876</f>
        <v>42227</v>
      </c>
      <c r="W876">
        <f>C876/C$2</f>
        <v>1.76907610343521</v>
      </c>
      <c r="X876">
        <f>D876/D$2</f>
        <v>1.1873765675385166</v>
      </c>
      <c r="Y876">
        <f t="shared" si="164"/>
        <v>1.4760553579644877</v>
      </c>
      <c r="AA876" s="15">
        <f t="shared" si="165"/>
        <v>-4.3326196361002101E-3</v>
      </c>
      <c r="AB876" s="15">
        <f t="shared" si="166"/>
        <v>-9.1709099460057786E-4</v>
      </c>
      <c r="AC876" s="15">
        <f t="shared" si="167"/>
        <v>-2.6194042642423421E-3</v>
      </c>
    </row>
    <row r="877" spans="1:29" x14ac:dyDescent="0.4">
      <c r="A877" s="43">
        <f t="shared" si="158"/>
        <v>2015</v>
      </c>
      <c r="B877" s="53">
        <v>42228</v>
      </c>
      <c r="C877" s="45">
        <v>4016.1260000000002</v>
      </c>
      <c r="D877" s="45">
        <f>VLOOKUP(B877,'H11001.CSI  中证全债'!$A$2:$B$2792,2,0)</f>
        <v>165.47059999999999</v>
      </c>
      <c r="E877" s="14">
        <f t="shared" si="159"/>
        <v>0</v>
      </c>
      <c r="F877" s="14">
        <f>IF(AND((B877-$B$2)&gt;123,OR(((G876*J876/C876*C877)/(G876*K876/D876*D877))&lt;(4/6),((G876*J876/C876*C877)/(G876*K876/D876*D877))&gt;(6/4))),COUNTIF($E$2:E877,1),0)</f>
        <v>0</v>
      </c>
      <c r="G877" s="21">
        <f t="shared" si="160"/>
        <v>29390.32094460502</v>
      </c>
      <c r="H877" s="12">
        <f t="shared" si="161"/>
        <v>3.6207315507914033</v>
      </c>
      <c r="I877" s="12">
        <f t="shared" si="162"/>
        <v>89.738036995401941</v>
      </c>
      <c r="J877" s="15">
        <f>IF(OR((ROW(F877)-MATCH(MAX($F$2:F877),$F$2:F877,0))=1,(ROW(F877)-MATCH(MAX($F$2:F877),$F$2:F877,0))&gt;123),IF(OR(((G876*J876/C876*C877)/(G876*K876/D876*D877))&lt;(4/6),((G876*J876/C876*C877)/(G876*K876/D876*D877))&gt;(6/4)),50%,((G876*J876/C876*C877)/((G876*K876/D876*D877)+(G876*J876/C876*C877)))),((G876*J876/C876*C877)/((G876*K876/D876*D877)+(G876*J876/C876*C877))))</f>
        <v>0.49476540754900855</v>
      </c>
      <c r="K877" s="18">
        <f t="shared" si="156"/>
        <v>0.50523459245099145</v>
      </c>
      <c r="L877" s="20">
        <f t="shared" si="157"/>
        <v>0.97927856671255453</v>
      </c>
      <c r="M877" s="51">
        <f>IF(AND((B877-$B$2)&gt;123,OR(((U876*R876/C876*C877)/(U876*S876/D876*D877))&lt;(4/6),((U876*R876/C876*C877)/(U876*S876/D876*D877))&gt;(6/4))),1,0)</f>
        <v>0</v>
      </c>
      <c r="N877" s="51">
        <f>IF(AND((B877-$B$2)&gt;123,OR(((U876*R876/C876*C877)/(U876*S876/D876*D877))&lt;(4/6),((U876*R876/C876*C877)/(U876*S876/D876*D877))&gt;(6/4))),COUNTIF($M$2:M877,1),0)</f>
        <v>0</v>
      </c>
      <c r="O877" s="51">
        <f>IF(OR((ROW(N877)-MATCH(MAX($N$2:N877),$N$2:N877,0))=1,(ROW(N877)-MATCH(MAX($N$2:N877),$N$2:N877,0))&gt;123),IF(OR(((U876*R876/C876*C877)/(U876*S876/D876*D877))&lt;(4/6),((U876*R876/C876*C877)/(U876*S876/D876*D877))&gt;(6/4)),1,0),0)</f>
        <v>0</v>
      </c>
      <c r="P877" s="47">
        <f>IF(O877=1,U876/2/C877,P876)</f>
        <v>3.6118419146766771</v>
      </c>
      <c r="Q877" s="47">
        <f>IF(O877=1,U876/2/D877,Q876)</f>
        <v>89.517711770140608</v>
      </c>
      <c r="R877" s="41">
        <f>P877*C877/U876</f>
        <v>0.49136409902086392</v>
      </c>
      <c r="S877" s="41">
        <f>Q877*D877/U876</f>
        <v>0.5017613125858319</v>
      </c>
      <c r="T877" s="41">
        <f t="shared" si="163"/>
        <v>0.97927856671255531</v>
      </c>
      <c r="U877" s="42">
        <f>P877*C877+Q877*D877</f>
        <v>29318.161698655014</v>
      </c>
      <c r="V877" s="25">
        <f>B877</f>
        <v>42228</v>
      </c>
      <c r="W877">
        <f>C877/C$2</f>
        <v>1.7470889651911274</v>
      </c>
      <c r="X877">
        <f>D877/D$2</f>
        <v>1.1857441777140809</v>
      </c>
      <c r="Y877">
        <f t="shared" si="164"/>
        <v>1.4659080849327508</v>
      </c>
      <c r="AA877" s="15">
        <f t="shared" si="165"/>
        <v>-1.2428599426213327E-2</v>
      </c>
      <c r="AB877" s="15">
        <f t="shared" si="166"/>
        <v>-1.374786962336394E-3</v>
      </c>
      <c r="AC877" s="15">
        <f t="shared" si="167"/>
        <v>-6.8745883933040153E-3</v>
      </c>
    </row>
    <row r="878" spans="1:29" x14ac:dyDescent="0.4">
      <c r="A878" s="43">
        <f t="shared" si="158"/>
        <v>2015</v>
      </c>
      <c r="B878" s="53">
        <v>42229</v>
      </c>
      <c r="C878" s="45">
        <v>4075.4630000000002</v>
      </c>
      <c r="D878" s="45">
        <f>VLOOKUP(B878,'H11001.CSI  中证全债'!$A$2:$B$2792,2,0)</f>
        <v>165.54990000000001</v>
      </c>
      <c r="E878" s="14">
        <f t="shared" si="159"/>
        <v>0</v>
      </c>
      <c r="F878" s="14">
        <f>IF(AND((B878-$B$2)&gt;123,OR(((G877*J877/C877*C878)/(G877*K877/D877*D878))&lt;(4/6),((G877*J877/C877*C878)/(G877*K877/D877*D878))&gt;(6/4))),COUNTIF($E$2:E878,1),0)</f>
        <v>0</v>
      </c>
      <c r="G878" s="21">
        <f t="shared" si="160"/>
        <v>29612.280518968066</v>
      </c>
      <c r="H878" s="12">
        <f t="shared" si="161"/>
        <v>3.6207315507914033</v>
      </c>
      <c r="I878" s="12">
        <f t="shared" si="162"/>
        <v>89.738036995401941</v>
      </c>
      <c r="J878" s="15">
        <f>IF(OR((ROW(F878)-MATCH(MAX($F$2:F878),$F$2:F878,0))=1,(ROW(F878)-MATCH(MAX($F$2:F878),$F$2:F878,0))&gt;123),IF(OR(((G877*J877/C877*C878)/(G877*K877/D877*D878))&lt;(4/6),((G877*J877/C877*C878)/(G877*K877/D877*D878))&gt;(6/4)),50%,((G877*J877/C877*C878)/((G877*K877/D877*D878)+(G877*J877/C877*C878)))),((G877*J877/C877*C878)/((G877*K877/D877*D878)+(G877*J877/C877*C878))))</f>
        <v>0.49831209246889846</v>
      </c>
      <c r="K878" s="18">
        <f t="shared" si="156"/>
        <v>0.5016879075311016</v>
      </c>
      <c r="L878" s="20">
        <f t="shared" si="157"/>
        <v>0.99327108544669507</v>
      </c>
      <c r="M878" s="51">
        <f>IF(AND((B878-$B$2)&gt;123,OR(((U877*R877/C877*C878)/(U877*S877/D877*D878))&lt;(4/6),((U877*R877/C877*C878)/(U877*S877/D877*D878))&gt;(6/4))),1,0)</f>
        <v>0</v>
      </c>
      <c r="N878" s="51">
        <f>IF(AND((B878-$B$2)&gt;123,OR(((U877*R877/C877*C878)/(U877*S877/D877*D878))&lt;(4/6),((U877*R877/C877*C878)/(U877*S877/D877*D878))&gt;(6/4))),COUNTIF($M$2:M878,1),0)</f>
        <v>0</v>
      </c>
      <c r="O878" s="51">
        <f>IF(OR((ROW(N878)-MATCH(MAX($N$2:N878),$N$2:N878,0))=1,(ROW(N878)-MATCH(MAX($N$2:N878),$N$2:N878,0))&gt;123),IF(OR(((U877*R877/C877*C878)/(U877*S877/D877*D878))&lt;(4/6),((U877*R877/C877*C878)/(U877*S877/D877*D878))&gt;(6/4)),1,0),0)</f>
        <v>0</v>
      </c>
      <c r="P878" s="47">
        <f>IF(O878=1,U877/2/C878,P877)</f>
        <v>3.6118419146766771</v>
      </c>
      <c r="Q878" s="47">
        <f>IF(O878=1,U877/2/D878,Q877)</f>
        <v>89.517711770140608</v>
      </c>
      <c r="R878" s="41">
        <f>P878*C878/U877</f>
        <v>0.50207541101696151</v>
      </c>
      <c r="S878" s="41">
        <f>Q878*D878/U877</f>
        <v>0.50547672067909566</v>
      </c>
      <c r="T878" s="41">
        <f t="shared" si="163"/>
        <v>0.99327108544669562</v>
      </c>
      <c r="U878" s="42">
        <f>P878*C878+Q878*D878</f>
        <v>29539.576316889557</v>
      </c>
      <c r="V878" s="25">
        <f>B878</f>
        <v>42229</v>
      </c>
      <c r="W878">
        <f>C878/C$2</f>
        <v>1.7729016558107809</v>
      </c>
      <c r="X878">
        <f>D878/D$2</f>
        <v>1.1863124328197778</v>
      </c>
      <c r="Y878">
        <f t="shared" si="164"/>
        <v>1.4769788158444779</v>
      </c>
      <c r="AA878" s="15">
        <f t="shared" si="165"/>
        <v>1.4774685853979674E-2</v>
      </c>
      <c r="AB878" s="15">
        <f t="shared" si="166"/>
        <v>4.7923921228298916E-4</v>
      </c>
      <c r="AC878" s="15">
        <f t="shared" si="167"/>
        <v>7.5521316960571738E-3</v>
      </c>
    </row>
    <row r="879" spans="1:29" x14ac:dyDescent="0.4">
      <c r="A879" s="43">
        <f t="shared" si="158"/>
        <v>2015</v>
      </c>
      <c r="B879" s="53">
        <v>42230</v>
      </c>
      <c r="C879" s="45">
        <v>4073.54</v>
      </c>
      <c r="D879" s="45">
        <f>VLOOKUP(B879,'H11001.CSI  中证全债'!$A$2:$B$2792,2,0)</f>
        <v>165.66990000000001</v>
      </c>
      <c r="E879" s="14">
        <f t="shared" si="159"/>
        <v>0</v>
      </c>
      <c r="F879" s="14">
        <f>IF(AND((B879-$B$2)&gt;123,OR(((G878*J878/C878*C879)/(G878*K878/D878*D879))&lt;(4/6),((G878*J878/C878*C879)/(G878*K878/D878*D879))&gt;(6/4))),COUNTIF($E$2:E879,1),0)</f>
        <v>0</v>
      </c>
      <c r="G879" s="21">
        <f t="shared" si="160"/>
        <v>29616.086416635342</v>
      </c>
      <c r="H879" s="12">
        <f t="shared" si="161"/>
        <v>3.6207315507914033</v>
      </c>
      <c r="I879" s="12">
        <f t="shared" si="162"/>
        <v>89.738036995401941</v>
      </c>
      <c r="J879" s="15">
        <f>IF(OR((ROW(F879)-MATCH(MAX($F$2:F879),$F$2:F879,0))=1,(ROW(F879)-MATCH(MAX($F$2:F879),$F$2:F879,0))&gt;123),IF(OR(((G878*J878/C878*C879)/(G878*K878/D878*D879))&lt;(4/6),((G878*J878/C878*C879)/(G878*K878/D878*D879))&gt;(6/4)),50%,((G878*J878/C878*C879)/((G878*K878/D878*D879)+(G878*J878/C878*C879)))),((G878*J878/C878*C879)/((G878*K878/D878*D879)+(G878*J878/C878*C879))))</f>
        <v>0.49801295802291373</v>
      </c>
      <c r="K879" s="18">
        <f t="shared" si="156"/>
        <v>0.50198704197708621</v>
      </c>
      <c r="L879" s="20">
        <f t="shared" si="157"/>
        <v>0.99208329374694515</v>
      </c>
      <c r="M879" s="51">
        <f>IF(AND((B879-$B$2)&gt;123,OR(((U878*R878/C878*C879)/(U878*S878/D878*D879))&lt;(4/6),((U878*R878/C878*C879)/(U878*S878/D878*D879))&gt;(6/4))),1,0)</f>
        <v>0</v>
      </c>
      <c r="N879" s="51">
        <f>IF(AND((B879-$B$2)&gt;123,OR(((U878*R878/C878*C879)/(U878*S878/D878*D879))&lt;(4/6),((U878*R878/C878*C879)/(U878*S878/D878*D879))&gt;(6/4))),COUNTIF($M$2:M879,1),0)</f>
        <v>0</v>
      </c>
      <c r="O879" s="51">
        <f>IF(OR((ROW(N879)-MATCH(MAX($N$2:N879),$N$2:N879,0))=1,(ROW(N879)-MATCH(MAX($N$2:N879),$N$2:N879,0))&gt;123),IF(OR(((U878*R878/C878*C879)/(U878*S878/D878*D879))&lt;(4/6),((U878*R878/C878*C879)/(U878*S878/D878*D879))&gt;(6/4)),1,0),0)</f>
        <v>0</v>
      </c>
      <c r="P879" s="47">
        <f>IF(O879=1,U878/2/C879,P878)</f>
        <v>3.6118419146766771</v>
      </c>
      <c r="Q879" s="47">
        <f>IF(O879=1,U878/2/D879,Q878)</f>
        <v>89.517711770140608</v>
      </c>
      <c r="R879" s="41">
        <f>P879*C879/U878</f>
        <v>0.49807696479044389</v>
      </c>
      <c r="S879" s="41">
        <f>Q879*D879/U878</f>
        <v>0.50205155951098013</v>
      </c>
      <c r="T879" s="41">
        <f t="shared" si="163"/>
        <v>0.9920832937469457</v>
      </c>
      <c r="U879" s="42">
        <f>P879*C879+Q879*D879</f>
        <v>29543.372870300049</v>
      </c>
      <c r="V879" s="25">
        <f>B879</f>
        <v>42230</v>
      </c>
      <c r="W879">
        <f>C879/C$2</f>
        <v>1.7720651153038189</v>
      </c>
      <c r="X879">
        <f>D879/D$2</f>
        <v>1.1871723396632032</v>
      </c>
      <c r="Y879">
        <f t="shared" si="164"/>
        <v>1.4771686435150024</v>
      </c>
      <c r="AA879" s="15">
        <f t="shared" si="165"/>
        <v>-4.7184822926871206E-4</v>
      </c>
      <c r="AB879" s="15">
        <f t="shared" si="166"/>
        <v>7.2485697665780613E-4</v>
      </c>
      <c r="AC879" s="15">
        <f t="shared" si="167"/>
        <v>1.285243014239601E-4</v>
      </c>
    </row>
    <row r="880" spans="1:29" x14ac:dyDescent="0.4">
      <c r="A880" s="43">
        <f t="shared" si="158"/>
        <v>2015</v>
      </c>
      <c r="B880" s="53">
        <v>42233</v>
      </c>
      <c r="C880" s="45">
        <v>4077.8719999999998</v>
      </c>
      <c r="D880" s="45">
        <f>VLOOKUP(B880,'H11001.CSI  中证全债'!$A$2:$B$2792,2,0)</f>
        <v>165.77529999999999</v>
      </c>
      <c r="E880" s="14">
        <f t="shared" si="159"/>
        <v>0</v>
      </c>
      <c r="F880" s="14">
        <f>IF(AND((B880-$B$2)&gt;123,OR(((G879*J879/C879*C880)/(G879*K879/D879*D880))&lt;(4/6),((G879*J879/C879*C880)/(G879*K879/D879*D880))&gt;(6/4))),COUNTIF($E$2:E880,1),0)</f>
        <v>0</v>
      </c>
      <c r="G880" s="21">
        <f t="shared" si="160"/>
        <v>29641.229814812683</v>
      </c>
      <c r="H880" s="12">
        <f t="shared" si="161"/>
        <v>3.6207315507914033</v>
      </c>
      <c r="I880" s="12">
        <f t="shared" si="162"/>
        <v>89.738036995401941</v>
      </c>
      <c r="J880" s="15">
        <f>IF(OR((ROW(F880)-MATCH(MAX($F$2:F880),$F$2:F880,0))=1,(ROW(F880)-MATCH(MAX($F$2:F880),$F$2:F880,0))&gt;123),IF(OR(((G879*J879/C879*C880)/(G879*K879/D879*D880))&lt;(4/6),((G879*J879/C879*C880)/(G879*K879/D879*D880))&gt;(6/4)),50%,((G879*J879/C879*C880)/((G879*K879/D879*D880)+(G879*J879/C879*C880)))),((G879*J879/C879*C880)/((G879*K879/D879*D880)+(G879*J879/C879*C880))))</f>
        <v>0.49811967663738232</v>
      </c>
      <c r="K880" s="18">
        <f t="shared" si="156"/>
        <v>0.50188032336261768</v>
      </c>
      <c r="L880" s="20">
        <f t="shared" si="157"/>
        <v>0.99250688550601296</v>
      </c>
      <c r="M880" s="51">
        <f>IF(AND((B880-$B$2)&gt;123,OR(((U879*R879/C879*C880)/(U879*S879/D879*D880))&lt;(4/6),((U879*R879/C879*C880)/(U879*S879/D879*D880))&gt;(6/4))),1,0)</f>
        <v>0</v>
      </c>
      <c r="N880" s="51">
        <f>IF(AND((B880-$B$2)&gt;123,OR(((U879*R879/C879*C880)/(U879*S879/D879*D880))&lt;(4/6),((U879*R879/C879*C880)/(U879*S879/D879*D880))&gt;(6/4))),COUNTIF($M$2:M880,1),0)</f>
        <v>0</v>
      </c>
      <c r="O880" s="51">
        <f>IF(OR((ROW(N880)-MATCH(MAX($N$2:N880),$N$2:N880,0))=1,(ROW(N880)-MATCH(MAX($N$2:N880),$N$2:N880,0))&gt;123),IF(OR(((U879*R879/C879*C880)/(U879*S879/D879*D880))&lt;(4/6),((U879*R879/C879*C880)/(U879*S879/D879*D880))&gt;(6/4)),1,0),0)</f>
        <v>0</v>
      </c>
      <c r="P880" s="47">
        <f>IF(O880=1,U879/2/C880,P879)</f>
        <v>3.6118419146766771</v>
      </c>
      <c r="Q880" s="47">
        <f>IF(O880=1,U879/2/D880,Q879)</f>
        <v>89.517711770140608</v>
      </c>
      <c r="R880" s="41">
        <f>P880*C880/U879</f>
        <v>0.49854256915577505</v>
      </c>
      <c r="S880" s="41">
        <f>Q880*D880/U879</f>
        <v>0.50230640858637587</v>
      </c>
      <c r="T880" s="41">
        <f t="shared" si="163"/>
        <v>0.99250688550601363</v>
      </c>
      <c r="U880" s="42">
        <f>P880*C880+Q880*D880</f>
        <v>29568.454536295001</v>
      </c>
      <c r="V880" s="25">
        <f>B880</f>
        <v>42233</v>
      </c>
      <c r="W880">
        <f>C880/C$2</f>
        <v>1.7739496152914209</v>
      </c>
      <c r="X880">
        <f>D880/D$2</f>
        <v>1.1879276245073449</v>
      </c>
      <c r="Y880">
        <f t="shared" si="164"/>
        <v>1.4784227268147501</v>
      </c>
      <c r="AA880" s="15">
        <f t="shared" si="165"/>
        <v>1.0634484993397031E-3</v>
      </c>
      <c r="AB880" s="15">
        <f t="shared" si="166"/>
        <v>6.3620488694660082E-4</v>
      </c>
      <c r="AC880" s="15">
        <f t="shared" si="167"/>
        <v>8.4897774215098032E-4</v>
      </c>
    </row>
    <row r="881" spans="1:29" x14ac:dyDescent="0.4">
      <c r="A881" s="43">
        <f t="shared" si="158"/>
        <v>2015</v>
      </c>
      <c r="B881" s="53">
        <v>42234</v>
      </c>
      <c r="C881" s="45">
        <v>3825.4119999999998</v>
      </c>
      <c r="D881" s="45">
        <f>VLOOKUP(B881,'H11001.CSI  中证全债'!$A$2:$B$2792,2,0)</f>
        <v>165.7885</v>
      </c>
      <c r="E881" s="14">
        <f t="shared" si="159"/>
        <v>0</v>
      </c>
      <c r="F881" s="14">
        <f>IF(AND((B881-$B$2)&gt;123,OR(((G880*J880/C880*C881)/(G880*K880/D880*D881))&lt;(4/6),((G880*J880/C880*C881)/(G880*K880/D880*D881))&gt;(6/4))),COUNTIF($E$2:E881,1),0)</f>
        <v>0</v>
      </c>
      <c r="G881" s="21">
        <f t="shared" si="160"/>
        <v>28728.324469588224</v>
      </c>
      <c r="H881" s="12">
        <f t="shared" si="161"/>
        <v>3.6207315507914033</v>
      </c>
      <c r="I881" s="12">
        <f t="shared" si="162"/>
        <v>89.738036995401941</v>
      </c>
      <c r="J881" s="15">
        <f>IF(OR((ROW(F881)-MATCH(MAX($F$2:F881),$F$2:F881,0))=1,(ROW(F881)-MATCH(MAX($F$2:F881),$F$2:F881,0))&gt;123),IF(OR(((G880*J880/C880*C881)/(G880*K880/D880*D881))&lt;(4/6),((G880*J880/C880*C881)/(G880*K880/D880*D881))&gt;(6/4)),50%,((G880*J880/C880*C881)/((G880*K880/D880*D881)+(G880*J880/C880*C881)))),((G880*J880/C880*C881)/((G880*K880/D880*D881)+(G880*J880/C880*C881))))</f>
        <v>0.48213009908873961</v>
      </c>
      <c r="K881" s="18">
        <f t="shared" si="156"/>
        <v>0.51786990091126039</v>
      </c>
      <c r="L881" s="20">
        <f t="shared" si="157"/>
        <v>0.93098691049695703</v>
      </c>
      <c r="M881" s="51">
        <f>IF(AND((B881-$B$2)&gt;123,OR(((U880*R880/C880*C881)/(U880*S880/D880*D881))&lt;(4/6),((U880*R880/C880*C881)/(U880*S880/D880*D881))&gt;(6/4))),1,0)</f>
        <v>0</v>
      </c>
      <c r="N881" s="51">
        <f>IF(AND((B881-$B$2)&gt;123,OR(((U880*R880/C880*C881)/(U880*S880/D880*D881))&lt;(4/6),((U880*R880/C880*C881)/(U880*S880/D880*D881))&gt;(6/4))),COUNTIF($M$2:M881,1),0)</f>
        <v>0</v>
      </c>
      <c r="O881" s="51">
        <f>IF(OR((ROW(N881)-MATCH(MAX($N$2:N881),$N$2:N881,0))=1,(ROW(N881)-MATCH(MAX($N$2:N881),$N$2:N881,0))&gt;123),IF(OR(((U880*R880/C880*C881)/(U880*S880/D880*D881))&lt;(4/6),((U880*R880/C880*C881)/(U880*S880/D880*D881))&gt;(6/4)),1,0),0)</f>
        <v>0</v>
      </c>
      <c r="P881" s="47">
        <f>IF(O881=1,U880/2/C881,P880)</f>
        <v>3.6118419146766771</v>
      </c>
      <c r="Q881" s="47">
        <f>IF(O881=1,U880/2/D881,Q880)</f>
        <v>89.517711770140608</v>
      </c>
      <c r="R881" s="41">
        <f>P881*C881/U880</f>
        <v>0.46728121639050035</v>
      </c>
      <c r="S881" s="41">
        <f>Q881*D881/U880</f>
        <v>0.50192028601247174</v>
      </c>
      <c r="T881" s="41">
        <f t="shared" si="163"/>
        <v>0.93098691049695759</v>
      </c>
      <c r="U881" s="42">
        <f>P881*C881+Q881*D881</f>
        <v>28657.790560311092</v>
      </c>
      <c r="V881" s="25">
        <f>B881</f>
        <v>42234</v>
      </c>
      <c r="W881">
        <f>C881/C$2</f>
        <v>1.6641248537794184</v>
      </c>
      <c r="X881">
        <f>D881/D$2</f>
        <v>1.1880222142601218</v>
      </c>
      <c r="Y881">
        <f t="shared" si="164"/>
        <v>1.4328895280155547</v>
      </c>
      <c r="AA881" s="15">
        <f t="shared" si="165"/>
        <v>-6.1909741159114406E-2</v>
      </c>
      <c r="AB881" s="15">
        <f t="shared" si="166"/>
        <v>7.9625854997766865E-5</v>
      </c>
      <c r="AC881" s="15">
        <f t="shared" si="167"/>
        <v>-3.0798497597027796E-2</v>
      </c>
    </row>
    <row r="882" spans="1:29" x14ac:dyDescent="0.4">
      <c r="A882" s="43">
        <f t="shared" si="158"/>
        <v>2015</v>
      </c>
      <c r="B882" s="53">
        <v>42235</v>
      </c>
      <c r="C882" s="45">
        <v>3886.136</v>
      </c>
      <c r="D882" s="45">
        <f>VLOOKUP(B882,'H11001.CSI  中证全债'!$A$2:$B$2792,2,0)</f>
        <v>165.7842</v>
      </c>
      <c r="E882" s="14">
        <f t="shared" si="159"/>
        <v>0</v>
      </c>
      <c r="F882" s="14">
        <f>IF(AND((B882-$B$2)&gt;123,OR(((G881*J881/C881*C882)/(G881*K881/D881*D882))&lt;(4/6),((G881*J881/C881*C882)/(G881*K881/D881*D882))&gt;(6/4))),COUNTIF($E$2:E882,1),0)</f>
        <v>0</v>
      </c>
      <c r="G882" s="21">
        <f t="shared" si="160"/>
        <v>28947.803898719401</v>
      </c>
      <c r="H882" s="12">
        <f t="shared" si="161"/>
        <v>3.6207315507914033</v>
      </c>
      <c r="I882" s="12">
        <f t="shared" si="162"/>
        <v>89.738036995401941</v>
      </c>
      <c r="J882" s="15">
        <f>IF(OR((ROW(F882)-MATCH(MAX($F$2:F882),$F$2:F882,0))=1,(ROW(F882)-MATCH(MAX($F$2:F882),$F$2:F882,0))&gt;123),IF(OR(((G881*J881/C881*C882)/(G881*K881/D881*D882))&lt;(4/6),((G881*J881/C881*C882)/(G881*K881/D881*D882))&gt;(6/4)),50%,((G881*J881/C881*C882)/((G881*K881/D881*D882)+(G881*J881/C881*C882)))),((G881*J881/C881*C882)/((G881*K881/D881*D882)+(G881*J881/C881*C882))))</f>
        <v>0.48606986820470865</v>
      </c>
      <c r="K882" s="18">
        <f t="shared" si="156"/>
        <v>0.51393013179529135</v>
      </c>
      <c r="L882" s="20">
        <f t="shared" si="157"/>
        <v>0.94578978373332667</v>
      </c>
      <c r="M882" s="51">
        <f>IF(AND((B882-$B$2)&gt;123,OR(((U881*R881/C881*C882)/(U881*S881/D881*D882))&lt;(4/6),((U881*R881/C881*C882)/(U881*S881/D881*D882))&gt;(6/4))),1,0)</f>
        <v>0</v>
      </c>
      <c r="N882" s="51">
        <f>IF(AND((B882-$B$2)&gt;123,OR(((U881*R881/C881*C882)/(U881*S881/D881*D882))&lt;(4/6),((U881*R881/C881*C882)/(U881*S881/D881*D882))&gt;(6/4))),COUNTIF($M$2:M882,1),0)</f>
        <v>0</v>
      </c>
      <c r="O882" s="51">
        <f>IF(OR((ROW(N882)-MATCH(MAX($N$2:N882),$N$2:N882,0))=1,(ROW(N882)-MATCH(MAX($N$2:N882),$N$2:N882,0))&gt;123),IF(OR(((U881*R881/C881*C882)/(U881*S881/D881*D882))&lt;(4/6),((U881*R881/C881*C882)/(U881*S881/D881*D882))&gt;(6/4)),1,0),0)</f>
        <v>0</v>
      </c>
      <c r="P882" s="47">
        <f>IF(O882=1,U881/2/C882,P881)</f>
        <v>3.6118419146766771</v>
      </c>
      <c r="Q882" s="47">
        <f>IF(O882=1,U881/2/D882,Q881)</f>
        <v>89.517711770140608</v>
      </c>
      <c r="R882" s="41">
        <f>P882*C882/U881</f>
        <v>0.4897833579108129</v>
      </c>
      <c r="S882" s="41">
        <f>Q882*D882/U881</f>
        <v>0.51785646909558003</v>
      </c>
      <c r="T882" s="41">
        <f t="shared" si="163"/>
        <v>0.94578978373332689</v>
      </c>
      <c r="U882" s="42">
        <f>P882*C882+Q882*D882</f>
        <v>28876.731122577308</v>
      </c>
      <c r="V882" s="25">
        <f>B882</f>
        <v>42235</v>
      </c>
      <c r="W882">
        <f>C882/C$2</f>
        <v>1.6905409150091375</v>
      </c>
      <c r="X882">
        <f>D882/D$2</f>
        <v>1.1879914009315657</v>
      </c>
      <c r="Y882">
        <f t="shared" si="164"/>
        <v>1.4438365561288655</v>
      </c>
      <c r="AA882" s="15">
        <f t="shared" si="165"/>
        <v>1.5873845745242754E-2</v>
      </c>
      <c r="AB882" s="15">
        <f t="shared" si="166"/>
        <v>-2.5936660262848577E-5</v>
      </c>
      <c r="AC882" s="15">
        <f t="shared" si="167"/>
        <v>7.6398270063928742E-3</v>
      </c>
    </row>
    <row r="883" spans="1:29" x14ac:dyDescent="0.4">
      <c r="A883" s="43">
        <f t="shared" si="158"/>
        <v>2015</v>
      </c>
      <c r="B883" s="53">
        <v>42236</v>
      </c>
      <c r="C883" s="45">
        <v>3761.4540000000002</v>
      </c>
      <c r="D883" s="45">
        <f>VLOOKUP(B883,'H11001.CSI  中证全债'!$A$2:$B$2792,2,0)</f>
        <v>165.79900000000001</v>
      </c>
      <c r="E883" s="14">
        <f t="shared" si="159"/>
        <v>0</v>
      </c>
      <c r="F883" s="14">
        <f>IF(AND((B883-$B$2)&gt;123,OR(((G882*J882/C882*C883)/(G882*K882/D882*D883))&lt;(4/6),((G882*J882/C882*C883)/(G882*K882/D882*D883))&gt;(6/4))),COUNTIF($E$2:E883,1),0)</f>
        <v>0</v>
      </c>
      <c r="G883" s="21">
        <f t="shared" si="160"/>
        <v>28497.69197045116</v>
      </c>
      <c r="H883" s="12">
        <f t="shared" si="161"/>
        <v>3.6207315507914033</v>
      </c>
      <c r="I883" s="12">
        <f t="shared" si="162"/>
        <v>89.738036995401941</v>
      </c>
      <c r="J883" s="15">
        <f>IF(OR((ROW(F883)-MATCH(MAX($F$2:F883),$F$2:F883,0))=1,(ROW(F883)-MATCH(MAX($F$2:F883),$F$2:F883,0))&gt;123),IF(OR(((G882*J882/C882*C883)/(G882*K882/D882*D883))&lt;(4/6),((G882*J882/C882*C883)/(G882*K882/D882*D883))&gt;(6/4)),50%,((G882*J882/C882*C883)/((G882*K882/D882*D883)+(G882*J882/C882*C883)))),((G882*J882/C882*C883)/((G882*K882/D882*D883)+(G882*J882/C882*C883))))</f>
        <v>0.47790590159975349</v>
      </c>
      <c r="K883" s="18">
        <f t="shared" si="156"/>
        <v>0.52209409840024645</v>
      </c>
      <c r="L883" s="20">
        <f t="shared" si="157"/>
        <v>0.91536353899442569</v>
      </c>
      <c r="M883" s="51">
        <f>IF(AND((B883-$B$2)&gt;123,OR(((U882*R882/C882*C883)/(U882*S882/D882*D883))&lt;(4/6),((U882*R882/C882*C883)/(U882*S882/D882*D883))&gt;(6/4))),1,0)</f>
        <v>0</v>
      </c>
      <c r="N883" s="51">
        <f>IF(AND((B883-$B$2)&gt;123,OR(((U882*R882/C882*C883)/(U882*S882/D882*D883))&lt;(4/6),((U882*R882/C882*C883)/(U882*S882/D882*D883))&gt;(6/4))),COUNTIF($M$2:M883,1),0)</f>
        <v>0</v>
      </c>
      <c r="O883" s="51">
        <f>IF(OR((ROW(N883)-MATCH(MAX($N$2:N883),$N$2:N883,0))=1,(ROW(N883)-MATCH(MAX($N$2:N883),$N$2:N883,0))&gt;123),IF(OR(((U882*R882/C882*C883)/(U882*S882/D882*D883))&lt;(4/6),((U882*R882/C882*C883)/(U882*S882/D882*D883))&gt;(6/4)),1,0),0)</f>
        <v>0</v>
      </c>
      <c r="P883" s="47">
        <f>IF(O883=1,U882/2/C883,P882)</f>
        <v>3.6118419146766771</v>
      </c>
      <c r="Q883" s="47">
        <f>IF(O883=1,U882/2/D883,Q882)</f>
        <v>89.517711770140608</v>
      </c>
      <c r="R883" s="41">
        <f>P883*C883/U882</f>
        <v>0.4704749010425972</v>
      </c>
      <c r="S883" s="41">
        <f>Q883*D883/U882</f>
        <v>0.51397601171599883</v>
      </c>
      <c r="T883" s="41">
        <f t="shared" si="163"/>
        <v>0.91536353899442591</v>
      </c>
      <c r="U883" s="42">
        <f>P883*C883+Q883*D883</f>
        <v>28427.724311105791</v>
      </c>
      <c r="V883" s="25">
        <f>B883</f>
        <v>42236</v>
      </c>
      <c r="W883">
        <f>C883/C$2</f>
        <v>1.6363019428359635</v>
      </c>
      <c r="X883">
        <f>D883/D$2</f>
        <v>1.1880974561089215</v>
      </c>
      <c r="Y883">
        <f t="shared" si="164"/>
        <v>1.4213862155552894</v>
      </c>
      <c r="AA883" s="15">
        <f t="shared" si="165"/>
        <v>-3.2083797376108336E-2</v>
      </c>
      <c r="AB883" s="15">
        <f t="shared" si="166"/>
        <v>8.9272680991347997E-5</v>
      </c>
      <c r="AC883" s="15">
        <f t="shared" si="167"/>
        <v>-1.5549087241404025E-2</v>
      </c>
    </row>
    <row r="884" spans="1:29" x14ac:dyDescent="0.4">
      <c r="A884" s="43">
        <f t="shared" si="158"/>
        <v>2015</v>
      </c>
      <c r="B884" s="53">
        <v>42237</v>
      </c>
      <c r="C884" s="45">
        <v>3589.5360000000001</v>
      </c>
      <c r="D884" s="45">
        <f>VLOOKUP(B884,'H11001.CSI  中证全债'!$A$2:$B$2792,2,0)</f>
        <v>165.9297</v>
      </c>
      <c r="E884" s="14">
        <f t="shared" si="159"/>
        <v>0</v>
      </c>
      <c r="F884" s="14">
        <f>IF(AND((B884-$B$2)&gt;123,OR(((G883*J883/C883*C884)/(G883*K883/D883*D884))&lt;(4/6),((G883*J883/C883*C884)/(G883*K883/D883*D884))&gt;(6/4))),COUNTIF($E$2:E884,1),0)</f>
        <v>0</v>
      </c>
      <c r="G884" s="21">
        <f t="shared" si="160"/>
        <v>27886.951805137502</v>
      </c>
      <c r="H884" s="12">
        <f t="shared" si="161"/>
        <v>3.6207315507914033</v>
      </c>
      <c r="I884" s="12">
        <f t="shared" si="162"/>
        <v>89.738036995401941</v>
      </c>
      <c r="J884" s="15">
        <f>IF(OR((ROW(F884)-MATCH(MAX($F$2:F884),$F$2:F884,0))=1,(ROW(F884)-MATCH(MAX($F$2:F884),$F$2:F884,0))&gt;123),IF(OR(((G883*J883/C883*C884)/(G883*K883/D883*D884))&lt;(4/6),((G883*J883/C883*C884)/(G883*K883/D883*D884))&gt;(6/4)),50%,((G883*J883/C883*C884)/((G883*K883/D883*D884)+(G883*J883/C883*C884)))),((G883*J883/C883*C884)/((G883*K883/D883*D884)+(G883*J883/C883*C884))))</f>
        <v>0.4660511603676678</v>
      </c>
      <c r="K884" s="18">
        <f t="shared" si="156"/>
        <v>0.5339488396323322</v>
      </c>
      <c r="L884" s="20">
        <f t="shared" si="157"/>
        <v>0.87283860507793676</v>
      </c>
      <c r="M884" s="51">
        <f>IF(AND((B884-$B$2)&gt;123,OR(((U883*R883/C883*C884)/(U883*S883/D883*D884))&lt;(4/6),((U883*R883/C883*C884)/(U883*S883/D883*D884))&gt;(6/4))),1,0)</f>
        <v>0</v>
      </c>
      <c r="N884" s="51">
        <f>IF(AND((B884-$B$2)&gt;123,OR(((U883*R883/C883*C884)/(U883*S883/D883*D884))&lt;(4/6),((U883*R883/C883*C884)/(U883*S883/D883*D884))&gt;(6/4))),COUNTIF($M$2:M884,1),0)</f>
        <v>0</v>
      </c>
      <c r="O884" s="51">
        <f>IF(OR((ROW(N884)-MATCH(MAX($N$2:N884),$N$2:N884,0))=1,(ROW(N884)-MATCH(MAX($N$2:N884),$N$2:N884,0))&gt;123),IF(OR(((U883*R883/C883*C884)/(U883*S883/D883*D884))&lt;(4/6),((U883*R883/C883*C884)/(U883*S883/D883*D884))&gt;(6/4)),1,0),0)</f>
        <v>0</v>
      </c>
      <c r="P884" s="47">
        <f>IF(O884=1,U883/2/C884,P883)</f>
        <v>3.6118419146766771</v>
      </c>
      <c r="Q884" s="47">
        <f>IF(O884=1,U883/2/D884,Q883)</f>
        <v>89.517711770140608</v>
      </c>
      <c r="R884" s="41">
        <f>P884*C884/U883</f>
        <v>0.45606311772117192</v>
      </c>
      <c r="S884" s="41">
        <f>Q884*D884/U883</f>
        <v>0.52250566721948477</v>
      </c>
      <c r="T884" s="41">
        <f t="shared" si="163"/>
        <v>0.8728386050779372</v>
      </c>
      <c r="U884" s="42">
        <f>P884*C884+Q884*D884</f>
        <v>27818.483637746758</v>
      </c>
      <c r="V884" s="25">
        <f>B884</f>
        <v>42237</v>
      </c>
      <c r="W884">
        <f>C884/C$2</f>
        <v>1.5615144384803412</v>
      </c>
      <c r="X884">
        <f>D884/D$2</f>
        <v>1.1890340379792188</v>
      </c>
      <c r="Y884">
        <f t="shared" si="164"/>
        <v>1.3909241818873379</v>
      </c>
      <c r="AA884" s="15">
        <f t="shared" si="165"/>
        <v>-4.5705198043097139E-2</v>
      </c>
      <c r="AB884" s="15">
        <f t="shared" si="166"/>
        <v>7.8830391015616286E-4</v>
      </c>
      <c r="AC884" s="15">
        <f t="shared" si="167"/>
        <v>-2.1431215059343312E-2</v>
      </c>
    </row>
    <row r="885" spans="1:29" x14ac:dyDescent="0.4">
      <c r="A885" s="43">
        <f t="shared" si="158"/>
        <v>2015</v>
      </c>
      <c r="B885" s="53">
        <v>42240</v>
      </c>
      <c r="C885" s="45">
        <v>3275.5340000000001</v>
      </c>
      <c r="D885" s="45">
        <f>VLOOKUP(B885,'H11001.CSI  中证全债'!$A$2:$B$2792,2,0)</f>
        <v>166.0198</v>
      </c>
      <c r="E885" s="14">
        <f t="shared" si="159"/>
        <v>0</v>
      </c>
      <c r="F885" s="14">
        <f>IF(AND((B885-$B$2)&gt;123,OR(((G884*J884/C884*C885)/(G884*K884/D884*D885))&lt;(4/6),((G884*J884/C884*C885)/(G884*K884/D884*D885))&gt;(6/4))),COUNTIF($E$2:E885,1),0)</f>
        <v>0</v>
      </c>
      <c r="G885" s="21">
        <f t="shared" si="160"/>
        <v>26758.12025385919</v>
      </c>
      <c r="H885" s="12">
        <f t="shared" si="161"/>
        <v>3.6207315507914033</v>
      </c>
      <c r="I885" s="12">
        <f t="shared" si="162"/>
        <v>89.738036995401941</v>
      </c>
      <c r="J885" s="15">
        <f>IF(OR((ROW(F885)-MATCH(MAX($F$2:F885),$F$2:F885,0))=1,(ROW(F885)-MATCH(MAX($F$2:F885),$F$2:F885,0))&gt;123),IF(OR(((G884*J884/C884*C885)/(G884*K884/D884*D885))&lt;(4/6),((G884*J884/C884*C885)/(G884*K884/D884*D885))&gt;(6/4)),50%,((G884*J884/C884*C885)/((G884*K884/D884*D885)+(G884*J884/C884*C885)))),((G884*J884/C884*C885)/((G884*K884/D884*D885)+(G884*J884/C884*C885))))</f>
        <v>0.44322355931483925</v>
      </c>
      <c r="K885" s="18">
        <f t="shared" si="156"/>
        <v>0.55677644068516075</v>
      </c>
      <c r="L885" s="20">
        <f t="shared" si="157"/>
        <v>0.79605300606723761</v>
      </c>
      <c r="M885" s="51">
        <f>IF(AND((B885-$B$2)&gt;123,OR(((U884*R884/C884*C885)/(U884*S884/D884*D885))&lt;(4/6),((U884*R884/C884*C885)/(U884*S884/D884*D885))&gt;(6/4))),1,0)</f>
        <v>0</v>
      </c>
      <c r="N885" s="51">
        <f>IF(AND((B885-$B$2)&gt;123,OR(((U884*R884/C884*C885)/(U884*S884/D884*D885))&lt;(4/6),((U884*R884/C884*C885)/(U884*S884/D884*D885))&gt;(6/4))),COUNTIF($M$2:M885,1),0)</f>
        <v>0</v>
      </c>
      <c r="O885" s="51">
        <f>IF(OR((ROW(N885)-MATCH(MAX($N$2:N885),$N$2:N885,0))=1,(ROW(N885)-MATCH(MAX($N$2:N885),$N$2:N885,0))&gt;123),IF(OR(((U884*R884/C884*C885)/(U884*S884/D884*D885))&lt;(4/6),((U884*R884/C884*C885)/(U884*S884/D884*D885))&gt;(6/4)),1,0),0)</f>
        <v>0</v>
      </c>
      <c r="P885" s="47">
        <f>IF(O885=1,U884/2/C885,P884)</f>
        <v>3.6118419146766771</v>
      </c>
      <c r="Q885" s="47">
        <f>IF(O885=1,U884/2/D885,Q884)</f>
        <v>89.517711770140608</v>
      </c>
      <c r="R885" s="41">
        <f>P885*C885/U884</f>
        <v>0.42528238232566801</v>
      </c>
      <c r="S885" s="41">
        <f>Q885*D885/U884</f>
        <v>0.53423877440863121</v>
      </c>
      <c r="T885" s="41">
        <f t="shared" si="163"/>
        <v>0.79605300606723817</v>
      </c>
      <c r="U885" s="42">
        <f>P885*C885+Q885*D885</f>
        <v>26692.423598684945</v>
      </c>
      <c r="V885" s="25">
        <f>B885</f>
        <v>42240</v>
      </c>
      <c r="W885">
        <f>C885/C$2</f>
        <v>1.4249177706347746</v>
      </c>
      <c r="X885">
        <f>D885/D$2</f>
        <v>1.189679684700824</v>
      </c>
      <c r="Y885">
        <f t="shared" si="164"/>
        <v>1.3346211799342473</v>
      </c>
      <c r="AA885" s="15">
        <f t="shared" si="165"/>
        <v>-8.7477044386795266E-2</v>
      </c>
      <c r="AB885" s="15">
        <f t="shared" si="166"/>
        <v>5.430010420075515E-4</v>
      </c>
      <c r="AC885" s="15">
        <f t="shared" si="167"/>
        <v>-4.0478843265700726E-2</v>
      </c>
    </row>
    <row r="886" spans="1:29" x14ac:dyDescent="0.4">
      <c r="A886" s="43">
        <f t="shared" si="158"/>
        <v>2015</v>
      </c>
      <c r="B886" s="53">
        <v>42241</v>
      </c>
      <c r="C886" s="45">
        <v>3042.9270000000001</v>
      </c>
      <c r="D886" s="45">
        <f>VLOOKUP(B886,'H11001.CSI  中证全债'!$A$2:$B$2792,2,0)</f>
        <v>166.17859999999999</v>
      </c>
      <c r="E886" s="14">
        <f t="shared" si="159"/>
        <v>0</v>
      </c>
      <c r="F886" s="14">
        <f>IF(AND((B886-$B$2)&gt;123,OR(((G885*J885/C885*C886)/(G885*K885/D885*D886))&lt;(4/6),((G885*J885/C885*C886)/(G885*K885/D885*D886))&gt;(6/4))),COUNTIF($E$2:E886,1),0)</f>
        <v>0</v>
      </c>
      <c r="G886" s="21">
        <f t="shared" si="160"/>
        <v>25930.163150299122</v>
      </c>
      <c r="H886" s="12">
        <f t="shared" si="161"/>
        <v>3.6207315507914033</v>
      </c>
      <c r="I886" s="12">
        <f t="shared" si="162"/>
        <v>89.738036995401941</v>
      </c>
      <c r="J886" s="15">
        <f>IF(OR((ROW(F886)-MATCH(MAX($F$2:F886),$F$2:F886,0))=1,(ROW(F886)-MATCH(MAX($F$2:F886),$F$2:F886,0))&gt;123),IF(OR(((G885*J885/C885*C886)/(G885*K885/D885*D886))&lt;(4/6),((G885*J885/C885*C886)/(G885*K885/D885*D886))&gt;(6/4)),50%,((G885*J885/C885*C886)/((G885*K885/D885*D886)+(G885*J885/C885*C886)))),((G885*J885/C885*C886)/((G885*K885/D885*D886)+(G885*J885/C885*C886))))</f>
        <v>0.42489596890669501</v>
      </c>
      <c r="K886" s="18">
        <f t="shared" si="156"/>
        <v>0.57510403109330499</v>
      </c>
      <c r="L886" s="20">
        <f t="shared" si="157"/>
        <v>0.73881584189028193</v>
      </c>
      <c r="M886" s="51">
        <f>IF(AND((B886-$B$2)&gt;123,OR(((U885*R885/C885*C886)/(U885*S885/D885*D886))&lt;(4/6),((U885*R885/C885*C886)/(U885*S885/D885*D886))&gt;(6/4))),1,0)</f>
        <v>0</v>
      </c>
      <c r="N886" s="51">
        <f>IF(AND((B886-$B$2)&gt;123,OR(((U885*R885/C885*C886)/(U885*S885/D885*D886))&lt;(4/6),((U885*R885/C885*C886)/(U885*S885/D885*D886))&gt;(6/4))),COUNTIF($M$2:M886,1),0)</f>
        <v>0</v>
      </c>
      <c r="O886" s="51">
        <f>IF(OR((ROW(N886)-MATCH(MAX($N$2:N886),$N$2:N886,0))=1,(ROW(N886)-MATCH(MAX($N$2:N886),$N$2:N886,0))&gt;123),IF(OR(((U885*R885/C885*C886)/(U885*S885/D885*D886))&lt;(4/6),((U885*R885/C885*C886)/(U885*S885/D885*D886))&gt;(6/4)),1,0),0)</f>
        <v>0</v>
      </c>
      <c r="P886" s="47">
        <f>IF(O886=1,U885/2/C886,P885)</f>
        <v>3.6118419146766771</v>
      </c>
      <c r="Q886" s="47">
        <f>IF(O886=1,U885/2/D886,Q885)</f>
        <v>89.517711770140608</v>
      </c>
      <c r="R886" s="41">
        <f>P886*C886/U885</f>
        <v>0.411748721178051</v>
      </c>
      <c r="S886" s="41">
        <f>Q886*D886/U885</f>
        <v>0.55730900426360608</v>
      </c>
      <c r="T886" s="41">
        <f t="shared" si="163"/>
        <v>0.73881584189028227</v>
      </c>
      <c r="U886" s="42">
        <f>P886*C886+Q886*D886</f>
        <v>25866.499299066843</v>
      </c>
      <c r="V886" s="25">
        <f>B886</f>
        <v>42241</v>
      </c>
      <c r="W886">
        <f>C886/C$2</f>
        <v>1.3237294306956859</v>
      </c>
      <c r="X886">
        <f>D886/D$2</f>
        <v>1.19081762809029</v>
      </c>
      <c r="Y886">
        <f t="shared" si="164"/>
        <v>1.2933249649533423</v>
      </c>
      <c r="AA886" s="15">
        <f t="shared" si="165"/>
        <v>-7.101345917948032E-2</v>
      </c>
      <c r="AB886" s="15">
        <f t="shared" si="166"/>
        <v>9.5651241598893044E-4</v>
      </c>
      <c r="AC886" s="15">
        <f t="shared" si="167"/>
        <v>-3.0942274558342975E-2</v>
      </c>
    </row>
    <row r="887" spans="1:29" x14ac:dyDescent="0.4">
      <c r="A887" s="43">
        <f t="shared" si="158"/>
        <v>2015</v>
      </c>
      <c r="B887" s="53">
        <v>42242</v>
      </c>
      <c r="C887" s="45">
        <v>3025.692</v>
      </c>
      <c r="D887" s="45">
        <f>VLOOKUP(B887,'H11001.CSI  中证全债'!$A$2:$B$2792,2,0)</f>
        <v>166.29499999999999</v>
      </c>
      <c r="E887" s="14">
        <f t="shared" si="159"/>
        <v>0</v>
      </c>
      <c r="F887" s="14">
        <f>IF(AND((B887-$B$2)&gt;123,OR(((G886*J886/C886*C887)/(G886*K886/D886*D887))&lt;(4/6),((G886*J886/C886*C887)/(G886*K886/D886*D887))&gt;(6/4))),COUNTIF($E$2:E887,1),0)</f>
        <v>0</v>
      </c>
      <c r="G887" s="21">
        <f t="shared" si="160"/>
        <v>25878.205349527496</v>
      </c>
      <c r="H887" s="12">
        <f t="shared" si="161"/>
        <v>3.6207315507914033</v>
      </c>
      <c r="I887" s="12">
        <f t="shared" si="162"/>
        <v>89.738036995401941</v>
      </c>
      <c r="J887" s="15">
        <f>IF(OR((ROW(F887)-MATCH(MAX($F$2:F887),$F$2:F887,0))=1,(ROW(F887)-MATCH(MAX($F$2:F887),$F$2:F887,0))&gt;123),IF(OR(((G886*J886/C886*C887)/(G886*K886/D886*D887))&lt;(4/6),((G886*J886/C886*C887)/(G886*K886/D886*D887))&gt;(6/4)),50%,((G886*J886/C886*C887)/((G886*K886/D886*D887)+(G886*J886/C886*C887)))),((G886*J886/C886*C887)/((G886*K886/D886*D887)+(G886*J886/C886*C887))))</f>
        <v>0.42333764414529479</v>
      </c>
      <c r="K887" s="18">
        <f t="shared" si="156"/>
        <v>0.57666235585470527</v>
      </c>
      <c r="L887" s="20">
        <f t="shared" si="157"/>
        <v>0.73411700945493674</v>
      </c>
      <c r="M887" s="51">
        <f>IF(AND((B887-$B$2)&gt;123,OR(((U886*R886/C886*C887)/(U886*S886/D886*D887))&lt;(4/6),((U886*R886/C886*C887)/(U886*S886/D886*D887))&gt;(6/4))),1,0)</f>
        <v>0</v>
      </c>
      <c r="N887" s="51">
        <f>IF(AND((B887-$B$2)&gt;123,OR(((U886*R886/C886*C887)/(U886*S886/D886*D887))&lt;(4/6),((U886*R886/C886*C887)/(U886*S886/D886*D887))&gt;(6/4))),COUNTIF($M$2:M887,1),0)</f>
        <v>0</v>
      </c>
      <c r="O887" s="51">
        <f>IF(OR((ROW(N887)-MATCH(MAX($N$2:N887),$N$2:N887,0))=1,(ROW(N887)-MATCH(MAX($N$2:N887),$N$2:N887,0))&gt;123),IF(OR(((U886*R886/C886*C887)/(U886*S886/D886*D887))&lt;(4/6),((U886*R886/C886*C887)/(U886*S886/D886*D887))&gt;(6/4)),1,0),0)</f>
        <v>0</v>
      </c>
      <c r="P887" s="47">
        <f>IF(O887=1,U886/2/C887,P886)</f>
        <v>3.6118419146766771</v>
      </c>
      <c r="Q887" s="47">
        <f>IF(O887=1,U886/2/D887,Q886)</f>
        <v>89.517711770140608</v>
      </c>
      <c r="R887" s="41">
        <f>P887*C887/U886</f>
        <v>0.42248937748202181</v>
      </c>
      <c r="S887" s="41">
        <f>Q887*D887/U886</f>
        <v>0.57550686340275548</v>
      </c>
      <c r="T887" s="41">
        <f t="shared" si="163"/>
        <v>0.73411700945493708</v>
      </c>
      <c r="U887" s="42">
        <f>P887*C887+Q887*D887</f>
        <v>25814.669065317437</v>
      </c>
      <c r="V887" s="25">
        <f>B887</f>
        <v>42242</v>
      </c>
      <c r="W887">
        <f>C887/C$2</f>
        <v>1.3162318874624632</v>
      </c>
      <c r="X887">
        <f>D887/D$2</f>
        <v>1.1916517377284126</v>
      </c>
      <c r="Y887">
        <f t="shared" si="164"/>
        <v>1.2907334532658719</v>
      </c>
      <c r="AA887" s="15">
        <f t="shared" si="165"/>
        <v>-5.663954475411459E-3</v>
      </c>
      <c r="AB887" s="15">
        <f t="shared" si="166"/>
        <v>7.0045120129802463E-4</v>
      </c>
      <c r="AC887" s="15">
        <f t="shared" si="167"/>
        <v>-2.0037591152227696E-3</v>
      </c>
    </row>
    <row r="888" spans="1:29" x14ac:dyDescent="0.4">
      <c r="A888" s="43">
        <f t="shared" si="158"/>
        <v>2015</v>
      </c>
      <c r="B888" s="53">
        <v>42243</v>
      </c>
      <c r="C888" s="45">
        <v>3205.6379999999999</v>
      </c>
      <c r="D888" s="45">
        <f>VLOOKUP(B888,'H11001.CSI  中证全债'!$A$2:$B$2792,2,0)</f>
        <v>166.35489999999999</v>
      </c>
      <c r="E888" s="14">
        <f t="shared" si="159"/>
        <v>0</v>
      </c>
      <c r="F888" s="14">
        <f>IF(AND((B888-$B$2)&gt;123,OR(((G887*J887/C887*C888)/(G887*K887/D887*D888))&lt;(4/6),((G887*J887/C887*C888)/(G887*K887/D887*D888))&gt;(6/4))),COUNTIF($E$2:E888,1),0)</f>
        <v>0</v>
      </c>
      <c r="G888" s="21">
        <f t="shared" si="160"/>
        <v>26535.116817582231</v>
      </c>
      <c r="H888" s="12">
        <f t="shared" si="161"/>
        <v>3.6207315507914033</v>
      </c>
      <c r="I888" s="12">
        <f t="shared" si="162"/>
        <v>89.738036995401941</v>
      </c>
      <c r="J888" s="15">
        <f>IF(OR((ROW(F888)-MATCH(MAX($F$2:F888),$F$2:F888,0))=1,(ROW(F888)-MATCH(MAX($F$2:F888),$F$2:F888,0))&gt;123),IF(OR(((G887*J887/C887*C888)/(G887*K887/D887*D888))&lt;(4/6),((G887*J887/C887*C888)/(G887*K887/D887*D888))&gt;(6/4)),50%,((G887*J887/C887*C888)/((G887*K887/D887*D888)+(G887*J887/C887*C888)))),((G887*J887/C887*C888)/((G887*K887/D887*D888)+(G887*J887/C887*C888))))</f>
        <v>0.43741110042241005</v>
      </c>
      <c r="K888" s="18">
        <f t="shared" si="156"/>
        <v>0.56258889957758995</v>
      </c>
      <c r="L888" s="20">
        <f t="shared" si="157"/>
        <v>0.77749685560954462</v>
      </c>
      <c r="M888" s="51">
        <f>IF(AND((B888-$B$2)&gt;123,OR(((U887*R887/C887*C888)/(U887*S887/D887*D888))&lt;(4/6),((U887*R887/C887*C888)/(U887*S887/D887*D888))&gt;(6/4))),1,0)</f>
        <v>0</v>
      </c>
      <c r="N888" s="51">
        <f>IF(AND((B888-$B$2)&gt;123,OR(((U887*R887/C887*C888)/(U887*S887/D887*D888))&lt;(4/6),((U887*R887/C887*C888)/(U887*S887/D887*D888))&gt;(6/4))),COUNTIF($M$2:M888,1),0)</f>
        <v>0</v>
      </c>
      <c r="O888" s="51">
        <f>IF(OR((ROW(N888)-MATCH(MAX($N$2:N888),$N$2:N888,0))=1,(ROW(N888)-MATCH(MAX($N$2:N888),$N$2:N888,0))&gt;123),IF(OR(((U887*R887/C887*C888)/(U887*S887/D887*D888))&lt;(4/6),((U887*R887/C887*C888)/(U887*S887/D887*D888))&gt;(6/4)),1,0),0)</f>
        <v>0</v>
      </c>
      <c r="P888" s="47">
        <f>IF(O888=1,U887/2/C888,P887)</f>
        <v>3.6118419146766771</v>
      </c>
      <c r="Q888" s="47">
        <f>IF(O888=1,U887/2/D888,Q887)</f>
        <v>89.517711770140608</v>
      </c>
      <c r="R888" s="41">
        <f>P888*C888/U887</f>
        <v>0.44851466669529966</v>
      </c>
      <c r="S888" s="41">
        <f>Q888*D888/U887</f>
        <v>0.57687007151131353</v>
      </c>
      <c r="T888" s="41">
        <f t="shared" si="163"/>
        <v>0.77749685560954507</v>
      </c>
      <c r="U888" s="42">
        <f>P888*C888+Q888*D888</f>
        <v>26469.967681430877</v>
      </c>
      <c r="V888" s="25">
        <f>B888</f>
        <v>42243</v>
      </c>
      <c r="W888">
        <f>C888/C$2</f>
        <v>1.3945117200499575</v>
      </c>
      <c r="X888">
        <f>D888/D$2</f>
        <v>1.192080974561089</v>
      </c>
      <c r="Y888">
        <f t="shared" si="164"/>
        <v>1.3234983840715437</v>
      </c>
      <c r="AA888" s="15">
        <f t="shared" si="165"/>
        <v>5.9472676002712888E-2</v>
      </c>
      <c r="AB888" s="15">
        <f t="shared" si="166"/>
        <v>3.6020325325458735E-4</v>
      </c>
      <c r="AC888" s="15">
        <f t="shared" si="167"/>
        <v>2.5384738206613244E-2</v>
      </c>
    </row>
    <row r="889" spans="1:29" x14ac:dyDescent="0.4">
      <c r="A889" s="43">
        <f t="shared" si="158"/>
        <v>2015</v>
      </c>
      <c r="B889" s="53">
        <v>42244</v>
      </c>
      <c r="C889" s="45">
        <v>3342.2860000000001</v>
      </c>
      <c r="D889" s="45">
        <f>VLOOKUP(B889,'H11001.CSI  中证全债'!$A$2:$B$2792,2,0)</f>
        <v>166.46960000000001</v>
      </c>
      <c r="E889" s="14">
        <f t="shared" si="159"/>
        <v>0</v>
      </c>
      <c r="F889" s="14">
        <f>IF(AND((B889-$B$2)&gt;123,OR(((G888*J888/C888*C889)/(G888*K888/D888*D889))&lt;(4/6),((G888*J888/C888*C889)/(G888*K888/D888*D889))&gt;(6/4))),COUNTIF($E$2:E889,1),0)</f>
        <v>0</v>
      </c>
      <c r="G889" s="21">
        <f t="shared" si="160"/>
        <v>27040.175495378149</v>
      </c>
      <c r="H889" s="12">
        <f t="shared" si="161"/>
        <v>3.6207315507914033</v>
      </c>
      <c r="I889" s="12">
        <f t="shared" si="162"/>
        <v>89.738036995401941</v>
      </c>
      <c r="J889" s="15">
        <f>IF(OR((ROW(F889)-MATCH(MAX($F$2:F889),$F$2:F889,0))=1,(ROW(F889)-MATCH(MAX($F$2:F889),$F$2:F889,0))&gt;123),IF(OR(((G888*J888/C888*C889)/(G888*K888/D888*D889))&lt;(4/6),((G888*J888/C888*C889)/(G888*K888/D888*D889))&gt;(6/4)),50%,((G888*J888/C888*C889)/((G888*K888/D888*D889)+(G888*J888/C888*C889)))),((G888*J888/C888*C889)/((G888*K888/D888*D889)+(G888*J888/C888*C889))))</f>
        <v>0.4475385292538816</v>
      </c>
      <c r="K889" s="18">
        <f t="shared" si="156"/>
        <v>0.5524614707461184</v>
      </c>
      <c r="L889" s="20">
        <f t="shared" si="157"/>
        <v>0.81008097931148981</v>
      </c>
      <c r="M889" s="51">
        <f>IF(AND((B889-$B$2)&gt;123,OR(((U888*R888/C888*C889)/(U888*S888/D888*D889))&lt;(4/6),((U888*R888/C888*C889)/(U888*S888/D888*D889))&gt;(6/4))),1,0)</f>
        <v>0</v>
      </c>
      <c r="N889" s="51">
        <f>IF(AND((B889-$B$2)&gt;123,OR(((U888*R888/C888*C889)/(U888*S888/D888*D889))&lt;(4/6),((U888*R888/C888*C889)/(U888*S888/D888*D889))&gt;(6/4))),COUNTIF($M$2:M889,1),0)</f>
        <v>0</v>
      </c>
      <c r="O889" s="51">
        <f>IF(OR((ROW(N889)-MATCH(MAX($N$2:N889),$N$2:N889,0))=1,(ROW(N889)-MATCH(MAX($N$2:N889),$N$2:N889,0))&gt;123),IF(OR(((U888*R888/C888*C889)/(U888*S888/D888*D889))&lt;(4/6),((U888*R888/C888*C889)/(U888*S888/D888*D889))&gt;(6/4)),1,0),0)</f>
        <v>0</v>
      </c>
      <c r="P889" s="47">
        <f>IF(O889=1,U888/2/C889,P888)</f>
        <v>3.6118419146766771</v>
      </c>
      <c r="Q889" s="47">
        <f>IF(O889=1,U888/2/D889,Q888)</f>
        <v>89.517711770140608</v>
      </c>
      <c r="R889" s="41">
        <f>P889*C889/U888</f>
        <v>0.45605679655232928</v>
      </c>
      <c r="S889" s="41">
        <f>Q889*D889/U888</f>
        <v>0.56297679886268193</v>
      </c>
      <c r="T889" s="41">
        <f t="shared" si="163"/>
        <v>0.81008097931149026</v>
      </c>
      <c r="U889" s="42">
        <f>P889*C889+Q889*D889</f>
        <v>26973.786336927653</v>
      </c>
      <c r="V889" s="25">
        <f>B889</f>
        <v>42244</v>
      </c>
      <c r="W889">
        <f>C889/C$2</f>
        <v>1.4539561231676479</v>
      </c>
      <c r="X889">
        <f>D889/D$2</f>
        <v>1.1929029021855966</v>
      </c>
      <c r="Y889">
        <f t="shared" si="164"/>
        <v>1.3486893168463827</v>
      </c>
      <c r="AA889" s="15">
        <f t="shared" si="165"/>
        <v>4.2627395856924544E-2</v>
      </c>
      <c r="AB889" s="15">
        <f t="shared" si="166"/>
        <v>6.8948975954441494E-4</v>
      </c>
      <c r="AC889" s="15">
        <f t="shared" si="167"/>
        <v>1.9033595415011373E-2</v>
      </c>
    </row>
    <row r="890" spans="1:29" x14ac:dyDescent="0.4">
      <c r="A890" s="43">
        <f t="shared" si="158"/>
        <v>2015</v>
      </c>
      <c r="B890" s="53">
        <v>42247</v>
      </c>
      <c r="C890" s="45">
        <v>3366.5360000000001</v>
      </c>
      <c r="D890" s="45">
        <f>VLOOKUP(B890,'H11001.CSI  中证全债'!$A$2:$B$2792,2,0)</f>
        <v>166.6258</v>
      </c>
      <c r="E890" s="14">
        <f t="shared" si="159"/>
        <v>0</v>
      </c>
      <c r="F890" s="14">
        <f>IF(AND((B890-$B$2)&gt;123,OR(((G889*J889/C889*C890)/(G889*K889/D889*D890))&lt;(4/6),((G889*J889/C889*C890)/(G889*K889/D889*D890))&gt;(6/4))),COUNTIF($E$2:E890,1),0)</f>
        <v>0</v>
      </c>
      <c r="G890" s="21">
        <f t="shared" si="160"/>
        <v>27141.995316863518</v>
      </c>
      <c r="H890" s="12">
        <f t="shared" si="161"/>
        <v>3.6207315507914033</v>
      </c>
      <c r="I890" s="12">
        <f t="shared" si="162"/>
        <v>89.738036995401941</v>
      </c>
      <c r="J890" s="15">
        <f>IF(OR((ROW(F890)-MATCH(MAX($F$2:F890),$F$2:F890,0))=1,(ROW(F890)-MATCH(MAX($F$2:F890),$F$2:F890,0))&gt;123),IF(OR(((G889*J889/C889*C890)/(G889*K889/D889*D890))&lt;(4/6),((G889*J889/C889*C890)/(G889*K889/D889*D890))&gt;(6/4)),50%,((G889*J889/C889*C890)/((G889*K889/D889*D890)+(G889*J889/C889*C890)))),((G889*J889/C889*C890)/((G889*K889/D889*D890)+(G889*J889/C889*C890))))</f>
        <v>0.44909458460121993</v>
      </c>
      <c r="K890" s="18">
        <f t="shared" si="156"/>
        <v>0.55090541539878002</v>
      </c>
      <c r="L890" s="20">
        <f t="shared" si="157"/>
        <v>0.81519362861252143</v>
      </c>
      <c r="M890" s="51">
        <f>IF(AND((B890-$B$2)&gt;123,OR(((U889*R889/C889*C890)/(U889*S889/D889*D890))&lt;(4/6),((U889*R889/C889*C890)/(U889*S889/D889*D890))&gt;(6/4))),1,0)</f>
        <v>0</v>
      </c>
      <c r="N890" s="51">
        <f>IF(AND((B890-$B$2)&gt;123,OR(((U889*R889/C889*C890)/(U889*S889/D889*D890))&lt;(4/6),((U889*R889/C889*C890)/(U889*S889/D889*D890))&gt;(6/4))),COUNTIF($M$2:M890,1),0)</f>
        <v>0</v>
      </c>
      <c r="O890" s="51">
        <f>IF(OR((ROW(N890)-MATCH(MAX($N$2:N890),$N$2:N890,0))=1,(ROW(N890)-MATCH(MAX($N$2:N890),$N$2:N890,0))&gt;123),IF(OR(((U889*R889/C889*C890)/(U889*S889/D889*D890))&lt;(4/6),((U889*R889/C889*C890)/(U889*S889/D889*D890))&gt;(6/4)),1,0),0)</f>
        <v>0</v>
      </c>
      <c r="P890" s="47">
        <f>IF(O890=1,U889/2/C890,P889)</f>
        <v>3.6118419146766771</v>
      </c>
      <c r="Q890" s="47">
        <f>IF(O890=1,U889/2/D890,Q889)</f>
        <v>89.517711770140608</v>
      </c>
      <c r="R890" s="41">
        <f>P890*C890/U889</f>
        <v>0.45078565093479323</v>
      </c>
      <c r="S890" s="41">
        <f>Q890*D890/U889</f>
        <v>0.55297985056880383</v>
      </c>
      <c r="T890" s="41">
        <f t="shared" si="163"/>
        <v>0.81519362861252176</v>
      </c>
      <c r="U890" s="42">
        <f>P890*C890+Q890*D890</f>
        <v>27075.356169937058</v>
      </c>
      <c r="V890" s="25">
        <f>B890</f>
        <v>42247</v>
      </c>
      <c r="W890">
        <f>C890/C$2</f>
        <v>1.4645053209283467</v>
      </c>
      <c r="X890">
        <f>D890/D$2</f>
        <v>1.1940222142601218</v>
      </c>
      <c r="Y890">
        <f t="shared" si="164"/>
        <v>1.353767808496853</v>
      </c>
      <c r="AA890" s="15">
        <f t="shared" si="165"/>
        <v>7.255513142800929E-3</v>
      </c>
      <c r="AB890" s="15">
        <f t="shared" si="166"/>
        <v>9.3830945710204894E-4</v>
      </c>
      <c r="AC890" s="15">
        <f t="shared" si="167"/>
        <v>3.7655015035968908E-3</v>
      </c>
    </row>
    <row r="891" spans="1:29" x14ac:dyDescent="0.4">
      <c r="A891" s="43">
        <f t="shared" si="158"/>
        <v>2015</v>
      </c>
      <c r="B891" s="53">
        <v>42248</v>
      </c>
      <c r="C891" s="45">
        <v>3362.0830000000001</v>
      </c>
      <c r="D891" s="45">
        <f>VLOOKUP(B891,'H11001.CSI  中证全债'!$A$2:$B$2792,2,0)</f>
        <v>166.85640000000001</v>
      </c>
      <c r="E891" s="14">
        <f t="shared" si="159"/>
        <v>0</v>
      </c>
      <c r="F891" s="14">
        <f>IF(AND((B891-$B$2)&gt;123,OR(((G890*J890/C890*C891)/(G890*K890/D890*D891))&lt;(4/6),((G890*J890/C890*C891)/(G890*K890/D890*D891))&gt;(6/4))),COUNTIF($E$2:E891,1),0)</f>
        <v>0</v>
      </c>
      <c r="G891" s="21">
        <f t="shared" si="160"/>
        <v>27146.565790598983</v>
      </c>
      <c r="H891" s="12">
        <f t="shared" si="161"/>
        <v>3.6207315507914033</v>
      </c>
      <c r="I891" s="12">
        <f t="shared" si="162"/>
        <v>89.738036995401941</v>
      </c>
      <c r="J891" s="15">
        <f>IF(OR((ROW(F891)-MATCH(MAX($F$2:F891),$F$2:F891,0))=1,(ROW(F891)-MATCH(MAX($F$2:F891),$F$2:F891,0))&gt;123),IF(OR(((G890*J890/C890*C891)/(G890*K890/D890*D891))&lt;(4/6),((G890*J890/C890*C891)/(G890*K890/D890*D891))&gt;(6/4)),50%,((G890*J890/C890*C891)/((G890*K890/D890*D891)+(G890*J890/C890*C891)))),((G890*J890/C890*C891)/((G890*K890/D890*D891)+(G890*J890/C890*C891))))</f>
        <v>0.44842504530333838</v>
      </c>
      <c r="K891" s="18">
        <f t="shared" si="156"/>
        <v>0.55157495469666162</v>
      </c>
      <c r="L891" s="20">
        <f t="shared" si="157"/>
        <v>0.81299022278839606</v>
      </c>
      <c r="M891" s="51">
        <f>IF(AND((B891-$B$2)&gt;123,OR(((U890*R890/C890*C891)/(U890*S890/D890*D891))&lt;(4/6),((U890*R890/C890*C891)/(U890*S890/D890*D891))&gt;(6/4))),1,0)</f>
        <v>0</v>
      </c>
      <c r="N891" s="51">
        <f>IF(AND((B891-$B$2)&gt;123,OR(((U890*R890/C890*C891)/(U890*S890/D890*D891))&lt;(4/6),((U890*R890/C890*C891)/(U890*S890/D890*D891))&gt;(6/4))),COUNTIF($M$2:M891,1),0)</f>
        <v>0</v>
      </c>
      <c r="O891" s="51">
        <f>IF(OR((ROW(N891)-MATCH(MAX($N$2:N891),$N$2:N891,0))=1,(ROW(N891)-MATCH(MAX($N$2:N891),$N$2:N891,0))&gt;123),IF(OR(((U890*R890/C890*C891)/(U890*S890/D890*D891))&lt;(4/6),((U890*R890/C890*C891)/(U890*S890/D890*D891))&gt;(6/4)),1,0),0)</f>
        <v>0</v>
      </c>
      <c r="P891" s="47">
        <f>IF(O891=1,U890/2/C891,P890)</f>
        <v>3.6118419146766771</v>
      </c>
      <c r="Q891" s="47">
        <f>IF(O891=1,U890/2/D891,Q890)</f>
        <v>89.517711770140608</v>
      </c>
      <c r="R891" s="41">
        <f>P891*C891/U890</f>
        <v>0.4485005561443049</v>
      </c>
      <c r="S891" s="41">
        <f>Q891*D891/U890</f>
        <v>0.55166783507683081</v>
      </c>
      <c r="T891" s="41">
        <f t="shared" si="163"/>
        <v>0.81299022278839617</v>
      </c>
      <c r="U891" s="42">
        <f>P891*C891+Q891*D891</f>
        <v>27079.915422225196</v>
      </c>
      <c r="V891" s="25">
        <f>B891</f>
        <v>42248</v>
      </c>
      <c r="W891">
        <f>C891/C$2</f>
        <v>1.4625681837065574</v>
      </c>
      <c r="X891">
        <f>D891/D$2</f>
        <v>1.1956746685775708</v>
      </c>
      <c r="Y891">
        <f t="shared" si="164"/>
        <v>1.3539957711112598</v>
      </c>
      <c r="AA891" s="15">
        <f t="shared" si="165"/>
        <v>-1.3227246047569086E-3</v>
      </c>
      <c r="AB891" s="15">
        <f t="shared" si="166"/>
        <v>1.3839393419265988E-3</v>
      </c>
      <c r="AC891" s="15">
        <f t="shared" si="167"/>
        <v>1.683912211356553E-4</v>
      </c>
    </row>
    <row r="892" spans="1:29" x14ac:dyDescent="0.4">
      <c r="A892" s="43">
        <f t="shared" si="158"/>
        <v>2015</v>
      </c>
      <c r="B892" s="53">
        <v>42249</v>
      </c>
      <c r="C892" s="45">
        <v>3365.8319999999999</v>
      </c>
      <c r="D892" s="45">
        <f>VLOOKUP(B892,'H11001.CSI  中证全债'!$A$2:$B$2792,2,0)</f>
        <v>166.87479999999999</v>
      </c>
      <c r="E892" s="14">
        <f t="shared" si="159"/>
        <v>0</v>
      </c>
      <c r="F892" s="14">
        <f>IF(AND((B892-$B$2)&gt;123,OR(((G891*J891/C891*C892)/(G891*K891/D891*D892))&lt;(4/6),((G891*J891/C891*C892)/(G891*K891/D891*D892))&gt;(6/4))),COUNTIF($E$2:E892,1),0)</f>
        <v>0</v>
      </c>
      <c r="G892" s="21">
        <f t="shared" si="160"/>
        <v>27161.791093063614</v>
      </c>
      <c r="H892" s="12">
        <f t="shared" si="161"/>
        <v>3.6207315507914033</v>
      </c>
      <c r="I892" s="12">
        <f t="shared" si="162"/>
        <v>89.738036995401941</v>
      </c>
      <c r="J892" s="15">
        <f>IF(OR((ROW(F892)-MATCH(MAX($F$2:F892),$F$2:F892,0))=1,(ROW(F892)-MATCH(MAX($F$2:F892),$F$2:F892,0))&gt;123),IF(OR(((G891*J891/C891*C892)/(G891*K891/D891*D892))&lt;(4/6),((G891*J891/C891*C892)/(G891*K891/D891*D892))&gt;(6/4)),50%,((G891*J891/C891*C892)/((G891*K891/D891*D892)+(G891*J891/C891*C892)))),((G891*J891/C891*C892)/((G891*K891/D891*D892)+(G891*J891/C891*C892))))</f>
        <v>0.44867343524247538</v>
      </c>
      <c r="K892" s="18">
        <f t="shared" si="156"/>
        <v>0.55132656475752462</v>
      </c>
      <c r="L892" s="20">
        <f t="shared" si="157"/>
        <v>0.81380703184473535</v>
      </c>
      <c r="M892" s="51">
        <f>IF(AND((B892-$B$2)&gt;123,OR(((U891*R891/C891*C892)/(U891*S891/D891*D892))&lt;(4/6),((U891*R891/C891*C892)/(U891*S891/D891*D892))&gt;(6/4))),1,0)</f>
        <v>0</v>
      </c>
      <c r="N892" s="51">
        <f>IF(AND((B892-$B$2)&gt;123,OR(((U891*R891/C891*C892)/(U891*S891/D891*D892))&lt;(4/6),((U891*R891/C891*C892)/(U891*S891/D891*D892))&gt;(6/4))),COUNTIF($M$2:M892,1),0)</f>
        <v>0</v>
      </c>
      <c r="O892" s="51">
        <f>IF(OR((ROW(N892)-MATCH(MAX($N$2:N892),$N$2:N892,0))=1,(ROW(N892)-MATCH(MAX($N$2:N892),$N$2:N892,0))&gt;123),IF(OR(((U891*R891/C891*C892)/(U891*S891/D891*D892))&lt;(4/6),((U891*R891/C891*C892)/(U891*S891/D891*D892))&gt;(6/4)),1,0),0)</f>
        <v>0</v>
      </c>
      <c r="P892" s="47">
        <f>IF(O892=1,U891/2/C892,P891)</f>
        <v>3.6118419146766771</v>
      </c>
      <c r="Q892" s="47">
        <f>IF(O892=1,U891/2/D892,Q891)</f>
        <v>89.517711770140608</v>
      </c>
      <c r="R892" s="41">
        <f>P892*C892/U891</f>
        <v>0.44892507623500855</v>
      </c>
      <c r="S892" s="41">
        <f>Q892*D892/U891</f>
        <v>0.55163577932889873</v>
      </c>
      <c r="T892" s="41">
        <f t="shared" si="163"/>
        <v>0.81380703184473546</v>
      </c>
      <c r="U892" s="42">
        <f>P892*C892+Q892*D892</f>
        <v>27095.103343459887</v>
      </c>
      <c r="V892" s="25">
        <f>B892</f>
        <v>42249</v>
      </c>
      <c r="W892">
        <f>C892/C$2</f>
        <v>1.4641990679294381</v>
      </c>
      <c r="X892">
        <f>D892/D$2</f>
        <v>1.1958065209602291</v>
      </c>
      <c r="Y892">
        <f t="shared" si="164"/>
        <v>1.3547551671729943</v>
      </c>
      <c r="AA892" s="15">
        <f t="shared" si="165"/>
        <v>1.1150825247323581E-3</v>
      </c>
      <c r="AB892" s="15">
        <f t="shared" si="166"/>
        <v>1.102744635506081E-4</v>
      </c>
      <c r="AC892" s="15">
        <f t="shared" si="167"/>
        <v>5.6085556390716995E-4</v>
      </c>
    </row>
    <row r="893" spans="1:29" x14ac:dyDescent="0.4">
      <c r="A893" s="43">
        <f t="shared" si="158"/>
        <v>2015</v>
      </c>
      <c r="B893" s="53">
        <v>42254</v>
      </c>
      <c r="C893" s="45">
        <v>3250.4850000000001</v>
      </c>
      <c r="D893" s="45">
        <f>VLOOKUP(B893,'H11001.CSI  中证全债'!$A$2:$B$2792,2,0)</f>
        <v>167.03120000000001</v>
      </c>
      <c r="E893" s="14">
        <f t="shared" si="159"/>
        <v>0</v>
      </c>
      <c r="F893" s="14">
        <f>IF(AND((B893-$B$2)&gt;123,OR(((G892*J892/C892*C893)/(G892*K892/D892*D893))&lt;(4/6),((G892*J892/C892*C893)/(G892*K892/D892*D893))&gt;(6/4))),COUNTIF($E$2:E893,1),0)</f>
        <v>0</v>
      </c>
      <c r="G893" s="21">
        <f t="shared" si="160"/>
        <v>26758.185599860561</v>
      </c>
      <c r="H893" s="12">
        <f t="shared" si="161"/>
        <v>3.6207315507914033</v>
      </c>
      <c r="I893" s="12">
        <f t="shared" si="162"/>
        <v>89.738036995401941</v>
      </c>
      <c r="J893" s="15">
        <f>IF(OR((ROW(F893)-MATCH(MAX($F$2:F893),$F$2:F893,0))=1,(ROW(F893)-MATCH(MAX($F$2:F893),$F$2:F893,0))&gt;123),IF(OR(((G892*J892/C892*C893)/(G892*K892/D892*D893))&lt;(4/6),((G892*J892/C892*C893)/(G892*K892/D892*D893))&gt;(6/4)),50%,((G892*J892/C892*C893)/((G892*K892/D892*D893)+(G892*J892/C892*C893)))),((G892*J892/C892*C893)/((G892*K892/D892*D893)+(G892*J892/C892*C893))))</f>
        <v>0.43983302047712519</v>
      </c>
      <c r="K893" s="18">
        <f t="shared" si="156"/>
        <v>0.56016697952287475</v>
      </c>
      <c r="L893" s="20">
        <f t="shared" si="157"/>
        <v>0.78518198422148222</v>
      </c>
      <c r="M893" s="51">
        <f>IF(AND((B893-$B$2)&gt;123,OR(((U892*R892/C892*C893)/(U892*S892/D892*D893))&lt;(4/6),((U892*R892/C892*C893)/(U892*S892/D892*D893))&gt;(6/4))),1,0)</f>
        <v>0</v>
      </c>
      <c r="N893" s="51">
        <f>IF(AND((B893-$B$2)&gt;123,OR(((U892*R892/C892*C893)/(U892*S892/D892*D893))&lt;(4/6),((U892*R892/C892*C893)/(U892*S892/D892*D893))&gt;(6/4))),COUNTIF($M$2:M893,1),0)</f>
        <v>0</v>
      </c>
      <c r="O893" s="51">
        <f>IF(OR((ROW(N893)-MATCH(MAX($N$2:N893),$N$2:N893,0))=1,(ROW(N893)-MATCH(MAX($N$2:N893),$N$2:N893,0))&gt;123),IF(OR(((U892*R892/C892*C893)/(U892*S892/D892*D893))&lt;(4/6),((U892*R892/C892*C893)/(U892*S892/D892*D893))&gt;(6/4)),1,0),0)</f>
        <v>0</v>
      </c>
      <c r="P893" s="47">
        <f>IF(O893=1,U892/2/C893,P892)</f>
        <v>3.6118419146766771</v>
      </c>
      <c r="Q893" s="47">
        <f>IF(O893=1,U892/2/D893,Q892)</f>
        <v>89.517711770140608</v>
      </c>
      <c r="R893" s="41">
        <f>P893*C893/U892</f>
        <v>0.43329740496677732</v>
      </c>
      <c r="S893" s="41">
        <f>Q893*D893/U892</f>
        <v>0.55184328432649543</v>
      </c>
      <c r="T893" s="41">
        <f t="shared" si="163"/>
        <v>0.78518198422148233</v>
      </c>
      <c r="U893" s="42">
        <f>P893*C893+Q893*D893</f>
        <v>26692.488784248533</v>
      </c>
      <c r="V893" s="25">
        <f>B893</f>
        <v>42254</v>
      </c>
      <c r="W893">
        <f>C893/C$2</f>
        <v>1.414020993121053</v>
      </c>
      <c r="X893">
        <f>D893/D$2</f>
        <v>1.196927266212827</v>
      </c>
      <c r="Y893">
        <f t="shared" si="164"/>
        <v>1.3346244392124267</v>
      </c>
      <c r="AA893" s="15">
        <f t="shared" si="165"/>
        <v>-3.426998138944537E-2</v>
      </c>
      <c r="AB893" s="15">
        <f t="shared" si="166"/>
        <v>9.3722958769104636E-4</v>
      </c>
      <c r="AC893" s="15">
        <f t="shared" si="167"/>
        <v>-1.4859310706727191E-2</v>
      </c>
    </row>
    <row r="894" spans="1:29" x14ac:dyDescent="0.4">
      <c r="A894" s="43">
        <f t="shared" si="158"/>
        <v>2015</v>
      </c>
      <c r="B894" s="53">
        <v>42255</v>
      </c>
      <c r="C894" s="45">
        <v>3334.0230000000001</v>
      </c>
      <c r="D894" s="45">
        <f>VLOOKUP(B894,'H11001.CSI  中证全债'!$A$2:$B$2792,2,0)</f>
        <v>166.89760000000001</v>
      </c>
      <c r="E894" s="14">
        <f t="shared" si="159"/>
        <v>0</v>
      </c>
      <c r="F894" s="14">
        <f>IF(AND((B894-$B$2)&gt;123,OR(((G893*J893/C893*C894)/(G893*K893/D893*D894))&lt;(4/6),((G893*J893/C893*C894)/(G893*K893/D893*D894))&gt;(6/4))),COUNTIF($E$2:E894,1),0)</f>
        <v>0</v>
      </c>
      <c r="G894" s="21">
        <f t="shared" si="160"/>
        <v>27048.665270407986</v>
      </c>
      <c r="H894" s="12">
        <f t="shared" si="161"/>
        <v>3.6207315507914033</v>
      </c>
      <c r="I894" s="12">
        <f t="shared" si="162"/>
        <v>89.738036995401941</v>
      </c>
      <c r="J894" s="15">
        <f>IF(OR((ROW(F894)-MATCH(MAX($F$2:F894),$F$2:F894,0))=1,(ROW(F894)-MATCH(MAX($F$2:F894),$F$2:F894,0))&gt;123),IF(OR(((G893*J893/C893*C894)/(G893*K893/D893*D894))&lt;(4/6),((G893*J893/C893*C894)/(G893*K893/D893*D894))&gt;(6/4)),50%,((G893*J893/C893*C894)/((G893*K893/D893*D894)+(G893*J893/C893*C894)))),((G893*J893/C893*C894)/((G893*K893/D893*D894)+(G893*J893/C893*C894))))</f>
        <v>0.44629197583257013</v>
      </c>
      <c r="K894" s="18">
        <f t="shared" si="156"/>
        <v>0.55370802416742992</v>
      </c>
      <c r="L894" s="20">
        <f t="shared" si="157"/>
        <v>0.80600597490640769</v>
      </c>
      <c r="M894" s="51">
        <f>IF(AND((B894-$B$2)&gt;123,OR(((U893*R893/C893*C894)/(U893*S893/D893*D894))&lt;(4/6),((U893*R893/C893*C894)/(U893*S893/D893*D894))&gt;(6/4))),1,0)</f>
        <v>0</v>
      </c>
      <c r="N894" s="51">
        <f>IF(AND((B894-$B$2)&gt;123,OR(((U893*R893/C893*C894)/(U893*S893/D893*D894))&lt;(4/6),((U893*R893/C893*C894)/(U893*S893/D893*D894))&gt;(6/4))),COUNTIF($M$2:M894,1),0)</f>
        <v>0</v>
      </c>
      <c r="O894" s="51">
        <f>IF(OR((ROW(N894)-MATCH(MAX($N$2:N894),$N$2:N894,0))=1,(ROW(N894)-MATCH(MAX($N$2:N894),$N$2:N894,0))&gt;123),IF(OR(((U893*R893/C893*C894)/(U893*S893/D893*D894))&lt;(4/6),((U893*R893/C893*C894)/(U893*S893/D893*D894))&gt;(6/4)),1,0),0)</f>
        <v>0</v>
      </c>
      <c r="P894" s="47">
        <f>IF(O894=1,U893/2/C894,P893)</f>
        <v>3.6118419146766771</v>
      </c>
      <c r="Q894" s="47">
        <f>IF(O894=1,U893/2/D894,Q893)</f>
        <v>89.517711770140608</v>
      </c>
      <c r="R894" s="41">
        <f>P894*C894/U893</f>
        <v>0.45113680156352243</v>
      </c>
      <c r="S894" s="41">
        <f>Q894*D894/U893</f>
        <v>0.55971892964677816</v>
      </c>
      <c r="T894" s="41">
        <f t="shared" si="163"/>
        <v>0.80600597490640769</v>
      </c>
      <c r="U894" s="42">
        <f>P894*C894+Q894*D894</f>
        <v>26982.255267824301</v>
      </c>
      <c r="V894" s="25">
        <f>B894</f>
        <v>42255</v>
      </c>
      <c r="W894">
        <f>C894/C$2</f>
        <v>1.4503615655966517</v>
      </c>
      <c r="X894">
        <f>D894/D$2</f>
        <v>1.19596990326048</v>
      </c>
      <c r="Y894">
        <f t="shared" si="164"/>
        <v>1.349112763391215</v>
      </c>
      <c r="AA894" s="15">
        <f t="shared" si="165"/>
        <v>2.5700164744645759E-2</v>
      </c>
      <c r="AB894" s="15">
        <f t="shared" si="166"/>
        <v>-7.9985056684028777E-4</v>
      </c>
      <c r="AC894" s="15">
        <f t="shared" si="167"/>
        <v>1.085573121030059E-2</v>
      </c>
    </row>
    <row r="895" spans="1:29" x14ac:dyDescent="0.4">
      <c r="A895" s="43">
        <f t="shared" si="158"/>
        <v>2015</v>
      </c>
      <c r="B895" s="53">
        <v>42256</v>
      </c>
      <c r="C895" s="45">
        <v>3399.3049999999998</v>
      </c>
      <c r="D895" s="45">
        <f>VLOOKUP(B895,'H11001.CSI  中证全债'!$A$2:$B$2792,2,0)</f>
        <v>166.9357</v>
      </c>
      <c r="E895" s="14">
        <f t="shared" si="159"/>
        <v>0</v>
      </c>
      <c r="F895" s="14">
        <f>IF(AND((B895-$B$2)&gt;123,OR(((G894*J894/C894*C895)/(G894*K894/D894*D895))&lt;(4/6),((G894*J894/C894*C895)/(G894*K894/D894*D895))&gt;(6/4))),COUNTIF($E$2:E895,1),0)</f>
        <v>0</v>
      </c>
      <c r="G895" s="21">
        <f t="shared" si="160"/>
        <v>27288.452886716273</v>
      </c>
      <c r="H895" s="12">
        <f t="shared" si="161"/>
        <v>3.6207315507914033</v>
      </c>
      <c r="I895" s="12">
        <f t="shared" si="162"/>
        <v>89.738036995401941</v>
      </c>
      <c r="J895" s="15">
        <f>IF(OR((ROW(F895)-MATCH(MAX($F$2:F895),$F$2:F895,0))=1,(ROW(F895)-MATCH(MAX($F$2:F895),$F$2:F895,0))&gt;123),IF(OR(((G894*J894/C894*C895)/(G894*K894/D894*D895))&lt;(4/6),((G894*J894/C894*C895)/(G894*K894/D894*D895))&gt;(6/4)),50%,((G894*J894/C894*C895)/((G894*K894/D894*D895)+(G894*J894/C894*C895)))),((G894*J894/C894*C895)/((G894*K894/D894*D895)+(G894*J894/C894*C895))))</f>
        <v>0.45103219722120458</v>
      </c>
      <c r="K895" s="18">
        <f t="shared" si="156"/>
        <v>0.54896780277879542</v>
      </c>
      <c r="L895" s="20">
        <f t="shared" si="157"/>
        <v>0.82160045623467348</v>
      </c>
      <c r="M895" s="51">
        <f>IF(AND((B895-$B$2)&gt;123,OR(((U894*R894/C894*C895)/(U894*S894/D894*D895))&lt;(4/6),((U894*R894/C894*C895)/(U894*S894/D894*D895))&gt;(6/4))),1,0)</f>
        <v>0</v>
      </c>
      <c r="N895" s="51">
        <f>IF(AND((B895-$B$2)&gt;123,OR(((U894*R894/C894*C895)/(U894*S894/D894*D895))&lt;(4/6),((U894*R894/C894*C895)/(U894*S894/D894*D895))&gt;(6/4))),COUNTIF($M$2:M895,1),0)</f>
        <v>0</v>
      </c>
      <c r="O895" s="51">
        <f>IF(OR((ROW(N895)-MATCH(MAX($N$2:N895),$N$2:N895,0))=1,(ROW(N895)-MATCH(MAX($N$2:N895),$N$2:N895,0))&gt;123),IF(OR(((U894*R894/C894*C895)/(U894*S894/D894*D895))&lt;(4/6),((U894*R894/C894*C895)/(U894*S894/D894*D895))&gt;(6/4)),1,0),0)</f>
        <v>0</v>
      </c>
      <c r="P895" s="47">
        <f>IF(O895=1,U894/2/C895,P894)</f>
        <v>3.6118419146766771</v>
      </c>
      <c r="Q895" s="47">
        <f>IF(O895=1,U894/2/D895,Q894)</f>
        <v>89.517711770140608</v>
      </c>
      <c r="R895" s="41">
        <f>P895*C895/U894</f>
        <v>0.45503061763747116</v>
      </c>
      <c r="S895" s="41">
        <f>Q895*D895/U894</f>
        <v>0.5538344266784353</v>
      </c>
      <c r="T895" s="41">
        <f t="shared" si="163"/>
        <v>0.82160045623467326</v>
      </c>
      <c r="U895" s="42">
        <f>P895*C895+Q895*D895</f>
        <v>27221.454156516666</v>
      </c>
      <c r="V895" s="25">
        <f>B895</f>
        <v>42256</v>
      </c>
      <c r="W895">
        <f>C895/C$2</f>
        <v>1.4787604409869175</v>
      </c>
      <c r="X895">
        <f>D895/D$2</f>
        <v>1.1962429236832675</v>
      </c>
      <c r="Y895">
        <f t="shared" si="164"/>
        <v>1.3610727078258333</v>
      </c>
      <c r="AA895" s="15">
        <f t="shared" si="165"/>
        <v>1.9580548784456475E-2</v>
      </c>
      <c r="AB895" s="15">
        <f t="shared" si="166"/>
        <v>2.2828369011884675E-4</v>
      </c>
      <c r="AC895" s="15">
        <f t="shared" si="167"/>
        <v>8.8650443159066228E-3</v>
      </c>
    </row>
    <row r="896" spans="1:29" x14ac:dyDescent="0.4">
      <c r="A896" s="43">
        <f t="shared" si="158"/>
        <v>2015</v>
      </c>
      <c r="B896" s="53">
        <v>42257</v>
      </c>
      <c r="C896" s="45">
        <v>3357.5610000000001</v>
      </c>
      <c r="D896" s="45">
        <f>VLOOKUP(B896,'H11001.CSI  中证全债'!$A$2:$B$2792,2,0)</f>
        <v>166.91669999999999</v>
      </c>
      <c r="E896" s="14">
        <f t="shared" si="159"/>
        <v>0</v>
      </c>
      <c r="F896" s="14">
        <f>IF(AND((B896-$B$2)&gt;123,OR(((G895*J895/C895*C896)/(G895*K895/D895*D896))&lt;(4/6),((G895*J895/C895*C896)/(G895*K895/D895*D896))&gt;(6/4))),COUNTIF($E$2:E896,1),0)</f>
        <v>0</v>
      </c>
      <c r="G896" s="21">
        <f t="shared" si="160"/>
        <v>27135.604046157125</v>
      </c>
      <c r="H896" s="12">
        <f t="shared" si="161"/>
        <v>3.6207315507914033</v>
      </c>
      <c r="I896" s="12">
        <f t="shared" si="162"/>
        <v>89.738036995401941</v>
      </c>
      <c r="J896" s="15">
        <f>IF(OR((ROW(F896)-MATCH(MAX($F$2:F896),$F$2:F896,0))=1,(ROW(F896)-MATCH(MAX($F$2:F896),$F$2:F896,0))&gt;123),IF(OR(((G895*J895/C895*C896)/(G895*K895/D895*D896))&lt;(4/6),((G895*J895/C895*C896)/(G895*K895/D895*D896))&gt;(6/4)),50%,((G895*J895/C895*C896)/((G895*K895/D895*D896)+(G895*J895/C895*C896)))),((G895*J895/C895*C896)/((G895*K895/D895*D896)+(G895*J895/C895*C896))))</f>
        <v>0.44800281673215037</v>
      </c>
      <c r="K896" s="18">
        <f t="shared" si="156"/>
        <v>0.55199718326784963</v>
      </c>
      <c r="L896" s="20">
        <f t="shared" si="157"/>
        <v>0.8116034471044804</v>
      </c>
      <c r="M896" s="51">
        <f>IF(AND((B896-$B$2)&gt;123,OR(((U895*R895/C895*C896)/(U895*S895/D895*D896))&lt;(4/6),((U895*R895/C895*C896)/(U895*S895/D895*D896))&gt;(6/4))),1,0)</f>
        <v>0</v>
      </c>
      <c r="N896" s="51">
        <f>IF(AND((B896-$B$2)&gt;123,OR(((U895*R895/C895*C896)/(U895*S895/D895*D896))&lt;(4/6),((U895*R895/C895*C896)/(U895*S895/D895*D896))&gt;(6/4))),COUNTIF($M$2:M896,1),0)</f>
        <v>0</v>
      </c>
      <c r="O896" s="51">
        <f>IF(OR((ROW(N896)-MATCH(MAX($N$2:N896),$N$2:N896,0))=1,(ROW(N896)-MATCH(MAX($N$2:N896),$N$2:N896,0))&gt;123),IF(OR(((U895*R895/C895*C896)/(U895*S895/D895*D896))&lt;(4/6),((U895*R895/C895*C896)/(U895*S895/D895*D896))&gt;(6/4)),1,0),0)</f>
        <v>0</v>
      </c>
      <c r="P896" s="47">
        <f>IF(O896=1,U895/2/C896,P895)</f>
        <v>3.6118419146766771</v>
      </c>
      <c r="Q896" s="47">
        <f>IF(O896=1,U895/2/D896,Q895)</f>
        <v>89.517711770140608</v>
      </c>
      <c r="R896" s="41">
        <f>P896*C896/U895</f>
        <v>0.44549345090664849</v>
      </c>
      <c r="S896" s="41">
        <f>Q896*D896/U895</f>
        <v>0.54890532130687053</v>
      </c>
      <c r="T896" s="41">
        <f t="shared" si="163"/>
        <v>0.8116034471044804</v>
      </c>
      <c r="U896" s="42">
        <f>P896*C896+Q896*D896</f>
        <v>27068.980591106767</v>
      </c>
      <c r="V896" s="25">
        <f>B896</f>
        <v>42257</v>
      </c>
      <c r="W896">
        <f>C896/C$2</f>
        <v>1.4606010302107273</v>
      </c>
      <c r="X896">
        <f>D896/D$2</f>
        <v>1.1961067717663918</v>
      </c>
      <c r="Y896">
        <f t="shared" si="164"/>
        <v>1.3534490295553383</v>
      </c>
      <c r="AA896" s="15">
        <f t="shared" si="165"/>
        <v>-1.2280157267441361E-2</v>
      </c>
      <c r="AB896" s="15">
        <f t="shared" si="166"/>
        <v>-1.1381627776441139E-4</v>
      </c>
      <c r="AC896" s="15">
        <f t="shared" si="167"/>
        <v>-5.6012277864809779E-3</v>
      </c>
    </row>
    <row r="897" spans="1:29" x14ac:dyDescent="0.4">
      <c r="A897" s="43">
        <f t="shared" si="158"/>
        <v>2015</v>
      </c>
      <c r="B897" s="53">
        <v>42258</v>
      </c>
      <c r="C897" s="45">
        <v>3347.1880000000001</v>
      </c>
      <c r="D897" s="45">
        <f>VLOOKUP(B897,'H11001.CSI  中证全债'!$A$2:$B$2792,2,0)</f>
        <v>166.96420000000001</v>
      </c>
      <c r="E897" s="14">
        <f t="shared" si="159"/>
        <v>0</v>
      </c>
      <c r="F897" s="14">
        <f>IF(AND((B897-$B$2)&gt;123,OR(((G896*J896/C896*C897)/(G896*K896/D896*D897))&lt;(4/6),((G896*J896/C896*C897)/(G896*K896/D896*D897))&gt;(6/4))),COUNTIF($E$2:E897,1),0)</f>
        <v>0</v>
      </c>
      <c r="G897" s="21">
        <f t="shared" si="160"/>
        <v>27102.308754538048</v>
      </c>
      <c r="H897" s="12">
        <f t="shared" si="161"/>
        <v>3.6207315507914033</v>
      </c>
      <c r="I897" s="12">
        <f t="shared" si="162"/>
        <v>89.738036995401941</v>
      </c>
      <c r="J897" s="15">
        <f>IF(OR((ROW(F897)-MATCH(MAX($F$2:F897),$F$2:F897,0))=1,(ROW(F897)-MATCH(MAX($F$2:F897),$F$2:F897,0))&gt;123),IF(OR(((G896*J896/C896*C897)/(G896*K896/D896*D897))&lt;(4/6),((G896*J896/C896*C897)/(G896*K896/D896*D897))&gt;(6/4)),50%,((G896*J896/C896*C897)/((G896*K896/D896*D897)+(G896*J896/C896*C897)))),((G896*J896/C896*C897)/((G896*K896/D896*D897)+(G896*J896/C896*C897))))</f>
        <v>0.44716740952931183</v>
      </c>
      <c r="K897" s="18">
        <f t="shared" si="156"/>
        <v>0.55283259047068811</v>
      </c>
      <c r="L897" s="20">
        <f t="shared" si="157"/>
        <v>0.80886586145109185</v>
      </c>
      <c r="M897" s="51">
        <f>IF(AND((B897-$B$2)&gt;123,OR(((U896*R896/C896*C897)/(U896*S896/D896*D897))&lt;(4/6),((U896*R896/C896*C897)/(U896*S896/D896*D897))&gt;(6/4))),1,0)</f>
        <v>0</v>
      </c>
      <c r="N897" s="51">
        <f>IF(AND((B897-$B$2)&gt;123,OR(((U896*R896/C896*C897)/(U896*S896/D896*D897))&lt;(4/6),((U896*R896/C896*C897)/(U896*S896/D896*D897))&gt;(6/4))),COUNTIF($M$2:M897,1),0)</f>
        <v>0</v>
      </c>
      <c r="O897" s="51">
        <f>IF(OR((ROW(N897)-MATCH(MAX($N$2:N897),$N$2:N897,0))=1,(ROW(N897)-MATCH(MAX($N$2:N897),$N$2:N897,0))&gt;123),IF(OR(((U896*R896/C896*C897)/(U896*S896/D896*D897))&lt;(4/6),((U896*R896/C896*C897)/(U896*S896/D896*D897))&gt;(6/4)),1,0),0)</f>
        <v>0</v>
      </c>
      <c r="P897" s="47">
        <f>IF(O897=1,U896/2/C897,P896)</f>
        <v>3.6118419146766771</v>
      </c>
      <c r="Q897" s="47">
        <f>IF(O897=1,U896/2/D897,Q896)</f>
        <v>89.517711770140608</v>
      </c>
      <c r="R897" s="41">
        <f>P897*C897/U896</f>
        <v>0.4466187366758349</v>
      </c>
      <c r="S897" s="41">
        <f>Q897*D897/U896</f>
        <v>0.55215426680835356</v>
      </c>
      <c r="T897" s="41">
        <f t="shared" si="163"/>
        <v>0.80886586145109185</v>
      </c>
      <c r="U897" s="42">
        <f>P897*C897+Q897*D897</f>
        <v>27035.767046234909</v>
      </c>
      <c r="V897" s="25">
        <f>B897</f>
        <v>42258</v>
      </c>
      <c r="W897">
        <f>C897/C$2</f>
        <v>1.4560885836799342</v>
      </c>
      <c r="X897">
        <f>D897/D$2</f>
        <v>1.1964471515585811</v>
      </c>
      <c r="Y897">
        <f t="shared" si="164"/>
        <v>1.3517883523117455</v>
      </c>
      <c r="AA897" s="15">
        <f t="shared" si="165"/>
        <v>-3.0894449870010332E-3</v>
      </c>
      <c r="AB897" s="15">
        <f t="shared" si="166"/>
        <v>2.8457308346019339E-4</v>
      </c>
      <c r="AC897" s="15">
        <f t="shared" si="167"/>
        <v>-1.2269965158113738E-3</v>
      </c>
    </row>
    <row r="898" spans="1:29" x14ac:dyDescent="0.4">
      <c r="A898" s="43">
        <f t="shared" si="158"/>
        <v>2015</v>
      </c>
      <c r="B898" s="53">
        <v>42261</v>
      </c>
      <c r="C898" s="45">
        <v>3281.1320000000001</v>
      </c>
      <c r="D898" s="45">
        <f>VLOOKUP(B898,'H11001.CSI  中证全债'!$A$2:$B$2792,2,0)</f>
        <v>167.10419999999999</v>
      </c>
      <c r="E898" s="14">
        <f t="shared" si="159"/>
        <v>0</v>
      </c>
      <c r="F898" s="14">
        <f>IF(AND((B898-$B$2)&gt;123,OR(((G897*J897/C897*C898)/(G897*K897/D897*D898))&lt;(4/6),((G897*J897/C897*C898)/(G897*K897/D897*D898))&gt;(6/4))),COUNTIF($E$2:E898,1),0)</f>
        <v>0</v>
      </c>
      <c r="G898" s="21">
        <f t="shared" si="160"/>
        <v>26875.701036398325</v>
      </c>
      <c r="H898" s="12">
        <f t="shared" si="161"/>
        <v>3.6207315507914033</v>
      </c>
      <c r="I898" s="12">
        <f t="shared" si="162"/>
        <v>89.738036995401941</v>
      </c>
      <c r="J898" s="15">
        <f>IF(OR((ROW(F898)-MATCH(MAX($F$2:F898),$F$2:F898,0))=1,(ROW(F898)-MATCH(MAX($F$2:F898),$F$2:F898,0))&gt;123),IF(OR(((G897*J897/C897*C898)/(G897*K897/D897*D898))&lt;(4/6),((G897*J897/C897*C898)/(G897*K897/D897*D898))&gt;(6/4)),50%,((G897*J897/C897*C898)/((G897*K897/D897*D898)+(G897*J897/C897*C898)))),((G897*J897/C897*C898)/((G897*K897/D897*D898)+(G897*J897/C897*C898))))</f>
        <v>0.44203863328520532</v>
      </c>
      <c r="K898" s="18">
        <f t="shared" ref="K898:K961" si="168">1-J898</f>
        <v>0.55796136671479468</v>
      </c>
      <c r="L898" s="20">
        <f t="shared" ref="L898:L961" si="169">J898/K898</f>
        <v>0.79223878149104188</v>
      </c>
      <c r="M898" s="51">
        <f>IF(AND((B898-$B$2)&gt;123,OR(((U897*R897/C897*C898)/(U897*S897/D897*D898))&lt;(4/6),((U897*R897/C897*C898)/(U897*S897/D897*D898))&gt;(6/4))),1,0)</f>
        <v>0</v>
      </c>
      <c r="N898" s="51">
        <f>IF(AND((B898-$B$2)&gt;123,OR(((U897*R897/C897*C898)/(U897*S897/D897*D898))&lt;(4/6),((U897*R897/C897*C898)/(U897*S897/D897*D898))&gt;(6/4))),COUNTIF($M$2:M898,1),0)</f>
        <v>0</v>
      </c>
      <c r="O898" s="51">
        <f>IF(OR((ROW(N898)-MATCH(MAX($N$2:N898),$N$2:N898,0))=1,(ROW(N898)-MATCH(MAX($N$2:N898),$N$2:N898,0))&gt;123),IF(OR(((U897*R897/C897*C898)/(U897*S897/D897*D898))&lt;(4/6),((U897*R897/C897*C898)/(U897*S897/D897*D898))&gt;(6/4)),1,0),0)</f>
        <v>0</v>
      </c>
      <c r="P898" s="47">
        <f>IF(O898=1,U897/2/C898,P897)</f>
        <v>3.6118419146766771</v>
      </c>
      <c r="Q898" s="47">
        <f>IF(O898=1,U897/2/D898,Q897)</f>
        <v>89.517711770140608</v>
      </c>
      <c r="R898" s="41">
        <f>P898*C898/U897</f>
        <v>0.43834266159048429</v>
      </c>
      <c r="S898" s="41">
        <f>Q898*D898/U897</f>
        <v>0.55329614231393298</v>
      </c>
      <c r="T898" s="41">
        <f t="shared" si="163"/>
        <v>0.79223878149104177</v>
      </c>
      <c r="U898" s="42">
        <f>P898*C898+Q898*D898</f>
        <v>26809.715696366846</v>
      </c>
      <c r="V898" s="25">
        <f>B898</f>
        <v>42261</v>
      </c>
      <c r="W898">
        <f>C898/C$2</f>
        <v>1.4273530039982547</v>
      </c>
      <c r="X898">
        <f>D898/D$2</f>
        <v>1.1974503762092439</v>
      </c>
      <c r="Y898">
        <f t="shared" si="164"/>
        <v>1.3404857848183422</v>
      </c>
      <c r="AA898" s="15">
        <f t="shared" si="165"/>
        <v>-1.9734774383751263E-2</v>
      </c>
      <c r="AB898" s="15">
        <f t="shared" si="166"/>
        <v>8.3850310425837016E-4</v>
      </c>
      <c r="AC898" s="15">
        <f t="shared" si="167"/>
        <v>-8.3611960955828346E-3</v>
      </c>
    </row>
    <row r="899" spans="1:29" x14ac:dyDescent="0.4">
      <c r="A899" s="43">
        <f t="shared" ref="A899:A962" si="170">YEAR(B899)</f>
        <v>2015</v>
      </c>
      <c r="B899" s="53">
        <v>42262</v>
      </c>
      <c r="C899" s="45">
        <v>3152.232</v>
      </c>
      <c r="D899" s="45">
        <f>VLOOKUP(B899,'H11001.CSI  中证全债'!$A$2:$B$2792,2,0)</f>
        <v>167.1285</v>
      </c>
      <c r="E899" s="14">
        <f t="shared" ref="E899:E962" si="171">IF(AND((B899-$B$2)&gt;123,OR(((G898*J898/C898*C899)/(G898*K898/D898*D899))&lt;(4/6),((G898*J898/C898*C899)/(G898*K898/D898*D899))&gt;(6/4))),1,0)</f>
        <v>0</v>
      </c>
      <c r="F899" s="14">
        <f>IF(AND((B899-$B$2)&gt;123,OR(((G898*J898/C898*C899)/(G898*K898/D898*D899))&lt;(4/6),((G898*J898/C898*C899)/(G898*K898/D898*D899))&gt;(6/4))),COUNTIF($E$2:E899,1),0)</f>
        <v>0</v>
      </c>
      <c r="G899" s="21">
        <f t="shared" ref="G899:G962" si="172">G898*J898/C898*C899+G898*K898/D898*D899</f>
        <v>26411.169373800301</v>
      </c>
      <c r="H899" s="12">
        <f t="shared" ref="H899:H962" si="173">IF(J899=50%,G899*J899/C899,H898)</f>
        <v>3.6207315507914033</v>
      </c>
      <c r="I899" s="12">
        <f t="shared" ref="I899:I962" si="174">IF(K899=50%,G899*K899/D899,I898)</f>
        <v>89.738036995401941</v>
      </c>
      <c r="J899" s="15">
        <f>IF(OR((ROW(F899)-MATCH(MAX($F$2:F899),$F$2:F899,0))=1,(ROW(F899)-MATCH(MAX($F$2:F899),$F$2:F899,0))&gt;123),IF(OR(((G898*J898/C898*C899)/(G898*K898/D898*D899))&lt;(4/6),((G898*J898/C898*C899)/(G898*K898/D898*D899))&gt;(6/4)),50%,((G898*J898/C898*C899)/((G898*K898/D898*D899)+(G898*J898/C898*C899)))),((G898*J898/C898*C899)/((G898*K898/D898*D899)+(G898*J898/C898*C899))))</f>
        <v>0.43214239007290151</v>
      </c>
      <c r="K899" s="18">
        <f t="shared" si="168"/>
        <v>0.56785760992709844</v>
      </c>
      <c r="L899" s="20">
        <f t="shared" si="169"/>
        <v>0.76100484085857356</v>
      </c>
      <c r="M899" s="51">
        <f>IF(AND((B899-$B$2)&gt;123,OR(((U898*R898/C898*C899)/(U898*S898/D898*D899))&lt;(4/6),((U898*R898/C898*C899)/(U898*S898/D898*D899))&gt;(6/4))),1,0)</f>
        <v>0</v>
      </c>
      <c r="N899" s="51">
        <f>IF(AND((B899-$B$2)&gt;123,OR(((U898*R898/C898*C899)/(U898*S898/D898*D899))&lt;(4/6),((U898*R898/C898*C899)/(U898*S898/D898*D899))&gt;(6/4))),COUNTIF($M$2:M899,1),0)</f>
        <v>0</v>
      </c>
      <c r="O899" s="51">
        <f>IF(OR((ROW(N899)-MATCH(MAX($N$2:N899),$N$2:N899,0))=1,(ROW(N899)-MATCH(MAX($N$2:N899),$N$2:N899,0))&gt;123),IF(OR(((U898*R898/C898*C899)/(U898*S898/D898*D899))&lt;(4/6),((U898*R898/C898*C899)/(U898*S898/D898*D899))&gt;(6/4)),1,0),0)</f>
        <v>0</v>
      </c>
      <c r="P899" s="47">
        <f>IF(O899=1,U898/2/C899,P898)</f>
        <v>3.6118419146766771</v>
      </c>
      <c r="Q899" s="47">
        <f>IF(O899=1,U898/2/D899,Q898)</f>
        <v>89.517711770140608</v>
      </c>
      <c r="R899" s="41">
        <f>P899*C899/U898</f>
        <v>0.4246730473135153</v>
      </c>
      <c r="S899" s="41">
        <f>Q899*D899/U898</f>
        <v>0.55804250447920267</v>
      </c>
      <c r="T899" s="41">
        <f t="shared" ref="T899:T962" si="175">R899/S899</f>
        <v>0.76100484085857323</v>
      </c>
      <c r="U899" s="42">
        <f>P899*C899+Q899*D899</f>
        <v>26346.324553961036</v>
      </c>
      <c r="V899" s="25">
        <f>B899</f>
        <v>42262</v>
      </c>
      <c r="W899">
        <f>C899/C$2</f>
        <v>1.3712791239424156</v>
      </c>
      <c r="X899">
        <f>D899/D$2</f>
        <v>1.1976245073450376</v>
      </c>
      <c r="Y899">
        <f t="shared" ref="Y899:Y962" si="176">U899/U$2</f>
        <v>1.3173162276980519</v>
      </c>
      <c r="AA899" s="15">
        <f t="shared" ref="AA899:AA962" si="177">W899/W898-1</f>
        <v>-3.9285222295232347E-2</v>
      </c>
      <c r="AB899" s="15">
        <f t="shared" ref="AB899:AB962" si="178">X899/X898-1</f>
        <v>1.4541824801539427E-4</v>
      </c>
      <c r="AC899" s="15">
        <f t="shared" ref="AC899:AC962" si="179">Y899/Y898-1</f>
        <v>-1.7284448207281922E-2</v>
      </c>
    </row>
    <row r="900" spans="1:29" x14ac:dyDescent="0.4">
      <c r="A900" s="43">
        <f t="shared" si="170"/>
        <v>2015</v>
      </c>
      <c r="B900" s="53">
        <v>42263</v>
      </c>
      <c r="C900" s="45">
        <v>3309.248</v>
      </c>
      <c r="D900" s="45">
        <f>VLOOKUP(B900,'H11001.CSI  中证全债'!$A$2:$B$2792,2,0)</f>
        <v>167.23439999999999</v>
      </c>
      <c r="E900" s="14">
        <f t="shared" si="171"/>
        <v>0</v>
      </c>
      <c r="F900" s="14">
        <f>IF(AND((B900-$B$2)&gt;123,OR(((G899*J899/C899*C900)/(G899*K899/D899*D900))&lt;(4/6),((G899*J899/C899*C900)/(G899*K899/D899*D900))&gt;(6/4))),COUNTIF($E$2:E900,1),0)</f>
        <v>0</v>
      </c>
      <c r="G900" s="21">
        <f t="shared" si="172"/>
        <v>26989.185417097178</v>
      </c>
      <c r="H900" s="12">
        <f t="shared" si="173"/>
        <v>3.6207315507914033</v>
      </c>
      <c r="I900" s="12">
        <f t="shared" si="174"/>
        <v>89.738036995401941</v>
      </c>
      <c r="J900" s="15">
        <f>IF(OR((ROW(F900)-MATCH(MAX($F$2:F900),$F$2:F900,0))=1,(ROW(F900)-MATCH(MAX($F$2:F900),$F$2:F900,0))&gt;123),IF(OR(((G899*J899/C899*C900)/(G899*K899/D899*D900))&lt;(4/6),((G899*J899/C899*C900)/(G899*K899/D899*D900))&gt;(6/4)),50%,((G899*J899/C899*C900)/((G899*K899/D899*D900)+(G899*J899/C899*C900)))),((G899*J899/C899*C900)/((G899*K899/D899*D900)+(G899*J899/C899*C900))))</f>
        <v>0.4439518443340279</v>
      </c>
      <c r="K900" s="18">
        <f t="shared" si="168"/>
        <v>0.5560481556659721</v>
      </c>
      <c r="L900" s="20">
        <f t="shared" si="169"/>
        <v>0.79840538955175955</v>
      </c>
      <c r="M900" s="51">
        <f>IF(AND((B900-$B$2)&gt;123,OR(((U899*R899/C899*C900)/(U899*S899/D899*D900))&lt;(4/6),((U899*R899/C899*C900)/(U899*S899/D899*D900))&gt;(6/4))),1,0)</f>
        <v>0</v>
      </c>
      <c r="N900" s="51">
        <f>IF(AND((B900-$B$2)&gt;123,OR(((U899*R899/C899*C900)/(U899*S899/D899*D900))&lt;(4/6),((U899*R899/C899*C900)/(U899*S899/D899*D900))&gt;(6/4))),COUNTIF($M$2:M900,1),0)</f>
        <v>0</v>
      </c>
      <c r="O900" s="51">
        <f>IF(OR((ROW(N900)-MATCH(MAX($N$2:N900),$N$2:N900,0))=1,(ROW(N900)-MATCH(MAX($N$2:N900),$N$2:N900,0))&gt;123),IF(OR(((U899*R899/C899*C900)/(U899*S899/D899*D900))&lt;(4/6),((U899*R899/C899*C900)/(U899*S899/D899*D900))&gt;(6/4)),1,0),0)</f>
        <v>0</v>
      </c>
      <c r="P900" s="47">
        <f>IF(O900=1,U899/2/C900,P899)</f>
        <v>3.6118419146766771</v>
      </c>
      <c r="Q900" s="47">
        <f>IF(O900=1,U899/2/D900,Q899)</f>
        <v>89.517711770140608</v>
      </c>
      <c r="R900" s="41">
        <f>P900*C900/U899</f>
        <v>0.45366785822362343</v>
      </c>
      <c r="S900" s="41">
        <f>Q900*D900/U899</f>
        <v>0.56821742959215438</v>
      </c>
      <c r="T900" s="41">
        <f t="shared" si="175"/>
        <v>0.79840538955175944</v>
      </c>
      <c r="U900" s="42">
        <f>P900*C900+Q900*D900</f>
        <v>26922.921449712368</v>
      </c>
      <c r="V900" s="25">
        <f>B900</f>
        <v>42263</v>
      </c>
      <c r="W900">
        <f>C900/C$2</f>
        <v>1.4395839831421644</v>
      </c>
      <c r="X900">
        <f>D900/D$2</f>
        <v>1.1983833751343602</v>
      </c>
      <c r="Y900">
        <f t="shared" si="176"/>
        <v>1.3461460724856185</v>
      </c>
      <c r="AA900" s="15">
        <f t="shared" si="177"/>
        <v>4.9811054516291975E-2</v>
      </c>
      <c r="AB900" s="15">
        <f t="shared" si="178"/>
        <v>6.3364417199918144E-4</v>
      </c>
      <c r="AC900" s="15">
        <f t="shared" si="179"/>
        <v>2.188528781577781E-2</v>
      </c>
    </row>
    <row r="901" spans="1:29" x14ac:dyDescent="0.4">
      <c r="A901" s="43">
        <f t="shared" si="170"/>
        <v>2015</v>
      </c>
      <c r="B901" s="53">
        <v>42264</v>
      </c>
      <c r="C901" s="45">
        <v>3236.9989999999998</v>
      </c>
      <c r="D901" s="45">
        <f>VLOOKUP(B901,'H11001.CSI  中证全债'!$A$2:$B$2792,2,0)</f>
        <v>167.2353</v>
      </c>
      <c r="E901" s="14">
        <f t="shared" si="171"/>
        <v>0</v>
      </c>
      <c r="F901" s="14">
        <f>IF(AND((B901-$B$2)&gt;123,OR(((G900*J900/C900*C901)/(G900*K900/D900*D901))&lt;(4/6),((G900*J900/C900*C901)/(G900*K900/D900*D901))&gt;(6/4))),COUNTIF($E$2:E901,1),0)</f>
        <v>0</v>
      </c>
      <c r="G901" s="21">
        <f t="shared" si="172"/>
        <v>26727.671947517345</v>
      </c>
      <c r="H901" s="12">
        <f t="shared" si="173"/>
        <v>3.6207315507914033</v>
      </c>
      <c r="I901" s="12">
        <f t="shared" si="174"/>
        <v>89.738036995401941</v>
      </c>
      <c r="J901" s="15">
        <f>IF(OR((ROW(F901)-MATCH(MAX($F$2:F901),$F$2:F901,0))=1,(ROW(F901)-MATCH(MAX($F$2:F901),$F$2:F901,0))&gt;123),IF(OR(((G900*J900/C900*C901)/(G900*K900/D900*D901))&lt;(4/6),((G900*J900/C900*C901)/(G900*K900/D900*D901))&gt;(6/4)),50%,((G900*J900/C900*C901)/((G900*K900/D900*D901)+(G900*J900/C900*C901)))),((G900*J900/C900*C901)/((G900*K900/D900*D901)+(G900*J900/C900*C901))))</f>
        <v>0.43850824090456847</v>
      </c>
      <c r="K901" s="18">
        <f t="shared" si="168"/>
        <v>0.56149175909543159</v>
      </c>
      <c r="L901" s="20">
        <f t="shared" si="169"/>
        <v>0.78097003883193106</v>
      </c>
      <c r="M901" s="51">
        <f>IF(AND((B901-$B$2)&gt;123,OR(((U900*R900/C900*C901)/(U900*S900/D900*D901))&lt;(4/6),((U900*R900/C900*C901)/(U900*S900/D900*D901))&gt;(6/4))),1,0)</f>
        <v>0</v>
      </c>
      <c r="N901" s="51">
        <f>IF(AND((B901-$B$2)&gt;123,OR(((U900*R900/C900*C901)/(U900*S900/D900*D901))&lt;(4/6),((U900*R900/C900*C901)/(U900*S900/D900*D901))&gt;(6/4))),COUNTIF($M$2:M901,1),0)</f>
        <v>0</v>
      </c>
      <c r="O901" s="51">
        <f>IF(OR((ROW(N901)-MATCH(MAX($N$2:N901),$N$2:N901,0))=1,(ROW(N901)-MATCH(MAX($N$2:N901),$N$2:N901,0))&gt;123),IF(OR(((U900*R900/C900*C901)/(U900*S900/D900*D901))&lt;(4/6),((U900*R900/C900*C901)/(U900*S900/D900*D901))&gt;(6/4)),1,0),0)</f>
        <v>0</v>
      </c>
      <c r="P901" s="47">
        <f>IF(O901=1,U900/2/C901,P900)</f>
        <v>3.6118419146766771</v>
      </c>
      <c r="Q901" s="47">
        <f>IF(O901=1,U900/2/D901,Q900)</f>
        <v>89.517711770140608</v>
      </c>
      <c r="R901" s="41">
        <f>P901*C901/U900</f>
        <v>0.43425928674955872</v>
      </c>
      <c r="S901" s="41">
        <f>Q901*D901/U900</f>
        <v>0.5560511481324748</v>
      </c>
      <c r="T901" s="41">
        <f t="shared" si="175"/>
        <v>0.78097003883193106</v>
      </c>
      <c r="U901" s="42">
        <f>P901*C901+Q901*D901</f>
        <v>26662.050049159487</v>
      </c>
      <c r="V901" s="25">
        <f>B901</f>
        <v>42264</v>
      </c>
      <c r="W901">
        <f>C901/C$2</f>
        <v>1.4081543341107112</v>
      </c>
      <c r="X901">
        <f>D901/D$2</f>
        <v>1.1983898244356861</v>
      </c>
      <c r="Y901">
        <f t="shared" si="176"/>
        <v>1.3331025024579743</v>
      </c>
      <c r="AA901" s="15">
        <f t="shared" si="177"/>
        <v>-2.1832452569284677E-2</v>
      </c>
      <c r="AB901" s="15">
        <f t="shared" si="178"/>
        <v>5.3816678866613898E-6</v>
      </c>
      <c r="AC901" s="15">
        <f t="shared" si="179"/>
        <v>-9.68956511796637E-3</v>
      </c>
    </row>
    <row r="902" spans="1:29" x14ac:dyDescent="0.4">
      <c r="A902" s="43">
        <f t="shared" si="170"/>
        <v>2015</v>
      </c>
      <c r="B902" s="53">
        <v>42265</v>
      </c>
      <c r="C902" s="45">
        <v>3251.2730000000001</v>
      </c>
      <c r="D902" s="45">
        <f>VLOOKUP(B902,'H11001.CSI  中证全债'!$A$2:$B$2792,2,0)</f>
        <v>167.2509</v>
      </c>
      <c r="E902" s="14">
        <f t="shared" si="171"/>
        <v>0</v>
      </c>
      <c r="F902" s="14">
        <f>IF(AND((B902-$B$2)&gt;123,OR(((G901*J901/C901*C902)/(G901*K901/D901*D902))&lt;(4/6),((G901*J901/C901*C902)/(G901*K901/D901*D902))&gt;(6/4))),COUNTIF($E$2:E902,1),0)</f>
        <v>0</v>
      </c>
      <c r="G902" s="21">
        <f t="shared" si="172"/>
        <v>26780.754183050478</v>
      </c>
      <c r="H902" s="12">
        <f t="shared" si="173"/>
        <v>3.6207315507914033</v>
      </c>
      <c r="I902" s="12">
        <f t="shared" si="174"/>
        <v>89.738036995401941</v>
      </c>
      <c r="J902" s="15">
        <f>IF(OR((ROW(F902)-MATCH(MAX($F$2:F902),$F$2:F902,0))=1,(ROW(F902)-MATCH(MAX($F$2:F902),$F$2:F902,0))&gt;123),IF(OR(((G901*J901/C901*C902)/(G901*K901/D901*D902))&lt;(4/6),((G901*J901/C901*C902)/(G901*K901/D901*D902))&gt;(6/4)),50%,((G901*J901/C901*C902)/((G901*K901/D901*D902)+(G901*J901/C901*C902)))),((G901*J901/C901*C902)/((G901*K901/D901*D902)+(G901*J901/C901*C902))))</f>
        <v>0.43956890276027755</v>
      </c>
      <c r="K902" s="18">
        <f t="shared" si="168"/>
        <v>0.5604310972397224</v>
      </c>
      <c r="L902" s="20">
        <f t="shared" si="169"/>
        <v>0.78434067082514791</v>
      </c>
      <c r="M902" s="51">
        <f>IF(AND((B902-$B$2)&gt;123,OR(((U901*R901/C901*C902)/(U901*S901/D901*D902))&lt;(4/6),((U901*R901/C901*C902)/(U901*S901/D901*D902))&gt;(6/4))),1,0)</f>
        <v>0</v>
      </c>
      <c r="N902" s="51">
        <f>IF(AND((B902-$B$2)&gt;123,OR(((U901*R901/C901*C902)/(U901*S901/D901*D902))&lt;(4/6),((U901*R901/C901*C902)/(U901*S901/D901*D902))&gt;(6/4))),COUNTIF($M$2:M902,1),0)</f>
        <v>0</v>
      </c>
      <c r="O902" s="51">
        <f>IF(OR((ROW(N902)-MATCH(MAX($N$2:N902),$N$2:N902,0))=1,(ROW(N902)-MATCH(MAX($N$2:N902),$N$2:N902,0))&gt;123),IF(OR(((U901*R901/C901*C902)/(U901*S901/D901*D902))&lt;(4/6),((U901*R901/C901*C902)/(U901*S901/D901*D902))&gt;(6/4)),1,0),0)</f>
        <v>0</v>
      </c>
      <c r="P902" s="47">
        <f>IF(O902=1,U901/2/C902,P901)</f>
        <v>3.6118419146766771</v>
      </c>
      <c r="Q902" s="47">
        <f>IF(O902=1,U901/2/D902,Q901)</f>
        <v>89.517711770140608</v>
      </c>
      <c r="R902" s="41">
        <f>P902*C902/U901</f>
        <v>0.44044190434736591</v>
      </c>
      <c r="S902" s="41">
        <f>Q902*D902/U901</f>
        <v>0.56154413602447628</v>
      </c>
      <c r="T902" s="41">
        <f t="shared" si="175"/>
        <v>0.78434067082514802</v>
      </c>
      <c r="U902" s="42">
        <f>P902*C902+Q902*D902</f>
        <v>26715.001956953194</v>
      </c>
      <c r="V902" s="25">
        <f>B902</f>
        <v>42265</v>
      </c>
      <c r="W902">
        <f>C902/C$2</f>
        <v>1.4143637876709676</v>
      </c>
      <c r="X902">
        <f>D902/D$2</f>
        <v>1.1985016123253314</v>
      </c>
      <c r="Y902">
        <f t="shared" si="176"/>
        <v>1.3357500978476597</v>
      </c>
      <c r="AA902" s="15">
        <f t="shared" si="177"/>
        <v>4.4096399164781364E-3</v>
      </c>
      <c r="AB902" s="15">
        <f t="shared" si="178"/>
        <v>9.3281741354811487E-5</v>
      </c>
      <c r="AC902" s="15">
        <f t="shared" si="179"/>
        <v>1.9860403718421349E-3</v>
      </c>
    </row>
    <row r="903" spans="1:29" x14ac:dyDescent="0.4">
      <c r="A903" s="43">
        <f t="shared" si="170"/>
        <v>2015</v>
      </c>
      <c r="B903" s="53">
        <v>42268</v>
      </c>
      <c r="C903" s="45">
        <v>3308.2469999999998</v>
      </c>
      <c r="D903" s="45">
        <f>VLOOKUP(B903,'H11001.CSI  中证全债'!$A$2:$B$2792,2,0)</f>
        <v>167.29239999999999</v>
      </c>
      <c r="E903" s="14">
        <f t="shared" si="171"/>
        <v>0</v>
      </c>
      <c r="F903" s="14">
        <f>IF(AND((B903-$B$2)&gt;123,OR(((G902*J902/C902*C903)/(G902*K902/D902*D903))&lt;(4/6),((G902*J902/C902*C903)/(G902*K902/D902*D903))&gt;(6/4))),COUNTIF($E$2:E903,1),0)</f>
        <v>0</v>
      </c>
      <c r="G903" s="21">
        <f t="shared" si="172"/>
        <v>26990.765870960571</v>
      </c>
      <c r="H903" s="12">
        <f t="shared" si="173"/>
        <v>3.6207315507914033</v>
      </c>
      <c r="I903" s="12">
        <f t="shared" si="174"/>
        <v>89.738036995401941</v>
      </c>
      <c r="J903" s="15">
        <f>IF(OR((ROW(F903)-MATCH(MAX($F$2:F903),$F$2:F903,0))=1,(ROW(F903)-MATCH(MAX($F$2:F903),$F$2:F903,0))&gt;123),IF(OR(((G902*J902/C902*C903)/(G902*K902/D902*D903))&lt;(4/6),((G902*J902/C902*C903)/(G902*K902/D902*D903))&gt;(6/4)),50%,((G902*J902/C902*C903)/((G902*K902/D902*D903)+(G902*J902/C902*C903)))),((G902*J902/C902*C903)/((G902*K902/D902*D903)+(G902*J902/C902*C903))))</f>
        <v>0.44379156738188202</v>
      </c>
      <c r="K903" s="18">
        <f t="shared" si="168"/>
        <v>0.55620843261811803</v>
      </c>
      <c r="L903" s="20">
        <f t="shared" si="169"/>
        <v>0.79788716128038417</v>
      </c>
      <c r="M903" s="51">
        <f>IF(AND((B903-$B$2)&gt;123,OR(((U902*R902/C902*C903)/(U902*S902/D902*D903))&lt;(4/6),((U902*R902/C902*C903)/(U902*S902/D902*D903))&gt;(6/4))),1,0)</f>
        <v>0</v>
      </c>
      <c r="N903" s="51">
        <f>IF(AND((B903-$B$2)&gt;123,OR(((U902*R902/C902*C903)/(U902*S902/D902*D903))&lt;(4/6),((U902*R902/C902*C903)/(U902*S902/D902*D903))&gt;(6/4))),COUNTIF($M$2:M903,1),0)</f>
        <v>0</v>
      </c>
      <c r="O903" s="51">
        <f>IF(OR((ROW(N903)-MATCH(MAX($N$2:N903),$N$2:N903,0))=1,(ROW(N903)-MATCH(MAX($N$2:N903),$N$2:N903,0))&gt;123),IF(OR(((U902*R902/C902*C903)/(U902*S902/D902*D903))&lt;(4/6),((U902*R902/C902*C903)/(U902*S902/D902*D903))&gt;(6/4)),1,0),0)</f>
        <v>0</v>
      </c>
      <c r="P903" s="47">
        <f>IF(O903=1,U902/2/C903,P902)</f>
        <v>3.6118419146766771</v>
      </c>
      <c r="Q903" s="47">
        <f>IF(O903=1,U902/2/D903,Q902)</f>
        <v>89.517711770140608</v>
      </c>
      <c r="R903" s="41">
        <f>P903*C903/U902</f>
        <v>0.44727173136490844</v>
      </c>
      <c r="S903" s="41">
        <f>Q903*D903/U902</f>
        <v>0.56057015712242231</v>
      </c>
      <c r="T903" s="41">
        <f t="shared" si="175"/>
        <v>0.79788716128038417</v>
      </c>
      <c r="U903" s="42">
        <f>P903*C903+Q903*D903</f>
        <v>26924.498023238441</v>
      </c>
      <c r="V903" s="25">
        <f>B903</f>
        <v>42268</v>
      </c>
      <c r="W903">
        <f>C903/C$2</f>
        <v>1.4391485296593411</v>
      </c>
      <c r="X903">
        <f>D903/D$2</f>
        <v>1.1987989967753492</v>
      </c>
      <c r="Y903">
        <f t="shared" si="176"/>
        <v>1.3462249011619221</v>
      </c>
      <c r="AA903" s="15">
        <f t="shared" si="177"/>
        <v>1.7523597680046965E-2</v>
      </c>
      <c r="AB903" s="15">
        <f t="shared" si="178"/>
        <v>2.4813020438152478E-4</v>
      </c>
      <c r="AC903" s="15">
        <f t="shared" si="179"/>
        <v>7.8418884873305839E-3</v>
      </c>
    </row>
    <row r="904" spans="1:29" x14ac:dyDescent="0.4">
      <c r="A904" s="43">
        <f t="shared" si="170"/>
        <v>2015</v>
      </c>
      <c r="B904" s="53">
        <v>42269</v>
      </c>
      <c r="C904" s="45">
        <v>3339.03</v>
      </c>
      <c r="D904" s="45">
        <f>VLOOKUP(B904,'H11001.CSI  中证全债'!$A$2:$B$2792,2,0)</f>
        <v>167.2166</v>
      </c>
      <c r="E904" s="14">
        <f t="shared" si="171"/>
        <v>0</v>
      </c>
      <c r="F904" s="14">
        <f>IF(AND((B904-$B$2)&gt;123,OR(((G903*J903/C903*C904)/(G903*K903/D903*D904))&lt;(4/6),((G903*J903/C903*C904)/(G903*K903/D903*D904))&gt;(6/4))),COUNTIF($E$2:E904,1),0)</f>
        <v>0</v>
      </c>
      <c r="G904" s="21">
        <f t="shared" si="172"/>
        <v>27095.420707084333</v>
      </c>
      <c r="H904" s="12">
        <f t="shared" si="173"/>
        <v>3.6207315507914033</v>
      </c>
      <c r="I904" s="12">
        <f t="shared" si="174"/>
        <v>89.738036995401941</v>
      </c>
      <c r="J904" s="15">
        <f>IF(OR((ROW(F904)-MATCH(MAX($F$2:F904),$F$2:F904,0))=1,(ROW(F904)-MATCH(MAX($F$2:F904),$F$2:F904,0))&gt;123),IF(OR(((G903*J903/C903*C904)/(G903*K903/D903*D904))&lt;(4/6),((G903*J903/C903*C904)/(G903*K903/D903*D904))&gt;(6/4)),50%,((G903*J903/C903*C904)/((G903*K903/D903*D904)+(G903*J903/C903*C904)))),((G903*J903/C903*C904)/((G903*K903/D903*D904)+(G903*J903/C903*C904))))</f>
        <v>0.4461909412935614</v>
      </c>
      <c r="K904" s="18">
        <f t="shared" si="168"/>
        <v>0.5538090587064386</v>
      </c>
      <c r="L904" s="20">
        <f t="shared" si="169"/>
        <v>0.8056764949561378</v>
      </c>
      <c r="M904" s="51">
        <f>IF(AND((B904-$B$2)&gt;123,OR(((U903*R903/C903*C904)/(U903*S903/D903*D904))&lt;(4/6),((U903*R903/C903*C904)/(U903*S903/D903*D904))&gt;(6/4))),1,0)</f>
        <v>0</v>
      </c>
      <c r="N904" s="51">
        <f>IF(AND((B904-$B$2)&gt;123,OR(((U903*R903/C903*C904)/(U903*S903/D903*D904))&lt;(4/6),((U903*R903/C903*C904)/(U903*S903/D903*D904))&gt;(6/4))),COUNTIF($M$2:M904,1),0)</f>
        <v>0</v>
      </c>
      <c r="O904" s="51">
        <f>IF(OR((ROW(N904)-MATCH(MAX($N$2:N904),$N$2:N904,0))=1,(ROW(N904)-MATCH(MAX($N$2:N904),$N$2:N904,0))&gt;123),IF(OR(((U903*R903/C903*C904)/(U903*S903/D903*D904))&lt;(4/6),((U903*R903/C903*C904)/(U903*S903/D903*D904))&gt;(6/4)),1,0),0)</f>
        <v>0</v>
      </c>
      <c r="P904" s="47">
        <f>IF(O904=1,U903/2/C904,P903)</f>
        <v>3.6118419146766771</v>
      </c>
      <c r="Q904" s="47">
        <f>IF(O904=1,U903/2/D904,Q903)</f>
        <v>89.517711770140608</v>
      </c>
      <c r="R904" s="41">
        <f>P904*C904/U903</f>
        <v>0.44792101594443395</v>
      </c>
      <c r="S904" s="41">
        <f>Q904*D904/U903</f>
        <v>0.55595641519716854</v>
      </c>
      <c r="T904" s="41">
        <f t="shared" si="175"/>
        <v>0.80567649495613769</v>
      </c>
      <c r="U904" s="42">
        <f>P904*C904+Q904*D904</f>
        <v>27028.89591034576</v>
      </c>
      <c r="V904" s="25">
        <f>B904</f>
        <v>42269</v>
      </c>
      <c r="W904">
        <f>C904/C$2</f>
        <v>1.4525397030476959</v>
      </c>
      <c r="X904">
        <f>D904/D$2</f>
        <v>1.198255822285919</v>
      </c>
      <c r="Y904">
        <f t="shared" si="176"/>
        <v>1.3514447955172879</v>
      </c>
      <c r="AA904" s="15">
        <f t="shared" si="177"/>
        <v>9.3049279573140797E-3</v>
      </c>
      <c r="AB904" s="15">
        <f t="shared" si="178"/>
        <v>-4.5309888554401212E-4</v>
      </c>
      <c r="AC904" s="15">
        <f t="shared" si="179"/>
        <v>3.8774311416023277E-3</v>
      </c>
    </row>
    <row r="905" spans="1:29" x14ac:dyDescent="0.4">
      <c r="A905" s="43">
        <f t="shared" si="170"/>
        <v>2015</v>
      </c>
      <c r="B905" s="53">
        <v>42270</v>
      </c>
      <c r="C905" s="45">
        <v>3263.0279999999998</v>
      </c>
      <c r="D905" s="45">
        <f>VLOOKUP(B905,'H11001.CSI  中证全债'!$A$2:$B$2792,2,0)</f>
        <v>167.21459999999999</v>
      </c>
      <c r="E905" s="14">
        <f t="shared" si="171"/>
        <v>0</v>
      </c>
      <c r="F905" s="14">
        <f>IF(AND((B905-$B$2)&gt;123,OR(((G904*J904/C904*C905)/(G904*K904/D904*D905))&lt;(4/6),((G904*J904/C904*C905)/(G904*K904/D904*D905))&gt;(6/4))),COUNTIF($E$2:E905,1),0)</f>
        <v>0</v>
      </c>
      <c r="G905" s="21">
        <f t="shared" si="172"/>
        <v>26820.058391687089</v>
      </c>
      <c r="H905" s="12">
        <f t="shared" si="173"/>
        <v>3.6207315507914033</v>
      </c>
      <c r="I905" s="12">
        <f t="shared" si="174"/>
        <v>89.738036995401941</v>
      </c>
      <c r="J905" s="15">
        <f>IF(OR((ROW(F905)-MATCH(MAX($F$2:F905),$F$2:F905,0))=1,(ROW(F905)-MATCH(MAX($F$2:F905),$F$2:F905,0))&gt;123),IF(OR(((G904*J904/C904*C905)/(G904*K904/D904*D905))&lt;(4/6),((G904*J904/C904*C905)/(G904*K904/D904*D905))&gt;(6/4)),50%,((G904*J904/C904*C905)/((G904*K904/D904*D905)+(G904*J904/C904*C905)))),((G904*J904/C904*C905)/((G904*K904/D904*D905)+(G904*J904/C904*C905))))</f>
        <v>0.44051165952635279</v>
      </c>
      <c r="K905" s="18">
        <f t="shared" si="168"/>
        <v>0.55948834047364726</v>
      </c>
      <c r="L905" s="20">
        <f t="shared" si="169"/>
        <v>0.78734734517153271</v>
      </c>
      <c r="M905" s="51">
        <f>IF(AND((B905-$B$2)&gt;123,OR(((U904*R904/C904*C905)/(U904*S904/D904*D905))&lt;(4/6),((U904*R904/C904*C905)/(U904*S904/D904*D905))&gt;(6/4))),1,0)</f>
        <v>0</v>
      </c>
      <c r="N905" s="51">
        <f>IF(AND((B905-$B$2)&gt;123,OR(((U904*R904/C904*C905)/(U904*S904/D904*D905))&lt;(4/6),((U904*R904/C904*C905)/(U904*S904/D904*D905))&gt;(6/4))),COUNTIF($M$2:M905,1),0)</f>
        <v>0</v>
      </c>
      <c r="O905" s="51">
        <f>IF(OR((ROW(N905)-MATCH(MAX($N$2:N905),$N$2:N905,0))=1,(ROW(N905)-MATCH(MAX($N$2:N905),$N$2:N905,0))&gt;123),IF(OR(((U904*R904/C904*C905)/(U904*S904/D904*D905))&lt;(4/6),((U904*R904/C904*C905)/(U904*S904/D904*D905))&gt;(6/4)),1,0),0)</f>
        <v>0</v>
      </c>
      <c r="P905" s="47">
        <f>IF(O905=1,U904/2/C905,P904)</f>
        <v>3.6118419146766771</v>
      </c>
      <c r="Q905" s="47">
        <f>IF(O905=1,U904/2/D905,Q904)</f>
        <v>89.517711770140608</v>
      </c>
      <c r="R905" s="41">
        <f>P905*C905/U904</f>
        <v>0.43603487683166869</v>
      </c>
      <c r="S905" s="41">
        <f>Q905*D905/U904</f>
        <v>0.55380243485379821</v>
      </c>
      <c r="T905" s="41">
        <f t="shared" si="175"/>
        <v>0.78734734517153271</v>
      </c>
      <c r="U905" s="42">
        <f>P905*C905+Q905*D905</f>
        <v>26754.209665722959</v>
      </c>
      <c r="V905" s="25">
        <f>B905</f>
        <v>42270</v>
      </c>
      <c r="W905">
        <f>C905/C$2</f>
        <v>1.4194774297195043</v>
      </c>
      <c r="X905">
        <f>D905/D$2</f>
        <v>1.198241490505195</v>
      </c>
      <c r="Y905">
        <f t="shared" si="176"/>
        <v>1.3377104832861479</v>
      </c>
      <c r="AA905" s="15">
        <f t="shared" si="177"/>
        <v>-2.2761700254265604E-2</v>
      </c>
      <c r="AB905" s="15">
        <f t="shared" si="178"/>
        <v>-1.1960535018840091E-5</v>
      </c>
      <c r="AC905" s="15">
        <f t="shared" si="179"/>
        <v>-1.0162688314533042E-2</v>
      </c>
    </row>
    <row r="906" spans="1:29" x14ac:dyDescent="0.4">
      <c r="A906" s="43">
        <f t="shared" si="170"/>
        <v>2015</v>
      </c>
      <c r="B906" s="53">
        <v>42271</v>
      </c>
      <c r="C906" s="45">
        <v>3284.9989999999998</v>
      </c>
      <c r="D906" s="45">
        <f>VLOOKUP(B906,'H11001.CSI  中证全债'!$A$2:$B$2792,2,0)</f>
        <v>167.22149999999999</v>
      </c>
      <c r="E906" s="14">
        <f t="shared" si="171"/>
        <v>0</v>
      </c>
      <c r="F906" s="14">
        <f>IF(AND((B906-$B$2)&gt;123,OR(((G905*J905/C905*C906)/(G905*K905/D905*D906))&lt;(4/6),((G905*J905/C905*C906)/(G905*K905/D905*D906))&gt;(6/4))),COUNTIF($E$2:E906,1),0)</f>
        <v>0</v>
      </c>
      <c r="G906" s="21">
        <f t="shared" si="172"/>
        <v>26900.228677044797</v>
      </c>
      <c r="H906" s="12">
        <f t="shared" si="173"/>
        <v>3.6207315507914033</v>
      </c>
      <c r="I906" s="12">
        <f t="shared" si="174"/>
        <v>89.738036995401941</v>
      </c>
      <c r="J906" s="15">
        <f>IF(OR((ROW(F906)-MATCH(MAX($F$2:F906),$F$2:F906,0))=1,(ROW(F906)-MATCH(MAX($F$2:F906),$F$2:F906,0))&gt;123),IF(OR(((G905*J905/C905*C906)/(G905*K905/D905*D906))&lt;(4/6),((G905*J905/C905*C906)/(G905*K905/D905*D906))&gt;(6/4)),50%,((G905*J905/C905*C906)/((G905*K905/D905*D906)+(G905*J905/C905*C906)))),((G905*J905/C905*C906)/((G905*K905/D905*D906)+(G905*J905/C905*C906))))</f>
        <v>0.44215607482058267</v>
      </c>
      <c r="K906" s="18">
        <f t="shared" si="168"/>
        <v>0.55784392517941739</v>
      </c>
      <c r="L906" s="20">
        <f t="shared" si="169"/>
        <v>0.79261609719667303</v>
      </c>
      <c r="M906" s="51">
        <f>IF(AND((B906-$B$2)&gt;123,OR(((U905*R905/C905*C906)/(U905*S905/D905*D906))&lt;(4/6),((U905*R905/C905*C906)/(U905*S905/D905*D906))&gt;(6/4))),1,0)</f>
        <v>0</v>
      </c>
      <c r="N906" s="51">
        <f>IF(AND((B906-$B$2)&gt;123,OR(((U905*R905/C905*C906)/(U905*S905/D905*D906))&lt;(4/6),((U905*R905/C905*C906)/(U905*S905/D905*D906))&gt;(6/4))),COUNTIF($M$2:M906,1),0)</f>
        <v>0</v>
      </c>
      <c r="O906" s="51">
        <f>IF(OR((ROW(N906)-MATCH(MAX($N$2:N906),$N$2:N906,0))=1,(ROW(N906)-MATCH(MAX($N$2:N906),$N$2:N906,0))&gt;123),IF(OR(((U905*R905/C905*C906)/(U905*S905/D905*D906))&lt;(4/6),((U905*R905/C905*C906)/(U905*S905/D905*D906))&gt;(6/4)),1,0),0)</f>
        <v>0</v>
      </c>
      <c r="P906" s="47">
        <f>IF(O906=1,U905/2/C906,P905)</f>
        <v>3.6118419146766771</v>
      </c>
      <c r="Q906" s="47">
        <f>IF(O906=1,U905/2/D906,Q905)</f>
        <v>89.517711770140608</v>
      </c>
      <c r="R906" s="41">
        <f>P906*C906/U905</f>
        <v>0.44347776391511479</v>
      </c>
      <c r="S906" s="41">
        <f>Q906*D906/U905</f>
        <v>0.5595114273903955</v>
      </c>
      <c r="T906" s="41">
        <f t="shared" si="175"/>
        <v>0.7926160971966727</v>
      </c>
      <c r="U906" s="42">
        <f>P906*C906+Q906*D906</f>
        <v>26834.183116641536</v>
      </c>
      <c r="V906" s="25">
        <f>B906</f>
        <v>42271</v>
      </c>
      <c r="W906">
        <f>C906/C$2</f>
        <v>1.4290352203999297</v>
      </c>
      <c r="X906">
        <f>D906/D$2</f>
        <v>1.1982909351486921</v>
      </c>
      <c r="Y906">
        <f t="shared" si="176"/>
        <v>1.3417091558320768</v>
      </c>
      <c r="AA906" s="15">
        <f t="shared" si="177"/>
        <v>6.7333164165308546E-3</v>
      </c>
      <c r="AB906" s="15">
        <f t="shared" si="178"/>
        <v>4.1264339358138002E-5</v>
      </c>
      <c r="AC906" s="15">
        <f t="shared" si="179"/>
        <v>2.9891913055102304E-3</v>
      </c>
    </row>
    <row r="907" spans="1:29" x14ac:dyDescent="0.4">
      <c r="A907" s="43">
        <f t="shared" si="170"/>
        <v>2015</v>
      </c>
      <c r="B907" s="53">
        <v>42272</v>
      </c>
      <c r="C907" s="45">
        <v>3231.951</v>
      </c>
      <c r="D907" s="45">
        <f>VLOOKUP(B907,'H11001.CSI  中证全债'!$A$2:$B$2792,2,0)</f>
        <v>167.26320000000001</v>
      </c>
      <c r="E907" s="14">
        <f t="shared" si="171"/>
        <v>0</v>
      </c>
      <c r="F907" s="14">
        <f>IF(AND((B907-$B$2)&gt;123,OR(((G906*J906/C906*C907)/(G906*K906/D906*D907))&lt;(4/6),((G906*J906/C906*C907)/(G906*K906/D906*D907))&gt;(6/4))),COUNTIF($E$2:E907,1),0)</f>
        <v>0</v>
      </c>
      <c r="G907" s="21">
        <f t="shared" si="172"/>
        <v>26711.898185881128</v>
      </c>
      <c r="H907" s="12">
        <f t="shared" si="173"/>
        <v>3.6207315507914033</v>
      </c>
      <c r="I907" s="12">
        <f t="shared" si="174"/>
        <v>89.738036995401941</v>
      </c>
      <c r="J907" s="15">
        <f>IF(OR((ROW(F907)-MATCH(MAX($F$2:F907),$F$2:F907,0))=1,(ROW(F907)-MATCH(MAX($F$2:F907),$F$2:F907,0))&gt;123),IF(OR(((G906*J906/C906*C907)/(G906*K906/D906*D907))&lt;(4/6),((G906*J906/C906*C907)/(G906*K906/D906*D907))&gt;(6/4)),50%,((G906*J906/C906*C907)/((G906*K906/D906*D907)+(G906*J906/C906*C907)))),((G906*J906/C906*C907)/((G906*K906/D906*D907)+(G906*J906/C906*C907))))</f>
        <v>0.43808294247306839</v>
      </c>
      <c r="K907" s="18">
        <f t="shared" si="168"/>
        <v>0.56191705752693166</v>
      </c>
      <c r="L907" s="20">
        <f t="shared" si="169"/>
        <v>0.77962207518868898</v>
      </c>
      <c r="M907" s="51">
        <f>IF(AND((B907-$B$2)&gt;123,OR(((U906*R906/C906*C907)/(U906*S906/D906*D907))&lt;(4/6),((U906*R906/C906*C907)/(U906*S906/D906*D907))&gt;(6/4))),1,0)</f>
        <v>0</v>
      </c>
      <c r="N907" s="51">
        <f>IF(AND((B907-$B$2)&gt;123,OR(((U906*R906/C906*C907)/(U906*S906/D906*D907))&lt;(4/6),((U906*R906/C906*C907)/(U906*S906/D906*D907))&gt;(6/4))),COUNTIF($M$2:M907,1),0)</f>
        <v>0</v>
      </c>
      <c r="O907" s="51">
        <f>IF(OR((ROW(N907)-MATCH(MAX($N$2:N907),$N$2:N907,0))=1,(ROW(N907)-MATCH(MAX($N$2:N907),$N$2:N907,0))&gt;123),IF(OR(((U906*R906/C906*C907)/(U906*S906/D906*D907))&lt;(4/6),((U906*R906/C906*C907)/(U906*S906/D906*D907))&gt;(6/4)),1,0),0)</f>
        <v>0</v>
      </c>
      <c r="P907" s="47">
        <f>IF(O907=1,U906/2/C907,P906)</f>
        <v>3.6118419146766771</v>
      </c>
      <c r="Q907" s="47">
        <f>IF(O907=1,U906/2/D907,Q906)</f>
        <v>89.517711770140608</v>
      </c>
      <c r="R907" s="41">
        <f>P907*C907/U906</f>
        <v>0.43501589138153673</v>
      </c>
      <c r="S907" s="41">
        <f>Q907*D907/U906</f>
        <v>0.55798303463412269</v>
      </c>
      <c r="T907" s="41">
        <f t="shared" si="175"/>
        <v>0.77962207518868876</v>
      </c>
      <c r="U907" s="42">
        <f>P907*C907+Q907*D907</f>
        <v>26646.315015332584</v>
      </c>
      <c r="V907" s="25">
        <f>B907</f>
        <v>42272</v>
      </c>
      <c r="W907">
        <f>C907/C$2</f>
        <v>1.4059583609026285</v>
      </c>
      <c r="X907">
        <f>D907/D$2</f>
        <v>1.1985897527767826</v>
      </c>
      <c r="Y907">
        <f t="shared" si="176"/>
        <v>1.3323157507666292</v>
      </c>
      <c r="AA907" s="15">
        <f t="shared" si="177"/>
        <v>-1.614855894933287E-2</v>
      </c>
      <c r="AB907" s="15">
        <f t="shared" si="178"/>
        <v>2.4936984777701454E-4</v>
      </c>
      <c r="AC907" s="15">
        <f t="shared" si="179"/>
        <v>-7.0010739843406888E-3</v>
      </c>
    </row>
    <row r="908" spans="1:29" x14ac:dyDescent="0.4">
      <c r="A908" s="43">
        <f t="shared" si="170"/>
        <v>2015</v>
      </c>
      <c r="B908" s="53">
        <v>42275</v>
      </c>
      <c r="C908" s="45">
        <v>3242.752</v>
      </c>
      <c r="D908" s="45">
        <f>VLOOKUP(B908,'H11001.CSI  中证全债'!$A$2:$B$2792,2,0)</f>
        <v>167.34469999999999</v>
      </c>
      <c r="E908" s="14">
        <f t="shared" si="171"/>
        <v>0</v>
      </c>
      <c r="F908" s="14">
        <f>IF(AND((B908-$B$2)&gt;123,OR(((G907*J907/C907*C908)/(G907*K907/D907*D908))&lt;(4/6),((G907*J907/C907*C908)/(G907*K907/D907*D908))&gt;(6/4))),COUNTIF($E$2:E908,1),0)</f>
        <v>0</v>
      </c>
      <c r="G908" s="21">
        <f t="shared" si="172"/>
        <v>26758.319357376349</v>
      </c>
      <c r="H908" s="12">
        <f t="shared" si="173"/>
        <v>3.6207315507914033</v>
      </c>
      <c r="I908" s="12">
        <f t="shared" si="174"/>
        <v>89.738036995401941</v>
      </c>
      <c r="J908" s="15">
        <f>IF(OR((ROW(F908)-MATCH(MAX($F$2:F908),$F$2:F908,0))=1,(ROW(F908)-MATCH(MAX($F$2:F908),$F$2:F908,0))&gt;123),IF(OR(((G907*J907/C907*C908)/(G907*K907/D907*D908))&lt;(4/6),((G907*J907/C907*C908)/(G907*K907/D907*D908))&gt;(6/4)),50%,((G907*J907/C907*C908)/((G907*K907/D907*D908)+(G907*J907/C907*C908)))),((G907*J907/C907*C908)/((G907*K907/D907*D908)+(G907*J907/C907*C908))))</f>
        <v>0.43878445133196653</v>
      </c>
      <c r="K908" s="18">
        <f t="shared" si="168"/>
        <v>0.56121554866803347</v>
      </c>
      <c r="L908" s="20">
        <f t="shared" si="169"/>
        <v>0.78184656924306528</v>
      </c>
      <c r="M908" s="51">
        <f>IF(AND((B908-$B$2)&gt;123,OR(((U907*R907/C907*C908)/(U907*S907/D907*D908))&lt;(4/6),((U907*R907/C907*C908)/(U907*S907/D907*D908))&gt;(6/4))),1,0)</f>
        <v>0</v>
      </c>
      <c r="N908" s="51">
        <f>IF(AND((B908-$B$2)&gt;123,OR(((U907*R907/C907*C908)/(U907*S907/D907*D908))&lt;(4/6),((U907*R907/C907*C908)/(U907*S907/D907*D908))&gt;(6/4))),COUNTIF($M$2:M908,1),0)</f>
        <v>0</v>
      </c>
      <c r="O908" s="51">
        <f>IF(OR((ROW(N908)-MATCH(MAX($N$2:N908),$N$2:N908,0))=1,(ROW(N908)-MATCH(MAX($N$2:N908),$N$2:N908,0))&gt;123),IF(OR(((U907*R907/C907*C908)/(U907*S907/D907*D908))&lt;(4/6),((U907*R907/C907*C908)/(U907*S907/D907*D908))&gt;(6/4)),1,0),0)</f>
        <v>0</v>
      </c>
      <c r="P908" s="47">
        <f>IF(O908=1,U907/2/C908,P907)</f>
        <v>3.6118419146766771</v>
      </c>
      <c r="Q908" s="47">
        <f>IF(O908=1,U907/2/D908,Q907)</f>
        <v>89.517711770140608</v>
      </c>
      <c r="R908" s="41">
        <f>P908*C908/U907</f>
        <v>0.43954699123545721</v>
      </c>
      <c r="S908" s="41">
        <f>Q908*D908/U907</f>
        <v>0.56219085499217469</v>
      </c>
      <c r="T908" s="41">
        <f t="shared" si="175"/>
        <v>0.78184656924306495</v>
      </c>
      <c r="U908" s="42">
        <f>P908*C908+Q908*D908</f>
        <v>26692.622213362272</v>
      </c>
      <c r="V908" s="25">
        <f>B908</f>
        <v>42275</v>
      </c>
      <c r="W908">
        <f>C908/C$2</f>
        <v>1.410656995336167</v>
      </c>
      <c r="X908">
        <f>D908/D$2</f>
        <v>1.1991737728412752</v>
      </c>
      <c r="Y908">
        <f t="shared" si="176"/>
        <v>1.3346311106681137</v>
      </c>
      <c r="AA908" s="15">
        <f t="shared" si="177"/>
        <v>3.3419442312088155E-3</v>
      </c>
      <c r="AB908" s="15">
        <f t="shared" si="178"/>
        <v>4.8725601327692658E-4</v>
      </c>
      <c r="AC908" s="15">
        <f t="shared" si="179"/>
        <v>1.7378462276320672E-3</v>
      </c>
    </row>
    <row r="909" spans="1:29" x14ac:dyDescent="0.4">
      <c r="A909" s="43">
        <f t="shared" si="170"/>
        <v>2015</v>
      </c>
      <c r="B909" s="53">
        <v>42276</v>
      </c>
      <c r="C909" s="45">
        <v>3178.8539999999998</v>
      </c>
      <c r="D909" s="45">
        <f>VLOOKUP(B909,'H11001.CSI  中证全债'!$A$2:$B$2792,2,0)</f>
        <v>167.44049999999999</v>
      </c>
      <c r="E909" s="14">
        <f t="shared" si="171"/>
        <v>0</v>
      </c>
      <c r="F909" s="14">
        <f>IF(AND((B909-$B$2)&gt;123,OR(((G908*J908/C908*C909)/(G908*K908/D908*D909))&lt;(4/6),((G908*J908/C908*C909)/(G908*K908/D908*D909))&gt;(6/4))),COUNTIF($E$2:E909,1),0)</f>
        <v>0</v>
      </c>
      <c r="G909" s="21">
        <f t="shared" si="172"/>
        <v>26535.558756688039</v>
      </c>
      <c r="H909" s="12">
        <f t="shared" si="173"/>
        <v>3.6207315507914033</v>
      </c>
      <c r="I909" s="12">
        <f t="shared" si="174"/>
        <v>89.738036995401941</v>
      </c>
      <c r="J909" s="15">
        <f>IF(OR((ROW(F909)-MATCH(MAX($F$2:F909),$F$2:F909,0))=1,(ROW(F909)-MATCH(MAX($F$2:F909),$F$2:F909,0))&gt;123),IF(OR(((G908*J908/C908*C909)/(G908*K908/D908*D909))&lt;(4/6),((G908*J908/C908*C909)/(G908*K908/D908*D909))&gt;(6/4)),50%,((G908*J908/C908*C909)/((G908*K908/D908*D909)+(G908*J908/C908*C909)))),((G908*J908/C908*C909)/((G908*K908/D908*D909)+(G908*J908/C908*C909))))</f>
        <v>0.4337491845826883</v>
      </c>
      <c r="K909" s="18">
        <f t="shared" si="168"/>
        <v>0.5662508154173117</v>
      </c>
      <c r="L909" s="20">
        <f t="shared" si="169"/>
        <v>0.76600187191435076</v>
      </c>
      <c r="M909" s="51">
        <f>IF(AND((B909-$B$2)&gt;123,OR(((U908*R908/C908*C909)/(U908*S908/D908*D909))&lt;(4/6),((U908*R908/C908*C909)/(U908*S908/D908*D909))&gt;(6/4))),1,0)</f>
        <v>0</v>
      </c>
      <c r="N909" s="51">
        <f>IF(AND((B909-$B$2)&gt;123,OR(((U908*R908/C908*C909)/(U908*S908/D908*D909))&lt;(4/6),((U908*R908/C908*C909)/(U908*S908/D908*D909))&gt;(6/4))),COUNTIF($M$2:M909,1),0)</f>
        <v>0</v>
      </c>
      <c r="O909" s="51">
        <f>IF(OR((ROW(N909)-MATCH(MAX($N$2:N909),$N$2:N909,0))=1,(ROW(N909)-MATCH(MAX($N$2:N909),$N$2:N909,0))&gt;123),IF(OR(((U908*R908/C908*C909)/(U908*S908/D908*D909))&lt;(4/6),((U908*R908/C908*C909)/(U908*S908/D908*D909))&gt;(6/4)),1,0),0)</f>
        <v>0</v>
      </c>
      <c r="P909" s="47">
        <f>IF(O909=1,U908/2/C909,P908)</f>
        <v>3.6118419146766771</v>
      </c>
      <c r="Q909" s="47">
        <f>IF(O909=1,U908/2/D909,Q908)</f>
        <v>89.517711770140608</v>
      </c>
      <c r="R909" s="41">
        <f>P909*C909/U908</f>
        <v>0.43013826165381341</v>
      </c>
      <c r="S909" s="41">
        <f>Q909*D909/U908</f>
        <v>0.56153682833546481</v>
      </c>
      <c r="T909" s="41">
        <f t="shared" si="175"/>
        <v>0.76600187191435065</v>
      </c>
      <c r="U909" s="42">
        <f>P909*C909+Q909*D909</f>
        <v>26470.40853548584</v>
      </c>
      <c r="V909" s="25">
        <f>B909</f>
        <v>42276</v>
      </c>
      <c r="W909">
        <f>C909/C$2</f>
        <v>1.3828601855005733</v>
      </c>
      <c r="X909">
        <f>D909/D$2</f>
        <v>1.1998602651379431</v>
      </c>
      <c r="Y909">
        <f t="shared" si="176"/>
        <v>1.3235204267742919</v>
      </c>
      <c r="AA909" s="15">
        <f t="shared" si="177"/>
        <v>-1.970486796400106E-2</v>
      </c>
      <c r="AB909" s="15">
        <f t="shared" si="178"/>
        <v>5.7247107318003643E-4</v>
      </c>
      <c r="AC909" s="15">
        <f t="shared" si="179"/>
        <v>-8.3249100107217755E-3</v>
      </c>
    </row>
    <row r="910" spans="1:29" x14ac:dyDescent="0.4">
      <c r="A910" s="43">
        <f t="shared" si="170"/>
        <v>2015</v>
      </c>
      <c r="B910" s="53">
        <v>42277</v>
      </c>
      <c r="C910" s="45">
        <v>3202.9479999999999</v>
      </c>
      <c r="D910" s="45">
        <f>VLOOKUP(B910,'H11001.CSI  中证全债'!$A$2:$B$2792,2,0)</f>
        <v>167.53530000000001</v>
      </c>
      <c r="E910" s="14">
        <f t="shared" si="171"/>
        <v>0</v>
      </c>
      <c r="F910" s="14">
        <f>IF(AND((B910-$B$2)&gt;123,OR(((G909*J909/C909*C910)/(G909*K909/D909*D910))&lt;(4/6),((G909*J909/C909*C910)/(G909*K909/D909*D910))&gt;(6/4))),COUNTIF($E$2:E910,1),0)</f>
        <v>0</v>
      </c>
      <c r="G910" s="21">
        <f t="shared" si="172"/>
        <v>26631.30382857997</v>
      </c>
      <c r="H910" s="12">
        <f t="shared" si="173"/>
        <v>3.6207315507914033</v>
      </c>
      <c r="I910" s="12">
        <f t="shared" si="174"/>
        <v>89.738036995401941</v>
      </c>
      <c r="J910" s="15">
        <f>IF(OR((ROW(F910)-MATCH(MAX($F$2:F910),$F$2:F910,0))=1,(ROW(F910)-MATCH(MAX($F$2:F910),$F$2:F910,0))&gt;123),IF(OR(((G909*J909/C909*C910)/(G909*K909/D909*D910))&lt;(4/6),((G909*J909/C909*C910)/(G909*K909/D909*D910))&gt;(6/4)),50%,((G909*J909/C909*C910)/((G909*K909/D909*D910)+(G909*J909/C909*C910)))),((G909*J909/C909*C910)/((G909*K909/D909*D910)+(G909*J909/C909*C910))))</f>
        <v>0.43546553160865625</v>
      </c>
      <c r="K910" s="18">
        <f t="shared" si="168"/>
        <v>0.5645344683913438</v>
      </c>
      <c r="L910" s="20">
        <f t="shared" si="169"/>
        <v>0.77137102513780431</v>
      </c>
      <c r="M910" s="51">
        <f>IF(AND((B910-$B$2)&gt;123,OR(((U909*R909/C909*C910)/(U909*S909/D909*D910))&lt;(4/6),((U909*R909/C909*C910)/(U909*S909/D909*D910))&gt;(6/4))),1,0)</f>
        <v>0</v>
      </c>
      <c r="N910" s="51">
        <f>IF(AND((B910-$B$2)&gt;123,OR(((U909*R909/C909*C910)/(U909*S909/D909*D910))&lt;(4/6),((U909*R909/C909*C910)/(U909*S909/D909*D910))&gt;(6/4))),COUNTIF($M$2:M910,1),0)</f>
        <v>0</v>
      </c>
      <c r="O910" s="51">
        <f>IF(OR((ROW(N910)-MATCH(MAX($N$2:N910),$N$2:N910,0))=1,(ROW(N910)-MATCH(MAX($N$2:N910),$N$2:N910,0))&gt;123),IF(OR(((U909*R909/C909*C910)/(U909*S909/D909*D910))&lt;(4/6),((U909*R909/C909*C910)/(U909*S909/D909*D910))&gt;(6/4)),1,0),0)</f>
        <v>0</v>
      </c>
      <c r="P910" s="47">
        <f>IF(O910=1,U909/2/C910,P909)</f>
        <v>3.6118419146766771</v>
      </c>
      <c r="Q910" s="47">
        <f>IF(O910=1,U909/2/D910,Q909)</f>
        <v>89.517711770140608</v>
      </c>
      <c r="R910" s="41">
        <f>P910*C910/U909</f>
        <v>0.43703676962224502</v>
      </c>
      <c r="S910" s="41">
        <f>Q910*D910/U909</f>
        <v>0.56657141035880787</v>
      </c>
      <c r="T910" s="41">
        <f t="shared" si="175"/>
        <v>0.77137102513780398</v>
      </c>
      <c r="U910" s="42">
        <f>P910*C910+Q910*D910</f>
        <v>26565.918533653872</v>
      </c>
      <c r="V910" s="25">
        <f>B910</f>
        <v>42277</v>
      </c>
      <c r="W910">
        <f>C910/C$2</f>
        <v>1.3933415203808324</v>
      </c>
      <c r="X910">
        <f>D910/D$2</f>
        <v>1.2005395915442494</v>
      </c>
      <c r="Y910">
        <f t="shared" si="176"/>
        <v>1.3282959266826937</v>
      </c>
      <c r="AA910" s="15">
        <f t="shared" si="177"/>
        <v>7.5794610258916872E-3</v>
      </c>
      <c r="AB910" s="15">
        <f t="shared" si="178"/>
        <v>5.6617126680857943E-4</v>
      </c>
      <c r="AC910" s="15">
        <f t="shared" si="179"/>
        <v>3.6081799810530057E-3</v>
      </c>
    </row>
    <row r="911" spans="1:29" x14ac:dyDescent="0.4">
      <c r="A911" s="43">
        <f t="shared" si="170"/>
        <v>2015</v>
      </c>
      <c r="B911" s="53">
        <v>42285</v>
      </c>
      <c r="C911" s="45">
        <v>3296.482</v>
      </c>
      <c r="D911" s="45">
        <f>VLOOKUP(B911,'H11001.CSI  中证全债'!$A$2:$B$2792,2,0)</f>
        <v>167.6893</v>
      </c>
      <c r="E911" s="14">
        <f t="shared" si="171"/>
        <v>0</v>
      </c>
      <c r="F911" s="14">
        <f>IF(AND((B911-$B$2)&gt;123,OR(((G910*J910/C910*C911)/(G910*K910/D910*D911))&lt;(4/6),((G910*J910/C910*C911)/(G910*K910/D910*D911))&gt;(6/4))),COUNTIF($E$2:E911,1),0)</f>
        <v>0</v>
      </c>
      <c r="G911" s="21">
        <f t="shared" si="172"/>
        <v>26983.784991148987</v>
      </c>
      <c r="H911" s="12">
        <f t="shared" si="173"/>
        <v>3.6207315507914033</v>
      </c>
      <c r="I911" s="12">
        <f t="shared" si="174"/>
        <v>89.738036995401941</v>
      </c>
      <c r="J911" s="15">
        <f>IF(OR((ROW(F911)-MATCH(MAX($F$2:F911),$F$2:F911,0))=1,(ROW(F911)-MATCH(MAX($F$2:F911),$F$2:F911,0))&gt;123),IF(OR(((G910*J910/C910*C911)/(G910*K910/D910*D911))&lt;(4/6),((G910*J910/C910*C911)/(G910*K910/D910*D911))&gt;(6/4)),50%,((G910*J910/C910*C911)/((G910*K910/D910*D911)+(G910*J910/C910*C911)))),((G910*J910/C910*C911)/((G910*K910/D910*D911)+(G910*J910/C910*C911))))</f>
        <v>0.44232773081800758</v>
      </c>
      <c r="K911" s="18">
        <f t="shared" si="168"/>
        <v>0.55767226918199242</v>
      </c>
      <c r="L911" s="20">
        <f t="shared" si="169"/>
        <v>0.79316787880958273</v>
      </c>
      <c r="M911" s="51">
        <f>IF(AND((B911-$B$2)&gt;123,OR(((U910*R910/C910*C911)/(U910*S910/D910*D911))&lt;(4/6),((U910*R910/C910*C911)/(U910*S910/D910*D911))&gt;(6/4))),1,0)</f>
        <v>0</v>
      </c>
      <c r="N911" s="51">
        <f>IF(AND((B911-$B$2)&gt;123,OR(((U910*R910/C910*C911)/(U910*S910/D910*D911))&lt;(4/6),((U910*R910/C910*C911)/(U910*S910/D910*D911))&gt;(6/4))),COUNTIF($M$2:M911,1),0)</f>
        <v>0</v>
      </c>
      <c r="O911" s="51">
        <f>IF(OR((ROW(N911)-MATCH(MAX($N$2:N911),$N$2:N911,0))=1,(ROW(N911)-MATCH(MAX($N$2:N911),$N$2:N911,0))&gt;123),IF(OR(((U910*R910/C910*C911)/(U910*S910/D910*D911))&lt;(4/6),((U910*R910/C910*C911)/(U910*S910/D910*D911))&gt;(6/4)),1,0),0)</f>
        <v>0</v>
      </c>
      <c r="P911" s="47">
        <f>IF(O911=1,U910/2/C911,P910)</f>
        <v>3.6118419146766771</v>
      </c>
      <c r="Q911" s="47">
        <f>IF(O911=1,U910/2/D911,Q910)</f>
        <v>89.517711770140608</v>
      </c>
      <c r="R911" s="41">
        <f>P911*C911/U910</f>
        <v>0.4481822016992989</v>
      </c>
      <c r="S911" s="41">
        <f>Q911*D911/U910</f>
        <v>0.56505339370518681</v>
      </c>
      <c r="T911" s="41">
        <f t="shared" si="175"/>
        <v>0.79316787880958251</v>
      </c>
      <c r="U911" s="42">
        <f>P911*C911+Q911*D911</f>
        <v>26917.534282913843</v>
      </c>
      <c r="V911" s="25">
        <f>B911</f>
        <v>42285</v>
      </c>
      <c r="W911">
        <f>C911/C$2</f>
        <v>1.434030537426161</v>
      </c>
      <c r="X911">
        <f>D911/D$2</f>
        <v>1.2016431386599784</v>
      </c>
      <c r="Y911">
        <f t="shared" si="176"/>
        <v>1.3458767141456922</v>
      </c>
      <c r="AA911" s="15">
        <f t="shared" si="177"/>
        <v>2.9202472222465303E-2</v>
      </c>
      <c r="AB911" s="15">
        <f t="shared" si="178"/>
        <v>9.1920926515176582E-4</v>
      </c>
      <c r="AC911" s="15">
        <f t="shared" si="179"/>
        <v>1.3235595404485601E-2</v>
      </c>
    </row>
    <row r="912" spans="1:29" x14ac:dyDescent="0.4">
      <c r="A912" s="43">
        <f t="shared" si="170"/>
        <v>2015</v>
      </c>
      <c r="B912" s="53">
        <v>42286</v>
      </c>
      <c r="C912" s="45">
        <v>3340.1158999999998</v>
      </c>
      <c r="D912" s="45">
        <f>VLOOKUP(B912,'H11001.CSI  中证全债'!$A$2:$B$2792,2,0)</f>
        <v>167.8321</v>
      </c>
      <c r="E912" s="14">
        <f t="shared" si="171"/>
        <v>0</v>
      </c>
      <c r="F912" s="14">
        <f>IF(AND((B912-$B$2)&gt;123,OR(((G911*J911/C911*C912)/(G911*K911/D911*D912))&lt;(4/6),((G911*J911/C911*C912)/(G911*K911/D911*D912))&gt;(6/4))),COUNTIF($E$2:E912,1),0)</f>
        <v>0</v>
      </c>
      <c r="G912" s="21">
        <f t="shared" si="172"/>
        <v>27154.586221246005</v>
      </c>
      <c r="H912" s="12">
        <f t="shared" si="173"/>
        <v>3.6207315507914033</v>
      </c>
      <c r="I912" s="12">
        <f t="shared" si="174"/>
        <v>89.738036995401941</v>
      </c>
      <c r="J912" s="15">
        <f>IF(OR((ROW(F912)-MATCH(MAX($F$2:F912),$F$2:F912,0))=1,(ROW(F912)-MATCH(MAX($F$2:F912),$F$2:F912,0))&gt;123),IF(OR(((G911*J911/C911*C912)/(G911*K911/D911*D912))&lt;(4/6),((G911*J911/C911*C912)/(G911*K911/D911*D912))&gt;(6/4)),50%,((G911*J911/C911*C912)/((G911*K911/D911*D912)+(G911*J911/C911*C912)))),((G911*J911/C911*C912)/((G911*K911/D911*D912)+(G911*J911/C911*C912))))</f>
        <v>0.44536355383562509</v>
      </c>
      <c r="K912" s="18">
        <f t="shared" si="168"/>
        <v>0.55463644616437491</v>
      </c>
      <c r="L912" s="20">
        <f t="shared" si="169"/>
        <v>0.80298284924398</v>
      </c>
      <c r="M912" s="51">
        <f>IF(AND((B912-$B$2)&gt;123,OR(((U911*R911/C911*C912)/(U911*S911/D911*D912))&lt;(4/6),((U911*R911/C911*C912)/(U911*S911/D911*D912))&gt;(6/4))),1,0)</f>
        <v>0</v>
      </c>
      <c r="N912" s="51">
        <f>IF(AND((B912-$B$2)&gt;123,OR(((U911*R911/C911*C912)/(U911*S911/D911*D912))&lt;(4/6),((U911*R911/C911*C912)/(U911*S911/D911*D912))&gt;(6/4))),COUNTIF($M$2:M912,1),0)</f>
        <v>0</v>
      </c>
      <c r="O912" s="51">
        <f>IF(OR((ROW(N912)-MATCH(MAX($N$2:N912),$N$2:N912,0))=1,(ROW(N912)-MATCH(MAX($N$2:N912),$N$2:N912,0))&gt;123),IF(OR(((U911*R911/C911*C912)/(U911*S911/D911*D912))&lt;(4/6),((U911*R911/C911*C912)/(U911*S911/D911*D912))&gt;(6/4)),1,0),0)</f>
        <v>0</v>
      </c>
      <c r="P912" s="47">
        <f>IF(O912=1,U911/2/C912,P911)</f>
        <v>3.6118419146766771</v>
      </c>
      <c r="Q912" s="47">
        <f>IF(O912=1,U911/2/D912,Q911)</f>
        <v>89.517711770140608</v>
      </c>
      <c r="R912" s="41">
        <f>P912*C912/U911</f>
        <v>0.44818260397482729</v>
      </c>
      <c r="S912" s="41">
        <f>Q912*D912/U911</f>
        <v>0.55814716889258342</v>
      </c>
      <c r="T912" s="41">
        <f t="shared" si="175"/>
        <v>0.80298284924397956</v>
      </c>
      <c r="U912" s="42">
        <f>P912*C912+Q912*D912</f>
        <v>27087.916161075427</v>
      </c>
      <c r="V912" s="25">
        <f>B912</f>
        <v>42286</v>
      </c>
      <c r="W912">
        <f>C912/C$2</f>
        <v>1.4530120895981429</v>
      </c>
      <c r="X912">
        <f>D912/D$2</f>
        <v>1.2026664278036545</v>
      </c>
      <c r="Y912">
        <f t="shared" si="176"/>
        <v>1.3543958080537715</v>
      </c>
      <c r="AA912" s="15">
        <f t="shared" si="177"/>
        <v>1.3236504855782538E-2</v>
      </c>
      <c r="AB912" s="15">
        <f t="shared" si="178"/>
        <v>8.5157490668752445E-4</v>
      </c>
      <c r="AC912" s="15">
        <f t="shared" si="179"/>
        <v>6.3297728674107656E-3</v>
      </c>
    </row>
    <row r="913" spans="1:29" x14ac:dyDescent="0.4">
      <c r="A913" s="43">
        <f t="shared" si="170"/>
        <v>2015</v>
      </c>
      <c r="B913" s="53">
        <v>42289</v>
      </c>
      <c r="C913" s="45">
        <v>3447.6934000000001</v>
      </c>
      <c r="D913" s="45">
        <f>VLOOKUP(B913,'H11001.CSI  中证全债'!$A$2:$B$2792,2,0)</f>
        <v>168.0685</v>
      </c>
      <c r="E913" s="14">
        <f t="shared" si="171"/>
        <v>0</v>
      </c>
      <c r="F913" s="14">
        <f>IF(AND((B913-$B$2)&gt;123,OR(((G912*J912/C912*C913)/(G912*K912/D912*D913))&lt;(4/6),((G912*J912/C912*C913)/(G912*K912/D912*D913))&gt;(6/4))),COUNTIF($E$2:E913,1),0)</f>
        <v>0</v>
      </c>
      <c r="G913" s="21">
        <f t="shared" si="172"/>
        <v>27565.30954159698</v>
      </c>
      <c r="H913" s="12">
        <f t="shared" si="173"/>
        <v>3.6207315507914033</v>
      </c>
      <c r="I913" s="12">
        <f t="shared" si="174"/>
        <v>89.738036995401941</v>
      </c>
      <c r="J913" s="15">
        <f>IF(OR((ROW(F913)-MATCH(MAX($F$2:F913),$F$2:F913,0))=1,(ROW(F913)-MATCH(MAX($F$2:F913),$F$2:F913,0))&gt;123),IF(OR(((G912*J912/C912*C913)/(G912*K912/D912*D913))&lt;(4/6),((G912*J912/C912*C913)/(G912*K912/D912*D913))&gt;(6/4)),50%,((G912*J912/C912*C913)/((G912*K912/D912*D913)+(G912*J912/C912*C913)))),((G912*J912/C912*C913)/((G912*K912/D912*D913)+(G912*J912/C912*C913))))</f>
        <v>0.45285804797503737</v>
      </c>
      <c r="K913" s="18">
        <f t="shared" si="168"/>
        <v>0.54714195202496263</v>
      </c>
      <c r="L913" s="20">
        <f t="shared" si="169"/>
        <v>0.82767926367009104</v>
      </c>
      <c r="M913" s="51">
        <f>IF(AND((B913-$B$2)&gt;123,OR(((U912*R912/C912*C913)/(U912*S912/D912*D913))&lt;(4/6),((U912*R912/C912*C913)/(U912*S912/D912*D913))&gt;(6/4))),1,0)</f>
        <v>0</v>
      </c>
      <c r="N913" s="51">
        <f>IF(AND((B913-$B$2)&gt;123,OR(((U912*R912/C912*C913)/(U912*S912/D912*D913))&lt;(4/6),((U912*R912/C912*C913)/(U912*S912/D912*D913))&gt;(6/4))),COUNTIF($M$2:M913,1),0)</f>
        <v>0</v>
      </c>
      <c r="O913" s="51">
        <f>IF(OR((ROW(N913)-MATCH(MAX($N$2:N913),$N$2:N913,0))=1,(ROW(N913)-MATCH(MAX($N$2:N913),$N$2:N913,0))&gt;123),IF(OR(((U912*R912/C912*C913)/(U912*S912/D912*D913))&lt;(4/6),((U912*R912/C912*C913)/(U912*S912/D912*D913))&gt;(6/4)),1,0),0)</f>
        <v>0</v>
      </c>
      <c r="P913" s="47">
        <f>IF(O913=1,U912/2/C913,P912)</f>
        <v>3.6118419146766771</v>
      </c>
      <c r="Q913" s="47">
        <f>IF(O913=1,U912/2/D913,Q912)</f>
        <v>89.517711770140608</v>
      </c>
      <c r="R913" s="41">
        <f>P913*C913/U912</f>
        <v>0.45970769611905654</v>
      </c>
      <c r="S913" s="41">
        <f>Q913*D913/U912</f>
        <v>0.55541767964636835</v>
      </c>
      <c r="T913" s="41">
        <f t="shared" si="175"/>
        <v>0.82767926367009081</v>
      </c>
      <c r="U913" s="42">
        <f>P913*C913+Q913*D913</f>
        <v>27497.631071714019</v>
      </c>
      <c r="V913" s="25">
        <f>B913</f>
        <v>42289</v>
      </c>
      <c r="W913">
        <f>C913/C$2</f>
        <v>1.4998102884476932</v>
      </c>
      <c r="X913">
        <f>D913/D$2</f>
        <v>1.2043604442852023</v>
      </c>
      <c r="Y913">
        <f t="shared" si="176"/>
        <v>1.3748815535857009</v>
      </c>
      <c r="AA913" s="15">
        <f t="shared" si="177"/>
        <v>3.2207714708343049E-2</v>
      </c>
      <c r="AB913" s="15">
        <f t="shared" si="178"/>
        <v>1.4085505692891243E-3</v>
      </c>
      <c r="AC913" s="15">
        <f t="shared" si="179"/>
        <v>1.5125375765424831E-2</v>
      </c>
    </row>
    <row r="914" spans="1:29" x14ac:dyDescent="0.4">
      <c r="A914" s="43">
        <f t="shared" si="170"/>
        <v>2015</v>
      </c>
      <c r="B914" s="53">
        <v>42290</v>
      </c>
      <c r="C914" s="45">
        <v>3445.0430999999999</v>
      </c>
      <c r="D914" s="45">
        <f>VLOOKUP(B914,'H11001.CSI  中证全债'!$A$2:$B$2792,2,0)</f>
        <v>168.13980000000001</v>
      </c>
      <c r="E914" s="14">
        <f t="shared" si="171"/>
        <v>0</v>
      </c>
      <c r="F914" s="14">
        <f>IF(AND((B914-$B$2)&gt;123,OR(((G913*J913/C913*C914)/(G913*K913/D913*D914))&lt;(4/6),((G913*J913/C913*C914)/(G913*K913/D913*D914))&gt;(6/4))),COUNTIF($E$2:E914,1),0)</f>
        <v>0</v>
      </c>
      <c r="G914" s="21">
        <f t="shared" si="172"/>
        <v>27562.111838805686</v>
      </c>
      <c r="H914" s="12">
        <f t="shared" si="173"/>
        <v>3.6207315507914033</v>
      </c>
      <c r="I914" s="12">
        <f t="shared" si="174"/>
        <v>89.738036995401941</v>
      </c>
      <c r="J914" s="15">
        <f>IF(OR((ROW(F914)-MATCH(MAX($F$2:F914),$F$2:F914,0))=1,(ROW(F914)-MATCH(MAX($F$2:F914),$F$2:F914,0))&gt;123),IF(OR(((G913*J913/C913*C914)/(G913*K913/D913*D914))&lt;(4/6),((G913*J913/C913*C914)/(G913*K913/D913*D914))&gt;(6/4)),50%,((G913*J913/C913*C914)/((G913*K913/D913*D914)+(G913*J913/C913*C914)))),((G913*J913/C913*C914)/((G913*K913/D913*D914)+(G913*J913/C913*C914))))</f>
        <v>0.45256242768902127</v>
      </c>
      <c r="K914" s="18">
        <f t="shared" si="168"/>
        <v>0.54743757231097878</v>
      </c>
      <c r="L914" s="20">
        <f t="shared" si="169"/>
        <v>0.82669230352340062</v>
      </c>
      <c r="M914" s="51">
        <f>IF(AND((B914-$B$2)&gt;123,OR(((U913*R913/C913*C914)/(U913*S913/D913*D914))&lt;(4/6),((U913*R913/C913*C914)/(U913*S913/D913*D914))&gt;(6/4))),1,0)</f>
        <v>0</v>
      </c>
      <c r="N914" s="51">
        <f>IF(AND((B914-$B$2)&gt;123,OR(((U913*R913/C913*C914)/(U913*S913/D913*D914))&lt;(4/6),((U913*R913/C913*C914)/(U913*S913/D913*D914))&gt;(6/4))),COUNTIF($M$2:M914,1),0)</f>
        <v>0</v>
      </c>
      <c r="O914" s="51">
        <f>IF(OR((ROW(N914)-MATCH(MAX($N$2:N914),$N$2:N914,0))=1,(ROW(N914)-MATCH(MAX($N$2:N914),$N$2:N914,0))&gt;123),IF(OR(((U913*R913/C913*C914)/(U913*S913/D913*D914))&lt;(4/6),((U913*R913/C913*C914)/(U913*S913/D913*D914))&gt;(6/4)),1,0),0)</f>
        <v>0</v>
      </c>
      <c r="P914" s="47">
        <f>IF(O914=1,U913/2/C914,P913)</f>
        <v>3.6118419146766771</v>
      </c>
      <c r="Q914" s="47">
        <f>IF(O914=1,U913/2/D914,Q913)</f>
        <v>89.517711770140608</v>
      </c>
      <c r="R914" s="41">
        <f>P914*C914/U913</f>
        <v>0.45250992836424231</v>
      </c>
      <c r="S914" s="41">
        <f>Q914*D914/U913</f>
        <v>0.54737406703270897</v>
      </c>
      <c r="T914" s="41">
        <f t="shared" si="175"/>
        <v>0.82669230352340028</v>
      </c>
      <c r="U914" s="42">
        <f>P914*C914+Q914*D914</f>
        <v>27494.441219936765</v>
      </c>
      <c r="V914" s="25">
        <f>B914</f>
        <v>42290</v>
      </c>
      <c r="W914">
        <f>C914/C$2</f>
        <v>1.498657359011603</v>
      </c>
      <c r="X914">
        <f>D914/D$2</f>
        <v>1.2048713722680042</v>
      </c>
      <c r="Y914">
        <f t="shared" si="176"/>
        <v>1.3747220609968382</v>
      </c>
      <c r="AA914" s="15">
        <f t="shared" si="177"/>
        <v>-7.6871684703760934E-4</v>
      </c>
      <c r="AB914" s="15">
        <f t="shared" si="178"/>
        <v>4.242317864442402E-4</v>
      </c>
      <c r="AC914" s="15">
        <f t="shared" si="179"/>
        <v>-1.1600460304861393E-4</v>
      </c>
    </row>
    <row r="915" spans="1:29" x14ac:dyDescent="0.4">
      <c r="A915" s="43">
        <f t="shared" si="170"/>
        <v>2015</v>
      </c>
      <c r="B915" s="53">
        <v>42291</v>
      </c>
      <c r="C915" s="45">
        <v>3406.1116000000002</v>
      </c>
      <c r="D915" s="45">
        <f>VLOOKUP(B915,'H11001.CSI  中证全债'!$A$2:$B$2792,2,0)</f>
        <v>168.41739999999999</v>
      </c>
      <c r="E915" s="14">
        <f t="shared" si="171"/>
        <v>0</v>
      </c>
      <c r="F915" s="14">
        <f>IF(AND((B915-$B$2)&gt;123,OR(((G914*J914/C914*C915)/(G914*K914/D914*D915))&lt;(4/6),((G914*J914/C914*C915)/(G914*K914/D914*D915))&gt;(6/4))),COUNTIF($E$2:E915,1),0)</f>
        <v>0</v>
      </c>
      <c r="G915" s="21">
        <f t="shared" si="172"/>
        <v>27446.062607505974</v>
      </c>
      <c r="H915" s="12">
        <f t="shared" si="173"/>
        <v>3.6207315507914033</v>
      </c>
      <c r="I915" s="12">
        <f t="shared" si="174"/>
        <v>89.738036995401941</v>
      </c>
      <c r="J915" s="15">
        <f>IF(OR((ROW(F915)-MATCH(MAX($F$2:F915),$F$2:F915,0))=1,(ROW(F915)-MATCH(MAX($F$2:F915),$F$2:F915,0))&gt;123),IF(OR(((G914*J914/C914*C915)/(G914*K914/D914*D915))&lt;(4/6),((G914*J914/C914*C915)/(G914*K914/D914*D915))&gt;(6/4)),50%,((G914*J914/C914*C915)/((G914*K914/D914*D915)+(G914*J914/C914*C915)))),((G914*J914/C914*C915)/((G914*K914/D914*D915)+(G914*J914/C914*C915))))</f>
        <v>0.44934007154322547</v>
      </c>
      <c r="K915" s="18">
        <f t="shared" si="168"/>
        <v>0.55065992845677458</v>
      </c>
      <c r="L915" s="20">
        <f t="shared" si="169"/>
        <v>0.81600285098373115</v>
      </c>
      <c r="M915" s="51">
        <f>IF(AND((B915-$B$2)&gt;123,OR(((U914*R914/C914*C915)/(U914*S914/D914*D915))&lt;(4/6),((U914*R914/C914*C915)/(U914*S914/D914*D915))&gt;(6/4))),1,0)</f>
        <v>0</v>
      </c>
      <c r="N915" s="51">
        <f>IF(AND((B915-$B$2)&gt;123,OR(((U914*R914/C914*C915)/(U914*S914/D914*D915))&lt;(4/6),((U914*R914/C914*C915)/(U914*S914/D914*D915))&gt;(6/4))),COUNTIF($M$2:M915,1),0)</f>
        <v>0</v>
      </c>
      <c r="O915" s="51">
        <f>IF(OR((ROW(N915)-MATCH(MAX($N$2:N915),$N$2:N915,0))=1,(ROW(N915)-MATCH(MAX($N$2:N915),$N$2:N915,0))&gt;123),IF(OR(((U914*R914/C914*C915)/(U914*S914/D914*D915))&lt;(4/6),((U914*R914/C914*C915)/(U914*S914/D914*D915))&gt;(6/4)),1,0),0)</f>
        <v>0</v>
      </c>
      <c r="P915" s="47">
        <f>IF(O915=1,U914/2/C915,P914)</f>
        <v>3.6118419146766771</v>
      </c>
      <c r="Q915" s="47">
        <f>IF(O915=1,U914/2/D915,Q914)</f>
        <v>89.517711770140608</v>
      </c>
      <c r="R915" s="41">
        <f>P915*C915/U914</f>
        <v>0.44744814213666478</v>
      </c>
      <c r="S915" s="41">
        <f>Q915*D915/U914</f>
        <v>0.54834139561797401</v>
      </c>
      <c r="T915" s="41">
        <f t="shared" si="175"/>
        <v>0.81600285098373104</v>
      </c>
      <c r="U915" s="42">
        <f>P915*C915+Q915*D915</f>
        <v>27378.676913222916</v>
      </c>
      <c r="V915" s="25">
        <f>B915</f>
        <v>42291</v>
      </c>
      <c r="W915">
        <f>C915/C$2</f>
        <v>1.4817214376664218</v>
      </c>
      <c r="X915">
        <f>D915/D$2</f>
        <v>1.2068606234324613</v>
      </c>
      <c r="Y915">
        <f t="shared" si="176"/>
        <v>1.3689338456611457</v>
      </c>
      <c r="AA915" s="15">
        <f t="shared" si="177"/>
        <v>-1.1300729445155366E-2</v>
      </c>
      <c r="AB915" s="15">
        <f t="shared" si="178"/>
        <v>1.6510070786333042E-3</v>
      </c>
      <c r="AC915" s="15">
        <f t="shared" si="179"/>
        <v>-4.2104622453613683E-3</v>
      </c>
    </row>
    <row r="916" spans="1:29" x14ac:dyDescent="0.4">
      <c r="A916" s="43">
        <f t="shared" si="170"/>
        <v>2015</v>
      </c>
      <c r="B916" s="53">
        <v>42292</v>
      </c>
      <c r="C916" s="45">
        <v>3486.8150000000001</v>
      </c>
      <c r="D916" s="45">
        <f>VLOOKUP(B916,'H11001.CSI  中证全债'!$A$2:$B$2792,2,0)</f>
        <v>168.49619999999999</v>
      </c>
      <c r="E916" s="14">
        <f t="shared" si="171"/>
        <v>0</v>
      </c>
      <c r="F916" s="14">
        <f>IF(AND((B916-$B$2)&gt;123,OR(((G915*J915/C915*C916)/(G915*K915/D915*D916))&lt;(4/6),((G915*J915/C915*C916)/(G915*K915/D915*D916))&gt;(6/4))),COUNTIF($E$2:E916,1),0)</f>
        <v>0</v>
      </c>
      <c r="G916" s="21">
        <f t="shared" si="172"/>
        <v>27745.339311457352</v>
      </c>
      <c r="H916" s="12">
        <f t="shared" si="173"/>
        <v>3.6207315507914033</v>
      </c>
      <c r="I916" s="12">
        <f t="shared" si="174"/>
        <v>89.738036995401941</v>
      </c>
      <c r="J916" s="15">
        <f>IF(OR((ROW(F916)-MATCH(MAX($F$2:F916),$F$2:F916,0))=1,(ROW(F916)-MATCH(MAX($F$2:F916),$F$2:F916,0))&gt;123),IF(OR(((G915*J915/C915*C916)/(G915*K915/D915*D916))&lt;(4/6),((G915*J915/C915*C916)/(G915*K915/D915*D916))&gt;(6/4)),50%,((G915*J915/C915*C916)/((G915*K915/D915*D916)+(G915*J915/C915*C916)))),((G915*J915/C915*C916)/((G915*K915/D915*D916)+(G915*J915/C915*C916))))</f>
        <v>0.45502493015320006</v>
      </c>
      <c r="K916" s="18">
        <f t="shared" si="168"/>
        <v>0.54497506984679989</v>
      </c>
      <c r="L916" s="20">
        <f t="shared" si="169"/>
        <v>0.83494632200536056</v>
      </c>
      <c r="M916" s="51">
        <f>IF(AND((B916-$B$2)&gt;123,OR(((U915*R915/C915*C916)/(U915*S915/D915*D916))&lt;(4/6),((U915*R915/C915*C916)/(U915*S915/D915*D916))&gt;(6/4))),1,0)</f>
        <v>0</v>
      </c>
      <c r="N916" s="51">
        <f>IF(AND((B916-$B$2)&gt;123,OR(((U915*R915/C915*C916)/(U915*S915/D915*D916))&lt;(4/6),((U915*R915/C915*C916)/(U915*S915/D915*D916))&gt;(6/4))),COUNTIF($M$2:M916,1),0)</f>
        <v>0</v>
      </c>
      <c r="O916" s="51">
        <f>IF(OR((ROW(N916)-MATCH(MAX($N$2:N916),$N$2:N916,0))=1,(ROW(N916)-MATCH(MAX($N$2:N916),$N$2:N916,0))&gt;123),IF(OR(((U915*R915/C915*C916)/(U915*S915/D915*D916))&lt;(4/6),((U915*R915/C915*C916)/(U915*S915/D915*D916))&gt;(6/4)),1,0),0)</f>
        <v>0</v>
      </c>
      <c r="P916" s="47">
        <f>IF(O916=1,U915/2/C916,P915)</f>
        <v>3.6118419146766771</v>
      </c>
      <c r="Q916" s="47">
        <f>IF(O916=1,U915/2/D916,Q915)</f>
        <v>89.517711770140608</v>
      </c>
      <c r="R916" s="41">
        <f>P916*C916/U915</f>
        <v>0.45998660218825232</v>
      </c>
      <c r="S916" s="41">
        <f>Q916*D916/U915</f>
        <v>0.55091757405849029</v>
      </c>
      <c r="T916" s="41">
        <f t="shared" si="175"/>
        <v>0.83494632200536056</v>
      </c>
      <c r="U916" s="42">
        <f>P916*C916+Q916*D916</f>
        <v>27677.218831687322</v>
      </c>
      <c r="V916" s="25">
        <f>B916</f>
        <v>42292</v>
      </c>
      <c r="W916">
        <f>C916/C$2</f>
        <v>1.5168289068029492</v>
      </c>
      <c r="X916">
        <f>D916/D$2</f>
        <v>1.2074252955929772</v>
      </c>
      <c r="Y916">
        <f t="shared" si="176"/>
        <v>1.3838609415843661</v>
      </c>
      <c r="AA916" s="15">
        <f t="shared" si="177"/>
        <v>2.3693703987855086E-2</v>
      </c>
      <c r="AB916" s="15">
        <f t="shared" si="178"/>
        <v>4.6788514725903951E-4</v>
      </c>
      <c r="AC916" s="15">
        <f t="shared" si="179"/>
        <v>1.0904176246742781E-2</v>
      </c>
    </row>
    <row r="917" spans="1:29" x14ac:dyDescent="0.4">
      <c r="A917" s="43">
        <f t="shared" si="170"/>
        <v>2015</v>
      </c>
      <c r="B917" s="53">
        <v>42293</v>
      </c>
      <c r="C917" s="45">
        <v>3534.0653000000002</v>
      </c>
      <c r="D917" s="45">
        <f>VLOOKUP(B917,'H11001.CSI  中证全债'!$A$2:$B$2792,2,0)</f>
        <v>168.42310000000001</v>
      </c>
      <c r="E917" s="14">
        <f t="shared" si="171"/>
        <v>0</v>
      </c>
      <c r="F917" s="14">
        <f>IF(AND((B917-$B$2)&gt;123,OR(((G916*J916/C916*C917)/(G916*K916/D916*D917))&lt;(4/6),((G916*J916/C916*C917)/(G916*K916/D916*D917))&gt;(6/4))),COUNTIF($E$2:E917,1),0)</f>
        <v>0</v>
      </c>
      <c r="G917" s="21">
        <f t="shared" si="172"/>
        <v>27909.860112947346</v>
      </c>
      <c r="H917" s="12">
        <f t="shared" si="173"/>
        <v>3.6207315507914033</v>
      </c>
      <c r="I917" s="12">
        <f t="shared" si="174"/>
        <v>89.738036995401941</v>
      </c>
      <c r="J917" s="15">
        <f>IF(OR((ROW(F917)-MATCH(MAX($F$2:F917),$F$2:F917,0))=1,(ROW(F917)-MATCH(MAX($F$2:F917),$F$2:F917,0))&gt;123),IF(OR(((G916*J916/C916*C917)/(G916*K916/D916*D917))&lt;(4/6),((G916*J916/C916*C917)/(G916*K916/D916*D917))&gt;(6/4)),50%,((G916*J916/C916*C917)/((G916*K916/D916*D917)+(G916*J916/C916*C917)))),((G916*J916/C916*C917)/((G916*K916/D916*D917)+(G916*J916/C916*C917))))</f>
        <v>0.45847244244449209</v>
      </c>
      <c r="K917" s="18">
        <f t="shared" si="168"/>
        <v>0.54152755755550785</v>
      </c>
      <c r="L917" s="20">
        <f t="shared" si="169"/>
        <v>0.84662809130908834</v>
      </c>
      <c r="M917" s="51">
        <f>IF(AND((B917-$B$2)&gt;123,OR(((U916*R916/C916*C917)/(U916*S916/D916*D917))&lt;(4/6),((U916*R916/C916*C917)/(U916*S916/D916*D917))&gt;(6/4))),1,0)</f>
        <v>0</v>
      </c>
      <c r="N917" s="51">
        <f>IF(AND((B917-$B$2)&gt;123,OR(((U916*R916/C916*C917)/(U916*S916/D916*D917))&lt;(4/6),((U916*R916/C916*C917)/(U916*S916/D916*D917))&gt;(6/4))),COUNTIF($M$2:M917,1),0)</f>
        <v>0</v>
      </c>
      <c r="O917" s="51">
        <f>IF(OR((ROW(N917)-MATCH(MAX($N$2:N917),$N$2:N917,0))=1,(ROW(N917)-MATCH(MAX($N$2:N917),$N$2:N917,0))&gt;123),IF(OR(((U916*R916/C916*C917)/(U916*S916/D916*D917))&lt;(4/6),((U916*R916/C916*C917)/(U916*S916/D916*D917))&gt;(6/4)),1,0),0)</f>
        <v>0</v>
      </c>
      <c r="P917" s="47">
        <f>IF(O917=1,U916/2/C917,P916)</f>
        <v>3.6118419146766771</v>
      </c>
      <c r="Q917" s="47">
        <f>IF(O917=1,U916/2/D917,Q916)</f>
        <v>89.517711770140608</v>
      </c>
      <c r="R917" s="41">
        <f>P917*C917/U916</f>
        <v>0.46119103430762692</v>
      </c>
      <c r="S917" s="41">
        <f>Q917*D917/U916</f>
        <v>0.54473863912844667</v>
      </c>
      <c r="T917" s="41">
        <f t="shared" si="175"/>
        <v>0.84662809130908812</v>
      </c>
      <c r="U917" s="42">
        <f>P917*C917+Q917*D917</f>
        <v>27841.335700977976</v>
      </c>
      <c r="V917" s="25">
        <f>B917</f>
        <v>42293</v>
      </c>
      <c r="W917">
        <f>C917/C$2</f>
        <v>1.5373836597494381</v>
      </c>
      <c r="X917">
        <f>D917/D$2</f>
        <v>1.2069014690075242</v>
      </c>
      <c r="Y917">
        <f t="shared" si="176"/>
        <v>1.3920667850488988</v>
      </c>
      <c r="AA917" s="15">
        <f t="shared" si="177"/>
        <v>1.3551134774859142E-2</v>
      </c>
      <c r="AB917" s="15">
        <f t="shared" si="178"/>
        <v>-4.3383767705129639E-4</v>
      </c>
      <c r="AC917" s="15">
        <f t="shared" si="179"/>
        <v>5.9296734360736458E-3</v>
      </c>
    </row>
    <row r="918" spans="1:29" x14ac:dyDescent="0.4">
      <c r="A918" s="43">
        <f t="shared" si="170"/>
        <v>2015</v>
      </c>
      <c r="B918" s="53">
        <v>42296</v>
      </c>
      <c r="C918" s="45">
        <v>3534.1821</v>
      </c>
      <c r="D918" s="45">
        <f>VLOOKUP(B918,'H11001.CSI  中证全债'!$A$2:$B$2792,2,0)</f>
        <v>168.44059999999999</v>
      </c>
      <c r="E918" s="14">
        <f t="shared" si="171"/>
        <v>0</v>
      </c>
      <c r="F918" s="14">
        <f>IF(AND((B918-$B$2)&gt;123,OR(((G917*J917/C917*C918)/(G917*K917/D917*D918))&lt;(4/6),((G917*J917/C917*C918)/(G917*K917/D917*D918))&gt;(6/4))),COUNTIF($E$2:E918,1),0)</f>
        <v>0</v>
      </c>
      <c r="G918" s="21">
        <f t="shared" si="172"/>
        <v>27911.853430039897</v>
      </c>
      <c r="H918" s="12">
        <f t="shared" si="173"/>
        <v>3.6207315507914033</v>
      </c>
      <c r="I918" s="12">
        <f t="shared" si="174"/>
        <v>89.738036995401941</v>
      </c>
      <c r="J918" s="15">
        <f>IF(OR((ROW(F918)-MATCH(MAX($F$2:F918),$F$2:F918,0))=1,(ROW(F918)-MATCH(MAX($F$2:F918),$F$2:F918,0))&gt;123),IF(OR(((G917*J917/C917*C918)/(G917*K917/D917*D918))&lt;(4/6),((G917*J917/C917*C918)/(G917*K917/D917*D918))&gt;(6/4)),50%,((G917*J917/C917*C918)/((G917*K917/D917*D918)+(G917*J917/C917*C918)))),((G917*J917/C917*C918)/((G917*K917/D917*D918)+(G917*J917/C917*C918))))</f>
        <v>0.45845485208589815</v>
      </c>
      <c r="K918" s="18">
        <f t="shared" si="168"/>
        <v>0.5415451479141018</v>
      </c>
      <c r="L918" s="20">
        <f t="shared" si="169"/>
        <v>0.84656810951358907</v>
      </c>
      <c r="M918" s="51">
        <f>IF(AND((B918-$B$2)&gt;123,OR(((U917*R917/C917*C918)/(U917*S917/D917*D918))&lt;(4/6),((U917*R917/C917*C918)/(U917*S917/D917*D918))&gt;(6/4))),1,0)</f>
        <v>0</v>
      </c>
      <c r="N918" s="51">
        <f>IF(AND((B918-$B$2)&gt;123,OR(((U917*R917/C917*C918)/(U917*S917/D917*D918))&lt;(4/6),((U917*R917/C917*C918)/(U917*S917/D917*D918))&gt;(6/4))),COUNTIF($M$2:M918,1),0)</f>
        <v>0</v>
      </c>
      <c r="O918" s="51">
        <f>IF(OR((ROW(N918)-MATCH(MAX($N$2:N918),$N$2:N918,0))=1,(ROW(N918)-MATCH(MAX($N$2:N918),$N$2:N918,0))&gt;123),IF(OR(((U917*R917/C917*C918)/(U917*S917/D917*D918))&lt;(4/6),((U917*R917/C917*C918)/(U917*S917/D917*D918))&gt;(6/4)),1,0),0)</f>
        <v>0</v>
      </c>
      <c r="P918" s="47">
        <f>IF(O918=1,U917/2/C918,P917)</f>
        <v>3.6118419146766771</v>
      </c>
      <c r="Q918" s="47">
        <f>IF(O918=1,U917/2/D918,Q917)</f>
        <v>89.517711770140608</v>
      </c>
      <c r="R918" s="41">
        <f>P918*C918/U917</f>
        <v>0.45848759484738544</v>
      </c>
      <c r="S918" s="41">
        <f>Q918*D918/U917</f>
        <v>0.54158382496928437</v>
      </c>
      <c r="T918" s="41">
        <f t="shared" si="175"/>
        <v>0.84656810951358885</v>
      </c>
      <c r="U918" s="42">
        <f>P918*C918+Q918*D918</f>
        <v>27843.324124069586</v>
      </c>
      <c r="V918" s="25">
        <f>B918</f>
        <v>42296</v>
      </c>
      <c r="W918">
        <f>C918/C$2</f>
        <v>1.5374344699060751</v>
      </c>
      <c r="X918">
        <f>D918/D$2</f>
        <v>1.2070268720888568</v>
      </c>
      <c r="Y918">
        <f t="shared" si="176"/>
        <v>1.3921662062034792</v>
      </c>
      <c r="AA918" s="15">
        <f t="shared" si="177"/>
        <v>3.3049757173442273E-5</v>
      </c>
      <c r="AB918" s="15">
        <f t="shared" si="178"/>
        <v>1.0390498690493466E-4</v>
      </c>
      <c r="AC918" s="15">
        <f t="shared" si="179"/>
        <v>7.1419816669804348E-5</v>
      </c>
    </row>
    <row r="919" spans="1:29" x14ac:dyDescent="0.4">
      <c r="A919" s="43">
        <f t="shared" si="170"/>
        <v>2015</v>
      </c>
      <c r="B919" s="53">
        <v>42297</v>
      </c>
      <c r="C919" s="45">
        <v>3577.7026999999998</v>
      </c>
      <c r="D919" s="45">
        <f>VLOOKUP(B919,'H11001.CSI  中证全债'!$A$2:$B$2792,2,0)</f>
        <v>168.57</v>
      </c>
      <c r="E919" s="14">
        <f t="shared" si="171"/>
        <v>0</v>
      </c>
      <c r="F919" s="14">
        <f>IF(AND((B919-$B$2)&gt;123,OR(((G918*J918/C918*C919)/(G918*K918/D918*D919))&lt;(4/6),((G918*J918/C918*C919)/(G918*K918/D918*D919))&gt;(6/4))),COUNTIF($E$2:E919,1),0)</f>
        <v>0</v>
      </c>
      <c r="G919" s="21">
        <f t="shared" si="172"/>
        <v>28081.041941556472</v>
      </c>
      <c r="H919" s="12">
        <f t="shared" si="173"/>
        <v>3.6207315507914033</v>
      </c>
      <c r="I919" s="12">
        <f t="shared" si="174"/>
        <v>89.738036995401941</v>
      </c>
      <c r="J919" s="15">
        <f>IF(OR((ROW(F919)-MATCH(MAX($F$2:F919),$F$2:F919,0))=1,(ROW(F919)-MATCH(MAX($F$2:F919),$F$2:F919,0))&gt;123),IF(OR(((G918*J918/C918*C919)/(G918*K918/D918*D919))&lt;(4/6),((G918*J918/C918*C919)/(G918*K918/D918*D919))&gt;(6/4)),50%,((G918*J918/C918*C919)/((G918*K918/D918*D919)+(G918*J918/C918*C919)))),((G918*J918/C918*C919)/((G918*K918/D918*D919)+(G918*J918/C918*C919))))</f>
        <v>0.46130414505992418</v>
      </c>
      <c r="K919" s="18">
        <f t="shared" si="168"/>
        <v>0.53869585494007577</v>
      </c>
      <c r="L919" s="20">
        <f t="shared" si="169"/>
        <v>0.85633505591246728</v>
      </c>
      <c r="M919" s="51">
        <f>IF(AND((B919-$B$2)&gt;123,OR(((U918*R918/C918*C919)/(U918*S918/D918*D919))&lt;(4/6),((U918*R918/C918*C919)/(U918*S918/D918*D919))&gt;(6/4))),1,0)</f>
        <v>0</v>
      </c>
      <c r="N919" s="51">
        <f>IF(AND((B919-$B$2)&gt;123,OR(((U918*R918/C918*C919)/(U918*S918/D918*D919))&lt;(4/6),((U918*R918/C918*C919)/(U918*S918/D918*D919))&gt;(6/4))),COUNTIF($M$2:M919,1),0)</f>
        <v>0</v>
      </c>
      <c r="O919" s="51">
        <f>IF(OR((ROW(N919)-MATCH(MAX($N$2:N919),$N$2:N919,0))=1,(ROW(N919)-MATCH(MAX($N$2:N919),$N$2:N919,0))&gt;123),IF(OR(((U918*R918/C918*C919)/(U918*S918/D918*D919))&lt;(4/6),((U918*R918/C918*C919)/(U918*S918/D918*D919))&gt;(6/4)),1,0),0)</f>
        <v>0</v>
      </c>
      <c r="P919" s="47">
        <f>IF(O919=1,U918/2/C919,P918)</f>
        <v>3.6118419146766771</v>
      </c>
      <c r="Q919" s="47">
        <f>IF(O919=1,U918/2/D919,Q918)</f>
        <v>89.517711770140608</v>
      </c>
      <c r="R919" s="41">
        <f>P919*C919/U918</f>
        <v>0.46410035355445267</v>
      </c>
      <c r="S919" s="41">
        <f>Q919*D919/U918</f>
        <v>0.54196117553535283</v>
      </c>
      <c r="T919" s="41">
        <f t="shared" si="175"/>
        <v>0.85633505591246695</v>
      </c>
      <c r="U919" s="42">
        <f>P919*C919+Q919*D919</f>
        <v>28012.097243204516</v>
      </c>
      <c r="V919" s="25">
        <f>B919</f>
        <v>42297</v>
      </c>
      <c r="W919">
        <f>C919/C$2</f>
        <v>1.556366734486045</v>
      </c>
      <c r="X919">
        <f>D919/D$2</f>
        <v>1.2079541383016839</v>
      </c>
      <c r="Y919">
        <f t="shared" si="176"/>
        <v>1.4006048621602258</v>
      </c>
      <c r="AA919" s="15">
        <f t="shared" si="177"/>
        <v>1.2314192865160889E-2</v>
      </c>
      <c r="AB919" s="15">
        <f t="shared" si="178"/>
        <v>7.682233380787995E-4</v>
      </c>
      <c r="AC919" s="15">
        <f t="shared" si="179"/>
        <v>6.0615290898056173E-3</v>
      </c>
    </row>
    <row r="920" spans="1:29" x14ac:dyDescent="0.4">
      <c r="A920" s="43">
        <f t="shared" si="170"/>
        <v>2015</v>
      </c>
      <c r="B920" s="53">
        <v>42298</v>
      </c>
      <c r="C920" s="45">
        <v>3473.2543999999998</v>
      </c>
      <c r="D920" s="45">
        <f>VLOOKUP(B920,'H11001.CSI  中证全债'!$A$2:$B$2792,2,0)</f>
        <v>168.70099999999999</v>
      </c>
      <c r="E920" s="14">
        <f t="shared" si="171"/>
        <v>0</v>
      </c>
      <c r="F920" s="14">
        <f>IF(AND((B920-$B$2)&gt;123,OR(((G919*J919/C919*C920)/(G919*K919/D919*D920))&lt;(4/6),((G919*J919/C919*C920)/(G919*K919/D919*D920))&gt;(6/4))),COUNTIF($E$2:E920,1),0)</f>
        <v>0</v>
      </c>
      <c r="G920" s="21">
        <f t="shared" si="172"/>
        <v>27714.618369166346</v>
      </c>
      <c r="H920" s="12">
        <f t="shared" si="173"/>
        <v>3.6207315507914033</v>
      </c>
      <c r="I920" s="12">
        <f t="shared" si="174"/>
        <v>89.738036995401941</v>
      </c>
      <c r="J920" s="15">
        <f>IF(OR((ROW(F920)-MATCH(MAX($F$2:F920),$F$2:F920,0))=1,(ROW(F920)-MATCH(MAX($F$2:F920),$F$2:F920,0))&gt;123),IF(OR(((G919*J919/C919*C920)/(G919*K919/D919*D920))&lt;(4/6),((G919*J919/C919*C920)/(G919*K919/D919*D920))&gt;(6/4)),50%,((G919*J919/C919*C920)/((G919*K919/D919*D920)+(G919*J919/C919*C920)))),((G919*J919/C919*C920)/((G919*K919/D919*D920)+(G919*J919/C919*C920))))</f>
        <v>0.45375771091244987</v>
      </c>
      <c r="K920" s="18">
        <f t="shared" si="168"/>
        <v>0.54624228908755013</v>
      </c>
      <c r="L920" s="20">
        <f t="shared" si="169"/>
        <v>0.8306894577320485</v>
      </c>
      <c r="M920" s="51">
        <f>IF(AND((B920-$B$2)&gt;123,OR(((U919*R919/C919*C920)/(U919*S919/D919*D920))&lt;(4/6),((U919*R919/C919*C920)/(U919*S919/D919*D920))&gt;(6/4))),1,0)</f>
        <v>0</v>
      </c>
      <c r="N920" s="51">
        <f>IF(AND((B920-$B$2)&gt;123,OR(((U919*R919/C919*C920)/(U919*S919/D919*D920))&lt;(4/6),((U919*R919/C919*C920)/(U919*S919/D919*D920))&gt;(6/4))),COUNTIF($M$2:M920,1),0)</f>
        <v>0</v>
      </c>
      <c r="O920" s="51">
        <f>IF(OR((ROW(N920)-MATCH(MAX($N$2:N920),$N$2:N920,0))=1,(ROW(N920)-MATCH(MAX($N$2:N920),$N$2:N920,0))&gt;123),IF(OR(((U919*R919/C919*C920)/(U919*S919/D919*D920))&lt;(4/6),((U919*R919/C919*C920)/(U919*S919/D919*D920))&gt;(6/4)),1,0),0)</f>
        <v>0</v>
      </c>
      <c r="P920" s="47">
        <f>IF(O920=1,U919/2/C920,P919)</f>
        <v>3.6118419146766771</v>
      </c>
      <c r="Q920" s="47">
        <f>IF(O920=1,U919/2/D920,Q919)</f>
        <v>89.517711770140608</v>
      </c>
      <c r="R920" s="41">
        <f>P920*C920/U919</f>
        <v>0.44783672258950408</v>
      </c>
      <c r="S920" s="41">
        <f>Q920*D920/U919</f>
        <v>0.53911448908017889</v>
      </c>
      <c r="T920" s="41">
        <f t="shared" si="175"/>
        <v>0.83068945773204828</v>
      </c>
      <c r="U920" s="42">
        <f>P920*C920+Q920*D920</f>
        <v>27646.573315589681</v>
      </c>
      <c r="V920" s="25">
        <f>B920</f>
        <v>42298</v>
      </c>
      <c r="W920">
        <f>C920/C$2</f>
        <v>1.5109297954151661</v>
      </c>
      <c r="X920">
        <f>D920/D$2</f>
        <v>1.2088928699390897</v>
      </c>
      <c r="Y920">
        <f t="shared" si="176"/>
        <v>1.382328665779484</v>
      </c>
      <c r="AA920" s="15">
        <f t="shared" si="177"/>
        <v>-2.9194236849249711E-2</v>
      </c>
      <c r="AB920" s="15">
        <f t="shared" si="178"/>
        <v>7.7712522987471999E-4</v>
      </c>
      <c r="AC920" s="15">
        <f t="shared" si="179"/>
        <v>-1.3048788330317196E-2</v>
      </c>
    </row>
    <row r="921" spans="1:29" x14ac:dyDescent="0.4">
      <c r="A921" s="43">
        <f t="shared" si="170"/>
        <v>2015</v>
      </c>
      <c r="B921" s="53">
        <v>42299</v>
      </c>
      <c r="C921" s="45">
        <v>3524.5338999999999</v>
      </c>
      <c r="D921" s="45">
        <f>VLOOKUP(B921,'H11001.CSI  中证全债'!$A$2:$B$2792,2,0)</f>
        <v>168.75040000000001</v>
      </c>
      <c r="E921" s="14">
        <f t="shared" si="171"/>
        <v>0</v>
      </c>
      <c r="F921" s="14">
        <f>IF(AND((B921-$B$2)&gt;123,OR(((G920*J920/C920*C921)/(G920*K920/D920*D921))&lt;(4/6),((G920*J920/C920*C921)/(G920*K920/D920*D921))&gt;(6/4))),COUNTIF($E$2:E921,1),0)</f>
        <v>0</v>
      </c>
      <c r="G921" s="21">
        <f t="shared" si="172"/>
        <v>27904.720731752728</v>
      </c>
      <c r="H921" s="12">
        <f t="shared" si="173"/>
        <v>3.6207315507914033</v>
      </c>
      <c r="I921" s="12">
        <f t="shared" si="174"/>
        <v>89.738036995401941</v>
      </c>
      <c r="J921" s="15">
        <f>IF(OR((ROW(F921)-MATCH(MAX($F$2:F921),$F$2:F921,0))=1,(ROW(F921)-MATCH(MAX($F$2:F921),$F$2:F921,0))&gt;123),IF(OR(((G920*J920/C920*C921)/(G920*K920/D920*D921))&lt;(4/6),((G920*J920/C920*C921)/(G920*K920/D920*D921))&gt;(6/4)),50%,((G920*J920/C920*C921)/((G920*K920/D920*D921)+(G920*J920/C920*C921)))),((G920*J920/C920*C921)/((G920*K920/D920*D921)+(G920*J920/C920*C921))))</f>
        <v>0.45732015081744581</v>
      </c>
      <c r="K921" s="18">
        <f t="shared" si="168"/>
        <v>0.54267984918255419</v>
      </c>
      <c r="L921" s="20">
        <f t="shared" si="169"/>
        <v>0.84270707951716506</v>
      </c>
      <c r="M921" s="51">
        <f>IF(AND((B921-$B$2)&gt;123,OR(((U920*R920/C920*C921)/(U920*S920/D920*D921))&lt;(4/6),((U920*R920/C920*C921)/(U920*S920/D920*D921))&gt;(6/4))),1,0)</f>
        <v>0</v>
      </c>
      <c r="N921" s="51">
        <f>IF(AND((B921-$B$2)&gt;123,OR(((U920*R920/C920*C921)/(U920*S920/D920*D921))&lt;(4/6),((U920*R920/C920*C921)/(U920*S920/D920*D921))&gt;(6/4))),COUNTIF($M$2:M921,1),0)</f>
        <v>0</v>
      </c>
      <c r="O921" s="51">
        <f>IF(OR((ROW(N921)-MATCH(MAX($N$2:N921),$N$2:N921,0))=1,(ROW(N921)-MATCH(MAX($N$2:N921),$N$2:N921,0))&gt;123),IF(OR(((U920*R920/C920*C921)/(U920*S920/D920*D921))&lt;(4/6),((U920*R920/C920*C921)/(U920*S920/D920*D921))&gt;(6/4)),1,0),0)</f>
        <v>0</v>
      </c>
      <c r="P921" s="47">
        <f>IF(O921=1,U920/2/C921,P920)</f>
        <v>3.6118419146766771</v>
      </c>
      <c r="Q921" s="47">
        <f>IF(O921=1,U920/2/D921,Q920)</f>
        <v>89.517711770140608</v>
      </c>
      <c r="R921" s="41">
        <f>P921*C921/U920</f>
        <v>0.46045703836071705</v>
      </c>
      <c r="S921" s="41">
        <f>Q921*D921/U920</f>
        <v>0.54640224290573114</v>
      </c>
      <c r="T921" s="41">
        <f t="shared" si="175"/>
        <v>0.84270707951716461</v>
      </c>
      <c r="U921" s="42">
        <f>P921*C921+Q921*D921</f>
        <v>27836.208938014792</v>
      </c>
      <c r="V921" s="25">
        <f>B921</f>
        <v>42299</v>
      </c>
      <c r="W921">
        <f>C921/C$2</f>
        <v>1.5332373247582491</v>
      </c>
      <c r="X921">
        <f>D921/D$2</f>
        <v>1.2092468649229666</v>
      </c>
      <c r="Y921">
        <f t="shared" si="176"/>
        <v>1.3918104469007395</v>
      </c>
      <c r="AA921" s="15">
        <f t="shared" si="177"/>
        <v>1.4764107115217362E-2</v>
      </c>
      <c r="AB921" s="15">
        <f t="shared" si="178"/>
        <v>2.9282576866784815E-4</v>
      </c>
      <c r="AC921" s="15">
        <f t="shared" si="179"/>
        <v>6.8592812664480807E-3</v>
      </c>
    </row>
    <row r="922" spans="1:29" x14ac:dyDescent="0.4">
      <c r="A922" s="43">
        <f t="shared" si="170"/>
        <v>2015</v>
      </c>
      <c r="B922" s="53">
        <v>42300</v>
      </c>
      <c r="C922" s="45">
        <v>3571.2411000000002</v>
      </c>
      <c r="D922" s="45">
        <f>VLOOKUP(B922,'H11001.CSI  中证全债'!$A$2:$B$2792,2,0)</f>
        <v>168.88319999999999</v>
      </c>
      <c r="E922" s="14">
        <f t="shared" si="171"/>
        <v>0</v>
      </c>
      <c r="F922" s="14">
        <f>IF(AND((B922-$B$2)&gt;123,OR(((G921*J921/C921*C922)/(G921*K921/D921*D922))&lt;(4/6),((G921*J921/C921*C922)/(G921*K921/D921*D922))&gt;(6/4))),COUNTIF($E$2:E922,1),0)</f>
        <v>0</v>
      </c>
      <c r="G922" s="21">
        <f t="shared" si="172"/>
        <v>28085.752175754838</v>
      </c>
      <c r="H922" s="12">
        <f t="shared" si="173"/>
        <v>3.6207315507914033</v>
      </c>
      <c r="I922" s="12">
        <f t="shared" si="174"/>
        <v>89.738036995401941</v>
      </c>
      <c r="J922" s="15">
        <f>IF(OR((ROW(F922)-MATCH(MAX($F$2:F922),$F$2:F922,0))=1,(ROW(F922)-MATCH(MAX($F$2:F922),$F$2:F922,0))&gt;123),IF(OR(((G921*J921/C921*C922)/(G921*K921/D921*D922))&lt;(4/6),((G921*J921/C921*C922)/(G921*K921/D921*D922))&gt;(6/4)),50%,((G921*J921/C921*C922)/((G921*K921/D921*D922)+(G921*J921/C921*C922)))),((G921*J921/C921*C922)/((G921*K921/D921*D922)+(G921*J921/C921*C922))))</f>
        <v>0.46039376995625952</v>
      </c>
      <c r="K922" s="18">
        <f t="shared" si="168"/>
        <v>0.53960623004374053</v>
      </c>
      <c r="L922" s="20">
        <f t="shared" si="169"/>
        <v>0.85320321434935986</v>
      </c>
      <c r="M922" s="51">
        <f>IF(AND((B922-$B$2)&gt;123,OR(((U921*R921/C921*C922)/(U921*S921/D921*D922))&lt;(4/6),((U921*R921/C921*C922)/(U921*S921/D921*D922))&gt;(6/4))),1,0)</f>
        <v>0</v>
      </c>
      <c r="N922" s="51">
        <f>IF(AND((B922-$B$2)&gt;123,OR(((U921*R921/C921*C922)/(U921*S921/D921*D922))&lt;(4/6),((U921*R921/C921*C922)/(U921*S921/D921*D922))&gt;(6/4))),COUNTIF($M$2:M922,1),0)</f>
        <v>0</v>
      </c>
      <c r="O922" s="51">
        <f>IF(OR((ROW(N922)-MATCH(MAX($N$2:N922),$N$2:N922,0))=1,(ROW(N922)-MATCH(MAX($N$2:N922),$N$2:N922,0))&gt;123),IF(OR(((U921*R921/C921*C922)/(U921*S921/D921*D922))&lt;(4/6),((U921*R921/C921*C922)/(U921*S921/D921*D922))&gt;(6/4)),1,0),0)</f>
        <v>0</v>
      </c>
      <c r="P922" s="47">
        <f>IF(O922=1,U921/2/C922,P921)</f>
        <v>3.6118419146766771</v>
      </c>
      <c r="Q922" s="47">
        <f>IF(O922=1,U921/2/D922,Q921)</f>
        <v>89.517711770140608</v>
      </c>
      <c r="R922" s="41">
        <f>P922*C922/U921</f>
        <v>0.46338056741558392</v>
      </c>
      <c r="S922" s="41">
        <f>Q922*D922/U921</f>
        <v>0.54310691711229797</v>
      </c>
      <c r="T922" s="41">
        <f t="shared" si="175"/>
        <v>0.85320321434935975</v>
      </c>
      <c r="U922" s="42">
        <f>P922*C922+Q922*D922</f>
        <v>28016.795912815054</v>
      </c>
      <c r="V922" s="25">
        <f>B922</f>
        <v>42300</v>
      </c>
      <c r="W922">
        <f>C922/C$2</f>
        <v>1.5535558191767449</v>
      </c>
      <c r="X922">
        <f>D922/D$2</f>
        <v>1.2101984951630238</v>
      </c>
      <c r="Y922">
        <f t="shared" si="176"/>
        <v>1.4008397956407528</v>
      </c>
      <c r="AA922" s="15">
        <f t="shared" si="177"/>
        <v>1.3252021777971912E-2</v>
      </c>
      <c r="AB922" s="15">
        <f t="shared" si="178"/>
        <v>7.8696109757347976E-4</v>
      </c>
      <c r="AC922" s="15">
        <f t="shared" si="179"/>
        <v>6.4874845278821702E-3</v>
      </c>
    </row>
    <row r="923" spans="1:29" x14ac:dyDescent="0.4">
      <c r="A923" s="43">
        <f t="shared" si="170"/>
        <v>2015</v>
      </c>
      <c r="B923" s="53">
        <v>42303</v>
      </c>
      <c r="C923" s="45">
        <v>3589.2611000000002</v>
      </c>
      <c r="D923" s="45">
        <f>VLOOKUP(B923,'H11001.CSI  中证全债'!$A$2:$B$2792,2,0)</f>
        <v>169.07810000000001</v>
      </c>
      <c r="E923" s="14">
        <f t="shared" si="171"/>
        <v>0</v>
      </c>
      <c r="F923" s="14">
        <f>IF(AND((B923-$B$2)&gt;123,OR(((G922*J922/C922*C923)/(G922*K922/D922*D923))&lt;(4/6),((G922*J922/C922*C923)/(G922*K922/D922*D923))&gt;(6/4))),COUNTIF($E$2:E923,1),0)</f>
        <v>0</v>
      </c>
      <c r="G923" s="21">
        <f t="shared" si="172"/>
        <v>28168.48770171051</v>
      </c>
      <c r="H923" s="12">
        <f t="shared" si="173"/>
        <v>3.6207315507914033</v>
      </c>
      <c r="I923" s="12">
        <f t="shared" si="174"/>
        <v>89.738036995401941</v>
      </c>
      <c r="J923" s="15">
        <f>IF(OR((ROW(F923)-MATCH(MAX($F$2:F923),$F$2:F923,0))=1,(ROW(F923)-MATCH(MAX($F$2:F923),$F$2:F923,0))&gt;123),IF(OR(((G922*J922/C922*C923)/(G922*K922/D922*D923))&lt;(4/6),((G922*J922/C922*C923)/(G922*K922/D922*D923))&gt;(6/4)),50%,((G922*J922/C922*C923)/((G922*K922/D922*D923)+(G922*J922/C922*C923)))),((G922*J922/C922*C923)/((G922*K922/D922*D923)+(G922*J922/C922*C923))))</f>
        <v>0.46135777846565379</v>
      </c>
      <c r="K923" s="18">
        <f t="shared" si="168"/>
        <v>0.53864222153434627</v>
      </c>
      <c r="L923" s="20">
        <f t="shared" si="169"/>
        <v>0.85651989395011718</v>
      </c>
      <c r="M923" s="51">
        <f>IF(AND((B923-$B$2)&gt;123,OR(((U922*R922/C922*C923)/(U922*S922/D922*D923))&lt;(4/6),((U922*R922/C922*C923)/(U922*S922/D922*D923))&gt;(6/4))),1,0)</f>
        <v>0</v>
      </c>
      <c r="N923" s="51">
        <f>IF(AND((B923-$B$2)&gt;123,OR(((U922*R922/C922*C923)/(U922*S922/D922*D923))&lt;(4/6),((U922*R922/C922*C923)/(U922*S922/D922*D923))&gt;(6/4))),COUNTIF($M$2:M923,1),0)</f>
        <v>0</v>
      </c>
      <c r="O923" s="51">
        <f>IF(OR((ROW(N923)-MATCH(MAX($N$2:N923),$N$2:N923,0))=1,(ROW(N923)-MATCH(MAX($N$2:N923),$N$2:N923,0))&gt;123),IF(OR(((U922*R922/C922*C923)/(U922*S922/D922*D923))&lt;(4/6),((U922*R922/C922*C923)/(U922*S922/D922*D923))&gt;(6/4)),1,0),0)</f>
        <v>0</v>
      </c>
      <c r="P923" s="47">
        <f>IF(O923=1,U922/2/C923,P922)</f>
        <v>3.6118419146766771</v>
      </c>
      <c r="Q923" s="47">
        <f>IF(O923=1,U922/2/D923,Q922)</f>
        <v>89.517711770140608</v>
      </c>
      <c r="R923" s="41">
        <f>P923*C923/U922</f>
        <v>0.46271685470531537</v>
      </c>
      <c r="S923" s="41">
        <f>Q923*D923/U922</f>
        <v>0.54022896370958495</v>
      </c>
      <c r="T923" s="41">
        <f t="shared" si="175"/>
        <v>0.85651989395011707</v>
      </c>
      <c r="U923" s="42">
        <f>P923*C923+Q923*D923</f>
        <v>28099.328306141528</v>
      </c>
      <c r="V923" s="25">
        <f>B923</f>
        <v>42303</v>
      </c>
      <c r="W923">
        <f>C923/C$2</f>
        <v>1.5613948519044891</v>
      </c>
      <c r="X923">
        <f>D923/D$2</f>
        <v>1.211595127194554</v>
      </c>
      <c r="Y923">
        <f t="shared" si="176"/>
        <v>1.4049664153070764</v>
      </c>
      <c r="AA923" s="15">
        <f t="shared" si="177"/>
        <v>5.045864867538663E-3</v>
      </c>
      <c r="AB923" s="15">
        <f t="shared" si="178"/>
        <v>1.1540520312265379E-3</v>
      </c>
      <c r="AC923" s="15">
        <f t="shared" si="179"/>
        <v>2.9458184149002697E-3</v>
      </c>
    </row>
    <row r="924" spans="1:29" x14ac:dyDescent="0.4">
      <c r="A924" s="43">
        <f t="shared" si="170"/>
        <v>2015</v>
      </c>
      <c r="B924" s="53">
        <v>42304</v>
      </c>
      <c r="C924" s="45">
        <v>3592.8793999999998</v>
      </c>
      <c r="D924" s="45">
        <f>VLOOKUP(B924,'H11001.CSI  中证全债'!$A$2:$B$2792,2,0)</f>
        <v>169.35300000000001</v>
      </c>
      <c r="E924" s="14">
        <f t="shared" si="171"/>
        <v>0</v>
      </c>
      <c r="F924" s="14">
        <f>IF(AND((B924-$B$2)&gt;123,OR(((G923*J923/C923*C924)/(G923*K923/D923*D924))&lt;(4/6),((G923*J923/C923*C924)/(G923*K923/D923*D924))&gt;(6/4))),COUNTIF($E$2:E924,1),0)</f>
        <v>0</v>
      </c>
      <c r="G924" s="21">
        <f t="shared" si="172"/>
        <v>28206.257581050777</v>
      </c>
      <c r="H924" s="12">
        <f t="shared" si="173"/>
        <v>3.6207315507914033</v>
      </c>
      <c r="I924" s="12">
        <f t="shared" si="174"/>
        <v>89.738036995401941</v>
      </c>
      <c r="J924" s="15">
        <f>IF(OR((ROW(F924)-MATCH(MAX($F$2:F924),$F$2:F924,0))=1,(ROW(F924)-MATCH(MAX($F$2:F924),$F$2:F924,0))&gt;123),IF(OR(((G923*J923/C923*C924)/(G923*K923/D923*D924))&lt;(4/6),((G923*J923/C923*C924)/(G923*K923/D923*D924))&gt;(6/4)),50%,((G923*J923/C923*C924)/((G923*K923/D923*D924)+(G923*J923/C923*C924)))),((G923*J923/C923*C924)/((G923*K923/D923*D924)+(G923*J923/C923*C924))))</f>
        <v>0.46120446019424938</v>
      </c>
      <c r="K924" s="18">
        <f t="shared" si="168"/>
        <v>0.53879553980575068</v>
      </c>
      <c r="L924" s="20">
        <f t="shared" si="169"/>
        <v>0.85599160742964797</v>
      </c>
      <c r="M924" s="51">
        <f>IF(AND((B924-$B$2)&gt;123,OR(((U923*R923/C923*C924)/(U923*S923/D923*D924))&lt;(4/6),((U923*R923/C923*C924)/(U923*S923/D923*D924))&gt;(6/4))),1,0)</f>
        <v>0</v>
      </c>
      <c r="N924" s="51">
        <f>IF(AND((B924-$B$2)&gt;123,OR(((U923*R923/C923*C924)/(U923*S923/D923*D924))&lt;(4/6),((U923*R923/C923*C924)/(U923*S923/D923*D924))&gt;(6/4))),COUNTIF($M$2:M924,1),0)</f>
        <v>0</v>
      </c>
      <c r="O924" s="51">
        <f>IF(OR((ROW(N924)-MATCH(MAX($N$2:N924),$N$2:N924,0))=1,(ROW(N924)-MATCH(MAX($N$2:N924),$N$2:N924,0))&gt;123),IF(OR(((U923*R923/C923*C924)/(U923*S923/D923*D924))&lt;(4/6),((U923*R923/C923*C924)/(U923*S923/D923*D924))&gt;(6/4)),1,0),0)</f>
        <v>0</v>
      </c>
      <c r="P924" s="47">
        <f>IF(O924=1,U923/2/C924,P923)</f>
        <v>3.6118419146766771</v>
      </c>
      <c r="Q924" s="47">
        <f>IF(O924=1,U923/2/D924,Q923)</f>
        <v>89.517711770140608</v>
      </c>
      <c r="R924" s="41">
        <f>P924*C924/U923</f>
        <v>0.46182286885704993</v>
      </c>
      <c r="S924" s="41">
        <f>Q924*D924/U923</f>
        <v>0.53951798691555053</v>
      </c>
      <c r="T924" s="41">
        <f t="shared" si="175"/>
        <v>0.85599160742964808</v>
      </c>
      <c r="U924" s="42">
        <f>P924*C924+Q924*D924</f>
        <v>28137.005452707013</v>
      </c>
      <c r="V924" s="25">
        <f>B924</f>
        <v>42304</v>
      </c>
      <c r="W924">
        <f>C924/C$2</f>
        <v>1.5629688792140781</v>
      </c>
      <c r="X924">
        <f>D924/D$2</f>
        <v>1.2135650304550341</v>
      </c>
      <c r="Y924">
        <f t="shared" si="176"/>
        <v>1.4068502726353507</v>
      </c>
      <c r="AA924" s="15">
        <f t="shared" si="177"/>
        <v>1.0080904952831649E-3</v>
      </c>
      <c r="AB924" s="15">
        <f t="shared" si="178"/>
        <v>1.6258758526384032E-3</v>
      </c>
      <c r="AC924" s="15">
        <f t="shared" si="179"/>
        <v>1.3408557726004577E-3</v>
      </c>
    </row>
    <row r="925" spans="1:29" x14ac:dyDescent="0.4">
      <c r="A925" s="43">
        <f t="shared" si="170"/>
        <v>2015</v>
      </c>
      <c r="B925" s="53">
        <v>42305</v>
      </c>
      <c r="C925" s="45">
        <v>3524.9198999999999</v>
      </c>
      <c r="D925" s="45">
        <f>VLOOKUP(B925,'H11001.CSI  中证全债'!$A$2:$B$2792,2,0)</f>
        <v>169.5472</v>
      </c>
      <c r="E925" s="14">
        <f t="shared" si="171"/>
        <v>0</v>
      </c>
      <c r="F925" s="14">
        <f>IF(AND((B925-$B$2)&gt;123,OR(((G924*J924/C924*C925)/(G924*K924/D924*D925))&lt;(4/6),((G924*J924/C924*C925)/(G924*K924/D924*D925))&gt;(6/4))),COUNTIF($E$2:E925,1),0)</f>
        <v>0</v>
      </c>
      <c r="G925" s="21">
        <f t="shared" si="172"/>
        <v>27977.621602009276</v>
      </c>
      <c r="H925" s="12">
        <f t="shared" si="173"/>
        <v>3.6207315507914033</v>
      </c>
      <c r="I925" s="12">
        <f t="shared" si="174"/>
        <v>89.738036995401941</v>
      </c>
      <c r="J925" s="15">
        <f>IF(OR((ROW(F925)-MATCH(MAX($F$2:F925),$F$2:F925,0))=1,(ROW(F925)-MATCH(MAX($F$2:F925),$F$2:F925,0))&gt;123),IF(OR(((G924*J924/C924*C925)/(G924*K924/D924*D925))&lt;(4/6),((G924*J924/C924*C925)/(G924*K924/D924*D925))&gt;(6/4)),50%,((G924*J924/C924*C925)/((G924*K924/D924*D925)+(G924*J924/C924*C925)))),((G924*J924/C924*C925)/((G924*K924/D924*D925)+(G924*J924/C924*C925))))</f>
        <v>0.45617847283436996</v>
      </c>
      <c r="K925" s="18">
        <f t="shared" si="168"/>
        <v>0.54382152716563004</v>
      </c>
      <c r="L925" s="20">
        <f t="shared" si="169"/>
        <v>0.83883857119807081</v>
      </c>
      <c r="M925" s="51">
        <f>IF(AND((B925-$B$2)&gt;123,OR(((U924*R924/C924*C925)/(U924*S924/D924*D925))&lt;(4/6),((U924*R924/C924*C925)/(U924*S924/D924*D925))&gt;(6/4))),1,0)</f>
        <v>0</v>
      </c>
      <c r="N925" s="51">
        <f>IF(AND((B925-$B$2)&gt;123,OR(((U924*R924/C924*C925)/(U924*S924/D924*D925))&lt;(4/6),((U924*R924/C924*C925)/(U924*S924/D924*D925))&gt;(6/4))),COUNTIF($M$2:M925,1),0)</f>
        <v>0</v>
      </c>
      <c r="O925" s="51">
        <f>IF(OR((ROW(N925)-MATCH(MAX($N$2:N925),$N$2:N925,0))=1,(ROW(N925)-MATCH(MAX($N$2:N925),$N$2:N925,0))&gt;123),IF(OR(((U924*R924/C924*C925)/(U924*S924/D924*D925))&lt;(4/6),((U924*R924/C924*C925)/(U924*S924/D924*D925))&gt;(6/4)),1,0),0)</f>
        <v>0</v>
      </c>
      <c r="P925" s="47">
        <f>IF(O925=1,U924/2/C925,P924)</f>
        <v>3.6118419146766771</v>
      </c>
      <c r="Q925" s="47">
        <f>IF(O925=1,U924/2/D925,Q924)</f>
        <v>89.517711770140608</v>
      </c>
      <c r="R925" s="41">
        <f>P925*C925/U924</f>
        <v>0.45248075393442583</v>
      </c>
      <c r="S925" s="41">
        <f>Q925*D925/U924</f>
        <v>0.53941338592498245</v>
      </c>
      <c r="T925" s="41">
        <f t="shared" si="175"/>
        <v>0.83883857119807081</v>
      </c>
      <c r="U925" s="42">
        <f>P925*C925+Q925*D925</f>
        <v>27908.930821732305</v>
      </c>
      <c r="V925" s="25">
        <f>B925</f>
        <v>42305</v>
      </c>
      <c r="W925">
        <f>C925/C$2</f>
        <v>1.5334052418854918</v>
      </c>
      <c r="X925">
        <f>D925/D$2</f>
        <v>1.2149566463633106</v>
      </c>
      <c r="Y925">
        <f t="shared" si="176"/>
        <v>1.3954465410866153</v>
      </c>
      <c r="AA925" s="15">
        <f t="shared" si="177"/>
        <v>-1.8915051810533878E-2</v>
      </c>
      <c r="AB925" s="15">
        <f t="shared" si="178"/>
        <v>1.1467172119772329E-3</v>
      </c>
      <c r="AC925" s="15">
        <f t="shared" si="179"/>
        <v>-8.1058601405916697E-3</v>
      </c>
    </row>
    <row r="926" spans="1:29" x14ac:dyDescent="0.4">
      <c r="A926" s="43">
        <f t="shared" si="170"/>
        <v>2015</v>
      </c>
      <c r="B926" s="53">
        <v>42306</v>
      </c>
      <c r="C926" s="45">
        <v>3533.3065000000001</v>
      </c>
      <c r="D926" s="45">
        <f>VLOOKUP(B926,'H11001.CSI  中证全债'!$A$2:$B$2792,2,0)</f>
        <v>169.49600000000001</v>
      </c>
      <c r="E926" s="14">
        <f t="shared" si="171"/>
        <v>0</v>
      </c>
      <c r="F926" s="14">
        <f>IF(AND((B926-$B$2)&gt;123,OR(((G925*J925/C925*C926)/(G925*K925/D925*D926))&lt;(4/6),((G925*J925/C925*C926)/(G925*K925/D925*D926))&gt;(6/4))),COUNTIF($E$2:E926,1),0)</f>
        <v>0</v>
      </c>
      <c r="G926" s="21">
        <f t="shared" si="172"/>
        <v>28003.392641738981</v>
      </c>
      <c r="H926" s="12">
        <f t="shared" si="173"/>
        <v>3.6207315507914033</v>
      </c>
      <c r="I926" s="12">
        <f t="shared" si="174"/>
        <v>89.738036995401941</v>
      </c>
      <c r="J926" s="15">
        <f>IF(OR((ROW(F926)-MATCH(MAX($F$2:F926),$F$2:F926,0))=1,(ROW(F926)-MATCH(MAX($F$2:F926),$F$2:F926,0))&gt;123),IF(OR(((G925*J925/C925*C926)/(G925*K925/D925*D926))&lt;(4/6),((G925*J925/C925*C926)/(G925*K925/D925*D926))&gt;(6/4)),50%,((G925*J925/C925*C926)/((G925*K925/D925*D926)+(G925*J925/C925*C926)))),((G925*J925/C925*C926)/((G925*K925/D925*D926)+(G925*J925/C925*C926))))</f>
        <v>0.45684301494591678</v>
      </c>
      <c r="K926" s="18">
        <f t="shared" si="168"/>
        <v>0.54315698505408316</v>
      </c>
      <c r="L926" s="20">
        <f t="shared" si="169"/>
        <v>0.84108835477910326</v>
      </c>
      <c r="M926" s="51">
        <f>IF(AND((B926-$B$2)&gt;123,OR(((U925*R925/C925*C926)/(U925*S925/D925*D926))&lt;(4/6),((U925*R925/C925*C926)/(U925*S925/D925*D926))&gt;(6/4))),1,0)</f>
        <v>0</v>
      </c>
      <c r="N926" s="51">
        <f>IF(AND((B926-$B$2)&gt;123,OR(((U925*R925/C925*C926)/(U925*S925/D925*D926))&lt;(4/6),((U925*R925/C925*C926)/(U925*S925/D925*D926))&gt;(6/4))),COUNTIF($M$2:M926,1),0)</f>
        <v>0</v>
      </c>
      <c r="O926" s="51">
        <f>IF(OR((ROW(N926)-MATCH(MAX($N$2:N926),$N$2:N926,0))=1,(ROW(N926)-MATCH(MAX($N$2:N926),$N$2:N926,0))&gt;123),IF(OR(((U925*R925/C925*C926)/(U925*S925/D925*D926))&lt;(4/6),((U925*R925/C925*C926)/(U925*S925/D925*D926))&gt;(6/4)),1,0),0)</f>
        <v>0</v>
      </c>
      <c r="P926" s="47">
        <f>IF(O926=1,U925/2/C926,P925)</f>
        <v>3.6118419146766771</v>
      </c>
      <c r="Q926" s="47">
        <f>IF(O926=1,U925/2/D926,Q925)</f>
        <v>89.517711770140608</v>
      </c>
      <c r="R926" s="41">
        <f>P926*C926/U925</f>
        <v>0.45726382696689166</v>
      </c>
      <c r="S926" s="41">
        <f>Q926*D926/U925</f>
        <v>0.54365730350289265</v>
      </c>
      <c r="T926" s="41">
        <f t="shared" si="175"/>
        <v>0.84108835477910338</v>
      </c>
      <c r="U926" s="42">
        <f>P926*C926+Q926*D926</f>
        <v>27934.638588291302</v>
      </c>
      <c r="V926" s="25">
        <f>B926</f>
        <v>42306</v>
      </c>
      <c r="W926">
        <f>C926/C$2</f>
        <v>1.5370535677386827</v>
      </c>
      <c r="X926">
        <f>D926/D$2</f>
        <v>1.2145897527767824</v>
      </c>
      <c r="Y926">
        <f t="shared" si="176"/>
        <v>1.396731929414565</v>
      </c>
      <c r="AA926" s="15">
        <f t="shared" si="177"/>
        <v>2.3792313692008182E-3</v>
      </c>
      <c r="AB926" s="15">
        <f t="shared" si="178"/>
        <v>-3.0198080534515892E-4</v>
      </c>
      <c r="AC926" s="15">
        <f t="shared" si="179"/>
        <v>9.2113046978403723E-4</v>
      </c>
    </row>
    <row r="927" spans="1:29" x14ac:dyDescent="0.4">
      <c r="A927" s="43">
        <f t="shared" si="170"/>
        <v>2015</v>
      </c>
      <c r="B927" s="53">
        <v>42307</v>
      </c>
      <c r="C927" s="45">
        <v>3534.0787999999998</v>
      </c>
      <c r="D927" s="45">
        <f>VLOOKUP(B927,'H11001.CSI  中证全债'!$A$2:$B$2792,2,0)</f>
        <v>169.46360000000001</v>
      </c>
      <c r="E927" s="14">
        <f t="shared" si="171"/>
        <v>0</v>
      </c>
      <c r="F927" s="14">
        <f>IF(AND((B927-$B$2)&gt;123,OR(((G926*J926/C926*C927)/(G926*K926/D926*D927))&lt;(4/6),((G926*J926/C926*C927)/(G926*K926/D926*D927))&gt;(6/4))),COUNTIF($E$2:E927,1),0)</f>
        <v>0</v>
      </c>
      <c r="G927" s="21">
        <f t="shared" si="172"/>
        <v>28003.281420317006</v>
      </c>
      <c r="H927" s="12">
        <f t="shared" si="173"/>
        <v>3.6207315507914033</v>
      </c>
      <c r="I927" s="12">
        <f t="shared" si="174"/>
        <v>89.738036995401941</v>
      </c>
      <c r="J927" s="15">
        <f>IF(OR((ROW(F927)-MATCH(MAX($F$2:F927),$F$2:F927,0))=1,(ROW(F927)-MATCH(MAX($F$2:F927),$F$2:F927,0))&gt;123),IF(OR(((G926*J926/C926*C927)/(G926*K926/D926*D927))&lt;(4/6),((G926*J926/C926*C927)/(G926*K926/D926*D927))&gt;(6/4)),50%,((G926*J926/C926*C927)/((G926*K926/D926*D927)+(G926*J926/C926*C927)))),((G926*J926/C926*C927)/((G926*K926/D926*D927)+(G926*J926/C926*C927))))</f>
        <v>0.45694468523461207</v>
      </c>
      <c r="K927" s="18">
        <f t="shared" si="168"/>
        <v>0.54305531476538793</v>
      </c>
      <c r="L927" s="20">
        <f t="shared" si="169"/>
        <v>0.84143304155309195</v>
      </c>
      <c r="M927" s="51">
        <f>IF(AND((B927-$B$2)&gt;123,OR(((U926*R926/C926*C927)/(U926*S926/D926*D927))&lt;(4/6),((U926*R926/C926*C927)/(U926*S926/D926*D927))&gt;(6/4))),1,0)</f>
        <v>0</v>
      </c>
      <c r="N927" s="51">
        <f>IF(AND((B927-$B$2)&gt;123,OR(((U926*R926/C926*C927)/(U926*S926/D926*D927))&lt;(4/6),((U926*R926/C926*C927)/(U926*S926/D926*D927))&gt;(6/4))),COUNTIF($M$2:M927,1),0)</f>
        <v>0</v>
      </c>
      <c r="O927" s="51">
        <f>IF(OR((ROW(N927)-MATCH(MAX($N$2:N927),$N$2:N927,0))=1,(ROW(N927)-MATCH(MAX($N$2:N927),$N$2:N927,0))&gt;123),IF(OR(((U926*R926/C926*C927)/(U926*S926/D926*D927))&lt;(4/6),((U926*R926/C926*C927)/(U926*S926/D926*D927))&gt;(6/4)),1,0),0)</f>
        <v>0</v>
      </c>
      <c r="P927" s="47">
        <f>IF(O927=1,U926/2/C927,P926)</f>
        <v>3.6118419146766771</v>
      </c>
      <c r="Q927" s="47">
        <f>IF(O927=1,U926/2/D927,Q926)</f>
        <v>89.517711770140608</v>
      </c>
      <c r="R927" s="41">
        <f>P927*C927/U926</f>
        <v>0.45694287038173675</v>
      </c>
      <c r="S927" s="41">
        <f>Q927*D927/U926</f>
        <v>0.54305315790585695</v>
      </c>
      <c r="T927" s="41">
        <f t="shared" si="175"/>
        <v>0.84143304155309195</v>
      </c>
      <c r="U927" s="42">
        <f>P927*C927+Q927*D927</f>
        <v>27934.527639940654</v>
      </c>
      <c r="V927" s="25">
        <f>B927</f>
        <v>42307</v>
      </c>
      <c r="W927">
        <f>C927/C$2</f>
        <v>1.5373895324987068</v>
      </c>
      <c r="X927">
        <f>D927/D$2</f>
        <v>1.2143575779290576</v>
      </c>
      <c r="Y927">
        <f t="shared" si="176"/>
        <v>1.3967263819970326</v>
      </c>
      <c r="AA927" s="15">
        <f t="shared" si="177"/>
        <v>2.1857713164696868E-4</v>
      </c>
      <c r="AB927" s="15">
        <f t="shared" si="178"/>
        <v>-1.9115495350918721E-4</v>
      </c>
      <c r="AC927" s="15">
        <f t="shared" si="179"/>
        <v>-3.9717124064031495E-6</v>
      </c>
    </row>
    <row r="928" spans="1:29" x14ac:dyDescent="0.4">
      <c r="A928" s="43">
        <f t="shared" si="170"/>
        <v>2015</v>
      </c>
      <c r="B928" s="53">
        <v>42310</v>
      </c>
      <c r="C928" s="45">
        <v>3475.9623000000001</v>
      </c>
      <c r="D928" s="45">
        <f>VLOOKUP(B928,'H11001.CSI  中证全债'!$A$2:$B$2792,2,0)</f>
        <v>169.47900000000001</v>
      </c>
      <c r="E928" s="14">
        <f t="shared" si="171"/>
        <v>0</v>
      </c>
      <c r="F928" s="14">
        <f>IF(AND((B928-$B$2)&gt;123,OR(((G927*J927/C927*C928)/(G927*K927/D927*D928))&lt;(4/6),((G927*J927/C927*C928)/(G927*K927/D927*D928))&gt;(6/4))),COUNTIF($E$2:E928,1),0)</f>
        <v>0</v>
      </c>
      <c r="G928" s="21">
        <f t="shared" si="172"/>
        <v>27794.239140915168</v>
      </c>
      <c r="H928" s="12">
        <f t="shared" si="173"/>
        <v>3.6207315507914033</v>
      </c>
      <c r="I928" s="12">
        <f t="shared" si="174"/>
        <v>89.738036995401941</v>
      </c>
      <c r="J928" s="15">
        <f>IF(OR((ROW(F928)-MATCH(MAX($F$2:F928),$F$2:F928,0))=1,(ROW(F928)-MATCH(MAX($F$2:F928),$F$2:F928,0))&gt;123),IF(OR(((G927*J927/C927*C928)/(G927*K927/D927*D928))&lt;(4/6),((G927*J927/C927*C928)/(G927*K927/D927*D928))&gt;(6/4)),50%,((G927*J927/C927*C928)/((G927*K927/D927*D928)+(G927*J927/C927*C928)))),((G927*J927/C927*C928)/((G927*K927/D927*D928)+(G927*J927/C927*C928))))</f>
        <v>0.4528106096073925</v>
      </c>
      <c r="K928" s="18">
        <f t="shared" si="168"/>
        <v>0.5471893903926075</v>
      </c>
      <c r="L928" s="20">
        <f t="shared" si="169"/>
        <v>0.82752081373964803</v>
      </c>
      <c r="M928" s="51">
        <f>IF(AND((B928-$B$2)&gt;123,OR(((U927*R927/C927*C928)/(U927*S927/D927*D928))&lt;(4/6),((U927*R927/C927*C928)/(U927*S927/D927*D928))&gt;(6/4))),1,0)</f>
        <v>0</v>
      </c>
      <c r="N928" s="51">
        <f>IF(AND((B928-$B$2)&gt;123,OR(((U927*R927/C927*C928)/(U927*S927/D927*D928))&lt;(4/6),((U927*R927/C927*C928)/(U927*S927/D927*D928))&gt;(6/4))),COUNTIF($M$2:M928,1),0)</f>
        <v>0</v>
      </c>
      <c r="O928" s="51">
        <f>IF(OR((ROW(N928)-MATCH(MAX($N$2:N928),$N$2:N928,0))=1,(ROW(N928)-MATCH(MAX($N$2:N928),$N$2:N928,0))&gt;123),IF(OR(((U927*R927/C927*C928)/(U927*S927/D927*D928))&lt;(4/6),((U927*R927/C927*C928)/(U927*S927/D927*D928))&gt;(6/4)),1,0),0)</f>
        <v>0</v>
      </c>
      <c r="P928" s="47">
        <f>IF(O928=1,U927/2/C928,P927)</f>
        <v>3.6118419146766771</v>
      </c>
      <c r="Q928" s="47">
        <f>IF(O928=1,U927/2/D928,Q927)</f>
        <v>89.517711770140608</v>
      </c>
      <c r="R928" s="41">
        <f>P928*C928/U927</f>
        <v>0.44943041424568075</v>
      </c>
      <c r="S928" s="41">
        <f>Q928*D928/U927</f>
        <v>0.54310466490221609</v>
      </c>
      <c r="T928" s="41">
        <f t="shared" si="175"/>
        <v>0.82752081373964803</v>
      </c>
      <c r="U928" s="42">
        <f>P928*C928+Q928*D928</f>
        <v>27725.998602067608</v>
      </c>
      <c r="V928" s="25">
        <f>B928</f>
        <v>42310</v>
      </c>
      <c r="W928">
        <f>C928/C$2</f>
        <v>1.5121077819148034</v>
      </c>
      <c r="X928">
        <f>D928/D$2</f>
        <v>1.2144679326406307</v>
      </c>
      <c r="Y928">
        <f t="shared" si="176"/>
        <v>1.3862999301033805</v>
      </c>
      <c r="AA928" s="15">
        <f t="shared" si="177"/>
        <v>-1.6444596538141565E-2</v>
      </c>
      <c r="AB928" s="15">
        <f t="shared" si="178"/>
        <v>9.087497256055066E-5</v>
      </c>
      <c r="AC928" s="15">
        <f t="shared" si="179"/>
        <v>-7.4649208521030408E-3</v>
      </c>
    </row>
    <row r="929" spans="1:29" x14ac:dyDescent="0.4">
      <c r="A929" s="43">
        <f t="shared" si="170"/>
        <v>2015</v>
      </c>
      <c r="B929" s="53">
        <v>42311</v>
      </c>
      <c r="C929" s="45">
        <v>3465.4926999999998</v>
      </c>
      <c r="D929" s="45">
        <f>VLOOKUP(B929,'H11001.CSI  中证全债'!$A$2:$B$2792,2,0)</f>
        <v>169.46870000000001</v>
      </c>
      <c r="E929" s="14">
        <f t="shared" si="171"/>
        <v>0</v>
      </c>
      <c r="F929" s="14">
        <f>IF(AND((B929-$B$2)&gt;123,OR(((G928*J928/C928*C929)/(G928*K928/D928*D929))&lt;(4/6),((G928*J928/C928*C929)/(G928*K928/D928*D929))&gt;(6/4))),COUNTIF($E$2:E929,1),0)</f>
        <v>0</v>
      </c>
      <c r="G929" s="21">
        <f t="shared" si="172"/>
        <v>27755.407228089949</v>
      </c>
      <c r="H929" s="12">
        <f t="shared" si="173"/>
        <v>3.6207315507914033</v>
      </c>
      <c r="I929" s="12">
        <f t="shared" si="174"/>
        <v>89.738036995401941</v>
      </c>
      <c r="J929" s="15">
        <f>IF(OR((ROW(F929)-MATCH(MAX($F$2:F929),$F$2:F929,0))=1,(ROW(F929)-MATCH(MAX($F$2:F929),$F$2:F929,0))&gt;123),IF(OR(((G928*J928/C928*C929)/(G928*K928/D928*D929))&lt;(4/6),((G928*J928/C928*C929)/(G928*K928/D928*D929))&gt;(6/4)),50%,((G928*J928/C928*C929)/((G928*K928/D928*D929)+(G928*J928/C928*C929)))),((G928*J928/C928*C929)/((G928*K928/D928*D929)+(G928*J928/C928*C929))))</f>
        <v>0.45207835196986124</v>
      </c>
      <c r="K929" s="18">
        <f t="shared" si="168"/>
        <v>0.54792164803013876</v>
      </c>
      <c r="L929" s="20">
        <f t="shared" si="169"/>
        <v>0.82507846440298771</v>
      </c>
      <c r="M929" s="51">
        <f>IF(AND((B929-$B$2)&gt;123,OR(((U928*R928/C928*C929)/(U928*S928/D928*D929))&lt;(4/6),((U928*R928/C928*C929)/(U928*S928/D928*D929))&gt;(6/4))),1,0)</f>
        <v>0</v>
      </c>
      <c r="N929" s="51">
        <f>IF(AND((B929-$B$2)&gt;123,OR(((U928*R928/C928*C929)/(U928*S928/D928*D929))&lt;(4/6),((U928*R928/C928*C929)/(U928*S928/D928*D929))&gt;(6/4))),COUNTIF($M$2:M929,1),0)</f>
        <v>0</v>
      </c>
      <c r="O929" s="51">
        <f>IF(OR((ROW(N929)-MATCH(MAX($N$2:N929),$N$2:N929,0))=1,(ROW(N929)-MATCH(MAX($N$2:N929),$N$2:N929,0))&gt;123),IF(OR(((U928*R928/C928*C929)/(U928*S928/D928*D929))&lt;(4/6),((U928*R928/C928*C929)/(U928*S928/D928*D929))&gt;(6/4)),1,0),0)</f>
        <v>0</v>
      </c>
      <c r="P929" s="47">
        <f>IF(O929=1,U928/2/C929,P928)</f>
        <v>3.6118419146766771</v>
      </c>
      <c r="Q929" s="47">
        <f>IF(O929=1,U928/2/D929,Q928)</f>
        <v>89.517711770140608</v>
      </c>
      <c r="R929" s="41">
        <f>P929*C929/U928</f>
        <v>0.45144674384902522</v>
      </c>
      <c r="S929" s="41">
        <f>Q929*D929/U928</f>
        <v>0.5471561352357972</v>
      </c>
      <c r="T929" s="41">
        <f t="shared" si="175"/>
        <v>0.82507846440298804</v>
      </c>
      <c r="U929" s="42">
        <f>P929*C929+Q929*D929</f>
        <v>27687.262029526475</v>
      </c>
      <c r="V929" s="25">
        <f>B929</f>
        <v>42311</v>
      </c>
      <c r="W929">
        <f>C929/C$2</f>
        <v>1.5075533126003531</v>
      </c>
      <c r="X929">
        <f>D929/D$2</f>
        <v>1.2143941239699032</v>
      </c>
      <c r="Y929">
        <f t="shared" si="176"/>
        <v>1.3843631014763238</v>
      </c>
      <c r="AA929" s="15">
        <f t="shared" si="177"/>
        <v>-3.012000446610319E-3</v>
      </c>
      <c r="AB929" s="15">
        <f t="shared" si="178"/>
        <v>-6.0774491234982797E-5</v>
      </c>
      <c r="AC929" s="15">
        <f t="shared" si="179"/>
        <v>-1.3971209151776298E-3</v>
      </c>
    </row>
    <row r="930" spans="1:29" x14ac:dyDescent="0.4">
      <c r="A930" s="43">
        <f t="shared" si="170"/>
        <v>2015</v>
      </c>
      <c r="B930" s="53">
        <v>42312</v>
      </c>
      <c r="C930" s="45">
        <v>3628.5376999999999</v>
      </c>
      <c r="D930" s="45">
        <f>VLOOKUP(B930,'H11001.CSI  中证全债'!$A$2:$B$2792,2,0)</f>
        <v>169.34710000000001</v>
      </c>
      <c r="E930" s="14">
        <f t="shared" si="171"/>
        <v>0</v>
      </c>
      <c r="F930" s="14">
        <f>IF(AND((B930-$B$2)&gt;123,OR(((G929*J929/C929*C930)/(G929*K929/D929*D930))&lt;(4/6),((G929*J929/C929*C930)/(G929*K929/D929*D930))&gt;(6/4))),COUNTIF($E$2:E930,1),0)</f>
        <v>0</v>
      </c>
      <c r="G930" s="21">
        <f t="shared" si="172"/>
        <v>28334.837258490094</v>
      </c>
      <c r="H930" s="12">
        <f t="shared" si="173"/>
        <v>3.6207315507914033</v>
      </c>
      <c r="I930" s="12">
        <f t="shared" si="174"/>
        <v>89.738036995401941</v>
      </c>
      <c r="J930" s="15">
        <f>IF(OR((ROW(F930)-MATCH(MAX($F$2:F930),$F$2:F930,0))=1,(ROW(F930)-MATCH(MAX($F$2:F930),$F$2:F930,0))&gt;123),IF(OR(((G929*J929/C929*C930)/(G929*K929/D929*D930))&lt;(4/6),((G929*J929/C929*C930)/(G929*K929/D929*D930))&gt;(6/4)),50%,((G929*J929/C929*C930)/((G929*K929/D929*D930)+(G929*J929/C929*C930)))),((G929*J929/C929*C930)/((G929*K929/D929*D930)+(G929*J929/C929*C930))))</f>
        <v>0.46366812746346292</v>
      </c>
      <c r="K930" s="18">
        <f t="shared" si="168"/>
        <v>0.53633187253653714</v>
      </c>
      <c r="L930" s="20">
        <f t="shared" si="169"/>
        <v>0.86451719766454105</v>
      </c>
      <c r="M930" s="51">
        <f>IF(AND((B930-$B$2)&gt;123,OR(((U929*R929/C929*C930)/(U929*S929/D929*D930))&lt;(4/6),((U929*R929/C929*C930)/(U929*S929/D929*D930))&gt;(6/4))),1,0)</f>
        <v>0</v>
      </c>
      <c r="N930" s="51">
        <f>IF(AND((B930-$B$2)&gt;123,OR(((U929*R929/C929*C930)/(U929*S929/D929*D930))&lt;(4/6),((U929*R929/C929*C930)/(U929*S929/D929*D930))&gt;(6/4))),COUNTIF($M$2:M930,1),0)</f>
        <v>0</v>
      </c>
      <c r="O930" s="51">
        <f>IF(OR((ROW(N930)-MATCH(MAX($N$2:N930),$N$2:N930,0))=1,(ROW(N930)-MATCH(MAX($N$2:N930),$N$2:N930,0))&gt;123),IF(OR(((U929*R929/C929*C930)/(U929*S929/D929*D930))&lt;(4/6),((U929*R929/C929*C930)/(U929*S929/D929*D930))&gt;(6/4)),1,0),0)</f>
        <v>0</v>
      </c>
      <c r="P930" s="47">
        <f>IF(O930=1,U929/2/C930,P929)</f>
        <v>3.6118419146766771</v>
      </c>
      <c r="Q930" s="47">
        <f>IF(O930=1,U929/2/D930,Q929)</f>
        <v>89.517711770140608</v>
      </c>
      <c r="R930" s="41">
        <f>P930*C930/U929</f>
        <v>0.47334779942734001</v>
      </c>
      <c r="S930" s="41">
        <f>Q930*D930/U929</f>
        <v>0.5475284941769466</v>
      </c>
      <c r="T930" s="41">
        <f t="shared" si="175"/>
        <v>0.86451719766454138</v>
      </c>
      <c r="U930" s="42">
        <f>P930*C930+Q930*D930</f>
        <v>28265.269440753684</v>
      </c>
      <c r="V930" s="25">
        <f>B930</f>
        <v>42312</v>
      </c>
      <c r="W930">
        <f>C930/C$2</f>
        <v>1.5784808981217207</v>
      </c>
      <c r="X930">
        <f>D930/D$2</f>
        <v>1.2135227517018989</v>
      </c>
      <c r="Y930">
        <f t="shared" si="176"/>
        <v>1.4132634720376842</v>
      </c>
      <c r="AA930" s="15">
        <f t="shared" si="177"/>
        <v>4.7048144121036639E-2</v>
      </c>
      <c r="AB930" s="15">
        <f t="shared" si="178"/>
        <v>-7.1753663065798889E-4</v>
      </c>
      <c r="AC930" s="15">
        <f t="shared" si="179"/>
        <v>2.0876293604286555E-2</v>
      </c>
    </row>
    <row r="931" spans="1:29" x14ac:dyDescent="0.4">
      <c r="A931" s="43">
        <f t="shared" si="170"/>
        <v>2015</v>
      </c>
      <c r="B931" s="53">
        <v>42313</v>
      </c>
      <c r="C931" s="45">
        <v>3705.9697000000001</v>
      </c>
      <c r="D931" s="45">
        <f>VLOOKUP(B931,'H11001.CSI  中证全债'!$A$2:$B$2792,2,0)</f>
        <v>169.15049999999999</v>
      </c>
      <c r="E931" s="14">
        <f t="shared" si="171"/>
        <v>0</v>
      </c>
      <c r="F931" s="14">
        <f>IF(AND((B931-$B$2)&gt;123,OR(((G930*J930/C930*C931)/(G930*K930/D930*D931))&lt;(4/6),((G930*J930/C930*C931)/(G930*K930/D930*D931))&gt;(6/4))),COUNTIF($E$2:E931,1),0)</f>
        <v>0</v>
      </c>
      <c r="G931" s="21">
        <f t="shared" si="172"/>
        <v>28597.555245857679</v>
      </c>
      <c r="H931" s="12">
        <f t="shared" si="173"/>
        <v>3.6207315507914033</v>
      </c>
      <c r="I931" s="12">
        <f t="shared" si="174"/>
        <v>89.738036995401941</v>
      </c>
      <c r="J931" s="15">
        <f>IF(OR((ROW(F931)-MATCH(MAX($F$2:F931),$F$2:F931,0))=1,(ROW(F931)-MATCH(MAX($F$2:F931),$F$2:F931,0))&gt;123),IF(OR(((G930*J930/C930*C931)/(G930*K930/D930*D931))&lt;(4/6),((G930*J930/C930*C931)/(G930*K930/D930*D931))&gt;(6/4)),50%,((G930*J930/C930*C931)/((G930*K930/D930*D931)+(G930*J930/C930*C931)))),((G930*J930/C930*C931)/((G930*K930/D930*D931)+(G930*J930/C930*C931))))</f>
        <v>0.46921218627632766</v>
      </c>
      <c r="K931" s="18">
        <f t="shared" si="168"/>
        <v>0.53078781372367234</v>
      </c>
      <c r="L931" s="20">
        <f t="shared" si="169"/>
        <v>0.88399200988551541</v>
      </c>
      <c r="M931" s="51">
        <f>IF(AND((B931-$B$2)&gt;123,OR(((U930*R930/C930*C931)/(U930*S930/D930*D931))&lt;(4/6),((U930*R930/C930*C931)/(U930*S930/D930*D931))&gt;(6/4))),1,0)</f>
        <v>0</v>
      </c>
      <c r="N931" s="51">
        <f>IF(AND((B931-$B$2)&gt;123,OR(((U930*R930/C930*C931)/(U930*S930/D930*D931))&lt;(4/6),((U930*R930/C930*C931)/(U930*S930/D930*D931))&gt;(6/4))),COUNTIF($M$2:M931,1),0)</f>
        <v>0</v>
      </c>
      <c r="O931" s="51">
        <f>IF(OR((ROW(N931)-MATCH(MAX($N$2:N931),$N$2:N931,0))=1,(ROW(N931)-MATCH(MAX($N$2:N931),$N$2:N931,0))&gt;123),IF(OR(((U930*R930/C930*C931)/(U930*S930/D930*D931))&lt;(4/6),((U930*R930/C930*C931)/(U930*S930/D930*D931))&gt;(6/4)),1,0),0)</f>
        <v>0</v>
      </c>
      <c r="P931" s="47">
        <f>IF(O931=1,U930/2/C931,P930)</f>
        <v>3.6118419146766771</v>
      </c>
      <c r="Q931" s="47">
        <f>IF(O931=1,U930/2/D931,Q930)</f>
        <v>89.517711770140608</v>
      </c>
      <c r="R931" s="41">
        <f>P931*C931/U930</f>
        <v>0.47356267822030129</v>
      </c>
      <c r="S931" s="41">
        <f>Q931*D931/U930</f>
        <v>0.53570922918367947</v>
      </c>
      <c r="T931" s="41">
        <f t="shared" si="175"/>
        <v>0.88399200988551596</v>
      </c>
      <c r="U931" s="42">
        <f>P931*C931+Q931*D931</f>
        <v>28527.34240175692</v>
      </c>
      <c r="V931" s="25">
        <f>B931</f>
        <v>42313</v>
      </c>
      <c r="W931">
        <f>C931/C$2</f>
        <v>1.612165247853945</v>
      </c>
      <c r="X931">
        <f>D931/D$2</f>
        <v>1.2121139376567538</v>
      </c>
      <c r="Y931">
        <f t="shared" si="176"/>
        <v>1.4263671200878461</v>
      </c>
      <c r="AA931" s="15">
        <f t="shared" si="177"/>
        <v>2.1339725917688623E-2</v>
      </c>
      <c r="AB931" s="15">
        <f t="shared" si="178"/>
        <v>-1.1609292394142434E-3</v>
      </c>
      <c r="AC931" s="15">
        <f t="shared" si="179"/>
        <v>9.2719074039808724E-3</v>
      </c>
    </row>
    <row r="932" spans="1:29" x14ac:dyDescent="0.4">
      <c r="A932" s="43">
        <f t="shared" si="170"/>
        <v>2015</v>
      </c>
      <c r="B932" s="53">
        <v>42314</v>
      </c>
      <c r="C932" s="45">
        <v>3793.3739</v>
      </c>
      <c r="D932" s="45">
        <f>VLOOKUP(B932,'H11001.CSI  中证全债'!$A$2:$B$2792,2,0)</f>
        <v>169.1902</v>
      </c>
      <c r="E932" s="14">
        <f t="shared" si="171"/>
        <v>0</v>
      </c>
      <c r="F932" s="14">
        <f>IF(AND((B932-$B$2)&gt;123,OR(((G931*J931/C931*C932)/(G931*K931/D931*D932))&lt;(4/6),((G931*J931/C931*C932)/(G931*K931/D931*D932))&gt;(6/4))),COUNTIF($E$2:E932,1),0)</f>
        <v>0</v>
      </c>
      <c r="G932" s="21">
        <f t="shared" si="172"/>
        <v>28917.584990538078</v>
      </c>
      <c r="H932" s="12">
        <f t="shared" si="173"/>
        <v>3.6207315507914033</v>
      </c>
      <c r="I932" s="12">
        <f t="shared" si="174"/>
        <v>89.738036995401941</v>
      </c>
      <c r="J932" s="15">
        <f>IF(OR((ROW(F932)-MATCH(MAX($F$2:F932),$F$2:F932,0))=1,(ROW(F932)-MATCH(MAX($F$2:F932),$F$2:F932,0))&gt;123),IF(OR(((G931*J931/C931*C932)/(G931*K931/D931*D932))&lt;(4/6),((G931*J931/C931*C932)/(G931*K931/D931*D932))&gt;(6/4)),50%,((G931*J931/C931*C932)/((G931*K931/D931*D932)+(G931*J931/C931*C932)))),((G931*J931/C931*C932)/((G931*K931/D931*D932)+(G931*J931/C931*C932))))</f>
        <v>0.47496319516905333</v>
      </c>
      <c r="K932" s="18">
        <f t="shared" si="168"/>
        <v>0.52503680483094661</v>
      </c>
      <c r="L932" s="20">
        <f t="shared" si="169"/>
        <v>0.90462838185598027</v>
      </c>
      <c r="M932" s="51">
        <f>IF(AND((B932-$B$2)&gt;123,OR(((U931*R931/C931*C932)/(U931*S931/D931*D932))&lt;(4/6),((U931*R931/C931*C932)/(U931*S931/D931*D932))&gt;(6/4))),1,0)</f>
        <v>0</v>
      </c>
      <c r="N932" s="51">
        <f>IF(AND((B932-$B$2)&gt;123,OR(((U931*R931/C931*C932)/(U931*S931/D931*D932))&lt;(4/6),((U931*R931/C931*C932)/(U931*S931/D931*D932))&gt;(6/4))),COUNTIF($M$2:M932,1),0)</f>
        <v>0</v>
      </c>
      <c r="O932" s="51">
        <f>IF(OR((ROW(N932)-MATCH(MAX($N$2:N932),$N$2:N932,0))=1,(ROW(N932)-MATCH(MAX($N$2:N932),$N$2:N932,0))&gt;123),IF(OR(((U931*R931/C931*C932)/(U931*S931/D931*D932))&lt;(4/6),((U931*R931/C931*C932)/(U931*S931/D931*D932))&gt;(6/4)),1,0),0)</f>
        <v>0</v>
      </c>
      <c r="P932" s="47">
        <f>IF(O932=1,U931/2/C932,P931)</f>
        <v>3.6118419146766771</v>
      </c>
      <c r="Q932" s="47">
        <f>IF(O932=1,U931/2/D932,Q931)</f>
        <v>89.517711770140608</v>
      </c>
      <c r="R932" s="41">
        <f>P932*C932/U931</f>
        <v>0.48027841700447788</v>
      </c>
      <c r="S932" s="41">
        <f>Q932*D932/U931</f>
        <v>0.53091239080860453</v>
      </c>
      <c r="T932" s="41">
        <f t="shared" si="175"/>
        <v>0.9046283818559806</v>
      </c>
      <c r="U932" s="42">
        <f>P932*C932+Q932*D932</f>
        <v>28846.586407992978</v>
      </c>
      <c r="V932" s="25">
        <f>B932</f>
        <v>42314</v>
      </c>
      <c r="W932">
        <f>C932/C$2</f>
        <v>1.6501876887164475</v>
      </c>
      <c r="X932">
        <f>D932/D$2</f>
        <v>1.2123984235041203</v>
      </c>
      <c r="Y932">
        <f t="shared" si="176"/>
        <v>1.442329320399649</v>
      </c>
      <c r="AA932" s="15">
        <f t="shared" si="177"/>
        <v>2.3584704429720604E-2</v>
      </c>
      <c r="AB932" s="15">
        <f t="shared" si="178"/>
        <v>2.3470223262722634E-4</v>
      </c>
      <c r="AC932" s="15">
        <f t="shared" si="179"/>
        <v>1.119080781308246E-2</v>
      </c>
    </row>
    <row r="933" spans="1:29" x14ac:dyDescent="0.4">
      <c r="A933" s="43">
        <f t="shared" si="170"/>
        <v>2015</v>
      </c>
      <c r="B933" s="53">
        <v>42317</v>
      </c>
      <c r="C933" s="45">
        <v>3840.3546999999999</v>
      </c>
      <c r="D933" s="45">
        <f>VLOOKUP(B933,'H11001.CSI  中证全债'!$A$2:$B$2792,2,0)</f>
        <v>168.98650000000001</v>
      </c>
      <c r="E933" s="14">
        <f t="shared" si="171"/>
        <v>0</v>
      </c>
      <c r="F933" s="14">
        <f>IF(AND((B933-$B$2)&gt;123,OR(((G932*J932/C932*C933)/(G932*K932/D932*D933))&lt;(4/6),((G932*J932/C932*C933)/(G932*K932/D932*D933))&gt;(6/4))),COUNTIF($E$2:E933,1),0)</f>
        <v>0</v>
      </c>
      <c r="G933" s="21">
        <f t="shared" si="172"/>
        <v>29069.41021724353</v>
      </c>
      <c r="H933" s="12">
        <f t="shared" si="173"/>
        <v>3.6207315507914033</v>
      </c>
      <c r="I933" s="12">
        <f t="shared" si="174"/>
        <v>89.738036995401941</v>
      </c>
      <c r="J933" s="15">
        <f>IF(OR((ROW(F933)-MATCH(MAX($F$2:F933),$F$2:F933,0))=1,(ROW(F933)-MATCH(MAX($F$2:F933),$F$2:F933,0))&gt;123),IF(OR(((G932*J932/C932*C933)/(G932*K932/D932*D933))&lt;(4/6),((G932*J932/C932*C933)/(G932*K932/D932*D933))&gt;(6/4)),50%,((G932*J932/C932*C933)/((G932*K932/D932*D933)+(G932*J932/C932*C933)))),((G932*J932/C932*C933)/((G932*K932/D932*D933)+(G932*J932/C932*C933))))</f>
        <v>0.47833421196388343</v>
      </c>
      <c r="K933" s="18">
        <f t="shared" si="168"/>
        <v>0.52166578803611663</v>
      </c>
      <c r="L933" s="20">
        <f t="shared" si="169"/>
        <v>0.91693613599741519</v>
      </c>
      <c r="M933" s="51">
        <f>IF(AND((B933-$B$2)&gt;123,OR(((U932*R932/C932*C933)/(U932*S932/D932*D933))&lt;(4/6),((U932*R932/C932*C933)/(U932*S932/D932*D933))&gt;(6/4))),1,0)</f>
        <v>0</v>
      </c>
      <c r="N933" s="51">
        <f>IF(AND((B933-$B$2)&gt;123,OR(((U932*R932/C932*C933)/(U932*S932/D932*D933))&lt;(4/6),((U932*R932/C932*C933)/(U932*S932/D932*D933))&gt;(6/4))),COUNTIF($M$2:M933,1),0)</f>
        <v>0</v>
      </c>
      <c r="O933" s="51">
        <f>IF(OR((ROW(N933)-MATCH(MAX($N$2:N933),$N$2:N933,0))=1,(ROW(N933)-MATCH(MAX($N$2:N933),$N$2:N933,0))&gt;123),IF(OR(((U932*R932/C932*C933)/(U932*S932/D932*D933))&lt;(4/6),((U932*R932/C932*C933)/(U932*S932/D932*D933))&gt;(6/4)),1,0),0)</f>
        <v>0</v>
      </c>
      <c r="P933" s="47">
        <f>IF(O933=1,U932/2/C933,P932)</f>
        <v>3.6118419146766771</v>
      </c>
      <c r="Q933" s="47">
        <f>IF(O933=1,U932/2/D933,Q932)</f>
        <v>89.517711770140608</v>
      </c>
      <c r="R933" s="41">
        <f>P933*C933/U932</f>
        <v>0.48084559734396121</v>
      </c>
      <c r="S933" s="41">
        <f>Q933*D933/U932</f>
        <v>0.52440467603658336</v>
      </c>
      <c r="T933" s="41">
        <f t="shared" si="175"/>
        <v>0.91693613599741552</v>
      </c>
      <c r="U933" s="42">
        <f>P933*C933+Q933*D933</f>
        <v>28998.038872730442</v>
      </c>
      <c r="V933" s="25">
        <f>B933</f>
        <v>42317</v>
      </c>
      <c r="W933">
        <f>C933/C$2</f>
        <v>1.6706252041867915</v>
      </c>
      <c r="X933">
        <f>D933/D$2</f>
        <v>1.2109387316374058</v>
      </c>
      <c r="Y933">
        <f t="shared" si="176"/>
        <v>1.4499019436365221</v>
      </c>
      <c r="AA933" s="15">
        <f t="shared" si="177"/>
        <v>1.2384964213519645E-2</v>
      </c>
      <c r="AB933" s="15">
        <f t="shared" si="178"/>
        <v>-1.2039704427325715E-3</v>
      </c>
      <c r="AC933" s="15">
        <f t="shared" si="179"/>
        <v>5.2502733805444013E-3</v>
      </c>
    </row>
    <row r="934" spans="1:29" x14ac:dyDescent="0.4">
      <c r="A934" s="43">
        <f t="shared" si="170"/>
        <v>2015</v>
      </c>
      <c r="B934" s="53">
        <v>42318</v>
      </c>
      <c r="C934" s="45">
        <v>3833.2379000000001</v>
      </c>
      <c r="D934" s="45">
        <f>VLOOKUP(B934,'H11001.CSI  中证全债'!$A$2:$B$2792,2,0)</f>
        <v>168.60550000000001</v>
      </c>
      <c r="E934" s="14">
        <f t="shared" si="171"/>
        <v>0</v>
      </c>
      <c r="F934" s="14">
        <f>IF(AND((B934-$B$2)&gt;123,OR(((G933*J933/C933*C934)/(G933*K933/D933*D934))&lt;(4/6),((G933*J933/C933*C934)/(G933*K933/D933*D934))&gt;(6/4))),COUNTIF($E$2:E934,1),0)</f>
        <v>0</v>
      </c>
      <c r="G934" s="21">
        <f t="shared" si="172"/>
        <v>29009.452002847614</v>
      </c>
      <c r="H934" s="12">
        <f t="shared" si="173"/>
        <v>3.6207315507914033</v>
      </c>
      <c r="I934" s="12">
        <f t="shared" si="174"/>
        <v>89.738036995401941</v>
      </c>
      <c r="J934" s="15">
        <f>IF(OR((ROW(F934)-MATCH(MAX($F$2:F934),$F$2:F934,0))=1,(ROW(F934)-MATCH(MAX($F$2:F934),$F$2:F934,0))&gt;123),IF(OR(((G933*J933/C933*C934)/(G933*K933/D933*D934))&lt;(4/6),((G933*J933/C933*C934)/(G933*K933/D933*D934))&gt;(6/4)),50%,((G933*J933/C933*C934)/((G933*K933/D933*D934)+(G933*J933/C933*C934)))),((G933*J933/C933*C934)/((G933*K933/D933*D934)+(G933*J933/C933*C934))))</f>
        <v>0.4784345945196406</v>
      </c>
      <c r="K934" s="18">
        <f t="shared" si="168"/>
        <v>0.52156540548035935</v>
      </c>
      <c r="L934" s="20">
        <f t="shared" si="169"/>
        <v>0.91730507716286236</v>
      </c>
      <c r="M934" s="51">
        <f>IF(AND((B934-$B$2)&gt;123,OR(((U933*R933/C933*C934)/(U933*S933/D933*D934))&lt;(4/6),((U933*R933/C933*C934)/(U933*S933/D933*D934))&gt;(6/4))),1,0)</f>
        <v>0</v>
      </c>
      <c r="N934" s="51">
        <f>IF(AND((B934-$B$2)&gt;123,OR(((U933*R933/C933*C934)/(U933*S933/D933*D934))&lt;(4/6),((U933*R933/C933*C934)/(U933*S933/D933*D934))&gt;(6/4))),COUNTIF($M$2:M934,1),0)</f>
        <v>0</v>
      </c>
      <c r="O934" s="51">
        <f>IF(OR((ROW(N934)-MATCH(MAX($N$2:N934),$N$2:N934,0))=1,(ROW(N934)-MATCH(MAX($N$2:N934),$N$2:N934,0))&gt;123),IF(OR(((U933*R933/C933*C934)/(U933*S933/D933*D934))&lt;(4/6),((U933*R933/C933*C934)/(U933*S933/D933*D934))&gt;(6/4)),1,0),0)</f>
        <v>0</v>
      </c>
      <c r="P934" s="47">
        <f>IF(O934=1,U933/2/C934,P933)</f>
        <v>3.6118419146766771</v>
      </c>
      <c r="Q934" s="47">
        <f>IF(O934=1,U933/2/D934,Q933)</f>
        <v>89.517711770140608</v>
      </c>
      <c r="R934" s="41">
        <f>P934*C934/U933</f>
        <v>0.47744778110381098</v>
      </c>
      <c r="S934" s="41">
        <f>Q934*D934/U933</f>
        <v>0.52048963097480239</v>
      </c>
      <c r="T934" s="41">
        <f t="shared" si="175"/>
        <v>0.91730507716286258</v>
      </c>
      <c r="U934" s="42">
        <f>P934*C934+Q934*D934</f>
        <v>28938.227868007649</v>
      </c>
      <c r="V934" s="25">
        <f>B934</f>
        <v>42318</v>
      </c>
      <c r="W934">
        <f>C934/C$2</f>
        <v>1.6675292647796436</v>
      </c>
      <c r="X934">
        <f>D934/D$2</f>
        <v>1.2082085274095307</v>
      </c>
      <c r="Y934">
        <f t="shared" si="176"/>
        <v>1.4469113934003826</v>
      </c>
      <c r="AA934" s="15">
        <f t="shared" si="177"/>
        <v>-1.8531621571308277E-3</v>
      </c>
      <c r="AB934" s="15">
        <f t="shared" si="178"/>
        <v>-2.2546179724414195E-3</v>
      </c>
      <c r="AC934" s="15">
        <f t="shared" si="179"/>
        <v>-2.0625879213865828E-3</v>
      </c>
    </row>
    <row r="935" spans="1:29" x14ac:dyDescent="0.4">
      <c r="A935" s="43">
        <f t="shared" si="170"/>
        <v>2015</v>
      </c>
      <c r="B935" s="53">
        <v>42319</v>
      </c>
      <c r="C935" s="45">
        <v>3833.6457</v>
      </c>
      <c r="D935" s="45">
        <f>VLOOKUP(B935,'H11001.CSI  中证全债'!$A$2:$B$2792,2,0)</f>
        <v>168.72880000000001</v>
      </c>
      <c r="E935" s="14">
        <f t="shared" si="171"/>
        <v>0</v>
      </c>
      <c r="F935" s="14">
        <f>IF(AND((B935-$B$2)&gt;123,OR(((G934*J934/C934*C935)/(G934*K934/D934*D935))&lt;(4/6),((G934*J934/C934*C935)/(G934*K934/D934*D935))&gt;(6/4))),COUNTIF($E$2:E935,1),0)</f>
        <v>0</v>
      </c>
      <c r="G935" s="21">
        <f t="shared" si="172"/>
        <v>29021.993237135561</v>
      </c>
      <c r="H935" s="12">
        <f t="shared" si="173"/>
        <v>3.6207315507914033</v>
      </c>
      <c r="I935" s="12">
        <f t="shared" si="174"/>
        <v>89.738036995401941</v>
      </c>
      <c r="J935" s="15">
        <f>IF(OR((ROW(F935)-MATCH(MAX($F$2:F935),$F$2:F935,0))=1,(ROW(F935)-MATCH(MAX($F$2:F935),$F$2:F935,0))&gt;123),IF(OR(((G934*J934/C934*C935)/(G934*K934/D934*D935))&lt;(4/6),((G934*J934/C934*C935)/(G934*K934/D934*D935))&gt;(6/4)),50%,((G934*J934/C934*C935)/((G934*K934/D934*D935)+(G934*J934/C934*C935)))),((G934*J934/C934*C935)/((G934*K934/D934*D935)+(G934*J934/C934*C935))))</f>
        <v>0.47827872562469759</v>
      </c>
      <c r="K935" s="18">
        <f t="shared" si="168"/>
        <v>0.52172127437530236</v>
      </c>
      <c r="L935" s="20">
        <f t="shared" si="169"/>
        <v>0.91673226513022321</v>
      </c>
      <c r="M935" s="51">
        <f>IF(AND((B935-$B$2)&gt;123,OR(((U934*R934/C934*C935)/(U934*S934/D934*D935))&lt;(4/6),((U934*R934/C934*C935)/(U934*S934/D934*D935))&gt;(6/4))),1,0)</f>
        <v>0</v>
      </c>
      <c r="N935" s="51">
        <f>IF(AND((B935-$B$2)&gt;123,OR(((U934*R934/C934*C935)/(U934*S934/D934*D935))&lt;(4/6),((U934*R934/C934*C935)/(U934*S934/D934*D935))&gt;(6/4))),COUNTIF($M$2:M935,1),0)</f>
        <v>0</v>
      </c>
      <c r="O935" s="51">
        <f>IF(OR((ROW(N935)-MATCH(MAX($N$2:N935),$N$2:N935,0))=1,(ROW(N935)-MATCH(MAX($N$2:N935),$N$2:N935,0))&gt;123),IF(OR(((U934*R934/C934*C935)/(U934*S934/D934*D935))&lt;(4/6),((U934*R934/C934*C935)/(U934*S934/D934*D935))&gt;(6/4)),1,0),0)</f>
        <v>0</v>
      </c>
      <c r="P935" s="47">
        <f>IF(O935=1,U934/2/C935,P934)</f>
        <v>3.6118419146766771</v>
      </c>
      <c r="Q935" s="47">
        <f>IF(O935=1,U934/2/D935,Q934)</f>
        <v>89.517711770140608</v>
      </c>
      <c r="R935" s="41">
        <f>P935*C935/U934</f>
        <v>0.47848549290704445</v>
      </c>
      <c r="S935" s="41">
        <f>Q935*D935/U934</f>
        <v>0.52194682254264801</v>
      </c>
      <c r="T935" s="41">
        <f t="shared" si="175"/>
        <v>0.91673226513022332</v>
      </c>
      <c r="U935" s="42">
        <f>P935*C935+Q935*D935</f>
        <v>28950.738311001711</v>
      </c>
      <c r="V935" s="25">
        <f>B935</f>
        <v>42319</v>
      </c>
      <c r="W935">
        <f>C935/C$2</f>
        <v>1.667706665309409</v>
      </c>
      <c r="X935">
        <f>D935/D$2</f>
        <v>1.2090920816911501</v>
      </c>
      <c r="Y935">
        <f t="shared" si="176"/>
        <v>1.4475369155500855</v>
      </c>
      <c r="AA935" s="15">
        <f t="shared" si="177"/>
        <v>1.063852572260604E-4</v>
      </c>
      <c r="AB935" s="15">
        <f t="shared" si="178"/>
        <v>7.3129287004269905E-4</v>
      </c>
      <c r="AC935" s="15">
        <f t="shared" si="179"/>
        <v>4.3231544969235536E-4</v>
      </c>
    </row>
    <row r="936" spans="1:29" x14ac:dyDescent="0.4">
      <c r="A936" s="43">
        <f t="shared" si="170"/>
        <v>2015</v>
      </c>
      <c r="B936" s="53">
        <v>42320</v>
      </c>
      <c r="C936" s="45">
        <v>3795.3240999999998</v>
      </c>
      <c r="D936" s="45">
        <f>VLOOKUP(B936,'H11001.CSI  中证全债'!$A$2:$B$2792,2,0)</f>
        <v>168.8109</v>
      </c>
      <c r="E936" s="14">
        <f t="shared" si="171"/>
        <v>0</v>
      </c>
      <c r="F936" s="14">
        <f>IF(AND((B936-$B$2)&gt;123,OR(((G935*J935/C935*C936)/(G935*K935/D935*D936))&lt;(4/6),((G935*J935/C935*C936)/(G935*K935/D935*D936))&gt;(6/4))),COUNTIF($E$2:E936,1),0)</f>
        <v>0</v>
      </c>
      <c r="G936" s="21">
        <f t="shared" si="172"/>
        <v>28890.608503776071</v>
      </c>
      <c r="H936" s="12">
        <f t="shared" si="173"/>
        <v>3.6207315507914033</v>
      </c>
      <c r="I936" s="12">
        <f t="shared" si="174"/>
        <v>89.738036995401941</v>
      </c>
      <c r="J936" s="15">
        <f>IF(OR((ROW(F936)-MATCH(MAX($F$2:F936),$F$2:F936,0))=1,(ROW(F936)-MATCH(MAX($F$2:F936),$F$2:F936,0))&gt;123),IF(OR(((G935*J935/C935*C936)/(G935*K935/D935*D936))&lt;(4/6),((G935*J935/C935*C936)/(G935*K935/D935*D936))&gt;(6/4)),50%,((G935*J935/C935*C936)/((G935*K935/D935*D936)+(G935*J935/C935*C936)))),((G935*J935/C935*C936)/((G935*K935/D935*D936)+(G935*J935/C935*C936))))</f>
        <v>0.47565109999510352</v>
      </c>
      <c r="K936" s="18">
        <f t="shared" si="168"/>
        <v>0.52434890000489642</v>
      </c>
      <c r="L936" s="20">
        <f t="shared" si="169"/>
        <v>0.90712710561738918</v>
      </c>
      <c r="M936" s="51">
        <f>IF(AND((B936-$B$2)&gt;123,OR(((U935*R935/C935*C936)/(U935*S935/D935*D936))&lt;(4/6),((U935*R935/C935*C936)/(U935*S935/D935*D936))&gt;(6/4))),1,0)</f>
        <v>0</v>
      </c>
      <c r="N936" s="51">
        <f>IF(AND((B936-$B$2)&gt;123,OR(((U935*R935/C935*C936)/(U935*S935/D935*D936))&lt;(4/6),((U935*R935/C935*C936)/(U935*S935/D935*D936))&gt;(6/4))),COUNTIF($M$2:M936,1),0)</f>
        <v>0</v>
      </c>
      <c r="O936" s="51">
        <f>IF(OR((ROW(N936)-MATCH(MAX($N$2:N936),$N$2:N936,0))=1,(ROW(N936)-MATCH(MAX($N$2:N936),$N$2:N936,0))&gt;123),IF(OR(((U935*R935/C935*C936)/(U935*S935/D935*D936))&lt;(4/6),((U935*R935/C935*C936)/(U935*S935/D935*D936))&gt;(6/4)),1,0),0)</f>
        <v>0</v>
      </c>
      <c r="P936" s="47">
        <f>IF(O936=1,U935/2/C936,P935)</f>
        <v>3.6118419146766771</v>
      </c>
      <c r="Q936" s="47">
        <f>IF(O936=1,U935/2/D936,Q935)</f>
        <v>89.517711770140608</v>
      </c>
      <c r="R936" s="41">
        <f>P936*C936/U935</f>
        <v>0.47349779190098407</v>
      </c>
      <c r="S936" s="41">
        <f>Q936*D936/U935</f>
        <v>0.52197513332899736</v>
      </c>
      <c r="T936" s="41">
        <f t="shared" si="175"/>
        <v>0.90712710561738896</v>
      </c>
      <c r="U936" s="42">
        <f>P936*C936+Q936*D936</f>
        <v>28819.676154020563</v>
      </c>
      <c r="V936" s="25">
        <f>B936</f>
        <v>42320</v>
      </c>
      <c r="W936">
        <f>C936/C$2</f>
        <v>1.6510360617256397</v>
      </c>
      <c r="X936">
        <f>D936/D$2</f>
        <v>1.2096804012898601</v>
      </c>
      <c r="Y936">
        <f t="shared" si="176"/>
        <v>1.4409838077010282</v>
      </c>
      <c r="AA936" s="15">
        <f t="shared" si="177"/>
        <v>-9.9961245766662099E-3</v>
      </c>
      <c r="AB936" s="15">
        <f t="shared" si="178"/>
        <v>4.8657964733922476E-4</v>
      </c>
      <c r="AC936" s="15">
        <f t="shared" si="179"/>
        <v>-4.5270747700185687E-3</v>
      </c>
    </row>
    <row r="937" spans="1:29" x14ac:dyDescent="0.4">
      <c r="A937" s="43">
        <f t="shared" si="170"/>
        <v>2015</v>
      </c>
      <c r="B937" s="53">
        <v>42321</v>
      </c>
      <c r="C937" s="45">
        <v>3746.2422000000001</v>
      </c>
      <c r="D937" s="45">
        <f>VLOOKUP(B937,'H11001.CSI  中证全债'!$A$2:$B$2792,2,0)</f>
        <v>168.90450000000001</v>
      </c>
      <c r="E937" s="14">
        <f t="shared" si="171"/>
        <v>0</v>
      </c>
      <c r="F937" s="14">
        <f>IF(AND((B937-$B$2)&gt;123,OR(((G936*J936/C936*C937)/(G936*K936/D936*D937))&lt;(4/6),((G936*J936/C936*C937)/(G936*K936/D936*D937))&gt;(6/4))),COUNTIF($E$2:E937,1),0)</f>
        <v>0</v>
      </c>
      <c r="G937" s="21">
        <f t="shared" si="172"/>
        <v>28721.295600136051</v>
      </c>
      <c r="H937" s="12">
        <f t="shared" si="173"/>
        <v>3.6207315507914033</v>
      </c>
      <c r="I937" s="12">
        <f t="shared" si="174"/>
        <v>89.738036995401941</v>
      </c>
      <c r="J937" s="15">
        <f>IF(OR((ROW(F937)-MATCH(MAX($F$2:F937),$F$2:F937,0))=1,(ROW(F937)-MATCH(MAX($F$2:F937),$F$2:F937,0))&gt;123),IF(OR(((G936*J936/C936*C937)/(G936*K936/D936*D937))&lt;(4/6),((G936*J936/C936*C937)/(G936*K936/D936*D937))&gt;(6/4)),50%,((G936*J936/C936*C937)/((G936*K936/D936*D937)+(G936*J936/C936*C937)))),((G936*J936/C936*C937)/((G936*K936/D936*D937)+(G936*J936/C936*C937))))</f>
        <v>0.47226759959888231</v>
      </c>
      <c r="K937" s="18">
        <f t="shared" si="168"/>
        <v>0.52773240040111769</v>
      </c>
      <c r="L937" s="20">
        <f t="shared" si="169"/>
        <v>0.89489976215203426</v>
      </c>
      <c r="M937" s="51">
        <f>IF(AND((B937-$B$2)&gt;123,OR(((U936*R936/C936*C937)/(U936*S936/D936*D937))&lt;(4/6),((U936*R936/C936*C937)/(U936*S936/D936*D937))&gt;(6/4))),1,0)</f>
        <v>0</v>
      </c>
      <c r="N937" s="51">
        <f>IF(AND((B937-$B$2)&gt;123,OR(((U936*R936/C936*C937)/(U936*S936/D936*D937))&lt;(4/6),((U936*R936/C936*C937)/(U936*S936/D936*D937))&gt;(6/4))),COUNTIF($M$2:M937,1),0)</f>
        <v>0</v>
      </c>
      <c r="O937" s="51">
        <f>IF(OR((ROW(N937)-MATCH(MAX($N$2:N937),$N$2:N937,0))=1,(ROW(N937)-MATCH(MAX($N$2:N937),$N$2:N937,0))&gt;123),IF(OR(((U936*R936/C936*C937)/(U936*S936/D936*D937))&lt;(4/6),((U936*R936/C936*C937)/(U936*S936/D936*D937))&gt;(6/4)),1,0),0)</f>
        <v>0</v>
      </c>
      <c r="P937" s="47">
        <f>IF(O937=1,U936/2/C937,P936)</f>
        <v>3.6118419146766771</v>
      </c>
      <c r="Q937" s="47">
        <f>IF(O937=1,U936/2/D937,Q936)</f>
        <v>89.517711770140608</v>
      </c>
      <c r="R937" s="41">
        <f>P937*C937/U936</f>
        <v>0.46949988362734996</v>
      </c>
      <c r="S937" s="41">
        <f>Q937*D937/U936</f>
        <v>0.52463963393878621</v>
      </c>
      <c r="T937" s="41">
        <f t="shared" si="175"/>
        <v>0.89489976215203404</v>
      </c>
      <c r="U937" s="42">
        <f>P937*C937+Q937*D937</f>
        <v>28650.778948170282</v>
      </c>
      <c r="V937" s="25">
        <f>B937</f>
        <v>42321</v>
      </c>
      <c r="W937">
        <f>C937/C$2</f>
        <v>1.6296845289598316</v>
      </c>
      <c r="X937">
        <f>D937/D$2</f>
        <v>1.210351128627732</v>
      </c>
      <c r="Y937">
        <f t="shared" si="176"/>
        <v>1.4325389474085142</v>
      </c>
      <c r="AA937" s="15">
        <f t="shared" si="177"/>
        <v>-1.2932202548920579E-2</v>
      </c>
      <c r="AB937" s="15">
        <f t="shared" si="178"/>
        <v>5.5446656584390297E-4</v>
      </c>
      <c r="AC937" s="15">
        <f t="shared" si="179"/>
        <v>-5.8604824338637229E-3</v>
      </c>
    </row>
    <row r="938" spans="1:29" x14ac:dyDescent="0.4">
      <c r="A938" s="43">
        <f t="shared" si="170"/>
        <v>2015</v>
      </c>
      <c r="B938" s="53">
        <v>42324</v>
      </c>
      <c r="C938" s="45">
        <v>3764.1262000000002</v>
      </c>
      <c r="D938" s="45">
        <f>VLOOKUP(B938,'H11001.CSI  中证全债'!$A$2:$B$2792,2,0)</f>
        <v>168.9084</v>
      </c>
      <c r="E938" s="14">
        <f t="shared" si="171"/>
        <v>0</v>
      </c>
      <c r="F938" s="14">
        <f>IF(AND((B938-$B$2)&gt;123,OR(((G937*J937/C937*C938)/(G937*K937/D937*D938))&lt;(4/6),((G937*J937/C937*C938)/(G937*K937/D937*D938))&gt;(6/4))),COUNTIF($E$2:E938,1),0)</f>
        <v>0</v>
      </c>
      <c r="G938" s="21">
        <f t="shared" si="172"/>
        <v>28786.398741534686</v>
      </c>
      <c r="H938" s="12">
        <f t="shared" si="173"/>
        <v>3.6207315507914033</v>
      </c>
      <c r="I938" s="12">
        <f t="shared" si="174"/>
        <v>89.738036995401941</v>
      </c>
      <c r="J938" s="15">
        <f>IF(OR((ROW(F938)-MATCH(MAX($F$2:F938),$F$2:F938,0))=1,(ROW(F938)-MATCH(MAX($F$2:F938),$F$2:F938,0))&gt;123),IF(OR(((G937*J937/C937*C938)/(G937*K937/D937*D938))&lt;(4/6),((G937*J937/C937*C938)/(G937*K937/D937*D938))&gt;(6/4)),50%,((G937*J937/C937*C938)/((G937*K937/D937*D938)+(G937*J937/C937*C938)))),((G937*J937/C937*C938)/((G937*K937/D937*D938)+(G937*J937/C937*C938))))</f>
        <v>0.47344895816495425</v>
      </c>
      <c r="K938" s="18">
        <f t="shared" si="168"/>
        <v>0.52655104183504575</v>
      </c>
      <c r="L938" s="20">
        <f t="shared" si="169"/>
        <v>0.89915111840814299</v>
      </c>
      <c r="M938" s="51">
        <f>IF(AND((B938-$B$2)&gt;123,OR(((U937*R937/C937*C938)/(U937*S937/D937*D938))&lt;(4/6),((U937*R937/C937*C938)/(U937*S937/D937*D938))&gt;(6/4))),1,0)</f>
        <v>0</v>
      </c>
      <c r="N938" s="51">
        <f>IF(AND((B938-$B$2)&gt;123,OR(((U937*R937/C937*C938)/(U937*S937/D937*D938))&lt;(4/6),((U937*R937/C937*C938)/(U937*S937/D937*D938))&gt;(6/4))),COUNTIF($M$2:M938,1),0)</f>
        <v>0</v>
      </c>
      <c r="O938" s="51">
        <f>IF(OR((ROW(N938)-MATCH(MAX($N$2:N938),$N$2:N938,0))=1,(ROW(N938)-MATCH(MAX($N$2:N938),$N$2:N938,0))&gt;123),IF(OR(((U937*R937/C937*C938)/(U937*S937/D937*D938))&lt;(4/6),((U937*R937/C937*C938)/(U937*S937/D937*D938))&gt;(6/4)),1,0),0)</f>
        <v>0</v>
      </c>
      <c r="P938" s="47">
        <f>IF(O938=1,U937/2/C938,P937)</f>
        <v>3.6118419146766771</v>
      </c>
      <c r="Q938" s="47">
        <f>IF(O938=1,U937/2/D938,Q937)</f>
        <v>89.517711770140608</v>
      </c>
      <c r="R938" s="41">
        <f>P938*C938/U937</f>
        <v>0.47452213449019987</v>
      </c>
      <c r="S938" s="41">
        <f>Q938*D938/U937</f>
        <v>0.52774458572691763</v>
      </c>
      <c r="T938" s="41">
        <f t="shared" si="175"/>
        <v>0.89915111840814255</v>
      </c>
      <c r="U938" s="42">
        <f>P938*C938+Q938*D938</f>
        <v>28715.722248048263</v>
      </c>
      <c r="V938" s="25">
        <f>B938</f>
        <v>42324</v>
      </c>
      <c r="W938">
        <f>C938/C$2</f>
        <v>1.6374643991764231</v>
      </c>
      <c r="X938">
        <f>D938/D$2</f>
        <v>1.2103790756001431</v>
      </c>
      <c r="Y938">
        <f t="shared" si="176"/>
        <v>1.4357861124024132</v>
      </c>
      <c r="AA938" s="15">
        <f t="shared" si="177"/>
        <v>4.7738504467222942E-3</v>
      </c>
      <c r="AB938" s="15">
        <f t="shared" si="178"/>
        <v>2.3089970959677686E-5</v>
      </c>
      <c r="AC938" s="15">
        <f t="shared" si="179"/>
        <v>2.2667202171173795E-3</v>
      </c>
    </row>
    <row r="939" spans="1:29" x14ac:dyDescent="0.4">
      <c r="A939" s="43">
        <f t="shared" si="170"/>
        <v>2015</v>
      </c>
      <c r="B939" s="53">
        <v>42325</v>
      </c>
      <c r="C939" s="45">
        <v>3758.3869</v>
      </c>
      <c r="D939" s="45">
        <f>VLOOKUP(B939,'H11001.CSI  中证全债'!$A$2:$B$2792,2,0)</f>
        <v>168.92830000000001</v>
      </c>
      <c r="E939" s="14">
        <f t="shared" si="171"/>
        <v>0</v>
      </c>
      <c r="F939" s="14">
        <f>IF(AND((B939-$B$2)&gt;123,OR(((G938*J938/C938*C939)/(G938*K938/D938*D939))&lt;(4/6),((G938*J938/C938*C939)/(G938*K938/D938*D939))&gt;(6/4))),COUNTIF($E$2:E939,1),0)</f>
        <v>0</v>
      </c>
      <c r="G939" s="21">
        <f t="shared" si="172"/>
        <v>28767.40406388144</v>
      </c>
      <c r="H939" s="12">
        <f t="shared" si="173"/>
        <v>3.6207315507914033</v>
      </c>
      <c r="I939" s="12">
        <f t="shared" si="174"/>
        <v>89.738036995401941</v>
      </c>
      <c r="J939" s="15">
        <f>IF(OR((ROW(F939)-MATCH(MAX($F$2:F939),$F$2:F939,0))=1,(ROW(F939)-MATCH(MAX($F$2:F939),$F$2:F939,0))&gt;123),IF(OR(((G938*J938/C938*C939)/(G938*K938/D938*D939))&lt;(4/6),((G938*J938/C938*C939)/(G938*K938/D938*D939))&gt;(6/4)),50%,((G938*J938/C938*C939)/((G938*K938/D938*D939)+(G938*J938/C938*C939)))),((G938*J938/C938*C939)/((G938*K938/D938*D939)+(G938*J938/C938*C939))))</f>
        <v>0.47303920780243719</v>
      </c>
      <c r="K939" s="18">
        <f t="shared" si="168"/>
        <v>0.52696079219756276</v>
      </c>
      <c r="L939" s="20">
        <f t="shared" si="169"/>
        <v>0.89767439021362738</v>
      </c>
      <c r="M939" s="51">
        <f>IF(AND((B939-$B$2)&gt;123,OR(((U938*R938/C938*C939)/(U938*S938/D938*D939))&lt;(4/6),((U938*R938/C938*C939)/(U938*S938/D938*D939))&gt;(6/4))),1,0)</f>
        <v>0</v>
      </c>
      <c r="N939" s="51">
        <f>IF(AND((B939-$B$2)&gt;123,OR(((U938*R938/C938*C939)/(U938*S938/D938*D939))&lt;(4/6),((U938*R938/C938*C939)/(U938*S938/D938*D939))&gt;(6/4))),COUNTIF($M$2:M939,1),0)</f>
        <v>0</v>
      </c>
      <c r="O939" s="51">
        <f>IF(OR((ROW(N939)-MATCH(MAX($N$2:N939),$N$2:N939,0))=1,(ROW(N939)-MATCH(MAX($N$2:N939),$N$2:N939,0))&gt;123),IF(OR(((U938*R938/C938*C939)/(U938*S938/D938*D939))&lt;(4/6),((U938*R938/C938*C939)/(U938*S938/D938*D939))&gt;(6/4)),1,0),0)</f>
        <v>0</v>
      </c>
      <c r="P939" s="47">
        <f>IF(O939=1,U938/2/C939,P938)</f>
        <v>3.6118419146766771</v>
      </c>
      <c r="Q939" s="47">
        <f>IF(O939=1,U938/2/D939,Q938)</f>
        <v>89.517711770140608</v>
      </c>
      <c r="R939" s="41">
        <f>P939*C939/U938</f>
        <v>0.47272707333399494</v>
      </c>
      <c r="S939" s="41">
        <f>Q939*D939/U938</f>
        <v>0.52661307762327503</v>
      </c>
      <c r="T939" s="41">
        <f t="shared" si="175"/>
        <v>0.89767439021362716</v>
      </c>
      <c r="U939" s="42">
        <f>P939*C939+Q939*D939</f>
        <v>28696.774206211587</v>
      </c>
      <c r="V939" s="25">
        <f>B939</f>
        <v>42325</v>
      </c>
      <c r="W939">
        <f>C939/C$2</f>
        <v>1.6349676977039289</v>
      </c>
      <c r="X939">
        <f>D939/D$2</f>
        <v>1.2105216768183447</v>
      </c>
      <c r="Y939">
        <f t="shared" si="176"/>
        <v>1.4348387103105793</v>
      </c>
      <c r="AA939" s="15">
        <f t="shared" si="177"/>
        <v>-1.5247363385426649E-3</v>
      </c>
      <c r="AB939" s="15">
        <f t="shared" si="178"/>
        <v>1.1781533659682708E-4</v>
      </c>
      <c r="AC939" s="15">
        <f t="shared" si="179"/>
        <v>-6.5984904273008738E-4</v>
      </c>
    </row>
    <row r="940" spans="1:29" x14ac:dyDescent="0.4">
      <c r="A940" s="43">
        <f t="shared" si="170"/>
        <v>2015</v>
      </c>
      <c r="B940" s="53">
        <v>42326</v>
      </c>
      <c r="C940" s="45">
        <v>3715.5796</v>
      </c>
      <c r="D940" s="45">
        <f>VLOOKUP(B940,'H11001.CSI  中证全债'!$A$2:$B$2792,2,0)</f>
        <v>168.95509999999999</v>
      </c>
      <c r="E940" s="14">
        <f t="shared" si="171"/>
        <v>0</v>
      </c>
      <c r="F940" s="14">
        <f>IF(AND((B940-$B$2)&gt;123,OR(((G939*J939/C939*C940)/(G939*K939/D939*D940))&lt;(4/6),((G939*J939/C939*C940)/(G939*K939/D939*D940))&gt;(6/4))),COUNTIF($E$2:E940,1),0)</f>
        <v>0</v>
      </c>
      <c r="G940" s="21">
        <f t="shared" si="172"/>
        <v>28614.815301558723</v>
      </c>
      <c r="H940" s="12">
        <f t="shared" si="173"/>
        <v>3.6207315507914033</v>
      </c>
      <c r="I940" s="12">
        <f t="shared" si="174"/>
        <v>89.738036995401941</v>
      </c>
      <c r="J940" s="15">
        <f>IF(OR((ROW(F940)-MATCH(MAX($F$2:F940),$F$2:F940,0))=1,(ROW(F940)-MATCH(MAX($F$2:F940),$F$2:F940,0))&gt;123),IF(OR(((G939*J939/C939*C940)/(G939*K939/D939*D940))&lt;(4/6),((G939*J939/C939*C940)/(G939*K939/D939*D940))&gt;(6/4)),50%,((G939*J939/C939*C940)/((G939*K939/D939*D940)+(G939*J939/C939*C940)))),((G939*J939/C939*C940)/((G939*K939/D939*D940)+(G939*J939/C939*C940))))</f>
        <v>0.47014513794412194</v>
      </c>
      <c r="K940" s="18">
        <f t="shared" si="168"/>
        <v>0.52985486205587806</v>
      </c>
      <c r="L940" s="20">
        <f t="shared" si="169"/>
        <v>0.8873092833760593</v>
      </c>
      <c r="M940" s="51">
        <f>IF(AND((B940-$B$2)&gt;123,OR(((U939*R939/C939*C940)/(U939*S939/D939*D940))&lt;(4/6),((U939*R939/C939*C940)/(U939*S939/D939*D940))&gt;(6/4))),1,0)</f>
        <v>0</v>
      </c>
      <c r="N940" s="51">
        <f>IF(AND((B940-$B$2)&gt;123,OR(((U939*R939/C939*C940)/(U939*S939/D939*D940))&lt;(4/6),((U939*R939/C939*C940)/(U939*S939/D939*D940))&gt;(6/4))),COUNTIF($M$2:M940,1),0)</f>
        <v>0</v>
      </c>
      <c r="O940" s="51">
        <f>IF(OR((ROW(N940)-MATCH(MAX($N$2:N940),$N$2:N940,0))=1,(ROW(N940)-MATCH(MAX($N$2:N940),$N$2:N940,0))&gt;123),IF(OR(((U939*R939/C939*C940)/(U939*S939/D939*D940))&lt;(4/6),((U939*R939/C939*C940)/(U939*S939/D939*D940))&gt;(6/4)),1,0),0)</f>
        <v>0</v>
      </c>
      <c r="P940" s="47">
        <f>IF(O940=1,U939/2/C940,P939)</f>
        <v>3.6118419146766771</v>
      </c>
      <c r="Q940" s="47">
        <f>IF(O940=1,U939/2/D940,Q939)</f>
        <v>89.517711770140608</v>
      </c>
      <c r="R940" s="41">
        <f>P940*C940/U939</f>
        <v>0.46765138270115197</v>
      </c>
      <c r="S940" s="41">
        <f>Q940*D940/U939</f>
        <v>0.52704439304615291</v>
      </c>
      <c r="T940" s="41">
        <f t="shared" si="175"/>
        <v>0.88730928337605908</v>
      </c>
      <c r="U940" s="42">
        <f>P940*C940+Q940*D940</f>
        <v>28544.560080492884</v>
      </c>
      <c r="V940" s="25">
        <f>B940</f>
        <v>42326</v>
      </c>
      <c r="W940">
        <f>C940/C$2</f>
        <v>1.616345731794586</v>
      </c>
      <c r="X940">
        <f>D940/D$2</f>
        <v>1.2107137226800428</v>
      </c>
      <c r="Y940">
        <f t="shared" si="176"/>
        <v>1.4272280040246441</v>
      </c>
      <c r="AA940" s="15">
        <f t="shared" si="177"/>
        <v>-1.1389806621558751E-2</v>
      </c>
      <c r="AB940" s="15">
        <f t="shared" si="178"/>
        <v>1.5864718936953182E-4</v>
      </c>
      <c r="AC940" s="15">
        <f t="shared" si="179"/>
        <v>-5.3042242526951666E-3</v>
      </c>
    </row>
    <row r="941" spans="1:29" x14ac:dyDescent="0.4">
      <c r="A941" s="43">
        <f t="shared" si="170"/>
        <v>2015</v>
      </c>
      <c r="B941" s="53">
        <v>42327</v>
      </c>
      <c r="C941" s="45">
        <v>3774.9692</v>
      </c>
      <c r="D941" s="45">
        <f>VLOOKUP(B941,'H11001.CSI  中证全债'!$A$2:$B$2792,2,0)</f>
        <v>168.85820000000001</v>
      </c>
      <c r="E941" s="14">
        <f t="shared" si="171"/>
        <v>0</v>
      </c>
      <c r="F941" s="14">
        <f>IF(AND((B941-$B$2)&gt;123,OR(((G940*J940/C940*C941)/(G940*K940/D940*D941))&lt;(4/6),((G940*J940/C940*C941)/(G940*K940/D940*D941))&gt;(6/4))),COUNTIF($E$2:E941,1),0)</f>
        <v>0</v>
      </c>
      <c r="G941" s="21">
        <f t="shared" si="172"/>
        <v>28821.153484282753</v>
      </c>
      <c r="H941" s="12">
        <f t="shared" si="173"/>
        <v>3.6207315507914033</v>
      </c>
      <c r="I941" s="12">
        <f t="shared" si="174"/>
        <v>89.738036995401941</v>
      </c>
      <c r="J941" s="15">
        <f>IF(OR((ROW(F941)-MATCH(MAX($F$2:F941),$F$2:F941,0))=1,(ROW(F941)-MATCH(MAX($F$2:F941),$F$2:F941,0))&gt;123),IF(OR(((G940*J940/C940*C941)/(G940*K940/D940*D941))&lt;(4/6),((G940*J940/C940*C941)/(G940*K940/D940*D941))&gt;(6/4)),50%,((G940*J940/C940*C941)/((G940*K940/D940*D941)+(G940*J940/C940*C941)))),((G940*J940/C940*C941)/((G940*K940/D940*D941)+(G940*J940/C940*C941))))</f>
        <v>0.47424021710857367</v>
      </c>
      <c r="K941" s="18">
        <f t="shared" si="168"/>
        <v>0.52575978289142633</v>
      </c>
      <c r="L941" s="20">
        <f t="shared" si="169"/>
        <v>0.90200930641838029</v>
      </c>
      <c r="M941" s="51">
        <f>IF(AND((B941-$B$2)&gt;123,OR(((U940*R940/C940*C941)/(U940*S940/D940*D941))&lt;(4/6),((U940*R940/C940*C941)/(U940*S940/D940*D941))&gt;(6/4))),1,0)</f>
        <v>0</v>
      </c>
      <c r="N941" s="51">
        <f>IF(AND((B941-$B$2)&gt;123,OR(((U940*R940/C940*C941)/(U940*S940/D940*D941))&lt;(4/6),((U940*R940/C940*C941)/(U940*S940/D940*D941))&gt;(6/4))),COUNTIF($M$2:M941,1),0)</f>
        <v>0</v>
      </c>
      <c r="O941" s="51">
        <f>IF(OR((ROW(N941)-MATCH(MAX($N$2:N941),$N$2:N941,0))=1,(ROW(N941)-MATCH(MAX($N$2:N941),$N$2:N941,0))&gt;123),IF(OR(((U940*R940/C940*C941)/(U940*S940/D940*D941))&lt;(4/6),((U940*R940/C940*C941)/(U940*S940/D940*D941))&gt;(6/4)),1,0),0)</f>
        <v>0</v>
      </c>
      <c r="P941" s="47">
        <f>IF(O941=1,U940/2/C941,P940)</f>
        <v>3.6118419146766771</v>
      </c>
      <c r="Q941" s="47">
        <f>IF(O941=1,U940/2/D941,Q940)</f>
        <v>89.517711770140608</v>
      </c>
      <c r="R941" s="41">
        <f>P941*C941/U940</f>
        <v>0.47765990944422548</v>
      </c>
      <c r="S941" s="41">
        <f>Q941*D941/U940</f>
        <v>0.52955097696372522</v>
      </c>
      <c r="T941" s="41">
        <f t="shared" si="175"/>
        <v>0.90200930641838029</v>
      </c>
      <c r="U941" s="42">
        <f>P941*C941+Q941*D941</f>
        <v>28750.391660798243</v>
      </c>
      <c r="V941" s="25">
        <f>B941</f>
        <v>42327</v>
      </c>
      <c r="W941">
        <f>C941/C$2</f>
        <v>1.6421813043854645</v>
      </c>
      <c r="X941">
        <f>D941/D$2</f>
        <v>1.2100193479039771</v>
      </c>
      <c r="Y941">
        <f t="shared" si="176"/>
        <v>1.4375195830399121</v>
      </c>
      <c r="AA941" s="15">
        <f t="shared" si="177"/>
        <v>1.5983939625462407E-2</v>
      </c>
      <c r="AB941" s="15">
        <f t="shared" si="178"/>
        <v>-5.7352515549968786E-4</v>
      </c>
      <c r="AC941" s="15">
        <f t="shared" si="179"/>
        <v>7.2108864079507562E-3</v>
      </c>
    </row>
    <row r="942" spans="1:29" x14ac:dyDescent="0.4">
      <c r="A942" s="43">
        <f t="shared" si="170"/>
        <v>2015</v>
      </c>
      <c r="B942" s="53">
        <v>42328</v>
      </c>
      <c r="C942" s="45">
        <v>3774.3833</v>
      </c>
      <c r="D942" s="45">
        <f>VLOOKUP(B942,'H11001.CSI  中证全债'!$A$2:$B$2792,2,0)</f>
        <v>168.90549999999999</v>
      </c>
      <c r="E942" s="14">
        <f t="shared" si="171"/>
        <v>0</v>
      </c>
      <c r="F942" s="14">
        <f>IF(AND((B942-$B$2)&gt;123,OR(((G941*J941/C941*C942)/(G941*K941/D941*D942))&lt;(4/6),((G941*J941/C941*C942)/(G941*K941/D941*D942))&gt;(6/4))),COUNTIF($E$2:E942,1),0)</f>
        <v>0</v>
      </c>
      <c r="G942" s="21">
        <f t="shared" si="172"/>
        <v>28823.276706817029</v>
      </c>
      <c r="H942" s="12">
        <f t="shared" si="173"/>
        <v>3.6207315507914033</v>
      </c>
      <c r="I942" s="12">
        <f t="shared" si="174"/>
        <v>89.738036995401941</v>
      </c>
      <c r="J942" s="15">
        <f>IF(OR((ROW(F942)-MATCH(MAX($F$2:F942),$F$2:F942,0))=1,(ROW(F942)-MATCH(MAX($F$2:F942),$F$2:F942,0))&gt;123),IF(OR(((G941*J941/C941*C942)/(G941*K941/D941*D942))&lt;(4/6),((G941*J941/C941*C942)/(G941*K941/D941*D942))&gt;(6/4)),50%,((G941*J941/C941*C942)/((G941*K941/D941*D942)+(G941*J941/C941*C942)))),((G941*J941/C941*C942)/((G941*K941/D941*D942)+(G941*J941/C941*C942))))</f>
        <v>0.47413168315655102</v>
      </c>
      <c r="K942" s="18">
        <f t="shared" si="168"/>
        <v>0.52586831684344904</v>
      </c>
      <c r="L942" s="20">
        <f t="shared" si="169"/>
        <v>0.90161675075340197</v>
      </c>
      <c r="M942" s="51">
        <f>IF(AND((B942-$B$2)&gt;123,OR(((U941*R941/C941*C942)/(U941*S941/D941*D942))&lt;(4/6),((U941*R941/C941*C942)/(U941*S941/D941*D942))&gt;(6/4))),1,0)</f>
        <v>0</v>
      </c>
      <c r="N942" s="51">
        <f>IF(AND((B942-$B$2)&gt;123,OR(((U941*R941/C941*C942)/(U941*S941/D941*D942))&lt;(4/6),((U941*R941/C941*C942)/(U941*S941/D941*D942))&gt;(6/4))),COUNTIF($M$2:M942,1),0)</f>
        <v>0</v>
      </c>
      <c r="O942" s="51">
        <f>IF(OR((ROW(N942)-MATCH(MAX($N$2:N942),$N$2:N942,0))=1,(ROW(N942)-MATCH(MAX($N$2:N942),$N$2:N942,0))&gt;123),IF(OR(((U941*R941/C941*C942)/(U941*S941/D941*D942))&lt;(4/6),((U941*R941/C941*C942)/(U941*S941/D941*D942))&gt;(6/4)),1,0),0)</f>
        <v>0</v>
      </c>
      <c r="P942" s="47">
        <f>IF(O942=1,U941/2/C942,P941)</f>
        <v>3.6118419146766771</v>
      </c>
      <c r="Q942" s="47">
        <f>IF(O942=1,U941/2/D942,Q941)</f>
        <v>89.517711770140608</v>
      </c>
      <c r="R942" s="41">
        <f>P942*C942/U941</f>
        <v>0.47416661191380705</v>
      </c>
      <c r="S942" s="41">
        <f>Q942*D942/U941</f>
        <v>0.52590705698134765</v>
      </c>
      <c r="T942" s="41">
        <f t="shared" si="175"/>
        <v>0.90161675075340231</v>
      </c>
      <c r="U942" s="42">
        <f>P942*C942+Q942*D942</f>
        <v>28752.50967038716</v>
      </c>
      <c r="V942" s="25">
        <f>B942</f>
        <v>42328</v>
      </c>
      <c r="W942">
        <f>C942/C$2</f>
        <v>1.6419264270671967</v>
      </c>
      <c r="X942">
        <f>D942/D$2</f>
        <v>1.2103582945180937</v>
      </c>
      <c r="Y942">
        <f t="shared" si="176"/>
        <v>1.437625483519358</v>
      </c>
      <c r="AA942" s="15">
        <f t="shared" si="177"/>
        <v>-1.5520656433432034E-4</v>
      </c>
      <c r="AB942" s="15">
        <f t="shared" si="178"/>
        <v>2.8011668962468761E-4</v>
      </c>
      <c r="AC942" s="15">
        <f t="shared" si="179"/>
        <v>7.3668895154810343E-5</v>
      </c>
    </row>
    <row r="943" spans="1:29" x14ac:dyDescent="0.4">
      <c r="A943" s="43">
        <f t="shared" si="170"/>
        <v>2015</v>
      </c>
      <c r="B943" s="53">
        <v>42331</v>
      </c>
      <c r="C943" s="45">
        <v>3753.3350999999998</v>
      </c>
      <c r="D943" s="45">
        <f>VLOOKUP(B943,'H11001.CSI  中证全债'!$A$2:$B$2792,2,0)</f>
        <v>169.0018</v>
      </c>
      <c r="E943" s="14">
        <f t="shared" si="171"/>
        <v>0</v>
      </c>
      <c r="F943" s="14">
        <f>IF(AND((B943-$B$2)&gt;123,OR(((G942*J942/C942*C943)/(G942*K942/D942*D943))&lt;(4/6),((G942*J942/C942*C943)/(G942*K942/D942*D943))&gt;(6/4))),COUNTIF($E$2:E943,1),0)</f>
        <v>0</v>
      </c>
      <c r="G943" s="21">
        <f t="shared" si="172"/>
        <v>28755.708597952322</v>
      </c>
      <c r="H943" s="12">
        <f t="shared" si="173"/>
        <v>3.6207315507914033</v>
      </c>
      <c r="I943" s="12">
        <f t="shared" si="174"/>
        <v>89.738036995401941</v>
      </c>
      <c r="J943" s="15">
        <f>IF(OR((ROW(F943)-MATCH(MAX($F$2:F943),$F$2:F943,0))=1,(ROW(F943)-MATCH(MAX($F$2:F943),$F$2:F943,0))&gt;123),IF(OR(((G942*J942/C942*C943)/(G942*K942/D942*D943))&lt;(4/6),((G942*J942/C942*C943)/(G942*K942/D942*D943))&gt;(6/4)),50%,((G942*J942/C942*C943)/((G942*K942/D942*D943)+(G942*J942/C942*C943)))),((G942*J942/C942*C943)/((G942*K942/D942*D943)+(G942*J942/C942*C943))))</f>
        <v>0.47259551163453245</v>
      </c>
      <c r="K943" s="18">
        <f t="shared" si="168"/>
        <v>0.52740448836546761</v>
      </c>
      <c r="L943" s="20">
        <f t="shared" si="169"/>
        <v>0.89607790995332792</v>
      </c>
      <c r="M943" s="51">
        <f>IF(AND((B943-$B$2)&gt;123,OR(((U942*R942/C942*C943)/(U942*S942/D942*D943))&lt;(4/6),((U942*R942/C942*C943)/(U942*S942/D942*D943))&gt;(6/4))),1,0)</f>
        <v>0</v>
      </c>
      <c r="N943" s="51">
        <f>IF(AND((B943-$B$2)&gt;123,OR(((U942*R942/C942*C943)/(U942*S942/D942*D943))&lt;(4/6),((U942*R942/C942*C943)/(U942*S942/D942*D943))&gt;(6/4))),COUNTIF($M$2:M943,1),0)</f>
        <v>0</v>
      </c>
      <c r="O943" s="51">
        <f>IF(OR((ROW(N943)-MATCH(MAX($N$2:N943),$N$2:N943,0))=1,(ROW(N943)-MATCH(MAX($N$2:N943),$N$2:N943,0))&gt;123),IF(OR(((U942*R942/C942*C943)/(U942*S942/D942*D943))&lt;(4/6),((U942*R942/C942*C943)/(U942*S942/D942*D943))&gt;(6/4)),1,0),0)</f>
        <v>0</v>
      </c>
      <c r="P943" s="47">
        <f>IF(O943=1,U942/2/C943,P942)</f>
        <v>3.6118419146766771</v>
      </c>
      <c r="Q943" s="47">
        <f>IF(O943=1,U942/2/D943,Q942)</f>
        <v>89.517711770140608</v>
      </c>
      <c r="R943" s="41">
        <f>P943*C943/U942</f>
        <v>0.47148764366712881</v>
      </c>
      <c r="S943" s="41">
        <f>Q943*D943/U942</f>
        <v>0.52616813608504864</v>
      </c>
      <c r="T943" s="41">
        <f t="shared" si="175"/>
        <v>0.89607790995332826</v>
      </c>
      <c r="U943" s="42">
        <f>P943*C943+Q943*D943</f>
        <v>28685.107455042125</v>
      </c>
      <c r="V943" s="25">
        <f>B943</f>
        <v>42331</v>
      </c>
      <c r="W943">
        <f>C943/C$2</f>
        <v>1.6327700714256814</v>
      </c>
      <c r="X943">
        <f>D943/D$2</f>
        <v>1.2110483697599426</v>
      </c>
      <c r="Y943">
        <f t="shared" si="176"/>
        <v>1.4342553727521064</v>
      </c>
      <c r="AA943" s="15">
        <f t="shared" si="177"/>
        <v>-5.576593135095842E-3</v>
      </c>
      <c r="AB943" s="15">
        <f t="shared" si="178"/>
        <v>5.7014129202426211E-4</v>
      </c>
      <c r="AC943" s="15">
        <f t="shared" si="179"/>
        <v>-2.3442202478225482E-3</v>
      </c>
    </row>
    <row r="944" spans="1:29" x14ac:dyDescent="0.4">
      <c r="A944" s="43">
        <f t="shared" si="170"/>
        <v>2015</v>
      </c>
      <c r="B944" s="53">
        <v>42332</v>
      </c>
      <c r="C944" s="45">
        <v>3753.8887</v>
      </c>
      <c r="D944" s="45">
        <f>VLOOKUP(B944,'H11001.CSI  中证全债'!$A$2:$B$2792,2,0)</f>
        <v>169.01259999999999</v>
      </c>
      <c r="E944" s="14">
        <f t="shared" si="171"/>
        <v>0</v>
      </c>
      <c r="F944" s="14">
        <f>IF(AND((B944-$B$2)&gt;123,OR(((G943*J943/C943*C944)/(G943*K943/D943*D944))&lt;(4/6),((G943*J943/C943*C944)/(G943*K943/D943*D944))&gt;(6/4))),COUNTIF($E$2:E944,1),0)</f>
        <v>0</v>
      </c>
      <c r="G944" s="21">
        <f t="shared" si="172"/>
        <v>28758.682205738391</v>
      </c>
      <c r="H944" s="12">
        <f t="shared" si="173"/>
        <v>3.6207315507914033</v>
      </c>
      <c r="I944" s="12">
        <f t="shared" si="174"/>
        <v>89.738036995401941</v>
      </c>
      <c r="J944" s="15">
        <f>IF(OR((ROW(F944)-MATCH(MAX($F$2:F944),$F$2:F944,0))=1,(ROW(F944)-MATCH(MAX($F$2:F944),$F$2:F944,0))&gt;123),IF(OR(((G943*J943/C943*C944)/(G943*K943/D943*D944))&lt;(4/6),((G943*J943/C943*C944)/(G943*K943/D943*D944))&gt;(6/4)),50%,((G943*J943/C943*C944)/((G943*K943/D943*D944)+(G943*J943/C943*C944)))),((G943*J943/C943*C944)/((G943*K943/D943*D944)+(G943*J943/C943*C944))))</f>
        <v>0.4726163444143231</v>
      </c>
      <c r="K944" s="18">
        <f t="shared" si="168"/>
        <v>0.5273836555856769</v>
      </c>
      <c r="L944" s="20">
        <f t="shared" si="169"/>
        <v>0.89615280907685146</v>
      </c>
      <c r="M944" s="51">
        <f>IF(AND((B944-$B$2)&gt;123,OR(((U943*R943/C943*C944)/(U943*S943/D943*D944))&lt;(4/6),((U943*R943/C943*C944)/(U943*S943/D943*D944))&gt;(6/4))),1,0)</f>
        <v>0</v>
      </c>
      <c r="N944" s="51">
        <f>IF(AND((B944-$B$2)&gt;123,OR(((U943*R943/C943*C944)/(U943*S943/D943*D944))&lt;(4/6),((U943*R943/C943*C944)/(U943*S943/D943*D944))&gt;(6/4))),COUNTIF($M$2:M944,1),0)</f>
        <v>0</v>
      </c>
      <c r="O944" s="51">
        <f>IF(OR((ROW(N944)-MATCH(MAX($N$2:N944),$N$2:N944,0))=1,(ROW(N944)-MATCH(MAX($N$2:N944),$N$2:N944,0))&gt;123),IF(OR(((U943*R943/C943*C944)/(U943*S943/D943*D944))&lt;(4/6),((U943*R943/C943*C944)/(U943*S943/D943*D944))&gt;(6/4)),1,0),0)</f>
        <v>0</v>
      </c>
      <c r="P944" s="47">
        <f>IF(O944=1,U943/2/C944,P943)</f>
        <v>3.6118419146766771</v>
      </c>
      <c r="Q944" s="47">
        <f>IF(O944=1,U943/2/D944,Q943)</f>
        <v>89.517711770140608</v>
      </c>
      <c r="R944" s="41">
        <f>P944*C944/U943</f>
        <v>0.4726652173411296</v>
      </c>
      <c r="S944" s="41">
        <f>Q944*D944/U943</f>
        <v>0.52743819196196373</v>
      </c>
      <c r="T944" s="41">
        <f t="shared" si="175"/>
        <v>0.8961528090768518</v>
      </c>
      <c r="U944" s="42">
        <f>P944*C944+Q944*D944</f>
        <v>28688.073762013206</v>
      </c>
      <c r="V944" s="25">
        <f>B944</f>
        <v>42332</v>
      </c>
      <c r="W944">
        <f>C944/C$2</f>
        <v>1.6330108976475506</v>
      </c>
      <c r="X944">
        <f>D944/D$2</f>
        <v>1.2111257613758508</v>
      </c>
      <c r="Y944">
        <f t="shared" si="176"/>
        <v>1.4344036881006603</v>
      </c>
      <c r="AA944" s="15">
        <f t="shared" si="177"/>
        <v>1.4749549007775364E-4</v>
      </c>
      <c r="AB944" s="15">
        <f t="shared" si="178"/>
        <v>6.3904644802548205E-5</v>
      </c>
      <c r="AC944" s="15">
        <f t="shared" si="179"/>
        <v>1.0340930309316043E-4</v>
      </c>
    </row>
    <row r="945" spans="1:29" x14ac:dyDescent="0.4">
      <c r="A945" s="43">
        <f t="shared" si="170"/>
        <v>2015</v>
      </c>
      <c r="B945" s="53">
        <v>42333</v>
      </c>
      <c r="C945" s="45">
        <v>3781.6069000000002</v>
      </c>
      <c r="D945" s="45">
        <f>VLOOKUP(B945,'H11001.CSI  中证全债'!$A$2:$B$2792,2,0)</f>
        <v>169.17179999999999</v>
      </c>
      <c r="E945" s="14">
        <f t="shared" si="171"/>
        <v>0</v>
      </c>
      <c r="F945" s="14">
        <f>IF(AND((B945-$B$2)&gt;123,OR(((G944*J944/C944*C945)/(G944*K944/D944*D945))&lt;(4/6),((G944*J944/C944*C945)/(G944*K944/D944*D945))&gt;(6/4))),COUNTIF($E$2:E945,1),0)</f>
        <v>0</v>
      </c>
      <c r="G945" s="21">
        <f t="shared" si="172"/>
        <v>28873.328662499203</v>
      </c>
      <c r="H945" s="12">
        <f t="shared" si="173"/>
        <v>3.6207315507914033</v>
      </c>
      <c r="I945" s="12">
        <f t="shared" si="174"/>
        <v>89.738036995401941</v>
      </c>
      <c r="J945" s="15">
        <f>IF(OR((ROW(F945)-MATCH(MAX($F$2:F945),$F$2:F945,0))=1,(ROW(F945)-MATCH(MAX($F$2:F945),$F$2:F945,0))&gt;123),IF(OR(((G944*J944/C944*C945)/(G944*K944/D944*D945))&lt;(4/6),((G944*J944/C944*C945)/(G944*K944/D944*D945))&gt;(6/4)),50%,((G944*J944/C944*C945)/((G944*K944/D944*D945)+(G944*J944/C944*C945)))),((G944*J944/C944*C945)/((G944*K944/D944*D945)+(G944*J944/C944*C945))))</f>
        <v>0.47421561869670853</v>
      </c>
      <c r="K945" s="18">
        <f t="shared" si="168"/>
        <v>0.52578438130329141</v>
      </c>
      <c r="L945" s="20">
        <f t="shared" si="169"/>
        <v>0.90192032239764053</v>
      </c>
      <c r="M945" s="51">
        <f>IF(AND((B945-$B$2)&gt;123,OR(((U944*R944/C944*C945)/(U944*S944/D944*D945))&lt;(4/6),((U944*R944/C944*C945)/(U944*S944/D944*D945))&gt;(6/4))),1,0)</f>
        <v>0</v>
      </c>
      <c r="N945" s="51">
        <f>IF(AND((B945-$B$2)&gt;123,OR(((U944*R944/C944*C945)/(U944*S944/D944*D945))&lt;(4/6),((U944*R944/C944*C945)/(U944*S944/D944*D945))&gt;(6/4))),COUNTIF($M$2:M945,1),0)</f>
        <v>0</v>
      </c>
      <c r="O945" s="51">
        <f>IF(OR((ROW(N945)-MATCH(MAX($N$2:N945),$N$2:N945,0))=1,(ROW(N945)-MATCH(MAX($N$2:N945),$N$2:N945,0))&gt;123),IF(OR(((U944*R944/C944*C945)/(U944*S944/D944*D945))&lt;(4/6),((U944*R944/C944*C945)/(U944*S944/D944*D945))&gt;(6/4)),1,0),0)</f>
        <v>0</v>
      </c>
      <c r="P945" s="47">
        <f>IF(O945=1,U944/2/C945,P944)</f>
        <v>3.6118419146766771</v>
      </c>
      <c r="Q945" s="47">
        <f>IF(O945=1,U944/2/D945,Q944)</f>
        <v>89.517711770140608</v>
      </c>
      <c r="R945" s="41">
        <f>P945*C945/U944</f>
        <v>0.47610607876839323</v>
      </c>
      <c r="S945" s="41">
        <f>Q945*D945/U944</f>
        <v>0.52788042019357739</v>
      </c>
      <c r="T945" s="41">
        <f t="shared" si="175"/>
        <v>0.90192032239764042</v>
      </c>
      <c r="U945" s="42">
        <f>P945*C945+Q945*D945</f>
        <v>28802.438738286408</v>
      </c>
      <c r="V945" s="25">
        <f>B945</f>
        <v>42333</v>
      </c>
      <c r="W945">
        <f>C945/C$2</f>
        <v>1.6450688264463385</v>
      </c>
      <c r="X945">
        <f>D945/D$2</f>
        <v>1.2122665711214617</v>
      </c>
      <c r="Y945">
        <f t="shared" si="176"/>
        <v>1.4401219369143203</v>
      </c>
      <c r="AA945" s="15">
        <f t="shared" si="177"/>
        <v>7.383863032486726E-3</v>
      </c>
      <c r="AB945" s="15">
        <f t="shared" si="178"/>
        <v>9.4194160672045335E-4</v>
      </c>
      <c r="AC945" s="15">
        <f t="shared" si="179"/>
        <v>3.9864989619704527E-3</v>
      </c>
    </row>
    <row r="946" spans="1:29" x14ac:dyDescent="0.4">
      <c r="A946" s="43">
        <f t="shared" si="170"/>
        <v>2015</v>
      </c>
      <c r="B946" s="53">
        <v>42334</v>
      </c>
      <c r="C946" s="45">
        <v>3759.4286000000002</v>
      </c>
      <c r="D946" s="45">
        <f>VLOOKUP(B946,'H11001.CSI  中证全债'!$A$2:$B$2792,2,0)</f>
        <v>169.25489999999999</v>
      </c>
      <c r="E946" s="14">
        <f t="shared" si="171"/>
        <v>0</v>
      </c>
      <c r="F946" s="14">
        <f>IF(AND((B946-$B$2)&gt;123,OR(((G945*J945/C945*C946)/(G945*K945/D945*D946))&lt;(4/6),((G945*J945/C945*C946)/(G945*K945/D945*D946))&gt;(6/4))),COUNTIF($E$2:E946,1),0)</f>
        <v>0</v>
      </c>
      <c r="G946" s="21">
        <f t="shared" si="172"/>
        <v>28800.484222820603</v>
      </c>
      <c r="H946" s="12">
        <f t="shared" si="173"/>
        <v>3.6207315507914033</v>
      </c>
      <c r="I946" s="12">
        <f t="shared" si="174"/>
        <v>89.738036995401941</v>
      </c>
      <c r="J946" s="15">
        <f>IF(OR((ROW(F946)-MATCH(MAX($F$2:F946),$F$2:F946,0))=1,(ROW(F946)-MATCH(MAX($F$2:F946),$F$2:F946,0))&gt;123),IF(OR(((G945*J945/C945*C946)/(G945*K945/D945*D946))&lt;(4/6),((G945*J945/C945*C946)/(G945*K945/D945*D946))&gt;(6/4)),50%,((G945*J945/C945*C946)/((G945*K945/D945*D946)+(G945*J945/C945*C946)))),((G945*J945/C945*C946)/((G945*K945/D945*D946)+(G945*J945/C945*C946))))</f>
        <v>0.47262683639818526</v>
      </c>
      <c r="K946" s="18">
        <f t="shared" si="168"/>
        <v>0.52737316360181474</v>
      </c>
      <c r="L946" s="20">
        <f t="shared" si="169"/>
        <v>0.89619053265864534</v>
      </c>
      <c r="M946" s="51">
        <f>IF(AND((B946-$B$2)&gt;123,OR(((U945*R945/C945*C946)/(U945*S945/D945*D946))&lt;(4/6),((U945*R945/C945*C946)/(U945*S945/D945*D946))&gt;(6/4))),1,0)</f>
        <v>0</v>
      </c>
      <c r="N946" s="51">
        <f>IF(AND((B946-$B$2)&gt;123,OR(((U945*R945/C945*C946)/(U945*S945/D945*D946))&lt;(4/6),((U945*R945/C945*C946)/(U945*S945/D945*D946))&gt;(6/4))),COUNTIF($M$2:M946,1),0)</f>
        <v>0</v>
      </c>
      <c r="O946" s="51">
        <f>IF(OR((ROW(N946)-MATCH(MAX($N$2:N946),$N$2:N946,0))=1,(ROW(N946)-MATCH(MAX($N$2:N946),$N$2:N946,0))&gt;123),IF(OR(((U945*R945/C945*C946)/(U945*S945/D945*D946))&lt;(4/6),((U945*R945/C945*C946)/(U945*S945/D945*D946))&gt;(6/4)),1,0),0)</f>
        <v>0</v>
      </c>
      <c r="P946" s="47">
        <f>IF(O946=1,U945/2/C946,P945)</f>
        <v>3.6118419146766771</v>
      </c>
      <c r="Q946" s="47">
        <f>IF(O946=1,U945/2/D946,Q945)</f>
        <v>89.517711770140608</v>
      </c>
      <c r="R946" s="41">
        <f>P946*C946/U945</f>
        <v>0.47143444748186303</v>
      </c>
      <c r="S946" s="41">
        <f>Q946*D946/U945</f>
        <v>0.52604265533056016</v>
      </c>
      <c r="T946" s="41">
        <f t="shared" si="175"/>
        <v>0.89619053265864557</v>
      </c>
      <c r="U946" s="42">
        <f>P946*C946+Q946*D946</f>
        <v>28729.773146598232</v>
      </c>
      <c r="V946" s="25">
        <f>B946</f>
        <v>42334</v>
      </c>
      <c r="W946">
        <f>C946/C$2</f>
        <v>1.6354208564382515</v>
      </c>
      <c r="X946">
        <f>D946/D$2</f>
        <v>1.2128620566105337</v>
      </c>
      <c r="Y946">
        <f t="shared" si="176"/>
        <v>1.4364886573299116</v>
      </c>
      <c r="AA946" s="15">
        <f t="shared" si="177"/>
        <v>-5.8647819793220535E-3</v>
      </c>
      <c r="AB946" s="15">
        <f t="shared" si="178"/>
        <v>4.9121662120987786E-4</v>
      </c>
      <c r="AC946" s="15">
        <f t="shared" si="179"/>
        <v>-2.5228971875768114E-3</v>
      </c>
    </row>
    <row r="947" spans="1:29" x14ac:dyDescent="0.4">
      <c r="A947" s="43">
        <f t="shared" si="170"/>
        <v>2015</v>
      </c>
      <c r="B947" s="53">
        <v>42335</v>
      </c>
      <c r="C947" s="45">
        <v>3556.9924000000001</v>
      </c>
      <c r="D947" s="45">
        <f>VLOOKUP(B947,'H11001.CSI  中证全债'!$A$2:$B$2792,2,0)</f>
        <v>169.31710000000001</v>
      </c>
      <c r="E947" s="14">
        <f t="shared" si="171"/>
        <v>0</v>
      </c>
      <c r="F947" s="14">
        <f>IF(AND((B947-$B$2)&gt;123,OR(((G946*J946/C946*C947)/(G946*K946/D946*D947))&lt;(4/6),((G946*J946/C946*C947)/(G946*K946/D946*D947))&gt;(6/4))),COUNTIF($E$2:E947,1),0)</f>
        <v>0</v>
      </c>
      <c r="G947" s="21">
        <f t="shared" si="172"/>
        <v>28073.0987923594</v>
      </c>
      <c r="H947" s="12">
        <f t="shared" si="173"/>
        <v>3.6207315507914033</v>
      </c>
      <c r="I947" s="12">
        <f t="shared" si="174"/>
        <v>89.738036995401941</v>
      </c>
      <c r="J947" s="15">
        <f>IF(OR((ROW(F947)-MATCH(MAX($F$2:F947),$F$2:F947,0))=1,(ROW(F947)-MATCH(MAX($F$2:F947),$F$2:F947,0))&gt;123),IF(OR(((G946*J946/C946*C947)/(G946*K946/D946*D947))&lt;(4/6),((G946*J946/C946*C947)/(G946*K946/D946*D947))&gt;(6/4)),50%,((G946*J946/C946*C947)/((G946*K946/D946*D947)+(G946*J946/C946*C947)))),((G946*J946/C946*C947)/((G946*K946/D946*D947)+(G946*J946/C946*C947))))</f>
        <v>0.45876355524066548</v>
      </c>
      <c r="K947" s="18">
        <f t="shared" si="168"/>
        <v>0.54123644475933452</v>
      </c>
      <c r="L947" s="20">
        <f t="shared" si="169"/>
        <v>0.84762133016496821</v>
      </c>
      <c r="M947" s="51">
        <f>IF(AND((B947-$B$2)&gt;123,OR(((U946*R946/C946*C947)/(U946*S946/D946*D947))&lt;(4/6),((U946*R946/C946*C947)/(U946*S946/D946*D947))&gt;(6/4))),1,0)</f>
        <v>0</v>
      </c>
      <c r="N947" s="51">
        <f>IF(AND((B947-$B$2)&gt;123,OR(((U946*R946/C946*C947)/(U946*S946/D946*D947))&lt;(4/6),((U946*R946/C946*C947)/(U946*S946/D946*D947))&gt;(6/4))),COUNTIF($M$2:M947,1),0)</f>
        <v>0</v>
      </c>
      <c r="O947" s="51">
        <f>IF(OR((ROW(N947)-MATCH(MAX($N$2:N947),$N$2:N947,0))=1,(ROW(N947)-MATCH(MAX($N$2:N947),$N$2:N947,0))&gt;123),IF(OR(((U946*R946/C946*C947)/(U946*S946/D946*D947))&lt;(4/6),((U946*R946/C946*C947)/(U946*S946/D946*D947))&gt;(6/4)),1,0),0)</f>
        <v>0</v>
      </c>
      <c r="P947" s="47">
        <f>IF(O947=1,U946/2/C947,P946)</f>
        <v>3.6118419146766771</v>
      </c>
      <c r="Q947" s="47">
        <f>IF(O947=1,U946/2/D947,Q946)</f>
        <v>89.517711770140608</v>
      </c>
      <c r="R947" s="41">
        <f>P947*C947/U946</f>
        <v>0.44717701650309</v>
      </c>
      <c r="S947" s="41">
        <f>Q947*D947/U946</f>
        <v>0.52756696957597571</v>
      </c>
      <c r="T947" s="41">
        <f t="shared" si="175"/>
        <v>0.84762133016496854</v>
      </c>
      <c r="U947" s="42">
        <f>P947*C947+Q947*D947</f>
        <v>28004.173596062465</v>
      </c>
      <c r="V947" s="25">
        <f>B947</f>
        <v>42335</v>
      </c>
      <c r="W947">
        <f>C947/C$2</f>
        <v>1.5473573715836368</v>
      </c>
      <c r="X947">
        <f>D947/D$2</f>
        <v>1.2133077749910426</v>
      </c>
      <c r="Y947">
        <f t="shared" si="176"/>
        <v>1.4002086798031232</v>
      </c>
      <c r="AA947" s="15">
        <f t="shared" si="177"/>
        <v>-5.3847598009974185E-2</v>
      </c>
      <c r="AB947" s="15">
        <f t="shared" si="178"/>
        <v>3.6749305337702154E-4</v>
      </c>
      <c r="AC947" s="15">
        <f t="shared" si="179"/>
        <v>-2.5256013920934239E-2</v>
      </c>
    </row>
    <row r="948" spans="1:29" x14ac:dyDescent="0.4">
      <c r="A948" s="43">
        <f t="shared" si="170"/>
        <v>2015</v>
      </c>
      <c r="B948" s="53">
        <v>42338</v>
      </c>
      <c r="C948" s="45">
        <v>3566.4122000000002</v>
      </c>
      <c r="D948" s="45">
        <f>VLOOKUP(B948,'H11001.CSI  中证全债'!$A$2:$B$2792,2,0)</f>
        <v>169.4462</v>
      </c>
      <c r="E948" s="14">
        <f t="shared" si="171"/>
        <v>0</v>
      </c>
      <c r="F948" s="14">
        <f>IF(AND((B948-$B$2)&gt;123,OR(((G947*J947/C947*C948)/(G947*K947/D947*D948))&lt;(4/6),((G947*J947/C947*C948)/(G947*K947/D947*D948))&gt;(6/4))),COUNTIF($E$2:E948,1),0)</f>
        <v>0</v>
      </c>
      <c r="G948" s="21">
        <f t="shared" si="172"/>
        <v>28118.790539997652</v>
      </c>
      <c r="H948" s="12">
        <f t="shared" si="173"/>
        <v>3.6207315507914033</v>
      </c>
      <c r="I948" s="12">
        <f t="shared" si="174"/>
        <v>89.738036995401941</v>
      </c>
      <c r="J948" s="15">
        <f>IF(OR((ROW(F948)-MATCH(MAX($F$2:F948),$F$2:F948,0))=1,(ROW(F948)-MATCH(MAX($F$2:F948),$F$2:F948,0))&gt;123),IF(OR(((G947*J947/C947*C948)/(G947*K947/D947*D948))&lt;(4/6),((G947*J947/C947*C948)/(G947*K947/D947*D948))&gt;(6/4)),50%,((G947*J947/C947*C948)/((G947*K947/D947*D948)+(G947*J947/C947*C948)))),((G947*J947/C947*C948)/((G947*K947/D947*D948)+(G947*J947/C947*C948))))</f>
        <v>0.45923103119599734</v>
      </c>
      <c r="K948" s="18">
        <f t="shared" si="168"/>
        <v>0.54076896880400271</v>
      </c>
      <c r="L948" s="20">
        <f t="shared" si="169"/>
        <v>0.84921853450958995</v>
      </c>
      <c r="M948" s="51">
        <f>IF(AND((B948-$B$2)&gt;123,OR(((U947*R947/C947*C948)/(U947*S947/D947*D948))&lt;(4/6),((U947*R947/C947*C948)/(U947*S947/D947*D948))&gt;(6/4))),1,0)</f>
        <v>0</v>
      </c>
      <c r="N948" s="51">
        <f>IF(AND((B948-$B$2)&gt;123,OR(((U947*R947/C947*C948)/(U947*S947/D947*D948))&lt;(4/6),((U947*R947/C947*C948)/(U947*S947/D947*D948))&gt;(6/4))),COUNTIF($M$2:M948,1),0)</f>
        <v>0</v>
      </c>
      <c r="O948" s="51">
        <f>IF(OR((ROW(N948)-MATCH(MAX($N$2:N948),$N$2:N948,0))=1,(ROW(N948)-MATCH(MAX($N$2:N948),$N$2:N948,0))&gt;123),IF(OR(((U947*R947/C947*C948)/(U947*S947/D947*D948))&lt;(4/6),((U947*R947/C947*C948)/(U947*S947/D947*D948))&gt;(6/4)),1,0),0)</f>
        <v>0</v>
      </c>
      <c r="P948" s="47">
        <f>IF(O948=1,U947/2/C948,P947)</f>
        <v>3.6118419146766771</v>
      </c>
      <c r="Q948" s="47">
        <f>IF(O948=1,U947/2/D948,Q947)</f>
        <v>89.517711770140608</v>
      </c>
      <c r="R948" s="41">
        <f>P948*C948/U947</f>
        <v>0.45997847516505336</v>
      </c>
      <c r="S948" s="41">
        <f>Q948*D948/U947</f>
        <v>0.5416491238391109</v>
      </c>
      <c r="T948" s="41">
        <f t="shared" si="175"/>
        <v>0.84921853450959028</v>
      </c>
      <c r="U948" s="42">
        <f>P948*C948+Q948*D948</f>
        <v>28049.753161119861</v>
      </c>
      <c r="V948" s="25">
        <f>B948</f>
        <v>42338</v>
      </c>
      <c r="W948">
        <f>C948/C$2</f>
        <v>1.5514551585142031</v>
      </c>
      <c r="X948">
        <f>D948/D$2</f>
        <v>1.2142328914367611</v>
      </c>
      <c r="Y948">
        <f t="shared" si="176"/>
        <v>1.4024876580559931</v>
      </c>
      <c r="AA948" s="15">
        <f t="shared" si="177"/>
        <v>2.648248559653954E-3</v>
      </c>
      <c r="AB948" s="15">
        <f t="shared" si="178"/>
        <v>7.6247467030809979E-4</v>
      </c>
      <c r="AC948" s="15">
        <f t="shared" si="179"/>
        <v>1.6275990041643151E-3</v>
      </c>
    </row>
    <row r="949" spans="1:29" x14ac:dyDescent="0.4">
      <c r="A949" s="43">
        <f t="shared" si="170"/>
        <v>2015</v>
      </c>
      <c r="B949" s="53">
        <v>42339</v>
      </c>
      <c r="C949" s="45">
        <v>3591.6959999999999</v>
      </c>
      <c r="D949" s="45">
        <f>VLOOKUP(B949,'H11001.CSI  中证全债'!$A$2:$B$2792,2,0)</f>
        <v>169.57919999999999</v>
      </c>
      <c r="E949" s="14">
        <f t="shared" si="171"/>
        <v>0</v>
      </c>
      <c r="F949" s="14">
        <f>IF(AND((B949-$B$2)&gt;123,OR(((G948*J948/C948*C949)/(G948*K948/D948*D949))&lt;(4/6),((G948*J948/C948*C949)/(G948*K948/D948*D949))&gt;(6/4))),COUNTIF($E$2:E949,1),0)</f>
        <v>0</v>
      </c>
      <c r="G949" s="21">
        <f t="shared" si="172"/>
        <v>28222.271551301939</v>
      </c>
      <c r="H949" s="12">
        <f t="shared" si="173"/>
        <v>3.6207315507914033</v>
      </c>
      <c r="I949" s="12">
        <f t="shared" si="174"/>
        <v>89.738036995401941</v>
      </c>
      <c r="J949" s="15">
        <f>IF(OR((ROW(F949)-MATCH(MAX($F$2:F949),$F$2:F949,0))=1,(ROW(F949)-MATCH(MAX($F$2:F949),$F$2:F949,0))&gt;123),IF(OR(((G948*J948/C948*C949)/(G948*K948/D948*D949))&lt;(4/6),((G948*J948/C948*C949)/(G948*K948/D948*D949))&gt;(6/4)),50%,((G948*J948/C948*C949)/((G948*K948/D948*D949)+(G948*J948/C948*C949)))),((G948*J948/C948*C949)/((G948*K948/D948*D949)+(G948*J948/C948*C949))))</f>
        <v>0.46079093968080514</v>
      </c>
      <c r="K949" s="18">
        <f t="shared" si="168"/>
        <v>0.5392090603191948</v>
      </c>
      <c r="L949" s="20">
        <f t="shared" si="169"/>
        <v>0.85456824373097773</v>
      </c>
      <c r="M949" s="51">
        <f>IF(AND((B949-$B$2)&gt;123,OR(((U948*R948/C948*C949)/(U948*S948/D948*D949))&lt;(4/6),((U948*R948/C948*C949)/(U948*S948/D948*D949))&gt;(6/4))),1,0)</f>
        <v>0</v>
      </c>
      <c r="N949" s="51">
        <f>IF(AND((B949-$B$2)&gt;123,OR(((U948*R948/C948*C949)/(U948*S948/D948*D949))&lt;(4/6),((U948*R948/C948*C949)/(U948*S948/D948*D949))&gt;(6/4))),COUNTIF($M$2:M949,1),0)</f>
        <v>0</v>
      </c>
      <c r="O949" s="51">
        <f>IF(OR((ROW(N949)-MATCH(MAX($N$2:N949),$N$2:N949,0))=1,(ROW(N949)-MATCH(MAX($N$2:N949),$N$2:N949,0))&gt;123),IF(OR(((U948*R948/C948*C949)/(U948*S948/D948*D949))&lt;(4/6),((U948*R948/C948*C949)/(U948*S948/D948*D949))&gt;(6/4)),1,0),0)</f>
        <v>0</v>
      </c>
      <c r="P949" s="47">
        <f>IF(O949=1,U948/2/C949,P948)</f>
        <v>3.6118419146766771</v>
      </c>
      <c r="Q949" s="47">
        <f>IF(O949=1,U948/2/D949,Q948)</f>
        <v>89.517711770140608</v>
      </c>
      <c r="R949" s="41">
        <f>P949*C949/U948</f>
        <v>0.46248671362848603</v>
      </c>
      <c r="S949" s="41">
        <f>Q949*D949/U948</f>
        <v>0.5411934237215571</v>
      </c>
      <c r="T949" s="41">
        <f t="shared" si="175"/>
        <v>0.85456824373097795</v>
      </c>
      <c r="U949" s="42">
        <f>P949*C949+Q949*D949</f>
        <v>28152.980105387589</v>
      </c>
      <c r="V949" s="25">
        <f>B949</f>
        <v>42339</v>
      </c>
      <c r="W949">
        <f>C949/C$2</f>
        <v>1.562454078363356</v>
      </c>
      <c r="X949">
        <f>D949/D$2</f>
        <v>1.2151859548548904</v>
      </c>
      <c r="Y949">
        <f t="shared" si="176"/>
        <v>1.4076490052693795</v>
      </c>
      <c r="AA949" s="15">
        <f t="shared" si="177"/>
        <v>7.0894216882726457E-3</v>
      </c>
      <c r="AB949" s="15">
        <f t="shared" si="178"/>
        <v>7.8490990060542387E-4</v>
      </c>
      <c r="AC949" s="15">
        <f t="shared" si="179"/>
        <v>3.6801373500432444E-3</v>
      </c>
    </row>
    <row r="950" spans="1:29" x14ac:dyDescent="0.4">
      <c r="A950" s="43">
        <f t="shared" si="170"/>
        <v>2015</v>
      </c>
      <c r="B950" s="53">
        <v>42340</v>
      </c>
      <c r="C950" s="45">
        <v>3721.9544999999998</v>
      </c>
      <c r="D950" s="45">
        <f>VLOOKUP(B950,'H11001.CSI  中证全债'!$A$2:$B$2792,2,0)</f>
        <v>169.62299999999999</v>
      </c>
      <c r="E950" s="14">
        <f t="shared" si="171"/>
        <v>0</v>
      </c>
      <c r="F950" s="14">
        <f>IF(AND((B950-$B$2)&gt;123,OR(((G949*J949/C949*C950)/(G949*K949/D949*D950))&lt;(4/6),((G949*J949/C949*C950)/(G949*K949/D949*D950))&gt;(6/4))),COUNTIF($E$2:E950,1),0)</f>
        <v>0</v>
      </c>
      <c r="G950" s="21">
        <f t="shared" si="172"/>
        <v>28697.833138031099</v>
      </c>
      <c r="H950" s="12">
        <f t="shared" si="173"/>
        <v>3.6207315507914033</v>
      </c>
      <c r="I950" s="12">
        <f t="shared" si="174"/>
        <v>89.738036995401941</v>
      </c>
      <c r="J950" s="15">
        <f>IF(OR((ROW(F950)-MATCH(MAX($F$2:F950),$F$2:F950,0))=1,(ROW(F950)-MATCH(MAX($F$2:F950),$F$2:F950,0))&gt;123),IF(OR(((G949*J949/C949*C950)/(G949*K949/D949*D950))&lt;(4/6),((G949*J949/C949*C950)/(G949*K949/D949*D950))&gt;(6/4)),50%,((G949*J949/C949*C950)/((G949*K949/D949*D950)+(G949*J949/C949*C950)))),((G949*J949/C949*C950)/((G949*K949/D949*D950)+(G949*J949/C949*C950))))</f>
        <v>0.46958939457003934</v>
      </c>
      <c r="K950" s="18">
        <f t="shared" si="168"/>
        <v>0.53041060542996066</v>
      </c>
      <c r="L950" s="20">
        <f t="shared" si="169"/>
        <v>0.88533183492698353</v>
      </c>
      <c r="M950" s="51">
        <f>IF(AND((B950-$B$2)&gt;123,OR(((U949*R949/C949*C950)/(U949*S949/D949*D950))&lt;(4/6),((U949*R949/C949*C950)/(U949*S949/D949*D950))&gt;(6/4))),1,0)</f>
        <v>0</v>
      </c>
      <c r="N950" s="51">
        <f>IF(AND((B950-$B$2)&gt;123,OR(((U949*R949/C949*C950)/(U949*S949/D949*D950))&lt;(4/6),((U949*R949/C949*C950)/(U949*S949/D949*D950))&gt;(6/4))),COUNTIF($M$2:M950,1),0)</f>
        <v>0</v>
      </c>
      <c r="O950" s="51">
        <f>IF(OR((ROW(N950)-MATCH(MAX($N$2:N950),$N$2:N950,0))=1,(ROW(N950)-MATCH(MAX($N$2:N950),$N$2:N950,0))&gt;123),IF(OR(((U949*R949/C949*C950)/(U949*S949/D949*D950))&lt;(4/6),((U949*R949/C949*C950)/(U949*S949/D949*D950))&gt;(6/4)),1,0),0)</f>
        <v>0</v>
      </c>
      <c r="P950" s="47">
        <f>IF(O950=1,U949/2/C950,P949)</f>
        <v>3.6118419146766771</v>
      </c>
      <c r="Q950" s="47">
        <f>IF(O950=1,U949/2/D950,Q949)</f>
        <v>89.517711770140608</v>
      </c>
      <c r="R950" s="41">
        <f>P950*C950/U949</f>
        <v>0.47750224726819906</v>
      </c>
      <c r="S950" s="41">
        <f>Q950*D950/U949</f>
        <v>0.53934833068278876</v>
      </c>
      <c r="T950" s="41">
        <f t="shared" si="175"/>
        <v>0.88533183492698386</v>
      </c>
      <c r="U950" s="42">
        <f>P950*C950+Q950*D950</f>
        <v>28627.374091206031</v>
      </c>
      <c r="V950" s="25">
        <f>B950</f>
        <v>42340</v>
      </c>
      <c r="W950">
        <f>C950/C$2</f>
        <v>1.6191189310030263</v>
      </c>
      <c r="X950">
        <f>D950/D$2</f>
        <v>1.2154998208527408</v>
      </c>
      <c r="Y950">
        <f t="shared" si="176"/>
        <v>1.4313687045603016</v>
      </c>
      <c r="AA950" s="15">
        <f t="shared" si="177"/>
        <v>3.6266571558394745E-2</v>
      </c>
      <c r="AB950" s="15">
        <f t="shared" si="178"/>
        <v>2.5828639361447081E-4</v>
      </c>
      <c r="AC950" s="15">
        <f t="shared" si="179"/>
        <v>1.6850577950987766E-2</v>
      </c>
    </row>
    <row r="951" spans="1:29" x14ac:dyDescent="0.4">
      <c r="A951" s="43">
        <f t="shared" si="170"/>
        <v>2015</v>
      </c>
      <c r="B951" s="53">
        <v>42341</v>
      </c>
      <c r="C951" s="45">
        <v>3749.2984999999999</v>
      </c>
      <c r="D951" s="45">
        <f>VLOOKUP(B951,'H11001.CSI  中证全债'!$A$2:$B$2792,2,0)</f>
        <v>169.7176</v>
      </c>
      <c r="E951" s="14">
        <f t="shared" si="171"/>
        <v>0</v>
      </c>
      <c r="F951" s="14">
        <f>IF(AND((B951-$B$2)&gt;123,OR(((G950*J950/C950*C951)/(G950*K950/D950*D951))&lt;(4/6),((G950*J950/C950*C951)/(G950*K950/D950*D951))&gt;(6/4))),COUNTIF($E$2:E951,1),0)</f>
        <v>0</v>
      </c>
      <c r="G951" s="21">
        <f t="shared" si="172"/>
        <v>28805.327639855706</v>
      </c>
      <c r="H951" s="12">
        <f t="shared" si="173"/>
        <v>3.6207315507914033</v>
      </c>
      <c r="I951" s="12">
        <f t="shared" si="174"/>
        <v>89.738036995401941</v>
      </c>
      <c r="J951" s="15">
        <f>IF(OR((ROW(F951)-MATCH(MAX($F$2:F951),$F$2:F951,0))=1,(ROW(F951)-MATCH(MAX($F$2:F951),$F$2:F951,0))&gt;123),IF(OR(((G950*J950/C950*C951)/(G950*K950/D950*D951))&lt;(4/6),((G950*J950/C950*C951)/(G950*K950/D950*D951))&gt;(6/4)),50%,((G950*J950/C950*C951)/((G950*K950/D950*D951)+(G950*J950/C950*C951)))),((G950*J950/C950*C951)/((G950*K950/D950*D951)+(G950*J950/C950*C951))))</f>
        <v>0.47127404839866904</v>
      </c>
      <c r="K951" s="18">
        <f t="shared" si="168"/>
        <v>0.52872595160133096</v>
      </c>
      <c r="L951" s="20">
        <f t="shared" si="169"/>
        <v>0.89133897621507008</v>
      </c>
      <c r="M951" s="51">
        <f>IF(AND((B951-$B$2)&gt;123,OR(((U950*R950/C950*C951)/(U950*S950/D950*D951))&lt;(4/6),((U950*R950/C950*C951)/(U950*S950/D950*D951))&gt;(6/4))),1,0)</f>
        <v>0</v>
      </c>
      <c r="N951" s="51">
        <f>IF(AND((B951-$B$2)&gt;123,OR(((U950*R950/C950*C951)/(U950*S950/D950*D951))&lt;(4/6),((U950*R950/C950*C951)/(U950*S950/D950*D951))&gt;(6/4))),COUNTIF($M$2:M951,1),0)</f>
        <v>0</v>
      </c>
      <c r="O951" s="51">
        <f>IF(OR((ROW(N951)-MATCH(MAX($N$2:N951),$N$2:N951,0))=1,(ROW(N951)-MATCH(MAX($N$2:N951),$N$2:N951,0))&gt;123),IF(OR(((U950*R950/C950*C951)/(U950*S950/D950*D951))&lt;(4/6),((U950*R950/C950*C951)/(U950*S950/D950*D951))&gt;(6/4)),1,0),0)</f>
        <v>0</v>
      </c>
      <c r="P951" s="47">
        <f>IF(O951=1,U950/2/C951,P950)</f>
        <v>3.6118419146766771</v>
      </c>
      <c r="Q951" s="47">
        <f>IF(O951=1,U950/2/D951,Q950)</f>
        <v>89.517711770140608</v>
      </c>
      <c r="R951" s="41">
        <f>P951*C951/U950</f>
        <v>0.47303931648744146</v>
      </c>
      <c r="S951" s="41">
        <f>Q951*D951/U950</f>
        <v>0.53070641934242346</v>
      </c>
      <c r="T951" s="41">
        <f t="shared" si="175"/>
        <v>0.89133897621507019</v>
      </c>
      <c r="U951" s="42">
        <f>P951*C951+Q951*D951</f>
        <v>28734.604672054411</v>
      </c>
      <c r="V951" s="25">
        <f>B951</f>
        <v>42341</v>
      </c>
      <c r="W951">
        <f>C951/C$2</f>
        <v>1.6310140758924512</v>
      </c>
      <c r="X951">
        <f>D951/D$2</f>
        <v>1.2161777140809744</v>
      </c>
      <c r="Y951">
        <f t="shared" si="176"/>
        <v>1.4367302336027206</v>
      </c>
      <c r="AA951" s="15">
        <f t="shared" si="177"/>
        <v>7.3466776662638456E-3</v>
      </c>
      <c r="AB951" s="15">
        <f t="shared" si="178"/>
        <v>5.5770738638050155E-4</v>
      </c>
      <c r="AC951" s="15">
        <f t="shared" si="179"/>
        <v>3.7457358298649268E-3</v>
      </c>
    </row>
    <row r="952" spans="1:29" x14ac:dyDescent="0.4">
      <c r="A952" s="43">
        <f t="shared" si="170"/>
        <v>2015</v>
      </c>
      <c r="B952" s="53">
        <v>42342</v>
      </c>
      <c r="C952" s="45">
        <v>3677.5922</v>
      </c>
      <c r="D952" s="45">
        <f>VLOOKUP(B952,'H11001.CSI  中证全债'!$A$2:$B$2792,2,0)</f>
        <v>169.8869</v>
      </c>
      <c r="E952" s="14">
        <f t="shared" si="171"/>
        <v>0</v>
      </c>
      <c r="F952" s="14">
        <f>IF(AND((B952-$B$2)&gt;123,OR(((G951*J951/C951*C952)/(G951*K951/D951*D952))&lt;(4/6),((G951*J951/C951*C952)/(G951*K951/D951*D952))&gt;(6/4))),COUNTIF($E$2:E952,1),0)</f>
        <v>0</v>
      </c>
      <c r="G952" s="21">
        <f t="shared" si="172"/>
        <v>28560.891026718513</v>
      </c>
      <c r="H952" s="12">
        <f t="shared" si="173"/>
        <v>3.6207315507914033</v>
      </c>
      <c r="I952" s="12">
        <f t="shared" si="174"/>
        <v>89.738036995401941</v>
      </c>
      <c r="J952" s="15">
        <f>IF(OR((ROW(F952)-MATCH(MAX($F$2:F952),$F$2:F952,0))=1,(ROW(F952)-MATCH(MAX($F$2:F952),$F$2:F952,0))&gt;123),IF(OR(((G951*J951/C951*C952)/(G951*K951/D951*D952))&lt;(4/6),((G951*J951/C951*C952)/(G951*K951/D951*D952))&gt;(6/4)),50%,((G951*J951/C951*C952)/((G951*K951/D951*D952)+(G951*J951/C951*C952)))),((G951*J951/C951*C952)/((G951*K951/D951*D952)+(G951*J951/C951*C952))))</f>
        <v>0.46621704123403351</v>
      </c>
      <c r="K952" s="18">
        <f t="shared" si="168"/>
        <v>0.53378295876596649</v>
      </c>
      <c r="L952" s="20">
        <f t="shared" si="169"/>
        <v>0.87342061708351237</v>
      </c>
      <c r="M952" s="51">
        <f>IF(AND((B952-$B$2)&gt;123,OR(((U951*R951/C951*C952)/(U951*S951/D951*D952))&lt;(4/6),((U951*R951/C951*C952)/(U951*S951/D951*D952))&gt;(6/4))),1,0)</f>
        <v>0</v>
      </c>
      <c r="N952" s="51">
        <f>IF(AND((B952-$B$2)&gt;123,OR(((U951*R951/C951*C952)/(U951*S951/D951*D952))&lt;(4/6),((U951*R951/C951*C952)/(U951*S951/D951*D952))&gt;(6/4))),COUNTIF($M$2:M952,1),0)</f>
        <v>0</v>
      </c>
      <c r="O952" s="51">
        <f>IF(OR((ROW(N952)-MATCH(MAX($N$2:N952),$N$2:N952,0))=1,(ROW(N952)-MATCH(MAX($N$2:N952),$N$2:N952,0))&gt;123),IF(OR(((U951*R951/C951*C952)/(U951*S951/D951*D952))&lt;(4/6),((U951*R951/C951*C952)/(U951*S951/D951*D952))&gt;(6/4)),1,0),0)</f>
        <v>0</v>
      </c>
      <c r="P952" s="47">
        <f>IF(O952=1,U951/2/C952,P951)</f>
        <v>3.6118419146766771</v>
      </c>
      <c r="Q952" s="47">
        <f>IF(O952=1,U951/2/D952,Q951)</f>
        <v>89.517711770140608</v>
      </c>
      <c r="R952" s="41">
        <f>P952*C952/U951</f>
        <v>0.46226081077656744</v>
      </c>
      <c r="S952" s="41">
        <f>Q952*D952/U951</f>
        <v>0.52925337659205729</v>
      </c>
      <c r="T952" s="41">
        <f t="shared" si="175"/>
        <v>0.87342061708351271</v>
      </c>
      <c r="U952" s="42">
        <f>P952*C952+Q952*D952</f>
        <v>28490.768200770715</v>
      </c>
      <c r="V952" s="25">
        <f>B952</f>
        <v>42342</v>
      </c>
      <c r="W952">
        <f>C952/C$2</f>
        <v>1.5998205113816055</v>
      </c>
      <c r="X952">
        <f>D952/D$2</f>
        <v>1.2173908993192404</v>
      </c>
      <c r="Y952">
        <f t="shared" si="176"/>
        <v>1.4245384100385359</v>
      </c>
      <c r="AA952" s="15">
        <f t="shared" si="177"/>
        <v>-1.9125257698206721E-2</v>
      </c>
      <c r="AB952" s="15">
        <f t="shared" si="178"/>
        <v>9.9753944199076905E-4</v>
      </c>
      <c r="AC952" s="15">
        <f t="shared" si="179"/>
        <v>-8.4858126313752669E-3</v>
      </c>
    </row>
    <row r="953" spans="1:29" x14ac:dyDescent="0.4">
      <c r="A953" s="43">
        <f t="shared" si="170"/>
        <v>2015</v>
      </c>
      <c r="B953" s="53">
        <v>42345</v>
      </c>
      <c r="C953" s="45">
        <v>3687.6073000000001</v>
      </c>
      <c r="D953" s="45">
        <f>VLOOKUP(B953,'H11001.CSI  中证全债'!$A$2:$B$2792,2,0)</f>
        <v>170.0197</v>
      </c>
      <c r="E953" s="14">
        <f t="shared" si="171"/>
        <v>0</v>
      </c>
      <c r="F953" s="14">
        <f>IF(AND((B953-$B$2)&gt;123,OR(((G952*J952/C952*C953)/(G952*K952/D952*D953))&lt;(4/6),((G952*J952/C952*C953)/(G952*K952/D952*D953))&gt;(6/4))),COUNTIF($E$2:E953,1),0)</f>
        <v>0</v>
      </c>
      <c r="G953" s="21">
        <f t="shared" si="172"/>
        <v>28609.070226585834</v>
      </c>
      <c r="H953" s="12">
        <f t="shared" si="173"/>
        <v>3.6207315507914033</v>
      </c>
      <c r="I953" s="12">
        <f t="shared" si="174"/>
        <v>89.738036995401941</v>
      </c>
      <c r="J953" s="15">
        <f>IF(OR((ROW(F953)-MATCH(MAX($F$2:F953),$F$2:F953,0))=1,(ROW(F953)-MATCH(MAX($F$2:F953),$F$2:F953,0))&gt;123),IF(OR(((G952*J952/C952*C953)/(G952*K952/D952*D953))&lt;(4/6),((G952*J952/C952*C953)/(G952*K952/D952*D953))&gt;(6/4)),50%,((G952*J952/C952*C953)/((G952*K952/D952*D953)+(G952*J952/C952*C953)))),((G952*J952/C952*C953)/((G952*K952/D952*D953)+(G952*J952/C952*C953))))</f>
        <v>0.46669940659697157</v>
      </c>
      <c r="K953" s="18">
        <f t="shared" si="168"/>
        <v>0.53330059340302838</v>
      </c>
      <c r="L953" s="20">
        <f t="shared" si="169"/>
        <v>0.87511510838367912</v>
      </c>
      <c r="M953" s="51">
        <f>IF(AND((B953-$B$2)&gt;123,OR(((U952*R952/C952*C953)/(U952*S952/D952*D953))&lt;(4/6),((U952*R952/C952*C953)/(U952*S952/D952*D953))&gt;(6/4))),1,0)</f>
        <v>0</v>
      </c>
      <c r="N953" s="51">
        <f>IF(AND((B953-$B$2)&gt;123,OR(((U952*R952/C952*C953)/(U952*S952/D952*D953))&lt;(4/6),((U952*R952/C952*C953)/(U952*S952/D952*D953))&gt;(6/4))),COUNTIF($M$2:M953,1),0)</f>
        <v>0</v>
      </c>
      <c r="O953" s="51">
        <f>IF(OR((ROW(N953)-MATCH(MAX($N$2:N953),$N$2:N953,0))=1,(ROW(N953)-MATCH(MAX($N$2:N953),$N$2:N953,0))&gt;123),IF(OR(((U952*R952/C952*C953)/(U952*S952/D952*D953))&lt;(4/6),((U952*R952/C952*C953)/(U952*S952/D952*D953))&gt;(6/4)),1,0),0)</f>
        <v>0</v>
      </c>
      <c r="P953" s="47">
        <f>IF(O953=1,U952/2/C953,P952)</f>
        <v>3.6118419146766771</v>
      </c>
      <c r="Q953" s="47">
        <f>IF(O953=1,U952/2/D953,Q952)</f>
        <v>89.517711770140608</v>
      </c>
      <c r="R953" s="41">
        <f>P953*C953/U952</f>
        <v>0.46748667909373509</v>
      </c>
      <c r="S953" s="41">
        <f>Q953*D953/U952</f>
        <v>0.53420021505190785</v>
      </c>
      <c r="T953" s="41">
        <f t="shared" si="175"/>
        <v>0.87511510838367923</v>
      </c>
      <c r="U953" s="42">
        <f>P953*C953+Q953*D953</f>
        <v>28538.829110853469</v>
      </c>
      <c r="V953" s="25">
        <f>B953</f>
        <v>42345</v>
      </c>
      <c r="W953">
        <f>C953/C$2</f>
        <v>1.6041772648040045</v>
      </c>
      <c r="X953">
        <f>D953/D$2</f>
        <v>1.2183425295592976</v>
      </c>
      <c r="Y953">
        <f t="shared" si="176"/>
        <v>1.4269414555426734</v>
      </c>
      <c r="AA953" s="15">
        <f t="shared" si="177"/>
        <v>2.7232763871969379E-3</v>
      </c>
      <c r="AB953" s="15">
        <f t="shared" si="178"/>
        <v>7.8169652869042316E-4</v>
      </c>
      <c r="AC953" s="15">
        <f t="shared" si="179"/>
        <v>1.6868941456429365E-3</v>
      </c>
    </row>
    <row r="954" spans="1:29" x14ac:dyDescent="0.4">
      <c r="A954" s="43">
        <f t="shared" si="170"/>
        <v>2015</v>
      </c>
      <c r="B954" s="53">
        <v>42346</v>
      </c>
      <c r="C954" s="45">
        <v>3623.0201999999999</v>
      </c>
      <c r="D954" s="45">
        <f>VLOOKUP(B954,'H11001.CSI  中证全债'!$A$2:$B$2792,2,0)</f>
        <v>170.1696</v>
      </c>
      <c r="E954" s="14">
        <f t="shared" si="171"/>
        <v>0</v>
      </c>
      <c r="F954" s="14">
        <f>IF(AND((B954-$B$2)&gt;123,OR(((G953*J953/C953*C954)/(G953*K953/D953*D954))&lt;(4/6),((G953*J953/C953*C954)/(G953*K953/D953*D954))&gt;(6/4))),COUNTIF($E$2:E954,1),0)</f>
        <v>0</v>
      </c>
      <c r="G954" s="21">
        <f t="shared" si="172"/>
        <v>28388.669407587324</v>
      </c>
      <c r="H954" s="12">
        <f t="shared" si="173"/>
        <v>3.6207315507914033</v>
      </c>
      <c r="I954" s="12">
        <f t="shared" si="174"/>
        <v>89.738036995401941</v>
      </c>
      <c r="J954" s="15">
        <f>IF(OR((ROW(F954)-MATCH(MAX($F$2:F954),$F$2:F954,0))=1,(ROW(F954)-MATCH(MAX($F$2:F954),$F$2:F954,0))&gt;123),IF(OR(((G953*J953/C953*C954)/(G953*K953/D953*D954))&lt;(4/6),((G953*J953/C953*C954)/(G953*K953/D953*D954))&gt;(6/4)),50%,((G953*J953/C953*C954)/((G953*K953/D953*D954)+(G953*J953/C953*C954)))),((G953*J953/C953*C954)/((G953*K953/D953*D954)+(G953*J953/C953*C954))))</f>
        <v>0.46208518472474036</v>
      </c>
      <c r="K954" s="18">
        <f t="shared" si="168"/>
        <v>0.53791481527525964</v>
      </c>
      <c r="L954" s="20">
        <f t="shared" si="169"/>
        <v>0.85903041076919207</v>
      </c>
      <c r="M954" s="51">
        <f>IF(AND((B954-$B$2)&gt;123,OR(((U953*R953/C953*C954)/(U953*S953/D953*D954))&lt;(4/6),((U953*R953/C953*C954)/(U953*S953/D953*D954))&gt;(6/4))),1,0)</f>
        <v>0</v>
      </c>
      <c r="N954" s="51">
        <f>IF(AND((B954-$B$2)&gt;123,OR(((U953*R953/C953*C954)/(U953*S953/D953*D954))&lt;(4/6),((U953*R953/C953*C954)/(U953*S953/D953*D954))&gt;(6/4))),COUNTIF($M$2:M954,1),0)</f>
        <v>0</v>
      </c>
      <c r="O954" s="51">
        <f>IF(OR((ROW(N954)-MATCH(MAX($N$2:N954),$N$2:N954,0))=1,(ROW(N954)-MATCH(MAX($N$2:N954),$N$2:N954,0))&gt;123),IF(OR(((U953*R953/C953*C954)/(U953*S953/D953*D954))&lt;(4/6),((U953*R953/C953*C954)/(U953*S953/D953*D954))&gt;(6/4)),1,0),0)</f>
        <v>0</v>
      </c>
      <c r="P954" s="47">
        <f>IF(O954=1,U953/2/C954,P953)</f>
        <v>3.6118419146766771</v>
      </c>
      <c r="Q954" s="47">
        <f>IF(O954=1,U953/2/D954,Q953)</f>
        <v>89.517711770140608</v>
      </c>
      <c r="R954" s="41">
        <f>P954*C954/U953</f>
        <v>0.45852533631464537</v>
      </c>
      <c r="S954" s="41">
        <f>Q954*D954/U953</f>
        <v>0.53377078455706006</v>
      </c>
      <c r="T954" s="41">
        <f t="shared" si="175"/>
        <v>0.85903041076919229</v>
      </c>
      <c r="U954" s="42">
        <f>P954*C954+Q954*D954</f>
        <v>28318.969420920395</v>
      </c>
      <c r="V954" s="25">
        <f>B954</f>
        <v>42346</v>
      </c>
      <c r="W954">
        <f>C954/C$2</f>
        <v>1.5760806837446215</v>
      </c>
      <c r="X954">
        <f>D954/D$2</f>
        <v>1.219416696524543</v>
      </c>
      <c r="Y954">
        <f t="shared" si="176"/>
        <v>1.4159484710460197</v>
      </c>
      <c r="AA954" s="15">
        <f t="shared" si="177"/>
        <v>-1.7514636116486626E-2</v>
      </c>
      <c r="AB954" s="15">
        <f t="shared" si="178"/>
        <v>8.8166253675314721E-4</v>
      </c>
      <c r="AC954" s="15">
        <f t="shared" si="179"/>
        <v>-7.7038791282947328E-3</v>
      </c>
    </row>
    <row r="955" spans="1:29" x14ac:dyDescent="0.4">
      <c r="A955" s="43">
        <f t="shared" si="170"/>
        <v>2015</v>
      </c>
      <c r="B955" s="53">
        <v>42347</v>
      </c>
      <c r="C955" s="45">
        <v>3635.9382000000001</v>
      </c>
      <c r="D955" s="45">
        <f>VLOOKUP(B955,'H11001.CSI  中证全债'!$A$2:$B$2792,2,0)</f>
        <v>170.1524</v>
      </c>
      <c r="E955" s="14">
        <f t="shared" si="171"/>
        <v>0</v>
      </c>
      <c r="F955" s="14">
        <f>IF(AND((B955-$B$2)&gt;123,OR(((G954*J954/C954*C955)/(G954*K954/D954*D955))&lt;(4/6),((G954*J954/C954*C955)/(G954*K954/D954*D955))&gt;(6/4))),COUNTIF($E$2:E955,1),0)</f>
        <v>0</v>
      </c>
      <c r="G955" s="21">
        <f t="shared" si="172"/>
        <v>28433.898523524127</v>
      </c>
      <c r="H955" s="12">
        <f t="shared" si="173"/>
        <v>3.6207315507914033</v>
      </c>
      <c r="I955" s="12">
        <f t="shared" si="174"/>
        <v>89.738036995401941</v>
      </c>
      <c r="J955" s="15">
        <f>IF(OR((ROW(F955)-MATCH(MAX($F$2:F955),$F$2:F955,0))=1,(ROW(F955)-MATCH(MAX($F$2:F955),$F$2:F955,0))&gt;123),IF(OR(((G954*J954/C954*C955)/(G954*K954/D954*D955))&lt;(4/6),((G954*J954/C954*C955)/(G954*K954/D954*D955))&gt;(6/4)),50%,((G954*J954/C954*C955)/((G954*K954/D954*D955)+(G954*J954/C954*C955)))),((G954*J954/C954*C955)/((G954*K954/D954*D955)+(G954*J954/C954*C955))))</f>
        <v>0.46299511643034602</v>
      </c>
      <c r="K955" s="18">
        <f t="shared" si="168"/>
        <v>0.53700488356965392</v>
      </c>
      <c r="L955" s="20">
        <f t="shared" si="169"/>
        <v>0.8621804579367327</v>
      </c>
      <c r="M955" s="51">
        <f>IF(AND((B955-$B$2)&gt;123,OR(((U954*R954/C954*C955)/(U954*S954/D954*D955))&lt;(4/6),((U954*R954/C954*C955)/(U954*S954/D954*D955))&gt;(6/4))),1,0)</f>
        <v>0</v>
      </c>
      <c r="N955" s="51">
        <f>IF(AND((B955-$B$2)&gt;123,OR(((U954*R954/C954*C955)/(U954*S954/D954*D955))&lt;(4/6),((U954*R954/C954*C955)/(U954*S954/D954*D955))&gt;(6/4))),COUNTIF($M$2:M955,1),0)</f>
        <v>0</v>
      </c>
      <c r="O955" s="51">
        <f>IF(OR((ROW(N955)-MATCH(MAX($N$2:N955),$N$2:N955,0))=1,(ROW(N955)-MATCH(MAX($N$2:N955),$N$2:N955,0))&gt;123),IF(OR(((U954*R954/C954*C955)/(U954*S954/D954*D955))&lt;(4/6),((U954*R954/C954*C955)/(U954*S954/D954*D955))&gt;(6/4)),1,0),0)</f>
        <v>0</v>
      </c>
      <c r="P955" s="47">
        <f>IF(O955=1,U954/2/C955,P954)</f>
        <v>3.6118419146766771</v>
      </c>
      <c r="Q955" s="47">
        <f>IF(O955=1,U954/2/D955,Q954)</f>
        <v>89.517711770140608</v>
      </c>
      <c r="R955" s="41">
        <f>P955*C955/U954</f>
        <v>0.46373276494421434</v>
      </c>
      <c r="S955" s="41">
        <f>Q955*D955/U954</f>
        <v>0.53786044519492371</v>
      </c>
      <c r="T955" s="41">
        <f t="shared" si="175"/>
        <v>0.86218045793673292</v>
      </c>
      <c r="U955" s="42">
        <f>P955*C955+Q955*D955</f>
        <v>28364.087490131744</v>
      </c>
      <c r="V955" s="25">
        <f>B955</f>
        <v>42347</v>
      </c>
      <c r="W955">
        <f>C955/C$2</f>
        <v>1.5817002522672075</v>
      </c>
      <c r="X955">
        <f>D955/D$2</f>
        <v>1.2192934432103189</v>
      </c>
      <c r="Y955">
        <f t="shared" si="176"/>
        <v>1.4182043745065871</v>
      </c>
      <c r="AA955" s="15">
        <f t="shared" si="177"/>
        <v>3.5655335291808754E-3</v>
      </c>
      <c r="AB955" s="15">
        <f t="shared" si="178"/>
        <v>-1.0107563278038967E-4</v>
      </c>
      <c r="AC955" s="15">
        <f t="shared" si="179"/>
        <v>1.5932101391378239E-3</v>
      </c>
    </row>
    <row r="956" spans="1:29" x14ac:dyDescent="0.4">
      <c r="A956" s="43">
        <f t="shared" si="170"/>
        <v>2015</v>
      </c>
      <c r="B956" s="53">
        <v>42348</v>
      </c>
      <c r="C956" s="45">
        <v>3623.0841999999998</v>
      </c>
      <c r="D956" s="45">
        <f>VLOOKUP(B956,'H11001.CSI  中证全债'!$A$2:$B$2792,2,0)</f>
        <v>170.3296</v>
      </c>
      <c r="E956" s="14">
        <f t="shared" si="171"/>
        <v>0</v>
      </c>
      <c r="F956" s="14">
        <f>IF(AND((B956-$B$2)&gt;123,OR(((G955*J955/C955*C956)/(G955*K955/D955*D956))&lt;(4/6),((G955*J955/C955*C956)/(G955*K955/D955*D956))&gt;(6/4))),COUNTIF($E$2:E956,1),0)</f>
        <v>0</v>
      </c>
      <c r="G956" s="21">
        <f t="shared" si="172"/>
        <v>28403.259220325839</v>
      </c>
      <c r="H956" s="12">
        <f t="shared" si="173"/>
        <v>3.6207315507914033</v>
      </c>
      <c r="I956" s="12">
        <f t="shared" si="174"/>
        <v>89.738036995401941</v>
      </c>
      <c r="J956" s="15">
        <f>IF(OR((ROW(F956)-MATCH(MAX($F$2:F956),$F$2:F956,0))=1,(ROW(F956)-MATCH(MAX($F$2:F956),$F$2:F956,0))&gt;123),IF(OR(((G955*J955/C955*C956)/(G955*K955/D955*D956))&lt;(4/6),((G955*J955/C955*C956)/(G955*K955/D955*D956))&gt;(6/4)),50%,((G955*J955/C955*C956)/((G955*K955/D955*D956)+(G955*J955/C955*C956)))),((G955*J955/C955*C956)/((G955*K955/D955*D956)+(G955*J955/C955*C956))))</f>
        <v>0.46185598534150663</v>
      </c>
      <c r="K956" s="18">
        <f t="shared" si="168"/>
        <v>0.53814401465849337</v>
      </c>
      <c r="L956" s="20">
        <f t="shared" si="169"/>
        <v>0.85823863642634923</v>
      </c>
      <c r="M956" s="51">
        <f>IF(AND((B956-$B$2)&gt;123,OR(((U955*R955/C955*C956)/(U955*S955/D955*D956))&lt;(4/6),((U955*R955/C955*C956)/(U955*S955/D955*D956))&gt;(6/4))),1,0)</f>
        <v>0</v>
      </c>
      <c r="N956" s="51">
        <f>IF(AND((B956-$B$2)&gt;123,OR(((U955*R955/C955*C956)/(U955*S955/D955*D956))&lt;(4/6),((U955*R955/C955*C956)/(U955*S955/D955*D956))&gt;(6/4))),COUNTIF($M$2:M956,1),0)</f>
        <v>0</v>
      </c>
      <c r="O956" s="51">
        <f>IF(OR((ROW(N956)-MATCH(MAX($N$2:N956),$N$2:N956,0))=1,(ROW(N956)-MATCH(MAX($N$2:N956),$N$2:N956,0))&gt;123),IF(OR(((U955*R955/C955*C956)/(U955*S955/D955*D956))&lt;(4/6),((U955*R955/C955*C956)/(U955*S955/D955*D956))&gt;(6/4)),1,0),0)</f>
        <v>0</v>
      </c>
      <c r="P956" s="47">
        <f>IF(O956=1,U955/2/C956,P955)</f>
        <v>3.6118419146766771</v>
      </c>
      <c r="Q956" s="47">
        <f>IF(O956=1,U955/2/D956,Q955)</f>
        <v>89.517711770140608</v>
      </c>
      <c r="R956" s="41">
        <f>P956*C956/U955</f>
        <v>0.46135830664447142</v>
      </c>
      <c r="S956" s="41">
        <f>Q956*D956/U955</f>
        <v>0.53756413084073873</v>
      </c>
      <c r="T956" s="41">
        <f t="shared" si="175"/>
        <v>0.85823863642634968</v>
      </c>
      <c r="U956" s="42">
        <f>P956*C956+Q956*D956</f>
        <v>28333.523412686158</v>
      </c>
      <c r="V956" s="25">
        <f>B956</f>
        <v>42348</v>
      </c>
      <c r="W956">
        <f>C956/C$2</f>
        <v>1.5761085249263402</v>
      </c>
      <c r="X956">
        <f>D956/D$2</f>
        <v>1.2205632389824435</v>
      </c>
      <c r="Y956">
        <f t="shared" si="176"/>
        <v>1.4166761706343078</v>
      </c>
      <c r="AA956" s="15">
        <f t="shared" si="177"/>
        <v>-3.5352636081660282E-3</v>
      </c>
      <c r="AB956" s="15">
        <f t="shared" si="178"/>
        <v>1.0414193393686322E-3</v>
      </c>
      <c r="AC956" s="15">
        <f t="shared" si="179"/>
        <v>-1.0775625147898538E-3</v>
      </c>
    </row>
    <row r="957" spans="1:29" x14ac:dyDescent="0.4">
      <c r="A957" s="43">
        <f t="shared" si="170"/>
        <v>2015</v>
      </c>
      <c r="B957" s="53">
        <v>42349</v>
      </c>
      <c r="C957" s="45">
        <v>3608.0587</v>
      </c>
      <c r="D957" s="45">
        <f>VLOOKUP(B957,'H11001.CSI  中证全债'!$A$2:$B$2792,2,0)</f>
        <v>170.40010000000001</v>
      </c>
      <c r="E957" s="14">
        <f t="shared" si="171"/>
        <v>0</v>
      </c>
      <c r="F957" s="14">
        <f>IF(AND((B957-$B$2)&gt;123,OR(((G956*J956/C956*C957)/(G956*K956/D956*D957))&lt;(4/6),((G956*J956/C956*C957)/(G956*K956/D956*D957))&gt;(6/4))),COUNTIF($E$2:E957,1),0)</f>
        <v>0</v>
      </c>
      <c r="G957" s="21">
        <f t="shared" si="172"/>
        <v>28355.182450017601</v>
      </c>
      <c r="H957" s="12">
        <f t="shared" si="173"/>
        <v>3.6207315507914033</v>
      </c>
      <c r="I957" s="12">
        <f t="shared" si="174"/>
        <v>89.738036995401941</v>
      </c>
      <c r="J957" s="15">
        <f>IF(OR((ROW(F957)-MATCH(MAX($F$2:F957),$F$2:F957,0))=1,(ROW(F957)-MATCH(MAX($F$2:F957),$F$2:F957,0))&gt;123),IF(OR(((G956*J956/C956*C957)/(G956*K956/D956*D957))&lt;(4/6),((G956*J956/C956*C957)/(G956*K956/D956*D957))&gt;(6/4)),50%,((G956*J956/C956*C957)/((G956*K956/D956*D957)+(G956*J956/C956*C957)))),((G956*J956/C956*C957)/((G956*K956/D956*D957)+(G956*J956/C956*C957))))</f>
        <v>0.46072043427071302</v>
      </c>
      <c r="K957" s="18">
        <f t="shared" si="168"/>
        <v>0.53927956572928704</v>
      </c>
      <c r="L957" s="20">
        <f t="shared" si="169"/>
        <v>0.85432577747993155</v>
      </c>
      <c r="M957" s="51">
        <f>IF(AND((B957-$B$2)&gt;123,OR(((U956*R956/C956*C957)/(U956*S956/D956*D957))&lt;(4/6),((U956*R956/C956*C957)/(U956*S956/D956*D957))&gt;(6/4))),1,0)</f>
        <v>0</v>
      </c>
      <c r="N957" s="51">
        <f>IF(AND((B957-$B$2)&gt;123,OR(((U956*R956/C956*C957)/(U956*S956/D956*D957))&lt;(4/6),((U956*R956/C956*C957)/(U956*S956/D956*D957))&gt;(6/4))),COUNTIF($M$2:M957,1),0)</f>
        <v>0</v>
      </c>
      <c r="O957" s="51">
        <f>IF(OR((ROW(N957)-MATCH(MAX($N$2:N957),$N$2:N957,0))=1,(ROW(N957)-MATCH(MAX($N$2:N957),$N$2:N957,0))&gt;123),IF(OR(((U956*R956/C956*C957)/(U956*S956/D956*D957))&lt;(4/6),((U956*R956/C956*C957)/(U956*S956/D956*D957))&gt;(6/4)),1,0),0)</f>
        <v>0</v>
      </c>
      <c r="P957" s="47">
        <f>IF(O957=1,U956/2/C957,P956)</f>
        <v>3.6118419146766771</v>
      </c>
      <c r="Q957" s="47">
        <f>IF(O957=1,U956/2/D957,Q956)</f>
        <v>89.517711770140608</v>
      </c>
      <c r="R957" s="41">
        <f>P957*C957/U956</f>
        <v>0.45994059593163633</v>
      </c>
      <c r="S957" s="41">
        <f>Q957*D957/U956</f>
        <v>0.53836675429407876</v>
      </c>
      <c r="T957" s="41">
        <f t="shared" si="175"/>
        <v>0.85432577747993199</v>
      </c>
      <c r="U957" s="42">
        <f>P957*C957+Q957*D957</f>
        <v>28285.56468067698</v>
      </c>
      <c r="V957" s="25">
        <f>B957</f>
        <v>42349</v>
      </c>
      <c r="W957">
        <f>C957/C$2</f>
        <v>1.5695721549901185</v>
      </c>
      <c r="X957">
        <f>D957/D$2</f>
        <v>1.2210684342529559</v>
      </c>
      <c r="Y957">
        <f t="shared" si="176"/>
        <v>1.4142782340338491</v>
      </c>
      <c r="AA957" s="15">
        <f t="shared" si="177"/>
        <v>-4.1471572755608088E-3</v>
      </c>
      <c r="AB957" s="15">
        <f t="shared" si="178"/>
        <v>4.1390339670854814E-4</v>
      </c>
      <c r="AC957" s="15">
        <f t="shared" si="179"/>
        <v>-1.692649774284738E-3</v>
      </c>
    </row>
    <row r="958" spans="1:29" x14ac:dyDescent="0.4">
      <c r="A958" s="43">
        <f t="shared" si="170"/>
        <v>2015</v>
      </c>
      <c r="B958" s="53">
        <v>42352</v>
      </c>
      <c r="C958" s="45">
        <v>3711.3220000000001</v>
      </c>
      <c r="D958" s="45">
        <f>VLOOKUP(B958,'H11001.CSI  中证全债'!$A$2:$B$2792,2,0)</f>
        <v>170.41589999999999</v>
      </c>
      <c r="E958" s="14">
        <f t="shared" si="171"/>
        <v>0</v>
      </c>
      <c r="F958" s="14">
        <f>IF(AND((B958-$B$2)&gt;123,OR(((G957*J957/C957*C958)/(G957*K957/D957*D958))&lt;(4/6),((G957*J957/C957*C958)/(G957*K957/D957*D958))&gt;(6/4))),COUNTIF($E$2:E958,1),0)</f>
        <v>0</v>
      </c>
      <c r="G958" s="21">
        <f t="shared" si="172"/>
        <v>28730.488999350964</v>
      </c>
      <c r="H958" s="12">
        <f t="shared" si="173"/>
        <v>3.6207315507914033</v>
      </c>
      <c r="I958" s="12">
        <f t="shared" si="174"/>
        <v>89.738036995401941</v>
      </c>
      <c r="J958" s="15">
        <f>IF(OR((ROW(F958)-MATCH(MAX($F$2:F958),$F$2:F958,0))=1,(ROW(F958)-MATCH(MAX($F$2:F958),$F$2:F958,0))&gt;123),IF(OR(((G957*J957/C957*C958)/(G957*K957/D957*D958))&lt;(4/6),((G957*J957/C957*C958)/(G957*K957/D957*D958))&gt;(6/4)),50%,((G957*J957/C957*C958)/((G957*K957/D957*D958)+(G957*J957/C957*C958)))),((G957*J957/C957*C958)/((G957*K957/D957*D958)+(G957*J957/C957*C958))))</f>
        <v>0.46771569606245861</v>
      </c>
      <c r="K958" s="18">
        <f t="shared" si="168"/>
        <v>0.53228430393754134</v>
      </c>
      <c r="L958" s="20">
        <f t="shared" si="169"/>
        <v>0.87869526229227446</v>
      </c>
      <c r="M958" s="51">
        <f>IF(AND((B958-$B$2)&gt;123,OR(((U957*R957/C957*C958)/(U957*S957/D957*D958))&lt;(4/6),((U957*R957/C957*C958)/(U957*S957/D957*D958))&gt;(6/4))),1,0)</f>
        <v>0</v>
      </c>
      <c r="N958" s="51">
        <f>IF(AND((B958-$B$2)&gt;123,OR(((U957*R957/C957*C958)/(U957*S957/D957*D958))&lt;(4/6),((U957*R957/C957*C958)/(U957*S957/D957*D958))&gt;(6/4))),COUNTIF($M$2:M958,1),0)</f>
        <v>0</v>
      </c>
      <c r="O958" s="51">
        <f>IF(OR((ROW(N958)-MATCH(MAX($N$2:N958),$N$2:N958,0))=1,(ROW(N958)-MATCH(MAX($N$2:N958),$N$2:N958,0))&gt;123),IF(OR(((U957*R957/C957*C958)/(U957*S957/D957*D958))&lt;(4/6),((U957*R957/C957*C958)/(U957*S957/D957*D958))&gt;(6/4)),1,0),0)</f>
        <v>0</v>
      </c>
      <c r="P958" s="47">
        <f>IF(O958=1,U957/2/C958,P957)</f>
        <v>3.6118419146766771</v>
      </c>
      <c r="Q958" s="47">
        <f>IF(O958=1,U957/2/D958,Q957)</f>
        <v>89.517711770140608</v>
      </c>
      <c r="R958" s="41">
        <f>P958*C958/U957</f>
        <v>0.47390633737706417</v>
      </c>
      <c r="S958" s="41">
        <f>Q958*D958/U957</f>
        <v>0.539329569321647</v>
      </c>
      <c r="T958" s="41">
        <f t="shared" si="175"/>
        <v>0.87869526229227468</v>
      </c>
      <c r="U958" s="42">
        <f>P958*C958+Q958*D958</f>
        <v>28659.949775710782</v>
      </c>
      <c r="V958" s="25">
        <f>B958</f>
        <v>42352</v>
      </c>
      <c r="W958">
        <f>C958/C$2</f>
        <v>1.6144935971807324</v>
      </c>
      <c r="X958">
        <f>D958/D$2</f>
        <v>1.2211816553206734</v>
      </c>
      <c r="Y958">
        <f t="shared" si="176"/>
        <v>1.432997488785539</v>
      </c>
      <c r="AA958" s="15">
        <f t="shared" si="177"/>
        <v>2.8620182925516158E-2</v>
      </c>
      <c r="AB958" s="15">
        <f t="shared" si="178"/>
        <v>9.2722950279844341E-5</v>
      </c>
      <c r="AC958" s="15">
        <f t="shared" si="179"/>
        <v>1.3235906698711108E-2</v>
      </c>
    </row>
    <row r="959" spans="1:29" x14ac:dyDescent="0.4">
      <c r="A959" s="43">
        <f t="shared" si="170"/>
        <v>2015</v>
      </c>
      <c r="B959" s="53">
        <v>42353</v>
      </c>
      <c r="C959" s="45">
        <v>3694.3885</v>
      </c>
      <c r="D959" s="45">
        <f>VLOOKUP(B959,'H11001.CSI  中证全债'!$A$2:$B$2792,2,0)</f>
        <v>170.4196</v>
      </c>
      <c r="E959" s="14">
        <f t="shared" si="171"/>
        <v>0</v>
      </c>
      <c r="F959" s="14">
        <f>IF(AND((B959-$B$2)&gt;123,OR(((G958*J958/C958*C959)/(G958*K958/D958*D959))&lt;(4/6),((G958*J958/C958*C959)/(G958*K958/D958*D959))&gt;(6/4))),COUNTIF($E$2:E959,1),0)</f>
        <v>0</v>
      </c>
      <c r="G959" s="21">
        <f t="shared" si="172"/>
        <v>28669.509372372519</v>
      </c>
      <c r="H959" s="12">
        <f t="shared" si="173"/>
        <v>3.6207315507914033</v>
      </c>
      <c r="I959" s="12">
        <f t="shared" si="174"/>
        <v>89.738036995401941</v>
      </c>
      <c r="J959" s="15">
        <f>IF(OR((ROW(F959)-MATCH(MAX($F$2:F959),$F$2:F959,0))=1,(ROW(F959)-MATCH(MAX($F$2:F959),$F$2:F959,0))&gt;123),IF(OR(((G958*J958/C958*C959)/(G958*K958/D958*D959))&lt;(4/6),((G958*J958/C958*C959)/(G958*K958/D958*D959))&gt;(6/4)),50%,((G958*J958/C958*C959)/((G958*K958/D958*D959)+(G958*J958/C958*C959)))),((G958*J958/C958*C959)/((G958*K958/D958*D959)+(G958*J958/C958*C959))))</f>
        <v>0.46657195381659122</v>
      </c>
      <c r="K959" s="18">
        <f t="shared" si="168"/>
        <v>0.53342804618340878</v>
      </c>
      <c r="L959" s="20">
        <f t="shared" si="169"/>
        <v>0.87466708425782624</v>
      </c>
      <c r="M959" s="51">
        <f>IF(AND((B959-$B$2)&gt;123,OR(((U958*R958/C958*C959)/(U958*S958/D958*D959))&lt;(4/6),((U958*R958/C958*C959)/(U958*S958/D958*D959))&gt;(6/4))),1,0)</f>
        <v>0</v>
      </c>
      <c r="N959" s="51">
        <f>IF(AND((B959-$B$2)&gt;123,OR(((U958*R958/C958*C959)/(U958*S958/D958*D959))&lt;(4/6),((U958*R958/C958*C959)/(U958*S958/D958*D959))&gt;(6/4))),COUNTIF($M$2:M959,1),0)</f>
        <v>0</v>
      </c>
      <c r="O959" s="51">
        <f>IF(OR((ROW(N959)-MATCH(MAX($N$2:N959),$N$2:N959,0))=1,(ROW(N959)-MATCH(MAX($N$2:N959),$N$2:N959,0))&gt;123),IF(OR(((U958*R958/C958*C959)/(U958*S958/D958*D959))&lt;(4/6),((U958*R958/C958*C959)/(U958*S958/D958*D959))&gt;(6/4)),1,0),0)</f>
        <v>0</v>
      </c>
      <c r="P959" s="47">
        <f>IF(O959=1,U958/2/C959,P958)</f>
        <v>3.6118419146766771</v>
      </c>
      <c r="Q959" s="47">
        <f>IF(O959=1,U958/2/D959,Q958)</f>
        <v>89.517711770140608</v>
      </c>
      <c r="R959" s="41">
        <f>P959*C959/U958</f>
        <v>0.4655816684196743</v>
      </c>
      <c r="S959" s="41">
        <f>Q959*D959/U958</f>
        <v>0.53229586067564238</v>
      </c>
      <c r="T959" s="41">
        <f t="shared" si="175"/>
        <v>0.87466708425782635</v>
      </c>
      <c r="U959" s="42">
        <f>P959*C959+Q959*D959</f>
        <v>28599.119866182151</v>
      </c>
      <c r="V959" s="25">
        <f>B959</f>
        <v>42353</v>
      </c>
      <c r="W959">
        <f>C959/C$2</f>
        <v>1.6071272120145139</v>
      </c>
      <c r="X959">
        <f>D959/D$2</f>
        <v>1.2212081691150125</v>
      </c>
      <c r="Y959">
        <f t="shared" si="176"/>
        <v>1.4299559933091075</v>
      </c>
      <c r="AA959" s="15">
        <f t="shared" si="177"/>
        <v>-4.5626598823815812E-3</v>
      </c>
      <c r="AB959" s="15">
        <f t="shared" si="178"/>
        <v>2.1711589118345032E-5</v>
      </c>
      <c r="AC959" s="15">
        <f t="shared" si="179"/>
        <v>-2.1224709046833157E-3</v>
      </c>
    </row>
    <row r="960" spans="1:29" x14ac:dyDescent="0.4">
      <c r="A960" s="43">
        <f t="shared" si="170"/>
        <v>2015</v>
      </c>
      <c r="B960" s="53">
        <v>42354</v>
      </c>
      <c r="C960" s="45">
        <v>3685.4398000000001</v>
      </c>
      <c r="D960" s="45">
        <f>VLOOKUP(B960,'H11001.CSI  中证全债'!$A$2:$B$2792,2,0)</f>
        <v>170.52189999999999</v>
      </c>
      <c r="E960" s="14">
        <f t="shared" si="171"/>
        <v>0</v>
      </c>
      <c r="F960" s="14">
        <f>IF(AND((B960-$B$2)&gt;123,OR(((G959*J959/C959*C960)/(G959*K959/D959*D960))&lt;(4/6),((G959*J959/C959*C960)/(G959*K959/D959*D960))&gt;(6/4))),COUNTIF($E$2:E960,1),0)</f>
        <v>0</v>
      </c>
      <c r="G960" s="21">
        <f t="shared" si="172"/>
        <v>28646.288733128582</v>
      </c>
      <c r="H960" s="12">
        <f t="shared" si="173"/>
        <v>3.6207315507914033</v>
      </c>
      <c r="I960" s="12">
        <f t="shared" si="174"/>
        <v>89.738036995401941</v>
      </c>
      <c r="J960" s="15">
        <f>IF(OR((ROW(F960)-MATCH(MAX($F$2:F960),$F$2:F960,0))=1,(ROW(F960)-MATCH(MAX($F$2:F960),$F$2:F960,0))&gt;123),IF(OR(((G959*J959/C959*C960)/(G959*K959/D959*D960))&lt;(4/6),((G959*J959/C959*C960)/(G959*K959/D959*D960))&gt;(6/4)),50%,((G959*J959/C959*C960)/((G959*K959/D959*D960)+(G959*J959/C959*C960)))),((G959*J959/C959*C960)/((G959*K959/D959*D960)+(G959*J959/C959*C960))))</f>
        <v>0.46581909044889391</v>
      </c>
      <c r="K960" s="18">
        <f t="shared" si="168"/>
        <v>0.53418090955110609</v>
      </c>
      <c r="L960" s="20">
        <f t="shared" si="169"/>
        <v>0.87202496779666017</v>
      </c>
      <c r="M960" s="51">
        <f>IF(AND((B960-$B$2)&gt;123,OR(((U959*R959/C959*C960)/(U959*S959/D959*D960))&lt;(4/6),((U959*R959/C959*C960)/(U959*S959/D959*D960))&gt;(6/4))),1,0)</f>
        <v>0</v>
      </c>
      <c r="N960" s="51">
        <f>IF(AND((B960-$B$2)&gt;123,OR(((U959*R959/C959*C960)/(U959*S959/D959*D960))&lt;(4/6),((U959*R959/C959*C960)/(U959*S959/D959*D960))&gt;(6/4))),COUNTIF($M$2:M960,1),0)</f>
        <v>0</v>
      </c>
      <c r="O960" s="51">
        <f>IF(OR((ROW(N960)-MATCH(MAX($N$2:N960),$N$2:N960,0))=1,(ROW(N960)-MATCH(MAX($N$2:N960),$N$2:N960,0))&gt;123),IF(OR(((U959*R959/C959*C960)/(U959*S959/D959*D960))&lt;(4/6),((U959*R959/C959*C960)/(U959*S959/D959*D960))&gt;(6/4)),1,0),0)</f>
        <v>0</v>
      </c>
      <c r="P960" s="47">
        <f>IF(O960=1,U959/2/C960,P959)</f>
        <v>3.6118419146766771</v>
      </c>
      <c r="Q960" s="47">
        <f>IF(O960=1,U959/2/D960,Q959)</f>
        <v>89.517711770140608</v>
      </c>
      <c r="R960" s="41">
        <f>P960*C960/U959</f>
        <v>0.4654418040115238</v>
      </c>
      <c r="S960" s="41">
        <f>Q960*D960/U959</f>
        <v>0.53374825400647929</v>
      </c>
      <c r="T960" s="41">
        <f t="shared" si="175"/>
        <v>0.87202496779666039</v>
      </c>
      <c r="U960" s="42">
        <f>P960*C960+Q960*D960</f>
        <v>28575.956238354367</v>
      </c>
      <c r="V960" s="25">
        <f>B960</f>
        <v>42354</v>
      </c>
      <c r="W960">
        <f>C960/C$2</f>
        <v>1.6032343622825069</v>
      </c>
      <c r="X960">
        <f>D960/D$2</f>
        <v>1.2219412396990323</v>
      </c>
      <c r="Y960">
        <f t="shared" si="176"/>
        <v>1.4287978119177183</v>
      </c>
      <c r="AA960" s="15">
        <f t="shared" si="177"/>
        <v>-2.4222411909305963E-3</v>
      </c>
      <c r="AB960" s="15">
        <f t="shared" si="178"/>
        <v>6.0028306603210346E-4</v>
      </c>
      <c r="AC960" s="15">
        <f t="shared" si="179"/>
        <v>-8.0994198199701994E-4</v>
      </c>
    </row>
    <row r="961" spans="1:29" x14ac:dyDescent="0.4">
      <c r="A961" s="43">
        <f t="shared" si="170"/>
        <v>2015</v>
      </c>
      <c r="B961" s="53">
        <v>42355</v>
      </c>
      <c r="C961" s="45">
        <v>3755.8881000000001</v>
      </c>
      <c r="D961" s="45">
        <f>VLOOKUP(B961,'H11001.CSI  中证全债'!$A$2:$B$2792,2,0)</f>
        <v>170.5924</v>
      </c>
      <c r="E961" s="14">
        <f t="shared" si="171"/>
        <v>0</v>
      </c>
      <c r="F961" s="14">
        <f>IF(AND((B961-$B$2)&gt;123,OR(((G960*J960/C960*C961)/(G960*K960/D960*D961))&lt;(4/6),((G960*J960/C960*C961)/(G960*K960/D960*D961))&gt;(6/4))),COUNTIF($E$2:E961,1),0)</f>
        <v>0</v>
      </c>
      <c r="G961" s="21">
        <f t="shared" si="172"/>
        <v>28907.689647246378</v>
      </c>
      <c r="H961" s="12">
        <f t="shared" si="173"/>
        <v>3.6207315507914033</v>
      </c>
      <c r="I961" s="12">
        <f t="shared" si="174"/>
        <v>89.738036995401941</v>
      </c>
      <c r="J961" s="15">
        <f>IF(OR((ROW(F961)-MATCH(MAX($F$2:F961),$F$2:F961,0))=1,(ROW(F961)-MATCH(MAX($F$2:F961),$F$2:F961,0))&gt;123),IF(OR(((G960*J960/C960*C961)/(G960*K960/D960*D961))&lt;(4/6),((G960*J960/C960*C961)/(G960*K960/D960*D961))&gt;(6/4)),50%,((G960*J960/C960*C961)/((G960*K960/D960*D961)+(G960*J960/C960*C961)))),((G960*J960/C960*C961)/((G960*K960/D960*D961)+(G960*J960/C960*C961))))</f>
        <v>0.47043062627481053</v>
      </c>
      <c r="K961" s="18">
        <f t="shared" si="168"/>
        <v>0.52956937372518942</v>
      </c>
      <c r="L961" s="20">
        <f t="shared" si="169"/>
        <v>0.88832672283448955</v>
      </c>
      <c r="M961" s="51">
        <f>IF(AND((B961-$B$2)&gt;123,OR(((U960*R960/C960*C961)/(U960*S960/D960*D961))&lt;(4/6),((U960*R960/C960*C961)/(U960*S960/D960*D961))&gt;(6/4))),1,0)</f>
        <v>0</v>
      </c>
      <c r="N961" s="51">
        <f>IF(AND((B961-$B$2)&gt;123,OR(((U960*R960/C960*C961)/(U960*S960/D960*D961))&lt;(4/6),((U960*R960/C960*C961)/(U960*S960/D960*D961))&gt;(6/4))),COUNTIF($M$2:M961,1),0)</f>
        <v>0</v>
      </c>
      <c r="O961" s="51">
        <f>IF(OR((ROW(N961)-MATCH(MAX($N$2:N961),$N$2:N961,0))=1,(ROW(N961)-MATCH(MAX($N$2:N961),$N$2:N961,0))&gt;123),IF(OR(((U960*R960/C960*C961)/(U960*S960/D960*D961))&lt;(4/6),((U960*R960/C960*C961)/(U960*S960/D960*D961))&gt;(6/4)),1,0),0)</f>
        <v>0</v>
      </c>
      <c r="P961" s="47">
        <f>IF(O961=1,U960/2/C961,P960)</f>
        <v>3.6118419146766771</v>
      </c>
      <c r="Q961" s="47">
        <f>IF(O961=1,U960/2/D961,Q960)</f>
        <v>89.517711770140608</v>
      </c>
      <c r="R961" s="41">
        <f>P961*C961/U960</f>
        <v>0.47472336369999174</v>
      </c>
      <c r="S961" s="41">
        <f>Q961*D961/U960</f>
        <v>0.53440175950717239</v>
      </c>
      <c r="T961" s="41">
        <f t="shared" si="175"/>
        <v>0.8883267228344901</v>
      </c>
      <c r="U961" s="42">
        <f>P961*C961+Q961*D961</f>
        <v>28836.71535979188</v>
      </c>
      <c r="V961" s="25">
        <f>B961</f>
        <v>42355</v>
      </c>
      <c r="W961">
        <f>C961/C$2</f>
        <v>1.6338806735651894</v>
      </c>
      <c r="X961">
        <f>D961/D$2</f>
        <v>1.2224464349695447</v>
      </c>
      <c r="Y961">
        <f t="shared" si="176"/>
        <v>1.4418357679895941</v>
      </c>
      <c r="AA961" s="15">
        <f t="shared" si="177"/>
        <v>1.9115303416433527E-2</v>
      </c>
      <c r="AB961" s="15">
        <f t="shared" si="178"/>
        <v>4.1343663189308266E-4</v>
      </c>
      <c r="AC961" s="15">
        <f t="shared" si="179"/>
        <v>9.1251232071642985E-3</v>
      </c>
    </row>
    <row r="962" spans="1:29" x14ac:dyDescent="0.4">
      <c r="A962" s="43">
        <f t="shared" si="170"/>
        <v>2015</v>
      </c>
      <c r="B962" s="53">
        <v>42356</v>
      </c>
      <c r="C962" s="45">
        <v>3767.9128000000001</v>
      </c>
      <c r="D962" s="45">
        <f>VLOOKUP(B962,'H11001.CSI  中证全债'!$A$2:$B$2792,2,0)</f>
        <v>170.75139999999999</v>
      </c>
      <c r="E962" s="14">
        <f t="shared" si="171"/>
        <v>0</v>
      </c>
      <c r="F962" s="14">
        <f>IF(AND((B962-$B$2)&gt;123,OR(((G961*J961/C961*C962)/(G961*K961/D961*D962))&lt;(4/6),((G961*J961/C961*C962)/(G961*K961/D961*D962))&gt;(6/4))),COUNTIF($E$2:E962,1),0)</f>
        <v>0</v>
      </c>
      <c r="G962" s="21">
        <f t="shared" si="172"/>
        <v>28965.496205807445</v>
      </c>
      <c r="H962" s="12">
        <f t="shared" si="173"/>
        <v>3.6207315507914033</v>
      </c>
      <c r="I962" s="12">
        <f t="shared" si="174"/>
        <v>89.738036995401941</v>
      </c>
      <c r="J962" s="15">
        <f>IF(OR((ROW(F962)-MATCH(MAX($F$2:F962),$F$2:F962,0))=1,(ROW(F962)-MATCH(MAX($F$2:F962),$F$2:F962,0))&gt;123),IF(OR(((G961*J961/C961*C962)/(G961*K961/D961*D962))&lt;(4/6),((G961*J961/C961*C962)/(G961*K961/D961*D962))&gt;(6/4)),50%,((G961*J961/C961*C962)/((G961*K961/D961*D962)+(G961*J961/C961*C962)))),((G961*J961/C961*C962)/((G961*K961/D961*D962)+(G961*J961/C961*C962))))</f>
        <v>0.47099489194511007</v>
      </c>
      <c r="K962" s="18">
        <f t="shared" ref="K962:K1025" si="180">1-J962</f>
        <v>0.52900510805488987</v>
      </c>
      <c r="L962" s="20">
        <f t="shared" ref="L962:L1025" si="181">J962/K962</f>
        <v>0.89034091499970802</v>
      </c>
      <c r="M962" s="51">
        <f>IF(AND((B962-$B$2)&gt;123,OR(((U961*R961/C961*C962)/(U961*S961/D961*D962))&lt;(4/6),((U961*R961/C961*C962)/(U961*S961/D961*D962))&gt;(6/4))),1,0)</f>
        <v>0</v>
      </c>
      <c r="N962" s="51">
        <f>IF(AND((B962-$B$2)&gt;123,OR(((U961*R961/C961*C962)/(U961*S961/D961*D962))&lt;(4/6),((U961*R961/C961*C962)/(U961*S961/D961*D962))&gt;(6/4))),COUNTIF($M$2:M962,1),0)</f>
        <v>0</v>
      </c>
      <c r="O962" s="51">
        <f>IF(OR((ROW(N962)-MATCH(MAX($N$2:N962),$N$2:N962,0))=1,(ROW(N962)-MATCH(MAX($N$2:N962),$N$2:N962,0))&gt;123),IF(OR(((U961*R961/C961*C962)/(U961*S961/D961*D962))&lt;(4/6),((U961*R961/C961*C962)/(U961*S961/D961*D962))&gt;(6/4)),1,0),0)</f>
        <v>0</v>
      </c>
      <c r="P962" s="47">
        <f>IF(O962=1,U961/2/C962,P961)</f>
        <v>3.6118419146766771</v>
      </c>
      <c r="Q962" s="47">
        <f>IF(O962=1,U961/2/D962,Q961)</f>
        <v>89.517711770140608</v>
      </c>
      <c r="R962" s="41">
        <f>P962*C962/U961</f>
        <v>0.47193673801220959</v>
      </c>
      <c r="S962" s="41">
        <f>Q962*D962/U961</f>
        <v>0.53006295685329052</v>
      </c>
      <c r="T962" s="41">
        <f t="shared" si="175"/>
        <v>0.89034091499970835</v>
      </c>
      <c r="U962" s="42">
        <f>P962*C962+Q962*D962</f>
        <v>28894.379991434747</v>
      </c>
      <c r="V962" s="25">
        <f>B962</f>
        <v>42356</v>
      </c>
      <c r="W962">
        <f>C962/C$2</f>
        <v>1.6391116400935637</v>
      </c>
      <c r="X962">
        <f>D962/D$2</f>
        <v>1.2235858115370832</v>
      </c>
      <c r="Y962">
        <f t="shared" si="176"/>
        <v>1.4447189995717373</v>
      </c>
      <c r="AA962" s="15">
        <f t="shared" si="177"/>
        <v>3.2015597056791467E-3</v>
      </c>
      <c r="AB962" s="15">
        <f t="shared" si="178"/>
        <v>9.3204621073383898E-4</v>
      </c>
      <c r="AC962" s="15">
        <f t="shared" si="179"/>
        <v>1.9996948655001123E-3</v>
      </c>
    </row>
    <row r="963" spans="1:29" x14ac:dyDescent="0.4">
      <c r="A963" s="43">
        <f t="shared" ref="A963:A1026" si="182">YEAR(B963)</f>
        <v>2015</v>
      </c>
      <c r="B963" s="53">
        <v>42359</v>
      </c>
      <c r="C963" s="45">
        <v>3865.9645999999998</v>
      </c>
      <c r="D963" s="45">
        <f>VLOOKUP(B963,'H11001.CSI  中证全债'!$A$2:$B$2792,2,0)</f>
        <v>171.05240000000001</v>
      </c>
      <c r="E963" s="14">
        <f t="shared" ref="E963:E1026" si="183">IF(AND((B963-$B$2)&gt;123,OR(((G962*J962/C962*C963)/(G962*K962/D962*D963))&lt;(4/6),((G962*J962/C962*C963)/(G962*K962/D962*D963))&gt;(6/4))),1,0)</f>
        <v>0</v>
      </c>
      <c r="F963" s="14">
        <f>IF(AND((B963-$B$2)&gt;123,OR(((G962*J962/C962*C963)/(G962*K962/D962*D963))&lt;(4/6),((G962*J962/C962*C963)/(G962*K962/D962*D963))&gt;(6/4))),COUNTIF($E$2:E963,1),0)</f>
        <v>0</v>
      </c>
      <c r="G963" s="21">
        <f t="shared" ref="G963:G1026" si="184">G962*J962/C962*C963+G962*K962/D962*D963</f>
        <v>29347.526600814948</v>
      </c>
      <c r="H963" s="12">
        <f t="shared" ref="H963:H1026" si="185">IF(J963=50%,G963*J963/C963,H962)</f>
        <v>3.6207315507914033</v>
      </c>
      <c r="I963" s="12">
        <f t="shared" ref="I963:I1026" si="186">IF(K963=50%,G963*K963/D963,I962)</f>
        <v>89.738036995401941</v>
      </c>
      <c r="J963" s="15">
        <f>IF(OR((ROW(F963)-MATCH(MAX($F$2:F963),$F$2:F963,0))=1,(ROW(F963)-MATCH(MAX($F$2:F963),$F$2:F963,0))&gt;123),IF(OR(((G962*J962/C962*C963)/(G962*K962/D962*D963))&lt;(4/6),((G962*J962/C962*C963)/(G962*K962/D962*D963))&gt;(6/4)),50%,((G962*J962/C962*C963)/((G962*K962/D962*D963)+(G962*J962/C962*C963)))),((G962*J962/C962*C963)/((G962*K962/D962*D963)+(G962*J962/C962*C963))))</f>
        <v>0.47696080803872448</v>
      </c>
      <c r="K963" s="18">
        <f t="shared" si="180"/>
        <v>0.52303919196127557</v>
      </c>
      <c r="L963" s="20">
        <f t="shared" si="181"/>
        <v>0.91190261718291543</v>
      </c>
      <c r="M963" s="51">
        <f>IF(AND((B963-$B$2)&gt;123,OR(((U962*R962/C962*C963)/(U962*S962/D962*D963))&lt;(4/6),((U962*R962/C962*C963)/(U962*S962/D962*D963))&gt;(6/4))),1,0)</f>
        <v>0</v>
      </c>
      <c r="N963" s="51">
        <f>IF(AND((B963-$B$2)&gt;123,OR(((U962*R962/C962*C963)/(U962*S962/D962*D963))&lt;(4/6),((U962*R962/C962*C963)/(U962*S962/D962*D963))&gt;(6/4))),COUNTIF($M$2:M963,1),0)</f>
        <v>0</v>
      </c>
      <c r="O963" s="51">
        <f>IF(OR((ROW(N963)-MATCH(MAX($N$2:N963),$N$2:N963,0))=1,(ROW(N963)-MATCH(MAX($N$2:N963),$N$2:N963,0))&gt;123),IF(OR(((U962*R962/C962*C963)/(U962*S962/D962*D963))&lt;(4/6),((U962*R962/C962*C963)/(U962*S962/D962*D963))&gt;(6/4)),1,0),0)</f>
        <v>0</v>
      </c>
      <c r="P963" s="47">
        <f>IF(O963=1,U962/2/C963,P962)</f>
        <v>3.6118419146766771</v>
      </c>
      <c r="Q963" s="47">
        <f>IF(O963=1,U962/2/D963,Q962)</f>
        <v>89.517711770140608</v>
      </c>
      <c r="R963" s="41">
        <f>P963*C963/U962</f>
        <v>0.48325151766798335</v>
      </c>
      <c r="S963" s="41">
        <f>Q963*D963/U962</f>
        <v>0.52993763649989545</v>
      </c>
      <c r="T963" s="41">
        <f t="shared" ref="T963:T1026" si="187">R963/S963</f>
        <v>0.91190261718291576</v>
      </c>
      <c r="U963" s="42">
        <f>P963*C963+Q963*D963</f>
        <v>29275.472423727053</v>
      </c>
      <c r="V963" s="25">
        <f>B963</f>
        <v>42359</v>
      </c>
      <c r="W963">
        <f>C963/C$2</f>
        <v>1.6817659835571719</v>
      </c>
      <c r="X963">
        <f>D963/D$2</f>
        <v>1.2257427445360085</v>
      </c>
      <c r="Y963">
        <f t="shared" ref="Y963:Y1026" si="188">U963/U$2</f>
        <v>1.4637736211863526</v>
      </c>
      <c r="AA963" s="15">
        <f t="shared" ref="AA963:AA1026" si="189">W963/W962-1</f>
        <v>2.6022842142206626E-2</v>
      </c>
      <c r="AB963" s="15">
        <f t="shared" ref="AB963:AB1026" si="190">X963/X962-1</f>
        <v>1.7627966739952594E-3</v>
      </c>
      <c r="AC963" s="15">
        <f t="shared" ref="AC963:AC1026" si="191">Y963/Y962-1</f>
        <v>1.3189154167878803E-2</v>
      </c>
    </row>
    <row r="964" spans="1:29" x14ac:dyDescent="0.4">
      <c r="A964" s="43">
        <f t="shared" si="182"/>
        <v>2015</v>
      </c>
      <c r="B964" s="53">
        <v>42360</v>
      </c>
      <c r="C964" s="45">
        <v>3876.7325000000001</v>
      </c>
      <c r="D964" s="45">
        <f>VLOOKUP(B964,'H11001.CSI  中证全债'!$A$2:$B$2792,2,0)</f>
        <v>171.3877</v>
      </c>
      <c r="E964" s="14">
        <f t="shared" si="183"/>
        <v>0</v>
      </c>
      <c r="F964" s="14">
        <f>IF(AND((B964-$B$2)&gt;123,OR(((G963*J963/C963*C964)/(G963*K963/D963*D964))&lt;(4/6),((G963*J963/C963*C964)/(G963*K963/D963*D964))&gt;(6/4))),COUNTIF($E$2:E964,1),0)</f>
        <v>0</v>
      </c>
      <c r="G964" s="21">
        <f t="shared" si="184"/>
        <v>29416.603439885275</v>
      </c>
      <c r="H964" s="12">
        <f t="shared" si="185"/>
        <v>3.6207315507914033</v>
      </c>
      <c r="I964" s="12">
        <f t="shared" si="186"/>
        <v>89.738036995401941</v>
      </c>
      <c r="J964" s="15">
        <f>IF(OR((ROW(F964)-MATCH(MAX($F$2:F964),$F$2:F964,0))=1,(ROW(F964)-MATCH(MAX($F$2:F964),$F$2:F964,0))&gt;123),IF(OR(((G963*J963/C963*C964)/(G963*K963/D963*D964))&lt;(4/6),((G963*J963/C963*C964)/(G963*K963/D963*D964))&gt;(6/4)),50%,((G963*J963/C963*C964)/((G963*K963/D963*D964)+(G963*J963/C963*C964)))),((G963*J963/C963*C964)/((G963*K963/D963*D964)+(G963*J963/C963*C964))))</f>
        <v>0.47716615908472026</v>
      </c>
      <c r="K964" s="18">
        <f t="shared" si="180"/>
        <v>0.52283384091527974</v>
      </c>
      <c r="L964" s="20">
        <f t="shared" si="181"/>
        <v>0.91265354639131047</v>
      </c>
      <c r="M964" s="51">
        <f>IF(AND((B964-$B$2)&gt;123,OR(((U963*R963/C963*C964)/(U963*S963/D963*D964))&lt;(4/6),((U963*R963/C963*C964)/(U963*S963/D963*D964))&gt;(6/4))),1,0)</f>
        <v>0</v>
      </c>
      <c r="N964" s="51">
        <f>IF(AND((B964-$B$2)&gt;123,OR(((U963*R963/C963*C964)/(U963*S963/D963*D964))&lt;(4/6),((U963*R963/C963*C964)/(U963*S963/D963*D964))&gt;(6/4))),COUNTIF($M$2:M964,1),0)</f>
        <v>0</v>
      </c>
      <c r="O964" s="51">
        <f>IF(OR((ROW(N964)-MATCH(MAX($N$2:N964),$N$2:N964,0))=1,(ROW(N964)-MATCH(MAX($N$2:N964),$N$2:N964,0))&gt;123),IF(OR(((U963*R963/C963*C964)/(U963*S963/D963*D964))&lt;(4/6),((U963*R963/C963*C964)/(U963*S963/D963*D964))&gt;(6/4)),1,0),0)</f>
        <v>0</v>
      </c>
      <c r="P964" s="47">
        <f>IF(O964=1,U963/2/C964,P963)</f>
        <v>3.6118419146766771</v>
      </c>
      <c r="Q964" s="47">
        <f>IF(O964=1,U963/2/D964,Q963)</f>
        <v>89.517711770140608</v>
      </c>
      <c r="R964" s="41">
        <f>P964*C964/U963</f>
        <v>0.4782892905304888</v>
      </c>
      <c r="S964" s="41">
        <f>Q964*D964/U963</f>
        <v>0.52406446282017372</v>
      </c>
      <c r="T964" s="41">
        <f t="shared" si="187"/>
        <v>0.9126535463913108</v>
      </c>
      <c r="U964" s="42">
        <f>P964*C964+Q964*D964</f>
        <v>29344.379665036628</v>
      </c>
      <c r="V964" s="25">
        <f>B964</f>
        <v>42360</v>
      </c>
      <c r="W964">
        <f>C964/C$2</f>
        <v>1.6864502188795403</v>
      </c>
      <c r="X964">
        <f>D964/D$2</f>
        <v>1.228145467574346</v>
      </c>
      <c r="Y964">
        <f t="shared" si="188"/>
        <v>1.4672189832518314</v>
      </c>
      <c r="AA964" s="15">
        <f t="shared" si="189"/>
        <v>2.7853074495303165E-3</v>
      </c>
      <c r="AB964" s="15">
        <f t="shared" si="190"/>
        <v>1.9602180384490353E-3</v>
      </c>
      <c r="AC964" s="15">
        <f t="shared" si="191"/>
        <v>2.3537533506625685E-3</v>
      </c>
    </row>
    <row r="965" spans="1:29" x14ac:dyDescent="0.4">
      <c r="A965" s="43">
        <f t="shared" si="182"/>
        <v>2015</v>
      </c>
      <c r="B965" s="53">
        <v>42361</v>
      </c>
      <c r="C965" s="45">
        <v>3866.3814000000002</v>
      </c>
      <c r="D965" s="45">
        <f>VLOOKUP(B965,'H11001.CSI  中证全债'!$A$2:$B$2792,2,0)</f>
        <v>171.43899999999999</v>
      </c>
      <c r="E965" s="14">
        <f t="shared" si="183"/>
        <v>0</v>
      </c>
      <c r="F965" s="14">
        <f>IF(AND((B965-$B$2)&gt;123,OR(((G964*J964/C964*C965)/(G964*K964/D964*D965))&lt;(4/6),((G964*J964/C964*C965)/(G964*K964/D964*D965))&gt;(6/4))),COUNTIF($E$2:E965,1),0)</f>
        <v>0</v>
      </c>
      <c r="G965" s="21">
        <f t="shared" si="184"/>
        <v>29383.728446827743</v>
      </c>
      <c r="H965" s="12">
        <f t="shared" si="185"/>
        <v>3.6207315507914033</v>
      </c>
      <c r="I965" s="12">
        <f t="shared" si="186"/>
        <v>89.738036995401941</v>
      </c>
      <c r="J965" s="15">
        <f>IF(OR((ROW(F965)-MATCH(MAX($F$2:F965),$F$2:F965,0))=1,(ROW(F965)-MATCH(MAX($F$2:F965),$F$2:F965,0))&gt;123),IF(OR(((G964*J964/C964*C965)/(G964*K964/D964*D965))&lt;(4/6),((G964*J964/C964*C965)/(G964*K964/D964*D965))&gt;(6/4)),50%,((G964*J964/C964*C965)/((G964*K964/D964*D965)+(G964*J964/C964*C965)))),((G964*J964/C964*C965)/((G964*K964/D964*D965)+(G964*J964/C964*C965))))</f>
        <v>0.4764245336566324</v>
      </c>
      <c r="K965" s="18">
        <f t="shared" si="180"/>
        <v>0.5235754663433676</v>
      </c>
      <c r="L965" s="20">
        <f t="shared" si="181"/>
        <v>0.90994434285464976</v>
      </c>
      <c r="M965" s="51">
        <f>IF(AND((B965-$B$2)&gt;123,OR(((U964*R964/C964*C965)/(U964*S964/D964*D965))&lt;(4/6),((U964*R964/C964*C965)/(U964*S964/D964*D965))&gt;(6/4))),1,0)</f>
        <v>0</v>
      </c>
      <c r="N965" s="51">
        <f>IF(AND((B965-$B$2)&gt;123,OR(((U964*R964/C964*C965)/(U964*S964/D964*D965))&lt;(4/6),((U964*R964/C964*C965)/(U964*S964/D964*D965))&gt;(6/4))),COUNTIF($M$2:M965,1),0)</f>
        <v>0</v>
      </c>
      <c r="O965" s="51">
        <f>IF(OR((ROW(N965)-MATCH(MAX($N$2:N965),$N$2:N965,0))=1,(ROW(N965)-MATCH(MAX($N$2:N965),$N$2:N965,0))&gt;123),IF(OR(((U964*R964/C964*C965)/(U964*S964/D964*D965))&lt;(4/6),((U964*R964/C964*C965)/(U964*S964/D964*D965))&gt;(6/4)),1,0),0)</f>
        <v>0</v>
      </c>
      <c r="P965" s="47">
        <f>IF(O965=1,U964/2/C965,P964)</f>
        <v>3.6118419146766771</v>
      </c>
      <c r="Q965" s="47">
        <f>IF(O965=1,U964/2/D965,Q964)</f>
        <v>89.517711770140608</v>
      </c>
      <c r="R965" s="41">
        <f>P965*C965/U964</f>
        <v>0.47589209784131459</v>
      </c>
      <c r="S965" s="41">
        <f>Q965*D965/U964</f>
        <v>0.5229903362532704</v>
      </c>
      <c r="T965" s="41">
        <f t="shared" si="187"/>
        <v>0.90994434285464998</v>
      </c>
      <c r="U965" s="42">
        <f>P965*C965+Q965*D965</f>
        <v>29311.585386807426</v>
      </c>
      <c r="V965" s="25">
        <f>B965</f>
        <v>42361</v>
      </c>
      <c r="W965">
        <f>C965/C$2</f>
        <v>1.6819472992531168</v>
      </c>
      <c r="X965">
        <f>D965/D$2</f>
        <v>1.2285130777499103</v>
      </c>
      <c r="Y965">
        <f t="shared" si="188"/>
        <v>1.4655792693403713</v>
      </c>
      <c r="AA965" s="15">
        <f t="shared" si="189"/>
        <v>-2.6700578386565921E-3</v>
      </c>
      <c r="AB965" s="15">
        <f t="shared" si="190"/>
        <v>2.9932136320165448E-4</v>
      </c>
      <c r="AC965" s="15">
        <f t="shared" si="191"/>
        <v>-1.1175659054151188E-3</v>
      </c>
    </row>
    <row r="966" spans="1:29" x14ac:dyDescent="0.4">
      <c r="A966" s="43">
        <f t="shared" si="182"/>
        <v>2015</v>
      </c>
      <c r="B966" s="53">
        <v>42362</v>
      </c>
      <c r="C966" s="45">
        <v>3829.4022</v>
      </c>
      <c r="D966" s="45">
        <f>VLOOKUP(B966,'H11001.CSI  中证全债'!$A$2:$B$2792,2,0)</f>
        <v>171.6053</v>
      </c>
      <c r="E966" s="14">
        <f t="shared" si="183"/>
        <v>0</v>
      </c>
      <c r="F966" s="14">
        <f>IF(AND((B966-$B$2)&gt;123,OR(((G965*J965/C965*C966)/(G965*K965/D965*D966))&lt;(4/6),((G965*J965/C965*C966)/(G965*K965/D965*D966))&gt;(6/4))),COUNTIF($E$2:E966,1),0)</f>
        <v>0</v>
      </c>
      <c r="G966" s="21">
        <f t="shared" si="184"/>
        <v>29264.760126217054</v>
      </c>
      <c r="H966" s="12">
        <f t="shared" si="185"/>
        <v>3.6207315507914033</v>
      </c>
      <c r="I966" s="12">
        <f t="shared" si="186"/>
        <v>89.738036995401941</v>
      </c>
      <c r="J966" s="15">
        <f>IF(OR((ROW(F966)-MATCH(MAX($F$2:F966),$F$2:F966,0))=1,(ROW(F966)-MATCH(MAX($F$2:F966),$F$2:F966,0))&gt;123),IF(OR(((G965*J965/C965*C966)/(G965*K965/D965*D966))&lt;(4/6),((G965*J965/C965*C966)/(G965*K965/D965*D966))&gt;(6/4)),50%,((G965*J965/C965*C966)/((G965*K965/D965*D966)+(G965*J965/C965*C966)))),((G965*J965/C965*C966)/((G965*K965/D965*D966)+(G965*J965/C965*C966))))</f>
        <v>0.47378612728790931</v>
      </c>
      <c r="K966" s="18">
        <f t="shared" si="180"/>
        <v>0.52621387271209064</v>
      </c>
      <c r="L966" s="20">
        <f t="shared" si="181"/>
        <v>0.90036799076776464</v>
      </c>
      <c r="M966" s="51">
        <f>IF(AND((B966-$B$2)&gt;123,OR(((U965*R965/C965*C966)/(U965*S965/D965*D966))&lt;(4/6),((U965*R965/C965*C966)/(U965*S965/D965*D966))&gt;(6/4))),1,0)</f>
        <v>0</v>
      </c>
      <c r="N966" s="51">
        <f>IF(AND((B966-$B$2)&gt;123,OR(((U965*R965/C965*C966)/(U965*S965/D965*D966))&lt;(4/6),((U965*R965/C965*C966)/(U965*S965/D965*D966))&gt;(6/4))),COUNTIF($M$2:M966,1),0)</f>
        <v>0</v>
      </c>
      <c r="O966" s="51">
        <f>IF(OR((ROW(N966)-MATCH(MAX($N$2:N966),$N$2:N966,0))=1,(ROW(N966)-MATCH(MAX($N$2:N966),$N$2:N966,0))&gt;123),IF(OR(((U965*R965/C965*C966)/(U965*S965/D965*D966))&lt;(4/6),((U965*R965/C965*C966)/(U965*S965/D965*D966))&gt;(6/4)),1,0),0)</f>
        <v>0</v>
      </c>
      <c r="P966" s="47">
        <f>IF(O966=1,U965/2/C966,P965)</f>
        <v>3.6118419146766771</v>
      </c>
      <c r="Q966" s="47">
        <f>IF(O966=1,U965/2/D966,Q965)</f>
        <v>89.517711770140608</v>
      </c>
      <c r="R966" s="41">
        <f>P966*C966/U965</f>
        <v>0.47186787038616584</v>
      </c>
      <c r="S966" s="41">
        <f>Q966*D966/U965</f>
        <v>0.5240833472809191</v>
      </c>
      <c r="T966" s="41">
        <f t="shared" si="187"/>
        <v>0.90036799076776486</v>
      </c>
      <c r="U966" s="42">
        <f>P966*C966+Q966*D966</f>
        <v>29192.90915774359</v>
      </c>
      <c r="V966" s="25">
        <f>B966</f>
        <v>42362</v>
      </c>
      <c r="W966">
        <f>C966/C$2</f>
        <v>1.6658606644559026</v>
      </c>
      <c r="X966">
        <f>D966/D$2</f>
        <v>1.2297047653170905</v>
      </c>
      <c r="Y966">
        <f t="shared" si="188"/>
        <v>1.4596454578871796</v>
      </c>
      <c r="AA966" s="15">
        <f t="shared" si="189"/>
        <v>-9.5642918207707872E-3</v>
      </c>
      <c r="AB966" s="15">
        <f t="shared" si="190"/>
        <v>9.7002432352044643E-4</v>
      </c>
      <c r="AC966" s="15">
        <f t="shared" si="191"/>
        <v>-4.0487823329149464E-3</v>
      </c>
    </row>
    <row r="967" spans="1:29" x14ac:dyDescent="0.4">
      <c r="A967" s="43">
        <f t="shared" si="182"/>
        <v>2015</v>
      </c>
      <c r="B967" s="53">
        <v>42363</v>
      </c>
      <c r="C967" s="45">
        <v>3838.201</v>
      </c>
      <c r="D967" s="45">
        <f>VLOOKUP(B967,'H11001.CSI  中证全债'!$A$2:$B$2792,2,0)</f>
        <v>171.8938</v>
      </c>
      <c r="E967" s="14">
        <f t="shared" si="183"/>
        <v>0</v>
      </c>
      <c r="F967" s="14">
        <f>IF(AND((B967-$B$2)&gt;123,OR(((G966*J966/C966*C967)/(G966*K966/D966*D967))&lt;(4/6),((G966*J966/C966*C967)/(G966*K966/D966*D967))&gt;(6/4))),COUNTIF($E$2:E967,1),0)</f>
        <v>0</v>
      </c>
      <c r="G967" s="21">
        <f t="shared" si="184"/>
        <v>29322.50764265933</v>
      </c>
      <c r="H967" s="12">
        <f t="shared" si="185"/>
        <v>3.6207315507914033</v>
      </c>
      <c r="I967" s="12">
        <f t="shared" si="186"/>
        <v>89.738036995401941</v>
      </c>
      <c r="J967" s="15">
        <f>IF(OR((ROW(F967)-MATCH(MAX($F$2:F967),$F$2:F967,0))=1,(ROW(F967)-MATCH(MAX($F$2:F967),$F$2:F967,0))&gt;123),IF(OR(((G966*J966/C966*C967)/(G966*K966/D966*D967))&lt;(4/6),((G966*J966/C966*C967)/(G966*K966/D966*D967))&gt;(6/4)),50%,((G966*J966/C966*C967)/((G966*K966/D966*D967)+(G966*J966/C966*C967)))),((G966*J966/C966*C967)/((G966*K966/D966*D967)+(G966*J966/C966*C967))))</f>
        <v>0.47393952892218422</v>
      </c>
      <c r="K967" s="18">
        <f t="shared" si="180"/>
        <v>0.52606047107781584</v>
      </c>
      <c r="L967" s="20">
        <f t="shared" si="181"/>
        <v>0.90092214674703852</v>
      </c>
      <c r="M967" s="51">
        <f>IF(AND((B967-$B$2)&gt;123,OR(((U966*R966/C966*C967)/(U966*S966/D966*D967))&lt;(4/6),((U966*R966/C966*C967)/(U966*S966/D966*D967))&gt;(6/4))),1,0)</f>
        <v>0</v>
      </c>
      <c r="N967" s="51">
        <f>IF(AND((B967-$B$2)&gt;123,OR(((U966*R966/C966*C967)/(U966*S966/D966*D967))&lt;(4/6),((U966*R966/C966*C967)/(U966*S966/D966*D967))&gt;(6/4))),COUNTIF($M$2:M967,1),0)</f>
        <v>0</v>
      </c>
      <c r="O967" s="51">
        <f>IF(OR((ROW(N967)-MATCH(MAX($N$2:N967),$N$2:N967,0))=1,(ROW(N967)-MATCH(MAX($N$2:N967),$N$2:N967,0))&gt;123),IF(OR(((U966*R966/C966*C967)/(U966*S966/D966*D967))&lt;(4/6),((U966*R966/C966*C967)/(U966*S966/D966*D967))&gt;(6/4)),1,0),0)</f>
        <v>0</v>
      </c>
      <c r="P967" s="47">
        <f>IF(O967=1,U966/2/C967,P966)</f>
        <v>3.6118419146766771</v>
      </c>
      <c r="Q967" s="47">
        <f>IF(O967=1,U966/2/D967,Q966)</f>
        <v>89.517711770140608</v>
      </c>
      <c r="R967" s="41">
        <f>P967*C967/U966</f>
        <v>0.47487474351547115</v>
      </c>
      <c r="S967" s="41">
        <f>Q967*D967/U966</f>
        <v>0.52709853479582258</v>
      </c>
      <c r="T967" s="41">
        <f t="shared" si="187"/>
        <v>0.90092214674703874</v>
      </c>
      <c r="U967" s="42">
        <f>P967*C967+Q967*D967</f>
        <v>29250.514892228133</v>
      </c>
      <c r="V967" s="25">
        <f>B967</f>
        <v>42363</v>
      </c>
      <c r="W967">
        <f>C967/C$2</f>
        <v>1.6696883049201023</v>
      </c>
      <c r="X967">
        <f>D967/D$2</f>
        <v>1.2317721246864921</v>
      </c>
      <c r="Y967">
        <f t="shared" si="188"/>
        <v>1.4625257446114066</v>
      </c>
      <c r="AA967" s="15">
        <f t="shared" si="189"/>
        <v>2.2976954470859123E-3</v>
      </c>
      <c r="AB967" s="15">
        <f t="shared" si="190"/>
        <v>1.6811835065699832E-3</v>
      </c>
      <c r="AC967" s="15">
        <f t="shared" si="191"/>
        <v>1.9732783112935692E-3</v>
      </c>
    </row>
    <row r="968" spans="1:29" x14ac:dyDescent="0.4">
      <c r="A968" s="43">
        <f t="shared" si="182"/>
        <v>2015</v>
      </c>
      <c r="B968" s="53">
        <v>42366</v>
      </c>
      <c r="C968" s="45">
        <v>3727.6316000000002</v>
      </c>
      <c r="D968" s="45">
        <f>VLOOKUP(B968,'H11001.CSI  中证全债'!$A$2:$B$2792,2,0)</f>
        <v>172.107</v>
      </c>
      <c r="E968" s="14">
        <f t="shared" si="183"/>
        <v>0</v>
      </c>
      <c r="F968" s="14">
        <f>IF(AND((B968-$B$2)&gt;123,OR(((G967*J967/C967*C968)/(G967*K967/D967*D968))&lt;(4/6),((G967*J967/C967*C968)/(G967*K967/D967*D968))&gt;(6/4))),COUNTIF($E$2:E968,1),0)</f>
        <v>0</v>
      </c>
      <c r="G968" s="21">
        <f t="shared" si="184"/>
        <v>28941.297677014678</v>
      </c>
      <c r="H968" s="12">
        <f t="shared" si="185"/>
        <v>3.6207315507914033</v>
      </c>
      <c r="I968" s="12">
        <f t="shared" si="186"/>
        <v>89.738036995401941</v>
      </c>
      <c r="J968" s="15">
        <f>IF(OR((ROW(F968)-MATCH(MAX($F$2:F968),$F$2:F968,0))=1,(ROW(F968)-MATCH(MAX($F$2:F968),$F$2:F968,0))&gt;123),IF(OR(((G967*J967/C967*C968)/(G967*K967/D967*D968))&lt;(4/6),((G967*J967/C967*C968)/(G967*K967/D967*D968))&gt;(6/4)),50%,((G967*J967/C967*C968)/((G967*K967/D967*D968)+(G967*J967/C967*C968)))),((G967*J967/C967*C968)/((G967*K967/D967*D968)+(G967*J967/C967*C968))))</f>
        <v>0.46634928034226408</v>
      </c>
      <c r="K968" s="18">
        <f t="shared" si="180"/>
        <v>0.53365071965773592</v>
      </c>
      <c r="L968" s="20">
        <f t="shared" si="181"/>
        <v>0.8738848523269368</v>
      </c>
      <c r="M968" s="51">
        <f>IF(AND((B968-$B$2)&gt;123,OR(((U967*R967/C967*C968)/(U967*S967/D967*D968))&lt;(4/6),((U967*R967/C967*C968)/(U967*S967/D967*D968))&gt;(6/4))),1,0)</f>
        <v>0</v>
      </c>
      <c r="N968" s="51">
        <f>IF(AND((B968-$B$2)&gt;123,OR(((U967*R967/C967*C968)/(U967*S967/D967*D968))&lt;(4/6),((U967*R967/C967*C968)/(U967*S967/D967*D968))&gt;(6/4))),COUNTIF($M$2:M968,1),0)</f>
        <v>0</v>
      </c>
      <c r="O968" s="51">
        <f>IF(OR((ROW(N968)-MATCH(MAX($N$2:N968),$N$2:N968,0))=1,(ROW(N968)-MATCH(MAX($N$2:N968),$N$2:N968,0))&gt;123),IF(OR(((U967*R967/C967*C968)/(U967*S967/D967*D968))&lt;(4/6),((U967*R967/C967*C968)/(U967*S967/D967*D968))&gt;(6/4)),1,0),0)</f>
        <v>0</v>
      </c>
      <c r="P968" s="47">
        <f>IF(O968=1,U967/2/C968,P967)</f>
        <v>3.6118419146766771</v>
      </c>
      <c r="Q968" s="47">
        <f>IF(O968=1,U967/2/D968,Q967)</f>
        <v>89.517711770140608</v>
      </c>
      <c r="R968" s="41">
        <f>P968*C968/U967</f>
        <v>0.46028646350189795</v>
      </c>
      <c r="S968" s="41">
        <f>Q968*D968/U967</f>
        <v>0.52671294424691073</v>
      </c>
      <c r="T968" s="41">
        <f t="shared" si="187"/>
        <v>0.87388485232693736</v>
      </c>
      <c r="U968" s="42">
        <f>P968*C968+Q968*D968</f>
        <v>28870.240874976877</v>
      </c>
      <c r="V968" s="25">
        <f>B968</f>
        <v>42366</v>
      </c>
      <c r="W968">
        <f>C968/C$2</f>
        <v>1.6215885743270373</v>
      </c>
      <c r="X968">
        <f>D968/D$2</f>
        <v>1.2332998925116445</v>
      </c>
      <c r="Y968">
        <f t="shared" si="188"/>
        <v>1.4435120437488438</v>
      </c>
      <c r="AA968" s="15">
        <f t="shared" si="189"/>
        <v>-2.8807610648843074E-2</v>
      </c>
      <c r="AB968" s="15">
        <f t="shared" si="190"/>
        <v>1.2403006972911967E-3</v>
      </c>
      <c r="AC968" s="15">
        <f t="shared" si="191"/>
        <v>-1.3000592251191323E-2</v>
      </c>
    </row>
    <row r="969" spans="1:29" x14ac:dyDescent="0.4">
      <c r="A969" s="43">
        <f t="shared" si="182"/>
        <v>2015</v>
      </c>
      <c r="B969" s="53">
        <v>42367</v>
      </c>
      <c r="C969" s="45">
        <v>3761.8744999999999</v>
      </c>
      <c r="D969" s="45">
        <f>VLOOKUP(B969,'H11001.CSI  中证全债'!$A$2:$B$2792,2,0)</f>
        <v>172.18459999999999</v>
      </c>
      <c r="E969" s="14">
        <f t="shared" si="183"/>
        <v>0</v>
      </c>
      <c r="F969" s="14">
        <f>IF(AND((B969-$B$2)&gt;123,OR(((G968*J968/C968*C969)/(G968*K968/D968*D969))&lt;(4/6),((G968*J968/C968*C969)/(G968*K968/D968*D969))&gt;(6/4))),COUNTIF($E$2:E969,1),0)</f>
        <v>0</v>
      </c>
      <c r="G969" s="21">
        <f t="shared" si="184"/>
        <v>29072.245697106115</v>
      </c>
      <c r="H969" s="12">
        <f t="shared" si="185"/>
        <v>3.6207315507914033</v>
      </c>
      <c r="I969" s="12">
        <f t="shared" si="186"/>
        <v>89.738036995401941</v>
      </c>
      <c r="J969" s="15">
        <f>IF(OR((ROW(F969)-MATCH(MAX($F$2:F969),$F$2:F969,0))=1,(ROW(F969)-MATCH(MAX($F$2:F969),$F$2:F969,0))&gt;123),IF(OR(((G968*J968/C968*C969)/(G968*K968/D968*D969))&lt;(4/6),((G968*J968/C968*C969)/(G968*K968/D968*D969))&gt;(6/4)),50%,((G968*J968/C968*C969)/((G968*K968/D968*D969)+(G968*J968/C968*C969)))),((G968*J968/C968*C969)/((G968*K968/D968*D969)+(G968*J968/C968*C969))))</f>
        <v>0.46851343491581227</v>
      </c>
      <c r="K969" s="18">
        <f t="shared" si="180"/>
        <v>0.53148656508418779</v>
      </c>
      <c r="L969" s="20">
        <f t="shared" si="181"/>
        <v>0.88151510441585568</v>
      </c>
      <c r="M969" s="51">
        <f>IF(AND((B969-$B$2)&gt;123,OR(((U968*R968/C968*C969)/(U968*S968/D968*D969))&lt;(4/6),((U968*R968/C968*C969)/(U968*S968/D968*D969))&gt;(6/4))),1,0)</f>
        <v>0</v>
      </c>
      <c r="N969" s="51">
        <f>IF(AND((B969-$B$2)&gt;123,OR(((U968*R968/C968*C969)/(U968*S968/D968*D969))&lt;(4/6),((U968*R968/C968*C969)/(U968*S968/D968*D969))&gt;(6/4))),COUNTIF($M$2:M969,1),0)</f>
        <v>0</v>
      </c>
      <c r="O969" s="51">
        <f>IF(OR((ROW(N969)-MATCH(MAX($N$2:N969),$N$2:N969,0))=1,(ROW(N969)-MATCH(MAX($N$2:N969),$N$2:N969,0))&gt;123),IF(OR(((U968*R968/C968*C969)/(U968*S968/D968*D969))&lt;(4/6),((U968*R968/C968*C969)/(U968*S968/D968*D969))&gt;(6/4)),1,0),0)</f>
        <v>0</v>
      </c>
      <c r="P969" s="47">
        <f>IF(O969=1,U968/2/C969,P968)</f>
        <v>3.6118419146766771</v>
      </c>
      <c r="Q969" s="47">
        <f>IF(O969=1,U968/2/D969,Q968)</f>
        <v>89.517711770140608</v>
      </c>
      <c r="R969" s="41">
        <f>P969*C969/U968</f>
        <v>0.47063327443970449</v>
      </c>
      <c r="S969" s="41">
        <f>Q969*D969/U968</f>
        <v>0.53389133332159278</v>
      </c>
      <c r="T969" s="41">
        <f t="shared" si="187"/>
        <v>0.88151510441585612</v>
      </c>
      <c r="U969" s="42">
        <f>P969*C969+Q969*D969</f>
        <v>29000.867390910316</v>
      </c>
      <c r="V969" s="25">
        <f>B969</f>
        <v>42367</v>
      </c>
      <c r="W969">
        <f>C969/C$2</f>
        <v>1.6364848681002264</v>
      </c>
      <c r="X969">
        <f>D969/D$2</f>
        <v>1.233855965603726</v>
      </c>
      <c r="Y969">
        <f t="shared" si="188"/>
        <v>1.4500433695455157</v>
      </c>
      <c r="AA969" s="15">
        <f t="shared" si="189"/>
        <v>9.186235034599477E-3</v>
      </c>
      <c r="AB969" s="15">
        <f t="shared" si="190"/>
        <v>4.5088229996448348E-4</v>
      </c>
      <c r="AC969" s="15">
        <f t="shared" si="191"/>
        <v>4.5246077612970392E-3</v>
      </c>
    </row>
    <row r="970" spans="1:29" x14ac:dyDescent="0.4">
      <c r="A970" s="43">
        <f t="shared" si="182"/>
        <v>2015</v>
      </c>
      <c r="B970" s="53">
        <v>42368</v>
      </c>
      <c r="C970" s="45">
        <v>3765.1752000000001</v>
      </c>
      <c r="D970" s="45">
        <f>VLOOKUP(B970,'H11001.CSI  中证全债'!$A$2:$B$2792,2,0)</f>
        <v>172.2389</v>
      </c>
      <c r="E970" s="14">
        <f t="shared" si="183"/>
        <v>0</v>
      </c>
      <c r="F970" s="14">
        <f>IF(AND((B970-$B$2)&gt;123,OR(((G969*J969/C969*C970)/(G969*K969/D969*D970))&lt;(4/6),((G969*J969/C969*C970)/(G969*K969/D969*D970))&gt;(6/4))),COUNTIF($E$2:E970,1),0)</f>
        <v>0</v>
      </c>
      <c r="G970" s="21">
        <f t="shared" si="184"/>
        <v>29089.069421144668</v>
      </c>
      <c r="H970" s="12">
        <f t="shared" si="185"/>
        <v>3.6207315507914033</v>
      </c>
      <c r="I970" s="12">
        <f t="shared" si="186"/>
        <v>89.738036995401941</v>
      </c>
      <c r="J970" s="15">
        <f>IF(OR((ROW(F970)-MATCH(MAX($F$2:F970),$F$2:F970,0))=1,(ROW(F970)-MATCH(MAX($F$2:F970),$F$2:F970,0))&gt;123),IF(OR(((G969*J969/C969*C970)/(G969*K969/D969*D970))&lt;(4/6),((G969*J969/C969*C970)/(G969*K969/D969*D970))&gt;(6/4)),50%,((G969*J969/C969*C970)/((G969*K969/D969*D970)+(G969*J969/C969*C970)))),((G969*J969/C969*C970)/((G969*K969/D969*D970)+(G969*J969/C969*C970))))</f>
        <v>0.46865330903256081</v>
      </c>
      <c r="K970" s="18">
        <f t="shared" si="180"/>
        <v>0.53134669096743914</v>
      </c>
      <c r="L970" s="20">
        <f t="shared" si="181"/>
        <v>0.88201040299934763</v>
      </c>
      <c r="M970" s="51">
        <f>IF(AND((B970-$B$2)&gt;123,OR(((U969*R969/C969*C970)/(U969*S969/D969*D970))&lt;(4/6),((U969*R969/C969*C970)/(U969*S969/D969*D970))&gt;(6/4))),1,0)</f>
        <v>0</v>
      </c>
      <c r="N970" s="51">
        <f>IF(AND((B970-$B$2)&gt;123,OR(((U969*R969/C969*C970)/(U969*S969/D969*D970))&lt;(4/6),((U969*R969/C969*C970)/(U969*S969/D969*D970))&gt;(6/4))),COUNTIF($M$2:M970,1),0)</f>
        <v>0</v>
      </c>
      <c r="O970" s="51">
        <f>IF(OR((ROW(N970)-MATCH(MAX($N$2:N970),$N$2:N970,0))=1,(ROW(N970)-MATCH(MAX($N$2:N970),$N$2:N970,0))&gt;123),IF(OR(((U969*R969/C969*C970)/(U969*S969/D969*D970))&lt;(4/6),((U969*R969/C969*C970)/(U969*S969/D969*D970))&gt;(6/4)),1,0),0)</f>
        <v>0</v>
      </c>
      <c r="P970" s="47">
        <f>IF(O970=1,U969/2/C970,P969)</f>
        <v>3.6118419146766771</v>
      </c>
      <c r="Q970" s="47">
        <f>IF(O970=1,U969/2/D970,Q969)</f>
        <v>89.517711770140608</v>
      </c>
      <c r="R970" s="41">
        <f>P970*C970/U969</f>
        <v>0.46892451250349559</v>
      </c>
      <c r="S970" s="41">
        <f>Q970*D970/U969</f>
        <v>0.53165417426923722</v>
      </c>
      <c r="T970" s="41">
        <f t="shared" si="187"/>
        <v>0.88201040299934819</v>
      </c>
      <c r="U970" s="42">
        <f>P970*C970+Q970*D970</f>
        <v>29017.649809267212</v>
      </c>
      <c r="V970" s="25">
        <f>B970</f>
        <v>42368</v>
      </c>
      <c r="W970">
        <f>C970/C$2</f>
        <v>1.6379207335455352</v>
      </c>
      <c r="X970">
        <f>D970/D$2</f>
        <v>1.234245073450376</v>
      </c>
      <c r="Y970">
        <f t="shared" si="188"/>
        <v>1.4508824904633606</v>
      </c>
      <c r="AA970" s="15">
        <f t="shared" si="189"/>
        <v>8.7740832396199231E-4</v>
      </c>
      <c r="AB970" s="15">
        <f t="shared" si="190"/>
        <v>3.1535921330960726E-4</v>
      </c>
      <c r="AC970" s="15">
        <f t="shared" si="191"/>
        <v>5.7868677273287261E-4</v>
      </c>
    </row>
    <row r="971" spans="1:29" x14ac:dyDescent="0.4">
      <c r="A971" s="43">
        <f t="shared" si="182"/>
        <v>2015</v>
      </c>
      <c r="B971" s="53">
        <v>42369</v>
      </c>
      <c r="C971" s="45">
        <v>3731.0047</v>
      </c>
      <c r="D971" s="45">
        <f>VLOOKUP(B971,'H11001.CSI  中证全债'!$A$2:$B$2792,2,0)</f>
        <v>172.14940000000001</v>
      </c>
      <c r="E971" s="14">
        <f t="shared" si="183"/>
        <v>0</v>
      </c>
      <c r="F971" s="14">
        <f>IF(AND((B971-$B$2)&gt;123,OR(((G970*J970/C970*C971)/(G970*K970/D970*D971))&lt;(4/6),((G970*J970/C970*C971)/(G970*K970/D970*D971))&gt;(6/4))),COUNTIF($E$2:E971,1),0)</f>
        <v>0</v>
      </c>
      <c r="G971" s="21">
        <f t="shared" si="184"/>
        <v>28957.315659377262</v>
      </c>
      <c r="H971" s="12">
        <f t="shared" si="185"/>
        <v>3.6207315507914033</v>
      </c>
      <c r="I971" s="12">
        <f t="shared" si="186"/>
        <v>89.738036995401941</v>
      </c>
      <c r="J971" s="15">
        <f>IF(OR((ROW(F971)-MATCH(MAX($F$2:F971),$F$2:F971,0))=1,(ROW(F971)-MATCH(MAX($F$2:F971),$F$2:F971,0))&gt;123),IF(OR(((G970*J970/C970*C971)/(G970*K970/D970*D971))&lt;(4/6),((G970*J970/C970*C971)/(G970*K970/D970*D971))&gt;(6/4)),50%,((G970*J970/C970*C971)/((G970*K970/D970*D971)+(G970*J970/C970*C971)))),((G970*J970/C970*C971)/((G970*K970/D970*D971)+(G970*J970/C970*C971))))</f>
        <v>0.46651307712171841</v>
      </c>
      <c r="K971" s="18">
        <f t="shared" si="180"/>
        <v>0.53348692287828159</v>
      </c>
      <c r="L971" s="20">
        <f t="shared" si="181"/>
        <v>0.87446019221010285</v>
      </c>
      <c r="M971" s="51">
        <f>IF(AND((B971-$B$2)&gt;123,OR(((U970*R970/C970*C971)/(U970*S970/D970*D971))&lt;(4/6),((U970*R970/C970*C971)/(U970*S970/D970*D971))&gt;(6/4))),1,0)</f>
        <v>0</v>
      </c>
      <c r="N971" s="51">
        <f>IF(AND((B971-$B$2)&gt;123,OR(((U970*R970/C970*C971)/(U970*S970/D970*D971))&lt;(4/6),((U970*R970/C970*C971)/(U970*S970/D970*D971))&gt;(6/4))),COUNTIF($M$2:M971,1),0)</f>
        <v>0</v>
      </c>
      <c r="O971" s="51">
        <f>IF(OR((ROW(N971)-MATCH(MAX($N$2:N971),$N$2:N971,0))=1,(ROW(N971)-MATCH(MAX($N$2:N971),$N$2:N971,0))&gt;123),IF(OR(((U970*R970/C970*C971)/(U970*S970/D970*D971))&lt;(4/6),((U970*R970/C970*C971)/(U970*S970/D970*D971))&gt;(6/4)),1,0),0)</f>
        <v>0</v>
      </c>
      <c r="P971" s="47">
        <f>IF(O971=1,U970/2/C971,P970)</f>
        <v>3.6118419146766771</v>
      </c>
      <c r="Q971" s="47">
        <f>IF(O971=1,U970/2/D971,Q970)</f>
        <v>89.517711770140608</v>
      </c>
      <c r="R971" s="41">
        <f>P971*C971/U970</f>
        <v>0.46440008918337655</v>
      </c>
      <c r="S971" s="41">
        <f>Q971*D971/U970</f>
        <v>0.53107058882766933</v>
      </c>
      <c r="T971" s="41">
        <f t="shared" si="187"/>
        <v>0.87446019221010352</v>
      </c>
      <c r="U971" s="42">
        <f>P971*C971+Q971*D971</f>
        <v>28886.219529918329</v>
      </c>
      <c r="V971" s="25">
        <f>B971</f>
        <v>42369</v>
      </c>
      <c r="W971">
        <f>C971/C$2</f>
        <v>1.6230559351091656</v>
      </c>
      <c r="X971">
        <f>D971/D$2</f>
        <v>1.2336037262629882</v>
      </c>
      <c r="Y971">
        <f t="shared" si="188"/>
        <v>1.4443109764959166</v>
      </c>
      <c r="AA971" s="15">
        <f t="shared" si="189"/>
        <v>-9.0754076994876698E-3</v>
      </c>
      <c r="AB971" s="15">
        <f t="shared" si="190"/>
        <v>-5.1962709933683904E-4</v>
      </c>
      <c r="AC971" s="15">
        <f t="shared" si="191"/>
        <v>-4.5293219889539493E-3</v>
      </c>
    </row>
    <row r="972" spans="1:29" x14ac:dyDescent="0.4">
      <c r="A972" s="43">
        <f t="shared" si="182"/>
        <v>2016</v>
      </c>
      <c r="B972" s="53">
        <v>42373</v>
      </c>
      <c r="C972" s="45">
        <v>3469.0662000000002</v>
      </c>
      <c r="D972" s="45">
        <f>VLOOKUP(B972,'H11001.CSI  中证全债'!$A$2:$B$2792,2,0)</f>
        <v>172.06649999999999</v>
      </c>
      <c r="E972" s="14">
        <f t="shared" si="183"/>
        <v>0</v>
      </c>
      <c r="F972" s="14">
        <f>IF(AND((B972-$B$2)&gt;123,OR(((G971*J971/C971*C972)/(G971*K971/D971*D972))&lt;(4/6),((G971*J971/C971*C972)/(G971*K971/D971*D972))&gt;(6/4))),COUNTIF($E$2:E972,1),0)</f>
        <v>0</v>
      </c>
      <c r="G972" s="21">
        <f t="shared" si="184"/>
        <v>28001.467384793366</v>
      </c>
      <c r="H972" s="12">
        <f t="shared" si="185"/>
        <v>3.6207315507914033</v>
      </c>
      <c r="I972" s="12">
        <f t="shared" si="186"/>
        <v>89.738036995401941</v>
      </c>
      <c r="J972" s="15">
        <f>IF(OR((ROW(F972)-MATCH(MAX($F$2:F972),$F$2:F972,0))=1,(ROW(F972)-MATCH(MAX($F$2:F972),$F$2:F972,0))&gt;123),IF(OR(((G971*J971/C971*C972)/(G971*K971/D971*D972))&lt;(4/6),((G971*J971/C971*C972)/(G971*K971/D971*D972))&gt;(6/4)),50%,((G971*J971/C971*C972)/((G971*K971/D971*D972)+(G971*J971/C971*C972)))),((G971*J971/C971*C972)/((G971*K971/D971*D972)+(G971*J971/C971*C972))))</f>
        <v>0.44856782930401856</v>
      </c>
      <c r="K972" s="18">
        <f t="shared" si="180"/>
        <v>0.55143217069598149</v>
      </c>
      <c r="L972" s="20">
        <f t="shared" si="181"/>
        <v>0.81345966583318075</v>
      </c>
      <c r="M972" s="51">
        <f>IF(AND((B972-$B$2)&gt;123,OR(((U971*R971/C971*C972)/(U971*S971/D971*D972))&lt;(4/6),((U971*R971/C971*C972)/(U971*S971/D971*D972))&gt;(6/4))),1,0)</f>
        <v>0</v>
      </c>
      <c r="N972" s="51">
        <f>IF(AND((B972-$B$2)&gt;123,OR(((U971*R971/C971*C972)/(U971*S971/D971*D972))&lt;(4/6),((U971*R971/C971*C972)/(U971*S971/D971*D972))&gt;(6/4))),COUNTIF($M$2:M972,1),0)</f>
        <v>0</v>
      </c>
      <c r="O972" s="51">
        <f>IF(OR((ROW(N972)-MATCH(MAX($N$2:N972),$N$2:N972,0))=1,(ROW(N972)-MATCH(MAX($N$2:N972),$N$2:N972,0))&gt;123),IF(OR(((U971*R971/C971*C972)/(U971*S971/D971*D972))&lt;(4/6),((U971*R971/C971*C972)/(U971*S971/D971*D972))&gt;(6/4)),1,0),0)</f>
        <v>0</v>
      </c>
      <c r="P972" s="47">
        <f>IF(O972=1,U971/2/C972,P971)</f>
        <v>3.6118419146766771</v>
      </c>
      <c r="Q972" s="47">
        <f>IF(O972=1,U971/2/D972,Q971)</f>
        <v>89.517711770140608</v>
      </c>
      <c r="R972" s="41">
        <f>P972*C972/U971</f>
        <v>0.43376111204066486</v>
      </c>
      <c r="S972" s="41">
        <f>Q972*D972/U971</f>
        <v>0.53323001773712708</v>
      </c>
      <c r="T972" s="41">
        <f t="shared" si="187"/>
        <v>0.81345966583318152</v>
      </c>
      <c r="U972" s="42">
        <f>P972*C972+Q972*D972</f>
        <v>27932.718058245046</v>
      </c>
      <c r="V972" s="25">
        <f>B972</f>
        <v>42373</v>
      </c>
      <c r="W972">
        <f>C972/C$2</f>
        <v>1.5091078510827391</v>
      </c>
      <c r="X972">
        <f>D972/D$2</f>
        <v>1.2330096739519885</v>
      </c>
      <c r="Y972">
        <f t="shared" si="188"/>
        <v>1.3966359029122524</v>
      </c>
      <c r="AA972" s="15">
        <f t="shared" si="189"/>
        <v>-7.0205888510405767E-2</v>
      </c>
      <c r="AB972" s="15">
        <f t="shared" si="190"/>
        <v>-4.8155846026776139E-4</v>
      </c>
      <c r="AC972" s="15">
        <f t="shared" si="191"/>
        <v>-3.3008870222207998E-2</v>
      </c>
    </row>
    <row r="973" spans="1:29" x14ac:dyDescent="0.4">
      <c r="A973" s="43">
        <f t="shared" si="182"/>
        <v>2016</v>
      </c>
      <c r="B973" s="53">
        <v>42374</v>
      </c>
      <c r="C973" s="45">
        <v>3478.7797</v>
      </c>
      <c r="D973" s="45">
        <f>VLOOKUP(B973,'H11001.CSI  中证全债'!$A$2:$B$2792,2,0)</f>
        <v>171.8758</v>
      </c>
      <c r="E973" s="14">
        <f t="shared" si="183"/>
        <v>0</v>
      </c>
      <c r="F973" s="14">
        <f>IF(AND((B973-$B$2)&gt;123,OR(((G972*J972/C972*C973)/(G972*K972/D972*D973))&lt;(4/6),((G972*J972/C972*C973)/(G972*K972/D972*D973))&gt;(6/4))),COUNTIF($E$2:E973,1),0)</f>
        <v>0</v>
      </c>
      <c r="G973" s="21">
        <f t="shared" si="184"/>
        <v>28019.524317056959</v>
      </c>
      <c r="H973" s="12">
        <f t="shared" si="185"/>
        <v>3.6207315507914033</v>
      </c>
      <c r="I973" s="12">
        <f t="shared" si="186"/>
        <v>89.738036995401941</v>
      </c>
      <c r="J973" s="15">
        <f>IF(OR((ROW(F973)-MATCH(MAX($F$2:F973),$F$2:F973,0))=1,(ROW(F973)-MATCH(MAX($F$2:F973),$F$2:F973,0))&gt;123),IF(OR(((G972*J972/C972*C973)/(G972*K972/D972*D973))&lt;(4/6),((G972*J972/C972*C973)/(G972*K972/D972*D973))&gt;(6/4)),50%,((G972*J972/C972*C973)/((G972*K972/D972*D973)+(G972*J972/C972*C973)))),((G972*J972/C972*C973)/((G972*K972/D972*D973)+(G972*J972/C972*C973))))</f>
        <v>0.44953394909616523</v>
      </c>
      <c r="K973" s="18">
        <f t="shared" si="180"/>
        <v>0.55046605090383482</v>
      </c>
      <c r="L973" s="20">
        <f t="shared" si="181"/>
        <v>0.81664245843691052</v>
      </c>
      <c r="M973" s="51">
        <f>IF(AND((B973-$B$2)&gt;123,OR(((U972*R972/C972*C973)/(U972*S972/D972*D973))&lt;(4/6),((U972*R972/C972*C973)/(U972*S972/D972*D973))&gt;(6/4))),1,0)</f>
        <v>0</v>
      </c>
      <c r="N973" s="51">
        <f>IF(AND((B973-$B$2)&gt;123,OR(((U972*R972/C972*C973)/(U972*S972/D972*D973))&lt;(4/6),((U972*R972/C972*C973)/(U972*S972/D972*D973))&gt;(6/4))),COUNTIF($M$2:M973,1),0)</f>
        <v>0</v>
      </c>
      <c r="O973" s="51">
        <f>IF(OR((ROW(N973)-MATCH(MAX($N$2:N973),$N$2:N973,0))=1,(ROW(N973)-MATCH(MAX($N$2:N973),$N$2:N973,0))&gt;123),IF(OR(((U972*R972/C972*C973)/(U972*S972/D972*D973))&lt;(4/6),((U972*R972/C972*C973)/(U972*S972/D972*D973))&gt;(6/4)),1,0),0)</f>
        <v>0</v>
      </c>
      <c r="P973" s="47">
        <f>IF(O973=1,U972/2/C973,P972)</f>
        <v>3.6118419146766771</v>
      </c>
      <c r="Q973" s="47">
        <f>IF(O973=1,U972/2/D973,Q972)</f>
        <v>89.517711770140608</v>
      </c>
      <c r="R973" s="41">
        <f>P973*C973/U972</f>
        <v>0.44982383404960258</v>
      </c>
      <c r="S973" s="41">
        <f>Q973*D973/U972</f>
        <v>0.55082102259363863</v>
      </c>
      <c r="T973" s="41">
        <f t="shared" si="187"/>
        <v>0.81664245843691141</v>
      </c>
      <c r="U973" s="42">
        <f>P973*C973+Q973*D973</f>
        <v>27950.730657048691</v>
      </c>
      <c r="V973" s="25">
        <f>B973</f>
        <v>42374</v>
      </c>
      <c r="W973">
        <f>C973/C$2</f>
        <v>1.5133334029362875</v>
      </c>
      <c r="X973">
        <f>D973/D$2</f>
        <v>1.2316431386599784</v>
      </c>
      <c r="Y973">
        <f t="shared" si="188"/>
        <v>1.3975365328524345</v>
      </c>
      <c r="AA973" s="15">
        <f t="shared" si="189"/>
        <v>2.8000330463568979E-3</v>
      </c>
      <c r="AB973" s="15">
        <f t="shared" si="190"/>
        <v>-1.1082924334486766E-3</v>
      </c>
      <c r="AC973" s="15">
        <f t="shared" si="191"/>
        <v>6.4485664324109848E-4</v>
      </c>
    </row>
    <row r="974" spans="1:29" x14ac:dyDescent="0.4">
      <c r="A974" s="43">
        <f t="shared" si="182"/>
        <v>2016</v>
      </c>
      <c r="B974" s="53">
        <v>42375</v>
      </c>
      <c r="C974" s="45">
        <v>3539.8081999999999</v>
      </c>
      <c r="D974" s="45">
        <f>VLOOKUP(B974,'H11001.CSI  中证全债'!$A$2:$B$2792,2,0)</f>
        <v>171.9151</v>
      </c>
      <c r="E974" s="14">
        <f t="shared" si="183"/>
        <v>0</v>
      </c>
      <c r="F974" s="14">
        <f>IF(AND((B974-$B$2)&gt;123,OR(((G973*J973/C973*C974)/(G973*K973/D973*D974))&lt;(4/6),((G973*J973/C973*C974)/(G973*K973/D973*D974))&gt;(6/4))),COUNTIF($E$2:E974,1),0)</f>
        <v>0</v>
      </c>
      <c r="G974" s="21">
        <f t="shared" si="184"/>
        <v>28244.018837358351</v>
      </c>
      <c r="H974" s="12">
        <f t="shared" si="185"/>
        <v>3.6207315507914033</v>
      </c>
      <c r="I974" s="12">
        <f t="shared" si="186"/>
        <v>89.738036995401941</v>
      </c>
      <c r="J974" s="15">
        <f>IF(OR((ROW(F974)-MATCH(MAX($F$2:F974),$F$2:F974,0))=1,(ROW(F974)-MATCH(MAX($F$2:F974),$F$2:F974,0))&gt;123),IF(OR(((G973*J973/C973*C974)/(G973*K973/D973*D974))&lt;(4/6),((G973*J973/C973*C974)/(G973*K973/D973*D974))&gt;(6/4)),50%,((G973*J973/C973*C974)/((G973*K973/D973*D974)+(G973*J973/C973*C974)))),((G973*J973/C973*C974)/((G973*K973/D973*D974)+(G973*J973/C973*C974))))</f>
        <v>0.45378440324991864</v>
      </c>
      <c r="K974" s="18">
        <f t="shared" si="180"/>
        <v>0.54621559675008136</v>
      </c>
      <c r="L974" s="20">
        <f t="shared" si="181"/>
        <v>0.83077891944111915</v>
      </c>
      <c r="M974" s="51">
        <f>IF(AND((B974-$B$2)&gt;123,OR(((U973*R973/C973*C974)/(U973*S973/D973*D974))&lt;(4/6),((U973*R973/C973*C974)/(U973*S973/D973*D974))&gt;(6/4))),1,0)</f>
        <v>0</v>
      </c>
      <c r="N974" s="51">
        <f>IF(AND((B974-$B$2)&gt;123,OR(((U973*R973/C973*C974)/(U973*S973/D973*D974))&lt;(4/6),((U973*R973/C973*C974)/(U973*S973/D973*D974))&gt;(6/4))),COUNTIF($M$2:M974,1),0)</f>
        <v>0</v>
      </c>
      <c r="O974" s="51">
        <f>IF(OR((ROW(N974)-MATCH(MAX($N$2:N974),$N$2:N974,0))=1,(ROW(N974)-MATCH(MAX($N$2:N974),$N$2:N974,0))&gt;123),IF(OR(((U973*R973/C973*C974)/(U973*S973/D973*D974))&lt;(4/6),((U973*R973/C973*C974)/(U973*S973/D973*D974))&gt;(6/4)),1,0),0)</f>
        <v>0</v>
      </c>
      <c r="P974" s="47">
        <f>IF(O974=1,U973/2/C974,P973)</f>
        <v>3.6118419146766771</v>
      </c>
      <c r="Q974" s="47">
        <f>IF(O974=1,U973/2/D974,Q973)</f>
        <v>89.517711770140608</v>
      </c>
      <c r="R974" s="41">
        <f>P974*C974/U973</f>
        <v>0.4574201577607771</v>
      </c>
      <c r="S974" s="41">
        <f>Q974*D974/U973</f>
        <v>0.5505919168826432</v>
      </c>
      <c r="T974" s="41">
        <f t="shared" si="187"/>
        <v>0.8307789194411197</v>
      </c>
      <c r="U974" s="42">
        <f>P974*C974+Q974*D974</f>
        <v>28174.673997411101</v>
      </c>
      <c r="V974" s="25">
        <f>B974</f>
        <v>42375</v>
      </c>
      <c r="W974">
        <f>C974/C$2</f>
        <v>1.5398819272884037</v>
      </c>
      <c r="X974">
        <f>D974/D$2</f>
        <v>1.2319247581512001</v>
      </c>
      <c r="Y974">
        <f t="shared" si="188"/>
        <v>1.4087336998705551</v>
      </c>
      <c r="AA974" s="15">
        <f t="shared" si="189"/>
        <v>1.7543076958854265E-2</v>
      </c>
      <c r="AB974" s="15">
        <f t="shared" si="190"/>
        <v>2.2865348117639961E-4</v>
      </c>
      <c r="AC974" s="15">
        <f t="shared" si="191"/>
        <v>8.0120746434202417E-3</v>
      </c>
    </row>
    <row r="975" spans="1:29" x14ac:dyDescent="0.4">
      <c r="A975" s="43">
        <f t="shared" si="182"/>
        <v>2016</v>
      </c>
      <c r="B975" s="53">
        <v>42376</v>
      </c>
      <c r="C975" s="45">
        <v>3294.3838999999998</v>
      </c>
      <c r="D975" s="45">
        <f>VLOOKUP(B975,'H11001.CSI  中证全债'!$A$2:$B$2792,2,0)</f>
        <v>172.14099999999999</v>
      </c>
      <c r="E975" s="14">
        <f t="shared" si="183"/>
        <v>0</v>
      </c>
      <c r="F975" s="14">
        <f>IF(AND((B975-$B$2)&gt;123,OR(((G974*J974/C974*C975)/(G974*K974/D974*D975))&lt;(4/6),((G974*J974/C974*C975)/(G974*K974/D974*D975))&gt;(6/4))),COUNTIF($E$2:E975,1),0)</f>
        <v>0</v>
      </c>
      <c r="G975" s="21">
        <f t="shared" si="184"/>
        <v>27375.675153574717</v>
      </c>
      <c r="H975" s="12">
        <f t="shared" si="185"/>
        <v>3.6207315507914033</v>
      </c>
      <c r="I975" s="12">
        <f t="shared" si="186"/>
        <v>89.738036995401941</v>
      </c>
      <c r="J975" s="15">
        <f>IF(OR((ROW(F975)-MATCH(MAX($F$2:F975),$F$2:F975,0))=1,(ROW(F975)-MATCH(MAX($F$2:F975),$F$2:F975,0))&gt;123),IF(OR(((G974*J974/C974*C975)/(G974*K974/D974*D975))&lt;(4/6),((G974*J974/C974*C975)/(G974*K974/D974*D975))&gt;(6/4)),50%,((G974*J974/C974*C975)/((G974*K974/D974*D975)+(G974*J974/C974*C975)))),((G974*J974/C974*C975)/((G974*K974/D974*D975)+(G974*J974/C974*C975))))</f>
        <v>0.43571819362386227</v>
      </c>
      <c r="K975" s="18">
        <f t="shared" si="180"/>
        <v>0.56428180637613767</v>
      </c>
      <c r="L975" s="20">
        <f t="shared" si="181"/>
        <v>0.77216417169654805</v>
      </c>
      <c r="M975" s="51">
        <f>IF(AND((B975-$B$2)&gt;123,OR(((U974*R974/C974*C975)/(U974*S974/D974*D975))&lt;(4/6),((U974*R974/C974*C975)/(U974*S974/D974*D975))&gt;(6/4))),1,0)</f>
        <v>0</v>
      </c>
      <c r="N975" s="51">
        <f>IF(AND((B975-$B$2)&gt;123,OR(((U974*R974/C974*C975)/(U974*S974/D974*D975))&lt;(4/6),((U974*R974/C974*C975)/(U974*S974/D974*D975))&gt;(6/4))),COUNTIF($M$2:M975,1),0)</f>
        <v>0</v>
      </c>
      <c r="O975" s="51">
        <f>IF(OR((ROW(N975)-MATCH(MAX($N$2:N975),$N$2:N975,0))=1,(ROW(N975)-MATCH(MAX($N$2:N975),$N$2:N975,0))&gt;123),IF(OR(((U974*R974/C974*C975)/(U974*S974/D974*D975))&lt;(4/6),((U974*R974/C974*C975)/(U974*S974/D974*D975))&gt;(6/4)),1,0),0)</f>
        <v>0</v>
      </c>
      <c r="P975" s="47">
        <f>IF(O975=1,U974/2/C975,P974)</f>
        <v>3.6118419146766771</v>
      </c>
      <c r="Q975" s="47">
        <f>IF(O975=1,U974/2/D975,Q974)</f>
        <v>89.517711770140608</v>
      </c>
      <c r="R975" s="41">
        <f>P975*C975/U974</f>
        <v>0.42232232586433366</v>
      </c>
      <c r="S975" s="41">
        <f>Q975*D975/U974</f>
        <v>0.5469333353507384</v>
      </c>
      <c r="T975" s="41">
        <f t="shared" si="187"/>
        <v>0.77216417169654883</v>
      </c>
      <c r="U975" s="42">
        <f>P975*C975+Q975*D975</f>
        <v>27308.462274879792</v>
      </c>
      <c r="V975" s="25">
        <f>B975</f>
        <v>42376</v>
      </c>
      <c r="W975">
        <f>C975/C$2</f>
        <v>1.4331178251860899</v>
      </c>
      <c r="X975">
        <f>D975/D$2</f>
        <v>1.2335435327839483</v>
      </c>
      <c r="Y975">
        <f t="shared" si="188"/>
        <v>1.3654231137439896</v>
      </c>
      <c r="AA975" s="15">
        <f t="shared" si="189"/>
        <v>-6.933265480316142E-2</v>
      </c>
      <c r="AB975" s="15">
        <f t="shared" si="190"/>
        <v>1.314020699752616E-3</v>
      </c>
      <c r="AC975" s="15">
        <f t="shared" si="191"/>
        <v>-3.0744338784927994E-2</v>
      </c>
    </row>
    <row r="976" spans="1:29" x14ac:dyDescent="0.4">
      <c r="A976" s="43">
        <f t="shared" si="182"/>
        <v>2016</v>
      </c>
      <c r="B976" s="53">
        <v>42377</v>
      </c>
      <c r="C976" s="45">
        <v>3361.5632000000001</v>
      </c>
      <c r="D976" s="45">
        <f>VLOOKUP(B976,'H11001.CSI  中证全债'!$A$2:$B$2792,2,0)</f>
        <v>172.255</v>
      </c>
      <c r="E976" s="14">
        <f t="shared" si="183"/>
        <v>0</v>
      </c>
      <c r="F976" s="14">
        <f>IF(AND((B976-$B$2)&gt;123,OR(((G975*J975/C975*C976)/(G975*K975/D975*D976))&lt;(4/6),((G975*J975/C975*C976)/(G975*K975/D975*D976))&gt;(6/4))),COUNTIF($E$2:E976,1),0)</f>
        <v>0</v>
      </c>
      <c r="G976" s="21">
        <f t="shared" si="184"/>
        <v>27629.143500862272</v>
      </c>
      <c r="H976" s="12">
        <f t="shared" si="185"/>
        <v>3.6207315507914033</v>
      </c>
      <c r="I976" s="12">
        <f t="shared" si="186"/>
        <v>89.738036995401941</v>
      </c>
      <c r="J976" s="15">
        <f>IF(OR((ROW(F976)-MATCH(MAX($F$2:F976),$F$2:F976,0))=1,(ROW(F976)-MATCH(MAX($F$2:F976),$F$2:F976,0))&gt;123),IF(OR(((G975*J975/C975*C976)/(G975*K975/D975*D976))&lt;(4/6),((G975*J975/C975*C976)/(G975*K975/D975*D976))&gt;(6/4)),50%,((G975*J975/C975*C976)/((G975*K975/D975*D976)+(G975*J975/C975*C976)))),((G975*J975/C975*C976)/((G975*K975/D975*D976)+(G975*J975/C975*C976))))</f>
        <v>0.44052461987609043</v>
      </c>
      <c r="K976" s="18">
        <f t="shared" si="180"/>
        <v>0.55947538012390963</v>
      </c>
      <c r="L976" s="20">
        <f t="shared" si="181"/>
        <v>0.78738874940042114</v>
      </c>
      <c r="M976" s="51">
        <f>IF(AND((B976-$B$2)&gt;123,OR(((U975*R975/C975*C976)/(U975*S975/D975*D976))&lt;(4/6),((U975*R975/C975*C976)/(U975*S975/D975*D976))&gt;(6/4))),1,0)</f>
        <v>0</v>
      </c>
      <c r="N976" s="51">
        <f>IF(AND((B976-$B$2)&gt;123,OR(((U975*R975/C975*C976)/(U975*S975/D975*D976))&lt;(4/6),((U975*R975/C975*C976)/(U975*S975/D975*D976))&gt;(6/4))),COUNTIF($M$2:M976,1),0)</f>
        <v>0</v>
      </c>
      <c r="O976" s="51">
        <f>IF(OR((ROW(N976)-MATCH(MAX($N$2:N976),$N$2:N976,0))=1,(ROW(N976)-MATCH(MAX($N$2:N976),$N$2:N976,0))&gt;123),IF(OR(((U975*R975/C975*C976)/(U975*S975/D975*D976))&lt;(4/6),((U975*R975/C975*C976)/(U975*S975/D975*D976))&gt;(6/4)),1,0),0)</f>
        <v>0</v>
      </c>
      <c r="P976" s="47">
        <f>IF(O976=1,U975/2/C976,P975)</f>
        <v>3.6118419146766771</v>
      </c>
      <c r="Q976" s="47">
        <f>IF(O976=1,U975/2/D976,Q975)</f>
        <v>89.517711770140608</v>
      </c>
      <c r="R976" s="41">
        <f>P976*C976/U975</f>
        <v>0.44460338859003379</v>
      </c>
      <c r="S976" s="41">
        <f>Q976*D976/U975</f>
        <v>0.56465550076577664</v>
      </c>
      <c r="T976" s="41">
        <f t="shared" si="187"/>
        <v>0.78738874940042181</v>
      </c>
      <c r="U976" s="42">
        <f>P976*C976+Q976*D976</f>
        <v>27561.308305560226</v>
      </c>
      <c r="V976" s="25">
        <f>B976</f>
        <v>42377</v>
      </c>
      <c r="W976">
        <f>C976/C$2</f>
        <v>1.4623420611087836</v>
      </c>
      <c r="X976">
        <f>D976/D$2</f>
        <v>1.2343604442852023</v>
      </c>
      <c r="Y976">
        <f t="shared" si="188"/>
        <v>1.3780654152780112</v>
      </c>
      <c r="AA976" s="15">
        <f t="shared" si="189"/>
        <v>2.0392067846130457E-2</v>
      </c>
      <c r="AB976" s="15">
        <f t="shared" si="190"/>
        <v>6.6224780848256337E-4</v>
      </c>
      <c r="AC976" s="15">
        <f t="shared" si="191"/>
        <v>9.258889355810318E-3</v>
      </c>
    </row>
    <row r="977" spans="1:29" x14ac:dyDescent="0.4">
      <c r="A977" s="43">
        <f t="shared" si="182"/>
        <v>2016</v>
      </c>
      <c r="B977" s="53">
        <v>42380</v>
      </c>
      <c r="C977" s="45">
        <v>3192.4499000000001</v>
      </c>
      <c r="D977" s="45">
        <f>VLOOKUP(B977,'H11001.CSI  中证全债'!$A$2:$B$2792,2,0)</f>
        <v>172.3733</v>
      </c>
      <c r="E977" s="14">
        <f t="shared" si="183"/>
        <v>0</v>
      </c>
      <c r="F977" s="14">
        <f>IF(AND((B977-$B$2)&gt;123,OR(((G976*J976/C976*C977)/(G976*K976/D976*D977))&lt;(4/6),((G976*J976/C976*C977)/(G976*K976/D976*D977))&gt;(6/4))),COUNTIF($E$2:E977,1),0)</f>
        <v>0</v>
      </c>
      <c r="G977" s="21">
        <f t="shared" si="184"/>
        <v>27027.445649670379</v>
      </c>
      <c r="H977" s="12">
        <f t="shared" si="185"/>
        <v>3.6207315507914033</v>
      </c>
      <c r="I977" s="12">
        <f t="shared" si="186"/>
        <v>89.738036995401941</v>
      </c>
      <c r="J977" s="15">
        <f>IF(OR((ROW(F977)-MATCH(MAX($F$2:F977),$F$2:F977,0))=1,(ROW(F977)-MATCH(MAX($F$2:F977),$F$2:F977,0))&gt;123),IF(OR(((G976*J976/C976*C977)/(G976*K976/D976*D977))&lt;(4/6),((G976*J976/C976*C977)/(G976*K976/D976*D977))&gt;(6/4)),50%,((G976*J976/C976*C977)/((G976*K976/D976*D977)+(G976*J976/C976*C977)))),((G976*J976/C976*C977)/((G976*K976/D976*D977)+(G976*J976/C976*C977))))</f>
        <v>0.42767652656039384</v>
      </c>
      <c r="K977" s="18">
        <f t="shared" si="180"/>
        <v>0.5723234734396061</v>
      </c>
      <c r="L977" s="20">
        <f t="shared" si="181"/>
        <v>0.74726364793339894</v>
      </c>
      <c r="M977" s="51">
        <f>IF(AND((B977-$B$2)&gt;123,OR(((U976*R976/C976*C977)/(U976*S976/D976*D977))&lt;(4/6),((U976*R976/C976*C977)/(U976*S976/D976*D977))&gt;(6/4))),1,0)</f>
        <v>0</v>
      </c>
      <c r="N977" s="51">
        <f>IF(AND((B977-$B$2)&gt;123,OR(((U976*R976/C976*C977)/(U976*S976/D976*D977))&lt;(4/6),((U976*R976/C976*C977)/(U976*S976/D976*D977))&gt;(6/4))),COUNTIF($M$2:M977,1),0)</f>
        <v>0</v>
      </c>
      <c r="O977" s="51">
        <f>IF(OR((ROW(N977)-MATCH(MAX($N$2:N977),$N$2:N977,0))=1,(ROW(N977)-MATCH(MAX($N$2:N977),$N$2:N977,0))&gt;123),IF(OR(((U976*R976/C976*C977)/(U976*S976/D976*D977))&lt;(4/6),((U976*R976/C976*C977)/(U976*S976/D976*D977))&gt;(6/4)),1,0),0)</f>
        <v>0</v>
      </c>
      <c r="P977" s="47">
        <f>IF(O977=1,U976/2/C977,P976)</f>
        <v>3.6118419146766771</v>
      </c>
      <c r="Q977" s="47">
        <f>IF(O977=1,U976/2/D977,Q976)</f>
        <v>89.517711770140608</v>
      </c>
      <c r="R977" s="41">
        <f>P977*C977/U976</f>
        <v>0.41836273632188847</v>
      </c>
      <c r="S977" s="41">
        <f>Q977*D977/U976</f>
        <v>0.55985961243919002</v>
      </c>
      <c r="T977" s="41">
        <f t="shared" si="187"/>
        <v>0.74726364793339961</v>
      </c>
      <c r="U977" s="42">
        <f>P977*C977+Q977*D977</f>
        <v>26961.087745593344</v>
      </c>
      <c r="V977" s="25">
        <f>B977</f>
        <v>42380</v>
      </c>
      <c r="W977">
        <f>C977/C$2</f>
        <v>1.3887746530401481</v>
      </c>
      <c r="X977">
        <f>D977/D$2</f>
        <v>1.2352081691150125</v>
      </c>
      <c r="Y977">
        <f t="shared" si="188"/>
        <v>1.3480543872796673</v>
      </c>
      <c r="AA977" s="15">
        <f t="shared" si="189"/>
        <v>-5.0307934118269726E-2</v>
      </c>
      <c r="AB977" s="15">
        <f t="shared" si="190"/>
        <v>6.8677251748860968E-4</v>
      </c>
      <c r="AC977" s="15">
        <f t="shared" si="191"/>
        <v>-2.1777651238921392E-2</v>
      </c>
    </row>
    <row r="978" spans="1:29" x14ac:dyDescent="0.4">
      <c r="A978" s="43">
        <f t="shared" si="182"/>
        <v>2016</v>
      </c>
      <c r="B978" s="53">
        <v>42381</v>
      </c>
      <c r="C978" s="45">
        <v>3215.7098999999998</v>
      </c>
      <c r="D978" s="45">
        <f>VLOOKUP(B978,'H11001.CSI  中证全债'!$A$2:$B$2792,2,0)</f>
        <v>172.5985</v>
      </c>
      <c r="E978" s="14">
        <f t="shared" si="183"/>
        <v>0</v>
      </c>
      <c r="F978" s="14">
        <f>IF(AND((B978-$B$2)&gt;123,OR(((G977*J977/C977*C978)/(G977*K977/D977*D978))&lt;(4/6),((G977*J977/C977*C978)/(G977*K977/D977*D978))&gt;(6/4))),COUNTIF($E$2:E978,1),0)</f>
        <v>0</v>
      </c>
      <c r="G978" s="21">
        <f t="shared" si="184"/>
        <v>27131.872871473148</v>
      </c>
      <c r="H978" s="12">
        <f t="shared" si="185"/>
        <v>3.6207315507914033</v>
      </c>
      <c r="I978" s="12">
        <f t="shared" si="186"/>
        <v>89.738036995401941</v>
      </c>
      <c r="J978" s="15">
        <f>IF(OR((ROW(F978)-MATCH(MAX($F$2:F978),$F$2:F978,0))=1,(ROW(F978)-MATCH(MAX($F$2:F978),$F$2:F978,0))&gt;123),IF(OR(((G977*J977/C977*C978)/(G977*K977/D977*D978))&lt;(4/6),((G977*J977/C977*C978)/(G977*K977/D977*D978))&gt;(6/4)),50%,((G977*J977/C977*C978)/((G977*K977/D977*D978)+(G977*J977/C977*C978)))),((G977*J977/C977*C978)/((G977*K977/D977*D978)+(G977*J977/C977*C978))))</f>
        <v>0.42913448504928381</v>
      </c>
      <c r="K978" s="18">
        <f t="shared" si="180"/>
        <v>0.57086551495071625</v>
      </c>
      <c r="L978" s="20">
        <f t="shared" si="181"/>
        <v>0.75172606123586161</v>
      </c>
      <c r="M978" s="51">
        <f>IF(AND((B978-$B$2)&gt;123,OR(((U977*R977/C977*C978)/(U977*S977/D977*D978))&lt;(4/6),((U977*R977/C977*C978)/(U977*S977/D977*D978))&gt;(6/4))),1,0)</f>
        <v>0</v>
      </c>
      <c r="N978" s="51">
        <f>IF(AND((B978-$B$2)&gt;123,OR(((U977*R977/C977*C978)/(U977*S977/D977*D978))&lt;(4/6),((U977*R977/C977*C978)/(U977*S977/D977*D978))&gt;(6/4))),COUNTIF($M$2:M978,1),0)</f>
        <v>0</v>
      </c>
      <c r="O978" s="51">
        <f>IF(OR((ROW(N978)-MATCH(MAX($N$2:N978),$N$2:N978,0))=1,(ROW(N978)-MATCH(MAX($N$2:N978),$N$2:N978,0))&gt;123),IF(OR(((U977*R977/C977*C978)/(U977*S977/D977*D978))&lt;(4/6),((U977*R977/C977*C978)/(U977*S977/D977*D978))&gt;(6/4)),1,0),0)</f>
        <v>0</v>
      </c>
      <c r="P978" s="47">
        <f>IF(O978=1,U977/2/C978,P977)</f>
        <v>3.6118419146766771</v>
      </c>
      <c r="Q978" s="47">
        <f>IF(O978=1,U977/2/D978,Q977)</f>
        <v>89.517711770140608</v>
      </c>
      <c r="R978" s="41">
        <f>P978*C978/U977</f>
        <v>0.43079255228339591</v>
      </c>
      <c r="S978" s="41">
        <f>Q978*D978/U977</f>
        <v>0.57307119507757776</v>
      </c>
      <c r="T978" s="41">
        <f t="shared" si="187"/>
        <v>0.75172606123586216</v>
      </c>
      <c r="U978" s="42">
        <f>P978*C978+Q978*D978</f>
        <v>27065.25857721936</v>
      </c>
      <c r="V978" s="25">
        <f>B978</f>
        <v>42381</v>
      </c>
      <c r="W978">
        <f>C978/C$2</f>
        <v>1.3988931825211319</v>
      </c>
      <c r="X978">
        <f>D978/D$2</f>
        <v>1.2368219276245072</v>
      </c>
      <c r="Y978">
        <f t="shared" si="188"/>
        <v>1.3532629288609679</v>
      </c>
      <c r="AA978" s="15">
        <f t="shared" si="189"/>
        <v>7.2859404935374794E-3</v>
      </c>
      <c r="AB978" s="15">
        <f t="shared" si="190"/>
        <v>1.3064668368012455E-3</v>
      </c>
      <c r="AC978" s="15">
        <f t="shared" si="191"/>
        <v>3.8637473609735018E-3</v>
      </c>
    </row>
    <row r="979" spans="1:29" x14ac:dyDescent="0.4">
      <c r="A979" s="43">
        <f t="shared" si="182"/>
        <v>2016</v>
      </c>
      <c r="B979" s="53">
        <v>42382</v>
      </c>
      <c r="C979" s="45">
        <v>3155.8789999999999</v>
      </c>
      <c r="D979" s="45">
        <f>VLOOKUP(B979,'H11001.CSI  中证全债'!$A$2:$B$2792,2,0)</f>
        <v>172.90289999999999</v>
      </c>
      <c r="E979" s="14">
        <f t="shared" si="183"/>
        <v>0</v>
      </c>
      <c r="F979" s="14">
        <f>IF(AND((B979-$B$2)&gt;123,OR(((G978*J978/C978*C979)/(G978*K978/D978*D979))&lt;(4/6),((G978*J978/C978*C979)/(G978*K978/D978*D979))&gt;(6/4))),COUNTIF($E$2:E979,1),0)</f>
        <v>0</v>
      </c>
      <c r="G979" s="21">
        <f t="shared" si="184"/>
        <v>26942.557502592303</v>
      </c>
      <c r="H979" s="12">
        <f t="shared" si="185"/>
        <v>3.6207315507914033</v>
      </c>
      <c r="I979" s="12">
        <f t="shared" si="186"/>
        <v>89.738036995401941</v>
      </c>
      <c r="J979" s="15">
        <f>IF(OR((ROW(F979)-MATCH(MAX($F$2:F979),$F$2:F979,0))=1,(ROW(F979)-MATCH(MAX($F$2:F979),$F$2:F979,0))&gt;123),IF(OR(((G978*J978/C978*C979)/(G978*K978/D978*D979))&lt;(4/6),((G978*J978/C978*C979)/(G978*K978/D978*D979))&gt;(6/4)),50%,((G978*J978/C978*C979)/((G978*K978/D978*D979)+(G978*J978/C978*C979)))),((G978*J978/C978*C979)/((G978*K978/D978*D979)+(G978*J978/C978*C979))))</f>
        <v>0.42410935430612323</v>
      </c>
      <c r="K979" s="18">
        <f t="shared" si="180"/>
        <v>0.57589064569387682</v>
      </c>
      <c r="L979" s="20">
        <f t="shared" si="181"/>
        <v>0.73644077652125095</v>
      </c>
      <c r="M979" s="51">
        <f>IF(AND((B979-$B$2)&gt;123,OR(((U978*R978/C978*C979)/(U978*S978/D978*D979))&lt;(4/6),((U978*R978/C978*C979)/(U978*S978/D978*D979))&gt;(6/4))),1,0)</f>
        <v>0</v>
      </c>
      <c r="N979" s="51">
        <f>IF(AND((B979-$B$2)&gt;123,OR(((U978*R978/C978*C979)/(U978*S978/D978*D979))&lt;(4/6),((U978*R978/C978*C979)/(U978*S978/D978*D979))&gt;(6/4))),COUNTIF($M$2:M979,1),0)</f>
        <v>0</v>
      </c>
      <c r="O979" s="51">
        <f>IF(OR((ROW(N979)-MATCH(MAX($N$2:N979),$N$2:N979,0))=1,(ROW(N979)-MATCH(MAX($N$2:N979),$N$2:N979,0))&gt;123),IF(OR(((U978*R978/C978*C979)/(U978*S978/D978*D979))&lt;(4/6),((U978*R978/C978*C979)/(U978*S978/D978*D979))&gt;(6/4)),1,0),0)</f>
        <v>0</v>
      </c>
      <c r="P979" s="47">
        <f>IF(O979=1,U978/2/C979,P978)</f>
        <v>3.6118419146766771</v>
      </c>
      <c r="Q979" s="47">
        <f>IF(O979=1,U978/2/D979,Q978)</f>
        <v>89.517711770140608</v>
      </c>
      <c r="R979" s="41">
        <f>P979*C979/U978</f>
        <v>0.42115008867648451</v>
      </c>
      <c r="S979" s="41">
        <f>Q979*D979/U978</f>
        <v>0.57187231085422041</v>
      </c>
      <c r="T979" s="41">
        <f t="shared" si="187"/>
        <v>0.73644077652125139</v>
      </c>
      <c r="U979" s="42">
        <f>P979*C979+Q979*D979</f>
        <v>26876.408016269361</v>
      </c>
      <c r="V979" s="25">
        <f>B979</f>
        <v>42382</v>
      </c>
      <c r="W979">
        <f>C979/C$2</f>
        <v>1.3728656362819318</v>
      </c>
      <c r="X979">
        <f>D979/D$2</f>
        <v>1.2390032246506626</v>
      </c>
      <c r="Y979">
        <f t="shared" si="188"/>
        <v>1.343820400813468</v>
      </c>
      <c r="AA979" s="15">
        <f t="shared" si="189"/>
        <v>-1.8605813913748825E-2</v>
      </c>
      <c r="AB979" s="15">
        <f t="shared" si="190"/>
        <v>1.7636306225139453E-3</v>
      </c>
      <c r="AC979" s="15">
        <f t="shared" si="191"/>
        <v>-6.9776004692950755E-3</v>
      </c>
    </row>
    <row r="980" spans="1:29" x14ac:dyDescent="0.4">
      <c r="A980" s="43">
        <f t="shared" si="182"/>
        <v>2016</v>
      </c>
      <c r="B980" s="53">
        <v>42383</v>
      </c>
      <c r="C980" s="45">
        <v>3221.5713999999998</v>
      </c>
      <c r="D980" s="45">
        <f>VLOOKUP(B980,'H11001.CSI  中证全债'!$A$2:$B$2792,2,0)</f>
        <v>173.08029999999999</v>
      </c>
      <c r="E980" s="14">
        <f t="shared" si="183"/>
        <v>0</v>
      </c>
      <c r="F980" s="14">
        <f>IF(AND((B980-$B$2)&gt;123,OR(((G979*J979/C979*C980)/(G979*K979/D979*D980))&lt;(4/6),((G979*J979/C979*C980)/(G979*K979/D979*D980))&gt;(6/4))),COUNTIF($E$2:E980,1),0)</f>
        <v>0</v>
      </c>
      <c r="G980" s="21">
        <f t="shared" si="184"/>
        <v>27196.331575682496</v>
      </c>
      <c r="H980" s="12">
        <f t="shared" si="185"/>
        <v>3.6207315507914033</v>
      </c>
      <c r="I980" s="12">
        <f t="shared" si="186"/>
        <v>89.738036995401941</v>
      </c>
      <c r="J980" s="15">
        <f>IF(OR((ROW(F980)-MATCH(MAX($F$2:F980),$F$2:F980,0))=1,(ROW(F980)-MATCH(MAX($F$2:F980),$F$2:F980,0))&gt;123),IF(OR(((G979*J979/C979*C980)/(G979*K979/D979*D980))&lt;(4/6),((G979*J979/C979*C980)/(G979*K979/D979*D980))&gt;(6/4)),50%,((G979*J979/C979*C980)/((G979*K979/D979*D980)+(G979*J979/C979*C980)))),((G979*J979/C979*C980)/((G979*K979/D979*D980)+(G979*J979/C979*C980))))</f>
        <v>0.42889774227995325</v>
      </c>
      <c r="K980" s="18">
        <f t="shared" si="180"/>
        <v>0.57110225772004675</v>
      </c>
      <c r="L980" s="20">
        <f t="shared" si="181"/>
        <v>0.75099990672808392</v>
      </c>
      <c r="M980" s="51">
        <f>IF(AND((B980-$B$2)&gt;123,OR(((U979*R979/C979*C980)/(U979*S979/D979*D980))&lt;(4/6),((U979*R979/C979*C980)/(U979*S979/D979*D980))&gt;(6/4))),1,0)</f>
        <v>0</v>
      </c>
      <c r="N980" s="51">
        <f>IF(AND((B980-$B$2)&gt;123,OR(((U979*R979/C979*C980)/(U979*S979/D979*D980))&lt;(4/6),((U979*R979/C979*C980)/(U979*S979/D979*D980))&gt;(6/4))),COUNTIF($M$2:M980,1),0)</f>
        <v>0</v>
      </c>
      <c r="O980" s="51">
        <f>IF(OR((ROW(N980)-MATCH(MAX($N$2:N980),$N$2:N980,0))=1,(ROW(N980)-MATCH(MAX($N$2:N980),$N$2:N980,0))&gt;123),IF(OR(((U979*R979/C979*C980)/(U979*S979/D979*D980))&lt;(4/6),((U979*R979/C979*C980)/(U979*S979/D979*D980))&gt;(6/4)),1,0),0)</f>
        <v>0</v>
      </c>
      <c r="P980" s="47">
        <f>IF(O980=1,U979/2/C980,P979)</f>
        <v>3.6118419146766771</v>
      </c>
      <c r="Q980" s="47">
        <f>IF(O980=1,U979/2/D980,Q979)</f>
        <v>89.517711770140608</v>
      </c>
      <c r="R980" s="41">
        <f>P980*C980/U979</f>
        <v>0.43293756392595339</v>
      </c>
      <c r="S980" s="41">
        <f>Q980*D980/U979</f>
        <v>0.57648151490744148</v>
      </c>
      <c r="T980" s="41">
        <f t="shared" si="187"/>
        <v>0.75099990672808448</v>
      </c>
      <c r="U980" s="42">
        <f>P980*C980+Q980*D980</f>
        <v>27129.559022133089</v>
      </c>
      <c r="V980" s="25">
        <f>B980</f>
        <v>42383</v>
      </c>
      <c r="W980">
        <f>C980/C$2</f>
        <v>1.4014430432499705</v>
      </c>
      <c r="X980">
        <f>D980/D$2</f>
        <v>1.2402744536008599</v>
      </c>
      <c r="Y980">
        <f t="shared" si="188"/>
        <v>1.3564779511066545</v>
      </c>
      <c r="AA980" s="15">
        <f t="shared" si="189"/>
        <v>2.0815880456760194E-2</v>
      </c>
      <c r="AB980" s="15">
        <f t="shared" si="190"/>
        <v>1.0260093960252625E-3</v>
      </c>
      <c r="AC980" s="15">
        <f t="shared" si="191"/>
        <v>9.4190788333949893E-3</v>
      </c>
    </row>
    <row r="981" spans="1:29" x14ac:dyDescent="0.4">
      <c r="A981" s="43">
        <f t="shared" si="182"/>
        <v>2016</v>
      </c>
      <c r="B981" s="53">
        <v>42384</v>
      </c>
      <c r="C981" s="45">
        <v>3118.7301000000002</v>
      </c>
      <c r="D981" s="45">
        <f>VLOOKUP(B981,'H11001.CSI  中证全债'!$A$2:$B$2792,2,0)</f>
        <v>173.00579999999999</v>
      </c>
      <c r="E981" s="14">
        <f t="shared" si="183"/>
        <v>0</v>
      </c>
      <c r="F981" s="14">
        <f>IF(AND((B981-$B$2)&gt;123,OR(((G980*J980/C980*C981)/(G980*K980/D980*D981))&lt;(4/6),((G980*J980/C980*C981)/(G980*K980/D980*D981))&gt;(6/4))),COUNTIF($E$2:E981,1),0)</f>
        <v>0</v>
      </c>
      <c r="G981" s="21">
        <f t="shared" si="184"/>
        <v>26817.285352291936</v>
      </c>
      <c r="H981" s="12">
        <f t="shared" si="185"/>
        <v>3.6207315507914033</v>
      </c>
      <c r="I981" s="12">
        <f t="shared" si="186"/>
        <v>89.738036995401941</v>
      </c>
      <c r="J981" s="15">
        <f>IF(OR((ROW(F981)-MATCH(MAX($F$2:F981),$F$2:F981,0))=1,(ROW(F981)-MATCH(MAX($F$2:F981),$F$2:F981,0))&gt;123),IF(OR(((G980*J980/C980*C981)/(G980*K980/D980*D981))&lt;(4/6),((G980*J980/C980*C981)/(G980*K980/D980*D981))&gt;(6/4)),50%,((G980*J980/C980*C981)/((G980*K980/D980*D981)+(G980*J980/C980*C981)))),((G980*J980/C980*C981)/((G980*K980/D980*D981)+(G980*J980/C980*C981))))</f>
        <v>0.42107485239954556</v>
      </c>
      <c r="K981" s="18">
        <f t="shared" si="180"/>
        <v>0.57892514760045444</v>
      </c>
      <c r="L981" s="20">
        <f t="shared" si="181"/>
        <v>0.72733902499283143</v>
      </c>
      <c r="M981" s="51">
        <f>IF(AND((B981-$B$2)&gt;123,OR(((U980*R980/C980*C981)/(U980*S980/D980*D981))&lt;(4/6),((U980*R980/C980*C981)/(U980*S980/D980*D981))&gt;(6/4))),1,0)</f>
        <v>0</v>
      </c>
      <c r="N981" s="51">
        <f>IF(AND((B981-$B$2)&gt;123,OR(((U980*R980/C980*C981)/(U980*S980/D980*D981))&lt;(4/6),((U980*R980/C980*C981)/(U980*S980/D980*D981))&gt;(6/4))),COUNTIF($M$2:M981,1),0)</f>
        <v>0</v>
      </c>
      <c r="O981" s="51">
        <f>IF(OR((ROW(N981)-MATCH(MAX($N$2:N981),$N$2:N981,0))=1,(ROW(N981)-MATCH(MAX($N$2:N981),$N$2:N981,0))&gt;123),IF(OR(((U980*R980/C980*C981)/(U980*S980/D980*D981))&lt;(4/6),((U980*R980/C980*C981)/(U980*S980/D980*D981))&gt;(6/4)),1,0),0)</f>
        <v>0</v>
      </c>
      <c r="P981" s="47">
        <f>IF(O981=1,U980/2/C981,P980)</f>
        <v>3.6118419146766771</v>
      </c>
      <c r="Q981" s="47">
        <f>IF(O981=1,U980/2/D981,Q980)</f>
        <v>89.517711770140608</v>
      </c>
      <c r="R981" s="41">
        <f>P981*C981/U980</f>
        <v>0.41520616264178822</v>
      </c>
      <c r="S981" s="41">
        <f>Q981*D981/U980</f>
        <v>0.57085643472228109</v>
      </c>
      <c r="T981" s="41">
        <f t="shared" si="187"/>
        <v>0.72733902499283209</v>
      </c>
      <c r="U981" s="42">
        <f>P981*C981+Q981*D981</f>
        <v>26751.443434706376</v>
      </c>
      <c r="V981" s="25">
        <f>B981</f>
        <v>42384</v>
      </c>
      <c r="W981">
        <f>C981/C$2</f>
        <v>1.3567051788513163</v>
      </c>
      <c r="X981">
        <f>D981/D$2</f>
        <v>1.2397405947689</v>
      </c>
      <c r="Y981">
        <f t="shared" si="188"/>
        <v>1.3375721717353188</v>
      </c>
      <c r="AA981" s="15">
        <f t="shared" si="189"/>
        <v>-3.1922713244846745E-2</v>
      </c>
      <c r="AB981" s="15">
        <f t="shared" si="190"/>
        <v>-4.3043604615888853E-4</v>
      </c>
      <c r="AC981" s="15">
        <f t="shared" si="191"/>
        <v>-1.3937402635930574E-2</v>
      </c>
    </row>
    <row r="982" spans="1:29" x14ac:dyDescent="0.4">
      <c r="A982" s="43">
        <f t="shared" si="182"/>
        <v>2016</v>
      </c>
      <c r="B982" s="53">
        <v>42387</v>
      </c>
      <c r="C982" s="45">
        <v>3130.7289000000001</v>
      </c>
      <c r="D982" s="45">
        <f>VLOOKUP(B982,'H11001.CSI  中证全债'!$A$2:$B$2792,2,0)</f>
        <v>172.96170000000001</v>
      </c>
      <c r="E982" s="14">
        <f t="shared" si="183"/>
        <v>0</v>
      </c>
      <c r="F982" s="14">
        <f>IF(AND((B982-$B$2)&gt;123,OR(((G981*J981/C981*C982)/(G981*K981/D981*D982))&lt;(4/6),((G981*J981/C981*C982)/(G981*K981/D981*D982))&gt;(6/4))),COUNTIF($E$2:E982,1),0)</f>
        <v>0</v>
      </c>
      <c r="G982" s="21">
        <f t="shared" si="184"/>
        <v>26856.772338592076</v>
      </c>
      <c r="H982" s="12">
        <f t="shared" si="185"/>
        <v>3.6207315507914033</v>
      </c>
      <c r="I982" s="12">
        <f t="shared" si="186"/>
        <v>89.738036995401941</v>
      </c>
      <c r="J982" s="15">
        <f>IF(OR((ROW(F982)-MATCH(MAX($F$2:F982),$F$2:F982,0))=1,(ROW(F982)-MATCH(MAX($F$2:F982),$F$2:F982,0))&gt;123),IF(OR(((G981*J981/C981*C982)/(G981*K981/D981*D982))&lt;(4/6),((G981*J981/C981*C982)/(G981*K981/D981*D982))&gt;(6/4)),50%,((G981*J981/C981*C982)/((G981*K981/D981*D982)+(G981*J981/C981*C982)))),((G981*J981/C981*C982)/((G981*K981/D981*D982)+(G981*J981/C981*C982))))</f>
        <v>0.42207338850304693</v>
      </c>
      <c r="K982" s="18">
        <f t="shared" si="180"/>
        <v>0.57792661149695301</v>
      </c>
      <c r="L982" s="20">
        <f t="shared" si="181"/>
        <v>0.73032350493393439</v>
      </c>
      <c r="M982" s="51">
        <f>IF(AND((B982-$B$2)&gt;123,OR(((U981*R981/C981*C982)/(U981*S981/D981*D982))&lt;(4/6),((U981*R981/C981*C982)/(U981*S981/D981*D982))&gt;(6/4))),1,0)</f>
        <v>0</v>
      </c>
      <c r="N982" s="51">
        <f>IF(AND((B982-$B$2)&gt;123,OR(((U981*R981/C981*C982)/(U981*S981/D981*D982))&lt;(4/6),((U981*R981/C981*C982)/(U981*S981/D981*D982))&gt;(6/4))),COUNTIF($M$2:M982,1),0)</f>
        <v>0</v>
      </c>
      <c r="O982" s="51">
        <f>IF(OR((ROW(N982)-MATCH(MAX($N$2:N982),$N$2:N982,0))=1,(ROW(N982)-MATCH(MAX($N$2:N982),$N$2:N982,0))&gt;123),IF(OR(((U981*R981/C981*C982)/(U981*S981/D981*D982))&lt;(4/6),((U981*R981/C981*C982)/(U981*S981/D981*D982))&gt;(6/4)),1,0),0)</f>
        <v>0</v>
      </c>
      <c r="P982" s="47">
        <f>IF(O982=1,U981/2/C982,P981)</f>
        <v>3.6118419146766771</v>
      </c>
      <c r="Q982" s="47">
        <f>IF(O982=1,U981/2/D982,Q981)</f>
        <v>89.517711770140608</v>
      </c>
      <c r="R982" s="41">
        <f>P982*C982/U981</f>
        <v>0.422694868488457</v>
      </c>
      <c r="S982" s="41">
        <f>Q982*D982/U981</f>
        <v>0.57877757683109754</v>
      </c>
      <c r="T982" s="41">
        <f t="shared" si="187"/>
        <v>0.73032350493393494</v>
      </c>
      <c r="U982" s="42">
        <f>P982*C982+Q982*D982</f>
        <v>26790.833472383136</v>
      </c>
      <c r="V982" s="25">
        <f>B982</f>
        <v>42387</v>
      </c>
      <c r="W982">
        <f>C982/C$2</f>
        <v>1.3619248784014637</v>
      </c>
      <c r="X982">
        <f>D982/D$2</f>
        <v>1.2394245790039411</v>
      </c>
      <c r="Y982">
        <f t="shared" si="188"/>
        <v>1.3395416736191568</v>
      </c>
      <c r="AA982" s="15">
        <f t="shared" si="189"/>
        <v>3.8473351701706626E-3</v>
      </c>
      <c r="AB982" s="15">
        <f t="shared" si="190"/>
        <v>-2.549047488581424E-4</v>
      </c>
      <c r="AC982" s="15">
        <f t="shared" si="191"/>
        <v>1.4724453195544829E-3</v>
      </c>
    </row>
    <row r="983" spans="1:29" x14ac:dyDescent="0.4">
      <c r="A983" s="43">
        <f t="shared" si="182"/>
        <v>2016</v>
      </c>
      <c r="B983" s="53">
        <v>42388</v>
      </c>
      <c r="C983" s="45">
        <v>3223.1251000000002</v>
      </c>
      <c r="D983" s="45">
        <f>VLOOKUP(B983,'H11001.CSI  中证全债'!$A$2:$B$2792,2,0)</f>
        <v>172.928</v>
      </c>
      <c r="E983" s="14">
        <f t="shared" si="183"/>
        <v>0</v>
      </c>
      <c r="F983" s="14">
        <f>IF(AND((B983-$B$2)&gt;123,OR(((G982*J982/C982*C983)/(G982*K982/D982*D983))&lt;(4/6),((G982*J982/C982*C983)/(G982*K982/D982*D983))&gt;(6/4))),COUNTIF($E$2:E983,1),0)</f>
        <v>0</v>
      </c>
      <c r="G983" s="21">
        <f t="shared" si="184"/>
        <v>27188.29000325856</v>
      </c>
      <c r="H983" s="12">
        <f t="shared" si="185"/>
        <v>3.6207315507914033</v>
      </c>
      <c r="I983" s="12">
        <f t="shared" si="186"/>
        <v>89.738036995401941</v>
      </c>
      <c r="J983" s="15">
        <f>IF(OR((ROW(F983)-MATCH(MAX($F$2:F983),$F$2:F983,0))=1,(ROW(F983)-MATCH(MAX($F$2:F983),$F$2:F983,0))&gt;123),IF(OR(((G982*J982/C982*C983)/(G982*K982/D982*D983))&lt;(4/6),((G982*J982/C982*C983)/(G982*K982/D982*D983))&gt;(6/4)),50%,((G982*J982/C982*C983)/((G982*K982/D982*D983)+(G982*J982/C982*C983)))),((G982*J982/C982*C983)/((G982*K982/D982*D983)+(G982*J982/C982*C983))))</f>
        <v>0.42923150887087841</v>
      </c>
      <c r="K983" s="18">
        <f t="shared" si="180"/>
        <v>0.57076849112912154</v>
      </c>
      <c r="L983" s="20">
        <f t="shared" si="181"/>
        <v>0.75202383372941994</v>
      </c>
      <c r="M983" s="51">
        <f>IF(AND((B983-$B$2)&gt;123,OR(((U982*R982/C982*C983)/(U982*S982/D982*D983))&lt;(4/6),((U982*R982/C982*C983)/(U982*S982/D982*D983))&gt;(6/4))),1,0)</f>
        <v>0</v>
      </c>
      <c r="N983" s="51">
        <f>IF(AND((B983-$B$2)&gt;123,OR(((U982*R982/C982*C983)/(U982*S982/D982*D983))&lt;(4/6),((U982*R982/C982*C983)/(U982*S982/D982*D983))&gt;(6/4))),COUNTIF($M$2:M983,1),0)</f>
        <v>0</v>
      </c>
      <c r="O983" s="51">
        <f>IF(OR((ROW(N983)-MATCH(MAX($N$2:N983),$N$2:N983,0))=1,(ROW(N983)-MATCH(MAX($N$2:N983),$N$2:N983,0))&gt;123),IF(OR(((U982*R982/C982*C983)/(U982*S982/D982*D983))&lt;(4/6),((U982*R982/C982*C983)/(U982*S982/D982*D983))&gt;(6/4)),1,0),0)</f>
        <v>0</v>
      </c>
      <c r="P983" s="47">
        <f>IF(O983=1,U982/2/C983,P982)</f>
        <v>3.6118419146766771</v>
      </c>
      <c r="Q983" s="47">
        <f>IF(O983=1,U982/2/D983,Q982)</f>
        <v>89.517711770140608</v>
      </c>
      <c r="R983" s="41">
        <f>P983*C983/U982</f>
        <v>0.43452990532850766</v>
      </c>
      <c r="S983" s="41">
        <f>Q983*D983/U982</f>
        <v>0.57781400780025327</v>
      </c>
      <c r="T983" s="41">
        <f t="shared" si="187"/>
        <v>0.75202383372942039</v>
      </c>
      <c r="U983" s="42">
        <f>P983*C983+Q983*D983</f>
        <v>27121.537193413333</v>
      </c>
      <c r="V983" s="25">
        <f>B983</f>
        <v>42388</v>
      </c>
      <c r="W983">
        <f>C983/C$2</f>
        <v>1.4021189314380449</v>
      </c>
      <c r="X983">
        <f>D983/D$2</f>
        <v>1.2391830884987458</v>
      </c>
      <c r="Y983">
        <f t="shared" si="188"/>
        <v>1.3560768596706667</v>
      </c>
      <c r="AA983" s="15">
        <f t="shared" si="189"/>
        <v>2.951267993852813E-2</v>
      </c>
      <c r="AB983" s="15">
        <f t="shared" si="190"/>
        <v>-1.948408231418064E-4</v>
      </c>
      <c r="AC983" s="15">
        <f t="shared" si="191"/>
        <v>1.2343913128761042E-2</v>
      </c>
    </row>
    <row r="984" spans="1:29" x14ac:dyDescent="0.4">
      <c r="A984" s="43">
        <f t="shared" si="182"/>
        <v>2016</v>
      </c>
      <c r="B984" s="53">
        <v>42389</v>
      </c>
      <c r="C984" s="45">
        <v>3174.3780999999999</v>
      </c>
      <c r="D984" s="45">
        <f>VLOOKUP(B984,'H11001.CSI  中证全债'!$A$2:$B$2792,2,0)</f>
        <v>172.7979</v>
      </c>
      <c r="E984" s="14">
        <f t="shared" si="183"/>
        <v>0</v>
      </c>
      <c r="F984" s="14">
        <f>IF(AND((B984-$B$2)&gt;123,OR(((G983*J983/C983*C984)/(G983*K983/D983*D984))&lt;(4/6),((G983*J983/C983*C984)/(G983*K983/D983*D984))&gt;(6/4))),COUNTIF($E$2:E984,1),0)</f>
        <v>0</v>
      </c>
      <c r="G984" s="21">
        <f t="shared" si="184"/>
        <v>27000.115283739025</v>
      </c>
      <c r="H984" s="12">
        <f t="shared" si="185"/>
        <v>3.6207315507914033</v>
      </c>
      <c r="I984" s="12">
        <f t="shared" si="186"/>
        <v>89.738036995401941</v>
      </c>
      <c r="J984" s="15">
        <f>IF(OR((ROW(F984)-MATCH(MAX($F$2:F984),$F$2:F984,0))=1,(ROW(F984)-MATCH(MAX($F$2:F984),$F$2:F984,0))&gt;123),IF(OR(((G983*J983/C983*C984)/(G983*K983/D983*D984))&lt;(4/6),((G983*J983/C983*C984)/(G983*K983/D983*D984))&gt;(6/4)),50%,((G983*J983/C983*C984)/((G983*K983/D983*D984)+(G983*J983/C983*C984)))),((G983*J983/C983*C984)/((G983*K983/D983*D984)+(G983*J983/C983*C984))))</f>
        <v>0.42568599504215193</v>
      </c>
      <c r="K984" s="18">
        <f t="shared" si="180"/>
        <v>0.57431400495784812</v>
      </c>
      <c r="L984" s="20">
        <f t="shared" si="181"/>
        <v>0.74120775632729907</v>
      </c>
      <c r="M984" s="51">
        <f>IF(AND((B984-$B$2)&gt;123,OR(((U983*R983/C983*C984)/(U983*S983/D983*D984))&lt;(4/6),((U983*R983/C983*C984)/(U983*S983/D983*D984))&gt;(6/4))),1,0)</f>
        <v>0</v>
      </c>
      <c r="N984" s="51">
        <f>IF(AND((B984-$B$2)&gt;123,OR(((U983*R983/C983*C984)/(U983*S983/D983*D984))&lt;(4/6),((U983*R983/C983*C984)/(U983*S983/D983*D984))&gt;(6/4))),COUNTIF($M$2:M984,1),0)</f>
        <v>0</v>
      </c>
      <c r="O984" s="51">
        <f>IF(OR((ROW(N984)-MATCH(MAX($N$2:N984),$N$2:N984,0))=1,(ROW(N984)-MATCH(MAX($N$2:N984),$N$2:N984,0))&gt;123),IF(OR(((U983*R983/C983*C984)/(U983*S983/D983*D984))&lt;(4/6),((U983*R983/C983*C984)/(U983*S983/D983*D984))&gt;(6/4)),1,0),0)</f>
        <v>0</v>
      </c>
      <c r="P984" s="47">
        <f>IF(O984=1,U983/2/C984,P983)</f>
        <v>3.6118419146766771</v>
      </c>
      <c r="Q984" s="47">
        <f>IF(O984=1,U983/2/D984,Q983)</f>
        <v>89.517711770140608</v>
      </c>
      <c r="R984" s="41">
        <f>P984*C984/U983</f>
        <v>0.4227397508057234</v>
      </c>
      <c r="S984" s="41">
        <f>Q984*D984/U983</f>
        <v>0.5703390813129211</v>
      </c>
      <c r="T984" s="41">
        <f t="shared" si="187"/>
        <v>0.74120775632729941</v>
      </c>
      <c r="U984" s="42">
        <f>P984*C984+Q984*D984</f>
        <v>26933.824481297292</v>
      </c>
      <c r="V984" s="25">
        <f>B984</f>
        <v>42389</v>
      </c>
      <c r="W984">
        <f>C984/C$2</f>
        <v>1.3809130863559502</v>
      </c>
      <c r="X984">
        <f>D984/D$2</f>
        <v>1.2382508061626656</v>
      </c>
      <c r="Y984">
        <f t="shared" si="188"/>
        <v>1.3466912240648645</v>
      </c>
      <c r="AA984" s="15">
        <f t="shared" si="189"/>
        <v>-1.512414147375174E-2</v>
      </c>
      <c r="AB984" s="15">
        <f t="shared" si="190"/>
        <v>-7.5233623242043635E-4</v>
      </c>
      <c r="AC984" s="15">
        <f t="shared" si="191"/>
        <v>-6.9211678813555499E-3</v>
      </c>
    </row>
    <row r="985" spans="1:29" x14ac:dyDescent="0.4">
      <c r="A985" s="43">
        <f t="shared" si="182"/>
        <v>2016</v>
      </c>
      <c r="B985" s="53">
        <v>42390</v>
      </c>
      <c r="C985" s="45">
        <v>3081.3454000000002</v>
      </c>
      <c r="D985" s="45">
        <f>VLOOKUP(B985,'H11001.CSI  中证全债'!$A$2:$B$2792,2,0)</f>
        <v>172.77590000000001</v>
      </c>
      <c r="E985" s="14">
        <f t="shared" si="183"/>
        <v>0</v>
      </c>
      <c r="F985" s="14">
        <f>IF(AND((B985-$B$2)&gt;123,OR(((G984*J984/C984*C985)/(G984*K984/D984*D985))&lt;(4/6),((G984*J984/C984*C985)/(G984*K984/D984*D985))&gt;(6/4))),COUNTIF($E$2:E985,1),0)</f>
        <v>0</v>
      </c>
      <c r="G985" s="21">
        <f t="shared" si="184"/>
        <v>26661.294614779817</v>
      </c>
      <c r="H985" s="12">
        <f t="shared" si="185"/>
        <v>3.6207315507914033</v>
      </c>
      <c r="I985" s="12">
        <f t="shared" si="186"/>
        <v>89.738036995401941</v>
      </c>
      <c r="J985" s="15">
        <f>IF(OR((ROW(F985)-MATCH(MAX($F$2:F985),$F$2:F985,0))=1,(ROW(F985)-MATCH(MAX($F$2:F985),$F$2:F985,0))&gt;123),IF(OR(((G984*J984/C984*C985)/(G984*K984/D984*D985))&lt;(4/6),((G984*J984/C984*C985)/(G984*K984/D984*D985))&gt;(6/4)),50%,((G984*J984/C984*C985)/((G984*K984/D984*D985)+(G984*J984/C984*C985)))),((G984*J984/C984*C985)/((G984*K984/D984*D985)+(G984*J984/C984*C985))))</f>
        <v>0.41846146895211783</v>
      </c>
      <c r="K985" s="18">
        <f t="shared" si="180"/>
        <v>0.58153853104788222</v>
      </c>
      <c r="L985" s="20">
        <f t="shared" si="181"/>
        <v>0.71957651404127321</v>
      </c>
      <c r="M985" s="51">
        <f>IF(AND((B985-$B$2)&gt;123,OR(((U984*R984/C984*C985)/(U984*S984/D984*D985))&lt;(4/6),((U984*R984/C984*C985)/(U984*S984/D984*D985))&gt;(6/4))),1,0)</f>
        <v>0</v>
      </c>
      <c r="N985" s="51">
        <f>IF(AND((B985-$B$2)&gt;123,OR(((U984*R984/C984*C985)/(U984*S984/D984*D985))&lt;(4/6),((U984*R984/C984*C985)/(U984*S984/D984*D985))&gt;(6/4))),COUNTIF($M$2:M985,1),0)</f>
        <v>0</v>
      </c>
      <c r="O985" s="51">
        <f>IF(OR((ROW(N985)-MATCH(MAX($N$2:N985),$N$2:N985,0))=1,(ROW(N985)-MATCH(MAX($N$2:N985),$N$2:N985,0))&gt;123),IF(OR(((U984*R984/C984*C985)/(U984*S984/D984*D985))&lt;(4/6),((U984*R984/C984*C985)/(U984*S984/D984*D985))&gt;(6/4)),1,0),0)</f>
        <v>0</v>
      </c>
      <c r="P985" s="47">
        <f>IF(O985=1,U984/2/C985,P984)</f>
        <v>3.6118419146766771</v>
      </c>
      <c r="Q985" s="47">
        <f>IF(O985=1,U984/2/D985,Q984)</f>
        <v>89.517711770140608</v>
      </c>
      <c r="R985" s="41">
        <f>P985*C985/U984</f>
        <v>0.41321025452751142</v>
      </c>
      <c r="S985" s="41">
        <f>Q985*D985/U984</f>
        <v>0.57424088538805529</v>
      </c>
      <c r="T985" s="41">
        <f t="shared" si="187"/>
        <v>0.71957651404127376</v>
      </c>
      <c r="U985" s="42">
        <f>P985*C985+Q985*D985</f>
        <v>26595.835686342809</v>
      </c>
      <c r="V985" s="25">
        <f>B985</f>
        <v>42390</v>
      </c>
      <c r="W985">
        <f>C985/C$2</f>
        <v>1.3404421440668048</v>
      </c>
      <c r="X985">
        <f>D985/D$2</f>
        <v>1.2380931565747044</v>
      </c>
      <c r="Y985">
        <f t="shared" si="188"/>
        <v>1.3297917843171405</v>
      </c>
      <c r="AA985" s="15">
        <f t="shared" si="189"/>
        <v>-2.930737834916386E-2</v>
      </c>
      <c r="AB985" s="15">
        <f t="shared" si="190"/>
        <v>-1.2731636206220198E-4</v>
      </c>
      <c r="AC985" s="15">
        <f t="shared" si="191"/>
        <v>-1.2548860084433122E-2</v>
      </c>
    </row>
    <row r="986" spans="1:29" x14ac:dyDescent="0.4">
      <c r="A986" s="43">
        <f t="shared" si="182"/>
        <v>2016</v>
      </c>
      <c r="B986" s="53">
        <v>42391</v>
      </c>
      <c r="C986" s="45">
        <v>3113.4625999999998</v>
      </c>
      <c r="D986" s="45">
        <f>VLOOKUP(B986,'H11001.CSI  中证全债'!$A$2:$B$2792,2,0)</f>
        <v>172.93639999999999</v>
      </c>
      <c r="E986" s="14">
        <f t="shared" si="183"/>
        <v>0</v>
      </c>
      <c r="F986" s="14">
        <f>IF(AND((B986-$B$2)&gt;123,OR(((G985*J985/C985*C986)/(G985*K985/D985*D986))&lt;(4/6),((G985*J985/C985*C986)/(G985*K985/D985*D986))&gt;(6/4))),COUNTIF($E$2:E986,1),0)</f>
        <v>0</v>
      </c>
      <c r="G986" s="21">
        <f t="shared" si="184"/>
        <v>26791.985329080657</v>
      </c>
      <c r="H986" s="12">
        <f t="shared" si="185"/>
        <v>3.6207315507914033</v>
      </c>
      <c r="I986" s="12">
        <f t="shared" si="186"/>
        <v>89.738036995401941</v>
      </c>
      <c r="J986" s="15">
        <f>IF(OR((ROW(F986)-MATCH(MAX($F$2:F986),$F$2:F986,0))=1,(ROW(F986)-MATCH(MAX($F$2:F986),$F$2:F986,0))&gt;123),IF(OR(((G985*J985/C985*C986)/(G985*K985/D985*D986))&lt;(4/6),((G985*J985/C985*C986)/(G985*K985/D985*D986))&gt;(6/4)),50%,((G985*J985/C985*C986)/((G985*K985/D985*D986)+(G985*J985/C985*C986)))),((G985*J985/C985*C986)/((G985*K985/D985*D986)+(G985*J985/C985*C986))))</f>
        <v>0.42076061663832853</v>
      </c>
      <c r="K986" s="18">
        <f t="shared" si="180"/>
        <v>0.57923938336167147</v>
      </c>
      <c r="L986" s="20">
        <f t="shared" si="181"/>
        <v>0.72640194835579697</v>
      </c>
      <c r="M986" s="51">
        <f>IF(AND((B986-$B$2)&gt;123,OR(((U985*R985/C985*C986)/(U985*S985/D985*D986))&lt;(4/6),((U985*R985/C985*C986)/(U985*S985/D985*D986))&gt;(6/4))),1,0)</f>
        <v>0</v>
      </c>
      <c r="N986" s="51">
        <f>IF(AND((B986-$B$2)&gt;123,OR(((U985*R985/C985*C986)/(U985*S985/D985*D986))&lt;(4/6),((U985*R985/C985*C986)/(U985*S985/D985*D986))&gt;(6/4))),COUNTIF($M$2:M986,1),0)</f>
        <v>0</v>
      </c>
      <c r="O986" s="51">
        <f>IF(OR((ROW(N986)-MATCH(MAX($N$2:N986),$N$2:N986,0))=1,(ROW(N986)-MATCH(MAX($N$2:N986),$N$2:N986,0))&gt;123),IF(OR(((U985*R985/C985*C986)/(U985*S985/D985*D986))&lt;(4/6),((U985*R985/C985*C986)/(U985*S985/D985*D986))&gt;(6/4)),1,0),0)</f>
        <v>0</v>
      </c>
      <c r="P986" s="47">
        <f>IF(O986=1,U985/2/C986,P985)</f>
        <v>3.6118419146766771</v>
      </c>
      <c r="Q986" s="47">
        <f>IF(O986=1,U985/2/D986,Q985)</f>
        <v>89.517711770140608</v>
      </c>
      <c r="R986" s="41">
        <f>P986*C986/U985</f>
        <v>0.42282313859506965</v>
      </c>
      <c r="S986" s="41">
        <f>Q986*D986/U985</f>
        <v>0.5820787506863454</v>
      </c>
      <c r="T986" s="41">
        <f t="shared" si="187"/>
        <v>0.72640194835579719</v>
      </c>
      <c r="U986" s="42">
        <f>P986*C986+Q986*D986</f>
        <v>26726.205528223967</v>
      </c>
      <c r="V986" s="25">
        <f>B986</f>
        <v>42391</v>
      </c>
      <c r="W986">
        <f>C986/C$2</f>
        <v>1.3544137190903067</v>
      </c>
      <c r="X986">
        <f>D986/D$2</f>
        <v>1.2392432819777857</v>
      </c>
      <c r="Y986">
        <f t="shared" si="188"/>
        <v>1.3363102764111983</v>
      </c>
      <c r="AA986" s="15">
        <f t="shared" si="189"/>
        <v>1.0423109333994152E-2</v>
      </c>
      <c r="AB986" s="15">
        <f t="shared" si="190"/>
        <v>9.2894900272533221E-4</v>
      </c>
      <c r="AC986" s="15">
        <f t="shared" si="191"/>
        <v>4.901889281414773E-3</v>
      </c>
    </row>
    <row r="987" spans="1:29" x14ac:dyDescent="0.4">
      <c r="A987" s="43">
        <f t="shared" si="182"/>
        <v>2016</v>
      </c>
      <c r="B987" s="53">
        <v>42394</v>
      </c>
      <c r="C987" s="45">
        <v>3128.886</v>
      </c>
      <c r="D987" s="45">
        <f>VLOOKUP(B987,'H11001.CSI  中证全债'!$A$2:$B$2792,2,0)</f>
        <v>172.7937</v>
      </c>
      <c r="E987" s="14">
        <f t="shared" si="183"/>
        <v>0</v>
      </c>
      <c r="F987" s="14">
        <f>IF(AND((B987-$B$2)&gt;123,OR(((G986*J986/C986*C987)/(G986*K986/D986*D987))&lt;(4/6),((G986*J986/C986*C987)/(G986*K986/D986*D987))&gt;(6/4))),COUNTIF($E$2:E987,1),0)</f>
        <v>0</v>
      </c>
      <c r="G987" s="21">
        <f t="shared" si="184"/>
        <v>26835.023702201892</v>
      </c>
      <c r="H987" s="12">
        <f t="shared" si="185"/>
        <v>3.6207315507914033</v>
      </c>
      <c r="I987" s="12">
        <f t="shared" si="186"/>
        <v>89.738036995401941</v>
      </c>
      <c r="J987" s="15">
        <f>IF(OR((ROW(F987)-MATCH(MAX($F$2:F987),$F$2:F987,0))=1,(ROW(F987)-MATCH(MAX($F$2:F987),$F$2:F987,0))&gt;123),IF(OR(((G986*J986/C986*C987)/(G986*K986/D986*D987))&lt;(4/6),((G986*J986/C986*C987)/(G986*K986/D986*D987))&gt;(6/4)),50%,((G986*J986/C986*C987)/((G986*K986/D986*D987)+(G986*J986/C986*C987)))),((G986*J986/C986*C987)/((G986*K986/D986*D987)+(G986*J986/C986*C987))))</f>
        <v>0.42216680651189209</v>
      </c>
      <c r="K987" s="18">
        <f t="shared" si="180"/>
        <v>0.57783319348810791</v>
      </c>
      <c r="L987" s="20">
        <f t="shared" si="181"/>
        <v>0.73060324548589728</v>
      </c>
      <c r="M987" s="51">
        <f>IF(AND((B987-$B$2)&gt;123,OR(((U986*R986/C986*C987)/(U986*S986/D986*D987))&lt;(4/6),((U986*R986/C986*C987)/(U986*S986/D986*D987))&gt;(6/4))),1,0)</f>
        <v>0</v>
      </c>
      <c r="N987" s="51">
        <f>IF(AND((B987-$B$2)&gt;123,OR(((U986*R986/C986*C987)/(U986*S986/D986*D987))&lt;(4/6),((U986*R986/C986*C987)/(U986*S986/D986*D987))&gt;(6/4))),COUNTIF($M$2:M987,1),0)</f>
        <v>0</v>
      </c>
      <c r="O987" s="51">
        <f>IF(OR((ROW(N987)-MATCH(MAX($N$2:N987),$N$2:N987,0))=1,(ROW(N987)-MATCH(MAX($N$2:N987),$N$2:N987,0))&gt;123),IF(OR(((U986*R986/C986*C987)/(U986*S986/D986*D987))&lt;(4/6),((U986*R986/C986*C987)/(U986*S986/D986*D987))&gt;(6/4)),1,0),0)</f>
        <v>0</v>
      </c>
      <c r="P987" s="47">
        <f>IF(O987=1,U986/2/C987,P986)</f>
        <v>3.6118419146766771</v>
      </c>
      <c r="Q987" s="47">
        <f>IF(O987=1,U986/2/D987,Q986)</f>
        <v>89.517711770140608</v>
      </c>
      <c r="R987" s="41">
        <f>P987*C987/U986</f>
        <v>0.42284497098215784</v>
      </c>
      <c r="S987" s="41">
        <f>Q987*D987/U986</f>
        <v>0.57876141886139432</v>
      </c>
      <c r="T987" s="41">
        <f t="shared" si="187"/>
        <v>0.73060324548589783</v>
      </c>
      <c r="U987" s="42">
        <f>P987*C987+Q987*D987</f>
        <v>26769.138233341197</v>
      </c>
      <c r="V987" s="25">
        <f>B987</f>
        <v>42394</v>
      </c>
      <c r="W987">
        <f>C987/C$2</f>
        <v>1.3611231828734969</v>
      </c>
      <c r="X987">
        <f>D987/D$2</f>
        <v>1.2382207094231457</v>
      </c>
      <c r="Y987">
        <f t="shared" si="188"/>
        <v>1.3384569116670599</v>
      </c>
      <c r="AA987" s="15">
        <f t="shared" si="189"/>
        <v>4.9537771868528591E-3</v>
      </c>
      <c r="AB987" s="15">
        <f t="shared" si="190"/>
        <v>-8.2515884452327715E-4</v>
      </c>
      <c r="AC987" s="15">
        <f t="shared" si="191"/>
        <v>1.6063898435523249E-3</v>
      </c>
    </row>
    <row r="988" spans="1:29" x14ac:dyDescent="0.4">
      <c r="A988" s="43">
        <f t="shared" si="182"/>
        <v>2016</v>
      </c>
      <c r="B988" s="53">
        <v>42395</v>
      </c>
      <c r="C988" s="45">
        <v>2940.5084999999999</v>
      </c>
      <c r="D988" s="45">
        <f>VLOOKUP(B988,'H11001.CSI  中证全债'!$A$2:$B$2792,2,0)</f>
        <v>172.6609</v>
      </c>
      <c r="E988" s="14">
        <f t="shared" si="183"/>
        <v>0</v>
      </c>
      <c r="F988" s="14">
        <f>IF(AND((B988-$B$2)&gt;123,OR(((G987*J987/C987*C988)/(G987*K987/D987*D988))&lt;(4/6),((G987*J987/C987*C988)/(G987*K987/D987*D988))&gt;(6/4))),COUNTIF($E$2:E988,1),0)</f>
        <v>0</v>
      </c>
      <c r="G988" s="21">
        <f t="shared" si="184"/>
        <v>26141.042133179693</v>
      </c>
      <c r="H988" s="12">
        <f t="shared" si="185"/>
        <v>3.6207315507914033</v>
      </c>
      <c r="I988" s="12">
        <f t="shared" si="186"/>
        <v>89.738036995401941</v>
      </c>
      <c r="J988" s="15">
        <f>IF(OR((ROW(F988)-MATCH(MAX($F$2:F988),$F$2:F988,0))=1,(ROW(F988)-MATCH(MAX($F$2:F988),$F$2:F988,0))&gt;123),IF(OR(((G987*J987/C987*C988)/(G987*K987/D987*D988))&lt;(4/6),((G987*J987/C987*C988)/(G987*K987/D987*D988))&gt;(6/4)),50%,((G987*J987/C987*C988)/((G987*K987/D987*D988)+(G987*J987/C987*C988)))),((G987*J987/C987*C988)/((G987*K987/D987*D988)+(G987*J987/C987*C988))))</f>
        <v>0.40728261126999155</v>
      </c>
      <c r="K988" s="18">
        <f t="shared" si="180"/>
        <v>0.59271738873000845</v>
      </c>
      <c r="L988" s="20">
        <f t="shared" si="181"/>
        <v>0.68714469832352898</v>
      </c>
      <c r="M988" s="51">
        <f>IF(AND((B988-$B$2)&gt;123,OR(((U987*R987/C987*C988)/(U987*S987/D987*D988))&lt;(4/6),((U987*R987/C987*C988)/(U987*S987/D987*D988))&gt;(6/4))),1,0)</f>
        <v>0</v>
      </c>
      <c r="N988" s="51">
        <f>IF(AND((B988-$B$2)&gt;123,OR(((U987*R987/C987*C988)/(U987*S987/D987*D988))&lt;(4/6),((U987*R987/C987*C988)/(U987*S987/D987*D988))&gt;(6/4))),COUNTIF($M$2:M988,1),0)</f>
        <v>0</v>
      </c>
      <c r="O988" s="51">
        <f>IF(OR((ROW(N988)-MATCH(MAX($N$2:N988),$N$2:N988,0))=1,(ROW(N988)-MATCH(MAX($N$2:N988),$N$2:N988,0))&gt;123),IF(OR(((U987*R987/C987*C988)/(U987*S987/D987*D988))&lt;(4/6),((U987*R987/C987*C988)/(U987*S987/D987*D988))&gt;(6/4)),1,0),0)</f>
        <v>0</v>
      </c>
      <c r="P988" s="47">
        <f>IF(O988=1,U987/2/C988,P987)</f>
        <v>3.6118419146766771</v>
      </c>
      <c r="Q988" s="47">
        <f>IF(O988=1,U987/2/D988,Q987)</f>
        <v>89.517711770140608</v>
      </c>
      <c r="R988" s="41">
        <f>P988*C988/U987</f>
        <v>0.39674986016303393</v>
      </c>
      <c r="S988" s="41">
        <f>Q988*D988/U987</f>
        <v>0.57738910178745417</v>
      </c>
      <c r="T988" s="41">
        <f t="shared" si="187"/>
        <v>0.68714469832352965</v>
      </c>
      <c r="U988" s="42">
        <f>P988*C988+Q988*D988</f>
        <v>26076.860530936116</v>
      </c>
      <c r="V988" s="25">
        <f>B988</f>
        <v>42395</v>
      </c>
      <c r="W988">
        <f>C988/C$2</f>
        <v>1.2791754921037621</v>
      </c>
      <c r="X988">
        <f>D988/D$2</f>
        <v>1.2372690791830885</v>
      </c>
      <c r="Y988">
        <f t="shared" si="188"/>
        <v>1.3038430265468057</v>
      </c>
      <c r="AA988" s="15">
        <f t="shared" si="189"/>
        <v>-6.0205932718545907E-2</v>
      </c>
      <c r="AB988" s="15">
        <f t="shared" si="190"/>
        <v>-7.6854653844427023E-4</v>
      </c>
      <c r="AC988" s="15">
        <f t="shared" si="191"/>
        <v>-2.5861038049512008E-2</v>
      </c>
    </row>
    <row r="989" spans="1:29" x14ac:dyDescent="0.4">
      <c r="A989" s="43">
        <f t="shared" si="182"/>
        <v>2016</v>
      </c>
      <c r="B989" s="53">
        <v>42396</v>
      </c>
      <c r="C989" s="45">
        <v>2930.3519000000001</v>
      </c>
      <c r="D989" s="45">
        <f>VLOOKUP(B989,'H11001.CSI  中证全债'!$A$2:$B$2792,2,0)</f>
        <v>172.49299999999999</v>
      </c>
      <c r="E989" s="14">
        <f t="shared" si="183"/>
        <v>0</v>
      </c>
      <c r="F989" s="14">
        <f>IF(AND((B989-$B$2)&gt;123,OR(((G988*J988/C988*C989)/(G988*K988/D988*D989))&lt;(4/6),((G988*J988/C988*C989)/(G988*K988/D988*D989))&gt;(6/4))),COUNTIF($E$2:E989,1),0)</f>
        <v>0</v>
      </c>
      <c r="G989" s="21">
        <f t="shared" si="184"/>
        <v>26089.200794699398</v>
      </c>
      <c r="H989" s="12">
        <f t="shared" si="185"/>
        <v>3.6207315507914033</v>
      </c>
      <c r="I989" s="12">
        <f t="shared" si="186"/>
        <v>89.738036995401941</v>
      </c>
      <c r="J989" s="15">
        <f>IF(OR((ROW(F989)-MATCH(MAX($F$2:F989),$F$2:F989,0))=1,(ROW(F989)-MATCH(MAX($F$2:F989),$F$2:F989,0))&gt;123),IF(OR(((G988*J988/C988*C989)/(G988*K988/D988*D989))&lt;(4/6),((G988*J988/C988*C989)/(G988*K988/D988*D989))&gt;(6/4)),50%,((G988*J988/C988*C989)/((G988*K988/D988*D989)+(G988*J988/C988*C989)))),((G988*J988/C988*C989)/((G988*K988/D988*D989)+(G988*J988/C988*C989))))</f>
        <v>0.40668235346661857</v>
      </c>
      <c r="K989" s="18">
        <f t="shared" si="180"/>
        <v>0.59331764653338137</v>
      </c>
      <c r="L989" s="20">
        <f t="shared" si="181"/>
        <v>0.685437818751507</v>
      </c>
      <c r="M989" s="51">
        <f>IF(AND((B989-$B$2)&gt;123,OR(((U988*R988/C988*C989)/(U988*S988/D988*D989))&lt;(4/6),((U988*R988/C988*C989)/(U988*S988/D988*D989))&gt;(6/4))),1,0)</f>
        <v>0</v>
      </c>
      <c r="N989" s="51">
        <f>IF(AND((B989-$B$2)&gt;123,OR(((U988*R988/C988*C989)/(U988*S988/D988*D989))&lt;(4/6),((U988*R988/C988*C989)/(U988*S988/D988*D989))&gt;(6/4))),COUNTIF($M$2:M989,1),0)</f>
        <v>0</v>
      </c>
      <c r="O989" s="51">
        <f>IF(OR((ROW(N989)-MATCH(MAX($N$2:N989),$N$2:N989,0))=1,(ROW(N989)-MATCH(MAX($N$2:N989),$N$2:N989,0))&gt;123),IF(OR(((U988*R988/C988*C989)/(U988*S988/D988*D989))&lt;(4/6),((U988*R988/C988*C989)/(U988*S988/D988*D989))&gt;(6/4)),1,0),0)</f>
        <v>0</v>
      </c>
      <c r="P989" s="47">
        <f>IF(O989=1,U988/2/C989,P988)</f>
        <v>3.6118419146766771</v>
      </c>
      <c r="Q989" s="47">
        <f>IF(O989=1,U988/2/D989,Q988)</f>
        <v>89.517711770140608</v>
      </c>
      <c r="R989" s="41">
        <f>P989*C989/U988</f>
        <v>0.40587584554575568</v>
      </c>
      <c r="S989" s="41">
        <f>Q989*D989/U988</f>
        <v>0.59214101475322611</v>
      </c>
      <c r="T989" s="41">
        <f t="shared" si="187"/>
        <v>0.68543781875150778</v>
      </c>
      <c r="U989" s="42">
        <f>P989*C989+Q989*D989</f>
        <v>26025.146473539302</v>
      </c>
      <c r="V989" s="25">
        <f>B989</f>
        <v>42396</v>
      </c>
      <c r="W989">
        <f>C989/C$2</f>
        <v>1.2747571835686566</v>
      </c>
      <c r="X989">
        <f>D989/D$2</f>
        <v>1.2360659261913292</v>
      </c>
      <c r="Y989">
        <f t="shared" si="188"/>
        <v>1.3012573236769651</v>
      </c>
      <c r="AA989" s="15">
        <f t="shared" si="189"/>
        <v>-3.4540284443997926E-3</v>
      </c>
      <c r="AB989" s="15">
        <f t="shared" si="190"/>
        <v>-9.7242629917959622E-4</v>
      </c>
      <c r="AC989" s="15">
        <f t="shared" si="191"/>
        <v>-1.9831397010181551E-3</v>
      </c>
    </row>
    <row r="990" spans="1:29" x14ac:dyDescent="0.4">
      <c r="A990" s="43">
        <f t="shared" si="182"/>
        <v>2016</v>
      </c>
      <c r="B990" s="53">
        <v>42397</v>
      </c>
      <c r="C990" s="45">
        <v>2853.7561999999998</v>
      </c>
      <c r="D990" s="45">
        <f>VLOOKUP(B990,'H11001.CSI  中证全债'!$A$2:$B$2792,2,0)</f>
        <v>172.3604</v>
      </c>
      <c r="E990" s="14">
        <f t="shared" si="183"/>
        <v>0</v>
      </c>
      <c r="F990" s="14">
        <f>IF(AND((B990-$B$2)&gt;123,OR(((G989*J989/C989*C990)/(G989*K989/D989*D990))&lt;(4/6),((G989*J989/C989*C990)/(G989*K989/D989*D990))&gt;(6/4))),COUNTIF($E$2:E990,1),0)</f>
        <v>0</v>
      </c>
      <c r="G990" s="21">
        <f t="shared" si="184"/>
        <v>25799.969063348857</v>
      </c>
      <c r="H990" s="12">
        <f t="shared" si="185"/>
        <v>3.6207315507914033</v>
      </c>
      <c r="I990" s="12">
        <f t="shared" si="186"/>
        <v>89.738036995401941</v>
      </c>
      <c r="J990" s="15">
        <f>IF(OR((ROW(F990)-MATCH(MAX($F$2:F990),$F$2:F990,0))=1,(ROW(F990)-MATCH(MAX($F$2:F990),$F$2:F990,0))&gt;123),IF(OR(((G989*J989/C989*C990)/(G989*K989/D989*D990))&lt;(4/6),((G989*J989/C989*C990)/(G989*K989/D989*D990))&gt;(6/4)),50%,((G989*J989/C989*C990)/((G989*K989/D989*D990)+(G989*J989/C989*C990)))),((G989*J989/C989*C990)/((G989*K989/D989*D990)+(G989*J989/C989*C990))))</f>
        <v>0.40049215122064113</v>
      </c>
      <c r="K990" s="18">
        <f t="shared" si="180"/>
        <v>0.59950784877935881</v>
      </c>
      <c r="L990" s="20">
        <f t="shared" si="181"/>
        <v>0.6680348756668858</v>
      </c>
      <c r="M990" s="51">
        <f>IF(AND((B990-$B$2)&gt;123,OR(((U989*R989/C989*C990)/(U989*S989/D989*D990))&lt;(4/6),((U989*R989/C989*C990)/(U989*S989/D989*D990))&gt;(6/4))),1,0)</f>
        <v>0</v>
      </c>
      <c r="N990" s="51">
        <f>IF(AND((B990-$B$2)&gt;123,OR(((U989*R989/C989*C990)/(U989*S989/D989*D990))&lt;(4/6),((U989*R989/C989*C990)/(U989*S989/D989*D990))&gt;(6/4))),COUNTIF($M$2:M990,1),0)</f>
        <v>0</v>
      </c>
      <c r="O990" s="51">
        <f>IF(OR((ROW(N990)-MATCH(MAX($N$2:N990),$N$2:N990,0))=1,(ROW(N990)-MATCH(MAX($N$2:N990),$N$2:N990,0))&gt;123),IF(OR(((U989*R989/C989*C990)/(U989*S989/D989*D990))&lt;(4/6),((U989*R989/C989*C990)/(U989*S989/D989*D990))&gt;(6/4)),1,0),0)</f>
        <v>0</v>
      </c>
      <c r="P990" s="47">
        <f>IF(O990=1,U989/2/C990,P989)</f>
        <v>3.6118419146766771</v>
      </c>
      <c r="Q990" s="47">
        <f>IF(O990=1,U989/2/D990,Q989)</f>
        <v>89.517711770140608</v>
      </c>
      <c r="R990" s="41">
        <f>P990*C990/U989</f>
        <v>0.39605219005811382</v>
      </c>
      <c r="S990" s="41">
        <f>Q990*D990/U989</f>
        <v>0.59286154732975938</v>
      </c>
      <c r="T990" s="41">
        <f t="shared" si="187"/>
        <v>0.66803487566688657</v>
      </c>
      <c r="U990" s="42">
        <f>P990*C990+Q990*D990</f>
        <v>25736.62486521458</v>
      </c>
      <c r="V990" s="25">
        <f>B990</f>
        <v>42397</v>
      </c>
      <c r="W990">
        <f>C990/C$2</f>
        <v>1.2414366397781753</v>
      </c>
      <c r="X990">
        <f>D990/D$2</f>
        <v>1.2351157291293442</v>
      </c>
      <c r="Y990">
        <f t="shared" si="188"/>
        <v>1.286831243260729</v>
      </c>
      <c r="AA990" s="15">
        <f t="shared" si="189"/>
        <v>-2.6138737808247603E-2</v>
      </c>
      <c r="AB990" s="15">
        <f t="shared" si="190"/>
        <v>-7.6872684688655823E-4</v>
      </c>
      <c r="AC990" s="15">
        <f t="shared" si="191"/>
        <v>-1.1086262612126863E-2</v>
      </c>
    </row>
    <row r="991" spans="1:29" x14ac:dyDescent="0.4">
      <c r="A991" s="43">
        <f t="shared" si="182"/>
        <v>2016</v>
      </c>
      <c r="B991" s="53">
        <v>42398</v>
      </c>
      <c r="C991" s="45">
        <v>2946.0902000000001</v>
      </c>
      <c r="D991" s="45">
        <f>VLOOKUP(B991,'H11001.CSI  中证全债'!$A$2:$B$2792,2,0)</f>
        <v>172.53309999999999</v>
      </c>
      <c r="E991" s="14">
        <f t="shared" si="183"/>
        <v>0</v>
      </c>
      <c r="F991" s="14">
        <f>IF(AND((B991-$B$2)&gt;123,OR(((G990*J990/C990*C991)/(G990*K990/D990*D991))&lt;(4/6),((G990*J990/C990*C991)/(G990*K990/D990*D991))&gt;(6/4))),COUNTIF($E$2:E991,1),0)</f>
        <v>0</v>
      </c>
      <c r="G991" s="21">
        <f t="shared" si="184"/>
        <v>26149.783449348735</v>
      </c>
      <c r="H991" s="12">
        <f t="shared" si="185"/>
        <v>3.6207315507914033</v>
      </c>
      <c r="I991" s="12">
        <f t="shared" si="186"/>
        <v>89.738036995401941</v>
      </c>
      <c r="J991" s="15">
        <f>IF(OR((ROW(F991)-MATCH(MAX($F$2:F991),$F$2:F991,0))=1,(ROW(F991)-MATCH(MAX($F$2:F991),$F$2:F991,0))&gt;123),IF(OR(((G990*J990/C990*C991)/(G990*K990/D990*D991))&lt;(4/6),((G990*J990/C990*C991)/(G990*K990/D990*D991))&gt;(6/4)),50%,((G990*J990/C990*C991)/((G990*K990/D990*D991)+(G990*J990/C990*C991)))),((G990*J990/C990*C991)/((G990*K990/D990*D991)+(G990*J990/C990*C991))))</f>
        <v>0.40791931448606361</v>
      </c>
      <c r="K991" s="18">
        <f t="shared" si="180"/>
        <v>0.59208068551393644</v>
      </c>
      <c r="L991" s="20">
        <f t="shared" si="181"/>
        <v>0.68895899573549246</v>
      </c>
      <c r="M991" s="51">
        <f>IF(AND((B991-$B$2)&gt;123,OR(((U990*R990/C990*C991)/(U990*S990/D990*D991))&lt;(4/6),((U990*R990/C990*C991)/(U990*S990/D990*D991))&gt;(6/4))),1,0)</f>
        <v>0</v>
      </c>
      <c r="N991" s="51">
        <f>IF(AND((B991-$B$2)&gt;123,OR(((U990*R990/C990*C991)/(U990*S990/D990*D991))&lt;(4/6),((U990*R990/C990*C991)/(U990*S990/D990*D991))&gt;(6/4))),COUNTIF($M$2:M991,1),0)</f>
        <v>0</v>
      </c>
      <c r="O991" s="51">
        <f>IF(OR((ROW(N991)-MATCH(MAX($N$2:N991),$N$2:N991,0))=1,(ROW(N991)-MATCH(MAX($N$2:N991),$N$2:N991,0))&gt;123),IF(OR(((U990*R990/C990*C991)/(U990*S990/D990*D991))&lt;(4/6),((U990*R990/C990*C991)/(U990*S990/D990*D991))&gt;(6/4)),1,0),0)</f>
        <v>0</v>
      </c>
      <c r="P991" s="47">
        <f>IF(O991=1,U990/2/C991,P990)</f>
        <v>3.6118419146766771</v>
      </c>
      <c r="Q991" s="47">
        <f>IF(O991=1,U990/2/D991,Q990)</f>
        <v>89.517711770140608</v>
      </c>
      <c r="R991" s="41">
        <f>P991*C991/U990</f>
        <v>0.41345017555741093</v>
      </c>
      <c r="S991" s="41">
        <f>Q991*D991/U990</f>
        <v>0.60010853783255291</v>
      </c>
      <c r="T991" s="41">
        <f t="shared" si="187"/>
        <v>0.68895899573549324</v>
      </c>
      <c r="U991" s="42">
        <f>P991*C991+Q991*D991</f>
        <v>26085.580385387042</v>
      </c>
      <c r="V991" s="25">
        <f>B991</f>
        <v>42398</v>
      </c>
      <c r="W991">
        <f>C991/C$2</f>
        <v>1.2816036346662734</v>
      </c>
      <c r="X991">
        <f>D991/D$2</f>
        <v>1.2363532783948403</v>
      </c>
      <c r="Y991">
        <f t="shared" si="188"/>
        <v>1.3042790192693521</v>
      </c>
      <c r="AA991" s="15">
        <f t="shared" si="189"/>
        <v>3.2355251650438843E-2</v>
      </c>
      <c r="AB991" s="15">
        <f t="shared" si="190"/>
        <v>1.0019702901593597E-3</v>
      </c>
      <c r="AC991" s="15">
        <f t="shared" si="191"/>
        <v>1.355871338996395E-2</v>
      </c>
    </row>
    <row r="992" spans="1:29" x14ac:dyDescent="0.4">
      <c r="A992" s="43">
        <f t="shared" si="182"/>
        <v>2016</v>
      </c>
      <c r="B992" s="53">
        <v>42401</v>
      </c>
      <c r="C992" s="45">
        <v>2901.0477000000001</v>
      </c>
      <c r="D992" s="45">
        <f>VLOOKUP(B992,'H11001.CSI  中证全债'!$A$2:$B$2792,2,0)</f>
        <v>172.5916</v>
      </c>
      <c r="E992" s="14">
        <f t="shared" si="183"/>
        <v>0</v>
      </c>
      <c r="F992" s="14">
        <f>IF(AND((B992-$B$2)&gt;123,OR(((G991*J991/C991*C992)/(G991*K991/D991*D992))&lt;(4/6),((G991*J991/C991*C992)/(G991*K991/D991*D992))&gt;(6/4))),COUNTIF($E$2:E992,1),0)</f>
        <v>0</v>
      </c>
      <c r="G992" s="21">
        <f t="shared" si="184"/>
        <v>25991.946323636446</v>
      </c>
      <c r="H992" s="12">
        <f t="shared" si="185"/>
        <v>3.6207315507914033</v>
      </c>
      <c r="I992" s="12">
        <f t="shared" si="186"/>
        <v>89.738036995401941</v>
      </c>
      <c r="J992" s="15">
        <f>IF(OR((ROW(F992)-MATCH(MAX($F$2:F992),$F$2:F992,0))=1,(ROW(F992)-MATCH(MAX($F$2:F992),$F$2:F992,0))&gt;123),IF(OR(((G991*J991/C991*C992)/(G991*K991/D991*D992))&lt;(4/6),((G991*J991/C991*C992)/(G991*K991/D991*D992))&gt;(6/4)),50%,((G991*J991/C991*C992)/((G991*K991/D991*D992)+(G991*J991/C991*C992)))),((G991*J991/C991*C992)/((G991*K991/D991*D992)+(G991*J991/C991*C992))))</f>
        <v>0.40412190787685726</v>
      </c>
      <c r="K992" s="18">
        <f t="shared" si="180"/>
        <v>0.5958780921231428</v>
      </c>
      <c r="L992" s="20">
        <f t="shared" si="181"/>
        <v>0.67819561285925301</v>
      </c>
      <c r="M992" s="51">
        <f>IF(AND((B992-$B$2)&gt;123,OR(((U991*R991/C991*C992)/(U991*S991/D991*D992))&lt;(4/6),((U991*R991/C991*C992)/(U991*S991/D991*D992))&gt;(6/4))),1,0)</f>
        <v>0</v>
      </c>
      <c r="N992" s="51">
        <f>IF(AND((B992-$B$2)&gt;123,OR(((U991*R991/C991*C992)/(U991*S991/D991*D992))&lt;(4/6),((U991*R991/C991*C992)/(U991*S991/D991*D992))&gt;(6/4))),COUNTIF($M$2:M992,1),0)</f>
        <v>0</v>
      </c>
      <c r="O992" s="51">
        <f>IF(OR((ROW(N992)-MATCH(MAX($N$2:N992),$N$2:N992,0))=1,(ROW(N992)-MATCH(MAX($N$2:N992),$N$2:N992,0))&gt;123),IF(OR(((U991*R991/C991*C992)/(U991*S991/D991*D992))&lt;(4/6),((U991*R991/C991*C992)/(U991*S991/D991*D992))&gt;(6/4)),1,0),0)</f>
        <v>0</v>
      </c>
      <c r="P992" s="47">
        <f>IF(O992=1,U991/2/C992,P991)</f>
        <v>3.6118419146766771</v>
      </c>
      <c r="Q992" s="47">
        <f>IF(O992=1,U991/2/D992,Q991)</f>
        <v>89.517711770140608</v>
      </c>
      <c r="R992" s="41">
        <f>P992*C992/U991</f>
        <v>0.40168267389619372</v>
      </c>
      <c r="S992" s="41">
        <f>Q992*D992/U991</f>
        <v>0.59228143957273738</v>
      </c>
      <c r="T992" s="41">
        <f t="shared" si="187"/>
        <v>0.67819561285925378</v>
      </c>
      <c r="U992" s="42">
        <f>P992*C992+Q992*D992</f>
        <v>25928.130782083768</v>
      </c>
      <c r="V992" s="25">
        <f>B992</f>
        <v>42401</v>
      </c>
      <c r="W992">
        <f>C992/C$2</f>
        <v>1.2620093154853957</v>
      </c>
      <c r="X992">
        <f>D992/D$2</f>
        <v>1.2367724829810103</v>
      </c>
      <c r="Y992">
        <f t="shared" si="188"/>
        <v>1.2964065391041883</v>
      </c>
      <c r="AA992" s="15">
        <f t="shared" si="189"/>
        <v>-1.5288907311799216E-2</v>
      </c>
      <c r="AB992" s="15">
        <f t="shared" si="190"/>
        <v>3.3906537354289057E-4</v>
      </c>
      <c r="AC992" s="15">
        <f t="shared" si="191"/>
        <v>-6.0358865310690124E-3</v>
      </c>
    </row>
    <row r="993" spans="1:29" x14ac:dyDescent="0.4">
      <c r="A993" s="43">
        <f t="shared" si="182"/>
        <v>2016</v>
      </c>
      <c r="B993" s="53">
        <v>42402</v>
      </c>
      <c r="C993" s="45">
        <v>2961.3337000000001</v>
      </c>
      <c r="D993" s="45">
        <f>VLOOKUP(B993,'H11001.CSI  中证全债'!$A$2:$B$2792,2,0)</f>
        <v>172.59460000000001</v>
      </c>
      <c r="E993" s="14">
        <f t="shared" si="183"/>
        <v>0</v>
      </c>
      <c r="F993" s="14">
        <f>IF(AND((B993-$B$2)&gt;123,OR(((G992*J992/C992*C993)/(G992*K992/D992*D993))&lt;(4/6),((G992*J992/C992*C993)/(G992*K992/D992*D993))&gt;(6/4))),COUNTIF($E$2:E993,1),0)</f>
        <v>0</v>
      </c>
      <c r="G993" s="21">
        <f t="shared" si="184"/>
        <v>26210.494960018448</v>
      </c>
      <c r="H993" s="12">
        <f t="shared" si="185"/>
        <v>3.6207315507914033</v>
      </c>
      <c r="I993" s="12">
        <f t="shared" si="186"/>
        <v>89.738036995401941</v>
      </c>
      <c r="J993" s="15">
        <f>IF(OR((ROW(F993)-MATCH(MAX($F$2:F993),$F$2:F993,0))=1,(ROW(F993)-MATCH(MAX($F$2:F993),$F$2:F993,0))&gt;123),IF(OR(((G992*J992/C992*C993)/(G992*K992/D992*D993))&lt;(4/6),((G992*J992/C992*C993)/(G992*K992/D992*D993))&gt;(6/4)),50%,((G992*J992/C992*C993)/((G992*K992/D992*D993)+(G992*J992/C992*C993)))),((G992*J992/C992*C993)/((G992*K992/D992*D993)+(G992*J992/C992*C993))))</f>
        <v>0.40908019388292738</v>
      </c>
      <c r="K993" s="18">
        <f t="shared" si="180"/>
        <v>0.59091980611707262</v>
      </c>
      <c r="L993" s="20">
        <f t="shared" si="181"/>
        <v>0.69227700552294691</v>
      </c>
      <c r="M993" s="51">
        <f>IF(AND((B993-$B$2)&gt;123,OR(((U992*R992/C992*C993)/(U992*S992/D992*D993))&lt;(4/6),((U992*R992/C992*C993)/(U992*S992/D992*D993))&gt;(6/4))),1,0)</f>
        <v>0</v>
      </c>
      <c r="N993" s="51">
        <f>IF(AND((B993-$B$2)&gt;123,OR(((U992*R992/C992*C993)/(U992*S992/D992*D993))&lt;(4/6),((U992*R992/C992*C993)/(U992*S992/D992*D993))&gt;(6/4))),COUNTIF($M$2:M993,1),0)</f>
        <v>0</v>
      </c>
      <c r="O993" s="51">
        <f>IF(OR((ROW(N993)-MATCH(MAX($N$2:N993),$N$2:N993,0))=1,(ROW(N993)-MATCH(MAX($N$2:N993),$N$2:N993,0))&gt;123),IF(OR(((U992*R992/C992*C993)/(U992*S992/D992*D993))&lt;(4/6),((U992*R992/C992*C993)/(U992*S992/D992*D993))&gt;(6/4)),1,0),0)</f>
        <v>0</v>
      </c>
      <c r="P993" s="47">
        <f>IF(O993=1,U992/2/C993,P992)</f>
        <v>3.6118419146766771</v>
      </c>
      <c r="Q993" s="47">
        <f>IF(O993=1,U992/2/D993,Q992)</f>
        <v>89.517711770140608</v>
      </c>
      <c r="R993" s="41">
        <f>P993*C993/U992</f>
        <v>0.41251987159812425</v>
      </c>
      <c r="S993" s="41">
        <f>Q993*D993/U992</f>
        <v>0.5958884497203627</v>
      </c>
      <c r="T993" s="41">
        <f t="shared" si="187"/>
        <v>0.69227700552294769</v>
      </c>
      <c r="U993" s="42">
        <f>P993*C993+Q993*D993</f>
        <v>26146.14283688728</v>
      </c>
      <c r="V993" s="25">
        <f>B993</f>
        <v>42402</v>
      </c>
      <c r="W993">
        <f>C993/C$2</f>
        <v>1.2882348386277256</v>
      </c>
      <c r="X993">
        <f>D993/D$2</f>
        <v>1.236793980652096</v>
      </c>
      <c r="Y993">
        <f t="shared" si="188"/>
        <v>1.307307141844364</v>
      </c>
      <c r="AA993" s="15">
        <f t="shared" si="189"/>
        <v>2.0780768272097072E-2</v>
      </c>
      <c r="AB993" s="15">
        <f t="shared" si="190"/>
        <v>1.7382074214644661E-5</v>
      </c>
      <c r="AC993" s="15">
        <f t="shared" si="191"/>
        <v>8.4083213184868999E-3</v>
      </c>
    </row>
    <row r="994" spans="1:29" x14ac:dyDescent="0.4">
      <c r="A994" s="43">
        <f t="shared" si="182"/>
        <v>2016</v>
      </c>
      <c r="B994" s="53">
        <v>42403</v>
      </c>
      <c r="C994" s="45">
        <v>2948.6386000000002</v>
      </c>
      <c r="D994" s="45">
        <f>VLOOKUP(B994,'H11001.CSI  中证全债'!$A$2:$B$2792,2,0)</f>
        <v>172.47049999999999</v>
      </c>
      <c r="E994" s="14">
        <f t="shared" si="183"/>
        <v>0</v>
      </c>
      <c r="F994" s="14">
        <f>IF(AND((B994-$B$2)&gt;123,OR(((G993*J993/C993*C994)/(G993*K993/D993*D994))&lt;(4/6),((G993*J993/C993*C994)/(G993*K993/D993*D994))&gt;(6/4))),COUNTIF($E$2:E994,1),0)</f>
        <v>0</v>
      </c>
      <c r="G994" s="21">
        <f t="shared" si="184"/>
        <v>26153.392920516868</v>
      </c>
      <c r="H994" s="12">
        <f t="shared" si="185"/>
        <v>3.6207315507914033</v>
      </c>
      <c r="I994" s="12">
        <f t="shared" si="186"/>
        <v>89.738036995401941</v>
      </c>
      <c r="J994" s="15">
        <f>IF(OR((ROW(F994)-MATCH(MAX($F$2:F994),$F$2:F994,0))=1,(ROW(F994)-MATCH(MAX($F$2:F994),$F$2:F994,0))&gt;123),IF(OR(((G993*J993/C993*C994)/(G993*K993/D993*D994))&lt;(4/6),((G993*J993/C993*C994)/(G993*K993/D993*D994))&gt;(6/4)),50%,((G993*J993/C993*C994)/((G993*K993/D993*D994)+(G993*J993/C993*C994)))),((G993*J993/C993*C994)/((G993*K993/D993*D994)+(G993*J993/C993*C994))))</f>
        <v>0.40821582283215252</v>
      </c>
      <c r="K994" s="18">
        <f t="shared" si="180"/>
        <v>0.59178417716784748</v>
      </c>
      <c r="L994" s="20">
        <f t="shared" si="181"/>
        <v>0.68980523403952121</v>
      </c>
      <c r="M994" s="51">
        <f>IF(AND((B994-$B$2)&gt;123,OR(((U993*R993/C993*C994)/(U993*S993/D993*D994))&lt;(4/6),((U993*R993/C993*C994)/(U993*S993/D993*D994))&gt;(6/4))),1,0)</f>
        <v>0</v>
      </c>
      <c r="N994" s="51">
        <f>IF(AND((B994-$B$2)&gt;123,OR(((U993*R993/C993*C994)/(U993*S993/D993*D994))&lt;(4/6),((U993*R993/C993*C994)/(U993*S993/D993*D994))&gt;(6/4))),COUNTIF($M$2:M994,1),0)</f>
        <v>0</v>
      </c>
      <c r="O994" s="51">
        <f>IF(OR((ROW(N994)-MATCH(MAX($N$2:N994),$N$2:N994,0))=1,(ROW(N994)-MATCH(MAX($N$2:N994),$N$2:N994,0))&gt;123),IF(OR(((U993*R993/C993*C994)/(U993*S993/D993*D994))&lt;(4/6),((U993*R993/C993*C994)/(U993*S993/D993*D994))&gt;(6/4)),1,0),0)</f>
        <v>0</v>
      </c>
      <c r="P994" s="47">
        <f>IF(O994=1,U993/2/C994,P993)</f>
        <v>3.6118419146766771</v>
      </c>
      <c r="Q994" s="47">
        <f>IF(O994=1,U993/2/D994,Q993)</f>
        <v>89.517711770140608</v>
      </c>
      <c r="R994" s="41">
        <f>P994*C994/U993</f>
        <v>0.40732648609600614</v>
      </c>
      <c r="S994" s="41">
        <f>Q994*D994/U993</f>
        <v>0.59049491942919707</v>
      </c>
      <c r="T994" s="41">
        <f t="shared" si="187"/>
        <v>0.68980523403952232</v>
      </c>
      <c r="U994" s="42">
        <f>P994*C994+Q994*D994</f>
        <v>26089.180994565591</v>
      </c>
      <c r="V994" s="25">
        <f>B994</f>
        <v>42403</v>
      </c>
      <c r="W994">
        <f>C994/C$2</f>
        <v>1.2827122357208451</v>
      </c>
      <c r="X994">
        <f>D994/D$2</f>
        <v>1.2359046936581868</v>
      </c>
      <c r="Y994">
        <f t="shared" si="188"/>
        <v>1.3044590497282795</v>
      </c>
      <c r="AA994" s="15">
        <f t="shared" si="189"/>
        <v>-4.2869535439387096E-3</v>
      </c>
      <c r="AB994" s="15">
        <f t="shared" si="190"/>
        <v>-7.1902597184403394E-4</v>
      </c>
      <c r="AC994" s="15">
        <f t="shared" si="191"/>
        <v>-2.1785944747967356E-3</v>
      </c>
    </row>
    <row r="995" spans="1:29" x14ac:dyDescent="0.4">
      <c r="A995" s="43">
        <f t="shared" si="182"/>
        <v>2016</v>
      </c>
      <c r="B995" s="53">
        <v>42404</v>
      </c>
      <c r="C995" s="45">
        <v>2984.7597999999998</v>
      </c>
      <c r="D995" s="45">
        <f>VLOOKUP(B995,'H11001.CSI  中证全债'!$A$2:$B$2792,2,0)</f>
        <v>172.53100000000001</v>
      </c>
      <c r="E995" s="14">
        <f t="shared" si="183"/>
        <v>0</v>
      </c>
      <c r="F995" s="14">
        <f>IF(AND((B995-$B$2)&gt;123,OR(((G994*J994/C994*C995)/(G994*K994/D994*D995))&lt;(4/6),((G994*J994/C994*C995)/(G994*K994/D994*D995))&gt;(6/4))),COUNTIF($E$2:E995,1),0)</f>
        <v>0</v>
      </c>
      <c r="G995" s="21">
        <f t="shared" si="184"/>
        <v>26289.607240247537</v>
      </c>
      <c r="H995" s="12">
        <f t="shared" si="185"/>
        <v>3.6207315507914033</v>
      </c>
      <c r="I995" s="12">
        <f t="shared" si="186"/>
        <v>89.738036995401941</v>
      </c>
      <c r="J995" s="15">
        <f>IF(OR((ROW(F995)-MATCH(MAX($F$2:F995),$F$2:F995,0))=1,(ROW(F995)-MATCH(MAX($F$2:F995),$F$2:F995,0))&gt;123),IF(OR(((G994*J994/C994*C995)/(G994*K994/D994*D995))&lt;(4/6),((G994*J994/C994*C995)/(G994*K994/D994*D995))&gt;(6/4)),50%,((G994*J994/C994*C995)/((G994*K994/D994*D995)+(G994*J994/C994*C995)))),((G994*J994/C994*C995)/((G994*K994/D994*D995)+(G994*J994/C994*C995))))</f>
        <v>0.41107552047597934</v>
      </c>
      <c r="K995" s="18">
        <f t="shared" si="180"/>
        <v>0.58892447952402072</v>
      </c>
      <c r="L995" s="20">
        <f t="shared" si="181"/>
        <v>0.69801058500440993</v>
      </c>
      <c r="M995" s="51">
        <f>IF(AND((B995-$B$2)&gt;123,OR(((U994*R994/C994*C995)/(U994*S994/D994*D995))&lt;(4/6),((U994*R994/C994*C995)/(U994*S994/D994*D995))&gt;(6/4))),1,0)</f>
        <v>0</v>
      </c>
      <c r="N995" s="51">
        <f>IF(AND((B995-$B$2)&gt;123,OR(((U994*R994/C994*C995)/(U994*S994/D994*D995))&lt;(4/6),((U994*R994/C994*C995)/(U994*S994/D994*D995))&gt;(6/4))),COUNTIF($M$2:M995,1),0)</f>
        <v>0</v>
      </c>
      <c r="O995" s="51">
        <f>IF(OR((ROW(N995)-MATCH(MAX($N$2:N995),$N$2:N995,0))=1,(ROW(N995)-MATCH(MAX($N$2:N995),$N$2:N995,0))&gt;123),IF(OR(((U994*R994/C994*C995)/(U994*S994/D994*D995))&lt;(4/6),((U994*R994/C994*C995)/(U994*S994/D994*D995))&gt;(6/4)),1,0),0)</f>
        <v>0</v>
      </c>
      <c r="P995" s="47">
        <f>IF(O995=1,U994/2/C995,P994)</f>
        <v>3.6118419146766771</v>
      </c>
      <c r="Q995" s="47">
        <f>IF(O995=1,U994/2/D995,Q994)</f>
        <v>89.517711770140608</v>
      </c>
      <c r="R995" s="41">
        <f>P995*C995/U994</f>
        <v>0.41321651887529787</v>
      </c>
      <c r="S995" s="41">
        <f>Q995*D995/U994</f>
        <v>0.59199176595966174</v>
      </c>
      <c r="T995" s="41">
        <f t="shared" si="187"/>
        <v>0.69801058500441104</v>
      </c>
      <c r="U995" s="42">
        <f>P995*C995+Q995*D995</f>
        <v>26225.060880296107</v>
      </c>
      <c r="V995" s="25">
        <f>B995</f>
        <v>42404</v>
      </c>
      <c r="W995">
        <f>C995/C$2</f>
        <v>1.2984256246756392</v>
      </c>
      <c r="X995">
        <f>D995/D$2</f>
        <v>1.2363382300250805</v>
      </c>
      <c r="Y995">
        <f t="shared" si="188"/>
        <v>1.3112530440148054</v>
      </c>
      <c r="AA995" s="15">
        <f t="shared" si="189"/>
        <v>1.2250127906485275E-2</v>
      </c>
      <c r="AB995" s="15">
        <f t="shared" si="190"/>
        <v>3.5078462693638457E-4</v>
      </c>
      <c r="AC995" s="15">
        <f t="shared" si="191"/>
        <v>5.2082848349597199E-3</v>
      </c>
    </row>
    <row r="996" spans="1:29" x14ac:dyDescent="0.4">
      <c r="A996" s="43">
        <f t="shared" si="182"/>
        <v>2016</v>
      </c>
      <c r="B996" s="53">
        <v>42405</v>
      </c>
      <c r="C996" s="45">
        <v>2963.7894000000001</v>
      </c>
      <c r="D996" s="45">
        <f>VLOOKUP(B996,'H11001.CSI  中证全债'!$A$2:$B$2792,2,0)</f>
        <v>172.55179999999999</v>
      </c>
      <c r="E996" s="14">
        <f t="shared" si="183"/>
        <v>0</v>
      </c>
      <c r="F996" s="14">
        <f>IF(AND((B996-$B$2)&gt;123,OR(((G995*J995/C995*C996)/(G995*K995/D995*D996))&lt;(4/6),((G995*J995/C995*C996)/(G995*K995/D995*D996))&gt;(6/4))),COUNTIF($E$2:E996,1),0)</f>
        <v>0</v>
      </c>
      <c r="G996" s="21">
        <f t="shared" si="184"/>
        <v>26215.545602504324</v>
      </c>
      <c r="H996" s="12">
        <f t="shared" si="185"/>
        <v>3.6207315507914033</v>
      </c>
      <c r="I996" s="12">
        <f t="shared" si="186"/>
        <v>89.738036995401941</v>
      </c>
      <c r="J996" s="15">
        <f>IF(OR((ROW(F996)-MATCH(MAX($F$2:F996),$F$2:F996,0))=1,(ROW(F996)-MATCH(MAX($F$2:F996),$F$2:F996,0))&gt;123),IF(OR(((G995*J995/C995*C996)/(G995*K995/D995*D996))&lt;(4/6),((G995*J995/C995*C996)/(G995*K995/D995*D996))&gt;(6/4)),50%,((G995*J995/C995*C996)/((G995*K995/D995*D996)+(G995*J995/C995*C996)))),((G995*J995/C995*C996)/((G995*K995/D995*D996)+(G995*J995/C995*C996))))</f>
        <v>0.4093405475206281</v>
      </c>
      <c r="K996" s="18">
        <f t="shared" si="180"/>
        <v>0.5906594524793719</v>
      </c>
      <c r="L996" s="20">
        <f t="shared" si="181"/>
        <v>0.69302293530115622</v>
      </c>
      <c r="M996" s="51">
        <f>IF(AND((B996-$B$2)&gt;123,OR(((U995*R995/C995*C996)/(U995*S995/D995*D996))&lt;(4/6),((U995*R995/C995*C996)/(U995*S995/D995*D996))&gt;(6/4))),1,0)</f>
        <v>0</v>
      </c>
      <c r="N996" s="51">
        <f>IF(AND((B996-$B$2)&gt;123,OR(((U995*R995/C995*C996)/(U995*S995/D995*D996))&lt;(4/6),((U995*R995/C995*C996)/(U995*S995/D995*D996))&gt;(6/4))),COUNTIF($M$2:M996,1),0)</f>
        <v>0</v>
      </c>
      <c r="O996" s="51">
        <f>IF(OR((ROW(N996)-MATCH(MAX($N$2:N996),$N$2:N996,0))=1,(ROW(N996)-MATCH(MAX($N$2:N996),$N$2:N996,0))&gt;123),IF(OR(((U995*R995/C995*C996)/(U995*S995/D995*D996))&lt;(4/6),((U995*R995/C995*C996)/(U995*S995/D995*D996))&gt;(6/4)),1,0),0)</f>
        <v>0</v>
      </c>
      <c r="P996" s="47">
        <f>IF(O996=1,U995/2/C996,P995)</f>
        <v>3.6118419146766771</v>
      </c>
      <c r="Q996" s="47">
        <f>IF(O996=1,U995/2/D996,Q995)</f>
        <v>89.517711770140608</v>
      </c>
      <c r="R996" s="41">
        <f>P996*C996/U995</f>
        <v>0.40818737581033876</v>
      </c>
      <c r="S996" s="41">
        <f>Q996*D996/U995</f>
        <v>0.58899547910771299</v>
      </c>
      <c r="T996" s="41">
        <f t="shared" si="187"/>
        <v>0.69302293530115733</v>
      </c>
      <c r="U996" s="42">
        <f>P996*C996+Q996*D996</f>
        <v>26151.18107901339</v>
      </c>
      <c r="V996" s="25">
        <f>B996</f>
        <v>42405</v>
      </c>
      <c r="W996">
        <f>C996/C$2</f>
        <v>1.2893031134706512</v>
      </c>
      <c r="X996">
        <f>D996/D$2</f>
        <v>1.2364872805446074</v>
      </c>
      <c r="Y996">
        <f t="shared" si="188"/>
        <v>1.3075590539506694</v>
      </c>
      <c r="AA996" s="15">
        <f t="shared" si="189"/>
        <v>-7.0258249926844485E-3</v>
      </c>
      <c r="AB996" s="15">
        <f t="shared" si="190"/>
        <v>1.205580446412835E-4</v>
      </c>
      <c r="AC996" s="15">
        <f t="shared" si="191"/>
        <v>-2.8171450819481914E-3</v>
      </c>
    </row>
    <row r="997" spans="1:29" x14ac:dyDescent="0.4">
      <c r="A997" s="43">
        <f t="shared" si="182"/>
        <v>2016</v>
      </c>
      <c r="B997" s="53">
        <v>42415</v>
      </c>
      <c r="C997" s="45">
        <v>2946.7066</v>
      </c>
      <c r="D997" s="45">
        <f>VLOOKUP(B997,'H11001.CSI  中证全债'!$A$2:$B$2792,2,0)</f>
        <v>172.9083</v>
      </c>
      <c r="E997" s="14">
        <f t="shared" si="183"/>
        <v>0</v>
      </c>
      <c r="F997" s="14">
        <f>IF(AND((B997-$B$2)&gt;123,OR(((G996*J996/C996*C997)/(G996*K996/D996*D997))&lt;(4/6),((G996*J996/C996*C997)/(G996*K996/D996*D997))&gt;(6/4))),COUNTIF($E$2:E997,1),0)</f>
        <v>0</v>
      </c>
      <c r="G997" s="21">
        <f t="shared" si="184"/>
        <v>26185.68497975733</v>
      </c>
      <c r="H997" s="12">
        <f t="shared" si="185"/>
        <v>3.6207315507914033</v>
      </c>
      <c r="I997" s="12">
        <f t="shared" si="186"/>
        <v>89.738036995401941</v>
      </c>
      <c r="J997" s="15">
        <f>IF(OR((ROW(F997)-MATCH(MAX($F$2:F997),$F$2:F997,0))=1,(ROW(F997)-MATCH(MAX($F$2:F997),$F$2:F997,0))&gt;123),IF(OR(((G996*J996/C996*C997)/(G996*K996/D996*D997))&lt;(4/6),((G996*J996/C996*C997)/(G996*K996/D996*D997))&gt;(6/4)),50%,((G996*J996/C996*C997)/((G996*K996/D996*D997)+(G996*J996/C996*C997)))),((G996*J996/C996*C997)/((G996*K996/D996*D997)+(G996*J996/C996*C997))))</f>
        <v>0.40744527270503089</v>
      </c>
      <c r="K997" s="18">
        <f t="shared" si="180"/>
        <v>0.59255472729496916</v>
      </c>
      <c r="L997" s="20">
        <f t="shared" si="181"/>
        <v>0.6876078342417945</v>
      </c>
      <c r="M997" s="51">
        <f>IF(AND((B997-$B$2)&gt;123,OR(((U996*R996/C996*C997)/(U996*S996/D996*D997))&lt;(4/6),((U996*R996/C996*C997)/(U996*S996/D996*D997))&gt;(6/4))),1,0)</f>
        <v>0</v>
      </c>
      <c r="N997" s="51">
        <f>IF(AND((B997-$B$2)&gt;123,OR(((U996*R996/C996*C997)/(U996*S996/D996*D997))&lt;(4/6),((U996*R996/C996*C997)/(U996*S996/D996*D997))&gt;(6/4))),COUNTIF($M$2:M997,1),0)</f>
        <v>0</v>
      </c>
      <c r="O997" s="51">
        <f>IF(OR((ROW(N997)-MATCH(MAX($N$2:N997),$N$2:N997,0))=1,(ROW(N997)-MATCH(MAX($N$2:N997),$N$2:N997,0))&gt;123),IF(OR(((U996*R996/C996*C997)/(U996*S996/D996*D997))&lt;(4/6),((U996*R996/C996*C997)/(U996*S996/D996*D997))&gt;(6/4)),1,0),0)</f>
        <v>0</v>
      </c>
      <c r="P997" s="47">
        <f>IF(O997=1,U996/2/C997,P996)</f>
        <v>3.6118419146766771</v>
      </c>
      <c r="Q997" s="47">
        <f>IF(O997=1,U996/2/D997,Q996)</f>
        <v>89.517711770140608</v>
      </c>
      <c r="R997" s="41">
        <f>P997*C997/U996</f>
        <v>0.40698117518965737</v>
      </c>
      <c r="S997" s="41">
        <f>Q997*D997/U996</f>
        <v>0.59187978222851867</v>
      </c>
      <c r="T997" s="41">
        <f t="shared" si="187"/>
        <v>0.68760783424179561</v>
      </c>
      <c r="U997" s="42">
        <f>P997*C997+Q997*D997</f>
        <v>26121.393770199407</v>
      </c>
      <c r="V997" s="25">
        <f>B997</f>
        <v>42415</v>
      </c>
      <c r="W997">
        <f>C997/C$2</f>
        <v>1.281871780047704</v>
      </c>
      <c r="X997">
        <f>D997/D$2</f>
        <v>1.2390419204586169</v>
      </c>
      <c r="Y997">
        <f t="shared" si="188"/>
        <v>1.3060696885099703</v>
      </c>
      <c r="AA997" s="15">
        <f t="shared" si="189"/>
        <v>-5.7638373360806572E-3</v>
      </c>
      <c r="AB997" s="15">
        <f t="shared" si="190"/>
        <v>2.066046253936582E-3</v>
      </c>
      <c r="AC997" s="15">
        <f t="shared" si="191"/>
        <v>-1.1390425818238459E-3</v>
      </c>
    </row>
    <row r="998" spans="1:29" x14ac:dyDescent="0.4">
      <c r="A998" s="43">
        <f t="shared" si="182"/>
        <v>2016</v>
      </c>
      <c r="B998" s="53">
        <v>42416</v>
      </c>
      <c r="C998" s="45">
        <v>3037.0353</v>
      </c>
      <c r="D998" s="45">
        <f>VLOOKUP(B998,'H11001.CSI  中证全债'!$A$2:$B$2792,2,0)</f>
        <v>172.8674</v>
      </c>
      <c r="E998" s="14">
        <f t="shared" si="183"/>
        <v>0</v>
      </c>
      <c r="F998" s="14">
        <f>IF(AND((B998-$B$2)&gt;123,OR(((G997*J997/C997*C998)/(G997*K997/D997*D998))&lt;(4/6),((G997*J997/C997*C998)/(G997*K997/D997*D998))&gt;(6/4))),COUNTIF($E$2:E998,1),0)</f>
        <v>0</v>
      </c>
      <c r="G998" s="21">
        <f t="shared" si="184"/>
        <v>26509.07066807619</v>
      </c>
      <c r="H998" s="12">
        <f t="shared" si="185"/>
        <v>3.6207315507914033</v>
      </c>
      <c r="I998" s="12">
        <f t="shared" si="186"/>
        <v>89.738036995401941</v>
      </c>
      <c r="J998" s="15">
        <f>IF(OR((ROW(F998)-MATCH(MAX($F$2:F998),$F$2:F998,0))=1,(ROW(F998)-MATCH(MAX($F$2:F998),$F$2:F998,0))&gt;123),IF(OR(((G997*J997/C997*C998)/(G997*K997/D997*D998))&lt;(4/6),((G997*J997/C997*C998)/(G997*K997/D997*D998))&gt;(6/4)),50%,((G997*J997/C997*C998)/((G997*K997/D997*D998)+(G997*J997/C997*C998)))),((G997*J997/C997*C998)/((G997*K997/D997*D998)+(G997*J997/C997*C998))))</f>
        <v>0.41481233609670132</v>
      </c>
      <c r="K998" s="18">
        <f t="shared" si="180"/>
        <v>0.58518766390329868</v>
      </c>
      <c r="L998" s="20">
        <f t="shared" si="181"/>
        <v>0.70885352115906597</v>
      </c>
      <c r="M998" s="51">
        <f>IF(AND((B998-$B$2)&gt;123,OR(((U997*R997/C997*C998)/(U997*S997/D997*D998))&lt;(4/6),((U997*R997/C997*C998)/(U997*S997/D997*D998))&gt;(6/4))),1,0)</f>
        <v>0</v>
      </c>
      <c r="N998" s="51">
        <f>IF(AND((B998-$B$2)&gt;123,OR(((U997*R997/C997*C998)/(U997*S997/D997*D998))&lt;(4/6),((U997*R997/C997*C998)/(U997*S997/D997*D998))&gt;(6/4))),COUNTIF($M$2:M998,1),0)</f>
        <v>0</v>
      </c>
      <c r="O998" s="51">
        <f>IF(OR((ROW(N998)-MATCH(MAX($N$2:N998),$N$2:N998,0))=1,(ROW(N998)-MATCH(MAX($N$2:N998),$N$2:N998,0))&gt;123),IF(OR(((U997*R997/C997*C998)/(U997*S997/D997*D998))&lt;(4/6),((U997*R997/C997*C998)/(U997*S997/D997*D998))&gt;(6/4)),1,0),0)</f>
        <v>0</v>
      </c>
      <c r="P998" s="47">
        <f>IF(O998=1,U997/2/C998,P997)</f>
        <v>3.6118419146766771</v>
      </c>
      <c r="Q998" s="47">
        <f>IF(O998=1,U997/2/D998,Q997)</f>
        <v>89.517711770140608</v>
      </c>
      <c r="R998" s="41">
        <f>P998*C998/U997</f>
        <v>0.41993514930305803</v>
      </c>
      <c r="S998" s="41">
        <f>Q998*D998/U997</f>
        <v>0.59241456347202692</v>
      </c>
      <c r="T998" s="41">
        <f t="shared" si="187"/>
        <v>0.7088535211590673</v>
      </c>
      <c r="U998" s="42">
        <f>P998*C998+Q998*D998</f>
        <v>26443.98548054626</v>
      </c>
      <c r="V998" s="25">
        <f>B998</f>
        <v>42416</v>
      </c>
      <c r="W998">
        <f>C998/C$2</f>
        <v>1.3211664324092236</v>
      </c>
      <c r="X998">
        <f>D998/D$2</f>
        <v>1.2387488355428162</v>
      </c>
      <c r="Y998">
        <f t="shared" si="188"/>
        <v>1.322199274027313</v>
      </c>
      <c r="AA998" s="15">
        <f t="shared" si="189"/>
        <v>3.0654120773340843E-2</v>
      </c>
      <c r="AB998" s="15">
        <f t="shared" si="190"/>
        <v>-2.3654156567376461E-4</v>
      </c>
      <c r="AC998" s="15">
        <f t="shared" si="191"/>
        <v>1.2349712775084898E-2</v>
      </c>
    </row>
    <row r="999" spans="1:29" x14ac:dyDescent="0.4">
      <c r="A999" s="43">
        <f t="shared" si="182"/>
        <v>2016</v>
      </c>
      <c r="B999" s="53">
        <v>42417</v>
      </c>
      <c r="C999" s="45">
        <v>3063.3199</v>
      </c>
      <c r="D999" s="45">
        <f>VLOOKUP(B999,'H11001.CSI  中证全债'!$A$2:$B$2792,2,0)</f>
        <v>172.85120000000001</v>
      </c>
      <c r="E999" s="14">
        <f t="shared" si="183"/>
        <v>0</v>
      </c>
      <c r="F999" s="14">
        <f>IF(AND((B999-$B$2)&gt;123,OR(((G998*J998/C998*C999)/(G998*K998/D998*D999))&lt;(4/6),((G998*J998/C998*C999)/(G998*K998/D998*D999))&gt;(6/4))),COUNTIF($E$2:E999,1),0)</f>
        <v>0</v>
      </c>
      <c r="G999" s="21">
        <f t="shared" si="184"/>
        <v>26602.786392396796</v>
      </c>
      <c r="H999" s="12">
        <f t="shared" si="185"/>
        <v>3.6207315507914033</v>
      </c>
      <c r="I999" s="12">
        <f t="shared" si="186"/>
        <v>89.738036995401941</v>
      </c>
      <c r="J999" s="15">
        <f>IF(OR((ROW(F999)-MATCH(MAX($F$2:F999),$F$2:F999,0))=1,(ROW(F999)-MATCH(MAX($F$2:F999),$F$2:F999,0))&gt;123),IF(OR(((G998*J998/C998*C999)/(G998*K998/D998*D999))&lt;(4/6),((G998*J998/C998*C999)/(G998*K998/D998*D999))&gt;(6/4)),50%,((G998*J998/C998*C999)/((G998*K998/D998*D999)+(G998*J998/C998*C999)))),((G998*J998/C998*C999)/((G998*K998/D998*D999)+(G998*J998/C998*C999))))</f>
        <v>0.41692846939022715</v>
      </c>
      <c r="K999" s="18">
        <f t="shared" si="180"/>
        <v>0.5830715306097729</v>
      </c>
      <c r="L999" s="20">
        <f t="shared" si="181"/>
        <v>0.71505543917434233</v>
      </c>
      <c r="M999" s="51">
        <f>IF(AND((B999-$B$2)&gt;123,OR(((U998*R998/C998*C999)/(U998*S998/D998*D999))&lt;(4/6),((U998*R998/C998*C999)/(U998*S998/D998*D999))&gt;(6/4))),1,0)</f>
        <v>0</v>
      </c>
      <c r="N999" s="51">
        <f>IF(AND((B999-$B$2)&gt;123,OR(((U998*R998/C998*C999)/(U998*S998/D998*D999))&lt;(4/6),((U998*R998/C998*C999)/(U998*S998/D998*D999))&gt;(6/4))),COUNTIF($M$2:M999,1),0)</f>
        <v>0</v>
      </c>
      <c r="O999" s="51">
        <f>IF(OR((ROW(N999)-MATCH(MAX($N$2:N999),$N$2:N999,0))=1,(ROW(N999)-MATCH(MAX($N$2:N999),$N$2:N999,0))&gt;123),IF(OR(((U998*R998/C998*C999)/(U998*S998/D998*D999))&lt;(4/6),((U998*R998/C998*C999)/(U998*S998/D998*D999))&gt;(6/4)),1,0),0)</f>
        <v>0</v>
      </c>
      <c r="P999" s="47">
        <f>IF(O999=1,U998/2/C999,P998)</f>
        <v>3.6118419146766771</v>
      </c>
      <c r="Q999" s="47">
        <f>IF(O999=1,U998/2/D999,Q998)</f>
        <v>89.517711770140608</v>
      </c>
      <c r="R999" s="41">
        <f>P999*C999/U998</f>
        <v>0.41840240840483967</v>
      </c>
      <c r="S999" s="41">
        <f>Q999*D999/U998</f>
        <v>0.58513282394992805</v>
      </c>
      <c r="T999" s="41">
        <f t="shared" si="187"/>
        <v>0.71505543917434355</v>
      </c>
      <c r="U999" s="42">
        <f>P999*C999+Q999*D999</f>
        <v>26537.471113606094</v>
      </c>
      <c r="V999" s="25">
        <f>B999</f>
        <v>42417</v>
      </c>
      <c r="W999">
        <f>C999/C$2</f>
        <v>1.3326007187375066</v>
      </c>
      <c r="X999">
        <f>D999/D$2</f>
        <v>1.2386327481189536</v>
      </c>
      <c r="Y999">
        <f t="shared" si="188"/>
        <v>1.3268735556803046</v>
      </c>
      <c r="AA999" s="15">
        <f t="shared" si="189"/>
        <v>8.6546903159141486E-3</v>
      </c>
      <c r="AB999" s="15">
        <f t="shared" si="190"/>
        <v>-9.3713447417043128E-5</v>
      </c>
      <c r="AC999" s="15">
        <f t="shared" si="191"/>
        <v>3.5352323547677145E-3</v>
      </c>
    </row>
    <row r="1000" spans="1:29" x14ac:dyDescent="0.4">
      <c r="A1000" s="43">
        <f t="shared" si="182"/>
        <v>2016</v>
      </c>
      <c r="B1000" s="53">
        <v>42418</v>
      </c>
      <c r="C1000" s="45">
        <v>3053.6985</v>
      </c>
      <c r="D1000" s="45">
        <f>VLOOKUP(B1000,'H11001.CSI  中证全债'!$A$2:$B$2792,2,0)</f>
        <v>172.8639</v>
      </c>
      <c r="E1000" s="14">
        <f t="shared" si="183"/>
        <v>0</v>
      </c>
      <c r="F1000" s="14">
        <f>IF(AND((B1000-$B$2)&gt;123,OR(((G999*J999/C999*C1000)/(G999*K999/D999*D1000))&lt;(4/6),((G999*J999/C999*C1000)/(G999*K999/D999*D1000))&gt;(6/4))),COUNTIF($E$2:E1000,1),0)</f>
        <v>0</v>
      </c>
      <c r="G1000" s="21">
        <f t="shared" si="184"/>
        <v>26569.089558923857</v>
      </c>
      <c r="H1000" s="12">
        <f t="shared" si="185"/>
        <v>3.6207315507914033</v>
      </c>
      <c r="I1000" s="12">
        <f t="shared" si="186"/>
        <v>89.738036995401941</v>
      </c>
      <c r="J1000" s="15">
        <f>IF(OR((ROW(F1000)-MATCH(MAX($F$2:F1000),$F$2:F1000,0))=1,(ROW(F1000)-MATCH(MAX($F$2:F1000),$F$2:F1000,0))&gt;123),IF(OR(((G999*J999/C999*C1000)/(G999*K999/D999*D1000))&lt;(4/6),((G999*J999/C999*C1000)/(G999*K999/D999*D1000))&gt;(6/4)),50%,((G999*J999/C999*C1000)/((G999*K999/D999*D1000)+(G999*J999/C999*C1000)))),((G999*J999/C999*C1000)/((G999*K999/D999*D1000)+(G999*J999/C999*C1000))))</f>
        <v>0.41614608137149156</v>
      </c>
      <c r="K1000" s="18">
        <f t="shared" si="180"/>
        <v>0.58385391862850844</v>
      </c>
      <c r="L1000" s="20">
        <f t="shared" si="181"/>
        <v>0.71275719506864321</v>
      </c>
      <c r="M1000" s="51">
        <f>IF(AND((B1000-$B$2)&gt;123,OR(((U999*R999/C999*C1000)/(U999*S999/D999*D1000))&lt;(4/6),((U999*R999/C999*C1000)/(U999*S999/D999*D1000))&gt;(6/4))),1,0)</f>
        <v>0</v>
      </c>
      <c r="N1000" s="51">
        <f>IF(AND((B1000-$B$2)&gt;123,OR(((U999*R999/C999*C1000)/(U999*S999/D999*D1000))&lt;(4/6),((U999*R999/C999*C1000)/(U999*S999/D999*D1000))&gt;(6/4))),COUNTIF($M$2:M1000,1),0)</f>
        <v>0</v>
      </c>
      <c r="O1000" s="51">
        <f>IF(OR((ROW(N1000)-MATCH(MAX($N$2:N1000),$N$2:N1000,0))=1,(ROW(N1000)-MATCH(MAX($N$2:N1000),$N$2:N1000,0))&gt;123),IF(OR(((U999*R999/C999*C1000)/(U999*S999/D999*D1000))&lt;(4/6),((U999*R999/C999*C1000)/(U999*S999/D999*D1000))&gt;(6/4)),1,0),0)</f>
        <v>0</v>
      </c>
      <c r="P1000" s="47">
        <f>IF(O1000=1,U999/2/C1000,P999)</f>
        <v>3.6118419146766771</v>
      </c>
      <c r="Q1000" s="47">
        <f>IF(O1000=1,U999/2/D1000,Q999)</f>
        <v>89.517711770140608</v>
      </c>
      <c r="R1000" s="41">
        <f>P1000*C1000/U999</f>
        <v>0.41561896345994875</v>
      </c>
      <c r="S1000" s="41">
        <f>Q1000*D1000/U999</f>
        <v>0.58311437097442564</v>
      </c>
      <c r="T1000" s="41">
        <f t="shared" si="187"/>
        <v>0.71275719506864466</v>
      </c>
      <c r="U1000" s="42">
        <f>P1000*C1000+Q1000*D1000</f>
        <v>26503.857012747707</v>
      </c>
      <c r="V1000" s="25">
        <f>B1000</f>
        <v>42418</v>
      </c>
      <c r="W1000">
        <f>C1000/C$2</f>
        <v>1.3284152320845257</v>
      </c>
      <c r="X1000">
        <f>D1000/D$2</f>
        <v>1.2387237549265495</v>
      </c>
      <c r="Y1000">
        <f t="shared" si="188"/>
        <v>1.3251928506373853</v>
      </c>
      <c r="AA1000" s="15">
        <f t="shared" si="189"/>
        <v>-3.1408407590731713E-3</v>
      </c>
      <c r="AB1000" s="15">
        <f t="shared" si="190"/>
        <v>7.3473600414653006E-5</v>
      </c>
      <c r="AC1000" s="15">
        <f t="shared" si="191"/>
        <v>-1.266665565625491E-3</v>
      </c>
    </row>
    <row r="1001" spans="1:29" x14ac:dyDescent="0.4">
      <c r="A1001" s="43">
        <f t="shared" si="182"/>
        <v>2016</v>
      </c>
      <c r="B1001" s="53">
        <v>42419</v>
      </c>
      <c r="C1001" s="45">
        <v>3051.585</v>
      </c>
      <c r="D1001" s="45">
        <f>VLOOKUP(B1001,'H11001.CSI  中证全债'!$A$2:$B$2792,2,0)</f>
        <v>172.98</v>
      </c>
      <c r="E1001" s="14">
        <f t="shared" si="183"/>
        <v>0</v>
      </c>
      <c r="F1001" s="14">
        <f>IF(AND((B1001-$B$2)&gt;123,OR(((G1000*J1000/C1000*C1001)/(G1000*K1000/D1000*D1001))&lt;(4/6),((G1000*J1000/C1000*C1001)/(G1000*K1000/D1000*D1001))&gt;(6/4))),COUNTIF($E$2:E1001,1),0)</f>
        <v>0</v>
      </c>
      <c r="G1001" s="21">
        <f t="shared" si="184"/>
        <v>26571.855728886425</v>
      </c>
      <c r="H1001" s="12">
        <f t="shared" si="185"/>
        <v>3.6207315507914033</v>
      </c>
      <c r="I1001" s="12">
        <f t="shared" si="186"/>
        <v>89.738036995401941</v>
      </c>
      <c r="J1001" s="15">
        <f>IF(OR((ROW(F1001)-MATCH(MAX($F$2:F1001),$F$2:F1001,0))=1,(ROW(F1001)-MATCH(MAX($F$2:F1001),$F$2:F1001,0))&gt;123),IF(OR(((G1000*J1000/C1000*C1001)/(G1000*K1000/D1000*D1001))&lt;(4/6),((G1000*J1000/C1000*C1001)/(G1000*K1000/D1000*D1001))&gt;(6/4)),50%,((G1000*J1000/C1000*C1001)/((G1000*K1000/D1000*D1001)+(G1000*J1000/C1000*C1001)))),((G1000*J1000/C1000*C1001)/((G1000*K1000/D1000*D1001)+(G1000*J1000/C1000*C1001))))</f>
        <v>0.41581477041554071</v>
      </c>
      <c r="K1001" s="18">
        <f t="shared" si="180"/>
        <v>0.58418522958445929</v>
      </c>
      <c r="L1001" s="20">
        <f t="shared" si="181"/>
        <v>0.71178583325586087</v>
      </c>
      <c r="M1001" s="51">
        <f>IF(AND((B1001-$B$2)&gt;123,OR(((U1000*R1000/C1000*C1001)/(U1000*S1000/D1000*D1001))&lt;(4/6),((U1000*R1000/C1000*C1001)/(U1000*S1000/D1000*D1001))&gt;(6/4))),1,0)</f>
        <v>0</v>
      </c>
      <c r="N1001" s="51">
        <f>IF(AND((B1001-$B$2)&gt;123,OR(((U1000*R1000/C1000*C1001)/(U1000*S1000/D1000*D1001))&lt;(4/6),((U1000*R1000/C1000*C1001)/(U1000*S1000/D1000*D1001))&gt;(6/4))),COUNTIF($M$2:M1001,1),0)</f>
        <v>0</v>
      </c>
      <c r="O1001" s="51">
        <f>IF(OR((ROW(N1001)-MATCH(MAX($N$2:N1001),$N$2:N1001,0))=1,(ROW(N1001)-MATCH(MAX($N$2:N1001),$N$2:N1001,0))&gt;123),IF(OR(((U1000*R1000/C1000*C1001)/(U1000*S1000/D1000*D1001))&lt;(4/6),((U1000*R1000/C1000*C1001)/(U1000*S1000/D1000*D1001))&gt;(6/4)),1,0),0)</f>
        <v>0</v>
      </c>
      <c r="P1001" s="47">
        <f>IF(O1001=1,U1000/2/C1001,P1000)</f>
        <v>3.6118419146766771</v>
      </c>
      <c r="Q1001" s="47">
        <f>IF(O1001=1,U1000/2/D1001,Q1000)</f>
        <v>89.517711770140608</v>
      </c>
      <c r="R1001" s="41">
        <f>P1001*C1001/U1000</f>
        <v>0.41585806186236934</v>
      </c>
      <c r="S1001" s="41">
        <f>Q1001*D1001/U1000</f>
        <v>0.58424605047299816</v>
      </c>
      <c r="T1001" s="41">
        <f t="shared" si="187"/>
        <v>0.71178583325586187</v>
      </c>
      <c r="U1001" s="42">
        <f>P1001*C1001+Q1001*D1001</f>
        <v>26506.616391197549</v>
      </c>
      <c r="V1001" s="25">
        <f>B1001</f>
        <v>42419</v>
      </c>
      <c r="W1001">
        <f>C1001/C$2</f>
        <v>1.3274958205601035</v>
      </c>
      <c r="X1001">
        <f>D1001/D$2</f>
        <v>1.2395557147975633</v>
      </c>
      <c r="Y1001">
        <f t="shared" si="188"/>
        <v>1.3253308195598774</v>
      </c>
      <c r="AA1001" s="15">
        <f t="shared" si="189"/>
        <v>-6.9211154932291574E-4</v>
      </c>
      <c r="AB1001" s="15">
        <f t="shared" si="190"/>
        <v>6.7162663806596967E-4</v>
      </c>
      <c r="AC1001" s="15">
        <f t="shared" si="191"/>
        <v>1.0411233536733455E-4</v>
      </c>
    </row>
    <row r="1002" spans="1:29" x14ac:dyDescent="0.4">
      <c r="A1002" s="43">
        <f t="shared" si="182"/>
        <v>2016</v>
      </c>
      <c r="B1002" s="53">
        <v>42422</v>
      </c>
      <c r="C1002" s="45">
        <v>3118.8674999999998</v>
      </c>
      <c r="D1002" s="45">
        <f>VLOOKUP(B1002,'H11001.CSI  中证全债'!$A$2:$B$2792,2,0)</f>
        <v>173.03579999999999</v>
      </c>
      <c r="E1002" s="14">
        <f t="shared" si="183"/>
        <v>0</v>
      </c>
      <c r="F1002" s="14">
        <f>IF(AND((B1002-$B$2)&gt;123,OR(((G1001*J1001/C1001*C1002)/(G1001*K1001/D1001*D1002))&lt;(4/6),((G1001*J1001/C1001*C1002)/(G1001*K1001/D1001*D1002))&gt;(6/4))),COUNTIF($E$2:E1002,1),0)</f>
        <v>0</v>
      </c>
      <c r="G1002" s="21">
        <f t="shared" si="184"/>
        <v>26820.474981916894</v>
      </c>
      <c r="H1002" s="12">
        <f t="shared" si="185"/>
        <v>3.6207315507914033</v>
      </c>
      <c r="I1002" s="12">
        <f t="shared" si="186"/>
        <v>89.738036995401941</v>
      </c>
      <c r="J1002" s="15">
        <f>IF(OR((ROW(F1002)-MATCH(MAX($F$2:F1002),$F$2:F1002,0))=1,(ROW(F1002)-MATCH(MAX($F$2:F1002),$F$2:F1002,0))&gt;123),IF(OR(((G1001*J1001/C1001*C1002)/(G1001*K1001/D1001*D1002))&lt;(4/6),((G1001*J1001/C1001*C1002)/(G1001*K1001/D1001*D1002))&gt;(6/4)),50%,((G1001*J1001/C1001*C1002)/((G1001*K1001/D1001*D1002)+(G1001*J1001/C1001*C1002)))),((G1001*J1001/C1001*C1002)/((G1001*K1001/D1001*D1002)+(G1001*J1001/C1001*C1002))))</f>
        <v>0.42104332483304913</v>
      </c>
      <c r="K1002" s="18">
        <f t="shared" si="180"/>
        <v>0.57895667516695082</v>
      </c>
      <c r="L1002" s="20">
        <f t="shared" si="181"/>
        <v>0.7272449613118892</v>
      </c>
      <c r="M1002" s="51">
        <f>IF(AND((B1002-$B$2)&gt;123,OR(((U1001*R1001/C1001*C1002)/(U1001*S1001/D1001*D1002))&lt;(4/6),((U1001*R1001/C1001*C1002)/(U1001*S1001/D1001*D1002))&gt;(6/4))),1,0)</f>
        <v>0</v>
      </c>
      <c r="N1002" s="51">
        <f>IF(AND((B1002-$B$2)&gt;123,OR(((U1001*R1001/C1001*C1002)/(U1001*S1001/D1001*D1002))&lt;(4/6),((U1001*R1001/C1001*C1002)/(U1001*S1001/D1001*D1002))&gt;(6/4))),COUNTIF($M$2:M1002,1),0)</f>
        <v>0</v>
      </c>
      <c r="O1002" s="51">
        <f>IF(OR((ROW(N1002)-MATCH(MAX($N$2:N1002),$N$2:N1002,0))=1,(ROW(N1002)-MATCH(MAX($N$2:N1002),$N$2:N1002,0))&gt;123),IF(OR(((U1001*R1001/C1001*C1002)/(U1001*S1001/D1001*D1002))&lt;(4/6),((U1001*R1001/C1001*C1002)/(U1001*S1001/D1001*D1002))&gt;(6/4)),1,0),0)</f>
        <v>0</v>
      </c>
      <c r="P1002" s="47">
        <f>IF(O1002=1,U1001/2/C1002,P1001)</f>
        <v>3.6118419146766771</v>
      </c>
      <c r="Q1002" s="47">
        <f>IF(O1002=1,U1001/2/D1002,Q1001)</f>
        <v>89.517711770140608</v>
      </c>
      <c r="R1002" s="41">
        <f>P1002*C1002/U1001</f>
        <v>0.42498281170899471</v>
      </c>
      <c r="S1002" s="41">
        <f>Q1002*D1002/U1001</f>
        <v>0.58437367643271199</v>
      </c>
      <c r="T1002" s="41">
        <f t="shared" si="187"/>
        <v>0.72724496131189031</v>
      </c>
      <c r="U1002" s="42">
        <f>P1002*C1002+Q1002*D1002</f>
        <v>26754.625233138555</v>
      </c>
      <c r="V1002" s="25">
        <f>B1002</f>
        <v>42422</v>
      </c>
      <c r="W1002">
        <f>C1002/C$2</f>
        <v>1.356764950388319</v>
      </c>
      <c r="X1002">
        <f>D1002/D$2</f>
        <v>1.2399555714797563</v>
      </c>
      <c r="Y1002">
        <f t="shared" si="188"/>
        <v>1.3377312616569277</v>
      </c>
      <c r="AA1002" s="15">
        <f t="shared" si="189"/>
        <v>2.2048378137918379E-2</v>
      </c>
      <c r="AB1002" s="15">
        <f t="shared" si="190"/>
        <v>3.2258064516144103E-4</v>
      </c>
      <c r="AC1002" s="15">
        <f t="shared" si="191"/>
        <v>9.3564881417065315E-3</v>
      </c>
    </row>
    <row r="1003" spans="1:29" x14ac:dyDescent="0.4">
      <c r="A1003" s="43">
        <f t="shared" si="182"/>
        <v>2016</v>
      </c>
      <c r="B1003" s="53">
        <v>42423</v>
      </c>
      <c r="C1003" s="45">
        <v>3089.3631999999998</v>
      </c>
      <c r="D1003" s="45">
        <f>VLOOKUP(B1003,'H11001.CSI  中证全债'!$A$2:$B$2792,2,0)</f>
        <v>173.05879999999999</v>
      </c>
      <c r="E1003" s="14">
        <f t="shared" si="183"/>
        <v>0</v>
      </c>
      <c r="F1003" s="14">
        <f>IF(AND((B1003-$B$2)&gt;123,OR(((G1002*J1002/C1002*C1003)/(G1002*K1002/D1002*D1003))&lt;(4/6),((G1002*J1002/C1002*C1003)/(G1002*K1002/D1002*D1003))&gt;(6/4))),COUNTIF($E$2:E1003,1),0)</f>
        <v>0</v>
      </c>
      <c r="G1003" s="21">
        <f t="shared" si="184"/>
        <v>26715.711806873769</v>
      </c>
      <c r="H1003" s="12">
        <f t="shared" si="185"/>
        <v>3.6207315507914033</v>
      </c>
      <c r="I1003" s="12">
        <f t="shared" si="186"/>
        <v>89.738036995401941</v>
      </c>
      <c r="J1003" s="15">
        <f>IF(OR((ROW(F1003)-MATCH(MAX($F$2:F1003),$F$2:F1003,0))=1,(ROW(F1003)-MATCH(MAX($F$2:F1003),$F$2:F1003,0))&gt;123),IF(OR(((G1002*J1002/C1002*C1003)/(G1002*K1002/D1002*D1003))&lt;(4/6),((G1002*J1002/C1002*C1003)/(G1002*K1002/D1002*D1003))&gt;(6/4)),50%,((G1002*J1002/C1002*C1003)/((G1002*K1002/D1002*D1003)+(G1002*J1002/C1002*C1003)))),((G1002*J1002/C1002*C1003)/((G1002*K1002/D1002*D1003)+(G1002*J1002/C1002*C1003))))</f>
        <v>0.41869574319991981</v>
      </c>
      <c r="K1003" s="18">
        <f t="shared" si="180"/>
        <v>0.58130425680008013</v>
      </c>
      <c r="L1003" s="20">
        <f t="shared" si="181"/>
        <v>0.7202695289119756</v>
      </c>
      <c r="M1003" s="51">
        <f>IF(AND((B1003-$B$2)&gt;123,OR(((U1002*R1002/C1002*C1003)/(U1002*S1002/D1002*D1003))&lt;(4/6),((U1002*R1002/C1002*C1003)/(U1002*S1002/D1002*D1003))&gt;(6/4))),1,0)</f>
        <v>0</v>
      </c>
      <c r="N1003" s="51">
        <f>IF(AND((B1003-$B$2)&gt;123,OR(((U1002*R1002/C1002*C1003)/(U1002*S1002/D1002*D1003))&lt;(4/6),((U1002*R1002/C1002*C1003)/(U1002*S1002/D1002*D1003))&gt;(6/4))),COUNTIF($M$2:M1003,1),0)</f>
        <v>0</v>
      </c>
      <c r="O1003" s="51">
        <f>IF(OR((ROW(N1003)-MATCH(MAX($N$2:N1003),$N$2:N1003,0))=1,(ROW(N1003)-MATCH(MAX($N$2:N1003),$N$2:N1003,0))&gt;123),IF(OR(((U1002*R1002/C1002*C1003)/(U1002*S1002/D1002*D1003))&lt;(4/6),((U1002*R1002/C1002*C1003)/(U1002*S1002/D1002*D1003))&gt;(6/4)),1,0),0)</f>
        <v>0</v>
      </c>
      <c r="P1003" s="47">
        <f>IF(O1003=1,U1002/2/C1003,P1002)</f>
        <v>3.6118419146766771</v>
      </c>
      <c r="Q1003" s="47">
        <f>IF(O1003=1,U1002/2/D1003,Q1002)</f>
        <v>89.517711770140608</v>
      </c>
      <c r="R1003" s="41">
        <f>P1003*C1003/U1002</f>
        <v>0.41706028016415236</v>
      </c>
      <c r="S1003" s="41">
        <f>Q1003*D1003/U1002</f>
        <v>0.57903363036078226</v>
      </c>
      <c r="T1003" s="41">
        <f t="shared" si="187"/>
        <v>0.72026952891197682</v>
      </c>
      <c r="U1003" s="42">
        <f>P1003*C1003+Q1003*D1003</f>
        <v>26650.119273106073</v>
      </c>
      <c r="V1003" s="25">
        <f>B1003</f>
        <v>42423</v>
      </c>
      <c r="W1003">
        <f>C1003/C$2</f>
        <v>1.34393003511034</v>
      </c>
      <c r="X1003">
        <f>D1003/D$2</f>
        <v>1.2401203869580795</v>
      </c>
      <c r="Y1003">
        <f t="shared" si="188"/>
        <v>1.3325059636553036</v>
      </c>
      <c r="AA1003" s="15">
        <f t="shared" si="189"/>
        <v>-9.4599401866222177E-3</v>
      </c>
      <c r="AB1003" s="15">
        <f t="shared" si="190"/>
        <v>1.3292047079271896E-4</v>
      </c>
      <c r="AC1003" s="15">
        <f t="shared" si="191"/>
        <v>-3.9060894750654329E-3</v>
      </c>
    </row>
    <row r="1004" spans="1:29" x14ac:dyDescent="0.4">
      <c r="A1004" s="43">
        <f t="shared" si="182"/>
        <v>2016</v>
      </c>
      <c r="B1004" s="53">
        <v>42424</v>
      </c>
      <c r="C1004" s="45">
        <v>3109.5454</v>
      </c>
      <c r="D1004" s="45">
        <f>VLOOKUP(B1004,'H11001.CSI  中证全债'!$A$2:$B$2792,2,0)</f>
        <v>173.0736</v>
      </c>
      <c r="E1004" s="14">
        <f t="shared" si="183"/>
        <v>0</v>
      </c>
      <c r="F1004" s="14">
        <f>IF(AND((B1004-$B$2)&gt;123,OR(((G1003*J1003/C1003*C1004)/(G1003*K1003/D1003*D1004))&lt;(4/6),((G1003*J1003/C1003*C1004)/(G1003*K1003/D1003*D1004))&gt;(6/4))),COUNTIF($E$2:E1004,1),0)</f>
        <v>0</v>
      </c>
      <c r="G1004" s="21">
        <f t="shared" si="184"/>
        <v>26790.114258125683</v>
      </c>
      <c r="H1004" s="12">
        <f t="shared" si="185"/>
        <v>3.6207315507914033</v>
      </c>
      <c r="I1004" s="12">
        <f t="shared" si="186"/>
        <v>89.738036995401941</v>
      </c>
      <c r="J1004" s="15">
        <f>IF(OR((ROW(F1004)-MATCH(MAX($F$2:F1004),$F$2:F1004,0))=1,(ROW(F1004)-MATCH(MAX($F$2:F1004),$F$2:F1004,0))&gt;123),IF(OR(((G1003*J1003/C1003*C1004)/(G1003*K1003/D1003*D1004))&lt;(4/6),((G1003*J1003/C1003*C1004)/(G1003*K1003/D1003*D1004))&gt;(6/4)),50%,((G1003*J1003/C1003*C1004)/((G1003*K1003/D1003*D1004)+(G1003*J1003/C1003*C1004)))),((G1003*J1003/C1003*C1004)/((G1003*K1003/D1003*D1004)+(G1003*J1003/C1003*C1004))))</f>
        <v>0.42026058679400236</v>
      </c>
      <c r="K1004" s="18">
        <f t="shared" si="180"/>
        <v>0.57973941320599764</v>
      </c>
      <c r="L1004" s="20">
        <f t="shared" si="181"/>
        <v>0.72491291297573379</v>
      </c>
      <c r="M1004" s="51">
        <f>IF(AND((B1004-$B$2)&gt;123,OR(((U1003*R1003/C1003*C1004)/(U1003*S1003/D1003*D1004))&lt;(4/6),((U1003*R1003/C1003*C1004)/(U1003*S1003/D1003*D1004))&gt;(6/4))),1,0)</f>
        <v>0</v>
      </c>
      <c r="N1004" s="51">
        <f>IF(AND((B1004-$B$2)&gt;123,OR(((U1003*R1003/C1003*C1004)/(U1003*S1003/D1003*D1004))&lt;(4/6),((U1003*R1003/C1003*C1004)/(U1003*S1003/D1003*D1004))&gt;(6/4))),COUNTIF($M$2:M1004,1),0)</f>
        <v>0</v>
      </c>
      <c r="O1004" s="51">
        <f>IF(OR((ROW(N1004)-MATCH(MAX($N$2:N1004),$N$2:N1004,0))=1,(ROW(N1004)-MATCH(MAX($N$2:N1004),$N$2:N1004,0))&gt;123),IF(OR(((U1003*R1003/C1003*C1004)/(U1003*S1003/D1003*D1004))&lt;(4/6),((U1003*R1003/C1003*C1004)/(U1003*S1003/D1003*D1004))&gt;(6/4)),1,0),0)</f>
        <v>0</v>
      </c>
      <c r="P1004" s="47">
        <f>IF(O1004=1,U1003/2/C1004,P1003)</f>
        <v>3.6118419146766771</v>
      </c>
      <c r="Q1004" s="47">
        <f>IF(O1004=1,U1003/2/D1004,Q1003)</f>
        <v>89.517711770140608</v>
      </c>
      <c r="R1004" s="41">
        <f>P1004*C1004/U1003</f>
        <v>0.42143099984711846</v>
      </c>
      <c r="S1004" s="41">
        <f>Q1004*D1004/U1003</f>
        <v>0.58135396997849453</v>
      </c>
      <c r="T1004" s="41">
        <f t="shared" si="187"/>
        <v>0.72491291297573501</v>
      </c>
      <c r="U1004" s="42">
        <f>P1004*C1004+Q1004*D1004</f>
        <v>26724.339051130664</v>
      </c>
      <c r="V1004" s="25">
        <f>B1004</f>
        <v>42424</v>
      </c>
      <c r="W1004">
        <f>C1004/C$2</f>
        <v>1.3527096647617207</v>
      </c>
      <c r="X1004">
        <f>D1004/D$2</f>
        <v>1.2402264421354352</v>
      </c>
      <c r="Y1004">
        <f t="shared" si="188"/>
        <v>1.3362169525565333</v>
      </c>
      <c r="AA1004" s="15">
        <f t="shared" si="189"/>
        <v>6.5328026177045029E-3</v>
      </c>
      <c r="AB1004" s="15">
        <f t="shared" si="190"/>
        <v>8.552006601214579E-5</v>
      </c>
      <c r="AC1004" s="15">
        <f t="shared" si="191"/>
        <v>2.7849698256132704E-3</v>
      </c>
    </row>
    <row r="1005" spans="1:29" x14ac:dyDescent="0.4">
      <c r="A1005" s="43">
        <f t="shared" si="182"/>
        <v>2016</v>
      </c>
      <c r="B1005" s="53">
        <v>42425</v>
      </c>
      <c r="C1005" s="45">
        <v>2918.7501000000002</v>
      </c>
      <c r="D1005" s="45">
        <f>VLOOKUP(B1005,'H11001.CSI  中证全债'!$A$2:$B$2792,2,0)</f>
        <v>173.06299999999999</v>
      </c>
      <c r="E1005" s="14">
        <f t="shared" si="183"/>
        <v>0</v>
      </c>
      <c r="F1005" s="14">
        <f>IF(AND((B1005-$B$2)&gt;123,OR(((G1004*J1004/C1004*C1005)/(G1004*K1004/D1004*D1005))&lt;(4/6),((G1004*J1004/C1004*C1005)/(G1004*K1004/D1004*D1005))&gt;(6/4))),COUNTIF($E$2:E1005,1),0)</f>
        <v>0</v>
      </c>
      <c r="G1005" s="21">
        <f t="shared" si="184"/>
        <v>26098.344472480821</v>
      </c>
      <c r="H1005" s="12">
        <f t="shared" si="185"/>
        <v>3.6207315507914033</v>
      </c>
      <c r="I1005" s="12">
        <f t="shared" si="186"/>
        <v>89.738036995401941</v>
      </c>
      <c r="J1005" s="15">
        <f>IF(OR((ROW(F1005)-MATCH(MAX($F$2:F1005),$F$2:F1005,0))=1,(ROW(F1005)-MATCH(MAX($F$2:F1005),$F$2:F1005,0))&gt;123),IF(OR(((G1004*J1004/C1004*C1005)/(G1004*K1004/D1004*D1005))&lt;(4/6),((G1004*J1004/C1004*C1005)/(G1004*K1004/D1004*D1005))&gt;(6/4)),50%,((G1004*J1004/C1004*C1005)/((G1004*K1004/D1004*D1005)+(G1004*J1004/C1004*C1005)))),((G1004*J1004/C1004*C1005)/((G1004*K1004/D1004*D1005)+(G1004*J1004/C1004*C1005))))</f>
        <v>0.4049303045673609</v>
      </c>
      <c r="K1005" s="18">
        <f t="shared" si="180"/>
        <v>0.5950696954326391</v>
      </c>
      <c r="L1005" s="20">
        <f t="shared" si="181"/>
        <v>0.68047542611451695</v>
      </c>
      <c r="M1005" s="51">
        <f>IF(AND((B1005-$B$2)&gt;123,OR(((U1004*R1004/C1004*C1005)/(U1004*S1004/D1004*D1005))&lt;(4/6),((U1004*R1004/C1004*C1005)/(U1004*S1004/D1004*D1005))&gt;(6/4))),1,0)</f>
        <v>0</v>
      </c>
      <c r="N1005" s="51">
        <f>IF(AND((B1005-$B$2)&gt;123,OR(((U1004*R1004/C1004*C1005)/(U1004*S1004/D1004*D1005))&lt;(4/6),((U1004*R1004/C1004*C1005)/(U1004*S1004/D1004*D1005))&gt;(6/4))),COUNTIF($M$2:M1005,1),0)</f>
        <v>0</v>
      </c>
      <c r="O1005" s="51">
        <f>IF(OR((ROW(N1005)-MATCH(MAX($N$2:N1005),$N$2:N1005,0))=1,(ROW(N1005)-MATCH(MAX($N$2:N1005),$N$2:N1005,0))&gt;123),IF(OR(((U1004*R1004/C1004*C1005)/(U1004*S1004/D1004*D1005))&lt;(4/6),((U1004*R1004/C1004*C1005)/(U1004*S1004/D1004*D1005))&gt;(6/4)),1,0),0)</f>
        <v>0</v>
      </c>
      <c r="P1005" s="47">
        <f>IF(O1005=1,U1004/2/C1005,P1004)</f>
        <v>3.6118419146766771</v>
      </c>
      <c r="Q1005" s="47">
        <f>IF(O1005=1,U1004/2/D1005,Q1004)</f>
        <v>89.517711770140608</v>
      </c>
      <c r="R1005" s="41">
        <f>P1005*C1005/U1004</f>
        <v>0.39447426293600796</v>
      </c>
      <c r="S1005" s="41">
        <f>Q1005*D1005/U1004</f>
        <v>0.57970390670598804</v>
      </c>
      <c r="T1005" s="41">
        <f t="shared" si="187"/>
        <v>0.68047542611451795</v>
      </c>
      <c r="U1005" s="42">
        <f>P1005*C1005+Q1005*D1005</f>
        <v>26034.267701722587</v>
      </c>
      <c r="V1005" s="25">
        <f>B1005</f>
        <v>42425</v>
      </c>
      <c r="W1005">
        <f>C1005/C$2</f>
        <v>1.2697101863488596</v>
      </c>
      <c r="X1005">
        <f>D1005/D$2</f>
        <v>1.2401504836975992</v>
      </c>
      <c r="Y1005">
        <f t="shared" si="188"/>
        <v>1.3017133850861293</v>
      </c>
      <c r="AA1005" s="15">
        <f t="shared" si="189"/>
        <v>-6.1357939974119646E-2</v>
      </c>
      <c r="AB1005" s="15">
        <f t="shared" si="190"/>
        <v>-6.1245620360472763E-5</v>
      </c>
      <c r="AC1005" s="15">
        <f t="shared" si="191"/>
        <v>-2.5821830358004005E-2</v>
      </c>
    </row>
    <row r="1006" spans="1:29" x14ac:dyDescent="0.4">
      <c r="A1006" s="43">
        <f t="shared" si="182"/>
        <v>2016</v>
      </c>
      <c r="B1006" s="53">
        <v>42426</v>
      </c>
      <c r="C1006" s="45">
        <v>2948.0306</v>
      </c>
      <c r="D1006" s="45">
        <f>VLOOKUP(B1006,'H11001.CSI  中证全债'!$A$2:$B$2792,2,0)</f>
        <v>173.03129999999999</v>
      </c>
      <c r="E1006" s="14">
        <f t="shared" si="183"/>
        <v>0</v>
      </c>
      <c r="F1006" s="14">
        <f>IF(AND((B1006-$B$2)&gt;123,OR(((G1005*J1005/C1005*C1006)/(G1005*K1005/D1005*D1006))&lt;(4/6),((G1005*J1005/C1005*C1006)/(G1005*K1005/D1005*D1006))&gt;(6/4))),COUNTIF($E$2:E1006,1),0)</f>
        <v>0</v>
      </c>
      <c r="G1006" s="21">
        <f t="shared" si="184"/>
        <v>26201.516606881014</v>
      </c>
      <c r="H1006" s="12">
        <f t="shared" si="185"/>
        <v>3.6207315507914033</v>
      </c>
      <c r="I1006" s="12">
        <f t="shared" si="186"/>
        <v>89.738036995401941</v>
      </c>
      <c r="J1006" s="15">
        <f>IF(OR((ROW(F1006)-MATCH(MAX($F$2:F1006),$F$2:F1006,0))=1,(ROW(F1006)-MATCH(MAX($F$2:F1006),$F$2:F1006,0))&gt;123),IF(OR(((G1005*J1005/C1005*C1006)/(G1005*K1005/D1005*D1006))&lt;(4/6),((G1005*J1005/C1005*C1006)/(G1005*K1005/D1005*D1006))&gt;(6/4)),50%,((G1005*J1005/C1005*C1006)/((G1005*K1005/D1005*D1006)+(G1005*J1005/C1005*C1006)))),((G1005*J1005/C1005*C1006)/((G1005*K1005/D1005*D1006)+(G1005*J1005/C1005*C1006))))</f>
        <v>0.40738204456895077</v>
      </c>
      <c r="K1006" s="18">
        <f t="shared" si="180"/>
        <v>0.59261795543104923</v>
      </c>
      <c r="L1006" s="20">
        <f t="shared" si="181"/>
        <v>0.68742777844561853</v>
      </c>
      <c r="M1006" s="51">
        <f>IF(AND((B1006-$B$2)&gt;123,OR(((U1005*R1005/C1005*C1006)/(U1005*S1005/D1005*D1006))&lt;(4/6),((U1005*R1005/C1005*C1006)/(U1005*S1005/D1005*D1006))&gt;(6/4))),1,0)</f>
        <v>0</v>
      </c>
      <c r="N1006" s="51">
        <f>IF(AND((B1006-$B$2)&gt;123,OR(((U1005*R1005/C1005*C1006)/(U1005*S1005/D1005*D1006))&lt;(4/6),((U1005*R1005/C1005*C1006)/(U1005*S1005/D1005*D1006))&gt;(6/4))),COUNTIF($M$2:M1006,1),0)</f>
        <v>0</v>
      </c>
      <c r="O1006" s="51">
        <f>IF(OR((ROW(N1006)-MATCH(MAX($N$2:N1006),$N$2:N1006,0))=1,(ROW(N1006)-MATCH(MAX($N$2:N1006),$N$2:N1006,0))&gt;123),IF(OR(((U1005*R1005/C1005*C1006)/(U1005*S1005/D1005*D1006))&lt;(4/6),((U1005*R1005/C1005*C1006)/(U1005*S1005/D1005*D1006))&gt;(6/4)),1,0),0)</f>
        <v>0</v>
      </c>
      <c r="P1006" s="47">
        <f>IF(O1006=1,U1005/2/C1006,P1005)</f>
        <v>3.6118419146766771</v>
      </c>
      <c r="Q1006" s="47">
        <f>IF(O1006=1,U1005/2/D1006,Q1005)</f>
        <v>89.517711770140608</v>
      </c>
      <c r="R1006" s="41">
        <f>P1006*C1006/U1005</f>
        <v>0.40899250974994428</v>
      </c>
      <c r="S1006" s="41">
        <f>Q1006*D1006/U1005</f>
        <v>0.59496069634360627</v>
      </c>
      <c r="T1006" s="41">
        <f t="shared" si="187"/>
        <v>0.68742777844561986</v>
      </c>
      <c r="U1006" s="42">
        <f>P1006*C1006+Q1006*D1006</f>
        <v>26137.186527442165</v>
      </c>
      <c r="V1006" s="25">
        <f>B1006</f>
        <v>42426</v>
      </c>
      <c r="W1006">
        <f>C1006/C$2</f>
        <v>1.282447744494515</v>
      </c>
      <c r="X1006">
        <f>D1006/D$2</f>
        <v>1.2399233249731276</v>
      </c>
      <c r="Y1006">
        <f t="shared" si="188"/>
        <v>1.3068593263721082</v>
      </c>
      <c r="AA1006" s="15">
        <f t="shared" si="189"/>
        <v>1.0031862611328046E-2</v>
      </c>
      <c r="AB1006" s="15">
        <f t="shared" si="190"/>
        <v>-1.8317029058789736E-4</v>
      </c>
      <c r="AC1006" s="15">
        <f t="shared" si="191"/>
        <v>3.9532060935505431E-3</v>
      </c>
    </row>
    <row r="1007" spans="1:29" x14ac:dyDescent="0.4">
      <c r="A1007" s="43">
        <f t="shared" si="182"/>
        <v>2016</v>
      </c>
      <c r="B1007" s="53">
        <v>42429</v>
      </c>
      <c r="C1007" s="45">
        <v>2877.4666000000002</v>
      </c>
      <c r="D1007" s="45">
        <f>VLOOKUP(B1007,'H11001.CSI  中证全债'!$A$2:$B$2792,2,0)</f>
        <v>173.11199999999999</v>
      </c>
      <c r="E1007" s="14">
        <f t="shared" si="183"/>
        <v>0</v>
      </c>
      <c r="F1007" s="14">
        <f>IF(AND((B1007-$B$2)&gt;123,OR(((G1006*J1006/C1006*C1007)/(G1006*K1006/D1006*D1007))&lt;(4/6),((G1006*J1006/C1006*C1007)/(G1006*K1006/D1006*D1007))&gt;(6/4))),COUNTIF($E$2:E1007,1),0)</f>
        <v>0</v>
      </c>
      <c r="G1007" s="21">
        <f t="shared" si="184"/>
        <v>25953.265165316501</v>
      </c>
      <c r="H1007" s="12">
        <f t="shared" si="185"/>
        <v>3.6207315507914033</v>
      </c>
      <c r="I1007" s="12">
        <f t="shared" si="186"/>
        <v>89.738036995401941</v>
      </c>
      <c r="J1007" s="15">
        <f>IF(OR((ROW(F1007)-MATCH(MAX($F$2:F1007),$F$2:F1007,0))=1,(ROW(F1007)-MATCH(MAX($F$2:F1007),$F$2:F1007,0))&gt;123),IF(OR(((G1006*J1006/C1006*C1007)/(G1006*K1006/D1006*D1007))&lt;(4/6),((G1006*J1006/C1006*C1007)/(G1006*K1006/D1006*D1007))&gt;(6/4)),50%,((G1006*J1006/C1006*C1007)/((G1006*K1006/D1006*D1007)+(G1006*J1006/C1006*C1007)))),((G1006*J1006/C1006*C1007)/((G1006*K1006/D1006*D1007)+(G1006*J1006/C1006*C1007))))</f>
        <v>0.4014344260194132</v>
      </c>
      <c r="K1007" s="18">
        <f t="shared" si="180"/>
        <v>0.59856557398058685</v>
      </c>
      <c r="L1007" s="20">
        <f t="shared" si="181"/>
        <v>0.67066073203941534</v>
      </c>
      <c r="M1007" s="51">
        <f>IF(AND((B1007-$B$2)&gt;123,OR(((U1006*R1006/C1006*C1007)/(U1006*S1006/D1006*D1007))&lt;(4/6),((U1006*R1006/C1006*C1007)/(U1006*S1006/D1006*D1007))&gt;(6/4))),1,0)</f>
        <v>0</v>
      </c>
      <c r="N1007" s="51">
        <f>IF(AND((B1007-$B$2)&gt;123,OR(((U1006*R1006/C1006*C1007)/(U1006*S1006/D1006*D1007))&lt;(4/6),((U1006*R1006/C1006*C1007)/(U1006*S1006/D1006*D1007))&gt;(6/4))),COUNTIF($M$2:M1007,1),0)</f>
        <v>0</v>
      </c>
      <c r="O1007" s="51">
        <f>IF(OR((ROW(N1007)-MATCH(MAX($N$2:N1007),$N$2:N1007,0))=1,(ROW(N1007)-MATCH(MAX($N$2:N1007),$N$2:N1007,0))&gt;123),IF(OR(((U1006*R1006/C1006*C1007)/(U1006*S1006/D1006*D1007))&lt;(4/6),((U1006*R1006/C1006*C1007)/(U1006*S1006/D1006*D1007))&gt;(6/4)),1,0),0)</f>
        <v>0</v>
      </c>
      <c r="P1007" s="47">
        <f>IF(O1007=1,U1006/2/C1007,P1006)</f>
        <v>3.6118419146766771</v>
      </c>
      <c r="Q1007" s="47">
        <f>IF(O1007=1,U1006/2/D1007,Q1006)</f>
        <v>89.517711770140608</v>
      </c>
      <c r="R1007" s="41">
        <f>P1007*C1007/U1006</f>
        <v>0.39763095630244422</v>
      </c>
      <c r="S1007" s="41">
        <f>Q1007*D1007/U1006</f>
        <v>0.59289434628636384</v>
      </c>
      <c r="T1007" s="41">
        <f t="shared" si="187"/>
        <v>0.67066073203941678</v>
      </c>
      <c r="U1007" s="42">
        <f>P1007*C1007+Q1007*D1007</f>
        <v>25889.544593914768</v>
      </c>
      <c r="V1007" s="25">
        <f>B1007</f>
        <v>42429</v>
      </c>
      <c r="W1007">
        <f>C1007/C$2</f>
        <v>1.2517511015755063</v>
      </c>
      <c r="X1007">
        <f>D1007/D$2</f>
        <v>1.2405016123253312</v>
      </c>
      <c r="Y1007">
        <f t="shared" si="188"/>
        <v>1.2944772296957385</v>
      </c>
      <c r="AA1007" s="15">
        <f t="shared" si="189"/>
        <v>-2.3935979497634818E-2</v>
      </c>
      <c r="AB1007" s="15">
        <f t="shared" si="190"/>
        <v>4.6638960696698817E-4</v>
      </c>
      <c r="AC1007" s="15">
        <f t="shared" si="191"/>
        <v>-9.4746974111917792E-3</v>
      </c>
    </row>
    <row r="1008" spans="1:29" x14ac:dyDescent="0.4">
      <c r="A1008" s="43">
        <f t="shared" si="182"/>
        <v>2016</v>
      </c>
      <c r="B1008" s="53">
        <v>42430</v>
      </c>
      <c r="C1008" s="45">
        <v>2930.6936999999998</v>
      </c>
      <c r="D1008" s="45">
        <f>VLOOKUP(B1008,'H11001.CSI  中证全债'!$A$2:$B$2792,2,0)</f>
        <v>173.214</v>
      </c>
      <c r="E1008" s="14">
        <f t="shared" si="183"/>
        <v>0</v>
      </c>
      <c r="F1008" s="14">
        <f>IF(AND((B1008-$B$2)&gt;123,OR(((G1007*J1007/C1007*C1008)/(G1007*K1007/D1007*D1008))&lt;(4/6),((G1007*J1007/C1007*C1008)/(G1007*K1007/D1007*D1008))&gt;(6/4))),COUNTIF($E$2:E1008,1),0)</f>
        <v>0</v>
      </c>
      <c r="G1008" s="21">
        <f t="shared" si="184"/>
        <v>26155.139485417163</v>
      </c>
      <c r="H1008" s="12">
        <f t="shared" si="185"/>
        <v>3.6207315507914033</v>
      </c>
      <c r="I1008" s="12">
        <f t="shared" si="186"/>
        <v>89.738036995401941</v>
      </c>
      <c r="J1008" s="15">
        <f>IF(OR((ROW(F1008)-MATCH(MAX($F$2:F1008),$F$2:F1008,0))=1,(ROW(F1008)-MATCH(MAX($F$2:F1008),$F$2:F1008,0))&gt;123),IF(OR(((G1007*J1007/C1007*C1008)/(G1007*K1007/D1007*D1008))&lt;(4/6),((G1007*J1007/C1007*C1008)/(G1007*K1007/D1007*D1008))&gt;(6/4)),50%,((G1007*J1007/C1007*C1008)/((G1007*K1007/D1007*D1008)+(G1007*J1007/C1007*C1008)))),((G1007*J1007/C1007*C1008)/((G1007*K1007/D1007*D1008)+(G1007*J1007/C1007*C1008))))</f>
        <v>0.40570439898483085</v>
      </c>
      <c r="K1008" s="18">
        <f t="shared" si="180"/>
        <v>0.59429560101516921</v>
      </c>
      <c r="L1008" s="20">
        <f t="shared" si="181"/>
        <v>0.68266431434426078</v>
      </c>
      <c r="M1008" s="51">
        <f>IF(AND((B1008-$B$2)&gt;123,OR(((U1007*R1007/C1007*C1008)/(U1007*S1007/D1007*D1008))&lt;(4/6),((U1007*R1007/C1007*C1008)/(U1007*S1007/D1007*D1008))&gt;(6/4))),1,0)</f>
        <v>0</v>
      </c>
      <c r="N1008" s="51">
        <f>IF(AND((B1008-$B$2)&gt;123,OR(((U1007*R1007/C1007*C1008)/(U1007*S1007/D1007*D1008))&lt;(4/6),((U1007*R1007/C1007*C1008)/(U1007*S1007/D1007*D1008))&gt;(6/4))),COUNTIF($M$2:M1008,1),0)</f>
        <v>0</v>
      </c>
      <c r="O1008" s="51">
        <f>IF(OR((ROW(N1008)-MATCH(MAX($N$2:N1008),$N$2:N1008,0))=1,(ROW(N1008)-MATCH(MAX($N$2:N1008),$N$2:N1008,0))&gt;123),IF(OR(((U1007*R1007/C1007*C1008)/(U1007*S1007/D1007*D1008))&lt;(4/6),((U1007*R1007/C1007*C1008)/(U1007*S1007/D1007*D1008))&gt;(6/4)),1,0),0)</f>
        <v>0</v>
      </c>
      <c r="P1008" s="47">
        <f>IF(O1008=1,U1007/2/C1008,P1007)</f>
        <v>3.6118419146766771</v>
      </c>
      <c r="Q1008" s="47">
        <f>IF(O1008=1,U1007/2/D1008,Q1007)</f>
        <v>89.517711770140608</v>
      </c>
      <c r="R1008" s="41">
        <f>P1008*C1008/U1007</f>
        <v>0.40886012136447092</v>
      </c>
      <c r="S1008" s="41">
        <f>Q1008*D1008/U1007</f>
        <v>0.59891825714839697</v>
      </c>
      <c r="T1008" s="41">
        <f t="shared" si="187"/>
        <v>0.68266431434426222</v>
      </c>
      <c r="U1008" s="42">
        <f>P1008*C1008+Q1008*D1008</f>
        <v>26090.923271292009</v>
      </c>
      <c r="V1008" s="25">
        <f>B1008</f>
        <v>42430</v>
      </c>
      <c r="W1008">
        <f>C1008/C$2</f>
        <v>1.2749058728797742</v>
      </c>
      <c r="X1008">
        <f>D1008/D$2</f>
        <v>1.2412325331422429</v>
      </c>
      <c r="Y1008">
        <f t="shared" si="188"/>
        <v>1.3045461635646005</v>
      </c>
      <c r="AA1008" s="15">
        <f t="shared" si="189"/>
        <v>1.8497903676796712E-2</v>
      </c>
      <c r="AB1008" s="15">
        <f t="shared" si="190"/>
        <v>5.8921391931243683E-4</v>
      </c>
      <c r="AC1008" s="15">
        <f t="shared" si="191"/>
        <v>7.7783785128677785E-3</v>
      </c>
    </row>
    <row r="1009" spans="1:29" x14ac:dyDescent="0.4">
      <c r="A1009" s="43">
        <f t="shared" si="182"/>
        <v>2016</v>
      </c>
      <c r="B1009" s="53">
        <v>42431</v>
      </c>
      <c r="C1009" s="45">
        <v>3051.3326999999999</v>
      </c>
      <c r="D1009" s="45">
        <f>VLOOKUP(B1009,'H11001.CSI  中证全债'!$A$2:$B$2792,2,0)</f>
        <v>173.22120000000001</v>
      </c>
      <c r="E1009" s="14">
        <f t="shared" si="183"/>
        <v>0</v>
      </c>
      <c r="F1009" s="14">
        <f>IF(AND((B1009-$B$2)&gt;123,OR(((G1008*J1008/C1008*C1009)/(G1008*K1008/D1008*D1009))&lt;(4/6),((G1008*J1008/C1008*C1009)/(G1008*K1008/D1008*D1009))&gt;(6/4))),COUNTIF($E$2:E1009,1),0)</f>
        <v>0</v>
      </c>
      <c r="G1009" s="21">
        <f t="shared" si="184"/>
        <v>26592.587032839456</v>
      </c>
      <c r="H1009" s="12">
        <f t="shared" si="185"/>
        <v>3.6207315507914033</v>
      </c>
      <c r="I1009" s="12">
        <f t="shared" si="186"/>
        <v>89.738036995401941</v>
      </c>
      <c r="J1009" s="15">
        <f>IF(OR((ROW(F1009)-MATCH(MAX($F$2:F1009),$F$2:F1009,0))=1,(ROW(F1009)-MATCH(MAX($F$2:F1009),$F$2:F1009,0))&gt;123),IF(OR(((G1008*J1008/C1008*C1009)/(G1008*K1008/D1008*D1009))&lt;(4/6),((G1008*J1008/C1008*C1009)/(G1008*K1008/D1008*D1009))&gt;(6/4)),50%,((G1008*J1008/C1008*C1009)/((G1008*K1008/D1008*D1009)+(G1008*J1008/C1008*C1009)))),((G1008*J1008/C1008*C1009)/((G1008*K1008/D1008*D1009)+(G1008*J1008/C1008*C1009))))</f>
        <v>0.41545625347425413</v>
      </c>
      <c r="K1009" s="18">
        <f t="shared" si="180"/>
        <v>0.58454374652574592</v>
      </c>
      <c r="L1009" s="20">
        <f t="shared" si="181"/>
        <v>0.71073594738380386</v>
      </c>
      <c r="M1009" s="51">
        <f>IF(AND((B1009-$B$2)&gt;123,OR(((U1008*R1008/C1008*C1009)/(U1008*S1008/D1008*D1009))&lt;(4/6),((U1008*R1008/C1008*C1009)/(U1008*S1008/D1008*D1009))&gt;(6/4))),1,0)</f>
        <v>0</v>
      </c>
      <c r="N1009" s="51">
        <f>IF(AND((B1009-$B$2)&gt;123,OR(((U1008*R1008/C1008*C1009)/(U1008*S1008/D1008*D1009))&lt;(4/6),((U1008*R1008/C1008*C1009)/(U1008*S1008/D1008*D1009))&gt;(6/4))),COUNTIF($M$2:M1009,1),0)</f>
        <v>0</v>
      </c>
      <c r="O1009" s="51">
        <f>IF(OR((ROW(N1009)-MATCH(MAX($N$2:N1009),$N$2:N1009,0))=1,(ROW(N1009)-MATCH(MAX($N$2:N1009),$N$2:N1009,0))&gt;123),IF(OR(((U1008*R1008/C1008*C1009)/(U1008*S1008/D1008*D1009))&lt;(4/6),((U1008*R1008/C1008*C1009)/(U1008*S1008/D1008*D1009))&gt;(6/4)),1,0),0)</f>
        <v>0</v>
      </c>
      <c r="P1009" s="47">
        <f>IF(O1009=1,U1008/2/C1009,P1008)</f>
        <v>3.6118419146766771</v>
      </c>
      <c r="Q1009" s="47">
        <f>IF(O1009=1,U1008/2/D1009,Q1008)</f>
        <v>89.517711770140608</v>
      </c>
      <c r="R1009" s="41">
        <f>P1009*C1009/U1008</f>
        <v>0.42240480441755573</v>
      </c>
      <c r="S1009" s="41">
        <f>Q1009*D1009/U1008</f>
        <v>0.59432030414729031</v>
      </c>
      <c r="T1009" s="41">
        <f t="shared" si="187"/>
        <v>0.71073594738380541</v>
      </c>
      <c r="U1009" s="42">
        <f>P1009*C1009+Q1009*D1009</f>
        <v>26527.296795561437</v>
      </c>
      <c r="V1009" s="25">
        <f>B1009</f>
        <v>42431</v>
      </c>
      <c r="W1009">
        <f>C1009/C$2</f>
        <v>1.3273860654015459</v>
      </c>
      <c r="X1009">
        <f>D1009/D$2</f>
        <v>1.2412841275528483</v>
      </c>
      <c r="Y1009">
        <f t="shared" si="188"/>
        <v>1.3263648397780718</v>
      </c>
      <c r="AA1009" s="15">
        <f t="shared" si="189"/>
        <v>4.1163974249509794E-2</v>
      </c>
      <c r="AB1009" s="15">
        <f t="shared" si="190"/>
        <v>4.1567078873372409E-5</v>
      </c>
      <c r="AC1009" s="15">
        <f t="shared" si="191"/>
        <v>1.6725108564846103E-2</v>
      </c>
    </row>
    <row r="1010" spans="1:29" x14ac:dyDescent="0.4">
      <c r="A1010" s="43">
        <f t="shared" si="182"/>
        <v>2016</v>
      </c>
      <c r="B1010" s="53">
        <v>42432</v>
      </c>
      <c r="C1010" s="45">
        <v>3058.4218999999998</v>
      </c>
      <c r="D1010" s="45">
        <f>VLOOKUP(B1010,'H11001.CSI  中证全债'!$A$2:$B$2792,2,0)</f>
        <v>173.29</v>
      </c>
      <c r="E1010" s="14">
        <f t="shared" si="183"/>
        <v>0</v>
      </c>
      <c r="F1010" s="14">
        <f>IF(AND((B1010-$B$2)&gt;123,OR(((G1009*J1009/C1009*C1010)/(G1009*K1009/D1009*D1010))&lt;(4/6),((G1009*J1009/C1009*C1010)/(G1009*K1009/D1009*D1010))&gt;(6/4))),COUNTIF($E$2:E1010,1),0)</f>
        <v>0</v>
      </c>
      <c r="G1010" s="21">
        <f t="shared" si="184"/>
        <v>26624.429099894609</v>
      </c>
      <c r="H1010" s="12">
        <f t="shared" si="185"/>
        <v>3.6207315507914033</v>
      </c>
      <c r="I1010" s="12">
        <f t="shared" si="186"/>
        <v>89.738036995401941</v>
      </c>
      <c r="J1010" s="15">
        <f>IF(OR((ROW(F1010)-MATCH(MAX($F$2:F1010),$F$2:F1010,0))=1,(ROW(F1010)-MATCH(MAX($F$2:F1010),$F$2:F1010,0))&gt;123),IF(OR(((G1009*J1009/C1009*C1010)/(G1009*K1009/D1009*D1010))&lt;(4/6),((G1009*J1009/C1009*C1010)/(G1009*K1009/D1009*D1010))&gt;(6/4)),50%,((G1009*J1009/C1009*C1010)/((G1009*K1009/D1009*D1010)+(G1009*J1009/C1009*C1010)))),((G1009*J1009/C1009*C1010)/((G1009*K1009/D1009*D1010)+(G1009*J1009/C1009*C1010))))</f>
        <v>0.41592345989515384</v>
      </c>
      <c r="K1010" s="18">
        <f t="shared" si="180"/>
        <v>0.58407654010484622</v>
      </c>
      <c r="L1010" s="20">
        <f t="shared" si="181"/>
        <v>0.71210437560202711</v>
      </c>
      <c r="M1010" s="51">
        <f>IF(AND((B1010-$B$2)&gt;123,OR(((U1009*R1009/C1009*C1010)/(U1009*S1009/D1009*D1010))&lt;(4/6),((U1009*R1009/C1009*C1010)/(U1009*S1009/D1009*D1010))&gt;(6/4))),1,0)</f>
        <v>0</v>
      </c>
      <c r="N1010" s="51">
        <f>IF(AND((B1010-$B$2)&gt;123,OR(((U1009*R1009/C1009*C1010)/(U1009*S1009/D1009*D1010))&lt;(4/6),((U1009*R1009/C1009*C1010)/(U1009*S1009/D1009*D1010))&gt;(6/4))),COUNTIF($M$2:M1010,1),0)</f>
        <v>0</v>
      </c>
      <c r="O1010" s="51">
        <f>IF(OR((ROW(N1010)-MATCH(MAX($N$2:N1010),$N$2:N1010,0))=1,(ROW(N1010)-MATCH(MAX($N$2:N1010),$N$2:N1010,0))&gt;123),IF(OR(((U1009*R1009/C1009*C1010)/(U1009*S1009/D1009*D1010))&lt;(4/6),((U1009*R1009/C1009*C1010)/(U1009*S1009/D1009*D1010))&gt;(6/4)),1,0),0)</f>
        <v>0</v>
      </c>
      <c r="P1010" s="47">
        <f>IF(O1010=1,U1009/2/C1010,P1009)</f>
        <v>3.6118419146766771</v>
      </c>
      <c r="Q1010" s="47">
        <f>IF(O1010=1,U1009/2/D1010,Q1009)</f>
        <v>89.517711770140608</v>
      </c>
      <c r="R1010" s="41">
        <f>P1010*C1010/U1009</f>
        <v>0.41642148826236197</v>
      </c>
      <c r="S1010" s="41">
        <f>Q1010*D1010/U1009</f>
        <v>0.58477591562375963</v>
      </c>
      <c r="T1010" s="41">
        <f t="shared" si="187"/>
        <v>0.71210437560202866</v>
      </c>
      <c r="U1010" s="42">
        <f>P1010*C1010+Q1010*D1010</f>
        <v>26559.060683832744</v>
      </c>
      <c r="V1010" s="25">
        <f>B1010</f>
        <v>42432</v>
      </c>
      <c r="W1010">
        <f>C1010/C$2</f>
        <v>1.3304699982990775</v>
      </c>
      <c r="X1010">
        <f>D1010/D$2</f>
        <v>1.2417771408097455</v>
      </c>
      <c r="Y1010">
        <f t="shared" si="188"/>
        <v>1.3279530341916372</v>
      </c>
      <c r="AA1010" s="15">
        <f t="shared" si="189"/>
        <v>2.3233126954655958E-3</v>
      </c>
      <c r="AB1010" s="15">
        <f t="shared" si="190"/>
        <v>3.9718002184496726E-4</v>
      </c>
      <c r="AC1010" s="15">
        <f t="shared" si="191"/>
        <v>1.1974038861215508E-3</v>
      </c>
    </row>
    <row r="1011" spans="1:29" x14ac:dyDescent="0.4">
      <c r="A1011" s="43">
        <f t="shared" si="182"/>
        <v>2016</v>
      </c>
      <c r="B1011" s="53">
        <v>42433</v>
      </c>
      <c r="C1011" s="45">
        <v>3093.8895000000002</v>
      </c>
      <c r="D1011" s="45">
        <f>VLOOKUP(B1011,'H11001.CSI  中证全债'!$A$2:$B$2792,2,0)</f>
        <v>173.33090000000001</v>
      </c>
      <c r="E1011" s="14">
        <f t="shared" si="183"/>
        <v>0</v>
      </c>
      <c r="F1011" s="14">
        <f>IF(AND((B1011-$B$2)&gt;123,OR(((G1010*J1010/C1010*C1011)/(G1010*K1010/D1010*D1011))&lt;(4/6),((G1010*J1010/C1010*C1011)/(G1010*K1010/D1010*D1011))&gt;(6/4))),COUNTIF($E$2:E1011,1),0)</f>
        <v>0</v>
      </c>
      <c r="G1011" s="21">
        <f t="shared" si="184"/>
        <v>26756.518043958575</v>
      </c>
      <c r="H1011" s="12">
        <f t="shared" si="185"/>
        <v>3.6207315507914033</v>
      </c>
      <c r="I1011" s="12">
        <f t="shared" si="186"/>
        <v>89.738036995401941</v>
      </c>
      <c r="J1011" s="15">
        <f>IF(OR((ROW(F1011)-MATCH(MAX($F$2:F1011),$F$2:F1011,0))=1,(ROW(F1011)-MATCH(MAX($F$2:F1011),$F$2:F1011,0))&gt;123),IF(OR(((G1010*J1010/C1010*C1011)/(G1010*K1010/D1010*D1011))&lt;(4/6),((G1010*J1010/C1010*C1011)/(G1010*K1010/D1010*D1011))&gt;(6/4)),50%,((G1010*J1010/C1010*C1011)/((G1010*K1010/D1010*D1011)+(G1010*J1010/C1010*C1011)))),((G1010*J1010/C1010*C1011)/((G1010*K1010/D1010*D1011)+(G1010*J1010/C1010*C1011))))</f>
        <v>0.41866969793708247</v>
      </c>
      <c r="K1011" s="18">
        <f t="shared" si="180"/>
        <v>0.58133030206291747</v>
      </c>
      <c r="L1011" s="20">
        <f t="shared" si="181"/>
        <v>0.72019245590911896</v>
      </c>
      <c r="M1011" s="51">
        <f>IF(AND((B1011-$B$2)&gt;123,OR(((U1010*R1010/C1010*C1011)/(U1010*S1010/D1010*D1011))&lt;(4/6),((U1010*R1010/C1010*C1011)/(U1010*S1010/D1010*D1011))&gt;(6/4))),1,0)</f>
        <v>0</v>
      </c>
      <c r="N1011" s="51">
        <f>IF(AND((B1011-$B$2)&gt;123,OR(((U1010*R1010/C1010*C1011)/(U1010*S1010/D1010*D1011))&lt;(4/6),((U1010*R1010/C1010*C1011)/(U1010*S1010/D1010*D1011))&gt;(6/4))),COUNTIF($M$2:M1011,1),0)</f>
        <v>0</v>
      </c>
      <c r="O1011" s="51">
        <f>IF(OR((ROW(N1011)-MATCH(MAX($N$2:N1011),$N$2:N1011,0))=1,(ROW(N1011)-MATCH(MAX($N$2:N1011),$N$2:N1011,0))&gt;123),IF(OR(((U1010*R1010/C1010*C1011)/(U1010*S1010/D1010*D1011))&lt;(4/6),((U1010*R1010/C1010*C1011)/(U1010*S1010/D1010*D1011))&gt;(6/4)),1,0),0)</f>
        <v>0</v>
      </c>
      <c r="P1011" s="47">
        <f>IF(O1011=1,U1010/2/C1011,P1010)</f>
        <v>3.6118419146766771</v>
      </c>
      <c r="Q1011" s="47">
        <f>IF(O1011=1,U1010/2/D1011,Q1010)</f>
        <v>89.517711770140608</v>
      </c>
      <c r="R1011" s="41">
        <f>P1011*C1011/U1010</f>
        <v>0.42074679931283826</v>
      </c>
      <c r="S1011" s="41">
        <f>Q1011*D1011/U1010</f>
        <v>0.58421439416734378</v>
      </c>
      <c r="T1011" s="41">
        <f t="shared" si="187"/>
        <v>0.72019245590912051</v>
      </c>
      <c r="U1011" s="42">
        <f>P1011*C1011+Q1011*D1011</f>
        <v>26690.825322537134</v>
      </c>
      <c r="V1011" s="25">
        <f>B1011</f>
        <v>42433</v>
      </c>
      <c r="W1011">
        <f>C1011/C$2</f>
        <v>1.3458990591855671</v>
      </c>
      <c r="X1011">
        <f>D1011/D$2</f>
        <v>1.2420702257255465</v>
      </c>
      <c r="Y1011">
        <f t="shared" si="188"/>
        <v>1.3345412661268568</v>
      </c>
      <c r="AA1011" s="15">
        <f t="shared" si="189"/>
        <v>1.1596699592034909E-2</v>
      </c>
      <c r="AB1011" s="15">
        <f t="shared" si="190"/>
        <v>2.3602054359761482E-4</v>
      </c>
      <c r="AC1011" s="15">
        <f t="shared" si="191"/>
        <v>4.9611934801820912E-3</v>
      </c>
    </row>
    <row r="1012" spans="1:29" x14ac:dyDescent="0.4">
      <c r="A1012" s="43">
        <f t="shared" si="182"/>
        <v>2016</v>
      </c>
      <c r="B1012" s="53">
        <v>42436</v>
      </c>
      <c r="C1012" s="45">
        <v>3104.8397</v>
      </c>
      <c r="D1012" s="45">
        <f>VLOOKUP(B1012,'H11001.CSI  中证全债'!$A$2:$B$2792,2,0)</f>
        <v>173.37219999999999</v>
      </c>
      <c r="E1012" s="14">
        <f t="shared" si="183"/>
        <v>0</v>
      </c>
      <c r="F1012" s="14">
        <f>IF(AND((B1012-$B$2)&gt;123,OR(((G1011*J1011/C1011*C1012)/(G1011*K1011/D1011*D1012))&lt;(4/6),((G1011*J1011/C1011*C1012)/(G1011*K1011/D1011*D1012))&gt;(6/4))),COUNTIF($E$2:E1012,1),0)</f>
        <v>0</v>
      </c>
      <c r="G1012" s="21">
        <f t="shared" si="184"/>
        <v>26799.871959513956</v>
      </c>
      <c r="H1012" s="12">
        <f t="shared" si="185"/>
        <v>3.6207315507914033</v>
      </c>
      <c r="I1012" s="12">
        <f t="shared" si="186"/>
        <v>89.738036995401941</v>
      </c>
      <c r="J1012" s="15">
        <f>IF(OR((ROW(F1012)-MATCH(MAX($F$2:F1012),$F$2:F1012,0))=1,(ROW(F1012)-MATCH(MAX($F$2:F1012),$F$2:F1012,0))&gt;123),IF(OR(((G1011*J1011/C1011*C1012)/(G1011*K1011/D1011*D1012))&lt;(4/6),((G1011*J1011/C1011*C1012)/(G1011*K1011/D1011*D1012))&gt;(6/4)),50%,((G1011*J1011/C1011*C1012)/((G1011*K1011/D1011*D1012)+(G1011*J1011/C1011*C1012)))),((G1011*J1011/C1011*C1012)/((G1011*K1011/D1011*D1012)+(G1011*J1011/C1011*C1012))))</f>
        <v>0.41947181982520149</v>
      </c>
      <c r="K1012" s="18">
        <f t="shared" si="180"/>
        <v>0.58052818017479857</v>
      </c>
      <c r="L1012" s="20">
        <f t="shared" si="181"/>
        <v>0.72256926390532394</v>
      </c>
      <c r="M1012" s="51">
        <f>IF(AND((B1012-$B$2)&gt;123,OR(((U1011*R1011/C1011*C1012)/(U1011*S1011/D1011*D1012))&lt;(4/6),((U1011*R1011/C1011*C1012)/(U1011*S1011/D1011*D1012))&gt;(6/4))),1,0)</f>
        <v>0</v>
      </c>
      <c r="N1012" s="51">
        <f>IF(AND((B1012-$B$2)&gt;123,OR(((U1011*R1011/C1011*C1012)/(U1011*S1011/D1011*D1012))&lt;(4/6),((U1011*R1011/C1011*C1012)/(U1011*S1011/D1011*D1012))&gt;(6/4))),COUNTIF($M$2:M1012,1),0)</f>
        <v>0</v>
      </c>
      <c r="O1012" s="51">
        <f>IF(OR((ROW(N1012)-MATCH(MAX($N$2:N1012),$N$2:N1012,0))=1,(ROW(N1012)-MATCH(MAX($N$2:N1012),$N$2:N1012,0))&gt;123),IF(OR(((U1011*R1011/C1011*C1012)/(U1011*S1011/D1011*D1012))&lt;(4/6),((U1011*R1011/C1011*C1012)/(U1011*S1011/D1011*D1012))&gt;(6/4)),1,0),0)</f>
        <v>0</v>
      </c>
      <c r="P1012" s="47">
        <f>IF(O1012=1,U1011/2/C1012,P1011)</f>
        <v>3.6118419146766771</v>
      </c>
      <c r="Q1012" s="47">
        <f>IF(O1012=1,U1011/2/D1012,Q1011)</f>
        <v>89.517711770140608</v>
      </c>
      <c r="R1012" s="41">
        <f>P1012*C1012/U1011</f>
        <v>0.42015149517850048</v>
      </c>
      <c r="S1012" s="41">
        <f>Q1012*D1012/U1011</f>
        <v>0.58146881713135079</v>
      </c>
      <c r="T1012" s="41">
        <f t="shared" si="187"/>
        <v>0.7225692639053255</v>
      </c>
      <c r="U1012" s="42">
        <f>P1012*C1012+Q1012*D1012</f>
        <v>26734.07279536733</v>
      </c>
      <c r="V1012" s="25">
        <f>B1012</f>
        <v>42436</v>
      </c>
      <c r="W1012">
        <f>C1012/C$2</f>
        <v>1.3506625983739879</v>
      </c>
      <c r="X1012">
        <f>D1012/D$2</f>
        <v>1.2423661769974919</v>
      </c>
      <c r="Y1012">
        <f t="shared" si="188"/>
        <v>1.3367036397683665</v>
      </c>
      <c r="AA1012" s="15">
        <f t="shared" si="189"/>
        <v>3.5392989956493093E-3</v>
      </c>
      <c r="AB1012" s="15">
        <f t="shared" si="190"/>
        <v>2.3827257574948746E-4</v>
      </c>
      <c r="AC1012" s="15">
        <f t="shared" si="191"/>
        <v>1.6203123098512684E-3</v>
      </c>
    </row>
    <row r="1013" spans="1:29" x14ac:dyDescent="0.4">
      <c r="A1013" s="43">
        <f t="shared" si="182"/>
        <v>2016</v>
      </c>
      <c r="B1013" s="53">
        <v>42437</v>
      </c>
      <c r="C1013" s="45">
        <v>3107.6727000000001</v>
      </c>
      <c r="D1013" s="45">
        <f>VLOOKUP(B1013,'H11001.CSI  中证全债'!$A$2:$B$2792,2,0)</f>
        <v>173.2705</v>
      </c>
      <c r="E1013" s="14">
        <f t="shared" si="183"/>
        <v>0</v>
      </c>
      <c r="F1013" s="14">
        <f>IF(AND((B1013-$B$2)&gt;123,OR(((G1012*J1012/C1012*C1013)/(G1012*K1012/D1012*D1013))&lt;(4/6),((G1012*J1012/C1012*C1013)/(G1012*K1012/D1012*D1013))&gt;(6/4))),COUNTIF($E$2:E1013,1),0)</f>
        <v>0</v>
      </c>
      <c r="G1013" s="21">
        <f t="shared" si="184"/>
        <v>26801.003133634917</v>
      </c>
      <c r="H1013" s="12">
        <f t="shared" si="185"/>
        <v>3.6207315507914033</v>
      </c>
      <c r="I1013" s="12">
        <f t="shared" si="186"/>
        <v>89.738036995401941</v>
      </c>
      <c r="J1013" s="15">
        <f>IF(OR((ROW(F1013)-MATCH(MAX($F$2:F1013),$F$2:F1013,0))=1,(ROW(F1013)-MATCH(MAX($F$2:F1013),$F$2:F1013,0))&gt;123),IF(OR(((G1012*J1012/C1012*C1013)/(G1012*K1012/D1012*D1013))&lt;(4/6),((G1012*J1012/C1012*C1013)/(G1012*K1012/D1012*D1013))&gt;(6/4)),50%,((G1012*J1012/C1012*C1013)/((G1012*K1012/D1012*D1013)+(G1012*J1012/C1012*C1013)))),((G1012*J1012/C1012*C1013)/((G1012*K1012/D1012*D1013)+(G1012*J1012/C1012*C1013))))</f>
        <v>0.41983684484936024</v>
      </c>
      <c r="K1013" s="18">
        <f t="shared" si="180"/>
        <v>0.58016315515063976</v>
      </c>
      <c r="L1013" s="20">
        <f t="shared" si="181"/>
        <v>0.72365306400808804</v>
      </c>
      <c r="M1013" s="51">
        <f>IF(AND((B1013-$B$2)&gt;123,OR(((U1012*R1012/C1012*C1013)/(U1012*S1012/D1012*D1013))&lt;(4/6),((U1012*R1012/C1012*C1013)/(U1012*S1012/D1012*D1013))&gt;(6/4))),1,0)</f>
        <v>0</v>
      </c>
      <c r="N1013" s="51">
        <f>IF(AND((B1013-$B$2)&gt;123,OR(((U1012*R1012/C1012*C1013)/(U1012*S1012/D1012*D1013))&lt;(4/6),((U1012*R1012/C1012*C1013)/(U1012*S1012/D1012*D1013))&gt;(6/4))),COUNTIF($M$2:M1013,1),0)</f>
        <v>0</v>
      </c>
      <c r="O1013" s="51">
        <f>IF(OR((ROW(N1013)-MATCH(MAX($N$2:N1013),$N$2:N1013,0))=1,(ROW(N1013)-MATCH(MAX($N$2:N1013),$N$2:N1013,0))&gt;123),IF(OR(((U1012*R1012/C1012*C1013)/(U1012*S1012/D1012*D1013))&lt;(4/6),((U1012*R1012/C1012*C1013)/(U1012*S1012/D1012*D1013))&gt;(6/4)),1,0),0)</f>
        <v>0</v>
      </c>
      <c r="P1013" s="47">
        <f>IF(O1013=1,U1012/2/C1013,P1012)</f>
        <v>3.6118419146766771</v>
      </c>
      <c r="Q1013" s="47">
        <f>IF(O1013=1,U1012/2/D1013,Q1012)</f>
        <v>89.517711770140608</v>
      </c>
      <c r="R1013" s="41">
        <f>P1013*C1013/U1012</f>
        <v>0.4198545654031991</v>
      </c>
      <c r="S1013" s="41">
        <f>Q1013*D1013/U1012</f>
        <v>0.58018764278804413</v>
      </c>
      <c r="T1013" s="41">
        <f t="shared" si="187"/>
        <v>0.7236530640080896</v>
      </c>
      <c r="U1013" s="42">
        <f>P1013*C1013+Q1013*D1013</f>
        <v>26735.201192224587</v>
      </c>
      <c r="V1013" s="25">
        <f>B1013</f>
        <v>42437</v>
      </c>
      <c r="W1013">
        <f>C1013/C$2</f>
        <v>1.3518950056835162</v>
      </c>
      <c r="X1013">
        <f>D1013/D$2</f>
        <v>1.2416374059476889</v>
      </c>
      <c r="Y1013">
        <f t="shared" si="188"/>
        <v>1.3367600596112295</v>
      </c>
      <c r="AA1013" s="15">
        <f t="shared" si="189"/>
        <v>9.1244646221189107E-4</v>
      </c>
      <c r="AB1013" s="15">
        <f t="shared" si="190"/>
        <v>-5.8659923563297856E-4</v>
      </c>
      <c r="AC1013" s="15">
        <f t="shared" si="191"/>
        <v>4.2208191243231497E-5</v>
      </c>
    </row>
    <row r="1014" spans="1:29" x14ac:dyDescent="0.4">
      <c r="A1014" s="43">
        <f t="shared" si="182"/>
        <v>2016</v>
      </c>
      <c r="B1014" s="53">
        <v>42438</v>
      </c>
      <c r="C1014" s="45">
        <v>3071.9070000000002</v>
      </c>
      <c r="D1014" s="45">
        <f>VLOOKUP(B1014,'H11001.CSI  中证全债'!$A$2:$B$2792,2,0)</f>
        <v>173.392</v>
      </c>
      <c r="E1014" s="14">
        <f t="shared" si="183"/>
        <v>0</v>
      </c>
      <c r="F1014" s="14">
        <f>IF(AND((B1014-$B$2)&gt;123,OR(((G1013*J1013/C1013*C1014)/(G1013*K1013/D1013*D1014))&lt;(4/6),((G1013*J1013/C1013*C1014)/(G1013*K1013/D1013*D1014))&gt;(6/4))),COUNTIF($E$2:E1014,1),0)</f>
        <v>0</v>
      </c>
      <c r="G1014" s="21">
        <f t="shared" si="184"/>
        <v>26682.408306703721</v>
      </c>
      <c r="H1014" s="12">
        <f t="shared" si="185"/>
        <v>3.6207315507914033</v>
      </c>
      <c r="I1014" s="12">
        <f t="shared" si="186"/>
        <v>89.738036995401941</v>
      </c>
      <c r="J1014" s="15">
        <f>IF(OR((ROW(F1014)-MATCH(MAX($F$2:F1014),$F$2:F1014,0))=1,(ROW(F1014)-MATCH(MAX($F$2:F1014),$F$2:F1014,0))&gt;123),IF(OR(((G1013*J1013/C1013*C1014)/(G1013*K1013/D1013*D1014))&lt;(4/6),((G1013*J1013/C1013*C1014)/(G1013*K1013/D1013*D1014))&gt;(6/4)),50%,((G1013*J1013/C1013*C1014)/((G1013*K1013/D1013*D1014)+(G1013*J1013/C1013*C1014)))),((G1013*J1013/C1013*C1014)/((G1013*K1013/D1013*D1014)+(G1013*J1013/C1013*C1014))))</f>
        <v>0.41684957625067592</v>
      </c>
      <c r="K1014" s="18">
        <f t="shared" si="180"/>
        <v>0.58315042374932413</v>
      </c>
      <c r="L1014" s="20">
        <f t="shared" si="181"/>
        <v>0.71482341309223651</v>
      </c>
      <c r="M1014" s="51">
        <f>IF(AND((B1014-$B$2)&gt;123,OR(((U1013*R1013/C1013*C1014)/(U1013*S1013/D1013*D1014))&lt;(4/6),((U1013*R1013/C1013*C1014)/(U1013*S1013/D1013*D1014))&gt;(6/4))),1,0)</f>
        <v>0</v>
      </c>
      <c r="N1014" s="51">
        <f>IF(AND((B1014-$B$2)&gt;123,OR(((U1013*R1013/C1013*C1014)/(U1013*S1013/D1013*D1014))&lt;(4/6),((U1013*R1013/C1013*C1014)/(U1013*S1013/D1013*D1014))&gt;(6/4))),COUNTIF($M$2:M1014,1),0)</f>
        <v>0</v>
      </c>
      <c r="O1014" s="51">
        <f>IF(OR((ROW(N1014)-MATCH(MAX($N$2:N1014),$N$2:N1014,0))=1,(ROW(N1014)-MATCH(MAX($N$2:N1014),$N$2:N1014,0))&gt;123),IF(OR(((U1013*R1013/C1013*C1014)/(U1013*S1013/D1013*D1014))&lt;(4/6),((U1013*R1013/C1013*C1014)/(U1013*S1013/D1013*D1014))&gt;(6/4)),1,0),0)</f>
        <v>0</v>
      </c>
      <c r="P1014" s="47">
        <f>IF(O1014=1,U1013/2/C1014,P1013)</f>
        <v>3.6118419146766771</v>
      </c>
      <c r="Q1014" s="47">
        <f>IF(O1014=1,U1013/2/D1014,Q1013)</f>
        <v>89.517711770140608</v>
      </c>
      <c r="R1014" s="41">
        <f>P1014*C1014/U1013</f>
        <v>0.41500501083999786</v>
      </c>
      <c r="S1014" s="41">
        <f>Q1014*D1014/U1013</f>
        <v>0.58056997468051186</v>
      </c>
      <c r="T1014" s="41">
        <f t="shared" si="187"/>
        <v>0.71482341309223829</v>
      </c>
      <c r="U1014" s="42">
        <f>P1014*C1014+Q1014*D1014</f>
        <v>26616.897539836908</v>
      </c>
      <c r="V1014" s="25">
        <f>B1014</f>
        <v>42438</v>
      </c>
      <c r="W1014">
        <f>C1014/C$2</f>
        <v>1.3363362657928015</v>
      </c>
      <c r="X1014">
        <f>D1014/D$2</f>
        <v>1.2425080616266571</v>
      </c>
      <c r="Y1014">
        <f t="shared" si="188"/>
        <v>1.3308448769918453</v>
      </c>
      <c r="AA1014" s="15">
        <f t="shared" si="189"/>
        <v>-1.1508837465412647E-2</v>
      </c>
      <c r="AB1014" s="15">
        <f t="shared" si="190"/>
        <v>7.0121572916348462E-4</v>
      </c>
      <c r="AC1014" s="15">
        <f t="shared" si="191"/>
        <v>-4.4250144794903967E-3</v>
      </c>
    </row>
    <row r="1015" spans="1:29" x14ac:dyDescent="0.4">
      <c r="A1015" s="43">
        <f t="shared" si="182"/>
        <v>2016</v>
      </c>
      <c r="B1015" s="53">
        <v>42439</v>
      </c>
      <c r="C1015" s="45">
        <v>3013.1457</v>
      </c>
      <c r="D1015" s="45">
        <f>VLOOKUP(B1015,'H11001.CSI  中证全债'!$A$2:$B$2792,2,0)</f>
        <v>173.583</v>
      </c>
      <c r="E1015" s="14">
        <f t="shared" si="183"/>
        <v>0</v>
      </c>
      <c r="F1015" s="14">
        <f>IF(AND((B1015-$B$2)&gt;123,OR(((G1014*J1014/C1014*C1015)/(G1014*K1014/D1014*D1015))&lt;(4/6),((G1014*J1014/C1014*C1015)/(G1014*K1014/D1014*D1015))&gt;(6/4))),COUNTIF($E$2:E1015,1),0)</f>
        <v>0</v>
      </c>
      <c r="G1015" s="21">
        <f t="shared" si="184"/>
        <v>26486.789378894326</v>
      </c>
      <c r="H1015" s="12">
        <f t="shared" si="185"/>
        <v>3.6207315507914033</v>
      </c>
      <c r="I1015" s="12">
        <f t="shared" si="186"/>
        <v>89.738036995401941</v>
      </c>
      <c r="J1015" s="15">
        <f>IF(OR((ROW(F1015)-MATCH(MAX($F$2:F1015),$F$2:F1015,0))=1,(ROW(F1015)-MATCH(MAX($F$2:F1015),$F$2:F1015,0))&gt;123),IF(OR(((G1014*J1014/C1014*C1015)/(G1014*K1014/D1014*D1015))&lt;(4/6),((G1014*J1014/C1014*C1015)/(G1014*K1014/D1014*D1015))&gt;(6/4)),50%,((G1014*J1014/C1014*C1015)/((G1014*K1014/D1014*D1015)+(G1014*J1014/C1014*C1015)))),((G1014*J1014/C1014*C1015)/((G1014*K1014/D1014*D1015)+(G1014*J1014/C1014*C1015))))</f>
        <v>0.41189558866711024</v>
      </c>
      <c r="K1015" s="18">
        <f t="shared" si="180"/>
        <v>0.58810441133288971</v>
      </c>
      <c r="L1015" s="20">
        <f t="shared" si="181"/>
        <v>0.7003783354278591</v>
      </c>
      <c r="M1015" s="51">
        <f>IF(AND((B1015-$B$2)&gt;123,OR(((U1014*R1014/C1014*C1015)/(U1014*S1014/D1014*D1015))&lt;(4/6),((U1014*R1014/C1014*C1015)/(U1014*S1014/D1014*D1015))&gt;(6/4))),1,0)</f>
        <v>0</v>
      </c>
      <c r="N1015" s="51">
        <f>IF(AND((B1015-$B$2)&gt;123,OR(((U1014*R1014/C1014*C1015)/(U1014*S1014/D1014*D1015))&lt;(4/6),((U1014*R1014/C1014*C1015)/(U1014*S1014/D1014*D1015))&gt;(6/4))),COUNTIF($M$2:M1015,1),0)</f>
        <v>0</v>
      </c>
      <c r="O1015" s="51">
        <f>IF(OR((ROW(N1015)-MATCH(MAX($N$2:N1015),$N$2:N1015,0))=1,(ROW(N1015)-MATCH(MAX($N$2:N1015),$N$2:N1015,0))&gt;123),IF(OR(((U1014*R1014/C1014*C1015)/(U1014*S1014/D1014*D1015))&lt;(4/6),((U1014*R1014/C1014*C1015)/(U1014*S1014/D1014*D1015))&gt;(6/4)),1,0),0)</f>
        <v>0</v>
      </c>
      <c r="P1015" s="47">
        <f>IF(O1015=1,U1014/2/C1015,P1014)</f>
        <v>3.6118419146766771</v>
      </c>
      <c r="Q1015" s="47">
        <f>IF(O1015=1,U1014/2/D1015,Q1014)</f>
        <v>89.517711770140608</v>
      </c>
      <c r="R1015" s="41">
        <f>P1015*C1015/U1014</f>
        <v>0.40887582476505568</v>
      </c>
      <c r="S1015" s="41">
        <f>Q1015*D1015/U1014</f>
        <v>0.58379279324120392</v>
      </c>
      <c r="T1015" s="41">
        <f t="shared" si="187"/>
        <v>0.70037833542786077</v>
      </c>
      <c r="U1015" s="42">
        <f>P1015*C1015+Q1015*D1015</f>
        <v>26421.758896484112</v>
      </c>
      <c r="V1015" s="25">
        <f>B1015</f>
        <v>42439</v>
      </c>
      <c r="W1015">
        <f>C1015/C$2</f>
        <v>1.3107740153030794</v>
      </c>
      <c r="X1015">
        <f>D1015/D$2</f>
        <v>1.2438767466857756</v>
      </c>
      <c r="Y1015">
        <f t="shared" si="188"/>
        <v>1.3210879448242057</v>
      </c>
      <c r="AA1015" s="15">
        <f t="shared" si="189"/>
        <v>-1.9128606432421424E-2</v>
      </c>
      <c r="AB1015" s="15">
        <f t="shared" si="190"/>
        <v>1.1015502445326231E-3</v>
      </c>
      <c r="AC1015" s="15">
        <f t="shared" si="191"/>
        <v>-7.3313819937403935E-3</v>
      </c>
    </row>
    <row r="1016" spans="1:29" x14ac:dyDescent="0.4">
      <c r="A1016" s="43">
        <f t="shared" si="182"/>
        <v>2016</v>
      </c>
      <c r="B1016" s="53">
        <v>42440</v>
      </c>
      <c r="C1016" s="45">
        <v>3018.2844</v>
      </c>
      <c r="D1016" s="45">
        <f>VLOOKUP(B1016,'H11001.CSI  中证全债'!$A$2:$B$2792,2,0)</f>
        <v>173.70050000000001</v>
      </c>
      <c r="E1016" s="14">
        <f t="shared" si="183"/>
        <v>0</v>
      </c>
      <c r="F1016" s="14">
        <f>IF(AND((B1016-$B$2)&gt;123,OR(((G1015*J1015/C1015*C1016)/(G1015*K1015/D1015*D1016))&lt;(4/6),((G1015*J1015/C1015*C1016)/(G1015*K1015/D1015*D1016))&gt;(6/4))),COUNTIF($E$2:E1016,1),0)</f>
        <v>0</v>
      </c>
      <c r="G1016" s="21">
        <f t="shared" si="184"/>
        <v>26515.939451461338</v>
      </c>
      <c r="H1016" s="12">
        <f t="shared" si="185"/>
        <v>3.6207315507914033</v>
      </c>
      <c r="I1016" s="12">
        <f t="shared" si="186"/>
        <v>89.738036995401941</v>
      </c>
      <c r="J1016" s="15">
        <f>IF(OR((ROW(F1016)-MATCH(MAX($F$2:F1016),$F$2:F1016,0))=1,(ROW(F1016)-MATCH(MAX($F$2:F1016),$F$2:F1016,0))&gt;123),IF(OR(((G1015*J1015/C1015*C1016)/(G1015*K1015/D1015*D1016))&lt;(4/6),((G1015*J1015/C1015*C1016)/(G1015*K1015/D1015*D1016))&gt;(6/4)),50%,((G1015*J1015/C1015*C1016)/((G1015*K1015/D1015*D1016)+(G1015*J1015/C1015*C1016)))),((G1015*J1015/C1015*C1016)/((G1015*K1015/D1015*D1016)+(G1015*J1015/C1015*C1016))))</f>
        <v>0.41214446036680819</v>
      </c>
      <c r="K1016" s="18">
        <f t="shared" si="180"/>
        <v>0.58785553963319181</v>
      </c>
      <c r="L1016" s="20">
        <f t="shared" si="181"/>
        <v>0.70109819943855045</v>
      </c>
      <c r="M1016" s="51">
        <f>IF(AND((B1016-$B$2)&gt;123,OR(((U1015*R1015/C1015*C1016)/(U1015*S1015/D1015*D1016))&lt;(4/6),((U1015*R1015/C1015*C1016)/(U1015*S1015/D1015*D1016))&gt;(6/4))),1,0)</f>
        <v>0</v>
      </c>
      <c r="N1016" s="51">
        <f>IF(AND((B1016-$B$2)&gt;123,OR(((U1015*R1015/C1015*C1016)/(U1015*S1015/D1015*D1016))&lt;(4/6),((U1015*R1015/C1015*C1016)/(U1015*S1015/D1015*D1016))&gt;(6/4))),COUNTIF($M$2:M1016,1),0)</f>
        <v>0</v>
      </c>
      <c r="O1016" s="51">
        <f>IF(OR((ROW(N1016)-MATCH(MAX($N$2:N1016),$N$2:N1016,0))=1,(ROW(N1016)-MATCH(MAX($N$2:N1016),$N$2:N1016,0))&gt;123),IF(OR(((U1015*R1015/C1015*C1016)/(U1015*S1015/D1015*D1016))&lt;(4/6),((U1015*R1015/C1015*C1016)/(U1015*S1015/D1015*D1016))&gt;(6/4)),1,0),0)</f>
        <v>0</v>
      </c>
      <c r="P1016" s="47">
        <f>IF(O1016=1,U1015/2/C1016,P1015)</f>
        <v>3.6118419146766771</v>
      </c>
      <c r="Q1016" s="47">
        <f>IF(O1016=1,U1015/2/D1016,Q1015)</f>
        <v>89.517711770140608</v>
      </c>
      <c r="R1016" s="41">
        <f>P1016*C1016/U1015</f>
        <v>0.41259804652086934</v>
      </c>
      <c r="S1016" s="41">
        <f>Q1016*D1016/U1015</f>
        <v>0.58850250485778288</v>
      </c>
      <c r="T1016" s="41">
        <f t="shared" si="187"/>
        <v>0.70109819943855212</v>
      </c>
      <c r="U1016" s="42">
        <f>P1016*C1016+Q1016*D1016</f>
        <v>26450.837399664055</v>
      </c>
      <c r="V1016" s="25">
        <f>B1016</f>
        <v>42440</v>
      </c>
      <c r="W1016">
        <f>C1016/C$2</f>
        <v>1.3130094446858795</v>
      </c>
      <c r="X1016">
        <f>D1016/D$2</f>
        <v>1.2447187388032963</v>
      </c>
      <c r="Y1016">
        <f t="shared" si="188"/>
        <v>1.3225418699832028</v>
      </c>
      <c r="AA1016" s="15">
        <f t="shared" si="189"/>
        <v>1.7054269894749563E-3</v>
      </c>
      <c r="AB1016" s="15">
        <f t="shared" si="190"/>
        <v>6.769096052032797E-4</v>
      </c>
      <c r="AC1016" s="15">
        <f t="shared" si="191"/>
        <v>1.1005513786521703E-3</v>
      </c>
    </row>
    <row r="1017" spans="1:29" x14ac:dyDescent="0.4">
      <c r="A1017" s="43">
        <f t="shared" si="182"/>
        <v>2016</v>
      </c>
      <c r="B1017" s="53">
        <v>42443</v>
      </c>
      <c r="C1017" s="45">
        <v>3065.6904</v>
      </c>
      <c r="D1017" s="45">
        <f>VLOOKUP(B1017,'H11001.CSI  中证全债'!$A$2:$B$2792,2,0)</f>
        <v>173.79849999999999</v>
      </c>
      <c r="E1017" s="14">
        <f t="shared" si="183"/>
        <v>0</v>
      </c>
      <c r="F1017" s="14">
        <f>IF(AND((B1017-$B$2)&gt;123,OR(((G1016*J1016/C1016*C1017)/(G1016*K1016/D1016*D1017))&lt;(4/6),((G1016*J1016/C1016*C1017)/(G1016*K1016/D1016*D1017))&gt;(6/4))),COUNTIF($E$2:E1017,1),0)</f>
        <v>0</v>
      </c>
      <c r="G1017" s="21">
        <f t="shared" si="184"/>
        <v>26696.378178983701</v>
      </c>
      <c r="H1017" s="12">
        <f t="shared" si="185"/>
        <v>3.6207315507914033</v>
      </c>
      <c r="I1017" s="12">
        <f t="shared" si="186"/>
        <v>89.738036995401941</v>
      </c>
      <c r="J1017" s="15">
        <f>IF(OR((ROW(F1017)-MATCH(MAX($F$2:F1017),$F$2:F1017,0))=1,(ROW(F1017)-MATCH(MAX($F$2:F1017),$F$2:F1017,0))&gt;123),IF(OR(((G1016*J1016/C1016*C1017)/(G1016*K1016/D1016*D1017))&lt;(4/6),((G1016*J1016/C1016*C1017)/(G1016*K1016/D1016*D1017))&gt;(6/4)),50%,((G1016*J1016/C1016*C1017)/((G1016*K1016/D1016*D1017)+(G1016*J1016/C1016*C1017)))),((G1016*J1016/C1016*C1017)/((G1016*K1016/D1016*D1017)+(G1016*J1016/C1016*C1017))))</f>
        <v>0.41578830962833158</v>
      </c>
      <c r="K1017" s="18">
        <f t="shared" si="180"/>
        <v>0.58421169037166842</v>
      </c>
      <c r="L1017" s="20">
        <f t="shared" si="181"/>
        <v>0.71170830108485517</v>
      </c>
      <c r="M1017" s="51">
        <f>IF(AND((B1017-$B$2)&gt;123,OR(((U1016*R1016/C1016*C1017)/(U1016*S1016/D1016*D1017))&lt;(4/6),((U1016*R1016/C1016*C1017)/(U1016*S1016/D1016*D1017))&gt;(6/4))),1,0)</f>
        <v>0</v>
      </c>
      <c r="N1017" s="51">
        <f>IF(AND((B1017-$B$2)&gt;123,OR(((U1016*R1016/C1016*C1017)/(U1016*S1016/D1016*D1017))&lt;(4/6),((U1016*R1016/C1016*C1017)/(U1016*S1016/D1016*D1017))&gt;(6/4))),COUNTIF($M$2:M1017,1),0)</f>
        <v>0</v>
      </c>
      <c r="O1017" s="51">
        <f>IF(OR((ROW(N1017)-MATCH(MAX($N$2:N1017),$N$2:N1017,0))=1,(ROW(N1017)-MATCH(MAX($N$2:N1017),$N$2:N1017,0))&gt;123),IF(OR(((U1016*R1016/C1016*C1017)/(U1016*S1016/D1016*D1017))&lt;(4/6),((U1016*R1016/C1016*C1017)/(U1016*S1016/D1016*D1017))&gt;(6/4)),1,0),0)</f>
        <v>0</v>
      </c>
      <c r="P1017" s="47">
        <f>IF(O1017=1,U1016/2/C1017,P1016)</f>
        <v>3.6118419146766771</v>
      </c>
      <c r="Q1017" s="47">
        <f>IF(O1017=1,U1016/2/D1017,Q1016)</f>
        <v>89.517711770140608</v>
      </c>
      <c r="R1017" s="41">
        <f>P1017*C1017/U1016</f>
        <v>0.41861771394362512</v>
      </c>
      <c r="S1017" s="41">
        <f>Q1017*D1017/U1016</f>
        <v>0.58818720156210935</v>
      </c>
      <c r="T1017" s="41">
        <f t="shared" si="187"/>
        <v>0.71170830108485683</v>
      </c>
      <c r="U1017" s="42">
        <f>P1017*C1017+Q1017*D1017</f>
        <v>26630.833113224689</v>
      </c>
      <c r="V1017" s="25">
        <f>B1017</f>
        <v>42443</v>
      </c>
      <c r="W1017">
        <f>C1017/C$2</f>
        <v>1.333631930007269</v>
      </c>
      <c r="X1017">
        <f>D1017/D$2</f>
        <v>1.2454209960587601</v>
      </c>
      <c r="Y1017">
        <f t="shared" si="188"/>
        <v>1.3315416556612345</v>
      </c>
      <c r="AA1017" s="15">
        <f t="shared" si="189"/>
        <v>1.5706273404852089E-2</v>
      </c>
      <c r="AB1017" s="15">
        <f t="shared" si="190"/>
        <v>5.64189510104951E-4</v>
      </c>
      <c r="AC1017" s="15">
        <f t="shared" si="191"/>
        <v>6.8049155057343658E-3</v>
      </c>
    </row>
    <row r="1018" spans="1:29" x14ac:dyDescent="0.4">
      <c r="A1018" s="43">
        <f t="shared" si="182"/>
        <v>2016</v>
      </c>
      <c r="B1018" s="53">
        <v>42444</v>
      </c>
      <c r="C1018" s="45">
        <v>3074.7795999999998</v>
      </c>
      <c r="D1018" s="45">
        <f>VLOOKUP(B1018,'H11001.CSI  中证全债'!$A$2:$B$2792,2,0)</f>
        <v>173.85290000000001</v>
      </c>
      <c r="E1018" s="14">
        <f t="shared" si="183"/>
        <v>0</v>
      </c>
      <c r="F1018" s="14">
        <f>IF(AND((B1018-$B$2)&gt;123,OR(((G1017*J1017/C1017*C1018)/(G1017*K1017/D1017*D1018))&lt;(4/6),((G1017*J1017/C1017*C1018)/(G1017*K1017/D1017*D1018))&gt;(6/4))),COUNTIF($E$2:E1018,1),0)</f>
        <v>0</v>
      </c>
      <c r="G1018" s="21">
        <f t="shared" si="184"/>
        <v>26734.169481407705</v>
      </c>
      <c r="H1018" s="12">
        <f t="shared" si="185"/>
        <v>3.6207315507914033</v>
      </c>
      <c r="I1018" s="12">
        <f t="shared" si="186"/>
        <v>89.738036995401941</v>
      </c>
      <c r="J1018" s="15">
        <f>IF(OR((ROW(F1018)-MATCH(MAX($F$2:F1018),$F$2:F1018,0))=1,(ROW(F1018)-MATCH(MAX($F$2:F1018),$F$2:F1018,0))&gt;123),IF(OR(((G1017*J1017/C1017*C1018)/(G1017*K1017/D1017*D1018))&lt;(4/6),((G1017*J1017/C1017*C1018)/(G1017*K1017/D1017*D1018))&gt;(6/4)),50%,((G1017*J1017/C1017*C1018)/((G1017*K1017/D1017*D1018)+(G1017*J1017/C1017*C1018)))),((G1017*J1017/C1017*C1018)/((G1017*K1017/D1017*D1018)+(G1017*J1017/C1017*C1018))))</f>
        <v>0.41643154529981496</v>
      </c>
      <c r="K1018" s="18">
        <f t="shared" si="180"/>
        <v>0.58356845470018504</v>
      </c>
      <c r="L1018" s="20">
        <f t="shared" si="181"/>
        <v>0.71359502376419826</v>
      </c>
      <c r="M1018" s="51">
        <f>IF(AND((B1018-$B$2)&gt;123,OR(((U1017*R1017/C1017*C1018)/(U1017*S1017/D1017*D1018))&lt;(4/6),((U1017*R1017/C1017*C1018)/(U1017*S1017/D1017*D1018))&gt;(6/4))),1,0)</f>
        <v>0</v>
      </c>
      <c r="N1018" s="51">
        <f>IF(AND((B1018-$B$2)&gt;123,OR(((U1017*R1017/C1017*C1018)/(U1017*S1017/D1017*D1018))&lt;(4/6),((U1017*R1017/C1017*C1018)/(U1017*S1017/D1017*D1018))&gt;(6/4))),COUNTIF($M$2:M1018,1),0)</f>
        <v>0</v>
      </c>
      <c r="O1018" s="51">
        <f>IF(OR((ROW(N1018)-MATCH(MAX($N$2:N1018),$N$2:N1018,0))=1,(ROW(N1018)-MATCH(MAX($N$2:N1018),$N$2:N1018,0))&gt;123),IF(OR(((U1017*R1017/C1017*C1018)/(U1017*S1017/D1017*D1018))&lt;(4/6),((U1017*R1017/C1017*C1018)/(U1017*S1017/D1017*D1018))&gt;(6/4)),1,0),0)</f>
        <v>0</v>
      </c>
      <c r="P1018" s="47">
        <f>IF(O1018=1,U1017/2/C1018,P1017)</f>
        <v>3.6118419146766771</v>
      </c>
      <c r="Q1018" s="47">
        <f>IF(O1018=1,U1017/2/D1018,Q1017)</f>
        <v>89.517711770140608</v>
      </c>
      <c r="R1018" s="41">
        <f>P1018*C1018/U1017</f>
        <v>0.41702104438324211</v>
      </c>
      <c r="S1018" s="41">
        <f>Q1018*D1018/U1017</f>
        <v>0.58439455222580483</v>
      </c>
      <c r="T1018" s="41">
        <f t="shared" si="187"/>
        <v>0.71359502376419981</v>
      </c>
      <c r="U1018" s="42">
        <f>P1018*C1018+Q1018*D1018</f>
        <v>26668.531630275866</v>
      </c>
      <c r="V1018" s="25">
        <f>B1018</f>
        <v>42444</v>
      </c>
      <c r="W1018">
        <f>C1018/C$2</f>
        <v>1.3375858998335182</v>
      </c>
      <c r="X1018">
        <f>D1018/D$2</f>
        <v>1.2458108204944465</v>
      </c>
      <c r="Y1018">
        <f t="shared" si="188"/>
        <v>1.3334265815137933</v>
      </c>
      <c r="AA1018" s="15">
        <f t="shared" si="189"/>
        <v>2.9648134071202925E-3</v>
      </c>
      <c r="AB1018" s="15">
        <f t="shared" si="190"/>
        <v>3.1300615367824136E-4</v>
      </c>
      <c r="AC1018" s="15">
        <f t="shared" si="191"/>
        <v>1.4155966090469985E-3</v>
      </c>
    </row>
    <row r="1019" spans="1:29" x14ac:dyDescent="0.4">
      <c r="A1019" s="43">
        <f t="shared" si="182"/>
        <v>2016</v>
      </c>
      <c r="B1019" s="53">
        <v>42445</v>
      </c>
      <c r="C1019" s="45">
        <v>3090.0328</v>
      </c>
      <c r="D1019" s="45">
        <f>VLOOKUP(B1019,'H11001.CSI  中证全债'!$A$2:$B$2792,2,0)</f>
        <v>174.00200000000001</v>
      </c>
      <c r="E1019" s="14">
        <f t="shared" si="183"/>
        <v>0</v>
      </c>
      <c r="F1019" s="14">
        <f>IF(AND((B1019-$B$2)&gt;123,OR(((G1018*J1018/C1018*C1019)/(G1018*K1018/D1018*D1019))&lt;(4/6),((G1018*J1018/C1018*C1019)/(G1018*K1018/D1018*D1019))&gt;(6/4))),COUNTIF($E$2:E1019,1),0)</f>
        <v>0</v>
      </c>
      <c r="G1019" s="21">
        <f t="shared" si="184"/>
        <v>26802.777165214251</v>
      </c>
      <c r="H1019" s="12">
        <f t="shared" si="185"/>
        <v>3.6207315507914033</v>
      </c>
      <c r="I1019" s="12">
        <f t="shared" si="186"/>
        <v>89.738036995401941</v>
      </c>
      <c r="J1019" s="15">
        <f>IF(OR((ROW(F1019)-MATCH(MAX($F$2:F1019),$F$2:F1019,0))=1,(ROW(F1019)-MATCH(MAX($F$2:F1019),$F$2:F1019,0))&gt;123),IF(OR(((G1018*J1018/C1018*C1019)/(G1018*K1018/D1018*D1019))&lt;(4/6),((G1018*J1018/C1018*C1019)/(G1018*K1018/D1018*D1019))&gt;(6/4)),50%,((G1018*J1018/C1018*C1019)/((G1018*K1018/D1018*D1019)+(G1018*J1018/C1018*C1019)))),((G1018*J1018/C1018*C1019)/((G1018*K1018/D1018*D1019)+(G1018*J1018/C1018*C1019))))</f>
        <v>0.41742611905384103</v>
      </c>
      <c r="K1019" s="18">
        <f t="shared" si="180"/>
        <v>0.58257388094615892</v>
      </c>
      <c r="L1019" s="20">
        <f t="shared" si="181"/>
        <v>0.71652048384987455</v>
      </c>
      <c r="M1019" s="51">
        <f>IF(AND((B1019-$B$2)&gt;123,OR(((U1018*R1018/C1018*C1019)/(U1018*S1018/D1018*D1019))&lt;(4/6),((U1018*R1018/C1018*C1019)/(U1018*S1018/D1018*D1019))&gt;(6/4))),1,0)</f>
        <v>0</v>
      </c>
      <c r="N1019" s="51">
        <f>IF(AND((B1019-$B$2)&gt;123,OR(((U1018*R1018/C1018*C1019)/(U1018*S1018/D1018*D1019))&lt;(4/6),((U1018*R1018/C1018*C1019)/(U1018*S1018/D1018*D1019))&gt;(6/4))),COUNTIF($M$2:M1019,1),0)</f>
        <v>0</v>
      </c>
      <c r="O1019" s="51">
        <f>IF(OR((ROW(N1019)-MATCH(MAX($N$2:N1019),$N$2:N1019,0))=1,(ROW(N1019)-MATCH(MAX($N$2:N1019),$N$2:N1019,0))&gt;123),IF(OR(((U1018*R1018/C1018*C1019)/(U1018*S1018/D1018*D1019))&lt;(4/6),((U1018*R1018/C1018*C1019)/(U1018*S1018/D1018*D1019))&gt;(6/4)),1,0),0)</f>
        <v>0</v>
      </c>
      <c r="P1019" s="47">
        <f>IF(O1019=1,U1018/2/C1019,P1018)</f>
        <v>3.6118419146766771</v>
      </c>
      <c r="Q1019" s="47">
        <f>IF(O1019=1,U1018/2/D1019,Q1018)</f>
        <v>89.517711770140608</v>
      </c>
      <c r="R1019" s="41">
        <f>P1019*C1019/U1018</f>
        <v>0.41849735634096047</v>
      </c>
      <c r="S1019" s="41">
        <f>Q1019*D1019/U1018</f>
        <v>0.58406893560441908</v>
      </c>
      <c r="T1019" s="41">
        <f t="shared" si="187"/>
        <v>0.7165204838498761</v>
      </c>
      <c r="U1019" s="42">
        <f>P1019*C1019+Q1019*D1019</f>
        <v>26736.970868193741</v>
      </c>
      <c r="V1019" s="25">
        <f>B1019</f>
        <v>42445</v>
      </c>
      <c r="W1019">
        <f>C1019/C$2</f>
        <v>1.3442213234740747</v>
      </c>
      <c r="X1019">
        <f>D1019/D$2</f>
        <v>1.2468792547474024</v>
      </c>
      <c r="Y1019">
        <f t="shared" si="188"/>
        <v>1.3368485434096871</v>
      </c>
      <c r="AA1019" s="15">
        <f t="shared" si="189"/>
        <v>4.9607458043499086E-3</v>
      </c>
      <c r="AB1019" s="15">
        <f t="shared" si="190"/>
        <v>8.5762158698532431E-4</v>
      </c>
      <c r="AC1019" s="15">
        <f t="shared" si="191"/>
        <v>2.5662919453794952E-3</v>
      </c>
    </row>
    <row r="1020" spans="1:29" x14ac:dyDescent="0.4">
      <c r="A1020" s="43">
        <f t="shared" si="182"/>
        <v>2016</v>
      </c>
      <c r="B1020" s="53">
        <v>42446</v>
      </c>
      <c r="C1020" s="45">
        <v>3124.2039</v>
      </c>
      <c r="D1020" s="45">
        <f>VLOOKUP(B1020,'H11001.CSI  中证全债'!$A$2:$B$2792,2,0)</f>
        <v>174.08539999999999</v>
      </c>
      <c r="E1020" s="14">
        <f t="shared" si="183"/>
        <v>0</v>
      </c>
      <c r="F1020" s="14">
        <f>IF(AND((B1020-$B$2)&gt;123,OR(((G1019*J1019/C1019*C1020)/(G1019*K1019/D1019*D1020))&lt;(4/6),((G1019*J1019/C1019*C1020)/(G1019*K1019/D1019*D1020))&gt;(6/4))),COUNTIF($E$2:E1020,1),0)</f>
        <v>0</v>
      </c>
      <c r="G1020" s="21">
        <f t="shared" si="184"/>
        <v>26933.985697394914</v>
      </c>
      <c r="H1020" s="12">
        <f t="shared" si="185"/>
        <v>3.6207315507914033</v>
      </c>
      <c r="I1020" s="12">
        <f t="shared" si="186"/>
        <v>89.738036995401941</v>
      </c>
      <c r="J1020" s="15">
        <f>IF(OR((ROW(F1020)-MATCH(MAX($F$2:F1020),$F$2:F1020,0))=1,(ROW(F1020)-MATCH(MAX($F$2:F1020),$F$2:F1020,0))&gt;123),IF(OR(((G1019*J1019/C1019*C1020)/(G1019*K1019/D1019*D1020))&lt;(4/6),((G1019*J1019/C1019*C1020)/(G1019*K1019/D1019*D1020))&gt;(6/4)),50%,((G1019*J1019/C1019*C1020)/((G1019*K1019/D1019*D1020)+(G1019*J1019/C1019*C1020)))),((G1019*J1019/C1019*C1020)/((G1019*K1019/D1019*D1020)+(G1019*J1019/C1019*C1020))))</f>
        <v>0.41998624930322298</v>
      </c>
      <c r="K1020" s="18">
        <f t="shared" si="180"/>
        <v>0.58001375069677708</v>
      </c>
      <c r="L1020" s="20">
        <f t="shared" si="181"/>
        <v>0.72409705597270535</v>
      </c>
      <c r="M1020" s="51">
        <f>IF(AND((B1020-$B$2)&gt;123,OR(((U1019*R1019/C1019*C1020)/(U1019*S1019/D1019*D1020))&lt;(4/6),((U1019*R1019/C1019*C1020)/(U1019*S1019/D1019*D1020))&gt;(6/4))),1,0)</f>
        <v>0</v>
      </c>
      <c r="N1020" s="51">
        <f>IF(AND((B1020-$B$2)&gt;123,OR(((U1019*R1019/C1019*C1020)/(U1019*S1019/D1019*D1020))&lt;(4/6),((U1019*R1019/C1019*C1020)/(U1019*S1019/D1019*D1020))&gt;(6/4))),COUNTIF($M$2:M1020,1),0)</f>
        <v>0</v>
      </c>
      <c r="O1020" s="51">
        <f>IF(OR((ROW(N1020)-MATCH(MAX($N$2:N1020),$N$2:N1020,0))=1,(ROW(N1020)-MATCH(MAX($N$2:N1020),$N$2:N1020,0))&gt;123),IF(OR(((U1019*R1019/C1019*C1020)/(U1019*S1019/D1019*D1020))&lt;(4/6),((U1019*R1019/C1019*C1020)/(U1019*S1019/D1019*D1020))&gt;(6/4)),1,0),0)</f>
        <v>0</v>
      </c>
      <c r="P1020" s="47">
        <f>IF(O1020=1,U1019/2/C1020,P1019)</f>
        <v>3.6118419146766771</v>
      </c>
      <c r="Q1020" s="47">
        <f>IF(O1020=1,U1019/2/D1020,Q1019)</f>
        <v>89.517711770140608</v>
      </c>
      <c r="R1020" s="41">
        <f>P1020*C1020/U1019</f>
        <v>0.42204222204692332</v>
      </c>
      <c r="S1020" s="41">
        <f>Q1020*D1020/U1019</f>
        <v>0.58285311142437646</v>
      </c>
      <c r="T1020" s="41">
        <f t="shared" si="187"/>
        <v>0.72409705597270735</v>
      </c>
      <c r="U1020" s="42">
        <f>P1020*C1020+Q1020*D1020</f>
        <v>26867.857256605977</v>
      </c>
      <c r="V1020" s="25">
        <f>B1020</f>
        <v>42446</v>
      </c>
      <c r="W1020">
        <f>C1020/C$2</f>
        <v>1.359086382921523</v>
      </c>
      <c r="X1020">
        <f>D1020/D$2</f>
        <v>1.2474768900035829</v>
      </c>
      <c r="Y1020">
        <f t="shared" si="188"/>
        <v>1.3433928628302989</v>
      </c>
      <c r="AA1020" s="15">
        <f t="shared" si="189"/>
        <v>1.1058491029609652E-2</v>
      </c>
      <c r="AB1020" s="15">
        <f t="shared" si="190"/>
        <v>4.7930483557645509E-4</v>
      </c>
      <c r="AC1020" s="15">
        <f t="shared" si="191"/>
        <v>4.8953334712997787E-3</v>
      </c>
    </row>
    <row r="1021" spans="1:29" x14ac:dyDescent="0.4">
      <c r="A1021" s="43">
        <f t="shared" si="182"/>
        <v>2016</v>
      </c>
      <c r="B1021" s="53">
        <v>42447</v>
      </c>
      <c r="C1021" s="45">
        <v>3171.9630000000002</v>
      </c>
      <c r="D1021" s="45">
        <f>VLOOKUP(B1021,'H11001.CSI  中证全债'!$A$2:$B$2792,2,0)</f>
        <v>174.12549999999999</v>
      </c>
      <c r="E1021" s="14">
        <f t="shared" si="183"/>
        <v>0</v>
      </c>
      <c r="F1021" s="14">
        <f>IF(AND((B1021-$B$2)&gt;123,OR(((G1020*J1020/C1020*C1021)/(G1020*K1020/D1020*D1021))&lt;(4/6),((G1020*J1020/C1020*C1021)/(G1020*K1020/D1020*D1021))&gt;(6/4))),COUNTIF($E$2:E1021,1),0)</f>
        <v>0</v>
      </c>
      <c r="G1021" s="21">
        <f t="shared" si="184"/>
        <v>27110.507072885834</v>
      </c>
      <c r="H1021" s="12">
        <f t="shared" si="185"/>
        <v>3.6207315507914033</v>
      </c>
      <c r="I1021" s="12">
        <f t="shared" si="186"/>
        <v>89.738036995401941</v>
      </c>
      <c r="J1021" s="15">
        <f>IF(OR((ROW(F1021)-MATCH(MAX($F$2:F1021),$F$2:F1021,0))=1,(ROW(F1021)-MATCH(MAX($F$2:F1021),$F$2:F1021,0))&gt;123),IF(OR(((G1020*J1020/C1020*C1021)/(G1020*K1020/D1020*D1021))&lt;(4/6),((G1020*J1020/C1020*C1021)/(G1020*K1020/D1020*D1021))&gt;(6/4)),50%,((G1020*J1020/C1020*C1021)/((G1020*K1020/D1020*D1021)+(G1020*J1020/C1020*C1021)))),((G1020*J1020/C1020*C1021)/((G1020*K1020/D1020*D1021)+(G1020*J1020/C1020*C1021))))</f>
        <v>0.42363008855446022</v>
      </c>
      <c r="K1021" s="18">
        <f t="shared" si="180"/>
        <v>0.57636991144553984</v>
      </c>
      <c r="L1021" s="20">
        <f t="shared" si="181"/>
        <v>0.73499688332444857</v>
      </c>
      <c r="M1021" s="51">
        <f>IF(AND((B1021-$B$2)&gt;123,OR(((U1020*R1020/C1020*C1021)/(U1020*S1020/D1020*D1021))&lt;(4/6),((U1020*R1020/C1020*C1021)/(U1020*S1020/D1020*D1021))&gt;(6/4))),1,0)</f>
        <v>0</v>
      </c>
      <c r="N1021" s="51">
        <f>IF(AND((B1021-$B$2)&gt;123,OR(((U1020*R1020/C1020*C1021)/(U1020*S1020/D1020*D1021))&lt;(4/6),((U1020*R1020/C1020*C1021)/(U1020*S1020/D1020*D1021))&gt;(6/4))),COUNTIF($M$2:M1021,1),0)</f>
        <v>0</v>
      </c>
      <c r="O1021" s="51">
        <f>IF(OR((ROW(N1021)-MATCH(MAX($N$2:N1021),$N$2:N1021,0))=1,(ROW(N1021)-MATCH(MAX($N$2:N1021),$N$2:N1021,0))&gt;123),IF(OR(((U1020*R1020/C1020*C1021)/(U1020*S1020/D1020*D1021))&lt;(4/6),((U1020*R1020/C1020*C1021)/(U1020*S1020/D1020*D1021))&gt;(6/4)),1,0),0)</f>
        <v>0</v>
      </c>
      <c r="P1021" s="47">
        <f>IF(O1021=1,U1020/2/C1021,P1020)</f>
        <v>3.6118419146766771</v>
      </c>
      <c r="Q1021" s="47">
        <f>IF(O1021=1,U1020/2/D1021,Q1020)</f>
        <v>89.517711770140608</v>
      </c>
      <c r="R1021" s="41">
        <f>P1021*C1021/U1020</f>
        <v>0.42640649776367057</v>
      </c>
      <c r="S1021" s="41">
        <f>Q1021*D1021/U1020</f>
        <v>0.5801473549588394</v>
      </c>
      <c r="T1021" s="41">
        <f t="shared" si="187"/>
        <v>0.73499688332445035</v>
      </c>
      <c r="U1021" s="42">
        <f>P1021*C1021+Q1021*D1021</f>
        <v>27043.945236035193</v>
      </c>
      <c r="V1021" s="25">
        <f>B1021</f>
        <v>42447</v>
      </c>
      <c r="W1021">
        <f>C1021/C$2</f>
        <v>1.3798624732626776</v>
      </c>
      <c r="X1021">
        <f>D1021/D$2</f>
        <v>1.247764242207094</v>
      </c>
      <c r="Y1021">
        <f t="shared" si="188"/>
        <v>1.3521972618017597</v>
      </c>
      <c r="AA1021" s="15">
        <f t="shared" si="189"/>
        <v>1.5286806344489978E-2</v>
      </c>
      <c r="AB1021" s="15">
        <f t="shared" si="190"/>
        <v>2.3034671488808556E-4</v>
      </c>
      <c r="AC1021" s="15">
        <f t="shared" si="191"/>
        <v>6.5538527225099674E-3</v>
      </c>
    </row>
    <row r="1022" spans="1:29" x14ac:dyDescent="0.4">
      <c r="A1022" s="43">
        <f t="shared" si="182"/>
        <v>2016</v>
      </c>
      <c r="B1022" s="53">
        <v>42450</v>
      </c>
      <c r="C1022" s="45">
        <v>3249.4371999999998</v>
      </c>
      <c r="D1022" s="45">
        <f>VLOOKUP(B1022,'H11001.CSI  中证全债'!$A$2:$B$2792,2,0)</f>
        <v>174.14779999999999</v>
      </c>
      <c r="E1022" s="14">
        <f t="shared" si="183"/>
        <v>0</v>
      </c>
      <c r="F1022" s="14">
        <f>IF(AND((B1022-$B$2)&gt;123,OR(((G1021*J1021/C1021*C1022)/(G1021*K1021/D1021*D1022))&lt;(4/6),((G1021*J1021/C1021*C1022)/(G1021*K1021/D1021*D1022))&gt;(6/4))),COUNTIF($E$2:E1022,1),0)</f>
        <v>0</v>
      </c>
      <c r="G1022" s="21">
        <f t="shared" si="184"/>
        <v>27393.021511423154</v>
      </c>
      <c r="H1022" s="12">
        <f t="shared" si="185"/>
        <v>3.6207315507914033</v>
      </c>
      <c r="I1022" s="12">
        <f t="shared" si="186"/>
        <v>89.738036995401941</v>
      </c>
      <c r="J1022" s="15">
        <f>IF(OR((ROW(F1022)-MATCH(MAX($F$2:F1022),$F$2:F1022,0))=1,(ROW(F1022)-MATCH(MAX($F$2:F1022),$F$2:F1022,0))&gt;123),IF(OR(((G1021*J1021/C1021*C1022)/(G1021*K1021/D1021*D1022))&lt;(4/6),((G1021*J1021/C1021*C1022)/(G1021*K1021/D1021*D1022))&gt;(6/4)),50%,((G1021*J1021/C1021*C1022)/((G1021*K1021/D1021*D1022)+(G1021*J1021/C1021*C1022)))),((G1021*J1021/C1021*C1022)/((G1021*K1021/D1021*D1022)+(G1021*J1021/C1021*C1022))))</f>
        <v>0.4295013526510395</v>
      </c>
      <c r="K1022" s="18">
        <f t="shared" si="180"/>
        <v>0.5704986473489605</v>
      </c>
      <c r="L1022" s="20">
        <f t="shared" si="181"/>
        <v>0.75285253461490453</v>
      </c>
      <c r="M1022" s="51">
        <f>IF(AND((B1022-$B$2)&gt;123,OR(((U1021*R1021/C1021*C1022)/(U1021*S1021/D1021*D1022))&lt;(4/6),((U1021*R1021/C1021*C1022)/(U1021*S1021/D1021*D1022))&gt;(6/4))),1,0)</f>
        <v>0</v>
      </c>
      <c r="N1022" s="51">
        <f>IF(AND((B1022-$B$2)&gt;123,OR(((U1021*R1021/C1021*C1022)/(U1021*S1021/D1021*D1022))&lt;(4/6),((U1021*R1021/C1021*C1022)/(U1021*S1021/D1021*D1022))&gt;(6/4))),COUNTIF($M$2:M1022,1),0)</f>
        <v>0</v>
      </c>
      <c r="O1022" s="51">
        <f>IF(OR((ROW(N1022)-MATCH(MAX($N$2:N1022),$N$2:N1022,0))=1,(ROW(N1022)-MATCH(MAX($N$2:N1022),$N$2:N1022,0))&gt;123),IF(OR(((U1021*R1021/C1021*C1022)/(U1021*S1021/D1021*D1022))&lt;(4/6),((U1021*R1021/C1021*C1022)/(U1021*S1021/D1021*D1022))&gt;(6/4)),1,0),0)</f>
        <v>0</v>
      </c>
      <c r="P1022" s="47">
        <f>IF(O1022=1,U1021/2/C1022,P1021)</f>
        <v>3.6118419146766771</v>
      </c>
      <c r="Q1022" s="47">
        <f>IF(O1022=1,U1021/2/D1022,Q1021)</f>
        <v>89.517711770140608</v>
      </c>
      <c r="R1022" s="41">
        <f>P1022*C1022/U1021</f>
        <v>0.43397712041034492</v>
      </c>
      <c r="S1022" s="41">
        <f>Q1022*D1022/U1021</f>
        <v>0.57644372630335872</v>
      </c>
      <c r="T1022" s="41">
        <f t="shared" si="187"/>
        <v>0.75285253461490631</v>
      </c>
      <c r="U1022" s="42">
        <f>P1022*C1022+Q1022*D1022</f>
        <v>27325.766043873711</v>
      </c>
      <c r="V1022" s="25">
        <f>B1022</f>
        <v>42450</v>
      </c>
      <c r="W1022">
        <f>C1022/C$2</f>
        <v>1.4135651807740979</v>
      </c>
      <c r="X1022">
        <f>D1022/D$2</f>
        <v>1.247924041562164</v>
      </c>
      <c r="Y1022">
        <f t="shared" si="188"/>
        <v>1.3662883021936856</v>
      </c>
      <c r="AA1022" s="15">
        <f t="shared" si="189"/>
        <v>2.4424685912162181E-2</v>
      </c>
      <c r="AB1022" s="15">
        <f t="shared" si="190"/>
        <v>1.2806854825986314E-4</v>
      </c>
      <c r="AC1022" s="15">
        <f t="shared" si="191"/>
        <v>1.0420846713703691E-2</v>
      </c>
    </row>
    <row r="1023" spans="1:29" x14ac:dyDescent="0.4">
      <c r="A1023" s="43">
        <f t="shared" si="182"/>
        <v>2016</v>
      </c>
      <c r="B1023" s="53">
        <v>42451</v>
      </c>
      <c r="C1023" s="45">
        <v>3225.7903000000001</v>
      </c>
      <c r="D1023" s="45">
        <f>VLOOKUP(B1023,'H11001.CSI  中证全债'!$A$2:$B$2792,2,0)</f>
        <v>174.1285</v>
      </c>
      <c r="E1023" s="14">
        <f t="shared" si="183"/>
        <v>0</v>
      </c>
      <c r="F1023" s="14">
        <f>IF(AND((B1023-$B$2)&gt;123,OR(((G1022*J1022/C1022*C1023)/(G1022*K1022/D1022*D1023))&lt;(4/6),((G1022*J1022/C1022*C1023)/(G1022*K1022/D1022*D1023))&gt;(6/4))),COUNTIF($E$2:E1023,1),0)</f>
        <v>0</v>
      </c>
      <c r="G1023" s="21">
        <f t="shared" si="184"/>
        <v>27305.670490400735</v>
      </c>
      <c r="H1023" s="12">
        <f t="shared" si="185"/>
        <v>3.6207315507914033</v>
      </c>
      <c r="I1023" s="12">
        <f t="shared" si="186"/>
        <v>89.738036995401941</v>
      </c>
      <c r="J1023" s="15">
        <f>IF(OR((ROW(F1023)-MATCH(MAX($F$2:F1023),$F$2:F1023,0))=1,(ROW(F1023)-MATCH(MAX($F$2:F1023),$F$2:F1023,0))&gt;123),IF(OR(((G1022*J1022/C1022*C1023)/(G1022*K1022/D1022*D1023))&lt;(4/6),((G1022*J1022/C1022*C1023)/(G1022*K1022/D1022*D1023))&gt;(6/4)),50%,((G1022*J1022/C1022*C1023)/((G1022*K1022/D1022*D1023)+(G1022*J1022/C1022*C1023)))),((G1022*J1022/C1022*C1023)/((G1022*K1022/D1022*D1023)+(G1022*J1022/C1022*C1023))))</f>
        <v>0.42773975169563577</v>
      </c>
      <c r="K1023" s="18">
        <f t="shared" si="180"/>
        <v>0.57226024830436417</v>
      </c>
      <c r="L1023" s="20">
        <f t="shared" si="181"/>
        <v>0.74745669118735769</v>
      </c>
      <c r="M1023" s="51">
        <f>IF(AND((B1023-$B$2)&gt;123,OR(((U1022*R1022/C1022*C1023)/(U1022*S1022/D1022*D1023))&lt;(4/6),((U1022*R1022/C1022*C1023)/(U1022*S1022/D1022*D1023))&gt;(6/4))),1,0)</f>
        <v>0</v>
      </c>
      <c r="N1023" s="51">
        <f>IF(AND((B1023-$B$2)&gt;123,OR(((U1022*R1022/C1022*C1023)/(U1022*S1022/D1022*D1023))&lt;(4/6),((U1022*R1022/C1022*C1023)/(U1022*S1022/D1022*D1023))&gt;(6/4))),COUNTIF($M$2:M1023,1),0)</f>
        <v>0</v>
      </c>
      <c r="O1023" s="51">
        <f>IF(OR((ROW(N1023)-MATCH(MAX($N$2:N1023),$N$2:N1023,0))=1,(ROW(N1023)-MATCH(MAX($N$2:N1023),$N$2:N1023,0))&gt;123),IF(OR(((U1022*R1022/C1022*C1023)/(U1022*S1022/D1022*D1023))&lt;(4/6),((U1022*R1022/C1022*C1023)/(U1022*S1022/D1022*D1023))&gt;(6/4)),1,0),0)</f>
        <v>0</v>
      </c>
      <c r="P1023" s="47">
        <f>IF(O1023=1,U1022/2/C1023,P1022)</f>
        <v>3.6118419146766771</v>
      </c>
      <c r="Q1023" s="47">
        <f>IF(O1023=1,U1022/2/D1023,Q1022)</f>
        <v>89.517711770140608</v>
      </c>
      <c r="R1023" s="41">
        <f>P1023*C1023/U1022</f>
        <v>0.4263757727703138</v>
      </c>
      <c r="S1023" s="41">
        <f>Q1023*D1023/U1022</f>
        <v>0.57043542160683836</v>
      </c>
      <c r="T1023" s="41">
        <f t="shared" si="187"/>
        <v>0.74745669118735947</v>
      </c>
      <c r="U1023" s="42">
        <f>P1023*C1023+Q1023*D1023</f>
        <v>27238.629487464383</v>
      </c>
      <c r="V1023" s="25">
        <f>B1023</f>
        <v>42451</v>
      </c>
      <c r="W1023">
        <f>C1023/C$2</f>
        <v>1.4032783426492537</v>
      </c>
      <c r="X1023">
        <f>D1023/D$2</f>
        <v>1.2477857398781798</v>
      </c>
      <c r="Y1023">
        <f t="shared" si="188"/>
        <v>1.3619314743732192</v>
      </c>
      <c r="AA1023" s="15">
        <f t="shared" si="189"/>
        <v>-7.2772294229905832E-3</v>
      </c>
      <c r="AB1023" s="15">
        <f t="shared" si="190"/>
        <v>-1.1082540233064986E-4</v>
      </c>
      <c r="AC1023" s="15">
        <f t="shared" si="191"/>
        <v>-3.1888056228478456E-3</v>
      </c>
    </row>
    <row r="1024" spans="1:29" x14ac:dyDescent="0.4">
      <c r="A1024" s="43">
        <f t="shared" si="182"/>
        <v>2016</v>
      </c>
      <c r="B1024" s="53">
        <v>42452</v>
      </c>
      <c r="C1024" s="45">
        <v>3236.0924</v>
      </c>
      <c r="D1024" s="45">
        <f>VLOOKUP(B1024,'H11001.CSI  中证全债'!$A$2:$B$2792,2,0)</f>
        <v>174.18969999999999</v>
      </c>
      <c r="E1024" s="14">
        <f t="shared" si="183"/>
        <v>0</v>
      </c>
      <c r="F1024" s="14">
        <f>IF(AND((B1024-$B$2)&gt;123,OR(((G1023*J1023/C1023*C1024)/(G1023*K1023/D1023*D1024))&lt;(4/6),((G1023*J1023/C1023*C1024)/(G1023*K1023/D1023*D1024))&gt;(6/4))),COUNTIF($E$2:E1024,1),0)</f>
        <v>0</v>
      </c>
      <c r="G1024" s="21">
        <f t="shared" si="184"/>
        <v>27348.463596774258</v>
      </c>
      <c r="H1024" s="12">
        <f t="shared" si="185"/>
        <v>3.6207315507914033</v>
      </c>
      <c r="I1024" s="12">
        <f t="shared" si="186"/>
        <v>89.738036995401941</v>
      </c>
      <c r="J1024" s="15">
        <f>IF(OR((ROW(F1024)-MATCH(MAX($F$2:F1024),$F$2:F1024,0))=1,(ROW(F1024)-MATCH(MAX($F$2:F1024),$F$2:F1024,0))&gt;123),IF(OR(((G1023*J1023/C1023*C1024)/(G1023*K1023/D1023*D1024))&lt;(4/6),((G1023*J1023/C1023*C1024)/(G1023*K1023/D1023*D1024))&gt;(6/4)),50%,((G1023*J1023/C1023*C1024)/((G1023*K1023/D1023*D1024)+(G1023*J1023/C1023*C1024)))),((G1023*J1023/C1023*C1024)/((G1023*K1023/D1023*D1024)+(G1023*J1023/C1023*C1024))))</f>
        <v>0.42843437301312554</v>
      </c>
      <c r="K1024" s="18">
        <f t="shared" si="180"/>
        <v>0.57156562698687452</v>
      </c>
      <c r="L1024" s="20">
        <f t="shared" si="181"/>
        <v>0.74958036800026839</v>
      </c>
      <c r="M1024" s="51">
        <f>IF(AND((B1024-$B$2)&gt;123,OR(((U1023*R1023/C1023*C1024)/(U1023*S1023/D1023*D1024))&lt;(4/6),((U1023*R1023/C1023*C1024)/(U1023*S1023/D1023*D1024))&gt;(6/4))),1,0)</f>
        <v>0</v>
      </c>
      <c r="N1024" s="51">
        <f>IF(AND((B1024-$B$2)&gt;123,OR(((U1023*R1023/C1023*C1024)/(U1023*S1023/D1023*D1024))&lt;(4/6),((U1023*R1023/C1023*C1024)/(U1023*S1023/D1023*D1024))&gt;(6/4))),COUNTIF($M$2:M1024,1),0)</f>
        <v>0</v>
      </c>
      <c r="O1024" s="51">
        <f>IF(OR((ROW(N1024)-MATCH(MAX($N$2:N1024),$N$2:N1024,0))=1,(ROW(N1024)-MATCH(MAX($N$2:N1024),$N$2:N1024,0))&gt;123),IF(OR(((U1023*R1023/C1023*C1024)/(U1023*S1023/D1023*D1024))&lt;(4/6),((U1023*R1023/C1023*C1024)/(U1023*S1023/D1023*D1024))&gt;(6/4)),1,0),0)</f>
        <v>0</v>
      </c>
      <c r="P1024" s="47">
        <f>IF(O1024=1,U1023/2/C1024,P1023)</f>
        <v>3.6118419146766771</v>
      </c>
      <c r="Q1024" s="47">
        <f>IF(O1024=1,U1023/2/D1024,Q1023)</f>
        <v>89.517711770140608</v>
      </c>
      <c r="R1024" s="41">
        <f>P1024*C1024/U1023</f>
        <v>0.42910581002123288</v>
      </c>
      <c r="S1024" s="41">
        <f>Q1024*D1024/U1023</f>
        <v>0.57246137751179504</v>
      </c>
      <c r="T1024" s="41">
        <f t="shared" si="187"/>
        <v>0.74958036800027006</v>
      </c>
      <c r="U1024" s="42">
        <f>P1024*C1024+Q1024*D1024</f>
        <v>27281.317528013904</v>
      </c>
      <c r="V1024" s="25">
        <f>B1024</f>
        <v>42452</v>
      </c>
      <c r="W1024">
        <f>C1024/C$2</f>
        <v>1.4077599463709236</v>
      </c>
      <c r="X1024">
        <f>D1024/D$2</f>
        <v>1.2482242923683267</v>
      </c>
      <c r="Y1024">
        <f t="shared" si="188"/>
        <v>1.3640658764006952</v>
      </c>
      <c r="AA1024" s="15">
        <f t="shared" si="189"/>
        <v>3.1936669906906801E-3</v>
      </c>
      <c r="AB1024" s="15">
        <f t="shared" si="190"/>
        <v>3.5146457931922725E-4</v>
      </c>
      <c r="AC1024" s="15">
        <f t="shared" si="191"/>
        <v>1.5671875330278695E-3</v>
      </c>
    </row>
    <row r="1025" spans="1:29" x14ac:dyDescent="0.4">
      <c r="A1025" s="43">
        <f t="shared" si="182"/>
        <v>2016</v>
      </c>
      <c r="B1025" s="53">
        <v>42453</v>
      </c>
      <c r="C1025" s="45">
        <v>3181.8507</v>
      </c>
      <c r="D1025" s="45">
        <f>VLOOKUP(B1025,'H11001.CSI  中证全债'!$A$2:$B$2792,2,0)</f>
        <v>174.24870000000001</v>
      </c>
      <c r="E1025" s="14">
        <f t="shared" si="183"/>
        <v>0</v>
      </c>
      <c r="F1025" s="14">
        <f>IF(AND((B1025-$B$2)&gt;123,OR(((G1024*J1024/C1024*C1025)/(G1024*K1024/D1024*D1025))&lt;(4/6),((G1024*J1024/C1024*C1025)/(G1024*K1024/D1024*D1025))&gt;(6/4))),COUNTIF($E$2:E1025,1),0)</f>
        <v>0</v>
      </c>
      <c r="G1025" s="21">
        <f t="shared" si="184"/>
        <v>27157.363506398426</v>
      </c>
      <c r="H1025" s="12">
        <f t="shared" si="185"/>
        <v>3.6207315507914033</v>
      </c>
      <c r="I1025" s="12">
        <f t="shared" si="186"/>
        <v>89.738036995401941</v>
      </c>
      <c r="J1025" s="15">
        <f>IF(OR((ROW(F1025)-MATCH(MAX($F$2:F1025),$F$2:F1025,0))=1,(ROW(F1025)-MATCH(MAX($F$2:F1025),$F$2:F1025,0))&gt;123),IF(OR(((G1024*J1024/C1024*C1025)/(G1024*K1024/D1024*D1025))&lt;(4/6),((G1024*J1024/C1024*C1025)/(G1024*K1024/D1024*D1025))&gt;(6/4)),50%,((G1024*J1024/C1024*C1025)/((G1024*K1024/D1024*D1025)+(G1024*J1024/C1024*C1025)))),((G1024*J1024/C1024*C1025)/((G1024*K1024/D1024*D1025)+(G1024*J1024/C1024*C1025))))</f>
        <v>0.42421743983665355</v>
      </c>
      <c r="K1025" s="18">
        <f t="shared" si="180"/>
        <v>0.57578256016334639</v>
      </c>
      <c r="L1025" s="20">
        <f t="shared" si="181"/>
        <v>0.7367667400629595</v>
      </c>
      <c r="M1025" s="51">
        <f>IF(AND((B1025-$B$2)&gt;123,OR(((U1024*R1024/C1024*C1025)/(U1024*S1024/D1024*D1025))&lt;(4/6),((U1024*R1024/C1024*C1025)/(U1024*S1024/D1024*D1025))&gt;(6/4))),1,0)</f>
        <v>0</v>
      </c>
      <c r="N1025" s="51">
        <f>IF(AND((B1025-$B$2)&gt;123,OR(((U1024*R1024/C1024*C1025)/(U1024*S1024/D1024*D1025))&lt;(4/6),((U1024*R1024/C1024*C1025)/(U1024*S1024/D1024*D1025))&gt;(6/4))),COUNTIF($M$2:M1025,1),0)</f>
        <v>0</v>
      </c>
      <c r="O1025" s="51">
        <f>IF(OR((ROW(N1025)-MATCH(MAX($N$2:N1025),$N$2:N1025,0))=1,(ROW(N1025)-MATCH(MAX($N$2:N1025),$N$2:N1025,0))&gt;123),IF(OR(((U1024*R1024/C1024*C1025)/(U1024*S1024/D1024*D1025))&lt;(4/6),((U1024*R1024/C1024*C1025)/(U1024*S1024/D1024*D1025))&gt;(6/4)),1,0),0)</f>
        <v>0</v>
      </c>
      <c r="P1025" s="47">
        <f>IF(O1025=1,U1024/2/C1025,P1024)</f>
        <v>3.6118419146766771</v>
      </c>
      <c r="Q1025" s="47">
        <f>IF(O1025=1,U1024/2/D1025,Q1024)</f>
        <v>89.517711770140608</v>
      </c>
      <c r="R1025" s="41">
        <f>P1025*C1025/U1024</f>
        <v>0.42125317857916428</v>
      </c>
      <c r="S1025" s="41">
        <f>Q1025*D1025/U1024</f>
        <v>0.57175922265867452</v>
      </c>
      <c r="T1025" s="41">
        <f t="shared" si="187"/>
        <v>0.73676674006296095</v>
      </c>
      <c r="U1025" s="42">
        <f>P1025*C1025+Q1025*D1025</f>
        <v>27090.686627425028</v>
      </c>
      <c r="V1025" s="25">
        <f>B1025</f>
        <v>42453</v>
      </c>
      <c r="W1025">
        <f>C1025/C$2</f>
        <v>1.3841638053327172</v>
      </c>
      <c r="X1025">
        <f>D1025/D$2</f>
        <v>1.2486470798996776</v>
      </c>
      <c r="Y1025">
        <f t="shared" si="188"/>
        <v>1.3545343313712515</v>
      </c>
      <c r="AA1025" s="15">
        <f t="shared" si="189"/>
        <v>-1.6761480605436363E-2</v>
      </c>
      <c r="AB1025" s="15">
        <f t="shared" si="190"/>
        <v>3.3871118671213729E-4</v>
      </c>
      <c r="AC1025" s="15">
        <f t="shared" si="191"/>
        <v>-6.9875987621611513E-3</v>
      </c>
    </row>
    <row r="1026" spans="1:29" x14ac:dyDescent="0.4">
      <c r="A1026" s="43">
        <f t="shared" si="182"/>
        <v>2016</v>
      </c>
      <c r="B1026" s="53">
        <v>42454</v>
      </c>
      <c r="C1026" s="45">
        <v>3197.8168999999998</v>
      </c>
      <c r="D1026" s="45">
        <f>VLOOKUP(B1026,'H11001.CSI  中证全债'!$A$2:$B$2792,2,0)</f>
        <v>174.26589999999999</v>
      </c>
      <c r="E1026" s="14">
        <f t="shared" si="183"/>
        <v>0</v>
      </c>
      <c r="F1026" s="14">
        <f>IF(AND((B1026-$B$2)&gt;123,OR(((G1025*J1025/C1025*C1026)/(G1025*K1025/D1025*D1026))&lt;(4/6),((G1025*J1025/C1025*C1026)/(G1025*K1025/D1025*D1026))&gt;(6/4))),COUNTIF($E$2:E1026,1),0)</f>
        <v>0</v>
      </c>
      <c r="G1026" s="21">
        <f t="shared" si="184"/>
        <v>27216.71632472099</v>
      </c>
      <c r="H1026" s="12">
        <f t="shared" si="185"/>
        <v>3.6207315507914033</v>
      </c>
      <c r="I1026" s="12">
        <f t="shared" si="186"/>
        <v>89.738036995401941</v>
      </c>
      <c r="J1026" s="15">
        <f>IF(OR((ROW(F1026)-MATCH(MAX($F$2:F1026),$F$2:F1026,0))=1,(ROW(F1026)-MATCH(MAX($F$2:F1026),$F$2:F1026,0))&gt;123),IF(OR(((G1025*J1025/C1025*C1026)/(G1025*K1025/D1025*D1026))&lt;(4/6),((G1025*J1025/C1025*C1026)/(G1025*K1025/D1025*D1026))&gt;(6/4)),50%,((G1025*J1025/C1025*C1026)/((G1025*K1025/D1025*D1026)+(G1025*J1025/C1025*C1026)))),((G1025*J1025/C1025*C1026)/((G1025*K1025/D1025*D1026)+(G1025*J1025/C1025*C1026))))</f>
        <v>0.42541636563876134</v>
      </c>
      <c r="K1026" s="18">
        <f t="shared" ref="K1026:K1089" si="192">1-J1026</f>
        <v>0.57458363436123872</v>
      </c>
      <c r="L1026" s="20">
        <f t="shared" ref="L1026:L1089" si="193">J1026/K1026</f>
        <v>0.74039067630545075</v>
      </c>
      <c r="M1026" s="51">
        <f>IF(AND((B1026-$B$2)&gt;123,OR(((U1025*R1025/C1025*C1026)/(U1025*S1025/D1025*D1026))&lt;(4/6),((U1025*R1025/C1025*C1026)/(U1025*S1025/D1025*D1026))&gt;(6/4))),1,0)</f>
        <v>0</v>
      </c>
      <c r="N1026" s="51">
        <f>IF(AND((B1026-$B$2)&gt;123,OR(((U1025*R1025/C1025*C1026)/(U1025*S1025/D1025*D1026))&lt;(4/6),((U1025*R1025/C1025*C1026)/(U1025*S1025/D1025*D1026))&gt;(6/4))),COUNTIF($M$2:M1026,1),0)</f>
        <v>0</v>
      </c>
      <c r="O1026" s="51">
        <f>IF(OR((ROW(N1026)-MATCH(MAX($N$2:N1026),$N$2:N1026,0))=1,(ROW(N1026)-MATCH(MAX($N$2:N1026),$N$2:N1026,0))&gt;123),IF(OR(((U1025*R1025/C1025*C1026)/(U1025*S1025/D1025*D1026))&lt;(4/6),((U1025*R1025/C1025*C1026)/(U1025*S1025/D1025*D1026))&gt;(6/4)),1,0),0)</f>
        <v>0</v>
      </c>
      <c r="P1026" s="47">
        <f>IF(O1026=1,U1025/2/C1026,P1025)</f>
        <v>3.6118419146766771</v>
      </c>
      <c r="Q1026" s="47">
        <f>IF(O1026=1,U1025/2/D1026,Q1025)</f>
        <v>89.517711770140608</v>
      </c>
      <c r="R1026" s="41">
        <f>P1026*C1026/U1025</f>
        <v>0.42634611937775252</v>
      </c>
      <c r="S1026" s="41">
        <f>Q1026*D1026/U1025</f>
        <v>0.57583939536518547</v>
      </c>
      <c r="T1026" s="41">
        <f t="shared" si="187"/>
        <v>0.74039067630545252</v>
      </c>
      <c r="U1026" s="42">
        <f>P1026*C1026+Q1026*D1026</f>
        <v>27149.89372244558</v>
      </c>
      <c r="V1026" s="25">
        <f>B1026</f>
        <v>42454</v>
      </c>
      <c r="W1026">
        <f>C1026/C$2</f>
        <v>1.3911093971383615</v>
      </c>
      <c r="X1026">
        <f>D1026/D$2</f>
        <v>1.2487703332139017</v>
      </c>
      <c r="Y1026">
        <f t="shared" si="188"/>
        <v>1.357494686122279</v>
      </c>
      <c r="AA1026" s="15">
        <f t="shared" si="189"/>
        <v>5.0178972885184248E-3</v>
      </c>
      <c r="AB1026" s="15">
        <f t="shared" si="190"/>
        <v>9.8709488219883568E-5</v>
      </c>
      <c r="AC1026" s="15">
        <f t="shared" si="191"/>
        <v>2.1855147429379329E-3</v>
      </c>
    </row>
    <row r="1027" spans="1:29" x14ac:dyDescent="0.4">
      <c r="A1027" s="43">
        <f t="shared" ref="A1027:A1090" si="194">YEAR(B1027)</f>
        <v>2016</v>
      </c>
      <c r="B1027" s="53">
        <v>42457</v>
      </c>
      <c r="C1027" s="45">
        <v>3169.7283000000002</v>
      </c>
      <c r="D1027" s="45">
        <f>VLOOKUP(B1027,'H11001.CSI  中证全债'!$A$2:$B$2792,2,0)</f>
        <v>174.20599999999999</v>
      </c>
      <c r="E1027" s="14">
        <f t="shared" ref="E1027:E1090" si="195">IF(AND((B1027-$B$2)&gt;123,OR(((G1026*J1026/C1026*C1027)/(G1026*K1026/D1026*D1027))&lt;(4/6),((G1026*J1026/C1026*C1027)/(G1026*K1026/D1026*D1027))&gt;(6/4))),1,0)</f>
        <v>0</v>
      </c>
      <c r="F1027" s="14">
        <f>IF(AND((B1027-$B$2)&gt;123,OR(((G1026*J1026/C1026*C1027)/(G1026*K1026/D1026*D1027))&lt;(4/6),((G1026*J1026/C1026*C1027)/(G1026*K1026/D1026*D1027))&gt;(6/4))),COUNTIF($E$2:E1027,1),0)</f>
        <v>0</v>
      </c>
      <c r="G1027" s="21">
        <f t="shared" ref="G1027:G1090" si="196">G1026*J1026/C1026*C1027+G1026*K1026/D1026*D1027</f>
        <v>27109.639736067409</v>
      </c>
      <c r="H1027" s="12">
        <f t="shared" ref="H1027:H1090" si="197">IF(J1027=50%,G1027*J1027/C1027,H1026)</f>
        <v>3.6207315507914033</v>
      </c>
      <c r="I1027" s="12">
        <f t="shared" ref="I1027:I1090" si="198">IF(K1027=50%,G1027*K1027/D1027,I1026)</f>
        <v>89.738036995401941</v>
      </c>
      <c r="J1027" s="15">
        <f>IF(OR((ROW(F1027)-MATCH(MAX($F$2:F1027),$F$2:F1027,0))=1,(ROW(F1027)-MATCH(MAX($F$2:F1027),$F$2:F1027,0))&gt;123),IF(OR(((G1026*J1026/C1026*C1027)/(G1026*K1026/D1026*D1027))&lt;(4/6),((G1026*J1026/C1026*C1027)/(G1026*K1026/D1026*D1027))&gt;(6/4)),50%,((G1026*J1026/C1026*C1027)/((G1026*K1026/D1026*D1027)+(G1026*J1026/C1026*C1027)))),((G1026*J1026/C1026*C1027)/((G1026*K1026/D1026*D1027)+(G1026*J1026/C1026*C1027))))</f>
        <v>0.42334517813519396</v>
      </c>
      <c r="K1027" s="18">
        <f t="shared" si="192"/>
        <v>0.57665482186480599</v>
      </c>
      <c r="L1027" s="20">
        <f t="shared" si="193"/>
        <v>0.73413966567758149</v>
      </c>
      <c r="M1027" s="51">
        <f>IF(AND((B1027-$B$2)&gt;123,OR(((U1026*R1026/C1026*C1027)/(U1026*S1026/D1026*D1027))&lt;(4/6),((U1026*R1026/C1026*C1027)/(U1026*S1026/D1026*D1027))&gt;(6/4))),1,0)</f>
        <v>0</v>
      </c>
      <c r="N1027" s="51">
        <f>IF(AND((B1027-$B$2)&gt;123,OR(((U1026*R1026/C1026*C1027)/(U1026*S1026/D1026*D1027))&lt;(4/6),((U1026*R1026/C1026*C1027)/(U1026*S1026/D1026*D1027))&gt;(6/4))),COUNTIF($M$2:M1027,1),0)</f>
        <v>0</v>
      </c>
      <c r="O1027" s="51">
        <f>IF(OR((ROW(N1027)-MATCH(MAX($N$2:N1027),$N$2:N1027,0))=1,(ROW(N1027)-MATCH(MAX($N$2:N1027),$N$2:N1027,0))&gt;123),IF(OR(((U1026*R1026/C1026*C1027)/(U1026*S1026/D1026*D1027))&lt;(4/6),((U1026*R1026/C1026*C1027)/(U1026*S1026/D1026*D1027))&gt;(6/4)),1,0),0)</f>
        <v>0</v>
      </c>
      <c r="P1027" s="47">
        <f>IF(O1027=1,U1026/2/C1027,P1026)</f>
        <v>3.6118419146766771</v>
      </c>
      <c r="Q1027" s="47">
        <f>IF(O1027=1,U1026/2/D1027,Q1026)</f>
        <v>89.517711770140608</v>
      </c>
      <c r="R1027" s="41">
        <f>P1027*C1027/U1026</f>
        <v>0.42167964446254924</v>
      </c>
      <c r="S1027" s="41">
        <f>Q1027*D1027/U1026</f>
        <v>0.57438613410617823</v>
      </c>
      <c r="T1027" s="41">
        <f t="shared" ref="T1027:T1090" si="199">R1027/S1027</f>
        <v>0.73413966567758338</v>
      </c>
      <c r="U1027" s="42">
        <f>P1027*C1027+Q1027*D1027</f>
        <v>27043.080028705961</v>
      </c>
      <c r="V1027" s="25">
        <f>B1027</f>
        <v>42457</v>
      </c>
      <c r="W1027">
        <f>C1027/C$2</f>
        <v>1.3788903375003752</v>
      </c>
      <c r="X1027">
        <f>D1027/D$2</f>
        <v>1.2483410963812251</v>
      </c>
      <c r="Y1027">
        <f t="shared" ref="Y1027:Y1090" si="200">U1027/U$2</f>
        <v>1.352154001435298</v>
      </c>
      <c r="AA1027" s="15">
        <f t="shared" ref="AA1027:AA1090" si="201">W1027/W1026-1</f>
        <v>-8.7836798911157254E-3</v>
      </c>
      <c r="AB1027" s="15">
        <f t="shared" ref="AB1027:AB1090" si="202">X1027/X1026-1</f>
        <v>-3.4372760247425305E-4</v>
      </c>
      <c r="AC1027" s="15">
        <f t="shared" ref="AC1027:AC1090" si="203">Y1027/Y1026-1</f>
        <v>-3.9342214312726442E-3</v>
      </c>
    </row>
    <row r="1028" spans="1:29" x14ac:dyDescent="0.4">
      <c r="A1028" s="43">
        <f t="shared" si="194"/>
        <v>2016</v>
      </c>
      <c r="B1028" s="53">
        <v>42458</v>
      </c>
      <c r="C1028" s="45">
        <v>3135.4097999999999</v>
      </c>
      <c r="D1028" s="45">
        <f>VLOOKUP(B1028,'H11001.CSI  中证全债'!$A$2:$B$2792,2,0)</f>
        <v>174.2176</v>
      </c>
      <c r="E1028" s="14">
        <f t="shared" si="195"/>
        <v>0</v>
      </c>
      <c r="F1028" s="14">
        <f>IF(AND((B1028-$B$2)&gt;123,OR(((G1027*J1027/C1027*C1028)/(G1027*K1027/D1027*D1028))&lt;(4/6),((G1027*J1027/C1027*C1028)/(G1027*K1027/D1027*D1028))&gt;(6/4))),COUNTIF($E$2:E1028,1),0)</f>
        <v>0</v>
      </c>
      <c r="G1028" s="21">
        <f t="shared" si="196"/>
        <v>26986.422621570717</v>
      </c>
      <c r="H1028" s="12">
        <f t="shared" si="197"/>
        <v>3.6207315507914033</v>
      </c>
      <c r="I1028" s="12">
        <f t="shared" si="198"/>
        <v>89.738036995401941</v>
      </c>
      <c r="J1028" s="15">
        <f>IF(OR((ROW(F1028)-MATCH(MAX($F$2:F1028),$F$2:F1028,0))=1,(ROW(F1028)-MATCH(MAX($F$2:F1028),$F$2:F1028,0))&gt;123),IF(OR(((G1027*J1027/C1027*C1028)/(G1027*K1027/D1027*D1028))&lt;(4/6),((G1027*J1027/C1027*C1028)/(G1027*K1027/D1027*D1028))&gt;(6/4)),50%,((G1027*J1027/C1027*C1028)/((G1027*K1027/D1027*D1028)+(G1027*J1027/C1027*C1028)))),((G1027*J1027/C1027*C1028)/((G1027*K1027/D1027*D1028)+(G1027*J1027/C1027*C1028))))</f>
        <v>0.42067366048163496</v>
      </c>
      <c r="K1028" s="18">
        <f t="shared" si="192"/>
        <v>0.57932633951836499</v>
      </c>
      <c r="L1028" s="20">
        <f t="shared" si="193"/>
        <v>0.72614281758942767</v>
      </c>
      <c r="M1028" s="51">
        <f>IF(AND((B1028-$B$2)&gt;123,OR(((U1027*R1027/C1027*C1028)/(U1027*S1027/D1027*D1028))&lt;(4/6),((U1027*R1027/C1027*C1028)/(U1027*S1027/D1027*D1028))&gt;(6/4))),1,0)</f>
        <v>0</v>
      </c>
      <c r="N1028" s="51">
        <f>IF(AND((B1028-$B$2)&gt;123,OR(((U1027*R1027/C1027*C1028)/(U1027*S1027/D1027*D1028))&lt;(4/6),((U1027*R1027/C1027*C1028)/(U1027*S1027/D1027*D1028))&gt;(6/4))),COUNTIF($M$2:M1028,1),0)</f>
        <v>0</v>
      </c>
      <c r="O1028" s="51">
        <f>IF(OR((ROW(N1028)-MATCH(MAX($N$2:N1028),$N$2:N1028,0))=1,(ROW(N1028)-MATCH(MAX($N$2:N1028),$N$2:N1028,0))&gt;123),IF(OR(((U1027*R1027/C1027*C1028)/(U1027*S1027/D1027*D1028))&lt;(4/6),((U1027*R1027/C1027*C1028)/(U1027*S1027/D1027*D1028))&gt;(6/4)),1,0),0)</f>
        <v>0</v>
      </c>
      <c r="P1028" s="47">
        <f>IF(O1028=1,U1027/2/C1028,P1027)</f>
        <v>3.6118419146766771</v>
      </c>
      <c r="Q1028" s="47">
        <f>IF(O1028=1,U1027/2/D1028,Q1027)</f>
        <v>89.517711770140608</v>
      </c>
      <c r="R1028" s="41">
        <f>P1028*C1028/U1027</f>
        <v>0.41876163969884578</v>
      </c>
      <c r="S1028" s="41">
        <f>Q1028*D1028/U1027</f>
        <v>0.57669322005966461</v>
      </c>
      <c r="T1028" s="41">
        <f t="shared" si="199"/>
        <v>0.72614281758942956</v>
      </c>
      <c r="U1028" s="42">
        <f>P1028*C1028+Q1028*D1028</f>
        <v>26920.165437413663</v>
      </c>
      <c r="V1028" s="25">
        <f>B1028</f>
        <v>42458</v>
      </c>
      <c r="W1028">
        <f>C1028/C$2</f>
        <v>1.3639611563312803</v>
      </c>
      <c r="X1028">
        <f>D1028/D$2</f>
        <v>1.2484242207094232</v>
      </c>
      <c r="Y1028">
        <f t="shared" si="200"/>
        <v>1.3460082718706832</v>
      </c>
      <c r="AA1028" s="15">
        <f t="shared" si="201"/>
        <v>-1.0826953212362156E-2</v>
      </c>
      <c r="AB1028" s="15">
        <f t="shared" si="202"/>
        <v>6.6587832795894641E-5</v>
      </c>
      <c r="AC1028" s="15">
        <f t="shared" si="203"/>
        <v>-4.5451402414896647E-3</v>
      </c>
    </row>
    <row r="1029" spans="1:29" x14ac:dyDescent="0.4">
      <c r="A1029" s="43">
        <f t="shared" si="194"/>
        <v>2016</v>
      </c>
      <c r="B1029" s="53">
        <v>42459</v>
      </c>
      <c r="C1029" s="45">
        <v>3216.2752999999998</v>
      </c>
      <c r="D1029" s="45">
        <f>VLOOKUP(B1029,'H11001.CSI  中证全债'!$A$2:$B$2792,2,0)</f>
        <v>174.29750000000001</v>
      </c>
      <c r="E1029" s="14">
        <f t="shared" si="195"/>
        <v>0</v>
      </c>
      <c r="F1029" s="14">
        <f>IF(AND((B1029-$B$2)&gt;123,OR(((G1028*J1028/C1028*C1029)/(G1028*K1028/D1028*D1029))&lt;(4/6),((G1028*J1028/C1028*C1029)/(G1028*K1028/D1028*D1029))&gt;(6/4))),COUNTIF($E$2:E1029,1),0)</f>
        <v>0</v>
      </c>
      <c r="G1029" s="21">
        <f t="shared" si="196"/>
        <v>27286.384957947172</v>
      </c>
      <c r="H1029" s="12">
        <f t="shared" si="197"/>
        <v>3.6207315507914033</v>
      </c>
      <c r="I1029" s="12">
        <f t="shared" si="198"/>
        <v>89.738036995401941</v>
      </c>
      <c r="J1029" s="15">
        <f>IF(OR((ROW(F1029)-MATCH(MAX($F$2:F1029),$F$2:F1029,0))=1,(ROW(F1029)-MATCH(MAX($F$2:F1029),$F$2:F1029,0))&gt;123),IF(OR(((G1028*J1028/C1028*C1029)/(G1028*K1028/D1028*D1029))&lt;(4/6),((G1028*J1028/C1028*C1029)/(G1028*K1028/D1028*D1029))&gt;(6/4)),50%,((G1028*J1028/C1028*C1029)/((G1028*K1028/D1028*D1029)+(G1028*J1028/C1028*C1029)))),((G1028*J1028/C1028*C1029)/((G1028*K1028/D1028*D1029)+(G1028*J1028/C1028*C1029))))</f>
        <v>0.42677948994300124</v>
      </c>
      <c r="K1029" s="18">
        <f t="shared" si="192"/>
        <v>0.5732205100569987</v>
      </c>
      <c r="L1029" s="20">
        <f t="shared" si="193"/>
        <v>0.74452934334217047</v>
      </c>
      <c r="M1029" s="51">
        <f>IF(AND((B1029-$B$2)&gt;123,OR(((U1028*R1028/C1028*C1029)/(U1028*S1028/D1028*D1029))&lt;(4/6),((U1028*R1028/C1028*C1029)/(U1028*S1028/D1028*D1029))&gt;(6/4))),1,0)</f>
        <v>0</v>
      </c>
      <c r="N1029" s="51">
        <f>IF(AND((B1029-$B$2)&gt;123,OR(((U1028*R1028/C1028*C1029)/(U1028*S1028/D1028*D1029))&lt;(4/6),((U1028*R1028/C1028*C1029)/(U1028*S1028/D1028*D1029))&gt;(6/4))),COUNTIF($M$2:M1029,1),0)</f>
        <v>0</v>
      </c>
      <c r="O1029" s="51">
        <f>IF(OR((ROW(N1029)-MATCH(MAX($N$2:N1029),$N$2:N1029,0))=1,(ROW(N1029)-MATCH(MAX($N$2:N1029),$N$2:N1029,0))&gt;123),IF(OR(((U1028*R1028/C1028*C1029)/(U1028*S1028/D1028*D1029))&lt;(4/6),((U1028*R1028/C1028*C1029)/(U1028*S1028/D1028*D1029))&gt;(6/4)),1,0),0)</f>
        <v>0</v>
      </c>
      <c r="P1029" s="47">
        <f>IF(O1029=1,U1028/2/C1029,P1028)</f>
        <v>3.6118419146766771</v>
      </c>
      <c r="Q1029" s="47">
        <f>IF(O1029=1,U1028/2/D1029,Q1028)</f>
        <v>89.517711770140608</v>
      </c>
      <c r="R1029" s="41">
        <f>P1029*C1029/U1028</f>
        <v>0.43152327442737171</v>
      </c>
      <c r="S1029" s="41">
        <f>Q1029*D1029/U1028</f>
        <v>0.57959203124255032</v>
      </c>
      <c r="T1029" s="41">
        <f t="shared" si="199"/>
        <v>0.74452934334217213</v>
      </c>
      <c r="U1029" s="42">
        <f>P1029*C1029+Q1029*D1029</f>
        <v>27219.391304935387</v>
      </c>
      <c r="V1029" s="25">
        <f>B1029</f>
        <v>42459</v>
      </c>
      <c r="W1029">
        <f>C1029/C$2</f>
        <v>1.3991391419608803</v>
      </c>
      <c r="X1029">
        <f>D1029/D$2</f>
        <v>1.2489967753493372</v>
      </c>
      <c r="Y1029">
        <f t="shared" si="200"/>
        <v>1.3609695652467693</v>
      </c>
      <c r="AA1029" s="15">
        <f t="shared" si="201"/>
        <v>2.5791046516471239E-2</v>
      </c>
      <c r="AB1029" s="15">
        <f t="shared" si="202"/>
        <v>4.5862186139622452E-4</v>
      </c>
      <c r="AC1029" s="15">
        <f t="shared" si="203"/>
        <v>1.1115305669922027E-2</v>
      </c>
    </row>
    <row r="1030" spans="1:29" x14ac:dyDescent="0.4">
      <c r="A1030" s="43">
        <f t="shared" si="194"/>
        <v>2016</v>
      </c>
      <c r="B1030" s="53">
        <v>42460</v>
      </c>
      <c r="C1030" s="45">
        <v>3218.0879</v>
      </c>
      <c r="D1030" s="45">
        <f>VLOOKUP(B1030,'H11001.CSI  中证全债'!$A$2:$B$2792,2,0)</f>
        <v>174.31190000000001</v>
      </c>
      <c r="E1030" s="14">
        <f t="shared" si="195"/>
        <v>0</v>
      </c>
      <c r="F1030" s="14">
        <f>IF(AND((B1030-$B$2)&gt;123,OR(((G1029*J1029/C1029*C1030)/(G1029*K1029/D1029*D1030))&lt;(4/6),((G1029*J1029/C1029*C1030)/(G1029*K1029/D1029*D1030))&gt;(6/4))),COUNTIF($E$2:E1030,1),0)</f>
        <v>0</v>
      </c>
      <c r="G1030" s="21">
        <f t="shared" si="196"/>
        <v>27294.240123688869</v>
      </c>
      <c r="H1030" s="12">
        <f t="shared" si="197"/>
        <v>3.6207315507914033</v>
      </c>
      <c r="I1030" s="12">
        <f t="shared" si="198"/>
        <v>89.738036995401941</v>
      </c>
      <c r="J1030" s="15">
        <f>IF(OR((ROW(F1030)-MATCH(MAX($F$2:F1030),$F$2:F1030,0))=1,(ROW(F1030)-MATCH(MAX($F$2:F1030),$F$2:F1030,0))&gt;123),IF(OR(((G1029*J1029/C1029*C1030)/(G1029*K1029/D1029*D1030))&lt;(4/6),((G1029*J1029/C1029*C1030)/(G1029*K1029/D1029*D1030))&gt;(6/4)),50%,((G1029*J1029/C1029*C1030)/((G1029*K1029/D1029*D1030)+(G1029*J1029/C1029*C1030)))),((G1029*J1029/C1029*C1030)/((G1029*K1029/D1029*D1030)+(G1029*J1029/C1029*C1030))))</f>
        <v>0.42689711601962976</v>
      </c>
      <c r="K1030" s="18">
        <f t="shared" si="192"/>
        <v>0.57310288398037024</v>
      </c>
      <c r="L1030" s="20">
        <f t="shared" si="193"/>
        <v>0.74488739797416847</v>
      </c>
      <c r="M1030" s="51">
        <f>IF(AND((B1030-$B$2)&gt;123,OR(((U1029*R1029/C1029*C1030)/(U1029*S1029/D1029*D1030))&lt;(4/6),((U1029*R1029/C1029*C1030)/(U1029*S1029/D1029*D1030))&gt;(6/4))),1,0)</f>
        <v>0</v>
      </c>
      <c r="N1030" s="51">
        <f>IF(AND((B1030-$B$2)&gt;123,OR(((U1029*R1029/C1029*C1030)/(U1029*S1029/D1029*D1030))&lt;(4/6),((U1029*R1029/C1029*C1030)/(U1029*S1029/D1029*D1030))&gt;(6/4))),COUNTIF($M$2:M1030,1),0)</f>
        <v>0</v>
      </c>
      <c r="O1030" s="51">
        <f>IF(OR((ROW(N1030)-MATCH(MAX($N$2:N1030),$N$2:N1030,0))=1,(ROW(N1030)-MATCH(MAX($N$2:N1030),$N$2:N1030,0))&gt;123),IF(OR(((U1029*R1029/C1029*C1030)/(U1029*S1029/D1029*D1030))&lt;(4/6),((U1029*R1029/C1029*C1030)/(U1029*S1029/D1029*D1030))&gt;(6/4)),1,0),0)</f>
        <v>0</v>
      </c>
      <c r="P1030" s="47">
        <f>IF(O1030=1,U1029/2/C1030,P1029)</f>
        <v>3.6118419146766771</v>
      </c>
      <c r="Q1030" s="47">
        <f>IF(O1030=1,U1029/2/D1030,Q1029)</f>
        <v>89.517711770140608</v>
      </c>
      <c r="R1030" s="41">
        <f>P1030*C1030/U1029</f>
        <v>0.42702001055498756</v>
      </c>
      <c r="S1030" s="41">
        <f>Q1030*D1030/U1029</f>
        <v>0.5732678680245239</v>
      </c>
      <c r="T1030" s="41">
        <f t="shared" si="199"/>
        <v>0.74488739797417014</v>
      </c>
      <c r="U1030" s="42">
        <f>P1030*C1030+Q1030*D1030</f>
        <v>27227.227184639421</v>
      </c>
      <c r="V1030" s="25">
        <f>B1030</f>
        <v>42460</v>
      </c>
      <c r="W1030">
        <f>C1030/C$2</f>
        <v>1.399927656429377</v>
      </c>
      <c r="X1030">
        <f>D1030/D$2</f>
        <v>1.2490999641705482</v>
      </c>
      <c r="Y1030">
        <f t="shared" si="200"/>
        <v>1.3613613592319711</v>
      </c>
      <c r="AA1030" s="15">
        <f t="shared" si="201"/>
        <v>5.6357115947136549E-4</v>
      </c>
      <c r="AB1030" s="15">
        <f t="shared" si="202"/>
        <v>8.2617363989845316E-5</v>
      </c>
      <c r="AC1030" s="15">
        <f t="shared" si="203"/>
        <v>2.8787857951173557E-4</v>
      </c>
    </row>
    <row r="1031" spans="1:29" x14ac:dyDescent="0.4">
      <c r="A1031" s="43">
        <f t="shared" si="194"/>
        <v>2016</v>
      </c>
      <c r="B1031" s="53">
        <v>42461</v>
      </c>
      <c r="C1031" s="45">
        <v>3221.8948</v>
      </c>
      <c r="D1031" s="45">
        <f>VLOOKUP(B1031,'H11001.CSI  中证全债'!$A$2:$B$2792,2,0)</f>
        <v>174.31010000000001</v>
      </c>
      <c r="E1031" s="14">
        <f t="shared" si="195"/>
        <v>0</v>
      </c>
      <c r="F1031" s="14">
        <f>IF(AND((B1031-$B$2)&gt;123,OR(((G1030*J1030/C1030*C1031)/(G1030*K1030/D1030*D1031))&lt;(4/6),((G1030*J1030/C1030*C1031)/(G1030*K1030/D1030*D1031))&gt;(6/4))),COUNTIF($E$2:E1031,1),0)</f>
        <v>0</v>
      </c>
      <c r="G1031" s="21">
        <f t="shared" si="196"/>
        <v>27307.862358162987</v>
      </c>
      <c r="H1031" s="12">
        <f t="shared" si="197"/>
        <v>3.6207315507914033</v>
      </c>
      <c r="I1031" s="12">
        <f t="shared" si="198"/>
        <v>89.738036995401941</v>
      </c>
      <c r="J1031" s="15">
        <f>IF(OR((ROW(F1031)-MATCH(MAX($F$2:F1031),$F$2:F1031,0))=1,(ROW(F1031)-MATCH(MAX($F$2:F1031),$F$2:F1031,0))&gt;123),IF(OR(((G1030*J1030/C1030*C1031)/(G1030*K1030/D1030*D1031))&lt;(4/6),((G1030*J1030/C1030*C1031)/(G1030*K1030/D1030*D1031))&gt;(6/4)),50%,((G1030*J1030/C1030*C1031)/((G1030*K1030/D1030*D1031)+(G1030*J1030/C1030*C1031)))),((G1030*J1030/C1030*C1031)/((G1030*K1030/D1030*D1031)+(G1030*J1030/C1030*C1031))))</f>
        <v>0.42718891734136821</v>
      </c>
      <c r="K1031" s="18">
        <f t="shared" si="192"/>
        <v>0.57281108265863179</v>
      </c>
      <c r="L1031" s="20">
        <f t="shared" si="193"/>
        <v>0.74577627820785819</v>
      </c>
      <c r="M1031" s="51">
        <f>IF(AND((B1031-$B$2)&gt;123,OR(((U1030*R1030/C1030*C1031)/(U1030*S1030/D1030*D1031))&lt;(4/6),((U1030*R1030/C1030*C1031)/(U1030*S1030/D1030*D1031))&gt;(6/4))),1,0)</f>
        <v>0</v>
      </c>
      <c r="N1031" s="51">
        <f>IF(AND((B1031-$B$2)&gt;123,OR(((U1030*R1030/C1030*C1031)/(U1030*S1030/D1030*D1031))&lt;(4/6),((U1030*R1030/C1030*C1031)/(U1030*S1030/D1030*D1031))&gt;(6/4))),COUNTIF($M$2:M1031,1),0)</f>
        <v>0</v>
      </c>
      <c r="O1031" s="51">
        <f>IF(OR((ROW(N1031)-MATCH(MAX($N$2:N1031),$N$2:N1031,0))=1,(ROW(N1031)-MATCH(MAX($N$2:N1031),$N$2:N1031,0))&gt;123),IF(OR(((U1030*R1030/C1030*C1031)/(U1030*S1030/D1030*D1031))&lt;(4/6),((U1030*R1030/C1030*C1031)/(U1030*S1030/D1030*D1031))&gt;(6/4)),1,0),0)</f>
        <v>0</v>
      </c>
      <c r="P1031" s="47">
        <f>IF(O1031=1,U1030/2/C1031,P1030)</f>
        <v>3.6118419146766771</v>
      </c>
      <c r="Q1031" s="47">
        <f>IF(O1031=1,U1030/2/D1031,Q1030)</f>
        <v>89.517711770140608</v>
      </c>
      <c r="R1031" s="41">
        <f>P1031*C1031/U1030</f>
        <v>0.42740212230953772</v>
      </c>
      <c r="S1031" s="41">
        <f>Q1031*D1031/U1030</f>
        <v>0.57309696593810655</v>
      </c>
      <c r="T1031" s="41">
        <f t="shared" si="199"/>
        <v>0.74577627820785986</v>
      </c>
      <c r="U1031" s="42">
        <f>P1031*C1031+Q1031*D1031</f>
        <v>27240.815973743214</v>
      </c>
      <c r="V1031" s="25">
        <f>B1031</f>
        <v>42461</v>
      </c>
      <c r="W1031">
        <f>C1031/C$2</f>
        <v>1.4015837282213444</v>
      </c>
      <c r="X1031">
        <f>D1031/D$2</f>
        <v>1.2490870655678967</v>
      </c>
      <c r="Y1031">
        <f t="shared" si="200"/>
        <v>1.3620407986871608</v>
      </c>
      <c r="AA1031" s="15">
        <f t="shared" si="201"/>
        <v>1.1829695515777061E-3</v>
      </c>
      <c r="AB1031" s="15">
        <f t="shared" si="202"/>
        <v>-1.0326317365749738E-5</v>
      </c>
      <c r="AC1031" s="15">
        <f t="shared" si="203"/>
        <v>4.9908824764433035E-4</v>
      </c>
    </row>
    <row r="1032" spans="1:29" x14ac:dyDescent="0.4">
      <c r="A1032" s="43">
        <f t="shared" si="194"/>
        <v>2016</v>
      </c>
      <c r="B1032" s="53">
        <v>42465</v>
      </c>
      <c r="C1032" s="45">
        <v>3264.4857999999999</v>
      </c>
      <c r="D1032" s="45">
        <f>VLOOKUP(B1032,'H11001.CSI  中证全债'!$A$2:$B$2792,2,0)</f>
        <v>174.41419999999999</v>
      </c>
      <c r="E1032" s="14">
        <f t="shared" si="195"/>
        <v>0</v>
      </c>
      <c r="F1032" s="14">
        <f>IF(AND((B1032-$B$2)&gt;123,OR(((G1031*J1031/C1031*C1032)/(G1031*K1031/D1031*D1032))&lt;(4/6),((G1031*J1031/C1031*C1032)/(G1031*K1031/D1031*D1032))&gt;(6/4))),COUNTIF($E$2:E1032,1),0)</f>
        <v>0</v>
      </c>
      <c r="G1032" s="21">
        <f t="shared" si="196"/>
        <v>27471.414665293967</v>
      </c>
      <c r="H1032" s="12">
        <f t="shared" si="197"/>
        <v>3.6207315507914033</v>
      </c>
      <c r="I1032" s="12">
        <f t="shared" si="198"/>
        <v>89.738036995401941</v>
      </c>
      <c r="J1032" s="15">
        <f>IF(OR((ROW(F1032)-MATCH(MAX($F$2:F1032),$F$2:F1032,0))=1,(ROW(F1032)-MATCH(MAX($F$2:F1032),$F$2:F1032,0))&gt;123),IF(OR(((G1031*J1031/C1031*C1032)/(G1031*K1031/D1031*D1032))&lt;(4/6),((G1031*J1031/C1031*C1032)/(G1031*K1031/D1031*D1032))&gt;(6/4)),50%,((G1031*J1031/C1031*C1032)/((G1031*K1031/D1031*D1032)+(G1031*J1031/C1031*C1032)))),((G1031*J1031/C1031*C1032)/((G1031*K1031/D1031*D1032)+(G1031*J1031/C1031*C1032))))</f>
        <v>0.43025912124223775</v>
      </c>
      <c r="K1032" s="18">
        <f t="shared" si="192"/>
        <v>0.56974087875776225</v>
      </c>
      <c r="L1032" s="20">
        <f t="shared" si="193"/>
        <v>0.75518386916584901</v>
      </c>
      <c r="M1032" s="51">
        <f>IF(AND((B1032-$B$2)&gt;123,OR(((U1031*R1031/C1031*C1032)/(U1031*S1031/D1031*D1032))&lt;(4/6),((U1031*R1031/C1031*C1032)/(U1031*S1031/D1031*D1032))&gt;(6/4))),1,0)</f>
        <v>0</v>
      </c>
      <c r="N1032" s="51">
        <f>IF(AND((B1032-$B$2)&gt;123,OR(((U1031*R1031/C1031*C1032)/(U1031*S1031/D1031*D1032))&lt;(4/6),((U1031*R1031/C1031*C1032)/(U1031*S1031/D1031*D1032))&gt;(6/4))),COUNTIF($M$2:M1032,1),0)</f>
        <v>0</v>
      </c>
      <c r="O1032" s="51">
        <f>IF(OR((ROW(N1032)-MATCH(MAX($N$2:N1032),$N$2:N1032,0))=1,(ROW(N1032)-MATCH(MAX($N$2:N1032),$N$2:N1032,0))&gt;123),IF(OR(((U1031*R1031/C1031*C1032)/(U1031*S1031/D1031*D1032))&lt;(4/6),((U1031*R1031/C1031*C1032)/(U1031*S1031/D1031*D1032))&gt;(6/4)),1,0),0)</f>
        <v>0</v>
      </c>
      <c r="P1032" s="47">
        <f>IF(O1032=1,U1031/2/C1032,P1031)</f>
        <v>3.6118419146766771</v>
      </c>
      <c r="Q1032" s="47">
        <f>IF(O1032=1,U1031/2/D1032,Q1031)</f>
        <v>89.517711770140608</v>
      </c>
      <c r="R1032" s="41">
        <f>P1032*C1032/U1031</f>
        <v>0.43283603008337584</v>
      </c>
      <c r="S1032" s="41">
        <f>Q1032*D1032/U1031</f>
        <v>0.57315317203672667</v>
      </c>
      <c r="T1032" s="41">
        <f t="shared" si="199"/>
        <v>0.7551838691658509</v>
      </c>
      <c r="U1032" s="42">
        <f>P1032*C1032+Q1032*D1032</f>
        <v>27403.96672652648</v>
      </c>
      <c r="V1032" s="25">
        <f>B1032</f>
        <v>42465</v>
      </c>
      <c r="W1032">
        <f>C1032/C$2</f>
        <v>1.4201115996368465</v>
      </c>
      <c r="X1032">
        <f>D1032/D$2</f>
        <v>1.2498330347545681</v>
      </c>
      <c r="Y1032">
        <f t="shared" si="200"/>
        <v>1.3701983363263239</v>
      </c>
      <c r="AA1032" s="15">
        <f t="shared" si="201"/>
        <v>1.3219239808823113E-2</v>
      </c>
      <c r="AB1032" s="15">
        <f t="shared" si="202"/>
        <v>5.9721152130598476E-4</v>
      </c>
      <c r="AC1032" s="15">
        <f t="shared" si="203"/>
        <v>5.9892021201024548E-3</v>
      </c>
    </row>
    <row r="1033" spans="1:29" x14ac:dyDescent="0.4">
      <c r="A1033" s="43">
        <f t="shared" si="194"/>
        <v>2016</v>
      </c>
      <c r="B1033" s="53">
        <v>42466</v>
      </c>
      <c r="C1033" s="45">
        <v>3257.5275999999999</v>
      </c>
      <c r="D1033" s="45">
        <f>VLOOKUP(B1033,'H11001.CSI  中证全债'!$A$2:$B$2792,2,0)</f>
        <v>174.33519999999999</v>
      </c>
      <c r="E1033" s="14">
        <f t="shared" si="195"/>
        <v>0</v>
      </c>
      <c r="F1033" s="14">
        <f>IF(AND((B1033-$B$2)&gt;123,OR(((G1032*J1032/C1032*C1033)/(G1032*K1032/D1032*D1033))&lt;(4/6),((G1032*J1032/C1032*C1033)/(G1032*K1032/D1032*D1033))&gt;(6/4))),COUNTIF($E$2:E1033,1),0)</f>
        <v>0</v>
      </c>
      <c r="G1033" s="21">
        <f t="shared" si="196"/>
        <v>27439.131586094612</v>
      </c>
      <c r="H1033" s="12">
        <f t="shared" si="197"/>
        <v>3.6207315507914033</v>
      </c>
      <c r="I1033" s="12">
        <f t="shared" si="198"/>
        <v>89.738036995401941</v>
      </c>
      <c r="J1033" s="15">
        <f>IF(OR((ROW(F1033)-MATCH(MAX($F$2:F1033),$F$2:F1033,0))=1,(ROW(F1033)-MATCH(MAX($F$2:F1033),$F$2:F1033,0))&gt;123),IF(OR(((G1032*J1032/C1032*C1033)/(G1032*K1032/D1032*D1033))&lt;(4/6),((G1032*J1032/C1032*C1033)/(G1032*K1032/D1032*D1033))&gt;(6/4)),50%,((G1032*J1032/C1032*C1033)/((G1032*K1032/D1032*D1033)+(G1032*J1032/C1032*C1033)))),((G1032*J1032/C1032*C1033)/((G1032*K1032/D1032*D1033)+(G1032*J1032/C1032*C1033))))</f>
        <v>0.42984716633200515</v>
      </c>
      <c r="K1033" s="18">
        <f t="shared" si="192"/>
        <v>0.57015283366799485</v>
      </c>
      <c r="L1033" s="20">
        <f t="shared" si="193"/>
        <v>0.75391568882793458</v>
      </c>
      <c r="M1033" s="51">
        <f>IF(AND((B1033-$B$2)&gt;123,OR(((U1032*R1032/C1032*C1033)/(U1032*S1032/D1032*D1033))&lt;(4/6),((U1032*R1032/C1032*C1033)/(U1032*S1032/D1032*D1033))&gt;(6/4))),1,0)</f>
        <v>0</v>
      </c>
      <c r="N1033" s="51">
        <f>IF(AND((B1033-$B$2)&gt;123,OR(((U1032*R1032/C1032*C1033)/(U1032*S1032/D1032*D1033))&lt;(4/6),((U1032*R1032/C1032*C1033)/(U1032*S1032/D1032*D1033))&gt;(6/4))),COUNTIF($M$2:M1033,1),0)</f>
        <v>0</v>
      </c>
      <c r="O1033" s="51">
        <f>IF(OR((ROW(N1033)-MATCH(MAX($N$2:N1033),$N$2:N1033,0))=1,(ROW(N1033)-MATCH(MAX($N$2:N1033),$N$2:N1033,0))&gt;123),IF(OR(((U1032*R1032/C1032*C1033)/(U1032*S1032/D1032*D1033))&lt;(4/6),((U1032*R1032/C1032*C1033)/(U1032*S1032/D1032*D1033))&gt;(6/4)),1,0),0)</f>
        <v>0</v>
      </c>
      <c r="P1033" s="47">
        <f>IF(O1033=1,U1032/2/C1033,P1032)</f>
        <v>3.6118419146766771</v>
      </c>
      <c r="Q1033" s="47">
        <f>IF(O1033=1,U1032/2/D1033,Q1032)</f>
        <v>89.517711770140608</v>
      </c>
      <c r="R1033" s="41">
        <f>P1033*C1033/U1032</f>
        <v>0.42934203071072874</v>
      </c>
      <c r="S1033" s="41">
        <f>Q1033*D1033/U1032</f>
        <v>0.56948281760550534</v>
      </c>
      <c r="T1033" s="41">
        <f t="shared" si="199"/>
        <v>0.75391568882793658</v>
      </c>
      <c r="U1033" s="42">
        <f>P1033*C1033+Q1033*D1033</f>
        <v>27371.762908885936</v>
      </c>
      <c r="V1033" s="25">
        <f>B1033</f>
        <v>42466</v>
      </c>
      <c r="W1033">
        <f>C1033/C$2</f>
        <v>1.4170846541581457</v>
      </c>
      <c r="X1033">
        <f>D1033/D$2</f>
        <v>1.2492669294159797</v>
      </c>
      <c r="Y1033">
        <f t="shared" si="200"/>
        <v>1.3685881454442967</v>
      </c>
      <c r="AA1033" s="15">
        <f t="shared" si="201"/>
        <v>-2.1314842294611891E-3</v>
      </c>
      <c r="AB1033" s="15">
        <f t="shared" si="202"/>
        <v>-4.529447716986601E-4</v>
      </c>
      <c r="AC1033" s="15">
        <f t="shared" si="203"/>
        <v>-1.1751516837659182E-3</v>
      </c>
    </row>
    <row r="1034" spans="1:29" x14ac:dyDescent="0.4">
      <c r="A1034" s="43">
        <f t="shared" si="194"/>
        <v>2016</v>
      </c>
      <c r="B1034" s="53">
        <v>42467</v>
      </c>
      <c r="C1034" s="45">
        <v>3209.2901999999999</v>
      </c>
      <c r="D1034" s="45">
        <f>VLOOKUP(B1034,'H11001.CSI  中证全债'!$A$2:$B$2792,2,0)</f>
        <v>174.28989999999999</v>
      </c>
      <c r="E1034" s="14">
        <f t="shared" si="195"/>
        <v>0</v>
      </c>
      <c r="F1034" s="14">
        <f>IF(AND((B1034-$B$2)&gt;123,OR(((G1033*J1033/C1033*C1034)/(G1033*K1033/D1033*D1034))&lt;(4/6),((G1033*J1033/C1033*C1034)/(G1033*K1033/D1033*D1034))&gt;(6/4))),COUNTIF($E$2:E1034,1),0)</f>
        <v>0</v>
      </c>
      <c r="G1034" s="21">
        <f t="shared" si="196"/>
        <v>27260.41177691058</v>
      </c>
      <c r="H1034" s="12">
        <f t="shared" si="197"/>
        <v>3.6207315507914033</v>
      </c>
      <c r="I1034" s="12">
        <f t="shared" si="198"/>
        <v>89.738036995401941</v>
      </c>
      <c r="J1034" s="15">
        <f>IF(OR((ROW(F1034)-MATCH(MAX($F$2:F1034),$F$2:F1034,0))=1,(ROW(F1034)-MATCH(MAX($F$2:F1034),$F$2:F1034,0))&gt;123),IF(OR(((G1033*J1033/C1033*C1034)/(G1033*K1033/D1033*D1034))&lt;(4/6),((G1033*J1033/C1033*C1034)/(G1033*K1033/D1033*D1034))&gt;(6/4)),50%,((G1033*J1033/C1033*C1034)/((G1033*K1033/D1033*D1034)+(G1033*J1033/C1033*C1034)))),((G1033*J1033/C1033*C1034)/((G1033*K1033/D1033*D1034)+(G1033*J1033/C1033*C1034))))</f>
        <v>0.42625835507839621</v>
      </c>
      <c r="K1034" s="18">
        <f t="shared" si="192"/>
        <v>0.57374164492160373</v>
      </c>
      <c r="L1034" s="20">
        <f t="shared" si="193"/>
        <v>0.74294477113760904</v>
      </c>
      <c r="M1034" s="51">
        <f>IF(AND((B1034-$B$2)&gt;123,OR(((U1033*R1033/C1033*C1034)/(U1033*S1033/D1033*D1034))&lt;(4/6),((U1033*R1033/C1033*C1034)/(U1033*S1033/D1033*D1034))&gt;(6/4))),1,0)</f>
        <v>0</v>
      </c>
      <c r="N1034" s="51">
        <f>IF(AND((B1034-$B$2)&gt;123,OR(((U1033*R1033/C1033*C1034)/(U1033*S1033/D1033*D1034))&lt;(4/6),((U1033*R1033/C1033*C1034)/(U1033*S1033/D1033*D1034))&gt;(6/4))),COUNTIF($M$2:M1034,1),0)</f>
        <v>0</v>
      </c>
      <c r="O1034" s="51">
        <f>IF(OR((ROW(N1034)-MATCH(MAX($N$2:N1034),$N$2:N1034,0))=1,(ROW(N1034)-MATCH(MAX($N$2:N1034),$N$2:N1034,0))&gt;123),IF(OR(((U1033*R1033/C1033*C1034)/(U1033*S1033/D1033*D1034))&lt;(4/6),((U1033*R1033/C1033*C1034)/(U1033*S1033/D1033*D1034))&gt;(6/4)),1,0),0)</f>
        <v>0</v>
      </c>
      <c r="P1034" s="47">
        <f>IF(O1034=1,U1033/2/C1034,P1033)</f>
        <v>3.6118419146766771</v>
      </c>
      <c r="Q1034" s="47">
        <f>IF(O1034=1,U1033/2/D1034,Q1033)</f>
        <v>89.517711770140608</v>
      </c>
      <c r="R1034" s="41">
        <f>P1034*C1034/U1033</f>
        <v>0.42348199855837787</v>
      </c>
      <c r="S1034" s="41">
        <f>Q1034*D1034/U1033</f>
        <v>0.57000468273023086</v>
      </c>
      <c r="T1034" s="41">
        <f t="shared" si="199"/>
        <v>0.74294477113761093</v>
      </c>
      <c r="U1034" s="42">
        <f>P1034*C1034+Q1034*D1034</f>
        <v>27193.481893367723</v>
      </c>
      <c r="V1034" s="25">
        <f>B1034</f>
        <v>42467</v>
      </c>
      <c r="W1034">
        <f>C1034/C$2</f>
        <v>1.3961004944854882</v>
      </c>
      <c r="X1034">
        <f>D1034/D$2</f>
        <v>1.2489423145825866</v>
      </c>
      <c r="Y1034">
        <f t="shared" si="200"/>
        <v>1.3596740946683861</v>
      </c>
      <c r="AA1034" s="15">
        <f t="shared" si="201"/>
        <v>-1.4807978910140407E-2</v>
      </c>
      <c r="AB1034" s="15">
        <f t="shared" si="202"/>
        <v>-2.5984425405767286E-4</v>
      </c>
      <c r="AC1034" s="15">
        <f t="shared" si="203"/>
        <v>-6.5133187113912694E-3</v>
      </c>
    </row>
    <row r="1035" spans="1:29" x14ac:dyDescent="0.4">
      <c r="A1035" s="43">
        <f t="shared" si="194"/>
        <v>2016</v>
      </c>
      <c r="B1035" s="53">
        <v>42468</v>
      </c>
      <c r="C1035" s="45">
        <v>3185.7258000000002</v>
      </c>
      <c r="D1035" s="45">
        <f>VLOOKUP(B1035,'H11001.CSI  中证全债'!$A$2:$B$2792,2,0)</f>
        <v>174.21680000000001</v>
      </c>
      <c r="E1035" s="14">
        <f t="shared" si="195"/>
        <v>0</v>
      </c>
      <c r="F1035" s="14">
        <f>IF(AND((B1035-$B$2)&gt;123,OR(((G1034*J1034/C1034*C1035)/(G1034*K1034/D1034*D1035))&lt;(4/6),((G1034*J1034/C1034*C1035)/(G1034*K1034/D1034*D1035))&gt;(6/4))),COUNTIF($E$2:E1035,1),0)</f>
        <v>0</v>
      </c>
      <c r="G1035" s="21">
        <f t="shared" si="196"/>
        <v>27168.531559850748</v>
      </c>
      <c r="H1035" s="12">
        <f t="shared" si="197"/>
        <v>3.6207315507914033</v>
      </c>
      <c r="I1035" s="12">
        <f t="shared" si="198"/>
        <v>89.738036995401941</v>
      </c>
      <c r="J1035" s="15">
        <f>IF(OR((ROW(F1035)-MATCH(MAX($F$2:F1035),$F$2:F1035,0))=1,(ROW(F1035)-MATCH(MAX($F$2:F1035),$F$2:F1035,0))&gt;123),IF(OR(((G1034*J1034/C1034*C1035)/(G1034*K1034/D1034*D1035))&lt;(4/6),((G1034*J1034/C1034*C1035)/(G1034*K1034/D1034*D1035))&gt;(6/4)),50%,((G1034*J1034/C1034*C1035)/((G1034*K1034/D1034*D1035)+(G1034*J1034/C1034*C1035)))),((G1034*J1034/C1034*C1035)/((G1034*K1034/D1034*D1035)+(G1034*J1034/C1034*C1035))))</f>
        <v>0.42455949048331793</v>
      </c>
      <c r="K1035" s="18">
        <f t="shared" si="192"/>
        <v>0.57544050951668213</v>
      </c>
      <c r="L1035" s="20">
        <f t="shared" si="193"/>
        <v>0.7377991007965522</v>
      </c>
      <c r="M1035" s="51">
        <f>IF(AND((B1035-$B$2)&gt;123,OR(((U1034*R1034/C1034*C1035)/(U1034*S1034/D1034*D1035))&lt;(4/6),((U1034*R1034/C1034*C1035)/(U1034*S1034/D1034*D1035))&gt;(6/4))),1,0)</f>
        <v>0</v>
      </c>
      <c r="N1035" s="51">
        <f>IF(AND((B1035-$B$2)&gt;123,OR(((U1034*R1034/C1034*C1035)/(U1034*S1034/D1034*D1035))&lt;(4/6),((U1034*R1034/C1034*C1035)/(U1034*S1034/D1034*D1035))&gt;(6/4))),COUNTIF($M$2:M1035,1),0)</f>
        <v>0</v>
      </c>
      <c r="O1035" s="51">
        <f>IF(OR((ROW(N1035)-MATCH(MAX($N$2:N1035),$N$2:N1035,0))=1,(ROW(N1035)-MATCH(MAX($N$2:N1035),$N$2:N1035,0))&gt;123),IF(OR(((U1034*R1034/C1034*C1035)/(U1034*S1034/D1034*D1035))&lt;(4/6),((U1034*R1034/C1034*C1035)/(U1034*S1034/D1034*D1035))&gt;(6/4)),1,0),0)</f>
        <v>0</v>
      </c>
      <c r="P1035" s="47">
        <f>IF(O1035=1,U1034/2/C1035,P1034)</f>
        <v>3.6118419146766771</v>
      </c>
      <c r="Q1035" s="47">
        <f>IF(O1035=1,U1034/2/D1035,Q1034)</f>
        <v>89.517711770140608</v>
      </c>
      <c r="R1035" s="41">
        <f>P1035*C1035/U1034</f>
        <v>0.42312852830785141</v>
      </c>
      <c r="S1035" s="41">
        <f>Q1035*D1035/U1034</f>
        <v>0.57350100840598317</v>
      </c>
      <c r="T1035" s="41">
        <f t="shared" si="199"/>
        <v>0.73779910079655409</v>
      </c>
      <c r="U1035" s="42">
        <f>P1035*C1035+Q1035*D1035</f>
        <v>27101.827261023122</v>
      </c>
      <c r="V1035" s="25">
        <f>B1035</f>
        <v>42468</v>
      </c>
      <c r="W1035">
        <f>C1035/C$2</f>
        <v>1.3858495453839539</v>
      </c>
      <c r="X1035">
        <f>D1035/D$2</f>
        <v>1.2484184879971336</v>
      </c>
      <c r="Y1035">
        <f t="shared" si="200"/>
        <v>1.3550913630511561</v>
      </c>
      <c r="AA1035" s="15">
        <f t="shared" si="201"/>
        <v>-7.3425581768826742E-3</v>
      </c>
      <c r="AB1035" s="15">
        <f t="shared" si="202"/>
        <v>-4.1941615664453646E-4</v>
      </c>
      <c r="AC1035" s="15">
        <f t="shared" si="203"/>
        <v>-3.3704632861654149E-3</v>
      </c>
    </row>
    <row r="1036" spans="1:29" x14ac:dyDescent="0.4">
      <c r="A1036" s="43">
        <f t="shared" si="194"/>
        <v>2016</v>
      </c>
      <c r="B1036" s="53">
        <v>42471</v>
      </c>
      <c r="C1036" s="45">
        <v>3230.0956999999999</v>
      </c>
      <c r="D1036" s="45">
        <f>VLOOKUP(B1036,'H11001.CSI  中证全债'!$A$2:$B$2792,2,0)</f>
        <v>174.2679</v>
      </c>
      <c r="E1036" s="14">
        <f t="shared" si="195"/>
        <v>0</v>
      </c>
      <c r="F1036" s="14">
        <f>IF(AND((B1036-$B$2)&gt;123,OR(((G1035*J1035/C1035*C1036)/(G1035*K1035/D1035*D1036))&lt;(4/6),((G1035*J1035/C1035*C1036)/(G1035*K1035/D1035*D1036))&gt;(6/4))),COUNTIF($E$2:E1036,1),0)</f>
        <v>0</v>
      </c>
      <c r="G1036" s="21">
        <f t="shared" si="196"/>
        <v>27333.768670376674</v>
      </c>
      <c r="H1036" s="12">
        <f t="shared" si="197"/>
        <v>3.6207315507914033</v>
      </c>
      <c r="I1036" s="12">
        <f t="shared" si="198"/>
        <v>89.738036995401941</v>
      </c>
      <c r="J1036" s="15">
        <f>IF(OR((ROW(F1036)-MATCH(MAX($F$2:F1036),$F$2:F1036,0))=1,(ROW(F1036)-MATCH(MAX($F$2:F1036),$F$2:F1036,0))&gt;123),IF(OR(((G1035*J1035/C1035*C1036)/(G1035*K1035/D1035*D1036))&lt;(4/6),((G1035*J1035/C1035*C1036)/(G1035*K1035/D1035*D1036))&gt;(6/4)),50%,((G1035*J1035/C1035*C1036)/((G1035*K1035/D1035*D1036)+(G1035*J1035/C1035*C1036)))),((G1035*J1035/C1035*C1036)/((G1035*K1035/D1035*D1036)+(G1035*J1035/C1035*C1036))))</f>
        <v>0.42787035897251074</v>
      </c>
      <c r="K1036" s="18">
        <f t="shared" si="192"/>
        <v>0.5721296410274892</v>
      </c>
      <c r="L1036" s="20">
        <f t="shared" si="193"/>
        <v>0.74785560525075612</v>
      </c>
      <c r="M1036" s="51">
        <f>IF(AND((B1036-$B$2)&gt;123,OR(((U1035*R1035/C1035*C1036)/(U1035*S1035/D1035*D1036))&lt;(4/6),((U1035*R1035/C1035*C1036)/(U1035*S1035/D1035*D1036))&gt;(6/4))),1,0)</f>
        <v>0</v>
      </c>
      <c r="N1036" s="51">
        <f>IF(AND((B1036-$B$2)&gt;123,OR(((U1035*R1035/C1035*C1036)/(U1035*S1035/D1035*D1036))&lt;(4/6),((U1035*R1035/C1035*C1036)/(U1035*S1035/D1035*D1036))&gt;(6/4))),COUNTIF($M$2:M1036,1),0)</f>
        <v>0</v>
      </c>
      <c r="O1036" s="51">
        <f>IF(OR((ROW(N1036)-MATCH(MAX($N$2:N1036),$N$2:N1036,0))=1,(ROW(N1036)-MATCH(MAX($N$2:N1036),$N$2:N1036,0))&gt;123),IF(OR(((U1035*R1035/C1035*C1036)/(U1035*S1035/D1035*D1036))&lt;(4/6),((U1035*R1035/C1035*C1036)/(U1035*S1035/D1035*D1036))&gt;(6/4)),1,0),0)</f>
        <v>0</v>
      </c>
      <c r="P1036" s="47">
        <f>IF(O1036=1,U1035/2/C1036,P1035)</f>
        <v>3.6118419146766771</v>
      </c>
      <c r="Q1036" s="47">
        <f>IF(O1036=1,U1035/2/D1036,Q1035)</f>
        <v>89.517711770140608</v>
      </c>
      <c r="R1036" s="41">
        <f>P1036*C1036/U1035</f>
        <v>0.43047263659802676</v>
      </c>
      <c r="S1036" s="41">
        <f>Q1036*D1036/U1035</f>
        <v>0.57560929352623913</v>
      </c>
      <c r="T1036" s="41">
        <f t="shared" si="199"/>
        <v>0.747855605250758</v>
      </c>
      <c r="U1036" s="42">
        <f>P1036*C1036+Q1036*D1036</f>
        <v>27266.658680664586</v>
      </c>
      <c r="V1036" s="25">
        <f>B1036</f>
        <v>42471</v>
      </c>
      <c r="W1036">
        <f>C1036/C$2</f>
        <v>1.4051512711457037</v>
      </c>
      <c r="X1036">
        <f>D1036/D$2</f>
        <v>1.2487846649946255</v>
      </c>
      <c r="Y1036">
        <f t="shared" si="200"/>
        <v>1.3633329340332294</v>
      </c>
      <c r="AA1036" s="15">
        <f t="shared" si="201"/>
        <v>1.3927720960793311E-2</v>
      </c>
      <c r="AB1036" s="15">
        <f t="shared" si="202"/>
        <v>2.9331270003796206E-4</v>
      </c>
      <c r="AC1036" s="15">
        <f t="shared" si="203"/>
        <v>6.081930124265833E-3</v>
      </c>
    </row>
    <row r="1037" spans="1:29" x14ac:dyDescent="0.4">
      <c r="A1037" s="43">
        <f t="shared" si="194"/>
        <v>2016</v>
      </c>
      <c r="B1037" s="53">
        <v>42472</v>
      </c>
      <c r="C1037" s="45">
        <v>3218.4497000000001</v>
      </c>
      <c r="D1037" s="45">
        <f>VLOOKUP(B1037,'H11001.CSI  中证全债'!$A$2:$B$2792,2,0)</f>
        <v>174.185</v>
      </c>
      <c r="E1037" s="14">
        <f t="shared" si="195"/>
        <v>0</v>
      </c>
      <c r="F1037" s="14">
        <f>IF(AND((B1037-$B$2)&gt;123,OR(((G1036*J1036/C1036*C1037)/(G1036*K1036/D1036*D1037))&lt;(4/6),((G1036*J1036/C1036*C1037)/(G1036*K1036/D1036*D1037))&gt;(6/4))),COUNTIF($E$2:E1037,1),0)</f>
        <v>0</v>
      </c>
      <c r="G1037" s="21">
        <f t="shared" si="196"/>
        <v>27284.162347469239</v>
      </c>
      <c r="H1037" s="12">
        <f t="shared" si="197"/>
        <v>3.6207315507914033</v>
      </c>
      <c r="I1037" s="12">
        <f t="shared" si="198"/>
        <v>89.738036995401941</v>
      </c>
      <c r="J1037" s="15">
        <f>IF(OR((ROW(F1037)-MATCH(MAX($F$2:F1037),$F$2:F1037,0))=1,(ROW(F1037)-MATCH(MAX($F$2:F1037),$F$2:F1037,0))&gt;123),IF(OR(((G1036*J1036/C1036*C1037)/(G1036*K1036/D1036*D1037))&lt;(4/6),((G1036*J1036/C1036*C1037)/(G1036*K1036/D1036*D1037))&gt;(6/4)),50%,((G1036*J1036/C1036*C1037)/((G1036*K1036/D1036*D1037)+(G1036*J1036/C1036*C1037)))),((G1036*J1036/C1036*C1037)/((G1036*K1036/D1036*D1037)+(G1036*J1036/C1036*C1037))))</f>
        <v>0.42710280876576062</v>
      </c>
      <c r="K1037" s="18">
        <f t="shared" si="192"/>
        <v>0.57289719123423932</v>
      </c>
      <c r="L1037" s="20">
        <f t="shared" si="193"/>
        <v>0.74551388154935461</v>
      </c>
      <c r="M1037" s="51">
        <f>IF(AND((B1037-$B$2)&gt;123,OR(((U1036*R1036/C1036*C1037)/(U1036*S1036/D1036*D1037))&lt;(4/6),((U1036*R1036/C1036*C1037)/(U1036*S1036/D1036*D1037))&gt;(6/4))),1,0)</f>
        <v>0</v>
      </c>
      <c r="N1037" s="51">
        <f>IF(AND((B1037-$B$2)&gt;123,OR(((U1036*R1036/C1036*C1037)/(U1036*S1036/D1036*D1037))&lt;(4/6),((U1036*R1036/C1036*C1037)/(U1036*S1036/D1036*D1037))&gt;(6/4))),COUNTIF($M$2:M1037,1),0)</f>
        <v>0</v>
      </c>
      <c r="O1037" s="51">
        <f>IF(OR((ROW(N1037)-MATCH(MAX($N$2:N1037),$N$2:N1037,0))=1,(ROW(N1037)-MATCH(MAX($N$2:N1037),$N$2:N1037,0))&gt;123),IF(OR(((U1036*R1036/C1036*C1037)/(U1036*S1036/D1036*D1037))&lt;(4/6),((U1036*R1036/C1036*C1037)/(U1036*S1036/D1036*D1037))&gt;(6/4)),1,0),0)</f>
        <v>0</v>
      </c>
      <c r="P1037" s="47">
        <f>IF(O1037=1,U1036/2/C1037,P1036)</f>
        <v>3.6118419146766771</v>
      </c>
      <c r="Q1037" s="47">
        <f>IF(O1037=1,U1036/2/D1037,Q1036)</f>
        <v>89.517711770140608</v>
      </c>
      <c r="R1037" s="41">
        <f>P1037*C1037/U1036</f>
        <v>0.42632768697038043</v>
      </c>
      <c r="S1037" s="41">
        <f>Q1037*D1037/U1036</f>
        <v>0.57185747646223495</v>
      </c>
      <c r="T1037" s="41">
        <f t="shared" si="199"/>
        <v>0.74551388154935627</v>
      </c>
      <c r="U1037" s="42">
        <f>P1037*C1037+Q1037*D1037</f>
        <v>27217.174151420521</v>
      </c>
      <c r="V1037" s="25">
        <f>B1037</f>
        <v>42472</v>
      </c>
      <c r="W1037">
        <f>C1037/C$2</f>
        <v>1.400085046109782</v>
      </c>
      <c r="X1037">
        <f>D1037/D$2</f>
        <v>1.2481906126836257</v>
      </c>
      <c r="Y1037">
        <f t="shared" si="200"/>
        <v>1.3608587075710261</v>
      </c>
      <c r="AA1037" s="15">
        <f t="shared" si="201"/>
        <v>-3.6054659309320281E-3</v>
      </c>
      <c r="AB1037" s="15">
        <f t="shared" si="202"/>
        <v>-4.7570436092947421E-4</v>
      </c>
      <c r="AC1037" s="15">
        <f t="shared" si="203"/>
        <v>-1.8148365673846811E-3</v>
      </c>
    </row>
    <row r="1038" spans="1:29" x14ac:dyDescent="0.4">
      <c r="A1038" s="43">
        <f t="shared" si="194"/>
        <v>2016</v>
      </c>
      <c r="B1038" s="53">
        <v>42473</v>
      </c>
      <c r="C1038" s="45">
        <v>3261.3831</v>
      </c>
      <c r="D1038" s="45">
        <f>VLOOKUP(B1038,'H11001.CSI  中证全债'!$A$2:$B$2792,2,0)</f>
        <v>174.0573</v>
      </c>
      <c r="E1038" s="14">
        <f t="shared" si="195"/>
        <v>0</v>
      </c>
      <c r="F1038" s="14">
        <f>IF(AND((B1038-$B$2)&gt;123,OR(((G1037*J1037/C1037*C1038)/(G1037*K1037/D1037*D1038))&lt;(4/6),((G1037*J1037/C1037*C1038)/(G1037*K1037/D1037*D1038))&gt;(6/4))),COUNTIF($E$2:E1038,1),0)</f>
        <v>0</v>
      </c>
      <c r="G1038" s="21">
        <f t="shared" si="196"/>
        <v>27428.153116107671</v>
      </c>
      <c r="H1038" s="12">
        <f t="shared" si="197"/>
        <v>3.6207315507914033</v>
      </c>
      <c r="I1038" s="12">
        <f t="shared" si="198"/>
        <v>89.738036995401941</v>
      </c>
      <c r="J1038" s="15">
        <f>IF(OR((ROW(F1038)-MATCH(MAX($F$2:F1038),$F$2:F1038,0))=1,(ROW(F1038)-MATCH(MAX($F$2:F1038),$F$2:F1038,0))&gt;123),IF(OR(((G1037*J1037/C1037*C1038)/(G1037*K1037/D1037*D1038))&lt;(4/6),((G1037*J1037/C1037*C1038)/(G1037*K1037/D1037*D1038))&gt;(6/4)),50%,((G1037*J1037/C1037*C1038)/((G1037*K1037/D1037*D1038)+(G1037*J1037/C1037*C1038)))),((G1037*J1037/C1037*C1038)/((G1037*K1037/D1037*D1038)+(G1037*J1037/C1037*C1038))))</f>
        <v>0.43052817444179503</v>
      </c>
      <c r="K1038" s="18">
        <f t="shared" si="192"/>
        <v>0.56947182555820497</v>
      </c>
      <c r="L1038" s="20">
        <f t="shared" si="193"/>
        <v>0.75601312500365536</v>
      </c>
      <c r="M1038" s="51">
        <f>IF(AND((B1038-$B$2)&gt;123,OR(((U1037*R1037/C1037*C1038)/(U1037*S1037/D1037*D1038))&lt;(4/6),((U1037*R1037/C1037*C1038)/(U1037*S1037/D1037*D1038))&gt;(6/4))),1,0)</f>
        <v>0</v>
      </c>
      <c r="N1038" s="51">
        <f>IF(AND((B1038-$B$2)&gt;123,OR(((U1037*R1037/C1037*C1038)/(U1037*S1037/D1037*D1038))&lt;(4/6),((U1037*R1037/C1037*C1038)/(U1037*S1037/D1037*D1038))&gt;(6/4))),COUNTIF($M$2:M1038,1),0)</f>
        <v>0</v>
      </c>
      <c r="O1038" s="51">
        <f>IF(OR((ROW(N1038)-MATCH(MAX($N$2:N1038),$N$2:N1038,0))=1,(ROW(N1038)-MATCH(MAX($N$2:N1038),$N$2:N1038,0))&gt;123),IF(OR(((U1037*R1037/C1037*C1038)/(U1037*S1037/D1037*D1038))&lt;(4/6),((U1037*R1037/C1037*C1038)/(U1037*S1037/D1037*D1038))&gt;(6/4)),1,0),0)</f>
        <v>0</v>
      </c>
      <c r="P1038" s="47">
        <f>IF(O1038=1,U1037/2/C1038,P1037)</f>
        <v>3.6118419146766771</v>
      </c>
      <c r="Q1038" s="47">
        <f>IF(O1038=1,U1037/2/D1038,Q1037)</f>
        <v>89.517711770140608</v>
      </c>
      <c r="R1038" s="41">
        <f>P1038*C1038/U1037</f>
        <v>0.43280026482041506</v>
      </c>
      <c r="S1038" s="41">
        <f>Q1038*D1038/U1037</f>
        <v>0.57247718393555858</v>
      </c>
      <c r="T1038" s="41">
        <f t="shared" si="199"/>
        <v>0.75601312500365714</v>
      </c>
      <c r="U1038" s="42">
        <f>P1038*C1038+Q1038*D1038</f>
        <v>27360.811393287051</v>
      </c>
      <c r="V1038" s="25">
        <f>B1038</f>
        <v>42473</v>
      </c>
      <c r="W1038">
        <f>C1038/C$2</f>
        <v>1.4187618678474807</v>
      </c>
      <c r="X1038">
        <f>D1038/D$2</f>
        <v>1.2472755284844141</v>
      </c>
      <c r="Y1038">
        <f t="shared" si="200"/>
        <v>1.3680405696643525</v>
      </c>
      <c r="AA1038" s="15">
        <f t="shared" si="201"/>
        <v>1.3339776601138054E-2</v>
      </c>
      <c r="AB1038" s="15">
        <f t="shared" si="202"/>
        <v>-7.3312857019824929E-4</v>
      </c>
      <c r="AC1038" s="15">
        <f t="shared" si="203"/>
        <v>5.2774487559734684E-3</v>
      </c>
    </row>
    <row r="1039" spans="1:29" x14ac:dyDescent="0.4">
      <c r="A1039" s="43">
        <f t="shared" si="194"/>
        <v>2016</v>
      </c>
      <c r="B1039" s="53">
        <v>42474</v>
      </c>
      <c r="C1039" s="45">
        <v>3275.8321000000001</v>
      </c>
      <c r="D1039" s="45">
        <f>VLOOKUP(B1039,'H11001.CSI  中证全债'!$A$2:$B$2792,2,0)</f>
        <v>173.7466</v>
      </c>
      <c r="E1039" s="14">
        <f t="shared" si="195"/>
        <v>0</v>
      </c>
      <c r="F1039" s="14">
        <f>IF(AND((B1039-$B$2)&gt;123,OR(((G1038*J1038/C1038*C1039)/(G1038*K1038/D1038*D1039))&lt;(4/6),((G1038*J1038/C1038*C1039)/(G1038*K1038/D1038*D1039))&gt;(6/4))),COUNTIF($E$2:E1039,1),0)</f>
        <v>0</v>
      </c>
      <c r="G1039" s="21">
        <f t="shared" si="196"/>
        <v>27452.587458190585</v>
      </c>
      <c r="H1039" s="12">
        <f t="shared" si="197"/>
        <v>3.6207315507914033</v>
      </c>
      <c r="I1039" s="12">
        <f t="shared" si="198"/>
        <v>89.738036995401941</v>
      </c>
      <c r="J1039" s="15">
        <f>IF(OR((ROW(F1039)-MATCH(MAX($F$2:F1039),$F$2:F1039,0))=1,(ROW(F1039)-MATCH(MAX($F$2:F1039),$F$2:F1039,0))&gt;123),IF(OR(((G1038*J1038/C1038*C1039)/(G1038*K1038/D1038*D1039))&lt;(4/6),((G1038*J1038/C1038*C1039)/(G1038*K1038/D1038*D1039))&gt;(6/4)),50%,((G1038*J1038/C1038*C1039)/((G1038*K1038/D1038*D1039)+(G1038*J1038/C1038*C1039)))),((G1038*J1038/C1038*C1039)/((G1038*K1038/D1038*D1039)+(G1038*J1038/C1038*C1039))))</f>
        <v>0.43205066399038117</v>
      </c>
      <c r="K1039" s="18">
        <f t="shared" si="192"/>
        <v>0.56794933600961883</v>
      </c>
      <c r="L1039" s="20">
        <f t="shared" si="193"/>
        <v>0.7607204315545919</v>
      </c>
      <c r="M1039" s="51">
        <f>IF(AND((B1039-$B$2)&gt;123,OR(((U1038*R1038/C1038*C1039)/(U1038*S1038/D1038*D1039))&lt;(4/6),((U1038*R1038/C1038*C1039)/(U1038*S1038/D1038*D1039))&gt;(6/4))),1,0)</f>
        <v>0</v>
      </c>
      <c r="N1039" s="51">
        <f>IF(AND((B1039-$B$2)&gt;123,OR(((U1038*R1038/C1038*C1039)/(U1038*S1038/D1038*D1039))&lt;(4/6),((U1038*R1038/C1038*C1039)/(U1038*S1038/D1038*D1039))&gt;(6/4))),COUNTIF($M$2:M1039,1),0)</f>
        <v>0</v>
      </c>
      <c r="O1039" s="51">
        <f>IF(OR((ROW(N1039)-MATCH(MAX($N$2:N1039),$N$2:N1039,0))=1,(ROW(N1039)-MATCH(MAX($N$2:N1039),$N$2:N1039,0))&gt;123),IF(OR(((U1038*R1038/C1038*C1039)/(U1038*S1038/D1038*D1039))&lt;(4/6),((U1038*R1038/C1038*C1039)/(U1038*S1038/D1038*D1039))&gt;(6/4)),1,0),0)</f>
        <v>0</v>
      </c>
      <c r="P1039" s="47">
        <f>IF(O1039=1,U1038/2/C1039,P1038)</f>
        <v>3.6118419146766771</v>
      </c>
      <c r="Q1039" s="47">
        <f>IF(O1039=1,U1038/2/D1039,Q1038)</f>
        <v>89.517711770140608</v>
      </c>
      <c r="R1039" s="41">
        <f>P1039*C1039/U1038</f>
        <v>0.43243555588143989</v>
      </c>
      <c r="S1039" s="41">
        <f>Q1039*D1039/U1038</f>
        <v>0.56845529309331533</v>
      </c>
      <c r="T1039" s="41">
        <f t="shared" si="199"/>
        <v>0.76072043155459368</v>
      </c>
      <c r="U1039" s="42">
        <f>P1039*C1039+Q1039*D1039</f>
        <v>27385.185744065231</v>
      </c>
      <c r="V1039" s="25">
        <f>B1039</f>
        <v>42474</v>
      </c>
      <c r="W1039">
        <f>C1039/C$2</f>
        <v>1.4250474496389998</v>
      </c>
      <c r="X1039">
        <f>D1039/D$2</f>
        <v>1.2450490863489787</v>
      </c>
      <c r="Y1039">
        <f t="shared" si="200"/>
        <v>1.3692592872032616</v>
      </c>
      <c r="AA1039" s="15">
        <f t="shared" si="201"/>
        <v>4.4303289607405816E-3</v>
      </c>
      <c r="AB1039" s="15">
        <f t="shared" si="202"/>
        <v>-1.7850443503375502E-3</v>
      </c>
      <c r="AC1039" s="15">
        <f t="shared" si="203"/>
        <v>8.9084897475522062E-4</v>
      </c>
    </row>
    <row r="1040" spans="1:29" x14ac:dyDescent="0.4">
      <c r="A1040" s="43">
        <f t="shared" si="194"/>
        <v>2016</v>
      </c>
      <c r="B1040" s="53">
        <v>42475</v>
      </c>
      <c r="C1040" s="45">
        <v>3272.2053000000001</v>
      </c>
      <c r="D1040" s="45">
        <f>VLOOKUP(B1040,'H11001.CSI  中证全债'!$A$2:$B$2792,2,0)</f>
        <v>173.66929999999999</v>
      </c>
      <c r="E1040" s="14">
        <f t="shared" si="195"/>
        <v>0</v>
      </c>
      <c r="F1040" s="14">
        <f>IF(AND((B1040-$B$2)&gt;123,OR(((G1039*J1039/C1039*C1040)/(G1039*K1039/D1039*D1040))&lt;(4/6),((G1039*J1039/C1039*C1040)/(G1039*K1039/D1039*D1040))&gt;(6/4))),COUNTIF($E$2:E1040,1),0)</f>
        <v>0</v>
      </c>
      <c r="G1040" s="21">
        <f t="shared" si="196"/>
        <v>27432.51903874243</v>
      </c>
      <c r="H1040" s="12">
        <f t="shared" si="197"/>
        <v>3.6207315507914033</v>
      </c>
      <c r="I1040" s="12">
        <f t="shared" si="198"/>
        <v>89.738036995401941</v>
      </c>
      <c r="J1040" s="15">
        <f>IF(OR((ROW(F1040)-MATCH(MAX($F$2:F1040),$F$2:F1040,0))=1,(ROW(F1040)-MATCH(MAX($F$2:F1040),$F$2:F1040,0))&gt;123),IF(OR(((G1039*J1039/C1039*C1040)/(G1039*K1039/D1039*D1040))&lt;(4/6),((G1039*J1039/C1039*C1040)/(G1039*K1039/D1039*D1040))&gt;(6/4)),50%,((G1039*J1039/C1039*C1040)/((G1039*K1039/D1039*D1040)+(G1039*J1039/C1039*C1040)))),((G1039*J1039/C1039*C1040)/((G1039*K1039/D1039*D1040)+(G1039*J1039/C1039*C1040))))</f>
        <v>0.43188804329797237</v>
      </c>
      <c r="K1040" s="18">
        <f t="shared" si="192"/>
        <v>0.56811195670202763</v>
      </c>
      <c r="L1040" s="20">
        <f t="shared" si="193"/>
        <v>0.76021642953115287</v>
      </c>
      <c r="M1040" s="51">
        <f>IF(AND((B1040-$B$2)&gt;123,OR(((U1039*R1039/C1039*C1040)/(U1039*S1039/D1039*D1040))&lt;(4/6),((U1039*R1039/C1039*C1040)/(U1039*S1039/D1039*D1040))&gt;(6/4))),1,0)</f>
        <v>0</v>
      </c>
      <c r="N1040" s="51">
        <f>IF(AND((B1040-$B$2)&gt;123,OR(((U1039*R1039/C1039*C1040)/(U1039*S1039/D1039*D1040))&lt;(4/6),((U1039*R1039/C1039*C1040)/(U1039*S1039/D1039*D1040))&gt;(6/4))),COUNTIF($M$2:M1040,1),0)</f>
        <v>0</v>
      </c>
      <c r="O1040" s="51">
        <f>IF(OR((ROW(N1040)-MATCH(MAX($N$2:N1040),$N$2:N1040,0))=1,(ROW(N1040)-MATCH(MAX($N$2:N1040),$N$2:N1040,0))&gt;123),IF(OR(((U1039*R1039/C1039*C1040)/(U1039*S1039/D1039*D1040))&lt;(4/6),((U1039*R1039/C1039*C1040)/(U1039*S1039/D1039*D1040))&gt;(6/4)),1,0),0)</f>
        <v>0</v>
      </c>
      <c r="P1040" s="47">
        <f>IF(O1040=1,U1039/2/C1040,P1039)</f>
        <v>3.6118419146766771</v>
      </c>
      <c r="Q1040" s="47">
        <f>IF(O1040=1,U1039/2/D1040,Q1039)</f>
        <v>89.517711770140608</v>
      </c>
      <c r="R1040" s="41">
        <f>P1040*C1040/U1039</f>
        <v>0.4315723240448881</v>
      </c>
      <c r="S1040" s="41">
        <f>Q1040*D1040/U1039</f>
        <v>0.56769665490003951</v>
      </c>
      <c r="T1040" s="41">
        <f t="shared" si="199"/>
        <v>0.76021642953115465</v>
      </c>
      <c r="U1040" s="42">
        <f>P1040*C1040+Q1040*D1040</f>
        <v>27365.166596689251</v>
      </c>
      <c r="V1040" s="25">
        <f>B1040</f>
        <v>42475</v>
      </c>
      <c r="W1040">
        <f>C1040/C$2</f>
        <v>1.4234697246724637</v>
      </c>
      <c r="X1040">
        <f>D1040/D$2</f>
        <v>1.2444951630240055</v>
      </c>
      <c r="Y1040">
        <f t="shared" si="200"/>
        <v>1.3682583298344626</v>
      </c>
      <c r="AA1040" s="15">
        <f t="shared" si="201"/>
        <v>-1.1071385496221886E-3</v>
      </c>
      <c r="AB1040" s="15">
        <f t="shared" si="202"/>
        <v>-4.4490079230330437E-4</v>
      </c>
      <c r="AC1040" s="15">
        <f t="shared" si="203"/>
        <v>-7.3102105507238946E-4</v>
      </c>
    </row>
    <row r="1041" spans="1:29" x14ac:dyDescent="0.4">
      <c r="A1041" s="43">
        <f t="shared" si="194"/>
        <v>2016</v>
      </c>
      <c r="B1041" s="53">
        <v>42478</v>
      </c>
      <c r="C1041" s="45">
        <v>3228.4531000000002</v>
      </c>
      <c r="D1041" s="45">
        <f>VLOOKUP(B1041,'H11001.CSI  中证全债'!$A$2:$B$2792,2,0)</f>
        <v>173.7774</v>
      </c>
      <c r="E1041" s="14">
        <f t="shared" si="195"/>
        <v>0</v>
      </c>
      <c r="F1041" s="14">
        <f>IF(AND((B1041-$B$2)&gt;123,OR(((G1040*J1040/C1040*C1041)/(G1040*K1040/D1040*D1041))&lt;(4/6),((G1040*J1040/C1040*C1041)/(G1040*K1040/D1040*D1041))&gt;(6/4))),COUNTIF($E$2:E1041,1),0)</f>
        <v>0</v>
      </c>
      <c r="G1041" s="21">
        <f t="shared" si="196"/>
        <v>27283.804749585099</v>
      </c>
      <c r="H1041" s="12">
        <f t="shared" si="197"/>
        <v>3.6207315507914033</v>
      </c>
      <c r="I1041" s="12">
        <f t="shared" si="198"/>
        <v>89.738036995401941</v>
      </c>
      <c r="J1041" s="15">
        <f>IF(OR((ROW(F1041)-MATCH(MAX($F$2:F1041),$F$2:F1041,0))=1,(ROW(F1041)-MATCH(MAX($F$2:F1041),$F$2:F1041,0))&gt;123),IF(OR(((G1040*J1040/C1040*C1041)/(G1040*K1040/D1040*D1041))&lt;(4/6),((G1040*J1040/C1040*C1041)/(G1040*K1040/D1040*D1041))&gt;(6/4)),50%,((G1040*J1040/C1040*C1041)/((G1040*K1040/D1040*D1041)+(G1040*J1040/C1040*C1041)))),((G1040*J1040/C1040*C1041)/((G1040*K1040/D1040*D1041)+(G1040*J1040/C1040*C1041))))</f>
        <v>0.42843592038233108</v>
      </c>
      <c r="K1041" s="18">
        <f t="shared" si="192"/>
        <v>0.57156407961766886</v>
      </c>
      <c r="L1041" s="20">
        <f t="shared" si="193"/>
        <v>0.74958510455891636</v>
      </c>
      <c r="M1041" s="51">
        <f>IF(AND((B1041-$B$2)&gt;123,OR(((U1040*R1040/C1040*C1041)/(U1040*S1040/D1040*D1041))&lt;(4/6),((U1040*R1040/C1040*C1041)/(U1040*S1040/D1040*D1041))&gt;(6/4))),1,0)</f>
        <v>0</v>
      </c>
      <c r="N1041" s="51">
        <f>IF(AND((B1041-$B$2)&gt;123,OR(((U1040*R1040/C1040*C1041)/(U1040*S1040/D1040*D1041))&lt;(4/6),((U1040*R1040/C1040*C1041)/(U1040*S1040/D1040*D1041))&gt;(6/4))),COUNTIF($M$2:M1041,1),0)</f>
        <v>0</v>
      </c>
      <c r="O1041" s="51">
        <f>IF(OR((ROW(N1041)-MATCH(MAX($N$2:N1041),$N$2:N1041,0))=1,(ROW(N1041)-MATCH(MAX($N$2:N1041),$N$2:N1041,0))&gt;123),IF(OR(((U1040*R1040/C1040*C1041)/(U1040*S1040/D1040*D1041))&lt;(4/6),((U1040*R1040/C1040*C1041)/(U1040*S1040/D1040*D1041))&gt;(6/4)),1,0),0)</f>
        <v>0</v>
      </c>
      <c r="P1041" s="47">
        <f>IF(O1041=1,U1040/2/C1041,P1040)</f>
        <v>3.6118419146766771</v>
      </c>
      <c r="Q1041" s="47">
        <f>IF(O1041=1,U1040/2/D1041,Q1040)</f>
        <v>89.517711770140608</v>
      </c>
      <c r="R1041" s="41">
        <f>P1041*C1041/U1040</f>
        <v>0.42611332859777323</v>
      </c>
      <c r="S1041" s="41">
        <f>Q1041*D1041/U1040</f>
        <v>0.56846557649849938</v>
      </c>
      <c r="T1041" s="41">
        <f t="shared" si="199"/>
        <v>0.74958510455891791</v>
      </c>
      <c r="U1041" s="42">
        <f>P1041*C1041+Q1041*D1041</f>
        <v>27216.817431512289</v>
      </c>
      <c r="V1041" s="25">
        <f>B1041</f>
        <v>42478</v>
      </c>
      <c r="W1041">
        <f>C1041/C$2</f>
        <v>1.4044367098161481</v>
      </c>
      <c r="X1041">
        <f>D1041/D$2</f>
        <v>1.2452697957721246</v>
      </c>
      <c r="Y1041">
        <f t="shared" si="200"/>
        <v>1.3608408715756144</v>
      </c>
      <c r="AA1041" s="15">
        <f t="shared" si="201"/>
        <v>-1.3370860318574818E-2</v>
      </c>
      <c r="AB1041" s="15">
        <f t="shared" si="202"/>
        <v>6.2244737555805507E-4</v>
      </c>
      <c r="AC1041" s="15">
        <f t="shared" si="203"/>
        <v>-5.4210949037274414E-3</v>
      </c>
    </row>
    <row r="1042" spans="1:29" x14ac:dyDescent="0.4">
      <c r="A1042" s="43">
        <f t="shared" si="194"/>
        <v>2016</v>
      </c>
      <c r="B1042" s="53">
        <v>42479</v>
      </c>
      <c r="C1042" s="45">
        <v>3238.3029000000001</v>
      </c>
      <c r="D1042" s="45">
        <f>VLOOKUP(B1042,'H11001.CSI  中证全债'!$A$2:$B$2792,2,0)</f>
        <v>173.7688</v>
      </c>
      <c r="E1042" s="14">
        <f t="shared" si="195"/>
        <v>0</v>
      </c>
      <c r="F1042" s="14">
        <f>IF(AND((B1042-$B$2)&gt;123,OR(((G1041*J1041/C1041*C1042)/(G1041*K1041/D1041*D1042))&lt;(4/6),((G1041*J1041/C1041*C1042)/(G1041*K1041/D1041*D1042))&gt;(6/4))),COUNTIF($E$2:E1042,1),0)</f>
        <v>0</v>
      </c>
      <c r="G1042" s="21">
        <f t="shared" si="196"/>
        <v>27318.696484095919</v>
      </c>
      <c r="H1042" s="12">
        <f t="shared" si="197"/>
        <v>3.6207315507914033</v>
      </c>
      <c r="I1042" s="12">
        <f t="shared" si="198"/>
        <v>89.738036995401941</v>
      </c>
      <c r="J1042" s="15">
        <f>IF(OR((ROW(F1042)-MATCH(MAX($F$2:F1042),$F$2:F1042,0))=1,(ROW(F1042)-MATCH(MAX($F$2:F1042),$F$2:F1042,0))&gt;123),IF(OR(((G1041*J1041/C1041*C1042)/(G1041*K1041/D1041*D1042))&lt;(4/6),((G1041*J1041/C1041*C1042)/(G1041*K1041/D1041*D1042))&gt;(6/4)),50%,((G1041*J1041/C1041*C1042)/((G1041*K1041/D1041*D1042)+(G1041*J1041/C1041*C1042)))),((G1041*J1041/C1041*C1042)/((G1041*K1041/D1041*D1042)+(G1041*J1041/C1041*C1042))))</f>
        <v>0.42919417798265852</v>
      </c>
      <c r="K1042" s="18">
        <f t="shared" si="192"/>
        <v>0.57080582201734154</v>
      </c>
      <c r="L1042" s="20">
        <f t="shared" si="193"/>
        <v>0.75190925079530679</v>
      </c>
      <c r="M1042" s="51">
        <f>IF(AND((B1042-$B$2)&gt;123,OR(((U1041*R1041/C1041*C1042)/(U1041*S1041/D1041*D1042))&lt;(4/6),((U1041*R1041/C1041*C1042)/(U1041*S1041/D1041*D1042))&gt;(6/4))),1,0)</f>
        <v>0</v>
      </c>
      <c r="N1042" s="51">
        <f>IF(AND((B1042-$B$2)&gt;123,OR(((U1041*R1041/C1041*C1042)/(U1041*S1041/D1041*D1042))&lt;(4/6),((U1041*R1041/C1041*C1042)/(U1041*S1041/D1041*D1042))&gt;(6/4))),COUNTIF($M$2:M1042,1),0)</f>
        <v>0</v>
      </c>
      <c r="O1042" s="51">
        <f>IF(OR((ROW(N1042)-MATCH(MAX($N$2:N1042),$N$2:N1042,0))=1,(ROW(N1042)-MATCH(MAX($N$2:N1042),$N$2:N1042,0))&gt;123),IF(OR(((U1041*R1041/C1041*C1042)/(U1041*S1041/D1041*D1042))&lt;(4/6),((U1041*R1041/C1041*C1042)/(U1041*S1041/D1041*D1042))&gt;(6/4)),1,0),0)</f>
        <v>0</v>
      </c>
      <c r="P1042" s="47">
        <f>IF(O1042=1,U1041/2/C1042,P1041)</f>
        <v>3.6118419146766771</v>
      </c>
      <c r="Q1042" s="47">
        <f>IF(O1042=1,U1041/2/D1042,Q1041)</f>
        <v>89.517711770140608</v>
      </c>
      <c r="R1042" s="41">
        <f>P1042*C1042/U1041</f>
        <v>0.42974305045294714</v>
      </c>
      <c r="S1042" s="41">
        <f>Q1042*D1042/U1041</f>
        <v>0.57153579371233942</v>
      </c>
      <c r="T1042" s="41">
        <f t="shared" si="199"/>
        <v>0.75190925079530857</v>
      </c>
      <c r="U1042" s="42">
        <f>P1042*C1042+Q1042*D1042</f>
        <v>27251.623499682246</v>
      </c>
      <c r="V1042" s="25">
        <f>B1042</f>
        <v>42479</v>
      </c>
      <c r="W1042">
        <f>C1042/C$2</f>
        <v>1.4087215546863887</v>
      </c>
      <c r="X1042">
        <f>D1042/D$2</f>
        <v>1.2452081691150125</v>
      </c>
      <c r="Y1042">
        <f t="shared" si="200"/>
        <v>1.3625811749841124</v>
      </c>
      <c r="AA1042" s="15">
        <f t="shared" si="201"/>
        <v>3.0509348269609493E-3</v>
      </c>
      <c r="AB1042" s="15">
        <f t="shared" si="202"/>
        <v>-4.9488598632407843E-5</v>
      </c>
      <c r="AC1042" s="15">
        <f t="shared" si="203"/>
        <v>1.2788441652866744E-3</v>
      </c>
    </row>
    <row r="1043" spans="1:29" x14ac:dyDescent="0.4">
      <c r="A1043" s="43">
        <f t="shared" si="194"/>
        <v>2016</v>
      </c>
      <c r="B1043" s="53">
        <v>42480</v>
      </c>
      <c r="C1043" s="45">
        <v>3181.0264000000002</v>
      </c>
      <c r="D1043" s="45">
        <f>VLOOKUP(B1043,'H11001.CSI  中证全债'!$A$2:$B$2792,2,0)</f>
        <v>173.595</v>
      </c>
      <c r="E1043" s="14">
        <f t="shared" si="195"/>
        <v>0</v>
      </c>
      <c r="F1043" s="14">
        <f>IF(AND((B1043-$B$2)&gt;123,OR(((G1042*J1042/C1042*C1043)/(G1042*K1042/D1042*D1043))&lt;(4/6),((G1042*J1042/C1042*C1043)/(G1042*K1042/D1042*D1043))&gt;(6/4))),COUNTIF($E$2:E1043,1),0)</f>
        <v>0</v>
      </c>
      <c r="G1043" s="21">
        <f t="shared" si="196"/>
        <v>27095.717182597218</v>
      </c>
      <c r="H1043" s="12">
        <f t="shared" si="197"/>
        <v>3.6207315507914033</v>
      </c>
      <c r="I1043" s="12">
        <f t="shared" si="198"/>
        <v>89.738036995401941</v>
      </c>
      <c r="J1043" s="15">
        <f>IF(OR((ROW(F1043)-MATCH(MAX($F$2:F1043),$F$2:F1043,0))=1,(ROW(F1043)-MATCH(MAX($F$2:F1043),$F$2:F1043,0))&gt;123),IF(OR(((G1042*J1042/C1042*C1043)/(G1042*K1042/D1042*D1043))&lt;(4/6),((G1042*J1042/C1042*C1043)/(G1042*K1042/D1042*D1043))&gt;(6/4)),50%,((G1042*J1042/C1042*C1043)/((G1042*K1042/D1042*D1043)+(G1042*J1042/C1042*C1043)))),((G1042*J1042/C1042*C1043)/((G1042*K1042/D1042*D1043)+(G1042*J1042/C1042*C1043))))</f>
        <v>0.42507244125569155</v>
      </c>
      <c r="K1043" s="18">
        <f t="shared" si="192"/>
        <v>0.57492755874430845</v>
      </c>
      <c r="L1043" s="20">
        <f t="shared" si="193"/>
        <v>0.73934956637682592</v>
      </c>
      <c r="M1043" s="51">
        <f>IF(AND((B1043-$B$2)&gt;123,OR(((U1042*R1042/C1042*C1043)/(U1042*S1042/D1042*D1043))&lt;(4/6),((U1042*R1042/C1042*C1043)/(U1042*S1042/D1042*D1043))&gt;(6/4))),1,0)</f>
        <v>0</v>
      </c>
      <c r="N1043" s="51">
        <f>IF(AND((B1043-$B$2)&gt;123,OR(((U1042*R1042/C1042*C1043)/(U1042*S1042/D1042*D1043))&lt;(4/6),((U1042*R1042/C1042*C1043)/(U1042*S1042/D1042*D1043))&gt;(6/4))),COUNTIF($M$2:M1043,1),0)</f>
        <v>0</v>
      </c>
      <c r="O1043" s="51">
        <f>IF(OR((ROW(N1043)-MATCH(MAX($N$2:N1043),$N$2:N1043,0))=1,(ROW(N1043)-MATCH(MAX($N$2:N1043),$N$2:N1043,0))&gt;123),IF(OR(((U1042*R1042/C1042*C1043)/(U1042*S1042/D1042*D1043))&lt;(4/6),((U1042*R1042/C1042*C1043)/(U1042*S1042/D1042*D1043))&gt;(6/4)),1,0),0)</f>
        <v>0</v>
      </c>
      <c r="P1043" s="47">
        <f>IF(O1043=1,U1042/2/C1043,P1042)</f>
        <v>3.6118419146766771</v>
      </c>
      <c r="Q1043" s="47">
        <f>IF(O1043=1,U1042/2/D1043,Q1042)</f>
        <v>89.517711770140608</v>
      </c>
      <c r="R1043" s="41">
        <f>P1043*C1043/U1042</f>
        <v>0.42160293618275713</v>
      </c>
      <c r="S1043" s="41">
        <f>Q1043*D1043/U1042</f>
        <v>0.57023491370775592</v>
      </c>
      <c r="T1043" s="41">
        <f t="shared" si="199"/>
        <v>0.73934956637682769</v>
      </c>
      <c r="U1043" s="42">
        <f>P1043*C1043+Q1043*D1043</f>
        <v>27029.191657950614</v>
      </c>
      <c r="V1043" s="25">
        <f>B1043</f>
        <v>42480</v>
      </c>
      <c r="W1043">
        <f>C1043/C$2</f>
        <v>1.3838052196125465</v>
      </c>
      <c r="X1043">
        <f>D1043/D$2</f>
        <v>1.2439627373701181</v>
      </c>
      <c r="Y1043">
        <f t="shared" si="200"/>
        <v>1.3514595828975307</v>
      </c>
      <c r="AA1043" s="15">
        <f t="shared" si="201"/>
        <v>-1.768719658682949E-2</v>
      </c>
      <c r="AB1043" s="15">
        <f t="shared" si="202"/>
        <v>-1.0001795489179566E-3</v>
      </c>
      <c r="AC1043" s="15">
        <f t="shared" si="203"/>
        <v>-8.1621501094871762E-3</v>
      </c>
    </row>
    <row r="1044" spans="1:29" x14ac:dyDescent="0.4">
      <c r="A1044" s="43">
        <f t="shared" si="194"/>
        <v>2016</v>
      </c>
      <c r="B1044" s="53">
        <v>42481</v>
      </c>
      <c r="C1044" s="45">
        <v>3160.6033000000002</v>
      </c>
      <c r="D1044" s="45">
        <f>VLOOKUP(B1044,'H11001.CSI  中证全债'!$A$2:$B$2792,2,0)</f>
        <v>173.39750000000001</v>
      </c>
      <c r="E1044" s="14">
        <f t="shared" si="195"/>
        <v>0</v>
      </c>
      <c r="F1044" s="14">
        <f>IF(AND((B1044-$B$2)&gt;123,OR(((G1043*J1043/C1043*C1044)/(G1043*K1043/D1043*D1044))&lt;(4/6),((G1043*J1043/C1043*C1044)/(G1043*K1043/D1043*D1044))&gt;(6/4))),COUNTIF($E$2:E1044,1),0)</f>
        <v>0</v>
      </c>
      <c r="G1044" s="21">
        <f t="shared" si="196"/>
        <v>27004.047357755659</v>
      </c>
      <c r="H1044" s="12">
        <f t="shared" si="197"/>
        <v>3.6207315507914033</v>
      </c>
      <c r="I1044" s="12">
        <f t="shared" si="198"/>
        <v>89.738036995401941</v>
      </c>
      <c r="J1044" s="15">
        <f>IF(OR((ROW(F1044)-MATCH(MAX($F$2:F1044),$F$2:F1044,0))=1,(ROW(F1044)-MATCH(MAX($F$2:F1044),$F$2:F1044,0))&gt;123),IF(OR(((G1043*J1043/C1043*C1044)/(G1043*K1043/D1043*D1044))&lt;(4/6),((G1043*J1043/C1043*C1044)/(G1043*K1043/D1043*D1044))&gt;(6/4)),50%,((G1043*J1043/C1043*C1044)/((G1043*K1043/D1043*D1044)+(G1043*J1043/C1043*C1044)))),((G1043*J1043/C1043*C1044)/((G1043*K1043/D1043*D1044)+(G1043*J1043/C1043*C1044))))</f>
        <v>0.42377707075671939</v>
      </c>
      <c r="K1044" s="18">
        <f t="shared" si="192"/>
        <v>0.57622292924328056</v>
      </c>
      <c r="L1044" s="20">
        <f t="shared" si="193"/>
        <v>0.73543944409369599</v>
      </c>
      <c r="M1044" s="51">
        <f>IF(AND((B1044-$B$2)&gt;123,OR(((U1043*R1043/C1043*C1044)/(U1043*S1043/D1043*D1044))&lt;(4/6),((U1043*R1043/C1043*C1044)/(U1043*S1043/D1043*D1044))&gt;(6/4))),1,0)</f>
        <v>0</v>
      </c>
      <c r="N1044" s="51">
        <f>IF(AND((B1044-$B$2)&gt;123,OR(((U1043*R1043/C1043*C1044)/(U1043*S1043/D1043*D1044))&lt;(4/6),((U1043*R1043/C1043*C1044)/(U1043*S1043/D1043*D1044))&gt;(6/4))),COUNTIF($M$2:M1044,1),0)</f>
        <v>0</v>
      </c>
      <c r="O1044" s="51">
        <f>IF(OR((ROW(N1044)-MATCH(MAX($N$2:N1044),$N$2:N1044,0))=1,(ROW(N1044)-MATCH(MAX($N$2:N1044),$N$2:N1044,0))&gt;123),IF(OR(((U1043*R1043/C1043*C1044)/(U1043*S1043/D1043*D1044))&lt;(4/6),((U1043*R1043/C1043*C1044)/(U1043*S1043/D1043*D1044))&gt;(6/4)),1,0),0)</f>
        <v>0</v>
      </c>
      <c r="P1044" s="47">
        <f>IF(O1044=1,U1043/2/C1044,P1043)</f>
        <v>3.6118419146766771</v>
      </c>
      <c r="Q1044" s="47">
        <f>IF(O1044=1,U1043/2/D1044,Q1043)</f>
        <v>89.517711770140608</v>
      </c>
      <c r="R1044" s="41">
        <f>P1044*C1044/U1043</f>
        <v>0.42234335451343535</v>
      </c>
      <c r="S1044" s="41">
        <f>Q1044*D1044/U1043</f>
        <v>0.57427346045315897</v>
      </c>
      <c r="T1044" s="41">
        <f t="shared" si="199"/>
        <v>0.73543944409369777</v>
      </c>
      <c r="U1044" s="42">
        <f>P1044*C1044+Q1044*D1044</f>
        <v>26937.746901268383</v>
      </c>
      <c r="V1044" s="25">
        <f>B1044</f>
        <v>42481</v>
      </c>
      <c r="W1044">
        <f>C1044/C$2</f>
        <v>1.3749207940131019</v>
      </c>
      <c r="X1044">
        <f>D1044/D$2</f>
        <v>1.2425474740236473</v>
      </c>
      <c r="Y1044">
        <f t="shared" si="200"/>
        <v>1.3468873450634191</v>
      </c>
      <c r="AA1044" s="15">
        <f t="shared" si="201"/>
        <v>-6.4202862321419696E-3</v>
      </c>
      <c r="AB1044" s="15">
        <f t="shared" si="202"/>
        <v>-1.1377055790777746E-3</v>
      </c>
      <c r="AC1044" s="15">
        <f t="shared" si="203"/>
        <v>-3.3831850334056224E-3</v>
      </c>
    </row>
    <row r="1045" spans="1:29" x14ac:dyDescent="0.4">
      <c r="A1045" s="43">
        <f t="shared" si="194"/>
        <v>2016</v>
      </c>
      <c r="B1045" s="53">
        <v>42482</v>
      </c>
      <c r="C1045" s="45">
        <v>3174.9011999999998</v>
      </c>
      <c r="D1045" s="45">
        <f>VLOOKUP(B1045,'H11001.CSI  中证全债'!$A$2:$B$2792,2,0)</f>
        <v>173.26730000000001</v>
      </c>
      <c r="E1045" s="14">
        <f t="shared" si="195"/>
        <v>0</v>
      </c>
      <c r="F1045" s="14">
        <f>IF(AND((B1045-$B$2)&gt;123,OR(((G1044*J1044/C1044*C1045)/(G1044*K1044/D1044*D1045))&lt;(4/6),((G1044*J1044/C1044*C1045)/(G1044*K1044/D1044*D1045))&gt;(6/4))),COUNTIF($E$2:E1045,1),0)</f>
        <v>0</v>
      </c>
      <c r="G1045" s="21">
        <f t="shared" si="196"/>
        <v>27044.132322978912</v>
      </c>
      <c r="H1045" s="12">
        <f t="shared" si="197"/>
        <v>3.6207315507914033</v>
      </c>
      <c r="I1045" s="12">
        <f t="shared" si="198"/>
        <v>89.738036995401941</v>
      </c>
      <c r="J1045" s="15">
        <f>IF(OR((ROW(F1045)-MATCH(MAX($F$2:F1045),$F$2:F1045,0))=1,(ROW(F1045)-MATCH(MAX($F$2:F1045),$F$2:F1045,0))&gt;123),IF(OR(((G1044*J1044/C1044*C1045)/(G1044*K1044/D1044*D1045))&lt;(4/6),((G1044*J1044/C1044*C1045)/(G1044*K1044/D1044*D1045))&gt;(6/4)),50%,((G1044*J1044/C1044*C1045)/((G1044*K1044/D1044*D1045)+(G1044*J1044/C1044*C1045)))),((G1044*J1044/C1044*C1045)/((G1044*K1044/D1044*D1045)+(G1044*J1044/C1044*C1045))))</f>
        <v>0.42506318221635048</v>
      </c>
      <c r="K1045" s="18">
        <f t="shared" si="192"/>
        <v>0.57493681778364958</v>
      </c>
      <c r="L1045" s="20">
        <f t="shared" si="193"/>
        <v>0.73932155511443176</v>
      </c>
      <c r="M1045" s="51">
        <f>IF(AND((B1045-$B$2)&gt;123,OR(((U1044*R1044/C1044*C1045)/(U1044*S1044/D1044*D1045))&lt;(4/6),((U1044*R1044/C1044*C1045)/(U1044*S1044/D1044*D1045))&gt;(6/4))),1,0)</f>
        <v>0</v>
      </c>
      <c r="N1045" s="51">
        <f>IF(AND((B1045-$B$2)&gt;123,OR(((U1044*R1044/C1044*C1045)/(U1044*S1044/D1044*D1045))&lt;(4/6),((U1044*R1044/C1044*C1045)/(U1044*S1044/D1044*D1045))&gt;(6/4))),COUNTIF($M$2:M1045,1),0)</f>
        <v>0</v>
      </c>
      <c r="O1045" s="51">
        <f>IF(OR((ROW(N1045)-MATCH(MAX($N$2:N1045),$N$2:N1045,0))=1,(ROW(N1045)-MATCH(MAX($N$2:N1045),$N$2:N1045,0))&gt;123),IF(OR(((U1044*R1044/C1044*C1045)/(U1044*S1044/D1044*D1045))&lt;(4/6),((U1044*R1044/C1044*C1045)/(U1044*S1044/D1044*D1045))&gt;(6/4)),1,0),0)</f>
        <v>0</v>
      </c>
      <c r="P1045" s="47">
        <f>IF(O1045=1,U1044/2/C1045,P1044)</f>
        <v>3.6118419146766771</v>
      </c>
      <c r="Q1045" s="47">
        <f>IF(O1045=1,U1044/2/D1045,Q1044)</f>
        <v>89.517711770140608</v>
      </c>
      <c r="R1045" s="41">
        <f>P1045*C1045/U1044</f>
        <v>0.42569414848044829</v>
      </c>
      <c r="S1045" s="41">
        <f>Q1045*D1045/U1044</f>
        <v>0.57579025734554512</v>
      </c>
      <c r="T1045" s="41">
        <f t="shared" si="199"/>
        <v>0.73932155511443354</v>
      </c>
      <c r="U1045" s="42">
        <f>P1045*C1045+Q1045*D1045</f>
        <v>26977.733449707761</v>
      </c>
      <c r="V1045" s="25">
        <f>B1045</f>
        <v>42482</v>
      </c>
      <c r="W1045">
        <f>C1045/C$2</f>
        <v>1.3811406445146563</v>
      </c>
      <c r="X1045">
        <f>D1045/D$2</f>
        <v>1.241614475098531</v>
      </c>
      <c r="Y1045">
        <f t="shared" si="200"/>
        <v>1.3488866724853881</v>
      </c>
      <c r="AA1045" s="15">
        <f t="shared" si="201"/>
        <v>4.5237882273931884E-3</v>
      </c>
      <c r="AB1045" s="15">
        <f t="shared" si="202"/>
        <v>-7.5087587767985742E-4</v>
      </c>
      <c r="AC1045" s="15">
        <f t="shared" si="203"/>
        <v>1.4844058259935178E-3</v>
      </c>
    </row>
    <row r="1046" spans="1:29" x14ac:dyDescent="0.4">
      <c r="A1046" s="43">
        <f t="shared" si="194"/>
        <v>2016</v>
      </c>
      <c r="B1046" s="53">
        <v>42485</v>
      </c>
      <c r="C1046" s="45">
        <v>3162.0331000000001</v>
      </c>
      <c r="D1046" s="45">
        <f>VLOOKUP(B1046,'H11001.CSI  中证全债'!$A$2:$B$2792,2,0)</f>
        <v>173.08609999999999</v>
      </c>
      <c r="E1046" s="14">
        <f t="shared" si="195"/>
        <v>0</v>
      </c>
      <c r="F1046" s="14">
        <f>IF(AND((B1046-$B$2)&gt;123,OR(((G1045*J1045/C1045*C1046)/(G1045*K1045/D1045*D1046))&lt;(4/6),((G1045*J1045/C1045*C1046)/(G1045*K1045/D1045*D1046))&gt;(6/4))),COUNTIF($E$2:E1046,1),0)</f>
        <v>0</v>
      </c>
      <c r="G1046" s="21">
        <f t="shared" si="196"/>
        <v>26981.279855006607</v>
      </c>
      <c r="H1046" s="12">
        <f t="shared" si="197"/>
        <v>3.6207315507914033</v>
      </c>
      <c r="I1046" s="12">
        <f t="shared" si="198"/>
        <v>89.738036995401941</v>
      </c>
      <c r="J1046" s="15">
        <f>IF(OR((ROW(F1046)-MATCH(MAX($F$2:F1046),$F$2:F1046,0))=1,(ROW(F1046)-MATCH(MAX($F$2:F1046),$F$2:F1046,0))&gt;123),IF(OR(((G1045*J1045/C1045*C1046)/(G1045*K1045/D1045*D1046))&lt;(4/6),((G1045*J1045/C1045*C1046)/(G1045*K1045/D1045*D1046))&gt;(6/4)),50%,((G1045*J1045/C1045*C1046)/((G1045*K1045/D1045*D1046)+(G1045*J1045/C1045*C1046)))),((G1045*J1045/C1045*C1046)/((G1045*K1045/D1045*D1046)+(G1045*J1045/C1045*C1046))))</f>
        <v>0.42432653570702672</v>
      </c>
      <c r="K1046" s="18">
        <f t="shared" si="192"/>
        <v>0.57567346429297328</v>
      </c>
      <c r="L1046" s="20">
        <f t="shared" si="193"/>
        <v>0.7370958747042009</v>
      </c>
      <c r="M1046" s="51">
        <f>IF(AND((B1046-$B$2)&gt;123,OR(((U1045*R1045/C1045*C1046)/(U1045*S1045/D1045*D1046))&lt;(4/6),((U1045*R1045/C1045*C1046)/(U1045*S1045/D1045*D1046))&gt;(6/4))),1,0)</f>
        <v>0</v>
      </c>
      <c r="N1046" s="51">
        <f>IF(AND((B1046-$B$2)&gt;123,OR(((U1045*R1045/C1045*C1046)/(U1045*S1045/D1045*D1046))&lt;(4/6),((U1045*R1045/C1045*C1046)/(U1045*S1045/D1045*D1046))&gt;(6/4))),COUNTIF($M$2:M1046,1),0)</f>
        <v>0</v>
      </c>
      <c r="O1046" s="51">
        <f>IF(OR((ROW(N1046)-MATCH(MAX($N$2:N1046),$N$2:N1046,0))=1,(ROW(N1046)-MATCH(MAX($N$2:N1046),$N$2:N1046,0))&gt;123),IF(OR(((U1045*R1045/C1045*C1046)/(U1045*S1045/D1045*D1046))&lt;(4/6),((U1045*R1045/C1045*C1046)/(U1045*S1045/D1045*D1046))&gt;(6/4)),1,0),0)</f>
        <v>0</v>
      </c>
      <c r="P1046" s="47">
        <f>IF(O1046=1,U1045/2/C1046,P1045)</f>
        <v>3.6118419146766771</v>
      </c>
      <c r="Q1046" s="47">
        <f>IF(O1046=1,U1045/2/D1046,Q1045)</f>
        <v>89.517711770140608</v>
      </c>
      <c r="R1046" s="41">
        <f>P1046*C1046/U1045</f>
        <v>0.42334037095687688</v>
      </c>
      <c r="S1046" s="41">
        <f>Q1046*D1046/U1045</f>
        <v>0.57433555862290486</v>
      </c>
      <c r="T1046" s="41">
        <f t="shared" si="199"/>
        <v>0.73709587470420257</v>
      </c>
      <c r="U1046" s="42">
        <f>P1046*C1046+Q1046*D1046</f>
        <v>26915.035297392762</v>
      </c>
      <c r="V1046" s="25">
        <f>B1046</f>
        <v>42485</v>
      </c>
      <c r="W1046">
        <f>C1046/C$2</f>
        <v>1.3755427834134419</v>
      </c>
      <c r="X1046">
        <f>D1046/D$2</f>
        <v>1.2403160157649586</v>
      </c>
      <c r="Y1046">
        <f t="shared" si="200"/>
        <v>1.345751764869638</v>
      </c>
      <c r="AA1046" s="15">
        <f t="shared" si="201"/>
        <v>-4.0530710058001018E-3</v>
      </c>
      <c r="AB1046" s="15">
        <f t="shared" si="202"/>
        <v>-1.0457830184923411E-3</v>
      </c>
      <c r="AC1046" s="15">
        <f t="shared" si="203"/>
        <v>-2.324070420218427E-3</v>
      </c>
    </row>
    <row r="1047" spans="1:29" x14ac:dyDescent="0.4">
      <c r="A1047" s="43">
        <f t="shared" si="194"/>
        <v>2016</v>
      </c>
      <c r="B1047" s="53">
        <v>42486</v>
      </c>
      <c r="C1047" s="45">
        <v>3179.1605</v>
      </c>
      <c r="D1047" s="45">
        <f>VLOOKUP(B1047,'H11001.CSI  中证全债'!$A$2:$B$2792,2,0)</f>
        <v>172.81870000000001</v>
      </c>
      <c r="E1047" s="14">
        <f t="shared" si="195"/>
        <v>0</v>
      </c>
      <c r="F1047" s="14">
        <f>IF(AND((B1047-$B$2)&gt;123,OR(((G1046*J1046/C1046*C1047)/(G1046*K1046/D1046*D1047))&lt;(4/6),((G1046*J1046/C1046*C1047)/(G1046*K1046/D1046*D1047))&gt;(6/4))),COUNTIF($E$2:E1047,1),0)</f>
        <v>0</v>
      </c>
      <c r="G1047" s="21">
        <f t="shared" si="196"/>
        <v>27019.297621477061</v>
      </c>
      <c r="H1047" s="12">
        <f t="shared" si="197"/>
        <v>3.6207315507914033</v>
      </c>
      <c r="I1047" s="12">
        <f t="shared" si="198"/>
        <v>89.738036995401941</v>
      </c>
      <c r="J1047" s="15">
        <f>IF(OR((ROW(F1047)-MATCH(MAX($F$2:F1047),$F$2:F1047,0))=1,(ROW(F1047)-MATCH(MAX($F$2:F1047),$F$2:F1047,0))&gt;123),IF(OR(((G1046*J1046/C1046*C1047)/(G1046*K1046/D1046*D1047))&lt;(4/6),((G1046*J1046/C1046*C1047)/(G1046*K1046/D1046*D1047))&gt;(6/4)),50%,((G1046*J1046/C1046*C1047)/((G1046*K1046/D1046*D1047)+(G1046*J1046/C1046*C1047)))),((G1046*J1046/C1046*C1047)/((G1046*K1046/D1046*D1047)+(G1046*J1046/C1046*C1047))))</f>
        <v>0.42602464685203395</v>
      </c>
      <c r="K1047" s="18">
        <f t="shared" si="192"/>
        <v>0.57397535314796611</v>
      </c>
      <c r="L1047" s="20">
        <f t="shared" si="193"/>
        <v>0.74223508817147466</v>
      </c>
      <c r="M1047" s="51">
        <f>IF(AND((B1047-$B$2)&gt;123,OR(((U1046*R1046/C1046*C1047)/(U1046*S1046/D1046*D1047))&lt;(4/6),((U1046*R1046/C1046*C1047)/(U1046*S1046/D1046*D1047))&gt;(6/4))),1,0)</f>
        <v>0</v>
      </c>
      <c r="N1047" s="51">
        <f>IF(AND((B1047-$B$2)&gt;123,OR(((U1046*R1046/C1046*C1047)/(U1046*S1046/D1046*D1047))&lt;(4/6),((U1046*R1046/C1046*C1047)/(U1046*S1046/D1046*D1047))&gt;(6/4))),COUNTIF($M$2:M1047,1),0)</f>
        <v>0</v>
      </c>
      <c r="O1047" s="51">
        <f>IF(OR((ROW(N1047)-MATCH(MAX($N$2:N1047),$N$2:N1047,0))=1,(ROW(N1047)-MATCH(MAX($N$2:N1047),$N$2:N1047,0))&gt;123),IF(OR(((U1046*R1046/C1046*C1047)/(U1046*S1046/D1046*D1047))&lt;(4/6),((U1046*R1046/C1046*C1047)/(U1046*S1046/D1046*D1047))&gt;(6/4)),1,0),0)</f>
        <v>0</v>
      </c>
      <c r="P1047" s="47">
        <f>IF(O1047=1,U1046/2/C1047,P1046)</f>
        <v>3.6118419146766771</v>
      </c>
      <c r="Q1047" s="47">
        <f>IF(O1047=1,U1046/2/D1047,Q1046)</f>
        <v>89.517711770140608</v>
      </c>
      <c r="R1047" s="41">
        <f>P1047*C1047/U1046</f>
        <v>0.42662493362944892</v>
      </c>
      <c r="S1047" s="41">
        <f>Q1047*D1047/U1046</f>
        <v>0.57478410873899166</v>
      </c>
      <c r="T1047" s="41">
        <f t="shared" si="199"/>
        <v>0.74223508817147632</v>
      </c>
      <c r="U1047" s="42">
        <f>P1047*C1047+Q1047*D1047</f>
        <v>26952.959722474861</v>
      </c>
      <c r="V1047" s="25">
        <f>B1047</f>
        <v>42486</v>
      </c>
      <c r="W1047">
        <f>C1047/C$2</f>
        <v>1.3829935186598994</v>
      </c>
      <c r="X1047">
        <f>D1047/D$2</f>
        <v>1.2383998566821928</v>
      </c>
      <c r="Y1047">
        <f t="shared" si="200"/>
        <v>1.3476479861237431</v>
      </c>
      <c r="AA1047" s="15">
        <f t="shared" si="201"/>
        <v>5.4165783400559331E-3</v>
      </c>
      <c r="AB1047" s="15">
        <f t="shared" si="202"/>
        <v>-1.5448958639658894E-3</v>
      </c>
      <c r="AC1047" s="15">
        <f t="shared" si="203"/>
        <v>1.4090423684407494E-3</v>
      </c>
    </row>
    <row r="1048" spans="1:29" x14ac:dyDescent="0.4">
      <c r="A1048" s="43">
        <f t="shared" si="194"/>
        <v>2016</v>
      </c>
      <c r="B1048" s="53">
        <v>42487</v>
      </c>
      <c r="C1048" s="45">
        <v>3165.9155999999998</v>
      </c>
      <c r="D1048" s="45">
        <f>VLOOKUP(B1048,'H11001.CSI  中证全债'!$A$2:$B$2792,2,0)</f>
        <v>172.8254</v>
      </c>
      <c r="E1048" s="14">
        <f t="shared" si="195"/>
        <v>0</v>
      </c>
      <c r="F1048" s="14">
        <f>IF(AND((B1048-$B$2)&gt;123,OR(((G1047*J1047/C1047*C1048)/(G1047*K1047/D1047*D1048))&lt;(4/6),((G1047*J1047/C1047*C1048)/(G1047*K1047/D1047*D1048))&gt;(6/4))),COUNTIF($E$2:E1048,1),0)</f>
        <v>0</v>
      </c>
      <c r="G1048" s="21">
        <f t="shared" si="196"/>
        <v>26971.942639007852</v>
      </c>
      <c r="H1048" s="12">
        <f t="shared" si="197"/>
        <v>3.6207315507914033</v>
      </c>
      <c r="I1048" s="12">
        <f t="shared" si="198"/>
        <v>89.738036995401941</v>
      </c>
      <c r="J1048" s="15">
        <f>IF(OR((ROW(F1048)-MATCH(MAX($F$2:F1048),$F$2:F1048,0))=1,(ROW(F1048)-MATCH(MAX($F$2:F1048),$F$2:F1048,0))&gt;123),IF(OR(((G1047*J1047/C1047*C1048)/(G1047*K1047/D1047*D1048))&lt;(4/6),((G1047*J1047/C1047*C1048)/(G1047*K1047/D1047*D1048))&gt;(6/4)),50%,((G1047*J1047/C1047*C1048)/((G1047*K1047/D1047*D1048)+(G1047*J1047/C1047*C1048)))),((G1047*J1047/C1047*C1048)/((G1047*K1047/D1047*D1048)+(G1047*J1047/C1047*C1048))))</f>
        <v>0.42499461953788087</v>
      </c>
      <c r="K1048" s="18">
        <f t="shared" si="192"/>
        <v>0.57500538046211913</v>
      </c>
      <c r="L1048" s="20">
        <f t="shared" si="193"/>
        <v>0.73911416132545071</v>
      </c>
      <c r="M1048" s="51">
        <f>IF(AND((B1048-$B$2)&gt;123,OR(((U1047*R1047/C1047*C1048)/(U1047*S1047/D1047*D1048))&lt;(4/6),((U1047*R1047/C1047*C1048)/(U1047*S1047/D1047*D1048))&gt;(6/4))),1,0)</f>
        <v>0</v>
      </c>
      <c r="N1048" s="51">
        <f>IF(AND((B1048-$B$2)&gt;123,OR(((U1047*R1047/C1047*C1048)/(U1047*S1047/D1047*D1048))&lt;(4/6),((U1047*R1047/C1047*C1048)/(U1047*S1047/D1047*D1048))&gt;(6/4))),COUNTIF($M$2:M1048,1),0)</f>
        <v>0</v>
      </c>
      <c r="O1048" s="51">
        <f>IF(OR((ROW(N1048)-MATCH(MAX($N$2:N1048),$N$2:N1048,0))=1,(ROW(N1048)-MATCH(MAX($N$2:N1048),$N$2:N1048,0))&gt;123),IF(OR(((U1047*R1047/C1047*C1048)/(U1047*S1047/D1047*D1048))&lt;(4/6),((U1047*R1047/C1047*C1048)/(U1047*S1047/D1047*D1048))&gt;(6/4)),1,0),0)</f>
        <v>0</v>
      </c>
      <c r="P1048" s="47">
        <f>IF(O1048=1,U1047/2/C1048,P1047)</f>
        <v>3.6118419146766771</v>
      </c>
      <c r="Q1048" s="47">
        <f>IF(O1048=1,U1047/2/D1048,Q1047)</f>
        <v>89.517711770140608</v>
      </c>
      <c r="R1048" s="41">
        <f>P1048*C1048/U1047</f>
        <v>0.42424975884462163</v>
      </c>
      <c r="S1048" s="41">
        <f>Q1048*D1048/U1047</f>
        <v>0.57399760557126278</v>
      </c>
      <c r="T1048" s="41">
        <f t="shared" si="199"/>
        <v>0.73911416132545227</v>
      </c>
      <c r="U1048" s="42">
        <f>P1048*C1048+Q1048*D1048</f>
        <v>26905.721006168016</v>
      </c>
      <c r="V1048" s="25">
        <f>B1048</f>
        <v>42487</v>
      </c>
      <c r="W1048">
        <f>C1048/C$2</f>
        <v>1.3772317426013145</v>
      </c>
      <c r="X1048">
        <f>D1048/D$2</f>
        <v>1.2384478681476172</v>
      </c>
      <c r="Y1048">
        <f t="shared" si="200"/>
        <v>1.3452860503084008</v>
      </c>
      <c r="AA1048" s="15">
        <f t="shared" si="201"/>
        <v>-4.1661627338412943E-3</v>
      </c>
      <c r="AB1048" s="15">
        <f t="shared" si="202"/>
        <v>3.8768952665302336E-5</v>
      </c>
      <c r="AC1048" s="15">
        <f t="shared" si="203"/>
        <v>-1.7526355841157581E-3</v>
      </c>
    </row>
    <row r="1049" spans="1:29" x14ac:dyDescent="0.4">
      <c r="A1049" s="43">
        <f t="shared" si="194"/>
        <v>2016</v>
      </c>
      <c r="B1049" s="53">
        <v>42488</v>
      </c>
      <c r="C1049" s="45">
        <v>3160.5808999999999</v>
      </c>
      <c r="D1049" s="45">
        <f>VLOOKUP(B1049,'H11001.CSI  中证全债'!$A$2:$B$2792,2,0)</f>
        <v>172.9665</v>
      </c>
      <c r="E1049" s="14">
        <f t="shared" si="195"/>
        <v>0</v>
      </c>
      <c r="F1049" s="14">
        <f>IF(AND((B1049-$B$2)&gt;123,OR(((G1048*J1048/C1048*C1049)/(G1048*K1048/D1048*D1049))&lt;(4/6),((G1048*J1048/C1048*C1049)/(G1048*K1048/D1048*D1049))&gt;(6/4))),COUNTIF($E$2:E1049,1),0)</f>
        <v>0</v>
      </c>
      <c r="G1049" s="21">
        <f t="shared" si="196"/>
        <v>26965.289159423897</v>
      </c>
      <c r="H1049" s="12">
        <f t="shared" si="197"/>
        <v>3.6207315507914033</v>
      </c>
      <c r="I1049" s="12">
        <f t="shared" si="198"/>
        <v>89.738036995401941</v>
      </c>
      <c r="J1049" s="15">
        <f>IF(OR((ROW(F1049)-MATCH(MAX($F$2:F1049),$F$2:F1049,0))=1,(ROW(F1049)-MATCH(MAX($F$2:F1049),$F$2:F1049,0))&gt;123),IF(OR(((G1048*J1048/C1048*C1049)/(G1048*K1048/D1048*D1049))&lt;(4/6),((G1048*J1048/C1048*C1049)/(G1048*K1048/D1048*D1049))&gt;(6/4)),50%,((G1048*J1048/C1048*C1049)/((G1048*K1048/D1048*D1049)+(G1048*J1048/C1048*C1049)))),((G1048*J1048/C1048*C1049)/((G1048*K1048/D1048*D1049)+(G1048*J1048/C1048*C1049))))</f>
        <v>0.42438317333820758</v>
      </c>
      <c r="K1049" s="18">
        <f t="shared" si="192"/>
        <v>0.57561682666179248</v>
      </c>
      <c r="L1049" s="20">
        <f t="shared" si="193"/>
        <v>0.73726679569003761</v>
      </c>
      <c r="M1049" s="51">
        <f>IF(AND((B1049-$B$2)&gt;123,OR(((U1048*R1048/C1048*C1049)/(U1048*S1048/D1048*D1049))&lt;(4/6),((U1048*R1048/C1048*C1049)/(U1048*S1048/D1048*D1049))&gt;(6/4))),1,0)</f>
        <v>0</v>
      </c>
      <c r="N1049" s="51">
        <f>IF(AND((B1049-$B$2)&gt;123,OR(((U1048*R1048/C1048*C1049)/(U1048*S1048/D1048*D1049))&lt;(4/6),((U1048*R1048/C1048*C1049)/(U1048*S1048/D1048*D1049))&gt;(6/4))),COUNTIF($M$2:M1049,1),0)</f>
        <v>0</v>
      </c>
      <c r="O1049" s="51">
        <f>IF(OR((ROW(N1049)-MATCH(MAX($N$2:N1049),$N$2:N1049,0))=1,(ROW(N1049)-MATCH(MAX($N$2:N1049),$N$2:N1049,0))&gt;123),IF(OR(((U1048*R1048/C1048*C1049)/(U1048*S1048/D1048*D1049))&lt;(4/6),((U1048*R1048/C1048*C1049)/(U1048*S1048/D1048*D1049))&gt;(6/4)),1,0),0)</f>
        <v>0</v>
      </c>
      <c r="P1049" s="47">
        <f>IF(O1049=1,U1048/2/C1049,P1048)</f>
        <v>3.6118419146766771</v>
      </c>
      <c r="Q1049" s="47">
        <f>IF(O1049=1,U1048/2/D1049,Q1048)</f>
        <v>89.517711770140608</v>
      </c>
      <c r="R1049" s="41">
        <f>P1049*C1049/U1048</f>
        <v>0.42427848585546468</v>
      </c>
      <c r="S1049" s="41">
        <f>Q1049*D1049/U1048</f>
        <v>0.57547483263282506</v>
      </c>
      <c r="T1049" s="41">
        <f t="shared" si="199"/>
        <v>0.7372667956900395</v>
      </c>
      <c r="U1049" s="42">
        <f>P1049*C1049+Q1049*D1049</f>
        <v>26899.083862236563</v>
      </c>
      <c r="V1049" s="25">
        <f>B1049</f>
        <v>42488</v>
      </c>
      <c r="W1049">
        <f>C1049/C$2</f>
        <v>1.3749110495995001</v>
      </c>
      <c r="X1049">
        <f>D1049/D$2</f>
        <v>1.2394589752776781</v>
      </c>
      <c r="Y1049">
        <f t="shared" si="200"/>
        <v>1.3449541931118281</v>
      </c>
      <c r="AA1049" s="15">
        <f t="shared" si="201"/>
        <v>-1.6850417616944835E-3</v>
      </c>
      <c r="AB1049" s="15">
        <f t="shared" si="202"/>
        <v>8.1643091814043167E-4</v>
      </c>
      <c r="AC1049" s="15">
        <f t="shared" si="203"/>
        <v>-2.4668151171014507E-4</v>
      </c>
    </row>
    <row r="1050" spans="1:29" x14ac:dyDescent="0.4">
      <c r="A1050" s="43">
        <f t="shared" si="194"/>
        <v>2016</v>
      </c>
      <c r="B1050" s="53">
        <v>42489</v>
      </c>
      <c r="C1050" s="45">
        <v>3156.7451000000001</v>
      </c>
      <c r="D1050" s="45">
        <f>VLOOKUP(B1050,'H11001.CSI  中证全债'!$A$2:$B$2792,2,0)</f>
        <v>173.01499999999999</v>
      </c>
      <c r="E1050" s="14">
        <f t="shared" si="195"/>
        <v>0</v>
      </c>
      <c r="F1050" s="14">
        <f>IF(AND((B1050-$B$2)&gt;123,OR(((G1049*J1049/C1049*C1050)/(G1049*K1049/D1049*D1050))&lt;(4/6),((G1049*J1049/C1049*C1050)/(G1049*K1049/D1049*D1050))&gt;(6/4))),COUNTIF($E$2:E1050,1),0)</f>
        <v>0</v>
      </c>
      <c r="G1050" s="21">
        <f t="shared" si="196"/>
        <v>26955.753052135649</v>
      </c>
      <c r="H1050" s="12">
        <f t="shared" si="197"/>
        <v>3.6207315507914033</v>
      </c>
      <c r="I1050" s="12">
        <f t="shared" si="198"/>
        <v>89.738036995401941</v>
      </c>
      <c r="J1050" s="15">
        <f>IF(OR((ROW(F1050)-MATCH(MAX($F$2:F1050),$F$2:F1050,0))=1,(ROW(F1050)-MATCH(MAX($F$2:F1050),$F$2:F1050,0))&gt;123),IF(OR(((G1049*J1049/C1049*C1050)/(G1049*K1049/D1049*D1050))&lt;(4/6),((G1049*J1049/C1049*C1050)/(G1049*K1049/D1049*D1050))&gt;(6/4)),50%,((G1049*J1049/C1049*C1050)/((G1049*K1049/D1049*D1050)+(G1049*J1049/C1049*C1050)))),((G1049*J1049/C1049*C1050)/((G1049*K1049/D1049*D1050)+(G1049*J1049/C1049*C1050))))</f>
        <v>0.42401807730133523</v>
      </c>
      <c r="K1050" s="18">
        <f t="shared" si="192"/>
        <v>0.57598192269866477</v>
      </c>
      <c r="L1050" s="20">
        <f t="shared" si="193"/>
        <v>0.73616559928594816</v>
      </c>
      <c r="M1050" s="51">
        <f>IF(AND((B1050-$B$2)&gt;123,OR(((U1049*R1049/C1049*C1050)/(U1049*S1049/D1049*D1050))&lt;(4/6),((U1049*R1049/C1049*C1050)/(U1049*S1049/D1049*D1050))&gt;(6/4))),1,0)</f>
        <v>0</v>
      </c>
      <c r="N1050" s="51">
        <f>IF(AND((B1050-$B$2)&gt;123,OR(((U1049*R1049/C1049*C1050)/(U1049*S1049/D1049*D1050))&lt;(4/6),((U1049*R1049/C1049*C1050)/(U1049*S1049/D1049*D1050))&gt;(6/4))),COUNTIF($M$2:M1050,1),0)</f>
        <v>0</v>
      </c>
      <c r="O1050" s="51">
        <f>IF(OR((ROW(N1050)-MATCH(MAX($N$2:N1050),$N$2:N1050,0))=1,(ROW(N1050)-MATCH(MAX($N$2:N1050),$N$2:N1050,0))&gt;123),IF(OR(((U1049*R1049/C1049*C1050)/(U1049*S1049/D1049*D1050))&lt;(4/6),((U1049*R1049/C1049*C1050)/(U1049*S1049/D1049*D1050))&gt;(6/4)),1,0),0)</f>
        <v>0</v>
      </c>
      <c r="P1050" s="47">
        <f>IF(O1050=1,U1049/2/C1050,P1049)</f>
        <v>3.6118419146766771</v>
      </c>
      <c r="Q1050" s="47">
        <f>IF(O1050=1,U1049/2/D1050,Q1049)</f>
        <v>89.517711770140608</v>
      </c>
      <c r="R1050" s="41">
        <f>P1050*C1050/U1049</f>
        <v>0.4238681259378107</v>
      </c>
      <c r="S1050" s="41">
        <f>Q1050*D1050/U1049</f>
        <v>0.57577823026360542</v>
      </c>
      <c r="T1050" s="41">
        <f t="shared" si="199"/>
        <v>0.73616559928594982</v>
      </c>
      <c r="U1050" s="42">
        <f>P1050*C1050+Q1050*D1050</f>
        <v>26889.571168041097</v>
      </c>
      <c r="V1050" s="25">
        <f>B1050</f>
        <v>42489</v>
      </c>
      <c r="W1050">
        <f>C1050/C$2</f>
        <v>1.373242405773913</v>
      </c>
      <c r="X1050">
        <f>D1050/D$2</f>
        <v>1.2398065209602291</v>
      </c>
      <c r="Y1050">
        <f t="shared" si="200"/>
        <v>1.3444785584020549</v>
      </c>
      <c r="AA1050" s="15">
        <f t="shared" si="201"/>
        <v>-1.2136376575583308E-3</v>
      </c>
      <c r="AB1050" s="15">
        <f t="shared" si="202"/>
        <v>2.804011181356536E-4</v>
      </c>
      <c r="AC1050" s="15">
        <f t="shared" si="203"/>
        <v>-3.5364379858371375E-4</v>
      </c>
    </row>
    <row r="1051" spans="1:29" x14ac:dyDescent="0.4">
      <c r="A1051" s="43">
        <f t="shared" si="194"/>
        <v>2016</v>
      </c>
      <c r="B1051" s="53">
        <v>42493</v>
      </c>
      <c r="C1051" s="45">
        <v>3213.5396999999998</v>
      </c>
      <c r="D1051" s="45">
        <f>VLOOKUP(B1051,'H11001.CSI  中证全债'!$A$2:$B$2792,2,0)</f>
        <v>173.19470000000001</v>
      </c>
      <c r="E1051" s="14">
        <f t="shared" si="195"/>
        <v>0</v>
      </c>
      <c r="F1051" s="14">
        <f>IF(AND((B1051-$B$2)&gt;123,OR(((G1050*J1050/C1050*C1051)/(G1050*K1050/D1050*D1051))&lt;(4/6),((G1050*J1050/C1050*C1051)/(G1050*K1050/D1050*D1051))&gt;(6/4))),COUNTIF($E$2:E1051,1),0)</f>
        <v>0</v>
      </c>
      <c r="G1051" s="21">
        <f t="shared" si="196"/>
        <v>27177.516977518302</v>
      </c>
      <c r="H1051" s="12">
        <f t="shared" si="197"/>
        <v>3.6207315507914033</v>
      </c>
      <c r="I1051" s="12">
        <f t="shared" si="198"/>
        <v>89.738036995401941</v>
      </c>
      <c r="J1051" s="15">
        <f>IF(OR((ROW(F1051)-MATCH(MAX($F$2:F1051),$F$2:F1051,0))=1,(ROW(F1051)-MATCH(MAX($F$2:F1051),$F$2:F1051,0))&gt;123),IF(OR(((G1050*J1050/C1050*C1051)/(G1050*K1050/D1050*D1051))&lt;(4/6),((G1050*J1050/C1050*C1051)/(G1050*K1050/D1050*D1051))&gt;(6/4)),50%,((G1050*J1050/C1050*C1051)/((G1050*K1050/D1050*D1051)+(G1050*J1050/C1050*C1051)))),((G1050*J1050/C1050*C1051)/((G1050*K1050/D1050*D1051)+(G1050*J1050/C1050*C1051))))</f>
        <v>0.42812463666698114</v>
      </c>
      <c r="K1051" s="18">
        <f t="shared" si="192"/>
        <v>0.57187536333301892</v>
      </c>
      <c r="L1051" s="20">
        <f t="shared" si="193"/>
        <v>0.74863276881132623</v>
      </c>
      <c r="M1051" s="51">
        <f>IF(AND((B1051-$B$2)&gt;123,OR(((U1050*R1050/C1050*C1051)/(U1050*S1050/D1050*D1051))&lt;(4/6),((U1050*R1050/C1050*C1051)/(U1050*S1050/D1050*D1051))&gt;(6/4))),1,0)</f>
        <v>0</v>
      </c>
      <c r="N1051" s="51">
        <f>IF(AND((B1051-$B$2)&gt;123,OR(((U1050*R1050/C1050*C1051)/(U1050*S1050/D1050*D1051))&lt;(4/6),((U1050*R1050/C1050*C1051)/(U1050*S1050/D1050*D1051))&gt;(6/4))),COUNTIF($M$2:M1051,1),0)</f>
        <v>0</v>
      </c>
      <c r="O1051" s="51">
        <f>IF(OR((ROW(N1051)-MATCH(MAX($N$2:N1051),$N$2:N1051,0))=1,(ROW(N1051)-MATCH(MAX($N$2:N1051),$N$2:N1051,0))&gt;123),IF(OR(((U1050*R1050/C1050*C1051)/(U1050*S1050/D1050*D1051))&lt;(4/6),((U1050*R1050/C1050*C1051)/(U1050*S1050/D1050*D1051))&gt;(6/4)),1,0),0)</f>
        <v>0</v>
      </c>
      <c r="P1051" s="47">
        <f>IF(O1051=1,U1050/2/C1051,P1050)</f>
        <v>3.6118419146766771</v>
      </c>
      <c r="Q1051" s="47">
        <f>IF(O1051=1,U1050/2/D1051,Q1050)</f>
        <v>89.517711770140608</v>
      </c>
      <c r="R1051" s="41">
        <f>P1051*C1051/U1050</f>
        <v>0.43164680129716876</v>
      </c>
      <c r="S1051" s="41">
        <f>Q1051*D1051/U1050</f>
        <v>0.5765801595654616</v>
      </c>
      <c r="T1051" s="41">
        <f t="shared" si="199"/>
        <v>0.7486327688113279</v>
      </c>
      <c r="U1051" s="42">
        <f>P1051*C1051+Q1051*D1051</f>
        <v>27110.790617653485</v>
      </c>
      <c r="V1051" s="25">
        <f>B1051</f>
        <v>42493</v>
      </c>
      <c r="W1051">
        <f>C1051/C$2</f>
        <v>1.3979491054497806</v>
      </c>
      <c r="X1051">
        <f>D1051/D$2</f>
        <v>1.2410942314582587</v>
      </c>
      <c r="Y1051">
        <f t="shared" si="200"/>
        <v>1.3555395308826743</v>
      </c>
      <c r="AA1051" s="15">
        <f t="shared" si="201"/>
        <v>1.7991506504595467E-2</v>
      </c>
      <c r="AB1051" s="15">
        <f t="shared" si="202"/>
        <v>1.0386382683584827E-3</v>
      </c>
      <c r="AC1051" s="15">
        <f t="shared" si="203"/>
        <v>8.2269608626304169E-3</v>
      </c>
    </row>
    <row r="1052" spans="1:29" x14ac:dyDescent="0.4">
      <c r="A1052" s="43">
        <f t="shared" si="194"/>
        <v>2016</v>
      </c>
      <c r="B1052" s="53">
        <v>42494</v>
      </c>
      <c r="C1052" s="45">
        <v>3209.4614000000001</v>
      </c>
      <c r="D1052" s="45">
        <f>VLOOKUP(B1052,'H11001.CSI  中证全债'!$A$2:$B$2792,2,0)</f>
        <v>173.2148</v>
      </c>
      <c r="E1052" s="14">
        <f t="shared" si="195"/>
        <v>0</v>
      </c>
      <c r="F1052" s="14">
        <f>IF(AND((B1052-$B$2)&gt;123,OR(((G1051*J1051/C1051*C1052)/(G1051*K1051/D1051*D1052))&lt;(4/6),((G1051*J1051/C1051*C1052)/(G1051*K1051/D1051*D1052))&gt;(6/4))),COUNTIF($E$2:E1052,1),0)</f>
        <v>0</v>
      </c>
      <c r="G1052" s="21">
        <f t="shared" si="196"/>
        <v>27164.55428257832</v>
      </c>
      <c r="H1052" s="12">
        <f t="shared" si="197"/>
        <v>3.6207315507914033</v>
      </c>
      <c r="I1052" s="12">
        <f t="shared" si="198"/>
        <v>89.738036995401941</v>
      </c>
      <c r="J1052" s="15">
        <f>IF(OR((ROW(F1052)-MATCH(MAX($F$2:F1052),$F$2:F1052,0))=1,(ROW(F1052)-MATCH(MAX($F$2:F1052),$F$2:F1052,0))&gt;123),IF(OR(((G1051*J1051/C1051*C1052)/(G1051*K1051/D1051*D1052))&lt;(4/6),((G1051*J1051/C1051*C1052)/(G1051*K1051/D1051*D1052))&gt;(6/4)),50%,((G1051*J1051/C1051*C1052)/((G1051*K1051/D1051*D1052)+(G1051*J1051/C1051*C1052)))),((G1051*J1051/C1051*C1052)/((G1051*K1051/D1051*D1052)+(G1051*J1051/C1051*C1052))))</f>
        <v>0.42778534229364784</v>
      </c>
      <c r="K1052" s="18">
        <f t="shared" si="192"/>
        <v>0.57221465770635216</v>
      </c>
      <c r="L1052" s="20">
        <f t="shared" si="193"/>
        <v>0.74759591795213631</v>
      </c>
      <c r="M1052" s="51">
        <f>IF(AND((B1052-$B$2)&gt;123,OR(((U1051*R1051/C1051*C1052)/(U1051*S1051/D1051*D1052))&lt;(4/6),((U1051*R1051/C1051*C1052)/(U1051*S1051/D1051*D1052))&gt;(6/4))),1,0)</f>
        <v>0</v>
      </c>
      <c r="N1052" s="51">
        <f>IF(AND((B1052-$B$2)&gt;123,OR(((U1051*R1051/C1051*C1052)/(U1051*S1051/D1051*D1052))&lt;(4/6),((U1051*R1051/C1051*C1052)/(U1051*S1051/D1051*D1052))&gt;(6/4))),COUNTIF($M$2:M1052,1),0)</f>
        <v>0</v>
      </c>
      <c r="O1052" s="51">
        <f>IF(OR((ROW(N1052)-MATCH(MAX($N$2:N1052),$N$2:N1052,0))=1,(ROW(N1052)-MATCH(MAX($N$2:N1052),$N$2:N1052,0))&gt;123),IF(OR(((U1051*R1051/C1051*C1052)/(U1051*S1051/D1051*D1052))&lt;(4/6),((U1051*R1051/C1051*C1052)/(U1051*S1051/D1051*D1052))&gt;(6/4)),1,0),0)</f>
        <v>0</v>
      </c>
      <c r="P1052" s="47">
        <f>IF(O1052=1,U1051/2/C1052,P1051)</f>
        <v>3.6118419146766771</v>
      </c>
      <c r="Q1052" s="47">
        <f>IF(O1052=1,U1051/2/D1052,Q1051)</f>
        <v>89.517711770140608</v>
      </c>
      <c r="R1052" s="41">
        <f>P1052*C1052/U1051</f>
        <v>0.42758130412134088</v>
      </c>
      <c r="S1052" s="41">
        <f>Q1052*D1052/U1051</f>
        <v>0.57194173196209874</v>
      </c>
      <c r="T1052" s="41">
        <f t="shared" si="199"/>
        <v>0.74759591795213798</v>
      </c>
      <c r="U1052" s="42">
        <f>P1052*C1052+Q1052*D1052</f>
        <v>27097.85974877944</v>
      </c>
      <c r="V1052" s="25">
        <f>B1052</f>
        <v>42494</v>
      </c>
      <c r="W1052">
        <f>C1052/C$2</f>
        <v>1.3961749696465866</v>
      </c>
      <c r="X1052">
        <f>D1052/D$2</f>
        <v>1.2412382658545322</v>
      </c>
      <c r="Y1052">
        <f t="shared" si="200"/>
        <v>1.3548929874389719</v>
      </c>
      <c r="AA1052" s="15">
        <f t="shared" si="201"/>
        <v>-1.2690989938600739E-3</v>
      </c>
      <c r="AB1052" s="15">
        <f t="shared" si="202"/>
        <v>1.1605435963102373E-4</v>
      </c>
      <c r="AC1052" s="15">
        <f t="shared" si="203"/>
        <v>-4.7696391656049109E-4</v>
      </c>
    </row>
    <row r="1053" spans="1:29" x14ac:dyDescent="0.4">
      <c r="A1053" s="43">
        <f t="shared" si="194"/>
        <v>2016</v>
      </c>
      <c r="B1053" s="53">
        <v>42495</v>
      </c>
      <c r="C1053" s="45">
        <v>3213.9198999999999</v>
      </c>
      <c r="D1053" s="45">
        <f>VLOOKUP(B1053,'H11001.CSI  中证全债'!$A$2:$B$2792,2,0)</f>
        <v>173.1917</v>
      </c>
      <c r="E1053" s="14">
        <f t="shared" si="195"/>
        <v>0</v>
      </c>
      <c r="F1053" s="14">
        <f>IF(AND((B1053-$B$2)&gt;123,OR(((G1052*J1052/C1052*C1053)/(G1052*K1052/D1052*D1053))&lt;(4/6),((G1052*J1052/C1052*C1053)/(G1052*K1052/D1052*D1053))&gt;(6/4))),COUNTIF($E$2:E1053,1),0)</f>
        <v>0</v>
      </c>
      <c r="G1053" s="21">
        <f t="shared" si="196"/>
        <v>27178.624365542928</v>
      </c>
      <c r="H1053" s="12">
        <f t="shared" si="197"/>
        <v>3.6207315507914033</v>
      </c>
      <c r="I1053" s="12">
        <f t="shared" si="198"/>
        <v>89.738036995401941</v>
      </c>
      <c r="J1053" s="15">
        <f>IF(OR((ROW(F1053)-MATCH(MAX($F$2:F1053),$F$2:F1053,0))=1,(ROW(F1053)-MATCH(MAX($F$2:F1053),$F$2:F1053,0))&gt;123),IF(OR(((G1052*J1052/C1052*C1053)/(G1052*K1052/D1052*D1053))&lt;(4/6),((G1052*J1052/C1052*C1053)/(G1052*K1052/D1052*D1053))&gt;(6/4)),50%,((G1052*J1052/C1052*C1053)/((G1052*K1052/D1052*D1053)+(G1052*J1052/C1052*C1053)))),((G1052*J1052/C1052*C1053)/((G1052*K1052/D1052*D1053)+(G1052*J1052/C1052*C1053))))</f>
        <v>0.42815784298484993</v>
      </c>
      <c r="K1053" s="18">
        <f t="shared" si="192"/>
        <v>0.57184215701515007</v>
      </c>
      <c r="L1053" s="20">
        <f t="shared" si="193"/>
        <v>0.7487343102154439</v>
      </c>
      <c r="M1053" s="51">
        <f>IF(AND((B1053-$B$2)&gt;123,OR(((U1052*R1052/C1052*C1053)/(U1052*S1052/D1052*D1053))&lt;(4/6),((U1052*R1052/C1052*C1053)/(U1052*S1052/D1052*D1053))&gt;(6/4))),1,0)</f>
        <v>0</v>
      </c>
      <c r="N1053" s="51">
        <f>IF(AND((B1053-$B$2)&gt;123,OR(((U1052*R1052/C1052*C1053)/(U1052*S1052/D1052*D1053))&lt;(4/6),((U1052*R1052/C1052*C1053)/(U1052*S1052/D1052*D1053))&gt;(6/4))),COUNTIF($M$2:M1053,1),0)</f>
        <v>0</v>
      </c>
      <c r="O1053" s="51">
        <f>IF(OR((ROW(N1053)-MATCH(MAX($N$2:N1053),$N$2:N1053,0))=1,(ROW(N1053)-MATCH(MAX($N$2:N1053),$N$2:N1053,0))&gt;123),IF(OR(((U1052*R1052/C1052*C1053)/(U1052*S1052/D1052*D1053))&lt;(4/6),((U1052*R1052/C1052*C1053)/(U1052*S1052/D1052*D1053))&gt;(6/4)),1,0),0)</f>
        <v>0</v>
      </c>
      <c r="P1053" s="47">
        <f>IF(O1053=1,U1052/2/C1053,P1052)</f>
        <v>3.6118419146766771</v>
      </c>
      <c r="Q1053" s="47">
        <f>IF(O1053=1,U1052/2/D1053,Q1052)</f>
        <v>89.517711770140608</v>
      </c>
      <c r="R1053" s="41">
        <f>P1053*C1053/U1052</f>
        <v>0.42837961052464069</v>
      </c>
      <c r="S1053" s="41">
        <f>Q1053*D1053/U1052</f>
        <v>0.57213834691424259</v>
      </c>
      <c r="T1053" s="41">
        <f t="shared" si="199"/>
        <v>0.74873431021544545</v>
      </c>
      <c r="U1053" s="42">
        <f>P1053*C1053+Q1053*D1053</f>
        <v>27111.895286814135</v>
      </c>
      <c r="V1053" s="25">
        <f>B1053</f>
        <v>42495</v>
      </c>
      <c r="W1053">
        <f>C1053/C$2</f>
        <v>1.3981144994699299</v>
      </c>
      <c r="X1053">
        <f>D1053/D$2</f>
        <v>1.241072733787173</v>
      </c>
      <c r="Y1053">
        <f t="shared" si="200"/>
        <v>1.3555947643407067</v>
      </c>
      <c r="AA1053" s="15">
        <f t="shared" si="201"/>
        <v>1.3891738969036282E-3</v>
      </c>
      <c r="AB1053" s="15">
        <f t="shared" si="202"/>
        <v>-1.3336042878542287E-4</v>
      </c>
      <c r="AC1053" s="15">
        <f t="shared" si="203"/>
        <v>5.1795743888316537E-4</v>
      </c>
    </row>
    <row r="1054" spans="1:29" x14ac:dyDescent="0.4">
      <c r="A1054" s="43">
        <f t="shared" si="194"/>
        <v>2016</v>
      </c>
      <c r="B1054" s="53">
        <v>42496</v>
      </c>
      <c r="C1054" s="45">
        <v>3130.3544000000002</v>
      </c>
      <c r="D1054" s="45">
        <f>VLOOKUP(B1054,'H11001.CSI  中证全债'!$A$2:$B$2792,2,0)</f>
        <v>173.21190000000001</v>
      </c>
      <c r="E1054" s="14">
        <f t="shared" si="195"/>
        <v>0</v>
      </c>
      <c r="F1054" s="14">
        <f>IF(AND((B1054-$B$2)&gt;123,OR(((G1053*J1053/C1053*C1054)/(G1053*K1053/D1053*D1054))&lt;(4/6),((G1053*J1053/C1053*C1054)/(G1053*K1053/D1053*D1054))&gt;(6/4))),COUNTIF($E$2:E1054,1),0)</f>
        <v>0</v>
      </c>
      <c r="G1054" s="21">
        <f t="shared" si="196"/>
        <v>26877.868831482581</v>
      </c>
      <c r="H1054" s="12">
        <f t="shared" si="197"/>
        <v>3.6207315507914033</v>
      </c>
      <c r="I1054" s="12">
        <f t="shared" si="198"/>
        <v>89.738036995401941</v>
      </c>
      <c r="J1054" s="15">
        <f>IF(OR((ROW(F1054)-MATCH(MAX($F$2:F1054),$F$2:F1054,0))=1,(ROW(F1054)-MATCH(MAX($F$2:F1054),$F$2:F1054,0))&gt;123),IF(OR(((G1053*J1053/C1053*C1054)/(G1053*K1053/D1053*D1054))&lt;(4/6),((G1053*J1053/C1053*C1054)/(G1053*K1053/D1053*D1054))&gt;(6/4)),50%,((G1053*J1053/C1053*C1054)/((G1053*K1053/D1053*D1054)+(G1053*J1053/C1053*C1054)))),((G1053*J1053/C1053*C1054)/((G1053*K1053/D1053*D1054)+(G1053*J1053/C1053*C1054))))</f>
        <v>0.42169165317016305</v>
      </c>
      <c r="K1054" s="18">
        <f t="shared" si="192"/>
        <v>0.57830834682983689</v>
      </c>
      <c r="L1054" s="20">
        <f t="shared" si="193"/>
        <v>0.72918133636110705</v>
      </c>
      <c r="M1054" s="51">
        <f>IF(AND((B1054-$B$2)&gt;123,OR(((U1053*R1053/C1053*C1054)/(U1053*S1053/D1053*D1054))&lt;(4/6),((U1053*R1053/C1053*C1054)/(U1053*S1053/D1053*D1054))&gt;(6/4))),1,0)</f>
        <v>0</v>
      </c>
      <c r="N1054" s="51">
        <f>IF(AND((B1054-$B$2)&gt;123,OR(((U1053*R1053/C1053*C1054)/(U1053*S1053/D1053*D1054))&lt;(4/6),((U1053*R1053/C1053*C1054)/(U1053*S1053/D1053*D1054))&gt;(6/4))),COUNTIF($M$2:M1054,1),0)</f>
        <v>0</v>
      </c>
      <c r="O1054" s="51">
        <f>IF(OR((ROW(N1054)-MATCH(MAX($N$2:N1054),$N$2:N1054,0))=1,(ROW(N1054)-MATCH(MAX($N$2:N1054),$N$2:N1054,0))&gt;123),IF(OR(((U1053*R1053/C1053*C1054)/(U1053*S1053/D1053*D1054))&lt;(4/6),((U1053*R1053/C1053*C1054)/(U1053*S1053/D1053*D1054))&gt;(6/4)),1,0),0)</f>
        <v>0</v>
      </c>
      <c r="P1054" s="47">
        <f>IF(O1054=1,U1053/2/C1054,P1053)</f>
        <v>3.6118419146766771</v>
      </c>
      <c r="Q1054" s="47">
        <f>IF(O1054=1,U1053/2/D1054,Q1053)</f>
        <v>89.517711770140608</v>
      </c>
      <c r="R1054" s="41">
        <f>P1054*C1054/U1053</f>
        <v>0.41702526179390348</v>
      </c>
      <c r="S1054" s="41">
        <f>Q1054*D1054/U1053</f>
        <v>0.57190885311878337</v>
      </c>
      <c r="T1054" s="41">
        <f t="shared" si="199"/>
        <v>0.72918133636110871</v>
      </c>
      <c r="U1054" s="42">
        <f>P1054*C1054+Q1054*D1054</f>
        <v>26811.87816907098</v>
      </c>
      <c r="V1054" s="25">
        <f>B1054</f>
        <v>42496</v>
      </c>
      <c r="W1054">
        <f>C1054/C$2</f>
        <v>1.3617619639865615</v>
      </c>
      <c r="X1054">
        <f>D1054/D$2</f>
        <v>1.2412174847724831</v>
      </c>
      <c r="Y1054">
        <f t="shared" si="200"/>
        <v>1.340593908453549</v>
      </c>
      <c r="AA1054" s="15">
        <f t="shared" si="201"/>
        <v>-2.6001114713530948E-2</v>
      </c>
      <c r="AB1054" s="15">
        <f t="shared" si="202"/>
        <v>1.1663376478221466E-4</v>
      </c>
      <c r="AC1054" s="15">
        <f t="shared" si="203"/>
        <v>-1.106588508731321E-2</v>
      </c>
    </row>
    <row r="1055" spans="1:29" x14ac:dyDescent="0.4">
      <c r="A1055" s="43">
        <f t="shared" si="194"/>
        <v>2016</v>
      </c>
      <c r="B1055" s="53">
        <v>42499</v>
      </c>
      <c r="C1055" s="45">
        <v>3065.6154000000001</v>
      </c>
      <c r="D1055" s="45">
        <f>VLOOKUP(B1055,'H11001.CSI  中证全债'!$A$2:$B$2792,2,0)</f>
        <v>173.3124</v>
      </c>
      <c r="E1055" s="14">
        <f t="shared" si="195"/>
        <v>0</v>
      </c>
      <c r="F1055" s="14">
        <f>IF(AND((B1055-$B$2)&gt;123,OR(((G1054*J1054/C1054*C1055)/(G1054*K1054/D1054*D1055))&lt;(4/6),((G1054*J1054/C1054*C1055)/(G1054*K1054/D1054*D1055))&gt;(6/4))),COUNTIF($E$2:E1055,1),0)</f>
        <v>0</v>
      </c>
      <c r="G1055" s="21">
        <f t="shared" si="196"/>
        <v>26652.484964333929</v>
      </c>
      <c r="H1055" s="12">
        <f t="shared" si="197"/>
        <v>3.6207315507914033</v>
      </c>
      <c r="I1055" s="12">
        <f t="shared" si="198"/>
        <v>89.738036995401941</v>
      </c>
      <c r="J1055" s="15">
        <f>IF(OR((ROW(F1055)-MATCH(MAX($F$2:F1055),$F$2:F1055,0))=1,(ROW(F1055)-MATCH(MAX($F$2:F1055),$F$2:F1055,0))&gt;123),IF(OR(((G1054*J1054/C1054*C1055)/(G1054*K1054/D1054*D1055))&lt;(4/6),((G1054*J1054/C1054*C1055)/(G1054*K1054/D1054*D1055))&gt;(6/4)),50%,((G1054*J1054/C1054*C1055)/((G1054*K1054/D1054*D1055)+(G1054*J1054/C1054*C1055)))),((G1054*J1054/C1054*C1055)/((G1054*K1054/D1054*D1055)+(G1054*J1054/C1054*C1055))))</f>
        <v>0.41646287076892069</v>
      </c>
      <c r="K1055" s="18">
        <f t="shared" si="192"/>
        <v>0.58353712923107937</v>
      </c>
      <c r="L1055" s="20">
        <f t="shared" si="193"/>
        <v>0.71368701305723148</v>
      </c>
      <c r="M1055" s="51">
        <f>IF(AND((B1055-$B$2)&gt;123,OR(((U1054*R1054/C1054*C1055)/(U1054*S1054/D1054*D1055))&lt;(4/6),((U1054*R1054/C1054*C1055)/(U1054*S1054/D1054*D1055))&gt;(6/4))),1,0)</f>
        <v>0</v>
      </c>
      <c r="N1055" s="51">
        <f>IF(AND((B1055-$B$2)&gt;123,OR(((U1054*R1054/C1054*C1055)/(U1054*S1054/D1054*D1055))&lt;(4/6),((U1054*R1054/C1054*C1055)/(U1054*S1054/D1054*D1055))&gt;(6/4))),COUNTIF($M$2:M1055,1),0)</f>
        <v>0</v>
      </c>
      <c r="O1055" s="51">
        <f>IF(OR((ROW(N1055)-MATCH(MAX($N$2:N1055),$N$2:N1055,0))=1,(ROW(N1055)-MATCH(MAX($N$2:N1055),$N$2:N1055,0))&gt;123),IF(OR(((U1054*R1054/C1054*C1055)/(U1054*S1054/D1054*D1055))&lt;(4/6),((U1054*R1054/C1054*C1055)/(U1054*S1054/D1054*D1055))&gt;(6/4)),1,0),0)</f>
        <v>0</v>
      </c>
      <c r="P1055" s="47">
        <f>IF(O1055=1,U1054/2/C1055,P1054)</f>
        <v>3.6118419146766771</v>
      </c>
      <c r="Q1055" s="47">
        <f>IF(O1055=1,U1054/2/D1055,Q1054)</f>
        <v>89.517711770140608</v>
      </c>
      <c r="R1055" s="41">
        <f>P1055*C1055/U1054</f>
        <v>0.41297062914343258</v>
      </c>
      <c r="S1055" s="41">
        <f>Q1055*D1055/U1054</f>
        <v>0.57864388953132739</v>
      </c>
      <c r="T1055" s="41">
        <f t="shared" si="199"/>
        <v>0.71368701305723303</v>
      </c>
      <c r="U1055" s="42">
        <f>P1055*C1055+Q1055*D1055</f>
        <v>26587.047665389626</v>
      </c>
      <c r="V1055" s="25">
        <f>B1055</f>
        <v>42499</v>
      </c>
      <c r="W1055">
        <f>C1055/C$2</f>
        <v>1.3335993036224423</v>
      </c>
      <c r="X1055">
        <f>D1055/D$2</f>
        <v>1.2419376567538516</v>
      </c>
      <c r="Y1055">
        <f t="shared" si="200"/>
        <v>1.3293523832694814</v>
      </c>
      <c r="AA1055" s="15">
        <f t="shared" si="201"/>
        <v>-2.0681044932164938E-2</v>
      </c>
      <c r="AB1055" s="15">
        <f t="shared" si="202"/>
        <v>5.8021417697040611E-4</v>
      </c>
      <c r="AC1055" s="15">
        <f t="shared" si="203"/>
        <v>-8.385481325239863E-3</v>
      </c>
    </row>
    <row r="1056" spans="1:29" x14ac:dyDescent="0.4">
      <c r="A1056" s="43">
        <f t="shared" si="194"/>
        <v>2016</v>
      </c>
      <c r="B1056" s="53">
        <v>42500</v>
      </c>
      <c r="C1056" s="45">
        <v>3069.1124</v>
      </c>
      <c r="D1056" s="45">
        <f>VLOOKUP(B1056,'H11001.CSI  中证全债'!$A$2:$B$2792,2,0)</f>
        <v>173.51499999999999</v>
      </c>
      <c r="E1056" s="14">
        <f t="shared" si="195"/>
        <v>0</v>
      </c>
      <c r="F1056" s="14">
        <f>IF(AND((B1056-$B$2)&gt;123,OR(((G1055*J1055/C1055*C1056)/(G1055*K1055/D1055*D1056))&lt;(4/6),((G1055*J1055/C1055*C1056)/(G1055*K1055/D1055*D1056))&gt;(6/4))),COUNTIF($E$2:E1056,1),0)</f>
        <v>0</v>
      </c>
      <c r="G1056" s="21">
        <f t="shared" si="196"/>
        <v>26683.327588862317</v>
      </c>
      <c r="H1056" s="12">
        <f t="shared" si="197"/>
        <v>3.6207315507914033</v>
      </c>
      <c r="I1056" s="12">
        <f t="shared" si="198"/>
        <v>89.738036995401941</v>
      </c>
      <c r="J1056" s="15">
        <f>IF(OR((ROW(F1056)-MATCH(MAX($F$2:F1056),$F$2:F1056,0))=1,(ROW(F1056)-MATCH(MAX($F$2:F1056),$F$2:F1056,0))&gt;123),IF(OR(((G1055*J1055/C1055*C1056)/(G1055*K1055/D1055*D1056))&lt;(4/6),((G1055*J1055/C1055*C1056)/(G1055*K1055/D1055*D1056))&gt;(6/4)),50%,((G1055*J1055/C1055*C1056)/((G1055*K1055/D1055*D1056)+(G1055*J1055/C1055*C1056)))),((G1055*J1055/C1055*C1056)/((G1055*K1055/D1055*D1056)+(G1055*J1055/C1055*C1056))))</f>
        <v>0.41645600844189595</v>
      </c>
      <c r="K1056" s="18">
        <f t="shared" si="192"/>
        <v>0.58354399155810399</v>
      </c>
      <c r="L1056" s="20">
        <f t="shared" si="193"/>
        <v>0.71366686053938932</v>
      </c>
      <c r="M1056" s="51">
        <f>IF(AND((B1056-$B$2)&gt;123,OR(((U1055*R1055/C1055*C1056)/(U1055*S1055/D1055*D1056))&lt;(4/6),((U1055*R1055/C1055*C1056)/(U1055*S1055/D1055*D1056))&gt;(6/4))),1,0)</f>
        <v>0</v>
      </c>
      <c r="N1056" s="51">
        <f>IF(AND((B1056-$B$2)&gt;123,OR(((U1055*R1055/C1055*C1056)/(U1055*S1055/D1055*D1056))&lt;(4/6),((U1055*R1055/C1055*C1056)/(U1055*S1055/D1055*D1056))&gt;(6/4))),COUNTIF($M$2:M1056,1),0)</f>
        <v>0</v>
      </c>
      <c r="O1056" s="51">
        <f>IF(OR((ROW(N1056)-MATCH(MAX($N$2:N1056),$N$2:N1056,0))=1,(ROW(N1056)-MATCH(MAX($N$2:N1056),$N$2:N1056,0))&gt;123),IF(OR(((U1055*R1055/C1055*C1056)/(U1055*S1055/D1055*D1056))&lt;(4/6),((U1055*R1055/C1055*C1056)/(U1055*S1055/D1055*D1056))&gt;(6/4)),1,0),0)</f>
        <v>0</v>
      </c>
      <c r="P1056" s="47">
        <f>IF(O1056=1,U1055/2/C1056,P1055)</f>
        <v>3.6118419146766771</v>
      </c>
      <c r="Q1056" s="47">
        <f>IF(O1056=1,U1055/2/D1056,Q1055)</f>
        <v>89.517711770140608</v>
      </c>
      <c r="R1056" s="41">
        <f>P1056*C1056/U1055</f>
        <v>0.41693793709951138</v>
      </c>
      <c r="S1056" s="41">
        <f>Q1056*D1056/U1055</f>
        <v>0.58421927674263718</v>
      </c>
      <c r="T1056" s="41">
        <f t="shared" si="199"/>
        <v>0.71366686053939077</v>
      </c>
      <c r="U1056" s="42">
        <f>P1056*C1056+Q1056*D1056</f>
        <v>26617.814564969878</v>
      </c>
      <c r="V1056" s="25">
        <f>B1056</f>
        <v>42500</v>
      </c>
      <c r="W1056">
        <f>C1056/C$2</f>
        <v>1.3351205631923047</v>
      </c>
      <c r="X1056">
        <f>D1056/D$2</f>
        <v>1.2433894661411677</v>
      </c>
      <c r="Y1056">
        <f t="shared" si="200"/>
        <v>1.3308907282484939</v>
      </c>
      <c r="AA1056" s="15">
        <f t="shared" si="201"/>
        <v>1.14071712974817E-3</v>
      </c>
      <c r="AB1056" s="15">
        <f t="shared" si="202"/>
        <v>1.1689873315468002E-3</v>
      </c>
      <c r="AC1056" s="15">
        <f t="shared" si="203"/>
        <v>1.1572138421485079E-3</v>
      </c>
    </row>
    <row r="1057" spans="1:29" x14ac:dyDescent="0.4">
      <c r="A1057" s="43">
        <f t="shared" si="194"/>
        <v>2016</v>
      </c>
      <c r="B1057" s="53">
        <v>42501</v>
      </c>
      <c r="C1057" s="45">
        <v>3082.8085999999998</v>
      </c>
      <c r="D1057" s="45">
        <f>VLOOKUP(B1057,'H11001.CSI  中证全债'!$A$2:$B$2792,2,0)</f>
        <v>173.55889999999999</v>
      </c>
      <c r="E1057" s="14">
        <f t="shared" si="195"/>
        <v>0</v>
      </c>
      <c r="F1057" s="14">
        <f>IF(AND((B1057-$B$2)&gt;123,OR(((G1056*J1056/C1056*C1057)/(G1056*K1056/D1056*D1057))&lt;(4/6),((G1056*J1056/C1056*C1057)/(G1056*K1056/D1056*D1057))&gt;(6/4))),COUNTIF($E$2:E1057,1),0)</f>
        <v>0</v>
      </c>
      <c r="G1057" s="21">
        <f t="shared" si="196"/>
        <v>26736.857352152365</v>
      </c>
      <c r="H1057" s="12">
        <f t="shared" si="197"/>
        <v>3.6207315507914033</v>
      </c>
      <c r="I1057" s="12">
        <f t="shared" si="198"/>
        <v>89.738036995401941</v>
      </c>
      <c r="J1057" s="15">
        <f>IF(OR((ROW(F1057)-MATCH(MAX($F$2:F1057),$F$2:F1057,0))=1,(ROW(F1057)-MATCH(MAX($F$2:F1057),$F$2:F1057,0))&gt;123),IF(OR(((G1056*J1056/C1056*C1057)/(G1056*K1056/D1056*D1057))&lt;(4/6),((G1056*J1056/C1056*C1057)/(G1056*K1056/D1056*D1057))&gt;(6/4)),50%,((G1056*J1056/C1056*C1057)/((G1056*K1056/D1056*D1057)+(G1056*J1056/C1056*C1057)))),((G1056*J1056/C1056*C1057)/((G1056*K1056/D1056*D1057)+(G1056*J1056/C1056*C1057))))</f>
        <v>0.41747697629738473</v>
      </c>
      <c r="K1057" s="18">
        <f t="shared" si="192"/>
        <v>0.58252302370261533</v>
      </c>
      <c r="L1057" s="20">
        <f t="shared" si="193"/>
        <v>0.71667034487981285</v>
      </c>
      <c r="M1057" s="51">
        <f>IF(AND((B1057-$B$2)&gt;123,OR(((U1056*R1056/C1056*C1057)/(U1056*S1056/D1056*D1057))&lt;(4/6),((U1056*R1056/C1056*C1057)/(U1056*S1056/D1056*D1057))&gt;(6/4))),1,0)</f>
        <v>0</v>
      </c>
      <c r="N1057" s="51">
        <f>IF(AND((B1057-$B$2)&gt;123,OR(((U1056*R1056/C1056*C1057)/(U1056*S1056/D1056*D1057))&lt;(4/6),((U1056*R1056/C1056*C1057)/(U1056*S1056/D1056*D1057))&gt;(6/4))),COUNTIF($M$2:M1057,1),0)</f>
        <v>0</v>
      </c>
      <c r="O1057" s="51">
        <f>IF(OR((ROW(N1057)-MATCH(MAX($N$2:N1057),$N$2:N1057,0))=1,(ROW(N1057)-MATCH(MAX($N$2:N1057),$N$2:N1057,0))&gt;123),IF(OR(((U1056*R1056/C1056*C1057)/(U1056*S1056/D1056*D1057))&lt;(4/6),((U1056*R1056/C1056*C1057)/(U1056*S1056/D1056*D1057))&gt;(6/4)),1,0),0)</f>
        <v>0</v>
      </c>
      <c r="P1057" s="47">
        <f>IF(O1057=1,U1056/2/C1057,P1056)</f>
        <v>3.6118419146766771</v>
      </c>
      <c r="Q1057" s="47">
        <f>IF(O1057=1,U1056/2/D1057,Q1056)</f>
        <v>89.517711770140608</v>
      </c>
      <c r="R1057" s="41">
        <f>P1057*C1057/U1056</f>
        <v>0.41831448217613376</v>
      </c>
      <c r="S1057" s="41">
        <f>Q1057*D1057/U1056</f>
        <v>0.58369163055893569</v>
      </c>
      <c r="T1057" s="41">
        <f t="shared" si="199"/>
        <v>0.71667034487981462</v>
      </c>
      <c r="U1057" s="42">
        <f>P1057*C1057+Q1057*D1057</f>
        <v>26671.212901748382</v>
      </c>
      <c r="V1057" s="25">
        <f>B1057</f>
        <v>42501</v>
      </c>
      <c r="W1057">
        <f>C1057/C$2</f>
        <v>1.3410786630838545</v>
      </c>
      <c r="X1057">
        <f>D1057/D$2</f>
        <v>1.2437040487280544</v>
      </c>
      <c r="Y1057">
        <f t="shared" si="200"/>
        <v>1.3335606450874191</v>
      </c>
      <c r="AA1057" s="15">
        <f t="shared" si="201"/>
        <v>4.4625931588559986E-3</v>
      </c>
      <c r="AB1057" s="15">
        <f t="shared" si="202"/>
        <v>2.5300406304951117E-4</v>
      </c>
      <c r="AC1057" s="15">
        <f t="shared" si="203"/>
        <v>2.0061127350694541E-3</v>
      </c>
    </row>
    <row r="1058" spans="1:29" x14ac:dyDescent="0.4">
      <c r="A1058" s="43">
        <f t="shared" si="194"/>
        <v>2016</v>
      </c>
      <c r="B1058" s="53">
        <v>42502</v>
      </c>
      <c r="C1058" s="45">
        <v>3090.1372000000001</v>
      </c>
      <c r="D1058" s="45">
        <f>VLOOKUP(B1058,'H11001.CSI  中证全债'!$A$2:$B$2792,2,0)</f>
        <v>173.6627</v>
      </c>
      <c r="E1058" s="14">
        <f t="shared" si="195"/>
        <v>0</v>
      </c>
      <c r="F1058" s="14">
        <f>IF(AND((B1058-$B$2)&gt;123,OR(((G1057*J1057/C1057*C1058)/(G1057*K1057/D1057*D1058))&lt;(4/6),((G1057*J1057/C1057*C1058)/(G1057*K1057/D1057*D1058))&gt;(6/4))),COUNTIF($E$2:E1058,1),0)</f>
        <v>0</v>
      </c>
      <c r="G1058" s="21">
        <f t="shared" si="196"/>
        <v>26772.707053635622</v>
      </c>
      <c r="H1058" s="12">
        <f t="shared" si="197"/>
        <v>3.6207315507914033</v>
      </c>
      <c r="I1058" s="12">
        <f t="shared" si="198"/>
        <v>89.738036995401941</v>
      </c>
      <c r="J1058" s="15">
        <f>IF(OR((ROW(F1058)-MATCH(MAX($F$2:F1058),$F$2:F1058,0))=1,(ROW(F1058)-MATCH(MAX($F$2:F1058),$F$2:F1058,0))&gt;123),IF(OR(((G1057*J1057/C1057*C1058)/(G1057*K1057/D1057*D1058))&lt;(4/6),((G1057*J1057/C1057*C1058)/(G1057*K1057/D1057*D1058))&gt;(6/4)),50%,((G1057*J1057/C1057*C1058)/((G1057*K1057/D1057*D1058)+(G1057*J1057/C1057*C1058)))),((G1057*J1057/C1057*C1058)/((G1057*K1057/D1057*D1058)+(G1057*J1057/C1057*C1058))))</f>
        <v>0.41790907560820756</v>
      </c>
      <c r="K1058" s="18">
        <f t="shared" si="192"/>
        <v>0.58209092439179244</v>
      </c>
      <c r="L1058" s="20">
        <f t="shared" si="193"/>
        <v>0.71794466825756975</v>
      </c>
      <c r="M1058" s="51">
        <f>IF(AND((B1058-$B$2)&gt;123,OR(((U1057*R1057/C1057*C1058)/(U1057*S1057/D1057*D1058))&lt;(4/6),((U1057*R1057/C1057*C1058)/(U1057*S1057/D1057*D1058))&gt;(6/4))),1,0)</f>
        <v>0</v>
      </c>
      <c r="N1058" s="51">
        <f>IF(AND((B1058-$B$2)&gt;123,OR(((U1057*R1057/C1057*C1058)/(U1057*S1057/D1057*D1058))&lt;(4/6),((U1057*R1057/C1057*C1058)/(U1057*S1057/D1057*D1058))&gt;(6/4))),COUNTIF($M$2:M1058,1),0)</f>
        <v>0</v>
      </c>
      <c r="O1058" s="51">
        <f>IF(OR((ROW(N1058)-MATCH(MAX($N$2:N1058),$N$2:N1058,0))=1,(ROW(N1058)-MATCH(MAX($N$2:N1058),$N$2:N1058,0))&gt;123),IF(OR(((U1057*R1057/C1057*C1058)/(U1057*S1057/D1057*D1058))&lt;(4/6),((U1057*R1057/C1057*C1058)/(U1057*S1057/D1057*D1058))&gt;(6/4)),1,0),0)</f>
        <v>0</v>
      </c>
      <c r="P1058" s="47">
        <f>IF(O1058=1,U1057/2/C1058,P1057)</f>
        <v>3.6118419146766771</v>
      </c>
      <c r="Q1058" s="47">
        <f>IF(O1058=1,U1057/2/D1058,Q1057)</f>
        <v>89.517711770140608</v>
      </c>
      <c r="R1058" s="41">
        <f>P1058*C1058/U1057</f>
        <v>0.41846942252596175</v>
      </c>
      <c r="S1058" s="41">
        <f>Q1058*D1058/U1057</f>
        <v>0.58287141200111359</v>
      </c>
      <c r="T1058" s="41">
        <f t="shared" si="199"/>
        <v>0.71794466825757142</v>
      </c>
      <c r="U1058" s="42">
        <f>P1058*C1058+Q1058*D1058</f>
        <v>26706.974584886026</v>
      </c>
      <c r="V1058" s="25">
        <f>B1058</f>
        <v>42502</v>
      </c>
      <c r="W1058">
        <f>C1058/C$2</f>
        <v>1.3442667394017538</v>
      </c>
      <c r="X1058">
        <f>D1058/D$2</f>
        <v>1.2444478681476172</v>
      </c>
      <c r="Y1058">
        <f t="shared" si="200"/>
        <v>1.3353487292443014</v>
      </c>
      <c r="AA1058" s="15">
        <f t="shared" si="201"/>
        <v>2.3772478122709995E-3</v>
      </c>
      <c r="AB1058" s="15">
        <f t="shared" si="202"/>
        <v>5.9806786053595573E-4</v>
      </c>
      <c r="AC1058" s="15">
        <f t="shared" si="203"/>
        <v>1.3408345270755628E-3</v>
      </c>
    </row>
    <row r="1059" spans="1:29" x14ac:dyDescent="0.4">
      <c r="A1059" s="43">
        <f t="shared" si="194"/>
        <v>2016</v>
      </c>
      <c r="B1059" s="53">
        <v>42503</v>
      </c>
      <c r="C1059" s="45">
        <v>3074.9351000000001</v>
      </c>
      <c r="D1059" s="45">
        <f>VLOOKUP(B1059,'H11001.CSI  中证全债'!$A$2:$B$2792,2,0)</f>
        <v>173.76669999999999</v>
      </c>
      <c r="E1059" s="14">
        <f t="shared" si="195"/>
        <v>0</v>
      </c>
      <c r="F1059" s="14">
        <f>IF(AND((B1059-$B$2)&gt;123,OR(((G1058*J1058/C1058*C1059)/(G1058*K1058/D1058*D1059))&lt;(4/6),((G1058*J1058/C1058*C1059)/(G1058*K1058/D1058*D1059))&gt;(6/4))),COUNTIF($E$2:E1059,1),0)</f>
        <v>0</v>
      </c>
      <c r="G1059" s="21">
        <f t="shared" si="196"/>
        <v>26726.997086374857</v>
      </c>
      <c r="H1059" s="12">
        <f t="shared" si="197"/>
        <v>3.6207315507914033</v>
      </c>
      <c r="I1059" s="12">
        <f t="shared" si="198"/>
        <v>89.738036995401941</v>
      </c>
      <c r="J1059" s="15">
        <f>IF(OR((ROW(F1059)-MATCH(MAX($F$2:F1059),$F$2:F1059,0))=1,(ROW(F1059)-MATCH(MAX($F$2:F1059),$F$2:F1059,0))&gt;123),IF(OR(((G1058*J1058/C1058*C1059)/(G1058*K1058/D1058*D1059))&lt;(4/6),((G1058*J1058/C1058*C1059)/(G1058*K1058/D1058*D1059))&gt;(6/4)),50%,((G1058*J1058/C1058*C1059)/((G1058*K1058/D1058*D1059)+(G1058*J1058/C1058*C1059)))),((G1058*J1058/C1058*C1059)/((G1058*K1058/D1058*D1059)+(G1058*J1058/C1058*C1059))))</f>
        <v>0.4165643636367089</v>
      </c>
      <c r="K1059" s="18">
        <f t="shared" si="192"/>
        <v>0.5834356363632911</v>
      </c>
      <c r="L1059" s="20">
        <f t="shared" si="193"/>
        <v>0.71398512136362624</v>
      </c>
      <c r="M1059" s="51">
        <f>IF(AND((B1059-$B$2)&gt;123,OR(((U1058*R1058/C1058*C1059)/(U1058*S1058/D1058*D1059))&lt;(4/6),((U1058*R1058/C1058*C1059)/(U1058*S1058/D1058*D1059))&gt;(6/4))),1,0)</f>
        <v>0</v>
      </c>
      <c r="N1059" s="51">
        <f>IF(AND((B1059-$B$2)&gt;123,OR(((U1058*R1058/C1058*C1059)/(U1058*S1058/D1058*D1059))&lt;(4/6),((U1058*R1058/C1058*C1059)/(U1058*S1058/D1058*D1059))&gt;(6/4))),COUNTIF($M$2:M1059,1),0)</f>
        <v>0</v>
      </c>
      <c r="O1059" s="51">
        <f>IF(OR((ROW(N1059)-MATCH(MAX($N$2:N1059),$N$2:N1059,0))=1,(ROW(N1059)-MATCH(MAX($N$2:N1059),$N$2:N1059,0))&gt;123),IF(OR(((U1058*R1058/C1058*C1059)/(U1058*S1058/D1058*D1059))&lt;(4/6),((U1058*R1058/C1058*C1059)/(U1058*S1058/D1058*D1059))&gt;(6/4)),1,0),0)</f>
        <v>0</v>
      </c>
      <c r="P1059" s="47">
        <f>IF(O1059=1,U1058/2/C1059,P1058)</f>
        <v>3.6118419146766771</v>
      </c>
      <c r="Q1059" s="47">
        <f>IF(O1059=1,U1058/2/D1059,Q1058)</f>
        <v>89.517711770140608</v>
      </c>
      <c r="R1059" s="41">
        <f>P1059*C1059/U1058</f>
        <v>0.41585314891398123</v>
      </c>
      <c r="S1059" s="41">
        <f>Q1059*D1059/U1058</f>
        <v>0.58243951655428117</v>
      </c>
      <c r="T1059" s="41">
        <f t="shared" si="199"/>
        <v>0.71398512136362791</v>
      </c>
      <c r="U1059" s="42">
        <f>P1059*C1059+Q1059*D1059</f>
        <v>26661.376844939012</v>
      </c>
      <c r="V1059" s="25">
        <f>B1059</f>
        <v>42503</v>
      </c>
      <c r="W1059">
        <f>C1059/C$2</f>
        <v>1.3376535452047262</v>
      </c>
      <c r="X1059">
        <f>D1059/D$2</f>
        <v>1.2451931207452525</v>
      </c>
      <c r="Y1059">
        <f t="shared" si="200"/>
        <v>1.3330688422469505</v>
      </c>
      <c r="AA1059" s="15">
        <f t="shared" si="201"/>
        <v>-4.9195550281714295E-3</v>
      </c>
      <c r="AB1059" s="15">
        <f t="shared" si="202"/>
        <v>5.9886204694503675E-4</v>
      </c>
      <c r="AC1059" s="15">
        <f t="shared" si="203"/>
        <v>-1.7073345317376587E-3</v>
      </c>
    </row>
    <row r="1060" spans="1:29" x14ac:dyDescent="0.4">
      <c r="A1060" s="43">
        <f t="shared" si="194"/>
        <v>2016</v>
      </c>
      <c r="B1060" s="53">
        <v>42506</v>
      </c>
      <c r="C1060" s="45">
        <v>3095.3085000000001</v>
      </c>
      <c r="D1060" s="45">
        <f>VLOOKUP(B1060,'H11001.CSI  中证全债'!$A$2:$B$2792,2,0)</f>
        <v>173.7765</v>
      </c>
      <c r="E1060" s="14">
        <f t="shared" si="195"/>
        <v>0</v>
      </c>
      <c r="F1060" s="14">
        <f>IF(AND((B1060-$B$2)&gt;123,OR(((G1059*J1059/C1059*C1060)/(G1059*K1059/D1059*D1060))&lt;(4/6),((G1059*J1059/C1059*C1060)/(G1059*K1059/D1059*D1060))&gt;(6/4))),COUNTIF($E$2:E1060,1),0)</f>
        <v>0</v>
      </c>
      <c r="G1060" s="21">
        <f t="shared" si="196"/>
        <v>26801.643131314304</v>
      </c>
      <c r="H1060" s="12">
        <f t="shared" si="197"/>
        <v>3.6207315507914033</v>
      </c>
      <c r="I1060" s="12">
        <f t="shared" si="198"/>
        <v>89.738036995401941</v>
      </c>
      <c r="J1060" s="15">
        <f>IF(OR((ROW(F1060)-MATCH(MAX($F$2:F1060),$F$2:F1060,0))=1,(ROW(F1060)-MATCH(MAX($F$2:F1060),$F$2:F1060,0))&gt;123),IF(OR(((G1059*J1059/C1059*C1060)/(G1059*K1059/D1059*D1060))&lt;(4/6),((G1059*J1059/C1059*C1060)/(G1059*K1059/D1059*D1060))&gt;(6/4)),50%,((G1059*J1059/C1059*C1060)/((G1059*K1059/D1059*D1060)+(G1059*J1059/C1059*C1060)))),((G1059*J1059/C1059*C1060)/((G1059*K1059/D1059*D1060)+(G1059*J1059/C1059*C1060))))</f>
        <v>0.41815649475194039</v>
      </c>
      <c r="K1060" s="18">
        <f t="shared" si="192"/>
        <v>0.58184350524805961</v>
      </c>
      <c r="L1060" s="20">
        <f t="shared" si="193"/>
        <v>0.71867519527207935</v>
      </c>
      <c r="M1060" s="51">
        <f>IF(AND((B1060-$B$2)&gt;123,OR(((U1059*R1059/C1059*C1060)/(U1059*S1059/D1059*D1060))&lt;(4/6),((U1059*R1059/C1059*C1060)/(U1059*S1059/D1059*D1060))&gt;(6/4))),1,0)</f>
        <v>0</v>
      </c>
      <c r="N1060" s="51">
        <f>IF(AND((B1060-$B$2)&gt;123,OR(((U1059*R1059/C1059*C1060)/(U1059*S1059/D1059*D1060))&lt;(4/6),((U1059*R1059/C1059*C1060)/(U1059*S1059/D1059*D1060))&gt;(6/4))),COUNTIF($M$2:M1060,1),0)</f>
        <v>0</v>
      </c>
      <c r="O1060" s="51">
        <f>IF(OR((ROW(N1060)-MATCH(MAX($N$2:N1060),$N$2:N1060,0))=1,(ROW(N1060)-MATCH(MAX($N$2:N1060),$N$2:N1060,0))&gt;123),IF(OR(((U1059*R1059/C1059*C1060)/(U1059*S1059/D1059*D1060))&lt;(4/6),((U1059*R1059/C1059*C1060)/(U1059*S1059/D1059*D1060))&gt;(6/4)),1,0),0)</f>
        <v>0</v>
      </c>
      <c r="P1060" s="47">
        <f>IF(O1060=1,U1059/2/C1060,P1059)</f>
        <v>3.6118419146766771</v>
      </c>
      <c r="Q1060" s="47">
        <f>IF(O1060=1,U1059/2/D1060,Q1059)</f>
        <v>89.517711770140608</v>
      </c>
      <c r="R1060" s="41">
        <f>P1060*C1060/U1059</f>
        <v>0.41932436738641987</v>
      </c>
      <c r="S1060" s="41">
        <f>Q1060*D1060/U1059</f>
        <v>0.58346854064953391</v>
      </c>
      <c r="T1060" s="41">
        <f t="shared" si="199"/>
        <v>0.7186751952720809</v>
      </c>
      <c r="U1060" s="42">
        <f>P1060*C1060+Q1060*D1060</f>
        <v>26735.839618578833</v>
      </c>
      <c r="V1060" s="25">
        <f>B1060</f>
        <v>42506</v>
      </c>
      <c r="W1060">
        <f>C1060/C$2</f>
        <v>1.3465163503864921</v>
      </c>
      <c r="X1060">
        <f>D1060/D$2</f>
        <v>1.2452633464707989</v>
      </c>
      <c r="Y1060">
        <f t="shared" si="200"/>
        <v>1.3367919809289417</v>
      </c>
      <c r="AA1060" s="15">
        <f t="shared" si="201"/>
        <v>6.6256357735809956E-3</v>
      </c>
      <c r="AB1060" s="15">
        <f t="shared" si="202"/>
        <v>5.6397457050216815E-5</v>
      </c>
      <c r="AC1060" s="15">
        <f t="shared" si="203"/>
        <v>2.7929080359538894E-3</v>
      </c>
    </row>
    <row r="1061" spans="1:29" x14ac:dyDescent="0.4">
      <c r="A1061" s="43">
        <f t="shared" si="194"/>
        <v>2016</v>
      </c>
      <c r="B1061" s="53">
        <v>42507</v>
      </c>
      <c r="C1061" s="45">
        <v>3086.0248999999999</v>
      </c>
      <c r="D1061" s="45">
        <f>VLOOKUP(B1061,'H11001.CSI  中证全债'!$A$2:$B$2792,2,0)</f>
        <v>173.73840000000001</v>
      </c>
      <c r="E1061" s="14">
        <f t="shared" si="195"/>
        <v>0</v>
      </c>
      <c r="F1061" s="14">
        <f>IF(AND((B1061-$B$2)&gt;123,OR(((G1060*J1060/C1060*C1061)/(G1060*K1060/D1060*D1061))&lt;(4/6),((G1060*J1060/C1060*C1061)/(G1060*K1060/D1060*D1061))&gt;(6/4))),COUNTIF($E$2:E1061,1),0)</f>
        <v>0</v>
      </c>
      <c r="G1061" s="21">
        <f t="shared" si="196"/>
        <v>26764.610688679852</v>
      </c>
      <c r="H1061" s="12">
        <f t="shared" si="197"/>
        <v>3.6207315507914033</v>
      </c>
      <c r="I1061" s="12">
        <f t="shared" si="198"/>
        <v>89.738036995401941</v>
      </c>
      <c r="J1061" s="15">
        <f>IF(OR((ROW(F1061)-MATCH(MAX($F$2:F1061),$F$2:F1061,0))=1,(ROW(F1061)-MATCH(MAX($F$2:F1061),$F$2:F1061,0))&gt;123),IF(OR(((G1060*J1060/C1060*C1061)/(G1060*K1060/D1060*D1061))&lt;(4/6),((G1060*J1060/C1060*C1061)/(G1060*K1060/D1060*D1061))&gt;(6/4)),50%,((G1060*J1060/C1060*C1061)/((G1060*K1060/D1060*D1061)+(G1060*J1060/C1060*C1061)))),((G1060*J1060/C1060*C1061)/((G1060*K1060/D1060*D1061)+(G1060*J1060/C1060*C1061))))</f>
        <v>0.41747917994875999</v>
      </c>
      <c r="K1061" s="18">
        <f t="shared" si="192"/>
        <v>0.58252082005123995</v>
      </c>
      <c r="L1061" s="20">
        <f t="shared" si="193"/>
        <v>0.71667683897038648</v>
      </c>
      <c r="M1061" s="51">
        <f>IF(AND((B1061-$B$2)&gt;123,OR(((U1060*R1060/C1060*C1061)/(U1060*S1060/D1060*D1061))&lt;(4/6),((U1060*R1060/C1060*C1061)/(U1060*S1060/D1060*D1061))&gt;(6/4))),1,0)</f>
        <v>0</v>
      </c>
      <c r="N1061" s="51">
        <f>IF(AND((B1061-$B$2)&gt;123,OR(((U1060*R1060/C1060*C1061)/(U1060*S1060/D1060*D1061))&lt;(4/6),((U1060*R1060/C1060*C1061)/(U1060*S1060/D1060*D1061))&gt;(6/4))),COUNTIF($M$2:M1061,1),0)</f>
        <v>0</v>
      </c>
      <c r="O1061" s="51">
        <f>IF(OR((ROW(N1061)-MATCH(MAX($N$2:N1061),$N$2:N1061,0))=1,(ROW(N1061)-MATCH(MAX($N$2:N1061),$N$2:N1061,0))&gt;123),IF(OR(((U1060*R1060/C1060*C1061)/(U1060*S1060/D1060*D1061))&lt;(4/6),((U1060*R1060/C1060*C1061)/(U1060*S1060/D1060*D1061))&gt;(6/4)),1,0),0)</f>
        <v>0</v>
      </c>
      <c r="P1061" s="47">
        <f>IF(O1061=1,U1060/2/C1061,P1060)</f>
        <v>3.6118419146766771</v>
      </c>
      <c r="Q1061" s="47">
        <f>IF(O1061=1,U1060/2/D1061,Q1060)</f>
        <v>89.517711770140608</v>
      </c>
      <c r="R1061" s="41">
        <f>P1061*C1061/U1060</f>
        <v>0.4169023394279468</v>
      </c>
      <c r="S1061" s="41">
        <f>Q1061*D1061/U1060</f>
        <v>0.58171593772569585</v>
      </c>
      <c r="T1061" s="41">
        <f t="shared" si="199"/>
        <v>0.71667683897038803</v>
      </c>
      <c r="U1061" s="42">
        <f>P1061*C1061+Q1061*D1061</f>
        <v>26698.898098161299</v>
      </c>
      <c r="V1061" s="25">
        <f>B1061</f>
        <v>42507</v>
      </c>
      <c r="W1061">
        <f>C1061/C$2</f>
        <v>1.3424778129707715</v>
      </c>
      <c r="X1061">
        <f>D1061/D$2</f>
        <v>1.2449903260480115</v>
      </c>
      <c r="Y1061">
        <f t="shared" si="200"/>
        <v>1.3349449049080648</v>
      </c>
      <c r="AA1061" s="15">
        <f t="shared" si="201"/>
        <v>-2.9992487017045377E-3</v>
      </c>
      <c r="AB1061" s="15">
        <f t="shared" si="202"/>
        <v>-2.1924713640786297E-4</v>
      </c>
      <c r="AC1061" s="15">
        <f t="shared" si="203"/>
        <v>-1.3817228463574027E-3</v>
      </c>
    </row>
    <row r="1062" spans="1:29" x14ac:dyDescent="0.4">
      <c r="A1062" s="43">
        <f t="shared" si="194"/>
        <v>2016</v>
      </c>
      <c r="B1062" s="53">
        <v>42508</v>
      </c>
      <c r="C1062" s="45">
        <v>3068.0358000000001</v>
      </c>
      <c r="D1062" s="45">
        <f>VLOOKUP(B1062,'H11001.CSI  中证全债'!$A$2:$B$2792,2,0)</f>
        <v>173.649</v>
      </c>
      <c r="E1062" s="14">
        <f t="shared" si="195"/>
        <v>0</v>
      </c>
      <c r="F1062" s="14">
        <f>IF(AND((B1062-$B$2)&gt;123,OR(((G1061*J1061/C1061*C1062)/(G1061*K1061/D1061*D1062))&lt;(4/6),((G1061*J1061/C1061*C1062)/(G1061*K1061/D1061*D1062))&gt;(6/4))),COUNTIF($E$2:E1062,1),0)</f>
        <v>0</v>
      </c>
      <c r="G1062" s="21">
        <f t="shared" si="196"/>
        <v>26691.454406232118</v>
      </c>
      <c r="H1062" s="12">
        <f t="shared" si="197"/>
        <v>3.6207315507914033</v>
      </c>
      <c r="I1062" s="12">
        <f t="shared" si="198"/>
        <v>89.738036995401941</v>
      </c>
      <c r="J1062" s="15">
        <f>IF(OR((ROW(F1062)-MATCH(MAX($F$2:F1062),$F$2:F1062,0))=1,(ROW(F1062)-MATCH(MAX($F$2:F1062),$F$2:F1062,0))&gt;123),IF(OR(((G1061*J1061/C1061*C1062)/(G1061*K1061/D1061*D1062))&lt;(4/6),((G1061*J1061/C1061*C1062)/(G1061*K1061/D1061*D1062))&gt;(6/4)),50%,((G1061*J1061/C1061*C1062)/((G1061*K1061/D1061*D1062)+(G1061*J1061/C1061*C1062)))),((G1061*J1061/C1061*C1062)/((G1061*K1061/D1061*D1062)+(G1061*J1061/C1061*C1062))))</f>
        <v>0.41618316675257072</v>
      </c>
      <c r="K1062" s="18">
        <f t="shared" si="192"/>
        <v>0.58381683324742928</v>
      </c>
      <c r="L1062" s="20">
        <f t="shared" si="193"/>
        <v>0.71286599332463374</v>
      </c>
      <c r="M1062" s="51">
        <f>IF(AND((B1062-$B$2)&gt;123,OR(((U1061*R1061/C1061*C1062)/(U1061*S1061/D1061*D1062))&lt;(4/6),((U1061*R1061/C1061*C1062)/(U1061*S1061/D1061*D1062))&gt;(6/4))),1,0)</f>
        <v>0</v>
      </c>
      <c r="N1062" s="51">
        <f>IF(AND((B1062-$B$2)&gt;123,OR(((U1061*R1061/C1061*C1062)/(U1061*S1061/D1061*D1062))&lt;(4/6),((U1061*R1061/C1061*C1062)/(U1061*S1061/D1061*D1062))&gt;(6/4))),COUNTIF($M$2:M1062,1),0)</f>
        <v>0</v>
      </c>
      <c r="O1062" s="51">
        <f>IF(OR((ROW(N1062)-MATCH(MAX($N$2:N1062),$N$2:N1062,0))=1,(ROW(N1062)-MATCH(MAX($N$2:N1062),$N$2:N1062,0))&gt;123),IF(OR(((U1061*R1061/C1061*C1062)/(U1061*S1061/D1061*D1062))&lt;(4/6),((U1061*R1061/C1061*C1062)/(U1061*S1061/D1061*D1062))&gt;(6/4)),1,0),0)</f>
        <v>0</v>
      </c>
      <c r="P1062" s="47">
        <f>IF(O1062=1,U1061/2/C1062,P1061)</f>
        <v>3.6118419146766771</v>
      </c>
      <c r="Q1062" s="47">
        <f>IF(O1062=1,U1061/2/D1062,Q1061)</f>
        <v>89.517711770140608</v>
      </c>
      <c r="R1062" s="41">
        <f>P1062*C1062/U1061</f>
        <v>0.41504560440761168</v>
      </c>
      <c r="S1062" s="41">
        <f>Q1062*D1062/U1061</f>
        <v>0.58222107421892733</v>
      </c>
      <c r="T1062" s="41">
        <f t="shared" si="199"/>
        <v>0.71286599332463507</v>
      </c>
      <c r="U1062" s="42">
        <f>P1062*C1062+Q1062*D1062</f>
        <v>26625.921429341739</v>
      </c>
      <c r="V1062" s="25">
        <f>B1062</f>
        <v>42508</v>
      </c>
      <c r="W1062">
        <f>C1062/C$2</f>
        <v>1.3346522223135762</v>
      </c>
      <c r="X1062">
        <f>D1062/D$2</f>
        <v>1.2443496954496596</v>
      </c>
      <c r="Y1062">
        <f t="shared" si="200"/>
        <v>1.3312960714670869</v>
      </c>
      <c r="AA1062" s="15">
        <f t="shared" si="201"/>
        <v>-5.8292141453556434E-3</v>
      </c>
      <c r="AB1062" s="15">
        <f t="shared" si="202"/>
        <v>-5.1456672790828328E-4</v>
      </c>
      <c r="AC1062" s="15">
        <f t="shared" si="203"/>
        <v>-2.7333213734608286E-3</v>
      </c>
    </row>
    <row r="1063" spans="1:29" x14ac:dyDescent="0.4">
      <c r="A1063" s="43">
        <f t="shared" si="194"/>
        <v>2016</v>
      </c>
      <c r="B1063" s="53">
        <v>42509</v>
      </c>
      <c r="C1063" s="45">
        <v>3062.5001999999999</v>
      </c>
      <c r="D1063" s="45">
        <f>VLOOKUP(B1063,'H11001.CSI  中证全债'!$A$2:$B$2792,2,0)</f>
        <v>173.5746</v>
      </c>
      <c r="E1063" s="14">
        <f t="shared" si="195"/>
        <v>0</v>
      </c>
      <c r="F1063" s="14">
        <f>IF(AND((B1063-$B$2)&gt;123,OR(((G1062*J1062/C1062*C1063)/(G1062*K1062/D1062*D1063))&lt;(4/6),((G1062*J1062/C1062*C1063)/(G1062*K1062/D1062*D1063))&gt;(6/4))),COUNTIF($E$2:E1063,1),0)</f>
        <v>0</v>
      </c>
      <c r="G1063" s="21">
        <f t="shared" si="196"/>
        <v>26664.734974707098</v>
      </c>
      <c r="H1063" s="12">
        <f t="shared" si="197"/>
        <v>3.6207315507914033</v>
      </c>
      <c r="I1063" s="12">
        <f t="shared" si="198"/>
        <v>89.738036995401941</v>
      </c>
      <c r="J1063" s="15">
        <f>IF(OR((ROW(F1063)-MATCH(MAX($F$2:F1063),$F$2:F1063,0))=1,(ROW(F1063)-MATCH(MAX($F$2:F1063),$F$2:F1063,0))&gt;123),IF(OR(((G1062*J1062/C1062*C1063)/(G1062*K1062/D1062*D1063))&lt;(4/6),((G1062*J1062/C1062*C1063)/(G1062*K1062/D1062*D1063))&gt;(6/4)),50%,((G1062*J1062/C1062*C1063)/((G1062*K1062/D1062*D1063)+(G1062*J1062/C1062*C1063)))),((G1062*J1062/C1062*C1063)/((G1062*K1062/D1062*D1063)+(G1062*J1062/C1062*C1063))))</f>
        <v>0.41584853961470064</v>
      </c>
      <c r="K1063" s="18">
        <f t="shared" si="192"/>
        <v>0.5841514603852993</v>
      </c>
      <c r="L1063" s="20">
        <f t="shared" si="193"/>
        <v>0.71188478984613324</v>
      </c>
      <c r="M1063" s="51">
        <f>IF(AND((B1063-$B$2)&gt;123,OR(((U1062*R1062/C1062*C1063)/(U1062*S1062/D1062*D1063))&lt;(4/6),((U1062*R1062/C1062*C1063)/(U1062*S1062/D1062*D1063))&gt;(6/4))),1,0)</f>
        <v>0</v>
      </c>
      <c r="N1063" s="51">
        <f>IF(AND((B1063-$B$2)&gt;123,OR(((U1062*R1062/C1062*C1063)/(U1062*S1062/D1062*D1063))&lt;(4/6),((U1062*R1062/C1062*C1063)/(U1062*S1062/D1062*D1063))&gt;(6/4))),COUNTIF($M$2:M1063,1),0)</f>
        <v>0</v>
      </c>
      <c r="O1063" s="51">
        <f>IF(OR((ROW(N1063)-MATCH(MAX($N$2:N1063),$N$2:N1063,0))=1,(ROW(N1063)-MATCH(MAX($N$2:N1063),$N$2:N1063,0))&gt;123),IF(OR(((U1062*R1062/C1062*C1063)/(U1062*S1062/D1062*D1063))&lt;(4/6),((U1062*R1062/C1062*C1063)/(U1062*S1062/D1062*D1063))&gt;(6/4)),1,0),0)</f>
        <v>0</v>
      </c>
      <c r="P1063" s="47">
        <f>IF(O1063=1,U1062/2/C1063,P1062)</f>
        <v>3.6118419146766771</v>
      </c>
      <c r="Q1063" s="47">
        <f>IF(O1063=1,U1062/2/D1063,Q1062)</f>
        <v>89.517711770140608</v>
      </c>
      <c r="R1063" s="41">
        <f>P1063*C1063/U1062</f>
        <v>0.41543225519610383</v>
      </c>
      <c r="S1063" s="41">
        <f>Q1063*D1063/U1062</f>
        <v>0.5835666966362556</v>
      </c>
      <c r="T1063" s="41">
        <f t="shared" si="199"/>
        <v>0.71188478984613468</v>
      </c>
      <c r="U1063" s="42">
        <f>P1063*C1063+Q1063*D1063</f>
        <v>26599.267599483155</v>
      </c>
      <c r="V1063" s="25">
        <f>B1063</f>
        <v>42509</v>
      </c>
      <c r="W1063">
        <f>C1063/C$2</f>
        <v>1.3322441341022719</v>
      </c>
      <c r="X1063">
        <f>D1063/D$2</f>
        <v>1.2438165532067358</v>
      </c>
      <c r="Y1063">
        <f t="shared" si="200"/>
        <v>1.3299633799741577</v>
      </c>
      <c r="AA1063" s="15">
        <f t="shared" si="201"/>
        <v>-1.8042814233133475E-3</v>
      </c>
      <c r="AB1063" s="15">
        <f t="shared" si="202"/>
        <v>-4.2845049496409437E-4</v>
      </c>
      <c r="AC1063" s="15">
        <f t="shared" si="203"/>
        <v>-1.0010481676405725E-3</v>
      </c>
    </row>
    <row r="1064" spans="1:29" x14ac:dyDescent="0.4">
      <c r="A1064" s="43">
        <f t="shared" si="194"/>
        <v>2016</v>
      </c>
      <c r="B1064" s="53">
        <v>42510</v>
      </c>
      <c r="C1064" s="45">
        <v>3078.2183</v>
      </c>
      <c r="D1064" s="45">
        <f>VLOOKUP(B1064,'H11001.CSI  中证全债'!$A$2:$B$2792,2,0)</f>
        <v>173.59200000000001</v>
      </c>
      <c r="E1064" s="14">
        <f t="shared" si="195"/>
        <v>0</v>
      </c>
      <c r="F1064" s="14">
        <f>IF(AND((B1064-$B$2)&gt;123,OR(((G1063*J1063/C1063*C1064)/(G1063*K1063/D1063*D1064))&lt;(4/6),((G1063*J1063/C1063*C1064)/(G1063*K1063/D1063*D1064))&gt;(6/4))),COUNTIF($E$2:E1064,1),0)</f>
        <v>0</v>
      </c>
      <c r="G1064" s="21">
        <f t="shared" si="196"/>
        <v>26723.207437139314</v>
      </c>
      <c r="H1064" s="12">
        <f t="shared" si="197"/>
        <v>3.6207315507914033</v>
      </c>
      <c r="I1064" s="12">
        <f t="shared" si="198"/>
        <v>89.738036995401941</v>
      </c>
      <c r="J1064" s="15">
        <f>IF(OR((ROW(F1064)-MATCH(MAX($F$2:F1064),$F$2:F1064,0))=1,(ROW(F1064)-MATCH(MAX($F$2:F1064),$F$2:F1064,0))&gt;123),IF(OR(((G1063*J1063/C1063*C1064)/(G1063*K1063/D1063*D1064))&lt;(4/6),((G1063*J1063/C1063*C1064)/(G1063*K1063/D1063*D1064))&gt;(6/4)),50%,((G1063*J1063/C1063*C1064)/((G1063*K1063/D1063*D1064)+(G1063*J1063/C1063*C1064)))),((G1063*J1063/C1063*C1064)/((G1063*K1063/D1063*D1064)+(G1063*J1063/C1063*C1064))))</f>
        <v>0.41706827839624683</v>
      </c>
      <c r="K1064" s="18">
        <f t="shared" si="192"/>
        <v>0.58293172160375317</v>
      </c>
      <c r="L1064" s="20">
        <f t="shared" si="193"/>
        <v>0.71546677413405246</v>
      </c>
      <c r="M1064" s="51">
        <f>IF(AND((B1064-$B$2)&gt;123,OR(((U1063*R1063/C1063*C1064)/(U1063*S1063/D1063*D1064))&lt;(4/6),((U1063*R1063/C1063*C1064)/(U1063*S1063/D1063*D1064))&gt;(6/4))),1,0)</f>
        <v>0</v>
      </c>
      <c r="N1064" s="51">
        <f>IF(AND((B1064-$B$2)&gt;123,OR(((U1063*R1063/C1063*C1064)/(U1063*S1063/D1063*D1064))&lt;(4/6),((U1063*R1063/C1063*C1064)/(U1063*S1063/D1063*D1064))&gt;(6/4))),COUNTIF($M$2:M1064,1),0)</f>
        <v>0</v>
      </c>
      <c r="O1064" s="51">
        <f>IF(OR((ROW(N1064)-MATCH(MAX($N$2:N1064),$N$2:N1064,0))=1,(ROW(N1064)-MATCH(MAX($N$2:N1064),$N$2:N1064,0))&gt;123),IF(OR(((U1063*R1063/C1063*C1064)/(U1063*S1063/D1063*D1064))&lt;(4/6),((U1063*R1063/C1063*C1064)/(U1063*S1063/D1063*D1064))&gt;(6/4)),1,0),0)</f>
        <v>0</v>
      </c>
      <c r="P1064" s="47">
        <f>IF(O1064=1,U1063/2/C1064,P1063)</f>
        <v>3.6118419146766771</v>
      </c>
      <c r="Q1064" s="47">
        <f>IF(O1064=1,U1063/2/D1064,Q1063)</f>
        <v>89.517711770140608</v>
      </c>
      <c r="R1064" s="41">
        <f>P1064*C1064/U1063</f>
        <v>0.41798285749344533</v>
      </c>
      <c r="S1064" s="41">
        <f>Q1064*D1064/U1063</f>
        <v>0.58421001869631162</v>
      </c>
      <c r="T1064" s="41">
        <f t="shared" si="199"/>
        <v>0.7154667741340538</v>
      </c>
      <c r="U1064" s="42">
        <f>P1064*C1064+Q1064*D1064</f>
        <v>26657.596500067033</v>
      </c>
      <c r="V1064" s="25">
        <f>B1064</f>
        <v>42510</v>
      </c>
      <c r="W1064">
        <f>C1064/C$2</f>
        <v>1.3390817978269087</v>
      </c>
      <c r="X1064">
        <f>D1064/D$2</f>
        <v>1.2439412396990326</v>
      </c>
      <c r="Y1064">
        <f t="shared" si="200"/>
        <v>1.3328798250033516</v>
      </c>
      <c r="AA1064" s="15">
        <f t="shared" si="201"/>
        <v>5.132440481146805E-3</v>
      </c>
      <c r="AB1064" s="15">
        <f t="shared" si="202"/>
        <v>1.0024508194184101E-4</v>
      </c>
      <c r="AC1064" s="15">
        <f t="shared" si="203"/>
        <v>2.1928761897569427E-3</v>
      </c>
    </row>
    <row r="1065" spans="1:29" x14ac:dyDescent="0.4">
      <c r="A1065" s="43">
        <f t="shared" si="194"/>
        <v>2016</v>
      </c>
      <c r="B1065" s="53">
        <v>42513</v>
      </c>
      <c r="C1065" s="45">
        <v>3087.2224999999999</v>
      </c>
      <c r="D1065" s="45">
        <f>VLOOKUP(B1065,'H11001.CSI  中证全债'!$A$2:$B$2792,2,0)</f>
        <v>173.63210000000001</v>
      </c>
      <c r="E1065" s="14">
        <f t="shared" si="195"/>
        <v>0</v>
      </c>
      <c r="F1065" s="14">
        <f>IF(AND((B1065-$B$2)&gt;123,OR(((G1064*J1064/C1064*C1065)/(G1064*K1064/D1064*D1065))&lt;(4/6),((G1064*J1064/C1064*C1065)/(G1064*K1064/D1064*D1065))&gt;(6/4))),COUNTIF($E$2:E1065,1),0)</f>
        <v>0</v>
      </c>
      <c r="G1065" s="21">
        <f t="shared" si="196"/>
        <v>26759.407723452467</v>
      </c>
      <c r="H1065" s="12">
        <f t="shared" si="197"/>
        <v>3.6207315507914033</v>
      </c>
      <c r="I1065" s="12">
        <f t="shared" si="198"/>
        <v>89.738036995401941</v>
      </c>
      <c r="J1065" s="15">
        <f>IF(OR((ROW(F1065)-MATCH(MAX($F$2:F1065),$F$2:F1065,0))=1,(ROW(F1065)-MATCH(MAX($F$2:F1065),$F$2:F1065,0))&gt;123),IF(OR(((G1064*J1064/C1064*C1065)/(G1064*K1064/D1064*D1065))&lt;(4/6),((G1064*J1064/C1064*C1065)/(G1064*K1064/D1064*D1065))&gt;(6/4)),50%,((G1064*J1064/C1064*C1065)/((G1064*K1064/D1064*D1065)+(G1064*J1064/C1064*C1065)))),((G1064*J1064/C1064*C1065)/((G1064*K1064/D1064*D1065)+(G1064*J1064/C1064*C1065))))</f>
        <v>0.41772239601052485</v>
      </c>
      <c r="K1065" s="18">
        <f t="shared" si="192"/>
        <v>0.58227760398947515</v>
      </c>
      <c r="L1065" s="20">
        <f t="shared" si="193"/>
        <v>0.71739389107274565</v>
      </c>
      <c r="M1065" s="51">
        <f>IF(AND((B1065-$B$2)&gt;123,OR(((U1064*R1064/C1064*C1065)/(U1064*S1064/D1064*D1065))&lt;(4/6),((U1064*R1064/C1064*C1065)/(U1064*S1064/D1064*D1065))&gt;(6/4))),1,0)</f>
        <v>0</v>
      </c>
      <c r="N1065" s="51">
        <f>IF(AND((B1065-$B$2)&gt;123,OR(((U1064*R1064/C1064*C1065)/(U1064*S1064/D1064*D1065))&lt;(4/6),((U1064*R1064/C1064*C1065)/(U1064*S1064/D1064*D1065))&gt;(6/4))),COUNTIF($M$2:M1065,1),0)</f>
        <v>0</v>
      </c>
      <c r="O1065" s="51">
        <f>IF(OR((ROW(N1065)-MATCH(MAX($N$2:N1065),$N$2:N1065,0))=1,(ROW(N1065)-MATCH(MAX($N$2:N1065),$N$2:N1065,0))&gt;123),IF(OR(((U1064*R1064/C1064*C1065)/(U1064*S1064/D1064*D1065))&lt;(4/6),((U1064*R1064/C1064*C1065)/(U1064*S1064/D1064*D1065))&gt;(6/4)),1,0),0)</f>
        <v>0</v>
      </c>
      <c r="P1065" s="47">
        <f>IF(O1065=1,U1064/2/C1065,P1064)</f>
        <v>3.6118419146766771</v>
      </c>
      <c r="Q1065" s="47">
        <f>IF(O1065=1,U1064/2/D1065,Q1064)</f>
        <v>89.517711770140608</v>
      </c>
      <c r="R1065" s="41">
        <f>P1065*C1065/U1064</f>
        <v>0.41828825886102966</v>
      </c>
      <c r="S1065" s="41">
        <f>Q1065*D1065/U1064</f>
        <v>0.58306637966424113</v>
      </c>
      <c r="T1065" s="41">
        <f t="shared" si="199"/>
        <v>0.7173938910727472</v>
      </c>
      <c r="U1065" s="42">
        <f>P1065*C1065+Q1065*D1065</f>
        <v>26693.707907277148</v>
      </c>
      <c r="V1065" s="25">
        <f>B1065</f>
        <v>42513</v>
      </c>
      <c r="W1065">
        <f>C1065/C$2</f>
        <v>1.3429987910836874</v>
      </c>
      <c r="X1065">
        <f>D1065/D$2</f>
        <v>1.2442285919025438</v>
      </c>
      <c r="Y1065">
        <f t="shared" si="200"/>
        <v>1.3346853953638573</v>
      </c>
      <c r="AA1065" s="15">
        <f t="shared" si="201"/>
        <v>2.9251336722933008E-3</v>
      </c>
      <c r="AB1065" s="15">
        <f t="shared" si="202"/>
        <v>2.3100142863707873E-4</v>
      </c>
      <c r="AC1065" s="15">
        <f t="shared" si="203"/>
        <v>1.3546385252707349E-3</v>
      </c>
    </row>
    <row r="1066" spans="1:29" x14ac:dyDescent="0.4">
      <c r="A1066" s="43">
        <f t="shared" si="194"/>
        <v>2016</v>
      </c>
      <c r="B1066" s="53">
        <v>42514</v>
      </c>
      <c r="C1066" s="45">
        <v>3063.5556000000001</v>
      </c>
      <c r="D1066" s="45">
        <f>VLOOKUP(B1066,'H11001.CSI  中证全债'!$A$2:$B$2792,2,0)</f>
        <v>173.6575</v>
      </c>
      <c r="E1066" s="14">
        <f t="shared" si="195"/>
        <v>0</v>
      </c>
      <c r="F1066" s="14">
        <f>IF(AND((B1066-$B$2)&gt;123,OR(((G1065*J1065/C1065*C1066)/(G1065*K1065/D1065*D1066))&lt;(4/6),((G1065*J1065/C1065*C1066)/(G1065*K1065/D1065*D1066))&gt;(6/4))),COUNTIF($E$2:E1066,1),0)</f>
        <v>0</v>
      </c>
      <c r="G1066" s="21">
        <f t="shared" si="196"/>
        <v>26675.995578052727</v>
      </c>
      <c r="H1066" s="12">
        <f t="shared" si="197"/>
        <v>3.6207315507914033</v>
      </c>
      <c r="I1066" s="12">
        <f t="shared" si="198"/>
        <v>89.738036995401941</v>
      </c>
      <c r="J1066" s="15">
        <f>IF(OR((ROW(F1066)-MATCH(MAX($F$2:F1066),$F$2:F1066,0))=1,(ROW(F1066)-MATCH(MAX($F$2:F1066),$F$2:F1066,0))&gt;123),IF(OR(((G1065*J1065/C1065*C1066)/(G1065*K1065/D1065*D1066))&lt;(4/6),((G1065*J1065/C1065*C1066)/(G1065*K1065/D1065*D1066))&gt;(6/4)),50%,((G1065*J1065/C1065*C1066)/((G1065*K1065/D1065*D1066)+(G1065*J1065/C1065*C1066)))),((G1065*J1065/C1065*C1066)/((G1065*K1065/D1065*D1066)+(G1065*J1065/C1065*C1066))))</f>
        <v>0.41581624895940977</v>
      </c>
      <c r="K1066" s="18">
        <f t="shared" si="192"/>
        <v>0.58418375104059028</v>
      </c>
      <c r="L1066" s="20">
        <f t="shared" si="193"/>
        <v>0.71179016571194909</v>
      </c>
      <c r="M1066" s="51">
        <f>IF(AND((B1066-$B$2)&gt;123,OR(((U1065*R1065/C1065*C1066)/(U1065*S1065/D1065*D1066))&lt;(4/6),((U1065*R1065/C1065*C1066)/(U1065*S1065/D1065*D1066))&gt;(6/4))),1,0)</f>
        <v>0</v>
      </c>
      <c r="N1066" s="51">
        <f>IF(AND((B1066-$B$2)&gt;123,OR(((U1065*R1065/C1065*C1066)/(U1065*S1065/D1065*D1066))&lt;(4/6),((U1065*R1065/C1065*C1066)/(U1065*S1065/D1065*D1066))&gt;(6/4))),COUNTIF($M$2:M1066,1),0)</f>
        <v>0</v>
      </c>
      <c r="O1066" s="51">
        <f>IF(OR((ROW(N1066)-MATCH(MAX($N$2:N1066),$N$2:N1066,0))=1,(ROW(N1066)-MATCH(MAX($N$2:N1066),$N$2:N1066,0))&gt;123),IF(OR(((U1065*R1065/C1065*C1066)/(U1065*S1065/D1065*D1066))&lt;(4/6),((U1065*R1065/C1065*C1066)/(U1065*S1065/D1065*D1066))&gt;(6/4)),1,0),0)</f>
        <v>0</v>
      </c>
      <c r="P1066" s="47">
        <f>IF(O1066=1,U1065/2/C1066,P1065)</f>
        <v>3.6118419146766771</v>
      </c>
      <c r="Q1066" s="47">
        <f>IF(O1066=1,U1065/2/D1066,Q1065)</f>
        <v>89.517711770140608</v>
      </c>
      <c r="R1066" s="41">
        <f>P1066*C1066/U1065</f>
        <v>0.41452010198275729</v>
      </c>
      <c r="S1066" s="41">
        <f>Q1066*D1066/U1065</f>
        <v>0.58236278323421875</v>
      </c>
      <c r="T1066" s="41">
        <f t="shared" si="199"/>
        <v>0.71179016571195053</v>
      </c>
      <c r="U1066" s="42">
        <f>P1066*C1066+Q1066*D1066</f>
        <v>26610.50055574565</v>
      </c>
      <c r="V1066" s="25">
        <f>B1066</f>
        <v>42514</v>
      </c>
      <c r="W1066">
        <f>C1066/C$2</f>
        <v>1.3327032525895561</v>
      </c>
      <c r="X1066">
        <f>D1066/D$2</f>
        <v>1.2444106055177355</v>
      </c>
      <c r="Y1066">
        <f t="shared" si="200"/>
        <v>1.3305250277872824</v>
      </c>
      <c r="AA1066" s="15">
        <f t="shared" si="201"/>
        <v>-7.6660817288030092E-3</v>
      </c>
      <c r="AB1066" s="15">
        <f t="shared" si="202"/>
        <v>1.4628631456981012E-4</v>
      </c>
      <c r="AC1066" s="15">
        <f t="shared" si="203"/>
        <v>-3.1171147830240109E-3</v>
      </c>
    </row>
    <row r="1067" spans="1:29" x14ac:dyDescent="0.4">
      <c r="A1067" s="43">
        <f t="shared" si="194"/>
        <v>2016</v>
      </c>
      <c r="B1067" s="53">
        <v>42515</v>
      </c>
      <c r="C1067" s="45">
        <v>3059.2258999999999</v>
      </c>
      <c r="D1067" s="45">
        <f>VLOOKUP(B1067,'H11001.CSI  中证全债'!$A$2:$B$2792,2,0)</f>
        <v>173.6703</v>
      </c>
      <c r="E1067" s="14">
        <f t="shared" si="195"/>
        <v>0</v>
      </c>
      <c r="F1067" s="14">
        <f>IF(AND((B1067-$B$2)&gt;123,OR(((G1066*J1066/C1066*C1067)/(G1066*K1066/D1066*D1067))&lt;(4/6),((G1066*J1066/C1066*C1067)/(G1066*K1066/D1066*D1067))&gt;(6/4))),COUNTIF($E$2:E1067,1),0)</f>
        <v>0</v>
      </c>
      <c r="G1067" s="21">
        <f t="shared" si="196"/>
        <v>26661.467543530809</v>
      </c>
      <c r="H1067" s="12">
        <f t="shared" si="197"/>
        <v>3.6207315507914033</v>
      </c>
      <c r="I1067" s="12">
        <f t="shared" si="198"/>
        <v>89.738036995401941</v>
      </c>
      <c r="J1067" s="15">
        <f>IF(OR((ROW(F1067)-MATCH(MAX($F$2:F1067),$F$2:F1067,0))=1,(ROW(F1067)-MATCH(MAX($F$2:F1067),$F$2:F1067,0))&gt;123),IF(OR(((G1066*J1066/C1066*C1067)/(G1066*K1066/D1066*D1067))&lt;(4/6),((G1066*J1066/C1066*C1067)/(G1066*K1066/D1066*D1067))&gt;(6/4)),50%,((G1066*J1066/C1066*C1067)/((G1066*K1066/D1066*D1067)+(G1066*J1066/C1066*C1067)))),((G1066*J1066/C1066*C1067)/((G1066*K1066/D1066*D1067)+(G1066*J1066/C1066*C1067))))</f>
        <v>0.41545484017498807</v>
      </c>
      <c r="K1067" s="18">
        <f t="shared" si="192"/>
        <v>0.58454515982501198</v>
      </c>
      <c r="L1067" s="20">
        <f t="shared" si="193"/>
        <v>0.71073181120746531</v>
      </c>
      <c r="M1067" s="51">
        <f>IF(AND((B1067-$B$2)&gt;123,OR(((U1066*R1066/C1066*C1067)/(U1066*S1066/D1066*D1067))&lt;(4/6),((U1066*R1066/C1066*C1067)/(U1066*S1066/D1066*D1067))&gt;(6/4))),1,0)</f>
        <v>0</v>
      </c>
      <c r="N1067" s="51">
        <f>IF(AND((B1067-$B$2)&gt;123,OR(((U1066*R1066/C1066*C1067)/(U1066*S1066/D1066*D1067))&lt;(4/6),((U1066*R1066/C1066*C1067)/(U1066*S1066/D1066*D1067))&gt;(6/4))),COUNTIF($M$2:M1067,1),0)</f>
        <v>0</v>
      </c>
      <c r="O1067" s="51">
        <f>IF(OR((ROW(N1067)-MATCH(MAX($N$2:N1067),$N$2:N1067,0))=1,(ROW(N1067)-MATCH(MAX($N$2:N1067),$N$2:N1067,0))&gt;123),IF(OR(((U1066*R1066/C1066*C1067)/(U1066*S1066/D1066*D1067))&lt;(4/6),((U1066*R1066/C1066*C1067)/(U1066*S1066/D1066*D1067))&gt;(6/4)),1,0),0)</f>
        <v>0</v>
      </c>
      <c r="P1067" s="47">
        <f>IF(O1067=1,U1066/2/C1067,P1066)</f>
        <v>3.6118419146766771</v>
      </c>
      <c r="Q1067" s="47">
        <f>IF(O1067=1,U1066/2/D1067,Q1066)</f>
        <v>89.517711770140608</v>
      </c>
      <c r="R1067" s="41">
        <f>P1067*C1067/U1066</f>
        <v>0.41522857899411902</v>
      </c>
      <c r="S1067" s="41">
        <f>Q1067*D1067/U1066</f>
        <v>0.58422681023476974</v>
      </c>
      <c r="T1067" s="41">
        <f t="shared" si="199"/>
        <v>0.71073181120746698</v>
      </c>
      <c r="U1067" s="42">
        <f>P1067*C1067+Q1067*D1067</f>
        <v>26596.008190518332</v>
      </c>
      <c r="V1067" s="25">
        <f>B1067</f>
        <v>42515</v>
      </c>
      <c r="W1067">
        <f>C1067/C$2</f>
        <v>1.3308197531444221</v>
      </c>
      <c r="X1067">
        <f>D1067/D$2</f>
        <v>1.2445023289143675</v>
      </c>
      <c r="Y1067">
        <f t="shared" si="200"/>
        <v>1.3298004095259166</v>
      </c>
      <c r="AA1067" s="15">
        <f t="shared" si="201"/>
        <v>-1.4132924501191191E-3</v>
      </c>
      <c r="AB1067" s="15">
        <f t="shared" si="202"/>
        <v>7.3708305140751662E-5</v>
      </c>
      <c r="AC1067" s="15">
        <f t="shared" si="203"/>
        <v>-5.4461077111112033E-4</v>
      </c>
    </row>
    <row r="1068" spans="1:29" x14ac:dyDescent="0.4">
      <c r="A1068" s="43">
        <f t="shared" si="194"/>
        <v>2016</v>
      </c>
      <c r="B1068" s="53">
        <v>42516</v>
      </c>
      <c r="C1068" s="45">
        <v>3064.2111</v>
      </c>
      <c r="D1068" s="45">
        <f>VLOOKUP(B1068,'H11001.CSI  中证全债'!$A$2:$B$2792,2,0)</f>
        <v>173.6763</v>
      </c>
      <c r="E1068" s="14">
        <f t="shared" si="195"/>
        <v>0</v>
      </c>
      <c r="F1068" s="14">
        <f>IF(AND((B1068-$B$2)&gt;123,OR(((G1067*J1067/C1067*C1068)/(G1067*K1067/D1067*D1068))&lt;(4/6),((G1067*J1067/C1067*C1068)/(G1067*K1067/D1067*D1068))&gt;(6/4))),COUNTIF($E$2:E1068,1),0)</f>
        <v>0</v>
      </c>
      <c r="G1068" s="21">
        <f t="shared" si="196"/>
        <v>26680.056042679789</v>
      </c>
      <c r="H1068" s="12">
        <f t="shared" si="197"/>
        <v>3.6207315507914033</v>
      </c>
      <c r="I1068" s="12">
        <f t="shared" si="198"/>
        <v>89.738036995401941</v>
      </c>
      <c r="J1068" s="15">
        <f>IF(OR((ROW(F1068)-MATCH(MAX($F$2:F1068),$F$2:F1068,0))=1,(ROW(F1068)-MATCH(MAX($F$2:F1068),$F$2:F1068,0))&gt;123),IF(OR(((G1067*J1067/C1067*C1068)/(G1067*K1067/D1067*D1068))&lt;(4/6),((G1067*J1067/C1067*C1068)/(G1067*K1067/D1067*D1068))&gt;(6/4)),50%,((G1067*J1067/C1067*C1068)/((G1067*K1067/D1067*D1068)+(G1067*J1067/C1067*C1068)))),((G1067*J1067/C1067*C1068)/((G1067*K1067/D1067*D1068)+(G1067*J1067/C1067*C1068))))</f>
        <v>0.41584192290702782</v>
      </c>
      <c r="K1068" s="18">
        <f t="shared" si="192"/>
        <v>0.58415807709297218</v>
      </c>
      <c r="L1068" s="20">
        <f t="shared" si="193"/>
        <v>0.71186539947618344</v>
      </c>
      <c r="M1068" s="51">
        <f>IF(AND((B1068-$B$2)&gt;123,OR(((U1067*R1067/C1067*C1068)/(U1067*S1067/D1067*D1068))&lt;(4/6),((U1067*R1067/C1067*C1068)/(U1067*S1067/D1067*D1068))&gt;(6/4))),1,0)</f>
        <v>0</v>
      </c>
      <c r="N1068" s="51">
        <f>IF(AND((B1068-$B$2)&gt;123,OR(((U1067*R1067/C1067*C1068)/(U1067*S1067/D1067*D1068))&lt;(4/6),((U1067*R1067/C1067*C1068)/(U1067*S1067/D1067*D1068))&gt;(6/4))),COUNTIF($M$2:M1068,1),0)</f>
        <v>0</v>
      </c>
      <c r="O1068" s="51">
        <f>IF(OR((ROW(N1068)-MATCH(MAX($N$2:N1068),$N$2:N1068,0))=1,(ROW(N1068)-MATCH(MAX($N$2:N1068),$N$2:N1068,0))&gt;123),IF(OR(((U1067*R1067/C1067*C1068)/(U1067*S1067/D1067*D1068))&lt;(4/6),((U1067*R1067/C1067*C1068)/(U1067*S1067/D1067*D1068))&gt;(6/4)),1,0),0)</f>
        <v>0</v>
      </c>
      <c r="P1068" s="47">
        <f>IF(O1068=1,U1067/2/C1068,P1067)</f>
        <v>3.6118419146766771</v>
      </c>
      <c r="Q1068" s="47">
        <f>IF(O1068=1,U1067/2/D1068,Q1067)</f>
        <v>89.517711770140608</v>
      </c>
      <c r="R1068" s="41">
        <f>P1068*C1068/U1067</f>
        <v>0.41613184982937218</v>
      </c>
      <c r="S1068" s="41">
        <f>Q1068*D1068/U1067</f>
        <v>0.58456535482069549</v>
      </c>
      <c r="T1068" s="41">
        <f t="shared" si="199"/>
        <v>0.71186539947618488</v>
      </c>
      <c r="U1068" s="42">
        <f>P1068*C1068+Q1068*D1068</f>
        <v>26614.551051101997</v>
      </c>
      <c r="V1068" s="25">
        <f>B1068</f>
        <v>42516</v>
      </c>
      <c r="W1068">
        <f>C1068/C$2</f>
        <v>1.3329884071929432</v>
      </c>
      <c r="X1068">
        <f>D1068/D$2</f>
        <v>1.2445453242565387</v>
      </c>
      <c r="Y1068">
        <f t="shared" si="200"/>
        <v>1.3307275525550999</v>
      </c>
      <c r="AA1068" s="15">
        <f t="shared" si="201"/>
        <v>1.6295625635229793E-3</v>
      </c>
      <c r="AB1068" s="15">
        <f t="shared" si="202"/>
        <v>3.4548221543806434E-5</v>
      </c>
      <c r="AC1068" s="15">
        <f t="shared" si="203"/>
        <v>6.9720465006750665E-4</v>
      </c>
    </row>
    <row r="1069" spans="1:29" x14ac:dyDescent="0.4">
      <c r="A1069" s="43">
        <f t="shared" si="194"/>
        <v>2016</v>
      </c>
      <c r="B1069" s="53">
        <v>42517</v>
      </c>
      <c r="C1069" s="45">
        <v>3062.4992999999999</v>
      </c>
      <c r="D1069" s="45">
        <f>VLOOKUP(B1069,'H11001.CSI  中证全债'!$A$2:$B$2792,2,0)</f>
        <v>173.69649999999999</v>
      </c>
      <c r="E1069" s="14">
        <f t="shared" si="195"/>
        <v>0</v>
      </c>
      <c r="F1069" s="14">
        <f>IF(AND((B1069-$B$2)&gt;123,OR(((G1068*J1068/C1068*C1069)/(G1068*K1068/D1068*D1069))&lt;(4/6),((G1068*J1068/C1068*C1069)/(G1068*K1068/D1068*D1069))&gt;(6/4))),COUNTIF($E$2:E1069,1),0)</f>
        <v>0</v>
      </c>
      <c r="G1069" s="21">
        <f t="shared" si="196"/>
        <v>26675.670782758447</v>
      </c>
      <c r="H1069" s="12">
        <f t="shared" si="197"/>
        <v>3.6207315507914033</v>
      </c>
      <c r="I1069" s="12">
        <f t="shared" si="198"/>
        <v>89.738036995401941</v>
      </c>
      <c r="J1069" s="15">
        <f>IF(OR((ROW(F1069)-MATCH(MAX($F$2:F1069),$F$2:F1069,0))=1,(ROW(F1069)-MATCH(MAX($F$2:F1069),$F$2:F1069,0))&gt;123),IF(OR(((G1068*J1068/C1068*C1069)/(G1068*K1068/D1068*D1069))&lt;(4/6),((G1068*J1068/C1068*C1069)/(G1068*K1068/D1068*D1069))&gt;(6/4)),50%,((G1068*J1068/C1068*C1069)/((G1068*K1068/D1068*D1069)+(G1068*J1068/C1068*C1069)))),((G1068*J1068/C1068*C1069)/((G1068*K1068/D1068*D1069)+(G1068*J1068/C1068*C1069))))</f>
        <v>0.41567793852642382</v>
      </c>
      <c r="K1069" s="18">
        <f t="shared" si="192"/>
        <v>0.58432206147357624</v>
      </c>
      <c r="L1069" s="20">
        <f t="shared" si="193"/>
        <v>0.71138498087534774</v>
      </c>
      <c r="M1069" s="51">
        <f>IF(AND((B1069-$B$2)&gt;123,OR(((U1068*R1068/C1068*C1069)/(U1068*S1068/D1068*D1069))&lt;(4/6),((U1068*R1068/C1068*C1069)/(U1068*S1068/D1068*D1069))&gt;(6/4))),1,0)</f>
        <v>0</v>
      </c>
      <c r="N1069" s="51">
        <f>IF(AND((B1069-$B$2)&gt;123,OR(((U1068*R1068/C1068*C1069)/(U1068*S1068/D1068*D1069))&lt;(4/6),((U1068*R1068/C1068*C1069)/(U1068*S1068/D1068*D1069))&gt;(6/4))),COUNTIF($M$2:M1069,1),0)</f>
        <v>0</v>
      </c>
      <c r="O1069" s="51">
        <f>IF(OR((ROW(N1069)-MATCH(MAX($N$2:N1069),$N$2:N1069,0))=1,(ROW(N1069)-MATCH(MAX($N$2:N1069),$N$2:N1069,0))&gt;123),IF(OR(((U1068*R1068/C1068*C1069)/(U1068*S1068/D1068*D1069))&lt;(4/6),((U1068*R1068/C1068*C1069)/(U1068*S1068/D1068*D1069))&gt;(6/4)),1,0),0)</f>
        <v>0</v>
      </c>
      <c r="P1069" s="47">
        <f>IF(O1069=1,U1068/2/C1069,P1068)</f>
        <v>3.6118419146766771</v>
      </c>
      <c r="Q1069" s="47">
        <f>IF(O1069=1,U1068/2/D1069,Q1068)</f>
        <v>89.517711770140608</v>
      </c>
      <c r="R1069" s="41">
        <f>P1069*C1069/U1068</f>
        <v>0.41560961573875516</v>
      </c>
      <c r="S1069" s="41">
        <f>Q1069*D1069/U1068</f>
        <v>0.58422601954198328</v>
      </c>
      <c r="T1069" s="41">
        <f t="shared" si="199"/>
        <v>0.71138498087534918</v>
      </c>
      <c r="U1069" s="42">
        <f>P1069*C1069+Q1069*D1069</f>
        <v>26610.176557890209</v>
      </c>
      <c r="V1069" s="25">
        <f>B1069</f>
        <v>42517</v>
      </c>
      <c r="W1069">
        <f>C1069/C$2</f>
        <v>1.3322437425856539</v>
      </c>
      <c r="X1069">
        <f>D1069/D$2</f>
        <v>1.2446900752418486</v>
      </c>
      <c r="Y1069">
        <f t="shared" si="200"/>
        <v>1.3305088278945105</v>
      </c>
      <c r="AA1069" s="15">
        <f t="shared" si="201"/>
        <v>-5.5864297339047742E-4</v>
      </c>
      <c r="AB1069" s="15">
        <f t="shared" si="202"/>
        <v>1.1630832761855281E-4</v>
      </c>
      <c r="AC1069" s="15">
        <f t="shared" si="203"/>
        <v>-1.6436471926162266E-4</v>
      </c>
    </row>
    <row r="1070" spans="1:29" x14ac:dyDescent="0.4">
      <c r="A1070" s="43">
        <f t="shared" si="194"/>
        <v>2016</v>
      </c>
      <c r="B1070" s="53">
        <v>42520</v>
      </c>
      <c r="C1070" s="45">
        <v>3066.7094999999999</v>
      </c>
      <c r="D1070" s="45">
        <f>VLOOKUP(B1070,'H11001.CSI  中证全债'!$A$2:$B$2792,2,0)</f>
        <v>173.7268</v>
      </c>
      <c r="E1070" s="14">
        <f t="shared" si="195"/>
        <v>0</v>
      </c>
      <c r="F1070" s="14">
        <f>IF(AND((B1070-$B$2)&gt;123,OR(((G1069*J1069/C1069*C1070)/(G1069*K1069/D1069*D1070))&lt;(4/6),((G1069*J1069/C1069*C1070)/(G1069*K1069/D1069*D1070))&gt;(6/4))),COUNTIF($E$2:E1070,1),0)</f>
        <v>0</v>
      </c>
      <c r="G1070" s="21">
        <f t="shared" si="196"/>
        <v>26693.633849254551</v>
      </c>
      <c r="H1070" s="12">
        <f t="shared" si="197"/>
        <v>3.6207315507914033</v>
      </c>
      <c r="I1070" s="12">
        <f t="shared" si="198"/>
        <v>89.738036995401941</v>
      </c>
      <c r="J1070" s="15">
        <f>IF(OR((ROW(F1070)-MATCH(MAX($F$2:F1070),$F$2:F1070,0))=1,(ROW(F1070)-MATCH(MAX($F$2:F1070),$F$2:F1070,0))&gt;123),IF(OR(((G1069*J1069/C1069*C1070)/(G1069*K1069/D1069*D1070))&lt;(4/6),((G1069*J1069/C1069*C1070)/(G1069*K1069/D1069*D1070))&gt;(6/4)),50%,((G1069*J1069/C1069*C1070)/((G1069*K1069/D1069*D1070)+(G1069*J1069/C1069*C1070)))),((G1069*J1069/C1069*C1070)/((G1069*K1069/D1069*D1070)+(G1069*J1069/C1069*C1070))))</f>
        <v>0.41596928715165588</v>
      </c>
      <c r="K1070" s="18">
        <f t="shared" si="192"/>
        <v>0.58403071284834418</v>
      </c>
      <c r="L1070" s="20">
        <f t="shared" si="193"/>
        <v>0.71223871964362095</v>
      </c>
      <c r="M1070" s="51">
        <f>IF(AND((B1070-$B$2)&gt;123,OR(((U1069*R1069/C1069*C1070)/(U1069*S1069/D1069*D1070))&lt;(4/6),((U1069*R1069/C1069*C1070)/(U1069*S1069/D1069*D1070))&gt;(6/4))),1,0)</f>
        <v>0</v>
      </c>
      <c r="N1070" s="51">
        <f>IF(AND((B1070-$B$2)&gt;123,OR(((U1069*R1069/C1069*C1070)/(U1069*S1069/D1069*D1070))&lt;(4/6),((U1069*R1069/C1069*C1070)/(U1069*S1069/D1069*D1070))&gt;(6/4))),COUNTIF($M$2:M1070,1),0)</f>
        <v>0</v>
      </c>
      <c r="O1070" s="51">
        <f>IF(OR((ROW(N1070)-MATCH(MAX($N$2:N1070),$N$2:N1070,0))=1,(ROW(N1070)-MATCH(MAX($N$2:N1070),$N$2:N1070,0))&gt;123),IF(OR(((U1069*R1069/C1069*C1070)/(U1069*S1069/D1069*D1070))&lt;(4/6),((U1069*R1069/C1069*C1070)/(U1069*S1069/D1069*D1070))&gt;(6/4)),1,0),0)</f>
        <v>0</v>
      </c>
      <c r="P1070" s="47">
        <f>IF(O1070=1,U1069/2/C1070,P1069)</f>
        <v>3.6118419146766771</v>
      </c>
      <c r="Q1070" s="47">
        <f>IF(O1070=1,U1069/2/D1070,Q1069)</f>
        <v>89.517711770140608</v>
      </c>
      <c r="R1070" s="41">
        <f>P1070*C1070/U1069</f>
        <v>0.41624939572048275</v>
      </c>
      <c r="S1070" s="41">
        <f>Q1070*D1070/U1069</f>
        <v>0.58442399190085925</v>
      </c>
      <c r="T1070" s="41">
        <f t="shared" si="199"/>
        <v>0.7122387196436224</v>
      </c>
      <c r="U1070" s="42">
        <f>P1070*C1070+Q1070*D1070</f>
        <v>26628.095521386018</v>
      </c>
      <c r="V1070" s="25">
        <f>B1070</f>
        <v>42520</v>
      </c>
      <c r="W1070">
        <f>C1070/C$2</f>
        <v>1.3340752573242971</v>
      </c>
      <c r="X1070">
        <f>D1070/D$2</f>
        <v>1.2449072017198135</v>
      </c>
      <c r="Y1070">
        <f t="shared" si="200"/>
        <v>1.3314047760693009</v>
      </c>
      <c r="AA1070" s="15">
        <f t="shared" si="201"/>
        <v>1.3747594979043321E-3</v>
      </c>
      <c r="AB1070" s="15">
        <f t="shared" si="202"/>
        <v>1.7444220234730246E-4</v>
      </c>
      <c r="AC1070" s="15">
        <f t="shared" si="203"/>
        <v>6.7338762134183661E-4</v>
      </c>
    </row>
    <row r="1071" spans="1:29" x14ac:dyDescent="0.4">
      <c r="A1071" s="43">
        <f t="shared" si="194"/>
        <v>2016</v>
      </c>
      <c r="B1071" s="53">
        <v>42521</v>
      </c>
      <c r="C1071" s="45">
        <v>3169.5598</v>
      </c>
      <c r="D1071" s="45">
        <f>VLOOKUP(B1071,'H11001.CSI  中证全债'!$A$2:$B$2792,2,0)</f>
        <v>173.69759999999999</v>
      </c>
      <c r="E1071" s="14">
        <f t="shared" si="195"/>
        <v>0</v>
      </c>
      <c r="F1071" s="14">
        <f>IF(AND((B1071-$B$2)&gt;123,OR(((G1070*J1070/C1070*C1071)/(G1070*K1070/D1070*D1071))&lt;(4/6),((G1070*J1070/C1070*C1071)/(G1070*K1070/D1070*D1071))&gt;(6/4))),COUNTIF($E$2:E1071,1),0)</f>
        <v>0</v>
      </c>
      <c r="G1071" s="21">
        <f t="shared" si="196"/>
        <v>27063.406824792648</v>
      </c>
      <c r="H1071" s="12">
        <f t="shared" si="197"/>
        <v>3.6207315507914033</v>
      </c>
      <c r="I1071" s="12">
        <f t="shared" si="198"/>
        <v>89.738036995401941</v>
      </c>
      <c r="J1071" s="15">
        <f>IF(OR((ROW(F1071)-MATCH(MAX($F$2:F1071),$F$2:F1071,0))=1,(ROW(F1071)-MATCH(MAX($F$2:F1071),$F$2:F1071,0))&gt;123),IF(OR(((G1070*J1070/C1070*C1071)/(G1070*K1070/D1070*D1071))&lt;(4/6),((G1070*J1070/C1070*C1071)/(G1070*K1070/D1070*D1071))&gt;(6/4)),50%,((G1070*J1070/C1070*C1071)/((G1070*K1070/D1070*D1071)+(G1070*J1070/C1070*C1071)))),((G1070*J1070/C1070*C1071)/((G1070*K1070/D1070*D1071)+(G1070*J1070/C1070*C1071))))</f>
        <v>0.42404584331440748</v>
      </c>
      <c r="K1071" s="18">
        <f t="shared" si="192"/>
        <v>0.57595415668559258</v>
      </c>
      <c r="L1071" s="20">
        <f t="shared" si="193"/>
        <v>0.73624929760840274</v>
      </c>
      <c r="M1071" s="51">
        <f>IF(AND((B1071-$B$2)&gt;123,OR(((U1070*R1070/C1070*C1071)/(U1070*S1070/D1070*D1071))&lt;(4/6),((U1070*R1070/C1070*C1071)/(U1070*S1070/D1070*D1071))&gt;(6/4))),1,0)</f>
        <v>0</v>
      </c>
      <c r="N1071" s="51">
        <f>IF(AND((B1071-$B$2)&gt;123,OR(((U1070*R1070/C1070*C1071)/(U1070*S1070/D1070*D1071))&lt;(4/6),((U1070*R1070/C1070*C1071)/(U1070*S1070/D1070*D1071))&gt;(6/4))),COUNTIF($M$2:M1071,1),0)</f>
        <v>0</v>
      </c>
      <c r="O1071" s="51">
        <f>IF(OR((ROW(N1071)-MATCH(MAX($N$2:N1071),$N$2:N1071,0))=1,(ROW(N1071)-MATCH(MAX($N$2:N1071),$N$2:N1071,0))&gt;123),IF(OR(((U1070*R1070/C1070*C1071)/(U1070*S1070/D1070*D1071))&lt;(4/6),((U1070*R1070/C1070*C1071)/(U1070*S1070/D1070*D1071))&gt;(6/4)),1,0),0)</f>
        <v>0</v>
      </c>
      <c r="P1071" s="47">
        <f>IF(O1071=1,U1070/2/C1071,P1070)</f>
        <v>3.6118419146766771</v>
      </c>
      <c r="Q1071" s="47">
        <f>IF(O1071=1,U1070/2/D1071,Q1070)</f>
        <v>89.517711770140608</v>
      </c>
      <c r="R1071" s="41">
        <f>P1071*C1071/U1070</f>
        <v>0.42991992902834336</v>
      </c>
      <c r="S1071" s="41">
        <f>Q1071*D1071/U1070</f>
        <v>0.58393254896795688</v>
      </c>
      <c r="T1071" s="41">
        <f t="shared" si="199"/>
        <v>0.73624929760840419</v>
      </c>
      <c r="U1071" s="42">
        <f>P1071*C1071+Q1071*D1071</f>
        <v>26996.960628679401</v>
      </c>
      <c r="V1071" s="25">
        <f>B1071</f>
        <v>42521</v>
      </c>
      <c r="W1071">
        <f>C1071/C$2</f>
        <v>1.3788170368891306</v>
      </c>
      <c r="X1071">
        <f>D1071/D$2</f>
        <v>1.2446979577212467</v>
      </c>
      <c r="Y1071">
        <f t="shared" si="200"/>
        <v>1.34984803143397</v>
      </c>
      <c r="AA1071" s="15">
        <f t="shared" si="201"/>
        <v>3.3537672870547208E-2</v>
      </c>
      <c r="AB1071" s="15">
        <f t="shared" si="202"/>
        <v>-1.6807999686863084E-4</v>
      </c>
      <c r="AC1071" s="15">
        <f t="shared" si="203"/>
        <v>1.3852477996300294E-2</v>
      </c>
    </row>
    <row r="1072" spans="1:29" x14ac:dyDescent="0.4">
      <c r="A1072" s="43">
        <f t="shared" si="194"/>
        <v>2016</v>
      </c>
      <c r="B1072" s="53">
        <v>42522</v>
      </c>
      <c r="C1072" s="45">
        <v>3160.547</v>
      </c>
      <c r="D1072" s="45">
        <f>VLOOKUP(B1072,'H11001.CSI  中证全债'!$A$2:$B$2792,2,0)</f>
        <v>173.71879999999999</v>
      </c>
      <c r="E1072" s="14">
        <f t="shared" si="195"/>
        <v>0</v>
      </c>
      <c r="F1072" s="14">
        <f>IF(AND((B1072-$B$2)&gt;123,OR(((G1071*J1071/C1071*C1072)/(G1071*K1071/D1071*D1072))&lt;(4/6),((G1071*J1071/C1071*C1072)/(G1071*K1071/D1071*D1072))&gt;(6/4))),COUNTIF($E$2:E1072,1),0)</f>
        <v>0</v>
      </c>
      <c r="G1072" s="21">
        <f t="shared" si="196"/>
        <v>27032.676341855979</v>
      </c>
      <c r="H1072" s="12">
        <f t="shared" si="197"/>
        <v>3.6207315507914033</v>
      </c>
      <c r="I1072" s="12">
        <f t="shared" si="198"/>
        <v>89.738036995401941</v>
      </c>
      <c r="J1072" s="15">
        <f>IF(OR((ROW(F1072)-MATCH(MAX($F$2:F1072),$F$2:F1072,0))=1,(ROW(F1072)-MATCH(MAX($F$2:F1072),$F$2:F1072,0))&gt;123),IF(OR(((G1071*J1071/C1071*C1072)/(G1071*K1071/D1071*D1072))&lt;(4/6),((G1071*J1071/C1071*C1072)/(G1071*K1071/D1071*D1072))&gt;(6/4)),50%,((G1071*J1071/C1071*C1072)/((G1071*K1071/D1071*D1072)+(G1071*J1071/C1071*C1072)))),((G1071*J1071/C1071*C1072)/((G1071*K1071/D1071*D1072)+(G1071*J1071/C1071*C1072))))</f>
        <v>0.42332072843785035</v>
      </c>
      <c r="K1072" s="18">
        <f t="shared" si="192"/>
        <v>0.5766792715621496</v>
      </c>
      <c r="L1072" s="20">
        <f t="shared" si="193"/>
        <v>0.73406614267776471</v>
      </c>
      <c r="M1072" s="51">
        <f>IF(AND((B1072-$B$2)&gt;123,OR(((U1071*R1071/C1071*C1072)/(U1071*S1071/D1071*D1072))&lt;(4/6),((U1071*R1071/C1071*C1072)/(U1071*S1071/D1071*D1072))&gt;(6/4))),1,0)</f>
        <v>0</v>
      </c>
      <c r="N1072" s="51">
        <f>IF(AND((B1072-$B$2)&gt;123,OR(((U1071*R1071/C1071*C1072)/(U1071*S1071/D1071*D1072))&lt;(4/6),((U1071*R1071/C1071*C1072)/(U1071*S1071/D1071*D1072))&gt;(6/4))),COUNTIF($M$2:M1072,1),0)</f>
        <v>0</v>
      </c>
      <c r="O1072" s="51">
        <f>IF(OR((ROW(N1072)-MATCH(MAX($N$2:N1072),$N$2:N1072,0))=1,(ROW(N1072)-MATCH(MAX($N$2:N1072),$N$2:N1072,0))&gt;123),IF(OR(((U1071*R1071/C1071*C1072)/(U1071*S1071/D1071*D1072))&lt;(4/6),((U1071*R1071/C1071*C1072)/(U1071*S1071/D1071*D1072))&gt;(6/4)),1,0),0)</f>
        <v>0</v>
      </c>
      <c r="P1072" s="47">
        <f>IF(O1072=1,U1071/2/C1072,P1071)</f>
        <v>3.6118419146766771</v>
      </c>
      <c r="Q1072" s="47">
        <f>IF(O1072=1,U1071/2/D1072,Q1071)</f>
        <v>89.517711770140608</v>
      </c>
      <c r="R1072" s="41">
        <f>P1072*C1072/U1071</f>
        <v>0.42284004799335922</v>
      </c>
      <c r="S1072" s="41">
        <f>Q1072*D1072/U1071</f>
        <v>0.5760244525798458</v>
      </c>
      <c r="T1072" s="41">
        <f t="shared" si="199"/>
        <v>0.73406614267776615</v>
      </c>
      <c r="U1072" s="42">
        <f>P1072*C1072+Q1072*D1072</f>
        <v>26966.305595360329</v>
      </c>
      <c r="V1072" s="25">
        <f>B1072</f>
        <v>42522</v>
      </c>
      <c r="W1072">
        <f>C1072/C$2</f>
        <v>1.3748963024735583</v>
      </c>
      <c r="X1072">
        <f>D1072/D$2</f>
        <v>1.2448498745969185</v>
      </c>
      <c r="Y1072">
        <f t="shared" si="200"/>
        <v>1.3483152797680165</v>
      </c>
      <c r="AA1072" s="15">
        <f t="shared" si="201"/>
        <v>-2.8435494417868856E-3</v>
      </c>
      <c r="AB1072" s="15">
        <f t="shared" si="202"/>
        <v>1.2205119702279887E-4</v>
      </c>
      <c r="AC1072" s="15">
        <f t="shared" si="203"/>
        <v>-1.135499426794917E-3</v>
      </c>
    </row>
    <row r="1073" spans="1:29" x14ac:dyDescent="0.4">
      <c r="A1073" s="43">
        <f t="shared" si="194"/>
        <v>2016</v>
      </c>
      <c r="B1073" s="53">
        <v>42523</v>
      </c>
      <c r="C1073" s="45">
        <v>3167.0997000000002</v>
      </c>
      <c r="D1073" s="45">
        <f>VLOOKUP(B1073,'H11001.CSI  中证全债'!$A$2:$B$2792,2,0)</f>
        <v>173.68209999999999</v>
      </c>
      <c r="E1073" s="14">
        <f t="shared" si="195"/>
        <v>0</v>
      </c>
      <c r="F1073" s="14">
        <f>IF(AND((B1073-$B$2)&gt;123,OR(((G1072*J1072/C1072*C1073)/(G1072*K1072/D1072*D1073))&lt;(4/6),((G1072*J1072/C1072*C1073)/(G1072*K1072/D1072*D1073))&gt;(6/4))),COUNTIF($E$2:E1073,1),0)</f>
        <v>0</v>
      </c>
      <c r="G1073" s="21">
        <f t="shared" si="196"/>
        <v>27053.108523531118</v>
      </c>
      <c r="H1073" s="12">
        <f t="shared" si="197"/>
        <v>3.6207315507914033</v>
      </c>
      <c r="I1073" s="12">
        <f t="shared" si="198"/>
        <v>89.738036995401941</v>
      </c>
      <c r="J1073" s="15">
        <f>IF(OR((ROW(F1073)-MATCH(MAX($F$2:F1073),$F$2:F1073,0))=1,(ROW(F1073)-MATCH(MAX($F$2:F1073),$F$2:F1073,0))&gt;123),IF(OR(((G1072*J1072/C1072*C1073)/(G1072*K1072/D1072*D1073))&lt;(4/6),((G1072*J1072/C1072*C1073)/(G1072*K1072/D1072*D1073))&gt;(6/4)),50%,((G1072*J1072/C1072*C1073)/((G1072*K1072/D1072*D1073)+(G1072*J1072/C1072*C1073)))),((G1072*J1072/C1072*C1073)/((G1072*K1072/D1072*D1073)+(G1072*J1072/C1072*C1073))))</f>
        <v>0.42387801011176457</v>
      </c>
      <c r="K1073" s="18">
        <f t="shared" si="192"/>
        <v>0.57612198988823549</v>
      </c>
      <c r="L1073" s="20">
        <f t="shared" si="193"/>
        <v>0.73574350146571321</v>
      </c>
      <c r="M1073" s="51">
        <f>IF(AND((B1073-$B$2)&gt;123,OR(((U1072*R1072/C1072*C1073)/(U1072*S1072/D1072*D1073))&lt;(4/6),((U1072*R1072/C1072*C1073)/(U1072*S1072/D1072*D1073))&gt;(6/4))),1,0)</f>
        <v>0</v>
      </c>
      <c r="N1073" s="51">
        <f>IF(AND((B1073-$B$2)&gt;123,OR(((U1072*R1072/C1072*C1073)/(U1072*S1072/D1072*D1073))&lt;(4/6),((U1072*R1072/C1072*C1073)/(U1072*S1072/D1072*D1073))&gt;(6/4))),COUNTIF($M$2:M1073,1),0)</f>
        <v>0</v>
      </c>
      <c r="O1073" s="51">
        <f>IF(OR((ROW(N1073)-MATCH(MAX($N$2:N1073),$N$2:N1073,0))=1,(ROW(N1073)-MATCH(MAX($N$2:N1073),$N$2:N1073,0))&gt;123),IF(OR(((U1072*R1072/C1072*C1073)/(U1072*S1072/D1072*D1073))&lt;(4/6),((U1072*R1072/C1072*C1073)/(U1072*S1072/D1072*D1073))&gt;(6/4)),1,0),0)</f>
        <v>0</v>
      </c>
      <c r="P1073" s="47">
        <f>IF(O1073=1,U1072/2/C1073,P1072)</f>
        <v>3.6118419146766771</v>
      </c>
      <c r="Q1073" s="47">
        <f>IF(O1073=1,U1072/2/D1073,Q1072)</f>
        <v>89.517711770140608</v>
      </c>
      <c r="R1073" s="41">
        <f>P1073*C1073/U1072</f>
        <v>0.42419839098716111</v>
      </c>
      <c r="S1073" s="41">
        <f>Q1073*D1073/U1072</f>
        <v>0.5765574417471474</v>
      </c>
      <c r="T1073" s="41">
        <f t="shared" si="199"/>
        <v>0.73574350146571477</v>
      </c>
      <c r="U1073" s="42">
        <f>P1073*C1073+Q1073*D1073</f>
        <v>26986.687611852671</v>
      </c>
      <c r="V1073" s="25">
        <f>B1073</f>
        <v>42523</v>
      </c>
      <c r="W1073">
        <f>C1073/C$2</f>
        <v>1.3777468479649619</v>
      </c>
      <c r="X1073">
        <f>D1073/D$2</f>
        <v>1.2445868864206375</v>
      </c>
      <c r="Y1073">
        <f t="shared" si="200"/>
        <v>1.3493343805926334</v>
      </c>
      <c r="AA1073" s="15">
        <f t="shared" si="201"/>
        <v>2.0732803530529864E-3</v>
      </c>
      <c r="AB1073" s="15">
        <f t="shared" si="202"/>
        <v>-2.1126095736334616E-4</v>
      </c>
      <c r="AC1073" s="15">
        <f t="shared" si="203"/>
        <v>7.5583273430845921E-4</v>
      </c>
    </row>
    <row r="1074" spans="1:29" x14ac:dyDescent="0.4">
      <c r="A1074" s="43">
        <f t="shared" si="194"/>
        <v>2016</v>
      </c>
      <c r="B1074" s="53">
        <v>42524</v>
      </c>
      <c r="C1074" s="45">
        <v>3189.3254999999999</v>
      </c>
      <c r="D1074" s="45">
        <f>VLOOKUP(B1074,'H11001.CSI  中证全债'!$A$2:$B$2792,2,0)</f>
        <v>173.66749999999999</v>
      </c>
      <c r="E1074" s="14">
        <f t="shared" si="195"/>
        <v>0</v>
      </c>
      <c r="F1074" s="14">
        <f>IF(AND((B1074-$B$2)&gt;123,OR(((G1073*J1073/C1073*C1074)/(G1073*K1073/D1073*D1074))&lt;(4/6),((G1073*J1073/C1073*C1074)/(G1073*K1073/D1073*D1074))&gt;(6/4))),COUNTIF($E$2:E1074,1),0)</f>
        <v>0</v>
      </c>
      <c r="G1074" s="21">
        <f t="shared" si="196"/>
        <v>27132.272003492566</v>
      </c>
      <c r="H1074" s="12">
        <f t="shared" si="197"/>
        <v>3.6207315507914033</v>
      </c>
      <c r="I1074" s="12">
        <f t="shared" si="198"/>
        <v>89.738036995401941</v>
      </c>
      <c r="J1074" s="15">
        <f>IF(OR((ROW(F1074)-MATCH(MAX($F$2:F1074),$F$2:F1074,0))=1,(ROW(F1074)-MATCH(MAX($F$2:F1074),$F$2:F1074,0))&gt;123),IF(OR(((G1073*J1073/C1073*C1074)/(G1073*K1073/D1073*D1074))&lt;(4/6),((G1073*J1073/C1073*C1074)/(G1073*K1073/D1073*D1074))&gt;(6/4)),50%,((G1073*J1073/C1073*C1074)/((G1073*K1073/D1073*D1074)+(G1073*J1073/C1073*C1074)))),((G1073*J1073/C1073*C1074)/((G1073*K1073/D1073*D1074)+(G1073*J1073/C1073*C1074))))</f>
        <v>0.42560724225774771</v>
      </c>
      <c r="K1074" s="18">
        <f t="shared" si="192"/>
        <v>0.57439275774225229</v>
      </c>
      <c r="L1074" s="20">
        <f t="shared" si="193"/>
        <v>0.7409690260209213</v>
      </c>
      <c r="M1074" s="51">
        <f>IF(AND((B1074-$B$2)&gt;123,OR(((U1073*R1073/C1073*C1074)/(U1073*S1073/D1073*D1074))&lt;(4/6),((U1073*R1073/C1073*C1074)/(U1073*S1073/D1073*D1074))&gt;(6/4))),1,0)</f>
        <v>0</v>
      </c>
      <c r="N1074" s="51">
        <f>IF(AND((B1074-$B$2)&gt;123,OR(((U1073*R1073/C1073*C1074)/(U1073*S1073/D1073*D1074))&lt;(4/6),((U1073*R1073/C1073*C1074)/(U1073*S1073/D1073*D1074))&gt;(6/4))),COUNTIF($M$2:M1074,1),0)</f>
        <v>0</v>
      </c>
      <c r="O1074" s="51">
        <f>IF(OR((ROW(N1074)-MATCH(MAX($N$2:N1074),$N$2:N1074,0))=1,(ROW(N1074)-MATCH(MAX($N$2:N1074),$N$2:N1074,0))&gt;123),IF(OR(((U1073*R1073/C1073*C1074)/(U1073*S1073/D1073*D1074))&lt;(4/6),((U1073*R1073/C1073*C1074)/(U1073*S1073/D1073*D1074))&gt;(6/4)),1,0),0)</f>
        <v>0</v>
      </c>
      <c r="P1074" s="47">
        <f>IF(O1074=1,U1073/2/C1074,P1073)</f>
        <v>3.6118419146766771</v>
      </c>
      <c r="Q1074" s="47">
        <f>IF(O1074=1,U1073/2/D1074,Q1073)</f>
        <v>89.517711770140608</v>
      </c>
      <c r="R1074" s="41">
        <f>P1074*C1074/U1073</f>
        <v>0.42685266477045547</v>
      </c>
      <c r="S1074" s="41">
        <f>Q1074*D1074/U1073</f>
        <v>0.57607356013610511</v>
      </c>
      <c r="T1074" s="41">
        <f t="shared" si="199"/>
        <v>0.74096902602092307</v>
      </c>
      <c r="U1074" s="42">
        <f>P1074*C1074+Q1074*D1074</f>
        <v>27065.656729288043</v>
      </c>
      <c r="V1074" s="25">
        <f>B1074</f>
        <v>42524</v>
      </c>
      <c r="W1074">
        <f>C1074/C$2</f>
        <v>1.3874154813501058</v>
      </c>
      <c r="X1074">
        <f>D1074/D$2</f>
        <v>1.2444822644213542</v>
      </c>
      <c r="Y1074">
        <f t="shared" si="200"/>
        <v>1.3532828364644021</v>
      </c>
      <c r="AA1074" s="15">
        <f t="shared" si="201"/>
        <v>7.0177140302845054E-3</v>
      </c>
      <c r="AB1074" s="15">
        <f t="shared" si="202"/>
        <v>-8.4061627536602401E-5</v>
      </c>
      <c r="AC1074" s="15">
        <f t="shared" si="203"/>
        <v>2.9262249065604706E-3</v>
      </c>
    </row>
    <row r="1075" spans="1:29" x14ac:dyDescent="0.4">
      <c r="A1075" s="43">
        <f t="shared" si="194"/>
        <v>2016</v>
      </c>
      <c r="B1075" s="53">
        <v>42527</v>
      </c>
      <c r="C1075" s="45">
        <v>3178.7883000000002</v>
      </c>
      <c r="D1075" s="45">
        <f>VLOOKUP(B1075,'H11001.CSI  中证全债'!$A$2:$B$2792,2,0)</f>
        <v>173.76</v>
      </c>
      <c r="E1075" s="14">
        <f t="shared" si="195"/>
        <v>0</v>
      </c>
      <c r="F1075" s="14">
        <f>IF(AND((B1075-$B$2)&gt;123,OR(((G1074*J1074/C1074*C1075)/(G1074*K1074/D1074*D1075))&lt;(4/6),((G1074*J1074/C1074*C1075)/(G1074*K1074/D1074*D1075))&gt;(6/4))),COUNTIF($E$2:E1075,1),0)</f>
        <v>0</v>
      </c>
      <c r="G1075" s="21">
        <f t="shared" si="196"/>
        <v>27102.420399417642</v>
      </c>
      <c r="H1075" s="12">
        <f t="shared" si="197"/>
        <v>3.6207315507914033</v>
      </c>
      <c r="I1075" s="12">
        <f t="shared" si="198"/>
        <v>89.738036995401941</v>
      </c>
      <c r="J1075" s="15">
        <f>IF(OR((ROW(F1075)-MATCH(MAX($F$2:F1075),$F$2:F1075,0))=1,(ROW(F1075)-MATCH(MAX($F$2:F1075),$F$2:F1075,0))&gt;123),IF(OR(((G1074*J1074/C1074*C1075)/(G1074*K1074/D1074*D1075))&lt;(4/6),((G1074*J1074/C1074*C1075)/(G1074*K1074/D1074*D1075))&gt;(6/4)),50%,((G1074*J1074/C1074*C1075)/((G1074*K1074/D1074*D1075)+(G1074*J1074/C1074*C1075)))),((G1074*J1074/C1074*C1075)/((G1074*K1074/D1074*D1075)+(G1074*J1074/C1074*C1075))))</f>
        <v>0.42466831085477058</v>
      </c>
      <c r="K1075" s="18">
        <f t="shared" si="192"/>
        <v>0.57533168914522936</v>
      </c>
      <c r="L1075" s="20">
        <f t="shared" si="193"/>
        <v>0.73812779456959954</v>
      </c>
      <c r="M1075" s="51">
        <f>IF(AND((B1075-$B$2)&gt;123,OR(((U1074*R1074/C1074*C1075)/(U1074*S1074/D1074*D1075))&lt;(4/6),((U1074*R1074/C1074*C1075)/(U1074*S1074/D1074*D1075))&gt;(6/4))),1,0)</f>
        <v>0</v>
      </c>
      <c r="N1075" s="51">
        <f>IF(AND((B1075-$B$2)&gt;123,OR(((U1074*R1074/C1074*C1075)/(U1074*S1074/D1074*D1075))&lt;(4/6),((U1074*R1074/C1074*C1075)/(U1074*S1074/D1074*D1075))&gt;(6/4))),COUNTIF($M$2:M1075,1),0)</f>
        <v>0</v>
      </c>
      <c r="O1075" s="51">
        <f>IF(OR((ROW(N1075)-MATCH(MAX($N$2:N1075),$N$2:N1075,0))=1,(ROW(N1075)-MATCH(MAX($N$2:N1075),$N$2:N1075,0))&gt;123),IF(OR(((U1074*R1074/C1074*C1075)/(U1074*S1074/D1074*D1075))&lt;(4/6),((U1074*R1074/C1074*C1075)/(U1074*S1074/D1074*D1075))&gt;(6/4)),1,0),0)</f>
        <v>0</v>
      </c>
      <c r="P1075" s="47">
        <f>IF(O1075=1,U1074/2/C1075,P1074)</f>
        <v>3.6118419146766771</v>
      </c>
      <c r="Q1075" s="47">
        <f>IF(O1075=1,U1074/2/D1075,Q1074)</f>
        <v>89.517711770140608</v>
      </c>
      <c r="R1075" s="41">
        <f>P1075*C1075/U1074</f>
        <v>0.42420108016074115</v>
      </c>
      <c r="S1075" s="41">
        <f>Q1075*D1075/U1074</f>
        <v>0.57469869483520908</v>
      </c>
      <c r="T1075" s="41">
        <f t="shared" si="199"/>
        <v>0.7381277945696012</v>
      </c>
      <c r="U1075" s="42">
        <f>P1075*C1075+Q1075*D1075</f>
        <v>27035.878417003449</v>
      </c>
      <c r="V1075" s="25">
        <f>B1075</f>
        <v>42527</v>
      </c>
      <c r="W1075">
        <f>C1075/C$2</f>
        <v>1.3828316047874651</v>
      </c>
      <c r="X1075">
        <f>D1075/D$2</f>
        <v>1.2451451092798278</v>
      </c>
      <c r="Y1075">
        <f t="shared" si="200"/>
        <v>1.3517939208501724</v>
      </c>
      <c r="AA1075" s="15">
        <f t="shared" si="201"/>
        <v>-3.3038960745774837E-3</v>
      </c>
      <c r="AB1075" s="15">
        <f t="shared" si="202"/>
        <v>5.3262700274947505E-4</v>
      </c>
      <c r="AC1075" s="15">
        <f t="shared" si="203"/>
        <v>-1.1002250040499373E-3</v>
      </c>
    </row>
    <row r="1076" spans="1:29" x14ac:dyDescent="0.4">
      <c r="A1076" s="43">
        <f t="shared" si="194"/>
        <v>2016</v>
      </c>
      <c r="B1076" s="53">
        <v>42528</v>
      </c>
      <c r="C1076" s="45">
        <v>3177.0536000000002</v>
      </c>
      <c r="D1076" s="45">
        <f>VLOOKUP(B1076,'H11001.CSI  中证全债'!$A$2:$B$2792,2,0)</f>
        <v>173.80549999999999</v>
      </c>
      <c r="E1076" s="14">
        <f t="shared" si="195"/>
        <v>0</v>
      </c>
      <c r="F1076" s="14">
        <f>IF(AND((B1076-$B$2)&gt;123,OR(((G1075*J1075/C1075*C1076)/(G1075*K1075/D1075*D1076))&lt;(4/6),((G1075*J1075/C1075*C1076)/(G1075*K1075/D1075*D1076))&gt;(6/4))),COUNTIF($E$2:E1076,1),0)</f>
        <v>0</v>
      </c>
      <c r="G1076" s="21">
        <f t="shared" si="196"/>
        <v>27100.222597079774</v>
      </c>
      <c r="H1076" s="12">
        <f t="shared" si="197"/>
        <v>3.6207315507914033</v>
      </c>
      <c r="I1076" s="12">
        <f t="shared" si="198"/>
        <v>89.738036995401941</v>
      </c>
      <c r="J1076" s="15">
        <f>IF(OR((ROW(F1076)-MATCH(MAX($F$2:F1076),$F$2:F1076,0))=1,(ROW(F1076)-MATCH(MAX($F$2:F1076),$F$2:F1076,0))&gt;123),IF(OR(((G1075*J1075/C1075*C1076)/(G1075*K1075/D1075*D1076))&lt;(4/6),((G1075*J1075/C1075*C1076)/(G1075*K1075/D1075*D1076))&gt;(6/4)),50%,((G1075*J1075/C1075*C1076)/((G1075*K1075/D1075*D1076)+(G1075*J1075/C1075*C1076)))),((G1075*J1075/C1075*C1076)/((G1075*K1075/D1075*D1076)+(G1075*J1075/C1075*C1076))))</f>
        <v>0.42447098605437139</v>
      </c>
      <c r="K1076" s="18">
        <f t="shared" si="192"/>
        <v>0.57552901394562861</v>
      </c>
      <c r="L1076" s="20">
        <f t="shared" si="193"/>
        <v>0.73753186332752296</v>
      </c>
      <c r="M1076" s="51">
        <f>IF(AND((B1076-$B$2)&gt;123,OR(((U1075*R1075/C1075*C1076)/(U1075*S1075/D1075*D1076))&lt;(4/6),((U1075*R1075/C1075*C1076)/(U1075*S1075/D1075*D1076))&gt;(6/4))),1,0)</f>
        <v>0</v>
      </c>
      <c r="N1076" s="51">
        <f>IF(AND((B1076-$B$2)&gt;123,OR(((U1075*R1075/C1075*C1076)/(U1075*S1075/D1075*D1076))&lt;(4/6),((U1075*R1075/C1075*C1076)/(U1075*S1075/D1075*D1076))&gt;(6/4))),COUNTIF($M$2:M1076,1),0)</f>
        <v>0</v>
      </c>
      <c r="O1076" s="51">
        <f>IF(OR((ROW(N1076)-MATCH(MAX($N$2:N1076),$N$2:N1076,0))=1,(ROW(N1076)-MATCH(MAX($N$2:N1076),$N$2:N1076,0))&gt;123),IF(OR(((U1075*R1075/C1075*C1076)/(U1075*S1075/D1075*D1076))&lt;(4/6),((U1075*R1075/C1075*C1076)/(U1075*S1075/D1075*D1076))&gt;(6/4)),1,0),0)</f>
        <v>0</v>
      </c>
      <c r="P1076" s="47">
        <f>IF(O1076=1,U1075/2/C1076,P1075)</f>
        <v>3.6118419146766771</v>
      </c>
      <c r="Q1076" s="47">
        <f>IF(O1076=1,U1075/2/D1076,Q1075)</f>
        <v>89.517711770140608</v>
      </c>
      <c r="R1076" s="41">
        <f>P1076*C1076/U1075</f>
        <v>0.42443656465171647</v>
      </c>
      <c r="S1076" s="41">
        <f>Q1076*D1076/U1075</f>
        <v>0.57548234287368261</v>
      </c>
      <c r="T1076" s="41">
        <f t="shared" si="199"/>
        <v>0.73753186332752452</v>
      </c>
      <c r="U1076" s="42">
        <f>P1076*C1076+Q1076*D1076</f>
        <v>27033.686010719604</v>
      </c>
      <c r="V1076" s="25">
        <f>B1076</f>
        <v>42528</v>
      </c>
      <c r="W1076">
        <f>C1076/C$2</f>
        <v>1.3820769782573421</v>
      </c>
      <c r="X1076">
        <f>D1076/D$2</f>
        <v>1.2454711572912933</v>
      </c>
      <c r="Y1076">
        <f t="shared" si="200"/>
        <v>1.3516843005359802</v>
      </c>
      <c r="AA1076" s="15">
        <f t="shared" si="201"/>
        <v>-5.457110811688537E-4</v>
      </c>
      <c r="AB1076" s="15">
        <f t="shared" si="202"/>
        <v>2.6185543278089973E-4</v>
      </c>
      <c r="AC1076" s="15">
        <f t="shared" si="203"/>
        <v>-8.109247460086344E-5</v>
      </c>
    </row>
    <row r="1077" spans="1:29" x14ac:dyDescent="0.4">
      <c r="A1077" s="43">
        <f t="shared" si="194"/>
        <v>2016</v>
      </c>
      <c r="B1077" s="53">
        <v>42529</v>
      </c>
      <c r="C1077" s="45">
        <v>3163.9863999999998</v>
      </c>
      <c r="D1077" s="45">
        <f>VLOOKUP(B1077,'H11001.CSI  中证全债'!$A$2:$B$2792,2,0)</f>
        <v>173.82810000000001</v>
      </c>
      <c r="E1077" s="14">
        <f t="shared" si="195"/>
        <v>0</v>
      </c>
      <c r="F1077" s="14">
        <f>IF(AND((B1077-$B$2)&gt;123,OR(((G1076*J1076/C1076*C1077)/(G1076*K1076/D1076*D1077))&lt;(4/6),((G1076*J1076/C1076*C1077)/(G1076*K1076/D1076*D1077))&gt;(6/4))),COUNTIF($E$2:E1077,1),0)</f>
        <v>0</v>
      </c>
      <c r="G1077" s="21">
        <f t="shared" si="196"/>
        <v>27054.937853395364</v>
      </c>
      <c r="H1077" s="12">
        <f t="shared" si="197"/>
        <v>3.6207315507914033</v>
      </c>
      <c r="I1077" s="12">
        <f t="shared" si="198"/>
        <v>89.738036995401941</v>
      </c>
      <c r="J1077" s="15">
        <f>IF(OR((ROW(F1077)-MATCH(MAX($F$2:F1077),$F$2:F1077,0))=1,(ROW(F1077)-MATCH(MAX($F$2:F1077),$F$2:F1077,0))&gt;123),IF(OR(((G1076*J1076/C1076*C1077)/(G1076*K1076/D1076*D1077))&lt;(4/6),((G1076*J1076/C1076*C1077)/(G1076*K1076/D1076*D1077))&gt;(6/4)),50%,((G1076*J1076/C1076*C1077)/((G1076*K1076/D1076*D1077)+(G1076*J1076/C1076*C1077)))),((G1076*J1076/C1076*C1077)/((G1076*K1076/D1076*D1077)+(G1076*J1076/C1076*C1077))))</f>
        <v>0.42343270004285732</v>
      </c>
      <c r="K1077" s="18">
        <f t="shared" si="192"/>
        <v>0.57656729995714273</v>
      </c>
      <c r="L1077" s="20">
        <f t="shared" si="193"/>
        <v>0.73440290504565875</v>
      </c>
      <c r="M1077" s="51">
        <f>IF(AND((B1077-$B$2)&gt;123,OR(((U1076*R1076/C1076*C1077)/(U1076*S1076/D1076*D1077))&lt;(4/6),((U1076*R1076/C1076*C1077)/(U1076*S1076/D1076*D1077))&gt;(6/4))),1,0)</f>
        <v>0</v>
      </c>
      <c r="N1077" s="51">
        <f>IF(AND((B1077-$B$2)&gt;123,OR(((U1076*R1076/C1076*C1077)/(U1076*S1076/D1076*D1077))&lt;(4/6),((U1076*R1076/C1076*C1077)/(U1076*S1076/D1076*D1077))&gt;(6/4))),COUNTIF($M$2:M1077,1),0)</f>
        <v>0</v>
      </c>
      <c r="O1077" s="51">
        <f>IF(OR((ROW(N1077)-MATCH(MAX($N$2:N1077),$N$2:N1077,0))=1,(ROW(N1077)-MATCH(MAX($N$2:N1077),$N$2:N1077,0))&gt;123),IF(OR(((U1076*R1076/C1076*C1077)/(U1076*S1076/D1076*D1077))&lt;(4/6),((U1076*R1076/C1076*C1077)/(U1076*S1076/D1076*D1077))&gt;(6/4)),1,0),0)</f>
        <v>0</v>
      </c>
      <c r="P1077" s="47">
        <f>IF(O1077=1,U1076/2/C1077,P1076)</f>
        <v>3.6118419146766771</v>
      </c>
      <c r="Q1077" s="47">
        <f>IF(O1077=1,U1076/2/D1077,Q1076)</f>
        <v>89.517711770140608</v>
      </c>
      <c r="R1077" s="41">
        <f>P1077*C1077/U1076</f>
        <v>0.42272513975547099</v>
      </c>
      <c r="S1077" s="41">
        <f>Q1077*D1077/U1076</f>
        <v>0.57560385021787019</v>
      </c>
      <c r="T1077" s="41">
        <f t="shared" si="199"/>
        <v>0.7344029050456603</v>
      </c>
      <c r="U1077" s="42">
        <f>P1077*C1077+Q1077*D1077</f>
        <v>26988.512450338145</v>
      </c>
      <c r="V1077" s="25">
        <f>B1077</f>
        <v>42529</v>
      </c>
      <c r="W1077">
        <f>C1077/C$2</f>
        <v>1.3763925049798738</v>
      </c>
      <c r="X1077">
        <f>D1077/D$2</f>
        <v>1.2456331064134718</v>
      </c>
      <c r="Y1077">
        <f t="shared" si="200"/>
        <v>1.3494256225169072</v>
      </c>
      <c r="AA1077" s="15">
        <f t="shared" si="201"/>
        <v>-4.1129932463210839E-3</v>
      </c>
      <c r="AB1077" s="15">
        <f t="shared" si="202"/>
        <v>1.3003040755332762E-4</v>
      </c>
      <c r="AC1077" s="15">
        <f t="shared" si="203"/>
        <v>-1.6710100266588146E-3</v>
      </c>
    </row>
    <row r="1078" spans="1:29" x14ac:dyDescent="0.4">
      <c r="A1078" s="43">
        <f t="shared" si="194"/>
        <v>2016</v>
      </c>
      <c r="B1078" s="53">
        <v>42534</v>
      </c>
      <c r="C1078" s="45">
        <v>3066.3413</v>
      </c>
      <c r="D1078" s="45">
        <f>VLOOKUP(B1078,'H11001.CSI  中证全债'!$A$2:$B$2792,2,0)</f>
        <v>173.92939999999999</v>
      </c>
      <c r="E1078" s="14">
        <f t="shared" si="195"/>
        <v>0</v>
      </c>
      <c r="F1078" s="14">
        <f>IF(AND((B1078-$B$2)&gt;123,OR(((G1077*J1077/C1077*C1078)/(G1077*K1077/D1077*D1078))&lt;(4/6),((G1077*J1077/C1077*C1078)/(G1077*K1077/D1077*D1078))&gt;(6/4))),COUNTIF($E$2:E1078,1),0)</f>
        <v>0</v>
      </c>
      <c r="G1078" s="21">
        <f t="shared" si="196"/>
        <v>26710.481622192812</v>
      </c>
      <c r="H1078" s="12">
        <f t="shared" si="197"/>
        <v>3.6207315507914033</v>
      </c>
      <c r="I1078" s="12">
        <f t="shared" si="198"/>
        <v>89.738036995401941</v>
      </c>
      <c r="J1078" s="15">
        <f>IF(OR((ROW(F1078)-MATCH(MAX($F$2:F1078),$F$2:F1078,0))=1,(ROW(F1078)-MATCH(MAX($F$2:F1078),$F$2:F1078,0))&gt;123),IF(OR(((G1077*J1077/C1077*C1078)/(G1077*K1077/D1077*D1078))&lt;(4/6),((G1077*J1077/C1077*C1078)/(G1077*K1077/D1077*D1078))&gt;(6/4)),50%,((G1077*J1077/C1077*C1078)/((G1077*K1077/D1077*D1078)+(G1077*J1077/C1077*C1078)))),((G1077*J1077/C1077*C1078)/((G1077*K1077/D1077*D1078)+(G1077*J1077/C1077*C1078))))</f>
        <v>0.41565700115194198</v>
      </c>
      <c r="K1078" s="18">
        <f t="shared" si="192"/>
        <v>0.58434299884805796</v>
      </c>
      <c r="L1078" s="20">
        <f t="shared" si="193"/>
        <v>0.71132366088298415</v>
      </c>
      <c r="M1078" s="51">
        <f>IF(AND((B1078-$B$2)&gt;123,OR(((U1077*R1077/C1077*C1078)/(U1077*S1077/D1077*D1078))&lt;(4/6),((U1077*R1077/C1077*C1078)/(U1077*S1077/D1077*D1078))&gt;(6/4))),1,0)</f>
        <v>0</v>
      </c>
      <c r="N1078" s="51">
        <f>IF(AND((B1078-$B$2)&gt;123,OR(((U1077*R1077/C1077*C1078)/(U1077*S1077/D1077*D1078))&lt;(4/6),((U1077*R1077/C1077*C1078)/(U1077*S1077/D1077*D1078))&gt;(6/4))),COUNTIF($M$2:M1078,1),0)</f>
        <v>0</v>
      </c>
      <c r="O1078" s="51">
        <f>IF(OR((ROW(N1078)-MATCH(MAX($N$2:N1078),$N$2:N1078,0))=1,(ROW(N1078)-MATCH(MAX($N$2:N1078),$N$2:N1078,0))&gt;123),IF(OR(((U1077*R1077/C1077*C1078)/(U1077*S1077/D1077*D1078))&lt;(4/6),((U1077*R1077/C1077*C1078)/(U1077*S1077/D1077*D1078))&gt;(6/4)),1,0),0)</f>
        <v>0</v>
      </c>
      <c r="P1078" s="47">
        <f>IF(O1078=1,U1077/2/C1078,P1077)</f>
        <v>3.6118419146766771</v>
      </c>
      <c r="Q1078" s="47">
        <f>IF(O1078=1,U1077/2/D1078,Q1077)</f>
        <v>89.517711770140608</v>
      </c>
      <c r="R1078" s="41">
        <f>P1078*C1078/U1077</f>
        <v>0.41036496740691647</v>
      </c>
      <c r="S1078" s="41">
        <f>Q1078*D1078/U1077</f>
        <v>0.57690330010605739</v>
      </c>
      <c r="T1078" s="41">
        <f t="shared" si="199"/>
        <v>0.7113236608829856</v>
      </c>
      <c r="U1078" s="42">
        <f>P1078*C1078+Q1078*D1078</f>
        <v>26644.901929597665</v>
      </c>
      <c r="V1078" s="25">
        <f>B1078</f>
        <v>42534</v>
      </c>
      <c r="W1078">
        <f>C1078/C$2</f>
        <v>1.3339150835257201</v>
      </c>
      <c r="X1078">
        <f>D1078/D$2</f>
        <v>1.2463590111071299</v>
      </c>
      <c r="Y1078">
        <f t="shared" si="200"/>
        <v>1.3322450964798833</v>
      </c>
      <c r="AA1078" s="15">
        <f t="shared" si="201"/>
        <v>-3.0861415839208428E-2</v>
      </c>
      <c r="AB1078" s="15">
        <f t="shared" si="202"/>
        <v>5.8275963437437461E-4</v>
      </c>
      <c r="AC1078" s="15">
        <f t="shared" si="203"/>
        <v>-1.2731732487026082E-2</v>
      </c>
    </row>
    <row r="1079" spans="1:29" x14ac:dyDescent="0.4">
      <c r="A1079" s="43">
        <f t="shared" si="194"/>
        <v>2016</v>
      </c>
      <c r="B1079" s="53">
        <v>42535</v>
      </c>
      <c r="C1079" s="45">
        <v>3075.9834000000001</v>
      </c>
      <c r="D1079" s="45">
        <f>VLOOKUP(B1079,'H11001.CSI  中证全债'!$A$2:$B$2792,2,0)</f>
        <v>174.05879999999999</v>
      </c>
      <c r="E1079" s="14">
        <f t="shared" si="195"/>
        <v>0</v>
      </c>
      <c r="F1079" s="14">
        <f>IF(AND((B1079-$B$2)&gt;123,OR(((G1078*J1078/C1078*C1079)/(G1078*K1078/D1078*D1079))&lt;(4/6),((G1078*J1078/C1078*C1079)/(G1078*K1078/D1078*D1079))&gt;(6/4))),COUNTIF($E$2:E1079,1),0)</f>
        <v>0</v>
      </c>
      <c r="G1079" s="21">
        <f t="shared" si="196"/>
        <v>26757.005179865901</v>
      </c>
      <c r="H1079" s="12">
        <f t="shared" si="197"/>
        <v>3.6207315507914033</v>
      </c>
      <c r="I1079" s="12">
        <f t="shared" si="198"/>
        <v>89.738036995401941</v>
      </c>
      <c r="J1079" s="15">
        <f>IF(OR((ROW(F1079)-MATCH(MAX($F$2:F1079),$F$2:F1079,0))=1,(ROW(F1079)-MATCH(MAX($F$2:F1079),$F$2:F1079,0))&gt;123),IF(OR(((G1078*J1078/C1078*C1079)/(G1078*K1078/D1078*D1079))&lt;(4/6),((G1078*J1078/C1078*C1079)/(G1078*K1078/D1078*D1079))&gt;(6/4)),50%,((G1078*J1078/C1078*C1079)/((G1078*K1078/D1078*D1079)+(G1078*J1078/C1078*C1079)))),((G1078*J1078/C1078*C1079)/((G1078*K1078/D1078*D1079)+(G1078*J1078/C1078*C1079))))</f>
        <v>0.41623903987846916</v>
      </c>
      <c r="K1079" s="18">
        <f t="shared" si="192"/>
        <v>0.58376096012153078</v>
      </c>
      <c r="L1079" s="20">
        <f t="shared" si="193"/>
        <v>0.71302993573228002</v>
      </c>
      <c r="M1079" s="51">
        <f>IF(AND((B1079-$B$2)&gt;123,OR(((U1078*R1078/C1078*C1079)/(U1078*S1078/D1078*D1079))&lt;(4/6),((U1078*R1078/C1078*C1079)/(U1078*S1078/D1078*D1079))&gt;(6/4))),1,0)</f>
        <v>0</v>
      </c>
      <c r="N1079" s="51">
        <f>IF(AND((B1079-$B$2)&gt;123,OR(((U1078*R1078/C1078*C1079)/(U1078*S1078/D1078*D1079))&lt;(4/6),((U1078*R1078/C1078*C1079)/(U1078*S1078/D1078*D1079))&gt;(6/4))),COUNTIF($M$2:M1079,1),0)</f>
        <v>0</v>
      </c>
      <c r="O1079" s="51">
        <f>IF(OR((ROW(N1079)-MATCH(MAX($N$2:N1079),$N$2:N1079,0))=1,(ROW(N1079)-MATCH(MAX($N$2:N1079),$N$2:N1079,0))&gt;123),IF(OR(((U1078*R1078/C1078*C1079)/(U1078*S1078/D1078*D1079))&lt;(4/6),((U1078*R1078/C1078*C1079)/(U1078*S1078/D1078*D1079))&gt;(6/4)),1,0),0)</f>
        <v>0</v>
      </c>
      <c r="P1079" s="47">
        <f>IF(O1079=1,U1078/2/C1079,P1078)</f>
        <v>3.6118419146766771</v>
      </c>
      <c r="Q1079" s="47">
        <f>IF(O1079=1,U1078/2/D1079,Q1078)</f>
        <v>89.517711770140608</v>
      </c>
      <c r="R1079" s="41">
        <f>P1079*C1079/U1078</f>
        <v>0.41696403320698711</v>
      </c>
      <c r="S1079" s="41">
        <f>Q1079*D1079/U1078</f>
        <v>0.58477773836909841</v>
      </c>
      <c r="T1079" s="41">
        <f t="shared" si="199"/>
        <v>0.71302993573228135</v>
      </c>
      <c r="U1079" s="42">
        <f>P1079*C1079+Q1079*D1079</f>
        <v>26691.311262426225</v>
      </c>
      <c r="V1079" s="25">
        <f>B1079</f>
        <v>42535</v>
      </c>
      <c r="W1079">
        <f>C1079/C$2</f>
        <v>1.3381095750609133</v>
      </c>
      <c r="X1079">
        <f>D1079/D$2</f>
        <v>1.2472862773199569</v>
      </c>
      <c r="Y1079">
        <f t="shared" si="200"/>
        <v>1.3345655631213111</v>
      </c>
      <c r="AA1079" s="15">
        <f t="shared" si="201"/>
        <v>3.1444966677389719E-3</v>
      </c>
      <c r="AB1079" s="15">
        <f t="shared" si="202"/>
        <v>7.4398002867837043E-4</v>
      </c>
      <c r="AC1079" s="15">
        <f t="shared" si="203"/>
        <v>1.7417715760854602E-3</v>
      </c>
    </row>
    <row r="1080" spans="1:29" x14ac:dyDescent="0.4">
      <c r="A1080" s="43">
        <f t="shared" si="194"/>
        <v>2016</v>
      </c>
      <c r="B1080" s="53">
        <v>42536</v>
      </c>
      <c r="C1080" s="45">
        <v>3116.3681999999999</v>
      </c>
      <c r="D1080" s="45">
        <f>VLOOKUP(B1080,'H11001.CSI  中证全债'!$A$2:$B$2792,2,0)</f>
        <v>174.11869999999999</v>
      </c>
      <c r="E1080" s="14">
        <f t="shared" si="195"/>
        <v>0</v>
      </c>
      <c r="F1080" s="14">
        <f>IF(AND((B1080-$B$2)&gt;123,OR(((G1079*J1079/C1079*C1080)/(G1079*K1079/D1079*D1080))&lt;(4/6),((G1079*J1079/C1079*C1080)/(G1079*K1079/D1079*D1080))&gt;(6/4))),COUNTIF($E$2:E1080,1),0)</f>
        <v>0</v>
      </c>
      <c r="G1080" s="21">
        <f t="shared" si="196"/>
        <v>26908.603007814323</v>
      </c>
      <c r="H1080" s="12">
        <f t="shared" si="197"/>
        <v>3.6207315507914033</v>
      </c>
      <c r="I1080" s="12">
        <f t="shared" si="198"/>
        <v>89.738036995401941</v>
      </c>
      <c r="J1080" s="15">
        <f>IF(OR((ROW(F1080)-MATCH(MAX($F$2:F1080),$F$2:F1080,0))=1,(ROW(F1080)-MATCH(MAX($F$2:F1080),$F$2:F1080,0))&gt;123),IF(OR(((G1079*J1079/C1079*C1080)/(G1079*K1079/D1079*D1080))&lt;(4/6),((G1079*J1079/C1079*C1080)/(G1079*K1079/D1079*D1080))&gt;(6/4)),50%,((G1079*J1079/C1079*C1080)/((G1079*K1079/D1079*D1080)+(G1079*J1079/C1079*C1080)))),((G1079*J1079/C1079*C1080)/((G1079*K1079/D1079*D1080)+(G1079*J1079/C1079*C1080))))</f>
        <v>0.41932807371479841</v>
      </c>
      <c r="K1080" s="18">
        <f t="shared" si="192"/>
        <v>0.58067192628520159</v>
      </c>
      <c r="L1080" s="20">
        <f t="shared" si="193"/>
        <v>0.72214283958484693</v>
      </c>
      <c r="M1080" s="51">
        <f>IF(AND((B1080-$B$2)&gt;123,OR(((U1079*R1079/C1079*C1080)/(U1079*S1079/D1079*D1080))&lt;(4/6),((U1079*R1079/C1079*C1080)/(U1079*S1079/D1079*D1080))&gt;(6/4))),1,0)</f>
        <v>0</v>
      </c>
      <c r="N1080" s="51">
        <f>IF(AND((B1080-$B$2)&gt;123,OR(((U1079*R1079/C1079*C1080)/(U1079*S1079/D1079*D1080))&lt;(4/6),((U1079*R1079/C1079*C1080)/(U1079*S1079/D1079*D1080))&gt;(6/4))),COUNTIF($M$2:M1080,1),0)</f>
        <v>0</v>
      </c>
      <c r="O1080" s="51">
        <f>IF(OR((ROW(N1080)-MATCH(MAX($N$2:N1080),$N$2:N1080,0))=1,(ROW(N1080)-MATCH(MAX($N$2:N1080),$N$2:N1080,0))&gt;123),IF(OR(((U1079*R1079/C1079*C1080)/(U1079*S1079/D1079*D1080))&lt;(4/6),((U1079*R1079/C1079*C1080)/(U1079*S1079/D1079*D1080))&gt;(6/4)),1,0),0)</f>
        <v>0</v>
      </c>
      <c r="P1080" s="47">
        <f>IF(O1080=1,U1079/2/C1080,P1079)</f>
        <v>3.6118419146766771</v>
      </c>
      <c r="Q1080" s="47">
        <f>IF(O1080=1,U1079/2/D1080,Q1079)</f>
        <v>89.517711770140608</v>
      </c>
      <c r="R1080" s="41">
        <f>P1080*C1080/U1079</f>
        <v>0.42170387118337332</v>
      </c>
      <c r="S1080" s="41">
        <f>Q1080*D1080/U1079</f>
        <v>0.58396185362137798</v>
      </c>
      <c r="T1080" s="41">
        <f t="shared" si="199"/>
        <v>0.72214283958484815</v>
      </c>
      <c r="U1080" s="42">
        <f>P1080*C1080+Q1080*D1080</f>
        <v>26842.536886717091</v>
      </c>
      <c r="V1080" s="25">
        <f>B1080</f>
        <v>42536</v>
      </c>
      <c r="W1080">
        <f>C1080/C$2</f>
        <v>1.3556777087403473</v>
      </c>
      <c r="X1080">
        <f>D1080/D$2</f>
        <v>1.2477155141526333</v>
      </c>
      <c r="Y1080">
        <f t="shared" si="200"/>
        <v>1.3421268443358545</v>
      </c>
      <c r="AA1080" s="15">
        <f t="shared" si="201"/>
        <v>1.3129069552195949E-2</v>
      </c>
      <c r="AB1080" s="15">
        <f t="shared" si="202"/>
        <v>3.4413657913301421E-4</v>
      </c>
      <c r="AC1080" s="15">
        <f t="shared" si="203"/>
        <v>5.6657248047513598E-3</v>
      </c>
    </row>
    <row r="1081" spans="1:29" x14ac:dyDescent="0.4">
      <c r="A1081" s="43">
        <f t="shared" si="194"/>
        <v>2016</v>
      </c>
      <c r="B1081" s="53">
        <v>42537</v>
      </c>
      <c r="C1081" s="45">
        <v>3094.6747999999998</v>
      </c>
      <c r="D1081" s="45">
        <f>VLOOKUP(B1081,'H11001.CSI  中证全债'!$A$2:$B$2792,2,0)</f>
        <v>174.2423</v>
      </c>
      <c r="E1081" s="14">
        <f t="shared" si="195"/>
        <v>0</v>
      </c>
      <c r="F1081" s="14">
        <f>IF(AND((B1081-$B$2)&gt;123,OR(((G1080*J1080/C1080*C1081)/(G1080*K1080/D1080*D1081))&lt;(4/6),((G1080*J1080/C1080*C1081)/(G1080*K1080/D1080*D1081))&gt;(6/4))),COUNTIF($E$2:E1081,1),0)</f>
        <v>0</v>
      </c>
      <c r="G1081" s="21">
        <f t="shared" si="196"/>
        <v>26841.148651363015</v>
      </c>
      <c r="H1081" s="12">
        <f t="shared" si="197"/>
        <v>3.6207315507914033</v>
      </c>
      <c r="I1081" s="12">
        <f t="shared" si="198"/>
        <v>89.738036995401941</v>
      </c>
      <c r="J1081" s="15">
        <f>IF(OR((ROW(F1081)-MATCH(MAX($F$2:F1081),$F$2:F1081,0))=1,(ROW(F1081)-MATCH(MAX($F$2:F1081),$F$2:F1081,0))&gt;123),IF(OR(((G1080*J1080/C1080*C1081)/(G1080*K1080/D1080*D1081))&lt;(4/6),((G1080*J1080/C1080*C1081)/(G1080*K1080/D1080*D1081))&gt;(6/4)),50%,((G1080*J1080/C1080*C1081)/((G1080*K1080/D1080*D1081)+(G1080*J1080/C1080*C1081)))),((G1080*J1080/C1080*C1081)/((G1080*K1080/D1080*D1081)+(G1080*J1080/C1080*C1081))))</f>
        <v>0.41745555800683193</v>
      </c>
      <c r="K1081" s="18">
        <f t="shared" si="192"/>
        <v>0.58254444199316802</v>
      </c>
      <c r="L1081" s="20">
        <f t="shared" si="193"/>
        <v>0.71660722841765223</v>
      </c>
      <c r="M1081" s="51">
        <f>IF(AND((B1081-$B$2)&gt;123,OR(((U1080*R1080/C1080*C1081)/(U1080*S1080/D1080*D1081))&lt;(4/6),((U1080*R1080/C1080*C1081)/(U1080*S1080/D1080*D1081))&gt;(6/4))),1,0)</f>
        <v>0</v>
      </c>
      <c r="N1081" s="51">
        <f>IF(AND((B1081-$B$2)&gt;123,OR(((U1080*R1080/C1080*C1081)/(U1080*S1080/D1080*D1081))&lt;(4/6),((U1080*R1080/C1080*C1081)/(U1080*S1080/D1080*D1081))&gt;(6/4))),COUNTIF($M$2:M1081,1),0)</f>
        <v>0</v>
      </c>
      <c r="O1081" s="51">
        <f>IF(OR((ROW(N1081)-MATCH(MAX($N$2:N1081),$N$2:N1081,0))=1,(ROW(N1081)-MATCH(MAX($N$2:N1081),$N$2:N1081,0))&gt;123),IF(OR(((U1080*R1080/C1080*C1081)/(U1080*S1080/D1080*D1081))&lt;(4/6),((U1080*R1080/C1080*C1081)/(U1080*S1080/D1080*D1081))&gt;(6/4)),1,0),0)</f>
        <v>0</v>
      </c>
      <c r="P1081" s="47">
        <f>IF(O1081=1,U1080/2/C1081,P1080)</f>
        <v>3.6118419146766771</v>
      </c>
      <c r="Q1081" s="47">
        <f>IF(O1081=1,U1080/2/D1081,Q1080)</f>
        <v>89.517711770140608</v>
      </c>
      <c r="R1081" s="41">
        <f>P1081*C1081/U1080</f>
        <v>0.41640908242412755</v>
      </c>
      <c r="S1081" s="41">
        <f>Q1081*D1081/U1080</f>
        <v>0.58108412239101204</v>
      </c>
      <c r="T1081" s="41">
        <f t="shared" si="199"/>
        <v>0.71660722841765323</v>
      </c>
      <c r="U1081" s="42">
        <f>P1081*C1081+Q1081*D1081</f>
        <v>26775.24814450003</v>
      </c>
      <c r="V1081" s="25">
        <f>B1081</f>
        <v>42537</v>
      </c>
      <c r="W1081">
        <f>C1081/C$2</f>
        <v>1.3462406791856278</v>
      </c>
      <c r="X1081">
        <f>D1081/D$2</f>
        <v>1.2486012182013615</v>
      </c>
      <c r="Y1081">
        <f t="shared" si="200"/>
        <v>1.3387624072250015</v>
      </c>
      <c r="AA1081" s="15">
        <f t="shared" si="201"/>
        <v>-6.9611158270708184E-3</v>
      </c>
      <c r="AB1081" s="15">
        <f t="shared" si="202"/>
        <v>7.0986057212718556E-4</v>
      </c>
      <c r="AC1081" s="15">
        <f t="shared" si="203"/>
        <v>-2.5067951848604109E-3</v>
      </c>
    </row>
    <row r="1082" spans="1:29" x14ac:dyDescent="0.4">
      <c r="A1082" s="43">
        <f t="shared" si="194"/>
        <v>2016</v>
      </c>
      <c r="B1082" s="53">
        <v>42538</v>
      </c>
      <c r="C1082" s="45">
        <v>3110.3571999999999</v>
      </c>
      <c r="D1082" s="45">
        <f>VLOOKUP(B1082,'H11001.CSI  中证全债'!$A$2:$B$2792,2,0)</f>
        <v>174.29679999999999</v>
      </c>
      <c r="E1082" s="14">
        <f t="shared" si="195"/>
        <v>0</v>
      </c>
      <c r="F1082" s="14">
        <f>IF(AND((B1082-$B$2)&gt;123,OR(((G1081*J1081/C1081*C1082)/(G1081*K1081/D1081*D1082))&lt;(4/6),((G1081*J1081/C1081*C1082)/(G1081*K1081/D1081*D1082))&gt;(6/4))),COUNTIF($E$2:E1082,1),0)</f>
        <v>0</v>
      </c>
      <c r="G1082" s="21">
        <f t="shared" si="196"/>
        <v>26902.821134851394</v>
      </c>
      <c r="H1082" s="12">
        <f t="shared" si="197"/>
        <v>3.6207315507914033</v>
      </c>
      <c r="I1082" s="12">
        <f t="shared" si="198"/>
        <v>89.738036995401941</v>
      </c>
      <c r="J1082" s="15">
        <f>IF(OR((ROW(F1082)-MATCH(MAX($F$2:F1082),$F$2:F1082,0))=1,(ROW(F1082)-MATCH(MAX($F$2:F1082),$F$2:F1082,0))&gt;123),IF(OR(((G1081*J1081/C1081*C1082)/(G1081*K1081/D1081*D1082))&lt;(4/6),((G1081*J1081/C1081*C1082)/(G1081*K1081/D1081*D1082))&gt;(6/4)),50%,((G1081*J1081/C1081*C1082)/((G1081*K1081/D1081*D1082)+(G1081*J1081/C1081*C1082)))),((G1081*J1081/C1081*C1082)/((G1081*K1081/D1081*D1082)+(G1081*J1081/C1081*C1082))))</f>
        <v>0.41860920056752304</v>
      </c>
      <c r="K1082" s="18">
        <f t="shared" si="192"/>
        <v>0.58139079943247696</v>
      </c>
      <c r="L1082" s="20">
        <f t="shared" si="193"/>
        <v>0.72001345906427705</v>
      </c>
      <c r="M1082" s="51">
        <f>IF(AND((B1082-$B$2)&gt;123,OR(((U1081*R1081/C1081*C1082)/(U1081*S1081/D1081*D1082))&lt;(4/6),((U1081*R1081/C1081*C1082)/(U1081*S1081/D1081*D1082))&gt;(6/4))),1,0)</f>
        <v>0</v>
      </c>
      <c r="N1082" s="51">
        <f>IF(AND((B1082-$B$2)&gt;123,OR(((U1081*R1081/C1081*C1082)/(U1081*S1081/D1081*D1082))&lt;(4/6),((U1081*R1081/C1081*C1082)/(U1081*S1081/D1081*D1082))&gt;(6/4))),COUNTIF($M$2:M1082,1),0)</f>
        <v>0</v>
      </c>
      <c r="O1082" s="51">
        <f>IF(OR((ROW(N1082)-MATCH(MAX($N$2:N1082),$N$2:N1082,0))=1,(ROW(N1082)-MATCH(MAX($N$2:N1082),$N$2:N1082,0))&gt;123),IF(OR(((U1081*R1081/C1081*C1082)/(U1081*S1081/D1081*D1082))&lt;(4/6),((U1081*R1081/C1081*C1082)/(U1081*S1081/D1081*D1082))&gt;(6/4)),1,0),0)</f>
        <v>0</v>
      </c>
      <c r="P1082" s="47">
        <f>IF(O1082=1,U1081/2/C1082,P1081)</f>
        <v>3.6118419146766771</v>
      </c>
      <c r="Q1082" s="47">
        <f>IF(O1082=1,U1081/2/D1082,Q1081)</f>
        <v>89.517711770140608</v>
      </c>
      <c r="R1082" s="41">
        <f>P1082*C1082/U1081</f>
        <v>0.41957103231866844</v>
      </c>
      <c r="S1082" s="41">
        <f>Q1082*D1082/U1081</f>
        <v>0.58272665189333905</v>
      </c>
      <c r="T1082" s="41">
        <f t="shared" si="199"/>
        <v>0.72001345906427794</v>
      </c>
      <c r="U1082" s="42">
        <f>P1082*C1082+Q1082*D1082</f>
        <v>26836.769209434231</v>
      </c>
      <c r="V1082" s="25">
        <f>B1082</f>
        <v>42538</v>
      </c>
      <c r="W1082">
        <f>C1082/C$2</f>
        <v>1.3530628127510871</v>
      </c>
      <c r="X1082">
        <f>D1082/D$2</f>
        <v>1.2489917592260837</v>
      </c>
      <c r="Y1082">
        <f t="shared" si="200"/>
        <v>1.3418384604717115</v>
      </c>
      <c r="AA1082" s="15">
        <f t="shared" si="201"/>
        <v>5.0675437690577141E-3</v>
      </c>
      <c r="AB1082" s="15">
        <f t="shared" si="202"/>
        <v>3.1278283172331278E-4</v>
      </c>
      <c r="AC1082" s="15">
        <f t="shared" si="203"/>
        <v>2.2976842120074892E-3</v>
      </c>
    </row>
    <row r="1083" spans="1:29" x14ac:dyDescent="0.4">
      <c r="A1083" s="43">
        <f t="shared" si="194"/>
        <v>2016</v>
      </c>
      <c r="B1083" s="53">
        <v>42541</v>
      </c>
      <c r="C1083" s="45">
        <v>3112.6743999999999</v>
      </c>
      <c r="D1083" s="45">
        <f>VLOOKUP(B1083,'H11001.CSI  中证全债'!$A$2:$B$2792,2,0)</f>
        <v>174.37860000000001</v>
      </c>
      <c r="E1083" s="14">
        <f t="shared" si="195"/>
        <v>0</v>
      </c>
      <c r="F1083" s="14">
        <f>IF(AND((B1083-$B$2)&gt;123,OR(((G1082*J1082/C1082*C1083)/(G1082*K1082/D1082*D1083))&lt;(4/6),((G1082*J1082/C1082*C1083)/(G1082*K1082/D1082*D1083))&gt;(6/4))),COUNTIF($E$2:E1083,1),0)</f>
        <v>0</v>
      </c>
      <c r="G1083" s="21">
        <f t="shared" si="196"/>
        <v>26918.551665427112</v>
      </c>
      <c r="H1083" s="12">
        <f t="shared" si="197"/>
        <v>3.6207315507914033</v>
      </c>
      <c r="I1083" s="12">
        <f t="shared" si="198"/>
        <v>89.738036995401941</v>
      </c>
      <c r="J1083" s="15">
        <f>IF(OR((ROW(F1083)-MATCH(MAX($F$2:F1083),$F$2:F1083,0))=1,(ROW(F1083)-MATCH(MAX($F$2:F1083),$F$2:F1083,0))&gt;123),IF(OR(((G1082*J1082/C1082*C1083)/(G1082*K1082/D1082*D1083))&lt;(4/6),((G1082*J1082/C1082*C1083)/(G1082*K1082/D1082*D1083))&gt;(6/4)),50%,((G1082*J1082/C1082*C1083)/((G1082*K1082/D1082*D1083)+(G1082*J1082/C1082*C1083)))),((G1082*J1082/C1082*C1083)/((G1082*K1082/D1082*D1083)+(G1082*J1082/C1082*C1083))))</f>
        <v>0.41867625522719137</v>
      </c>
      <c r="K1083" s="18">
        <f t="shared" si="192"/>
        <v>0.58132374477280857</v>
      </c>
      <c r="L1083" s="20">
        <f t="shared" si="193"/>
        <v>0.72021185955653222</v>
      </c>
      <c r="M1083" s="51">
        <f>IF(AND((B1083-$B$2)&gt;123,OR(((U1082*R1082/C1082*C1083)/(U1082*S1082/D1082*D1083))&lt;(4/6),((U1082*R1082/C1082*C1083)/(U1082*S1082/D1082*D1083))&gt;(6/4))),1,0)</f>
        <v>0</v>
      </c>
      <c r="N1083" s="51">
        <f>IF(AND((B1083-$B$2)&gt;123,OR(((U1082*R1082/C1082*C1083)/(U1082*S1082/D1082*D1083))&lt;(4/6),((U1082*R1082/C1082*C1083)/(U1082*S1082/D1082*D1083))&gt;(6/4))),COUNTIF($M$2:M1083,1),0)</f>
        <v>0</v>
      </c>
      <c r="O1083" s="51">
        <f>IF(OR((ROW(N1083)-MATCH(MAX($N$2:N1083),$N$2:N1083,0))=1,(ROW(N1083)-MATCH(MAX($N$2:N1083),$N$2:N1083,0))&gt;123),IF(OR(((U1082*R1082/C1082*C1083)/(U1082*S1082/D1082*D1083))&lt;(4/6),((U1082*R1082/C1082*C1083)/(U1082*S1082/D1082*D1083))&gt;(6/4)),1,0),0)</f>
        <v>0</v>
      </c>
      <c r="P1083" s="47">
        <f>IF(O1083=1,U1082/2/C1083,P1082)</f>
        <v>3.6118419146766771</v>
      </c>
      <c r="Q1083" s="47">
        <f>IF(O1083=1,U1082/2/D1083,Q1082)</f>
        <v>89.517711770140608</v>
      </c>
      <c r="R1083" s="41">
        <f>P1083*C1083/U1082</f>
        <v>0.41892106225323417</v>
      </c>
      <c r="S1083" s="41">
        <f>Q1083*D1083/U1082</f>
        <v>0.5816636545129692</v>
      </c>
      <c r="T1083" s="41">
        <f t="shared" si="199"/>
        <v>0.72021185955653277</v>
      </c>
      <c r="U1083" s="42">
        <f>P1083*C1083+Q1083*D1083</f>
        <v>26852.461118341718</v>
      </c>
      <c r="V1083" s="25">
        <f>B1083</f>
        <v>42541</v>
      </c>
      <c r="W1083">
        <f>C1083/C$2</f>
        <v>1.354070837536699</v>
      </c>
      <c r="X1083">
        <f>D1083/D$2</f>
        <v>1.2495779290576854</v>
      </c>
      <c r="Y1083">
        <f t="shared" si="200"/>
        <v>1.342623055917086</v>
      </c>
      <c r="AA1083" s="15">
        <f t="shared" si="201"/>
        <v>7.4499481924439337E-4</v>
      </c>
      <c r="AB1083" s="15">
        <f t="shared" si="202"/>
        <v>4.6931441082120884E-4</v>
      </c>
      <c r="AC1083" s="15">
        <f t="shared" si="203"/>
        <v>5.8471676620341917E-4</v>
      </c>
    </row>
    <row r="1084" spans="1:29" x14ac:dyDescent="0.4">
      <c r="A1084" s="43">
        <f t="shared" si="194"/>
        <v>2016</v>
      </c>
      <c r="B1084" s="53">
        <v>42542</v>
      </c>
      <c r="C1084" s="45">
        <v>3106.3175000000001</v>
      </c>
      <c r="D1084" s="45">
        <f>VLOOKUP(B1084,'H11001.CSI  中证全债'!$A$2:$B$2792,2,0)</f>
        <v>174.3828</v>
      </c>
      <c r="E1084" s="14">
        <f t="shared" si="195"/>
        <v>0</v>
      </c>
      <c r="F1084" s="14">
        <f>IF(AND((B1084-$B$2)&gt;123,OR(((G1083*J1083/C1083*C1084)/(G1083*K1083/D1083*D1084))&lt;(4/6),((G1083*J1083/C1083*C1084)/(G1083*K1083/D1083*D1084))&gt;(6/4))),COUNTIF($E$2:E1084,1),0)</f>
        <v>0</v>
      </c>
      <c r="G1084" s="21">
        <f t="shared" si="196"/>
        <v>26895.91193678727</v>
      </c>
      <c r="H1084" s="12">
        <f t="shared" si="197"/>
        <v>3.6207315507914033</v>
      </c>
      <c r="I1084" s="12">
        <f t="shared" si="198"/>
        <v>89.738036995401941</v>
      </c>
      <c r="J1084" s="15">
        <f>IF(OR((ROW(F1084)-MATCH(MAX($F$2:F1084),$F$2:F1084,0))=1,(ROW(F1084)-MATCH(MAX($F$2:F1084),$F$2:F1084,0))&gt;123),IF(OR(((G1083*J1083/C1083*C1084)/(G1083*K1083/D1083*D1084))&lt;(4/6),((G1083*J1083/C1083*C1084)/(G1083*K1083/D1083*D1084))&gt;(6/4)),50%,((G1083*J1083/C1083*C1084)/((G1083*K1083/D1083*D1084)+(G1083*J1083/C1083*C1084)))),((G1083*J1083/C1083*C1084)/((G1083*K1083/D1083*D1084)+(G1083*J1083/C1083*C1084))))</f>
        <v>0.41817291064379325</v>
      </c>
      <c r="K1084" s="18">
        <f t="shared" si="192"/>
        <v>0.58182708935620675</v>
      </c>
      <c r="L1084" s="20">
        <f t="shared" si="193"/>
        <v>0.71872368663085573</v>
      </c>
      <c r="M1084" s="51">
        <f>IF(AND((B1084-$B$2)&gt;123,OR(((U1083*R1083/C1083*C1084)/(U1083*S1083/D1083*D1084))&lt;(4/6),((U1083*R1083/C1083*C1084)/(U1083*S1083/D1083*D1084))&gt;(6/4))),1,0)</f>
        <v>0</v>
      </c>
      <c r="N1084" s="51">
        <f>IF(AND((B1084-$B$2)&gt;123,OR(((U1083*R1083/C1083*C1084)/(U1083*S1083/D1083*D1084))&lt;(4/6),((U1083*R1083/C1083*C1084)/(U1083*S1083/D1083*D1084))&gt;(6/4))),COUNTIF($M$2:M1084,1),0)</f>
        <v>0</v>
      </c>
      <c r="O1084" s="51">
        <f>IF(OR((ROW(N1084)-MATCH(MAX($N$2:N1084),$N$2:N1084,0))=1,(ROW(N1084)-MATCH(MAX($N$2:N1084),$N$2:N1084,0))&gt;123),IF(OR(((U1083*R1083/C1083*C1084)/(U1083*S1083/D1083*D1084))&lt;(4/6),((U1083*R1083/C1083*C1084)/(U1083*S1083/D1083*D1084))&gt;(6/4)),1,0),0)</f>
        <v>0</v>
      </c>
      <c r="P1084" s="47">
        <f>IF(O1084=1,U1083/2/C1084,P1083)</f>
        <v>3.6118419146766771</v>
      </c>
      <c r="Q1084" s="47">
        <f>IF(O1084=1,U1083/2/D1084,Q1083)</f>
        <v>89.517711770140608</v>
      </c>
      <c r="R1084" s="41">
        <f>P1084*C1084/U1083</f>
        <v>0.41782120816963447</v>
      </c>
      <c r="S1084" s="41">
        <f>Q1084*D1084/U1083</f>
        <v>0.58133774625996359</v>
      </c>
      <c r="T1084" s="41">
        <f t="shared" si="199"/>
        <v>0.71872368663085651</v>
      </c>
      <c r="U1084" s="42">
        <f>P1084*C1084+Q1084*D1084</f>
        <v>26829.876974863746</v>
      </c>
      <c r="V1084" s="25">
        <f>B1084</f>
        <v>42542</v>
      </c>
      <c r="W1084">
        <f>C1084/C$2</f>
        <v>1.3513054686606172</v>
      </c>
      <c r="X1084">
        <f>D1084/D$2</f>
        <v>1.2496080257972053</v>
      </c>
      <c r="Y1084">
        <f t="shared" si="200"/>
        <v>1.3414938487431873</v>
      </c>
      <c r="AA1084" s="15">
        <f t="shared" si="201"/>
        <v>-2.0422630776928408E-3</v>
      </c>
      <c r="AB1084" s="15">
        <f t="shared" si="202"/>
        <v>2.4085524255923474E-5</v>
      </c>
      <c r="AC1084" s="15">
        <f t="shared" si="203"/>
        <v>-8.4104557040198813E-4</v>
      </c>
    </row>
    <row r="1085" spans="1:29" x14ac:dyDescent="0.4">
      <c r="A1085" s="43">
        <f t="shared" si="194"/>
        <v>2016</v>
      </c>
      <c r="B1085" s="53">
        <v>42543</v>
      </c>
      <c r="C1085" s="45">
        <v>3133.9611</v>
      </c>
      <c r="D1085" s="45">
        <f>VLOOKUP(B1085,'H11001.CSI  中证全债'!$A$2:$B$2792,2,0)</f>
        <v>174.45410000000001</v>
      </c>
      <c r="E1085" s="14">
        <f t="shared" si="195"/>
        <v>0</v>
      </c>
      <c r="F1085" s="14">
        <f>IF(AND((B1085-$B$2)&gt;123,OR(((G1084*J1084/C1084*C1085)/(G1084*K1084/D1084*D1085))&lt;(4/6),((G1084*J1084/C1084*C1085)/(G1084*K1084/D1084*D1085))&gt;(6/4))),COUNTIF($E$2:E1085,1),0)</f>
        <v>0</v>
      </c>
      <c r="G1085" s="21">
        <f t="shared" si="196"/>
        <v>27002.400313522499</v>
      </c>
      <c r="H1085" s="12">
        <f t="shared" si="197"/>
        <v>3.6207315507914033</v>
      </c>
      <c r="I1085" s="12">
        <f t="shared" si="198"/>
        <v>89.738036995401941</v>
      </c>
      <c r="J1085" s="15">
        <f>IF(OR((ROW(F1085)-MATCH(MAX($F$2:F1085),$F$2:F1085,0))=1,(ROW(F1085)-MATCH(MAX($F$2:F1085),$F$2:F1085,0))&gt;123),IF(OR(((G1084*J1084/C1084*C1085)/(G1084*K1084/D1084*D1085))&lt;(4/6),((G1084*J1084/C1084*C1085)/(G1084*K1084/D1084*D1085))&gt;(6/4)),50%,((G1084*J1084/C1084*C1085)/((G1084*K1084/D1084*D1085)+(G1084*J1084/C1084*C1085)))),((G1084*J1084/C1084*C1085)/((G1084*K1084/D1084*D1085)+(G1084*J1084/C1084*C1085))))</f>
        <v>0.42023048699268278</v>
      </c>
      <c r="K1085" s="18">
        <f t="shared" si="192"/>
        <v>0.57976951300731727</v>
      </c>
      <c r="L1085" s="20">
        <f t="shared" si="193"/>
        <v>0.72482336094719602</v>
      </c>
      <c r="M1085" s="51">
        <f>IF(AND((B1085-$B$2)&gt;123,OR(((U1084*R1084/C1084*C1085)/(U1084*S1084/D1084*D1085))&lt;(4/6),((U1084*R1084/C1084*C1085)/(U1084*S1084/D1084*D1085))&gt;(6/4))),1,0)</f>
        <v>0</v>
      </c>
      <c r="N1085" s="51">
        <f>IF(AND((B1085-$B$2)&gt;123,OR(((U1084*R1084/C1084*C1085)/(U1084*S1084/D1084*D1085))&lt;(4/6),((U1084*R1084/C1084*C1085)/(U1084*S1084/D1084*D1085))&gt;(6/4))),COUNTIF($M$2:M1085,1),0)</f>
        <v>0</v>
      </c>
      <c r="O1085" s="51">
        <f>IF(OR((ROW(N1085)-MATCH(MAX($N$2:N1085),$N$2:N1085,0))=1,(ROW(N1085)-MATCH(MAX($N$2:N1085),$N$2:N1085,0))&gt;123),IF(OR(((U1084*R1084/C1084*C1085)/(U1084*S1084/D1084*D1085))&lt;(4/6),((U1084*R1084/C1084*C1085)/(U1084*S1084/D1084*D1085))&gt;(6/4)),1,0),0)</f>
        <v>0</v>
      </c>
      <c r="P1085" s="47">
        <f>IF(O1085=1,U1084/2/C1085,P1084)</f>
        <v>3.6118419146766771</v>
      </c>
      <c r="Q1085" s="47">
        <f>IF(O1085=1,U1084/2/D1085,Q1084)</f>
        <v>89.517711770140608</v>
      </c>
      <c r="R1085" s="41">
        <f>P1085*C1085/U1084</f>
        <v>0.42189429606967888</v>
      </c>
      <c r="S1085" s="41">
        <f>Q1085*D1085/U1084</f>
        <v>0.58206498134710871</v>
      </c>
      <c r="T1085" s="41">
        <f t="shared" si="199"/>
        <v>0.72482336094719702</v>
      </c>
      <c r="U1085" s="42">
        <f>P1085*C1085+Q1085*D1085</f>
        <v>26936.103900865513</v>
      </c>
      <c r="V1085" s="25">
        <f>B1085</f>
        <v>42543</v>
      </c>
      <c r="W1085">
        <f>C1085/C$2</f>
        <v>1.363330945081964</v>
      </c>
      <c r="X1085">
        <f>D1085/D$2</f>
        <v>1.250118953780007</v>
      </c>
      <c r="Y1085">
        <f t="shared" si="200"/>
        <v>1.3468051950432756</v>
      </c>
      <c r="AA1085" s="15">
        <f t="shared" si="201"/>
        <v>8.8991547064973808E-3</v>
      </c>
      <c r="AB1085" s="15">
        <f t="shared" si="202"/>
        <v>4.0887059962324557E-4</v>
      </c>
      <c r="AC1085" s="15">
        <f t="shared" si="203"/>
        <v>3.9592774167875877E-3</v>
      </c>
    </row>
    <row r="1086" spans="1:29" x14ac:dyDescent="0.4">
      <c r="A1086" s="43">
        <f t="shared" si="194"/>
        <v>2016</v>
      </c>
      <c r="B1086" s="53">
        <v>42544</v>
      </c>
      <c r="C1086" s="45">
        <v>3117.3168000000001</v>
      </c>
      <c r="D1086" s="45">
        <f>VLOOKUP(B1086,'H11001.CSI  中证全债'!$A$2:$B$2792,2,0)</f>
        <v>174.50040000000001</v>
      </c>
      <c r="E1086" s="14">
        <f t="shared" si="195"/>
        <v>0</v>
      </c>
      <c r="F1086" s="14">
        <f>IF(AND((B1086-$B$2)&gt;123,OR(((G1085*J1085/C1085*C1086)/(G1085*K1085/D1085*D1086))&lt;(4/6),((G1085*J1085/C1085*C1086)/(G1085*K1085/D1085*D1086))&gt;(6/4))),COUNTIF($E$2:E1086,1),0)</f>
        <v>0</v>
      </c>
      <c r="G1086" s="21">
        <f t="shared" si="196"/>
        <v>26946.29064248455</v>
      </c>
      <c r="H1086" s="12">
        <f t="shared" si="197"/>
        <v>3.6207315507914033</v>
      </c>
      <c r="I1086" s="12">
        <f t="shared" si="198"/>
        <v>89.738036995401941</v>
      </c>
      <c r="J1086" s="15">
        <f>IF(OR((ROW(F1086)-MATCH(MAX($F$2:F1086),$F$2:F1086,0))=1,(ROW(F1086)-MATCH(MAX($F$2:F1086),$F$2:F1086,0))&gt;123),IF(OR(((G1085*J1085/C1085*C1086)/(G1085*K1085/D1085*D1086))&lt;(4/6),((G1085*J1085/C1085*C1086)/(G1085*K1085/D1085*D1086))&gt;(6/4)),50%,((G1085*J1085/C1085*C1086)/((G1085*K1085/D1085*D1086)+(G1085*J1085/C1085*C1086)))),((G1085*J1085/C1085*C1086)/((G1085*K1085/D1085*D1086)+(G1085*J1085/C1085*C1086))))</f>
        <v>0.41886905479215125</v>
      </c>
      <c r="K1086" s="18">
        <f t="shared" si="192"/>
        <v>0.5811309452078488</v>
      </c>
      <c r="L1086" s="20">
        <f t="shared" si="193"/>
        <v>0.72078256758868253</v>
      </c>
      <c r="M1086" s="51">
        <f>IF(AND((B1086-$B$2)&gt;123,OR(((U1085*R1085/C1085*C1086)/(U1085*S1085/D1085*D1086))&lt;(4/6),((U1085*R1085/C1085*C1086)/(U1085*S1085/D1085*D1086))&gt;(6/4))),1,0)</f>
        <v>0</v>
      </c>
      <c r="N1086" s="51">
        <f>IF(AND((B1086-$B$2)&gt;123,OR(((U1085*R1085/C1085*C1086)/(U1085*S1085/D1085*D1086))&lt;(4/6),((U1085*R1085/C1085*C1086)/(U1085*S1085/D1085*D1086))&gt;(6/4))),COUNTIF($M$2:M1086,1),0)</f>
        <v>0</v>
      </c>
      <c r="O1086" s="51">
        <f>IF(OR((ROW(N1086)-MATCH(MAX($N$2:N1086),$N$2:N1086,0))=1,(ROW(N1086)-MATCH(MAX($N$2:N1086),$N$2:N1086,0))&gt;123),IF(OR(((U1085*R1085/C1085*C1086)/(U1085*S1085/D1085*D1086))&lt;(4/6),((U1085*R1085/C1085*C1086)/(U1085*S1085/D1085*D1086))&gt;(6/4)),1,0),0)</f>
        <v>0</v>
      </c>
      <c r="P1086" s="47">
        <f>IF(O1086=1,U1085/2/C1086,P1085)</f>
        <v>3.6118419146766771</v>
      </c>
      <c r="Q1086" s="47">
        <f>IF(O1086=1,U1085/2/D1086,Q1085)</f>
        <v>89.517711770140608</v>
      </c>
      <c r="R1086" s="41">
        <f>P1086*C1086/U1085</f>
        <v>0.41799866532308666</v>
      </c>
      <c r="S1086" s="41">
        <f>Q1086*D1086/U1085</f>
        <v>0.57992338344345018</v>
      </c>
      <c r="T1086" s="41">
        <f t="shared" si="199"/>
        <v>0.72078256758868353</v>
      </c>
      <c r="U1086" s="42">
        <f>P1086*C1086+Q1086*D1086</f>
        <v>26880.131990540016</v>
      </c>
      <c r="V1086" s="25">
        <f>B1086</f>
        <v>42544</v>
      </c>
      <c r="W1086">
        <f>C1086/C$2</f>
        <v>1.3560903672556381</v>
      </c>
      <c r="X1086">
        <f>D1086/D$2</f>
        <v>1.2504507345037621</v>
      </c>
      <c r="Y1086">
        <f t="shared" si="200"/>
        <v>1.3440065995270007</v>
      </c>
      <c r="AA1086" s="15">
        <f t="shared" si="201"/>
        <v>-5.3109465844997095E-3</v>
      </c>
      <c r="AB1086" s="15">
        <f t="shared" si="202"/>
        <v>2.6539932280189582E-4</v>
      </c>
      <c r="AC1086" s="15">
        <f t="shared" si="203"/>
        <v>-2.0779512334632155E-3</v>
      </c>
    </row>
    <row r="1087" spans="1:29" x14ac:dyDescent="0.4">
      <c r="A1087" s="43">
        <f t="shared" si="194"/>
        <v>2016</v>
      </c>
      <c r="B1087" s="53">
        <v>42545</v>
      </c>
      <c r="C1087" s="45">
        <v>3077.1554000000001</v>
      </c>
      <c r="D1087" s="45">
        <f>VLOOKUP(B1087,'H11001.CSI  中证全债'!$A$2:$B$2792,2,0)</f>
        <v>174.6104</v>
      </c>
      <c r="E1087" s="14">
        <f t="shared" si="195"/>
        <v>0</v>
      </c>
      <c r="F1087" s="14">
        <f>IF(AND((B1087-$B$2)&gt;123,OR(((G1086*J1086/C1086*C1087)/(G1086*K1086/D1086*D1087))&lt;(4/6),((G1086*J1086/C1086*C1087)/(G1086*K1086/D1086*D1087))&gt;(6/4))),COUNTIF($E$2:E1087,1),0)</f>
        <v>0</v>
      </c>
      <c r="G1087" s="21">
        <f t="shared" si="196"/>
        <v>26810.748178450092</v>
      </c>
      <c r="H1087" s="12">
        <f t="shared" si="197"/>
        <v>3.6207315507914033</v>
      </c>
      <c r="I1087" s="12">
        <f t="shared" si="198"/>
        <v>89.738036995401941</v>
      </c>
      <c r="J1087" s="15">
        <f>IF(OR((ROW(F1087)-MATCH(MAX($F$2:F1087),$F$2:F1087,0))=1,(ROW(F1087)-MATCH(MAX($F$2:F1087),$F$2:F1087,0))&gt;123),IF(OR(((G1086*J1086/C1086*C1087)/(G1086*K1086/D1086*D1087))&lt;(4/6),((G1086*J1086/C1086*C1087)/(G1086*K1086/D1086*D1087))&gt;(6/4)),50%,((G1086*J1086/C1086*C1087)/((G1086*K1086/D1086*D1087)+(G1086*J1086/C1086*C1087)))),((G1086*J1086/C1086*C1087)/((G1086*K1086/D1086*D1087)+(G1086*J1086/C1086*C1087))))</f>
        <v>0.41556295144435706</v>
      </c>
      <c r="K1087" s="18">
        <f t="shared" si="192"/>
        <v>0.58443704855564294</v>
      </c>
      <c r="L1087" s="20">
        <f t="shared" si="193"/>
        <v>0.71104826853698722</v>
      </c>
      <c r="M1087" s="51">
        <f>IF(AND((B1087-$B$2)&gt;123,OR(((U1086*R1086/C1086*C1087)/(U1086*S1086/D1086*D1087))&lt;(4/6),((U1086*R1086/C1086*C1087)/(U1086*S1086/D1086*D1087))&gt;(6/4))),1,0)</f>
        <v>0</v>
      </c>
      <c r="N1087" s="51">
        <f>IF(AND((B1087-$B$2)&gt;123,OR(((U1086*R1086/C1086*C1087)/(U1086*S1086/D1086*D1087))&lt;(4/6),((U1086*R1086/C1086*C1087)/(U1086*S1086/D1086*D1087))&gt;(6/4))),COUNTIF($M$2:M1087,1),0)</f>
        <v>0</v>
      </c>
      <c r="O1087" s="51">
        <f>IF(OR((ROW(N1087)-MATCH(MAX($N$2:N1087),$N$2:N1087,0))=1,(ROW(N1087)-MATCH(MAX($N$2:N1087),$N$2:N1087,0))&gt;123),IF(OR(((U1086*R1086/C1086*C1087)/(U1086*S1086/D1086*D1087))&lt;(4/6),((U1086*R1086/C1086*C1087)/(U1086*S1086/D1086*D1087))&gt;(6/4)),1,0),0)</f>
        <v>0</v>
      </c>
      <c r="P1087" s="47">
        <f>IF(O1087=1,U1086/2/C1087,P1086)</f>
        <v>3.6118419146766771</v>
      </c>
      <c r="Q1087" s="47">
        <f>IF(O1087=1,U1086/2/D1087,Q1086)</f>
        <v>89.517711770140608</v>
      </c>
      <c r="R1087" s="41">
        <f>P1087*C1087/U1086</f>
        <v>0.41347262936079038</v>
      </c>
      <c r="S1087" s="41">
        <f>Q1087*D1087/U1086</f>
        <v>0.5814972733307231</v>
      </c>
      <c r="T1087" s="41">
        <f t="shared" si="199"/>
        <v>0.7110482685369881</v>
      </c>
      <c r="U1087" s="42">
        <f>P1087*C1087+Q1087*D1087</f>
        <v>26744.922310962636</v>
      </c>
      <c r="V1087" s="25">
        <f>B1087</f>
        <v>42545</v>
      </c>
      <c r="W1087">
        <f>C1087/C$2</f>
        <v>1.3386194167011418</v>
      </c>
      <c r="X1087">
        <f>D1087/D$2</f>
        <v>1.2512389824435686</v>
      </c>
      <c r="Y1087">
        <f t="shared" si="200"/>
        <v>1.3372461155481319</v>
      </c>
      <c r="AA1087" s="15">
        <f t="shared" si="201"/>
        <v>-1.2883323247736667E-2</v>
      </c>
      <c r="AB1087" s="15">
        <f t="shared" si="202"/>
        <v>6.3037104786012321E-4</v>
      </c>
      <c r="AC1087" s="15">
        <f t="shared" si="203"/>
        <v>-5.0300973084864697E-3</v>
      </c>
    </row>
    <row r="1088" spans="1:29" x14ac:dyDescent="0.4">
      <c r="A1088" s="43">
        <f t="shared" si="194"/>
        <v>2016</v>
      </c>
      <c r="B1088" s="53">
        <v>42548</v>
      </c>
      <c r="C1088" s="45">
        <v>3120.5443</v>
      </c>
      <c r="D1088" s="45">
        <f>VLOOKUP(B1088,'H11001.CSI  中证全债'!$A$2:$B$2792,2,0)</f>
        <v>174.95009999999999</v>
      </c>
      <c r="E1088" s="14">
        <f t="shared" si="195"/>
        <v>0</v>
      </c>
      <c r="F1088" s="14">
        <f>IF(AND((B1088-$B$2)&gt;123,OR(((G1087*J1087/C1087*C1088)/(G1087*K1087/D1087*D1088))&lt;(4/6),((G1087*J1087/C1087*C1088)/(G1087*K1087/D1087*D1088))&gt;(6/4))),COUNTIF($E$2:E1088,1),0)</f>
        <v>0</v>
      </c>
      <c r="G1088" s="21">
        <f t="shared" si="196"/>
        <v>26998.331748801564</v>
      </c>
      <c r="H1088" s="12">
        <f t="shared" si="197"/>
        <v>3.6207315507914033</v>
      </c>
      <c r="I1088" s="12">
        <f t="shared" si="198"/>
        <v>89.738036995401941</v>
      </c>
      <c r="J1088" s="15">
        <f>IF(OR((ROW(F1088)-MATCH(MAX($F$2:F1088),$F$2:F1088,0))=1,(ROW(F1088)-MATCH(MAX($F$2:F1088),$F$2:F1088,0))&gt;123),IF(OR(((G1087*J1087/C1087*C1088)/(G1087*K1087/D1087*D1088))&lt;(4/6),((G1087*J1087/C1087*C1088)/(G1087*K1087/D1087*D1088))&gt;(6/4)),50%,((G1087*J1087/C1087*C1088)/((G1087*K1087/D1087*D1088)+(G1087*J1087/C1087*C1088)))),((G1087*J1087/C1087*C1088)/((G1087*K1087/D1087*D1088)+(G1087*J1087/C1087*C1088))))</f>
        <v>0.41849449468868799</v>
      </c>
      <c r="K1088" s="18">
        <f t="shared" si="192"/>
        <v>0.58150550531131207</v>
      </c>
      <c r="L1088" s="20">
        <f t="shared" si="193"/>
        <v>0.71967417482082952</v>
      </c>
      <c r="M1088" s="51">
        <f>IF(AND((B1088-$B$2)&gt;123,OR(((U1087*R1087/C1087*C1088)/(U1087*S1087/D1087*D1088))&lt;(4/6),((U1087*R1087/C1087*C1088)/(U1087*S1087/D1087*D1088))&gt;(6/4))),1,0)</f>
        <v>0</v>
      </c>
      <c r="N1088" s="51">
        <f>IF(AND((B1088-$B$2)&gt;123,OR(((U1087*R1087/C1087*C1088)/(U1087*S1087/D1087*D1088))&lt;(4/6),((U1087*R1087/C1087*C1088)/(U1087*S1087/D1087*D1088))&gt;(6/4))),COUNTIF($M$2:M1088,1),0)</f>
        <v>0</v>
      </c>
      <c r="O1088" s="51">
        <f>IF(OR((ROW(N1088)-MATCH(MAX($N$2:N1088),$N$2:N1088,0))=1,(ROW(N1088)-MATCH(MAX($N$2:N1088),$N$2:N1088,0))&gt;123),IF(OR(((U1087*R1087/C1087*C1088)/(U1087*S1087/D1087*D1088))&lt;(4/6),((U1087*R1087/C1087*C1088)/(U1087*S1087/D1087*D1088))&gt;(6/4)),1,0),0)</f>
        <v>0</v>
      </c>
      <c r="P1088" s="47">
        <f>IF(O1088=1,U1087/2/C1088,P1087)</f>
        <v>3.6118419146766771</v>
      </c>
      <c r="Q1088" s="47">
        <f>IF(O1088=1,U1087/2/D1088,Q1087)</f>
        <v>89.517711770140608</v>
      </c>
      <c r="R1088" s="41">
        <f>P1088*C1088/U1087</f>
        <v>0.42142252530400848</v>
      </c>
      <c r="S1088" s="41">
        <f>Q1088*D1088/U1087</f>
        <v>0.58557405566057075</v>
      </c>
      <c r="T1088" s="41">
        <f t="shared" si="199"/>
        <v>0.71967417482083074</v>
      </c>
      <c r="U1088" s="42">
        <f>P1088*C1088+Q1088*D1088</f>
        <v>26932.045325302668</v>
      </c>
      <c r="V1088" s="25">
        <f>B1088</f>
        <v>42548</v>
      </c>
      <c r="W1088">
        <f>C1088/C$2</f>
        <v>1.3574943893493558</v>
      </c>
      <c r="X1088">
        <f>D1088/D$2</f>
        <v>1.2536732353994982</v>
      </c>
      <c r="Y1088">
        <f t="shared" si="200"/>
        <v>1.3466022662651334</v>
      </c>
      <c r="AA1088" s="15">
        <f t="shared" si="201"/>
        <v>1.4100327854745354E-2</v>
      </c>
      <c r="AB1088" s="15">
        <f t="shared" si="202"/>
        <v>1.9454740382014446E-3</v>
      </c>
      <c r="AC1088" s="15">
        <f t="shared" si="203"/>
        <v>6.9965809645791133E-3</v>
      </c>
    </row>
    <row r="1089" spans="1:29" x14ac:dyDescent="0.4">
      <c r="A1089" s="43">
        <f t="shared" si="194"/>
        <v>2016</v>
      </c>
      <c r="B1089" s="53">
        <v>42549</v>
      </c>
      <c r="C1089" s="45">
        <v>3136.4013</v>
      </c>
      <c r="D1089" s="45">
        <f>VLOOKUP(B1089,'H11001.CSI  中证全债'!$A$2:$B$2792,2,0)</f>
        <v>175.0164</v>
      </c>
      <c r="E1089" s="14">
        <f t="shared" si="195"/>
        <v>0</v>
      </c>
      <c r="F1089" s="14">
        <f>IF(AND((B1089-$B$2)&gt;123,OR(((G1088*J1088/C1088*C1089)/(G1088*K1088/D1088*D1089))&lt;(4/6),((G1088*J1088/C1088*C1089)/(G1088*K1088/D1088*D1089))&gt;(6/4))),COUNTIF($E$2:E1089,1),0)</f>
        <v>0</v>
      </c>
      <c r="G1089" s="21">
        <f t="shared" si="196"/>
        <v>27061.695320855259</v>
      </c>
      <c r="H1089" s="12">
        <f t="shared" si="197"/>
        <v>3.6207315507914033</v>
      </c>
      <c r="I1089" s="12">
        <f t="shared" si="198"/>
        <v>89.738036995401941</v>
      </c>
      <c r="J1089" s="15">
        <f>IF(OR((ROW(F1089)-MATCH(MAX($F$2:F1089),$F$2:F1089,0))=1,(ROW(F1089)-MATCH(MAX($F$2:F1089),$F$2:F1089,0))&gt;123),IF(OR(((G1088*J1088/C1088*C1089)/(G1088*K1088/D1088*D1089))&lt;(4/6),((G1088*J1088/C1088*C1089)/(G1088*K1088/D1088*D1089))&gt;(6/4)),50%,((G1088*J1088/C1088*C1089)/((G1088*K1088/D1088*D1089)+(G1088*J1088/C1088*C1089)))),((G1088*J1088/C1088*C1089)/((G1088*K1088/D1088*D1089)+(G1088*J1088/C1088*C1089))))</f>
        <v>0.41963620564826737</v>
      </c>
      <c r="K1089" s="18">
        <f t="shared" si="192"/>
        <v>0.58036379435173258</v>
      </c>
      <c r="L1089" s="20">
        <f t="shared" si="193"/>
        <v>0.72305717505517686</v>
      </c>
      <c r="M1089" s="51">
        <f>IF(AND((B1089-$B$2)&gt;123,OR(((U1088*R1088/C1088*C1089)/(U1088*S1088/D1088*D1089))&lt;(4/6),((U1088*R1088/C1088*C1089)/(U1088*S1088/D1088*D1089))&gt;(6/4))),1,0)</f>
        <v>0</v>
      </c>
      <c r="N1089" s="51">
        <f>IF(AND((B1089-$B$2)&gt;123,OR(((U1088*R1088/C1088*C1089)/(U1088*S1088/D1088*D1089))&lt;(4/6),((U1088*R1088/C1088*C1089)/(U1088*S1088/D1088*D1089))&gt;(6/4))),COUNTIF($M$2:M1089,1),0)</f>
        <v>0</v>
      </c>
      <c r="O1089" s="51">
        <f>IF(OR((ROW(N1089)-MATCH(MAX($N$2:N1089),$N$2:N1089,0))=1,(ROW(N1089)-MATCH(MAX($N$2:N1089),$N$2:N1089,0))&gt;123),IF(OR(((U1088*R1088/C1088*C1089)/(U1088*S1088/D1088*D1089))&lt;(4/6),((U1088*R1088/C1088*C1089)/(U1088*S1088/D1088*D1089))&gt;(6/4)),1,0),0)</f>
        <v>0</v>
      </c>
      <c r="P1089" s="47">
        <f>IF(O1089=1,U1088/2/C1089,P1088)</f>
        <v>3.6118419146766771</v>
      </c>
      <c r="Q1089" s="47">
        <f>IF(O1089=1,U1088/2/D1089,Q1088)</f>
        <v>89.517711770140608</v>
      </c>
      <c r="R1089" s="41">
        <f>P1089*C1089/U1088</f>
        <v>0.42062106831312895</v>
      </c>
      <c r="S1089" s="41">
        <f>Q1089*D1089/U1088</f>
        <v>0.58172587566264122</v>
      </c>
      <c r="T1089" s="41">
        <f t="shared" si="199"/>
        <v>0.72305717505517775</v>
      </c>
      <c r="U1089" s="42">
        <f>P1089*C1089+Q1089*D1089</f>
        <v>26995.253326834056</v>
      </c>
      <c r="V1089" s="25">
        <f>B1089</f>
        <v>42549</v>
      </c>
      <c r="W1089">
        <f>C1089/C$2</f>
        <v>1.3643924771386922</v>
      </c>
      <c r="X1089">
        <f>D1089/D$2</f>
        <v>1.2541483339304909</v>
      </c>
      <c r="Y1089">
        <f t="shared" si="200"/>
        <v>1.3497626663417028</v>
      </c>
      <c r="AA1089" s="15">
        <f t="shared" si="201"/>
        <v>5.0814853037017826E-3</v>
      </c>
      <c r="AB1089" s="15">
        <f t="shared" si="202"/>
        <v>3.7896520207780782E-4</v>
      </c>
      <c r="AC1089" s="15">
        <f t="shared" si="203"/>
        <v>2.3469439757701771E-3</v>
      </c>
    </row>
    <row r="1090" spans="1:29" x14ac:dyDescent="0.4">
      <c r="A1090" s="43">
        <f t="shared" si="194"/>
        <v>2016</v>
      </c>
      <c r="B1090" s="53">
        <v>42550</v>
      </c>
      <c r="C1090" s="45">
        <v>3151.3897999999999</v>
      </c>
      <c r="D1090" s="45">
        <f>VLOOKUP(B1090,'H11001.CSI  中证全债'!$A$2:$B$2792,2,0)</f>
        <v>174.93940000000001</v>
      </c>
      <c r="E1090" s="14">
        <f t="shared" si="195"/>
        <v>0</v>
      </c>
      <c r="F1090" s="14">
        <f>IF(AND((B1090-$B$2)&gt;123,OR(((G1089*J1089/C1089*C1090)/(G1089*K1089/D1089*D1090))&lt;(4/6),((G1089*J1089/C1089*C1090)/(G1089*K1089/D1089*D1090))&gt;(6/4))),COUNTIF($E$2:E1090,1),0)</f>
        <v>0</v>
      </c>
      <c r="G1090" s="21">
        <f t="shared" si="196"/>
        <v>27109.054826855649</v>
      </c>
      <c r="H1090" s="12">
        <f t="shared" si="197"/>
        <v>3.6207315507914033</v>
      </c>
      <c r="I1090" s="12">
        <f t="shared" si="198"/>
        <v>89.738036995401941</v>
      </c>
      <c r="J1090" s="15">
        <f>IF(OR((ROW(F1090)-MATCH(MAX($F$2:F1090),$F$2:F1090,0))=1,(ROW(F1090)-MATCH(MAX($F$2:F1090),$F$2:F1090,0))&gt;123),IF(OR(((G1089*J1089/C1089*C1090)/(G1089*K1089/D1089*D1090))&lt;(4/6),((G1089*J1089/C1089*C1090)/(G1089*K1089/D1089*D1090))&gt;(6/4)),50%,((G1089*J1089/C1089*C1090)/((G1089*K1089/D1089*D1090)+(G1089*J1089/C1089*C1090)))),((G1089*J1089/C1089*C1090)/((G1089*K1089/D1089*D1090)+(G1089*J1089/C1089*C1090))))</f>
        <v>0.42090499099210688</v>
      </c>
      <c r="K1090" s="18">
        <f t="shared" ref="K1090:K1153" si="204">1-J1090</f>
        <v>0.57909500900789312</v>
      </c>
      <c r="L1090" s="20">
        <f t="shared" ref="L1090:L1153" si="205">J1090/K1090</f>
        <v>0.72683235815346126</v>
      </c>
      <c r="M1090" s="51">
        <f>IF(AND((B1090-$B$2)&gt;123,OR(((U1089*R1089/C1089*C1090)/(U1089*S1089/D1089*D1090))&lt;(4/6),((U1089*R1089/C1089*C1090)/(U1089*S1089/D1089*D1090))&gt;(6/4))),1,0)</f>
        <v>0</v>
      </c>
      <c r="N1090" s="51">
        <f>IF(AND((B1090-$B$2)&gt;123,OR(((U1089*R1089/C1089*C1090)/(U1089*S1089/D1089*D1090))&lt;(4/6),((U1089*R1089/C1089*C1090)/(U1089*S1089/D1089*D1090))&gt;(6/4))),COUNTIF($M$2:M1090,1),0)</f>
        <v>0</v>
      </c>
      <c r="O1090" s="51">
        <f>IF(OR((ROW(N1090)-MATCH(MAX($N$2:N1090),$N$2:N1090,0))=1,(ROW(N1090)-MATCH(MAX($N$2:N1090),$N$2:N1090,0))&gt;123),IF(OR(((U1089*R1089/C1089*C1090)/(U1089*S1089/D1089*D1090))&lt;(4/6),((U1089*R1089/C1089*C1090)/(U1089*S1089/D1089*D1090))&gt;(6/4)),1,0),0)</f>
        <v>0</v>
      </c>
      <c r="P1090" s="47">
        <f>IF(O1090=1,U1089/2/C1090,P1089)</f>
        <v>3.6118419146766771</v>
      </c>
      <c r="Q1090" s="47">
        <f>IF(O1090=1,U1089/2/D1090,Q1089)</f>
        <v>89.517711770140608</v>
      </c>
      <c r="R1090" s="41">
        <f>P1090*C1090/U1089</f>
        <v>0.42164159866616979</v>
      </c>
      <c r="S1090" s="41">
        <f>Q1090*D1090/U1089</f>
        <v>0.58010845821086154</v>
      </c>
      <c r="T1090" s="41">
        <f t="shared" si="199"/>
        <v>0.72683235815346237</v>
      </c>
      <c r="U1090" s="42">
        <f>P1090*C1090+Q1090*D1090</f>
        <v>27042.496555565886</v>
      </c>
      <c r="V1090" s="25">
        <f>B1090</f>
        <v>42550</v>
      </c>
      <c r="W1090">
        <f>C1090/C$2</f>
        <v>1.3709127513917327</v>
      </c>
      <c r="X1090">
        <f>D1090/D$2</f>
        <v>1.2535965603726262</v>
      </c>
      <c r="Y1090">
        <f t="shared" si="200"/>
        <v>1.3521248277782942</v>
      </c>
      <c r="AA1090" s="15">
        <f t="shared" si="201"/>
        <v>4.7788846408143293E-3</v>
      </c>
      <c r="AB1090" s="15">
        <f t="shared" si="202"/>
        <v>-4.3995876957825253E-4</v>
      </c>
      <c r="AC1090" s="15">
        <f t="shared" si="203"/>
        <v>1.7500568770312253E-3</v>
      </c>
    </row>
    <row r="1091" spans="1:29" x14ac:dyDescent="0.4">
      <c r="A1091" s="43">
        <f t="shared" ref="A1091:A1154" si="206">YEAR(B1091)</f>
        <v>2016</v>
      </c>
      <c r="B1091" s="53">
        <v>42551</v>
      </c>
      <c r="C1091" s="45">
        <v>3153.9209999999998</v>
      </c>
      <c r="D1091" s="45">
        <f>VLOOKUP(B1091,'H11001.CSI  中证全债'!$A$2:$B$2792,2,0)</f>
        <v>174.946</v>
      </c>
      <c r="E1091" s="14">
        <f t="shared" ref="E1091:E1154" si="207">IF(AND((B1091-$B$2)&gt;123,OR(((G1090*J1090/C1090*C1091)/(G1090*K1090/D1090*D1091))&lt;(4/6),((G1090*J1090/C1090*C1091)/(G1090*K1090/D1090*D1091))&gt;(6/4))),1,0)</f>
        <v>0</v>
      </c>
      <c r="F1091" s="14">
        <f>IF(AND((B1091-$B$2)&gt;123,OR(((G1090*J1090/C1090*C1091)/(G1090*K1090/D1090*D1091))&lt;(4/6),((G1090*J1090/C1090*C1091)/(G1090*K1090/D1090*D1091))&gt;(6/4))),COUNTIF($E$2:E1091,1),0)</f>
        <v>0</v>
      </c>
      <c r="G1091" s="21">
        <f t="shared" ref="G1091:G1154" si="208">G1090*J1090/C1090*C1091+G1090*K1090/D1090*D1091</f>
        <v>27118.811893601182</v>
      </c>
      <c r="H1091" s="12">
        <f t="shared" ref="H1091:H1154" si="209">IF(J1091=50%,G1091*J1091/C1091,H1090)</f>
        <v>3.6207315507914033</v>
      </c>
      <c r="I1091" s="12">
        <f t="shared" ref="I1091:I1154" si="210">IF(K1091=50%,G1091*K1091/D1091,I1090)</f>
        <v>89.738036995401941</v>
      </c>
      <c r="J1091" s="15">
        <f>IF(OR((ROW(F1091)-MATCH(MAX($F$2:F1091),$F$2:F1091,0))=1,(ROW(F1091)-MATCH(MAX($F$2:F1091),$F$2:F1091,0))&gt;123),IF(OR(((G1090*J1090/C1090*C1091)/(G1090*K1090/D1090*D1091))&lt;(4/6),((G1090*J1090/C1090*C1091)/(G1090*K1090/D1090*D1091))&gt;(6/4)),50%,((G1090*J1090/C1090*C1091)/((G1090*K1090/D1090*D1091)+(G1090*J1090/C1090*C1091)))),((G1090*J1090/C1090*C1091)/((G1090*K1090/D1090*D1091)+(G1090*J1090/C1090*C1091))))</f>
        <v>0.42109150349975544</v>
      </c>
      <c r="K1091" s="18">
        <f t="shared" si="204"/>
        <v>0.57890849650024456</v>
      </c>
      <c r="L1091" s="20">
        <f t="shared" si="205"/>
        <v>0.72738870831131008</v>
      </c>
      <c r="M1091" s="51">
        <f>IF(AND((B1091-$B$2)&gt;123,OR(((U1090*R1090/C1090*C1091)/(U1090*S1090/D1090*D1091))&lt;(4/6),((U1090*R1090/C1090*C1091)/(U1090*S1090/D1090*D1091))&gt;(6/4))),1,0)</f>
        <v>0</v>
      </c>
      <c r="N1091" s="51">
        <f>IF(AND((B1091-$B$2)&gt;123,OR(((U1090*R1090/C1090*C1091)/(U1090*S1090/D1090*D1091))&lt;(4/6),((U1090*R1090/C1090*C1091)/(U1090*S1090/D1090*D1091))&gt;(6/4))),COUNTIF($M$2:M1091,1),0)</f>
        <v>0</v>
      </c>
      <c r="O1091" s="51">
        <f>IF(OR((ROW(N1091)-MATCH(MAX($N$2:N1091),$N$2:N1091,0))=1,(ROW(N1091)-MATCH(MAX($N$2:N1091),$N$2:N1091,0))&gt;123),IF(OR(((U1090*R1090/C1090*C1091)/(U1090*S1090/D1090*D1091))&lt;(4/6),((U1090*R1090/C1090*C1091)/(U1090*S1090/D1090*D1091))&gt;(6/4)),1,0),0)</f>
        <v>0</v>
      </c>
      <c r="P1091" s="47">
        <f>IF(O1091=1,U1090/2/C1091,P1090)</f>
        <v>3.6118419146766771</v>
      </c>
      <c r="Q1091" s="47">
        <f>IF(O1091=1,U1090/2/D1091,Q1090)</f>
        <v>89.517711770140608</v>
      </c>
      <c r="R1091" s="41">
        <f>P1091*C1091/U1090</f>
        <v>0.42124306237673864</v>
      </c>
      <c r="S1091" s="41">
        <f>Q1091*D1091/U1090</f>
        <v>0.57911685672807167</v>
      </c>
      <c r="T1091" s="41">
        <f t="shared" ref="T1091:T1154" si="211">R1091/S1091</f>
        <v>0.72738870831131108</v>
      </c>
      <c r="U1091" s="42">
        <f>P1091*C1091+Q1091*D1091</f>
        <v>27052.229666717998</v>
      </c>
      <c r="V1091" s="25">
        <f>B1091</f>
        <v>42551</v>
      </c>
      <c r="W1091">
        <f>C1091/C$2</f>
        <v>1.3720138701287174</v>
      </c>
      <c r="X1091">
        <f>D1091/D$2</f>
        <v>1.2536438552490146</v>
      </c>
      <c r="Y1091">
        <f t="shared" ref="Y1091:Y1154" si="212">U1091/U$2</f>
        <v>1.3526114833359</v>
      </c>
      <c r="AA1091" s="15">
        <f t="shared" ref="AA1091:AA1154" si="213">W1091/W1090-1</f>
        <v>8.0320117809606906E-4</v>
      </c>
      <c r="AB1091" s="15">
        <f t="shared" ref="AB1091:AB1154" si="214">X1091/X1090-1</f>
        <v>3.7727350156613326E-5</v>
      </c>
      <c r="AC1091" s="15">
        <f t="shared" ref="AC1091:AC1154" si="215">Y1091/Y1090-1</f>
        <v>3.5991910481025791E-4</v>
      </c>
    </row>
    <row r="1092" spans="1:29" x14ac:dyDescent="0.4">
      <c r="A1092" s="43">
        <f t="shared" si="206"/>
        <v>2016</v>
      </c>
      <c r="B1092" s="53">
        <v>42552</v>
      </c>
      <c r="C1092" s="45">
        <v>3154.2003</v>
      </c>
      <c r="D1092" s="45">
        <f>VLOOKUP(B1092,'H11001.CSI  中证全债'!$A$2:$B$2792,2,0)</f>
        <v>175.0839</v>
      </c>
      <c r="E1092" s="14">
        <f t="shared" si="207"/>
        <v>0</v>
      </c>
      <c r="F1092" s="14">
        <f>IF(AND((B1092-$B$2)&gt;123,OR(((G1091*J1091/C1091*C1092)/(G1091*K1091/D1091*D1092))&lt;(4/6),((G1091*J1091/C1091*C1092)/(G1091*K1091/D1091*D1092))&gt;(6/4))),COUNTIF($E$2:E1092,1),0)</f>
        <v>0</v>
      </c>
      <c r="G1092" s="21">
        <f t="shared" si="208"/>
        <v>27132.198039224982</v>
      </c>
      <c r="H1092" s="12">
        <f t="shared" si="209"/>
        <v>3.6207315507914033</v>
      </c>
      <c r="I1092" s="12">
        <f t="shared" si="210"/>
        <v>89.738036995401941</v>
      </c>
      <c r="J1092" s="15">
        <f>IF(OR((ROW(F1092)-MATCH(MAX($F$2:F1092),$F$2:F1092,0))=1,(ROW(F1092)-MATCH(MAX($F$2:F1092),$F$2:F1092,0))&gt;123),IF(OR(((G1091*J1091/C1091*C1092)/(G1091*K1091/D1091*D1092))&lt;(4/6),((G1091*J1091/C1091*C1092)/(G1091*K1091/D1091*D1092))&gt;(6/4)),50%,((G1091*J1091/C1091*C1092)/((G1091*K1091/D1091*D1092)+(G1091*J1091/C1091*C1092)))),((G1091*J1091/C1091*C1092)/((G1091*K1091/D1091*D1092)+(G1091*J1091/C1091*C1092))))</f>
        <v>0.42092102258781572</v>
      </c>
      <c r="K1092" s="18">
        <f t="shared" si="204"/>
        <v>0.57907897741218428</v>
      </c>
      <c r="L1092" s="20">
        <f t="shared" si="205"/>
        <v>0.7268801648936517</v>
      </c>
      <c r="M1092" s="51">
        <f>IF(AND((B1092-$B$2)&gt;123,OR(((U1091*R1091/C1091*C1092)/(U1091*S1091/D1091*D1092))&lt;(4/6),((U1091*R1091/C1091*C1092)/(U1091*S1091/D1091*D1092))&gt;(6/4))),1,0)</f>
        <v>0</v>
      </c>
      <c r="N1092" s="51">
        <f>IF(AND((B1092-$B$2)&gt;123,OR(((U1091*R1091/C1091*C1092)/(U1091*S1091/D1091*D1092))&lt;(4/6),((U1091*R1091/C1091*C1092)/(U1091*S1091/D1091*D1092))&gt;(6/4))),COUNTIF($M$2:M1092,1),0)</f>
        <v>0</v>
      </c>
      <c r="O1092" s="51">
        <f>IF(OR((ROW(N1092)-MATCH(MAX($N$2:N1092),$N$2:N1092,0))=1,(ROW(N1092)-MATCH(MAX($N$2:N1092),$N$2:N1092,0))&gt;123),IF(OR(((U1091*R1091/C1091*C1092)/(U1091*S1091/D1091*D1092))&lt;(4/6),((U1091*R1091/C1091*C1092)/(U1091*S1091/D1091*D1092))&gt;(6/4)),1,0),0)</f>
        <v>0</v>
      </c>
      <c r="P1092" s="47">
        <f>IF(O1092=1,U1091/2/C1092,P1091)</f>
        <v>3.6118419146766771</v>
      </c>
      <c r="Q1092" s="47">
        <f>IF(O1092=1,U1091/2/D1092,Q1091)</f>
        <v>89.517711770140608</v>
      </c>
      <c r="R1092" s="41">
        <f>P1092*C1092/U1091</f>
        <v>0.42112879386211027</v>
      </c>
      <c r="S1092" s="41">
        <f>Q1092*D1092/U1091</f>
        <v>0.57936481720301758</v>
      </c>
      <c r="T1092" s="41">
        <f t="shared" si="211"/>
        <v>0.72688016489365248</v>
      </c>
      <c r="U1092" s="42">
        <f>P1092*C1092+Q1092*D1092</f>
        <v>27065.582946617869</v>
      </c>
      <c r="V1092" s="25">
        <f>B1092</f>
        <v>42552</v>
      </c>
      <c r="W1092">
        <f>C1092/C$2</f>
        <v>1.3721353707858128</v>
      </c>
      <c r="X1092">
        <f>D1092/D$2</f>
        <v>1.2546320315299175</v>
      </c>
      <c r="Y1092">
        <f t="shared" si="212"/>
        <v>1.3532791473308934</v>
      </c>
      <c r="AA1092" s="15">
        <f t="shared" si="213"/>
        <v>8.8556434989950361E-5</v>
      </c>
      <c r="AB1092" s="15">
        <f t="shared" si="214"/>
        <v>7.882432293393471E-4</v>
      </c>
      <c r="AC1092" s="15">
        <f t="shared" si="215"/>
        <v>4.9361106512768593E-4</v>
      </c>
    </row>
    <row r="1093" spans="1:29" x14ac:dyDescent="0.4">
      <c r="A1093" s="43">
        <f t="shared" si="206"/>
        <v>2016</v>
      </c>
      <c r="B1093" s="53">
        <v>42555</v>
      </c>
      <c r="C1093" s="45">
        <v>3204.6961999999999</v>
      </c>
      <c r="D1093" s="45">
        <f>VLOOKUP(B1093,'H11001.CSI  中证全债'!$A$2:$B$2792,2,0)</f>
        <v>175.2364</v>
      </c>
      <c r="E1093" s="14">
        <f t="shared" si="207"/>
        <v>0</v>
      </c>
      <c r="F1093" s="14">
        <f>IF(AND((B1093-$B$2)&gt;123,OR(((G1092*J1092/C1092*C1093)/(G1092*K1092/D1092*D1093))&lt;(4/6),((G1092*J1092/C1092*C1093)/(G1092*K1092/D1092*D1093))&gt;(6/4))),COUNTIF($E$2:E1093,1),0)</f>
        <v>0</v>
      </c>
      <c r="G1093" s="21">
        <f t="shared" si="208"/>
        <v>27328.715188182388</v>
      </c>
      <c r="H1093" s="12">
        <f t="shared" si="209"/>
        <v>3.6207315507914033</v>
      </c>
      <c r="I1093" s="12">
        <f t="shared" si="210"/>
        <v>89.738036995401941</v>
      </c>
      <c r="J1093" s="15">
        <f>IF(OR((ROW(F1093)-MATCH(MAX($F$2:F1093),$F$2:F1093,0))=1,(ROW(F1093)-MATCH(MAX($F$2:F1093),$F$2:F1093,0))&gt;123),IF(OR(((G1092*J1092/C1092*C1093)/(G1092*K1092/D1092*D1093))&lt;(4/6),((G1092*J1092/C1092*C1093)/(G1092*K1092/D1092*D1093))&gt;(6/4)),50%,((G1092*J1092/C1092*C1093)/((G1092*K1092/D1092*D1093)+(G1092*J1092/C1092*C1093)))),((G1092*J1092/C1092*C1093)/((G1092*K1092/D1092*D1093)+(G1092*J1092/C1092*C1093))))</f>
        <v>0.42458434515278226</v>
      </c>
      <c r="K1093" s="18">
        <f t="shared" si="204"/>
        <v>0.57541565484721779</v>
      </c>
      <c r="L1093" s="20">
        <f t="shared" si="205"/>
        <v>0.7378741637912446</v>
      </c>
      <c r="M1093" s="51">
        <f>IF(AND((B1093-$B$2)&gt;123,OR(((U1092*R1092/C1092*C1093)/(U1092*S1092/D1092*D1093))&lt;(4/6),((U1092*R1092/C1092*C1093)/(U1092*S1092/D1092*D1093))&gt;(6/4))),1,0)</f>
        <v>0</v>
      </c>
      <c r="N1093" s="51">
        <f>IF(AND((B1093-$B$2)&gt;123,OR(((U1092*R1092/C1092*C1093)/(U1092*S1092/D1092*D1093))&lt;(4/6),((U1092*R1092/C1092*C1093)/(U1092*S1092/D1092*D1093))&gt;(6/4))),COUNTIF($M$2:M1093,1),0)</f>
        <v>0</v>
      </c>
      <c r="O1093" s="51">
        <f>IF(OR((ROW(N1093)-MATCH(MAX($N$2:N1093),$N$2:N1093,0))=1,(ROW(N1093)-MATCH(MAX($N$2:N1093),$N$2:N1093,0))&gt;123),IF(OR(((U1092*R1092/C1092*C1093)/(U1092*S1092/D1092*D1093))&lt;(4/6),((U1092*R1092/C1092*C1093)/(U1092*S1092/D1092*D1093))&gt;(6/4)),1,0),0)</f>
        <v>0</v>
      </c>
      <c r="P1093" s="47">
        <f>IF(O1093=1,U1092/2/C1093,P1092)</f>
        <v>3.6118419146766771</v>
      </c>
      <c r="Q1093" s="47">
        <f>IF(O1093=1,U1092/2/D1093,Q1092)</f>
        <v>89.517711770140608</v>
      </c>
      <c r="R1093" s="41">
        <f>P1093*C1093/U1092</f>
        <v>0.42765958825991118</v>
      </c>
      <c r="S1093" s="41">
        <f>Q1093*D1093/U1092</f>
        <v>0.57958336156204215</v>
      </c>
      <c r="T1093" s="41">
        <f t="shared" si="211"/>
        <v>0.73787416379124593</v>
      </c>
      <c r="U1093" s="42">
        <f>P1093*C1093+Q1093*D1093</f>
        <v>27261.617605802137</v>
      </c>
      <c r="V1093" s="25">
        <f>B1093</f>
        <v>42555</v>
      </c>
      <c r="W1093">
        <f>C1093/C$2</f>
        <v>1.3941020196602243</v>
      </c>
      <c r="X1093">
        <f>D1093/D$2</f>
        <v>1.2557248298101038</v>
      </c>
      <c r="Y1093">
        <f t="shared" si="212"/>
        <v>1.3630808802901069</v>
      </c>
      <c r="AA1093" s="15">
        <f t="shared" si="213"/>
        <v>1.600909745649326E-2</v>
      </c>
      <c r="AB1093" s="15">
        <f t="shared" si="214"/>
        <v>8.7101098387676323E-4</v>
      </c>
      <c r="AC1093" s="15">
        <f t="shared" si="215"/>
        <v>7.2429498219532817E-3</v>
      </c>
    </row>
    <row r="1094" spans="1:29" x14ac:dyDescent="0.4">
      <c r="A1094" s="43">
        <f t="shared" si="206"/>
        <v>2016</v>
      </c>
      <c r="B1094" s="53">
        <v>42556</v>
      </c>
      <c r="C1094" s="45">
        <v>3207.3827000000001</v>
      </c>
      <c r="D1094" s="45">
        <f>VLOOKUP(B1094,'H11001.CSI  中证全债'!$A$2:$B$2792,2,0)</f>
        <v>175.22110000000001</v>
      </c>
      <c r="E1094" s="14">
        <f t="shared" si="207"/>
        <v>0</v>
      </c>
      <c r="F1094" s="14">
        <f>IF(AND((B1094-$B$2)&gt;123,OR(((G1093*J1093/C1093*C1094)/(G1093*K1093/D1093*D1094))&lt;(4/6),((G1093*J1093/C1093*C1094)/(G1093*K1093/D1093*D1094))&gt;(6/4))),COUNTIF($E$2:E1094,1),0)</f>
        <v>0</v>
      </c>
      <c r="G1094" s="21">
        <f t="shared" si="208"/>
        <v>27337.069291527565</v>
      </c>
      <c r="H1094" s="12">
        <f t="shared" si="209"/>
        <v>3.6207315507914033</v>
      </c>
      <c r="I1094" s="12">
        <f t="shared" si="210"/>
        <v>89.738036995401941</v>
      </c>
      <c r="J1094" s="15">
        <f>IF(OR((ROW(F1094)-MATCH(MAX($F$2:F1094),$F$2:F1094,0))=1,(ROW(F1094)-MATCH(MAX($F$2:F1094),$F$2:F1094,0))&gt;123),IF(OR(((G1093*J1093/C1093*C1094)/(G1093*K1093/D1093*D1094))&lt;(4/6),((G1093*J1093/C1093*C1094)/(G1093*K1093/D1093*D1094))&gt;(6/4)),50%,((G1093*J1093/C1093*C1094)/((G1093*K1093/D1093*D1094)+(G1093*J1093/C1093*C1094)))),((G1093*J1093/C1093*C1094)/((G1093*K1093/D1093*D1094)+(G1093*J1093/C1093*C1094))))</f>
        <v>0.42481041451475909</v>
      </c>
      <c r="K1094" s="18">
        <f t="shared" si="204"/>
        <v>0.57518958548524091</v>
      </c>
      <c r="L1094" s="20">
        <f t="shared" si="205"/>
        <v>0.73855720832702654</v>
      </c>
      <c r="M1094" s="51">
        <f>IF(AND((B1094-$B$2)&gt;123,OR(((U1093*R1093/C1093*C1094)/(U1093*S1093/D1093*D1094))&lt;(4/6),((U1093*R1093/C1093*C1094)/(U1093*S1093/D1093*D1094))&gt;(6/4))),1,0)</f>
        <v>0</v>
      </c>
      <c r="N1094" s="51">
        <f>IF(AND((B1094-$B$2)&gt;123,OR(((U1093*R1093/C1093*C1094)/(U1093*S1093/D1093*D1094))&lt;(4/6),((U1093*R1093/C1093*C1094)/(U1093*S1093/D1093*D1094))&gt;(6/4))),COUNTIF($M$2:M1094,1),0)</f>
        <v>0</v>
      </c>
      <c r="O1094" s="51">
        <f>IF(OR((ROW(N1094)-MATCH(MAX($N$2:N1094),$N$2:N1094,0))=1,(ROW(N1094)-MATCH(MAX($N$2:N1094),$N$2:N1094,0))&gt;123),IF(OR(((U1093*R1093/C1093*C1094)/(U1093*S1093/D1093*D1094))&lt;(4/6),((U1093*R1093/C1093*C1094)/(U1093*S1093/D1093*D1094))&gt;(6/4)),1,0),0)</f>
        <v>0</v>
      </c>
      <c r="P1094" s="47">
        <f>IF(O1094=1,U1093/2/C1094,P1093)</f>
        <v>3.6118419146766771</v>
      </c>
      <c r="Q1094" s="47">
        <f>IF(O1094=1,U1093/2/D1094,Q1093)</f>
        <v>89.517711770140608</v>
      </c>
      <c r="R1094" s="41">
        <f>P1094*C1094/U1093</f>
        <v>0.42494027463004574</v>
      </c>
      <c r="S1094" s="41">
        <f>Q1094*D1094/U1093</f>
        <v>0.57536541494546667</v>
      </c>
      <c r="T1094" s="41">
        <f t="shared" si="211"/>
        <v>0.73855720832702765</v>
      </c>
      <c r="U1094" s="42">
        <f>P1094*C1094+Q1094*D1094</f>
        <v>27269.951198115836</v>
      </c>
      <c r="V1094" s="25">
        <f>B1094</f>
        <v>42556</v>
      </c>
      <c r="W1094">
        <f>C1094/C$2</f>
        <v>1.3952706967647241</v>
      </c>
      <c r="X1094">
        <f>D1094/D$2</f>
        <v>1.2556151916875671</v>
      </c>
      <c r="Y1094">
        <f t="shared" si="212"/>
        <v>1.3634975599057917</v>
      </c>
      <c r="AA1094" s="15">
        <f t="shared" si="213"/>
        <v>8.3830099090209664E-4</v>
      </c>
      <c r="AB1094" s="15">
        <f t="shared" si="214"/>
        <v>-8.7310627244097105E-5</v>
      </c>
      <c r="AC1094" s="15">
        <f t="shared" si="215"/>
        <v>3.0568957551224685E-4</v>
      </c>
    </row>
    <row r="1095" spans="1:29" x14ac:dyDescent="0.4">
      <c r="A1095" s="43">
        <f t="shared" si="206"/>
        <v>2016</v>
      </c>
      <c r="B1095" s="53">
        <v>42557</v>
      </c>
      <c r="C1095" s="45">
        <v>3216.8035</v>
      </c>
      <c r="D1095" s="45">
        <f>VLOOKUP(B1095,'H11001.CSI  中证全债'!$A$2:$B$2792,2,0)</f>
        <v>175.2604</v>
      </c>
      <c r="E1095" s="14">
        <f t="shared" si="207"/>
        <v>0</v>
      </c>
      <c r="F1095" s="14">
        <f>IF(AND((B1095-$B$2)&gt;123,OR(((G1094*J1094/C1094*C1095)/(G1094*K1094/D1094*D1095))&lt;(4/6),((G1094*J1094/C1094*C1095)/(G1094*K1094/D1094*D1095))&gt;(6/4))),COUNTIF($E$2:E1095,1),0)</f>
        <v>0</v>
      </c>
      <c r="G1095" s="21">
        <f t="shared" si="208"/>
        <v>27374.706184175178</v>
      </c>
      <c r="H1095" s="12">
        <f t="shared" si="209"/>
        <v>3.6207315507914033</v>
      </c>
      <c r="I1095" s="12">
        <f t="shared" si="210"/>
        <v>89.738036995401941</v>
      </c>
      <c r="J1095" s="15">
        <f>IF(OR((ROW(F1095)-MATCH(MAX($F$2:F1095),$F$2:F1095,0))=1,(ROW(F1095)-MATCH(MAX($F$2:F1095),$F$2:F1095,0))&gt;123),IF(OR(((G1094*J1094/C1094*C1095)/(G1094*K1094/D1094*D1095))&lt;(4/6),((G1094*J1094/C1094*C1095)/(G1094*K1094/D1094*D1095))&gt;(6/4)),50%,((G1094*J1094/C1094*C1095)/((G1094*K1094/D1094*D1095)+(G1094*J1094/C1094*C1095)))),((G1094*J1094/C1094*C1095)/((G1094*K1094/D1094*D1095)+(G1094*J1094/C1094*C1095))))</f>
        <v>0.42547239947653714</v>
      </c>
      <c r="K1095" s="18">
        <f t="shared" si="204"/>
        <v>0.57452760052346286</v>
      </c>
      <c r="L1095" s="20">
        <f t="shared" si="205"/>
        <v>0.74056041709550813</v>
      </c>
      <c r="M1095" s="51">
        <f>IF(AND((B1095-$B$2)&gt;123,OR(((U1094*R1094/C1094*C1095)/(U1094*S1094/D1094*D1095))&lt;(4/6),((U1094*R1094/C1094*C1095)/(U1094*S1094/D1094*D1095))&gt;(6/4))),1,0)</f>
        <v>0</v>
      </c>
      <c r="N1095" s="51">
        <f>IF(AND((B1095-$B$2)&gt;123,OR(((U1094*R1094/C1094*C1095)/(U1094*S1094/D1094*D1095))&lt;(4/6),((U1094*R1094/C1094*C1095)/(U1094*S1094/D1094*D1095))&gt;(6/4))),COUNTIF($M$2:M1095,1),0)</f>
        <v>0</v>
      </c>
      <c r="O1095" s="51">
        <f>IF(OR((ROW(N1095)-MATCH(MAX($N$2:N1095),$N$2:N1095,0))=1,(ROW(N1095)-MATCH(MAX($N$2:N1095),$N$2:N1095,0))&gt;123),IF(OR(((U1094*R1094/C1094*C1095)/(U1094*S1094/D1094*D1095))&lt;(4/6),((U1094*R1094/C1094*C1095)/(U1094*S1094/D1094*D1095))&gt;(6/4)),1,0),0)</f>
        <v>0</v>
      </c>
      <c r="P1095" s="47">
        <f>IF(O1095=1,U1094/2/C1095,P1094)</f>
        <v>3.6118419146766771</v>
      </c>
      <c r="Q1095" s="47">
        <f>IF(O1095=1,U1094/2/D1095,Q1094)</f>
        <v>89.517711770140608</v>
      </c>
      <c r="R1095" s="41">
        <f>P1095*C1095/U1094</f>
        <v>0.42605817766851745</v>
      </c>
      <c r="S1095" s="41">
        <f>Q1095*D1095/U1094</f>
        <v>0.57531859363956417</v>
      </c>
      <c r="T1095" s="41">
        <f t="shared" si="211"/>
        <v>0.74056041709550924</v>
      </c>
      <c r="U1095" s="42">
        <f>P1095*C1095+Q1095*D1095</f>
        <v>27307.495684498186</v>
      </c>
      <c r="V1095" s="25">
        <f>B1095</f>
        <v>42557</v>
      </c>
      <c r="W1095">
        <f>C1095/C$2</f>
        <v>1.3993689187137548</v>
      </c>
      <c r="X1095">
        <f>D1095/D$2</f>
        <v>1.2558968111787889</v>
      </c>
      <c r="Y1095">
        <f t="shared" si="212"/>
        <v>1.3653747842249093</v>
      </c>
      <c r="AA1095" s="15">
        <f t="shared" si="213"/>
        <v>2.9372235499056654E-3</v>
      </c>
      <c r="AB1095" s="15">
        <f t="shared" si="214"/>
        <v>2.2428805663254892E-4</v>
      </c>
      <c r="AC1095" s="15">
        <f t="shared" si="215"/>
        <v>1.3767713080816701E-3</v>
      </c>
    </row>
    <row r="1096" spans="1:29" x14ac:dyDescent="0.4">
      <c r="A1096" s="43">
        <f t="shared" si="206"/>
        <v>2016</v>
      </c>
      <c r="B1096" s="53">
        <v>42558</v>
      </c>
      <c r="C1096" s="45">
        <v>3209.9542000000001</v>
      </c>
      <c r="D1096" s="45">
        <f>VLOOKUP(B1096,'H11001.CSI  中证全债'!$A$2:$B$2792,2,0)</f>
        <v>175.3817</v>
      </c>
      <c r="E1096" s="14">
        <f t="shared" si="207"/>
        <v>0</v>
      </c>
      <c r="F1096" s="14">
        <f>IF(AND((B1096-$B$2)&gt;123,OR(((G1095*J1095/C1095*C1096)/(G1095*K1095/D1095*D1096))&lt;(4/6),((G1095*J1095/C1095*C1096)/(G1095*K1095/D1095*D1096))&gt;(6/4))),COUNTIF($E$2:E1096,1),0)</f>
        <v>0</v>
      </c>
      <c r="G1096" s="21">
        <f t="shared" si="208"/>
        <v>27360.791931451884</v>
      </c>
      <c r="H1096" s="12">
        <f t="shared" si="209"/>
        <v>3.6207315507914033</v>
      </c>
      <c r="I1096" s="12">
        <f t="shared" si="210"/>
        <v>89.738036995401941</v>
      </c>
      <c r="J1096" s="15">
        <f>IF(OR((ROW(F1096)-MATCH(MAX($F$2:F1096),$F$2:F1096,0))=1,(ROW(F1096)-MATCH(MAX($F$2:F1096),$F$2:F1096,0))&gt;123),IF(OR(((G1095*J1095/C1095*C1096)/(G1095*K1095/D1095*D1096))&lt;(4/6),((G1095*J1095/C1095*C1096)/(G1095*K1095/D1095*D1096))&gt;(6/4)),50%,((G1095*J1095/C1095*C1096)/((G1095*K1095/D1095*D1096)+(G1095*J1095/C1095*C1096)))),((G1095*J1095/C1095*C1096)/((G1095*K1095/D1095*D1096)+(G1095*J1095/C1095*C1096))))</f>
        <v>0.42478238486858899</v>
      </c>
      <c r="K1096" s="18">
        <f t="shared" si="204"/>
        <v>0.57521761513141101</v>
      </c>
      <c r="L1096" s="20">
        <f t="shared" si="205"/>
        <v>0.73847249057479847</v>
      </c>
      <c r="M1096" s="51">
        <f>IF(AND((B1096-$B$2)&gt;123,OR(((U1095*R1095/C1095*C1096)/(U1095*S1095/D1095*D1096))&lt;(4/6),((U1095*R1095/C1095*C1096)/(U1095*S1095/D1095*D1096))&gt;(6/4))),1,0)</f>
        <v>0</v>
      </c>
      <c r="N1096" s="51">
        <f>IF(AND((B1096-$B$2)&gt;123,OR(((U1095*R1095/C1095*C1096)/(U1095*S1095/D1095*D1096))&lt;(4/6),((U1095*R1095/C1095*C1096)/(U1095*S1095/D1095*D1096))&gt;(6/4))),COUNTIF($M$2:M1096,1),0)</f>
        <v>0</v>
      </c>
      <c r="O1096" s="51">
        <f>IF(OR((ROW(N1096)-MATCH(MAX($N$2:N1096),$N$2:N1096,0))=1,(ROW(N1096)-MATCH(MAX($N$2:N1096),$N$2:N1096,0))&gt;123),IF(OR(((U1095*R1095/C1095*C1096)/(U1095*S1095/D1095*D1096))&lt;(4/6),((U1095*R1095/C1095*C1096)/(U1095*S1095/D1095*D1096))&gt;(6/4)),1,0),0)</f>
        <v>0</v>
      </c>
      <c r="P1096" s="47">
        <f>IF(O1096=1,U1095/2/C1096,P1095)</f>
        <v>3.6118419146766771</v>
      </c>
      <c r="Q1096" s="47">
        <f>IF(O1096=1,U1095/2/D1096,Q1095)</f>
        <v>89.517711770140608</v>
      </c>
      <c r="R1096" s="41">
        <f>P1096*C1096/U1095</f>
        <v>0.42456647279940773</v>
      </c>
      <c r="S1096" s="41">
        <f>Q1096*D1096/U1095</f>
        <v>0.57492523854062727</v>
      </c>
      <c r="T1096" s="41">
        <f t="shared" si="211"/>
        <v>0.73847249057479947</v>
      </c>
      <c r="U1096" s="42">
        <f>P1096*C1096+Q1096*D1096</f>
        <v>27293.615594109709</v>
      </c>
      <c r="V1096" s="25">
        <f>B1096</f>
        <v>42558</v>
      </c>
      <c r="W1096">
        <f>C1096/C$2</f>
        <v>1.3963893467458226</v>
      </c>
      <c r="X1096">
        <f>D1096/D$2</f>
        <v>1.2567660336796846</v>
      </c>
      <c r="Y1096">
        <f t="shared" si="212"/>
        <v>1.3646807797054854</v>
      </c>
      <c r="AA1096" s="15">
        <f t="shared" si="213"/>
        <v>-2.1292254873510608E-3</v>
      </c>
      <c r="AB1096" s="15">
        <f t="shared" si="214"/>
        <v>6.921129930093084E-4</v>
      </c>
      <c r="AC1096" s="15">
        <f t="shared" si="215"/>
        <v>-5.0828865996521699E-4</v>
      </c>
    </row>
    <row r="1097" spans="1:29" x14ac:dyDescent="0.4">
      <c r="A1097" s="43">
        <f t="shared" si="206"/>
        <v>2016</v>
      </c>
      <c r="B1097" s="53">
        <v>42559</v>
      </c>
      <c r="C1097" s="45">
        <v>3192.2804000000001</v>
      </c>
      <c r="D1097" s="45">
        <f>VLOOKUP(B1097,'H11001.CSI  中证全债'!$A$2:$B$2792,2,0)</f>
        <v>175.55279999999999</v>
      </c>
      <c r="E1097" s="14">
        <f t="shared" si="207"/>
        <v>0</v>
      </c>
      <c r="F1097" s="14">
        <f>IF(AND((B1097-$B$2)&gt;123,OR(((G1096*J1096/C1096*C1097)/(G1096*K1096/D1096*D1097))&lt;(4/6),((G1096*J1096/C1096*C1097)/(G1096*K1096/D1096*D1097))&gt;(6/4))),COUNTIF($E$2:E1097,1),0)</f>
        <v>0</v>
      </c>
      <c r="G1097" s="21">
        <f t="shared" si="208"/>
        <v>27312.15402429942</v>
      </c>
      <c r="H1097" s="12">
        <f t="shared" si="209"/>
        <v>3.6207315507914033</v>
      </c>
      <c r="I1097" s="12">
        <f t="shared" si="210"/>
        <v>89.738036995401941</v>
      </c>
      <c r="J1097" s="15">
        <f>IF(OR((ROW(F1097)-MATCH(MAX($F$2:F1097),$F$2:F1097,0))=1,(ROW(F1097)-MATCH(MAX($F$2:F1097),$F$2:F1097,0))&gt;123),IF(OR(((G1096*J1096/C1096*C1097)/(G1096*K1096/D1096*D1097))&lt;(4/6),((G1096*J1096/C1096*C1097)/(G1096*K1096/D1096*D1097))&gt;(6/4)),50%,((G1096*J1096/C1096*C1097)/((G1096*K1096/D1096*D1097)+(G1096*J1096/C1096*C1097)))),((G1096*J1096/C1096*C1097)/((G1096*K1096/D1096*D1097)+(G1096*J1096/C1096*C1097))))</f>
        <v>0.42319585459900327</v>
      </c>
      <c r="K1097" s="18">
        <f t="shared" si="204"/>
        <v>0.57680414540099667</v>
      </c>
      <c r="L1097" s="20">
        <f t="shared" si="205"/>
        <v>0.7336907301607476</v>
      </c>
      <c r="M1097" s="51">
        <f>IF(AND((B1097-$B$2)&gt;123,OR(((U1096*R1096/C1096*C1097)/(U1096*S1096/D1096*D1097))&lt;(4/6),((U1096*R1096/C1096*C1097)/(U1096*S1096/D1096*D1097))&gt;(6/4))),1,0)</f>
        <v>0</v>
      </c>
      <c r="N1097" s="51">
        <f>IF(AND((B1097-$B$2)&gt;123,OR(((U1096*R1096/C1096*C1097)/(U1096*S1096/D1096*D1097))&lt;(4/6),((U1096*R1096/C1096*C1097)/(U1096*S1096/D1096*D1097))&gt;(6/4))),COUNTIF($M$2:M1097,1),0)</f>
        <v>0</v>
      </c>
      <c r="O1097" s="51">
        <f>IF(OR((ROW(N1097)-MATCH(MAX($N$2:N1097),$N$2:N1097,0))=1,(ROW(N1097)-MATCH(MAX($N$2:N1097),$N$2:N1097,0))&gt;123),IF(OR(((U1096*R1096/C1096*C1097)/(U1096*S1096/D1096*D1097))&lt;(4/6),((U1096*R1096/C1096*C1097)/(U1096*S1096/D1096*D1097))&gt;(6/4)),1,0),0)</f>
        <v>0</v>
      </c>
      <c r="P1097" s="47">
        <f>IF(O1097=1,U1096/2/C1097,P1096)</f>
        <v>3.6118419146766771</v>
      </c>
      <c r="Q1097" s="47">
        <f>IF(O1097=1,U1096/2/D1097,Q1096)</f>
        <v>89.517711770140608</v>
      </c>
      <c r="R1097" s="41">
        <f>P1097*C1097/U1096</f>
        <v>0.42244356055960369</v>
      </c>
      <c r="S1097" s="41">
        <f>Q1097*D1097/U1096</f>
        <v>0.57577878960941486</v>
      </c>
      <c r="T1097" s="41">
        <f t="shared" si="211"/>
        <v>0.73369073016074871</v>
      </c>
      <c r="U1097" s="42">
        <f>P1097*C1097+Q1097*D1097</f>
        <v>27245.097102961969</v>
      </c>
      <c r="V1097" s="25">
        <f>B1097</f>
        <v>42559</v>
      </c>
      <c r="W1097">
        <f>C1097/C$2</f>
        <v>1.3887009174104394</v>
      </c>
      <c r="X1097">
        <f>D1097/D$2</f>
        <v>1.2579921175206017</v>
      </c>
      <c r="Y1097">
        <f t="shared" si="212"/>
        <v>1.3622548551480984</v>
      </c>
      <c r="AA1097" s="15">
        <f t="shared" si="213"/>
        <v>-5.5059352560232755E-3</v>
      </c>
      <c r="AB1097" s="15">
        <f t="shared" si="214"/>
        <v>9.7558639242278922E-4</v>
      </c>
      <c r="AC1097" s="15">
        <f t="shared" si="215"/>
        <v>-1.7776498309813871E-3</v>
      </c>
    </row>
    <row r="1098" spans="1:29" x14ac:dyDescent="0.4">
      <c r="A1098" s="43">
        <f t="shared" si="206"/>
        <v>2016</v>
      </c>
      <c r="B1098" s="53">
        <v>42562</v>
      </c>
      <c r="C1098" s="45">
        <v>3203.3298</v>
      </c>
      <c r="D1098" s="45">
        <f>VLOOKUP(B1098,'H11001.CSI  中证全债'!$A$2:$B$2792,2,0)</f>
        <v>175.6651</v>
      </c>
      <c r="E1098" s="14">
        <f t="shared" si="207"/>
        <v>0</v>
      </c>
      <c r="F1098" s="14">
        <f>IF(AND((B1098-$B$2)&gt;123,OR(((G1097*J1097/C1097*C1098)/(G1097*K1097/D1097*D1098))&lt;(4/6),((G1097*J1097/C1097*C1098)/(G1097*K1097/D1097*D1098))&gt;(6/4))),COUNTIF($E$2:E1098,1),0)</f>
        <v>0</v>
      </c>
      <c r="G1098" s="21">
        <f t="shared" si="208"/>
        <v>27362.238517051315</v>
      </c>
      <c r="H1098" s="12">
        <f t="shared" si="209"/>
        <v>3.6207315507914033</v>
      </c>
      <c r="I1098" s="12">
        <f t="shared" si="210"/>
        <v>89.738036995401941</v>
      </c>
      <c r="J1098" s="15">
        <f>IF(OR((ROW(F1098)-MATCH(MAX($F$2:F1098),$F$2:F1098,0))=1,(ROW(F1098)-MATCH(MAX($F$2:F1098),$F$2:F1098,0))&gt;123),IF(OR(((G1097*J1097/C1097*C1098)/(G1097*K1097/D1097*D1098))&lt;(4/6),((G1097*J1097/C1097*C1098)/(G1097*K1097/D1097*D1098))&gt;(6/4)),50%,((G1097*J1097/C1097*C1098)/((G1097*K1097/D1097*D1098)+(G1097*J1097/C1097*C1098)))),((G1097*J1097/C1097*C1098)/((G1097*K1097/D1097*D1098)+(G1097*J1097/C1097*C1098))))</f>
        <v>0.42388334811212702</v>
      </c>
      <c r="K1098" s="18">
        <f t="shared" si="204"/>
        <v>0.57611665188787298</v>
      </c>
      <c r="L1098" s="20">
        <f t="shared" si="205"/>
        <v>0.73575958397159047</v>
      </c>
      <c r="M1098" s="51">
        <f>IF(AND((B1098-$B$2)&gt;123,OR(((U1097*R1097/C1097*C1098)/(U1097*S1097/D1097*D1098))&lt;(4/6),((U1097*R1097/C1097*C1098)/(U1097*S1097/D1097*D1098))&gt;(6/4))),1,0)</f>
        <v>0</v>
      </c>
      <c r="N1098" s="51">
        <f>IF(AND((B1098-$B$2)&gt;123,OR(((U1097*R1097/C1097*C1098)/(U1097*S1097/D1097*D1098))&lt;(4/6),((U1097*R1097/C1097*C1098)/(U1097*S1097/D1097*D1098))&gt;(6/4))),COUNTIF($M$2:M1098,1),0)</f>
        <v>0</v>
      </c>
      <c r="O1098" s="51">
        <f>IF(OR((ROW(N1098)-MATCH(MAX($N$2:N1098),$N$2:N1098,0))=1,(ROW(N1098)-MATCH(MAX($N$2:N1098),$N$2:N1098,0))&gt;123),IF(OR(((U1097*R1097/C1097*C1098)/(U1097*S1097/D1097*D1098))&lt;(4/6),((U1097*R1097/C1097*C1098)/(U1097*S1097/D1097*D1098))&gt;(6/4)),1,0),0)</f>
        <v>0</v>
      </c>
      <c r="P1098" s="47">
        <f>IF(O1098=1,U1097/2/C1098,P1097)</f>
        <v>3.6118419146766771</v>
      </c>
      <c r="Q1098" s="47">
        <f>IF(O1098=1,U1097/2/D1098,Q1097)</f>
        <v>89.517711770140608</v>
      </c>
      <c r="R1098" s="41">
        <f>P1098*C1098/U1097</f>
        <v>0.42466065708809769</v>
      </c>
      <c r="S1098" s="41">
        <f>Q1098*D1098/U1097</f>
        <v>0.57717312331264758</v>
      </c>
      <c r="T1098" s="41">
        <f t="shared" si="211"/>
        <v>0.73575958397159158</v>
      </c>
      <c r="U1098" s="42">
        <f>P1098*C1098+Q1098*D1098</f>
        <v>27295.058628045783</v>
      </c>
      <c r="V1098" s="25">
        <f>B1098</f>
        <v>42562</v>
      </c>
      <c r="W1098">
        <f>C1098/C$2</f>
        <v>1.3935076104305246</v>
      </c>
      <c r="X1098">
        <f>D1098/D$2</f>
        <v>1.2587968470082407</v>
      </c>
      <c r="Y1098">
        <f t="shared" si="212"/>
        <v>1.364752931402289</v>
      </c>
      <c r="AA1098" s="15">
        <f t="shared" si="213"/>
        <v>3.4612874232475832E-3</v>
      </c>
      <c r="AB1098" s="15">
        <f t="shared" si="214"/>
        <v>6.3969358506388296E-4</v>
      </c>
      <c r="AC1098" s="15">
        <f t="shared" si="215"/>
        <v>1.8337804007453329E-3</v>
      </c>
    </row>
    <row r="1099" spans="1:29" x14ac:dyDescent="0.4">
      <c r="A1099" s="43">
        <f t="shared" si="206"/>
        <v>2016</v>
      </c>
      <c r="B1099" s="53">
        <v>42563</v>
      </c>
      <c r="C1099" s="45">
        <v>3273.1822999999999</v>
      </c>
      <c r="D1099" s="45">
        <f>VLOOKUP(B1099,'H11001.CSI  中证全债'!$A$2:$B$2792,2,0)</f>
        <v>175.68350000000001</v>
      </c>
      <c r="E1099" s="14">
        <f t="shared" si="207"/>
        <v>0</v>
      </c>
      <c r="F1099" s="14">
        <f>IF(AND((B1099-$B$2)&gt;123,OR(((G1098*J1098/C1098*C1099)/(G1098*K1098/D1098*D1099))&lt;(4/6),((G1098*J1098/C1098*C1099)/(G1098*K1098/D1098*D1099))&gt;(6/4))),COUNTIF($E$2:E1099,1),0)</f>
        <v>0</v>
      </c>
      <c r="G1099" s="21">
        <f t="shared" si="208"/>
        <v>27616.806847583688</v>
      </c>
      <c r="H1099" s="12">
        <f t="shared" si="209"/>
        <v>3.6207315507914033</v>
      </c>
      <c r="I1099" s="12">
        <f t="shared" si="210"/>
        <v>89.738036995401941</v>
      </c>
      <c r="J1099" s="15">
        <f>IF(OR((ROW(F1099)-MATCH(MAX($F$2:F1099),$F$2:F1099,0))=1,(ROW(F1099)-MATCH(MAX($F$2:F1099),$F$2:F1099,0))&gt;123),IF(OR(((G1098*J1098/C1098*C1099)/(G1098*K1098/D1098*D1099))&lt;(4/6),((G1098*J1098/C1098*C1099)/(G1098*K1098/D1098*D1099))&gt;(6/4)),50%,((G1098*J1098/C1098*C1099)/((G1098*K1098/D1098*D1099)+(G1098*J1098/C1098*C1099)))),((G1098*J1098/C1098*C1099)/((G1098*K1098/D1098*D1099)+(G1098*J1098/C1098*C1099))))</f>
        <v>0.42913413163618125</v>
      </c>
      <c r="K1099" s="18">
        <f t="shared" si="204"/>
        <v>0.57086586836381881</v>
      </c>
      <c r="L1099" s="20">
        <f t="shared" si="205"/>
        <v>0.75172497677280925</v>
      </c>
      <c r="M1099" s="51">
        <f>IF(AND((B1099-$B$2)&gt;123,OR(((U1098*R1098/C1098*C1099)/(U1098*S1098/D1098*D1099))&lt;(4/6),((U1098*R1098/C1098*C1099)/(U1098*S1098/D1098*D1099))&gt;(6/4))),1,0)</f>
        <v>0</v>
      </c>
      <c r="N1099" s="51">
        <f>IF(AND((B1099-$B$2)&gt;123,OR(((U1098*R1098/C1098*C1099)/(U1098*S1098/D1098*D1099))&lt;(4/6),((U1098*R1098/C1098*C1099)/(U1098*S1098/D1098*D1099))&gt;(6/4))),COUNTIF($M$2:M1099,1),0)</f>
        <v>0</v>
      </c>
      <c r="O1099" s="51">
        <f>IF(OR((ROW(N1099)-MATCH(MAX($N$2:N1099),$N$2:N1099,0))=1,(ROW(N1099)-MATCH(MAX($N$2:N1099),$N$2:N1099,0))&gt;123),IF(OR(((U1098*R1098/C1098*C1099)/(U1098*S1098/D1098*D1099))&lt;(4/6),((U1098*R1098/C1098*C1099)/(U1098*S1098/D1098*D1099))&gt;(6/4)),1,0),0)</f>
        <v>0</v>
      </c>
      <c r="P1099" s="47">
        <f>IF(O1099=1,U1098/2/C1099,P1098)</f>
        <v>3.6118419146766771</v>
      </c>
      <c r="Q1099" s="47">
        <f>IF(O1099=1,U1098/2/D1099,Q1098)</f>
        <v>89.517711770140608</v>
      </c>
      <c r="R1099" s="41">
        <f>P1099*C1099/U1098</f>
        <v>0.43312663975634164</v>
      </c>
      <c r="S1099" s="41">
        <f>Q1099*D1099/U1098</f>
        <v>0.57617699709243941</v>
      </c>
      <c r="T1099" s="41">
        <f t="shared" si="211"/>
        <v>0.75172497677281036</v>
      </c>
      <c r="U1099" s="42">
        <f>P1099*C1099+Q1099*D1099</f>
        <v>27549.001941287308</v>
      </c>
      <c r="V1099" s="25">
        <f>B1099</f>
        <v>42563</v>
      </c>
      <c r="W1099">
        <f>C1099/C$2</f>
        <v>1.423894737712142</v>
      </c>
      <c r="X1099">
        <f>D1099/D$2</f>
        <v>1.2589286993908992</v>
      </c>
      <c r="Y1099">
        <f t="shared" si="212"/>
        <v>1.3774500970643655</v>
      </c>
      <c r="AA1099" s="15">
        <f t="shared" si="213"/>
        <v>2.1806215519863059E-2</v>
      </c>
      <c r="AB1099" s="15">
        <f t="shared" si="214"/>
        <v>1.0474476717337033E-4</v>
      </c>
      <c r="AC1099" s="15">
        <f t="shared" si="215"/>
        <v>9.303636848781105E-3</v>
      </c>
    </row>
    <row r="1100" spans="1:29" x14ac:dyDescent="0.4">
      <c r="A1100" s="43">
        <f t="shared" si="206"/>
        <v>2016</v>
      </c>
      <c r="B1100" s="53">
        <v>42564</v>
      </c>
      <c r="C1100" s="45">
        <v>3282.8681000000001</v>
      </c>
      <c r="D1100" s="45">
        <f>VLOOKUP(B1100,'H11001.CSI  中证全债'!$A$2:$B$2792,2,0)</f>
        <v>175.6728</v>
      </c>
      <c r="E1100" s="14">
        <f t="shared" si="207"/>
        <v>0</v>
      </c>
      <c r="F1100" s="14">
        <f>IF(AND((B1100-$B$2)&gt;123,OR(((G1099*J1099/C1099*C1100)/(G1099*K1099/D1099*D1100))&lt;(4/6),((G1099*J1099/C1099*C1100)/(G1099*K1099/D1099*D1100))&gt;(6/4))),COUNTIF($E$2:E1100,1),0)</f>
        <v>0</v>
      </c>
      <c r="G1100" s="21">
        <f t="shared" si="208"/>
        <v>27650.91633224249</v>
      </c>
      <c r="H1100" s="12">
        <f t="shared" si="209"/>
        <v>3.6207315507914033</v>
      </c>
      <c r="I1100" s="12">
        <f t="shared" si="210"/>
        <v>89.738036995401941</v>
      </c>
      <c r="J1100" s="15">
        <f>IF(OR((ROW(F1100)-MATCH(MAX($F$2:F1100),$F$2:F1100,0))=1,(ROW(F1100)-MATCH(MAX($F$2:F1100),$F$2:F1100,0))&gt;123),IF(OR(((G1099*J1099/C1099*C1100)/(G1099*K1099/D1099*D1100))&lt;(4/6),((G1099*J1099/C1099*C1100)/(G1099*K1099/D1099*D1100))&gt;(6/4)),50%,((G1099*J1099/C1099*C1100)/((G1099*K1099/D1099*D1100)+(G1099*J1099/C1099*C1100)))),((G1099*J1099/C1099*C1100)/((G1099*K1099/D1099*D1100)+(G1099*J1099/C1099*C1100))))</f>
        <v>0.42987306329868158</v>
      </c>
      <c r="K1100" s="18">
        <f t="shared" si="204"/>
        <v>0.57012693670131842</v>
      </c>
      <c r="L1100" s="20">
        <f t="shared" si="205"/>
        <v>0.75399535721969602</v>
      </c>
      <c r="M1100" s="51">
        <f>IF(AND((B1100-$B$2)&gt;123,OR(((U1099*R1099/C1099*C1100)/(U1099*S1099/D1099*D1100))&lt;(4/6),((U1099*R1099/C1099*C1100)/(U1099*S1099/D1099*D1100))&gt;(6/4))),1,0)</f>
        <v>0</v>
      </c>
      <c r="N1100" s="51">
        <f>IF(AND((B1100-$B$2)&gt;123,OR(((U1099*R1099/C1099*C1100)/(U1099*S1099/D1099*D1100))&lt;(4/6),((U1099*R1099/C1099*C1100)/(U1099*S1099/D1099*D1100))&gt;(6/4))),COUNTIF($M$2:M1100,1),0)</f>
        <v>0</v>
      </c>
      <c r="O1100" s="51">
        <f>IF(OR((ROW(N1100)-MATCH(MAX($N$2:N1100),$N$2:N1100,0))=1,(ROW(N1100)-MATCH(MAX($N$2:N1100),$N$2:N1100,0))&gt;123),IF(OR(((U1099*R1099/C1099*C1100)/(U1099*S1099/D1099*D1100))&lt;(4/6),((U1099*R1099/C1099*C1100)/(U1099*S1099/D1099*D1100))&gt;(6/4)),1,0),0)</f>
        <v>0</v>
      </c>
      <c r="P1100" s="47">
        <f>IF(O1100=1,U1099/2/C1100,P1099)</f>
        <v>3.6118419146766771</v>
      </c>
      <c r="Q1100" s="47">
        <f>IF(O1100=1,U1099/2/D1100,Q1099)</f>
        <v>89.517711770140608</v>
      </c>
      <c r="R1100" s="41">
        <f>P1100*C1100/U1099</f>
        <v>0.43040399899804582</v>
      </c>
      <c r="S1100" s="41">
        <f>Q1100*D1100/U1099</f>
        <v>0.57083109978969793</v>
      </c>
      <c r="T1100" s="41">
        <f t="shared" si="211"/>
        <v>0.75399535721969702</v>
      </c>
      <c r="U1100" s="42">
        <f>P1100*C1100+Q1100*D1100</f>
        <v>27583.027680188541</v>
      </c>
      <c r="V1100" s="25">
        <f>B1100</f>
        <v>42564</v>
      </c>
      <c r="W1100">
        <f>C1100/C$2</f>
        <v>1.4281082395542279</v>
      </c>
      <c r="X1100">
        <f>D1100/D$2</f>
        <v>1.2588520243640271</v>
      </c>
      <c r="Y1100">
        <f t="shared" si="212"/>
        <v>1.3791513840094272</v>
      </c>
      <c r="AA1100" s="15">
        <f t="shared" si="213"/>
        <v>2.9591385728806596E-3</v>
      </c>
      <c r="AB1100" s="15">
        <f t="shared" si="214"/>
        <v>-6.09049796936878E-5</v>
      </c>
      <c r="AC1100" s="15">
        <f t="shared" si="215"/>
        <v>1.2350987877436381E-3</v>
      </c>
    </row>
    <row r="1101" spans="1:29" x14ac:dyDescent="0.4">
      <c r="A1101" s="43">
        <f t="shared" si="206"/>
        <v>2016</v>
      </c>
      <c r="B1101" s="53">
        <v>42565</v>
      </c>
      <c r="C1101" s="45">
        <v>3276.7637</v>
      </c>
      <c r="D1101" s="45">
        <f>VLOOKUP(B1101,'H11001.CSI  中证全债'!$A$2:$B$2792,2,0)</f>
        <v>175.6815</v>
      </c>
      <c r="E1101" s="14">
        <f t="shared" si="207"/>
        <v>0</v>
      </c>
      <c r="F1101" s="14">
        <f>IF(AND((B1101-$B$2)&gt;123,OR(((G1100*J1100/C1100*C1101)/(G1100*K1100/D1100*D1101))&lt;(4/6),((G1100*J1100/C1100*C1101)/(G1100*K1100/D1100*D1101))&gt;(6/4))),COUNTIF($E$2:E1101,1),0)</f>
        <v>0</v>
      </c>
      <c r="G1101" s="21">
        <f t="shared" si="208"/>
        <v>27629.594659485701</v>
      </c>
      <c r="H1101" s="12">
        <f t="shared" si="209"/>
        <v>3.6207315507914033</v>
      </c>
      <c r="I1101" s="12">
        <f t="shared" si="210"/>
        <v>89.738036995401941</v>
      </c>
      <c r="J1101" s="15">
        <f>IF(OR((ROW(F1101)-MATCH(MAX($F$2:F1101),$F$2:F1101,0))=1,(ROW(F1101)-MATCH(MAX($F$2:F1101),$F$2:F1101,0))&gt;123),IF(OR(((G1100*J1100/C1100*C1101)/(G1100*K1100/D1100*D1101))&lt;(4/6),((G1100*J1100/C1100*C1101)/(G1100*K1100/D1100*D1101))&gt;(6/4)),50%,((G1100*J1100/C1100*C1101)/((G1100*K1100/D1100*D1101)+(G1100*J1100/C1100*C1101)))),((G1100*J1100/C1100*C1101)/((G1100*K1100/D1100*D1101)+(G1100*J1100/C1100*C1101))))</f>
        <v>0.42940484141358065</v>
      </c>
      <c r="K1101" s="18">
        <f t="shared" si="204"/>
        <v>0.57059515858641929</v>
      </c>
      <c r="L1101" s="20">
        <f t="shared" si="205"/>
        <v>0.75255605476460641</v>
      </c>
      <c r="M1101" s="51">
        <f>IF(AND((B1101-$B$2)&gt;123,OR(((U1100*R1100/C1100*C1101)/(U1100*S1100/D1100*D1101))&lt;(4/6),((U1100*R1100/C1100*C1101)/(U1100*S1100/D1100*D1101))&gt;(6/4))),1,0)</f>
        <v>0</v>
      </c>
      <c r="N1101" s="51">
        <f>IF(AND((B1101-$B$2)&gt;123,OR(((U1100*R1100/C1100*C1101)/(U1100*S1100/D1100*D1101))&lt;(4/6),((U1100*R1100/C1100*C1101)/(U1100*S1100/D1100*D1101))&gt;(6/4))),COUNTIF($M$2:M1101,1),0)</f>
        <v>0</v>
      </c>
      <c r="O1101" s="51">
        <f>IF(OR((ROW(N1101)-MATCH(MAX($N$2:N1101),$N$2:N1101,0))=1,(ROW(N1101)-MATCH(MAX($N$2:N1101),$N$2:N1101,0))&gt;123),IF(OR(((U1100*R1100/C1100*C1101)/(U1100*S1100/D1100*D1101))&lt;(4/6),((U1100*R1100/C1100*C1101)/(U1100*S1100/D1100*D1101))&gt;(6/4)),1,0),0)</f>
        <v>0</v>
      </c>
      <c r="P1101" s="47">
        <f>IF(O1101=1,U1100/2/C1101,P1100)</f>
        <v>3.6118419146766771</v>
      </c>
      <c r="Q1101" s="47">
        <f>IF(O1101=1,U1100/2/D1101,Q1100)</f>
        <v>89.517711770140608</v>
      </c>
      <c r="R1101" s="41">
        <f>P1101*C1101/U1100</f>
        <v>0.42907372654567616</v>
      </c>
      <c r="S1101" s="41">
        <f>Q1101*D1101/U1100</f>
        <v>0.57015517160364382</v>
      </c>
      <c r="T1101" s="41">
        <f t="shared" si="211"/>
        <v>0.75255605476460785</v>
      </c>
      <c r="U1101" s="42">
        <f>P1101*C1101+Q1101*D1101</f>
        <v>27561.75835649699</v>
      </c>
      <c r="V1101" s="25">
        <f>B1101</f>
        <v>42565</v>
      </c>
      <c r="W1101">
        <f>C1101/C$2</f>
        <v>1.4254527128403964</v>
      </c>
      <c r="X1101">
        <f>D1101/D$2</f>
        <v>1.2589143676101755</v>
      </c>
      <c r="Y1101">
        <f t="shared" si="212"/>
        <v>1.3780879178248495</v>
      </c>
      <c r="AA1101" s="15">
        <f t="shared" si="213"/>
        <v>-1.8594716004582956E-3</v>
      </c>
      <c r="AB1101" s="15">
        <f t="shared" si="214"/>
        <v>4.9523887591051974E-5</v>
      </c>
      <c r="AC1101" s="15">
        <f t="shared" si="215"/>
        <v>-7.7110185068007819E-4</v>
      </c>
    </row>
    <row r="1102" spans="1:29" x14ac:dyDescent="0.4">
      <c r="A1102" s="43">
        <f t="shared" si="206"/>
        <v>2016</v>
      </c>
      <c r="B1102" s="53">
        <v>42566</v>
      </c>
      <c r="C1102" s="45">
        <v>3276.2775000000001</v>
      </c>
      <c r="D1102" s="45">
        <f>VLOOKUP(B1102,'H11001.CSI  中证全债'!$A$2:$B$2792,2,0)</f>
        <v>175.74109999999999</v>
      </c>
      <c r="E1102" s="14">
        <f t="shared" si="207"/>
        <v>0</v>
      </c>
      <c r="F1102" s="14">
        <f>IF(AND((B1102-$B$2)&gt;123,OR(((G1101*J1101/C1101*C1102)/(G1101*K1101/D1101*D1102))&lt;(4/6),((G1101*J1101/C1101*C1102)/(G1101*K1101/D1101*D1102))&gt;(6/4))),COUNTIF($E$2:E1102,1),0)</f>
        <v>0</v>
      </c>
      <c r="G1102" s="21">
        <f t="shared" si="208"/>
        <v>27633.18264681063</v>
      </c>
      <c r="H1102" s="12">
        <f t="shared" si="209"/>
        <v>3.6207315507914033</v>
      </c>
      <c r="I1102" s="12">
        <f t="shared" si="210"/>
        <v>89.738036995401941</v>
      </c>
      <c r="J1102" s="15">
        <f>IF(OR((ROW(F1102)-MATCH(MAX($F$2:F1102),$F$2:F1102,0))=1,(ROW(F1102)-MATCH(MAX($F$2:F1102),$F$2:F1102,0))&gt;123),IF(OR(((G1101*J1101/C1101*C1102)/(G1101*K1101/D1101*D1102))&lt;(4/6),((G1101*J1101/C1101*C1102)/(G1101*K1101/D1101*D1102))&gt;(6/4)),50%,((G1101*J1101/C1101*C1102)/((G1101*K1101/D1101*D1102)+(G1101*J1101/C1101*C1102)))),((G1101*J1101/C1101*C1102)/((G1101*K1101/D1101*D1102)+(G1101*J1101/C1101*C1102))))</f>
        <v>0.42928538000913657</v>
      </c>
      <c r="K1102" s="18">
        <f t="shared" si="204"/>
        <v>0.57071461999086348</v>
      </c>
      <c r="L1102" s="20">
        <f t="shared" si="205"/>
        <v>0.75218921151171658</v>
      </c>
      <c r="M1102" s="51">
        <f>IF(AND((B1102-$B$2)&gt;123,OR(((U1101*R1101/C1101*C1102)/(U1101*S1101/D1101*D1102))&lt;(4/6),((U1101*R1101/C1101*C1102)/(U1101*S1101/D1101*D1102))&gt;(6/4))),1,0)</f>
        <v>0</v>
      </c>
      <c r="N1102" s="51">
        <f>IF(AND((B1102-$B$2)&gt;123,OR(((U1101*R1101/C1101*C1102)/(U1101*S1101/D1101*D1102))&lt;(4/6),((U1101*R1101/C1101*C1102)/(U1101*S1101/D1101*D1102))&gt;(6/4))),COUNTIF($M$2:M1102,1),0)</f>
        <v>0</v>
      </c>
      <c r="O1102" s="51">
        <f>IF(OR((ROW(N1102)-MATCH(MAX($N$2:N1102),$N$2:N1102,0))=1,(ROW(N1102)-MATCH(MAX($N$2:N1102),$N$2:N1102,0))&gt;123),IF(OR(((U1101*R1101/C1101*C1102)/(U1101*S1101/D1101*D1102))&lt;(4/6),((U1101*R1101/C1101*C1102)/(U1101*S1101/D1101*D1102))&gt;(6/4)),1,0),0)</f>
        <v>0</v>
      </c>
      <c r="P1102" s="47">
        <f>IF(O1102=1,U1101/2/C1102,P1101)</f>
        <v>3.6118419146766771</v>
      </c>
      <c r="Q1102" s="47">
        <f>IF(O1102=1,U1101/2/D1102,Q1101)</f>
        <v>89.517711770140608</v>
      </c>
      <c r="R1102" s="41">
        <f>P1102*C1102/U1101</f>
        <v>0.42934112713540618</v>
      </c>
      <c r="S1102" s="41">
        <f>Q1102*D1102/U1101</f>
        <v>0.57078873316001799</v>
      </c>
      <c r="T1102" s="41">
        <f t="shared" si="211"/>
        <v>0.75218921151171769</v>
      </c>
      <c r="U1102" s="42">
        <f>P1102*C1102+Q1102*D1102</f>
        <v>27565.337534579572</v>
      </c>
      <c r="V1102" s="25">
        <f>B1102</f>
        <v>42566</v>
      </c>
      <c r="W1102">
        <f>C1102/C$2</f>
        <v>1.4252412068630254</v>
      </c>
      <c r="X1102">
        <f>D1102/D$2</f>
        <v>1.2593414546757433</v>
      </c>
      <c r="Y1102">
        <f t="shared" si="212"/>
        <v>1.3782668767289785</v>
      </c>
      <c r="AA1102" s="15">
        <f t="shared" si="213"/>
        <v>-1.4837810855861111E-4</v>
      </c>
      <c r="AB1102" s="15">
        <f t="shared" si="214"/>
        <v>3.3925029100956294E-4</v>
      </c>
      <c r="AC1102" s="15">
        <f t="shared" si="215"/>
        <v>1.2986029542405575E-4</v>
      </c>
    </row>
    <row r="1103" spans="1:29" x14ac:dyDescent="0.4">
      <c r="A1103" s="43">
        <f t="shared" si="206"/>
        <v>2016</v>
      </c>
      <c r="B1103" s="53">
        <v>42569</v>
      </c>
      <c r="C1103" s="45">
        <v>3262.0221999999999</v>
      </c>
      <c r="D1103" s="45">
        <f>VLOOKUP(B1103,'H11001.CSI  中证全债'!$A$2:$B$2792,2,0)</f>
        <v>175.8143</v>
      </c>
      <c r="E1103" s="14">
        <f t="shared" si="207"/>
        <v>0</v>
      </c>
      <c r="F1103" s="14">
        <f>IF(AND((B1103-$B$2)&gt;123,OR(((G1102*J1102/C1102*C1103)/(G1102*K1102/D1102*D1103))&lt;(4/6),((G1102*J1102/C1102*C1103)/(G1102*K1102/D1102*D1103))&gt;(6/4))),COUNTIF($E$2:E1103,1),0)</f>
        <v>0</v>
      </c>
      <c r="G1103" s="21">
        <f t="shared" si="208"/>
        <v>27588.136856642697</v>
      </c>
      <c r="H1103" s="12">
        <f t="shared" si="209"/>
        <v>3.6207315507914033</v>
      </c>
      <c r="I1103" s="12">
        <f t="shared" si="210"/>
        <v>89.738036995401941</v>
      </c>
      <c r="J1103" s="15">
        <f>IF(OR((ROW(F1103)-MATCH(MAX($F$2:F1103),$F$2:F1103,0))=1,(ROW(F1103)-MATCH(MAX($F$2:F1103),$F$2:F1103,0))&gt;123),IF(OR(((G1102*J1102/C1102*C1103)/(G1102*K1102/D1102*D1103))&lt;(4/6),((G1102*J1102/C1102*C1103)/(G1102*K1102/D1102*D1103))&gt;(6/4)),50%,((G1102*J1102/C1102*C1103)/((G1102*K1102/D1102*D1103)+(G1102*J1102/C1102*C1103)))),((G1102*J1102/C1102*C1103)/((G1102*K1102/D1102*D1103)+(G1102*J1102/C1102*C1103))))</f>
        <v>0.42811541643045531</v>
      </c>
      <c r="K1103" s="18">
        <f t="shared" si="204"/>
        <v>0.57188458356954475</v>
      </c>
      <c r="L1103" s="20">
        <f t="shared" si="205"/>
        <v>0.74860457639595346</v>
      </c>
      <c r="M1103" s="51">
        <f>IF(AND((B1103-$B$2)&gt;123,OR(((U1102*R1102/C1102*C1103)/(U1102*S1102/D1102*D1103))&lt;(4/6),((U1102*R1102/C1102*C1103)/(U1102*S1102/D1102*D1103))&gt;(6/4))),1,0)</f>
        <v>0</v>
      </c>
      <c r="N1103" s="51">
        <f>IF(AND((B1103-$B$2)&gt;123,OR(((U1102*R1102/C1102*C1103)/(U1102*S1102/D1102*D1103))&lt;(4/6),((U1102*R1102/C1102*C1103)/(U1102*S1102/D1102*D1103))&gt;(6/4))),COUNTIF($M$2:M1103,1),0)</f>
        <v>0</v>
      </c>
      <c r="O1103" s="51">
        <f>IF(OR((ROW(N1103)-MATCH(MAX($N$2:N1103),$N$2:N1103,0))=1,(ROW(N1103)-MATCH(MAX($N$2:N1103),$N$2:N1103,0))&gt;123),IF(OR(((U1102*R1102/C1102*C1103)/(U1102*S1102/D1102*D1103))&lt;(4/6),((U1102*R1102/C1102*C1103)/(U1102*S1102/D1102*D1103))&gt;(6/4)),1,0),0)</f>
        <v>0</v>
      </c>
      <c r="P1103" s="47">
        <f>IF(O1103=1,U1102/2/C1103,P1102)</f>
        <v>3.6118419146766771</v>
      </c>
      <c r="Q1103" s="47">
        <f>IF(O1103=1,U1102/2/D1103,Q1102)</f>
        <v>89.517711770140608</v>
      </c>
      <c r="R1103" s="41">
        <f>P1103*C1103/U1102</f>
        <v>0.4274175309402945</v>
      </c>
      <c r="S1103" s="41">
        <f>Q1103*D1103/U1102</f>
        <v>0.57095233507392185</v>
      </c>
      <c r="T1103" s="41">
        <f t="shared" si="211"/>
        <v>0.74860457639595479</v>
      </c>
      <c r="U1103" s="42">
        <f>P1103*C1103+Q1103*D1103</f>
        <v>27520.40234103486</v>
      </c>
      <c r="V1103" s="25">
        <f>B1103</f>
        <v>42569</v>
      </c>
      <c r="W1103">
        <f>C1103/C$2</f>
        <v>1.4190398881480524</v>
      </c>
      <c r="X1103">
        <f>D1103/D$2</f>
        <v>1.2598659978502329</v>
      </c>
      <c r="Y1103">
        <f t="shared" si="212"/>
        <v>1.376020117051743</v>
      </c>
      <c r="AA1103" s="15">
        <f t="shared" si="213"/>
        <v>-4.351066110853008E-3</v>
      </c>
      <c r="AB1103" s="15">
        <f t="shared" si="214"/>
        <v>4.1652180394913252E-4</v>
      </c>
      <c r="AC1103" s="15">
        <f t="shared" si="215"/>
        <v>-1.6301339857834884E-3</v>
      </c>
    </row>
    <row r="1104" spans="1:29" x14ac:dyDescent="0.4">
      <c r="A1104" s="43">
        <f t="shared" si="206"/>
        <v>2016</v>
      </c>
      <c r="B1104" s="53">
        <v>42570</v>
      </c>
      <c r="C1104" s="45">
        <v>3248.2341000000001</v>
      </c>
      <c r="D1104" s="45">
        <f>VLOOKUP(B1104,'H11001.CSI  中证全债'!$A$2:$B$2792,2,0)</f>
        <v>175.9014</v>
      </c>
      <c r="E1104" s="14">
        <f t="shared" si="207"/>
        <v>0</v>
      </c>
      <c r="F1104" s="14">
        <f>IF(AND((B1104-$B$2)&gt;123,OR(((G1103*J1103/C1103*C1104)/(G1103*K1103/D1103*D1104))&lt;(4/6),((G1103*J1103/C1103*C1104)/(G1103*K1103/D1103*D1104))&gt;(6/4))),COUNTIF($E$2:E1104,1),0)</f>
        <v>0</v>
      </c>
      <c r="G1104" s="21">
        <f t="shared" si="208"/>
        <v>27546.03003096953</v>
      </c>
      <c r="H1104" s="12">
        <f t="shared" si="209"/>
        <v>3.6207315507914033</v>
      </c>
      <c r="I1104" s="12">
        <f t="shared" si="210"/>
        <v>89.738036995401941</v>
      </c>
      <c r="J1104" s="15">
        <f>IF(OR((ROW(F1104)-MATCH(MAX($F$2:F1104),$F$2:F1104,0))=1,(ROW(F1104)-MATCH(MAX($F$2:F1104),$F$2:F1104,0))&gt;123),IF(OR(((G1103*J1103/C1103*C1104)/(G1103*K1103/D1103*D1104))&lt;(4/6),((G1103*J1103/C1103*C1104)/(G1103*K1103/D1103*D1104))&gt;(6/4)),50%,((G1103*J1103/C1103*C1104)/((G1103*K1103/D1103*D1104)+(G1103*J1103/C1103*C1104)))),((G1103*J1103/C1103*C1104)/((G1103*K1103/D1103*D1104)+(G1103*J1103/C1103*C1104))))</f>
        <v>0.42695748450879645</v>
      </c>
      <c r="K1104" s="18">
        <f t="shared" si="204"/>
        <v>0.57304251549120355</v>
      </c>
      <c r="L1104" s="20">
        <f t="shared" si="205"/>
        <v>0.745071217172804</v>
      </c>
      <c r="M1104" s="51">
        <f>IF(AND((B1104-$B$2)&gt;123,OR(((U1103*R1103/C1103*C1104)/(U1103*S1103/D1103*D1104))&lt;(4/6),((U1103*R1103/C1103*C1104)/(U1103*S1103/D1103*D1104))&gt;(6/4))),1,0)</f>
        <v>0</v>
      </c>
      <c r="N1104" s="51">
        <f>IF(AND((B1104-$B$2)&gt;123,OR(((U1103*R1103/C1103*C1104)/(U1103*S1103/D1103*D1104))&lt;(4/6),((U1103*R1103/C1103*C1104)/(U1103*S1103/D1103*D1104))&gt;(6/4))),COUNTIF($M$2:M1104,1),0)</f>
        <v>0</v>
      </c>
      <c r="O1104" s="51">
        <f>IF(OR((ROW(N1104)-MATCH(MAX($N$2:N1104),$N$2:N1104,0))=1,(ROW(N1104)-MATCH(MAX($N$2:N1104),$N$2:N1104,0))&gt;123),IF(OR(((U1103*R1103/C1103*C1104)/(U1103*S1103/D1103*D1104))&lt;(4/6),((U1103*R1103/C1103*C1104)/(U1103*S1103/D1103*D1104))&gt;(6/4)),1,0),0)</f>
        <v>0</v>
      </c>
      <c r="P1104" s="47">
        <f>IF(O1104=1,U1103/2/C1104,P1103)</f>
        <v>3.6118419146766771</v>
      </c>
      <c r="Q1104" s="47">
        <f>IF(O1104=1,U1103/2/D1104,Q1103)</f>
        <v>89.517711770140608</v>
      </c>
      <c r="R1104" s="41">
        <f>P1104*C1104/U1103</f>
        <v>0.42630583396554028</v>
      </c>
      <c r="S1104" s="41">
        <f>Q1104*D1104/U1103</f>
        <v>0.57216790038295995</v>
      </c>
      <c r="T1104" s="41">
        <f t="shared" si="211"/>
        <v>0.74507121717280511</v>
      </c>
      <c r="U1104" s="42">
        <f>P1104*C1104+Q1104*D1104</f>
        <v>27478.398896226285</v>
      </c>
      <c r="V1104" s="25">
        <f>B1104</f>
        <v>42570</v>
      </c>
      <c r="W1104">
        <f>C1104/C$2</f>
        <v>1.413041810059628</v>
      </c>
      <c r="X1104">
        <f>D1104/D$2</f>
        <v>1.2604901469007523</v>
      </c>
      <c r="Y1104">
        <f t="shared" si="212"/>
        <v>1.3739199448113142</v>
      </c>
      <c r="AA1104" s="15">
        <f t="shared" si="213"/>
        <v>-4.2268565799459257E-3</v>
      </c>
      <c r="AB1104" s="15">
        <f t="shared" si="214"/>
        <v>4.9540907650857946E-4</v>
      </c>
      <c r="AC1104" s="15">
        <f t="shared" si="215"/>
        <v>-1.5262656514998252E-3</v>
      </c>
    </row>
    <row r="1105" spans="1:29" x14ac:dyDescent="0.4">
      <c r="A1105" s="43">
        <f t="shared" si="206"/>
        <v>2016</v>
      </c>
      <c r="B1105" s="53">
        <v>42571</v>
      </c>
      <c r="C1105" s="45">
        <v>3237.6051000000002</v>
      </c>
      <c r="D1105" s="45">
        <f>VLOOKUP(B1105,'H11001.CSI  中证全债'!$A$2:$B$2792,2,0)</f>
        <v>176.04069999999999</v>
      </c>
      <c r="E1105" s="14">
        <f t="shared" si="207"/>
        <v>0</v>
      </c>
      <c r="F1105" s="14">
        <f>IF(AND((B1105-$B$2)&gt;123,OR(((G1104*J1104/C1104*C1105)/(G1104*K1104/D1104*D1105))&lt;(4/6),((G1104*J1104/C1104*C1105)/(G1104*K1104/D1104*D1105))&gt;(6/4))),COUNTIF($E$2:E1105,1),0)</f>
        <v>0</v>
      </c>
      <c r="G1105" s="21">
        <f t="shared" si="208"/>
        <v>27520.045783869627</v>
      </c>
      <c r="H1105" s="12">
        <f t="shared" si="209"/>
        <v>3.6207315507914033</v>
      </c>
      <c r="I1105" s="12">
        <f t="shared" si="210"/>
        <v>89.738036995401941</v>
      </c>
      <c r="J1105" s="15">
        <f>IF(OR((ROW(F1105)-MATCH(MAX($F$2:F1105),$F$2:F1105,0))=1,(ROW(F1105)-MATCH(MAX($F$2:F1105),$F$2:F1105,0))&gt;123),IF(OR(((G1104*J1104/C1104*C1105)/(G1104*K1104/D1104*D1105))&lt;(4/6),((G1104*J1104/C1104*C1105)/(G1104*K1104/D1104*D1105))&gt;(6/4)),50%,((G1104*J1104/C1104*C1105)/((G1104*K1104/D1104*D1105)+(G1104*J1104/C1104*C1105)))),((G1104*J1104/C1104*C1105)/((G1104*K1104/D1104*D1105)+(G1104*J1104/C1104*C1105))))</f>
        <v>0.42596218867644764</v>
      </c>
      <c r="K1105" s="18">
        <f t="shared" si="204"/>
        <v>0.57403781132355236</v>
      </c>
      <c r="L1105" s="20">
        <f t="shared" si="205"/>
        <v>0.74204552430842763</v>
      </c>
      <c r="M1105" s="51">
        <f>IF(AND((B1105-$B$2)&gt;123,OR(((U1104*R1104/C1104*C1105)/(U1104*S1104/D1104*D1105))&lt;(4/6),((U1104*R1104/C1104*C1105)/(U1104*S1104/D1104*D1105))&gt;(6/4))),1,0)</f>
        <v>0</v>
      </c>
      <c r="N1105" s="51">
        <f>IF(AND((B1105-$B$2)&gt;123,OR(((U1104*R1104/C1104*C1105)/(U1104*S1104/D1104*D1105))&lt;(4/6),((U1104*R1104/C1104*C1105)/(U1104*S1104/D1104*D1105))&gt;(6/4))),COUNTIF($M$2:M1105,1),0)</f>
        <v>0</v>
      </c>
      <c r="O1105" s="51">
        <f>IF(OR((ROW(N1105)-MATCH(MAX($N$2:N1105),$N$2:N1105,0))=1,(ROW(N1105)-MATCH(MAX($N$2:N1105),$N$2:N1105,0))&gt;123),IF(OR(((U1104*R1104/C1104*C1105)/(U1104*S1104/D1104*D1105))&lt;(4/6),((U1104*R1104/C1104*C1105)/(U1104*S1104/D1104*D1105))&gt;(6/4)),1,0),0)</f>
        <v>0</v>
      </c>
      <c r="P1105" s="47">
        <f>IF(O1105=1,U1104/2/C1105,P1104)</f>
        <v>3.6118419146766771</v>
      </c>
      <c r="Q1105" s="47">
        <f>IF(O1105=1,U1104/2/D1105,Q1104)</f>
        <v>89.517711770140608</v>
      </c>
      <c r="R1105" s="41">
        <f>P1105*C1105/U1104</f>
        <v>0.42556037735360625</v>
      </c>
      <c r="S1105" s="41">
        <f>Q1105*D1105/U1104</f>
        <v>0.57349631985210037</v>
      </c>
      <c r="T1105" s="41">
        <f t="shared" si="211"/>
        <v>0.74204552430842885</v>
      </c>
      <c r="U1105" s="42">
        <f>P1105*C1105+Q1105*D1105</f>
        <v>27452.478445764766</v>
      </c>
      <c r="V1105" s="25">
        <f>B1105</f>
        <v>42571</v>
      </c>
      <c r="W1105">
        <f>C1105/C$2</f>
        <v>1.4084179988019592</v>
      </c>
      <c r="X1105">
        <f>D1105/D$2</f>
        <v>1.2614883554281617</v>
      </c>
      <c r="Y1105">
        <f t="shared" si="212"/>
        <v>1.3726239222882384</v>
      </c>
      <c r="AA1105" s="15">
        <f t="shared" si="213"/>
        <v>-3.2722395223916401E-3</v>
      </c>
      <c r="AB1105" s="15">
        <f t="shared" si="214"/>
        <v>7.9192092842905737E-4</v>
      </c>
      <c r="AC1105" s="15">
        <f t="shared" si="215"/>
        <v>-9.4330279429333252E-4</v>
      </c>
    </row>
    <row r="1106" spans="1:29" x14ac:dyDescent="0.4">
      <c r="A1106" s="43">
        <f t="shared" si="206"/>
        <v>2016</v>
      </c>
      <c r="B1106" s="53">
        <v>42572</v>
      </c>
      <c r="C1106" s="45">
        <v>3252.5227</v>
      </c>
      <c r="D1106" s="45">
        <f>VLOOKUP(B1106,'H11001.CSI  中证全债'!$A$2:$B$2792,2,0)</f>
        <v>176.29259999999999</v>
      </c>
      <c r="E1106" s="14">
        <f t="shared" si="207"/>
        <v>0</v>
      </c>
      <c r="F1106" s="14">
        <f>IF(AND((B1106-$B$2)&gt;123,OR(((G1105*J1105/C1105*C1106)/(G1105*K1105/D1105*D1106))&lt;(4/6),((G1105*J1105/C1105*C1106)/(G1105*K1105/D1105*D1106))&gt;(6/4))),COUNTIF($E$2:E1106,1),0)</f>
        <v>0</v>
      </c>
      <c r="G1106" s="21">
        <f t="shared" si="208"/>
        <v>27596.663420370853</v>
      </c>
      <c r="H1106" s="12">
        <f t="shared" si="209"/>
        <v>3.6207315507914033</v>
      </c>
      <c r="I1106" s="12">
        <f t="shared" si="210"/>
        <v>89.738036995401941</v>
      </c>
      <c r="J1106" s="15">
        <f>IF(OR((ROW(F1106)-MATCH(MAX($F$2:F1106),$F$2:F1106,0))=1,(ROW(F1106)-MATCH(MAX($F$2:F1106),$F$2:F1106,0))&gt;123),IF(OR(((G1105*J1105/C1105*C1106)/(G1105*K1105/D1105*D1106))&lt;(4/6),((G1105*J1105/C1105*C1106)/(G1105*K1105/D1105*D1106))&gt;(6/4)),50%,((G1105*J1105/C1105*C1106)/((G1105*K1105/D1105*D1106)+(G1105*J1105/C1105*C1106)))),((G1105*J1105/C1105*C1106)/((G1105*K1105/D1105*D1106)+(G1105*J1105/C1105*C1106))))</f>
        <v>0.4267367898853397</v>
      </c>
      <c r="K1106" s="18">
        <f t="shared" si="204"/>
        <v>0.5732632101146603</v>
      </c>
      <c r="L1106" s="20">
        <f t="shared" si="205"/>
        <v>0.74439940040803709</v>
      </c>
      <c r="M1106" s="51">
        <f>IF(AND((B1106-$B$2)&gt;123,OR(((U1105*R1105/C1105*C1106)/(U1105*S1105/D1105*D1106))&lt;(4/6),((U1105*R1105/C1105*C1106)/(U1105*S1105/D1105*D1106))&gt;(6/4))),1,0)</f>
        <v>0</v>
      </c>
      <c r="N1106" s="51">
        <f>IF(AND((B1106-$B$2)&gt;123,OR(((U1105*R1105/C1105*C1106)/(U1105*S1105/D1105*D1106))&lt;(4/6),((U1105*R1105/C1105*C1106)/(U1105*S1105/D1105*D1106))&gt;(6/4))),COUNTIF($M$2:M1106,1),0)</f>
        <v>0</v>
      </c>
      <c r="O1106" s="51">
        <f>IF(OR((ROW(N1106)-MATCH(MAX($N$2:N1106),$N$2:N1106,0))=1,(ROW(N1106)-MATCH(MAX($N$2:N1106),$N$2:N1106,0))&gt;123),IF(OR(((U1105*R1105/C1105*C1106)/(U1105*S1105/D1105*D1106))&lt;(4/6),((U1105*R1105/C1105*C1106)/(U1105*S1105/D1105*D1106))&gt;(6/4)),1,0),0)</f>
        <v>0</v>
      </c>
      <c r="P1106" s="47">
        <f>IF(O1106=1,U1105/2/C1106,P1105)</f>
        <v>3.6118419146766771</v>
      </c>
      <c r="Q1106" s="47">
        <f>IF(O1106=1,U1105/2/D1106,Q1105)</f>
        <v>89.517711770140608</v>
      </c>
      <c r="R1106" s="41">
        <f>P1106*C1106/U1105</f>
        <v>0.42792485347018705</v>
      </c>
      <c r="S1106" s="41">
        <f>Q1106*D1106/U1105</f>
        <v>0.57485921299187304</v>
      </c>
      <c r="T1106" s="41">
        <f t="shared" si="211"/>
        <v>0.74439940040803831</v>
      </c>
      <c r="U1106" s="42">
        <f>P1106*C1106+Q1106*D1106</f>
        <v>27528.907970306045</v>
      </c>
      <c r="V1106" s="25">
        <f>B1106</f>
        <v>42572</v>
      </c>
      <c r="W1106">
        <f>C1106/C$2</f>
        <v>1.4149074302458766</v>
      </c>
      <c r="X1106">
        <f>D1106/D$2</f>
        <v>1.2632934432103187</v>
      </c>
      <c r="Y1106">
        <f t="shared" si="212"/>
        <v>1.3764453985153022</v>
      </c>
      <c r="AA1106" s="15">
        <f t="shared" si="213"/>
        <v>4.6076033176496445E-3</v>
      </c>
      <c r="AB1106" s="15">
        <f t="shared" si="214"/>
        <v>1.4309190999581833E-3</v>
      </c>
      <c r="AC1106" s="15">
        <f t="shared" si="215"/>
        <v>2.7840664620599753E-3</v>
      </c>
    </row>
    <row r="1107" spans="1:29" x14ac:dyDescent="0.4">
      <c r="A1107" s="43">
        <f t="shared" si="206"/>
        <v>2016</v>
      </c>
      <c r="B1107" s="53">
        <v>42573</v>
      </c>
      <c r="C1107" s="45">
        <v>3225.1621</v>
      </c>
      <c r="D1107" s="45">
        <f>VLOOKUP(B1107,'H11001.CSI  中证全债'!$A$2:$B$2792,2,0)</f>
        <v>176.3758</v>
      </c>
      <c r="E1107" s="14">
        <f t="shared" si="207"/>
        <v>0</v>
      </c>
      <c r="F1107" s="14">
        <f>IF(AND((B1107-$B$2)&gt;123,OR(((G1106*J1106/C1106*C1107)/(G1106*K1106/D1106*D1107))&lt;(4/6),((G1106*J1106/C1106*C1107)/(G1106*K1106/D1106*D1107))&gt;(6/4))),COUNTIF($E$2:E1107,1),0)</f>
        <v>0</v>
      </c>
      <c r="G1107" s="21">
        <f t="shared" si="208"/>
        <v>27505.064237380288</v>
      </c>
      <c r="H1107" s="12">
        <f t="shared" si="209"/>
        <v>3.6207315507914033</v>
      </c>
      <c r="I1107" s="12">
        <f t="shared" si="210"/>
        <v>89.738036995401941</v>
      </c>
      <c r="J1107" s="15">
        <f>IF(OR((ROW(F1107)-MATCH(MAX($F$2:F1107),$F$2:F1107,0))=1,(ROW(F1107)-MATCH(MAX($F$2:F1107),$F$2:F1107,0))&gt;123),IF(OR(((G1106*J1106/C1106*C1107)/(G1106*K1106/D1106*D1107))&lt;(4/6),((G1106*J1106/C1106*C1107)/(G1106*K1106/D1106*D1107))&gt;(6/4)),50%,((G1106*J1106/C1106*C1107)/((G1106*K1106/D1106*D1107)+(G1106*J1106/C1106*C1107)))),((G1106*J1106/C1106*C1107)/((G1106*K1106/D1106*D1107)+(G1106*J1106/C1106*C1107))))</f>
        <v>0.42455622248708003</v>
      </c>
      <c r="K1107" s="18">
        <f t="shared" si="204"/>
        <v>0.57544377751291997</v>
      </c>
      <c r="L1107" s="20">
        <f t="shared" si="205"/>
        <v>0.73778923168136579</v>
      </c>
      <c r="M1107" s="51">
        <f>IF(AND((B1107-$B$2)&gt;123,OR(((U1106*R1106/C1106*C1107)/(U1106*S1106/D1106*D1107))&lt;(4/6),((U1106*R1106/C1106*C1107)/(U1106*S1106/D1106*D1107))&gt;(6/4))),1,0)</f>
        <v>0</v>
      </c>
      <c r="N1107" s="51">
        <f>IF(AND((B1107-$B$2)&gt;123,OR(((U1106*R1106/C1106*C1107)/(U1106*S1106/D1106*D1107))&lt;(4/6),((U1106*R1106/C1106*C1107)/(U1106*S1106/D1106*D1107))&gt;(6/4))),COUNTIF($M$2:M1107,1),0)</f>
        <v>0</v>
      </c>
      <c r="O1107" s="51">
        <f>IF(OR((ROW(N1107)-MATCH(MAX($N$2:N1107),$N$2:N1107,0))=1,(ROW(N1107)-MATCH(MAX($N$2:N1107),$N$2:N1107,0))&gt;123),IF(OR(((U1106*R1106/C1106*C1107)/(U1106*S1106/D1106*D1107))&lt;(4/6),((U1106*R1106/C1106*C1107)/(U1106*S1106/D1106*D1107))&gt;(6/4)),1,0),0)</f>
        <v>0</v>
      </c>
      <c r="P1107" s="47">
        <f>IF(O1107=1,U1106/2/C1107,P1106)</f>
        <v>3.6118419146766771</v>
      </c>
      <c r="Q1107" s="47">
        <f>IF(O1107=1,U1106/2/D1107,Q1106)</f>
        <v>89.517711770140608</v>
      </c>
      <c r="R1107" s="41">
        <f>P1107*C1107/U1106</f>
        <v>0.42314703027710221</v>
      </c>
      <c r="S1107" s="41">
        <f>Q1107*D1107/U1106</f>
        <v>0.57353375748353153</v>
      </c>
      <c r="T1107" s="41">
        <f t="shared" si="211"/>
        <v>0.73778923168136701</v>
      </c>
      <c r="U1107" s="42">
        <f>P1107*C1107+Q1107*D1107</f>
        <v>27437.53368203462</v>
      </c>
      <c r="V1107" s="25">
        <f>B1107</f>
        <v>42573</v>
      </c>
      <c r="W1107">
        <f>C1107/C$2</f>
        <v>1.4030050640499434</v>
      </c>
      <c r="X1107">
        <f>D1107/D$2</f>
        <v>1.263889645288427</v>
      </c>
      <c r="Y1107">
        <f t="shared" si="212"/>
        <v>1.3718766841017309</v>
      </c>
      <c r="AA1107" s="15">
        <f t="shared" si="213"/>
        <v>-8.4121165395709685E-3</v>
      </c>
      <c r="AB1107" s="15">
        <f t="shared" si="214"/>
        <v>4.7194266804173601E-4</v>
      </c>
      <c r="AC1107" s="15">
        <f t="shared" si="215"/>
        <v>-3.3192122393662649E-3</v>
      </c>
    </row>
    <row r="1108" spans="1:29" x14ac:dyDescent="0.4">
      <c r="A1108" s="43">
        <f t="shared" si="206"/>
        <v>2016</v>
      </c>
      <c r="B1108" s="53">
        <v>42576</v>
      </c>
      <c r="C1108" s="45">
        <v>3230.8850000000002</v>
      </c>
      <c r="D1108" s="45">
        <f>VLOOKUP(B1108,'H11001.CSI  中证全债'!$A$2:$B$2792,2,0)</f>
        <v>176.3973</v>
      </c>
      <c r="E1108" s="14">
        <f t="shared" si="207"/>
        <v>0</v>
      </c>
      <c r="F1108" s="14">
        <f>IF(AND((B1108-$B$2)&gt;123,OR(((G1107*J1107/C1107*C1108)/(G1107*K1107/D1107*D1108))&lt;(4/6),((G1107*J1107/C1107*C1108)/(G1107*K1107/D1107*D1108))&gt;(6/4))),COUNTIF($E$2:E1108,1),0)</f>
        <v>0</v>
      </c>
      <c r="G1108" s="21">
        <f t="shared" si="208"/>
        <v>27527.714689767716</v>
      </c>
      <c r="H1108" s="12">
        <f t="shared" si="209"/>
        <v>3.6207315507914033</v>
      </c>
      <c r="I1108" s="12">
        <f t="shared" si="210"/>
        <v>89.738036995401941</v>
      </c>
      <c r="J1108" s="15">
        <f>IF(OR((ROW(F1108)-MATCH(MAX($F$2:F1108),$F$2:F1108,0))=1,(ROW(F1108)-MATCH(MAX($F$2:F1108),$F$2:F1108,0))&gt;123),IF(OR(((G1107*J1107/C1107*C1108)/(G1107*K1107/D1107*D1108))&lt;(4/6),((G1107*J1107/C1107*C1108)/(G1107*K1107/D1107*D1108))&gt;(6/4)),50%,((G1107*J1107/C1107*C1108)/((G1107*K1107/D1107*D1108)+(G1107*J1107/C1107*C1108)))),((G1107*J1107/C1107*C1108)/((G1107*K1107/D1107*D1108)+(G1107*J1107/C1107*C1108))))</f>
        <v>0.42495962299503875</v>
      </c>
      <c r="K1108" s="18">
        <f t="shared" si="204"/>
        <v>0.57504037700496125</v>
      </c>
      <c r="L1108" s="20">
        <f t="shared" si="205"/>
        <v>0.73900832009118611</v>
      </c>
      <c r="M1108" s="51">
        <f>IF(AND((B1108-$B$2)&gt;123,OR(((U1107*R1107/C1107*C1108)/(U1107*S1107/D1107*D1108))&lt;(4/6),((U1107*R1107/C1107*C1108)/(U1107*S1107/D1107*D1108))&gt;(6/4))),1,0)</f>
        <v>0</v>
      </c>
      <c r="N1108" s="51">
        <f>IF(AND((B1108-$B$2)&gt;123,OR(((U1107*R1107/C1107*C1108)/(U1107*S1107/D1107*D1108))&lt;(4/6),((U1107*R1107/C1107*C1108)/(U1107*S1107/D1107*D1108))&gt;(6/4))),COUNTIF($M$2:M1108,1),0)</f>
        <v>0</v>
      </c>
      <c r="O1108" s="51">
        <f>IF(OR((ROW(N1108)-MATCH(MAX($N$2:N1108),$N$2:N1108,0))=1,(ROW(N1108)-MATCH(MAX($N$2:N1108),$N$2:N1108,0))&gt;123),IF(OR(((U1107*R1107/C1107*C1108)/(U1107*S1107/D1107*D1108))&lt;(4/6),((U1107*R1107/C1107*C1108)/(U1107*S1107/D1107*D1108))&gt;(6/4)),1,0),0)</f>
        <v>0</v>
      </c>
      <c r="P1108" s="47">
        <f>IF(O1108=1,U1107/2/C1108,P1107)</f>
        <v>3.6118419146766771</v>
      </c>
      <c r="Q1108" s="47">
        <f>IF(O1108=1,U1107/2/D1108,Q1107)</f>
        <v>89.517711770140608</v>
      </c>
      <c r="R1108" s="41">
        <f>P1108*C1108/U1107</f>
        <v>0.42530957773879668</v>
      </c>
      <c r="S1108" s="41">
        <f>Q1108*D1108/U1107</f>
        <v>0.57551392342418695</v>
      </c>
      <c r="T1108" s="41">
        <f t="shared" si="211"/>
        <v>0.73900832009118744</v>
      </c>
      <c r="U1108" s="42">
        <f>P1108*C1108+Q1108*D1108</f>
        <v>27460.12852293118</v>
      </c>
      <c r="V1108" s="25">
        <f>B1108</f>
        <v>42576</v>
      </c>
      <c r="W1108">
        <f>C1108/C$2</f>
        <v>1.4054946312196221</v>
      </c>
      <c r="X1108">
        <f>D1108/D$2</f>
        <v>1.2640437119312073</v>
      </c>
      <c r="Y1108">
        <f t="shared" si="212"/>
        <v>1.3730064261465589</v>
      </c>
      <c r="AA1108" s="15">
        <f t="shared" si="213"/>
        <v>1.7744534453014715E-3</v>
      </c>
      <c r="AB1108" s="15">
        <f t="shared" si="214"/>
        <v>1.2189880924706742E-4</v>
      </c>
      <c r="AC1108" s="15">
        <f t="shared" si="215"/>
        <v>8.2350116298357534E-4</v>
      </c>
    </row>
    <row r="1109" spans="1:29" x14ac:dyDescent="0.4">
      <c r="A1109" s="43">
        <f t="shared" si="206"/>
        <v>2016</v>
      </c>
      <c r="B1109" s="53">
        <v>42577</v>
      </c>
      <c r="C1109" s="45">
        <v>3269.5882000000001</v>
      </c>
      <c r="D1109" s="45">
        <f>VLOOKUP(B1109,'H11001.CSI  中证全债'!$A$2:$B$2792,2,0)</f>
        <v>176.40950000000001</v>
      </c>
      <c r="E1109" s="14">
        <f t="shared" si="207"/>
        <v>0</v>
      </c>
      <c r="F1109" s="14">
        <f>IF(AND((B1109-$B$2)&gt;123,OR(((G1108*J1108/C1108*C1109)/(G1108*K1108/D1108*D1109))&lt;(4/6),((G1108*J1108/C1108*C1109)/(G1108*K1108/D1108*D1109))&gt;(6/4))),COUNTIF($E$2:E1109,1),0)</f>
        <v>0</v>
      </c>
      <c r="G1109" s="21">
        <f t="shared" si="208"/>
        <v>27668.94339117565</v>
      </c>
      <c r="H1109" s="12">
        <f t="shared" si="209"/>
        <v>3.6207315507914033</v>
      </c>
      <c r="I1109" s="12">
        <f t="shared" si="210"/>
        <v>89.738036995401941</v>
      </c>
      <c r="J1109" s="15">
        <f>IF(OR((ROW(F1109)-MATCH(MAX($F$2:F1109),$F$2:F1109,0))=1,(ROW(F1109)-MATCH(MAX($F$2:F1109),$F$2:F1109,0))&gt;123),IF(OR(((G1108*J1108/C1108*C1109)/(G1108*K1108/D1108*D1109))&lt;(4/6),((G1108*J1108/C1108*C1109)/(G1108*K1108/D1108*D1109))&gt;(6/4)),50%,((G1108*J1108/C1108*C1109)/((G1108*K1108/D1108*D1109)+(G1108*J1108/C1108*C1109)))),((G1108*J1108/C1108*C1109)/((G1108*K1108/D1108*D1109)+(G1108*J1108/C1108*C1109))))</f>
        <v>0.42785519441305486</v>
      </c>
      <c r="K1109" s="18">
        <f t="shared" si="204"/>
        <v>0.57214480558694514</v>
      </c>
      <c r="L1109" s="20">
        <f t="shared" si="205"/>
        <v>0.74780927876140002</v>
      </c>
      <c r="M1109" s="51">
        <f>IF(AND((B1109-$B$2)&gt;123,OR(((U1108*R1108/C1108*C1109)/(U1108*S1108/D1108*D1109))&lt;(4/6),((U1108*R1108/C1108*C1109)/(U1108*S1108/D1108*D1109))&gt;(6/4))),1,0)</f>
        <v>0</v>
      </c>
      <c r="N1109" s="51">
        <f>IF(AND((B1109-$B$2)&gt;123,OR(((U1108*R1108/C1108*C1109)/(U1108*S1108/D1108*D1109))&lt;(4/6),((U1108*R1108/C1108*C1109)/(U1108*S1108/D1108*D1109))&gt;(6/4))),COUNTIF($M$2:M1109,1),0)</f>
        <v>0</v>
      </c>
      <c r="O1109" s="51">
        <f>IF(OR((ROW(N1109)-MATCH(MAX($N$2:N1109),$N$2:N1109,0))=1,(ROW(N1109)-MATCH(MAX($N$2:N1109),$N$2:N1109,0))&gt;123),IF(OR(((U1108*R1108/C1108*C1109)/(U1108*S1108/D1108*D1109))&lt;(4/6),((U1108*R1108/C1108*C1109)/(U1108*S1108/D1108*D1109))&gt;(6/4)),1,0),0)</f>
        <v>0</v>
      </c>
      <c r="P1109" s="47">
        <f>IF(O1109=1,U1108/2/C1109,P1108)</f>
        <v>3.6118419146766771</v>
      </c>
      <c r="Q1109" s="47">
        <f>IF(O1109=1,U1108/2/D1109,Q1108)</f>
        <v>89.517711770140608</v>
      </c>
      <c r="R1109" s="41">
        <f>P1109*C1109/U1108</f>
        <v>0.43005027069085677</v>
      </c>
      <c r="S1109" s="41">
        <f>Q1109*D1109/U1108</f>
        <v>0.57508014797991036</v>
      </c>
      <c r="T1109" s="41">
        <f t="shared" si="211"/>
        <v>0.74780927876140146</v>
      </c>
      <c r="U1109" s="42">
        <f>P1109*C1109+Q1109*D1109</f>
        <v>27601.010479006891</v>
      </c>
      <c r="V1109" s="25">
        <f>B1109</f>
        <v>42577</v>
      </c>
      <c r="W1109">
        <f>C1109/C$2</f>
        <v>1.4223312378493904</v>
      </c>
      <c r="X1109">
        <f>D1109/D$2</f>
        <v>1.2641311357936222</v>
      </c>
      <c r="Y1109">
        <f t="shared" si="212"/>
        <v>1.3800505239503444</v>
      </c>
      <c r="AA1109" s="15">
        <f t="shared" si="213"/>
        <v>1.1979132652508495E-2</v>
      </c>
      <c r="AB1109" s="15">
        <f t="shared" si="214"/>
        <v>6.9162056335336786E-5</v>
      </c>
      <c r="AC1109" s="15">
        <f t="shared" si="215"/>
        <v>5.130418670767245E-3</v>
      </c>
    </row>
    <row r="1110" spans="1:29" x14ac:dyDescent="0.4">
      <c r="A1110" s="43">
        <f t="shared" si="206"/>
        <v>2016</v>
      </c>
      <c r="B1110" s="53">
        <v>42578</v>
      </c>
      <c r="C1110" s="45">
        <v>3218.2429999999999</v>
      </c>
      <c r="D1110" s="45">
        <f>VLOOKUP(B1110,'H11001.CSI  中证全债'!$A$2:$B$2792,2,0)</f>
        <v>176.44710000000001</v>
      </c>
      <c r="E1110" s="14">
        <f t="shared" si="207"/>
        <v>0</v>
      </c>
      <c r="F1110" s="14">
        <f>IF(AND((B1110-$B$2)&gt;123,OR(((G1109*J1109/C1109*C1110)/(G1109*K1109/D1109*D1110))&lt;(4/6),((G1109*J1109/C1109*C1110)/(G1109*K1109/D1109*D1110))&gt;(6/4))),COUNTIF($E$2:E1110,1),0)</f>
        <v>0</v>
      </c>
      <c r="G1110" s="21">
        <f t="shared" si="208"/>
        <v>27486.410355744978</v>
      </c>
      <c r="H1110" s="12">
        <f t="shared" si="209"/>
        <v>3.6207315507914033</v>
      </c>
      <c r="I1110" s="12">
        <f t="shared" si="210"/>
        <v>89.738036995401941</v>
      </c>
      <c r="J1110" s="15">
        <f>IF(OR((ROW(F1110)-MATCH(MAX($F$2:F1110),$F$2:F1110,0))=1,(ROW(F1110)-MATCH(MAX($F$2:F1110),$F$2:F1110,0))&gt;123),IF(OR(((G1109*J1109/C1109*C1110)/(G1109*K1109/D1109*D1110))&lt;(4/6),((G1109*J1109/C1109*C1110)/(G1109*K1109/D1109*D1110))&gt;(6/4)),50%,((G1109*J1109/C1109*C1110)/((G1109*K1109/D1109*D1110)+(G1109*J1109/C1109*C1110)))),((G1109*J1109/C1109*C1110)/((G1109*K1109/D1109*D1110)+(G1109*J1109/C1109*C1110))))</f>
        <v>0.42393291147885692</v>
      </c>
      <c r="K1110" s="18">
        <f t="shared" si="204"/>
        <v>0.57606708852114308</v>
      </c>
      <c r="L1110" s="20">
        <f t="shared" si="205"/>
        <v>0.73590892437052935</v>
      </c>
      <c r="M1110" s="51">
        <f>IF(AND((B1110-$B$2)&gt;123,OR(((U1109*R1109/C1109*C1110)/(U1109*S1109/D1109*D1110))&lt;(4/6),((U1109*R1109/C1109*C1110)/(U1109*S1109/D1109*D1110))&gt;(6/4))),1,0)</f>
        <v>0</v>
      </c>
      <c r="N1110" s="51">
        <f>IF(AND((B1110-$B$2)&gt;123,OR(((U1109*R1109/C1109*C1110)/(U1109*S1109/D1109*D1110))&lt;(4/6),((U1109*R1109/C1109*C1110)/(U1109*S1109/D1109*D1110))&gt;(6/4))),COUNTIF($M$2:M1110,1),0)</f>
        <v>0</v>
      </c>
      <c r="O1110" s="51">
        <f>IF(OR((ROW(N1110)-MATCH(MAX($N$2:N1110),$N$2:N1110,0))=1,(ROW(N1110)-MATCH(MAX($N$2:N1110),$N$2:N1110,0))&gt;123),IF(OR(((U1109*R1109/C1109*C1110)/(U1109*S1109/D1109*D1110))&lt;(4/6),((U1109*R1109/C1109*C1110)/(U1109*S1109/D1109*D1110))&gt;(6/4)),1,0),0)</f>
        <v>0</v>
      </c>
      <c r="P1110" s="47">
        <f>IF(O1110=1,U1109/2/C1110,P1109)</f>
        <v>3.6118419146766771</v>
      </c>
      <c r="Q1110" s="47">
        <f>IF(O1110=1,U1109/2/D1110,Q1109)</f>
        <v>89.517711770140608</v>
      </c>
      <c r="R1110" s="41">
        <f>P1110*C1110/U1109</f>
        <v>0.42113621049692262</v>
      </c>
      <c r="S1110" s="41">
        <f>Q1110*D1110/U1109</f>
        <v>0.57226675278757766</v>
      </c>
      <c r="T1110" s="41">
        <f t="shared" si="211"/>
        <v>0.73590892437053057</v>
      </c>
      <c r="U1110" s="42">
        <f>P1110*C1110+Q1110*D1110</f>
        <v>27418.925599491988</v>
      </c>
      <c r="V1110" s="25">
        <f>B1110</f>
        <v>42578</v>
      </c>
      <c r="W1110">
        <f>C1110/C$2</f>
        <v>1.399995127793199</v>
      </c>
      <c r="X1110">
        <f>D1110/D$2</f>
        <v>1.2644005732712289</v>
      </c>
      <c r="Y1110">
        <f t="shared" si="212"/>
        <v>1.3709462799745993</v>
      </c>
      <c r="AA1110" s="15">
        <f t="shared" si="213"/>
        <v>-1.5703873656015777E-2</v>
      </c>
      <c r="AB1110" s="15">
        <f t="shared" si="214"/>
        <v>2.1314044878550931E-4</v>
      </c>
      <c r="AC1110" s="15">
        <f t="shared" si="215"/>
        <v>-6.5970367154998266E-3</v>
      </c>
    </row>
    <row r="1111" spans="1:29" x14ac:dyDescent="0.4">
      <c r="A1111" s="43">
        <f t="shared" si="206"/>
        <v>2016</v>
      </c>
      <c r="B1111" s="53">
        <v>42579</v>
      </c>
      <c r="C1111" s="45">
        <v>3221.1365000000001</v>
      </c>
      <c r="D1111" s="45">
        <f>VLOOKUP(B1111,'H11001.CSI  中证全债'!$A$2:$B$2792,2,0)</f>
        <v>176.56829999999999</v>
      </c>
      <c r="E1111" s="14">
        <f t="shared" si="207"/>
        <v>0</v>
      </c>
      <c r="F1111" s="14">
        <f>IF(AND((B1111-$B$2)&gt;123,OR(((G1110*J1110/C1110*C1111)/(G1110*K1110/D1110*D1111))&lt;(4/6),((G1110*J1110/C1110*C1111)/(G1110*K1110/D1110*D1111))&gt;(6/4))),COUNTIF($E$2:E1111,1),0)</f>
        <v>0</v>
      </c>
      <c r="G1111" s="21">
        <f t="shared" si="208"/>
        <v>27507.763192571038</v>
      </c>
      <c r="H1111" s="12">
        <f t="shared" si="209"/>
        <v>3.6207315507914033</v>
      </c>
      <c r="I1111" s="12">
        <f t="shared" si="210"/>
        <v>89.738036995401941</v>
      </c>
      <c r="J1111" s="15">
        <f>IF(OR((ROW(F1111)-MATCH(MAX($F$2:F1111),$F$2:F1111,0))=1,(ROW(F1111)-MATCH(MAX($F$2:F1111),$F$2:F1111,0))&gt;123),IF(OR(((G1110*J1110/C1110*C1111)/(G1110*K1110/D1110*D1111))&lt;(4/6),((G1110*J1110/C1110*C1111)/(G1110*K1110/D1110*D1111))&gt;(6/4)),50%,((G1110*J1110/C1110*C1111)/((G1110*K1110/D1110*D1111)+(G1110*J1110/C1110*C1111)))),((G1110*J1110/C1110*C1111)/((G1110*K1110/D1110*D1111)+(G1110*J1110/C1110*C1111))))</f>
        <v>0.42398469382292608</v>
      </c>
      <c r="K1111" s="18">
        <f t="shared" si="204"/>
        <v>0.57601530617707386</v>
      </c>
      <c r="L1111" s="20">
        <f t="shared" si="205"/>
        <v>0.73606497826741468</v>
      </c>
      <c r="M1111" s="51">
        <f>IF(AND((B1111-$B$2)&gt;123,OR(((U1110*R1110/C1110*C1111)/(U1110*S1110/D1110*D1111))&lt;(4/6),((U1110*R1110/C1110*C1111)/(U1110*S1110/D1110*D1111))&gt;(6/4))),1,0)</f>
        <v>0</v>
      </c>
      <c r="N1111" s="51">
        <f>IF(AND((B1111-$B$2)&gt;123,OR(((U1110*R1110/C1110*C1111)/(U1110*S1110/D1110*D1111))&lt;(4/6),((U1110*R1110/C1110*C1111)/(U1110*S1110/D1110*D1111))&gt;(6/4))),COUNTIF($M$2:M1111,1),0)</f>
        <v>0</v>
      </c>
      <c r="O1111" s="51">
        <f>IF(OR((ROW(N1111)-MATCH(MAX($N$2:N1111),$N$2:N1111,0))=1,(ROW(N1111)-MATCH(MAX($N$2:N1111),$N$2:N1111,0))&gt;123),IF(OR(((U1110*R1110/C1110*C1111)/(U1110*S1110/D1110*D1111))&lt;(4/6),((U1110*R1110/C1110*C1111)/(U1110*S1110/D1110*D1111))&gt;(6/4)),1,0),0)</f>
        <v>0</v>
      </c>
      <c r="P1111" s="47">
        <f>IF(O1111=1,U1110/2/C1111,P1110)</f>
        <v>3.6118419146766771</v>
      </c>
      <c r="Q1111" s="47">
        <f>IF(O1111=1,U1110/2/D1111,Q1110)</f>
        <v>89.517711770140608</v>
      </c>
      <c r="R1111" s="41">
        <f>P1111*C1111/U1110</f>
        <v>0.42431406662449556</v>
      </c>
      <c r="S1111" s="41">
        <f>Q1111*D1111/U1110</f>
        <v>0.57646278406461582</v>
      </c>
      <c r="T1111" s="41">
        <f t="shared" si="211"/>
        <v>0.73606497826741601</v>
      </c>
      <c r="U1111" s="42">
        <f>P1111*C1111+Q1111*D1111</f>
        <v>27440.226010738646</v>
      </c>
      <c r="V1111" s="25">
        <f>B1111</f>
        <v>42579</v>
      </c>
      <c r="W1111">
        <f>C1111/C$2</f>
        <v>1.4012538537198211</v>
      </c>
      <c r="X1111">
        <f>D1111/D$2</f>
        <v>1.2652690791830883</v>
      </c>
      <c r="Y1111">
        <f t="shared" si="212"/>
        <v>1.3720113005369323</v>
      </c>
      <c r="AA1111" s="15">
        <f t="shared" si="213"/>
        <v>8.9909307656399484E-4</v>
      </c>
      <c r="AB1111" s="15">
        <f t="shared" si="214"/>
        <v>6.8689142524847036E-4</v>
      </c>
      <c r="AC1111" s="15">
        <f t="shared" si="215"/>
        <v>7.7685068911148569E-4</v>
      </c>
    </row>
    <row r="1112" spans="1:29" x14ac:dyDescent="0.4">
      <c r="A1112" s="43">
        <f t="shared" si="206"/>
        <v>2016</v>
      </c>
      <c r="B1112" s="53">
        <v>42580</v>
      </c>
      <c r="C1112" s="45">
        <v>3203.9304000000002</v>
      </c>
      <c r="D1112" s="45">
        <f>VLOOKUP(B1112,'H11001.CSI  中证全债'!$A$2:$B$2792,2,0)</f>
        <v>176.65610000000001</v>
      </c>
      <c r="E1112" s="14">
        <f t="shared" si="207"/>
        <v>0</v>
      </c>
      <c r="F1112" s="14">
        <f>IF(AND((B1112-$B$2)&gt;123,OR(((G1111*J1111/C1111*C1112)/(G1111*K1111/D1111*D1112))&lt;(4/6),((G1111*J1111/C1111*C1112)/(G1111*K1111/D1111*D1112))&gt;(6/4))),COUNTIF($E$2:E1112,1),0)</f>
        <v>0</v>
      </c>
      <c r="G1112" s="21">
        <f t="shared" si="208"/>
        <v>27453.34352308316</v>
      </c>
      <c r="H1112" s="12">
        <f t="shared" si="209"/>
        <v>3.6207315507914033</v>
      </c>
      <c r="I1112" s="12">
        <f t="shared" si="210"/>
        <v>89.738036995401941</v>
      </c>
      <c r="J1112" s="15">
        <f>IF(OR((ROW(F1112)-MATCH(MAX($F$2:F1112),$F$2:F1112,0))=1,(ROW(F1112)-MATCH(MAX($F$2:F1112),$F$2:F1112,0))&gt;123),IF(OR(((G1111*J1111/C1111*C1112)/(G1111*K1111/D1111*D1112))&lt;(4/6),((G1111*J1111/C1111*C1112)/(G1111*K1111/D1111*D1112))&gt;(6/4)),50%,((G1111*J1111/C1111*C1112)/((G1111*K1111/D1111*D1112)+(G1111*J1111/C1111*C1112)))),((G1111*J1111/C1111*C1112)/((G1111*K1111/D1111*D1112)+(G1111*J1111/C1111*C1112))))</f>
        <v>0.42255588562703816</v>
      </c>
      <c r="K1112" s="18">
        <f t="shared" si="204"/>
        <v>0.57744411437296184</v>
      </c>
      <c r="L1112" s="20">
        <f t="shared" si="205"/>
        <v>0.7317693177735225</v>
      </c>
      <c r="M1112" s="51">
        <f>IF(AND((B1112-$B$2)&gt;123,OR(((U1111*R1111/C1111*C1112)/(U1111*S1111/D1111*D1112))&lt;(4/6),((U1111*R1111/C1111*C1112)/(U1111*S1111/D1111*D1112))&gt;(6/4))),1,0)</f>
        <v>0</v>
      </c>
      <c r="N1112" s="51">
        <f>IF(AND((B1112-$B$2)&gt;123,OR(((U1111*R1111/C1111*C1112)/(U1111*S1111/D1111*D1112))&lt;(4/6),((U1111*R1111/C1111*C1112)/(U1111*S1111/D1111*D1112))&gt;(6/4))),COUNTIF($M$2:M1112,1),0)</f>
        <v>0</v>
      </c>
      <c r="O1112" s="51">
        <f>IF(OR((ROW(N1112)-MATCH(MAX($N$2:N1112),$N$2:N1112,0))=1,(ROW(N1112)-MATCH(MAX($N$2:N1112),$N$2:N1112,0))&gt;123),IF(OR(((U1111*R1111/C1111*C1112)/(U1111*S1111/D1111*D1112))&lt;(4/6),((U1111*R1111/C1111*C1112)/(U1111*S1111/D1111*D1112))&gt;(6/4)),1,0),0)</f>
        <v>0</v>
      </c>
      <c r="P1112" s="47">
        <f>IF(O1112=1,U1111/2/C1112,P1111)</f>
        <v>3.6118419146766771</v>
      </c>
      <c r="Q1112" s="47">
        <f>IF(O1112=1,U1111/2/D1112,Q1111)</f>
        <v>89.517711770140608</v>
      </c>
      <c r="R1112" s="41">
        <f>P1112*C1112/U1111</f>
        <v>0.42171992701146527</v>
      </c>
      <c r="S1112" s="41">
        <f>Q1112*D1112/U1111</f>
        <v>0.57630173439710142</v>
      </c>
      <c r="T1112" s="41">
        <f t="shared" si="211"/>
        <v>0.7317693177735235</v>
      </c>
      <c r="U1112" s="42">
        <f>P1112*C1112+Q1112*D1112</f>
        <v>27385.93995266395</v>
      </c>
      <c r="V1112" s="25">
        <f>B1112</f>
        <v>42580</v>
      </c>
      <c r="W1112">
        <f>C1112/C$2</f>
        <v>1.3937688825202186</v>
      </c>
      <c r="X1112">
        <f>D1112/D$2</f>
        <v>1.2658982443568614</v>
      </c>
      <c r="Y1112">
        <f t="shared" si="212"/>
        <v>1.3692969976331975</v>
      </c>
      <c r="AA1112" s="15">
        <f t="shared" si="213"/>
        <v>-5.3416239889243489E-3</v>
      </c>
      <c r="AB1112" s="15">
        <f t="shared" si="214"/>
        <v>4.9725800157807143E-4</v>
      </c>
      <c r="AC1112" s="15">
        <f t="shared" si="215"/>
        <v>-1.9783385914333707E-3</v>
      </c>
    </row>
    <row r="1113" spans="1:29" x14ac:dyDescent="0.4">
      <c r="A1113" s="43">
        <f t="shared" si="206"/>
        <v>2016</v>
      </c>
      <c r="B1113" s="53">
        <v>42583</v>
      </c>
      <c r="C1113" s="45">
        <v>3176.8090999999999</v>
      </c>
      <c r="D1113" s="45">
        <f>VLOOKUP(B1113,'H11001.CSI  中证全债'!$A$2:$B$2792,2,0)</f>
        <v>176.767</v>
      </c>
      <c r="E1113" s="14">
        <f t="shared" si="207"/>
        <v>0</v>
      </c>
      <c r="F1113" s="14">
        <f>IF(AND((B1113-$B$2)&gt;123,OR(((G1112*J1112/C1112*C1113)/(G1112*K1112/D1112*D1113))&lt;(4/6),((G1112*J1112/C1112*C1113)/(G1112*K1112/D1112*D1113))&gt;(6/4))),COUNTIF($E$2:E1113,1),0)</f>
        <v>0</v>
      </c>
      <c r="G1113" s="21">
        <f t="shared" si="208"/>
        <v>27365.096524777469</v>
      </c>
      <c r="H1113" s="12">
        <f t="shared" si="209"/>
        <v>3.6207315507914033</v>
      </c>
      <c r="I1113" s="12">
        <f t="shared" si="210"/>
        <v>89.738036995401941</v>
      </c>
      <c r="J1113" s="15">
        <f>IF(OR((ROW(F1113)-MATCH(MAX($F$2:F1113),$F$2:F1113,0))=1,(ROW(F1113)-MATCH(MAX($F$2:F1113),$F$2:F1113,0))&gt;123),IF(OR(((G1112*J1112/C1112*C1113)/(G1112*K1112/D1112*D1113))&lt;(4/6),((G1112*J1112/C1112*C1113)/(G1112*K1112/D1112*D1113))&gt;(6/4)),50%,((G1112*J1112/C1112*C1113)/((G1112*K1112/D1112*D1113)+(G1112*J1112/C1112*C1113)))),((G1112*J1112/C1112*C1113)/((G1112*K1112/D1112*D1113)+(G1112*J1112/C1112*C1113))))</f>
        <v>0.42033007005096878</v>
      </c>
      <c r="K1113" s="18">
        <f t="shared" si="204"/>
        <v>0.57966992994903122</v>
      </c>
      <c r="L1113" s="20">
        <f t="shared" si="205"/>
        <v>0.72511967299723012</v>
      </c>
      <c r="M1113" s="51">
        <f>IF(AND((B1113-$B$2)&gt;123,OR(((U1112*R1112/C1112*C1113)/(U1112*S1112/D1112*D1113))&lt;(4/6),((U1112*R1112/C1112*C1113)/(U1112*S1112/D1112*D1113))&gt;(6/4))),1,0)</f>
        <v>0</v>
      </c>
      <c r="N1113" s="51">
        <f>IF(AND((B1113-$B$2)&gt;123,OR(((U1112*R1112/C1112*C1113)/(U1112*S1112/D1112*D1113))&lt;(4/6),((U1112*R1112/C1112*C1113)/(U1112*S1112/D1112*D1113))&gt;(6/4))),COUNTIF($M$2:M1113,1),0)</f>
        <v>0</v>
      </c>
      <c r="O1113" s="51">
        <f>IF(OR((ROW(N1113)-MATCH(MAX($N$2:N1113),$N$2:N1113,0))=1,(ROW(N1113)-MATCH(MAX($N$2:N1113),$N$2:N1113,0))&gt;123),IF(OR(((U1112*R1112/C1112*C1113)/(U1112*S1112/D1112*D1113))&lt;(4/6),((U1112*R1112/C1112*C1113)/(U1112*S1112/D1112*D1113))&gt;(6/4)),1,0),0)</f>
        <v>0</v>
      </c>
      <c r="P1113" s="47">
        <f>IF(O1113=1,U1112/2/C1113,P1112)</f>
        <v>3.6118419146766771</v>
      </c>
      <c r="Q1113" s="47">
        <f>IF(O1113=1,U1112/2/D1113,Q1112)</f>
        <v>89.517711770140608</v>
      </c>
      <c r="R1113" s="41">
        <f>P1113*C1113/U1112</f>
        <v>0.41897894620886117</v>
      </c>
      <c r="S1113" s="41">
        <f>Q1113*D1113/U1112</f>
        <v>0.57780661842622627</v>
      </c>
      <c r="T1113" s="41">
        <f t="shared" si="211"/>
        <v>0.72511967299723123</v>
      </c>
      <c r="U1113" s="42">
        <f>P1113*C1113+Q1113*D1113</f>
        <v>27297.909618778736</v>
      </c>
      <c r="V1113" s="25">
        <f>B1113</f>
        <v>42583</v>
      </c>
      <c r="W1113">
        <f>C1113/C$2</f>
        <v>1.3819706162428063</v>
      </c>
      <c r="X1113">
        <f>D1113/D$2</f>
        <v>1.2666929415979935</v>
      </c>
      <c r="Y1113">
        <f t="shared" si="212"/>
        <v>1.3648954809389369</v>
      </c>
      <c r="AA1113" s="15">
        <f t="shared" si="213"/>
        <v>-8.4650091025698648E-3</v>
      </c>
      <c r="AB1113" s="15">
        <f t="shared" si="214"/>
        <v>6.2777339701258761E-4</v>
      </c>
      <c r="AC1113" s="15">
        <f t="shared" si="215"/>
        <v>-3.2144353649123936E-3</v>
      </c>
    </row>
    <row r="1114" spans="1:29" x14ac:dyDescent="0.4">
      <c r="A1114" s="43">
        <f t="shared" si="206"/>
        <v>2016</v>
      </c>
      <c r="B1114" s="53">
        <v>42584</v>
      </c>
      <c r="C1114" s="45">
        <v>3189.0529000000001</v>
      </c>
      <c r="D1114" s="45">
        <f>VLOOKUP(B1114,'H11001.CSI  中证全债'!$A$2:$B$2792,2,0)</f>
        <v>176.82599999999999</v>
      </c>
      <c r="E1114" s="14">
        <f t="shared" si="207"/>
        <v>0</v>
      </c>
      <c r="F1114" s="14">
        <f>IF(AND((B1114-$B$2)&gt;123,OR(((G1113*J1113/C1113*C1114)/(G1113*K1113/D1113*D1114))&lt;(4/6),((G1113*J1113/C1113*C1114)/(G1113*K1113/D1113*D1114))&gt;(6/4))),COUNTIF($E$2:E1114,1),0)</f>
        <v>0</v>
      </c>
      <c r="G1114" s="21">
        <f t="shared" si="208"/>
        <v>27414.722581921778</v>
      </c>
      <c r="H1114" s="12">
        <f t="shared" si="209"/>
        <v>3.6207315507914033</v>
      </c>
      <c r="I1114" s="12">
        <f t="shared" si="210"/>
        <v>89.738036995401941</v>
      </c>
      <c r="J1114" s="15">
        <f>IF(OR((ROW(F1114)-MATCH(MAX($F$2:F1114),$F$2:F1114,0))=1,(ROW(F1114)-MATCH(MAX($F$2:F1114),$F$2:F1114,0))&gt;123),IF(OR(((G1113*J1113/C1113*C1114)/(G1113*K1113/D1113*D1114))&lt;(4/6),((G1113*J1113/C1113*C1114)/(G1113*K1113/D1113*D1114))&gt;(6/4)),50%,((G1113*J1113/C1113*C1114)/((G1113*K1113/D1113*D1114)+(G1113*J1113/C1113*C1114)))),((G1113*J1113/C1113*C1114)/((G1113*K1113/D1113*D1114)+(G1113*J1113/C1113*C1114))))</f>
        <v>0.42118625923237007</v>
      </c>
      <c r="K1114" s="18">
        <f t="shared" si="204"/>
        <v>0.57881374076762993</v>
      </c>
      <c r="L1114" s="20">
        <f t="shared" si="205"/>
        <v>0.72767149355125482</v>
      </c>
      <c r="M1114" s="51">
        <f>IF(AND((B1114-$B$2)&gt;123,OR(((U1113*R1113/C1113*C1114)/(U1113*S1113/D1113*D1114))&lt;(4/6),((U1113*R1113/C1113*C1114)/(U1113*S1113/D1113*D1114))&gt;(6/4))),1,0)</f>
        <v>0</v>
      </c>
      <c r="N1114" s="51">
        <f>IF(AND((B1114-$B$2)&gt;123,OR(((U1113*R1113/C1113*C1114)/(U1113*S1113/D1113*D1114))&lt;(4/6),((U1113*R1113/C1113*C1114)/(U1113*S1113/D1113*D1114))&gt;(6/4))),COUNTIF($M$2:M1114,1),0)</f>
        <v>0</v>
      </c>
      <c r="O1114" s="51">
        <f>IF(OR((ROW(N1114)-MATCH(MAX($N$2:N1114),$N$2:N1114,0))=1,(ROW(N1114)-MATCH(MAX($N$2:N1114),$N$2:N1114,0))&gt;123),IF(OR(((U1113*R1113/C1113*C1114)/(U1113*S1113/D1113*D1114))&lt;(4/6),((U1113*R1113/C1113*C1114)/(U1113*S1113/D1113*D1114))&gt;(6/4)),1,0),0)</f>
        <v>0</v>
      </c>
      <c r="P1114" s="47">
        <f>IF(O1114=1,U1113/2/C1114,P1113)</f>
        <v>3.6118419146766771</v>
      </c>
      <c r="Q1114" s="47">
        <f>IF(O1114=1,U1113/2/D1114,Q1113)</f>
        <v>89.517711770140608</v>
      </c>
      <c r="R1114" s="41">
        <f>P1114*C1114/U1113</f>
        <v>0.42195007211898455</v>
      </c>
      <c r="S1114" s="41">
        <f>Q1114*D1114/U1113</f>
        <v>0.57986340795039415</v>
      </c>
      <c r="T1114" s="41">
        <f t="shared" si="211"/>
        <v>0.72767149355125593</v>
      </c>
      <c r="U1114" s="42">
        <f>P1114*C1114+Q1114*D1114</f>
        <v>27347.413833808092</v>
      </c>
      <c r="V1114" s="25">
        <f>B1114</f>
        <v>42584</v>
      </c>
      <c r="W1114">
        <f>C1114/C$2</f>
        <v>1.3872968953167217</v>
      </c>
      <c r="X1114">
        <f>D1114/D$2</f>
        <v>1.2671157291293442</v>
      </c>
      <c r="Y1114">
        <f t="shared" si="212"/>
        <v>1.3673706916904047</v>
      </c>
      <c r="AA1114" s="15">
        <f t="shared" si="213"/>
        <v>3.8541189018881372E-3</v>
      </c>
      <c r="AB1114" s="15">
        <f t="shared" si="214"/>
        <v>3.3377270644407986E-4</v>
      </c>
      <c r="AC1114" s="15">
        <f t="shared" si="215"/>
        <v>1.8134800693787589E-3</v>
      </c>
    </row>
    <row r="1115" spans="1:29" x14ac:dyDescent="0.4">
      <c r="A1115" s="43">
        <f t="shared" si="206"/>
        <v>2016</v>
      </c>
      <c r="B1115" s="53">
        <v>42585</v>
      </c>
      <c r="C1115" s="45">
        <v>3193.5073000000002</v>
      </c>
      <c r="D1115" s="45">
        <f>VLOOKUP(B1115,'H11001.CSI  中证全债'!$A$2:$B$2792,2,0)</f>
        <v>176.91380000000001</v>
      </c>
      <c r="E1115" s="14">
        <f t="shared" si="207"/>
        <v>0</v>
      </c>
      <c r="F1115" s="14">
        <f>IF(AND((B1115-$B$2)&gt;123,OR(((G1114*J1114/C1114*C1115)/(G1114*K1114/D1114*D1115))&lt;(4/6),((G1114*J1114/C1114*C1115)/(G1114*K1114/D1114*D1115))&gt;(6/4))),COUNTIF($E$2:E1115,1),0)</f>
        <v>0</v>
      </c>
      <c r="G1115" s="21">
        <f t="shared" si="208"/>
        <v>27438.72976818982</v>
      </c>
      <c r="H1115" s="12">
        <f t="shared" si="209"/>
        <v>3.6207315507914033</v>
      </c>
      <c r="I1115" s="12">
        <f t="shared" si="210"/>
        <v>89.738036995401941</v>
      </c>
      <c r="J1115" s="15">
        <f>IF(OR((ROW(F1115)-MATCH(MAX($F$2:F1115),$F$2:F1115,0))=1,(ROW(F1115)-MATCH(MAX($F$2:F1115),$F$2:F1115,0))&gt;123),IF(OR(((G1114*J1114/C1114*C1115)/(G1114*K1114/D1114*D1115))&lt;(4/6),((G1114*J1114/C1114*C1115)/(G1114*K1114/D1114*D1115))&gt;(6/4)),50%,((G1114*J1114/C1114*C1115)/((G1114*K1114/D1114*D1115)+(G1114*J1114/C1114*C1115)))),((G1114*J1114/C1114*C1115)/((G1114*K1114/D1114*D1115)+(G1114*J1114/C1114*C1115))))</f>
        <v>0.4214055364981818</v>
      </c>
      <c r="K1115" s="18">
        <f t="shared" si="204"/>
        <v>0.5785944635018182</v>
      </c>
      <c r="L1115" s="20">
        <f t="shared" si="205"/>
        <v>0.72832625108044702</v>
      </c>
      <c r="M1115" s="51">
        <f>IF(AND((B1115-$B$2)&gt;123,OR(((U1114*R1114/C1114*C1115)/(U1114*S1114/D1114*D1115))&lt;(4/6),((U1114*R1114/C1114*C1115)/(U1114*S1114/D1114*D1115))&gt;(6/4))),1,0)</f>
        <v>0</v>
      </c>
      <c r="N1115" s="51">
        <f>IF(AND((B1115-$B$2)&gt;123,OR(((U1114*R1114/C1114*C1115)/(U1114*S1114/D1114*D1115))&lt;(4/6),((U1114*R1114/C1114*C1115)/(U1114*S1114/D1114*D1115))&gt;(6/4))),COUNTIF($M$2:M1115,1),0)</f>
        <v>0</v>
      </c>
      <c r="O1115" s="51">
        <f>IF(OR((ROW(N1115)-MATCH(MAX($N$2:N1115),$N$2:N1115,0))=1,(ROW(N1115)-MATCH(MAX($N$2:N1115),$N$2:N1115,0))&gt;123),IF(OR(((U1114*R1114/C1114*C1115)/(U1114*S1114/D1114*D1115))&lt;(4/6),((U1114*R1114/C1114*C1115)/(U1114*S1114/D1114*D1115))&gt;(6/4)),1,0),0)</f>
        <v>0</v>
      </c>
      <c r="P1115" s="47">
        <f>IF(O1115=1,U1114/2/C1115,P1114)</f>
        <v>3.6118419146766771</v>
      </c>
      <c r="Q1115" s="47">
        <f>IF(O1115=1,U1114/2/D1115,Q1114)</f>
        <v>89.517711770140608</v>
      </c>
      <c r="R1115" s="41">
        <f>P1115*C1115/U1114</f>
        <v>0.42177456307428063</v>
      </c>
      <c r="S1115" s="41">
        <f>Q1115*D1115/U1114</f>
        <v>0.57910114107323729</v>
      </c>
      <c r="T1115" s="41">
        <f t="shared" si="211"/>
        <v>0.72832625108044813</v>
      </c>
      <c r="U1115" s="42">
        <f>P1115*C1115+Q1115*D1115</f>
        <v>27371.362077526246</v>
      </c>
      <c r="V1115" s="25">
        <f>B1115</f>
        <v>42585</v>
      </c>
      <c r="W1115">
        <f>C1115/C$2</f>
        <v>1.3892346415643613</v>
      </c>
      <c r="X1115">
        <f>D1115/D$2</f>
        <v>1.2677448943031171</v>
      </c>
      <c r="Y1115">
        <f t="shared" si="212"/>
        <v>1.3685681038763122</v>
      </c>
      <c r="AA1115" s="15">
        <f t="shared" si="213"/>
        <v>1.3967783350348206E-3</v>
      </c>
      <c r="AB1115" s="15">
        <f t="shared" si="214"/>
        <v>4.9653331523646926E-4</v>
      </c>
      <c r="AC1115" s="15">
        <f t="shared" si="215"/>
        <v>8.7570414751780845E-4</v>
      </c>
    </row>
    <row r="1116" spans="1:29" x14ac:dyDescent="0.4">
      <c r="A1116" s="43">
        <f t="shared" si="206"/>
        <v>2016</v>
      </c>
      <c r="B1116" s="53">
        <v>42586</v>
      </c>
      <c r="C1116" s="45">
        <v>3201.2887999999998</v>
      </c>
      <c r="D1116" s="45">
        <f>VLOOKUP(B1116,'H11001.CSI  中证全债'!$A$2:$B$2792,2,0)</f>
        <v>176.97730000000001</v>
      </c>
      <c r="E1116" s="14">
        <f t="shared" si="207"/>
        <v>0</v>
      </c>
      <c r="F1116" s="14">
        <f>IF(AND((B1116-$B$2)&gt;123,OR(((G1115*J1115/C1115*C1116)/(G1115*K1115/D1115*D1116))&lt;(4/6),((G1115*J1115/C1115*C1116)/(G1115*K1115/D1115*D1116))&gt;(6/4))),COUNTIF($E$2:E1116,1),0)</f>
        <v>0</v>
      </c>
      <c r="G1116" s="21">
        <f t="shared" si="208"/>
        <v>27472.602856101512</v>
      </c>
      <c r="H1116" s="12">
        <f t="shared" si="209"/>
        <v>3.6207315507914033</v>
      </c>
      <c r="I1116" s="12">
        <f t="shared" si="210"/>
        <v>89.738036995401941</v>
      </c>
      <c r="J1116" s="15">
        <f>IF(OR((ROW(F1116)-MATCH(MAX($F$2:F1116),$F$2:F1116,0))=1,(ROW(F1116)-MATCH(MAX($F$2:F1116),$F$2:F1116,0))&gt;123),IF(OR(((G1115*J1115/C1115*C1116)/(G1115*K1115/D1115*D1116))&lt;(4/6),((G1115*J1115/C1115*C1116)/(G1115*K1115/D1115*D1116))&gt;(6/4)),50%,((G1115*J1115/C1115*C1116)/((G1115*K1115/D1115*D1116)+(G1115*J1115/C1115*C1116)))),((G1115*J1115/C1115*C1116)/((G1115*K1115/D1115*D1116)+(G1115*J1115/C1115*C1116))))</f>
        <v>0.4219115102441357</v>
      </c>
      <c r="K1116" s="18">
        <f t="shared" si="204"/>
        <v>0.57808848975586424</v>
      </c>
      <c r="L1116" s="20">
        <f t="shared" si="205"/>
        <v>0.72983897399914588</v>
      </c>
      <c r="M1116" s="51">
        <f>IF(AND((B1116-$B$2)&gt;123,OR(((U1115*R1115/C1115*C1116)/(U1115*S1115/D1115*D1116))&lt;(4/6),((U1115*R1115/C1115*C1116)/(U1115*S1115/D1115*D1116))&gt;(6/4))),1,0)</f>
        <v>0</v>
      </c>
      <c r="N1116" s="51">
        <f>IF(AND((B1116-$B$2)&gt;123,OR(((U1115*R1115/C1115*C1116)/(U1115*S1115/D1115*D1116))&lt;(4/6),((U1115*R1115/C1115*C1116)/(U1115*S1115/D1115*D1116))&gt;(6/4))),COUNTIF($M$2:M1116,1),0)</f>
        <v>0</v>
      </c>
      <c r="O1116" s="51">
        <f>IF(OR((ROW(N1116)-MATCH(MAX($N$2:N1116),$N$2:N1116,0))=1,(ROW(N1116)-MATCH(MAX($N$2:N1116),$N$2:N1116,0))&gt;123),IF(OR(((U1115*R1115/C1115*C1116)/(U1115*S1115/D1115*D1116))&lt;(4/6),((U1115*R1115/C1115*C1116)/(U1115*S1115/D1115*D1116))&gt;(6/4)),1,0),0)</f>
        <v>0</v>
      </c>
      <c r="P1116" s="47">
        <f>IF(O1116=1,U1115/2/C1116,P1115)</f>
        <v>3.6118419146766771</v>
      </c>
      <c r="Q1116" s="47">
        <f>IF(O1116=1,U1115/2/D1116,Q1115)</f>
        <v>89.517711770140608</v>
      </c>
      <c r="R1116" s="41">
        <f>P1116*C1116/U1115</f>
        <v>0.42243235963469433</v>
      </c>
      <c r="S1116" s="41">
        <f>Q1116*D1116/U1115</f>
        <v>0.57880213949109838</v>
      </c>
      <c r="T1116" s="41">
        <f t="shared" si="211"/>
        <v>0.72983897399914688</v>
      </c>
      <c r="U1116" s="42">
        <f>P1116*C1116+Q1116*D1116</f>
        <v>27405.152000082708</v>
      </c>
      <c r="V1116" s="25">
        <f>B1116</f>
        <v>42586</v>
      </c>
      <c r="W1116">
        <f>C1116/C$2</f>
        <v>1.3926197377447684</v>
      </c>
      <c r="X1116">
        <f>D1116/D$2</f>
        <v>1.2681999283410963</v>
      </c>
      <c r="Y1116">
        <f t="shared" si="212"/>
        <v>1.3702576000041353</v>
      </c>
      <c r="AA1116" s="15">
        <f t="shared" si="213"/>
        <v>2.4366626623961718E-3</v>
      </c>
      <c r="AB1116" s="15">
        <f t="shared" si="214"/>
        <v>3.5893186399249544E-4</v>
      </c>
      <c r="AC1116" s="15">
        <f t="shared" si="215"/>
        <v>1.2344991257926541E-3</v>
      </c>
    </row>
    <row r="1117" spans="1:29" x14ac:dyDescent="0.4">
      <c r="A1117" s="43">
        <f t="shared" si="206"/>
        <v>2016</v>
      </c>
      <c r="B1117" s="53">
        <v>42587</v>
      </c>
      <c r="C1117" s="45">
        <v>3205.1100999999999</v>
      </c>
      <c r="D1117" s="45">
        <f>VLOOKUP(B1117,'H11001.CSI  中证全债'!$A$2:$B$2792,2,0)</f>
        <v>177.0727</v>
      </c>
      <c r="E1117" s="14">
        <f t="shared" si="207"/>
        <v>0</v>
      </c>
      <c r="F1117" s="14">
        <f>IF(AND((B1117-$B$2)&gt;123,OR(((G1116*J1116/C1116*C1117)/(G1116*K1116/D1116*D1117))&lt;(4/6),((G1116*J1116/C1116*C1117)/(G1116*K1116/D1116*D1117))&gt;(6/4))),COUNTIF($E$2:E1117,1),0)</f>
        <v>0</v>
      </c>
      <c r="G1117" s="21">
        <f t="shared" si="208"/>
        <v>27494.999766305911</v>
      </c>
      <c r="H1117" s="12">
        <f t="shared" si="209"/>
        <v>3.6207315507914033</v>
      </c>
      <c r="I1117" s="12">
        <f t="shared" si="210"/>
        <v>89.738036995401941</v>
      </c>
      <c r="J1117" s="15">
        <f>IF(OR((ROW(F1117)-MATCH(MAX($F$2:F1117),$F$2:F1117,0))=1,(ROW(F1117)-MATCH(MAX($F$2:F1117),$F$2:F1117,0))&gt;123),IF(OR(((G1116*J1116/C1116*C1117)/(G1116*K1116/D1116*D1117))&lt;(4/6),((G1116*J1116/C1116*C1117)/(G1116*K1116/D1116*D1117))&gt;(6/4)),50%,((G1116*J1116/C1116*C1117)/((G1116*K1116/D1116*D1117)+(G1116*J1116/C1116*C1117)))),((G1116*J1116/C1116*C1117)/((G1116*K1116/D1116*D1117)+(G1116*J1116/C1116*C1117))))</f>
        <v>0.42207104424316033</v>
      </c>
      <c r="K1117" s="18">
        <f t="shared" si="204"/>
        <v>0.57792895575683967</v>
      </c>
      <c r="L1117" s="20">
        <f t="shared" si="205"/>
        <v>0.73031648620275103</v>
      </c>
      <c r="M1117" s="51">
        <f>IF(AND((B1117-$B$2)&gt;123,OR(((U1116*R1116/C1116*C1117)/(U1116*S1116/D1116*D1117))&lt;(4/6),((U1116*R1116/C1116*C1117)/(U1116*S1116/D1116*D1117))&gt;(6/4))),1,0)</f>
        <v>0</v>
      </c>
      <c r="N1117" s="51">
        <f>IF(AND((B1117-$B$2)&gt;123,OR(((U1116*R1116/C1116*C1117)/(U1116*S1116/D1116*D1117))&lt;(4/6),((U1116*R1116/C1116*C1117)/(U1116*S1116/D1116*D1117))&gt;(6/4))),COUNTIF($M$2:M1117,1),0)</f>
        <v>0</v>
      </c>
      <c r="O1117" s="51">
        <f>IF(OR((ROW(N1117)-MATCH(MAX($N$2:N1117),$N$2:N1117,0))=1,(ROW(N1117)-MATCH(MAX($N$2:N1117),$N$2:N1117,0))&gt;123),IF(OR(((U1116*R1116/C1116*C1117)/(U1116*S1116/D1116*D1117))&lt;(4/6),((U1116*R1116/C1116*C1117)/(U1116*S1116/D1116*D1117))&gt;(6/4)),1,0),0)</f>
        <v>0</v>
      </c>
      <c r="P1117" s="47">
        <f>IF(O1117=1,U1116/2/C1117,P1116)</f>
        <v>3.6118419146766771</v>
      </c>
      <c r="Q1117" s="47">
        <f>IF(O1117=1,U1116/2/D1117,Q1116)</f>
        <v>89.517711770140608</v>
      </c>
      <c r="R1117" s="41">
        <f>P1117*C1117/U1116</f>
        <v>0.42241513567589845</v>
      </c>
      <c r="S1117" s="41">
        <f>Q1117*D1117/U1116</f>
        <v>0.57840010961853949</v>
      </c>
      <c r="T1117" s="41">
        <f t="shared" si="211"/>
        <v>0.73031648620275214</v>
      </c>
      <c r="U1117" s="42">
        <f>P1117*C1117+Q1117*D1117</f>
        <v>27427.493921294132</v>
      </c>
      <c r="V1117" s="25">
        <f>B1117</f>
        <v>42587</v>
      </c>
      <c r="W1117">
        <f>C1117/C$2</f>
        <v>1.3942820738026225</v>
      </c>
      <c r="X1117">
        <f>D1117/D$2</f>
        <v>1.2688835542816195</v>
      </c>
      <c r="Y1117">
        <f t="shared" si="212"/>
        <v>1.3713746960647066</v>
      </c>
      <c r="AA1117" s="15">
        <f t="shared" si="213"/>
        <v>1.1936754971935137E-3</v>
      </c>
      <c r="AB1117" s="15">
        <f t="shared" si="214"/>
        <v>5.3905218352867657E-4</v>
      </c>
      <c r="AC1117" s="15">
        <f t="shared" si="215"/>
        <v>8.1524529443810501E-4</v>
      </c>
    </row>
    <row r="1118" spans="1:29" x14ac:dyDescent="0.4">
      <c r="A1118" s="43">
        <f t="shared" si="206"/>
        <v>2016</v>
      </c>
      <c r="B1118" s="53">
        <v>42590</v>
      </c>
      <c r="C1118" s="45">
        <v>3234.1833000000001</v>
      </c>
      <c r="D1118" s="45">
        <f>VLOOKUP(B1118,'H11001.CSI  中证全债'!$A$2:$B$2792,2,0)</f>
        <v>177.23859999999999</v>
      </c>
      <c r="E1118" s="14">
        <f t="shared" si="207"/>
        <v>0</v>
      </c>
      <c r="F1118" s="14">
        <f>IF(AND((B1118-$B$2)&gt;123,OR(((G1117*J1117/C1117*C1118)/(G1117*K1117/D1117*D1118))&lt;(4/6),((G1117*J1117/C1117*C1118)/(G1117*K1117/D1117*D1118))&gt;(6/4))),COUNTIF($E$2:E1118,1),0)</f>
        <v>0</v>
      </c>
      <c r="G1118" s="21">
        <f t="shared" si="208"/>
        <v>27615.153559165919</v>
      </c>
      <c r="H1118" s="12">
        <f t="shared" si="209"/>
        <v>3.6207315507914033</v>
      </c>
      <c r="I1118" s="12">
        <f t="shared" si="210"/>
        <v>89.738036995401941</v>
      </c>
      <c r="J1118" s="15">
        <f>IF(OR((ROW(F1118)-MATCH(MAX($F$2:F1118),$F$2:F1118,0))=1,(ROW(F1118)-MATCH(MAX($F$2:F1118),$F$2:F1118,0))&gt;123),IF(OR(((G1117*J1117/C1117*C1118)/(G1117*K1117/D1117*D1118))&lt;(4/6),((G1117*J1117/C1117*C1118)/(G1117*K1117/D1117*D1118))&gt;(6/4)),50%,((G1117*J1117/C1117*C1118)/((G1117*K1117/D1117*D1118)+(G1117*J1117/C1117*C1118)))),((G1117*J1117/C1117*C1118)/((G1117*K1117/D1117*D1118)+(G1117*J1117/C1117*C1118))))</f>
        <v>0.42404651092247425</v>
      </c>
      <c r="K1118" s="18">
        <f t="shared" si="204"/>
        <v>0.57595348907752575</v>
      </c>
      <c r="L1118" s="20">
        <f t="shared" si="205"/>
        <v>0.73625131015639322</v>
      </c>
      <c r="M1118" s="51">
        <f>IF(AND((B1118-$B$2)&gt;123,OR(((U1117*R1117/C1117*C1118)/(U1117*S1117/D1117*D1118))&lt;(4/6),((U1117*R1117/C1117*C1118)/(U1117*S1117/D1117*D1118))&gt;(6/4))),1,0)</f>
        <v>0</v>
      </c>
      <c r="N1118" s="51">
        <f>IF(AND((B1118-$B$2)&gt;123,OR(((U1117*R1117/C1117*C1118)/(U1117*S1117/D1117*D1118))&lt;(4/6),((U1117*R1117/C1117*C1118)/(U1117*S1117/D1117*D1118))&gt;(6/4))),COUNTIF($M$2:M1118,1),0)</f>
        <v>0</v>
      </c>
      <c r="O1118" s="51">
        <f>IF(OR((ROW(N1118)-MATCH(MAX($N$2:N1118),$N$2:N1118,0))=1,(ROW(N1118)-MATCH(MAX($N$2:N1118),$N$2:N1118,0))&gt;123),IF(OR(((U1117*R1117/C1117*C1118)/(U1117*S1117/D1117*D1118))&lt;(4/6),((U1117*R1117/C1117*C1118)/(U1117*S1117/D1117*D1118))&gt;(6/4)),1,0),0)</f>
        <v>0</v>
      </c>
      <c r="P1118" s="47">
        <f>IF(O1118=1,U1117/2/C1118,P1117)</f>
        <v>3.6118419146766771</v>
      </c>
      <c r="Q1118" s="47">
        <f>IF(O1118=1,U1117/2/D1118,Q1117)</f>
        <v>89.517711770140608</v>
      </c>
      <c r="R1118" s="41">
        <f>P1118*C1118/U1117</f>
        <v>0.42589960410557864</v>
      </c>
      <c r="S1118" s="41">
        <f>Q1118*D1118/U1117</f>
        <v>0.57847041931254306</v>
      </c>
      <c r="T1118" s="41">
        <f t="shared" si="211"/>
        <v>0.73625131015639433</v>
      </c>
      <c r="U1118" s="42">
        <f>P1118*C1118+Q1118*D1118</f>
        <v>27547.352712030577</v>
      </c>
      <c r="V1118" s="25">
        <f>B1118</f>
        <v>42590</v>
      </c>
      <c r="W1118">
        <f>C1118/C$2</f>
        <v>1.4069294526206164</v>
      </c>
      <c r="X1118">
        <f>D1118/D$2</f>
        <v>1.2700723754926548</v>
      </c>
      <c r="Y1118">
        <f t="shared" si="212"/>
        <v>1.3773676356015288</v>
      </c>
      <c r="AA1118" s="15">
        <f t="shared" si="213"/>
        <v>9.0708896396414218E-3</v>
      </c>
      <c r="AB1118" s="15">
        <f t="shared" si="214"/>
        <v>9.3690331711204777E-4</v>
      </c>
      <c r="AC1118" s="15">
        <f t="shared" si="215"/>
        <v>4.3700234181216491E-3</v>
      </c>
    </row>
    <row r="1119" spans="1:29" x14ac:dyDescent="0.4">
      <c r="A1119" s="43">
        <f t="shared" si="206"/>
        <v>2016</v>
      </c>
      <c r="B1119" s="53">
        <v>42591</v>
      </c>
      <c r="C1119" s="45">
        <v>3256.9812999999999</v>
      </c>
      <c r="D1119" s="45">
        <f>VLOOKUP(B1119,'H11001.CSI  中证全债'!$A$2:$B$2792,2,0)</f>
        <v>177.39230000000001</v>
      </c>
      <c r="E1119" s="14">
        <f t="shared" si="207"/>
        <v>0</v>
      </c>
      <c r="F1119" s="14">
        <f>IF(AND((B1119-$B$2)&gt;123,OR(((G1118*J1118/C1118*C1119)/(G1118*K1118/D1118*D1119))&lt;(4/6),((G1118*J1118/C1118*C1119)/(G1118*K1118/D1118*D1119))&gt;(6/4))),COUNTIF($E$2:E1119,1),0)</f>
        <v>0</v>
      </c>
      <c r="G1119" s="21">
        <f t="shared" si="208"/>
        <v>27711.491733347055</v>
      </c>
      <c r="H1119" s="12">
        <f t="shared" si="209"/>
        <v>3.6207315507914033</v>
      </c>
      <c r="I1119" s="12">
        <f t="shared" si="210"/>
        <v>89.738036995401941</v>
      </c>
      <c r="J1119" s="15">
        <f>IF(OR((ROW(F1119)-MATCH(MAX($F$2:F1119),$F$2:F1119,0))=1,(ROW(F1119)-MATCH(MAX($F$2:F1119),$F$2:F1119,0))&gt;123),IF(OR(((G1118*J1118/C1118*C1119)/(G1118*K1118/D1118*D1119))&lt;(4/6),((G1118*J1118/C1118*C1119)/(G1118*K1118/D1118*D1119))&gt;(6/4)),50%,((G1118*J1118/C1118*C1119)/((G1118*K1118/D1118*D1119)+(G1118*J1118/C1118*C1119)))),((G1118*J1118/C1118*C1119)/((G1118*K1118/D1118*D1119)+(G1118*J1118/C1118*C1119))))</f>
        <v>0.42555106981327612</v>
      </c>
      <c r="K1119" s="18">
        <f t="shared" si="204"/>
        <v>0.57444893018672394</v>
      </c>
      <c r="L1119" s="20">
        <f t="shared" si="205"/>
        <v>0.74079878549856681</v>
      </c>
      <c r="M1119" s="51">
        <f>IF(AND((B1119-$B$2)&gt;123,OR(((U1118*R1118/C1118*C1119)/(U1118*S1118/D1118*D1119))&lt;(4/6),((U1118*R1118/C1118*C1119)/(U1118*S1118/D1118*D1119))&gt;(6/4))),1,0)</f>
        <v>0</v>
      </c>
      <c r="N1119" s="51">
        <f>IF(AND((B1119-$B$2)&gt;123,OR(((U1118*R1118/C1118*C1119)/(U1118*S1118/D1118*D1119))&lt;(4/6),((U1118*R1118/C1118*C1119)/(U1118*S1118/D1118*D1119))&gt;(6/4))),COUNTIF($M$2:M1119,1),0)</f>
        <v>0</v>
      </c>
      <c r="O1119" s="51">
        <f>IF(OR((ROW(N1119)-MATCH(MAX($N$2:N1119),$N$2:N1119,0))=1,(ROW(N1119)-MATCH(MAX($N$2:N1119),$N$2:N1119,0))&gt;123),IF(OR(((U1118*R1118/C1118*C1119)/(U1118*S1118/D1118*D1119))&lt;(4/6),((U1118*R1118/C1118*C1119)/(U1118*S1118/D1118*D1119))&gt;(6/4)),1,0),0)</f>
        <v>0</v>
      </c>
      <c r="P1119" s="47">
        <f>IF(O1119=1,U1118/2/C1119,P1118)</f>
        <v>3.6118419146766771</v>
      </c>
      <c r="Q1119" s="47">
        <f>IF(O1119=1,U1118/2/D1119,Q1118)</f>
        <v>89.517711770140608</v>
      </c>
      <c r="R1119" s="41">
        <f>P1119*C1119/U1118</f>
        <v>0.42703564649682824</v>
      </c>
      <c r="S1119" s="41">
        <f>Q1119*D1119/U1118</f>
        <v>0.57645295167354693</v>
      </c>
      <c r="T1119" s="41">
        <f t="shared" si="211"/>
        <v>0.74079878549856792</v>
      </c>
      <c r="U1119" s="42">
        <f>P1119*C1119+Q1119*D1119</f>
        <v>27643.454356300448</v>
      </c>
      <c r="V1119" s="25">
        <f>B1119</f>
        <v>42591</v>
      </c>
      <c r="W1119">
        <f>C1119/C$2</f>
        <v>1.4168470035710665</v>
      </c>
      <c r="X1119">
        <f>D1119/D$2</f>
        <v>1.2711737728412755</v>
      </c>
      <c r="Y1119">
        <f t="shared" si="212"/>
        <v>1.3821727178150225</v>
      </c>
      <c r="AA1119" s="15">
        <f t="shared" si="213"/>
        <v>7.049074800429489E-3</v>
      </c>
      <c r="AB1119" s="15">
        <f t="shared" si="214"/>
        <v>8.6719258671652533E-4</v>
      </c>
      <c r="AC1119" s="15">
        <f t="shared" si="215"/>
        <v>3.4885981703753899E-3</v>
      </c>
    </row>
    <row r="1120" spans="1:29" x14ac:dyDescent="0.4">
      <c r="A1120" s="43">
        <f t="shared" si="206"/>
        <v>2016</v>
      </c>
      <c r="B1120" s="53">
        <v>42592</v>
      </c>
      <c r="C1120" s="45">
        <v>3243.3409000000001</v>
      </c>
      <c r="D1120" s="45">
        <f>VLOOKUP(B1120,'H11001.CSI  中证全债'!$A$2:$B$2792,2,0)</f>
        <v>177.6003</v>
      </c>
      <c r="E1120" s="14">
        <f t="shared" si="207"/>
        <v>0</v>
      </c>
      <c r="F1120" s="14">
        <f>IF(AND((B1120-$B$2)&gt;123,OR(((G1119*J1119/C1119*C1120)/(G1119*K1119/D1119*D1120))&lt;(4/6),((G1119*J1119/C1119*C1120)/(G1119*K1119/D1119*D1120))&gt;(6/4))),COUNTIF($E$2:E1120,1),0)</f>
        <v>0</v>
      </c>
      <c r="G1120" s="21">
        <f t="shared" si="208"/>
        <v>27680.769018396684</v>
      </c>
      <c r="H1120" s="12">
        <f t="shared" si="209"/>
        <v>3.6207315507914033</v>
      </c>
      <c r="I1120" s="12">
        <f t="shared" si="210"/>
        <v>89.738036995401941</v>
      </c>
      <c r="J1120" s="15">
        <f>IF(OR((ROW(F1120)-MATCH(MAX($F$2:F1120),$F$2:F1120,0))=1,(ROW(F1120)-MATCH(MAX($F$2:F1120),$F$2:F1120,0))&gt;123),IF(OR(((G1119*J1119/C1119*C1120)/(G1119*K1119/D1119*D1120))&lt;(4/6),((G1119*J1119/C1119*C1120)/(G1119*K1119/D1119*D1120))&gt;(6/4)),50%,((G1119*J1119/C1119*C1120)/((G1119*K1119/D1119*D1120)+(G1119*J1119/C1119*C1120)))),((G1119*J1119/C1119*C1120)/((G1119*K1119/D1119*D1120)+(G1119*J1119/C1119*C1120))))</f>
        <v>0.42423917914988518</v>
      </c>
      <c r="K1120" s="18">
        <f t="shared" si="204"/>
        <v>0.57576082085011482</v>
      </c>
      <c r="L1120" s="20">
        <f t="shared" si="205"/>
        <v>0.73683231610565847</v>
      </c>
      <c r="M1120" s="51">
        <f>IF(AND((B1120-$B$2)&gt;123,OR(((U1119*R1119/C1119*C1120)/(U1119*S1119/D1119*D1120))&lt;(4/6),((U1119*R1119/C1119*C1120)/(U1119*S1119/D1119*D1120))&gt;(6/4))),1,0)</f>
        <v>0</v>
      </c>
      <c r="N1120" s="51">
        <f>IF(AND((B1120-$B$2)&gt;123,OR(((U1119*R1119/C1119*C1120)/(U1119*S1119/D1119*D1120))&lt;(4/6),((U1119*R1119/C1119*C1120)/(U1119*S1119/D1119*D1120))&gt;(6/4))),COUNTIF($M$2:M1120,1),0)</f>
        <v>0</v>
      </c>
      <c r="O1120" s="51">
        <f>IF(OR((ROW(N1120)-MATCH(MAX($N$2:N1120),$N$2:N1120,0))=1,(ROW(N1120)-MATCH(MAX($N$2:N1120),$N$2:N1120,0))&gt;123),IF(OR(((U1119*R1119/C1119*C1120)/(U1119*S1119/D1119*D1120))&lt;(4/6),((U1119*R1119/C1119*C1120)/(U1119*S1119/D1119*D1120))&gt;(6/4)),1,0),0)</f>
        <v>0</v>
      </c>
      <c r="P1120" s="47">
        <f>IF(O1120=1,U1119/2/C1120,P1119)</f>
        <v>3.6118419146766771</v>
      </c>
      <c r="Q1120" s="47">
        <f>IF(O1120=1,U1119/2/D1120,Q1119)</f>
        <v>89.517711770140608</v>
      </c>
      <c r="R1120" s="41">
        <f>P1120*C1120/U1119</f>
        <v>0.4237688407250465</v>
      </c>
      <c r="S1120" s="41">
        <f>Q1120*D1120/U1119</f>
        <v>0.57512249593607589</v>
      </c>
      <c r="T1120" s="41">
        <f t="shared" si="211"/>
        <v>0.73683231610565947</v>
      </c>
      <c r="U1120" s="42">
        <f>P1120*C1120+Q1120*D1120</f>
        <v>27612.807071895681</v>
      </c>
      <c r="V1120" s="25">
        <f>B1120</f>
        <v>42592</v>
      </c>
      <c r="W1120">
        <f>C1120/C$2</f>
        <v>1.4109131777098278</v>
      </c>
      <c r="X1120">
        <f>D1120/D$2</f>
        <v>1.272664278036546</v>
      </c>
      <c r="Y1120">
        <f t="shared" si="212"/>
        <v>1.380640353594784</v>
      </c>
      <c r="AA1120" s="15">
        <f t="shared" si="213"/>
        <v>-4.1880498362087959E-3</v>
      </c>
      <c r="AB1120" s="15">
        <f t="shared" si="214"/>
        <v>1.1725424384259053E-3</v>
      </c>
      <c r="AC1120" s="15">
        <f t="shared" si="215"/>
        <v>-1.1086633388777134E-3</v>
      </c>
    </row>
    <row r="1121" spans="1:29" x14ac:dyDescent="0.4">
      <c r="A1121" s="43">
        <f t="shared" si="206"/>
        <v>2016</v>
      </c>
      <c r="B1121" s="53">
        <v>42593</v>
      </c>
      <c r="C1121" s="45">
        <v>3233.3604</v>
      </c>
      <c r="D1121" s="45">
        <f>VLOOKUP(B1121,'H11001.CSI  中证全债'!$A$2:$B$2792,2,0)</f>
        <v>177.7167</v>
      </c>
      <c r="E1121" s="14">
        <f t="shared" si="207"/>
        <v>0</v>
      </c>
      <c r="F1121" s="14">
        <f>IF(AND((B1121-$B$2)&gt;123,OR(((G1120*J1120/C1120*C1121)/(G1120*K1120/D1120*D1121))&lt;(4/6),((G1120*J1120/C1120*C1121)/(G1120*K1120/D1120*D1121))&gt;(6/4))),COUNTIF($E$2:E1121,1),0)</f>
        <v>0</v>
      </c>
      <c r="G1121" s="21">
        <f t="shared" si="208"/>
        <v>27655.077814660275</v>
      </c>
      <c r="H1121" s="12">
        <f t="shared" si="209"/>
        <v>3.6207315507914033</v>
      </c>
      <c r="I1121" s="12">
        <f t="shared" si="210"/>
        <v>89.738036995401941</v>
      </c>
      <c r="J1121" s="15">
        <f>IF(OR((ROW(F1121)-MATCH(MAX($F$2:F1121),$F$2:F1121,0))=1,(ROW(F1121)-MATCH(MAX($F$2:F1121),$F$2:F1121,0))&gt;123),IF(OR(((G1120*J1120/C1120*C1121)/(G1120*K1120/D1120*D1121))&lt;(4/6),((G1120*J1120/C1120*C1121)/(G1120*K1120/D1120*D1121))&gt;(6/4)),50%,((G1120*J1120/C1120*C1121)/((G1120*K1120/D1120*D1121)+(G1120*J1120/C1120*C1121)))),((G1120*J1120/C1120*C1121)/((G1120*K1120/D1120*D1121)+(G1120*J1120/C1120*C1121))))</f>
        <v>0.42332659824061036</v>
      </c>
      <c r="K1121" s="18">
        <f t="shared" si="204"/>
        <v>0.57667340175938964</v>
      </c>
      <c r="L1121" s="20">
        <f t="shared" si="205"/>
        <v>0.73408379326854845</v>
      </c>
      <c r="M1121" s="51">
        <f>IF(AND((B1121-$B$2)&gt;123,OR(((U1120*R1120/C1120*C1121)/(U1120*S1120/D1120*D1121))&lt;(4/6),((U1120*R1120/C1120*C1121)/(U1120*S1120/D1120*D1121))&gt;(6/4))),1,0)</f>
        <v>0</v>
      </c>
      <c r="N1121" s="51">
        <f>IF(AND((B1121-$B$2)&gt;123,OR(((U1120*R1120/C1120*C1121)/(U1120*S1120/D1120*D1121))&lt;(4/6),((U1120*R1120/C1120*C1121)/(U1120*S1120/D1120*D1121))&gt;(6/4))),COUNTIF($M$2:M1121,1),0)</f>
        <v>0</v>
      </c>
      <c r="O1121" s="51">
        <f>IF(OR((ROW(N1121)-MATCH(MAX($N$2:N1121),$N$2:N1121,0))=1,(ROW(N1121)-MATCH(MAX($N$2:N1121),$N$2:N1121,0))&gt;123),IF(OR(((U1120*R1120/C1120*C1121)/(U1120*S1120/D1120*D1121))&lt;(4/6),((U1120*R1120/C1120*C1121)/(U1120*S1120/D1120*D1121))&gt;(6/4)),1,0),0)</f>
        <v>0</v>
      </c>
      <c r="P1121" s="47">
        <f>IF(O1121=1,U1120/2/C1121,P1120)</f>
        <v>3.6118419146766771</v>
      </c>
      <c r="Q1121" s="47">
        <f>IF(O1121=1,U1120/2/D1121,Q1120)</f>
        <v>89.517711770140608</v>
      </c>
      <c r="R1121" s="41">
        <f>P1121*C1121/U1120</f>
        <v>0.42293369839468475</v>
      </c>
      <c r="S1121" s="41">
        <f>Q1121*D1121/U1120</f>
        <v>0.5761381769668944</v>
      </c>
      <c r="T1121" s="41">
        <f t="shared" si="211"/>
        <v>0.73408379326854956</v>
      </c>
      <c r="U1121" s="42">
        <f>P1121*C1121+Q1121*D1121</f>
        <v>27587.178945316293</v>
      </c>
      <c r="V1121" s="25">
        <f>B1121</f>
        <v>42593</v>
      </c>
      <c r="W1121">
        <f>C1121/C$2</f>
        <v>1.4065714759262955</v>
      </c>
      <c r="X1121">
        <f>D1121/D$2</f>
        <v>1.2734983876746684</v>
      </c>
      <c r="Y1121">
        <f t="shared" si="212"/>
        <v>1.3793589472658145</v>
      </c>
      <c r="AA1121" s="15">
        <f t="shared" si="213"/>
        <v>-3.077228175428659E-3</v>
      </c>
      <c r="AB1121" s="15">
        <f t="shared" si="214"/>
        <v>6.5540429830335256E-4</v>
      </c>
      <c r="AC1121" s="15">
        <f t="shared" si="215"/>
        <v>-9.2812463842084636E-4</v>
      </c>
    </row>
    <row r="1122" spans="1:29" x14ac:dyDescent="0.4">
      <c r="A1122" s="43">
        <f t="shared" si="206"/>
        <v>2016</v>
      </c>
      <c r="B1122" s="53">
        <v>42594</v>
      </c>
      <c r="C1122" s="45">
        <v>3294.2337000000002</v>
      </c>
      <c r="D1122" s="45">
        <f>VLOOKUP(B1122,'H11001.CSI  中证全债'!$A$2:$B$2792,2,0)</f>
        <v>177.81450000000001</v>
      </c>
      <c r="E1122" s="14">
        <f t="shared" si="207"/>
        <v>0</v>
      </c>
      <c r="F1122" s="14">
        <f>IF(AND((B1122-$B$2)&gt;123,OR(((G1121*J1121/C1121*C1122)/(G1121*K1121/D1121*D1122))&lt;(4/6),((G1121*J1121/C1121*C1122)/(G1121*K1121/D1121*D1122))&gt;(6/4))),COUNTIF($E$2:E1122,1),0)</f>
        <v>0</v>
      </c>
      <c r="G1122" s="21">
        <f t="shared" si="208"/>
        <v>27884.260072589219</v>
      </c>
      <c r="H1122" s="12">
        <f t="shared" si="209"/>
        <v>3.6207315507914033</v>
      </c>
      <c r="I1122" s="12">
        <f t="shared" si="210"/>
        <v>89.738036995401941</v>
      </c>
      <c r="J1122" s="15">
        <f>IF(OR((ROW(F1122)-MATCH(MAX($F$2:F1122),$F$2:F1122,0))=1,(ROW(F1122)-MATCH(MAX($F$2:F1122),$F$2:F1122,0))&gt;123),IF(OR(((G1121*J1121/C1121*C1122)/(G1121*K1121/D1121*D1122))&lt;(4/6),((G1121*J1121/C1121*C1122)/(G1121*K1121/D1121*D1122))&gt;(6/4)),50%,((G1121*J1121/C1121*C1122)/((G1121*K1121/D1121*D1122)+(G1121*J1121/C1121*C1122)))),((G1121*J1121/C1121*C1122)/((G1121*K1121/D1121*D1122)+(G1121*J1121/C1121*C1122))))</f>
        <v>0.42775156529956854</v>
      </c>
      <c r="K1122" s="18">
        <f t="shared" si="204"/>
        <v>0.57224843470043152</v>
      </c>
      <c r="L1122" s="20">
        <f t="shared" si="205"/>
        <v>0.74749276601078662</v>
      </c>
      <c r="M1122" s="51">
        <f>IF(AND((B1122-$B$2)&gt;123,OR(((U1121*R1121/C1121*C1122)/(U1121*S1121/D1121*D1122))&lt;(4/6),((U1121*R1121/C1121*C1122)/(U1121*S1121/D1121*D1122))&gt;(6/4))),1,0)</f>
        <v>0</v>
      </c>
      <c r="N1122" s="51">
        <f>IF(AND((B1122-$B$2)&gt;123,OR(((U1121*R1121/C1121*C1122)/(U1121*S1121/D1121*D1122))&lt;(4/6),((U1121*R1121/C1121*C1122)/(U1121*S1121/D1121*D1122))&gt;(6/4))),COUNTIF($M$2:M1122,1),0)</f>
        <v>0</v>
      </c>
      <c r="O1122" s="51">
        <f>IF(OR((ROW(N1122)-MATCH(MAX($N$2:N1122),$N$2:N1122,0))=1,(ROW(N1122)-MATCH(MAX($N$2:N1122),$N$2:N1122,0))&gt;123),IF(OR(((U1121*R1121/C1121*C1122)/(U1121*S1121/D1121*D1122))&lt;(4/6),((U1121*R1121/C1121*C1122)/(U1121*S1121/D1121*D1122))&gt;(6/4)),1,0),0)</f>
        <v>0</v>
      </c>
      <c r="P1122" s="47">
        <f>IF(O1122=1,U1121/2/C1122,P1121)</f>
        <v>3.6118419146766771</v>
      </c>
      <c r="Q1122" s="47">
        <f>IF(O1122=1,U1121/2/D1122,Q1121)</f>
        <v>89.517711770140608</v>
      </c>
      <c r="R1122" s="41">
        <f>P1122*C1122/U1121</f>
        <v>0.43129641410545538</v>
      </c>
      <c r="S1122" s="41">
        <f>Q1122*D1122/U1121</f>
        <v>0.57699075324460181</v>
      </c>
      <c r="T1122" s="41">
        <f t="shared" si="211"/>
        <v>0.74749276601078785</v>
      </c>
      <c r="U1122" s="42">
        <f>P1122*C1122+Q1122*D1122</f>
        <v>27815.798513952104</v>
      </c>
      <c r="V1122" s="25">
        <f>B1122</f>
        <v>42594</v>
      </c>
      <c r="W1122">
        <f>C1122/C$2</f>
        <v>1.4330524854127433</v>
      </c>
      <c r="X1122">
        <f>D1122/D$2</f>
        <v>1.2741992117520602</v>
      </c>
      <c r="Y1122">
        <f t="shared" si="212"/>
        <v>1.3907899256976053</v>
      </c>
      <c r="AA1122" s="15">
        <f t="shared" si="213"/>
        <v>1.882663621413827E-2</v>
      </c>
      <c r="AB1122" s="15">
        <f t="shared" si="214"/>
        <v>5.5031406727690246E-4</v>
      </c>
      <c r="AC1122" s="15">
        <f t="shared" si="215"/>
        <v>8.2871673500573007E-3</v>
      </c>
    </row>
    <row r="1123" spans="1:29" x14ac:dyDescent="0.4">
      <c r="A1123" s="43">
        <f t="shared" si="206"/>
        <v>2016</v>
      </c>
      <c r="B1123" s="53">
        <v>42597</v>
      </c>
      <c r="C1123" s="45">
        <v>3393.4238999999998</v>
      </c>
      <c r="D1123" s="45">
        <f>VLOOKUP(B1123,'H11001.CSI  中证全债'!$A$2:$B$2792,2,0)</f>
        <v>178.10720000000001</v>
      </c>
      <c r="E1123" s="14">
        <f t="shared" si="207"/>
        <v>0</v>
      </c>
      <c r="F1123" s="14">
        <f>IF(AND((B1123-$B$2)&gt;123,OR(((G1122*J1122/C1122*C1123)/(G1122*K1122/D1122*D1123))&lt;(4/6),((G1122*J1122/C1122*C1123)/(G1122*K1122/D1122*D1123))&gt;(6/4))),COUNTIF($E$2:E1123,1),0)</f>
        <v>0</v>
      </c>
      <c r="G1123" s="21">
        <f t="shared" si="208"/>
        <v>28269.66748268708</v>
      </c>
      <c r="H1123" s="12">
        <f t="shared" si="209"/>
        <v>3.6207315507914033</v>
      </c>
      <c r="I1123" s="12">
        <f t="shared" si="210"/>
        <v>89.738036995401941</v>
      </c>
      <c r="J1123" s="15">
        <f>IF(OR((ROW(F1123)-MATCH(MAX($F$2:F1123),$F$2:F1123,0))=1,(ROW(F1123)-MATCH(MAX($F$2:F1123),$F$2:F1123,0))&gt;123),IF(OR(((G1122*J1122/C1122*C1123)/(G1122*K1122/D1122*D1123))&lt;(4/6),((G1122*J1122/C1122*C1123)/(G1122*K1122/D1122*D1123))&gt;(6/4)),50%,((G1122*J1122/C1122*C1123)/((G1122*K1122/D1122*D1123)+(G1122*J1122/C1122*C1123)))),((G1122*J1122/C1122*C1123)/((G1122*K1122/D1122*D1123)+(G1122*J1122/C1122*C1123))))</f>
        <v>0.43462403607910199</v>
      </c>
      <c r="K1123" s="18">
        <f t="shared" si="204"/>
        <v>0.56537596392089795</v>
      </c>
      <c r="L1123" s="20">
        <f t="shared" si="205"/>
        <v>0.76873454800761654</v>
      </c>
      <c r="M1123" s="51">
        <f>IF(AND((B1123-$B$2)&gt;123,OR(((U1122*R1122/C1122*C1123)/(U1122*S1122/D1122*D1123))&lt;(4/6),((U1122*R1122/C1122*C1123)/(U1122*S1122/D1122*D1123))&gt;(6/4))),1,0)</f>
        <v>0</v>
      </c>
      <c r="N1123" s="51">
        <f>IF(AND((B1123-$B$2)&gt;123,OR(((U1122*R1122/C1122*C1123)/(U1122*S1122/D1122*D1123))&lt;(4/6),((U1122*R1122/C1122*C1123)/(U1122*S1122/D1122*D1123))&gt;(6/4))),COUNTIF($M$2:M1123,1),0)</f>
        <v>0</v>
      </c>
      <c r="O1123" s="51">
        <f>IF(OR((ROW(N1123)-MATCH(MAX($N$2:N1123),$N$2:N1123,0))=1,(ROW(N1123)-MATCH(MAX($N$2:N1123),$N$2:N1123,0))&gt;123),IF(OR(((U1122*R1122/C1122*C1123)/(U1122*S1122/D1122*D1123))&lt;(4/6),((U1122*R1122/C1122*C1123)/(U1122*S1122/D1122*D1123))&gt;(6/4)),1,0),0)</f>
        <v>0</v>
      </c>
      <c r="P1123" s="47">
        <f>IF(O1123=1,U1122/2/C1123,P1122)</f>
        <v>3.6118419146766771</v>
      </c>
      <c r="Q1123" s="47">
        <f>IF(O1123=1,U1122/2/D1123,Q1122)</f>
        <v>89.517711770140608</v>
      </c>
      <c r="R1123" s="41">
        <f>P1123*C1123/U1122</f>
        <v>0.44063127183416512</v>
      </c>
      <c r="S1123" s="41">
        <f>Q1123*D1123/U1122</f>
        <v>0.57319041140557503</v>
      </c>
      <c r="T1123" s="41">
        <f t="shared" si="211"/>
        <v>0.76873454800761765</v>
      </c>
      <c r="U1123" s="42">
        <f>P1123*C1123+Q1123*D1123</f>
        <v>28200.259670072384</v>
      </c>
      <c r="V1123" s="25">
        <f>B1123</f>
        <v>42597</v>
      </c>
      <c r="W1123">
        <f>C1123/C$2</f>
        <v>1.4762020538961775</v>
      </c>
      <c r="X1123">
        <f>D1123/D$2</f>
        <v>1.2762966678609817</v>
      </c>
      <c r="Y1123">
        <f t="shared" si="212"/>
        <v>1.4100129835036193</v>
      </c>
      <c r="AA1123" s="15">
        <f t="shared" si="213"/>
        <v>3.0110249919427234E-2</v>
      </c>
      <c r="AB1123" s="15">
        <f t="shared" si="214"/>
        <v>1.6460974779897164E-3</v>
      </c>
      <c r="AC1123" s="15">
        <f t="shared" si="215"/>
        <v>1.3821683239740201E-2</v>
      </c>
    </row>
    <row r="1124" spans="1:29" x14ac:dyDescent="0.4">
      <c r="A1124" s="43">
        <f t="shared" si="206"/>
        <v>2016</v>
      </c>
      <c r="B1124" s="53">
        <v>42598</v>
      </c>
      <c r="C1124" s="45">
        <v>3378.2451000000001</v>
      </c>
      <c r="D1124" s="45">
        <f>VLOOKUP(B1124,'H11001.CSI  中证全债'!$A$2:$B$2792,2,0)</f>
        <v>178.17830000000001</v>
      </c>
      <c r="E1124" s="14">
        <f t="shared" si="207"/>
        <v>0</v>
      </c>
      <c r="F1124" s="14">
        <f>IF(AND((B1124-$B$2)&gt;123,OR(((G1123*J1123/C1123*C1124)/(G1123*K1123/D1123*D1124))&lt;(4/6),((G1123*J1123/C1123*C1124)/(G1123*K1123/D1123*D1124))&gt;(6/4))),COUNTIF($E$2:E1124,1),0)</f>
        <v>0</v>
      </c>
      <c r="G1124" s="21">
        <f t="shared" si="208"/>
        <v>28221.089497054301</v>
      </c>
      <c r="H1124" s="12">
        <f t="shared" si="209"/>
        <v>3.6207315507914033</v>
      </c>
      <c r="I1124" s="12">
        <f t="shared" si="210"/>
        <v>89.738036995401941</v>
      </c>
      <c r="J1124" s="15">
        <f>IF(OR((ROW(F1124)-MATCH(MAX($F$2:F1124),$F$2:F1124,0))=1,(ROW(F1124)-MATCH(MAX($F$2:F1124),$F$2:F1124,0))&gt;123),IF(OR(((G1123*J1123/C1123*C1124)/(G1123*K1123/D1123*D1124))&lt;(4/6),((G1123*J1123/C1123*C1124)/(G1123*K1123/D1123*D1124))&gt;(6/4)),50%,((G1123*J1123/C1123*C1124)/((G1123*K1123/D1123*D1124)+(G1123*J1123/C1123*C1124)))),((G1123*J1123/C1123*C1124)/((G1123*K1123/D1123*D1124)+(G1123*J1123/C1123*C1124))))</f>
        <v>0.4334247485786541</v>
      </c>
      <c r="K1124" s="18">
        <f t="shared" si="204"/>
        <v>0.5665752514213459</v>
      </c>
      <c r="L1124" s="20">
        <f t="shared" si="205"/>
        <v>0.76499061244086786</v>
      </c>
      <c r="M1124" s="51">
        <f>IF(AND((B1124-$B$2)&gt;123,OR(((U1123*R1123/C1123*C1124)/(U1123*S1123/D1123*D1124))&lt;(4/6),((U1123*R1123/C1123*C1124)/(U1123*S1123/D1123*D1124))&gt;(6/4))),1,0)</f>
        <v>0</v>
      </c>
      <c r="N1124" s="51">
        <f>IF(AND((B1124-$B$2)&gt;123,OR(((U1123*R1123/C1123*C1124)/(U1123*S1123/D1123*D1124))&lt;(4/6),((U1123*R1123/C1123*C1124)/(U1123*S1123/D1123*D1124))&gt;(6/4))),COUNTIF($M$2:M1124,1),0)</f>
        <v>0</v>
      </c>
      <c r="O1124" s="51">
        <f>IF(OR((ROW(N1124)-MATCH(MAX($N$2:N1124),$N$2:N1124,0))=1,(ROW(N1124)-MATCH(MAX($N$2:N1124),$N$2:N1124,0))&gt;123),IF(OR(((U1123*R1123/C1123*C1124)/(U1123*S1123/D1123*D1124))&lt;(4/6),((U1123*R1123/C1123*C1124)/(U1123*S1123/D1123*D1124))&gt;(6/4)),1,0),0)</f>
        <v>0</v>
      </c>
      <c r="P1124" s="47">
        <f>IF(O1124=1,U1123/2/C1124,P1123)</f>
        <v>3.6118419146766771</v>
      </c>
      <c r="Q1124" s="47">
        <f>IF(O1124=1,U1123/2/D1124,Q1123)</f>
        <v>89.517711770140608</v>
      </c>
      <c r="R1124" s="41">
        <f>P1124*C1124/U1123</f>
        <v>0.43267996085795563</v>
      </c>
      <c r="S1124" s="41">
        <f>Q1124*D1124/U1123</f>
        <v>0.56560166075423601</v>
      </c>
      <c r="T1124" s="41">
        <f t="shared" si="211"/>
        <v>0.76499061244086897</v>
      </c>
      <c r="U1124" s="42">
        <f>P1124*C1124+Q1124*D1124</f>
        <v>28151.800953324746</v>
      </c>
      <c r="V1124" s="25">
        <f>B1124</f>
        <v>42598</v>
      </c>
      <c r="W1124">
        <f>C1124/C$2</f>
        <v>1.4695989956293694</v>
      </c>
      <c r="X1124">
        <f>D1124/D$2</f>
        <v>1.2768061626657112</v>
      </c>
      <c r="Y1124">
        <f t="shared" si="212"/>
        <v>1.4075900476662373</v>
      </c>
      <c r="AA1124" s="15">
        <f t="shared" si="213"/>
        <v>-4.473004389460522E-3</v>
      </c>
      <c r="AB1124" s="15">
        <f t="shared" si="214"/>
        <v>3.9919778650165938E-4</v>
      </c>
      <c r="AC1124" s="15">
        <f t="shared" si="215"/>
        <v>-1.7183783878084169E-3</v>
      </c>
    </row>
    <row r="1125" spans="1:29" x14ac:dyDescent="0.4">
      <c r="A1125" s="43">
        <f t="shared" si="206"/>
        <v>2016</v>
      </c>
      <c r="B1125" s="53">
        <v>42599</v>
      </c>
      <c r="C1125" s="45">
        <v>3373.0475999999999</v>
      </c>
      <c r="D1125" s="45">
        <f>VLOOKUP(B1125,'H11001.CSI  中证全债'!$A$2:$B$2792,2,0)</f>
        <v>178.04759999999999</v>
      </c>
      <c r="E1125" s="14">
        <f t="shared" si="207"/>
        <v>0</v>
      </c>
      <c r="F1125" s="14">
        <f>IF(AND((B1125-$B$2)&gt;123,OR(((G1124*J1124/C1124*C1125)/(G1124*K1124/D1124*D1125))&lt;(4/6),((G1124*J1124/C1124*C1125)/(G1124*K1124/D1124*D1125))&gt;(6/4))),COUNTIF($E$2:E1125,1),0)</f>
        <v>0</v>
      </c>
      <c r="G1125" s="21">
        <f t="shared" si="208"/>
        <v>28190.541983383762</v>
      </c>
      <c r="H1125" s="12">
        <f t="shared" si="209"/>
        <v>3.6207315507914033</v>
      </c>
      <c r="I1125" s="12">
        <f t="shared" si="210"/>
        <v>89.738036995401941</v>
      </c>
      <c r="J1125" s="15">
        <f>IF(OR((ROW(F1125)-MATCH(MAX($F$2:F1125),$F$2:F1125,0))=1,(ROW(F1125)-MATCH(MAX($F$2:F1125),$F$2:F1125,0))&gt;123),IF(OR(((G1124*J1124/C1124*C1125)/(G1124*K1124/D1124*D1125))&lt;(4/6),((G1124*J1124/C1124*C1125)/(G1124*K1124/D1124*D1125))&gt;(6/4)),50%,((G1124*J1124/C1124*C1125)/((G1124*K1124/D1124*D1125)+(G1124*J1124/C1124*C1125)))),((G1124*J1124/C1124*C1125)/((G1124*K1124/D1124*D1125)+(G1124*J1124/C1124*C1125))))</f>
        <v>0.43322685583128612</v>
      </c>
      <c r="K1125" s="18">
        <f t="shared" si="204"/>
        <v>0.56677314416871383</v>
      </c>
      <c r="L1125" s="20">
        <f t="shared" si="205"/>
        <v>0.76437435381081786</v>
      </c>
      <c r="M1125" s="51">
        <f>IF(AND((B1125-$B$2)&gt;123,OR(((U1124*R1124/C1124*C1125)/(U1124*S1124/D1124*D1125))&lt;(4/6),((U1124*R1124/C1124*C1125)/(U1124*S1124/D1124*D1125))&gt;(6/4))),1,0)</f>
        <v>0</v>
      </c>
      <c r="N1125" s="51">
        <f>IF(AND((B1125-$B$2)&gt;123,OR(((U1124*R1124/C1124*C1125)/(U1124*S1124/D1124*D1125))&lt;(4/6),((U1124*R1124/C1124*C1125)/(U1124*S1124/D1124*D1125))&gt;(6/4))),COUNTIF($M$2:M1125,1),0)</f>
        <v>0</v>
      </c>
      <c r="O1125" s="51">
        <f>IF(OR((ROW(N1125)-MATCH(MAX($N$2:N1125),$N$2:N1125,0))=1,(ROW(N1125)-MATCH(MAX($N$2:N1125),$N$2:N1125,0))&gt;123),IF(OR(((U1124*R1124/C1124*C1125)/(U1124*S1124/D1124*D1125))&lt;(4/6),((U1124*R1124/C1124*C1125)/(U1124*S1124/D1124*D1125))&gt;(6/4)),1,0),0)</f>
        <v>0</v>
      </c>
      <c r="P1125" s="47">
        <f>IF(O1125=1,U1124/2/C1125,P1124)</f>
        <v>3.6118419146766771</v>
      </c>
      <c r="Q1125" s="47">
        <f>IF(O1125=1,U1124/2/D1125,Q1124)</f>
        <v>89.517711770140608</v>
      </c>
      <c r="R1125" s="41">
        <f>P1125*C1125/U1124</f>
        <v>0.43275791563312971</v>
      </c>
      <c r="S1125" s="41">
        <f>Q1125*D1125/U1124</f>
        <v>0.56615964870563451</v>
      </c>
      <c r="T1125" s="41">
        <f t="shared" si="211"/>
        <v>0.76437435381081908</v>
      </c>
      <c r="U1125" s="42">
        <f>P1125*C1125+Q1125*D1125</f>
        <v>28121.328440044854</v>
      </c>
      <c r="V1125" s="25">
        <f>B1125</f>
        <v>42599</v>
      </c>
      <c r="W1125">
        <f>C1125/C$2</f>
        <v>1.4673379871608649</v>
      </c>
      <c r="X1125">
        <f>D1125/D$2</f>
        <v>1.2758695807954137</v>
      </c>
      <c r="Y1125">
        <f t="shared" si="212"/>
        <v>1.4060664220022427</v>
      </c>
      <c r="AA1125" s="15">
        <f t="shared" si="213"/>
        <v>-1.5385206952568398E-3</v>
      </c>
      <c r="AB1125" s="15">
        <f t="shared" si="214"/>
        <v>-7.3353489173499931E-4</v>
      </c>
      <c r="AC1125" s="15">
        <f t="shared" si="215"/>
        <v>-1.0824356612357811E-3</v>
      </c>
    </row>
    <row r="1126" spans="1:29" x14ac:dyDescent="0.4">
      <c r="A1126" s="43">
        <f t="shared" si="206"/>
        <v>2016</v>
      </c>
      <c r="B1126" s="53">
        <v>42600</v>
      </c>
      <c r="C1126" s="45">
        <v>3364.4850999999999</v>
      </c>
      <c r="D1126" s="45">
        <f>VLOOKUP(B1126,'H11001.CSI  中证全债'!$A$2:$B$2792,2,0)</f>
        <v>178.0376</v>
      </c>
      <c r="E1126" s="14">
        <f t="shared" si="207"/>
        <v>0</v>
      </c>
      <c r="F1126" s="14">
        <f>IF(AND((B1126-$B$2)&gt;123,OR(((G1125*J1125/C1125*C1126)/(G1125*K1125/D1125*D1126))&lt;(4/6),((G1125*J1125/C1125*C1126)/(G1125*K1125/D1125*D1126))&gt;(6/4))),COUNTIF($E$2:E1126,1),0)</f>
        <v>0</v>
      </c>
      <c r="G1126" s="21">
        <f t="shared" si="208"/>
        <v>28158.642089110159</v>
      </c>
      <c r="H1126" s="12">
        <f t="shared" si="209"/>
        <v>3.6207315507914033</v>
      </c>
      <c r="I1126" s="12">
        <f t="shared" si="210"/>
        <v>89.738036995401941</v>
      </c>
      <c r="J1126" s="15">
        <f>IF(OR((ROW(F1126)-MATCH(MAX($F$2:F1126),$F$2:F1126,0))=1,(ROW(F1126)-MATCH(MAX($F$2:F1126),$F$2:F1126,0))&gt;123),IF(OR(((G1125*J1125/C1125*C1126)/(G1125*K1125/D1125*D1126))&lt;(4/6),((G1125*J1125/C1125*C1126)/(G1125*K1125/D1125*D1126))&gt;(6/4)),50%,((G1125*J1125/C1125*C1126)/((G1125*K1125/D1125*D1126)+(G1125*J1125/C1125*C1126)))),((G1125*J1125/C1125*C1126)/((G1125*K1125/D1125*D1126)+(G1125*J1125/C1125*C1126))))</f>
        <v>0.43261664803249483</v>
      </c>
      <c r="K1126" s="18">
        <f t="shared" si="204"/>
        <v>0.56738335196750511</v>
      </c>
      <c r="L1126" s="20">
        <f t="shared" si="205"/>
        <v>0.76247680960732778</v>
      </c>
      <c r="M1126" s="51">
        <f>IF(AND((B1126-$B$2)&gt;123,OR(((U1125*R1125/C1125*C1126)/(U1125*S1125/D1125*D1126))&lt;(4/6),((U1125*R1125/C1125*C1126)/(U1125*S1125/D1125*D1126))&gt;(6/4))),1,0)</f>
        <v>0</v>
      </c>
      <c r="N1126" s="51">
        <f>IF(AND((B1126-$B$2)&gt;123,OR(((U1125*R1125/C1125*C1126)/(U1125*S1125/D1125*D1126))&lt;(4/6),((U1125*R1125/C1125*C1126)/(U1125*S1125/D1125*D1126))&gt;(6/4))),COUNTIF($M$2:M1126,1),0)</f>
        <v>0</v>
      </c>
      <c r="O1126" s="51">
        <f>IF(OR((ROW(N1126)-MATCH(MAX($N$2:N1126),$N$2:N1126,0))=1,(ROW(N1126)-MATCH(MAX($N$2:N1126),$N$2:N1126,0))&gt;123),IF(OR(((U1125*R1125/C1125*C1126)/(U1125*S1125/D1125*D1126))&lt;(4/6),((U1125*R1125/C1125*C1126)/(U1125*S1125/D1125*D1126))&gt;(6/4)),1,0),0)</f>
        <v>0</v>
      </c>
      <c r="P1126" s="47">
        <f>IF(O1126=1,U1125/2/C1126,P1125)</f>
        <v>3.6118419146766771</v>
      </c>
      <c r="Q1126" s="47">
        <f>IF(O1126=1,U1125/2/D1126,Q1125)</f>
        <v>89.517711770140608</v>
      </c>
      <c r="R1126" s="41">
        <f>P1126*C1126/U1125</f>
        <v>0.43212710706015878</v>
      </c>
      <c r="S1126" s="41">
        <f>Q1126*D1126/U1125</f>
        <v>0.56674131149339702</v>
      </c>
      <c r="T1126" s="41">
        <f t="shared" si="211"/>
        <v>0.76247680960732889</v>
      </c>
      <c r="U1126" s="42">
        <f>P1126*C1126+Q1126*D1126</f>
        <v>28089.506866532734</v>
      </c>
      <c r="V1126" s="25">
        <f>B1126</f>
        <v>42600</v>
      </c>
      <c r="W1126">
        <f>C1126/C$2</f>
        <v>1.4636131415597933</v>
      </c>
      <c r="X1126">
        <f>D1126/D$2</f>
        <v>1.275797921891795</v>
      </c>
      <c r="Y1126">
        <f t="shared" si="212"/>
        <v>1.4044753433266368</v>
      </c>
      <c r="AA1126" s="15">
        <f t="shared" si="213"/>
        <v>-2.538505534283142E-3</v>
      </c>
      <c r="AB1126" s="15">
        <f t="shared" si="214"/>
        <v>-5.6164755941612299E-5</v>
      </c>
      <c r="AC1126" s="15">
        <f t="shared" si="215"/>
        <v>-1.1315814464442076E-3</v>
      </c>
    </row>
    <row r="1127" spans="1:29" x14ac:dyDescent="0.4">
      <c r="A1127" s="43">
        <f t="shared" si="206"/>
        <v>2016</v>
      </c>
      <c r="B1127" s="53">
        <v>42601</v>
      </c>
      <c r="C1127" s="45">
        <v>3365.0196999999998</v>
      </c>
      <c r="D1127" s="45">
        <f>VLOOKUP(B1127,'H11001.CSI  中证全债'!$A$2:$B$2792,2,0)</f>
        <v>177.98660000000001</v>
      </c>
      <c r="E1127" s="14">
        <f t="shared" si="207"/>
        <v>0</v>
      </c>
      <c r="F1127" s="14">
        <f>IF(AND((B1127-$B$2)&gt;123,OR(((G1126*J1126/C1126*C1127)/(G1126*K1126/D1126*D1127))&lt;(4/6),((G1126*J1126/C1126*C1127)/(G1126*K1126/D1126*D1127))&gt;(6/4))),COUNTIF($E$2:E1127,1),0)</f>
        <v>0</v>
      </c>
      <c r="G1127" s="21">
        <f t="shared" si="208"/>
        <v>28156.001092310446</v>
      </c>
      <c r="H1127" s="12">
        <f t="shared" si="209"/>
        <v>3.6207315507914033</v>
      </c>
      <c r="I1127" s="12">
        <f t="shared" si="210"/>
        <v>89.738036995401941</v>
      </c>
      <c r="J1127" s="15">
        <f>IF(OR((ROW(F1127)-MATCH(MAX($F$2:F1127),$F$2:F1127,0))=1,(ROW(F1127)-MATCH(MAX($F$2:F1127),$F$2:F1127,0))&gt;123),IF(OR(((G1126*J1126/C1126*C1127)/(G1126*K1126/D1126*D1127))&lt;(4/6),((G1126*J1126/C1126*C1127)/(G1126*K1126/D1126*D1127))&gt;(6/4)),50%,((G1126*J1126/C1126*C1127)/((G1126*K1126/D1126*D1127)+(G1126*J1126/C1126*C1127)))),((G1126*J1126/C1126*C1127)/((G1126*K1126/D1126*D1127)+(G1126*J1126/C1126*C1127))))</f>
        <v>0.43272597400744128</v>
      </c>
      <c r="K1127" s="18">
        <f t="shared" si="204"/>
        <v>0.56727402599255872</v>
      </c>
      <c r="L1127" s="20">
        <f t="shared" si="205"/>
        <v>0.76281647701091393</v>
      </c>
      <c r="M1127" s="51">
        <f>IF(AND((B1127-$B$2)&gt;123,OR(((U1126*R1126/C1126*C1127)/(U1126*S1126/D1126*D1127))&lt;(4/6),((U1126*R1126/C1126*C1127)/(U1126*S1126/D1126*D1127))&gt;(6/4))),1,0)</f>
        <v>0</v>
      </c>
      <c r="N1127" s="51">
        <f>IF(AND((B1127-$B$2)&gt;123,OR(((U1126*R1126/C1126*C1127)/(U1126*S1126/D1126*D1127))&lt;(4/6),((U1126*R1126/C1126*C1127)/(U1126*S1126/D1126*D1127))&gt;(6/4))),COUNTIF($M$2:M1127,1),0)</f>
        <v>0</v>
      </c>
      <c r="O1127" s="51">
        <f>IF(OR((ROW(N1127)-MATCH(MAX($N$2:N1127),$N$2:N1127,0))=1,(ROW(N1127)-MATCH(MAX($N$2:N1127),$N$2:N1127,0))&gt;123),IF(OR(((U1126*R1126/C1126*C1127)/(U1126*S1126/D1126*D1127))&lt;(4/6),((U1126*R1126/C1126*C1127)/(U1126*S1126/D1126*D1127))&gt;(6/4)),1,0),0)</f>
        <v>0</v>
      </c>
      <c r="P1127" s="47">
        <f>IF(O1127=1,U1126/2/C1127,P1126)</f>
        <v>3.6118419146766771</v>
      </c>
      <c r="Q1127" s="47">
        <f>IF(O1127=1,U1126/2/D1127,Q1126)</f>
        <v>89.517711770140608</v>
      </c>
      <c r="R1127" s="41">
        <f>P1127*C1127/U1126</f>
        <v>0.43268538867279061</v>
      </c>
      <c r="S1127" s="41">
        <f>Q1127*D1127/U1126</f>
        <v>0.56722082140682362</v>
      </c>
      <c r="T1127" s="41">
        <f t="shared" si="211"/>
        <v>0.76281647701091504</v>
      </c>
      <c r="U1127" s="42">
        <f>P1127*C1127+Q1127*D1127</f>
        <v>28086.872353920047</v>
      </c>
      <c r="V1127" s="25">
        <f>B1127</f>
        <v>42601</v>
      </c>
      <c r="W1127">
        <f>C1127/C$2</f>
        <v>1.4638457024308396</v>
      </c>
      <c r="X1127">
        <f>D1127/D$2</f>
        <v>1.2754324614833392</v>
      </c>
      <c r="Y1127">
        <f t="shared" si="212"/>
        <v>1.4043436176960025</v>
      </c>
      <c r="AA1127" s="15">
        <f t="shared" si="213"/>
        <v>1.5889504162180934E-4</v>
      </c>
      <c r="AB1127" s="15">
        <f t="shared" si="214"/>
        <v>-2.8645634405322085E-4</v>
      </c>
      <c r="AC1127" s="15">
        <f t="shared" si="215"/>
        <v>-9.378992038577838E-5</v>
      </c>
    </row>
    <row r="1128" spans="1:29" x14ac:dyDescent="0.4">
      <c r="A1128" s="43">
        <f t="shared" si="206"/>
        <v>2016</v>
      </c>
      <c r="B1128" s="53">
        <v>42604</v>
      </c>
      <c r="C1128" s="45">
        <v>3336.7948999999999</v>
      </c>
      <c r="D1128" s="45">
        <f>VLOOKUP(B1128,'H11001.CSI  中证全债'!$A$2:$B$2792,2,0)</f>
        <v>177.9863</v>
      </c>
      <c r="E1128" s="14">
        <f t="shared" si="207"/>
        <v>0</v>
      </c>
      <c r="F1128" s="14">
        <f>IF(AND((B1128-$B$2)&gt;123,OR(((G1127*J1127/C1127*C1128)/(G1127*K1127/D1127*D1128))&lt;(4/6),((G1127*J1127/C1127*C1128)/(G1127*K1127/D1127*D1128))&gt;(6/4))),COUNTIF($E$2:E1128,1),0)</f>
        <v>0</v>
      </c>
      <c r="G1128" s="21">
        <f t="shared" si="208"/>
        <v>28053.779747024568</v>
      </c>
      <c r="H1128" s="12">
        <f t="shared" si="209"/>
        <v>3.6207315507914033</v>
      </c>
      <c r="I1128" s="12">
        <f t="shared" si="210"/>
        <v>89.738036995401941</v>
      </c>
      <c r="J1128" s="15">
        <f>IF(OR((ROW(F1128)-MATCH(MAX($F$2:F1128),$F$2:F1128,0))=1,(ROW(F1128)-MATCH(MAX($F$2:F1128),$F$2:F1128,0))&gt;123),IF(OR(((G1127*J1127/C1127*C1128)/(G1127*K1127/D1127*D1128))&lt;(4/6),((G1127*J1127/C1127*C1128)/(G1127*K1127/D1127*D1128))&gt;(6/4)),50%,((G1127*J1127/C1127*C1128)/((G1127*K1127/D1127*D1128)+(G1127*J1127/C1127*C1128)))),((G1127*J1127/C1127*C1128)/((G1127*K1127/D1127*D1128)+(G1127*J1127/C1127*C1128))))</f>
        <v>0.43065992111922957</v>
      </c>
      <c r="K1128" s="18">
        <f t="shared" si="204"/>
        <v>0.56934007888077043</v>
      </c>
      <c r="L1128" s="20">
        <f t="shared" si="205"/>
        <v>0.75641947070692195</v>
      </c>
      <c r="M1128" s="51">
        <f>IF(AND((B1128-$B$2)&gt;123,OR(((U1127*R1127/C1127*C1128)/(U1127*S1127/D1127*D1128))&lt;(4/6),((U1127*R1127/C1127*C1128)/(U1127*S1127/D1127*D1128))&gt;(6/4))),1,0)</f>
        <v>0</v>
      </c>
      <c r="N1128" s="51">
        <f>IF(AND((B1128-$B$2)&gt;123,OR(((U1127*R1127/C1127*C1128)/(U1127*S1127/D1127*D1128))&lt;(4/6),((U1127*R1127/C1127*C1128)/(U1127*S1127/D1127*D1128))&gt;(6/4))),COUNTIF($M$2:M1128,1),0)</f>
        <v>0</v>
      </c>
      <c r="O1128" s="51">
        <f>IF(OR((ROW(N1128)-MATCH(MAX($N$2:N1128),$N$2:N1128,0))=1,(ROW(N1128)-MATCH(MAX($N$2:N1128),$N$2:N1128,0))&gt;123),IF(OR(((U1127*R1127/C1127*C1128)/(U1127*S1127/D1127*D1128))&lt;(4/6),((U1127*R1127/C1127*C1128)/(U1127*S1127/D1127*D1128))&gt;(6/4)),1,0),0)</f>
        <v>0</v>
      </c>
      <c r="P1128" s="47">
        <f>IF(O1128=1,U1127/2/C1128,P1127)</f>
        <v>3.6118419146766771</v>
      </c>
      <c r="Q1128" s="47">
        <f>IF(O1128=1,U1127/2/D1128,Q1127)</f>
        <v>89.517711770140608</v>
      </c>
      <c r="R1128" s="41">
        <f>P1128*C1128/U1127</f>
        <v>0.42909639523523851</v>
      </c>
      <c r="S1128" s="41">
        <f>Q1128*D1128/U1127</f>
        <v>0.56727306984075931</v>
      </c>
      <c r="T1128" s="41">
        <f t="shared" si="211"/>
        <v>0.75641947070692295</v>
      </c>
      <c r="U1128" s="42">
        <f>P1128*C1128+Q1128*D1128</f>
        <v>27984.901982933148</v>
      </c>
      <c r="V1128" s="25">
        <f>B1128</f>
        <v>42604</v>
      </c>
      <c r="W1128">
        <f>C1128/C$2</f>
        <v>1.4515673932780075</v>
      </c>
      <c r="X1128">
        <f>D1128/D$2</f>
        <v>1.2754303117162307</v>
      </c>
      <c r="Y1128">
        <f t="shared" si="212"/>
        <v>1.3992450991466574</v>
      </c>
      <c r="AA1128" s="15">
        <f t="shared" si="213"/>
        <v>-8.3877072101539163E-3</v>
      </c>
      <c r="AB1128" s="15">
        <f t="shared" si="214"/>
        <v>-1.6855201458998437E-6</v>
      </c>
      <c r="AC1128" s="15">
        <f t="shared" si="215"/>
        <v>-3.6305349240023377E-3</v>
      </c>
    </row>
    <row r="1129" spans="1:29" x14ac:dyDescent="0.4">
      <c r="A1129" s="43">
        <f t="shared" si="206"/>
        <v>2016</v>
      </c>
      <c r="B1129" s="53">
        <v>42605</v>
      </c>
      <c r="C1129" s="45">
        <v>3341.8298</v>
      </c>
      <c r="D1129" s="45">
        <f>VLOOKUP(B1129,'H11001.CSI  中证全债'!$A$2:$B$2792,2,0)</f>
        <v>178.00069999999999</v>
      </c>
      <c r="E1129" s="14">
        <f t="shared" si="207"/>
        <v>0</v>
      </c>
      <c r="F1129" s="14">
        <f>IF(AND((B1129-$B$2)&gt;123,OR(((G1128*J1128/C1128*C1129)/(G1128*K1128/D1128*D1129))&lt;(4/6),((G1128*J1128/C1128*C1129)/(G1128*K1128/D1128*D1129))&gt;(6/4))),COUNTIF($E$2:E1129,1),0)</f>
        <v>0</v>
      </c>
      <c r="G1129" s="21">
        <f t="shared" si="208"/>
        <v>28073.301996042381</v>
      </c>
      <c r="H1129" s="12">
        <f t="shared" si="209"/>
        <v>3.6207315507914033</v>
      </c>
      <c r="I1129" s="12">
        <f t="shared" si="210"/>
        <v>89.738036995401941</v>
      </c>
      <c r="J1129" s="15">
        <f>IF(OR((ROW(F1129)-MATCH(MAX($F$2:F1129),$F$2:F1129,0))=1,(ROW(F1129)-MATCH(MAX($F$2:F1129),$F$2:F1129,0))&gt;123),IF(OR(((G1128*J1128/C1128*C1129)/(G1128*K1128/D1128*D1129))&lt;(4/6),((G1128*J1128/C1128*C1129)/(G1128*K1128/D1128*D1129))&gt;(6/4)),50%,((G1128*J1128/C1128*C1129)/((G1128*K1128/D1128*D1129)+(G1128*J1128/C1128*C1129)))),((G1128*J1128/C1128*C1129)/((G1128*K1128/D1128*D1129)+(G1128*J1128/C1128*C1129))))</f>
        <v>0.43100981124132426</v>
      </c>
      <c r="K1129" s="18">
        <f t="shared" si="204"/>
        <v>0.56899018875867569</v>
      </c>
      <c r="L1129" s="20">
        <f t="shared" si="205"/>
        <v>0.75749954877363856</v>
      </c>
      <c r="M1129" s="51">
        <f>IF(AND((B1129-$B$2)&gt;123,OR(((U1128*R1128/C1128*C1129)/(U1128*S1128/D1128*D1129))&lt;(4/6),((U1128*R1128/C1128*C1129)/(U1128*S1128/D1128*D1129))&gt;(6/4))),1,0)</f>
        <v>0</v>
      </c>
      <c r="N1129" s="51">
        <f>IF(AND((B1129-$B$2)&gt;123,OR(((U1128*R1128/C1128*C1129)/(U1128*S1128/D1128*D1129))&lt;(4/6),((U1128*R1128/C1128*C1129)/(U1128*S1128/D1128*D1129))&gt;(6/4))),COUNTIF($M$2:M1129,1),0)</f>
        <v>0</v>
      </c>
      <c r="O1129" s="51">
        <f>IF(OR((ROW(N1129)-MATCH(MAX($N$2:N1129),$N$2:N1129,0))=1,(ROW(N1129)-MATCH(MAX($N$2:N1129),$N$2:N1129,0))&gt;123),IF(OR(((U1128*R1128/C1128*C1129)/(U1128*S1128/D1128*D1129))&lt;(4/6),((U1128*R1128/C1128*C1129)/(U1128*S1128/D1128*D1129))&gt;(6/4)),1,0),0)</f>
        <v>0</v>
      </c>
      <c r="P1129" s="47">
        <f>IF(O1129=1,U1128/2/C1129,P1128)</f>
        <v>3.6118419146766771</v>
      </c>
      <c r="Q1129" s="47">
        <f>IF(O1129=1,U1128/2/D1129,Q1128)</f>
        <v>89.517711770140608</v>
      </c>
      <c r="R1129" s="41">
        <f>P1129*C1129/U1128</f>
        <v>0.43130974518748277</v>
      </c>
      <c r="S1129" s="41">
        <f>Q1129*D1129/U1128</f>
        <v>0.56938614139870469</v>
      </c>
      <c r="T1129" s="41">
        <f t="shared" si="211"/>
        <v>0.75749954877364001</v>
      </c>
      <c r="U1129" s="42">
        <f>P1129*C1129+Q1129*D1129</f>
        <v>28004.376300838841</v>
      </c>
      <c r="V1129" s="25">
        <f>B1129</f>
        <v>42605</v>
      </c>
      <c r="W1129">
        <f>C1129/C$2</f>
        <v>1.4537576677442072</v>
      </c>
      <c r="X1129">
        <f>D1129/D$2</f>
        <v>1.2755335005374417</v>
      </c>
      <c r="Y1129">
        <f t="shared" si="212"/>
        <v>1.4002188150419421</v>
      </c>
      <c r="AA1129" s="15">
        <f t="shared" si="213"/>
        <v>1.5089030494501721E-3</v>
      </c>
      <c r="AB1129" s="15">
        <f t="shared" si="214"/>
        <v>8.0905103370332299E-5</v>
      </c>
      <c r="AC1129" s="15">
        <f t="shared" si="215"/>
        <v>6.9588658618746635E-4</v>
      </c>
    </row>
    <row r="1130" spans="1:29" x14ac:dyDescent="0.4">
      <c r="A1130" s="43">
        <f t="shared" si="206"/>
        <v>2016</v>
      </c>
      <c r="B1130" s="53">
        <v>42606</v>
      </c>
      <c r="C1130" s="45">
        <v>3329.8631</v>
      </c>
      <c r="D1130" s="45">
        <f>VLOOKUP(B1130,'H11001.CSI  中证全债'!$A$2:$B$2792,2,0)</f>
        <v>177.86109999999999</v>
      </c>
      <c r="E1130" s="14">
        <f t="shared" si="207"/>
        <v>0</v>
      </c>
      <c r="F1130" s="14">
        <f>IF(AND((B1130-$B$2)&gt;123,OR(((G1129*J1129/C1129*C1130)/(G1129*K1129/D1129*D1130))&lt;(4/6),((G1129*J1129/C1129*C1130)/(G1129*K1129/D1129*D1130))&gt;(6/4))),COUNTIF($E$2:E1130,1),0)</f>
        <v>0</v>
      </c>
      <c r="G1130" s="21">
        <f t="shared" si="208"/>
        <v>28017.446357828965</v>
      </c>
      <c r="H1130" s="12">
        <f t="shared" si="209"/>
        <v>3.6207315507914033</v>
      </c>
      <c r="I1130" s="12">
        <f t="shared" si="210"/>
        <v>89.738036995401941</v>
      </c>
      <c r="J1130" s="15">
        <f>IF(OR((ROW(F1130)-MATCH(MAX($F$2:F1130),$F$2:F1130,0))=1,(ROW(F1130)-MATCH(MAX($F$2:F1130),$F$2:F1130,0))&gt;123),IF(OR(((G1129*J1129/C1129*C1130)/(G1129*K1129/D1129*D1130))&lt;(4/6),((G1129*J1129/C1129*C1130)/(G1129*K1129/D1129*D1130))&gt;(6/4)),50%,((G1129*J1129/C1129*C1130)/((G1129*K1129/D1129*D1130)+(G1129*J1129/C1129*C1130)))),((G1129*J1129/C1129*C1130)/((G1129*K1129/D1129*D1130)+(G1129*J1129/C1129*C1130))))</f>
        <v>0.43032260085391699</v>
      </c>
      <c r="K1130" s="18">
        <f t="shared" si="204"/>
        <v>0.56967739914608306</v>
      </c>
      <c r="L1130" s="20">
        <f t="shared" si="205"/>
        <v>0.75537945071886003</v>
      </c>
      <c r="M1130" s="51">
        <f>IF(AND((B1130-$B$2)&gt;123,OR(((U1129*R1129/C1129*C1130)/(U1129*S1129/D1129*D1130))&lt;(4/6),((U1129*R1129/C1129*C1130)/(U1129*S1129/D1129*D1130))&gt;(6/4))),1,0)</f>
        <v>0</v>
      </c>
      <c r="N1130" s="51">
        <f>IF(AND((B1130-$B$2)&gt;123,OR(((U1129*R1129/C1129*C1130)/(U1129*S1129/D1129*D1130))&lt;(4/6),((U1129*R1129/C1129*C1130)/(U1129*S1129/D1129*D1130))&gt;(6/4))),COUNTIF($M$2:M1130,1),0)</f>
        <v>0</v>
      </c>
      <c r="O1130" s="51">
        <f>IF(OR((ROW(N1130)-MATCH(MAX($N$2:N1130),$N$2:N1130,0))=1,(ROW(N1130)-MATCH(MAX($N$2:N1130),$N$2:N1130,0))&gt;123),IF(OR(((U1129*R1129/C1129*C1130)/(U1129*S1129/D1129*D1130))&lt;(4/6),((U1129*R1129/C1129*C1130)/(U1129*S1129/D1129*D1130))&gt;(6/4)),1,0),0)</f>
        <v>0</v>
      </c>
      <c r="P1130" s="47">
        <f>IF(O1130=1,U1129/2/C1130,P1129)</f>
        <v>3.6118419146766771</v>
      </c>
      <c r="Q1130" s="47">
        <f>IF(O1130=1,U1129/2/D1130,Q1129)</f>
        <v>89.517711770140608</v>
      </c>
      <c r="R1130" s="41">
        <f>P1130*C1130/U1129</f>
        <v>0.4294664157314213</v>
      </c>
      <c r="S1130" s="41">
        <f>Q1130*D1130/U1129</f>
        <v>0.56854394877000836</v>
      </c>
      <c r="T1130" s="41">
        <f t="shared" si="211"/>
        <v>0.75537945071886126</v>
      </c>
      <c r="U1130" s="42">
        <f>P1130*C1130+Q1130*D1130</f>
        <v>27948.657799635374</v>
      </c>
      <c r="V1130" s="25">
        <f>B1130</f>
        <v>42606</v>
      </c>
      <c r="W1130">
        <f>C1130/C$2</f>
        <v>1.4485519322867659</v>
      </c>
      <c r="X1130">
        <f>D1130/D$2</f>
        <v>1.2745331422429236</v>
      </c>
      <c r="Y1130">
        <f t="shared" si="212"/>
        <v>1.3974328899817687</v>
      </c>
      <c r="AA1130" s="15">
        <f t="shared" si="213"/>
        <v>-3.5808825452450233E-3</v>
      </c>
      <c r="AB1130" s="15">
        <f t="shared" si="214"/>
        <v>-7.8426657872698868E-4</v>
      </c>
      <c r="AC1130" s="15">
        <f t="shared" si="215"/>
        <v>-1.9896354985702303E-3</v>
      </c>
    </row>
    <row r="1131" spans="1:29" x14ac:dyDescent="0.4">
      <c r="A1131" s="43">
        <f t="shared" si="206"/>
        <v>2016</v>
      </c>
      <c r="B1131" s="53">
        <v>42607</v>
      </c>
      <c r="C1131" s="45">
        <v>3308.9721</v>
      </c>
      <c r="D1131" s="45">
        <f>VLOOKUP(B1131,'H11001.CSI  中证全债'!$A$2:$B$2792,2,0)</f>
        <v>177.87690000000001</v>
      </c>
      <c r="E1131" s="14">
        <f t="shared" si="207"/>
        <v>0</v>
      </c>
      <c r="F1131" s="14">
        <f>IF(AND((B1131-$B$2)&gt;123,OR(((G1130*J1130/C1130*C1131)/(G1130*K1130/D1130*D1131))&lt;(4/6),((G1130*J1130/C1130*C1131)/(G1130*K1130/D1130*D1131))&gt;(6/4))),COUNTIF($E$2:E1131,1),0)</f>
        <v>0</v>
      </c>
      <c r="G1131" s="21">
        <f t="shared" si="208"/>
        <v>27943.223515985912</v>
      </c>
      <c r="H1131" s="12">
        <f t="shared" si="209"/>
        <v>3.6207315507914033</v>
      </c>
      <c r="I1131" s="12">
        <f t="shared" si="210"/>
        <v>89.738036995401941</v>
      </c>
      <c r="J1131" s="15">
        <f>IF(OR((ROW(F1131)-MATCH(MAX($F$2:F1131),$F$2:F1131,0))=1,(ROW(F1131)-MATCH(MAX($F$2:F1131),$F$2:F1131,0))&gt;123),IF(OR(((G1130*J1130/C1130*C1131)/(G1130*K1130/D1130*D1131))&lt;(4/6),((G1130*J1130/C1130*C1131)/(G1130*K1130/D1130*D1131))&gt;(6/4)),50%,((G1130*J1130/C1130*C1131)/((G1130*K1130/D1130*D1131)+(G1130*J1130/C1130*C1131)))),((G1130*J1130/C1130*C1131)/((G1130*K1130/D1130*D1131)+(G1130*J1130/C1130*C1131))))</f>
        <v>0.42875868191457517</v>
      </c>
      <c r="K1131" s="18">
        <f t="shared" si="204"/>
        <v>0.57124131808542478</v>
      </c>
      <c r="L1131" s="20">
        <f t="shared" si="205"/>
        <v>0.75057365134511778</v>
      </c>
      <c r="M1131" s="51">
        <f>IF(AND((B1131-$B$2)&gt;123,OR(((U1130*R1130/C1130*C1131)/(U1130*S1130/D1130*D1131))&lt;(4/6),((U1130*R1130/C1130*C1131)/(U1130*S1130/D1130*D1131))&gt;(6/4))),1,0)</f>
        <v>0</v>
      </c>
      <c r="N1131" s="51">
        <f>IF(AND((B1131-$B$2)&gt;123,OR(((U1130*R1130/C1130*C1131)/(U1130*S1130/D1130*D1131))&lt;(4/6),((U1130*R1130/C1130*C1131)/(U1130*S1130/D1130*D1131))&gt;(6/4))),COUNTIF($M$2:M1131,1),0)</f>
        <v>0</v>
      </c>
      <c r="O1131" s="51">
        <f>IF(OR((ROW(N1131)-MATCH(MAX($N$2:N1131),$N$2:N1131,0))=1,(ROW(N1131)-MATCH(MAX($N$2:N1131),$N$2:N1131,0))&gt;123),IF(OR(((U1130*R1130/C1130*C1131)/(U1130*S1130/D1130*D1131))&lt;(4/6),((U1130*R1130/C1130*C1131)/(U1130*S1130/D1130*D1131))&gt;(6/4)),1,0),0)</f>
        <v>0</v>
      </c>
      <c r="P1131" s="47">
        <f>IF(O1131=1,U1130/2/C1131,P1130)</f>
        <v>3.6118419146766771</v>
      </c>
      <c r="Q1131" s="47">
        <f>IF(O1131=1,U1130/2/D1131,Q1130)</f>
        <v>89.517711770140608</v>
      </c>
      <c r="R1131" s="41">
        <f>P1131*C1131/U1130</f>
        <v>0.4276228293664831</v>
      </c>
      <c r="S1131" s="41">
        <f>Q1131*D1131/U1130</f>
        <v>0.56972800550636327</v>
      </c>
      <c r="T1131" s="41">
        <f t="shared" si="211"/>
        <v>0.75057365134511889</v>
      </c>
      <c r="U1131" s="42">
        <f>P1131*C1131+Q1131*D1131</f>
        <v>27874.61719004183</v>
      </c>
      <c r="V1131" s="25">
        <f>B1131</f>
        <v>42607</v>
      </c>
      <c r="W1131">
        <f>C1131/C$2</f>
        <v>1.4394639615478477</v>
      </c>
      <c r="X1131">
        <f>D1131/D$2</f>
        <v>1.2746463633106413</v>
      </c>
      <c r="Y1131">
        <f t="shared" si="212"/>
        <v>1.3937308595020914</v>
      </c>
      <c r="AA1131" s="15">
        <f t="shared" si="213"/>
        <v>-6.2738314977575094E-3</v>
      </c>
      <c r="AB1131" s="15">
        <f t="shared" si="214"/>
        <v>8.8833364912277446E-5</v>
      </c>
      <c r="AC1131" s="15">
        <f t="shared" si="215"/>
        <v>-2.6491651271537409E-3</v>
      </c>
    </row>
    <row r="1132" spans="1:29" x14ac:dyDescent="0.4">
      <c r="A1132" s="43">
        <f t="shared" si="206"/>
        <v>2016</v>
      </c>
      <c r="B1132" s="53">
        <v>42608</v>
      </c>
      <c r="C1132" s="45">
        <v>3307.0902000000001</v>
      </c>
      <c r="D1132" s="45">
        <f>VLOOKUP(B1132,'H11001.CSI  中证全债'!$A$2:$B$2792,2,0)</f>
        <v>177.8777</v>
      </c>
      <c r="E1132" s="14">
        <f t="shared" si="207"/>
        <v>0</v>
      </c>
      <c r="F1132" s="14">
        <f>IF(AND((B1132-$B$2)&gt;123,OR(((G1131*J1131/C1131*C1132)/(G1131*K1131/D1131*D1132))&lt;(4/6),((G1131*J1131/C1131*C1132)/(G1131*K1131/D1131*D1132))&gt;(6/4))),COUNTIF($E$2:E1132,1),0)</f>
        <v>0</v>
      </c>
      <c r="G1132" s="21">
        <f t="shared" si="208"/>
        <v>27936.481451710071</v>
      </c>
      <c r="H1132" s="12">
        <f t="shared" si="209"/>
        <v>3.6207315507914033</v>
      </c>
      <c r="I1132" s="12">
        <f t="shared" si="210"/>
        <v>89.738036995401941</v>
      </c>
      <c r="J1132" s="15">
        <f>IF(OR((ROW(F1132)-MATCH(MAX($F$2:F1132),$F$2:F1132,0))=1,(ROW(F1132)-MATCH(MAX($F$2:F1132),$F$2:F1132,0))&gt;123),IF(OR(((G1131*J1131/C1131*C1132)/(G1131*K1131/D1131*D1132))&lt;(4/6),((G1131*J1131/C1131*C1132)/(G1131*K1131/D1131*D1132))&gt;(6/4)),50%,((G1131*J1131/C1131*C1132)/((G1131*K1131/D1131*D1132)+(G1131*J1131/C1131*C1132)))),((G1131*J1131/C1131*C1132)/((G1131*K1131/D1131*D1132)+(G1131*J1131/C1131*C1132))))</f>
        <v>0.42861825134102843</v>
      </c>
      <c r="K1132" s="18">
        <f t="shared" si="204"/>
        <v>0.57138174865897162</v>
      </c>
      <c r="L1132" s="20">
        <f t="shared" si="205"/>
        <v>0.75014340648260469</v>
      </c>
      <c r="M1132" s="51">
        <f>IF(AND((B1132-$B$2)&gt;123,OR(((U1131*R1131/C1131*C1132)/(U1131*S1131/D1131*D1132))&lt;(4/6),((U1131*R1131/C1131*C1132)/(U1131*S1131/D1131*D1132))&gt;(6/4))),1,0)</f>
        <v>0</v>
      </c>
      <c r="N1132" s="51">
        <f>IF(AND((B1132-$B$2)&gt;123,OR(((U1131*R1131/C1131*C1132)/(U1131*S1131/D1131*D1132))&lt;(4/6),((U1131*R1131/C1131*C1132)/(U1131*S1131/D1131*D1132))&gt;(6/4))),COUNTIF($M$2:M1132,1),0)</f>
        <v>0</v>
      </c>
      <c r="O1132" s="51">
        <f>IF(OR((ROW(N1132)-MATCH(MAX($N$2:N1132),$N$2:N1132,0))=1,(ROW(N1132)-MATCH(MAX($N$2:N1132),$N$2:N1132,0))&gt;123),IF(OR(((U1131*R1131/C1131*C1132)/(U1131*S1131/D1131*D1132))&lt;(4/6),((U1131*R1131/C1131*C1132)/(U1131*S1131/D1131*D1132))&gt;(6/4)),1,0),0)</f>
        <v>0</v>
      </c>
      <c r="P1132" s="47">
        <f>IF(O1132=1,U1131/2/C1132,P1131)</f>
        <v>3.6118419146766771</v>
      </c>
      <c r="Q1132" s="47">
        <f>IF(O1132=1,U1131/2/D1132,Q1131)</f>
        <v>89.517711770140608</v>
      </c>
      <c r="R1132" s="41">
        <f>P1132*C1132/U1131</f>
        <v>0.42851483550574815</v>
      </c>
      <c r="S1132" s="41">
        <f>Q1132*D1132/U1131</f>
        <v>0.57124388723889219</v>
      </c>
      <c r="T1132" s="41">
        <f t="shared" si="211"/>
        <v>0.7501434064826058</v>
      </c>
      <c r="U1132" s="42">
        <f>P1132*C1132+Q1132*D1132</f>
        <v>27867.891678912016</v>
      </c>
      <c r="V1132" s="25">
        <f>B1132</f>
        <v>42608</v>
      </c>
      <c r="W1132">
        <f>C1132/C$2</f>
        <v>1.4386453002997712</v>
      </c>
      <c r="X1132">
        <f>D1132/D$2</f>
        <v>1.2746520960229308</v>
      </c>
      <c r="Y1132">
        <f t="shared" si="212"/>
        <v>1.3933945839456008</v>
      </c>
      <c r="AA1132" s="15">
        <f t="shared" si="213"/>
        <v>-5.6872646342331912E-4</v>
      </c>
      <c r="AB1132" s="15">
        <f t="shared" si="214"/>
        <v>4.4974923669727218E-6</v>
      </c>
      <c r="AC1132" s="15">
        <f t="shared" si="215"/>
        <v>-2.4127725535960654E-4</v>
      </c>
    </row>
    <row r="1133" spans="1:29" x14ac:dyDescent="0.4">
      <c r="A1133" s="43">
        <f t="shared" si="206"/>
        <v>2016</v>
      </c>
      <c r="B1133" s="53">
        <v>42611</v>
      </c>
      <c r="C1133" s="45">
        <v>3307.7811999999999</v>
      </c>
      <c r="D1133" s="45">
        <f>VLOOKUP(B1133,'H11001.CSI  中证全债'!$A$2:$B$2792,2,0)</f>
        <v>177.9522</v>
      </c>
      <c r="E1133" s="14">
        <f t="shared" si="207"/>
        <v>0</v>
      </c>
      <c r="F1133" s="14">
        <f>IF(AND((B1133-$B$2)&gt;123,OR(((G1132*J1132/C1132*C1133)/(G1132*K1132/D1132*D1133))&lt;(4/6),((G1132*J1132/C1132*C1133)/(G1132*K1132/D1132*D1133))&gt;(6/4))),COUNTIF($E$2:E1133,1),0)</f>
        <v>0</v>
      </c>
      <c r="G1133" s="21">
        <f t="shared" si="208"/>
        <v>27945.668860967824</v>
      </c>
      <c r="H1133" s="12">
        <f t="shared" si="209"/>
        <v>3.6207315507914033</v>
      </c>
      <c r="I1133" s="12">
        <f t="shared" si="210"/>
        <v>89.738036995401941</v>
      </c>
      <c r="J1133" s="15">
        <f>IF(OR((ROW(F1133)-MATCH(MAX($F$2:F1133),$F$2:F1133,0))=1,(ROW(F1133)-MATCH(MAX($F$2:F1133),$F$2:F1133,0))&gt;123),IF(OR(((G1132*J1132/C1132*C1133)/(G1132*K1132/D1132*D1133))&lt;(4/6),((G1132*J1132/C1132*C1133)/(G1132*K1132/D1132*D1133))&gt;(6/4)),50%,((G1132*J1132/C1132*C1133)/((G1132*K1132/D1132*D1133)+(G1132*J1132/C1132*C1133)))),((G1132*J1132/C1132*C1133)/((G1132*K1132/D1132*D1133)+(G1132*J1132/C1132*C1133))))</f>
        <v>0.4285668671427843</v>
      </c>
      <c r="K1133" s="18">
        <f t="shared" si="204"/>
        <v>0.57143313285721575</v>
      </c>
      <c r="L1133" s="20">
        <f t="shared" si="205"/>
        <v>0.74998603073628656</v>
      </c>
      <c r="M1133" s="51">
        <f>IF(AND((B1133-$B$2)&gt;123,OR(((U1132*R1132/C1132*C1133)/(U1132*S1132/D1132*D1133))&lt;(4/6),((U1132*R1132/C1132*C1133)/(U1132*S1132/D1132*D1133))&gt;(6/4))),1,0)</f>
        <v>0</v>
      </c>
      <c r="N1133" s="51">
        <f>IF(AND((B1133-$B$2)&gt;123,OR(((U1132*R1132/C1132*C1133)/(U1132*S1132/D1132*D1133))&lt;(4/6),((U1132*R1132/C1132*C1133)/(U1132*S1132/D1132*D1133))&gt;(6/4))),COUNTIF($M$2:M1133,1),0)</f>
        <v>0</v>
      </c>
      <c r="O1133" s="51">
        <f>IF(OR((ROW(N1133)-MATCH(MAX($N$2:N1133),$N$2:N1133,0))=1,(ROW(N1133)-MATCH(MAX($N$2:N1133),$N$2:N1133,0))&gt;123),IF(OR(((U1132*R1132/C1132*C1133)/(U1132*S1132/D1132*D1133))&lt;(4/6),((U1132*R1132/C1132*C1133)/(U1132*S1132/D1132*D1133))&gt;(6/4)),1,0),0)</f>
        <v>0</v>
      </c>
      <c r="P1133" s="47">
        <f>IF(O1133=1,U1132/2/C1133,P1132)</f>
        <v>3.6118419146766771</v>
      </c>
      <c r="Q1133" s="47">
        <f>IF(O1133=1,U1132/2/D1133,Q1132)</f>
        <v>89.517711770140608</v>
      </c>
      <c r="R1133" s="41">
        <f>P1133*C1133/U1132</f>
        <v>0.42870780898650113</v>
      </c>
      <c r="S1133" s="41">
        <f>Q1133*D1133/U1132</f>
        <v>0.57162105881575365</v>
      </c>
      <c r="T1133" s="41">
        <f t="shared" si="211"/>
        <v>0.74998603073628767</v>
      </c>
      <c r="U1133" s="42">
        <f>P1133*C1133+Q1133*D1133</f>
        <v>27877.056531201932</v>
      </c>
      <c r="V1133" s="25">
        <f>B1133</f>
        <v>42611</v>
      </c>
      <c r="W1133">
        <f>C1133/C$2</f>
        <v>1.4389458980586429</v>
      </c>
      <c r="X1133">
        <f>D1133/D$2</f>
        <v>1.2751859548548907</v>
      </c>
      <c r="Y1133">
        <f t="shared" si="212"/>
        <v>1.3938528265600967</v>
      </c>
      <c r="AA1133" s="15">
        <f t="shared" si="213"/>
        <v>2.0894501153900791E-4</v>
      </c>
      <c r="AB1133" s="15">
        <f t="shared" si="214"/>
        <v>4.1882709299700949E-4</v>
      </c>
      <c r="AC1133" s="15">
        <f t="shared" si="215"/>
        <v>3.2886780225482859E-4</v>
      </c>
    </row>
    <row r="1134" spans="1:29" x14ac:dyDescent="0.4">
      <c r="A1134" s="43">
        <f t="shared" si="206"/>
        <v>2016</v>
      </c>
      <c r="B1134" s="53">
        <v>42612</v>
      </c>
      <c r="C1134" s="45">
        <v>3311.9872</v>
      </c>
      <c r="D1134" s="45">
        <f>VLOOKUP(B1134,'H11001.CSI  中证全债'!$A$2:$B$2792,2,0)</f>
        <v>177.87540000000001</v>
      </c>
      <c r="E1134" s="14">
        <f t="shared" si="207"/>
        <v>0</v>
      </c>
      <c r="F1134" s="14">
        <f>IF(AND((B1134-$B$2)&gt;123,OR(((G1133*J1133/C1133*C1134)/(G1133*K1133/D1133*D1134))&lt;(4/6),((G1133*J1133/C1133*C1134)/(G1133*K1133/D1133*D1134))&gt;(6/4))),COUNTIF($E$2:E1134,1),0)</f>
        <v>0</v>
      </c>
      <c r="G1134" s="21">
        <f t="shared" si="208"/>
        <v>27954.005776629208</v>
      </c>
      <c r="H1134" s="12">
        <f t="shared" si="209"/>
        <v>3.6207315507914033</v>
      </c>
      <c r="I1134" s="12">
        <f t="shared" si="210"/>
        <v>89.738036995401941</v>
      </c>
      <c r="J1134" s="15">
        <f>IF(OR((ROW(F1134)-MATCH(MAX($F$2:F1134),$F$2:F1134,0))=1,(ROW(F1134)-MATCH(MAX($F$2:F1134),$F$2:F1134,0))&gt;123),IF(OR(((G1133*J1133/C1133*C1134)/(G1133*K1133/D1133*D1134))&lt;(4/6),((G1133*J1133/C1133*C1134)/(G1133*K1133/D1133*D1134))&gt;(6/4)),50%,((G1133*J1133/C1133*C1134)/((G1133*K1133/D1133*D1134)+(G1133*J1133/C1133*C1134)))),((G1133*J1133/C1133*C1134)/((G1133*K1133/D1133*D1134)+(G1133*J1133/C1133*C1134))))</f>
        <v>0.42898383318225408</v>
      </c>
      <c r="K1134" s="18">
        <f t="shared" si="204"/>
        <v>0.57101616681774592</v>
      </c>
      <c r="L1134" s="20">
        <f t="shared" si="205"/>
        <v>0.75126390128841136</v>
      </c>
      <c r="M1134" s="51">
        <f>IF(AND((B1134-$B$2)&gt;123,OR(((U1133*R1133/C1133*C1134)/(U1133*S1133/D1133*D1134))&lt;(4/6),((U1133*R1133/C1133*C1134)/(U1133*S1133/D1133*D1134))&gt;(6/4))),1,0)</f>
        <v>0</v>
      </c>
      <c r="N1134" s="51">
        <f>IF(AND((B1134-$B$2)&gt;123,OR(((U1133*R1133/C1133*C1134)/(U1133*S1133/D1133*D1134))&lt;(4/6),((U1133*R1133/C1133*C1134)/(U1133*S1133/D1133*D1134))&gt;(6/4))),COUNTIF($M$2:M1134,1),0)</f>
        <v>0</v>
      </c>
      <c r="O1134" s="51">
        <f>IF(OR((ROW(N1134)-MATCH(MAX($N$2:N1134),$N$2:N1134,0))=1,(ROW(N1134)-MATCH(MAX($N$2:N1134),$N$2:N1134,0))&gt;123),IF(OR(((U1133*R1133/C1133*C1134)/(U1133*S1133/D1133*D1134))&lt;(4/6),((U1133*R1133/C1133*C1134)/(U1133*S1133/D1133*D1134))&gt;(6/4)),1,0),0)</f>
        <v>0</v>
      </c>
      <c r="P1134" s="47">
        <f>IF(O1134=1,U1133/2/C1134,P1133)</f>
        <v>3.6118419146766771</v>
      </c>
      <c r="Q1134" s="47">
        <f>IF(O1134=1,U1133/2/D1134,Q1133)</f>
        <v>89.517711770140608</v>
      </c>
      <c r="R1134" s="41">
        <f>P1134*C1134/U1133</f>
        <v>0.4291118101526798</v>
      </c>
      <c r="S1134" s="41">
        <f>Q1134*D1134/U1133</f>
        <v>0.57118651570607348</v>
      </c>
      <c r="T1134" s="41">
        <f t="shared" si="211"/>
        <v>0.75126390128841236</v>
      </c>
      <c r="U1134" s="42">
        <f>P1134*C1134+Q1134*D1134</f>
        <v>27885.372978031119</v>
      </c>
      <c r="V1134" s="25">
        <f>B1134</f>
        <v>42612</v>
      </c>
      <c r="W1134">
        <f>C1134/C$2</f>
        <v>1.4407755857197357</v>
      </c>
      <c r="X1134">
        <f>D1134/D$2</f>
        <v>1.2746356144750985</v>
      </c>
      <c r="Y1134">
        <f t="shared" si="212"/>
        <v>1.3942686489015559</v>
      </c>
      <c r="AA1134" s="15">
        <f t="shared" si="213"/>
        <v>1.2715472232565084E-3</v>
      </c>
      <c r="AB1134" s="15">
        <f t="shared" si="214"/>
        <v>-4.3157656943826339E-4</v>
      </c>
      <c r="AC1134" s="15">
        <f t="shared" si="215"/>
        <v>2.9832585875322337E-4</v>
      </c>
    </row>
    <row r="1135" spans="1:29" x14ac:dyDescent="0.4">
      <c r="A1135" s="43">
        <f t="shared" si="206"/>
        <v>2016</v>
      </c>
      <c r="B1135" s="53">
        <v>42613</v>
      </c>
      <c r="C1135" s="45">
        <v>3327.7937999999999</v>
      </c>
      <c r="D1135" s="45">
        <f>VLOOKUP(B1135,'H11001.CSI  中证全债'!$A$2:$B$2792,2,0)</f>
        <v>177.84530000000001</v>
      </c>
      <c r="E1135" s="14">
        <f t="shared" si="207"/>
        <v>0</v>
      </c>
      <c r="F1135" s="14">
        <f>IF(AND((B1135-$B$2)&gt;123,OR(((G1134*J1134/C1134*C1135)/(G1134*K1134/D1134*D1135))&lt;(4/6),((G1134*J1134/C1134*C1135)/(G1134*K1134/D1134*D1135))&gt;(6/4))),COUNTIF($E$2:E1135,1),0)</f>
        <v>0</v>
      </c>
      <c r="G1135" s="21">
        <f t="shared" si="208"/>
        <v>28008.536117046388</v>
      </c>
      <c r="H1135" s="12">
        <f t="shared" si="209"/>
        <v>3.6207315507914033</v>
      </c>
      <c r="I1135" s="12">
        <f t="shared" si="210"/>
        <v>89.738036995401941</v>
      </c>
      <c r="J1135" s="15">
        <f>IF(OR((ROW(F1135)-MATCH(MAX($F$2:F1135),$F$2:F1135,0))=1,(ROW(F1135)-MATCH(MAX($F$2:F1135),$F$2:F1135,0))&gt;123),IF(OR(((G1134*J1134/C1134*C1135)/(G1134*K1134/D1134*D1135))&lt;(4/6),((G1134*J1134/C1134*C1135)/(G1134*K1134/D1134*D1135))&gt;(6/4)),50%,((G1134*J1134/C1134*C1135)/((G1134*K1134/D1134*D1135)+(G1134*J1134/C1134*C1135)))),((G1134*J1134/C1134*C1135)/((G1134*K1134/D1134*D1135)+(G1134*J1134/C1134*C1135))))</f>
        <v>0.43019199417761755</v>
      </c>
      <c r="K1135" s="18">
        <f t="shared" si="204"/>
        <v>0.56980800582238245</v>
      </c>
      <c r="L1135" s="20">
        <f t="shared" si="205"/>
        <v>0.75497709716580352</v>
      </c>
      <c r="M1135" s="51">
        <f>IF(AND((B1135-$B$2)&gt;123,OR(((U1134*R1134/C1134*C1135)/(U1134*S1134/D1134*D1135))&lt;(4/6),((U1134*R1134/C1134*C1135)/(U1134*S1134/D1134*D1135))&gt;(6/4))),1,0)</f>
        <v>0</v>
      </c>
      <c r="N1135" s="51">
        <f>IF(AND((B1135-$B$2)&gt;123,OR(((U1134*R1134/C1134*C1135)/(U1134*S1134/D1134*D1135))&lt;(4/6),((U1134*R1134/C1134*C1135)/(U1134*S1134/D1134*D1135))&gt;(6/4))),COUNTIF($M$2:M1135,1),0)</f>
        <v>0</v>
      </c>
      <c r="O1135" s="51">
        <f>IF(OR((ROW(N1135)-MATCH(MAX($N$2:N1135),$N$2:N1135,0))=1,(ROW(N1135)-MATCH(MAX($N$2:N1135),$N$2:N1135,0))&gt;123),IF(OR(((U1134*R1134/C1134*C1135)/(U1134*S1134/D1134*D1135))&lt;(4/6),((U1134*R1134/C1134*C1135)/(U1134*S1134/D1134*D1135))&gt;(6/4)),1,0),0)</f>
        <v>0</v>
      </c>
      <c r="P1135" s="47">
        <f>IF(O1135=1,U1134/2/C1135,P1134)</f>
        <v>3.6118419146766771</v>
      </c>
      <c r="Q1135" s="47">
        <f>IF(O1135=1,U1134/2/D1135,Q1134)</f>
        <v>89.517711770140608</v>
      </c>
      <c r="R1135" s="41">
        <f>P1135*C1135/U1134</f>
        <v>0.43103117680048419</v>
      </c>
      <c r="S1135" s="41">
        <f>Q1135*D1135/U1134</f>
        <v>0.5709195397033654</v>
      </c>
      <c r="T1135" s="41">
        <f t="shared" si="211"/>
        <v>0.75497709716580474</v>
      </c>
      <c r="U1135" s="42">
        <f>P1135*C1135+Q1135*D1135</f>
        <v>27939.769435315364</v>
      </c>
      <c r="V1135" s="25">
        <f>B1135</f>
        <v>42613</v>
      </c>
      <c r="W1135">
        <f>C1135/C$2</f>
        <v>1.4476517485784683</v>
      </c>
      <c r="X1135">
        <f>D1135/D$2</f>
        <v>1.2744199211752061</v>
      </c>
      <c r="Y1135">
        <f t="shared" si="212"/>
        <v>1.3969884717657681</v>
      </c>
      <c r="AA1135" s="15">
        <f t="shared" si="213"/>
        <v>4.7725425991984594E-3</v>
      </c>
      <c r="AB1135" s="15">
        <f t="shared" si="214"/>
        <v>-1.6921957729953974E-4</v>
      </c>
      <c r="AC1135" s="15">
        <f t="shared" si="215"/>
        <v>1.9507165038494811E-3</v>
      </c>
    </row>
    <row r="1136" spans="1:29" x14ac:dyDescent="0.4">
      <c r="A1136" s="43">
        <f t="shared" si="206"/>
        <v>2016</v>
      </c>
      <c r="B1136" s="53">
        <v>42614</v>
      </c>
      <c r="C1136" s="45">
        <v>3301.5767000000001</v>
      </c>
      <c r="D1136" s="45">
        <f>VLOOKUP(B1136,'H11001.CSI  中证全债'!$A$2:$B$2792,2,0)</f>
        <v>177.85230000000001</v>
      </c>
      <c r="E1136" s="14">
        <f t="shared" si="207"/>
        <v>0</v>
      </c>
      <c r="F1136" s="14">
        <f>IF(AND((B1136-$B$2)&gt;123,OR(((G1135*J1135/C1135*C1136)/(G1135*K1135/D1135*D1136))&lt;(4/6),((G1135*J1135/C1135*C1136)/(G1135*K1135/D1135*D1136))&gt;(6/4))),COUNTIF($E$2:E1136,1),0)</f>
        <v>0</v>
      </c>
      <c r="G1136" s="21">
        <f t="shared" si="208"/>
        <v>27914.239202165103</v>
      </c>
      <c r="H1136" s="12">
        <f t="shared" si="209"/>
        <v>3.6207315507914033</v>
      </c>
      <c r="I1136" s="12">
        <f t="shared" si="210"/>
        <v>89.738036995401941</v>
      </c>
      <c r="J1136" s="15">
        <f>IF(OR((ROW(F1136)-MATCH(MAX($F$2:F1136),$F$2:F1136,0))=1,(ROW(F1136)-MATCH(MAX($F$2:F1136),$F$2:F1136,0))&gt;123),IF(OR(((G1135*J1135/C1135*C1136)/(G1135*K1135/D1135*D1136))&lt;(4/6),((G1135*J1135/C1135*C1136)/(G1135*K1135/D1135*D1136))&gt;(6/4)),50%,((G1135*J1135/C1135*C1136)/((G1135*K1135/D1135*D1136)+(G1135*J1135/C1135*C1136)))),((G1135*J1135/C1135*C1136)/((G1135*K1135/D1135*D1136)+(G1135*J1135/C1135*C1136))))</f>
        <v>0.42824462592269263</v>
      </c>
      <c r="K1136" s="18">
        <f t="shared" si="204"/>
        <v>0.57175537407730737</v>
      </c>
      <c r="L1136" s="20">
        <f t="shared" si="205"/>
        <v>0.74899973894218164</v>
      </c>
      <c r="M1136" s="51">
        <f>IF(AND((B1136-$B$2)&gt;123,OR(((U1135*R1135/C1135*C1136)/(U1135*S1135/D1135*D1136))&lt;(4/6),((U1135*R1135/C1135*C1136)/(U1135*S1135/D1135*D1136))&gt;(6/4))),1,0)</f>
        <v>0</v>
      </c>
      <c r="N1136" s="51">
        <f>IF(AND((B1136-$B$2)&gt;123,OR(((U1135*R1135/C1135*C1136)/(U1135*S1135/D1135*D1136))&lt;(4/6),((U1135*R1135/C1135*C1136)/(U1135*S1135/D1135*D1136))&gt;(6/4))),COUNTIF($M$2:M1136,1),0)</f>
        <v>0</v>
      </c>
      <c r="O1136" s="51">
        <f>IF(OR((ROW(N1136)-MATCH(MAX($N$2:N1136),$N$2:N1136,0))=1,(ROW(N1136)-MATCH(MAX($N$2:N1136),$N$2:N1136,0))&gt;123),IF(OR(((U1135*R1135/C1135*C1136)/(U1135*S1135/D1135*D1136))&lt;(4/6),((U1135*R1135/C1135*C1136)/(U1135*S1135/D1135*D1136))&gt;(6/4)),1,0),0)</f>
        <v>0</v>
      </c>
      <c r="P1136" s="47">
        <f>IF(O1136=1,U1135/2/C1136,P1135)</f>
        <v>3.6118419146766771</v>
      </c>
      <c r="Q1136" s="47">
        <f>IF(O1136=1,U1135/2/D1136,Q1135)</f>
        <v>89.517711770140608</v>
      </c>
      <c r="R1136" s="41">
        <f>P1136*C1136/U1135</f>
        <v>0.42680284592854256</v>
      </c>
      <c r="S1136" s="41">
        <f>Q1136*D1136/U1135</f>
        <v>0.56983043349430118</v>
      </c>
      <c r="T1136" s="41">
        <f t="shared" si="211"/>
        <v>0.74899973894218297</v>
      </c>
      <c r="U1136" s="42">
        <f>P1136*C1136+Q1136*D1136</f>
        <v>27845.704038636486</v>
      </c>
      <c r="V1136" s="25">
        <f>B1136</f>
        <v>42614</v>
      </c>
      <c r="W1136">
        <f>C1136/C$2</f>
        <v>1.4362468259965293</v>
      </c>
      <c r="X1136">
        <f>D1136/D$2</f>
        <v>1.2744700824077391</v>
      </c>
      <c r="Y1136">
        <f t="shared" si="212"/>
        <v>1.3922852019318244</v>
      </c>
      <c r="AA1136" s="15">
        <f t="shared" si="213"/>
        <v>-7.8782225028486419E-3</v>
      </c>
      <c r="AB1136" s="15">
        <f t="shared" si="214"/>
        <v>3.9360050560599547E-5</v>
      </c>
      <c r="AC1136" s="15">
        <f t="shared" si="215"/>
        <v>-3.3667205771561459E-3</v>
      </c>
    </row>
    <row r="1137" spans="1:29" x14ac:dyDescent="0.4">
      <c r="A1137" s="43">
        <f t="shared" si="206"/>
        <v>2016</v>
      </c>
      <c r="B1137" s="53">
        <v>42615</v>
      </c>
      <c r="C1137" s="45">
        <v>3314.1142</v>
      </c>
      <c r="D1137" s="45">
        <f>VLOOKUP(B1137,'H11001.CSI  中证全债'!$A$2:$B$2792,2,0)</f>
        <v>177.9186</v>
      </c>
      <c r="E1137" s="14">
        <f t="shared" si="207"/>
        <v>0</v>
      </c>
      <c r="F1137" s="14">
        <f>IF(AND((B1137-$B$2)&gt;123,OR(((G1136*J1136/C1136*C1137)/(G1136*K1136/D1136*D1137))&lt;(4/6),((G1136*J1136/C1136*C1137)/(G1136*K1136/D1136*D1137))&gt;(6/4))),COUNTIF($E$2:E1137,1),0)</f>
        <v>0</v>
      </c>
      <c r="G1137" s="21">
        <f t="shared" si="208"/>
        <v>27965.583755835942</v>
      </c>
      <c r="H1137" s="12">
        <f t="shared" si="209"/>
        <v>3.6207315507914033</v>
      </c>
      <c r="I1137" s="12">
        <f t="shared" si="210"/>
        <v>89.738036995401941</v>
      </c>
      <c r="J1137" s="15">
        <f>IF(OR((ROW(F1137)-MATCH(MAX($F$2:F1137),$F$2:F1137,0))=1,(ROW(F1137)-MATCH(MAX($F$2:F1137),$F$2:F1137,0))&gt;123),IF(OR(((G1136*J1136/C1136*C1137)/(G1136*K1136/D1136*D1137))&lt;(4/6),((G1136*J1136/C1136*C1137)/(G1136*K1136/D1136*D1137))&gt;(6/4)),50%,((G1136*J1136/C1136*C1137)/((G1136*K1136/D1136*D1137)+(G1136*J1136/C1136*C1137)))),((G1136*J1136/C1136*C1137)/((G1136*K1136/D1136*D1137)+(G1136*J1136/C1136*C1137))))</f>
        <v>0.42908161516069582</v>
      </c>
      <c r="K1137" s="18">
        <f t="shared" si="204"/>
        <v>0.57091838483930424</v>
      </c>
      <c r="L1137" s="20">
        <f t="shared" si="205"/>
        <v>0.75156384266985721</v>
      </c>
      <c r="M1137" s="51">
        <f>IF(AND((B1137-$B$2)&gt;123,OR(((U1136*R1136/C1136*C1137)/(U1136*S1136/D1136*D1137))&lt;(4/6),((U1136*R1136/C1136*C1137)/(U1136*S1136/D1136*D1137))&gt;(6/4))),1,0)</f>
        <v>0</v>
      </c>
      <c r="N1137" s="51">
        <f>IF(AND((B1137-$B$2)&gt;123,OR(((U1136*R1136/C1136*C1137)/(U1136*S1136/D1136*D1137))&lt;(4/6),((U1136*R1136/C1136*C1137)/(U1136*S1136/D1136*D1137))&gt;(6/4))),COUNTIF($M$2:M1137,1),0)</f>
        <v>0</v>
      </c>
      <c r="O1137" s="51">
        <f>IF(OR((ROW(N1137)-MATCH(MAX($N$2:N1137),$N$2:N1137,0))=1,(ROW(N1137)-MATCH(MAX($N$2:N1137),$N$2:N1137,0))&gt;123),IF(OR(((U1136*R1136/C1136*C1137)/(U1136*S1136/D1136*D1137))&lt;(4/6),((U1136*R1136/C1136*C1137)/(U1136*S1136/D1136*D1137))&gt;(6/4)),1,0),0)</f>
        <v>0</v>
      </c>
      <c r="P1137" s="47">
        <f>IF(O1137=1,U1136/2/C1137,P1136)</f>
        <v>3.6118419146766771</v>
      </c>
      <c r="Q1137" s="47">
        <f>IF(O1137=1,U1136/2/D1137,Q1136)</f>
        <v>89.517711770140608</v>
      </c>
      <c r="R1137" s="41">
        <f>P1137*C1137/U1136</f>
        <v>0.42987085408135006</v>
      </c>
      <c r="S1137" s="41">
        <f>Q1137*D1137/U1136</f>
        <v>0.5719685137516396</v>
      </c>
      <c r="T1137" s="41">
        <f t="shared" si="211"/>
        <v>0.75156384266985854</v>
      </c>
      <c r="U1137" s="42">
        <f>P1137*C1137+Q1137*D1137</f>
        <v>27896.922530932105</v>
      </c>
      <c r="V1137" s="25">
        <f>B1137</f>
        <v>42615</v>
      </c>
      <c r="W1137">
        <f>C1137/C$2</f>
        <v>1.4417008699934268</v>
      </c>
      <c r="X1137">
        <f>D1137/D$2</f>
        <v>1.2749451809387315</v>
      </c>
      <c r="Y1137">
        <f t="shared" si="212"/>
        <v>1.3948461265466052</v>
      </c>
      <c r="AA1137" s="15">
        <f t="shared" si="213"/>
        <v>3.7974280591452914E-3</v>
      </c>
      <c r="AB1137" s="15">
        <f t="shared" si="214"/>
        <v>3.7278123476625069E-4</v>
      </c>
      <c r="AC1137" s="15">
        <f t="shared" si="215"/>
        <v>1.8393678329895469E-3</v>
      </c>
    </row>
    <row r="1138" spans="1:29" x14ac:dyDescent="0.4">
      <c r="A1138" s="43">
        <f t="shared" si="206"/>
        <v>2016</v>
      </c>
      <c r="B1138" s="53">
        <v>42618</v>
      </c>
      <c r="C1138" s="45">
        <v>3319.6803</v>
      </c>
      <c r="D1138" s="45">
        <f>VLOOKUP(B1138,'H11001.CSI  中证全债'!$A$2:$B$2792,2,0)</f>
        <v>177.91749999999999</v>
      </c>
      <c r="E1138" s="14">
        <f t="shared" si="207"/>
        <v>0</v>
      </c>
      <c r="F1138" s="14">
        <f>IF(AND((B1138-$B$2)&gt;123,OR(((G1137*J1137/C1137*C1138)/(G1137*K1137/D1137*D1138))&lt;(4/6),((G1137*J1137/C1137*C1138)/(G1137*K1137/D1137*D1138))&gt;(6/4))),COUNTIF($E$2:E1138,1),0)</f>
        <v>0</v>
      </c>
      <c r="G1138" s="21">
        <f t="shared" si="208"/>
        <v>27985.638397880102</v>
      </c>
      <c r="H1138" s="12">
        <f t="shared" si="209"/>
        <v>3.6207315507914033</v>
      </c>
      <c r="I1138" s="12">
        <f t="shared" si="210"/>
        <v>89.738036995401941</v>
      </c>
      <c r="J1138" s="15">
        <f>IF(OR((ROW(F1138)-MATCH(MAX($F$2:F1138),$F$2:F1138,0))=1,(ROW(F1138)-MATCH(MAX($F$2:F1138),$F$2:F1138,0))&gt;123),IF(OR(((G1137*J1137/C1137*C1138)/(G1137*K1137/D1137*D1138))&lt;(4/6),((G1137*J1137/C1137*C1138)/(G1137*K1137/D1137*D1138))&gt;(6/4)),50%,((G1137*J1137/C1137*C1138)/((G1137*K1137/D1137*D1138)+(G1137*J1137/C1137*C1138)))),((G1137*J1137/C1137*C1138)/((G1137*K1137/D1137*D1138)+(G1137*J1137/C1137*C1138))))</f>
        <v>0.42949426523216805</v>
      </c>
      <c r="K1138" s="18">
        <f t="shared" si="204"/>
        <v>0.57050573476783195</v>
      </c>
      <c r="L1138" s="20">
        <f t="shared" si="205"/>
        <v>0.75283075884758865</v>
      </c>
      <c r="M1138" s="51">
        <f>IF(AND((B1138-$B$2)&gt;123,OR(((U1137*R1137/C1137*C1138)/(U1137*S1137/D1137*D1138))&lt;(4/6),((U1137*R1137/C1137*C1138)/(U1137*S1137/D1137*D1138))&gt;(6/4))),1,0)</f>
        <v>0</v>
      </c>
      <c r="N1138" s="51">
        <f>IF(AND((B1138-$B$2)&gt;123,OR(((U1137*R1137/C1137*C1138)/(U1137*S1137/D1137*D1138))&lt;(4/6),((U1137*R1137/C1137*C1138)/(U1137*S1137/D1137*D1138))&gt;(6/4))),COUNTIF($M$2:M1138,1),0)</f>
        <v>0</v>
      </c>
      <c r="O1138" s="51">
        <f>IF(OR((ROW(N1138)-MATCH(MAX($N$2:N1138),$N$2:N1138,0))=1,(ROW(N1138)-MATCH(MAX($N$2:N1138),$N$2:N1138,0))&gt;123),IF(OR(((U1137*R1137/C1137*C1138)/(U1137*S1137/D1137*D1138))&lt;(4/6),((U1137*R1137/C1137*C1138)/(U1137*S1137/D1137*D1138))&gt;(6/4)),1,0),0)</f>
        <v>0</v>
      </c>
      <c r="P1138" s="47">
        <f>IF(O1138=1,U1137/2/C1138,P1137)</f>
        <v>3.6118419146766771</v>
      </c>
      <c r="Q1138" s="47">
        <f>IF(O1138=1,U1137/2/D1138,Q1137)</f>
        <v>89.517711770140608</v>
      </c>
      <c r="R1138" s="41">
        <f>P1138*C1138/U1137</f>
        <v>0.42980226358558932</v>
      </c>
      <c r="S1138" s="41">
        <f>Q1138*D1138/U1137</f>
        <v>0.57091485507780981</v>
      </c>
      <c r="T1138" s="41">
        <f t="shared" si="211"/>
        <v>0.75283075884758976</v>
      </c>
      <c r="U1138" s="42">
        <f>P1138*C1138+Q1138*D1138</f>
        <v>27916.927934730436</v>
      </c>
      <c r="V1138" s="25">
        <f>B1138</f>
        <v>42618</v>
      </c>
      <c r="W1138">
        <f>C1138/C$2</f>
        <v>1.4441222262678939</v>
      </c>
      <c r="X1138">
        <f>D1138/D$2</f>
        <v>1.2749372984593335</v>
      </c>
      <c r="Y1138">
        <f t="shared" si="212"/>
        <v>1.3958463967365218</v>
      </c>
      <c r="AA1138" s="15">
        <f t="shared" si="213"/>
        <v>1.6795136389686771E-3</v>
      </c>
      <c r="AB1138" s="15">
        <f t="shared" si="214"/>
        <v>-6.1826026059863537E-6</v>
      </c>
      <c r="AC1138" s="15">
        <f t="shared" si="215"/>
        <v>7.1711866339918551E-4</v>
      </c>
    </row>
    <row r="1139" spans="1:29" x14ac:dyDescent="0.4">
      <c r="A1139" s="43">
        <f t="shared" si="206"/>
        <v>2016</v>
      </c>
      <c r="B1139" s="53">
        <v>42619</v>
      </c>
      <c r="C1139" s="45">
        <v>3342.6259</v>
      </c>
      <c r="D1139" s="45">
        <f>VLOOKUP(B1139,'H11001.CSI  中证全债'!$A$2:$B$2792,2,0)</f>
        <v>177.8997</v>
      </c>
      <c r="E1139" s="14">
        <f t="shared" si="207"/>
        <v>0</v>
      </c>
      <c r="F1139" s="14">
        <f>IF(AND((B1139-$B$2)&gt;123,OR(((G1138*J1138/C1138*C1139)/(G1138*K1138/D1138*D1139))&lt;(4/6),((G1138*J1138/C1138*C1139)/(G1138*K1138/D1138*D1139))&gt;(6/4))),COUNTIF($E$2:E1139,1),0)</f>
        <v>0</v>
      </c>
      <c r="G1139" s="21">
        <f t="shared" si="208"/>
        <v>28067.120918693425</v>
      </c>
      <c r="H1139" s="12">
        <f t="shared" si="209"/>
        <v>3.6207315507914033</v>
      </c>
      <c r="I1139" s="12">
        <f t="shared" si="210"/>
        <v>89.738036995401941</v>
      </c>
      <c r="J1139" s="15">
        <f>IF(OR((ROW(F1139)-MATCH(MAX($F$2:F1139),$F$2:F1139,0))=1,(ROW(F1139)-MATCH(MAX($F$2:F1139),$F$2:F1139,0))&gt;123),IF(OR(((G1138*J1138/C1138*C1139)/(G1138*K1138/D1138*D1139))&lt;(4/6),((G1138*J1138/C1138*C1139)/(G1138*K1138/D1138*D1139))&gt;(6/4)),50%,((G1138*J1138/C1138*C1139)/((G1138*K1138/D1138*D1139)+(G1138*J1138/C1138*C1139)))),((G1138*J1138/C1138*C1139)/((G1138*K1138/D1138*D1139)+(G1138*J1138/C1138*C1139))))</f>
        <v>0.43120742927935157</v>
      </c>
      <c r="K1139" s="18">
        <f t="shared" si="204"/>
        <v>0.56879257072064848</v>
      </c>
      <c r="L1139" s="20">
        <f t="shared" si="205"/>
        <v>0.7581101643662832</v>
      </c>
      <c r="M1139" s="51">
        <f>IF(AND((B1139-$B$2)&gt;123,OR(((U1138*R1138/C1138*C1139)/(U1138*S1138/D1138*D1139))&lt;(4/6),((U1138*R1138/C1138*C1139)/(U1138*S1138/D1138*D1139))&gt;(6/4))),1,0)</f>
        <v>0</v>
      </c>
      <c r="N1139" s="51">
        <f>IF(AND((B1139-$B$2)&gt;123,OR(((U1138*R1138/C1138*C1139)/(U1138*S1138/D1138*D1139))&lt;(4/6),((U1138*R1138/C1138*C1139)/(U1138*S1138/D1138*D1139))&gt;(6/4))),COUNTIF($M$2:M1139,1),0)</f>
        <v>0</v>
      </c>
      <c r="O1139" s="51">
        <f>IF(OR((ROW(N1139)-MATCH(MAX($N$2:N1139),$N$2:N1139,0))=1,(ROW(N1139)-MATCH(MAX($N$2:N1139),$N$2:N1139,0))&gt;123),IF(OR(((U1138*R1138/C1138*C1139)/(U1138*S1138/D1138*D1139))&lt;(4/6),((U1138*R1138/C1138*C1139)/(U1138*S1138/D1138*D1139))&gt;(6/4)),1,0),0)</f>
        <v>0</v>
      </c>
      <c r="P1139" s="47">
        <f>IF(O1139=1,U1138/2/C1139,P1138)</f>
        <v>3.6118419146766771</v>
      </c>
      <c r="Q1139" s="47">
        <f>IF(O1139=1,U1138/2/D1139,Q1138)</f>
        <v>89.517711770140608</v>
      </c>
      <c r="R1139" s="41">
        <f>P1139*C1139/U1138</f>
        <v>0.43246292568188444</v>
      </c>
      <c r="S1139" s="41">
        <f>Q1139*D1139/U1138</f>
        <v>0.57044865774011444</v>
      </c>
      <c r="T1139" s="41">
        <f t="shared" si="211"/>
        <v>0.75811016436628431</v>
      </c>
      <c r="U1139" s="42">
        <f>P1139*C1139+Q1139*D1139</f>
        <v>27998.210399298332</v>
      </c>
      <c r="V1139" s="25">
        <f>B1139</f>
        <v>42619</v>
      </c>
      <c r="W1139">
        <f>C1139/C$2</f>
        <v>1.4541039859436833</v>
      </c>
      <c r="X1139">
        <f>D1139/D$2</f>
        <v>1.274809745610892</v>
      </c>
      <c r="Y1139">
        <f t="shared" si="212"/>
        <v>1.3999105199649167</v>
      </c>
      <c r="AA1139" s="15">
        <f t="shared" si="213"/>
        <v>6.9119908926169593E-3</v>
      </c>
      <c r="AB1139" s="15">
        <f t="shared" si="214"/>
        <v>-1.0004636980631698E-4</v>
      </c>
      <c r="AC1139" s="15">
        <f t="shared" si="215"/>
        <v>2.9115834219988201E-3</v>
      </c>
    </row>
    <row r="1140" spans="1:29" x14ac:dyDescent="0.4">
      <c r="A1140" s="43">
        <f t="shared" si="206"/>
        <v>2016</v>
      </c>
      <c r="B1140" s="53">
        <v>42620</v>
      </c>
      <c r="C1140" s="45">
        <v>3340.8172</v>
      </c>
      <c r="D1140" s="45">
        <f>VLOOKUP(B1140,'H11001.CSI  中证全债'!$A$2:$B$2792,2,0)</f>
        <v>177.88030000000001</v>
      </c>
      <c r="E1140" s="14">
        <f t="shared" si="207"/>
        <v>0</v>
      </c>
      <c r="F1140" s="14">
        <f>IF(AND((B1140-$B$2)&gt;123,OR(((G1139*J1139/C1139*C1140)/(G1139*K1139/D1139*D1140))&lt;(4/6),((G1139*J1139/C1139*C1140)/(G1139*K1139/D1139*D1140))&gt;(6/4))),COUNTIF($E$2:E1140,1),0)</f>
        <v>0</v>
      </c>
      <c r="G1140" s="21">
        <f t="shared" si="208"/>
        <v>28058.831183619801</v>
      </c>
      <c r="H1140" s="12">
        <f t="shared" si="209"/>
        <v>3.6207315507914033</v>
      </c>
      <c r="I1140" s="12">
        <f t="shared" si="210"/>
        <v>89.738036995401941</v>
      </c>
      <c r="J1140" s="15">
        <f>IF(OR((ROW(F1140)-MATCH(MAX($F$2:F1140),$F$2:F1140,0))=1,(ROW(F1140)-MATCH(MAX($F$2:F1140),$F$2:F1140,0))&gt;123),IF(OR(((G1139*J1139/C1139*C1140)/(G1139*K1139/D1139*D1140))&lt;(4/6),((G1139*J1139/C1139*C1140)/(G1139*K1139/D1139*D1140))&gt;(6/4)),50%,((G1139*J1139/C1139*C1140)/((G1139*K1139/D1139*D1140)+(G1139*J1139/C1139*C1140)))),((G1139*J1139/C1139*C1140)/((G1139*K1139/D1139*D1140)+(G1139*J1139/C1139*C1140))))</f>
        <v>0.43110142978899685</v>
      </c>
      <c r="K1140" s="18">
        <f t="shared" si="204"/>
        <v>0.56889857021100321</v>
      </c>
      <c r="L1140" s="20">
        <f t="shared" si="205"/>
        <v>0.75778258614554483</v>
      </c>
      <c r="M1140" s="51">
        <f>IF(AND((B1140-$B$2)&gt;123,OR(((U1139*R1139/C1139*C1140)/(U1139*S1139/D1139*D1140))&lt;(4/6),((U1139*R1139/C1139*C1140)/(U1139*S1139/D1139*D1140))&gt;(6/4))),1,0)</f>
        <v>0</v>
      </c>
      <c r="N1140" s="51">
        <f>IF(AND((B1140-$B$2)&gt;123,OR(((U1139*R1139/C1139*C1140)/(U1139*S1139/D1139*D1140))&lt;(4/6),((U1139*R1139/C1139*C1140)/(U1139*S1139/D1139*D1140))&gt;(6/4))),COUNTIF($M$2:M1140,1),0)</f>
        <v>0</v>
      </c>
      <c r="O1140" s="51">
        <f>IF(OR((ROW(N1140)-MATCH(MAX($N$2:N1140),$N$2:N1140,0))=1,(ROW(N1140)-MATCH(MAX($N$2:N1140),$N$2:N1140,0))&gt;123),IF(OR(((U1139*R1139/C1139*C1140)/(U1139*S1139/D1139*D1140))&lt;(4/6),((U1139*R1139/C1139*C1140)/(U1139*S1139/D1139*D1140))&gt;(6/4)),1,0),0)</f>
        <v>0</v>
      </c>
      <c r="P1140" s="47">
        <f>IF(O1140=1,U1139/2/C1140,P1139)</f>
        <v>3.6118419146766771</v>
      </c>
      <c r="Q1140" s="47">
        <f>IF(O1140=1,U1139/2/D1140,Q1139)</f>
        <v>89.517711770140608</v>
      </c>
      <c r="R1140" s="41">
        <f>P1140*C1140/U1139</f>
        <v>0.43097410227816474</v>
      </c>
      <c r="S1140" s="41">
        <f>Q1140*D1140/U1139</f>
        <v>0.56873054377022625</v>
      </c>
      <c r="T1140" s="41">
        <f t="shared" si="211"/>
        <v>0.75778258614554606</v>
      </c>
      <c r="U1140" s="42">
        <f>P1140*C1140+Q1140*D1140</f>
        <v>27989.941017218916</v>
      </c>
      <c r="V1140" s="25">
        <f>B1140</f>
        <v>42620</v>
      </c>
      <c r="W1140">
        <f>C1140/C$2</f>
        <v>1.4533171680471977</v>
      </c>
      <c r="X1140">
        <f>D1140/D$2</f>
        <v>1.2746707273378717</v>
      </c>
      <c r="Y1140">
        <f t="shared" si="212"/>
        <v>1.3994970508609459</v>
      </c>
      <c r="AA1140" s="15">
        <f t="shared" si="213"/>
        <v>-5.4110153337827427E-4</v>
      </c>
      <c r="AB1140" s="15">
        <f t="shared" si="214"/>
        <v>-1.0905021200136034E-4</v>
      </c>
      <c r="AC1140" s="15">
        <f t="shared" si="215"/>
        <v>-2.9535395160906752E-4</v>
      </c>
    </row>
    <row r="1141" spans="1:29" x14ac:dyDescent="0.4">
      <c r="A1141" s="43">
        <f t="shared" si="206"/>
        <v>2016</v>
      </c>
      <c r="B1141" s="53">
        <v>42621</v>
      </c>
      <c r="C1141" s="45">
        <v>3339.5639999999999</v>
      </c>
      <c r="D1141" s="45">
        <f>VLOOKUP(B1141,'H11001.CSI  中证全债'!$A$2:$B$2792,2,0)</f>
        <v>177.9247</v>
      </c>
      <c r="E1141" s="14">
        <f t="shared" si="207"/>
        <v>0</v>
      </c>
      <c r="F1141" s="14">
        <f>IF(AND((B1141-$B$2)&gt;123,OR(((G1140*J1140/C1140*C1141)/(G1140*K1140/D1140*D1141))&lt;(4/6),((G1140*J1140/C1140*C1141)/(G1140*K1140/D1140*D1141))&gt;(6/4))),COUNTIF($E$2:E1141,1),0)</f>
        <v>0</v>
      </c>
      <c r="G1141" s="21">
        <f t="shared" si="208"/>
        <v>28058.278051682944</v>
      </c>
      <c r="H1141" s="12">
        <f t="shared" si="209"/>
        <v>3.6207315507914033</v>
      </c>
      <c r="I1141" s="12">
        <f t="shared" si="210"/>
        <v>89.738036995401941</v>
      </c>
      <c r="J1141" s="15">
        <f>IF(OR((ROW(F1141)-MATCH(MAX($F$2:F1141),$F$2:F1141,0))=1,(ROW(F1141)-MATCH(MAX($F$2:F1141),$F$2:F1141,0))&gt;123),IF(OR(((G1140*J1140/C1140*C1141)/(G1140*K1140/D1140*D1141))&lt;(4/6),((G1140*J1140/C1140*C1141)/(G1140*K1140/D1140*D1141))&gt;(6/4)),50%,((G1140*J1140/C1140*C1141)/((G1140*K1140/D1140*D1141)+(G1140*J1140/C1140*C1141)))),((G1140*J1140/C1140*C1141)/((G1140*K1140/D1140*D1141)+(G1140*J1140/C1140*C1141))))</f>
        <v>0.43094821137685146</v>
      </c>
      <c r="K1141" s="18">
        <f t="shared" si="204"/>
        <v>0.56905178862314854</v>
      </c>
      <c r="L1141" s="20">
        <f t="shared" si="205"/>
        <v>0.75730929942168157</v>
      </c>
      <c r="M1141" s="51">
        <f>IF(AND((B1141-$B$2)&gt;123,OR(((U1140*R1140/C1140*C1141)/(U1140*S1140/D1140*D1141))&lt;(4/6),((U1140*R1140/C1140*C1141)/(U1140*S1140/D1140*D1141))&gt;(6/4))),1,0)</f>
        <v>0</v>
      </c>
      <c r="N1141" s="51">
        <f>IF(AND((B1141-$B$2)&gt;123,OR(((U1140*R1140/C1140*C1141)/(U1140*S1140/D1140*D1141))&lt;(4/6),((U1140*R1140/C1140*C1141)/(U1140*S1140/D1140*D1141))&gt;(6/4))),COUNTIF($M$2:M1141,1),0)</f>
        <v>0</v>
      </c>
      <c r="O1141" s="51">
        <f>IF(OR((ROW(N1141)-MATCH(MAX($N$2:N1141),$N$2:N1141,0))=1,(ROW(N1141)-MATCH(MAX($N$2:N1141),$N$2:N1141,0))&gt;123),IF(OR(((U1140*R1140/C1140*C1141)/(U1140*S1140/D1140*D1141))&lt;(4/6),((U1140*R1140/C1140*C1141)/(U1140*S1140/D1140*D1141))&gt;(6/4)),1,0),0)</f>
        <v>0</v>
      </c>
      <c r="P1141" s="47">
        <f>IF(O1141=1,U1140/2/C1141,P1140)</f>
        <v>3.6118419146766771</v>
      </c>
      <c r="Q1141" s="47">
        <f>IF(O1141=1,U1140/2/D1141,Q1140)</f>
        <v>89.517711770140608</v>
      </c>
      <c r="R1141" s="41">
        <f>P1141*C1141/U1140</f>
        <v>0.43093971596885422</v>
      </c>
      <c r="S1141" s="41">
        <f>Q1141*D1141/U1140</f>
        <v>0.56904057073898351</v>
      </c>
      <c r="T1141" s="41">
        <f t="shared" si="211"/>
        <v>0.7573092994216829</v>
      </c>
      <c r="U1141" s="42">
        <f>P1141*C1141+Q1141*D1141</f>
        <v>27989.389243334037</v>
      </c>
      <c r="V1141" s="25">
        <f>B1141</f>
        <v>42621</v>
      </c>
      <c r="W1141">
        <f>C1141/C$2</f>
        <v>1.4527720029076632</v>
      </c>
      <c r="X1141">
        <f>D1141/D$2</f>
        <v>1.2749888928699391</v>
      </c>
      <c r="Y1141">
        <f t="shared" si="212"/>
        <v>1.3994694621667019</v>
      </c>
      <c r="AA1141" s="15">
        <f t="shared" si="213"/>
        <v>-3.7511780051913135E-4</v>
      </c>
      <c r="AB1141" s="15">
        <f t="shared" si="214"/>
        <v>2.4960605530810476E-4</v>
      </c>
      <c r="AC1141" s="15">
        <f t="shared" si="215"/>
        <v>-1.9713292162437668E-5</v>
      </c>
    </row>
    <row r="1142" spans="1:29" x14ac:dyDescent="0.4">
      <c r="A1142" s="43">
        <f t="shared" si="206"/>
        <v>2016</v>
      </c>
      <c r="B1142" s="53">
        <v>42622</v>
      </c>
      <c r="C1142" s="45">
        <v>3318.0439999999999</v>
      </c>
      <c r="D1142" s="45">
        <f>VLOOKUP(B1142,'H11001.CSI  中证全债'!$A$2:$B$2792,2,0)</f>
        <v>177.99189999999999</v>
      </c>
      <c r="E1142" s="14">
        <f t="shared" si="207"/>
        <v>0</v>
      </c>
      <c r="F1142" s="14">
        <f>IF(AND((B1142-$B$2)&gt;123,OR(((G1141*J1141/C1141*C1142)/(G1141*K1141/D1141*D1142))&lt;(4/6),((G1141*J1141/C1141*C1142)/(G1141*K1141/D1141*D1142))&gt;(6/4))),COUNTIF($E$2:E1142,1),0)</f>
        <v>0</v>
      </c>
      <c r="G1142" s="21">
        <f t="shared" si="208"/>
        <v>27986.390304796005</v>
      </c>
      <c r="H1142" s="12">
        <f t="shared" si="209"/>
        <v>3.6207315507914033</v>
      </c>
      <c r="I1142" s="12">
        <f t="shared" si="210"/>
        <v>89.738036995401941</v>
      </c>
      <c r="J1142" s="15">
        <f>IF(OR((ROW(F1142)-MATCH(MAX($F$2:F1142),$F$2:F1142,0))=1,(ROW(F1142)-MATCH(MAX($F$2:F1142),$F$2:F1142,0))&gt;123),IF(OR(((G1141*J1141/C1141*C1142)/(G1141*K1141/D1141*D1142))&lt;(4/6),((G1141*J1141/C1141*C1142)/(G1141*K1141/D1141*D1142))&gt;(6/4)),50%,((G1141*J1141/C1141*C1142)/((G1141*K1141/D1141*D1142)+(G1141*J1141/C1141*C1142)))),((G1141*J1141/C1141*C1142)/((G1141*K1141/D1141*D1142)+(G1141*J1141/C1141*C1142))))</f>
        <v>0.42927103019982243</v>
      </c>
      <c r="K1142" s="18">
        <f t="shared" si="204"/>
        <v>0.57072896980017762</v>
      </c>
      <c r="L1142" s="20">
        <f t="shared" si="205"/>
        <v>0.75214515630793699</v>
      </c>
      <c r="M1142" s="51">
        <f>IF(AND((B1142-$B$2)&gt;123,OR(((U1141*R1141/C1141*C1142)/(U1141*S1141/D1141*D1142))&lt;(4/6),((U1141*R1141/C1141*C1142)/(U1141*S1141/D1141*D1142))&gt;(6/4))),1,0)</f>
        <v>0</v>
      </c>
      <c r="N1142" s="51">
        <f>IF(AND((B1142-$B$2)&gt;123,OR(((U1141*R1141/C1141*C1142)/(U1141*S1141/D1141*D1142))&lt;(4/6),((U1141*R1141/C1141*C1142)/(U1141*S1141/D1141*D1142))&gt;(6/4))),COUNTIF($M$2:M1142,1),0)</f>
        <v>0</v>
      </c>
      <c r="O1142" s="51">
        <f>IF(OR((ROW(N1142)-MATCH(MAX($N$2:N1142),$N$2:N1142,0))=1,(ROW(N1142)-MATCH(MAX($N$2:N1142),$N$2:N1142,0))&gt;123),IF(OR(((U1141*R1141/C1141*C1142)/(U1141*S1141/D1141*D1142))&lt;(4/6),((U1141*R1141/C1141*C1142)/(U1141*S1141/D1141*D1142))&gt;(6/4)),1,0),0)</f>
        <v>0</v>
      </c>
      <c r="P1142" s="47">
        <f>IF(O1142=1,U1141/2/C1142,P1141)</f>
        <v>3.6118419146766771</v>
      </c>
      <c r="Q1142" s="47">
        <f>IF(O1142=1,U1141/2/D1142,Q1141)</f>
        <v>89.517711770140608</v>
      </c>
      <c r="R1142" s="41">
        <f>P1142*C1142/U1141</f>
        <v>0.42817120051290986</v>
      </c>
      <c r="S1142" s="41">
        <f>Q1142*D1142/U1141</f>
        <v>0.56926671257803174</v>
      </c>
      <c r="T1142" s="41">
        <f t="shared" si="211"/>
        <v>0.75214515630793832</v>
      </c>
      <c r="U1142" s="42">
        <f>P1142*C1142+Q1142*D1142</f>
        <v>27917.677995561149</v>
      </c>
      <c r="V1142" s="25">
        <f>B1142</f>
        <v>42622</v>
      </c>
      <c r="W1142">
        <f>C1142/C$2</f>
        <v>1.4434104055546637</v>
      </c>
      <c r="X1142">
        <f>D1142/D$2</f>
        <v>1.275470440702257</v>
      </c>
      <c r="Y1142">
        <f t="shared" si="212"/>
        <v>1.3958838997780574</v>
      </c>
      <c r="AA1142" s="15">
        <f t="shared" si="213"/>
        <v>-6.4439549593897638E-3</v>
      </c>
      <c r="AB1142" s="15">
        <f t="shared" si="214"/>
        <v>3.7768786458514114E-4</v>
      </c>
      <c r="AC1142" s="15">
        <f t="shared" si="215"/>
        <v>-2.5620869090585696E-3</v>
      </c>
    </row>
    <row r="1143" spans="1:29" x14ac:dyDescent="0.4">
      <c r="A1143" s="43">
        <f t="shared" si="206"/>
        <v>2016</v>
      </c>
      <c r="B1143" s="53">
        <v>42625</v>
      </c>
      <c r="C1143" s="45">
        <v>3262.6043</v>
      </c>
      <c r="D1143" s="45">
        <f>VLOOKUP(B1143,'H11001.CSI  中证全债'!$A$2:$B$2792,2,0)</f>
        <v>177.96549999999999</v>
      </c>
      <c r="E1143" s="14">
        <f t="shared" si="207"/>
        <v>0</v>
      </c>
      <c r="F1143" s="14">
        <f>IF(AND((B1143-$B$2)&gt;123,OR(((G1142*J1142/C1142*C1143)/(G1142*K1142/D1142*D1143))&lt;(4/6),((G1142*J1142/C1142*C1143)/(G1142*K1142/D1142*D1143))&gt;(6/4))),COUNTIF($E$2:E1143,1),0)</f>
        <v>0</v>
      </c>
      <c r="G1143" s="21">
        <f t="shared" si="208"/>
        <v>27783.288949662918</v>
      </c>
      <c r="H1143" s="12">
        <f t="shared" si="209"/>
        <v>3.6207315507914033</v>
      </c>
      <c r="I1143" s="12">
        <f t="shared" si="210"/>
        <v>89.738036995401941</v>
      </c>
      <c r="J1143" s="15">
        <f>IF(OR((ROW(F1143)-MATCH(MAX($F$2:F1143),$F$2:F1143,0))=1,(ROW(F1143)-MATCH(MAX($F$2:F1143),$F$2:F1143,0))&gt;123),IF(OR(((G1142*J1142/C1142*C1143)/(G1142*K1142/D1142*D1143))&lt;(4/6),((G1142*J1142/C1142*C1143)/(G1142*K1142/D1142*D1143))&gt;(6/4)),50%,((G1142*J1142/C1142*C1143)/((G1142*K1142/D1142*D1143)+(G1142*J1142/C1142*C1143)))),((G1142*J1142/C1142*C1143)/((G1142*K1142/D1142*D1143)+(G1142*J1142/C1142*C1143))))</f>
        <v>0.42518415829602546</v>
      </c>
      <c r="K1143" s="18">
        <f t="shared" si="204"/>
        <v>0.57481584170397459</v>
      </c>
      <c r="L1143" s="20">
        <f t="shared" si="205"/>
        <v>0.73968761375054759</v>
      </c>
      <c r="M1143" s="51">
        <f>IF(AND((B1143-$B$2)&gt;123,OR(((U1142*R1142/C1142*C1143)/(U1142*S1142/D1142*D1143))&lt;(4/6),((U1142*R1142/C1142*C1143)/(U1142*S1142/D1142*D1143))&gt;(6/4))),1,0)</f>
        <v>0</v>
      </c>
      <c r="N1143" s="51">
        <f>IF(AND((B1143-$B$2)&gt;123,OR(((U1142*R1142/C1142*C1143)/(U1142*S1142/D1142*D1143))&lt;(4/6),((U1142*R1142/C1142*C1143)/(U1142*S1142/D1142*D1143))&gt;(6/4))),COUNTIF($M$2:M1143,1),0)</f>
        <v>0</v>
      </c>
      <c r="O1143" s="51">
        <f>IF(OR((ROW(N1143)-MATCH(MAX($N$2:N1143),$N$2:N1143,0))=1,(ROW(N1143)-MATCH(MAX($N$2:N1143),$N$2:N1143,0))&gt;123),IF(OR(((U1142*R1142/C1142*C1143)/(U1142*S1142/D1142*D1143))&lt;(4/6),((U1142*R1142/C1142*C1143)/(U1142*S1142/D1142*D1143))&gt;(6/4)),1,0),0)</f>
        <v>0</v>
      </c>
      <c r="P1143" s="47">
        <f>IF(O1143=1,U1142/2/C1143,P1142)</f>
        <v>3.6118419146766771</v>
      </c>
      <c r="Q1143" s="47">
        <f>IF(O1143=1,U1142/2/D1143,Q1142)</f>
        <v>89.517711770140608</v>
      </c>
      <c r="R1143" s="41">
        <f>P1143*C1143/U1142</f>
        <v>0.42209853425553484</v>
      </c>
      <c r="S1143" s="41">
        <f>Q1143*D1143/U1142</f>
        <v>0.57064431850535569</v>
      </c>
      <c r="T1143" s="41">
        <f t="shared" si="211"/>
        <v>0.73968761375054903</v>
      </c>
      <c r="U1143" s="42">
        <f>P1143*C1143+Q1143*D1143</f>
        <v>27715.075295773317</v>
      </c>
      <c r="V1143" s="25">
        <f>B1143</f>
        <v>42625</v>
      </c>
      <c r="W1143">
        <f>C1143/C$2</f>
        <v>1.4192931123961556</v>
      </c>
      <c r="X1143">
        <f>D1143/D$2</f>
        <v>1.2752812611967035</v>
      </c>
      <c r="Y1143">
        <f t="shared" si="212"/>
        <v>1.3857537647886657</v>
      </c>
      <c r="AA1143" s="15">
        <f t="shared" si="213"/>
        <v>-1.6708548771505072E-2</v>
      </c>
      <c r="AB1143" s="15">
        <f t="shared" si="214"/>
        <v>-1.4832135619646802E-4</v>
      </c>
      <c r="AC1143" s="15">
        <f t="shared" si="215"/>
        <v>-7.2571472391094183E-3</v>
      </c>
    </row>
    <row r="1144" spans="1:29" x14ac:dyDescent="0.4">
      <c r="A1144" s="43">
        <f t="shared" si="206"/>
        <v>2016</v>
      </c>
      <c r="B1144" s="53">
        <v>42626</v>
      </c>
      <c r="C1144" s="45">
        <v>3260.3330000000001</v>
      </c>
      <c r="D1144" s="45">
        <f>VLOOKUP(B1144,'H11001.CSI  中证全债'!$A$2:$B$2792,2,0)</f>
        <v>178.01669999999999</v>
      </c>
      <c r="E1144" s="14">
        <f t="shared" si="207"/>
        <v>0</v>
      </c>
      <c r="F1144" s="14">
        <f>IF(AND((B1144-$B$2)&gt;123,OR(((G1143*J1143/C1143*C1144)/(G1143*K1143/D1143*D1144))&lt;(4/6),((G1143*J1143/C1143*C1144)/(G1143*K1143/D1143*D1144))&gt;(6/4))),COUNTIF($E$2:E1144,1),0)</f>
        <v>0</v>
      </c>
      <c r="G1144" s="21">
        <f t="shared" si="208"/>
        <v>27779.659769585771</v>
      </c>
      <c r="H1144" s="12">
        <f t="shared" si="209"/>
        <v>3.6207315507914033</v>
      </c>
      <c r="I1144" s="12">
        <f t="shared" si="210"/>
        <v>89.738036995401941</v>
      </c>
      <c r="J1144" s="15">
        <f>IF(OR((ROW(F1144)-MATCH(MAX($F$2:F1144),$F$2:F1144,0))=1,(ROW(F1144)-MATCH(MAX($F$2:F1144),$F$2:F1144,0))&gt;123),IF(OR(((G1143*J1143/C1143*C1144)/(G1143*K1143/D1143*D1144))&lt;(4/6),((G1143*J1143/C1143*C1144)/(G1143*K1143/D1143*D1144))&gt;(6/4)),50%,((G1143*J1143/C1143*C1144)/((G1143*K1143/D1143*D1144)+(G1143*J1143/C1143*C1144)))),((G1143*J1143/C1143*C1144)/((G1143*K1143/D1143*D1144)+(G1143*J1143/C1143*C1144))))</f>
        <v>0.42494366947253676</v>
      </c>
      <c r="K1144" s="18">
        <f t="shared" si="204"/>
        <v>0.57505633052746319</v>
      </c>
      <c r="L1144" s="20">
        <f t="shared" si="205"/>
        <v>0.73896007558557353</v>
      </c>
      <c r="M1144" s="51">
        <f>IF(AND((B1144-$B$2)&gt;123,OR(((U1143*R1143/C1143*C1144)/(U1143*S1143/D1143*D1144))&lt;(4/6),((U1143*R1143/C1143*C1144)/(U1143*S1143/D1143*D1144))&gt;(6/4))),1,0)</f>
        <v>0</v>
      </c>
      <c r="N1144" s="51">
        <f>IF(AND((B1144-$B$2)&gt;123,OR(((U1143*R1143/C1143*C1144)/(U1143*S1143/D1143*D1144))&lt;(4/6),((U1143*R1143/C1143*C1144)/(U1143*S1143/D1143*D1144))&gt;(6/4))),COUNTIF($M$2:M1144,1),0)</f>
        <v>0</v>
      </c>
      <c r="O1144" s="51">
        <f>IF(OR((ROW(N1144)-MATCH(MAX($N$2:N1144),$N$2:N1144,0))=1,(ROW(N1144)-MATCH(MAX($N$2:N1144),$N$2:N1144,0))&gt;123),IF(OR(((U1143*R1143/C1143*C1144)/(U1143*S1143/D1143*D1144))&lt;(4/6),((U1143*R1143/C1143*C1144)/(U1143*S1143/D1143*D1144))&gt;(6/4)),1,0),0)</f>
        <v>0</v>
      </c>
      <c r="P1144" s="47">
        <f>IF(O1144=1,U1143/2/C1144,P1143)</f>
        <v>3.6118419146766771</v>
      </c>
      <c r="Q1144" s="47">
        <f>IF(O1144=1,U1143/2/D1144,Q1143)</f>
        <v>89.517711770140608</v>
      </c>
      <c r="R1144" s="41">
        <f>P1144*C1144/U1143</f>
        <v>0.42488816138989249</v>
      </c>
      <c r="S1144" s="41">
        <f>Q1144*D1144/U1143</f>
        <v>0.57498121404352998</v>
      </c>
      <c r="T1144" s="41">
        <f t="shared" si="211"/>
        <v>0.73896007558557486</v>
      </c>
      <c r="U1144" s="42">
        <f>P1144*C1144+Q1144*D1144</f>
        <v>27711.455026075142</v>
      </c>
      <c r="V1144" s="25">
        <f>B1144</f>
        <v>42626</v>
      </c>
      <c r="W1144">
        <f>C1144/C$2</f>
        <v>1.4183050549580576</v>
      </c>
      <c r="X1144">
        <f>D1144/D$2</f>
        <v>1.2756481547832317</v>
      </c>
      <c r="Y1144">
        <f t="shared" si="212"/>
        <v>1.385572751303757</v>
      </c>
      <c r="AA1144" s="15">
        <f t="shared" si="213"/>
        <v>-6.9616165221142445E-4</v>
      </c>
      <c r="AB1144" s="15">
        <f t="shared" si="214"/>
        <v>2.8769621078250651E-4</v>
      </c>
      <c r="AC1144" s="15">
        <f t="shared" si="215"/>
        <v>-1.3062456657753074E-4</v>
      </c>
    </row>
    <row r="1145" spans="1:29" x14ac:dyDescent="0.4">
      <c r="A1145" s="43">
        <f t="shared" si="206"/>
        <v>2016</v>
      </c>
      <c r="B1145" s="53">
        <v>42627</v>
      </c>
      <c r="C1145" s="45">
        <v>3238.7298999999998</v>
      </c>
      <c r="D1145" s="45">
        <f>VLOOKUP(B1145,'H11001.CSI  中证全债'!$A$2:$B$2792,2,0)</f>
        <v>178.0891</v>
      </c>
      <c r="E1145" s="14">
        <f t="shared" si="207"/>
        <v>0</v>
      </c>
      <c r="F1145" s="14">
        <f>IF(AND((B1145-$B$2)&gt;123,OR(((G1144*J1144/C1144*C1145)/(G1144*K1144/D1144*D1145))&lt;(4/6),((G1144*J1144/C1144*C1145)/(G1144*K1144/D1144*D1145))&gt;(6/4))),COUNTIF($E$2:E1145,1),0)</f>
        <v>0</v>
      </c>
      <c r="G1145" s="21">
        <f t="shared" si="208"/>
        <v>27707.937777699335</v>
      </c>
      <c r="H1145" s="12">
        <f t="shared" si="209"/>
        <v>3.6207315507914033</v>
      </c>
      <c r="I1145" s="12">
        <f t="shared" si="210"/>
        <v>89.738036995401941</v>
      </c>
      <c r="J1145" s="15">
        <f>IF(OR((ROW(F1145)-MATCH(MAX($F$2:F1145),$F$2:F1145,0))=1,(ROW(F1145)-MATCH(MAX($F$2:F1145),$F$2:F1145,0))&gt;123),IF(OR(((G1144*J1144/C1144*C1145)/(G1144*K1144/D1144*D1145))&lt;(4/6),((G1144*J1144/C1144*C1145)/(G1144*K1144/D1144*D1145))&gt;(6/4)),50%,((G1144*J1144/C1144*C1145)/((G1144*K1144/D1144*D1145)+(G1144*J1144/C1144*C1145)))),((G1144*J1144/C1144*C1145)/((G1144*K1144/D1144*D1145)+(G1144*J1144/C1144*C1145))))</f>
        <v>0.42322065350022475</v>
      </c>
      <c r="K1145" s="18">
        <f t="shared" si="204"/>
        <v>0.57677934649977525</v>
      </c>
      <c r="L1145" s="20">
        <f t="shared" si="205"/>
        <v>0.73376527101493516</v>
      </c>
      <c r="M1145" s="51">
        <f>IF(AND((B1145-$B$2)&gt;123,OR(((U1144*R1144/C1144*C1145)/(U1144*S1144/D1144*D1145))&lt;(4/6),((U1144*R1144/C1144*C1145)/(U1144*S1144/D1144*D1145))&gt;(6/4))),1,0)</f>
        <v>0</v>
      </c>
      <c r="N1145" s="51">
        <f>IF(AND((B1145-$B$2)&gt;123,OR(((U1144*R1144/C1144*C1145)/(U1144*S1144/D1144*D1145))&lt;(4/6),((U1144*R1144/C1144*C1145)/(U1144*S1144/D1144*D1145))&gt;(6/4))),COUNTIF($M$2:M1145,1),0)</f>
        <v>0</v>
      </c>
      <c r="O1145" s="51">
        <f>IF(OR((ROW(N1145)-MATCH(MAX($N$2:N1145),$N$2:N1145,0))=1,(ROW(N1145)-MATCH(MAX($N$2:N1145),$N$2:N1145,0))&gt;123),IF(OR(((U1144*R1144/C1144*C1145)/(U1144*S1144/D1144*D1145))&lt;(4/6),((U1144*R1144/C1144*C1145)/(U1144*S1144/D1144*D1145))&gt;(6/4)),1,0),0)</f>
        <v>0</v>
      </c>
      <c r="P1145" s="47">
        <f>IF(O1145=1,U1144/2/C1145,P1144)</f>
        <v>3.6118419146766771</v>
      </c>
      <c r="Q1145" s="47">
        <f>IF(O1145=1,U1144/2/D1145,Q1144)</f>
        <v>89.517711770140608</v>
      </c>
      <c r="R1145" s="41">
        <f>P1145*C1145/U1144</f>
        <v>0.42212797531308105</v>
      </c>
      <c r="S1145" s="41">
        <f>Q1145*D1145/U1144</f>
        <v>0.57529020790149688</v>
      </c>
      <c r="T1145" s="41">
        <f t="shared" si="211"/>
        <v>0.7337652710149366</v>
      </c>
      <c r="U1145" s="42">
        <f>P1145*C1145+Q1145*D1145</f>
        <v>27639.909126340353</v>
      </c>
      <c r="V1145" s="25">
        <f>B1145</f>
        <v>42627</v>
      </c>
      <c r="W1145">
        <f>C1145/C$2</f>
        <v>1.4089073075706697</v>
      </c>
      <c r="X1145">
        <f>D1145/D$2</f>
        <v>1.2761669652454317</v>
      </c>
      <c r="Y1145">
        <f t="shared" si="212"/>
        <v>1.3819954563170176</v>
      </c>
      <c r="AA1145" s="15">
        <f t="shared" si="213"/>
        <v>-6.6260409596197167E-3</v>
      </c>
      <c r="AB1145" s="15">
        <f t="shared" si="214"/>
        <v>4.0670341602799809E-4</v>
      </c>
      <c r="AC1145" s="15">
        <f t="shared" si="215"/>
        <v>-2.5818167854220198E-3</v>
      </c>
    </row>
    <row r="1146" spans="1:29" x14ac:dyDescent="0.4">
      <c r="A1146" s="43">
        <f t="shared" si="206"/>
        <v>2016</v>
      </c>
      <c r="B1146" s="53">
        <v>42632</v>
      </c>
      <c r="C1146" s="45">
        <v>3263.1242000000002</v>
      </c>
      <c r="D1146" s="45">
        <f>VLOOKUP(B1146,'H11001.CSI  中证全债'!$A$2:$B$2792,2,0)</f>
        <v>178.21889999999999</v>
      </c>
      <c r="E1146" s="14">
        <f t="shared" si="207"/>
        <v>0</v>
      </c>
      <c r="F1146" s="14">
        <f>IF(AND((B1146-$B$2)&gt;123,OR(((G1145*J1145/C1145*C1146)/(G1145*K1145/D1145*D1146))&lt;(4/6),((G1145*J1145/C1145*C1146)/(G1145*K1145/D1145*D1146))&gt;(6/4))),COUNTIF($E$2:E1146,1),0)</f>
        <v>0</v>
      </c>
      <c r="G1146" s="21">
        <f t="shared" si="208"/>
        <v>27807.910986570809</v>
      </c>
      <c r="H1146" s="12">
        <f t="shared" si="209"/>
        <v>3.6207315507914033</v>
      </c>
      <c r="I1146" s="12">
        <f t="shared" si="210"/>
        <v>89.738036995401941</v>
      </c>
      <c r="J1146" s="15">
        <f>IF(OR((ROW(F1146)-MATCH(MAX($F$2:F1146),$F$2:F1146,0))=1,(ROW(F1146)-MATCH(MAX($F$2:F1146),$F$2:F1146,0))&gt;123),IF(OR(((G1145*J1145/C1145*C1146)/(G1145*K1145/D1145*D1146))&lt;(4/6),((G1145*J1145/C1145*C1146)/(G1145*K1145/D1145*D1146))&gt;(6/4)),50%,((G1145*J1145/C1145*C1146)/((G1145*K1145/D1145*D1146)+(G1145*J1145/C1145*C1146)))),((G1145*J1145/C1145*C1146)/((G1145*K1145/D1145*D1146)+(G1145*J1145/C1145*C1146))))</f>
        <v>0.42487537991604923</v>
      </c>
      <c r="K1146" s="18">
        <f t="shared" si="204"/>
        <v>0.57512462008395082</v>
      </c>
      <c r="L1146" s="20">
        <f t="shared" si="205"/>
        <v>0.73875359370640448</v>
      </c>
      <c r="M1146" s="51">
        <f>IF(AND((B1146-$B$2)&gt;123,OR(((U1145*R1145/C1145*C1146)/(U1145*S1145/D1145*D1146))&lt;(4/6),((U1145*R1145/C1145*C1146)/(U1145*S1145/D1145*D1146))&gt;(6/4))),1,0)</f>
        <v>0</v>
      </c>
      <c r="N1146" s="51">
        <f>IF(AND((B1146-$B$2)&gt;123,OR(((U1145*R1145/C1145*C1146)/(U1145*S1145/D1145*D1146))&lt;(4/6),((U1145*R1145/C1145*C1146)/(U1145*S1145/D1145*D1146))&gt;(6/4))),COUNTIF($M$2:M1146,1),0)</f>
        <v>0</v>
      </c>
      <c r="O1146" s="51">
        <f>IF(OR((ROW(N1146)-MATCH(MAX($N$2:N1146),$N$2:N1146,0))=1,(ROW(N1146)-MATCH(MAX($N$2:N1146),$N$2:N1146,0))&gt;123),IF(OR(((U1145*R1145/C1145*C1146)/(U1145*S1145/D1145*D1146))&lt;(4/6),((U1145*R1145/C1145*C1146)/(U1145*S1145/D1145*D1146))&gt;(6/4)),1,0),0)</f>
        <v>0</v>
      </c>
      <c r="P1146" s="47">
        <f>IF(O1146=1,U1145/2/C1146,P1145)</f>
        <v>3.6118419146766771</v>
      </c>
      <c r="Q1146" s="47">
        <f>IF(O1146=1,U1145/2/D1146,Q1145)</f>
        <v>89.517711770140608</v>
      </c>
      <c r="R1146" s="41">
        <f>P1146*C1146/U1145</f>
        <v>0.42640837581929869</v>
      </c>
      <c r="S1146" s="41">
        <f>Q1146*D1146/U1145</f>
        <v>0.5771997313474474</v>
      </c>
      <c r="T1146" s="41">
        <f t="shared" si="211"/>
        <v>0.7387535937064057</v>
      </c>
      <c r="U1146" s="42">
        <f>P1146*C1146+Q1146*D1146</f>
        <v>27739.63688054731</v>
      </c>
      <c r="V1146" s="25">
        <f>B1146</f>
        <v>42632</v>
      </c>
      <c r="W1146">
        <f>C1146/C$2</f>
        <v>1.4195192784957757</v>
      </c>
      <c r="X1146">
        <f>D1146/D$2</f>
        <v>1.2770970978144032</v>
      </c>
      <c r="Y1146">
        <f t="shared" si="212"/>
        <v>1.3869818440273656</v>
      </c>
      <c r="AA1146" s="15">
        <f t="shared" si="213"/>
        <v>7.5320575513260213E-3</v>
      </c>
      <c r="AB1146" s="15">
        <f t="shared" si="214"/>
        <v>7.2884864935574001E-4</v>
      </c>
      <c r="AC1146" s="15">
        <f t="shared" si="215"/>
        <v>3.6081071667461995E-3</v>
      </c>
    </row>
    <row r="1147" spans="1:29" x14ac:dyDescent="0.4">
      <c r="A1147" s="43">
        <f t="shared" si="206"/>
        <v>2016</v>
      </c>
      <c r="B1147" s="53">
        <v>42633</v>
      </c>
      <c r="C1147" s="45">
        <v>3257.4034000000001</v>
      </c>
      <c r="D1147" s="45">
        <f>VLOOKUP(B1147,'H11001.CSI  中证全债'!$A$2:$B$2792,2,0)</f>
        <v>178.28749999999999</v>
      </c>
      <c r="E1147" s="14">
        <f t="shared" si="207"/>
        <v>0</v>
      </c>
      <c r="F1147" s="14">
        <f>IF(AND((B1147-$B$2)&gt;123,OR(((G1146*J1146/C1146*C1147)/(G1146*K1146/D1146*D1147))&lt;(4/6),((G1146*J1146/C1146*C1147)/(G1146*K1146/D1146*D1147))&gt;(6/4))),COUNTIF($E$2:E1147,1),0)</f>
        <v>0</v>
      </c>
      <c r="G1147" s="21">
        <f t="shared" si="208"/>
        <v>27793.353534852926</v>
      </c>
      <c r="H1147" s="12">
        <f t="shared" si="209"/>
        <v>3.6207315507914033</v>
      </c>
      <c r="I1147" s="12">
        <f t="shared" si="210"/>
        <v>89.738036995401941</v>
      </c>
      <c r="J1147" s="15">
        <f>IF(OR((ROW(F1147)-MATCH(MAX($F$2:F1147),$F$2:F1147,0))=1,(ROW(F1147)-MATCH(MAX($F$2:F1147),$F$2:F1147,0))&gt;123),IF(OR(((G1146*J1146/C1146*C1147)/(G1146*K1146/D1146*D1147))&lt;(4/6),((G1146*J1146/C1146*C1147)/(G1146*K1146/D1146*D1147))&gt;(6/4)),50%,((G1146*J1146/C1146*C1147)/((G1146*K1146/D1146*D1147)+(G1146*J1146/C1146*C1147)))),((G1146*J1146/C1146*C1147)/((G1146*K1146/D1146*D1147)+(G1146*J1146/C1146*C1147))))</f>
        <v>0.42435265140801559</v>
      </c>
      <c r="K1147" s="18">
        <f t="shared" si="204"/>
        <v>0.57564734859198441</v>
      </c>
      <c r="L1147" s="20">
        <f t="shared" si="205"/>
        <v>0.73717468246135254</v>
      </c>
      <c r="M1147" s="51">
        <f>IF(AND((B1147-$B$2)&gt;123,OR(((U1146*R1146/C1146*C1147)/(U1146*S1146/D1146*D1147))&lt;(4/6),((U1146*R1146/C1146*C1147)/(U1146*S1146/D1146*D1147))&gt;(6/4))),1,0)</f>
        <v>0</v>
      </c>
      <c r="N1147" s="51">
        <f>IF(AND((B1147-$B$2)&gt;123,OR(((U1146*R1146/C1146*C1147)/(U1146*S1146/D1146*D1147))&lt;(4/6),((U1146*R1146/C1146*C1147)/(U1146*S1146/D1146*D1147))&gt;(6/4))),COUNTIF($M$2:M1147,1),0)</f>
        <v>0</v>
      </c>
      <c r="O1147" s="51">
        <f>IF(OR((ROW(N1147)-MATCH(MAX($N$2:N1147),$N$2:N1147,0))=1,(ROW(N1147)-MATCH(MAX($N$2:N1147),$N$2:N1147,0))&gt;123),IF(OR(((U1146*R1146/C1146*C1147)/(U1146*S1146/D1146*D1147))&lt;(4/6),((U1146*R1146/C1146*C1147)/(U1146*S1146/D1146*D1147))&gt;(6/4)),1,0),0)</f>
        <v>0</v>
      </c>
      <c r="P1147" s="47">
        <f>IF(O1147=1,U1146/2/C1147,P1146)</f>
        <v>3.6118419146766771</v>
      </c>
      <c r="Q1147" s="47">
        <f>IF(O1147=1,U1146/2/D1147,Q1146)</f>
        <v>89.517711770140608</v>
      </c>
      <c r="R1147" s="41">
        <f>P1147*C1147/U1146</f>
        <v>0.42413050263757407</v>
      </c>
      <c r="S1147" s="41">
        <f>Q1147*D1147/U1146</f>
        <v>0.57534599699143762</v>
      </c>
      <c r="T1147" s="41">
        <f t="shared" si="211"/>
        <v>0.73717468246135387</v>
      </c>
      <c r="U1147" s="42">
        <f>P1147*C1147+Q1147*D1147</f>
        <v>27725.115170349261</v>
      </c>
      <c r="V1147" s="25">
        <f>B1147</f>
        <v>42633</v>
      </c>
      <c r="W1147">
        <f>C1147/C$2</f>
        <v>1.4170306248648723</v>
      </c>
      <c r="X1147">
        <f>D1147/D$2</f>
        <v>1.2775886778932282</v>
      </c>
      <c r="Y1147">
        <f t="shared" si="212"/>
        <v>1.3862557585174631</v>
      </c>
      <c r="AA1147" s="15">
        <f t="shared" si="213"/>
        <v>-1.7531664899547161E-3</v>
      </c>
      <c r="AB1147" s="15">
        <f t="shared" si="214"/>
        <v>3.8491989345712518E-4</v>
      </c>
      <c r="AC1147" s="15">
        <f t="shared" si="215"/>
        <v>-5.2350037098836122E-4</v>
      </c>
    </row>
    <row r="1148" spans="1:29" x14ac:dyDescent="0.4">
      <c r="A1148" s="43">
        <f t="shared" si="206"/>
        <v>2016</v>
      </c>
      <c r="B1148" s="53">
        <v>42634</v>
      </c>
      <c r="C1148" s="45">
        <v>3266.6363000000001</v>
      </c>
      <c r="D1148" s="45">
        <f>VLOOKUP(B1148,'H11001.CSI  中证全债'!$A$2:$B$2792,2,0)</f>
        <v>178.30340000000001</v>
      </c>
      <c r="E1148" s="14">
        <f t="shared" si="207"/>
        <v>0</v>
      </c>
      <c r="F1148" s="14">
        <f>IF(AND((B1148-$B$2)&gt;123,OR(((G1147*J1147/C1147*C1148)/(G1147*K1147/D1147*D1148))&lt;(4/6),((G1147*J1147/C1147*C1148)/(G1147*K1147/D1147*D1148))&gt;(6/4))),COUNTIF($E$2:E1148,1),0)</f>
        <v>0</v>
      </c>
      <c r="G1148" s="21">
        <f t="shared" si="208"/>
        <v>27828.210221976457</v>
      </c>
      <c r="H1148" s="12">
        <f t="shared" si="209"/>
        <v>3.6207315507914033</v>
      </c>
      <c r="I1148" s="12">
        <f t="shared" si="210"/>
        <v>89.738036995401941</v>
      </c>
      <c r="J1148" s="15">
        <f>IF(OR((ROW(F1148)-MATCH(MAX($F$2:F1148),$F$2:F1148,0))=1,(ROW(F1148)-MATCH(MAX($F$2:F1148),$F$2:F1148,0))&gt;123),IF(OR(((G1147*J1147/C1147*C1148)/(G1147*K1147/D1147*D1148))&lt;(4/6),((G1147*J1147/C1147*C1148)/(G1147*K1147/D1147*D1148))&gt;(6/4)),50%,((G1147*J1147/C1147*C1148)/((G1147*K1147/D1147*D1148)+(G1147*J1147/C1147*C1148)))),((G1147*J1147/C1147*C1148)/((G1147*K1147/D1147*D1148)+(G1147*J1147/C1147*C1148))))</f>
        <v>0.42502241509696503</v>
      </c>
      <c r="K1148" s="18">
        <f t="shared" si="204"/>
        <v>0.57497758490303497</v>
      </c>
      <c r="L1148" s="20">
        <f t="shared" si="205"/>
        <v>0.73919823356008119</v>
      </c>
      <c r="M1148" s="51">
        <f>IF(AND((B1148-$B$2)&gt;123,OR(((U1147*R1147/C1147*C1148)/(U1147*S1147/D1147*D1148))&lt;(4/6),((U1147*R1147/C1147*C1148)/(U1147*S1147/D1147*D1148))&gt;(6/4))),1,0)</f>
        <v>0</v>
      </c>
      <c r="N1148" s="51">
        <f>IF(AND((B1148-$B$2)&gt;123,OR(((U1147*R1147/C1147*C1148)/(U1147*S1147/D1147*D1148))&lt;(4/6),((U1147*R1147/C1147*C1148)/(U1147*S1147/D1147*D1148))&gt;(6/4))),COUNTIF($M$2:M1148,1),0)</f>
        <v>0</v>
      </c>
      <c r="O1148" s="51">
        <f>IF(OR((ROW(N1148)-MATCH(MAX($N$2:N1148),$N$2:N1148,0))=1,(ROW(N1148)-MATCH(MAX($N$2:N1148),$N$2:N1148,0))&gt;123),IF(OR(((U1147*R1147/C1147*C1148)/(U1147*S1147/D1147*D1148))&lt;(4/6),((U1147*R1147/C1147*C1148)/(U1147*S1147/D1147*D1148))&gt;(6/4)),1,0),0)</f>
        <v>0</v>
      </c>
      <c r="P1148" s="47">
        <f>IF(O1148=1,U1147/2/C1148,P1147)</f>
        <v>3.6118419146766771</v>
      </c>
      <c r="Q1148" s="47">
        <f>IF(O1148=1,U1147/2/D1148,Q1147)</f>
        <v>89.517711770140608</v>
      </c>
      <c r="R1148" s="41">
        <f>P1148*C1148/U1147</f>
        <v>0.42555545164920977</v>
      </c>
      <c r="S1148" s="41">
        <f>Q1148*D1148/U1147</f>
        <v>0.57569868585815587</v>
      </c>
      <c r="T1148" s="41">
        <f t="shared" si="211"/>
        <v>0.73919823356008263</v>
      </c>
      <c r="U1148" s="42">
        <f>P1148*C1148+Q1148*D1148</f>
        <v>27759.886277180427</v>
      </c>
      <c r="V1148" s="25">
        <f>B1148</f>
        <v>42634</v>
      </c>
      <c r="W1148">
        <f>C1148/C$2</f>
        <v>1.4210471068444499</v>
      </c>
      <c r="X1148">
        <f>D1148/D$2</f>
        <v>1.277702615549982</v>
      </c>
      <c r="Y1148">
        <f t="shared" si="212"/>
        <v>1.3879943138590214</v>
      </c>
      <c r="AA1148" s="15">
        <f t="shared" si="213"/>
        <v>2.8344355507210484E-3</v>
      </c>
      <c r="AB1148" s="15">
        <f t="shared" si="214"/>
        <v>8.9181799060478184E-5</v>
      </c>
      <c r="AC1148" s="15">
        <f t="shared" si="215"/>
        <v>1.2541375073655825E-3</v>
      </c>
    </row>
    <row r="1149" spans="1:29" x14ac:dyDescent="0.4">
      <c r="A1149" s="43">
        <f t="shared" si="206"/>
        <v>2016</v>
      </c>
      <c r="B1149" s="53">
        <v>42635</v>
      </c>
      <c r="C1149" s="45">
        <v>3291.1210999999998</v>
      </c>
      <c r="D1149" s="45">
        <f>VLOOKUP(B1149,'H11001.CSI  中证全债'!$A$2:$B$2792,2,0)</f>
        <v>178.38220000000001</v>
      </c>
      <c r="E1149" s="14">
        <f t="shared" si="207"/>
        <v>0</v>
      </c>
      <c r="F1149" s="14">
        <f>IF(AND((B1149-$B$2)&gt;123,OR(((G1148*J1148/C1148*C1149)/(G1148*K1148/D1148*D1149))&lt;(4/6),((G1148*J1148/C1148*C1149)/(G1148*K1148/D1148*D1149))&gt;(6/4))),COUNTIF($E$2:E1149,1),0)</f>
        <v>0</v>
      </c>
      <c r="G1149" s="21">
        <f t="shared" si="208"/>
        <v>27923.934467166509</v>
      </c>
      <c r="H1149" s="12">
        <f t="shared" si="209"/>
        <v>3.6207315507914033</v>
      </c>
      <c r="I1149" s="12">
        <f t="shared" si="210"/>
        <v>89.738036995401941</v>
      </c>
      <c r="J1149" s="15">
        <f>IF(OR((ROW(F1149)-MATCH(MAX($F$2:F1149),$F$2:F1149,0))=1,(ROW(F1149)-MATCH(MAX($F$2:F1149),$F$2:F1149,0))&gt;123),IF(OR(((G1148*J1148/C1148*C1149)/(G1148*K1148/D1148*D1149))&lt;(4/6),((G1148*J1148/C1148*C1149)/(G1148*K1148/D1148*D1149))&gt;(6/4)),50%,((G1148*J1148/C1148*C1149)/((G1148*K1148/D1148*D1149)+(G1148*J1148/C1148*C1149)))),((G1148*J1148/C1148*C1149)/((G1148*K1148/D1148*D1149)+(G1148*J1148/C1148*C1149))))</f>
        <v>0.42674022238007575</v>
      </c>
      <c r="K1149" s="18">
        <f t="shared" si="204"/>
        <v>0.57325977761992419</v>
      </c>
      <c r="L1149" s="20">
        <f t="shared" si="205"/>
        <v>0.74440984530927257</v>
      </c>
      <c r="M1149" s="51">
        <f>IF(AND((B1149-$B$2)&gt;123,OR(((U1148*R1148/C1148*C1149)/(U1148*S1148/D1148*D1149))&lt;(4/6),((U1148*R1148/C1148*C1149)/(U1148*S1148/D1148*D1149))&gt;(6/4))),1,0)</f>
        <v>0</v>
      </c>
      <c r="N1149" s="51">
        <f>IF(AND((B1149-$B$2)&gt;123,OR(((U1148*R1148/C1148*C1149)/(U1148*S1148/D1148*D1149))&lt;(4/6),((U1148*R1148/C1148*C1149)/(U1148*S1148/D1148*D1149))&gt;(6/4))),COUNTIF($M$2:M1149,1),0)</f>
        <v>0</v>
      </c>
      <c r="O1149" s="51">
        <f>IF(OR((ROW(N1149)-MATCH(MAX($N$2:N1149),$N$2:N1149,0))=1,(ROW(N1149)-MATCH(MAX($N$2:N1149),$N$2:N1149,0))&gt;123),IF(OR(((U1148*R1148/C1148*C1149)/(U1148*S1148/D1148*D1149))&lt;(4/6),((U1148*R1148/C1148*C1149)/(U1148*S1148/D1148*D1149))&gt;(6/4)),1,0),0)</f>
        <v>0</v>
      </c>
      <c r="P1149" s="47">
        <f>IF(O1149=1,U1148/2/C1149,P1148)</f>
        <v>3.6118419146766771</v>
      </c>
      <c r="Q1149" s="47">
        <f>IF(O1149=1,U1148/2/D1149,Q1148)</f>
        <v>89.517711770140608</v>
      </c>
      <c r="R1149" s="41">
        <f>P1149*C1149/U1148</f>
        <v>0.42820813516906725</v>
      </c>
      <c r="S1149" s="41">
        <f>Q1149*D1149/U1148</f>
        <v>0.57523169241691452</v>
      </c>
      <c r="T1149" s="41">
        <f t="shared" si="211"/>
        <v>0.74440984530927401</v>
      </c>
      <c r="U1149" s="42">
        <f>P1149*C1149+Q1149*D1149</f>
        <v>27855.375499780388</v>
      </c>
      <c r="V1149" s="25">
        <f>B1149</f>
        <v>42635</v>
      </c>
      <c r="W1149">
        <f>C1149/C$2</f>
        <v>1.4316984469405802</v>
      </c>
      <c r="X1149">
        <f>D1149/D$2</f>
        <v>1.2782672877104979</v>
      </c>
      <c r="Y1149">
        <f t="shared" si="212"/>
        <v>1.3927687749890194</v>
      </c>
      <c r="AA1149" s="15">
        <f t="shared" si="213"/>
        <v>7.4954166155565272E-3</v>
      </c>
      <c r="AB1149" s="15">
        <f t="shared" si="214"/>
        <v>4.419433392746086E-4</v>
      </c>
      <c r="AC1149" s="15">
        <f t="shared" si="215"/>
        <v>3.439827585981714E-3</v>
      </c>
    </row>
    <row r="1150" spans="1:29" x14ac:dyDescent="0.4">
      <c r="A1150" s="43">
        <f t="shared" si="206"/>
        <v>2016</v>
      </c>
      <c r="B1150" s="53">
        <v>42636</v>
      </c>
      <c r="C1150" s="45">
        <v>3275.6664999999998</v>
      </c>
      <c r="D1150" s="45">
        <f>VLOOKUP(B1150,'H11001.CSI  中证全债'!$A$2:$B$2792,2,0)</f>
        <v>178.4914</v>
      </c>
      <c r="E1150" s="14">
        <f t="shared" si="207"/>
        <v>0</v>
      </c>
      <c r="F1150" s="14">
        <f>IF(AND((B1150-$B$2)&gt;123,OR(((G1149*J1149/C1149*C1150)/(G1149*K1149/D1149*D1150))&lt;(4/6),((G1149*J1149/C1149*C1150)/(G1149*K1149/D1149*D1150))&gt;(6/4))),COUNTIF($E$2:E1150,1),0)</f>
        <v>0</v>
      </c>
      <c r="G1150" s="21">
        <f t="shared" si="208"/>
        <v>27877.776902981546</v>
      </c>
      <c r="H1150" s="12">
        <f t="shared" si="209"/>
        <v>3.6207315507914033</v>
      </c>
      <c r="I1150" s="12">
        <f t="shared" si="210"/>
        <v>89.738036995401941</v>
      </c>
      <c r="J1150" s="15">
        <f>IF(OR((ROW(F1150)-MATCH(MAX($F$2:F1150),$F$2:F1150,0))=1,(ROW(F1150)-MATCH(MAX($F$2:F1150),$F$2:F1150,0))&gt;123),IF(OR(((G1149*J1149/C1149*C1150)/(G1149*K1149/D1149*D1150))&lt;(4/6),((G1149*J1149/C1149*C1150)/(G1149*K1149/D1149*D1150))&gt;(6/4)),50%,((G1149*J1149/C1149*C1150)/((G1149*K1149/D1149*D1150)+(G1149*J1149/C1149*C1150)))),((G1149*J1149/C1149*C1150)/((G1149*K1149/D1149*D1150)+(G1149*J1149/C1149*C1150))))</f>
        <v>0.42543955666536559</v>
      </c>
      <c r="K1150" s="18">
        <f t="shared" si="204"/>
        <v>0.57456044333463441</v>
      </c>
      <c r="L1150" s="20">
        <f t="shared" si="205"/>
        <v>0.74046092382587136</v>
      </c>
      <c r="M1150" s="51">
        <f>IF(AND((B1150-$B$2)&gt;123,OR(((U1149*R1149/C1149*C1150)/(U1149*S1149/D1149*D1150))&lt;(4/6),((U1149*R1149/C1149*C1150)/(U1149*S1149/D1149*D1150))&gt;(6/4))),1,0)</f>
        <v>0</v>
      </c>
      <c r="N1150" s="51">
        <f>IF(AND((B1150-$B$2)&gt;123,OR(((U1149*R1149/C1149*C1150)/(U1149*S1149/D1149*D1150))&lt;(4/6),((U1149*R1149/C1149*C1150)/(U1149*S1149/D1149*D1150))&gt;(6/4))),COUNTIF($M$2:M1150,1),0)</f>
        <v>0</v>
      </c>
      <c r="O1150" s="51">
        <f>IF(OR((ROW(N1150)-MATCH(MAX($N$2:N1150),$N$2:N1150,0))=1,(ROW(N1150)-MATCH(MAX($N$2:N1150),$N$2:N1150,0))&gt;123),IF(OR(((U1149*R1149/C1149*C1150)/(U1149*S1149/D1149*D1150))&lt;(4/6),((U1149*R1149/C1149*C1150)/(U1149*S1149/D1149*D1150))&gt;(6/4)),1,0),0)</f>
        <v>0</v>
      </c>
      <c r="P1150" s="47">
        <f>IF(O1150=1,U1149/2/C1150,P1149)</f>
        <v>3.6118419146766771</v>
      </c>
      <c r="Q1150" s="47">
        <f>IF(O1150=1,U1149/2/D1150,Q1149)</f>
        <v>89.517711770140608</v>
      </c>
      <c r="R1150" s="41">
        <f>P1150*C1150/U1149</f>
        <v>0.42473631573537851</v>
      </c>
      <c r="S1150" s="41">
        <f>Q1150*D1150/U1149</f>
        <v>0.57361070931443181</v>
      </c>
      <c r="T1150" s="41">
        <f t="shared" si="211"/>
        <v>0.74046092382587303</v>
      </c>
      <c r="U1150" s="42">
        <f>P1150*C1150+Q1150*D1150</f>
        <v>27809.331261851126</v>
      </c>
      <c r="V1150" s="25">
        <f>B1150</f>
        <v>42636</v>
      </c>
      <c r="W1150">
        <f>C1150/C$2</f>
        <v>1.4249754105813019</v>
      </c>
      <c r="X1150">
        <f>D1150/D$2</f>
        <v>1.2790498029380148</v>
      </c>
      <c r="Y1150">
        <f t="shared" si="212"/>
        <v>1.3904665630925563</v>
      </c>
      <c r="AA1150" s="15">
        <f t="shared" si="213"/>
        <v>-4.6958466523763231E-3</v>
      </c>
      <c r="AB1150" s="15">
        <f t="shared" si="214"/>
        <v>6.1216870293101522E-4</v>
      </c>
      <c r="AC1150" s="15">
        <f t="shared" si="215"/>
        <v>-1.6529749501895674E-3</v>
      </c>
    </row>
    <row r="1151" spans="1:29" x14ac:dyDescent="0.4">
      <c r="A1151" s="43">
        <f t="shared" si="206"/>
        <v>2016</v>
      </c>
      <c r="B1151" s="53">
        <v>42639</v>
      </c>
      <c r="C1151" s="45">
        <v>3220.2838000000002</v>
      </c>
      <c r="D1151" s="45">
        <f>VLOOKUP(B1151,'H11001.CSI  中证全债'!$A$2:$B$2792,2,0)</f>
        <v>178.65530000000001</v>
      </c>
      <c r="E1151" s="14">
        <f t="shared" si="207"/>
        <v>0</v>
      </c>
      <c r="F1151" s="14">
        <f>IF(AND((B1151-$B$2)&gt;123,OR(((G1150*J1150/C1150*C1151)/(G1150*K1150/D1150*D1151))&lt;(4/6),((G1150*J1150/C1150*C1151)/(G1150*K1150/D1150*D1151))&gt;(6/4))),COUNTIF($E$2:E1151,1),0)</f>
        <v>0</v>
      </c>
      <c r="G1151" s="21">
        <f t="shared" si="208"/>
        <v>27691.959077987078</v>
      </c>
      <c r="H1151" s="12">
        <f t="shared" si="209"/>
        <v>3.6207315507914033</v>
      </c>
      <c r="I1151" s="12">
        <f t="shared" si="210"/>
        <v>89.738036995401941</v>
      </c>
      <c r="J1151" s="15">
        <f>IF(OR((ROW(F1151)-MATCH(MAX($F$2:F1151),$F$2:F1151,0))=1,(ROW(F1151)-MATCH(MAX($F$2:F1151),$F$2:F1151,0))&gt;123),IF(OR(((G1150*J1150/C1150*C1151)/(G1150*K1150/D1150*D1151))&lt;(4/6),((G1150*J1150/C1150*C1151)/(G1150*K1150/D1150*D1151))&gt;(6/4)),50%,((G1150*J1150/C1150*C1151)/((G1150*K1150/D1150*D1151)+(G1150*J1150/C1150*C1151)))),((G1150*J1150/C1150*C1151)/((G1150*K1150/D1150*D1151)+(G1150*J1150/C1150*C1151))))</f>
        <v>0.42105302569333314</v>
      </c>
      <c r="K1151" s="18">
        <f t="shared" si="204"/>
        <v>0.57894697430666686</v>
      </c>
      <c r="L1151" s="20">
        <f t="shared" si="205"/>
        <v>0.7272739031023977</v>
      </c>
      <c r="M1151" s="51">
        <f>IF(AND((B1151-$B$2)&gt;123,OR(((U1150*R1150/C1150*C1151)/(U1150*S1150/D1150*D1151))&lt;(4/6),((U1150*R1150/C1150*C1151)/(U1150*S1150/D1150*D1151))&gt;(6/4))),1,0)</f>
        <v>0</v>
      </c>
      <c r="N1151" s="51">
        <f>IF(AND((B1151-$B$2)&gt;123,OR(((U1150*R1150/C1150*C1151)/(U1150*S1150/D1150*D1151))&lt;(4/6),((U1150*R1150/C1150*C1151)/(U1150*S1150/D1150*D1151))&gt;(6/4))),COUNTIF($M$2:M1151,1),0)</f>
        <v>0</v>
      </c>
      <c r="O1151" s="51">
        <f>IF(OR((ROW(N1151)-MATCH(MAX($N$2:N1151),$N$2:N1151,0))=1,(ROW(N1151)-MATCH(MAX($N$2:N1151),$N$2:N1151,0))&gt;123),IF(OR(((U1150*R1150/C1150*C1151)/(U1150*S1150/D1150*D1151))&lt;(4/6),((U1150*R1150/C1150*C1151)/(U1150*S1150/D1150*D1151))&gt;(6/4)),1,0),0)</f>
        <v>0</v>
      </c>
      <c r="P1151" s="47">
        <f>IF(O1151=1,U1150/2/C1151,P1150)</f>
        <v>3.6118419146766771</v>
      </c>
      <c r="Q1151" s="47">
        <f>IF(O1151=1,U1150/2/D1151,Q1150)</f>
        <v>89.517711770140608</v>
      </c>
      <c r="R1151" s="41">
        <f>P1151*C1151/U1150</f>
        <v>0.41824651935984952</v>
      </c>
      <c r="S1151" s="41">
        <f>Q1151*D1151/U1150</f>
        <v>0.57508803433712785</v>
      </c>
      <c r="T1151" s="41">
        <f t="shared" si="211"/>
        <v>0.72727390310239914</v>
      </c>
      <c r="U1151" s="42">
        <f>P1151*C1151+Q1151*D1151</f>
        <v>27623.969657602291</v>
      </c>
      <c r="V1151" s="25">
        <f>B1151</f>
        <v>42639</v>
      </c>
      <c r="W1151">
        <f>C1151/C$2</f>
        <v>1.4008829134752625</v>
      </c>
      <c r="X1151">
        <f>D1151/D$2</f>
        <v>1.2802242923683267</v>
      </c>
      <c r="Y1151">
        <f t="shared" si="212"/>
        <v>1.3811984828801145</v>
      </c>
      <c r="AA1151" s="15">
        <f t="shared" si="213"/>
        <v>-1.690730726098022E-2</v>
      </c>
      <c r="AB1151" s="15">
        <f t="shared" si="214"/>
        <v>9.1825152360280882E-4</v>
      </c>
      <c r="AC1151" s="15">
        <f t="shared" si="215"/>
        <v>-6.6654463030225708E-3</v>
      </c>
    </row>
    <row r="1152" spans="1:29" x14ac:dyDescent="0.4">
      <c r="A1152" s="43">
        <f t="shared" si="206"/>
        <v>2016</v>
      </c>
      <c r="B1152" s="53">
        <v>42640</v>
      </c>
      <c r="C1152" s="45">
        <v>3240.7546000000002</v>
      </c>
      <c r="D1152" s="45">
        <f>VLOOKUP(B1152,'H11001.CSI  中证全债'!$A$2:$B$2792,2,0)</f>
        <v>178.69499999999999</v>
      </c>
      <c r="E1152" s="14">
        <f t="shared" si="207"/>
        <v>0</v>
      </c>
      <c r="F1152" s="14">
        <f>IF(AND((B1152-$B$2)&gt;123,OR(((G1151*J1151/C1151*C1152)/(G1151*K1151/D1151*D1152))&lt;(4/6),((G1151*J1151/C1151*C1152)/(G1151*K1151/D1151*D1152))&gt;(6/4))),COUNTIF($E$2:E1152,1),0)</f>
        <v>0</v>
      </c>
      <c r="G1152" s="21">
        <f t="shared" si="208"/>
        <v>27769.640949485733</v>
      </c>
      <c r="H1152" s="12">
        <f t="shared" si="209"/>
        <v>3.6207315507914033</v>
      </c>
      <c r="I1152" s="12">
        <f t="shared" si="210"/>
        <v>89.738036995401941</v>
      </c>
      <c r="J1152" s="15">
        <f>IF(OR((ROW(F1152)-MATCH(MAX($F$2:F1152),$F$2:F1152,0))=1,(ROW(F1152)-MATCH(MAX($F$2:F1152),$F$2:F1152,0))&gt;123),IF(OR(((G1151*J1151/C1151*C1152)/(G1151*K1151/D1151*D1152))&lt;(4/6),((G1151*J1151/C1151*C1152)/(G1151*K1151/D1151*D1152))&gt;(6/4)),50%,((G1151*J1151/C1151*C1152)/((G1151*K1151/D1151*D1152)+(G1151*J1151/C1151*C1152)))),((G1151*J1151/C1151*C1152)/((G1151*K1151/D1151*D1152)+(G1151*J1151/C1151*C1152))))</f>
        <v>0.42254426155299868</v>
      </c>
      <c r="K1152" s="18">
        <f t="shared" si="204"/>
        <v>0.57745573844700138</v>
      </c>
      <c r="L1152" s="20">
        <f t="shared" si="205"/>
        <v>0.73173445758696809</v>
      </c>
      <c r="M1152" s="51">
        <f>IF(AND((B1152-$B$2)&gt;123,OR(((U1151*R1151/C1151*C1152)/(U1151*S1151/D1151*D1152))&lt;(4/6),((U1151*R1151/C1151*C1152)/(U1151*S1151/D1151*D1152))&gt;(6/4))),1,0)</f>
        <v>0</v>
      </c>
      <c r="N1152" s="51">
        <f>IF(AND((B1152-$B$2)&gt;123,OR(((U1151*R1151/C1151*C1152)/(U1151*S1151/D1151*D1152))&lt;(4/6),((U1151*R1151/C1151*C1152)/(U1151*S1151/D1151*D1152))&gt;(6/4))),COUNTIF($M$2:M1152,1),0)</f>
        <v>0</v>
      </c>
      <c r="O1152" s="51">
        <f>IF(OR((ROW(N1152)-MATCH(MAX($N$2:N1152),$N$2:N1152,0))=1,(ROW(N1152)-MATCH(MAX($N$2:N1152),$N$2:N1152,0))&gt;123),IF(OR(((U1151*R1151/C1151*C1152)/(U1151*S1151/D1151*D1152))&lt;(4/6),((U1151*R1151/C1151*C1152)/(U1151*S1151/D1151*D1152))&gt;(6/4)),1,0),0)</f>
        <v>0</v>
      </c>
      <c r="P1152" s="47">
        <f>IF(O1152=1,U1151/2/C1152,P1151)</f>
        <v>3.6118419146766771</v>
      </c>
      <c r="Q1152" s="47">
        <f>IF(O1152=1,U1151/2/D1152,Q1151)</f>
        <v>89.517711770140608</v>
      </c>
      <c r="R1152" s="41">
        <f>P1152*C1152/U1151</f>
        <v>0.42372958863426546</v>
      </c>
      <c r="S1152" s="41">
        <f>Q1152*D1152/U1151</f>
        <v>0.57907562537316115</v>
      </c>
      <c r="T1152" s="41">
        <f t="shared" si="211"/>
        <v>0.73173445758696987</v>
      </c>
      <c r="U1152" s="42">
        <f>P1152*C1152+Q1152*D1152</f>
        <v>27701.460804226524</v>
      </c>
      <c r="V1152" s="25">
        <f>B1152</f>
        <v>42640</v>
      </c>
      <c r="W1152">
        <f>C1152/C$2</f>
        <v>1.4097880894554569</v>
      </c>
      <c r="X1152">
        <f>D1152/D$2</f>
        <v>1.2805087782156932</v>
      </c>
      <c r="Y1152">
        <f t="shared" si="212"/>
        <v>1.3850730402113263</v>
      </c>
      <c r="AA1152" s="15">
        <f t="shared" si="213"/>
        <v>6.3568310345814005E-3</v>
      </c>
      <c r="AB1152" s="15">
        <f t="shared" si="214"/>
        <v>2.2221562976310061E-4</v>
      </c>
      <c r="AC1152" s="15">
        <f t="shared" si="215"/>
        <v>2.8052140074266152E-3</v>
      </c>
    </row>
    <row r="1153" spans="1:29" x14ac:dyDescent="0.4">
      <c r="A1153" s="43">
        <f t="shared" si="206"/>
        <v>2016</v>
      </c>
      <c r="B1153" s="53">
        <v>42641</v>
      </c>
      <c r="C1153" s="45">
        <v>3230.8904000000002</v>
      </c>
      <c r="D1153" s="45">
        <f>VLOOKUP(B1153,'H11001.CSI  中证全债'!$A$2:$B$2792,2,0)</f>
        <v>178.70189999999999</v>
      </c>
      <c r="E1153" s="14">
        <f t="shared" si="207"/>
        <v>0</v>
      </c>
      <c r="F1153" s="14">
        <f>IF(AND((B1153-$B$2)&gt;123,OR(((G1152*J1152/C1152*C1153)/(G1152*K1152/D1152*D1153))&lt;(4/6),((G1152*J1152/C1152*C1153)/(G1152*K1152/D1152*D1153))&gt;(6/4))),COUNTIF($E$2:E1153,1),0)</f>
        <v>0</v>
      </c>
      <c r="G1153" s="21">
        <f t="shared" si="208"/>
        <v>27734.544521777687</v>
      </c>
      <c r="H1153" s="12">
        <f t="shared" si="209"/>
        <v>3.6207315507914033</v>
      </c>
      <c r="I1153" s="12">
        <f t="shared" si="210"/>
        <v>89.738036995401941</v>
      </c>
      <c r="J1153" s="15">
        <f>IF(OR((ROW(F1153)-MATCH(MAX($F$2:F1153),$F$2:F1153,0))=1,(ROW(F1153)-MATCH(MAX($F$2:F1153),$F$2:F1153,0))&gt;123),IF(OR(((G1152*J1152/C1152*C1153)/(G1152*K1152/D1152*D1153))&lt;(4/6),((G1152*J1152/C1152*C1153)/(G1152*K1152/D1152*D1153))&gt;(6/4)),50%,((G1152*J1152/C1152*C1153)/((G1152*K1152/D1152*D1153)+(G1152*J1152/C1152*C1153)))),((G1152*J1152/C1152*C1153)/((G1152*K1152/D1152*D1153)+(G1152*J1152/C1152*C1153))))</f>
        <v>0.42179119975247514</v>
      </c>
      <c r="K1153" s="18">
        <f t="shared" si="204"/>
        <v>0.57820880024752486</v>
      </c>
      <c r="L1153" s="20">
        <f t="shared" si="205"/>
        <v>0.72947903866546293</v>
      </c>
      <c r="M1153" s="51">
        <f>IF(AND((B1153-$B$2)&gt;123,OR(((U1152*R1152/C1152*C1153)/(U1152*S1152/D1152*D1153))&lt;(4/6),((U1152*R1152/C1152*C1153)/(U1152*S1152/D1152*D1153))&gt;(6/4))),1,0)</f>
        <v>0</v>
      </c>
      <c r="N1153" s="51">
        <f>IF(AND((B1153-$B$2)&gt;123,OR(((U1152*R1152/C1152*C1153)/(U1152*S1152/D1152*D1153))&lt;(4/6),((U1152*R1152/C1152*C1153)/(U1152*S1152/D1152*D1153))&gt;(6/4))),COUNTIF($M$2:M1153,1),0)</f>
        <v>0</v>
      </c>
      <c r="O1153" s="51">
        <f>IF(OR((ROW(N1153)-MATCH(MAX($N$2:N1153),$N$2:N1153,0))=1,(ROW(N1153)-MATCH(MAX($N$2:N1153),$N$2:N1153,0))&gt;123),IF(OR(((U1152*R1152/C1152*C1153)/(U1152*S1152/D1152*D1153))&lt;(4/6),((U1152*R1152/C1152*C1153)/(U1152*S1152/D1152*D1153))&gt;(6/4)),1,0),0)</f>
        <v>0</v>
      </c>
      <c r="P1153" s="47">
        <f>IF(O1153=1,U1152/2/C1153,P1152)</f>
        <v>3.6118419146766771</v>
      </c>
      <c r="Q1153" s="47">
        <f>IF(O1153=1,U1152/2/D1153,Q1152)</f>
        <v>89.517711770140608</v>
      </c>
      <c r="R1153" s="41">
        <f>P1153*C1153/U1152</f>
        <v>0.42125812248378025</v>
      </c>
      <c r="S1153" s="41">
        <f>Q1153*D1153/U1152</f>
        <v>0.57747803590689217</v>
      </c>
      <c r="T1153" s="41">
        <f t="shared" si="211"/>
        <v>0.72947903866546437</v>
      </c>
      <c r="U1153" s="42">
        <f>P1153*C1153+Q1153*D1153</f>
        <v>27666.450545422987</v>
      </c>
      <c r="V1153" s="25">
        <f>B1153</f>
        <v>42641</v>
      </c>
      <c r="W1153">
        <f>C1153/C$2</f>
        <v>1.4054969803193296</v>
      </c>
      <c r="X1153">
        <f>D1153/D$2</f>
        <v>1.2805582228591901</v>
      </c>
      <c r="Y1153">
        <f t="shared" si="212"/>
        <v>1.3833225272711493</v>
      </c>
      <c r="AA1153" s="15">
        <f t="shared" si="213"/>
        <v>-3.0437972686978565E-3</v>
      </c>
      <c r="AB1153" s="15">
        <f t="shared" si="214"/>
        <v>3.8613279610411055E-5</v>
      </c>
      <c r="AC1153" s="15">
        <f t="shared" si="215"/>
        <v>-1.2638416093275762E-3</v>
      </c>
    </row>
    <row r="1154" spans="1:29" x14ac:dyDescent="0.4">
      <c r="A1154" s="43">
        <f t="shared" si="206"/>
        <v>2016</v>
      </c>
      <c r="B1154" s="53">
        <v>42642</v>
      </c>
      <c r="C1154" s="45">
        <v>3244.3874000000001</v>
      </c>
      <c r="D1154" s="45">
        <f>VLOOKUP(B1154,'H11001.CSI  中证全债'!$A$2:$B$2792,2,0)</f>
        <v>178.74430000000001</v>
      </c>
      <c r="E1154" s="14">
        <f t="shared" si="207"/>
        <v>0</v>
      </c>
      <c r="F1154" s="14">
        <f>IF(AND((B1154-$B$2)&gt;123,OR(((G1153*J1153/C1153*C1154)/(G1153*K1153/D1153*D1154))&lt;(4/6),((G1153*J1153/C1153*C1154)/(G1153*K1153/D1153*D1154))&gt;(6/4))),COUNTIF($E$2:E1154,1),0)</f>
        <v>0</v>
      </c>
      <c r="G1154" s="21">
        <f t="shared" si="208"/>
        <v>27787.218428287324</v>
      </c>
      <c r="H1154" s="12">
        <f t="shared" si="209"/>
        <v>3.6207315507914033</v>
      </c>
      <c r="I1154" s="12">
        <f t="shared" si="210"/>
        <v>89.738036995401941</v>
      </c>
      <c r="J1154" s="15">
        <f>IF(OR((ROW(F1154)-MATCH(MAX($F$2:F1154),$F$2:F1154,0))=1,(ROW(F1154)-MATCH(MAX($F$2:F1154),$F$2:F1154,0))&gt;123),IF(OR(((G1153*J1153/C1153*C1154)/(G1153*K1153/D1153*D1154))&lt;(4/6),((G1153*J1153/C1153*C1154)/(G1153*K1153/D1153*D1154))&gt;(6/4)),50%,((G1153*J1153/C1153*C1154)/((G1153*K1153/D1153*D1154)+(G1153*J1153/C1153*C1154)))),((G1153*J1153/C1153*C1154)/((G1153*K1153/D1153*D1154)+(G1153*J1153/C1153*C1154))))</f>
        <v>0.42275033222510683</v>
      </c>
      <c r="K1154" s="18">
        <f t="shared" ref="K1154:K1217" si="216">1-J1154</f>
        <v>0.57724966777489317</v>
      </c>
      <c r="L1154" s="20">
        <f t="shared" ref="L1154:L1217" si="217">J1154/K1154</f>
        <v>0.73235266441065228</v>
      </c>
      <c r="M1154" s="51">
        <f>IF(AND((B1154-$B$2)&gt;123,OR(((U1153*R1153/C1153*C1154)/(U1153*S1153/D1153*D1154))&lt;(4/6),((U1153*R1153/C1153*C1154)/(U1153*S1153/D1153*D1154))&gt;(6/4))),1,0)</f>
        <v>0</v>
      </c>
      <c r="N1154" s="51">
        <f>IF(AND((B1154-$B$2)&gt;123,OR(((U1153*R1153/C1153*C1154)/(U1153*S1153/D1153*D1154))&lt;(4/6),((U1153*R1153/C1153*C1154)/(U1153*S1153/D1153*D1154))&gt;(6/4))),COUNTIF($M$2:M1154,1),0)</f>
        <v>0</v>
      </c>
      <c r="O1154" s="51">
        <f>IF(OR((ROW(N1154)-MATCH(MAX($N$2:N1154),$N$2:N1154,0))=1,(ROW(N1154)-MATCH(MAX($N$2:N1154),$N$2:N1154,0))&gt;123),IF(OR(((U1153*R1153/C1153*C1154)/(U1153*S1153/D1153*D1154))&lt;(4/6),((U1153*R1153/C1153*C1154)/(U1153*S1153/D1153*D1154))&gt;(6/4)),1,0),0)</f>
        <v>0</v>
      </c>
      <c r="P1154" s="47">
        <f>IF(O1154=1,U1153/2/C1154,P1153)</f>
        <v>3.6118419146766771</v>
      </c>
      <c r="Q1154" s="47">
        <f>IF(O1154=1,U1153/2/D1154,Q1153)</f>
        <v>89.517711770140608</v>
      </c>
      <c r="R1154" s="41">
        <f>P1154*C1154/U1153</f>
        <v>0.4235532266609276</v>
      </c>
      <c r="S1154" s="41">
        <f>Q1154*D1154/U1153</f>
        <v>0.57834598990880104</v>
      </c>
      <c r="T1154" s="41">
        <f t="shared" si="211"/>
        <v>0.73235266441065394</v>
      </c>
      <c r="U1154" s="42">
        <f>P1154*C1154+Q1154*D1154</f>
        <v>27718.995126724432</v>
      </c>
      <c r="V1154" s="25">
        <f>B1154</f>
        <v>42642</v>
      </c>
      <c r="W1154">
        <f>C1154/C$2</f>
        <v>1.4113684245327793</v>
      </c>
      <c r="X1154">
        <f>D1154/D$2</f>
        <v>1.2808620566105338</v>
      </c>
      <c r="Y1154">
        <f t="shared" si="212"/>
        <v>1.3859497563362215</v>
      </c>
      <c r="AA1154" s="15">
        <f t="shared" si="213"/>
        <v>4.1774861815182529E-3</v>
      </c>
      <c r="AB1154" s="15">
        <f t="shared" si="214"/>
        <v>2.3726664349976723E-4</v>
      </c>
      <c r="AC1154" s="15">
        <f t="shared" si="215"/>
        <v>1.899216569728468E-3</v>
      </c>
    </row>
    <row r="1155" spans="1:29" x14ac:dyDescent="0.4">
      <c r="A1155" s="43">
        <f t="shared" ref="A1155:A1218" si="218">YEAR(B1155)</f>
        <v>2016</v>
      </c>
      <c r="B1155" s="53">
        <v>42643</v>
      </c>
      <c r="C1155" s="45">
        <v>3253.2847999999999</v>
      </c>
      <c r="D1155" s="45">
        <f>VLOOKUP(B1155,'H11001.CSI  中证全债'!$A$2:$B$2792,2,0)</f>
        <v>178.79310000000001</v>
      </c>
      <c r="E1155" s="14">
        <f t="shared" ref="E1155:E1218" si="219">IF(AND((B1155-$B$2)&gt;123,OR(((G1154*J1154/C1154*C1155)/(G1154*K1154/D1154*D1155))&lt;(4/6),((G1154*J1154/C1154*C1155)/(G1154*K1154/D1154*D1155))&gt;(6/4))),1,0)</f>
        <v>0</v>
      </c>
      <c r="F1155" s="14">
        <f>IF(AND((B1155-$B$2)&gt;123,OR(((G1154*J1154/C1154*C1155)/(G1154*K1154/D1154*D1155))&lt;(4/6),((G1154*J1154/C1154*C1155)/(G1154*K1154/D1154*D1155))&gt;(6/4))),COUNTIF($E$2:E1155,1),0)</f>
        <v>0</v>
      </c>
      <c r="G1155" s="21">
        <f t="shared" ref="G1155:G1218" si="220">G1154*J1154/C1154*C1155+G1154*K1154/D1154*D1155</f>
        <v>27823.81274139271</v>
      </c>
      <c r="H1155" s="12">
        <f t="shared" ref="H1155:H1218" si="221">IF(J1155=50%,G1155*J1155/C1155,H1154)</f>
        <v>3.6207315507914033</v>
      </c>
      <c r="I1155" s="12">
        <f t="shared" ref="I1155:I1218" si="222">IF(K1155=50%,G1155*K1155/D1155,I1154)</f>
        <v>89.738036995401941</v>
      </c>
      <c r="J1155" s="15">
        <f>IF(OR((ROW(F1155)-MATCH(MAX($F$2:F1155),$F$2:F1155,0))=1,(ROW(F1155)-MATCH(MAX($F$2:F1155),$F$2:F1155,0))&gt;123),IF(OR(((G1154*J1154/C1154*C1155)/(G1154*K1154/D1154*D1155))&lt;(4/6),((G1154*J1154/C1154*C1155)/(G1154*K1154/D1154*D1155))&gt;(6/4)),50%,((G1154*J1154/C1154*C1155)/((G1154*K1154/D1154*D1155)+(G1154*J1154/C1154*C1155)))),((G1154*J1154/C1154*C1155)/((G1154*K1154/D1154*D1155)+(G1154*J1154/C1154*C1155))))</f>
        <v>0.42335214905850754</v>
      </c>
      <c r="K1155" s="18">
        <f t="shared" si="216"/>
        <v>0.57664785094149251</v>
      </c>
      <c r="L1155" s="20">
        <f t="shared" si="217"/>
        <v>0.73416062917307467</v>
      </c>
      <c r="M1155" s="51">
        <f>IF(AND((B1155-$B$2)&gt;123,OR(((U1154*R1154/C1154*C1155)/(U1154*S1154/D1154*D1155))&lt;(4/6),((U1154*R1154/C1154*C1155)/(U1154*S1154/D1154*D1155))&gt;(6/4))),1,0)</f>
        <v>0</v>
      </c>
      <c r="N1155" s="51">
        <f>IF(AND((B1155-$B$2)&gt;123,OR(((U1154*R1154/C1154*C1155)/(U1154*S1154/D1154*D1155))&lt;(4/6),((U1154*R1154/C1154*C1155)/(U1154*S1154/D1154*D1155))&gt;(6/4))),COUNTIF($M$2:M1155,1),0)</f>
        <v>0</v>
      </c>
      <c r="O1155" s="51">
        <f>IF(OR((ROW(N1155)-MATCH(MAX($N$2:N1155),$N$2:N1155,0))=1,(ROW(N1155)-MATCH(MAX($N$2:N1155),$N$2:N1155,0))&gt;123),IF(OR(((U1154*R1154/C1154*C1155)/(U1154*S1154/D1154*D1155))&lt;(4/6),((U1154*R1154/C1154*C1155)/(U1154*S1154/D1154*D1155))&gt;(6/4)),1,0),0)</f>
        <v>0</v>
      </c>
      <c r="P1155" s="47">
        <f>IF(O1155=1,U1154/2/C1155,P1154)</f>
        <v>3.6118419146766771</v>
      </c>
      <c r="Q1155" s="47">
        <f>IF(O1155=1,U1154/2/D1155,Q1154)</f>
        <v>89.517711770140608</v>
      </c>
      <c r="R1155" s="41">
        <f>P1155*C1155/U1154</f>
        <v>0.42390968169303456</v>
      </c>
      <c r="S1155" s="41">
        <f>Q1155*D1155/U1154</f>
        <v>0.57740726599641579</v>
      </c>
      <c r="T1155" s="41">
        <f t="shared" ref="T1155:T1218" si="223">R1155/S1155</f>
        <v>0.73416062917307645</v>
      </c>
      <c r="U1155" s="42">
        <f>P1155*C1155+Q1155*D1155</f>
        <v>27755.499593310458</v>
      </c>
      <c r="V1155" s="25">
        <f>B1155</f>
        <v>42643</v>
      </c>
      <c r="W1155">
        <f>C1155/C$2</f>
        <v>1.4152389578175644</v>
      </c>
      <c r="X1155">
        <f>D1155/D$2</f>
        <v>1.2812117520601936</v>
      </c>
      <c r="Y1155">
        <f t="shared" ref="Y1155:Y1218" si="224">U1155/U$2</f>
        <v>1.387774979665523</v>
      </c>
      <c r="AA1155" s="15">
        <f t="shared" ref="AA1155:AA1218" si="225">W1155/W1154-1</f>
        <v>2.742397532427665E-3</v>
      </c>
      <c r="AB1155" s="15">
        <f t="shared" ref="AB1155:AB1218" si="226">X1155/X1154-1</f>
        <v>2.7301569896232003E-4</v>
      </c>
      <c r="AC1155" s="15">
        <f t="shared" ref="AC1155:AC1218" si="227">Y1155/Y1154-1</f>
        <v>1.316947689450565E-3</v>
      </c>
    </row>
    <row r="1156" spans="1:29" x14ac:dyDescent="0.4">
      <c r="A1156" s="43">
        <f t="shared" si="218"/>
        <v>2016</v>
      </c>
      <c r="B1156" s="53">
        <v>42653</v>
      </c>
      <c r="C1156" s="45">
        <v>3293.8688999999999</v>
      </c>
      <c r="D1156" s="45">
        <f>VLOOKUP(B1156,'H11001.CSI  中证全债'!$A$2:$B$2792,2,0)</f>
        <v>179.19300000000001</v>
      </c>
      <c r="E1156" s="14">
        <f t="shared" si="219"/>
        <v>0</v>
      </c>
      <c r="F1156" s="14">
        <f>IF(AND((B1156-$B$2)&gt;123,OR(((G1155*J1155/C1155*C1156)/(G1155*K1155/D1155*D1156))&lt;(4/6),((G1155*J1155/C1155*C1156)/(G1155*K1155/D1155*D1156))&gt;(6/4))),COUNTIF($E$2:E1156,1),0)</f>
        <v>0</v>
      </c>
      <c r="G1156" s="21">
        <f t="shared" si="220"/>
        <v>28006.643113717648</v>
      </c>
      <c r="H1156" s="12">
        <f t="shared" si="221"/>
        <v>3.6207315507914033</v>
      </c>
      <c r="I1156" s="12">
        <f t="shared" si="222"/>
        <v>89.738036995401941</v>
      </c>
      <c r="J1156" s="15">
        <f>IF(OR((ROW(F1156)-MATCH(MAX($F$2:F1156),$F$2:F1156,0))=1,(ROW(F1156)-MATCH(MAX($F$2:F1156),$F$2:F1156,0))&gt;123),IF(OR(((G1155*J1155/C1155*C1156)/(G1155*K1155/D1155*D1156))&lt;(4/6),((G1155*J1155/C1155*C1156)/(G1155*K1155/D1155*D1156))&gt;(6/4)),50%,((G1155*J1155/C1155*C1156)/((G1155*K1155/D1155*D1156)+(G1155*J1155/C1155*C1156)))),((G1155*J1155/C1155*C1156)/((G1155*K1155/D1155*D1156)+(G1155*J1155/C1155*C1156))))</f>
        <v>0.4258352206644539</v>
      </c>
      <c r="K1156" s="18">
        <f t="shared" si="216"/>
        <v>0.5741647793355461</v>
      </c>
      <c r="L1156" s="20">
        <f t="shared" si="217"/>
        <v>0.7416602968180197</v>
      </c>
      <c r="M1156" s="51">
        <f>IF(AND((B1156-$B$2)&gt;123,OR(((U1155*R1155/C1155*C1156)/(U1155*S1155/D1155*D1156))&lt;(4/6),((U1155*R1155/C1155*C1156)/(U1155*S1155/D1155*D1156))&gt;(6/4))),1,0)</f>
        <v>0</v>
      </c>
      <c r="N1156" s="51">
        <f>IF(AND((B1156-$B$2)&gt;123,OR(((U1155*R1155/C1155*C1156)/(U1155*S1155/D1155*D1156))&lt;(4/6),((U1155*R1155/C1155*C1156)/(U1155*S1155/D1155*D1156))&gt;(6/4))),COUNTIF($M$2:M1156,1),0)</f>
        <v>0</v>
      </c>
      <c r="O1156" s="51">
        <f>IF(OR((ROW(N1156)-MATCH(MAX($N$2:N1156),$N$2:N1156,0))=1,(ROW(N1156)-MATCH(MAX($N$2:N1156),$N$2:N1156,0))&gt;123),IF(OR(((U1155*R1155/C1155*C1156)/(U1155*S1155/D1155*D1156))&lt;(4/6),((U1155*R1155/C1155*C1156)/(U1155*S1155/D1155*D1156))&gt;(6/4)),1,0),0)</f>
        <v>0</v>
      </c>
      <c r="P1156" s="47">
        <f>IF(O1156=1,U1155/2/C1156,P1155)</f>
        <v>3.6118419146766771</v>
      </c>
      <c r="Q1156" s="47">
        <f>IF(O1156=1,U1155/2/D1156,Q1155)</f>
        <v>89.517711770140608</v>
      </c>
      <c r="R1156" s="41">
        <f>P1156*C1156/U1155</f>
        <v>0.42863338541156443</v>
      </c>
      <c r="S1156" s="41">
        <f>Q1156*D1156/U1155</f>
        <v>0.57793761813939548</v>
      </c>
      <c r="T1156" s="41">
        <f t="shared" si="223"/>
        <v>0.74166029681802148</v>
      </c>
      <c r="U1156" s="42">
        <f>P1156*C1156+Q1156*D1156</f>
        <v>27937.881079696766</v>
      </c>
      <c r="V1156" s="25">
        <f>B1156</f>
        <v>42653</v>
      </c>
      <c r="W1156">
        <f>C1156/C$2</f>
        <v>1.4328937906769452</v>
      </c>
      <c r="X1156">
        <f>D1156/D$2</f>
        <v>1.2840773916159083</v>
      </c>
      <c r="Y1156">
        <f t="shared" si="224"/>
        <v>1.3968940539848382</v>
      </c>
      <c r="AA1156" s="15">
        <f t="shared" si="225"/>
        <v>1.2474807001219279E-2</v>
      </c>
      <c r="AB1156" s="15">
        <f t="shared" si="226"/>
        <v>2.2366634954031905E-3</v>
      </c>
      <c r="AC1156" s="15">
        <f t="shared" si="227"/>
        <v>6.571003550959853E-3</v>
      </c>
    </row>
    <row r="1157" spans="1:29" x14ac:dyDescent="0.4">
      <c r="A1157" s="43">
        <f t="shared" si="218"/>
        <v>2016</v>
      </c>
      <c r="B1157" s="53">
        <v>42654</v>
      </c>
      <c r="C1157" s="45">
        <v>3306.5572999999999</v>
      </c>
      <c r="D1157" s="45">
        <f>VLOOKUP(B1157,'H11001.CSI  中证全债'!$A$2:$B$2792,2,0)</f>
        <v>179.2775</v>
      </c>
      <c r="E1157" s="14">
        <f t="shared" si="219"/>
        <v>0</v>
      </c>
      <c r="F1157" s="14">
        <f>IF(AND((B1157-$B$2)&gt;123,OR(((G1156*J1156/C1156*C1157)/(G1156*K1156/D1156*D1157))&lt;(4/6),((G1156*J1156/C1156*C1157)/(G1156*K1156/D1156*D1157))&gt;(6/4))),COUNTIF($E$2:E1157,1),0)</f>
        <v>0</v>
      </c>
      <c r="G1157" s="21">
        <f t="shared" si="220"/>
        <v>28060.167268052821</v>
      </c>
      <c r="H1157" s="12">
        <f t="shared" si="221"/>
        <v>3.6207315507914033</v>
      </c>
      <c r="I1157" s="12">
        <f t="shared" si="222"/>
        <v>89.738036995401941</v>
      </c>
      <c r="J1157" s="15">
        <f>IF(OR((ROW(F1157)-MATCH(MAX($F$2:F1157),$F$2:F1157,0))=1,(ROW(F1157)-MATCH(MAX($F$2:F1157),$F$2:F1157,0))&gt;123),IF(OR(((G1156*J1156/C1156*C1157)/(G1156*K1156/D1156*D1157))&lt;(4/6),((G1156*J1156/C1156*C1157)/(G1156*K1156/D1156*D1157))&gt;(6/4)),50%,((G1156*J1156/C1156*C1157)/((G1156*K1156/D1156*D1157)+(G1156*J1156/C1156*C1157)))),((G1156*J1156/C1156*C1157)/((G1156*K1156/D1156*D1157)+(G1156*J1156/C1156*C1157))))</f>
        <v>0.42666019151782508</v>
      </c>
      <c r="K1157" s="18">
        <f t="shared" si="216"/>
        <v>0.57333980848217492</v>
      </c>
      <c r="L1157" s="20">
        <f t="shared" si="217"/>
        <v>0.74416634813364768</v>
      </c>
      <c r="M1157" s="51">
        <f>IF(AND((B1157-$B$2)&gt;123,OR(((U1156*R1156/C1156*C1157)/(U1156*S1156/D1156*D1157))&lt;(4/6),((U1156*R1156/C1156*C1157)/(U1156*S1156/D1156*D1157))&gt;(6/4))),1,0)</f>
        <v>0</v>
      </c>
      <c r="N1157" s="51">
        <f>IF(AND((B1157-$B$2)&gt;123,OR(((U1156*R1156/C1156*C1157)/(U1156*S1156/D1156*D1157))&lt;(4/6),((U1156*R1156/C1156*C1157)/(U1156*S1156/D1156*D1157))&gt;(6/4))),COUNTIF($M$2:M1157,1),0)</f>
        <v>0</v>
      </c>
      <c r="O1157" s="51">
        <f>IF(OR((ROW(N1157)-MATCH(MAX($N$2:N1157),$N$2:N1157,0))=1,(ROW(N1157)-MATCH(MAX($N$2:N1157),$N$2:N1157,0))&gt;123),IF(OR(((U1156*R1156/C1156*C1157)/(U1156*S1156/D1156*D1157))&lt;(4/6),((U1156*R1156/C1156*C1157)/(U1156*S1156/D1156*D1157))&gt;(6/4)),1,0),0)</f>
        <v>0</v>
      </c>
      <c r="P1157" s="47">
        <f>IF(O1157=1,U1156/2/C1157,P1156)</f>
        <v>3.6118419146766771</v>
      </c>
      <c r="Q1157" s="47">
        <f>IF(O1157=1,U1156/2/D1157,Q1156)</f>
        <v>89.517711770140608</v>
      </c>
      <c r="R1157" s="41">
        <f>P1157*C1157/U1156</f>
        <v>0.42747559184433931</v>
      </c>
      <c r="S1157" s="41">
        <f>Q1157*D1157/U1156</f>
        <v>0.57443553167438599</v>
      </c>
      <c r="T1157" s="41">
        <f t="shared" si="223"/>
        <v>0.74416634813364979</v>
      </c>
      <c r="U1157" s="42">
        <f>P1157*C1157+Q1157*D1157</f>
        <v>27991.273821291528</v>
      </c>
      <c r="V1157" s="25">
        <f>B1157</f>
        <v>42654</v>
      </c>
      <c r="W1157">
        <f>C1157/C$2</f>
        <v>1.4384134789601144</v>
      </c>
      <c r="X1157">
        <f>D1157/D$2</f>
        <v>1.2846829093514869</v>
      </c>
      <c r="Y1157">
        <f t="shared" si="224"/>
        <v>1.3995636910645763</v>
      </c>
      <c r="AA1157" s="15">
        <f t="shared" si="225"/>
        <v>3.8521265979953867E-3</v>
      </c>
      <c r="AB1157" s="15">
        <f t="shared" si="226"/>
        <v>4.7155859882908047E-4</v>
      </c>
      <c r="AC1157" s="15">
        <f t="shared" si="227"/>
        <v>1.911123518725466E-3</v>
      </c>
    </row>
    <row r="1158" spans="1:29" x14ac:dyDescent="0.4">
      <c r="A1158" s="43">
        <f t="shared" si="218"/>
        <v>2016</v>
      </c>
      <c r="B1158" s="53">
        <v>42655</v>
      </c>
      <c r="C1158" s="45">
        <v>3300.0099</v>
      </c>
      <c r="D1158" s="45">
        <f>VLOOKUP(B1158,'H11001.CSI  中证全债'!$A$2:$B$2792,2,0)</f>
        <v>179.255</v>
      </c>
      <c r="E1158" s="14">
        <f t="shared" si="219"/>
        <v>0</v>
      </c>
      <c r="F1158" s="14">
        <f>IF(AND((B1158-$B$2)&gt;123,OR(((G1157*J1157/C1157*C1158)/(G1157*K1157/D1157*D1158))&lt;(4/6),((G1157*J1157/C1157*C1158)/(G1157*K1157/D1157*D1158))&gt;(6/4))),COUNTIF($E$2:E1158,1),0)</f>
        <v>0</v>
      </c>
      <c r="G1158" s="21">
        <f t="shared" si="220"/>
        <v>28034.441784464772</v>
      </c>
      <c r="H1158" s="12">
        <f t="shared" si="221"/>
        <v>3.6207315507914033</v>
      </c>
      <c r="I1158" s="12">
        <f t="shared" si="222"/>
        <v>89.738036995401941</v>
      </c>
      <c r="J1158" s="15">
        <f>IF(OR((ROW(F1158)-MATCH(MAX($F$2:F1158),$F$2:F1158,0))=1,(ROW(F1158)-MATCH(MAX($F$2:F1158),$F$2:F1158,0))&gt;123),IF(OR(((G1157*J1157/C1157*C1158)/(G1157*K1157/D1157*D1158))&lt;(4/6),((G1157*J1157/C1157*C1158)/(G1157*K1157/D1157*D1158))&gt;(6/4)),50%,((G1157*J1157/C1157*C1158)/((G1157*K1157/D1157*D1158)+(G1157*J1157/C1157*C1158)))),((G1157*J1157/C1157*C1158)/((G1157*K1157/D1157*D1158)+(G1157*J1157/C1157*C1158))))</f>
        <v>0.42620609515667907</v>
      </c>
      <c r="K1158" s="18">
        <f t="shared" si="216"/>
        <v>0.57379390484332093</v>
      </c>
      <c r="L1158" s="20">
        <f t="shared" si="217"/>
        <v>0.74278602745537714</v>
      </c>
      <c r="M1158" s="51">
        <f>IF(AND((B1158-$B$2)&gt;123,OR(((U1157*R1157/C1157*C1158)/(U1157*S1157/D1157*D1158))&lt;(4/6),((U1157*R1157/C1157*C1158)/(U1157*S1157/D1157*D1158))&gt;(6/4))),1,0)</f>
        <v>0</v>
      </c>
      <c r="N1158" s="51">
        <f>IF(AND((B1158-$B$2)&gt;123,OR(((U1157*R1157/C1157*C1158)/(U1157*S1157/D1157*D1158))&lt;(4/6),((U1157*R1157/C1157*C1158)/(U1157*S1157/D1157*D1158))&gt;(6/4))),COUNTIF($M$2:M1158,1),0)</f>
        <v>0</v>
      </c>
      <c r="O1158" s="51">
        <f>IF(OR((ROW(N1158)-MATCH(MAX($N$2:N1158),$N$2:N1158,0))=1,(ROW(N1158)-MATCH(MAX($N$2:N1158),$N$2:N1158,0))&gt;123),IF(OR(((U1157*R1157/C1157*C1158)/(U1157*S1157/D1157*D1158))&lt;(4/6),((U1157*R1157/C1157*C1158)/(U1157*S1157/D1157*D1158))&gt;(6/4)),1,0),0)</f>
        <v>0</v>
      </c>
      <c r="P1158" s="47">
        <f>IF(O1158=1,U1157/2/C1158,P1157)</f>
        <v>3.6118419146766771</v>
      </c>
      <c r="Q1158" s="47">
        <f>IF(O1158=1,U1157/2/D1158,Q1157)</f>
        <v>89.517711770140608</v>
      </c>
      <c r="R1158" s="41">
        <f>P1158*C1158/U1157</f>
        <v>0.42581535058978742</v>
      </c>
      <c r="S1158" s="41">
        <f>Q1158*D1158/U1157</f>
        <v>0.57326785218151821</v>
      </c>
      <c r="T1158" s="41">
        <f t="shared" si="223"/>
        <v>0.74278602745537914</v>
      </c>
      <c r="U1158" s="42">
        <f>P1158*C1158+Q1158*D1158</f>
        <v>27965.611499024544</v>
      </c>
      <c r="V1158" s="25">
        <f>B1158</f>
        <v>42655</v>
      </c>
      <c r="W1158">
        <f>C1158/C$2</f>
        <v>1.4355652390665721</v>
      </c>
      <c r="X1158">
        <f>D1158/D$2</f>
        <v>1.2845216768183445</v>
      </c>
      <c r="Y1158">
        <f t="shared" si="224"/>
        <v>1.3982805749512273</v>
      </c>
      <c r="AA1158" s="15">
        <f t="shared" si="225"/>
        <v>-1.9801259757391554E-3</v>
      </c>
      <c r="AB1158" s="15">
        <f t="shared" si="226"/>
        <v>-1.255037581404661E-4</v>
      </c>
      <c r="AC1158" s="15">
        <f t="shared" si="227"/>
        <v>-9.1679722869419944E-4</v>
      </c>
    </row>
    <row r="1159" spans="1:29" x14ac:dyDescent="0.4">
      <c r="A1159" s="43">
        <f t="shared" si="218"/>
        <v>2016</v>
      </c>
      <c r="B1159" s="53">
        <v>42656</v>
      </c>
      <c r="C1159" s="45">
        <v>3302.6455000000001</v>
      </c>
      <c r="D1159" s="45">
        <f>VLOOKUP(B1159,'H11001.CSI  中证全债'!$A$2:$B$2792,2,0)</f>
        <v>179.29</v>
      </c>
      <c r="E1159" s="14">
        <f t="shared" si="219"/>
        <v>0</v>
      </c>
      <c r="F1159" s="14">
        <f>IF(AND((B1159-$B$2)&gt;123,OR(((G1158*J1158/C1158*C1159)/(G1158*K1158/D1158*D1159))&lt;(4/6),((G1158*J1158/C1158*C1159)/(G1158*K1158/D1158*D1159))&gt;(6/4))),COUNTIF($E$2:E1159,1),0)</f>
        <v>0</v>
      </c>
      <c r="G1159" s="21">
        <f t="shared" si="220"/>
        <v>28047.125415834875</v>
      </c>
      <c r="H1159" s="12">
        <f t="shared" si="221"/>
        <v>3.6207315507914033</v>
      </c>
      <c r="I1159" s="12">
        <f t="shared" si="222"/>
        <v>89.738036995401941</v>
      </c>
      <c r="J1159" s="15">
        <f>IF(OR((ROW(F1159)-MATCH(MAX($F$2:F1159),$F$2:F1159,0))=1,(ROW(F1159)-MATCH(MAX($F$2:F1159),$F$2:F1159,0))&gt;123),IF(OR(((G1158*J1158/C1158*C1159)/(G1158*K1158/D1158*D1159))&lt;(4/6),((G1158*J1158/C1158*C1159)/(G1158*K1158/D1158*D1159))&gt;(6/4)),50%,((G1158*J1158/C1158*C1159)/((G1158*K1158/D1158*D1159)+(G1158*J1158/C1158*C1159)))),((G1158*J1158/C1158*C1159)/((G1158*K1158/D1158*D1159)+(G1158*J1158/C1158*C1159))))</f>
        <v>0.42635359544468621</v>
      </c>
      <c r="K1159" s="18">
        <f t="shared" si="216"/>
        <v>0.57364640455531379</v>
      </c>
      <c r="L1159" s="20">
        <f t="shared" si="217"/>
        <v>0.74323414573685365</v>
      </c>
      <c r="M1159" s="51">
        <f>IF(AND((B1159-$B$2)&gt;123,OR(((U1158*R1158/C1158*C1159)/(U1158*S1158/D1158*D1159))&lt;(4/6),((U1158*R1158/C1158*C1159)/(U1158*S1158/D1158*D1159))&gt;(6/4))),1,0)</f>
        <v>0</v>
      </c>
      <c r="N1159" s="51">
        <f>IF(AND((B1159-$B$2)&gt;123,OR(((U1158*R1158/C1158*C1159)/(U1158*S1158/D1158*D1159))&lt;(4/6),((U1158*R1158/C1158*C1159)/(U1158*S1158/D1158*D1159))&gt;(6/4))),COUNTIF($M$2:M1159,1),0)</f>
        <v>0</v>
      </c>
      <c r="O1159" s="51">
        <f>IF(OR((ROW(N1159)-MATCH(MAX($N$2:N1159),$N$2:N1159,0))=1,(ROW(N1159)-MATCH(MAX($N$2:N1159),$N$2:N1159,0))&gt;123),IF(OR(((U1158*R1158/C1158*C1159)/(U1158*S1158/D1158*D1159))&lt;(4/6),((U1158*R1158/C1158*C1159)/(U1158*S1158/D1158*D1159))&gt;(6/4)),1,0),0)</f>
        <v>0</v>
      </c>
      <c r="P1159" s="47">
        <f>IF(O1159=1,U1158/2/C1159,P1158)</f>
        <v>3.6118419146766771</v>
      </c>
      <c r="Q1159" s="47">
        <f>IF(O1159=1,U1158/2/D1159,Q1158)</f>
        <v>89.517711770140608</v>
      </c>
      <c r="R1159" s="41">
        <f>P1159*C1159/U1158</f>
        <v>0.42654649073682471</v>
      </c>
      <c r="S1159" s="41">
        <f>Q1159*D1159/U1158</f>
        <v>0.57390593957969882</v>
      </c>
      <c r="T1159" s="41">
        <f t="shared" si="223"/>
        <v>0.7432341457368552</v>
      </c>
      <c r="U1159" s="42">
        <f>P1159*C1159+Q1159*D1159</f>
        <v>27978.263989486819</v>
      </c>
      <c r="V1159" s="25">
        <f>B1159</f>
        <v>42656</v>
      </c>
      <c r="W1159">
        <f>C1159/C$2</f>
        <v>1.436711773731236</v>
      </c>
      <c r="X1159">
        <f>D1159/D$2</f>
        <v>1.2847724829810103</v>
      </c>
      <c r="Y1159">
        <f t="shared" si="224"/>
        <v>1.3989131994743409</v>
      </c>
      <c r="AA1159" s="15">
        <f t="shared" si="225"/>
        <v>7.9866427067387669E-4</v>
      </c>
      <c r="AB1159" s="15">
        <f t="shared" si="226"/>
        <v>1.9525257315011757E-4</v>
      </c>
      <c r="AC1159" s="15">
        <f t="shared" si="227"/>
        <v>4.5243031652342225E-4</v>
      </c>
    </row>
    <row r="1160" spans="1:29" x14ac:dyDescent="0.4">
      <c r="A1160" s="43">
        <f t="shared" si="218"/>
        <v>2016</v>
      </c>
      <c r="B1160" s="53">
        <v>42657</v>
      </c>
      <c r="C1160" s="45">
        <v>3305.8481000000002</v>
      </c>
      <c r="D1160" s="45">
        <f>VLOOKUP(B1160,'H11001.CSI  中证全债'!$A$2:$B$2792,2,0)</f>
        <v>179.4169</v>
      </c>
      <c r="E1160" s="14">
        <f t="shared" si="219"/>
        <v>0</v>
      </c>
      <c r="F1160" s="14">
        <f>IF(AND((B1160-$B$2)&gt;123,OR(((G1159*J1159/C1159*C1160)/(G1159*K1159/D1159*D1160))&lt;(4/6),((G1159*J1159/C1159*C1160)/(G1159*K1159/D1159*D1160))&gt;(6/4))),COUNTIF($E$2:E1160,1),0)</f>
        <v>0</v>
      </c>
      <c r="G1160" s="21">
        <f t="shared" si="220"/>
        <v>28070.108927594156</v>
      </c>
      <c r="H1160" s="12">
        <f t="shared" si="221"/>
        <v>3.6207315507914033</v>
      </c>
      <c r="I1160" s="12">
        <f t="shared" si="222"/>
        <v>89.738036995401941</v>
      </c>
      <c r="J1160" s="15">
        <f>IF(OR((ROW(F1160)-MATCH(MAX($F$2:F1160),$F$2:F1160,0))=1,(ROW(F1160)-MATCH(MAX($F$2:F1160),$F$2:F1160,0))&gt;123),IF(OR(((G1159*J1159/C1159*C1160)/(G1159*K1159/D1159*D1160))&lt;(4/6),((G1159*J1159/C1159*C1160)/(G1159*K1159/D1159*D1160))&gt;(6/4)),50%,((G1159*J1159/C1159*C1160)/((G1159*K1159/D1159*D1160)+(G1159*J1159/C1159*C1160)))),((G1159*J1159/C1159*C1160)/((G1159*K1159/D1159*D1160)+(G1159*J1159/C1159*C1160))))</f>
        <v>0.42641760132349077</v>
      </c>
      <c r="K1160" s="18">
        <f t="shared" si="216"/>
        <v>0.57358239867650918</v>
      </c>
      <c r="L1160" s="20">
        <f t="shared" si="217"/>
        <v>0.74342867268488677</v>
      </c>
      <c r="M1160" s="51">
        <f>IF(AND((B1160-$B$2)&gt;123,OR(((U1159*R1159/C1159*C1160)/(U1159*S1159/D1159*D1160))&lt;(4/6),((U1159*R1159/C1159*C1160)/(U1159*S1159/D1159*D1160))&gt;(6/4))),1,0)</f>
        <v>0</v>
      </c>
      <c r="N1160" s="51">
        <f>IF(AND((B1160-$B$2)&gt;123,OR(((U1159*R1159/C1159*C1160)/(U1159*S1159/D1159*D1160))&lt;(4/6),((U1159*R1159/C1159*C1160)/(U1159*S1159/D1159*D1160))&gt;(6/4))),COUNTIF($M$2:M1160,1),0)</f>
        <v>0</v>
      </c>
      <c r="O1160" s="51">
        <f>IF(OR((ROW(N1160)-MATCH(MAX($N$2:N1160),$N$2:N1160,0))=1,(ROW(N1160)-MATCH(MAX($N$2:N1160),$N$2:N1160,0))&gt;123),IF(OR(((U1159*R1159/C1159*C1160)/(U1159*S1159/D1159*D1160))&lt;(4/6),((U1159*R1159/C1159*C1160)/(U1159*S1159/D1159*D1160))&gt;(6/4)),1,0),0)</f>
        <v>0</v>
      </c>
      <c r="P1160" s="47">
        <f>IF(O1160=1,U1159/2/C1160,P1159)</f>
        <v>3.6118419146766771</v>
      </c>
      <c r="Q1160" s="47">
        <f>IF(O1160=1,U1159/2/D1160,Q1159)</f>
        <v>89.517711770140608</v>
      </c>
      <c r="R1160" s="41">
        <f>P1160*C1160/U1159</f>
        <v>0.42676703370948726</v>
      </c>
      <c r="S1160" s="41">
        <f>Q1160*D1160/U1159</f>
        <v>0.57405242680272295</v>
      </c>
      <c r="T1160" s="41">
        <f t="shared" si="223"/>
        <v>0.74342867268488821</v>
      </c>
      <c r="U1160" s="42">
        <f>P1160*C1160+Q1160*D1160</f>
        <v>28001.191072026395</v>
      </c>
      <c r="V1160" s="25">
        <f>B1160</f>
        <v>42657</v>
      </c>
      <c r="W1160">
        <f>C1160/C$2</f>
        <v>1.4381049638651913</v>
      </c>
      <c r="X1160">
        <f>D1160/D$2</f>
        <v>1.2856818344679326</v>
      </c>
      <c r="Y1160">
        <f t="shared" si="224"/>
        <v>1.4000595536013198</v>
      </c>
      <c r="AA1160" s="15">
        <f t="shared" si="225"/>
        <v>9.697074663326255E-4</v>
      </c>
      <c r="AB1160" s="15">
        <f t="shared" si="226"/>
        <v>7.0779184561331476E-4</v>
      </c>
      <c r="AC1160" s="15">
        <f t="shared" si="227"/>
        <v>8.1946051221026828E-4</v>
      </c>
    </row>
    <row r="1161" spans="1:29" x14ac:dyDescent="0.4">
      <c r="A1161" s="43">
        <f t="shared" si="218"/>
        <v>2016</v>
      </c>
      <c r="B1161" s="53">
        <v>42660</v>
      </c>
      <c r="C1161" s="45">
        <v>3277.8787000000002</v>
      </c>
      <c r="D1161" s="45">
        <f>VLOOKUP(B1161,'H11001.CSI  中证全债'!$A$2:$B$2792,2,0)</f>
        <v>179.5359</v>
      </c>
      <c r="E1161" s="14">
        <f t="shared" si="219"/>
        <v>0</v>
      </c>
      <c r="F1161" s="14">
        <f>IF(AND((B1161-$B$2)&gt;123,OR(((G1160*J1160/C1160*C1161)/(G1160*K1160/D1160*D1161))&lt;(4/6),((G1160*J1160/C1160*C1161)/(G1160*K1160/D1160*D1161))&gt;(6/4))),COUNTIF($E$2:E1161,1),0)</f>
        <v>0</v>
      </c>
      <c r="G1161" s="21">
        <f t="shared" si="220"/>
        <v>27979.518064959899</v>
      </c>
      <c r="H1161" s="12">
        <f t="shared" si="221"/>
        <v>3.6207315507914033</v>
      </c>
      <c r="I1161" s="12">
        <f t="shared" si="222"/>
        <v>89.738036995401941</v>
      </c>
      <c r="J1161" s="15">
        <f>IF(OR((ROW(F1161)-MATCH(MAX($F$2:F1161),$F$2:F1161,0))=1,(ROW(F1161)-MATCH(MAX($F$2:F1161),$F$2:F1161,0))&gt;123),IF(OR(((G1160*J1160/C1160*C1161)/(G1160*K1160/D1160*D1161))&lt;(4/6),((G1160*J1160/C1160*C1161)/(G1160*K1160/D1160*D1161))&gt;(6/4)),50%,((G1160*J1160/C1160*C1161)/((G1160*K1160/D1160*D1161)+(G1160*J1160/C1160*C1161)))),((G1160*J1160/C1160*C1161)/((G1160*K1160/D1160*D1161)+(G1160*J1160/C1160*C1161))))</f>
        <v>0.42417881541785263</v>
      </c>
      <c r="K1161" s="18">
        <f t="shared" si="216"/>
        <v>0.57582118458214737</v>
      </c>
      <c r="L1161" s="20">
        <f t="shared" si="217"/>
        <v>0.73665024277573921</v>
      </c>
      <c r="M1161" s="51">
        <f>IF(AND((B1161-$B$2)&gt;123,OR(((U1160*R1160/C1160*C1161)/(U1160*S1160/D1160*D1161))&lt;(4/6),((U1160*R1160/C1160*C1161)/(U1160*S1160/D1160*D1161))&gt;(6/4))),1,0)</f>
        <v>0</v>
      </c>
      <c r="N1161" s="51">
        <f>IF(AND((B1161-$B$2)&gt;123,OR(((U1160*R1160/C1160*C1161)/(U1160*S1160/D1160*D1161))&lt;(4/6),((U1160*R1160/C1160*C1161)/(U1160*S1160/D1160*D1161))&gt;(6/4))),COUNTIF($M$2:M1161,1),0)</f>
        <v>0</v>
      </c>
      <c r="O1161" s="51">
        <f>IF(OR((ROW(N1161)-MATCH(MAX($N$2:N1161),$N$2:N1161,0))=1,(ROW(N1161)-MATCH(MAX($N$2:N1161),$N$2:N1161,0))&gt;123),IF(OR(((U1160*R1160/C1160*C1161)/(U1160*S1160/D1160*D1161))&lt;(4/6),((U1160*R1160/C1160*C1161)/(U1160*S1160/D1160*D1161))&gt;(6/4)),1,0),0)</f>
        <v>0</v>
      </c>
      <c r="P1161" s="47">
        <f>IF(O1161=1,U1160/2/C1161,P1160)</f>
        <v>3.6118419146766771</v>
      </c>
      <c r="Q1161" s="47">
        <f>IF(O1161=1,U1160/2/D1161,Q1160)</f>
        <v>89.517711770140608</v>
      </c>
      <c r="R1161" s="41">
        <f>P1161*C1161/U1160</f>
        <v>0.42280986010318017</v>
      </c>
      <c r="S1161" s="41">
        <f>Q1161*D1161/U1160</f>
        <v>0.57396283276851734</v>
      </c>
      <c r="T1161" s="41">
        <f t="shared" si="223"/>
        <v>0.73665024277574076</v>
      </c>
      <c r="U1161" s="42">
        <f>P1161*C1161+Q1161*D1161</f>
        <v>27910.822628478687</v>
      </c>
      <c r="V1161" s="25">
        <f>B1161</f>
        <v>42660</v>
      </c>
      <c r="W1161">
        <f>C1161/C$2</f>
        <v>1.4259377584281565</v>
      </c>
      <c r="X1161">
        <f>D1161/D$2</f>
        <v>1.286534575420996</v>
      </c>
      <c r="Y1161">
        <f t="shared" si="224"/>
        <v>1.3955411314239343</v>
      </c>
      <c r="AA1161" s="15">
        <f t="shared" si="225"/>
        <v>-8.4605823237915434E-3</v>
      </c>
      <c r="AB1161" s="15">
        <f t="shared" si="226"/>
        <v>6.6325970407477008E-4</v>
      </c>
      <c r="AC1161" s="15">
        <f t="shared" si="227"/>
        <v>-3.2273071283024368E-3</v>
      </c>
    </row>
    <row r="1162" spans="1:29" x14ac:dyDescent="0.4">
      <c r="A1162" s="43">
        <f t="shared" si="218"/>
        <v>2016</v>
      </c>
      <c r="B1162" s="53">
        <v>42661</v>
      </c>
      <c r="C1162" s="45">
        <v>3321.3323999999998</v>
      </c>
      <c r="D1162" s="45">
        <f>VLOOKUP(B1162,'H11001.CSI  中证全债'!$A$2:$B$2792,2,0)</f>
        <v>179.57830000000001</v>
      </c>
      <c r="E1162" s="14">
        <f t="shared" si="219"/>
        <v>0</v>
      </c>
      <c r="F1162" s="14">
        <f>IF(AND((B1162-$B$2)&gt;123,OR(((G1161*J1161/C1161*C1162)/(G1161*K1161/D1161*D1162))&lt;(4/6),((G1161*J1161/C1161*C1162)/(G1161*K1161/D1161*D1162))&gt;(6/4))),COUNTIF($E$2:E1162,1),0)</f>
        <v>0</v>
      </c>
      <c r="G1162" s="21">
        <f t="shared" si="220"/>
        <v>28140.657140317129</v>
      </c>
      <c r="H1162" s="12">
        <f t="shared" si="221"/>
        <v>3.6207315507914033</v>
      </c>
      <c r="I1162" s="12">
        <f t="shared" si="222"/>
        <v>89.738036995401941</v>
      </c>
      <c r="J1162" s="15">
        <f>IF(OR((ROW(F1162)-MATCH(MAX($F$2:F1162),$F$2:F1162,0))=1,(ROW(F1162)-MATCH(MAX($F$2:F1162),$F$2:F1162,0))&gt;123),IF(OR(((G1161*J1161/C1161*C1162)/(G1161*K1161/D1161*D1162))&lt;(4/6),((G1161*J1161/C1161*C1162)/(G1161*K1161/D1161*D1162))&gt;(6/4)),50%,((G1161*J1161/C1161*C1162)/((G1161*K1161/D1161*D1162)+(G1161*J1161/C1161*C1162)))),((G1161*J1161/C1161*C1162)/((G1161*K1161/D1161*D1162)+(G1161*J1161/C1161*C1162))))</f>
        <v>0.42734087378921098</v>
      </c>
      <c r="K1162" s="18">
        <f t="shared" si="216"/>
        <v>0.57265912621078896</v>
      </c>
      <c r="L1162" s="20">
        <f t="shared" si="217"/>
        <v>0.74623952405485972</v>
      </c>
      <c r="M1162" s="51">
        <f>IF(AND((B1162-$B$2)&gt;123,OR(((U1161*R1161/C1161*C1162)/(U1161*S1161/D1161*D1162))&lt;(4/6),((U1161*R1161/C1161*C1162)/(U1161*S1161/D1161*D1162))&gt;(6/4))),1,0)</f>
        <v>0</v>
      </c>
      <c r="N1162" s="51">
        <f>IF(AND((B1162-$B$2)&gt;123,OR(((U1161*R1161/C1161*C1162)/(U1161*S1161/D1161*D1162))&lt;(4/6),((U1161*R1161/C1161*C1162)/(U1161*S1161/D1161*D1162))&gt;(6/4))),COUNTIF($M$2:M1162,1),0)</f>
        <v>0</v>
      </c>
      <c r="O1162" s="51">
        <f>IF(OR((ROW(N1162)-MATCH(MAX($N$2:N1162),$N$2:N1162,0))=1,(ROW(N1162)-MATCH(MAX($N$2:N1162),$N$2:N1162,0))&gt;123),IF(OR(((U1161*R1161/C1161*C1162)/(U1161*S1161/D1161*D1162))&lt;(4/6),((U1161*R1161/C1161*C1162)/(U1161*S1161/D1161*D1162))&gt;(6/4)),1,0),0)</f>
        <v>0</v>
      </c>
      <c r="P1162" s="47">
        <f>IF(O1162=1,U1161/2/C1162,P1161)</f>
        <v>3.6118419146766771</v>
      </c>
      <c r="Q1162" s="47">
        <f>IF(O1162=1,U1161/2/D1162,Q1161)</f>
        <v>89.517711770140608</v>
      </c>
      <c r="R1162" s="41">
        <f>P1162*C1162/U1161</f>
        <v>0.42980200671883761</v>
      </c>
      <c r="S1162" s="41">
        <f>Q1162*D1162/U1161</f>
        <v>0.57595717308487138</v>
      </c>
      <c r="T1162" s="41">
        <f t="shared" si="223"/>
        <v>0.74623952405486105</v>
      </c>
      <c r="U1162" s="42">
        <f>P1162*C1162+Q1162*D1162</f>
        <v>28071.566074465525</v>
      </c>
      <c r="V1162" s="25">
        <f>B1162</f>
        <v>42661</v>
      </c>
      <c r="W1162">
        <f>C1162/C$2</f>
        <v>1.4448409202728607</v>
      </c>
      <c r="X1162">
        <f>D1162/D$2</f>
        <v>1.2868384091723397</v>
      </c>
      <c r="Y1162">
        <f t="shared" si="224"/>
        <v>1.4035783037232763</v>
      </c>
      <c r="AA1162" s="15">
        <f t="shared" si="225"/>
        <v>1.3256652846854733E-2</v>
      </c>
      <c r="AB1162" s="15">
        <f t="shared" si="226"/>
        <v>2.3616446627117149E-4</v>
      </c>
      <c r="AC1162" s="15">
        <f t="shared" si="227"/>
        <v>5.7591798037091024E-3</v>
      </c>
    </row>
    <row r="1163" spans="1:29" x14ac:dyDescent="0.4">
      <c r="A1163" s="43">
        <f t="shared" si="218"/>
        <v>2016</v>
      </c>
      <c r="B1163" s="53">
        <v>42662</v>
      </c>
      <c r="C1163" s="45">
        <v>3316.2406999999998</v>
      </c>
      <c r="D1163" s="45">
        <f>VLOOKUP(B1163,'H11001.CSI  中证全债'!$A$2:$B$2792,2,0)</f>
        <v>179.6627</v>
      </c>
      <c r="E1163" s="14">
        <f t="shared" si="219"/>
        <v>0</v>
      </c>
      <c r="F1163" s="14">
        <f>IF(AND((B1163-$B$2)&gt;123,OR(((G1162*J1162/C1162*C1163)/(G1162*K1162/D1162*D1163))&lt;(4/6),((G1162*J1162/C1162*C1163)/(G1162*K1162/D1162*D1163))&gt;(6/4))),COUNTIF($E$2:E1163,1),0)</f>
        <v>0</v>
      </c>
      <c r="G1163" s="21">
        <f t="shared" si="220"/>
        <v>28129.795351802375</v>
      </c>
      <c r="H1163" s="12">
        <f t="shared" si="221"/>
        <v>3.6207315507914033</v>
      </c>
      <c r="I1163" s="12">
        <f t="shared" si="222"/>
        <v>89.738036995401941</v>
      </c>
      <c r="J1163" s="15">
        <f>IF(OR((ROW(F1163)-MATCH(MAX($F$2:F1163),$F$2:F1163,0))=1,(ROW(F1163)-MATCH(MAX($F$2:F1163),$F$2:F1163,0))&gt;123),IF(OR(((G1162*J1162/C1162*C1163)/(G1162*K1162/D1162*D1163))&lt;(4/6),((G1162*J1162/C1162*C1163)/(G1162*K1162/D1162*D1163))&gt;(6/4)),50%,((G1162*J1162/C1162*C1163)/((G1162*K1162/D1162*D1163)+(G1162*J1162/C1162*C1163)))),((G1162*J1162/C1162*C1163)/((G1162*K1162/D1162*D1163)+(G1162*J1162/C1162*C1163))))</f>
        <v>0.42685050432616151</v>
      </c>
      <c r="K1163" s="18">
        <f t="shared" si="216"/>
        <v>0.57314949567383855</v>
      </c>
      <c r="L1163" s="20">
        <f t="shared" si="217"/>
        <v>0.74474549406053869</v>
      </c>
      <c r="M1163" s="51">
        <f>IF(AND((B1163-$B$2)&gt;123,OR(((U1162*R1162/C1162*C1163)/(U1162*S1162/D1162*D1163))&lt;(4/6),((U1162*R1162/C1162*C1163)/(U1162*S1162/D1162*D1163))&gt;(6/4))),1,0)</f>
        <v>0</v>
      </c>
      <c r="N1163" s="51">
        <f>IF(AND((B1163-$B$2)&gt;123,OR(((U1162*R1162/C1162*C1163)/(U1162*S1162/D1162*D1163))&lt;(4/6),((U1162*R1162/C1162*C1163)/(U1162*S1162/D1162*D1163))&gt;(6/4))),COUNTIF($M$2:M1163,1),0)</f>
        <v>0</v>
      </c>
      <c r="O1163" s="51">
        <f>IF(OR((ROW(N1163)-MATCH(MAX($N$2:N1163),$N$2:N1163,0))=1,(ROW(N1163)-MATCH(MAX($N$2:N1163),$N$2:N1163,0))&gt;123),IF(OR(((U1162*R1162/C1162*C1163)/(U1162*S1162/D1162*D1163))&lt;(4/6),((U1162*R1162/C1162*C1163)/(U1162*S1162/D1162*D1163))&gt;(6/4)),1,0),0)</f>
        <v>0</v>
      </c>
      <c r="P1163" s="47">
        <f>IF(O1163=1,U1162/2/C1163,P1162)</f>
        <v>3.6118419146766771</v>
      </c>
      <c r="Q1163" s="47">
        <f>IF(O1163=1,U1162/2/D1163,Q1162)</f>
        <v>89.517711770140608</v>
      </c>
      <c r="R1163" s="41">
        <f>P1163*C1163/U1162</f>
        <v>0.42668574769371059</v>
      </c>
      <c r="S1163" s="41">
        <f>Q1163*D1163/U1162</f>
        <v>0.57292827025687976</v>
      </c>
      <c r="T1163" s="41">
        <f t="shared" si="223"/>
        <v>0.74474549406054014</v>
      </c>
      <c r="U1163" s="42">
        <f>P1163*C1163+Q1163*D1163</f>
        <v>28060.730953861967</v>
      </c>
      <c r="V1163" s="25">
        <f>B1163</f>
        <v>42662</v>
      </c>
      <c r="W1163">
        <f>C1163/C$2</f>
        <v>1.4426259367578855</v>
      </c>
      <c r="X1163">
        <f>D1163/D$2</f>
        <v>1.287443210318882</v>
      </c>
      <c r="Y1163">
        <f t="shared" si="224"/>
        <v>1.4030365476930984</v>
      </c>
      <c r="AA1163" s="15">
        <f t="shared" si="225"/>
        <v>-1.5330293348535529E-3</v>
      </c>
      <c r="AB1163" s="15">
        <f t="shared" si="226"/>
        <v>4.6998997094838124E-4</v>
      </c>
      <c r="AC1163" s="15">
        <f t="shared" si="227"/>
        <v>-3.8598204940953895E-4</v>
      </c>
    </row>
    <row r="1164" spans="1:29" x14ac:dyDescent="0.4">
      <c r="A1164" s="43">
        <f t="shared" si="218"/>
        <v>2016</v>
      </c>
      <c r="B1164" s="53">
        <v>42663</v>
      </c>
      <c r="C1164" s="45">
        <v>3318.6044000000002</v>
      </c>
      <c r="D1164" s="45">
        <f>VLOOKUP(B1164,'H11001.CSI  中证全债'!$A$2:$B$2792,2,0)</f>
        <v>179.87029999999999</v>
      </c>
      <c r="E1164" s="14">
        <f t="shared" si="219"/>
        <v>0</v>
      </c>
      <c r="F1164" s="14">
        <f>IF(AND((B1164-$B$2)&gt;123,OR(((G1163*J1163/C1163*C1164)/(G1163*K1163/D1163*D1164))&lt;(4/6),((G1163*J1163/C1163*C1164)/(G1163*K1163/D1163*D1164))&gt;(6/4))),COUNTIF($E$2:E1164,1),0)</f>
        <v>0</v>
      </c>
      <c r="G1164" s="21">
        <f t="shared" si="220"/>
        <v>28156.983291449225</v>
      </c>
      <c r="H1164" s="12">
        <f t="shared" si="221"/>
        <v>3.6207315507914033</v>
      </c>
      <c r="I1164" s="12">
        <f t="shared" si="222"/>
        <v>89.738036995401941</v>
      </c>
      <c r="J1164" s="15">
        <f>IF(OR((ROW(F1164)-MATCH(MAX($F$2:F1164),$F$2:F1164,0))=1,(ROW(F1164)-MATCH(MAX($F$2:F1164),$F$2:F1164,0))&gt;123),IF(OR(((G1163*J1163/C1163*C1164)/(G1163*K1163/D1163*D1164))&lt;(4/6),((G1163*J1163/C1163*C1164)/(G1163*K1163/D1163*D1164))&gt;(6/4)),50%,((G1163*J1163/C1163*C1164)/((G1163*K1163/D1163*D1164)+(G1163*J1163/C1163*C1164)))),((G1163*J1163/C1163*C1164)/((G1163*K1163/D1163*D1164)+(G1163*J1163/C1163*C1164))))</f>
        <v>0.42674229448877571</v>
      </c>
      <c r="K1164" s="18">
        <f t="shared" si="216"/>
        <v>0.57325770551122424</v>
      </c>
      <c r="L1164" s="20">
        <f t="shared" si="217"/>
        <v>0.74441615068778211</v>
      </c>
      <c r="M1164" s="51">
        <f>IF(AND((B1164-$B$2)&gt;123,OR(((U1163*R1163/C1163*C1164)/(U1163*S1163/D1163*D1164))&lt;(4/6),((U1163*R1163/C1163*C1164)/(U1163*S1163/D1163*D1164))&gt;(6/4))),1,0)</f>
        <v>0</v>
      </c>
      <c r="N1164" s="51">
        <f>IF(AND((B1164-$B$2)&gt;123,OR(((U1163*R1163/C1163*C1164)/(U1163*S1163/D1163*D1164))&lt;(4/6),((U1163*R1163/C1163*C1164)/(U1163*S1163/D1163*D1164))&gt;(6/4))),COUNTIF($M$2:M1164,1),0)</f>
        <v>0</v>
      </c>
      <c r="O1164" s="51">
        <f>IF(OR((ROW(N1164)-MATCH(MAX($N$2:N1164),$N$2:N1164,0))=1,(ROW(N1164)-MATCH(MAX($N$2:N1164),$N$2:N1164,0))&gt;123),IF(OR(((U1163*R1163/C1163*C1164)/(U1163*S1163/D1163*D1164))&lt;(4/6),((U1163*R1163/C1163*C1164)/(U1163*S1163/D1163*D1164))&gt;(6/4)),1,0),0)</f>
        <v>0</v>
      </c>
      <c r="P1164" s="47">
        <f>IF(O1164=1,U1163/2/C1164,P1163)</f>
        <v>3.6118419146766771</v>
      </c>
      <c r="Q1164" s="47">
        <f>IF(O1164=1,U1163/2/D1164,Q1163)</f>
        <v>89.517711770140608</v>
      </c>
      <c r="R1164" s="41">
        <f>P1164*C1164/U1163</f>
        <v>0.42715474838693707</v>
      </c>
      <c r="S1164" s="41">
        <f>Q1164*D1164/U1163</f>
        <v>0.57381176911903209</v>
      </c>
      <c r="T1164" s="41">
        <f t="shared" si="223"/>
        <v>0.74441615068778355</v>
      </c>
      <c r="U1164" s="42">
        <f>P1164*C1164+Q1164*D1164</f>
        <v>28087.852141559168</v>
      </c>
      <c r="V1164" s="25">
        <f>B1164</f>
        <v>42663</v>
      </c>
      <c r="W1164">
        <f>C1164/C$2</f>
        <v>1.4436541899020903</v>
      </c>
      <c r="X1164">
        <f>D1164/D$2</f>
        <v>1.2889308491580076</v>
      </c>
      <c r="Y1164">
        <f t="shared" si="224"/>
        <v>1.4043926070779584</v>
      </c>
      <c r="AA1164" s="15">
        <f t="shared" si="225"/>
        <v>7.1276490877147936E-4</v>
      </c>
      <c r="AB1164" s="15">
        <f t="shared" si="226"/>
        <v>1.1554986093382791E-3</v>
      </c>
      <c r="AC1164" s="15">
        <f t="shared" si="227"/>
        <v>9.6651750596921104E-4</v>
      </c>
    </row>
    <row r="1165" spans="1:29" x14ac:dyDescent="0.4">
      <c r="A1165" s="43">
        <f t="shared" si="218"/>
        <v>2016</v>
      </c>
      <c r="B1165" s="53">
        <v>42664</v>
      </c>
      <c r="C1165" s="45">
        <v>3327.74</v>
      </c>
      <c r="D1165" s="45">
        <f>VLOOKUP(B1165,'H11001.CSI  中证全债'!$A$2:$B$2792,2,0)</f>
        <v>179.9529</v>
      </c>
      <c r="E1165" s="14">
        <f t="shared" si="219"/>
        <v>0</v>
      </c>
      <c r="F1165" s="14">
        <f>IF(AND((B1165-$B$2)&gt;123,OR(((G1164*J1164/C1164*C1165)/(G1164*K1164/D1164*D1165))&lt;(4/6),((G1164*J1164/C1164*C1165)/(G1164*K1164/D1164*D1165))&gt;(6/4))),COUNTIF($E$2:E1165,1),0)</f>
        <v>0</v>
      </c>
      <c r="G1165" s="21">
        <f t="shared" si="220"/>
        <v>28197.473208460455</v>
      </c>
      <c r="H1165" s="12">
        <f t="shared" si="221"/>
        <v>3.6207315507914033</v>
      </c>
      <c r="I1165" s="12">
        <f t="shared" si="222"/>
        <v>89.738036995401941</v>
      </c>
      <c r="J1165" s="15">
        <f>IF(OR((ROW(F1165)-MATCH(MAX($F$2:F1165),$F$2:F1165,0))=1,(ROW(F1165)-MATCH(MAX($F$2:F1165),$F$2:F1165,0))&gt;123),IF(OR(((G1164*J1164/C1164*C1165)/(G1164*K1164/D1164*D1165))&lt;(4/6),((G1164*J1164/C1164*C1165)/(G1164*K1164/D1164*D1165))&gt;(6/4)),50%,((G1164*J1164/C1164*C1165)/((G1164*K1164/D1164*D1165)+(G1164*J1164/C1164*C1165)))),((G1164*J1164/C1164*C1165)/((G1164*K1164/D1164*D1165)+(G1164*J1164/C1164*C1165))))</f>
        <v>0.42730258565208595</v>
      </c>
      <c r="K1165" s="18">
        <f t="shared" si="216"/>
        <v>0.57269741434791399</v>
      </c>
      <c r="L1165" s="20">
        <f t="shared" si="217"/>
        <v>0.74612277783482261</v>
      </c>
      <c r="M1165" s="51">
        <f>IF(AND((B1165-$B$2)&gt;123,OR(((U1164*R1164/C1164*C1165)/(U1164*S1164/D1164*D1165))&lt;(4/6),((U1164*R1164/C1164*C1165)/(U1164*S1164/D1164*D1165))&gt;(6/4))),1,0)</f>
        <v>0</v>
      </c>
      <c r="N1165" s="51">
        <f>IF(AND((B1165-$B$2)&gt;123,OR(((U1164*R1164/C1164*C1165)/(U1164*S1164/D1164*D1165))&lt;(4/6),((U1164*R1164/C1164*C1165)/(U1164*S1164/D1164*D1165))&gt;(6/4))),COUNTIF($M$2:M1165,1),0)</f>
        <v>0</v>
      </c>
      <c r="O1165" s="51">
        <f>IF(OR((ROW(N1165)-MATCH(MAX($N$2:N1165),$N$2:N1165,0))=1,(ROW(N1165)-MATCH(MAX($N$2:N1165),$N$2:N1165,0))&gt;123),IF(OR(((U1164*R1164/C1164*C1165)/(U1164*S1164/D1164*D1165))&lt;(4/6),((U1164*R1164/C1164*C1165)/(U1164*S1164/D1164*D1165))&gt;(6/4)),1,0),0)</f>
        <v>0</v>
      </c>
      <c r="P1165" s="47">
        <f>IF(O1165=1,U1164/2/C1165,P1164)</f>
        <v>3.6118419146766771</v>
      </c>
      <c r="Q1165" s="47">
        <f>IF(O1165=1,U1164/2/D1165,Q1164)</f>
        <v>89.517711770140608</v>
      </c>
      <c r="R1165" s="41">
        <f>P1165*C1165/U1164</f>
        <v>0.42791704942658421</v>
      </c>
      <c r="S1165" s="41">
        <f>Q1165*D1165/U1164</f>
        <v>0.57352095678992421</v>
      </c>
      <c r="T1165" s="41">
        <f t="shared" si="223"/>
        <v>0.74612277783482384</v>
      </c>
      <c r="U1165" s="42">
        <f>P1165*C1165+Q1165*D1165</f>
        <v>28128.2426475471</v>
      </c>
      <c r="V1165" s="25">
        <f>B1165</f>
        <v>42664</v>
      </c>
      <c r="W1165">
        <f>C1165/C$2</f>
        <v>1.4476283445850857</v>
      </c>
      <c r="X1165">
        <f>D1165/D$2</f>
        <v>1.2895227517018988</v>
      </c>
      <c r="Y1165">
        <f t="shared" si="224"/>
        <v>1.4064121323773551</v>
      </c>
      <c r="AA1165" s="15">
        <f t="shared" si="225"/>
        <v>2.7528439364450374E-3</v>
      </c>
      <c r="AB1165" s="15">
        <f t="shared" si="226"/>
        <v>4.5921978225438309E-4</v>
      </c>
      <c r="AC1165" s="15">
        <f t="shared" si="227"/>
        <v>1.4380062165084695E-3</v>
      </c>
    </row>
    <row r="1166" spans="1:29" x14ac:dyDescent="0.4">
      <c r="A1166" s="43">
        <f t="shared" si="218"/>
        <v>2016</v>
      </c>
      <c r="B1166" s="53">
        <v>42667</v>
      </c>
      <c r="C1166" s="45">
        <v>3367.5778</v>
      </c>
      <c r="D1166" s="45">
        <f>VLOOKUP(B1166,'H11001.CSI  中证全债'!$A$2:$B$2792,2,0)</f>
        <v>179.97139999999999</v>
      </c>
      <c r="E1166" s="14">
        <f t="shared" si="219"/>
        <v>0</v>
      </c>
      <c r="F1166" s="14">
        <f>IF(AND((B1166-$B$2)&gt;123,OR(((G1165*J1165/C1165*C1166)/(G1165*K1165/D1165*D1166))&lt;(4/6),((G1165*J1165/C1165*C1166)/(G1165*K1165/D1165*D1166))&gt;(6/4))),COUNTIF($E$2:E1166,1),0)</f>
        <v>0</v>
      </c>
      <c r="G1166" s="21">
        <f t="shared" si="220"/>
        <v>28343.375341518986</v>
      </c>
      <c r="H1166" s="12">
        <f t="shared" si="221"/>
        <v>3.6207315507914033</v>
      </c>
      <c r="I1166" s="12">
        <f t="shared" si="222"/>
        <v>89.738036995401941</v>
      </c>
      <c r="J1166" s="15">
        <f>IF(OR((ROW(F1166)-MATCH(MAX($F$2:F1166),$F$2:F1166,0))=1,(ROW(F1166)-MATCH(MAX($F$2:F1166),$F$2:F1166,0))&gt;123),IF(OR(((G1165*J1165/C1165*C1166)/(G1165*K1165/D1165*D1166))&lt;(4/6),((G1165*J1165/C1165*C1166)/(G1165*K1165/D1165*D1166))&gt;(6/4)),50%,((G1165*J1165/C1165*C1166)/((G1165*K1165/D1165*D1166)+(G1165*J1165/C1165*C1166)))),((G1165*J1165/C1165*C1166)/((G1165*K1165/D1165*D1166)+(G1165*J1165/C1165*C1166))))</f>
        <v>0.43019206581029723</v>
      </c>
      <c r="K1166" s="18">
        <f t="shared" si="216"/>
        <v>0.56980793418970277</v>
      </c>
      <c r="L1166" s="20">
        <f t="shared" si="217"/>
        <v>0.75497731779051702</v>
      </c>
      <c r="M1166" s="51">
        <f>IF(AND((B1166-$B$2)&gt;123,OR(((U1165*R1165/C1165*C1166)/(U1165*S1165/D1165*D1166))&lt;(4/6),((U1165*R1165/C1165*C1166)/(U1165*S1165/D1165*D1166))&gt;(6/4))),1,0)</f>
        <v>0</v>
      </c>
      <c r="N1166" s="51">
        <f>IF(AND((B1166-$B$2)&gt;123,OR(((U1165*R1165/C1165*C1166)/(U1165*S1165/D1165*D1166))&lt;(4/6),((U1165*R1165/C1165*C1166)/(U1165*S1165/D1165*D1166))&gt;(6/4))),COUNTIF($M$2:M1166,1),0)</f>
        <v>0</v>
      </c>
      <c r="O1166" s="51">
        <f>IF(OR((ROW(N1166)-MATCH(MAX($N$2:N1166),$N$2:N1166,0))=1,(ROW(N1166)-MATCH(MAX($N$2:N1166),$N$2:N1166,0))&gt;123),IF(OR(((U1165*R1165/C1165*C1166)/(U1165*S1165/D1165*D1166))&lt;(4/6),((U1165*R1165/C1165*C1166)/(U1165*S1165/D1165*D1166))&gt;(6/4)),1,0),0)</f>
        <v>0</v>
      </c>
      <c r="P1166" s="47">
        <f>IF(O1166=1,U1165/2/C1166,P1165)</f>
        <v>3.6118419146766771</v>
      </c>
      <c r="Q1166" s="47">
        <f>IF(O1166=1,U1165/2/D1166,Q1165)</f>
        <v>89.517711770140608</v>
      </c>
      <c r="R1166" s="41">
        <f>P1166*C1166/U1165</f>
        <v>0.43241800781448214</v>
      </c>
      <c r="S1166" s="41">
        <f>Q1166*D1166/U1165</f>
        <v>0.57275629032137909</v>
      </c>
      <c r="T1166" s="41">
        <f t="shared" si="223"/>
        <v>0.75497731779051824</v>
      </c>
      <c r="U1166" s="42">
        <f>P1166*C1166+Q1166*D1166</f>
        <v>28273.786561043355</v>
      </c>
      <c r="V1166" s="25">
        <f>B1166</f>
        <v>42667</v>
      </c>
      <c r="W1166">
        <f>C1166/C$2</f>
        <v>1.4649585231645157</v>
      </c>
      <c r="X1166">
        <f>D1166/D$2</f>
        <v>1.2896553206735935</v>
      </c>
      <c r="Y1166">
        <f t="shared" si="224"/>
        <v>1.4136893280521676</v>
      </c>
      <c r="AA1166" s="15">
        <f t="shared" si="225"/>
        <v>1.1971428056278599E-2</v>
      </c>
      <c r="AB1166" s="15">
        <f t="shared" si="226"/>
        <v>1.0280467833512219E-4</v>
      </c>
      <c r="AC1166" s="15">
        <f t="shared" si="227"/>
        <v>5.1742981358611218E-3</v>
      </c>
    </row>
    <row r="1167" spans="1:29" x14ac:dyDescent="0.4">
      <c r="A1167" s="43">
        <f t="shared" si="218"/>
        <v>2016</v>
      </c>
      <c r="B1167" s="53">
        <v>42668</v>
      </c>
      <c r="C1167" s="45">
        <v>3367.4546999999998</v>
      </c>
      <c r="D1167" s="45">
        <f>VLOOKUP(B1167,'H11001.CSI  中证全债'!$A$2:$B$2792,2,0)</f>
        <v>179.9093</v>
      </c>
      <c r="E1167" s="14">
        <f t="shared" si="219"/>
        <v>0</v>
      </c>
      <c r="F1167" s="14">
        <f>IF(AND((B1167-$B$2)&gt;123,OR(((G1166*J1166/C1166*C1167)/(G1166*K1166/D1166*D1167))&lt;(4/6),((G1166*J1166/C1166*C1167)/(G1166*K1166/D1166*D1167))&gt;(6/4))),COUNTIF($E$2:E1167,1),0)</f>
        <v>0</v>
      </c>
      <c r="G1167" s="21">
        <f t="shared" si="220"/>
        <v>28337.356897367667</v>
      </c>
      <c r="H1167" s="12">
        <f t="shared" si="221"/>
        <v>3.6207315507914033</v>
      </c>
      <c r="I1167" s="12">
        <f t="shared" si="222"/>
        <v>89.738036995401941</v>
      </c>
      <c r="J1167" s="15">
        <f>IF(OR((ROW(F1167)-MATCH(MAX($F$2:F1167),$F$2:F1167,0))=1,(ROW(F1167)-MATCH(MAX($F$2:F1167),$F$2:F1167,0))&gt;123),IF(OR(((G1166*J1166/C1166*C1167)/(G1166*K1166/D1166*D1167))&lt;(4/6),((G1166*J1166/C1166*C1167)/(G1166*K1166/D1166*D1167))&gt;(6/4)),50%,((G1166*J1166/C1166*C1167)/((G1166*K1166/D1166*D1167)+(G1166*J1166/C1166*C1167)))),((G1166*J1166/C1166*C1167)/((G1166*K1166/D1166*D1167)+(G1166*J1166/C1166*C1167))))</f>
        <v>0.43026770359388722</v>
      </c>
      <c r="K1167" s="18">
        <f t="shared" si="216"/>
        <v>0.56973229640611278</v>
      </c>
      <c r="L1167" s="20">
        <f t="shared" si="217"/>
        <v>0.75521030896094166</v>
      </c>
      <c r="M1167" s="51">
        <f>IF(AND((B1167-$B$2)&gt;123,OR(((U1166*R1166/C1166*C1167)/(U1166*S1166/D1166*D1167))&lt;(4/6),((U1166*R1166/C1166*C1167)/(U1166*S1166/D1166*D1167))&gt;(6/4))),1,0)</f>
        <v>0</v>
      </c>
      <c r="N1167" s="51">
        <f>IF(AND((B1167-$B$2)&gt;123,OR(((U1166*R1166/C1166*C1167)/(U1166*S1166/D1166*D1167))&lt;(4/6),((U1166*R1166/C1166*C1167)/(U1166*S1166/D1166*D1167))&gt;(6/4))),COUNTIF($M$2:M1167,1),0)</f>
        <v>0</v>
      </c>
      <c r="O1167" s="51">
        <f>IF(OR((ROW(N1167)-MATCH(MAX($N$2:N1167),$N$2:N1167,0))=1,(ROW(N1167)-MATCH(MAX($N$2:N1167),$N$2:N1167,0))&gt;123),IF(OR(((U1166*R1166/C1166*C1167)/(U1166*S1166/D1166*D1167))&lt;(4/6),((U1166*R1166/C1166*C1167)/(U1166*S1166/D1166*D1167))&gt;(6/4)),1,0),0)</f>
        <v>0</v>
      </c>
      <c r="P1167" s="47">
        <f>IF(O1167=1,U1166/2/C1167,P1166)</f>
        <v>3.6118419146766771</v>
      </c>
      <c r="Q1167" s="47">
        <f>IF(O1167=1,U1166/2/D1167,Q1166)</f>
        <v>89.517711770140608</v>
      </c>
      <c r="R1167" s="41">
        <f>P1167*C1167/U1166</f>
        <v>0.43017634037010105</v>
      </c>
      <c r="S1167" s="41">
        <f>Q1167*D1167/U1166</f>
        <v>0.56961131921247166</v>
      </c>
      <c r="T1167" s="41">
        <f t="shared" si="223"/>
        <v>0.75521030896094299</v>
      </c>
      <c r="U1167" s="42">
        <f>P1167*C1167+Q1167*D1167</f>
        <v>28267.782893402735</v>
      </c>
      <c r="V1167" s="25">
        <f>B1167</f>
        <v>42668</v>
      </c>
      <c r="W1167">
        <f>C1167/C$2</f>
        <v>1.464904972391553</v>
      </c>
      <c r="X1167">
        <f>D1167/D$2</f>
        <v>1.2892103188821211</v>
      </c>
      <c r="Y1167">
        <f t="shared" si="224"/>
        <v>1.4133891446701368</v>
      </c>
      <c r="AA1167" s="15">
        <f t="shared" si="225"/>
        <v>-3.6554463567317619E-5</v>
      </c>
      <c r="AB1167" s="15">
        <f t="shared" si="226"/>
        <v>-3.450548253776109E-4</v>
      </c>
      <c r="AC1167" s="15">
        <f t="shared" si="227"/>
        <v>-2.1234041742712595E-4</v>
      </c>
    </row>
    <row r="1168" spans="1:29" x14ac:dyDescent="0.4">
      <c r="A1168" s="43">
        <f t="shared" si="218"/>
        <v>2016</v>
      </c>
      <c r="B1168" s="53">
        <v>42669</v>
      </c>
      <c r="C1168" s="45">
        <v>3354.8002999999999</v>
      </c>
      <c r="D1168" s="45">
        <f>VLOOKUP(B1168,'H11001.CSI  中证全债'!$A$2:$B$2792,2,0)</f>
        <v>179.74369999999999</v>
      </c>
      <c r="E1168" s="14">
        <f t="shared" si="219"/>
        <v>0</v>
      </c>
      <c r="F1168" s="14">
        <f>IF(AND((B1168-$B$2)&gt;123,OR(((G1167*J1167/C1167*C1168)/(G1167*K1167/D1167*D1168))&lt;(4/6),((G1167*J1167/C1167*C1168)/(G1167*K1167/D1167*D1168))&gt;(6/4))),COUNTIF($E$2:E1168,1),0)</f>
        <v>0</v>
      </c>
      <c r="G1168" s="21">
        <f t="shared" si="220"/>
        <v>28276.678093104892</v>
      </c>
      <c r="H1168" s="12">
        <f t="shared" si="221"/>
        <v>3.6207315507914033</v>
      </c>
      <c r="I1168" s="12">
        <f t="shared" si="222"/>
        <v>89.738036995401941</v>
      </c>
      <c r="J1168" s="15">
        <f>IF(OR((ROW(F1168)-MATCH(MAX($F$2:F1168),$F$2:F1168,0))=1,(ROW(F1168)-MATCH(MAX($F$2:F1168),$F$2:F1168,0))&gt;123),IF(OR(((G1167*J1167/C1167*C1168)/(G1167*K1167/D1167*D1168))&lt;(4/6),((G1167*J1167/C1167*C1168)/(G1167*K1167/D1167*D1168))&gt;(6/4)),50%,((G1167*J1167/C1167*C1168)/((G1167*K1167/D1167*D1168)+(G1167*J1167/C1167*C1168)))),((G1167*J1167/C1167*C1168)/((G1167*K1167/D1167*D1168)+(G1167*J1167/C1167*C1168))))</f>
        <v>0.42957066076925032</v>
      </c>
      <c r="K1168" s="18">
        <f t="shared" si="216"/>
        <v>0.57042933923074968</v>
      </c>
      <c r="L1168" s="20">
        <f t="shared" si="217"/>
        <v>0.75306550912781978</v>
      </c>
      <c r="M1168" s="51">
        <f>IF(AND((B1168-$B$2)&gt;123,OR(((U1167*R1167/C1167*C1168)/(U1167*S1167/D1167*D1168))&lt;(4/6),((U1167*R1167/C1167*C1168)/(U1167*S1167/D1167*D1168))&gt;(6/4))),1,0)</f>
        <v>0</v>
      </c>
      <c r="N1168" s="51">
        <f>IF(AND((B1168-$B$2)&gt;123,OR(((U1167*R1167/C1167*C1168)/(U1167*S1167/D1167*D1168))&lt;(4/6),((U1167*R1167/C1167*C1168)/(U1167*S1167/D1167*D1168))&gt;(6/4))),COUNTIF($M$2:M1168,1),0)</f>
        <v>0</v>
      </c>
      <c r="O1168" s="51">
        <f>IF(OR((ROW(N1168)-MATCH(MAX($N$2:N1168),$N$2:N1168,0))=1,(ROW(N1168)-MATCH(MAX($N$2:N1168),$N$2:N1168,0))&gt;123),IF(OR(((U1167*R1167/C1167*C1168)/(U1167*S1167/D1167*D1168))&lt;(4/6),((U1167*R1167/C1167*C1168)/(U1167*S1167/D1167*D1168))&gt;(6/4)),1,0),0)</f>
        <v>0</v>
      </c>
      <c r="P1168" s="47">
        <f>IF(O1168=1,U1167/2/C1168,P1167)</f>
        <v>3.6118419146766771</v>
      </c>
      <c r="Q1168" s="47">
        <f>IF(O1168=1,U1167/2/D1168,Q1167)</f>
        <v>89.517711770140608</v>
      </c>
      <c r="R1168" s="41">
        <f>P1168*C1168/U1167</f>
        <v>0.42865082078077704</v>
      </c>
      <c r="S1168" s="41">
        <f>Q1168*D1168/U1167</f>
        <v>0.56920787844503495</v>
      </c>
      <c r="T1168" s="41">
        <f t="shared" si="223"/>
        <v>0.75306550912782089</v>
      </c>
      <c r="U1168" s="42">
        <f>P1168*C1168+Q1168*D1168</f>
        <v>28207.253068008511</v>
      </c>
      <c r="V1168" s="25">
        <f>B1168</f>
        <v>42669</v>
      </c>
      <c r="W1168">
        <f>C1168/C$2</f>
        <v>1.4594000747361719</v>
      </c>
      <c r="X1168">
        <f>D1168/D$2</f>
        <v>1.2880236474381941</v>
      </c>
      <c r="Y1168">
        <f t="shared" si="224"/>
        <v>1.4103626534004257</v>
      </c>
      <c r="AA1168" s="15">
        <f t="shared" si="225"/>
        <v>-3.7578530752024886E-3</v>
      </c>
      <c r="AB1168" s="15">
        <f t="shared" si="226"/>
        <v>-9.2046381148735978E-4</v>
      </c>
      <c r="AC1168" s="15">
        <f t="shared" si="227"/>
        <v>-2.1413007741880596E-3</v>
      </c>
    </row>
    <row r="1169" spans="1:29" x14ac:dyDescent="0.4">
      <c r="A1169" s="43">
        <f t="shared" si="218"/>
        <v>2016</v>
      </c>
      <c r="B1169" s="53">
        <v>42670</v>
      </c>
      <c r="C1169" s="45">
        <v>3345.6950000000002</v>
      </c>
      <c r="D1169" s="45">
        <f>VLOOKUP(B1169,'H11001.CSI  中证全债'!$A$2:$B$2792,2,0)</f>
        <v>179.70249999999999</v>
      </c>
      <c r="E1169" s="14">
        <f t="shared" si="219"/>
        <v>0</v>
      </c>
      <c r="F1169" s="14">
        <f>IF(AND((B1169-$B$2)&gt;123,OR(((G1168*J1168/C1168*C1169)/(G1168*K1168/D1168*D1169))&lt;(4/6),((G1168*J1168/C1168*C1169)/(G1168*K1168/D1168*D1169))&gt;(6/4))),COUNTIF($E$2:E1169,1),0)</f>
        <v>0</v>
      </c>
      <c r="G1169" s="21">
        <f t="shared" si="220"/>
        <v>28240.013038991259</v>
      </c>
      <c r="H1169" s="12">
        <f t="shared" si="221"/>
        <v>3.6207315507914033</v>
      </c>
      <c r="I1169" s="12">
        <f t="shared" si="222"/>
        <v>89.738036995401941</v>
      </c>
      <c r="J1169" s="15">
        <f>IF(OR((ROW(F1169)-MATCH(MAX($F$2:F1169),$F$2:F1169,0))=1,(ROW(F1169)-MATCH(MAX($F$2:F1169),$F$2:F1169,0))&gt;123),IF(OR(((G1168*J1168/C1168*C1169)/(G1168*K1168/D1168*D1169))&lt;(4/6),((G1168*J1168/C1168*C1169)/(G1168*K1168/D1168*D1169))&gt;(6/4)),50%,((G1168*J1168/C1168*C1169)/((G1168*K1168/D1168*D1169)+(G1168*J1168/C1168*C1169)))),((G1168*J1168/C1168*C1169)/((G1168*K1168/D1168*D1169)+(G1168*J1168/C1168*C1169))))</f>
        <v>0.42896097211779982</v>
      </c>
      <c r="K1169" s="18">
        <f t="shared" si="216"/>
        <v>0.57103902788220018</v>
      </c>
      <c r="L1169" s="20">
        <f t="shared" si="217"/>
        <v>0.75119379091947169</v>
      </c>
      <c r="M1169" s="51">
        <f>IF(AND((B1169-$B$2)&gt;123,OR(((U1168*R1168/C1168*C1169)/(U1168*S1168/D1168*D1169))&lt;(4/6),((U1168*R1168/C1168*C1169)/(U1168*S1168/D1168*D1169))&gt;(6/4))),1,0)</f>
        <v>0</v>
      </c>
      <c r="N1169" s="51">
        <f>IF(AND((B1169-$B$2)&gt;123,OR(((U1168*R1168/C1168*C1169)/(U1168*S1168/D1168*D1169))&lt;(4/6),((U1168*R1168/C1168*C1169)/(U1168*S1168/D1168*D1169))&gt;(6/4))),COUNTIF($M$2:M1169,1),0)</f>
        <v>0</v>
      </c>
      <c r="O1169" s="51">
        <f>IF(OR((ROW(N1169)-MATCH(MAX($N$2:N1169),$N$2:N1169,0))=1,(ROW(N1169)-MATCH(MAX($N$2:N1169),$N$2:N1169,0))&gt;123),IF(OR(((U1168*R1168/C1168*C1169)/(U1168*S1168/D1168*D1169))&lt;(4/6),((U1168*R1168/C1168*C1169)/(U1168*S1168/D1168*D1169))&gt;(6/4)),1,0),0)</f>
        <v>0</v>
      </c>
      <c r="P1169" s="47">
        <f>IF(O1169=1,U1168/2/C1169,P1168)</f>
        <v>3.6118419146766771</v>
      </c>
      <c r="Q1169" s="47">
        <f>IF(O1169=1,U1168/2/D1169,Q1168)</f>
        <v>89.517711770140608</v>
      </c>
      <c r="R1169" s="41">
        <f>P1169*C1169/U1168</f>
        <v>0.42840475836441838</v>
      </c>
      <c r="S1169" s="41">
        <f>Q1169*D1169/U1168</f>
        <v>0.57029858811804657</v>
      </c>
      <c r="T1169" s="41">
        <f t="shared" si="223"/>
        <v>0.7511937909194728</v>
      </c>
      <c r="U1169" s="42">
        <f>P1169*C1169+Q1169*D1169</f>
        <v>28170.678034097877</v>
      </c>
      <c r="V1169" s="25">
        <f>B1169</f>
        <v>42670</v>
      </c>
      <c r="W1169">
        <f>C1169/C$2</f>
        <v>1.4554391011126466</v>
      </c>
      <c r="X1169">
        <f>D1169/D$2</f>
        <v>1.2877284127552846</v>
      </c>
      <c r="Y1169">
        <f t="shared" si="224"/>
        <v>1.4085339017048939</v>
      </c>
      <c r="AA1169" s="15">
        <f t="shared" si="225"/>
        <v>-2.7141108816520765E-3</v>
      </c>
      <c r="AB1169" s="15">
        <f t="shared" si="226"/>
        <v>-2.2921526595931496E-4</v>
      </c>
      <c r="AC1169" s="15">
        <f t="shared" si="227"/>
        <v>-1.2966535175350513E-3</v>
      </c>
    </row>
    <row r="1170" spans="1:29" x14ac:dyDescent="0.4">
      <c r="A1170" s="43">
        <f t="shared" si="218"/>
        <v>2016</v>
      </c>
      <c r="B1170" s="53">
        <v>42671</v>
      </c>
      <c r="C1170" s="45">
        <v>3340.1262000000002</v>
      </c>
      <c r="D1170" s="45">
        <f>VLOOKUP(B1170,'H11001.CSI  中证全债'!$A$2:$B$2792,2,0)</f>
        <v>179.77160000000001</v>
      </c>
      <c r="E1170" s="14">
        <f t="shared" si="219"/>
        <v>0</v>
      </c>
      <c r="F1170" s="14">
        <f>IF(AND((B1170-$B$2)&gt;123,OR(((G1169*J1169/C1169*C1170)/(G1169*K1169/D1169*D1170))&lt;(4/6),((G1169*J1169/C1169*C1170)/(G1169*K1169/D1169*D1170))&gt;(6/4))),COUNTIF($E$2:E1170,1),0)</f>
        <v>0</v>
      </c>
      <c r="G1170" s="21">
        <f t="shared" si="220"/>
        <v>28226.050807487598</v>
      </c>
      <c r="H1170" s="12">
        <f t="shared" si="221"/>
        <v>3.6207315507914033</v>
      </c>
      <c r="I1170" s="12">
        <f t="shared" si="222"/>
        <v>89.738036995401941</v>
      </c>
      <c r="J1170" s="15">
        <f>IF(OR((ROW(F1170)-MATCH(MAX($F$2:F1170),$F$2:F1170,0))=1,(ROW(F1170)-MATCH(MAX($F$2:F1170),$F$2:F1170,0))&gt;123),IF(OR(((G1169*J1169/C1169*C1170)/(G1169*K1169/D1169*D1170))&lt;(4/6),((G1169*J1169/C1169*C1170)/(G1169*K1169/D1169*D1170))&gt;(6/4)),50%,((G1169*J1169/C1169*C1170)/((G1169*K1169/D1169*D1170)+(G1169*J1169/C1169*C1170)))),((G1169*J1169/C1169*C1170)/((G1169*K1169/D1169*D1170)+(G1169*J1169/C1169*C1170))))</f>
        <v>0.42845881623499582</v>
      </c>
      <c r="K1170" s="18">
        <f t="shared" si="216"/>
        <v>0.57154118376500418</v>
      </c>
      <c r="L1170" s="20">
        <f t="shared" si="217"/>
        <v>0.74965519267140279</v>
      </c>
      <c r="M1170" s="51">
        <f>IF(AND((B1170-$B$2)&gt;123,OR(((U1169*R1169/C1169*C1170)/(U1169*S1169/D1169*D1170))&lt;(4/6),((U1169*R1169/C1169*C1170)/(U1169*S1169/D1169*D1170))&gt;(6/4))),1,0)</f>
        <v>0</v>
      </c>
      <c r="N1170" s="51">
        <f>IF(AND((B1170-$B$2)&gt;123,OR(((U1169*R1169/C1169*C1170)/(U1169*S1169/D1169*D1170))&lt;(4/6),((U1169*R1169/C1169*C1170)/(U1169*S1169/D1169*D1170))&gt;(6/4))),COUNTIF($M$2:M1170,1),0)</f>
        <v>0</v>
      </c>
      <c r="O1170" s="51">
        <f>IF(OR((ROW(N1170)-MATCH(MAX($N$2:N1170),$N$2:N1170,0))=1,(ROW(N1170)-MATCH(MAX($N$2:N1170),$N$2:N1170,0))&gt;123),IF(OR(((U1169*R1169/C1169*C1170)/(U1169*S1169/D1169*D1170))&lt;(4/6),((U1169*R1169/C1169*C1170)/(U1169*S1169/D1169*D1170))&gt;(6/4)),1,0),0)</f>
        <v>0</v>
      </c>
      <c r="P1170" s="47">
        <f>IF(O1170=1,U1169/2/C1170,P1169)</f>
        <v>3.6118419146766771</v>
      </c>
      <c r="Q1170" s="47">
        <f>IF(O1170=1,U1169/2/D1170,Q1169)</f>
        <v>89.517711770140608</v>
      </c>
      <c r="R1170" s="41">
        <f>P1170*C1170/U1169</f>
        <v>0.42824698059689659</v>
      </c>
      <c r="S1170" s="41">
        <f>Q1170*D1170/U1169</f>
        <v>0.5712586063345122</v>
      </c>
      <c r="T1170" s="41">
        <f t="shared" si="223"/>
        <v>0.74965519267140424</v>
      </c>
      <c r="U1170" s="42">
        <f>P1170*C1170+Q1170*D1170</f>
        <v>28156.750082726743</v>
      </c>
      <c r="V1170" s="25">
        <f>B1170</f>
        <v>42671</v>
      </c>
      <c r="W1170">
        <f>C1170/C$2</f>
        <v>1.4530165702883258</v>
      </c>
      <c r="X1170">
        <f>D1170/D$2</f>
        <v>1.2882235757792906</v>
      </c>
      <c r="Y1170">
        <f t="shared" si="224"/>
        <v>1.4078375041363371</v>
      </c>
      <c r="AA1170" s="15">
        <f t="shared" si="225"/>
        <v>-1.6644673229329054E-3</v>
      </c>
      <c r="AB1170" s="15">
        <f t="shared" si="226"/>
        <v>3.8452442230929584E-4</v>
      </c>
      <c r="AC1170" s="15">
        <f t="shared" si="227"/>
        <v>-4.9441306859132617E-4</v>
      </c>
    </row>
    <row r="1171" spans="1:29" x14ac:dyDescent="0.4">
      <c r="A1171" s="43">
        <f t="shared" si="218"/>
        <v>2016</v>
      </c>
      <c r="B1171" s="53">
        <v>42674</v>
      </c>
      <c r="C1171" s="45">
        <v>3336.2777999999998</v>
      </c>
      <c r="D1171" s="45">
        <f>VLOOKUP(B1171,'H11001.CSI  中证全债'!$A$2:$B$2792,2,0)</f>
        <v>179.73150000000001</v>
      </c>
      <c r="E1171" s="14">
        <f t="shared" si="219"/>
        <v>0</v>
      </c>
      <c r="F1171" s="14">
        <f>IF(AND((B1171-$B$2)&gt;123,OR(((G1170*J1170/C1170*C1171)/(G1170*K1170/D1170*D1171))&lt;(4/6),((G1170*J1170/C1170*C1171)/(G1170*K1170/D1170*D1171))&gt;(6/4))),COUNTIF($E$2:E1171,1),0)</f>
        <v>0</v>
      </c>
      <c r="G1171" s="21">
        <f t="shared" si="220"/>
        <v>28208.518288904015</v>
      </c>
      <c r="H1171" s="12">
        <f t="shared" si="221"/>
        <v>3.6207315507914033</v>
      </c>
      <c r="I1171" s="12">
        <f t="shared" si="222"/>
        <v>89.738036995401941</v>
      </c>
      <c r="J1171" s="15">
        <f>IF(OR((ROW(F1171)-MATCH(MAX($F$2:F1171),$F$2:F1171,0))=1,(ROW(F1171)-MATCH(MAX($F$2:F1171),$F$2:F1171,0))&gt;123),IF(OR(((G1170*J1170/C1170*C1171)/(G1170*K1170/D1170*D1171))&lt;(4/6),((G1170*J1170/C1170*C1171)/(G1170*K1170/D1170*D1171))&gt;(6/4)),50%,((G1170*J1170/C1170*C1171)/((G1170*K1170/D1170*D1171)+(G1170*J1170/C1170*C1171)))),((G1170*J1170/C1170*C1171)/((G1170*K1170/D1170*D1171)+(G1170*J1170/C1170*C1171))))</f>
        <v>0.42823115234012721</v>
      </c>
      <c r="K1171" s="18">
        <f t="shared" si="216"/>
        <v>0.57176884765987279</v>
      </c>
      <c r="L1171" s="20">
        <f t="shared" si="217"/>
        <v>0.7489585242231811</v>
      </c>
      <c r="M1171" s="51">
        <f>IF(AND((B1171-$B$2)&gt;123,OR(((U1170*R1170/C1170*C1171)/(U1170*S1170/D1170*D1171))&lt;(4/6),((U1170*R1170/C1170*C1171)/(U1170*S1170/D1170*D1171))&gt;(6/4))),1,0)</f>
        <v>0</v>
      </c>
      <c r="N1171" s="51">
        <f>IF(AND((B1171-$B$2)&gt;123,OR(((U1170*R1170/C1170*C1171)/(U1170*S1170/D1170*D1171))&lt;(4/6),((U1170*R1170/C1170*C1171)/(U1170*S1170/D1170*D1171))&gt;(6/4))),COUNTIF($M$2:M1171,1),0)</f>
        <v>0</v>
      </c>
      <c r="O1171" s="51">
        <f>IF(OR((ROW(N1171)-MATCH(MAX($N$2:N1171),$N$2:N1171,0))=1,(ROW(N1171)-MATCH(MAX($N$2:N1171),$N$2:N1171,0))&gt;123),IF(OR(((U1170*R1170/C1170*C1171)/(U1170*S1170/D1170*D1171))&lt;(4/6),((U1170*R1170/C1170*C1171)/(U1170*S1170/D1170*D1171))&gt;(6/4)),1,0),0)</f>
        <v>0</v>
      </c>
      <c r="P1171" s="47">
        <f>IF(O1171=1,U1170/2/C1171,P1170)</f>
        <v>3.6118419146766771</v>
      </c>
      <c r="Q1171" s="47">
        <f>IF(O1171=1,U1170/2/D1171,Q1170)</f>
        <v>89.517711770140608</v>
      </c>
      <c r="R1171" s="41">
        <f>P1171*C1171/U1170</f>
        <v>0.42796515796891077</v>
      </c>
      <c r="S1171" s="41">
        <f>Q1171*D1171/U1170</f>
        <v>0.57141369532150665</v>
      </c>
      <c r="T1171" s="41">
        <f t="shared" si="223"/>
        <v>0.74895852422318232</v>
      </c>
      <c r="U1171" s="42">
        <f>P1171*C1171+Q1171*D1171</f>
        <v>28139.260610060319</v>
      </c>
      <c r="V1171" s="25">
        <f>B1171</f>
        <v>42674</v>
      </c>
      <c r="W1171">
        <f>C1171/C$2</f>
        <v>1.4513424452300876</v>
      </c>
      <c r="X1171">
        <f>D1171/D$2</f>
        <v>1.2879362235757792</v>
      </c>
      <c r="Y1171">
        <f t="shared" si="224"/>
        <v>1.4069630305030159</v>
      </c>
      <c r="AA1171" s="15">
        <f t="shared" si="225"/>
        <v>-1.1521720346974185E-3</v>
      </c>
      <c r="AB1171" s="15">
        <f t="shared" si="226"/>
        <v>-2.2306081717027304E-4</v>
      </c>
      <c r="AC1171" s="15">
        <f t="shared" si="227"/>
        <v>-6.2114670958257623E-4</v>
      </c>
    </row>
    <row r="1172" spans="1:29" x14ac:dyDescent="0.4">
      <c r="A1172" s="43">
        <f t="shared" si="218"/>
        <v>2016</v>
      </c>
      <c r="B1172" s="53">
        <v>42675</v>
      </c>
      <c r="C1172" s="45">
        <v>3359.0515</v>
      </c>
      <c r="D1172" s="45">
        <f>VLOOKUP(B1172,'H11001.CSI  中证全债'!$A$2:$B$2792,2,0)</f>
        <v>179.65870000000001</v>
      </c>
      <c r="E1172" s="14">
        <f t="shared" si="219"/>
        <v>0</v>
      </c>
      <c r="F1172" s="14">
        <f>IF(AND((B1172-$B$2)&gt;123,OR(((G1171*J1171/C1171*C1172)/(G1171*K1171/D1171*D1172))&lt;(4/6),((G1171*J1171/C1171*C1172)/(G1171*K1171/D1171*D1172))&gt;(6/4))),COUNTIF($E$2:E1172,1),0)</f>
        <v>0</v>
      </c>
      <c r="G1172" s="21">
        <f t="shared" si="220"/>
        <v>28284.44281392901</v>
      </c>
      <c r="H1172" s="12">
        <f t="shared" si="221"/>
        <v>3.6207315507914033</v>
      </c>
      <c r="I1172" s="12">
        <f t="shared" si="222"/>
        <v>89.738036995401941</v>
      </c>
      <c r="J1172" s="15">
        <f>IF(OR((ROW(F1172)-MATCH(MAX($F$2:F1172),$F$2:F1172,0))=1,(ROW(F1172)-MATCH(MAX($F$2:F1172),$F$2:F1172,0))&gt;123),IF(OR(((G1171*J1171/C1171*C1172)/(G1171*K1171/D1171*D1172))&lt;(4/6),((G1171*J1171/C1171*C1172)/(G1171*K1171/D1171*D1172))&gt;(6/4)),50%,((G1171*J1171/C1171*C1172)/((G1171*K1171/D1171*D1172)+(G1171*J1171/C1171*C1172)))),((G1171*J1171/C1171*C1172)/((G1171*K1171/D1171*D1172)+(G1171*J1171/C1171*C1172))))</f>
        <v>0.42999693601154293</v>
      </c>
      <c r="K1172" s="18">
        <f t="shared" si="216"/>
        <v>0.57000306398845701</v>
      </c>
      <c r="L1172" s="20">
        <f t="shared" si="217"/>
        <v>0.75437653440447239</v>
      </c>
      <c r="M1172" s="51">
        <f>IF(AND((B1172-$B$2)&gt;123,OR(((U1171*R1171/C1171*C1172)/(U1171*S1171/D1171*D1172))&lt;(4/6),((U1171*R1171/C1171*C1172)/(U1171*S1171/D1171*D1172))&gt;(6/4))),1,0)</f>
        <v>0</v>
      </c>
      <c r="N1172" s="51">
        <f>IF(AND((B1172-$B$2)&gt;123,OR(((U1171*R1171/C1171*C1172)/(U1171*S1171/D1171*D1172))&lt;(4/6),((U1171*R1171/C1171*C1172)/(U1171*S1171/D1171*D1172))&gt;(6/4))),COUNTIF($M$2:M1172,1),0)</f>
        <v>0</v>
      </c>
      <c r="O1172" s="51">
        <f>IF(OR((ROW(N1172)-MATCH(MAX($N$2:N1172),$N$2:N1172,0))=1,(ROW(N1172)-MATCH(MAX($N$2:N1172),$N$2:N1172,0))&gt;123),IF(OR(((U1171*R1171/C1171*C1172)/(U1171*S1171/D1171*D1172))&lt;(4/6),((U1171*R1171/C1171*C1172)/(U1171*S1171/D1171*D1172))&gt;(6/4)),1,0),0)</f>
        <v>0</v>
      </c>
      <c r="P1172" s="47">
        <f>IF(O1172=1,U1171/2/C1172,P1171)</f>
        <v>3.6118419146766771</v>
      </c>
      <c r="Q1172" s="47">
        <f>IF(O1172=1,U1171/2/D1172,Q1171)</f>
        <v>89.517711770140608</v>
      </c>
      <c r="R1172" s="41">
        <f>P1172*C1172/U1171</f>
        <v>0.43115429255166765</v>
      </c>
      <c r="S1172" s="41">
        <f>Q1172*D1172/U1171</f>
        <v>0.57153725346458872</v>
      </c>
      <c r="T1172" s="41">
        <f t="shared" si="223"/>
        <v>0.75437653440447361</v>
      </c>
      <c r="U1172" s="42">
        <f>P1172*C1172+Q1172*D1172</f>
        <v>28214.998724855726</v>
      </c>
      <c r="V1172" s="25">
        <f>B1172</f>
        <v>42675</v>
      </c>
      <c r="W1172">
        <f>C1172/C$2</f>
        <v>1.461249425231854</v>
      </c>
      <c r="X1172">
        <f>D1172/D$2</f>
        <v>1.2874145467574345</v>
      </c>
      <c r="Y1172">
        <f t="shared" si="224"/>
        <v>1.4107499362427862</v>
      </c>
      <c r="AA1172" s="15">
        <f t="shared" si="225"/>
        <v>6.8260802502717599E-3</v>
      </c>
      <c r="AB1172" s="15">
        <f t="shared" si="226"/>
        <v>-4.0504864200208157E-4</v>
      </c>
      <c r="AC1172" s="15">
        <f t="shared" si="227"/>
        <v>2.6915460162564298E-3</v>
      </c>
    </row>
    <row r="1173" spans="1:29" x14ac:dyDescent="0.4">
      <c r="A1173" s="43">
        <f t="shared" si="218"/>
        <v>2016</v>
      </c>
      <c r="B1173" s="53">
        <v>42676</v>
      </c>
      <c r="C1173" s="45">
        <v>3333.3524000000002</v>
      </c>
      <c r="D1173" s="45">
        <f>VLOOKUP(B1173,'H11001.CSI  中证全债'!$A$2:$B$2792,2,0)</f>
        <v>179.69300000000001</v>
      </c>
      <c r="E1173" s="14">
        <f t="shared" si="219"/>
        <v>0</v>
      </c>
      <c r="F1173" s="14">
        <f>IF(AND((B1173-$B$2)&gt;123,OR(((G1172*J1172/C1172*C1173)/(G1172*K1172/D1172*D1173))&lt;(4/6),((G1172*J1172/C1172*C1173)/(G1172*K1172/D1172*D1173))&gt;(6/4))),COUNTIF($E$2:E1173,1),0)</f>
        <v>0</v>
      </c>
      <c r="G1173" s="21">
        <f t="shared" si="220"/>
        <v>28194.471286401007</v>
      </c>
      <c r="H1173" s="12">
        <f t="shared" si="221"/>
        <v>3.6207315507914033</v>
      </c>
      <c r="I1173" s="12">
        <f t="shared" si="222"/>
        <v>89.738036995401941</v>
      </c>
      <c r="J1173" s="15">
        <f>IF(OR((ROW(F1173)-MATCH(MAX($F$2:F1173),$F$2:F1173,0))=1,(ROW(F1173)-MATCH(MAX($F$2:F1173),$F$2:F1173,0))&gt;123),IF(OR(((G1172*J1172/C1172*C1173)/(G1172*K1172/D1172*D1173))&lt;(4/6),((G1172*J1172/C1172*C1173)/(G1172*K1172/D1172*D1173))&gt;(6/4)),50%,((G1172*J1172/C1172*C1173)/((G1172*K1172/D1172*D1173)+(G1172*J1172/C1172*C1173)))),((G1172*J1172/C1172*C1173)/((G1172*K1172/D1172*D1173)+(G1172*J1172/C1172*C1173))))</f>
        <v>0.42806882533766616</v>
      </c>
      <c r="K1173" s="18">
        <f t="shared" si="216"/>
        <v>0.5719311746623339</v>
      </c>
      <c r="L1173" s="20">
        <f t="shared" si="217"/>
        <v>0.74846213023865404</v>
      </c>
      <c r="M1173" s="51">
        <f>IF(AND((B1173-$B$2)&gt;123,OR(((U1172*R1172/C1172*C1173)/(U1172*S1172/D1172*D1173))&lt;(4/6),((U1172*R1172/C1172*C1173)/(U1172*S1172/D1172*D1173))&gt;(6/4))),1,0)</f>
        <v>0</v>
      </c>
      <c r="N1173" s="51">
        <f>IF(AND((B1173-$B$2)&gt;123,OR(((U1172*R1172/C1172*C1173)/(U1172*S1172/D1172*D1173))&lt;(4/6),((U1172*R1172/C1172*C1173)/(U1172*S1172/D1172*D1173))&gt;(6/4))),COUNTIF($M$2:M1173,1),0)</f>
        <v>0</v>
      </c>
      <c r="O1173" s="51">
        <f>IF(OR((ROW(N1173)-MATCH(MAX($N$2:N1173),$N$2:N1173,0))=1,(ROW(N1173)-MATCH(MAX($N$2:N1173),$N$2:N1173,0))&gt;123),IF(OR(((U1172*R1172/C1172*C1173)/(U1172*S1172/D1172*D1173))&lt;(4/6),((U1172*R1172/C1172*C1173)/(U1172*S1172/D1172*D1173))&gt;(6/4)),1,0),0)</f>
        <v>0</v>
      </c>
      <c r="P1173" s="47">
        <f>IF(O1173=1,U1172/2/C1173,P1172)</f>
        <v>3.6118419146766771</v>
      </c>
      <c r="Q1173" s="47">
        <f>IF(O1173=1,U1172/2/D1173,Q1172)</f>
        <v>89.517711770140608</v>
      </c>
      <c r="R1173" s="41">
        <f>P1173*C1173/U1172</f>
        <v>0.42670715785296071</v>
      </c>
      <c r="S1173" s="41">
        <f>Q1173*D1173/U1172</f>
        <v>0.57011188758060549</v>
      </c>
      <c r="T1173" s="41">
        <f t="shared" si="223"/>
        <v>0.74846213023865527</v>
      </c>
      <c r="U1173" s="42">
        <f>P1173*C1173+Q1173*D1173</f>
        <v>28125.248095819974</v>
      </c>
      <c r="V1173" s="25">
        <f>B1173</f>
        <v>42676</v>
      </c>
      <c r="W1173">
        <f>C1173/C$2</f>
        <v>1.4500698422144529</v>
      </c>
      <c r="X1173">
        <f>D1173/D$2</f>
        <v>1.2876603367968469</v>
      </c>
      <c r="Y1173">
        <f t="shared" si="224"/>
        <v>1.4062624047909986</v>
      </c>
      <c r="AA1173" s="15">
        <f t="shared" si="225"/>
        <v>-7.6507013959148384E-3</v>
      </c>
      <c r="AB1173" s="15">
        <f t="shared" si="226"/>
        <v>1.9091755645561648E-4</v>
      </c>
      <c r="AC1173" s="15">
        <f t="shared" si="227"/>
        <v>-3.1809545664337469E-3</v>
      </c>
    </row>
    <row r="1174" spans="1:29" x14ac:dyDescent="0.4">
      <c r="A1174" s="43">
        <f t="shared" si="218"/>
        <v>2016</v>
      </c>
      <c r="B1174" s="53">
        <v>42677</v>
      </c>
      <c r="C1174" s="45">
        <v>3365.085</v>
      </c>
      <c r="D1174" s="45">
        <f>VLOOKUP(B1174,'H11001.CSI  中证全债'!$A$2:$B$2792,2,0)</f>
        <v>179.72900000000001</v>
      </c>
      <c r="E1174" s="14">
        <f t="shared" si="219"/>
        <v>0</v>
      </c>
      <c r="F1174" s="14">
        <f>IF(AND((B1174-$B$2)&gt;123,OR(((G1173*J1173/C1173*C1174)/(G1173*K1173/D1173*D1174))&lt;(4/6),((G1173*J1173/C1173*C1174)/(G1173*K1173/D1173*D1174))&gt;(6/4))),COUNTIF($E$2:E1174,1),0)</f>
        <v>0</v>
      </c>
      <c r="G1174" s="21">
        <f t="shared" si="220"/>
        <v>28312.597081741485</v>
      </c>
      <c r="H1174" s="12">
        <f t="shared" si="221"/>
        <v>3.6207315507914033</v>
      </c>
      <c r="I1174" s="12">
        <f t="shared" si="222"/>
        <v>89.738036995401941</v>
      </c>
      <c r="J1174" s="15">
        <f>IF(OR((ROW(F1174)-MATCH(MAX($F$2:F1174),$F$2:F1174,0))=1,(ROW(F1174)-MATCH(MAX($F$2:F1174),$F$2:F1174,0))&gt;123),IF(OR(((G1173*J1173/C1173*C1174)/(G1173*K1173/D1173*D1174))&lt;(4/6),((G1173*J1173/C1173*C1174)/(G1173*K1173/D1173*D1174))&gt;(6/4)),50%,((G1173*J1173/C1173*C1174)/((G1173*K1173/D1173*D1174)+(G1173*J1173/C1173*C1174)))),((G1173*J1173/C1173*C1174)/((G1173*K1173/D1173*D1174)+(G1173*J1173/C1173*C1174))))</f>
        <v>0.43034093253325262</v>
      </c>
      <c r="K1174" s="18">
        <f t="shared" si="216"/>
        <v>0.56965906746674744</v>
      </c>
      <c r="L1174" s="20">
        <f t="shared" si="217"/>
        <v>0.7554359389853349</v>
      </c>
      <c r="M1174" s="51">
        <f>IF(AND((B1174-$B$2)&gt;123,OR(((U1173*R1173/C1173*C1174)/(U1173*S1173/D1173*D1174))&lt;(4/6),((U1173*R1173/C1173*C1174)/(U1173*S1173/D1173*D1174))&gt;(6/4))),1,0)</f>
        <v>0</v>
      </c>
      <c r="N1174" s="51">
        <f>IF(AND((B1174-$B$2)&gt;123,OR(((U1173*R1173/C1173*C1174)/(U1173*S1173/D1173*D1174))&lt;(4/6),((U1173*R1173/C1173*C1174)/(U1173*S1173/D1173*D1174))&gt;(6/4))),COUNTIF($M$2:M1174,1),0)</f>
        <v>0</v>
      </c>
      <c r="O1174" s="51">
        <f>IF(OR((ROW(N1174)-MATCH(MAX($N$2:N1174),$N$2:N1174,0))=1,(ROW(N1174)-MATCH(MAX($N$2:N1174),$N$2:N1174,0))&gt;123),IF(OR(((U1173*R1173/C1173*C1174)/(U1173*S1173/D1173*D1174))&lt;(4/6),((U1173*R1173/C1173*C1174)/(U1173*S1173/D1173*D1174))&gt;(6/4)),1,0),0)</f>
        <v>0</v>
      </c>
      <c r="P1174" s="47">
        <f>IF(O1174=1,U1173/2/C1174,P1173)</f>
        <v>3.6118419146766771</v>
      </c>
      <c r="Q1174" s="47">
        <f>IF(O1174=1,U1173/2/D1174,Q1173)</f>
        <v>89.517711770140608</v>
      </c>
      <c r="R1174" s="41">
        <f>P1174*C1174/U1173</f>
        <v>0.43214392307018046</v>
      </c>
      <c r="S1174" s="41">
        <f>Q1174*D1174/U1173</f>
        <v>0.57204575632265331</v>
      </c>
      <c r="T1174" s="41">
        <f t="shared" si="223"/>
        <v>0.75543593898533623</v>
      </c>
      <c r="U1174" s="42">
        <f>P1174*C1174+Q1174*D1174</f>
        <v>28243.083868185371</v>
      </c>
      <c r="V1174" s="25">
        <f>B1174</f>
        <v>42677</v>
      </c>
      <c r="W1174">
        <f>C1174/C$2</f>
        <v>1.4638741091365621</v>
      </c>
      <c r="X1174">
        <f>D1174/D$2</f>
        <v>1.2879183088498747</v>
      </c>
      <c r="Y1174">
        <f t="shared" si="224"/>
        <v>1.4121541934092685</v>
      </c>
      <c r="AA1174" s="15">
        <f t="shared" si="225"/>
        <v>9.5197255471697328E-3</v>
      </c>
      <c r="AB1174" s="15">
        <f t="shared" si="226"/>
        <v>2.0034169388916112E-4</v>
      </c>
      <c r="AC1174" s="15">
        <f t="shared" si="227"/>
        <v>4.1896793928339893E-3</v>
      </c>
    </row>
    <row r="1175" spans="1:29" x14ac:dyDescent="0.4">
      <c r="A1175" s="43">
        <f t="shared" si="218"/>
        <v>2016</v>
      </c>
      <c r="B1175" s="53">
        <v>42678</v>
      </c>
      <c r="C1175" s="45">
        <v>3354.1749</v>
      </c>
      <c r="D1175" s="45">
        <f>VLOOKUP(B1175,'H11001.CSI  中证全债'!$A$2:$B$2792,2,0)</f>
        <v>179.7371</v>
      </c>
      <c r="E1175" s="14">
        <f t="shared" si="219"/>
        <v>0</v>
      </c>
      <c r="F1175" s="14">
        <f>IF(AND((B1175-$B$2)&gt;123,OR(((G1174*J1174/C1174*C1175)/(G1174*K1174/D1174*D1175))&lt;(4/6),((G1174*J1174/C1174*C1175)/(G1174*K1174/D1174*D1175))&gt;(6/4))),COUNTIF($E$2:E1175,1),0)</f>
        <v>0</v>
      </c>
      <c r="G1175" s="21">
        <f t="shared" si="220"/>
        <v>28273.821416548861</v>
      </c>
      <c r="H1175" s="12">
        <f t="shared" si="221"/>
        <v>3.6207315507914033</v>
      </c>
      <c r="I1175" s="12">
        <f t="shared" si="222"/>
        <v>89.738036995401941</v>
      </c>
      <c r="J1175" s="15">
        <f>IF(OR((ROW(F1175)-MATCH(MAX($F$2:F1175),$F$2:F1175,0))=1,(ROW(F1175)-MATCH(MAX($F$2:F1175),$F$2:F1175,0))&gt;123),IF(OR(((G1174*J1174/C1174*C1175)/(G1174*K1174/D1174*D1175))&lt;(4/6),((G1174*J1174/C1174*C1175)/(G1174*K1174/D1174*D1175))&gt;(6/4)),50%,((G1174*J1174/C1174*C1175)/((G1174*K1174/D1174*D1175)+(G1174*J1174/C1174*C1175)))),((G1174*J1174/C1174*C1175)/((G1174*K1174/D1174*D1175)+(G1174*J1174/C1174*C1175))))</f>
        <v>0.42953397449820102</v>
      </c>
      <c r="K1175" s="18">
        <f t="shared" si="216"/>
        <v>0.57046602550179903</v>
      </c>
      <c r="L1175" s="20">
        <f t="shared" si="217"/>
        <v>0.7529527707112269</v>
      </c>
      <c r="M1175" s="51">
        <f>IF(AND((B1175-$B$2)&gt;123,OR(((U1174*R1174/C1174*C1175)/(U1174*S1174/D1174*D1175))&lt;(4/6),((U1174*R1174/C1174*C1175)/(U1174*S1174/D1174*D1175))&gt;(6/4))),1,0)</f>
        <v>0</v>
      </c>
      <c r="N1175" s="51">
        <f>IF(AND((B1175-$B$2)&gt;123,OR(((U1174*R1174/C1174*C1175)/(U1174*S1174/D1174*D1175))&lt;(4/6),((U1174*R1174/C1174*C1175)/(U1174*S1174/D1174*D1175))&gt;(6/4))),COUNTIF($M$2:M1175,1),0)</f>
        <v>0</v>
      </c>
      <c r="O1175" s="51">
        <f>IF(OR((ROW(N1175)-MATCH(MAX($N$2:N1175),$N$2:N1175,0))=1,(ROW(N1175)-MATCH(MAX($N$2:N1175),$N$2:N1175,0))&gt;123),IF(OR(((U1174*R1174/C1174*C1175)/(U1174*S1174/D1174*D1175))&lt;(4/6),((U1174*R1174/C1174*C1175)/(U1174*S1174/D1174*D1175))&gt;(6/4)),1,0),0)</f>
        <v>0</v>
      </c>
      <c r="P1175" s="47">
        <f>IF(O1175=1,U1174/2/C1175,P1174)</f>
        <v>3.6118419146766771</v>
      </c>
      <c r="Q1175" s="47">
        <f>IF(O1175=1,U1174/2/D1175,Q1174)</f>
        <v>89.517711770140608</v>
      </c>
      <c r="R1175" s="41">
        <f>P1175*C1175/U1174</f>
        <v>0.42894570400023496</v>
      </c>
      <c r="S1175" s="41">
        <f>Q1175*D1175/U1174</f>
        <v>0.56968474077737841</v>
      </c>
      <c r="T1175" s="41">
        <f t="shared" si="223"/>
        <v>0.75295277071122835</v>
      </c>
      <c r="U1175" s="42">
        <f>P1175*C1175+Q1175*D1175</f>
        <v>28204.403405177392</v>
      </c>
      <c r="V1175" s="25">
        <f>B1175</f>
        <v>42678</v>
      </c>
      <c r="W1175">
        <f>C1175/C$2</f>
        <v>1.4591280141885621</v>
      </c>
      <c r="X1175">
        <f>D1175/D$2</f>
        <v>1.2879763525618058</v>
      </c>
      <c r="Y1175">
        <f t="shared" si="224"/>
        <v>1.4102201702588697</v>
      </c>
      <c r="AA1175" s="15">
        <f t="shared" si="225"/>
        <v>-3.242146929423706E-3</v>
      </c>
      <c r="AB1175" s="15">
        <f t="shared" si="226"/>
        <v>4.5067852155078469E-5</v>
      </c>
      <c r="AC1175" s="15">
        <f t="shared" si="227"/>
        <v>-1.3695552223865759E-3</v>
      </c>
    </row>
    <row r="1176" spans="1:29" x14ac:dyDescent="0.4">
      <c r="A1176" s="43">
        <f t="shared" si="218"/>
        <v>2016</v>
      </c>
      <c r="B1176" s="53">
        <v>42681</v>
      </c>
      <c r="C1176" s="45">
        <v>3356.5916000000002</v>
      </c>
      <c r="D1176" s="45">
        <f>VLOOKUP(B1176,'H11001.CSI  中证全债'!$A$2:$B$2792,2,0)</f>
        <v>179.73820000000001</v>
      </c>
      <c r="E1176" s="14">
        <f t="shared" si="219"/>
        <v>0</v>
      </c>
      <c r="F1176" s="14">
        <f>IF(AND((B1176-$B$2)&gt;123,OR(((G1175*J1175/C1175*C1176)/(G1175*K1175/D1175*D1176))&lt;(4/6),((G1175*J1175/C1175*C1176)/(G1175*K1175/D1175*D1176))&gt;(6/4))),COUNTIF($E$2:E1176,1),0)</f>
        <v>0</v>
      </c>
      <c r="G1176" s="21">
        <f t="shared" si="220"/>
        <v>28282.670350328357</v>
      </c>
      <c r="H1176" s="12">
        <f t="shared" si="221"/>
        <v>3.6207315507914033</v>
      </c>
      <c r="I1176" s="12">
        <f t="shared" si="222"/>
        <v>89.738036995401941</v>
      </c>
      <c r="J1176" s="15">
        <f>IF(OR((ROW(F1176)-MATCH(MAX($F$2:F1176),$F$2:F1176,0))=1,(ROW(F1176)-MATCH(MAX($F$2:F1176),$F$2:F1176,0))&gt;123),IF(OR(((G1175*J1175/C1175*C1176)/(G1175*K1175/D1175*D1176))&lt;(4/6),((G1175*J1175/C1175*C1176)/(G1175*K1175/D1175*D1176))&gt;(6/4)),50%,((G1175*J1175/C1175*C1176)/((G1175*K1175/D1175*D1176)+(G1175*J1175/C1175*C1176)))),((G1175*J1175/C1175*C1176)/((G1175*K1175/D1175*D1176)+(G1175*J1175/C1175*C1176))))</f>
        <v>0.4297089687325189</v>
      </c>
      <c r="K1176" s="18">
        <f t="shared" si="216"/>
        <v>0.57029103126748115</v>
      </c>
      <c r="L1176" s="20">
        <f t="shared" si="217"/>
        <v>0.75349066559486955</v>
      </c>
      <c r="M1176" s="51">
        <f>IF(AND((B1176-$B$2)&gt;123,OR(((U1175*R1175/C1175*C1176)/(U1175*S1175/D1175*D1176))&lt;(4/6),((U1175*R1175/C1175*C1176)/(U1175*S1175/D1175*D1176))&gt;(6/4))),1,0)</f>
        <v>0</v>
      </c>
      <c r="N1176" s="51">
        <f>IF(AND((B1176-$B$2)&gt;123,OR(((U1175*R1175/C1175*C1176)/(U1175*S1175/D1175*D1176))&lt;(4/6),((U1175*R1175/C1175*C1176)/(U1175*S1175/D1175*D1176))&gt;(6/4))),COUNTIF($M$2:M1176,1),0)</f>
        <v>0</v>
      </c>
      <c r="O1176" s="51">
        <f>IF(OR((ROW(N1176)-MATCH(MAX($N$2:N1176),$N$2:N1176,0))=1,(ROW(N1176)-MATCH(MAX($N$2:N1176),$N$2:N1176,0))&gt;123),IF(OR(((U1175*R1175/C1175*C1176)/(U1175*S1175/D1175*D1176))&lt;(4/6),((U1175*R1175/C1175*C1176)/(U1175*S1175/D1175*D1176))&gt;(6/4)),1,0),0)</f>
        <v>0</v>
      </c>
      <c r="P1176" s="47">
        <f>IF(O1176=1,U1175/2/C1176,P1175)</f>
        <v>3.6118419146766771</v>
      </c>
      <c r="Q1176" s="47">
        <f>IF(O1176=1,U1175/2/D1176,Q1175)</f>
        <v>89.517711770140608</v>
      </c>
      <c r="R1176" s="41">
        <f>P1176*C1176/U1175</f>
        <v>0.42984345590186046</v>
      </c>
      <c r="S1176" s="41">
        <f>Q1176*D1176/U1175</f>
        <v>0.57046951678227464</v>
      </c>
      <c r="T1176" s="41">
        <f t="shared" si="223"/>
        <v>0.75349066559487088</v>
      </c>
      <c r="U1176" s="42">
        <f>P1176*C1176+Q1176*D1176</f>
        <v>28213.230613015541</v>
      </c>
      <c r="V1176" s="25">
        <f>B1176</f>
        <v>42681</v>
      </c>
      <c r="W1176">
        <f>C1176/C$2</f>
        <v>1.460179323311378</v>
      </c>
      <c r="X1176">
        <f>D1176/D$2</f>
        <v>1.2879842350412039</v>
      </c>
      <c r="Y1176">
        <f t="shared" si="224"/>
        <v>1.410661530650777</v>
      </c>
      <c r="AA1176" s="15">
        <f t="shared" si="225"/>
        <v>7.2050506370446854E-4</v>
      </c>
      <c r="AB1176" s="15">
        <f t="shared" si="226"/>
        <v>6.1200497838420631E-6</v>
      </c>
      <c r="AC1176" s="15">
        <f t="shared" si="227"/>
        <v>3.1297268413510437E-4</v>
      </c>
    </row>
    <row r="1177" spans="1:29" x14ac:dyDescent="0.4">
      <c r="A1177" s="43">
        <f t="shared" si="218"/>
        <v>2016</v>
      </c>
      <c r="B1177" s="53">
        <v>42682</v>
      </c>
      <c r="C1177" s="45">
        <v>3371.1176999999998</v>
      </c>
      <c r="D1177" s="45">
        <f>VLOOKUP(B1177,'H11001.CSI  中证全债'!$A$2:$B$2792,2,0)</f>
        <v>179.6619</v>
      </c>
      <c r="E1177" s="14">
        <f t="shared" si="219"/>
        <v>0</v>
      </c>
      <c r="F1177" s="14">
        <f>IF(AND((B1177-$B$2)&gt;123,OR(((G1176*J1176/C1176*C1177)/(G1176*K1176/D1176*D1177))&lt;(4/6),((G1176*J1176/C1176*C1177)/(G1176*K1176/D1176*D1177))&gt;(6/4))),COUNTIF($E$2:E1177,1),0)</f>
        <v>0</v>
      </c>
      <c r="G1177" s="21">
        <f t="shared" si="220"/>
        <v>28328.418446685559</v>
      </c>
      <c r="H1177" s="12">
        <f t="shared" si="221"/>
        <v>3.6207315507914033</v>
      </c>
      <c r="I1177" s="12">
        <f t="shared" si="222"/>
        <v>89.738036995401941</v>
      </c>
      <c r="J1177" s="15">
        <f>IF(OR((ROW(F1177)-MATCH(MAX($F$2:F1177),$F$2:F1177,0))=1,(ROW(F1177)-MATCH(MAX($F$2:F1177),$F$2:F1177,0))&gt;123),IF(OR(((G1176*J1176/C1176*C1177)/(G1176*K1176/D1176*D1177))&lt;(4/6),((G1176*J1176/C1176*C1177)/(G1176*K1176/D1176*D1177))&gt;(6/4)),50%,((G1176*J1176/C1176*C1177)/((G1176*K1176/D1176*D1177)+(G1176*J1176/C1176*C1177)))),((G1176*J1176/C1176*C1177)/((G1176*K1176/D1176*D1177)+(G1176*J1176/C1176*C1177))))</f>
        <v>0.43087164363916108</v>
      </c>
      <c r="K1177" s="18">
        <f t="shared" si="216"/>
        <v>0.56912835636083892</v>
      </c>
      <c r="L1177" s="20">
        <f t="shared" si="217"/>
        <v>0.75707287964752146</v>
      </c>
      <c r="M1177" s="51">
        <f>IF(AND((B1177-$B$2)&gt;123,OR(((U1176*R1176/C1176*C1177)/(U1176*S1176/D1176*D1177))&lt;(4/6),((U1176*R1176/C1176*C1177)/(U1176*S1176/D1176*D1177))&gt;(6/4))),1,0)</f>
        <v>0</v>
      </c>
      <c r="N1177" s="51">
        <f>IF(AND((B1177-$B$2)&gt;123,OR(((U1176*R1176/C1176*C1177)/(U1176*S1176/D1176*D1177))&lt;(4/6),((U1176*R1176/C1176*C1177)/(U1176*S1176/D1176*D1177))&gt;(6/4))),COUNTIF($M$2:M1177,1),0)</f>
        <v>0</v>
      </c>
      <c r="O1177" s="51">
        <f>IF(OR((ROW(N1177)-MATCH(MAX($N$2:N1177),$N$2:N1177,0))=1,(ROW(N1177)-MATCH(MAX($N$2:N1177),$N$2:N1177,0))&gt;123),IF(OR(((U1176*R1176/C1176*C1177)/(U1176*S1176/D1176*D1177))&lt;(4/6),((U1176*R1176/C1176*C1177)/(U1176*S1176/D1176*D1177))&gt;(6/4)),1,0),0)</f>
        <v>0</v>
      </c>
      <c r="P1177" s="47">
        <f>IF(O1177=1,U1176/2/C1177,P1176)</f>
        <v>3.6118419146766771</v>
      </c>
      <c r="Q1177" s="47">
        <f>IF(O1177=1,U1176/2/D1177,Q1176)</f>
        <v>89.517711770140608</v>
      </c>
      <c r="R1177" s="41">
        <f>P1177*C1177/U1176</f>
        <v>0.43156859188438124</v>
      </c>
      <c r="S1177" s="41">
        <f>Q1177*D1177/U1176</f>
        <v>0.57004893912632359</v>
      </c>
      <c r="T1177" s="41">
        <f t="shared" si="223"/>
        <v>0.75707287964752279</v>
      </c>
      <c r="U1177" s="42">
        <f>P1177*C1177+Q1177*D1177</f>
        <v>28258.866388444261</v>
      </c>
      <c r="V1177" s="25">
        <f>B1177</f>
        <v>42682</v>
      </c>
      <c r="W1177">
        <f>C1177/C$2</f>
        <v>1.4664984450264991</v>
      </c>
      <c r="X1177">
        <f>D1177/D$2</f>
        <v>1.2874374776065924</v>
      </c>
      <c r="Y1177">
        <f t="shared" si="224"/>
        <v>1.412943319422213</v>
      </c>
      <c r="AA1177" s="15">
        <f t="shared" si="225"/>
        <v>4.3276340201767738E-3</v>
      </c>
      <c r="AB1177" s="15">
        <f t="shared" si="226"/>
        <v>-4.2450630973278614E-4</v>
      </c>
      <c r="AC1177" s="15">
        <f t="shared" si="227"/>
        <v>1.6175310107047203E-3</v>
      </c>
    </row>
    <row r="1178" spans="1:29" x14ac:dyDescent="0.4">
      <c r="A1178" s="43">
        <f t="shared" si="218"/>
        <v>2016</v>
      </c>
      <c r="B1178" s="53">
        <v>42683</v>
      </c>
      <c r="C1178" s="45">
        <v>3353.0547000000001</v>
      </c>
      <c r="D1178" s="45">
        <f>VLOOKUP(B1178,'H11001.CSI  中证全债'!$A$2:$B$2792,2,0)</f>
        <v>179.6327</v>
      </c>
      <c r="E1178" s="14">
        <f t="shared" si="219"/>
        <v>0</v>
      </c>
      <c r="F1178" s="14">
        <f>IF(AND((B1178-$B$2)&gt;123,OR(((G1177*J1177/C1177*C1178)/(G1177*K1177/D1177*D1178))&lt;(4/6),((G1177*J1177/C1177*C1178)/(G1177*K1177/D1177*D1178))&gt;(6/4))),COUNTIF($E$2:E1178,1),0)</f>
        <v>0</v>
      </c>
      <c r="G1178" s="21">
        <f t="shared" si="220"/>
        <v>28260.396822003349</v>
      </c>
      <c r="H1178" s="12">
        <f t="shared" si="221"/>
        <v>3.6207315507914033</v>
      </c>
      <c r="I1178" s="12">
        <f t="shared" si="222"/>
        <v>89.738036995401941</v>
      </c>
      <c r="J1178" s="15">
        <f>IF(OR((ROW(F1178)-MATCH(MAX($F$2:F1178),$F$2:F1178,0))=1,(ROW(F1178)-MATCH(MAX($F$2:F1178),$F$2:F1178,0))&gt;123),IF(OR(((G1177*J1177/C1177*C1178)/(G1177*K1177/D1177*D1178))&lt;(4/6),((G1177*J1177/C1177*C1178)/(G1177*K1177/D1177*D1178))&gt;(6/4)),50%,((G1177*J1177/C1177*C1178)/((G1177*K1177/D1177*D1178)+(G1177*J1177/C1177*C1178)))),((G1177*J1177/C1177*C1178)/((G1177*K1177/D1177*D1178)+(G1177*J1177/C1177*C1178))))</f>
        <v>0.42959449650639281</v>
      </c>
      <c r="K1178" s="18">
        <f t="shared" si="216"/>
        <v>0.57040550349360719</v>
      </c>
      <c r="L1178" s="20">
        <f t="shared" si="217"/>
        <v>0.75313876509820088</v>
      </c>
      <c r="M1178" s="51">
        <f>IF(AND((B1178-$B$2)&gt;123,OR(((U1177*R1177/C1177*C1178)/(U1177*S1177/D1177*D1178))&lt;(4/6),((U1177*R1177/C1177*C1178)/(U1177*S1177/D1177*D1178))&gt;(6/4))),1,0)</f>
        <v>0</v>
      </c>
      <c r="N1178" s="51">
        <f>IF(AND((B1178-$B$2)&gt;123,OR(((U1177*R1177/C1177*C1178)/(U1177*S1177/D1177*D1178))&lt;(4/6),((U1177*R1177/C1177*C1178)/(U1177*S1177/D1177*D1178))&gt;(6/4))),COUNTIF($M$2:M1178,1),0)</f>
        <v>0</v>
      </c>
      <c r="O1178" s="51">
        <f>IF(OR((ROW(N1178)-MATCH(MAX($N$2:N1178),$N$2:N1178,0))=1,(ROW(N1178)-MATCH(MAX($N$2:N1178),$N$2:N1178,0))&gt;123),IF(OR(((U1177*R1177/C1177*C1178)/(U1177*S1177/D1177*D1178))&lt;(4/6),((U1177*R1177/C1177*C1178)/(U1177*S1177/D1177*D1178))&gt;(6/4)),1,0),0)</f>
        <v>0</v>
      </c>
      <c r="P1178" s="47">
        <f>IF(O1178=1,U1177/2/C1178,P1177)</f>
        <v>3.6118419146766771</v>
      </c>
      <c r="Q1178" s="47">
        <f>IF(O1178=1,U1177/2/D1178,Q1177)</f>
        <v>89.517711770140608</v>
      </c>
      <c r="R1178" s="41">
        <f>P1178*C1178/U1177</f>
        <v>0.42856296290129997</v>
      </c>
      <c r="S1178" s="41">
        <f>Q1178*D1178/U1177</f>
        <v>0.56903585735016482</v>
      </c>
      <c r="T1178" s="41">
        <f t="shared" si="223"/>
        <v>0.75313876509820232</v>
      </c>
      <c r="U1178" s="42">
        <f>P1178*C1178+Q1178*D1178</f>
        <v>28191.011770755766</v>
      </c>
      <c r="V1178" s="25">
        <f>B1178</f>
        <v>42683</v>
      </c>
      <c r="W1178">
        <f>C1178/C$2</f>
        <v>1.4586407065047875</v>
      </c>
      <c r="X1178">
        <f>D1178/D$2</f>
        <v>1.2872282336080256</v>
      </c>
      <c r="Y1178">
        <f t="shared" si="224"/>
        <v>1.4095505885377884</v>
      </c>
      <c r="AA1178" s="15">
        <f t="shared" si="225"/>
        <v>-5.3581635550725704E-3</v>
      </c>
      <c r="AB1178" s="15">
        <f t="shared" si="226"/>
        <v>-1.6252750304879271E-4</v>
      </c>
      <c r="AC1178" s="15">
        <f t="shared" si="227"/>
        <v>-2.4011797485351538E-3</v>
      </c>
    </row>
    <row r="1179" spans="1:29" x14ac:dyDescent="0.4">
      <c r="A1179" s="43">
        <f t="shared" si="218"/>
        <v>2016</v>
      </c>
      <c r="B1179" s="53">
        <v>42684</v>
      </c>
      <c r="C1179" s="45">
        <v>3390.6118999999999</v>
      </c>
      <c r="D1179" s="45">
        <f>VLOOKUP(B1179,'H11001.CSI  中证全债'!$A$2:$B$2792,2,0)</f>
        <v>179.54490000000001</v>
      </c>
      <c r="E1179" s="14">
        <f t="shared" si="219"/>
        <v>0</v>
      </c>
      <c r="F1179" s="14">
        <f>IF(AND((B1179-$B$2)&gt;123,OR(((G1178*J1178/C1178*C1179)/(G1178*K1178/D1178*D1179))&lt;(4/6),((G1178*J1178/C1178*C1179)/(G1178*K1178/D1178*D1179))&gt;(6/4))),COUNTIF($E$2:E1179,1),0)</f>
        <v>0</v>
      </c>
      <c r="G1179" s="21">
        <f t="shared" si="220"/>
        <v>28388.502361354535</v>
      </c>
      <c r="H1179" s="12">
        <f t="shared" si="221"/>
        <v>3.6207315507914033</v>
      </c>
      <c r="I1179" s="12">
        <f t="shared" si="222"/>
        <v>89.738036995401941</v>
      </c>
      <c r="J1179" s="15">
        <f>IF(OR((ROW(F1179)-MATCH(MAX($F$2:F1179),$F$2:F1179,0))=1,(ROW(F1179)-MATCH(MAX($F$2:F1179),$F$2:F1179,0))&gt;123),IF(OR(((G1178*J1178/C1178*C1179)/(G1178*K1178/D1178*D1179))&lt;(4/6),((G1178*J1178/C1178*C1179)/(G1178*K1178/D1178*D1179))&gt;(6/4)),50%,((G1178*J1178/C1178*C1179)/((G1178*K1178/D1178*D1179)+(G1178*J1178/C1178*C1179)))),((G1178*J1178/C1178*C1179)/((G1178*K1178/D1178*D1179)+(G1178*J1178/C1178*C1179))))</f>
        <v>0.43244604194164371</v>
      </c>
      <c r="K1179" s="18">
        <f t="shared" si="216"/>
        <v>0.56755395805835629</v>
      </c>
      <c r="L1179" s="20">
        <f t="shared" si="217"/>
        <v>0.761947011031468</v>
      </c>
      <c r="M1179" s="51">
        <f>IF(AND((B1179-$B$2)&gt;123,OR(((U1178*R1178/C1178*C1179)/(U1178*S1178/D1178*D1179))&lt;(4/6),((U1178*R1178/C1178*C1179)/(U1178*S1178/D1178*D1179))&gt;(6/4))),1,0)</f>
        <v>0</v>
      </c>
      <c r="N1179" s="51">
        <f>IF(AND((B1179-$B$2)&gt;123,OR(((U1178*R1178/C1178*C1179)/(U1178*S1178/D1178*D1179))&lt;(4/6),((U1178*R1178/C1178*C1179)/(U1178*S1178/D1178*D1179))&gt;(6/4))),COUNTIF($M$2:M1179,1),0)</f>
        <v>0</v>
      </c>
      <c r="O1179" s="51">
        <f>IF(OR((ROW(N1179)-MATCH(MAX($N$2:N1179),$N$2:N1179,0))=1,(ROW(N1179)-MATCH(MAX($N$2:N1179),$N$2:N1179,0))&gt;123),IF(OR(((U1178*R1178/C1178*C1179)/(U1178*S1178/D1178*D1179))&lt;(4/6),((U1178*R1178/C1178*C1179)/(U1178*S1178/D1178*D1179))&gt;(6/4)),1,0),0)</f>
        <v>0</v>
      </c>
      <c r="P1179" s="47">
        <f>IF(O1179=1,U1178/2/C1179,P1178)</f>
        <v>3.6118419146766771</v>
      </c>
      <c r="Q1179" s="47">
        <f>IF(O1179=1,U1178/2/D1179,Q1178)</f>
        <v>89.517711770140608</v>
      </c>
      <c r="R1179" s="41">
        <f>P1179*C1179/U1178</f>
        <v>0.4344063376088334</v>
      </c>
      <c r="S1179" s="41">
        <f>Q1179*D1179/U1178</f>
        <v>0.57012670345771832</v>
      </c>
      <c r="T1179" s="41">
        <f t="shared" si="223"/>
        <v>0.76194701103146945</v>
      </c>
      <c r="U1179" s="42">
        <f>P1179*C1179+Q1179*D1179</f>
        <v>28318.802784820247</v>
      </c>
      <c r="V1179" s="25">
        <f>B1179</f>
        <v>42684</v>
      </c>
      <c r="W1179">
        <f>C1179/C$2</f>
        <v>1.4749787819744007</v>
      </c>
      <c r="X1179">
        <f>D1179/D$2</f>
        <v>1.286599068434253</v>
      </c>
      <c r="Y1179">
        <f t="shared" si="224"/>
        <v>1.4159401392410125</v>
      </c>
      <c r="AA1179" s="15">
        <f t="shared" si="225"/>
        <v>1.120089093685217E-2</v>
      </c>
      <c r="AB1179" s="15">
        <f t="shared" si="226"/>
        <v>-4.8877515062661914E-4</v>
      </c>
      <c r="AC1179" s="15">
        <f t="shared" si="227"/>
        <v>4.533041066551835E-3</v>
      </c>
    </row>
    <row r="1180" spans="1:29" x14ac:dyDescent="0.4">
      <c r="A1180" s="43">
        <f t="shared" si="218"/>
        <v>2016</v>
      </c>
      <c r="B1180" s="53">
        <v>42685</v>
      </c>
      <c r="C1180" s="45">
        <v>3417.2211000000002</v>
      </c>
      <c r="D1180" s="45">
        <f>VLOOKUP(B1180,'H11001.CSI  中证全债'!$A$2:$B$2792,2,0)</f>
        <v>179.40860000000001</v>
      </c>
      <c r="E1180" s="14">
        <f t="shared" si="219"/>
        <v>0</v>
      </c>
      <c r="F1180" s="14">
        <f>IF(AND((B1180-$B$2)&gt;123,OR(((G1179*J1179/C1179*C1180)/(G1179*K1179/D1179*D1180))&lt;(4/6),((G1179*J1179/C1179*C1180)/(G1179*K1179/D1179*D1180))&gt;(6/4))),COUNTIF($E$2:E1180,1),0)</f>
        <v>0</v>
      </c>
      <c r="G1180" s="21">
        <f t="shared" si="220"/>
        <v>28472.615836893383</v>
      </c>
      <c r="H1180" s="12">
        <f t="shared" si="221"/>
        <v>3.6207315507914033</v>
      </c>
      <c r="I1180" s="12">
        <f t="shared" si="222"/>
        <v>89.738036995401941</v>
      </c>
      <c r="J1180" s="15">
        <f>IF(OR((ROW(F1180)-MATCH(MAX($F$2:F1180),$F$2:F1180,0))=1,(ROW(F1180)-MATCH(MAX($F$2:F1180),$F$2:F1180,0))&gt;123),IF(OR(((G1179*J1179/C1179*C1180)/(G1179*K1179/D1179*D1180))&lt;(4/6),((G1179*J1179/C1179*C1180)/(G1179*K1179/D1179*D1180))&gt;(6/4)),50%,((G1179*J1179/C1179*C1180)/((G1179*K1179/D1179*D1180)+(G1179*J1179/C1179*C1180)))),((G1179*J1179/C1179*C1180)/((G1179*K1179/D1179*D1180)+(G1179*J1179/C1179*C1180))))</f>
        <v>0.43455228433096721</v>
      </c>
      <c r="K1180" s="18">
        <f t="shared" si="216"/>
        <v>0.56544771566903274</v>
      </c>
      <c r="L1180" s="20">
        <f t="shared" si="217"/>
        <v>0.768510106751088</v>
      </c>
      <c r="M1180" s="51">
        <f>IF(AND((B1180-$B$2)&gt;123,OR(((U1179*R1179/C1179*C1180)/(U1179*S1179/D1179*D1180))&lt;(4/6),((U1179*R1179/C1179*C1180)/(U1179*S1179/D1179*D1180))&gt;(6/4))),1,0)</f>
        <v>0</v>
      </c>
      <c r="N1180" s="51">
        <f>IF(AND((B1180-$B$2)&gt;123,OR(((U1179*R1179/C1179*C1180)/(U1179*S1179/D1179*D1180))&lt;(4/6),((U1179*R1179/C1179*C1180)/(U1179*S1179/D1179*D1180))&gt;(6/4))),COUNTIF($M$2:M1180,1),0)</f>
        <v>0</v>
      </c>
      <c r="O1180" s="51">
        <f>IF(OR((ROW(N1180)-MATCH(MAX($N$2:N1180),$N$2:N1180,0))=1,(ROW(N1180)-MATCH(MAX($N$2:N1180),$N$2:N1180,0))&gt;123),IF(OR(((U1179*R1179/C1179*C1180)/(U1179*S1179/D1179*D1180))&lt;(4/6),((U1179*R1179/C1179*C1180)/(U1179*S1179/D1179*D1180))&gt;(6/4)),1,0),0)</f>
        <v>0</v>
      </c>
      <c r="P1180" s="47">
        <f>IF(O1180=1,U1179/2/C1180,P1179)</f>
        <v>3.6118419146766771</v>
      </c>
      <c r="Q1180" s="47">
        <f>IF(O1180=1,U1179/2/D1180,Q1179)</f>
        <v>89.517711770140608</v>
      </c>
      <c r="R1180" s="41">
        <f>P1180*C1180/U1179</f>
        <v>0.43583983738583332</v>
      </c>
      <c r="S1180" s="41">
        <f>Q1180*D1180/U1179</f>
        <v>0.56712310424695056</v>
      </c>
      <c r="T1180" s="41">
        <f t="shared" si="223"/>
        <v>0.76851010675108966</v>
      </c>
      <c r="U1180" s="42">
        <f>P1180*C1180+Q1180*D1180</f>
        <v>28402.709744581989</v>
      </c>
      <c r="V1180" s="25">
        <f>B1180</f>
        <v>42685</v>
      </c>
      <c r="W1180">
        <f>C1180/C$2</f>
        <v>1.4865542752962149</v>
      </c>
      <c r="X1180">
        <f>D1180/D$2</f>
        <v>1.2856223575779291</v>
      </c>
      <c r="Y1180">
        <f t="shared" si="224"/>
        <v>1.4201354872290994</v>
      </c>
      <c r="AA1180" s="15">
        <f t="shared" si="225"/>
        <v>7.8479049755002528E-3</v>
      </c>
      <c r="AB1180" s="15">
        <f t="shared" si="226"/>
        <v>-7.5914158519674313E-4</v>
      </c>
      <c r="AC1180" s="15">
        <f t="shared" si="227"/>
        <v>2.9629416327838776E-3</v>
      </c>
    </row>
    <row r="1181" spans="1:29" x14ac:dyDescent="0.4">
      <c r="A1181" s="43">
        <f t="shared" si="218"/>
        <v>2016</v>
      </c>
      <c r="B1181" s="53">
        <v>42688</v>
      </c>
      <c r="C1181" s="45">
        <v>3430.2482</v>
      </c>
      <c r="D1181" s="45">
        <f>VLOOKUP(B1181,'H11001.CSI  中证全债'!$A$2:$B$2792,2,0)</f>
        <v>179.2859</v>
      </c>
      <c r="E1181" s="14">
        <f t="shared" si="219"/>
        <v>0</v>
      </c>
      <c r="F1181" s="14">
        <f>IF(AND((B1181-$B$2)&gt;123,OR(((G1180*J1180/C1180*C1181)/(G1180*K1180/D1180*D1181))&lt;(4/6),((G1180*J1180/C1180*C1181)/(G1180*K1180/D1180*D1181))&gt;(6/4))),COUNTIF($E$2:E1181,1),0)</f>
        <v>0</v>
      </c>
      <c r="G1181" s="21">
        <f t="shared" si="220"/>
        <v>28508.772611739358</v>
      </c>
      <c r="H1181" s="12">
        <f t="shared" si="221"/>
        <v>3.6207315507914033</v>
      </c>
      <c r="I1181" s="12">
        <f t="shared" si="222"/>
        <v>89.738036995401941</v>
      </c>
      <c r="J1181" s="15">
        <f>IF(OR((ROW(F1181)-MATCH(MAX($F$2:F1181),$F$2:F1181,0))=1,(ROW(F1181)-MATCH(MAX($F$2:F1181),$F$2:F1181,0))&gt;123),IF(OR(((G1180*J1180/C1180*C1181)/(G1180*K1180/D1180*D1181))&lt;(4/6),((G1180*J1180/C1180*C1181)/(G1180*K1180/D1180*D1181))&gt;(6/4)),50%,((G1180*J1180/C1180*C1181)/((G1180*K1180/D1180*D1181)+(G1180*J1180/C1180*C1181)))),((G1180*J1180/C1180*C1181)/((G1180*K1180/D1180*D1181)+(G1180*J1180/C1180*C1181))))</f>
        <v>0.4356556507687423</v>
      </c>
      <c r="K1181" s="18">
        <f t="shared" si="216"/>
        <v>0.56434434923125765</v>
      </c>
      <c r="L1181" s="20">
        <f t="shared" si="217"/>
        <v>0.77196777350953649</v>
      </c>
      <c r="M1181" s="51">
        <f>IF(AND((B1181-$B$2)&gt;123,OR(((U1180*R1180/C1180*C1181)/(U1180*S1180/D1180*D1181))&lt;(4/6),((U1180*R1180/C1180*C1181)/(U1180*S1180/D1180*D1181))&gt;(6/4))),1,0)</f>
        <v>0</v>
      </c>
      <c r="N1181" s="51">
        <f>IF(AND((B1181-$B$2)&gt;123,OR(((U1180*R1180/C1180*C1181)/(U1180*S1180/D1180*D1181))&lt;(4/6),((U1180*R1180/C1180*C1181)/(U1180*S1180/D1180*D1181))&gt;(6/4))),COUNTIF($M$2:M1181,1),0)</f>
        <v>0</v>
      </c>
      <c r="O1181" s="51">
        <f>IF(OR((ROW(N1181)-MATCH(MAX($N$2:N1181),$N$2:N1181,0))=1,(ROW(N1181)-MATCH(MAX($N$2:N1181),$N$2:N1181,0))&gt;123),IF(OR(((U1180*R1180/C1180*C1181)/(U1180*S1180/D1180*D1181))&lt;(4/6),((U1180*R1180/C1180*C1181)/(U1180*S1180/D1180*D1181))&gt;(6/4)),1,0),0)</f>
        <v>0</v>
      </c>
      <c r="P1181" s="47">
        <f>IF(O1181=1,U1180/2/C1181,P1180)</f>
        <v>3.6118419146766771</v>
      </c>
      <c r="Q1181" s="47">
        <f>IF(O1181=1,U1180/2/D1181,Q1180)</f>
        <v>89.517711770140608</v>
      </c>
      <c r="R1181" s="41">
        <f>P1181*C1181/U1180</f>
        <v>0.43620888069905406</v>
      </c>
      <c r="S1181" s="41">
        <f>Q1181*D1181/U1180</f>
        <v>0.56506099822788058</v>
      </c>
      <c r="T1181" s="41">
        <f t="shared" si="223"/>
        <v>0.77196777350953816</v>
      </c>
      <c r="U1181" s="42">
        <f>P1181*C1181+Q1181*D1181</f>
        <v>28438.777747154476</v>
      </c>
      <c r="V1181" s="25">
        <f>B1181</f>
        <v>42688</v>
      </c>
      <c r="W1181">
        <f>C1181/C$2</f>
        <v>1.4922213043332624</v>
      </c>
      <c r="X1181">
        <f>D1181/D$2</f>
        <v>1.2847431028305265</v>
      </c>
      <c r="Y1181">
        <f t="shared" si="224"/>
        <v>1.4219388873577239</v>
      </c>
      <c r="AA1181" s="15">
        <f t="shared" si="225"/>
        <v>3.812191139753951E-3</v>
      </c>
      <c r="AB1181" s="15">
        <f t="shared" si="226"/>
        <v>-6.8391370313369837E-4</v>
      </c>
      <c r="AC1181" s="15">
        <f t="shared" si="227"/>
        <v>1.2698789269347532E-3</v>
      </c>
    </row>
    <row r="1182" spans="1:29" x14ac:dyDescent="0.4">
      <c r="A1182" s="43">
        <f t="shared" si="218"/>
        <v>2016</v>
      </c>
      <c r="B1182" s="53">
        <v>42689</v>
      </c>
      <c r="C1182" s="45">
        <v>3429.8697000000002</v>
      </c>
      <c r="D1182" s="45">
        <f>VLOOKUP(B1182,'H11001.CSI  中证全债'!$A$2:$B$2792,2,0)</f>
        <v>179.0521</v>
      </c>
      <c r="E1182" s="14">
        <f t="shared" si="219"/>
        <v>0</v>
      </c>
      <c r="F1182" s="14">
        <f>IF(AND((B1182-$B$2)&gt;123,OR(((G1181*J1181/C1181*C1182)/(G1181*K1181/D1181*D1182))&lt;(4/6),((G1181*J1181/C1181*C1182)/(G1181*K1181/D1181*D1182))&gt;(6/4))),COUNTIF($E$2:E1182,1),0)</f>
        <v>0</v>
      </c>
      <c r="G1182" s="21">
        <f t="shared" si="220"/>
        <v>28486.421411797855</v>
      </c>
      <c r="H1182" s="12">
        <f t="shared" si="221"/>
        <v>3.6207315507914033</v>
      </c>
      <c r="I1182" s="12">
        <f t="shared" si="222"/>
        <v>89.738036995401941</v>
      </c>
      <c r="J1182" s="15">
        <f>IF(OR((ROW(F1182)-MATCH(MAX($F$2:F1182),$F$2:F1182,0))=1,(ROW(F1182)-MATCH(MAX($F$2:F1182),$F$2:F1182,0))&gt;123),IF(OR(((G1181*J1181/C1181*C1182)/(G1181*K1181/D1181*D1182))&lt;(4/6),((G1181*J1181/C1181*C1182)/(G1181*K1181/D1181*D1182))&gt;(6/4)),50%,((G1181*J1181/C1181*C1182)/((G1181*K1181/D1181*D1182)+(G1181*J1181/C1181*C1182)))),((G1181*J1181/C1181*C1182)/((G1181*K1181/D1181*D1182)+(G1181*J1181/C1181*C1182))))</f>
        <v>0.43594936894215036</v>
      </c>
      <c r="K1182" s="18">
        <f t="shared" si="216"/>
        <v>0.56405063105784969</v>
      </c>
      <c r="L1182" s="20">
        <f t="shared" si="217"/>
        <v>0.77289049056562242</v>
      </c>
      <c r="M1182" s="51">
        <f>IF(AND((B1182-$B$2)&gt;123,OR(((U1181*R1181/C1181*C1182)/(U1181*S1181/D1181*D1182))&lt;(4/6),((U1181*R1181/C1181*C1182)/(U1181*S1181/D1181*D1182))&gt;(6/4))),1,0)</f>
        <v>0</v>
      </c>
      <c r="N1182" s="51">
        <f>IF(AND((B1182-$B$2)&gt;123,OR(((U1181*R1181/C1181*C1182)/(U1181*S1181/D1181*D1182))&lt;(4/6),((U1181*R1181/C1181*C1182)/(U1181*S1181/D1181*D1182))&gt;(6/4))),COUNTIF($M$2:M1182,1),0)</f>
        <v>0</v>
      </c>
      <c r="O1182" s="51">
        <f>IF(OR((ROW(N1182)-MATCH(MAX($N$2:N1182),$N$2:N1182,0))=1,(ROW(N1182)-MATCH(MAX($N$2:N1182),$N$2:N1182,0))&gt;123),IF(OR(((U1181*R1181/C1181*C1182)/(U1181*S1181/D1181*D1182))&lt;(4/6),((U1181*R1181/C1181*C1182)/(U1181*S1181/D1181*D1182))&gt;(6/4)),1,0),0)</f>
        <v>0</v>
      </c>
      <c r="P1182" s="47">
        <f>IF(O1182=1,U1181/2/C1182,P1181)</f>
        <v>3.6118419146766771</v>
      </c>
      <c r="Q1182" s="47">
        <f>IF(O1182=1,U1181/2/D1182,Q1181)</f>
        <v>89.517711770140608</v>
      </c>
      <c r="R1182" s="41">
        <f>P1182*C1182/U1181</f>
        <v>0.43560757970968189</v>
      </c>
      <c r="S1182" s="41">
        <f>Q1182*D1182/U1181</f>
        <v>0.56360840898804643</v>
      </c>
      <c r="T1182" s="41">
        <f t="shared" si="223"/>
        <v>0.77289049056562376</v>
      </c>
      <c r="U1182" s="42">
        <f>P1182*C1182+Q1182*D1182</f>
        <v>28416.481423977915</v>
      </c>
      <c r="V1182" s="25">
        <f>B1182</f>
        <v>42689</v>
      </c>
      <c r="W1182">
        <f>C1182/C$2</f>
        <v>1.4920566498445027</v>
      </c>
      <c r="X1182">
        <f>D1182/D$2</f>
        <v>1.2830677176639196</v>
      </c>
      <c r="Y1182">
        <f t="shared" si="224"/>
        <v>1.4208240711988958</v>
      </c>
      <c r="AA1182" s="15">
        <f t="shared" si="225"/>
        <v>-1.1034186972236348E-4</v>
      </c>
      <c r="AB1182" s="15">
        <f t="shared" si="226"/>
        <v>-1.3040623941983354E-3</v>
      </c>
      <c r="AC1182" s="15">
        <f t="shared" si="227"/>
        <v>-7.8401130227168103E-4</v>
      </c>
    </row>
    <row r="1183" spans="1:29" x14ac:dyDescent="0.4">
      <c r="A1183" s="43">
        <f t="shared" si="218"/>
        <v>2016</v>
      </c>
      <c r="B1183" s="53">
        <v>42690</v>
      </c>
      <c r="C1183" s="45">
        <v>3429.5920999999998</v>
      </c>
      <c r="D1183" s="45">
        <f>VLOOKUP(B1183,'H11001.CSI  中证全债'!$A$2:$B$2792,2,0)</f>
        <v>178.90129999999999</v>
      </c>
      <c r="E1183" s="14">
        <f t="shared" si="219"/>
        <v>0</v>
      </c>
      <c r="F1183" s="14">
        <f>IF(AND((B1183-$B$2)&gt;123,OR(((G1182*J1182/C1182*C1183)/(G1182*K1182/D1182*D1183))&lt;(4/6),((G1182*J1182/C1182*C1183)/(G1182*K1182/D1182*D1183))&gt;(6/4))),COUNTIF($E$2:E1183,1),0)</f>
        <v>0</v>
      </c>
      <c r="G1183" s="21">
        <f t="shared" si="220"/>
        <v>28471.883800740445</v>
      </c>
      <c r="H1183" s="12">
        <f t="shared" si="221"/>
        <v>3.6207315507914033</v>
      </c>
      <c r="I1183" s="12">
        <f t="shared" si="222"/>
        <v>89.738036995401941</v>
      </c>
      <c r="J1183" s="15">
        <f>IF(OR((ROW(F1183)-MATCH(MAX($F$2:F1183),$F$2:F1183,0))=1,(ROW(F1183)-MATCH(MAX($F$2:F1183),$F$2:F1183,0))&gt;123),IF(OR(((G1182*J1182/C1182*C1183)/(G1182*K1182/D1182*D1183))&lt;(4/6),((G1182*J1182/C1182*C1183)/(G1182*K1182/D1182*D1183))&gt;(6/4)),50%,((G1182*J1182/C1182*C1183)/((G1182*K1182/D1182*D1183)+(G1182*J1182/C1182*C1183)))),((G1182*J1182/C1182*C1183)/((G1182*K1182/D1182*D1183)+(G1182*J1182/C1182*C1183))))</f>
        <v>0.43613666063402512</v>
      </c>
      <c r="K1183" s="18">
        <f t="shared" si="216"/>
        <v>0.56386333936597488</v>
      </c>
      <c r="L1183" s="20">
        <f t="shared" si="217"/>
        <v>0.77347937023965851</v>
      </c>
      <c r="M1183" s="51">
        <f>IF(AND((B1183-$B$2)&gt;123,OR(((U1182*R1182/C1182*C1183)/(U1182*S1182/D1182*D1183))&lt;(4/6),((U1182*R1182/C1182*C1183)/(U1182*S1182/D1182*D1183))&gt;(6/4))),1,0)</f>
        <v>0</v>
      </c>
      <c r="N1183" s="51">
        <f>IF(AND((B1183-$B$2)&gt;123,OR(((U1182*R1182/C1182*C1183)/(U1182*S1182/D1182*D1183))&lt;(4/6),((U1182*R1182/C1182*C1183)/(U1182*S1182/D1182*D1183))&gt;(6/4))),COUNTIF($M$2:M1183,1),0)</f>
        <v>0</v>
      </c>
      <c r="O1183" s="51">
        <f>IF(OR((ROW(N1183)-MATCH(MAX($N$2:N1183),$N$2:N1183,0))=1,(ROW(N1183)-MATCH(MAX($N$2:N1183),$N$2:N1183,0))&gt;123),IF(OR(((U1182*R1182/C1182*C1183)/(U1182*S1182/D1182*D1183))&lt;(4/6),((U1182*R1182/C1182*C1183)/(U1182*S1182/D1182*D1183))&gt;(6/4)),1,0),0)</f>
        <v>0</v>
      </c>
      <c r="P1183" s="47">
        <f>IF(O1183=1,U1182/2/C1183,P1182)</f>
        <v>3.6118419146766771</v>
      </c>
      <c r="Q1183" s="47">
        <f>IF(O1183=1,U1182/2/D1183,Q1182)</f>
        <v>89.517711770140608</v>
      </c>
      <c r="R1183" s="41">
        <f>P1183*C1183/U1182</f>
        <v>0.43591408493564215</v>
      </c>
      <c r="S1183" s="41">
        <f>Q1183*D1183/U1182</f>
        <v>0.56357558030355193</v>
      </c>
      <c r="T1183" s="41">
        <f t="shared" si="223"/>
        <v>0.77347937023965974</v>
      </c>
      <c r="U1183" s="42">
        <f>P1183*C1183+Q1183*D1183</f>
        <v>28401.97950572746</v>
      </c>
      <c r="V1183" s="25">
        <f>B1183</f>
        <v>42690</v>
      </c>
      <c r="W1183">
        <f>C1183/C$2</f>
        <v>1.4919358887187966</v>
      </c>
      <c r="X1183">
        <f>D1183/D$2</f>
        <v>1.2819871013973485</v>
      </c>
      <c r="Y1183">
        <f t="shared" si="224"/>
        <v>1.4200989752863731</v>
      </c>
      <c r="AA1183" s="15">
        <f t="shared" si="225"/>
        <v>-8.0936019231425682E-5</v>
      </c>
      <c r="AB1183" s="15">
        <f t="shared" si="226"/>
        <v>-8.4221296482978047E-4</v>
      </c>
      <c r="AC1183" s="15">
        <f t="shared" si="227"/>
        <v>-5.1033476080597495E-4</v>
      </c>
    </row>
    <row r="1184" spans="1:29" x14ac:dyDescent="0.4">
      <c r="A1184" s="43">
        <f t="shared" si="218"/>
        <v>2016</v>
      </c>
      <c r="B1184" s="53">
        <v>42691</v>
      </c>
      <c r="C1184" s="45">
        <v>3436.5349999999999</v>
      </c>
      <c r="D1184" s="45">
        <f>VLOOKUP(B1184,'H11001.CSI  中证全债'!$A$2:$B$2792,2,0)</f>
        <v>178.70070000000001</v>
      </c>
      <c r="E1184" s="14">
        <f t="shared" si="219"/>
        <v>0</v>
      </c>
      <c r="F1184" s="14">
        <f>IF(AND((B1184-$B$2)&gt;123,OR(((G1183*J1183/C1183*C1184)/(G1183*K1183/D1183*D1184))&lt;(4/6),((G1183*J1183/C1183*C1184)/(G1183*K1183/D1183*D1184))&gt;(6/4))),COUNTIF($E$2:E1184,1),0)</f>
        <v>0</v>
      </c>
      <c r="G1184" s="21">
        <f t="shared" si="220"/>
        <v>28479.020727603158</v>
      </c>
      <c r="H1184" s="12">
        <f t="shared" si="221"/>
        <v>3.6207315507914033</v>
      </c>
      <c r="I1184" s="12">
        <f t="shared" si="222"/>
        <v>89.738036995401941</v>
      </c>
      <c r="J1184" s="15">
        <f>IF(OR((ROW(F1184)-MATCH(MAX($F$2:F1184),$F$2:F1184,0))=1,(ROW(F1184)-MATCH(MAX($F$2:F1184),$F$2:F1184,0))&gt;123),IF(OR(((G1183*J1183/C1183*C1184)/(G1183*K1183/D1183*D1184))&lt;(4/6),((G1183*J1183/C1183*C1184)/(G1183*K1183/D1183*D1184))&gt;(6/4)),50%,((G1183*J1183/C1183*C1184)/((G1183*K1183/D1183*D1184)+(G1183*J1183/C1183*C1184)))),((G1183*J1183/C1183*C1184)/((G1183*K1183/D1183*D1184)+(G1183*J1183/C1183*C1184))))</f>
        <v>0.43691006158223777</v>
      </c>
      <c r="K1184" s="18">
        <f t="shared" si="216"/>
        <v>0.56308993841776223</v>
      </c>
      <c r="L1184" s="20">
        <f t="shared" si="217"/>
        <v>0.77591523444712962</v>
      </c>
      <c r="M1184" s="51">
        <f>IF(AND((B1184-$B$2)&gt;123,OR(((U1183*R1183/C1183*C1184)/(U1183*S1183/D1183*D1184))&lt;(4/6),((U1183*R1183/C1183*C1184)/(U1183*S1183/D1183*D1184))&gt;(6/4))),1,0)</f>
        <v>0</v>
      </c>
      <c r="N1184" s="51">
        <f>IF(AND((B1184-$B$2)&gt;123,OR(((U1183*R1183/C1183*C1184)/(U1183*S1183/D1183*D1184))&lt;(4/6),((U1183*R1183/C1183*C1184)/(U1183*S1183/D1183*D1184))&gt;(6/4))),COUNTIF($M$2:M1184,1),0)</f>
        <v>0</v>
      </c>
      <c r="O1184" s="51">
        <f>IF(OR((ROW(N1184)-MATCH(MAX($N$2:N1184),$N$2:N1184,0))=1,(ROW(N1184)-MATCH(MAX($N$2:N1184),$N$2:N1184,0))&gt;123),IF(OR(((U1183*R1183/C1183*C1184)/(U1183*S1183/D1183*D1184))&lt;(4/6),((U1183*R1183/C1183*C1184)/(U1183*S1183/D1183*D1184))&gt;(6/4)),1,0),0)</f>
        <v>0</v>
      </c>
      <c r="P1184" s="47">
        <f>IF(O1184=1,U1183/2/C1184,P1183)</f>
        <v>3.6118419146766771</v>
      </c>
      <c r="Q1184" s="47">
        <f>IF(O1184=1,U1183/2/D1184,Q1183)</f>
        <v>89.517711770140608</v>
      </c>
      <c r="R1184" s="41">
        <f>P1184*C1184/U1183</f>
        <v>0.43701957998210655</v>
      </c>
      <c r="S1184" s="41">
        <f>Q1184*D1184/U1183</f>
        <v>0.56323108579444203</v>
      </c>
      <c r="T1184" s="41">
        <f t="shared" si="223"/>
        <v>0.77591523444713084</v>
      </c>
      <c r="U1184" s="42">
        <f>P1184*C1184+Q1184*D1184</f>
        <v>28409.098909975779</v>
      </c>
      <c r="V1184" s="25">
        <f>B1184</f>
        <v>42691</v>
      </c>
      <c r="W1184">
        <f>C1184/C$2</f>
        <v>1.4949561784149927</v>
      </c>
      <c r="X1184">
        <f>D1184/D$2</f>
        <v>1.2805496237907559</v>
      </c>
      <c r="Y1184">
        <f t="shared" si="224"/>
        <v>1.4204549454987889</v>
      </c>
      <c r="AA1184" s="15">
        <f t="shared" si="225"/>
        <v>2.0244098416251077E-3</v>
      </c>
      <c r="AB1184" s="15">
        <f t="shared" si="226"/>
        <v>-1.1212886658733545E-3</v>
      </c>
      <c r="AC1184" s="15">
        <f t="shared" si="227"/>
        <v>2.5066577654841993E-4</v>
      </c>
    </row>
    <row r="1185" spans="1:29" x14ac:dyDescent="0.4">
      <c r="A1185" s="43">
        <f t="shared" si="218"/>
        <v>2016</v>
      </c>
      <c r="B1185" s="53">
        <v>42692</v>
      </c>
      <c r="C1185" s="45">
        <v>3417.4553999999998</v>
      </c>
      <c r="D1185" s="45">
        <f>VLOOKUP(B1185,'H11001.CSI  中证全债'!$A$2:$B$2792,2,0)</f>
        <v>178.5181</v>
      </c>
      <c r="E1185" s="14">
        <f t="shared" si="219"/>
        <v>0</v>
      </c>
      <c r="F1185" s="14">
        <f>IF(AND((B1185-$B$2)&gt;123,OR(((G1184*J1184/C1184*C1185)/(G1184*K1184/D1184*D1185))&lt;(4/6),((G1184*J1184/C1184*C1185)/(G1184*K1184/D1184*D1185))&gt;(6/4))),COUNTIF($E$2:E1185,1),0)</f>
        <v>0</v>
      </c>
      <c r="G1185" s="21">
        <f t="shared" si="220"/>
        <v>28393.552452351316</v>
      </c>
      <c r="H1185" s="12">
        <f t="shared" si="221"/>
        <v>3.6207315507914033</v>
      </c>
      <c r="I1185" s="12">
        <f t="shared" si="222"/>
        <v>89.738036995401941</v>
      </c>
      <c r="J1185" s="15">
        <f>IF(OR((ROW(F1185)-MATCH(MAX($F$2:F1185),$F$2:F1185,0))=1,(ROW(F1185)-MATCH(MAX($F$2:F1185),$F$2:F1185,0))&gt;123),IF(OR(((G1184*J1184/C1184*C1185)/(G1184*K1184/D1184*D1185))&lt;(4/6),((G1184*J1184/C1184*C1185)/(G1184*K1184/D1184*D1185))&gt;(6/4)),50%,((G1184*J1184/C1184*C1185)/((G1184*K1184/D1184*D1185)+(G1184*J1184/C1184*C1185)))),((G1184*J1184/C1184*C1185)/((G1184*K1184/D1184*D1185)+(G1184*J1184/C1184*C1185))))</f>
        <v>0.435792196519522</v>
      </c>
      <c r="K1185" s="18">
        <f t="shared" si="216"/>
        <v>0.56420780348047805</v>
      </c>
      <c r="L1185" s="20">
        <f t="shared" si="217"/>
        <v>0.77239661314716412</v>
      </c>
      <c r="M1185" s="51">
        <f>IF(AND((B1185-$B$2)&gt;123,OR(((U1184*R1184/C1184*C1185)/(U1184*S1184/D1184*D1185))&lt;(4/6),((U1184*R1184/C1184*C1185)/(U1184*S1184/D1184*D1185))&gt;(6/4))),1,0)</f>
        <v>0</v>
      </c>
      <c r="N1185" s="51">
        <f>IF(AND((B1185-$B$2)&gt;123,OR(((U1184*R1184/C1184*C1185)/(U1184*S1184/D1184*D1185))&lt;(4/6),((U1184*R1184/C1184*C1185)/(U1184*S1184/D1184*D1185))&gt;(6/4))),COUNTIF($M$2:M1185,1),0)</f>
        <v>0</v>
      </c>
      <c r="O1185" s="51">
        <f>IF(OR((ROW(N1185)-MATCH(MAX($N$2:N1185),$N$2:N1185,0))=1,(ROW(N1185)-MATCH(MAX($N$2:N1185),$N$2:N1185,0))&gt;123),IF(OR(((U1184*R1184/C1184*C1185)/(U1184*S1184/D1184*D1185))&lt;(4/6),((U1184*R1184/C1184*C1185)/(U1184*S1184/D1184*D1185))&gt;(6/4)),1,0),0)</f>
        <v>0</v>
      </c>
      <c r="P1185" s="47">
        <f>IF(O1185=1,U1184/2/C1185,P1184)</f>
        <v>3.6118419146766771</v>
      </c>
      <c r="Q1185" s="47">
        <f>IF(O1185=1,U1184/2/D1185,Q1184)</f>
        <v>89.517711770140608</v>
      </c>
      <c r="R1185" s="41">
        <f>P1185*C1185/U1184</f>
        <v>0.43448434230076294</v>
      </c>
      <c r="S1185" s="41">
        <f>Q1185*D1185/U1184</f>
        <v>0.56251456169704905</v>
      </c>
      <c r="T1185" s="41">
        <f t="shared" si="223"/>
        <v>0.77239661314716546</v>
      </c>
      <c r="U1185" s="42">
        <f>P1185*C1185+Q1185*D1185</f>
        <v>28323.840476811289</v>
      </c>
      <c r="V1185" s="25">
        <f>B1185</f>
        <v>42692</v>
      </c>
      <c r="W1185">
        <f>C1185/C$2</f>
        <v>1.486656200122414</v>
      </c>
      <c r="X1185">
        <f>D1185/D$2</f>
        <v>1.2792411322106771</v>
      </c>
      <c r="Y1185">
        <f t="shared" si="224"/>
        <v>1.4161920238405645</v>
      </c>
      <c r="AA1185" s="15">
        <f t="shared" si="225"/>
        <v>-5.5519876852703209E-3</v>
      </c>
      <c r="AB1185" s="15">
        <f t="shared" si="226"/>
        <v>-1.0218202838599977E-3</v>
      </c>
      <c r="AC1185" s="15">
        <f t="shared" si="227"/>
        <v>-3.0010960021878974E-3</v>
      </c>
    </row>
    <row r="1186" spans="1:29" x14ac:dyDescent="0.4">
      <c r="A1186" s="43">
        <f t="shared" si="218"/>
        <v>2016</v>
      </c>
      <c r="B1186" s="53">
        <v>42695</v>
      </c>
      <c r="C1186" s="45">
        <v>3441.1106</v>
      </c>
      <c r="D1186" s="45">
        <f>VLOOKUP(B1186,'H11001.CSI  中证全债'!$A$2:$B$2792,2,0)</f>
        <v>178.55449999999999</v>
      </c>
      <c r="E1186" s="14">
        <f t="shared" si="219"/>
        <v>0</v>
      </c>
      <c r="F1186" s="14">
        <f>IF(AND((B1186-$B$2)&gt;123,OR(((G1185*J1185/C1185*C1186)/(G1185*K1185/D1185*D1186))&lt;(4/6),((G1185*J1185/C1185*C1186)/(G1185*K1185/D1185*D1186))&gt;(6/4))),COUNTIF($E$2:E1186,1),0)</f>
        <v>0</v>
      </c>
      <c r="G1186" s="21">
        <f t="shared" si="220"/>
        <v>28482.468045878231</v>
      </c>
      <c r="H1186" s="12">
        <f t="shared" si="221"/>
        <v>3.6207315507914033</v>
      </c>
      <c r="I1186" s="12">
        <f t="shared" si="222"/>
        <v>89.738036995401941</v>
      </c>
      <c r="J1186" s="15">
        <f>IF(OR((ROW(F1186)-MATCH(MAX($F$2:F1186),$F$2:F1186,0))=1,(ROW(F1186)-MATCH(MAX($F$2:F1186),$F$2:F1186,0))&gt;123),IF(OR(((G1185*J1185/C1185*C1186)/(G1185*K1185/D1185*D1186))&lt;(4/6),((G1185*J1185/C1185*C1186)/(G1185*K1185/D1185*D1186))&gt;(6/4)),50%,((G1185*J1185/C1185*C1186)/((G1185*K1185/D1185*D1186)+(G1185*J1185/C1185*C1186)))),((G1185*J1185/C1185*C1186)/((G1185*K1185/D1185*D1186)+(G1185*J1185/C1185*C1186))))</f>
        <v>0.43743883778308124</v>
      </c>
      <c r="K1186" s="18">
        <f t="shared" si="216"/>
        <v>0.56256116221691876</v>
      </c>
      <c r="L1186" s="20">
        <f t="shared" si="217"/>
        <v>0.77758449598482693</v>
      </c>
      <c r="M1186" s="51">
        <f>IF(AND((B1186-$B$2)&gt;123,OR(((U1185*R1185/C1185*C1186)/(U1185*S1185/D1185*D1186))&lt;(4/6),((U1185*R1185/C1185*C1186)/(U1185*S1185/D1185*D1186))&gt;(6/4))),1,0)</f>
        <v>0</v>
      </c>
      <c r="N1186" s="51">
        <f>IF(AND((B1186-$B$2)&gt;123,OR(((U1185*R1185/C1185*C1186)/(U1185*S1185/D1185*D1186))&lt;(4/6),((U1185*R1185/C1185*C1186)/(U1185*S1185/D1185*D1186))&gt;(6/4))),COUNTIF($M$2:M1186,1),0)</f>
        <v>0</v>
      </c>
      <c r="O1186" s="51">
        <f>IF(OR((ROW(N1186)-MATCH(MAX($N$2:N1186),$N$2:N1186,0))=1,(ROW(N1186)-MATCH(MAX($N$2:N1186),$N$2:N1186,0))&gt;123),IF(OR(((U1185*R1185/C1185*C1186)/(U1185*S1185/D1185*D1186))&lt;(4/6),((U1185*R1185/C1185*C1186)/(U1185*S1185/D1185*D1186))&gt;(6/4)),1,0),0)</f>
        <v>0</v>
      </c>
      <c r="P1186" s="47">
        <f>IF(O1186=1,U1185/2/C1186,P1185)</f>
        <v>3.6118419146766771</v>
      </c>
      <c r="Q1186" s="47">
        <f>IF(O1186=1,U1185/2/D1186,Q1185)</f>
        <v>89.517711770140608</v>
      </c>
      <c r="R1186" s="41">
        <f>P1186*C1186/U1185</f>
        <v>0.43880869574497205</v>
      </c>
      <c r="S1186" s="41">
        <f>Q1186*D1186/U1185</f>
        <v>0.5643228459554237</v>
      </c>
      <c r="T1186" s="41">
        <f t="shared" si="223"/>
        <v>0.77758449598482837</v>
      </c>
      <c r="U1186" s="42">
        <f>P1186*C1186+Q1186*D1186</f>
        <v>28412.53776437978</v>
      </c>
      <c r="V1186" s="25">
        <f>B1186</f>
        <v>42695</v>
      </c>
      <c r="W1186">
        <f>C1186/C$2</f>
        <v>1.4969466489005125</v>
      </c>
      <c r="X1186">
        <f>D1186/D$2</f>
        <v>1.2795019706198494</v>
      </c>
      <c r="Y1186">
        <f t="shared" si="224"/>
        <v>1.420626888218989</v>
      </c>
      <c r="AA1186" s="15">
        <f t="shared" si="225"/>
        <v>6.9218752642683512E-3</v>
      </c>
      <c r="AB1186" s="15">
        <f t="shared" si="226"/>
        <v>2.0390089296262737E-4</v>
      </c>
      <c r="AC1186" s="15">
        <f t="shared" si="227"/>
        <v>3.1315417003956458E-3</v>
      </c>
    </row>
    <row r="1187" spans="1:29" x14ac:dyDescent="0.4">
      <c r="A1187" s="43">
        <f t="shared" si="218"/>
        <v>2016</v>
      </c>
      <c r="B1187" s="53">
        <v>42696</v>
      </c>
      <c r="C1187" s="45">
        <v>3468.3636999999999</v>
      </c>
      <c r="D1187" s="45">
        <f>VLOOKUP(B1187,'H11001.CSI  中证全债'!$A$2:$B$2792,2,0)</f>
        <v>178.59979999999999</v>
      </c>
      <c r="E1187" s="14">
        <f t="shared" si="219"/>
        <v>0</v>
      </c>
      <c r="F1187" s="14">
        <f>IF(AND((B1187-$B$2)&gt;123,OR(((G1186*J1186/C1186*C1187)/(G1186*K1186/D1186*D1187))&lt;(4/6),((G1186*J1186/C1186*C1187)/(G1186*K1186/D1186*D1187))&gt;(6/4))),COUNTIF($E$2:E1187,1),0)</f>
        <v>0</v>
      </c>
      <c r="G1187" s="21">
        <f t="shared" si="220"/>
        <v>28585.209337980996</v>
      </c>
      <c r="H1187" s="12">
        <f t="shared" si="221"/>
        <v>3.6207315507914033</v>
      </c>
      <c r="I1187" s="12">
        <f t="shared" si="222"/>
        <v>89.738036995401941</v>
      </c>
      <c r="J1187" s="15">
        <f>IF(OR((ROW(F1187)-MATCH(MAX($F$2:F1187),$F$2:F1187,0))=1,(ROW(F1187)-MATCH(MAX($F$2:F1187),$F$2:F1187,0))&gt;123),IF(OR(((G1186*J1186/C1186*C1187)/(G1186*K1186/D1186*D1187))&lt;(4/6),((G1186*J1186/C1186*C1187)/(G1186*K1186/D1186*D1187))&gt;(6/4)),50%,((G1186*J1186/C1186*C1187)/((G1186*K1186/D1186*D1187)+(G1186*J1186/C1186*C1187)))),((G1186*J1186/C1186*C1187)/((G1186*K1186/D1186*D1187)+(G1186*J1186/C1186*C1187))))</f>
        <v>0.43931859059446654</v>
      </c>
      <c r="K1187" s="18">
        <f t="shared" si="216"/>
        <v>0.56068140940553346</v>
      </c>
      <c r="L1187" s="20">
        <f t="shared" si="217"/>
        <v>0.78354406481972938</v>
      </c>
      <c r="M1187" s="51">
        <f>IF(AND((B1187-$B$2)&gt;123,OR(((U1186*R1186/C1186*C1187)/(U1186*S1186/D1186*D1187))&lt;(4/6),((U1186*R1186/C1186*C1187)/(U1186*S1186/D1186*D1187))&gt;(6/4))),1,0)</f>
        <v>0</v>
      </c>
      <c r="N1187" s="51">
        <f>IF(AND((B1187-$B$2)&gt;123,OR(((U1186*R1186/C1186*C1187)/(U1186*S1186/D1186*D1187))&lt;(4/6),((U1186*R1186/C1186*C1187)/(U1186*S1186/D1186*D1187))&gt;(6/4))),COUNTIF($M$2:M1187,1),0)</f>
        <v>0</v>
      </c>
      <c r="O1187" s="51">
        <f>IF(OR((ROW(N1187)-MATCH(MAX($N$2:N1187),$N$2:N1187,0))=1,(ROW(N1187)-MATCH(MAX($N$2:N1187),$N$2:N1187,0))&gt;123),IF(OR(((U1186*R1186/C1186*C1187)/(U1186*S1186/D1186*D1187))&lt;(4/6),((U1186*R1186/C1186*C1187)/(U1186*S1186/D1186*D1187))&gt;(6/4)),1,0),0)</f>
        <v>0</v>
      </c>
      <c r="P1187" s="47">
        <f>IF(O1187=1,U1186/2/C1187,P1186)</f>
        <v>3.6118419146766771</v>
      </c>
      <c r="Q1187" s="47">
        <f>IF(O1187=1,U1186/2/D1187,Q1186)</f>
        <v>89.517711770140608</v>
      </c>
      <c r="R1187" s="41">
        <f>P1187*C1187/U1186</f>
        <v>0.44090329033220521</v>
      </c>
      <c r="S1187" s="41">
        <f>Q1187*D1187/U1186</f>
        <v>0.562703886262789</v>
      </c>
      <c r="T1187" s="41">
        <f t="shared" si="223"/>
        <v>0.78354406481973082</v>
      </c>
      <c r="U1187" s="42">
        <f>P1187*C1187+Q1187*D1187</f>
        <v>28515.026805607842</v>
      </c>
      <c r="V1187" s="25">
        <f>B1187</f>
        <v>42696</v>
      </c>
      <c r="W1187">
        <f>C1187/C$2</f>
        <v>1.5088022506115271</v>
      </c>
      <c r="X1187">
        <f>D1187/D$2</f>
        <v>1.2798265854532425</v>
      </c>
      <c r="Y1187">
        <f t="shared" si="224"/>
        <v>1.4257513402803921</v>
      </c>
      <c r="AA1187" s="15">
        <f t="shared" si="225"/>
        <v>7.9198558744377756E-3</v>
      </c>
      <c r="AB1187" s="15">
        <f t="shared" si="226"/>
        <v>2.5370405114411021E-4</v>
      </c>
      <c r="AC1187" s="15">
        <f t="shared" si="227"/>
        <v>3.6071765949943213E-3</v>
      </c>
    </row>
    <row r="1188" spans="1:29" x14ac:dyDescent="0.4">
      <c r="A1188" s="43">
        <f t="shared" si="218"/>
        <v>2016</v>
      </c>
      <c r="B1188" s="53">
        <v>42697</v>
      </c>
      <c r="C1188" s="45">
        <v>3474.7289000000001</v>
      </c>
      <c r="D1188" s="45">
        <f>VLOOKUP(B1188,'H11001.CSI  中证全债'!$A$2:$B$2792,2,0)</f>
        <v>178.65710000000001</v>
      </c>
      <c r="E1188" s="14">
        <f t="shared" si="219"/>
        <v>0</v>
      </c>
      <c r="F1188" s="14">
        <f>IF(AND((B1188-$B$2)&gt;123,OR(((G1187*J1187/C1187*C1188)/(G1187*K1187/D1187*D1188))&lt;(4/6),((G1187*J1187/C1187*C1188)/(G1187*K1187/D1187*D1188))&gt;(6/4))),COUNTIF($E$2:E1188,1),0)</f>
        <v>0</v>
      </c>
      <c r="G1188" s="21">
        <f t="shared" si="220"/>
        <v>28613.398007967931</v>
      </c>
      <c r="H1188" s="12">
        <f t="shared" si="221"/>
        <v>3.6207315507914033</v>
      </c>
      <c r="I1188" s="12">
        <f t="shared" si="222"/>
        <v>89.738036995401941</v>
      </c>
      <c r="J1188" s="15">
        <f>IF(OR((ROW(F1188)-MATCH(MAX($F$2:F1188),$F$2:F1188,0))=1,(ROW(F1188)-MATCH(MAX($F$2:F1188),$F$2:F1188,0))&gt;123),IF(OR(((G1187*J1187/C1187*C1188)/(G1187*K1187/D1187*D1188))&lt;(4/6),((G1187*J1187/C1187*C1188)/(G1187*K1187/D1187*D1188))&gt;(6/4)),50%,((G1187*J1187/C1187*C1188)/((G1187*K1187/D1187*D1188)+(G1187*J1187/C1187*C1188)))),((G1187*J1187/C1187*C1188)/((G1187*K1187/D1187*D1188)+(G1187*J1187/C1187*C1188))))</f>
        <v>0.43969124377234969</v>
      </c>
      <c r="K1188" s="18">
        <f t="shared" si="216"/>
        <v>0.56030875622765031</v>
      </c>
      <c r="L1188" s="20">
        <f t="shared" si="217"/>
        <v>0.78473027395221651</v>
      </c>
      <c r="M1188" s="51">
        <f>IF(AND((B1188-$B$2)&gt;123,OR(((U1187*R1187/C1187*C1188)/(U1187*S1187/D1187*D1188))&lt;(4/6),((U1187*R1187/C1187*C1188)/(U1187*S1187/D1187*D1188))&gt;(6/4))),1,0)</f>
        <v>0</v>
      </c>
      <c r="N1188" s="51">
        <f>IF(AND((B1188-$B$2)&gt;123,OR(((U1187*R1187/C1187*C1188)/(U1187*S1187/D1187*D1188))&lt;(4/6),((U1187*R1187/C1187*C1188)/(U1187*S1187/D1187*D1188))&gt;(6/4))),COUNTIF($M$2:M1188,1),0)</f>
        <v>0</v>
      </c>
      <c r="O1188" s="51">
        <f>IF(OR((ROW(N1188)-MATCH(MAX($N$2:N1188),$N$2:N1188,0))=1,(ROW(N1188)-MATCH(MAX($N$2:N1188),$N$2:N1188,0))&gt;123),IF(OR(((U1187*R1187/C1187*C1188)/(U1187*S1187/D1187*D1188))&lt;(4/6),((U1187*R1187/C1187*C1188)/(U1187*S1187/D1187*D1188))&gt;(6/4)),1,0),0)</f>
        <v>0</v>
      </c>
      <c r="P1188" s="47">
        <f>IF(O1188=1,U1187/2/C1188,P1187)</f>
        <v>3.6118419146766771</v>
      </c>
      <c r="Q1188" s="47">
        <f>IF(O1188=1,U1187/2/D1188,Q1187)</f>
        <v>89.517711770140608</v>
      </c>
      <c r="R1188" s="41">
        <f>P1188*C1188/U1187</f>
        <v>0.44012483553724852</v>
      </c>
      <c r="S1188" s="41">
        <f>Q1188*D1188/U1187</f>
        <v>0.56086129227639259</v>
      </c>
      <c r="T1188" s="41">
        <f t="shared" si="223"/>
        <v>0.78473027395221795</v>
      </c>
      <c r="U1188" s="42">
        <f>P1188*C1188+Q1188*D1188</f>
        <v>28543.146266647575</v>
      </c>
      <c r="V1188" s="25">
        <f>B1188</f>
        <v>42697</v>
      </c>
      <c r="W1188">
        <f>C1188/C$2</f>
        <v>1.5115712301408633</v>
      </c>
      <c r="X1188">
        <f>D1188/D$2</f>
        <v>1.2802371909709782</v>
      </c>
      <c r="Y1188">
        <f t="shared" si="224"/>
        <v>1.4271573133323787</v>
      </c>
      <c r="AA1188" s="15">
        <f t="shared" si="225"/>
        <v>1.8352169929585216E-3</v>
      </c>
      <c r="AB1188" s="15">
        <f t="shared" si="226"/>
        <v>3.2082902668428837E-4</v>
      </c>
      <c r="AC1188" s="15">
        <f t="shared" si="227"/>
        <v>9.8612781364115776E-4</v>
      </c>
    </row>
    <row r="1189" spans="1:29" x14ac:dyDescent="0.4">
      <c r="A1189" s="43">
        <f t="shared" si="218"/>
        <v>2016</v>
      </c>
      <c r="B1189" s="53">
        <v>42698</v>
      </c>
      <c r="C1189" s="45">
        <v>3488.7402000000002</v>
      </c>
      <c r="D1189" s="45">
        <f>VLOOKUP(B1189,'H11001.CSI  中证全债'!$A$2:$B$2792,2,0)</f>
        <v>178.72829999999999</v>
      </c>
      <c r="E1189" s="14">
        <f t="shared" si="219"/>
        <v>0</v>
      </c>
      <c r="F1189" s="14">
        <f>IF(AND((B1189-$B$2)&gt;123,OR(((G1188*J1188/C1188*C1189)/(G1188*K1188/D1188*D1189))&lt;(4/6),((G1188*J1188/C1188*C1189)/(G1188*K1188/D1188*D1189))&gt;(6/4))),COUNTIF($E$2:E1189,1),0)</f>
        <v>0</v>
      </c>
      <c r="G1189" s="21">
        <f t="shared" si="220"/>
        <v>28670.518512179602</v>
      </c>
      <c r="H1189" s="12">
        <f t="shared" si="221"/>
        <v>3.6207315507914033</v>
      </c>
      <c r="I1189" s="12">
        <f t="shared" si="222"/>
        <v>89.738036995401941</v>
      </c>
      <c r="J1189" s="15">
        <f>IF(OR((ROW(F1189)-MATCH(MAX($F$2:F1189),$F$2:F1189,0))=1,(ROW(F1189)-MATCH(MAX($F$2:F1189),$F$2:F1189,0))&gt;123),IF(OR(((G1188*J1188/C1188*C1189)/(G1188*K1188/D1188*D1189))&lt;(4/6),((G1188*J1188/C1188*C1189)/(G1188*K1188/D1188*D1189))&gt;(6/4)),50%,((G1188*J1188/C1188*C1189)/((G1188*K1188/D1188*D1189)+(G1188*J1188/C1188*C1189)))),((G1188*J1188/C1188*C1189)/((G1188*K1188/D1188*D1189)+(G1188*J1188/C1188*C1189))))</f>
        <v>0.44058469710926745</v>
      </c>
      <c r="K1189" s="18">
        <f t="shared" si="216"/>
        <v>0.55941530289073249</v>
      </c>
      <c r="L1189" s="20">
        <f t="shared" si="217"/>
        <v>0.78758070226642407</v>
      </c>
      <c r="M1189" s="51">
        <f>IF(AND((B1189-$B$2)&gt;123,OR(((U1188*R1188/C1188*C1189)/(U1188*S1188/D1188*D1189))&lt;(4/6),((U1188*R1188/C1188*C1189)/(U1188*S1188/D1188*D1189))&gt;(6/4))),1,0)</f>
        <v>0</v>
      </c>
      <c r="N1189" s="51">
        <f>IF(AND((B1189-$B$2)&gt;123,OR(((U1188*R1188/C1188*C1189)/(U1188*S1188/D1188*D1189))&lt;(4/6),((U1188*R1188/C1188*C1189)/(U1188*S1188/D1188*D1189))&gt;(6/4))),COUNTIF($M$2:M1189,1),0)</f>
        <v>0</v>
      </c>
      <c r="O1189" s="51">
        <f>IF(OR((ROW(N1189)-MATCH(MAX($N$2:N1189),$N$2:N1189,0))=1,(ROW(N1189)-MATCH(MAX($N$2:N1189),$N$2:N1189,0))&gt;123),IF(OR(((U1188*R1188/C1188*C1189)/(U1188*S1188/D1188*D1189))&lt;(4/6),((U1188*R1188/C1188*C1189)/(U1188*S1188/D1188*D1189))&gt;(6/4)),1,0),0)</f>
        <v>0</v>
      </c>
      <c r="P1189" s="47">
        <f>IF(O1189=1,U1188/2/C1189,P1188)</f>
        <v>3.6118419146766771</v>
      </c>
      <c r="Q1189" s="47">
        <f>IF(O1189=1,U1188/2/D1189,Q1188)</f>
        <v>89.517711770140608</v>
      </c>
      <c r="R1189" s="41">
        <f>P1189*C1189/U1188</f>
        <v>0.44146422983864941</v>
      </c>
      <c r="S1189" s="41">
        <f>Q1189*D1189/U1188</f>
        <v>0.56053205540491957</v>
      </c>
      <c r="T1189" s="41">
        <f t="shared" si="223"/>
        <v>0.7875807022664254</v>
      </c>
      <c r="U1189" s="42">
        <f>P1189*C1189+Q1189*D1189</f>
        <v>28600.126528344714</v>
      </c>
      <c r="V1189" s="25">
        <f>B1189</f>
        <v>42698</v>
      </c>
      <c r="W1189">
        <f>C1189/C$2</f>
        <v>1.5176664043505326</v>
      </c>
      <c r="X1189">
        <f>D1189/D$2</f>
        <v>1.2807474023647436</v>
      </c>
      <c r="Y1189">
        <f t="shared" si="224"/>
        <v>1.4300063264172358</v>
      </c>
      <c r="AA1189" s="15">
        <f t="shared" si="225"/>
        <v>4.0323433577795775E-3</v>
      </c>
      <c r="AB1189" s="15">
        <f t="shared" si="226"/>
        <v>3.9852880182178474E-4</v>
      </c>
      <c r="AC1189" s="15">
        <f t="shared" si="227"/>
        <v>1.9962852435690959E-3</v>
      </c>
    </row>
    <row r="1190" spans="1:29" x14ac:dyDescent="0.4">
      <c r="A1190" s="43">
        <f t="shared" si="218"/>
        <v>2016</v>
      </c>
      <c r="B1190" s="53">
        <v>42699</v>
      </c>
      <c r="C1190" s="45">
        <v>3521.2984000000001</v>
      </c>
      <c r="D1190" s="45">
        <f>VLOOKUP(B1190,'H11001.CSI  中证全债'!$A$2:$B$2792,2,0)</f>
        <v>178.69829999999999</v>
      </c>
      <c r="E1190" s="14">
        <f t="shared" si="219"/>
        <v>0</v>
      </c>
      <c r="F1190" s="14">
        <f>IF(AND((B1190-$B$2)&gt;123,OR(((G1189*J1189/C1189*C1190)/(G1189*K1189/D1189*D1190))&lt;(4/6),((G1189*J1189/C1189*C1190)/(G1189*K1189/D1189*D1190))&gt;(6/4))),COUNTIF($E$2:E1190,1),0)</f>
        <v>0</v>
      </c>
      <c r="G1190" s="21">
        <f t="shared" si="220"/>
        <v>28785.710873046715</v>
      </c>
      <c r="H1190" s="12">
        <f t="shared" si="221"/>
        <v>3.6207315507914033</v>
      </c>
      <c r="I1190" s="12">
        <f t="shared" si="222"/>
        <v>89.738036995401941</v>
      </c>
      <c r="J1190" s="15">
        <f>IF(OR((ROW(F1190)-MATCH(MAX($F$2:F1190),$F$2:F1190,0))=1,(ROW(F1190)-MATCH(MAX($F$2:F1190),$F$2:F1190,0))&gt;123),IF(OR(((G1189*J1189/C1189*C1190)/(G1189*K1189/D1189*D1190))&lt;(4/6),((G1189*J1189/C1189*C1190)/(G1189*K1189/D1189*D1190))&gt;(6/4)),50%,((G1189*J1189/C1189*C1190)/((G1189*K1189/D1189*D1190)+(G1189*J1189/C1189*C1190)))),((G1189*J1189/C1189*C1190)/((G1189*K1189/D1189*D1190)+(G1189*J1189/C1189*C1190))))</f>
        <v>0.44291684415441468</v>
      </c>
      <c r="K1190" s="18">
        <f t="shared" si="216"/>
        <v>0.55708315584558532</v>
      </c>
      <c r="L1190" s="20">
        <f t="shared" si="217"/>
        <v>0.79506414707894035</v>
      </c>
      <c r="M1190" s="51">
        <f>IF(AND((B1190-$B$2)&gt;123,OR(((U1189*R1189/C1189*C1190)/(U1189*S1189/D1189*D1190))&lt;(4/6),((U1189*R1189/C1189*C1190)/(U1189*S1189/D1189*D1190))&gt;(6/4))),1,0)</f>
        <v>0</v>
      </c>
      <c r="N1190" s="51">
        <f>IF(AND((B1190-$B$2)&gt;123,OR(((U1189*R1189/C1189*C1190)/(U1189*S1189/D1189*D1190))&lt;(4/6),((U1189*R1189/C1189*C1190)/(U1189*S1189/D1189*D1190))&gt;(6/4))),COUNTIF($M$2:M1190,1),0)</f>
        <v>0</v>
      </c>
      <c r="O1190" s="51">
        <f>IF(OR((ROW(N1190)-MATCH(MAX($N$2:N1190),$N$2:N1190,0))=1,(ROW(N1190)-MATCH(MAX($N$2:N1190),$N$2:N1190,0))&gt;123),IF(OR(((U1189*R1189/C1189*C1190)/(U1189*S1189/D1189*D1190))&lt;(4/6),((U1189*R1189/C1189*C1190)/(U1189*S1189/D1189*D1190))&gt;(6/4)),1,0),0)</f>
        <v>0</v>
      </c>
      <c r="P1190" s="47">
        <f>IF(O1190=1,U1189/2/C1190,P1189)</f>
        <v>3.6118419146766771</v>
      </c>
      <c r="Q1190" s="47">
        <f>IF(O1190=1,U1189/2/D1190,Q1189)</f>
        <v>89.517711770140608</v>
      </c>
      <c r="R1190" s="41">
        <f>P1190*C1190/U1189</f>
        <v>0.444696394702979</v>
      </c>
      <c r="S1190" s="41">
        <f>Q1190*D1190/U1189</f>
        <v>0.55932140360848792</v>
      </c>
      <c r="T1190" s="41">
        <f t="shared" si="223"/>
        <v>0.7950641470789418</v>
      </c>
      <c r="U1190" s="42">
        <f>P1190*C1190+Q1190*D1190</f>
        <v>28715.036068418038</v>
      </c>
      <c r="V1190" s="25">
        <f>B1190</f>
        <v>42699</v>
      </c>
      <c r="W1190">
        <f>C1190/C$2</f>
        <v>1.5318298225168168</v>
      </c>
      <c r="X1190">
        <f>D1190/D$2</f>
        <v>1.2805324256538873</v>
      </c>
      <c r="Y1190">
        <f t="shared" si="224"/>
        <v>1.4357518034209018</v>
      </c>
      <c r="AA1190" s="15">
        <f t="shared" si="225"/>
        <v>9.3323658780897212E-3</v>
      </c>
      <c r="AB1190" s="15">
        <f t="shared" si="226"/>
        <v>-1.6785254489637413E-4</v>
      </c>
      <c r="AC1190" s="15">
        <f t="shared" si="227"/>
        <v>4.0177983114668692E-3</v>
      </c>
    </row>
    <row r="1191" spans="1:29" x14ac:dyDescent="0.4">
      <c r="A1191" s="43">
        <f t="shared" si="218"/>
        <v>2016</v>
      </c>
      <c r="B1191" s="53">
        <v>42702</v>
      </c>
      <c r="C1191" s="45">
        <v>3535.0807</v>
      </c>
      <c r="D1191" s="45">
        <f>VLOOKUP(B1191,'H11001.CSI  中证全债'!$A$2:$B$2792,2,0)</f>
        <v>178.74189999999999</v>
      </c>
      <c r="E1191" s="14">
        <f t="shared" si="219"/>
        <v>0</v>
      </c>
      <c r="F1191" s="14">
        <f>IF(AND((B1191-$B$2)&gt;123,OR(((G1190*J1190/C1190*C1191)/(G1190*K1190/D1190*D1191))&lt;(4/6),((G1190*J1190/C1190*C1191)/(G1190*K1190/D1190*D1191))&gt;(6/4))),COUNTIF($E$2:E1191,1),0)</f>
        <v>0</v>
      </c>
      <c r="G1191" s="21">
        <f t="shared" si="220"/>
        <v>28839.525459912184</v>
      </c>
      <c r="H1191" s="12">
        <f t="shared" si="221"/>
        <v>3.6207315507914033</v>
      </c>
      <c r="I1191" s="12">
        <f t="shared" si="222"/>
        <v>89.738036995401941</v>
      </c>
      <c r="J1191" s="15">
        <f>IF(OR((ROW(F1191)-MATCH(MAX($F$2:F1191),$F$2:F1191,0))=1,(ROW(F1191)-MATCH(MAX($F$2:F1191),$F$2:F1191,0))&gt;123),IF(OR(((G1190*J1190/C1190*C1191)/(G1190*K1190/D1190*D1191))&lt;(4/6),((G1190*J1190/C1190*C1191)/(G1190*K1190/D1190*D1191))&gt;(6/4)),50%,((G1190*J1190/C1190*C1191)/((G1190*K1190/D1190*D1191)+(G1190*J1190/C1190*C1191)))),((G1190*J1190/C1190*C1191)/((G1190*K1190/D1190*D1191)+(G1190*J1190/C1190*C1191))))</f>
        <v>0.44382069472244084</v>
      </c>
      <c r="K1191" s="18">
        <f t="shared" si="216"/>
        <v>0.55617930527755921</v>
      </c>
      <c r="L1191" s="20">
        <f t="shared" si="217"/>
        <v>0.79798131737561462</v>
      </c>
      <c r="M1191" s="51">
        <f>IF(AND((B1191-$B$2)&gt;123,OR(((U1190*R1190/C1190*C1191)/(U1190*S1190/D1190*D1191))&lt;(4/6),((U1190*R1190/C1190*C1191)/(U1190*S1190/D1190*D1191))&gt;(6/4))),1,0)</f>
        <v>0</v>
      </c>
      <c r="N1191" s="51">
        <f>IF(AND((B1191-$B$2)&gt;123,OR(((U1190*R1190/C1190*C1191)/(U1190*S1190/D1190*D1191))&lt;(4/6),((U1190*R1190/C1190*C1191)/(U1190*S1190/D1190*D1191))&gt;(6/4))),COUNTIF($M$2:M1191,1),0)</f>
        <v>0</v>
      </c>
      <c r="O1191" s="51">
        <f>IF(OR((ROW(N1191)-MATCH(MAX($N$2:N1191),$N$2:N1191,0))=1,(ROW(N1191)-MATCH(MAX($N$2:N1191),$N$2:N1191,0))&gt;123),IF(OR(((U1190*R1190/C1190*C1191)/(U1190*S1190/D1190*D1191))&lt;(4/6),((U1190*R1190/C1190*C1191)/(U1190*S1190/D1190*D1191))&gt;(6/4)),1,0),0)</f>
        <v>0</v>
      </c>
      <c r="P1191" s="47">
        <f>IF(O1191=1,U1190/2/C1191,P1190)</f>
        <v>3.6118419146766771</v>
      </c>
      <c r="Q1191" s="47">
        <f>IF(O1191=1,U1190/2/D1191,Q1190)</f>
        <v>89.517711770140608</v>
      </c>
      <c r="R1191" s="41">
        <f>P1191*C1191/U1190</f>
        <v>0.44465041289178464</v>
      </c>
      <c r="S1191" s="41">
        <f>Q1191*D1191/U1190</f>
        <v>0.55721907669986759</v>
      </c>
      <c r="T1191" s="41">
        <f t="shared" si="223"/>
        <v>0.79798131737561584</v>
      </c>
      <c r="U1191" s="42">
        <f>P1191*C1191+Q1191*D1191</f>
        <v>28768.718529471866</v>
      </c>
      <c r="V1191" s="25">
        <f>B1191</f>
        <v>42702</v>
      </c>
      <c r="W1191">
        <f>C1191/C$2</f>
        <v>1.5378253774981478</v>
      </c>
      <c r="X1191">
        <f>D1191/D$2</f>
        <v>1.2808448584736651</v>
      </c>
      <c r="Y1191">
        <f t="shared" si="224"/>
        <v>1.4384359264735933</v>
      </c>
      <c r="AA1191" s="15">
        <f t="shared" si="225"/>
        <v>3.9139824105789423E-3</v>
      </c>
      <c r="AB1191" s="15">
        <f t="shared" si="226"/>
        <v>2.4398665236335937E-4</v>
      </c>
      <c r="AC1191" s="15">
        <f t="shared" si="227"/>
        <v>1.8694895916524512E-3</v>
      </c>
    </row>
    <row r="1192" spans="1:29" x14ac:dyDescent="0.4">
      <c r="A1192" s="43">
        <f t="shared" si="218"/>
        <v>2016</v>
      </c>
      <c r="B1192" s="53">
        <v>42703</v>
      </c>
      <c r="C1192" s="45">
        <v>3564.0403999999999</v>
      </c>
      <c r="D1192" s="45">
        <f>VLOOKUP(B1192,'H11001.CSI  中证全债'!$A$2:$B$2792,2,0)</f>
        <v>178.62870000000001</v>
      </c>
      <c r="E1192" s="14">
        <f t="shared" si="219"/>
        <v>0</v>
      </c>
      <c r="F1192" s="14">
        <f>IF(AND((B1192-$B$2)&gt;123,OR(((G1191*J1191/C1191*C1192)/(G1191*K1191/D1191*D1192))&lt;(4/6),((G1191*J1191/C1191*C1192)/(G1191*K1191/D1191*D1192))&gt;(6/4))),COUNTIF($E$2:E1192,1),0)</f>
        <v>0</v>
      </c>
      <c r="G1192" s="21">
        <f t="shared" si="220"/>
        <v>28934.22241361576</v>
      </c>
      <c r="H1192" s="12">
        <f t="shared" si="221"/>
        <v>3.6207315507914033</v>
      </c>
      <c r="I1192" s="12">
        <f t="shared" si="222"/>
        <v>89.738036995401941</v>
      </c>
      <c r="J1192" s="15">
        <f>IF(OR((ROW(F1192)-MATCH(MAX($F$2:F1192),$F$2:F1192,0))=1,(ROW(F1192)-MATCH(MAX($F$2:F1192),$F$2:F1192,0))&gt;123),IF(OR(((G1191*J1191/C1191*C1192)/(G1191*K1191/D1191*D1192))&lt;(4/6),((G1191*J1191/C1191*C1192)/(G1191*K1191/D1191*D1192))&gt;(6/4)),50%,((G1191*J1191/C1191*C1192)/((G1191*K1191/D1191*D1192)+(G1191*J1191/C1191*C1192)))),((G1191*J1191/C1191*C1192)/((G1191*K1191/D1191*D1192)+(G1191*J1191/C1191*C1192))))</f>
        <v>0.44599206227510985</v>
      </c>
      <c r="K1192" s="18">
        <f t="shared" si="216"/>
        <v>0.5540079377248901</v>
      </c>
      <c r="L1192" s="20">
        <f t="shared" si="217"/>
        <v>0.80502828913722368</v>
      </c>
      <c r="M1192" s="51">
        <f>IF(AND((B1192-$B$2)&gt;123,OR(((U1191*R1191/C1191*C1192)/(U1191*S1191/D1191*D1192))&lt;(4/6),((U1191*R1191/C1191*C1192)/(U1191*S1191/D1191*D1192))&gt;(6/4))),1,0)</f>
        <v>0</v>
      </c>
      <c r="N1192" s="51">
        <f>IF(AND((B1192-$B$2)&gt;123,OR(((U1191*R1191/C1191*C1192)/(U1191*S1191/D1191*D1192))&lt;(4/6),((U1191*R1191/C1191*C1192)/(U1191*S1191/D1191*D1192))&gt;(6/4))),COUNTIF($M$2:M1192,1),0)</f>
        <v>0</v>
      </c>
      <c r="O1192" s="51">
        <f>IF(OR((ROW(N1192)-MATCH(MAX($N$2:N1192),$N$2:N1192,0))=1,(ROW(N1192)-MATCH(MAX($N$2:N1192),$N$2:N1192,0))&gt;123),IF(OR(((U1191*R1191/C1191*C1192)/(U1191*S1191/D1191*D1192))&lt;(4/6),((U1191*R1191/C1191*C1192)/(U1191*S1191/D1191*D1192))&gt;(6/4)),1,0),0)</f>
        <v>0</v>
      </c>
      <c r="P1192" s="47">
        <f>IF(O1192=1,U1191/2/C1192,P1191)</f>
        <v>3.6118419146766771</v>
      </c>
      <c r="Q1192" s="47">
        <f>IF(O1192=1,U1191/2/D1192,Q1191)</f>
        <v>89.517711770140608</v>
      </c>
      <c r="R1192" s="41">
        <f>P1192*C1192/U1191</f>
        <v>0.44745651389142177</v>
      </c>
      <c r="S1192" s="41">
        <f>Q1192*D1192/U1191</f>
        <v>0.55582706835181606</v>
      </c>
      <c r="T1192" s="41">
        <f t="shared" si="223"/>
        <v>0.8050282891372248</v>
      </c>
      <c r="U1192" s="42">
        <f>P1192*C1192+Q1192*D1192</f>
        <v>28863.182982795945</v>
      </c>
      <c r="V1192" s="25">
        <f>B1192</f>
        <v>42703</v>
      </c>
      <c r="W1192">
        <f>C1192/C$2</f>
        <v>1.5504233817204369</v>
      </c>
      <c r="X1192">
        <f>D1192/D$2</f>
        <v>1.2800336796847007</v>
      </c>
      <c r="Y1192">
        <f t="shared" si="224"/>
        <v>1.4431591491397973</v>
      </c>
      <c r="AA1192" s="15">
        <f t="shared" si="225"/>
        <v>8.1920902116887628E-3</v>
      </c>
      <c r="AB1192" s="15">
        <f t="shared" si="226"/>
        <v>-6.3331541177524819E-4</v>
      </c>
      <c r="AC1192" s="15">
        <f t="shared" si="227"/>
        <v>3.2835822432377704E-3</v>
      </c>
    </row>
    <row r="1193" spans="1:29" x14ac:dyDescent="0.4">
      <c r="A1193" s="43">
        <f t="shared" si="218"/>
        <v>2016</v>
      </c>
      <c r="B1193" s="53">
        <v>42704</v>
      </c>
      <c r="C1193" s="45">
        <v>3538.0010000000002</v>
      </c>
      <c r="D1193" s="45">
        <f>VLOOKUP(B1193,'H11001.CSI  中证全债'!$A$2:$B$2792,2,0)</f>
        <v>178.29069999999999</v>
      </c>
      <c r="E1193" s="14">
        <f t="shared" si="219"/>
        <v>0</v>
      </c>
      <c r="F1193" s="14">
        <f>IF(AND((B1193-$B$2)&gt;123,OR(((G1192*J1192/C1192*C1193)/(G1192*K1192/D1192*D1193))&lt;(4/6),((G1192*J1192/C1192*C1193)/(G1192*K1192/D1192*D1193))&gt;(6/4))),COUNTIF($E$2:E1193,1),0)</f>
        <v>0</v>
      </c>
      <c r="G1193" s="21">
        <f t="shared" si="220"/>
        <v>28809.609279967633</v>
      </c>
      <c r="H1193" s="12">
        <f t="shared" si="221"/>
        <v>3.6207315507914033</v>
      </c>
      <c r="I1193" s="12">
        <f t="shared" si="222"/>
        <v>89.738036995401941</v>
      </c>
      <c r="J1193" s="15">
        <f>IF(OR((ROW(F1193)-MATCH(MAX($F$2:F1193),$F$2:F1193,0))=1,(ROW(F1193)-MATCH(MAX($F$2:F1193),$F$2:F1193,0))&gt;123),IF(OR(((G1192*J1192/C1192*C1193)/(G1192*K1192/D1192*D1193))&lt;(4/6),((G1192*J1192/C1192*C1193)/(G1192*K1192/D1192*D1193))&gt;(6/4)),50%,((G1192*J1192/C1192*C1193)/((G1192*K1192/D1192*D1193)+(G1192*J1192/C1192*C1193)))),((G1192*J1192/C1192*C1193)/((G1192*K1192/D1192*D1193)+(G1192*J1192/C1192*C1193))))</f>
        <v>0.44464857967854793</v>
      </c>
      <c r="K1193" s="18">
        <f t="shared" si="216"/>
        <v>0.55535142032145202</v>
      </c>
      <c r="L1193" s="20">
        <f t="shared" si="217"/>
        <v>0.8006616412742289</v>
      </c>
      <c r="M1193" s="51">
        <f>IF(AND((B1193-$B$2)&gt;123,OR(((U1192*R1192/C1192*C1193)/(U1192*S1192/D1192*D1193))&lt;(4/6),((U1192*R1192/C1192*C1193)/(U1192*S1192/D1192*D1193))&gt;(6/4))),1,0)</f>
        <v>0</v>
      </c>
      <c r="N1193" s="51">
        <f>IF(AND((B1193-$B$2)&gt;123,OR(((U1192*R1192/C1192*C1193)/(U1192*S1192/D1192*D1193))&lt;(4/6),((U1192*R1192/C1192*C1193)/(U1192*S1192/D1192*D1193))&gt;(6/4))),COUNTIF($M$2:M1193,1),0)</f>
        <v>0</v>
      </c>
      <c r="O1193" s="51">
        <f>IF(OR((ROW(N1193)-MATCH(MAX($N$2:N1193),$N$2:N1193,0))=1,(ROW(N1193)-MATCH(MAX($N$2:N1193),$N$2:N1193,0))&gt;123),IF(OR(((U1192*R1192/C1192*C1193)/(U1192*S1192/D1192*D1193))&lt;(4/6),((U1192*R1192/C1192*C1193)/(U1192*S1192/D1192*D1193))&gt;(6/4)),1,0),0)</f>
        <v>0</v>
      </c>
      <c r="P1193" s="47">
        <f>IF(O1193=1,U1192/2/C1193,P1192)</f>
        <v>3.6118419146766771</v>
      </c>
      <c r="Q1193" s="47">
        <f>IF(O1193=1,U1192/2/D1193,Q1192)</f>
        <v>89.517711770140608</v>
      </c>
      <c r="R1193" s="41">
        <f>P1193*C1193/U1192</f>
        <v>0.44273357909225786</v>
      </c>
      <c r="S1193" s="41">
        <f>Q1193*D1193/U1192</f>
        <v>0.55295964770793837</v>
      </c>
      <c r="T1193" s="41">
        <f t="shared" si="223"/>
        <v>0.80066164127422979</v>
      </c>
      <c r="U1193" s="42">
        <f>P1193*C1193+Q1193*D1193</f>
        <v>28738.875799864603</v>
      </c>
      <c r="V1193" s="25">
        <f>B1193</f>
        <v>42704</v>
      </c>
      <c r="W1193">
        <f>C1193/C$2</f>
        <v>1.5390957619196146</v>
      </c>
      <c r="X1193">
        <f>D1193/D$2</f>
        <v>1.2776116087423861</v>
      </c>
      <c r="Y1193">
        <f t="shared" si="224"/>
        <v>1.4369437899932302</v>
      </c>
      <c r="AA1193" s="15">
        <f t="shared" si="225"/>
        <v>-7.306146136839442E-3</v>
      </c>
      <c r="AB1193" s="15">
        <f t="shared" si="226"/>
        <v>-1.8921931358174549E-3</v>
      </c>
      <c r="AC1193" s="15">
        <f t="shared" si="227"/>
        <v>-4.3067731998038816E-3</v>
      </c>
    </row>
    <row r="1194" spans="1:29" x14ac:dyDescent="0.4">
      <c r="A1194" s="43">
        <f t="shared" si="218"/>
        <v>2016</v>
      </c>
      <c r="B1194" s="53">
        <v>42705</v>
      </c>
      <c r="C1194" s="45">
        <v>3565.0360000000001</v>
      </c>
      <c r="D1194" s="45">
        <f>VLOOKUP(B1194,'H11001.CSI  中证全债'!$A$2:$B$2792,2,0)</f>
        <v>178.02350000000001</v>
      </c>
      <c r="E1194" s="14">
        <f t="shared" si="219"/>
        <v>0</v>
      </c>
      <c r="F1194" s="14">
        <f>IF(AND((B1194-$B$2)&gt;123,OR(((G1193*J1193/C1193*C1194)/(G1193*K1193/D1193*D1194))&lt;(4/6),((G1193*J1193/C1193*C1194)/(G1193*K1193/D1193*D1194))&gt;(6/4))),COUNTIF($E$2:E1194,1),0)</f>
        <v>0</v>
      </c>
      <c r="G1194" s="21">
        <f t="shared" si="220"/>
        <v>28883.517753958109</v>
      </c>
      <c r="H1194" s="12">
        <f t="shared" si="221"/>
        <v>3.6207315507914033</v>
      </c>
      <c r="I1194" s="12">
        <f t="shared" si="222"/>
        <v>89.738036995401941</v>
      </c>
      <c r="J1194" s="15">
        <f>IF(OR((ROW(F1194)-MATCH(MAX($F$2:F1194),$F$2:F1194,0))=1,(ROW(F1194)-MATCH(MAX($F$2:F1194),$F$2:F1194,0))&gt;123),IF(OR(((G1193*J1193/C1193*C1194)/(G1193*K1193/D1193*D1194))&lt;(4/6),((G1193*J1193/C1193*C1194)/(G1193*K1193/D1193*D1194))&gt;(6/4)),50%,((G1193*J1193/C1193*C1194)/((G1193*K1193/D1193*D1194)+(G1193*J1193/C1193*C1194)))),((G1193*J1193/C1193*C1194)/((G1193*K1193/D1193*D1194)+(G1193*J1193/C1193*C1194))))</f>
        <v>0.4468998006012716</v>
      </c>
      <c r="K1194" s="18">
        <f t="shared" si="216"/>
        <v>0.55310019939872834</v>
      </c>
      <c r="L1194" s="20">
        <f t="shared" si="217"/>
        <v>0.80799066984082357</v>
      </c>
      <c r="M1194" s="51">
        <f>IF(AND((B1194-$B$2)&gt;123,OR(((U1193*R1193/C1193*C1194)/(U1193*S1193/D1193*D1194))&lt;(4/6),((U1193*R1193/C1193*C1194)/(U1193*S1193/D1193*D1194))&gt;(6/4))),1,0)</f>
        <v>0</v>
      </c>
      <c r="N1194" s="51">
        <f>IF(AND((B1194-$B$2)&gt;123,OR(((U1193*R1193/C1193*C1194)/(U1193*S1193/D1193*D1194))&lt;(4/6),((U1193*R1193/C1193*C1194)/(U1193*S1193/D1193*D1194))&gt;(6/4))),COUNTIF($M$2:M1194,1),0)</f>
        <v>0</v>
      </c>
      <c r="O1194" s="51">
        <f>IF(OR((ROW(N1194)-MATCH(MAX($N$2:N1194),$N$2:N1194,0))=1,(ROW(N1194)-MATCH(MAX($N$2:N1194),$N$2:N1194,0))&gt;123),IF(OR(((U1193*R1193/C1193*C1194)/(U1193*S1193/D1193*D1194))&lt;(4/6),((U1193*R1193/C1193*C1194)/(U1193*S1193/D1193*D1194))&gt;(6/4)),1,0),0)</f>
        <v>0</v>
      </c>
      <c r="P1194" s="47">
        <f>IF(O1194=1,U1193/2/C1194,P1193)</f>
        <v>3.6118419146766771</v>
      </c>
      <c r="Q1194" s="47">
        <f>IF(O1194=1,U1193/2/D1194,Q1193)</f>
        <v>89.517711770140608</v>
      </c>
      <c r="R1194" s="41">
        <f>P1194*C1194/U1193</f>
        <v>0.44804628203974306</v>
      </c>
      <c r="S1194" s="41">
        <f>Q1194*D1194/U1193</f>
        <v>0.55451912845479878</v>
      </c>
      <c r="T1194" s="41">
        <f t="shared" si="223"/>
        <v>0.80799066984082446</v>
      </c>
      <c r="U1194" s="42">
        <f>P1194*C1194+Q1194*D1194</f>
        <v>28812.602813442907</v>
      </c>
      <c r="V1194" s="25">
        <f>B1194</f>
        <v>42705</v>
      </c>
      <c r="W1194">
        <f>C1194/C$2</f>
        <v>1.5508564861035525</v>
      </c>
      <c r="X1194">
        <f>D1194/D$2</f>
        <v>1.2756968828376927</v>
      </c>
      <c r="Y1194">
        <f t="shared" si="224"/>
        <v>1.4406301406721453</v>
      </c>
      <c r="AA1194" s="15">
        <f t="shared" si="225"/>
        <v>7.6413206214469565E-3</v>
      </c>
      <c r="AB1194" s="15">
        <f t="shared" si="226"/>
        <v>-1.498676038626634E-3</v>
      </c>
      <c r="AC1194" s="15">
        <f t="shared" si="227"/>
        <v>2.5654104945416201E-3</v>
      </c>
    </row>
    <row r="1195" spans="1:29" x14ac:dyDescent="0.4">
      <c r="A1195" s="43">
        <f t="shared" si="218"/>
        <v>2016</v>
      </c>
      <c r="B1195" s="53">
        <v>42706</v>
      </c>
      <c r="C1195" s="45">
        <v>3528.9546999999998</v>
      </c>
      <c r="D1195" s="45">
        <f>VLOOKUP(B1195,'H11001.CSI  中证全债'!$A$2:$B$2792,2,0)</f>
        <v>177.70820000000001</v>
      </c>
      <c r="E1195" s="14">
        <f t="shared" si="219"/>
        <v>0</v>
      </c>
      <c r="F1195" s="14">
        <f>IF(AND((B1195-$B$2)&gt;123,OR(((G1194*J1194/C1194*C1195)/(G1194*K1194/D1194*D1195))&lt;(4/6),((G1194*J1194/C1194*C1195)/(G1194*K1194/D1194*D1195))&gt;(6/4))),COUNTIF($E$2:E1195,1),0)</f>
        <v>0</v>
      </c>
      <c r="G1195" s="21">
        <f t="shared" si="220"/>
        <v>28724.582649589884</v>
      </c>
      <c r="H1195" s="12">
        <f t="shared" si="221"/>
        <v>3.6207315507914033</v>
      </c>
      <c r="I1195" s="12">
        <f t="shared" si="222"/>
        <v>89.738036995401941</v>
      </c>
      <c r="J1195" s="15">
        <f>IF(OR((ROW(F1195)-MATCH(MAX($F$2:F1195),$F$2:F1195,0))=1,(ROW(F1195)-MATCH(MAX($F$2:F1195),$F$2:F1195,0))&gt;123),IF(OR(((G1194*J1194/C1194*C1195)/(G1194*K1194/D1194*D1195))&lt;(4/6),((G1194*J1194/C1194*C1195)/(G1194*K1194/D1194*D1195))&gt;(6/4)),50%,((G1194*J1194/C1194*C1195)/((G1194*K1194/D1194*D1195)+(G1194*J1194/C1194*C1195)))),((G1194*J1194/C1194*C1195)/((G1194*K1194/D1194*D1195)+(G1194*J1194/C1194*C1195))))</f>
        <v>0.44482448289935472</v>
      </c>
      <c r="K1195" s="18">
        <f t="shared" si="216"/>
        <v>0.55517551710064528</v>
      </c>
      <c r="L1195" s="20">
        <f t="shared" si="217"/>
        <v>0.80123216748175607</v>
      </c>
      <c r="M1195" s="51">
        <f>IF(AND((B1195-$B$2)&gt;123,OR(((U1194*R1194/C1194*C1195)/(U1194*S1194/D1194*D1195))&lt;(4/6),((U1194*R1194/C1194*C1195)/(U1194*S1194/D1194*D1195))&gt;(6/4))),1,0)</f>
        <v>0</v>
      </c>
      <c r="N1195" s="51">
        <f>IF(AND((B1195-$B$2)&gt;123,OR(((U1194*R1194/C1194*C1195)/(U1194*S1194/D1194*D1195))&lt;(4/6),((U1194*R1194/C1194*C1195)/(U1194*S1194/D1194*D1195))&gt;(6/4))),COUNTIF($M$2:M1195,1),0)</f>
        <v>0</v>
      </c>
      <c r="O1195" s="51">
        <f>IF(OR((ROW(N1195)-MATCH(MAX($N$2:N1195),$N$2:N1195,0))=1,(ROW(N1195)-MATCH(MAX($N$2:N1195),$N$2:N1195,0))&gt;123),IF(OR(((U1194*R1194/C1194*C1195)/(U1194*S1194/D1194*D1195))&lt;(4/6),((U1194*R1194/C1194*C1195)/(U1194*S1194/D1194*D1195))&gt;(6/4)),1,0),0)</f>
        <v>0</v>
      </c>
      <c r="P1195" s="47">
        <f>IF(O1195=1,U1194/2/C1195,P1194)</f>
        <v>3.6118419146766771</v>
      </c>
      <c r="Q1195" s="47">
        <f>IF(O1195=1,U1194/2/D1195,Q1194)</f>
        <v>89.517711770140608</v>
      </c>
      <c r="R1195" s="41">
        <f>P1195*C1195/U1194</f>
        <v>0.44237678154187543</v>
      </c>
      <c r="S1195" s="41">
        <f>Q1195*D1195/U1194</f>
        <v>0.55212059562242655</v>
      </c>
      <c r="T1195" s="41">
        <f t="shared" si="223"/>
        <v>0.80123216748175685</v>
      </c>
      <c r="U1195" s="42">
        <f>P1195*C1195+Q1195*D1195</f>
        <v>28654.057927245762</v>
      </c>
      <c r="V1195" s="25">
        <f>B1195</f>
        <v>42706</v>
      </c>
      <c r="W1195">
        <f>C1195/C$2</f>
        <v>1.5351604543854862</v>
      </c>
      <c r="X1195">
        <f>D1195/D$2</f>
        <v>1.2734374776065926</v>
      </c>
      <c r="Y1195">
        <f t="shared" si="224"/>
        <v>1.4327028963622881</v>
      </c>
      <c r="AA1195" s="15">
        <f t="shared" si="225"/>
        <v>-1.0120879564750607E-2</v>
      </c>
      <c r="AB1195" s="15">
        <f t="shared" si="226"/>
        <v>-1.7711144876940699E-3</v>
      </c>
      <c r="AC1195" s="15">
        <f t="shared" si="227"/>
        <v>-5.5026228356979123E-3</v>
      </c>
    </row>
    <row r="1196" spans="1:29" x14ac:dyDescent="0.4">
      <c r="A1196" s="43">
        <f t="shared" si="218"/>
        <v>2016</v>
      </c>
      <c r="B1196" s="53">
        <v>42709</v>
      </c>
      <c r="C1196" s="45">
        <v>3469.4072999999999</v>
      </c>
      <c r="D1196" s="45">
        <f>VLOOKUP(B1196,'H11001.CSI  中证全债'!$A$2:$B$2792,2,0)</f>
        <v>177.65530000000001</v>
      </c>
      <c r="E1196" s="14">
        <f t="shared" si="219"/>
        <v>0</v>
      </c>
      <c r="F1196" s="14">
        <f>IF(AND((B1196-$B$2)&gt;123,OR(((G1195*J1195/C1195*C1196)/(G1195*K1195/D1195*D1196))&lt;(4/6),((G1195*J1195/C1195*C1196)/(G1195*K1195/D1195*D1196))&gt;(6/4))),COUNTIF($E$2:E1196,1),0)</f>
        <v>0</v>
      </c>
      <c r="G1196" s="21">
        <f t="shared" si="220"/>
        <v>28504.230357485234</v>
      </c>
      <c r="H1196" s="12">
        <f t="shared" si="221"/>
        <v>3.6207315507914033</v>
      </c>
      <c r="I1196" s="12">
        <f t="shared" si="222"/>
        <v>89.738036995401941</v>
      </c>
      <c r="J1196" s="15">
        <f>IF(OR((ROW(F1196)-MATCH(MAX($F$2:F1196),$F$2:F1196,0))=1,(ROW(F1196)-MATCH(MAX($F$2:F1196),$F$2:F1196,0))&gt;123),IF(OR(((G1195*J1195/C1195*C1196)/(G1195*K1195/D1195*D1196))&lt;(4/6),((G1195*J1195/C1195*C1196)/(G1195*K1195/D1195*D1196))&gt;(6/4)),50%,((G1195*J1195/C1195*C1196)/((G1195*K1195/D1195*D1196)+(G1195*J1195/C1195*C1196)))),((G1195*J1195/C1195*C1196)/((G1195*K1195/D1195*D1196)+(G1195*J1195/C1195*C1196))))</f>
        <v>0.4406992336264664</v>
      </c>
      <c r="K1196" s="18">
        <f t="shared" si="216"/>
        <v>0.55930076637353365</v>
      </c>
      <c r="L1196" s="20">
        <f t="shared" si="217"/>
        <v>0.78794677233133226</v>
      </c>
      <c r="M1196" s="51">
        <f>IF(AND((B1196-$B$2)&gt;123,OR(((U1195*R1195/C1195*C1196)/(U1195*S1195/D1195*D1196))&lt;(4/6),((U1195*R1195/C1195*C1196)/(U1195*S1195/D1195*D1196))&gt;(6/4))),1,0)</f>
        <v>0</v>
      </c>
      <c r="N1196" s="51">
        <f>IF(AND((B1196-$B$2)&gt;123,OR(((U1195*R1195/C1195*C1196)/(U1195*S1195/D1195*D1196))&lt;(4/6),((U1195*R1195/C1195*C1196)/(U1195*S1195/D1195*D1196))&gt;(6/4))),COUNTIF($M$2:M1196,1),0)</f>
        <v>0</v>
      </c>
      <c r="O1196" s="51">
        <f>IF(OR((ROW(N1196)-MATCH(MAX($N$2:N1196),$N$2:N1196,0))=1,(ROW(N1196)-MATCH(MAX($N$2:N1196),$N$2:N1196,0))&gt;123),IF(OR(((U1195*R1195/C1195*C1196)/(U1195*S1195/D1195*D1196))&lt;(4/6),((U1195*R1195/C1195*C1196)/(U1195*S1195/D1195*D1196))&gt;(6/4)),1,0),0)</f>
        <v>0</v>
      </c>
      <c r="P1196" s="47">
        <f>IF(O1196=1,U1195/2/C1196,P1195)</f>
        <v>3.6118419146766771</v>
      </c>
      <c r="Q1196" s="47">
        <f>IF(O1196=1,U1195/2/D1196,Q1195)</f>
        <v>89.517711770140608</v>
      </c>
      <c r="R1196" s="41">
        <f>P1196*C1196/U1195</f>
        <v>0.43731853746656124</v>
      </c>
      <c r="S1196" s="41">
        <f>Q1196*D1196/U1195</f>
        <v>0.55501025300560258</v>
      </c>
      <c r="T1196" s="41">
        <f t="shared" si="223"/>
        <v>0.78794677233133337</v>
      </c>
      <c r="U1196" s="42">
        <f>P1196*C1196+Q1196*D1196</f>
        <v>28434.246645063104</v>
      </c>
      <c r="V1196" s="25">
        <f>B1196</f>
        <v>42709</v>
      </c>
      <c r="W1196">
        <f>C1196/C$2</f>
        <v>1.5092562358809318</v>
      </c>
      <c r="X1196">
        <f>D1196/D$2</f>
        <v>1.2730584020064493</v>
      </c>
      <c r="Y1196">
        <f t="shared" si="224"/>
        <v>1.4217123322531551</v>
      </c>
      <c r="AA1196" s="15">
        <f t="shared" si="225"/>
        <v>-1.6873948537792227E-2</v>
      </c>
      <c r="AB1196" s="15">
        <f t="shared" si="226"/>
        <v>-2.9767900412025483E-4</v>
      </c>
      <c r="AC1196" s="15">
        <f t="shared" si="227"/>
        <v>-7.6712095278362868E-3</v>
      </c>
    </row>
    <row r="1197" spans="1:29" x14ac:dyDescent="0.4">
      <c r="A1197" s="43">
        <f t="shared" si="218"/>
        <v>2016</v>
      </c>
      <c r="B1197" s="53">
        <v>42710</v>
      </c>
      <c r="C1197" s="45">
        <v>3459.1532999999999</v>
      </c>
      <c r="D1197" s="45">
        <f>VLOOKUP(B1197,'H11001.CSI  中证全债'!$A$2:$B$2792,2,0)</f>
        <v>177.25630000000001</v>
      </c>
      <c r="E1197" s="14">
        <f t="shared" si="219"/>
        <v>0</v>
      </c>
      <c r="F1197" s="14">
        <f>IF(AND((B1197-$B$2)&gt;123,OR(((G1196*J1196/C1196*C1197)/(G1196*K1196/D1196*D1197))&lt;(4/6),((G1196*J1196/C1196*C1197)/(G1196*K1196/D1196*D1197))&gt;(6/4))),COUNTIF($E$2:E1197,1),0)</f>
        <v>0</v>
      </c>
      <c r="G1197" s="21">
        <f t="shared" si="220"/>
        <v>28431.297899402256</v>
      </c>
      <c r="H1197" s="12">
        <f t="shared" si="221"/>
        <v>3.6207315507914033</v>
      </c>
      <c r="I1197" s="12">
        <f t="shared" si="222"/>
        <v>89.738036995401941</v>
      </c>
      <c r="J1197" s="15">
        <f>IF(OR((ROW(F1197)-MATCH(MAX($F$2:F1197),$F$2:F1197,0))=1,(ROW(F1197)-MATCH(MAX($F$2:F1197),$F$2:F1197,0))&gt;123),IF(OR(((G1196*J1196/C1196*C1197)/(G1196*K1196/D1196*D1197))&lt;(4/6),((G1196*J1196/C1196*C1197)/(G1196*K1196/D1196*D1197))&gt;(6/4)),50%,((G1196*J1196/C1196*C1197)/((G1196*K1196/D1196*D1197)+(G1196*J1196/C1196*C1197)))),((G1196*J1196/C1196*C1197)/((G1196*K1196/D1196*D1197)+(G1196*J1196/C1196*C1197))))</f>
        <v>0.44052387395925063</v>
      </c>
      <c r="K1197" s="18">
        <f t="shared" si="216"/>
        <v>0.55947612604074937</v>
      </c>
      <c r="L1197" s="20">
        <f t="shared" si="217"/>
        <v>0.78738636637940318</v>
      </c>
      <c r="M1197" s="51">
        <f>IF(AND((B1197-$B$2)&gt;123,OR(((U1196*R1196/C1196*C1197)/(U1196*S1196/D1196*D1197))&lt;(4/6),((U1196*R1196/C1196*C1197)/(U1196*S1196/D1196*D1197))&gt;(6/4))),1,0)</f>
        <v>0</v>
      </c>
      <c r="N1197" s="51">
        <f>IF(AND((B1197-$B$2)&gt;123,OR(((U1196*R1196/C1196*C1197)/(U1196*S1196/D1196*D1197))&lt;(4/6),((U1196*R1196/C1196*C1197)/(U1196*S1196/D1196*D1197))&gt;(6/4))),COUNTIF($M$2:M1197,1),0)</f>
        <v>0</v>
      </c>
      <c r="O1197" s="51">
        <f>IF(OR((ROW(N1197)-MATCH(MAX($N$2:N1197),$N$2:N1197,0))=1,(ROW(N1197)-MATCH(MAX($N$2:N1197),$N$2:N1197,0))&gt;123),IF(OR(((U1196*R1196/C1196*C1197)/(U1196*S1196/D1196*D1197))&lt;(4/6),((U1196*R1196/C1196*C1197)/(U1196*S1196/D1196*D1197))&gt;(6/4)),1,0),0)</f>
        <v>0</v>
      </c>
      <c r="P1197" s="47">
        <f>IF(O1197=1,U1196/2/C1197,P1196)</f>
        <v>3.6118419146766771</v>
      </c>
      <c r="Q1197" s="47">
        <f>IF(O1197=1,U1196/2/D1197,Q1196)</f>
        <v>89.517711770140608</v>
      </c>
      <c r="R1197" s="41">
        <f>P1197*C1197/U1196</f>
        <v>0.4393967258633667</v>
      </c>
      <c r="S1197" s="41">
        <f>Q1197*D1197/U1196</f>
        <v>0.55804462030987501</v>
      </c>
      <c r="T1197" s="41">
        <f t="shared" si="223"/>
        <v>0.78738636637940407</v>
      </c>
      <c r="U1197" s="42">
        <f>P1197*C1197+Q1197*D1197</f>
        <v>28361.49325107372</v>
      </c>
      <c r="V1197" s="25">
        <f>B1197</f>
        <v>42710</v>
      </c>
      <c r="W1197">
        <f>C1197/C$2</f>
        <v>1.5047955565473976</v>
      </c>
      <c r="X1197">
        <f>D1197/D$2</f>
        <v>1.2701992117520602</v>
      </c>
      <c r="Y1197">
        <f t="shared" si="224"/>
        <v>1.418074662553686</v>
      </c>
      <c r="AA1197" s="15">
        <f t="shared" si="225"/>
        <v>-2.9555480557154068E-3</v>
      </c>
      <c r="AB1197" s="15">
        <f t="shared" si="226"/>
        <v>-2.2459223000945716E-3</v>
      </c>
      <c r="AC1197" s="15">
        <f t="shared" si="227"/>
        <v>-2.5586538267583503E-3</v>
      </c>
    </row>
    <row r="1198" spans="1:29" x14ac:dyDescent="0.4">
      <c r="A1198" s="43">
        <f t="shared" si="218"/>
        <v>2016</v>
      </c>
      <c r="B1198" s="53">
        <v>42711</v>
      </c>
      <c r="C1198" s="45">
        <v>3475.7473</v>
      </c>
      <c r="D1198" s="45">
        <f>VLOOKUP(B1198,'H11001.CSI  中证全债'!$A$2:$B$2792,2,0)</f>
        <v>176.9444</v>
      </c>
      <c r="E1198" s="14">
        <f t="shared" si="219"/>
        <v>0</v>
      </c>
      <c r="F1198" s="14">
        <f>IF(AND((B1198-$B$2)&gt;123,OR(((G1197*J1197/C1197*C1198)/(G1197*K1197/D1197*D1198))&lt;(4/6),((G1197*J1197/C1197*C1198)/(G1197*K1197/D1197*D1198))&gt;(6/4))),COUNTIF($E$2:E1198,1),0)</f>
        <v>0</v>
      </c>
      <c r="G1198" s="21">
        <f t="shared" si="220"/>
        <v>28463.391025017219</v>
      </c>
      <c r="H1198" s="12">
        <f t="shared" si="221"/>
        <v>3.6207315507914033</v>
      </c>
      <c r="I1198" s="12">
        <f t="shared" si="222"/>
        <v>89.738036995401941</v>
      </c>
      <c r="J1198" s="15">
        <f>IF(OR((ROW(F1198)-MATCH(MAX($F$2:F1198),$F$2:F1198,0))=1,(ROW(F1198)-MATCH(MAX($F$2:F1198),$F$2:F1198,0))&gt;123),IF(OR(((G1197*J1197/C1197*C1198)/(G1197*K1197/D1197*D1198))&lt;(4/6),((G1197*J1197/C1197*C1198)/(G1197*K1197/D1197*D1198))&gt;(6/4)),50%,((G1197*J1197/C1197*C1198)/((G1197*K1197/D1197*D1198)+(G1197*J1197/C1197*C1198)))),((G1197*J1197/C1197*C1198)/((G1197*K1197/D1197*D1198)+(G1197*J1197/C1197*C1198))))</f>
        <v>0.44213803972362092</v>
      </c>
      <c r="K1198" s="18">
        <f t="shared" si="216"/>
        <v>0.55786196027637902</v>
      </c>
      <c r="L1198" s="20">
        <f t="shared" si="217"/>
        <v>0.79255814378269218</v>
      </c>
      <c r="M1198" s="51">
        <f>IF(AND((B1198-$B$2)&gt;123,OR(((U1197*R1197/C1197*C1198)/(U1197*S1197/D1197*D1198))&lt;(4/6),((U1197*R1197/C1197*C1198)/(U1197*S1197/D1197*D1198))&gt;(6/4))),1,0)</f>
        <v>0</v>
      </c>
      <c r="N1198" s="51">
        <f>IF(AND((B1198-$B$2)&gt;123,OR(((U1197*R1197/C1197*C1198)/(U1197*S1197/D1197*D1198))&lt;(4/6),((U1197*R1197/C1197*C1198)/(U1197*S1197/D1197*D1198))&gt;(6/4))),COUNTIF($M$2:M1198,1),0)</f>
        <v>0</v>
      </c>
      <c r="O1198" s="51">
        <f>IF(OR((ROW(N1198)-MATCH(MAX($N$2:N1198),$N$2:N1198,0))=1,(ROW(N1198)-MATCH(MAX($N$2:N1198),$N$2:N1198,0))&gt;123),IF(OR(((U1197*R1197/C1197*C1198)/(U1197*S1197/D1197*D1198))&lt;(4/6),((U1197*R1197/C1197*C1198)/(U1197*S1197/D1197*D1198))&gt;(6/4)),1,0),0)</f>
        <v>0</v>
      </c>
      <c r="P1198" s="47">
        <f>IF(O1198=1,U1197/2/C1198,P1197)</f>
        <v>3.6118419146766771</v>
      </c>
      <c r="Q1198" s="47">
        <f>IF(O1198=1,U1197/2/D1198,Q1197)</f>
        <v>89.517711770140608</v>
      </c>
      <c r="R1198" s="41">
        <f>P1198*C1198/U1197</f>
        <v>0.44263712322301729</v>
      </c>
      <c r="S1198" s="41">
        <f>Q1198*D1198/U1197</f>
        <v>0.55849167243480047</v>
      </c>
      <c r="T1198" s="41">
        <f t="shared" si="223"/>
        <v>0.79255814378269307</v>
      </c>
      <c r="U1198" s="42">
        <f>P1198*C1198+Q1198*D1198</f>
        <v>28393.50758150476</v>
      </c>
      <c r="V1198" s="25">
        <f>B1198</f>
        <v>42711</v>
      </c>
      <c r="W1198">
        <f>C1198/C$2</f>
        <v>1.5120142529449661</v>
      </c>
      <c r="X1198">
        <f>D1198/D$2</f>
        <v>1.2679641705481906</v>
      </c>
      <c r="Y1198">
        <f t="shared" si="224"/>
        <v>1.4196753790752381</v>
      </c>
      <c r="AA1198" s="15">
        <f t="shared" si="225"/>
        <v>4.7971276670506491E-3</v>
      </c>
      <c r="AB1198" s="15">
        <f t="shared" si="226"/>
        <v>-1.7595989536056678E-3</v>
      </c>
      <c r="AC1198" s="15">
        <f t="shared" si="227"/>
        <v>1.1287956578178715E-3</v>
      </c>
    </row>
    <row r="1199" spans="1:29" x14ac:dyDescent="0.4">
      <c r="A1199" s="43">
        <f t="shared" si="218"/>
        <v>2016</v>
      </c>
      <c r="B1199" s="53">
        <v>42712</v>
      </c>
      <c r="C1199" s="45">
        <v>3470.1426000000001</v>
      </c>
      <c r="D1199" s="45">
        <f>VLOOKUP(B1199,'H11001.CSI  中证全债'!$A$2:$B$2792,2,0)</f>
        <v>177.01750000000001</v>
      </c>
      <c r="E1199" s="14">
        <f t="shared" si="219"/>
        <v>0</v>
      </c>
      <c r="F1199" s="14">
        <f>IF(AND((B1199-$B$2)&gt;123,OR(((G1198*J1198/C1198*C1199)/(G1198*K1198/D1198*D1199))&lt;(4/6),((G1198*J1198/C1198*C1199)/(G1198*K1198/D1198*D1199))&gt;(6/4))),COUNTIF($E$2:E1199,1),0)</f>
        <v>0</v>
      </c>
      <c r="G1199" s="21">
        <f t="shared" si="220"/>
        <v>28449.657761398863</v>
      </c>
      <c r="H1199" s="12">
        <f t="shared" si="221"/>
        <v>3.6207315507914033</v>
      </c>
      <c r="I1199" s="12">
        <f t="shared" si="222"/>
        <v>89.738036995401941</v>
      </c>
      <c r="J1199" s="15">
        <f>IF(OR((ROW(F1199)-MATCH(MAX($F$2:F1199),$F$2:F1199,0))=1,(ROW(F1199)-MATCH(MAX($F$2:F1199),$F$2:F1199,0))&gt;123),IF(OR(((G1198*J1198/C1198*C1199)/(G1198*K1198/D1198*D1199))&lt;(4/6),((G1198*J1198/C1198*C1199)/(G1198*K1198/D1198*D1199))&gt;(6/4)),50%,((G1198*J1198/C1198*C1199)/((G1198*K1198/D1198*D1199)+(G1198*J1198/C1198*C1199)))),((G1198*J1198/C1198*C1199)/((G1198*K1198/D1198*D1199)+(G1198*J1198/C1198*C1199))))</f>
        <v>0.4416381702353212</v>
      </c>
      <c r="K1199" s="18">
        <f t="shared" si="216"/>
        <v>0.55836182976467885</v>
      </c>
      <c r="L1199" s="20">
        <f t="shared" si="217"/>
        <v>0.79095336875274813</v>
      </c>
      <c r="M1199" s="51">
        <f>IF(AND((B1199-$B$2)&gt;123,OR(((U1198*R1198/C1198*C1199)/(U1198*S1198/D1198*D1199))&lt;(4/6),((U1198*R1198/C1198*C1199)/(U1198*S1198/D1198*D1199))&gt;(6/4))),1,0)</f>
        <v>0</v>
      </c>
      <c r="N1199" s="51">
        <f>IF(AND((B1199-$B$2)&gt;123,OR(((U1198*R1198/C1198*C1199)/(U1198*S1198/D1198*D1199))&lt;(4/6),((U1198*R1198/C1198*C1199)/(U1198*S1198/D1198*D1199))&gt;(6/4))),COUNTIF($M$2:M1199,1),0)</f>
        <v>0</v>
      </c>
      <c r="O1199" s="51">
        <f>IF(OR((ROW(N1199)-MATCH(MAX($N$2:N1199),$N$2:N1199,0))=1,(ROW(N1199)-MATCH(MAX($N$2:N1199),$N$2:N1199,0))&gt;123),IF(OR(((U1198*R1198/C1198*C1199)/(U1198*S1198/D1198*D1199))&lt;(4/6),((U1198*R1198/C1198*C1199)/(U1198*S1198/D1198*D1199))&gt;(6/4)),1,0),0)</f>
        <v>0</v>
      </c>
      <c r="P1199" s="47">
        <f>IF(O1199=1,U1198/2/C1199,P1198)</f>
        <v>3.6118419146766771</v>
      </c>
      <c r="Q1199" s="47">
        <f>IF(O1199=1,U1198/2/D1199,Q1198)</f>
        <v>89.517711770140608</v>
      </c>
      <c r="R1199" s="41">
        <f>P1199*C1199/U1198</f>
        <v>0.44142508482288978</v>
      </c>
      <c r="S1199" s="41">
        <f>Q1199*D1199/U1198</f>
        <v>0.55809242650925317</v>
      </c>
      <c r="T1199" s="41">
        <f t="shared" si="223"/>
        <v>0.79095336875274902</v>
      </c>
      <c r="U1199" s="42">
        <f>P1199*C1199+Q1199*D1199</f>
        <v>28379.808035855967</v>
      </c>
      <c r="V1199" s="25">
        <f>B1199</f>
        <v>42712</v>
      </c>
      <c r="W1199">
        <f>C1199/C$2</f>
        <v>1.5095761049577749</v>
      </c>
      <c r="X1199">
        <f>D1199/D$2</f>
        <v>1.2684879971336438</v>
      </c>
      <c r="Y1199">
        <f t="shared" si="224"/>
        <v>1.4189904017927983</v>
      </c>
      <c r="AA1199" s="15">
        <f t="shared" si="225"/>
        <v>-1.6125165370910466E-3</v>
      </c>
      <c r="AB1199" s="15">
        <f t="shared" si="226"/>
        <v>4.1312412260574582E-4</v>
      </c>
      <c r="AC1199" s="15">
        <f t="shared" si="227"/>
        <v>-4.8248866785727262E-4</v>
      </c>
    </row>
    <row r="1200" spans="1:29" x14ac:dyDescent="0.4">
      <c r="A1200" s="43">
        <f t="shared" si="218"/>
        <v>2016</v>
      </c>
      <c r="B1200" s="53">
        <v>42713</v>
      </c>
      <c r="C1200" s="45">
        <v>3493.7004000000002</v>
      </c>
      <c r="D1200" s="45">
        <f>VLOOKUP(B1200,'H11001.CSI  中证全债'!$A$2:$B$2792,2,0)</f>
        <v>177.0334</v>
      </c>
      <c r="E1200" s="14">
        <f t="shared" si="219"/>
        <v>0</v>
      </c>
      <c r="F1200" s="14">
        <f>IF(AND((B1200-$B$2)&gt;123,OR(((G1199*J1199/C1199*C1200)/(G1199*K1199/D1199*D1200))&lt;(4/6),((G1199*J1199/C1199*C1200)/(G1199*K1199/D1199*D1200))&gt;(6/4))),COUNTIF($E$2:E1200,1),0)</f>
        <v>0</v>
      </c>
      <c r="G1200" s="21">
        <f t="shared" si="220"/>
        <v>28536.381065914327</v>
      </c>
      <c r="H1200" s="12">
        <f t="shared" si="221"/>
        <v>3.6207315507914033</v>
      </c>
      <c r="I1200" s="12">
        <f t="shared" si="222"/>
        <v>89.738036995401941</v>
      </c>
      <c r="J1200" s="15">
        <f>IF(OR((ROW(F1200)-MATCH(MAX($F$2:F1200),$F$2:F1200,0))=1,(ROW(F1200)-MATCH(MAX($F$2:F1200),$F$2:F1200,0))&gt;123),IF(OR(((G1199*J1199/C1199*C1200)/(G1199*K1199/D1199*D1200))&lt;(4/6),((G1199*J1199/C1199*C1200)/(G1199*K1199/D1199*D1200))&gt;(6/4)),50%,((G1199*J1199/C1199*C1200)/((G1199*K1199/D1199*D1200)+(G1199*J1199/C1199*C1200)))),((G1199*J1199/C1199*C1200)/((G1199*K1199/D1199*D1200)+(G1199*J1199/C1199*C1200))))</f>
        <v>0.44328505559530118</v>
      </c>
      <c r="K1200" s="18">
        <f t="shared" si="216"/>
        <v>0.55671494440469882</v>
      </c>
      <c r="L1200" s="20">
        <f t="shared" si="217"/>
        <v>0.79625140307542952</v>
      </c>
      <c r="M1200" s="51">
        <f>IF(AND((B1200-$B$2)&gt;123,OR(((U1199*R1199/C1199*C1200)/(U1199*S1199/D1199*D1200))&lt;(4/6),((U1199*R1199/C1199*C1200)/(U1199*S1199/D1199*D1200))&gt;(6/4))),1,0)</f>
        <v>0</v>
      </c>
      <c r="N1200" s="51">
        <f>IF(AND((B1200-$B$2)&gt;123,OR(((U1199*R1199/C1199*C1200)/(U1199*S1199/D1199*D1200))&lt;(4/6),((U1199*R1199/C1199*C1200)/(U1199*S1199/D1199*D1200))&gt;(6/4))),COUNTIF($M$2:M1200,1),0)</f>
        <v>0</v>
      </c>
      <c r="O1200" s="51">
        <f>IF(OR((ROW(N1200)-MATCH(MAX($N$2:N1200),$N$2:N1200,0))=1,(ROW(N1200)-MATCH(MAX($N$2:N1200),$N$2:N1200,0))&gt;123),IF(OR(((U1199*R1199/C1199*C1200)/(U1199*S1199/D1199*D1200))&lt;(4/6),((U1199*R1199/C1199*C1200)/(U1199*S1199/D1199*D1200))&gt;(6/4)),1,0),0)</f>
        <v>0</v>
      </c>
      <c r="P1200" s="47">
        <f>IF(O1200=1,U1199/2/C1200,P1199)</f>
        <v>3.6118419146766771</v>
      </c>
      <c r="Q1200" s="47">
        <f>IF(O1200=1,U1199/2/D1200,Q1199)</f>
        <v>89.517711770140608</v>
      </c>
      <c r="R1200" s="41">
        <f>P1200*C1200/U1199</f>
        <v>0.44463632474538967</v>
      </c>
      <c r="S1200" s="41">
        <f>Q1200*D1200/U1199</f>
        <v>0.5584119827331322</v>
      </c>
      <c r="T1200" s="41">
        <f t="shared" si="223"/>
        <v>0.79625140307543063</v>
      </c>
      <c r="U1200" s="42">
        <f>P1200*C1200+Q1200*D1200</f>
        <v>28466.318416930684</v>
      </c>
      <c r="V1200" s="25">
        <f>B1200</f>
        <v>42713</v>
      </c>
      <c r="W1200">
        <f>C1200/C$2</f>
        <v>1.5198241829374448</v>
      </c>
      <c r="X1200">
        <f>D1200/D$2</f>
        <v>1.2686019347903976</v>
      </c>
      <c r="Y1200">
        <f t="shared" si="224"/>
        <v>1.4233159208465342</v>
      </c>
      <c r="AA1200" s="15">
        <f t="shared" si="225"/>
        <v>6.7887123716472431E-3</v>
      </c>
      <c r="AB1200" s="15">
        <f t="shared" si="226"/>
        <v>8.9821627805131143E-5</v>
      </c>
      <c r="AC1200" s="15">
        <f t="shared" si="227"/>
        <v>3.0483074785219166E-3</v>
      </c>
    </row>
    <row r="1201" spans="1:29" x14ac:dyDescent="0.4">
      <c r="A1201" s="43">
        <f t="shared" si="218"/>
        <v>2016</v>
      </c>
      <c r="B1201" s="53">
        <v>42716</v>
      </c>
      <c r="C1201" s="45">
        <v>3409.1794</v>
      </c>
      <c r="D1201" s="45">
        <f>VLOOKUP(B1201,'H11001.CSI  中证全债'!$A$2:$B$2792,2,0)</f>
        <v>176.79499999999999</v>
      </c>
      <c r="E1201" s="14">
        <f t="shared" si="219"/>
        <v>0</v>
      </c>
      <c r="F1201" s="14">
        <f>IF(AND((B1201-$B$2)&gt;123,OR(((G1200*J1200/C1200*C1201)/(G1200*K1200/D1200*D1201))&lt;(4/6),((G1200*J1200/C1200*C1201)/(G1200*K1200/D1200*D1201))&gt;(6/4))),COUNTIF($E$2:E1201,1),0)</f>
        <v>0</v>
      </c>
      <c r="G1201" s="21">
        <f t="shared" si="220"/>
        <v>28208.959666490184</v>
      </c>
      <c r="H1201" s="12">
        <f t="shared" si="221"/>
        <v>3.6207315507914033</v>
      </c>
      <c r="I1201" s="12">
        <f t="shared" si="222"/>
        <v>89.738036995401941</v>
      </c>
      <c r="J1201" s="15">
        <f>IF(OR((ROW(F1201)-MATCH(MAX($F$2:F1201),$F$2:F1201,0))=1,(ROW(F1201)-MATCH(MAX($F$2:F1201),$F$2:F1201,0))&gt;123),IF(OR(((G1200*J1200/C1200*C1201)/(G1200*K1200/D1200*D1201))&lt;(4/6),((G1200*J1200/C1200*C1201)/(G1200*K1200/D1200*D1201))&gt;(6/4)),50%,((G1200*J1200/C1200*C1201)/((G1200*K1200/D1200*D1201)+(G1200*J1200/C1200*C1201)))),((G1200*J1200/C1200*C1201)/((G1200*K1200/D1200*D1201)+(G1200*J1200/C1200*C1201))))</f>
        <v>0.43758166064349313</v>
      </c>
      <c r="K1201" s="18">
        <f t="shared" si="216"/>
        <v>0.56241833935650687</v>
      </c>
      <c r="L1201" s="20">
        <f t="shared" si="217"/>
        <v>0.77803590321068461</v>
      </c>
      <c r="M1201" s="51">
        <f>IF(AND((B1201-$B$2)&gt;123,OR(((U1200*R1200/C1200*C1201)/(U1200*S1200/D1200*D1201))&lt;(4/6),((U1200*R1200/C1200*C1201)/(U1200*S1200/D1200*D1201))&gt;(6/4))),1,0)</f>
        <v>0</v>
      </c>
      <c r="N1201" s="51">
        <f>IF(AND((B1201-$B$2)&gt;123,OR(((U1200*R1200/C1200*C1201)/(U1200*S1200/D1200*D1201))&lt;(4/6),((U1200*R1200/C1200*C1201)/(U1200*S1200/D1200*D1201))&gt;(6/4))),COUNTIF($M$2:M1201,1),0)</f>
        <v>0</v>
      </c>
      <c r="O1201" s="51">
        <f>IF(OR((ROW(N1201)-MATCH(MAX($N$2:N1201),$N$2:N1201,0))=1,(ROW(N1201)-MATCH(MAX($N$2:N1201),$N$2:N1201,0))&gt;123),IF(OR(((U1200*R1200/C1200*C1201)/(U1200*S1200/D1200*D1201))&lt;(4/6),((U1200*R1200/C1200*C1201)/(U1200*S1200/D1200*D1201))&gt;(6/4)),1,0),0)</f>
        <v>0</v>
      </c>
      <c r="P1201" s="47">
        <f>IF(O1201=1,U1200/2/C1201,P1200)</f>
        <v>3.6118419146766771</v>
      </c>
      <c r="Q1201" s="47">
        <f>IF(O1201=1,U1200/2/D1201,Q1200)</f>
        <v>89.517711770140608</v>
      </c>
      <c r="R1201" s="41">
        <f>P1201*C1201/U1200</f>
        <v>0.43256092590634176</v>
      </c>
      <c r="S1201" s="41">
        <f>Q1201*D1201/U1200</f>
        <v>0.55596525060259061</v>
      </c>
      <c r="T1201" s="41">
        <f t="shared" si="223"/>
        <v>0.77803590321068561</v>
      </c>
      <c r="U1201" s="42">
        <f>P1201*C1201+Q1201*D1201</f>
        <v>28139.700903974292</v>
      </c>
      <c r="V1201" s="25">
        <f>B1201</f>
        <v>42716</v>
      </c>
      <c r="W1201">
        <f>C1201/C$2</f>
        <v>1.4830559873113813</v>
      </c>
      <c r="X1201">
        <f>D1201/D$2</f>
        <v>1.2668935865281259</v>
      </c>
      <c r="Y1201">
        <f t="shared" si="224"/>
        <v>1.4069850451987145</v>
      </c>
      <c r="AA1201" s="15">
        <f t="shared" si="225"/>
        <v>-2.4192400699270089E-2</v>
      </c>
      <c r="AB1201" s="15">
        <f t="shared" si="226"/>
        <v>-1.3466385439132589E-3</v>
      </c>
      <c r="AC1201" s="15">
        <f t="shared" si="227"/>
        <v>-1.1473823491067847E-2</v>
      </c>
    </row>
    <row r="1202" spans="1:29" x14ac:dyDescent="0.4">
      <c r="A1202" s="43">
        <f t="shared" si="218"/>
        <v>2016</v>
      </c>
      <c r="B1202" s="53">
        <v>42717</v>
      </c>
      <c r="C1202" s="45">
        <v>3405.0355</v>
      </c>
      <c r="D1202" s="45">
        <f>VLOOKUP(B1202,'H11001.CSI  中证全债'!$A$2:$B$2792,2,0)</f>
        <v>176.31649999999999</v>
      </c>
      <c r="E1202" s="14">
        <f t="shared" si="219"/>
        <v>0</v>
      </c>
      <c r="F1202" s="14">
        <f>IF(AND((B1202-$B$2)&gt;123,OR(((G1201*J1201/C1201*C1202)/(G1201*K1201/D1201*D1202))&lt;(4/6),((G1201*J1201/C1201*C1202)/(G1201*K1201/D1201*D1202))&gt;(6/4))),COUNTIF($E$2:E1202,1),0)</f>
        <v>0</v>
      </c>
      <c r="G1202" s="21">
        <f t="shared" si="220"/>
        <v>28151.016066314558</v>
      </c>
      <c r="H1202" s="12">
        <f t="shared" si="221"/>
        <v>3.6207315507914033</v>
      </c>
      <c r="I1202" s="12">
        <f t="shared" si="222"/>
        <v>89.738036995401941</v>
      </c>
      <c r="J1202" s="15">
        <f>IF(OR((ROW(F1202)-MATCH(MAX($F$2:F1202),$F$2:F1202,0))=1,(ROW(F1202)-MATCH(MAX($F$2:F1202),$F$2:F1202,0))&gt;123),IF(OR(((G1201*J1201/C1201*C1202)/(G1201*K1201/D1201*D1202))&lt;(4/6),((G1201*J1201/C1201*C1202)/(G1201*K1201/D1201*D1202))&gt;(6/4)),50%,((G1201*J1201/C1201*C1202)/((G1201*K1201/D1201*D1202)+(G1201*J1201/C1201*C1202)))),((G1201*J1201/C1201*C1202)/((G1201*K1201/D1201*D1202)+(G1201*J1201/C1201*C1202))))</f>
        <v>0.43794935988712985</v>
      </c>
      <c r="K1202" s="18">
        <f t="shared" si="216"/>
        <v>0.5620506401128702</v>
      </c>
      <c r="L1202" s="20">
        <f t="shared" si="217"/>
        <v>0.77919911237745676</v>
      </c>
      <c r="M1202" s="51">
        <f>IF(AND((B1202-$B$2)&gt;123,OR(((U1201*R1201/C1201*C1202)/(U1201*S1201/D1201*D1202))&lt;(4/6),((U1201*R1201/C1201*C1202)/(U1201*S1201/D1201*D1202))&gt;(6/4))),1,0)</f>
        <v>0</v>
      </c>
      <c r="N1202" s="51">
        <f>IF(AND((B1202-$B$2)&gt;123,OR(((U1201*R1201/C1201*C1202)/(U1201*S1201/D1201*D1202))&lt;(4/6),((U1201*R1201/C1201*C1202)/(U1201*S1201/D1201*D1202))&gt;(6/4))),COUNTIF($M$2:M1202,1),0)</f>
        <v>0</v>
      </c>
      <c r="O1202" s="51">
        <f>IF(OR((ROW(N1202)-MATCH(MAX($N$2:N1202),$N$2:N1202,0))=1,(ROW(N1202)-MATCH(MAX($N$2:N1202),$N$2:N1202,0))&gt;123),IF(OR(((U1201*R1201/C1201*C1202)/(U1201*S1201/D1201*D1202))&lt;(4/6),((U1201*R1201/C1201*C1202)/(U1201*S1201/D1201*D1202))&gt;(6/4)),1,0),0)</f>
        <v>0</v>
      </c>
      <c r="P1202" s="47">
        <f>IF(O1202=1,U1201/2/C1202,P1201)</f>
        <v>3.6118419146766771</v>
      </c>
      <c r="Q1202" s="47">
        <f>IF(O1202=1,U1201/2/D1202,Q1201)</f>
        <v>89.517711770140608</v>
      </c>
      <c r="R1202" s="41">
        <f>P1202*C1202/U1201</f>
        <v>0.43704977468772932</v>
      </c>
      <c r="S1202" s="41">
        <f>Q1202*D1202/U1201</f>
        <v>0.56089614033853608</v>
      </c>
      <c r="T1202" s="41">
        <f t="shared" si="223"/>
        <v>0.77919911237745776</v>
      </c>
      <c r="U1202" s="42">
        <f>P1202*C1202+Q1202*D1202</f>
        <v>28081.899567182052</v>
      </c>
      <c r="V1202" s="25">
        <f>B1202</f>
        <v>42717</v>
      </c>
      <c r="W1202">
        <f>C1202/C$2</f>
        <v>1.4812533142969253</v>
      </c>
      <c r="X1202">
        <f>D1202/D$2</f>
        <v>1.2634647079899677</v>
      </c>
      <c r="Y1202">
        <f t="shared" si="224"/>
        <v>1.4040949783591026</v>
      </c>
      <c r="AA1202" s="15">
        <f t="shared" si="225"/>
        <v>-1.2155124485381252E-3</v>
      </c>
      <c r="AB1202" s="15">
        <f t="shared" si="226"/>
        <v>-2.7065245057834586E-3</v>
      </c>
      <c r="AC1202" s="15">
        <f t="shared" si="227"/>
        <v>-2.0540849737344935E-3</v>
      </c>
    </row>
    <row r="1203" spans="1:29" x14ac:dyDescent="0.4">
      <c r="A1203" s="43">
        <f t="shared" si="218"/>
        <v>2016</v>
      </c>
      <c r="B1203" s="53">
        <v>42718</v>
      </c>
      <c r="C1203" s="45">
        <v>3378.9452999999999</v>
      </c>
      <c r="D1203" s="45">
        <f>VLOOKUP(B1203,'H11001.CSI  中证全债'!$A$2:$B$2792,2,0)</f>
        <v>175.9247</v>
      </c>
      <c r="E1203" s="14">
        <f t="shared" si="219"/>
        <v>0</v>
      </c>
      <c r="F1203" s="14">
        <f>IF(AND((B1203-$B$2)&gt;123,OR(((G1202*J1202/C1202*C1203)/(G1202*K1202/D1202*D1203))&lt;(4/6),((G1202*J1202/C1202*C1203)/(G1202*K1202/D1202*D1203))&gt;(6/4))),COUNTIF($E$2:E1203,1),0)</f>
        <v>0</v>
      </c>
      <c r="G1203" s="21">
        <f t="shared" si="220"/>
        <v>28021.391093113303</v>
      </c>
      <c r="H1203" s="12">
        <f t="shared" si="221"/>
        <v>3.6207315507914033</v>
      </c>
      <c r="I1203" s="12">
        <f t="shared" si="222"/>
        <v>89.738036995401941</v>
      </c>
      <c r="J1203" s="15">
        <f>IF(OR((ROW(F1203)-MATCH(MAX($F$2:F1203),$F$2:F1203,0))=1,(ROW(F1203)-MATCH(MAX($F$2:F1203),$F$2:F1203,0))&gt;123),IF(OR(((G1202*J1202/C1202*C1203)/(G1202*K1202/D1202*D1203))&lt;(4/6),((G1202*J1202/C1202*C1203)/(G1202*K1202/D1202*D1203))&gt;(6/4)),50%,((G1202*J1202/C1202*C1203)/((G1202*K1202/D1202*D1203)+(G1202*J1202/C1202*C1203)))),((G1202*J1202/C1202*C1203)/((G1202*K1202/D1202*D1203)+(G1202*J1202/C1202*C1203))))</f>
        <v>0.43660408633727926</v>
      </c>
      <c r="K1203" s="18">
        <f t="shared" si="216"/>
        <v>0.56339591366272068</v>
      </c>
      <c r="L1203" s="20">
        <f t="shared" si="217"/>
        <v>0.77495075088289356</v>
      </c>
      <c r="M1203" s="51">
        <f>IF(AND((B1203-$B$2)&gt;123,OR(((U1202*R1202/C1202*C1203)/(U1202*S1202/D1202*D1203))&lt;(4/6),((U1202*R1202/C1202*C1203)/(U1202*S1202/D1202*D1203))&gt;(6/4))),1,0)</f>
        <v>0</v>
      </c>
      <c r="N1203" s="51">
        <f>IF(AND((B1203-$B$2)&gt;123,OR(((U1202*R1202/C1202*C1203)/(U1202*S1202/D1202*D1203))&lt;(4/6),((U1202*R1202/C1202*C1203)/(U1202*S1202/D1202*D1203))&gt;(6/4))),COUNTIF($M$2:M1203,1),0)</f>
        <v>0</v>
      </c>
      <c r="O1203" s="51">
        <f>IF(OR((ROW(N1203)-MATCH(MAX($N$2:N1203),$N$2:N1203,0))=1,(ROW(N1203)-MATCH(MAX($N$2:N1203),$N$2:N1203,0))&gt;123),IF(OR(((U1202*R1202/C1202*C1203)/(U1202*S1202/D1202*D1203))&lt;(4/6),((U1202*R1202/C1202*C1203)/(U1202*S1202/D1202*D1203))&gt;(6/4)),1,0),0)</f>
        <v>0</v>
      </c>
      <c r="P1203" s="47">
        <f>IF(O1203=1,U1202/2/C1203,P1202)</f>
        <v>3.6118419146766771</v>
      </c>
      <c r="Q1203" s="47">
        <f>IF(O1203=1,U1202/2/D1203,Q1202)</f>
        <v>89.517711770140608</v>
      </c>
      <c r="R1203" s="41">
        <f>P1203*C1203/U1202</f>
        <v>0.43459368668215848</v>
      </c>
      <c r="S1203" s="41">
        <f>Q1203*D1203/U1202</f>
        <v>0.56080168473548764</v>
      </c>
      <c r="T1203" s="41">
        <f t="shared" si="223"/>
        <v>0.77495075088289456</v>
      </c>
      <c r="U1203" s="42">
        <f>P1203*C1203+Q1203*D1203</f>
        <v>27952.592849788212</v>
      </c>
      <c r="V1203" s="25">
        <f>B1203</f>
        <v>42718</v>
      </c>
      <c r="W1203">
        <f>C1203/C$2</f>
        <v>1.4699035955581132</v>
      </c>
      <c r="X1203">
        <f>D1203/D$2</f>
        <v>1.260657112146184</v>
      </c>
      <c r="Y1203">
        <f t="shared" si="224"/>
        <v>1.3976296424894106</v>
      </c>
      <c r="AA1203" s="15">
        <f t="shared" si="225"/>
        <v>-7.6622402321504524E-3</v>
      </c>
      <c r="AB1203" s="15">
        <f t="shared" si="226"/>
        <v>-2.2221402988376049E-3</v>
      </c>
      <c r="AC1203" s="15">
        <f t="shared" si="227"/>
        <v>-4.6046285823539979E-3</v>
      </c>
    </row>
    <row r="1204" spans="1:29" x14ac:dyDescent="0.4">
      <c r="A1204" s="43">
        <f t="shared" si="218"/>
        <v>2016</v>
      </c>
      <c r="B1204" s="53">
        <v>42719</v>
      </c>
      <c r="C1204" s="45">
        <v>3340.4337999999998</v>
      </c>
      <c r="D1204" s="45">
        <f>VLOOKUP(B1204,'H11001.CSI  中证全债'!$A$2:$B$2792,2,0)</f>
        <v>174.64150000000001</v>
      </c>
      <c r="E1204" s="14">
        <f t="shared" si="219"/>
        <v>0</v>
      </c>
      <c r="F1204" s="14">
        <f>IF(AND((B1204-$B$2)&gt;123,OR(((G1203*J1203/C1203*C1204)/(G1203*K1203/D1203*D1204))&lt;(4/6),((G1203*J1203/C1203*C1204)/(G1203*K1203/D1203*D1204))&gt;(6/4))),COUNTIF($E$2:E1204,1),0)</f>
        <v>0</v>
      </c>
      <c r="G1204" s="21">
        <f t="shared" si="220"/>
        <v>27766.799440922499</v>
      </c>
      <c r="H1204" s="12">
        <f t="shared" si="221"/>
        <v>3.6207315507914033</v>
      </c>
      <c r="I1204" s="12">
        <f t="shared" si="222"/>
        <v>89.738036995401941</v>
      </c>
      <c r="J1204" s="15">
        <f>IF(OR((ROW(F1204)-MATCH(MAX($F$2:F1204),$F$2:F1204,0))=1,(ROW(F1204)-MATCH(MAX($F$2:F1204),$F$2:F1204,0))&gt;123),IF(OR(((G1203*J1203/C1203*C1204)/(G1203*K1203/D1203*D1204))&lt;(4/6),((G1203*J1203/C1203*C1204)/(G1203*K1203/D1203*D1204))&gt;(6/4)),50%,((G1203*J1203/C1203*C1204)/((G1203*K1203/D1203*D1204)+(G1203*J1203/C1203*C1204)))),((G1203*J1203/C1203*C1204)/((G1203*K1203/D1203*D1204)+(G1203*J1203/C1203*C1204))))</f>
        <v>0.43558545804759768</v>
      </c>
      <c r="K1204" s="18">
        <f t="shared" si="216"/>
        <v>0.56441454195240226</v>
      </c>
      <c r="L1204" s="20">
        <f t="shared" si="217"/>
        <v>0.77174740491419003</v>
      </c>
      <c r="M1204" s="51">
        <f>IF(AND((B1204-$B$2)&gt;123,OR(((U1203*R1203/C1203*C1204)/(U1203*S1203/D1203*D1204))&lt;(4/6),((U1203*R1203/C1203*C1204)/(U1203*S1203/D1203*D1204))&gt;(6/4))),1,0)</f>
        <v>0</v>
      </c>
      <c r="N1204" s="51">
        <f>IF(AND((B1204-$B$2)&gt;123,OR(((U1203*R1203/C1203*C1204)/(U1203*S1203/D1203*D1204))&lt;(4/6),((U1203*R1203/C1203*C1204)/(U1203*S1203/D1203*D1204))&gt;(6/4))),COUNTIF($M$2:M1204,1),0)</f>
        <v>0</v>
      </c>
      <c r="O1204" s="51">
        <f>IF(OR((ROW(N1204)-MATCH(MAX($N$2:N1204),$N$2:N1204,0))=1,(ROW(N1204)-MATCH(MAX($N$2:N1204),$N$2:N1204,0))&gt;123),IF(OR(((U1203*R1203/C1203*C1204)/(U1203*S1203/D1203*D1204))&lt;(4/6),((U1203*R1203/C1203*C1204)/(U1203*S1203/D1203*D1204))&gt;(6/4)),1,0),0)</f>
        <v>0</v>
      </c>
      <c r="P1204" s="47">
        <f>IF(O1204=1,U1203/2/C1204,P1203)</f>
        <v>3.6118419146766771</v>
      </c>
      <c r="Q1204" s="47">
        <f>IF(O1204=1,U1203/2/D1204,Q1203)</f>
        <v>89.517711770140608</v>
      </c>
      <c r="R1204" s="41">
        <f>P1204*C1204/U1203</f>
        <v>0.431627895017764</v>
      </c>
      <c r="S1204" s="41">
        <f>Q1204*D1204/U1203</f>
        <v>0.55928648709321649</v>
      </c>
      <c r="T1204" s="41">
        <f t="shared" si="223"/>
        <v>0.77174740491419103</v>
      </c>
      <c r="U1204" s="42">
        <f>P1204*C1204+Q1204*D1204</f>
        <v>27698.626272147696</v>
      </c>
      <c r="V1204" s="25">
        <f>B1204</f>
        <v>42719</v>
      </c>
      <c r="W1204">
        <f>C1204/C$2</f>
        <v>1.4531503819679625</v>
      </c>
      <c r="X1204">
        <f>D1204/D$2</f>
        <v>1.251461841633823</v>
      </c>
      <c r="Y1204">
        <f t="shared" si="224"/>
        <v>1.3849313136073849</v>
      </c>
      <c r="AA1204" s="15">
        <f t="shared" si="225"/>
        <v>-1.1397491400644943E-2</v>
      </c>
      <c r="AB1204" s="15">
        <f t="shared" si="226"/>
        <v>-7.2940297752389638E-3</v>
      </c>
      <c r="AC1204" s="15">
        <f t="shared" si="227"/>
        <v>-9.0856178890195149E-3</v>
      </c>
    </row>
    <row r="1205" spans="1:29" x14ac:dyDescent="0.4">
      <c r="A1205" s="43">
        <f t="shared" si="218"/>
        <v>2016</v>
      </c>
      <c r="B1205" s="53">
        <v>42720</v>
      </c>
      <c r="C1205" s="45">
        <v>3346.0304999999998</v>
      </c>
      <c r="D1205" s="45">
        <f>VLOOKUP(B1205,'H11001.CSI  中证全债'!$A$2:$B$2792,2,0)</f>
        <v>174.44929999999999</v>
      </c>
      <c r="E1205" s="14">
        <f t="shared" si="219"/>
        <v>0</v>
      </c>
      <c r="F1205" s="14">
        <f>IF(AND((B1205-$B$2)&gt;123,OR(((G1204*J1204/C1204*C1205)/(G1204*K1204/D1204*D1205))&lt;(4/6),((G1204*J1204/C1204*C1205)/(G1204*K1204/D1204*D1205))&gt;(6/4))),COUNTIF($E$2:E1205,1),0)</f>
        <v>0</v>
      </c>
      <c r="G1205" s="21">
        <f t="shared" si="220"/>
        <v>27769.815938482294</v>
      </c>
      <c r="H1205" s="12">
        <f t="shared" si="221"/>
        <v>3.6207315507914033</v>
      </c>
      <c r="I1205" s="12">
        <f t="shared" si="222"/>
        <v>89.738036995401941</v>
      </c>
      <c r="J1205" s="15">
        <f>IF(OR((ROW(F1205)-MATCH(MAX($F$2:F1205),$F$2:F1205,0))=1,(ROW(F1205)-MATCH(MAX($F$2:F1205),$F$2:F1205,0))&gt;123),IF(OR(((G1204*J1204/C1204*C1205)/(G1204*K1204/D1204*D1205))&lt;(4/6),((G1204*J1204/C1204*C1205)/(G1204*K1204/D1204*D1205))&gt;(6/4)),50%,((G1204*J1204/C1204*C1205)/((G1204*K1204/D1204*D1205)+(G1204*J1204/C1204*C1205)))),((G1204*J1204/C1204*C1205)/((G1204*K1204/D1204*D1205)+(G1204*J1204/C1204*C1205))))</f>
        <v>0.43626786105095255</v>
      </c>
      <c r="K1205" s="18">
        <f t="shared" si="216"/>
        <v>0.5637321389490475</v>
      </c>
      <c r="L1205" s="20">
        <f t="shared" si="217"/>
        <v>0.77389212164535526</v>
      </c>
      <c r="M1205" s="51">
        <f>IF(AND((B1205-$B$2)&gt;123,OR(((U1204*R1204/C1204*C1205)/(U1204*S1204/D1204*D1205))&lt;(4/6),((U1204*R1204/C1204*C1205)/(U1204*S1204/D1204*D1205))&gt;(6/4))),1,0)</f>
        <v>0</v>
      </c>
      <c r="N1205" s="51">
        <f>IF(AND((B1205-$B$2)&gt;123,OR(((U1204*R1204/C1204*C1205)/(U1204*S1204/D1204*D1205))&lt;(4/6),((U1204*R1204/C1204*C1205)/(U1204*S1204/D1204*D1205))&gt;(6/4))),COUNTIF($M$2:M1205,1),0)</f>
        <v>0</v>
      </c>
      <c r="O1205" s="51">
        <f>IF(OR((ROW(N1205)-MATCH(MAX($N$2:N1205),$N$2:N1205,0))=1,(ROW(N1205)-MATCH(MAX($N$2:N1205),$N$2:N1205,0))&gt;123),IF(OR(((U1204*R1204/C1204*C1205)/(U1204*S1204/D1204*D1205))&lt;(4/6),((U1204*R1204/C1204*C1205)/(U1204*S1204/D1204*D1205))&gt;(6/4)),1,0),0)</f>
        <v>0</v>
      </c>
      <c r="P1205" s="47">
        <f>IF(O1205=1,U1204/2/C1205,P1204)</f>
        <v>3.6118419146766771</v>
      </c>
      <c r="Q1205" s="47">
        <f>IF(O1205=1,U1204/2/D1205,Q1204)</f>
        <v>89.517711770140608</v>
      </c>
      <c r="R1205" s="41">
        <f>P1205*C1205/U1204</f>
        <v>0.43631525581609598</v>
      </c>
      <c r="S1205" s="41">
        <f>Q1205*D1205/U1204</f>
        <v>0.56379338103152554</v>
      </c>
      <c r="T1205" s="41">
        <f t="shared" si="223"/>
        <v>0.77389212164535615</v>
      </c>
      <c r="U1205" s="42">
        <f>P1205*C1205+Q1205*D1205</f>
        <v>27701.635363589347</v>
      </c>
      <c r="V1205" s="25">
        <f>B1205</f>
        <v>42720</v>
      </c>
      <c r="W1205">
        <f>C1205/C$2</f>
        <v>1.455585049807439</v>
      </c>
      <c r="X1205">
        <f>D1205/D$2</f>
        <v>1.25008455750627</v>
      </c>
      <c r="Y1205">
        <f t="shared" si="224"/>
        <v>1.3850817681794674</v>
      </c>
      <c r="AA1205" s="15">
        <f t="shared" si="225"/>
        <v>1.6754410759465266E-3</v>
      </c>
      <c r="AB1205" s="15">
        <f t="shared" si="226"/>
        <v>-1.1005402495971595E-3</v>
      </c>
      <c r="AC1205" s="15">
        <f t="shared" si="227"/>
        <v>1.0863684762152381E-4</v>
      </c>
    </row>
    <row r="1206" spans="1:29" x14ac:dyDescent="0.4">
      <c r="A1206" s="43">
        <f t="shared" si="218"/>
        <v>2016</v>
      </c>
      <c r="B1206" s="53">
        <v>42723</v>
      </c>
      <c r="C1206" s="45">
        <v>3328.9827</v>
      </c>
      <c r="D1206" s="45">
        <f>VLOOKUP(B1206,'H11001.CSI  中证全债'!$A$2:$B$2792,2,0)</f>
        <v>174.07159999999999</v>
      </c>
      <c r="E1206" s="14">
        <f t="shared" si="219"/>
        <v>0</v>
      </c>
      <c r="F1206" s="14">
        <f>IF(AND((B1206-$B$2)&gt;123,OR(((G1205*J1205/C1205*C1206)/(G1205*K1205/D1205*D1206))&lt;(4/6),((G1205*J1205/C1205*C1206)/(G1205*K1205/D1205*D1206))&gt;(6/4))),COUNTIF($E$2:E1206,1),0)</f>
        <v>0</v>
      </c>
      <c r="G1206" s="21">
        <f t="shared" si="220"/>
        <v>27674.19637457755</v>
      </c>
      <c r="H1206" s="12">
        <f t="shared" si="221"/>
        <v>3.6207315507914033</v>
      </c>
      <c r="I1206" s="12">
        <f t="shared" si="222"/>
        <v>89.738036995401941</v>
      </c>
      <c r="J1206" s="15">
        <f>IF(OR((ROW(F1206)-MATCH(MAX($F$2:F1206),$F$2:F1206,0))=1,(ROW(F1206)-MATCH(MAX($F$2:F1206),$F$2:F1206,0))&gt;123),IF(OR(((G1205*J1205/C1205*C1206)/(G1205*K1205/D1205*D1206))&lt;(4/6),((G1205*J1205/C1205*C1206)/(G1205*K1205/D1205*D1206))&gt;(6/4)),50%,((G1205*J1205/C1205*C1206)/((G1205*K1205/D1205*D1206)+(G1205*J1205/C1205*C1206)))),((G1205*J1205/C1205*C1206)/((G1205*K1205/D1205*D1206)+(G1205*J1205/C1205*C1206))))</f>
        <v>0.43554481332658884</v>
      </c>
      <c r="K1206" s="18">
        <f t="shared" si="216"/>
        <v>0.5644551866734111</v>
      </c>
      <c r="L1206" s="20">
        <f t="shared" si="217"/>
        <v>0.77161982671016061</v>
      </c>
      <c r="M1206" s="51">
        <f>IF(AND((B1206-$B$2)&gt;123,OR(((U1205*R1205/C1205*C1206)/(U1205*S1205/D1205*D1206))&lt;(4/6),((U1205*R1205/C1205*C1206)/(U1205*S1205/D1205*D1206))&gt;(6/4))),1,0)</f>
        <v>0</v>
      </c>
      <c r="N1206" s="51">
        <f>IF(AND((B1206-$B$2)&gt;123,OR(((U1205*R1205/C1205*C1206)/(U1205*S1205/D1205*D1206))&lt;(4/6),((U1205*R1205/C1205*C1206)/(U1205*S1205/D1205*D1206))&gt;(6/4))),COUNTIF($M$2:M1206,1),0)</f>
        <v>0</v>
      </c>
      <c r="O1206" s="51">
        <f>IF(OR((ROW(N1206)-MATCH(MAX($N$2:N1206),$N$2:N1206,0))=1,(ROW(N1206)-MATCH(MAX($N$2:N1206),$N$2:N1206,0))&gt;123),IF(OR(((U1205*R1205/C1205*C1206)/(U1205*S1205/D1205*D1206))&lt;(4/6),((U1205*R1205/C1205*C1206)/(U1205*S1205/D1205*D1206))&gt;(6/4)),1,0),0)</f>
        <v>0</v>
      </c>
      <c r="P1206" s="47">
        <f>IF(O1206=1,U1205/2/C1206,P1205)</f>
        <v>3.6118419146766771</v>
      </c>
      <c r="Q1206" s="47">
        <f>IF(O1206=1,U1205/2/D1206,Q1205)</f>
        <v>89.517711770140608</v>
      </c>
      <c r="R1206" s="41">
        <f>P1206*C1206/U1205</f>
        <v>0.43404510568705995</v>
      </c>
      <c r="S1206" s="41">
        <f>Q1206*D1206/U1205</f>
        <v>0.56251160307483583</v>
      </c>
      <c r="T1206" s="41">
        <f t="shared" si="223"/>
        <v>0.77161982671016149</v>
      </c>
      <c r="U1206" s="42">
        <f>P1206*C1206+Q1206*D1206</f>
        <v>27606.250565260743</v>
      </c>
      <c r="V1206" s="25">
        <f>B1206</f>
        <v>42723</v>
      </c>
      <c r="W1206">
        <f>C1206/C$2</f>
        <v>1.4481689420307444</v>
      </c>
      <c r="X1206">
        <f>D1206/D$2</f>
        <v>1.2473780007165889</v>
      </c>
      <c r="Y1206">
        <f t="shared" si="224"/>
        <v>1.3803125282630371</v>
      </c>
      <c r="AA1206" s="15">
        <f t="shared" si="225"/>
        <v>-5.0949326373443959E-3</v>
      </c>
      <c r="AB1206" s="15">
        <f t="shared" si="226"/>
        <v>-2.1650989714490088E-3</v>
      </c>
      <c r="AC1206" s="15">
        <f t="shared" si="227"/>
        <v>-3.4432912381042735E-3</v>
      </c>
    </row>
    <row r="1207" spans="1:29" x14ac:dyDescent="0.4">
      <c r="A1207" s="43">
        <f t="shared" si="218"/>
        <v>2016</v>
      </c>
      <c r="B1207" s="53">
        <v>42724</v>
      </c>
      <c r="C1207" s="45">
        <v>3309.0641000000001</v>
      </c>
      <c r="D1207" s="45">
        <f>VLOOKUP(B1207,'H11001.CSI  中证全债'!$A$2:$B$2792,2,0)</f>
        <v>173.62389999999999</v>
      </c>
      <c r="E1207" s="14">
        <f t="shared" si="219"/>
        <v>0</v>
      </c>
      <c r="F1207" s="14">
        <f>IF(AND((B1207-$B$2)&gt;123,OR(((G1206*J1206/C1206*C1207)/(G1206*K1206/D1206*D1207))&lt;(4/6),((G1206*J1206/C1206*C1207)/(G1206*K1206/D1206*D1207))&gt;(6/4))),COUNTIF($E$2:E1207,1),0)</f>
        <v>0</v>
      </c>
      <c r="G1207" s="21">
        <f t="shared" si="220"/>
        <v>27561.900751947112</v>
      </c>
      <c r="H1207" s="12">
        <f t="shared" si="221"/>
        <v>3.6207315507914033</v>
      </c>
      <c r="I1207" s="12">
        <f t="shared" si="222"/>
        <v>89.738036995401941</v>
      </c>
      <c r="J1207" s="15">
        <f>IF(OR((ROW(F1207)-MATCH(MAX($F$2:F1207),$F$2:F1207,0))=1,(ROW(F1207)-MATCH(MAX($F$2:F1207),$F$2:F1207,0))&gt;123),IF(OR(((G1206*J1206/C1206*C1207)/(G1206*K1206/D1206*D1207))&lt;(4/6),((G1206*J1206/C1206*C1207)/(G1206*K1206/D1206*D1207))&gt;(6/4)),50%,((G1206*J1206/C1206*C1207)/((G1206*K1206/D1206*D1207)+(G1206*J1206/C1206*C1207)))),((G1206*J1206/C1206*C1207)/((G1206*K1206/D1206*D1207)+(G1206*J1206/C1206*C1207))))</f>
        <v>0.43470270422531476</v>
      </c>
      <c r="K1207" s="18">
        <f t="shared" si="216"/>
        <v>0.56529729577468524</v>
      </c>
      <c r="L1207" s="20">
        <f t="shared" si="217"/>
        <v>0.76898068940803399</v>
      </c>
      <c r="M1207" s="51">
        <f>IF(AND((B1207-$B$2)&gt;123,OR(((U1206*R1206/C1206*C1207)/(U1206*S1206/D1206*D1207))&lt;(4/6),((U1206*R1206/C1206*C1207)/(U1206*S1206/D1206*D1207))&gt;(6/4))),1,0)</f>
        <v>0</v>
      </c>
      <c r="N1207" s="51">
        <f>IF(AND((B1207-$B$2)&gt;123,OR(((U1206*R1206/C1206*C1207)/(U1206*S1206/D1206*D1207))&lt;(4/6),((U1206*R1206/C1206*C1207)/(U1206*S1206/D1206*D1207))&gt;(6/4))),COUNTIF($M$2:M1207,1),0)</f>
        <v>0</v>
      </c>
      <c r="O1207" s="51">
        <f>IF(OR((ROW(N1207)-MATCH(MAX($N$2:N1207),$N$2:N1207,0))=1,(ROW(N1207)-MATCH(MAX($N$2:N1207),$N$2:N1207,0))&gt;123),IF(OR(((U1206*R1206/C1206*C1207)/(U1206*S1206/D1206*D1207))&lt;(4/6),((U1206*R1206/C1206*C1207)/(U1206*S1206/D1206*D1207))&gt;(6/4)),1,0),0)</f>
        <v>0</v>
      </c>
      <c r="P1207" s="47">
        <f>IF(O1207=1,U1206/2/C1207,P1206)</f>
        <v>3.6118419146766771</v>
      </c>
      <c r="Q1207" s="47">
        <f>IF(O1207=1,U1206/2/D1207,Q1206)</f>
        <v>89.517711770140608</v>
      </c>
      <c r="R1207" s="41">
        <f>P1207*C1207/U1206</f>
        <v>0.4329387790811341</v>
      </c>
      <c r="S1207" s="41">
        <f>Q1207*D1207/U1206</f>
        <v>0.56300344734847974</v>
      </c>
      <c r="T1207" s="41">
        <f t="shared" si="223"/>
        <v>0.76898068940803466</v>
      </c>
      <c r="U1207" s="42">
        <f>P1207*C1207+Q1207*D1207</f>
        <v>27494.230651339571</v>
      </c>
      <c r="V1207" s="25">
        <f>B1207</f>
        <v>42724</v>
      </c>
      <c r="W1207">
        <f>C1207/C$2</f>
        <v>1.4395039832465688</v>
      </c>
      <c r="X1207">
        <f>D1207/D$2</f>
        <v>1.2441698316015763</v>
      </c>
      <c r="Y1207">
        <f t="shared" si="224"/>
        <v>1.3747115325669785</v>
      </c>
      <c r="AA1207" s="15">
        <f t="shared" si="225"/>
        <v>-5.9833894600894721E-3</v>
      </c>
      <c r="AB1207" s="15">
        <f t="shared" si="226"/>
        <v>-2.5719301712628928E-3</v>
      </c>
      <c r="AC1207" s="15">
        <f t="shared" si="227"/>
        <v>-4.0577735703860585E-3</v>
      </c>
    </row>
    <row r="1208" spans="1:29" x14ac:dyDescent="0.4">
      <c r="A1208" s="43">
        <f t="shared" si="218"/>
        <v>2016</v>
      </c>
      <c r="B1208" s="53">
        <v>42725</v>
      </c>
      <c r="C1208" s="45">
        <v>3338.5360000000001</v>
      </c>
      <c r="D1208" s="45">
        <f>VLOOKUP(B1208,'H11001.CSI  中证全债'!$A$2:$B$2792,2,0)</f>
        <v>173.85589999999999</v>
      </c>
      <c r="E1208" s="14">
        <f t="shared" si="219"/>
        <v>0</v>
      </c>
      <c r="F1208" s="14">
        <f>IF(AND((B1208-$B$2)&gt;123,OR(((G1207*J1207/C1207*C1208)/(G1207*K1207/D1207*D1208))&lt;(4/6),((G1207*J1207/C1207*C1208)/(G1207*K1207/D1207*D1208))&gt;(6/4))),COUNTIF($E$2:E1208,1),0)</f>
        <v>0</v>
      </c>
      <c r="G1208" s="21">
        <f t="shared" si="220"/>
        <v>27689.429814721814</v>
      </c>
      <c r="H1208" s="12">
        <f t="shared" si="221"/>
        <v>3.6207315507914033</v>
      </c>
      <c r="I1208" s="12">
        <f t="shared" si="222"/>
        <v>89.738036995401941</v>
      </c>
      <c r="J1208" s="15">
        <f>IF(OR((ROW(F1208)-MATCH(MAX($F$2:F1208),$F$2:F1208,0))=1,(ROW(F1208)-MATCH(MAX($F$2:F1208),$F$2:F1208,0))&gt;123),IF(OR(((G1207*J1207/C1207*C1208)/(G1207*K1207/D1207*D1208))&lt;(4/6),((G1207*J1207/C1207*C1208)/(G1207*K1207/D1207*D1208))&gt;(6/4)),50%,((G1207*J1207/C1207*C1208)/((G1207*K1207/D1207*D1208)+(G1207*J1207/C1207*C1208)))),((G1207*J1207/C1207*C1208)/((G1207*K1207/D1207*D1208)+(G1207*J1207/C1207*C1208))))</f>
        <v>0.43655440756768649</v>
      </c>
      <c r="K1208" s="18">
        <f t="shared" si="216"/>
        <v>0.56344559243231351</v>
      </c>
      <c r="L1208" s="20">
        <f t="shared" si="217"/>
        <v>0.77479425419434722</v>
      </c>
      <c r="M1208" s="51">
        <f>IF(AND((B1208-$B$2)&gt;123,OR(((U1207*R1207/C1207*C1208)/(U1207*S1207/D1207*D1208))&lt;(4/6),((U1207*R1207/C1207*C1208)/(U1207*S1207/D1207*D1208))&gt;(6/4))),1,0)</f>
        <v>0</v>
      </c>
      <c r="N1208" s="51">
        <f>IF(AND((B1208-$B$2)&gt;123,OR(((U1207*R1207/C1207*C1208)/(U1207*S1207/D1207*D1208))&lt;(4/6),((U1207*R1207/C1207*C1208)/(U1207*S1207/D1207*D1208))&gt;(6/4))),COUNTIF($M$2:M1208,1),0)</f>
        <v>0</v>
      </c>
      <c r="O1208" s="51">
        <f>IF(OR((ROW(N1208)-MATCH(MAX($N$2:N1208),$N$2:N1208,0))=1,(ROW(N1208)-MATCH(MAX($N$2:N1208),$N$2:N1208,0))&gt;123),IF(OR(((U1207*R1207/C1207*C1208)/(U1207*S1207/D1207*D1208))&lt;(4/6),((U1207*R1207/C1207*C1208)/(U1207*S1207/D1207*D1208))&gt;(6/4)),1,0),0)</f>
        <v>0</v>
      </c>
      <c r="P1208" s="47">
        <f>IF(O1208=1,U1207/2/C1208,P1207)</f>
        <v>3.6118419146766771</v>
      </c>
      <c r="Q1208" s="47">
        <f>IF(O1208=1,U1207/2/D1208,Q1207)</f>
        <v>89.517711770140608</v>
      </c>
      <c r="R1208" s="41">
        <f>P1208*C1208/U1207</f>
        <v>0.43857434715561006</v>
      </c>
      <c r="S1208" s="41">
        <f>Q1208*D1208/U1207</f>
        <v>0.56605265821395589</v>
      </c>
      <c r="T1208" s="41">
        <f t="shared" si="223"/>
        <v>0.77479425419434789</v>
      </c>
      <c r="U1208" s="42">
        <f>P1208*C1208+Q1208*D1208</f>
        <v>27621.4466041954</v>
      </c>
      <c r="V1208" s="25">
        <f>B1208</f>
        <v>42725</v>
      </c>
      <c r="W1208">
        <f>C1208/C$2</f>
        <v>1.4523248039263026</v>
      </c>
      <c r="X1208">
        <f>D1208/D$2</f>
        <v>1.245832318165532</v>
      </c>
      <c r="Y1208">
        <f t="shared" si="224"/>
        <v>1.38107233020977</v>
      </c>
      <c r="AA1208" s="15">
        <f t="shared" si="225"/>
        <v>8.9064155632403441E-3</v>
      </c>
      <c r="AB1208" s="15">
        <f t="shared" si="226"/>
        <v>1.3362215685743806E-3</v>
      </c>
      <c r="AC1208" s="15">
        <f t="shared" si="227"/>
        <v>4.6270053695658397E-3</v>
      </c>
    </row>
    <row r="1209" spans="1:29" x14ac:dyDescent="0.4">
      <c r="A1209" s="43">
        <f t="shared" si="218"/>
        <v>2016</v>
      </c>
      <c r="B1209" s="53">
        <v>42726</v>
      </c>
      <c r="C1209" s="45">
        <v>3335.672</v>
      </c>
      <c r="D1209" s="45">
        <f>VLOOKUP(B1209,'H11001.CSI  中证全债'!$A$2:$B$2792,2,0)</f>
        <v>174.28739999999999</v>
      </c>
      <c r="E1209" s="14">
        <f t="shared" si="219"/>
        <v>0</v>
      </c>
      <c r="F1209" s="14">
        <f>IF(AND((B1209-$B$2)&gt;123,OR(((G1208*J1208/C1208*C1209)/(G1208*K1208/D1208*D1209))&lt;(4/6),((G1208*J1208/C1208*C1209)/(G1208*K1208/D1208*D1209))&gt;(6/4))),COUNTIF($E$2:E1209,1),0)</f>
        <v>0</v>
      </c>
      <c r="G1209" s="21">
        <f t="shared" si="220"/>
        <v>27717.782002523862</v>
      </c>
      <c r="H1209" s="12">
        <f t="shared" si="221"/>
        <v>3.6207315507914033</v>
      </c>
      <c r="I1209" s="12">
        <f t="shared" si="222"/>
        <v>89.738036995401941</v>
      </c>
      <c r="J1209" s="15">
        <f>IF(OR((ROW(F1209)-MATCH(MAX($F$2:F1209),$F$2:F1209,0))=1,(ROW(F1209)-MATCH(MAX($F$2:F1209),$F$2:F1209,0))&gt;123),IF(OR(((G1208*J1208/C1208*C1209)/(G1208*K1208/D1208*D1209))&lt;(4/6),((G1208*J1208/C1208*C1209)/(G1208*K1208/D1208*D1209))&gt;(6/4)),50%,((G1208*J1208/C1208*C1209)/((G1208*K1208/D1208*D1209)+(G1208*J1208/C1208*C1209)))),((G1208*J1208/C1208*C1209)/((G1208*K1208/D1208*D1209)+(G1208*J1208/C1208*C1209))))</f>
        <v>0.43573374133585863</v>
      </c>
      <c r="K1209" s="18">
        <f t="shared" si="216"/>
        <v>0.56426625866414137</v>
      </c>
      <c r="L1209" s="20">
        <f t="shared" si="217"/>
        <v>0.77221300165532847</v>
      </c>
      <c r="M1209" s="51">
        <f>IF(AND((B1209-$B$2)&gt;123,OR(((U1208*R1208/C1208*C1209)/(U1208*S1208/D1208*D1209))&lt;(4/6),((U1208*R1208/C1208*C1209)/(U1208*S1208/D1208*D1209))&gt;(6/4))),1,0)</f>
        <v>0</v>
      </c>
      <c r="N1209" s="51">
        <f>IF(AND((B1209-$B$2)&gt;123,OR(((U1208*R1208/C1208*C1209)/(U1208*S1208/D1208*D1209))&lt;(4/6),((U1208*R1208/C1208*C1209)/(U1208*S1208/D1208*D1209))&gt;(6/4))),COUNTIF($M$2:M1209,1),0)</f>
        <v>0</v>
      </c>
      <c r="O1209" s="51">
        <f>IF(OR((ROW(N1209)-MATCH(MAX($N$2:N1209),$N$2:N1209,0))=1,(ROW(N1209)-MATCH(MAX($N$2:N1209),$N$2:N1209,0))&gt;123),IF(OR(((U1208*R1208/C1208*C1209)/(U1208*S1208/D1208*D1209))&lt;(4/6),((U1208*R1208/C1208*C1209)/(U1208*S1208/D1208*D1209))&gt;(6/4)),1,0),0)</f>
        <v>0</v>
      </c>
      <c r="P1209" s="47">
        <f>IF(O1209=1,U1208/2/C1209,P1208)</f>
        <v>3.6118419146766771</v>
      </c>
      <c r="Q1209" s="47">
        <f>IF(O1209=1,U1208/2/D1209,Q1208)</f>
        <v>89.517711770140608</v>
      </c>
      <c r="R1209" s="41">
        <f>P1209*C1209/U1208</f>
        <v>0.43617990454502231</v>
      </c>
      <c r="S1209" s="41">
        <f>Q1209*D1209/U1208</f>
        <v>0.56484403086974655</v>
      </c>
      <c r="T1209" s="41">
        <f t="shared" si="223"/>
        <v>0.77221300165532902</v>
      </c>
      <c r="U1209" s="42">
        <f>P1209*C1209+Q1209*D1209</f>
        <v>27649.729181580584</v>
      </c>
      <c r="V1209" s="25">
        <f>B1209</f>
        <v>42726</v>
      </c>
      <c r="W1209">
        <f>C1209/C$2</f>
        <v>1.4510789110443791</v>
      </c>
      <c r="X1209">
        <f>D1209/D$2</f>
        <v>1.2489243998566821</v>
      </c>
      <c r="Y1209">
        <f t="shared" si="224"/>
        <v>1.3824864590790291</v>
      </c>
      <c r="AA1209" s="15">
        <f t="shared" si="225"/>
        <v>-8.5786105047247485E-4</v>
      </c>
      <c r="AB1209" s="15">
        <f t="shared" si="226"/>
        <v>2.4819405036009545E-3</v>
      </c>
      <c r="AC1209" s="15">
        <f t="shared" si="227"/>
        <v>1.0239354147687507E-3</v>
      </c>
    </row>
    <row r="1210" spans="1:29" x14ac:dyDescent="0.4">
      <c r="A1210" s="43">
        <f t="shared" si="218"/>
        <v>2016</v>
      </c>
      <c r="B1210" s="53">
        <v>42727</v>
      </c>
      <c r="C1210" s="45">
        <v>3307.5990999999999</v>
      </c>
      <c r="D1210" s="45">
        <f>VLOOKUP(B1210,'H11001.CSI  中证全债'!$A$2:$B$2792,2,0)</f>
        <v>174.66120000000001</v>
      </c>
      <c r="E1210" s="14">
        <f t="shared" si="219"/>
        <v>0</v>
      </c>
      <c r="F1210" s="14">
        <f>IF(AND((B1210-$B$2)&gt;123,OR(((G1209*J1209/C1209*C1210)/(G1209*K1209/D1209*D1210))&lt;(4/6),((G1209*J1209/C1209*C1210)/(G1209*K1209/D1209*D1210))&gt;(6/4))),COUNTIF($E$2:E1210,1),0)</f>
        <v>0</v>
      </c>
      <c r="G1210" s="21">
        <f t="shared" si="220"/>
        <v>27649.681646000532</v>
      </c>
      <c r="H1210" s="12">
        <f t="shared" si="221"/>
        <v>3.6207315507914033</v>
      </c>
      <c r="I1210" s="12">
        <f t="shared" si="222"/>
        <v>89.738036995401941</v>
      </c>
      <c r="J1210" s="15">
        <f>IF(OR((ROW(F1210)-MATCH(MAX($F$2:F1210),$F$2:F1210,0))=1,(ROW(F1210)-MATCH(MAX($F$2:F1210),$F$2:F1210,0))&gt;123),IF(OR(((G1209*J1209/C1209*C1210)/(G1209*K1209/D1209*D1210))&lt;(4/6),((G1209*J1209/C1209*C1210)/(G1209*K1209/D1209*D1210))&gt;(6/4)),50%,((G1209*J1209/C1209*C1210)/((G1209*K1209/D1209*D1210)+(G1209*J1209/C1209*C1210)))),((G1209*J1209/C1209*C1210)/((G1209*K1209/D1209*D1210)+(G1209*J1209/C1209*C1210))))</f>
        <v>0.43313078870372929</v>
      </c>
      <c r="K1210" s="18">
        <f t="shared" si="216"/>
        <v>0.56686921129627077</v>
      </c>
      <c r="L1210" s="20">
        <f t="shared" si="217"/>
        <v>0.76407534590435899</v>
      </c>
      <c r="M1210" s="51">
        <f>IF(AND((B1210-$B$2)&gt;123,OR(((U1209*R1209/C1209*C1210)/(U1209*S1209/D1209*D1210))&lt;(4/6),((U1209*R1209/C1209*C1210)/(U1209*S1209/D1209*D1210))&gt;(6/4))),1,0)</f>
        <v>0</v>
      </c>
      <c r="N1210" s="51">
        <f>IF(AND((B1210-$B$2)&gt;123,OR(((U1209*R1209/C1209*C1210)/(U1209*S1209/D1209*D1210))&lt;(4/6),((U1209*R1209/C1209*C1210)/(U1209*S1209/D1209*D1210))&gt;(6/4))),COUNTIF($M$2:M1210,1),0)</f>
        <v>0</v>
      </c>
      <c r="O1210" s="51">
        <f>IF(OR((ROW(N1210)-MATCH(MAX($N$2:N1210),$N$2:N1210,0))=1,(ROW(N1210)-MATCH(MAX($N$2:N1210),$N$2:N1210,0))&gt;123),IF(OR(((U1209*R1209/C1209*C1210)/(U1209*S1209/D1209*D1210))&lt;(4/6),((U1209*R1209/C1209*C1210)/(U1209*S1209/D1209*D1210))&gt;(6/4)),1,0),0)</f>
        <v>0</v>
      </c>
      <c r="P1210" s="47">
        <f>IF(O1210=1,U1209/2/C1210,P1209)</f>
        <v>3.6118419146766771</v>
      </c>
      <c r="Q1210" s="47">
        <f>IF(O1210=1,U1209/2/D1210,Q1209)</f>
        <v>89.517711770140608</v>
      </c>
      <c r="R1210" s="41">
        <f>P1210*C1210/U1209</f>
        <v>0.43206662126315759</v>
      </c>
      <c r="S1210" s="41">
        <f>Q1210*D1210/U1209</f>
        <v>0.56547645932975832</v>
      </c>
      <c r="T1210" s="41">
        <f t="shared" si="223"/>
        <v>0.76407534590435955</v>
      </c>
      <c r="U1210" s="42">
        <f>P1210*C1210+Q1210*D1210</f>
        <v>27581.796025353739</v>
      </c>
      <c r="V1210" s="25">
        <f>B1210</f>
        <v>42727</v>
      </c>
      <c r="W1210">
        <f>C1210/C$2</f>
        <v>1.4388666811962831</v>
      </c>
      <c r="X1210">
        <f>D1210/D$2</f>
        <v>1.2516030096739519</v>
      </c>
      <c r="Y1210">
        <f t="shared" si="224"/>
        <v>1.3790898012676869</v>
      </c>
      <c r="AA1210" s="15">
        <f t="shared" si="225"/>
        <v>-8.4159653587043692E-3</v>
      </c>
      <c r="AB1210" s="15">
        <f t="shared" si="226"/>
        <v>2.1447333542183866E-3</v>
      </c>
      <c r="AC1210" s="15">
        <f t="shared" si="227"/>
        <v>-2.456919407084146E-3</v>
      </c>
    </row>
    <row r="1211" spans="1:29" x14ac:dyDescent="0.4">
      <c r="A1211" s="43">
        <f t="shared" si="218"/>
        <v>2016</v>
      </c>
      <c r="B1211" s="53">
        <v>42730</v>
      </c>
      <c r="C1211" s="45">
        <v>3322.4005999999999</v>
      </c>
      <c r="D1211" s="45">
        <f>VLOOKUP(B1211,'H11001.CSI  中证全债'!$A$2:$B$2792,2,0)</f>
        <v>174.90960000000001</v>
      </c>
      <c r="E1211" s="14">
        <f t="shared" si="219"/>
        <v>0</v>
      </c>
      <c r="F1211" s="14">
        <f>IF(AND((B1211-$B$2)&gt;123,OR(((G1210*J1210/C1210*C1211)/(G1210*K1210/D1210*D1211))&lt;(4/6),((G1210*J1210/C1210*C1211)/(G1210*K1210/D1210*D1211))&gt;(6/4))),COUNTIF($E$2:E1211,1),0)</f>
        <v>0</v>
      </c>
      <c r="G1211" s="21">
        <f t="shared" si="220"/>
        <v>27725.564832439231</v>
      </c>
      <c r="H1211" s="12">
        <f t="shared" si="221"/>
        <v>3.6207315507914033</v>
      </c>
      <c r="I1211" s="12">
        <f t="shared" si="222"/>
        <v>89.738036995401941</v>
      </c>
      <c r="J1211" s="15">
        <f>IF(OR((ROW(F1211)-MATCH(MAX($F$2:F1211),$F$2:F1211,0))=1,(ROW(F1211)-MATCH(MAX($F$2:F1211),$F$2:F1211,0))&gt;123),IF(OR(((G1210*J1210/C1210*C1211)/(G1210*K1210/D1210*D1211))&lt;(4/6),((G1210*J1210/C1210*C1211)/(G1210*K1210/D1210*D1211))&gt;(6/4)),50%,((G1210*J1210/C1210*C1211)/((G1210*K1210/D1210*D1211)+(G1210*J1210/C1210*C1211)))),((G1210*J1210/C1210*C1211)/((G1210*K1210/D1210*D1211)+(G1210*J1210/C1210*C1211))))</f>
        <v>0.43387829064941535</v>
      </c>
      <c r="K1211" s="18">
        <f t="shared" si="216"/>
        <v>0.56612170935058459</v>
      </c>
      <c r="L1211" s="20">
        <f t="shared" si="217"/>
        <v>0.76640461491422107</v>
      </c>
      <c r="M1211" s="51">
        <f>IF(AND((B1211-$B$2)&gt;123,OR(((U1210*R1210/C1210*C1211)/(U1210*S1210/D1210*D1211))&lt;(4/6),((U1210*R1210/C1210*C1211)/(U1210*S1210/D1210*D1211))&gt;(6/4))),1,0)</f>
        <v>0</v>
      </c>
      <c r="N1211" s="51">
        <f>IF(AND((B1211-$B$2)&gt;123,OR(((U1210*R1210/C1210*C1211)/(U1210*S1210/D1210*D1211))&lt;(4/6),((U1210*R1210/C1210*C1211)/(U1210*S1210/D1210*D1211))&gt;(6/4))),COUNTIF($M$2:M1211,1),0)</f>
        <v>0</v>
      </c>
      <c r="O1211" s="51">
        <f>IF(OR((ROW(N1211)-MATCH(MAX($N$2:N1211),$N$2:N1211,0))=1,(ROW(N1211)-MATCH(MAX($N$2:N1211),$N$2:N1211,0))&gt;123),IF(OR(((U1210*R1210/C1210*C1211)/(U1210*S1210/D1210*D1211))&lt;(4/6),((U1210*R1210/C1210*C1211)/(U1210*S1210/D1210*D1211))&gt;(6/4)),1,0),0)</f>
        <v>0</v>
      </c>
      <c r="P1211" s="47">
        <f>IF(O1211=1,U1210/2/C1211,P1210)</f>
        <v>3.6118419146766771</v>
      </c>
      <c r="Q1211" s="47">
        <f>IF(O1211=1,U1210/2/D1211,Q1210)</f>
        <v>89.517711770140608</v>
      </c>
      <c r="R1211" s="41">
        <f>P1211*C1211/U1210</f>
        <v>0.43506904820107845</v>
      </c>
      <c r="S1211" s="41">
        <f>Q1211*D1211/U1210</f>
        <v>0.56767540243709624</v>
      </c>
      <c r="T1211" s="41">
        <f t="shared" si="223"/>
        <v>0.76640461491422152</v>
      </c>
      <c r="U1211" s="42">
        <f>P1211*C1211+Q1211*D1211</f>
        <v>27657.492903057526</v>
      </c>
      <c r="V1211" s="25">
        <f>B1211</f>
        <v>42730</v>
      </c>
      <c r="W1211">
        <f>C1211/C$2</f>
        <v>1.4453056069964889</v>
      </c>
      <c r="X1211">
        <f>D1211/D$2</f>
        <v>1.2533830168398423</v>
      </c>
      <c r="Y1211">
        <f t="shared" si="224"/>
        <v>1.3828746451528764</v>
      </c>
      <c r="AA1211" s="15">
        <f t="shared" si="225"/>
        <v>4.4749981943097428E-3</v>
      </c>
      <c r="AB1211" s="15">
        <f t="shared" si="226"/>
        <v>1.422181915617271E-3</v>
      </c>
      <c r="AC1211" s="15">
        <f t="shared" si="227"/>
        <v>2.7444506381748557E-3</v>
      </c>
    </row>
    <row r="1212" spans="1:29" x14ac:dyDescent="0.4">
      <c r="A1212" s="43">
        <f t="shared" si="218"/>
        <v>2016</v>
      </c>
      <c r="B1212" s="53">
        <v>42731</v>
      </c>
      <c r="C1212" s="45">
        <v>3316.3852000000002</v>
      </c>
      <c r="D1212" s="45">
        <f>VLOOKUP(B1212,'H11001.CSI  中证全债'!$A$2:$B$2792,2,0)</f>
        <v>174.95859999999999</v>
      </c>
      <c r="E1212" s="14">
        <f t="shared" si="219"/>
        <v>0</v>
      </c>
      <c r="F1212" s="14">
        <f>IF(AND((B1212-$B$2)&gt;123,OR(((G1211*J1211/C1211*C1212)/(G1211*K1211/D1211*D1212))&lt;(4/6),((G1211*J1211/C1211*C1212)/(G1211*K1211/D1211*D1212))&gt;(6/4))),COUNTIF($E$2:E1212,1),0)</f>
        <v>0</v>
      </c>
      <c r="G1212" s="21">
        <f t="shared" si="220"/>
        <v>27708.181847681371</v>
      </c>
      <c r="H1212" s="12">
        <f t="shared" si="221"/>
        <v>3.6207315507914033</v>
      </c>
      <c r="I1212" s="12">
        <f t="shared" si="222"/>
        <v>89.738036995401941</v>
      </c>
      <c r="J1212" s="15">
        <f>IF(OR((ROW(F1212)-MATCH(MAX($F$2:F1212),$F$2:F1212,0))=1,(ROW(F1212)-MATCH(MAX($F$2:F1212),$F$2:F1212,0))&gt;123),IF(OR(((G1211*J1211/C1211*C1212)/(G1211*K1211/D1211*D1212))&lt;(4/6),((G1211*J1211/C1211*C1212)/(G1211*K1211/D1211*D1212))&gt;(6/4)),50%,((G1211*J1211/C1211*C1212)/((G1211*K1211/D1211*D1212)+(G1211*J1211/C1211*C1212)))),((G1211*J1211/C1211*C1212)/((G1211*K1211/D1211*D1212)+(G1211*J1211/C1211*C1212))))</f>
        <v>0.43336443344522291</v>
      </c>
      <c r="K1212" s="18">
        <f t="shared" si="216"/>
        <v>0.56663556655477709</v>
      </c>
      <c r="L1212" s="20">
        <f t="shared" si="217"/>
        <v>0.76480273922821118</v>
      </c>
      <c r="M1212" s="51">
        <f>IF(AND((B1212-$B$2)&gt;123,OR(((U1211*R1211/C1211*C1212)/(U1211*S1211/D1211*D1212))&lt;(4/6),((U1211*R1211/C1211*C1212)/(U1211*S1211/D1211*D1212))&gt;(6/4))),1,0)</f>
        <v>0</v>
      </c>
      <c r="N1212" s="51">
        <f>IF(AND((B1212-$B$2)&gt;123,OR(((U1211*R1211/C1211*C1212)/(U1211*S1211/D1211*D1212))&lt;(4/6),((U1211*R1211/C1211*C1212)/(U1211*S1211/D1211*D1212))&gt;(6/4))),COUNTIF($M$2:M1212,1),0)</f>
        <v>0</v>
      </c>
      <c r="O1212" s="51">
        <f>IF(OR((ROW(N1212)-MATCH(MAX($N$2:N1212),$N$2:N1212,0))=1,(ROW(N1212)-MATCH(MAX($N$2:N1212),$N$2:N1212,0))&gt;123),IF(OR(((U1211*R1211/C1211*C1212)/(U1211*S1211/D1211*D1212))&lt;(4/6),((U1211*R1211/C1211*C1212)/(U1211*S1211/D1211*D1212))&gt;(6/4)),1,0),0)</f>
        <v>0</v>
      </c>
      <c r="P1212" s="47">
        <f>IF(O1212=1,U1211/2/C1212,P1211)</f>
        <v>3.6118419146766771</v>
      </c>
      <c r="Q1212" s="47">
        <f>IF(O1212=1,U1211/2/D1212,Q1211)</f>
        <v>89.517711770140608</v>
      </c>
      <c r="R1212" s="41">
        <f>P1212*C1212/U1211</f>
        <v>0.43309272870677307</v>
      </c>
      <c r="S1212" s="41">
        <f>Q1212*D1212/U1211</f>
        <v>0.56628030535536733</v>
      </c>
      <c r="T1212" s="41">
        <f t="shared" si="223"/>
        <v>0.76480273922821163</v>
      </c>
      <c r="U1212" s="42">
        <f>P1212*C1212+Q1212*D1212</f>
        <v>27640.152597080716</v>
      </c>
      <c r="V1212" s="25">
        <f>B1212</f>
        <v>42731</v>
      </c>
      <c r="W1212">
        <f>C1212/C$2</f>
        <v>1.4426887969259854</v>
      </c>
      <c r="X1212">
        <f>D1212/D$2</f>
        <v>1.2537341454675741</v>
      </c>
      <c r="Y1212">
        <f t="shared" si="224"/>
        <v>1.3820076298540358</v>
      </c>
      <c r="AA1212" s="15">
        <f t="shared" si="225"/>
        <v>-1.8105583053410479E-3</v>
      </c>
      <c r="AB1212" s="15">
        <f t="shared" si="226"/>
        <v>2.8014471475534819E-4</v>
      </c>
      <c r="AC1212" s="15">
        <f t="shared" si="227"/>
        <v>-6.2696593785960264E-4</v>
      </c>
    </row>
    <row r="1213" spans="1:29" x14ac:dyDescent="0.4">
      <c r="A1213" s="43">
        <f t="shared" si="218"/>
        <v>2016</v>
      </c>
      <c r="B1213" s="53">
        <v>42732</v>
      </c>
      <c r="C1213" s="45">
        <v>3301.8887</v>
      </c>
      <c r="D1213" s="45">
        <f>VLOOKUP(B1213,'H11001.CSI  中证全债'!$A$2:$B$2792,2,0)</f>
        <v>174.96639999999999</v>
      </c>
      <c r="E1213" s="14">
        <f t="shared" si="219"/>
        <v>0</v>
      </c>
      <c r="F1213" s="14">
        <f>IF(AND((B1213-$B$2)&gt;123,OR(((G1212*J1212/C1212*C1213)/(G1212*K1212/D1212*D1213))&lt;(4/6),((G1212*J1212/C1212*C1213)/(G1212*K1212/D1212*D1213))&gt;(6/4))),COUNTIF($E$2:E1213,1),0)</f>
        <v>0</v>
      </c>
      <c r="G1213" s="21">
        <f t="shared" si="220"/>
        <v>27656.393869443888</v>
      </c>
      <c r="H1213" s="12">
        <f t="shared" si="221"/>
        <v>3.6207315507914033</v>
      </c>
      <c r="I1213" s="12">
        <f t="shared" si="222"/>
        <v>89.738036995401941</v>
      </c>
      <c r="J1213" s="15">
        <f>IF(OR((ROW(F1213)-MATCH(MAX($F$2:F1213),$F$2:F1213,0))=1,(ROW(F1213)-MATCH(MAX($F$2:F1213),$F$2:F1213,0))&gt;123),IF(OR(((G1212*J1212/C1212*C1213)/(G1212*K1212/D1212*D1213))&lt;(4/6),((G1212*J1212/C1212*C1213)/(G1212*K1212/D1212*D1213))&gt;(6/4)),50%,((G1212*J1212/C1212*C1213)/((G1212*K1212/D1212*D1213)+(G1212*J1212/C1212*C1213)))),((G1212*J1212/C1212*C1213)/((G1212*K1212/D1212*D1213)+(G1212*J1212/C1212*C1213))))</f>
        <v>0.43227807102141169</v>
      </c>
      <c r="K1213" s="18">
        <f t="shared" si="216"/>
        <v>0.56772192897858831</v>
      </c>
      <c r="L1213" s="20">
        <f t="shared" si="217"/>
        <v>0.76142570677010979</v>
      </c>
      <c r="M1213" s="51">
        <f>IF(AND((B1213-$B$2)&gt;123,OR(((U1212*R1212/C1212*C1213)/(U1212*S1212/D1212*D1213))&lt;(4/6),((U1212*R1212/C1212*C1213)/(U1212*S1212/D1212*D1213))&gt;(6/4))),1,0)</f>
        <v>0</v>
      </c>
      <c r="N1213" s="51">
        <f>IF(AND((B1213-$B$2)&gt;123,OR(((U1212*R1212/C1212*C1213)/(U1212*S1212/D1212*D1213))&lt;(4/6),((U1212*R1212/C1212*C1213)/(U1212*S1212/D1212*D1213))&gt;(6/4))),COUNTIF($M$2:M1213,1),0)</f>
        <v>0</v>
      </c>
      <c r="O1213" s="51">
        <f>IF(OR((ROW(N1213)-MATCH(MAX($N$2:N1213),$N$2:N1213,0))=1,(ROW(N1213)-MATCH(MAX($N$2:N1213),$N$2:N1213,0))&gt;123),IF(OR(((U1212*R1212/C1212*C1213)/(U1212*S1212/D1212*D1213))&lt;(4/6),((U1212*R1212/C1212*C1213)/(U1212*S1212/D1212*D1213))&gt;(6/4)),1,0),0)</f>
        <v>0</v>
      </c>
      <c r="P1213" s="47">
        <f>IF(O1213=1,U1212/2/C1213,P1212)</f>
        <v>3.6118419146766771</v>
      </c>
      <c r="Q1213" s="47">
        <f>IF(O1213=1,U1212/2/D1213,Q1212)</f>
        <v>89.517711770140608</v>
      </c>
      <c r="R1213" s="41">
        <f>P1213*C1213/U1212</f>
        <v>0.43147012167786902</v>
      </c>
      <c r="S1213" s="41">
        <f>Q1213*D1213/U1212</f>
        <v>0.56666082828766196</v>
      </c>
      <c r="T1213" s="41">
        <f t="shared" si="223"/>
        <v>0.76142570677011012</v>
      </c>
      <c r="U1213" s="42">
        <f>P1213*C1213+Q1213*D1213</f>
        <v>27588.491768916414</v>
      </c>
      <c r="V1213" s="25">
        <f>B1213</f>
        <v>42732</v>
      </c>
      <c r="W1213">
        <f>C1213/C$2</f>
        <v>1.4363825517574091</v>
      </c>
      <c r="X1213">
        <f>D1213/D$2</f>
        <v>1.2537900394123969</v>
      </c>
      <c r="Y1213">
        <f t="shared" si="224"/>
        <v>1.3794245884458207</v>
      </c>
      <c r="AA1213" s="15">
        <f t="shared" si="225"/>
        <v>-4.37117497689965E-3</v>
      </c>
      <c r="AB1213" s="15">
        <f t="shared" si="226"/>
        <v>4.4581975393143125E-5</v>
      </c>
      <c r="AC1213" s="15">
        <f t="shared" si="227"/>
        <v>-1.869050034469022E-3</v>
      </c>
    </row>
    <row r="1214" spans="1:29" x14ac:dyDescent="0.4">
      <c r="A1214" s="43">
        <f t="shared" si="218"/>
        <v>2016</v>
      </c>
      <c r="B1214" s="53">
        <v>42733</v>
      </c>
      <c r="C1214" s="45">
        <v>3297.7647999999999</v>
      </c>
      <c r="D1214" s="45">
        <f>VLOOKUP(B1214,'H11001.CSI  中证全债'!$A$2:$B$2792,2,0)</f>
        <v>175.20179999999999</v>
      </c>
      <c r="E1214" s="14">
        <f t="shared" si="219"/>
        <v>0</v>
      </c>
      <c r="F1214" s="14">
        <f>IF(AND((B1214-$B$2)&gt;123,OR(((G1213*J1213/C1213*C1214)/(G1213*K1213/D1213*D1214))&lt;(4/6),((G1213*J1213/C1213*C1214)/(G1213*K1213/D1213*D1214))&gt;(6/4))),COUNTIF($E$2:E1214,1),0)</f>
        <v>0</v>
      </c>
      <c r="G1214" s="21">
        <f t="shared" si="220"/>
        <v>27662.586668510296</v>
      </c>
      <c r="H1214" s="12">
        <f t="shared" si="221"/>
        <v>3.6207315507914033</v>
      </c>
      <c r="I1214" s="12">
        <f t="shared" si="222"/>
        <v>89.738036995401941</v>
      </c>
      <c r="J1214" s="15">
        <f>IF(OR((ROW(F1214)-MATCH(MAX($F$2:F1214),$F$2:F1214,0))=1,(ROW(F1214)-MATCH(MAX($F$2:F1214),$F$2:F1214,0))&gt;123),IF(OR(((G1213*J1213/C1213*C1214)/(G1213*K1213/D1213*D1214))&lt;(4/6),((G1213*J1213/C1213*C1214)/(G1213*K1213/D1213*D1214))&gt;(6/4)),50%,((G1213*J1213/C1213*C1214)/((G1213*K1213/D1213*D1214)+(G1213*J1213/C1213*C1214)))),((G1213*J1213/C1213*C1214)/((G1213*K1213/D1213*D1214)+(G1213*J1213/C1213*C1214))))</f>
        <v>0.4316415236772328</v>
      </c>
      <c r="K1214" s="18">
        <f t="shared" si="216"/>
        <v>0.56835847632276715</v>
      </c>
      <c r="L1214" s="20">
        <f t="shared" si="217"/>
        <v>0.75945295382927713</v>
      </c>
      <c r="M1214" s="51">
        <f>IF(AND((B1214-$B$2)&gt;123,OR(((U1213*R1213/C1213*C1214)/(U1213*S1213/D1213*D1214))&lt;(4/6),((U1213*R1213/C1213*C1214)/(U1213*S1213/D1213*D1214))&gt;(6/4))),1,0)</f>
        <v>0</v>
      </c>
      <c r="N1214" s="51">
        <f>IF(AND((B1214-$B$2)&gt;123,OR(((U1213*R1213/C1213*C1214)/(U1213*S1213/D1213*D1214))&lt;(4/6),((U1213*R1213/C1213*C1214)/(U1213*S1213/D1213*D1214))&gt;(6/4))),COUNTIF($M$2:M1214,1),0)</f>
        <v>0</v>
      </c>
      <c r="O1214" s="51">
        <f>IF(OR((ROW(N1214)-MATCH(MAX($N$2:N1214),$N$2:N1214,0))=1,(ROW(N1214)-MATCH(MAX($N$2:N1214),$N$2:N1214,0))&gt;123),IF(OR(((U1213*R1213/C1213*C1214)/(U1213*S1213/D1213*D1214))&lt;(4/6),((U1213*R1213/C1213*C1214)/(U1213*S1213/D1213*D1214))&gt;(6/4)),1,0),0)</f>
        <v>0</v>
      </c>
      <c r="P1214" s="47">
        <f>IF(O1214=1,U1213/2/C1214,P1213)</f>
        <v>3.6118419146766771</v>
      </c>
      <c r="Q1214" s="47">
        <f>IF(O1214=1,U1213/2/D1214,Q1213)</f>
        <v>89.517711770140608</v>
      </c>
      <c r="R1214" s="41">
        <f>P1214*C1214/U1213</f>
        <v>0.43173817652494217</v>
      </c>
      <c r="S1214" s="41">
        <f>Q1214*D1214/U1213</f>
        <v>0.5684857427284371</v>
      </c>
      <c r="T1214" s="41">
        <f t="shared" si="223"/>
        <v>0.75945295382927736</v>
      </c>
      <c r="U1214" s="42">
        <f>P1214*C1214+Q1214*D1214</f>
        <v>27594.669363395169</v>
      </c>
      <c r="V1214" s="25">
        <f>B1214</f>
        <v>42733</v>
      </c>
      <c r="W1214">
        <f>C1214/C$2</f>
        <v>1.4345885791122404</v>
      </c>
      <c r="X1214">
        <f>D1214/D$2</f>
        <v>1.2554768900035829</v>
      </c>
      <c r="Y1214">
        <f t="shared" si="224"/>
        <v>1.3797334681697584</v>
      </c>
      <c r="AA1214" s="15">
        <f t="shared" si="225"/>
        <v>-1.2489518498911556E-3</v>
      </c>
      <c r="AB1214" s="15">
        <f t="shared" si="226"/>
        <v>1.3454011741682592E-3</v>
      </c>
      <c r="AC1214" s="15">
        <f t="shared" si="227"/>
        <v>2.2391925337927887E-4</v>
      </c>
    </row>
    <row r="1215" spans="1:29" x14ac:dyDescent="0.4">
      <c r="A1215" s="43">
        <f t="shared" si="218"/>
        <v>2016</v>
      </c>
      <c r="B1215" s="53">
        <v>42734</v>
      </c>
      <c r="C1215" s="45">
        <v>3310.0808000000002</v>
      </c>
      <c r="D1215" s="45">
        <f>VLOOKUP(B1215,'H11001.CSI  中证全债'!$A$2:$B$2792,2,0)</f>
        <v>175.59460000000001</v>
      </c>
      <c r="E1215" s="14">
        <f t="shared" si="219"/>
        <v>0</v>
      </c>
      <c r="F1215" s="14">
        <f>IF(AND((B1215-$B$2)&gt;123,OR(((G1214*J1214/C1214*C1215)/(G1214*K1214/D1214*D1215))&lt;(4/6),((G1214*J1214/C1214*C1215)/(G1214*K1214/D1214*D1215))&gt;(6/4))),COUNTIF($E$2:E1215,1),0)</f>
        <v>0</v>
      </c>
      <c r="G1215" s="21">
        <f t="shared" si="220"/>
        <v>27742.42869922164</v>
      </c>
      <c r="H1215" s="12">
        <f t="shared" si="221"/>
        <v>3.6207315507914033</v>
      </c>
      <c r="I1215" s="12">
        <f t="shared" si="222"/>
        <v>89.738036995401941</v>
      </c>
      <c r="J1215" s="15">
        <f>IF(OR((ROW(F1215)-MATCH(MAX($F$2:F1215),$F$2:F1215,0))=1,(ROW(F1215)-MATCH(MAX($F$2:F1215),$F$2:F1215,0))&gt;123),IF(OR(((G1214*J1214/C1214*C1215)/(G1214*K1214/D1214*D1215))&lt;(4/6),((G1214*J1214/C1214*C1215)/(G1214*K1214/D1214*D1215))&gt;(6/4)),50%,((G1214*J1214/C1214*C1215)/((G1214*K1214/D1214*D1215)+(G1214*J1214/C1214*C1215)))),((G1214*J1214/C1214*C1215)/((G1214*K1214/D1214*D1215)+(G1214*J1214/C1214*C1215))))</f>
        <v>0.43200666092241219</v>
      </c>
      <c r="K1215" s="18">
        <f t="shared" si="216"/>
        <v>0.56799333907758776</v>
      </c>
      <c r="L1215" s="20">
        <f t="shared" si="217"/>
        <v>0.76058402660845326</v>
      </c>
      <c r="M1215" s="51">
        <f>IF(AND((B1215-$B$2)&gt;123,OR(((U1214*R1214/C1214*C1215)/(U1214*S1214/D1214*D1215))&lt;(4/6),((U1214*R1214/C1214*C1215)/(U1214*S1214/D1214*D1215))&gt;(6/4))),1,0)</f>
        <v>0</v>
      </c>
      <c r="N1215" s="51">
        <f>IF(AND((B1215-$B$2)&gt;123,OR(((U1214*R1214/C1214*C1215)/(U1214*S1214/D1214*D1215))&lt;(4/6),((U1214*R1214/C1214*C1215)/(U1214*S1214/D1214*D1215))&gt;(6/4))),COUNTIF($M$2:M1215,1),0)</f>
        <v>0</v>
      </c>
      <c r="O1215" s="51">
        <f>IF(OR((ROW(N1215)-MATCH(MAX($N$2:N1215),$N$2:N1215,0))=1,(ROW(N1215)-MATCH(MAX($N$2:N1215),$N$2:N1215,0))&gt;123),IF(OR(((U1214*R1214/C1214*C1215)/(U1214*S1214/D1214*D1215))&lt;(4/6),((U1214*R1214/C1214*C1215)/(U1214*S1214/D1214*D1215))&gt;(6/4)),1,0),0)</f>
        <v>0</v>
      </c>
      <c r="P1215" s="47">
        <f>IF(O1215=1,U1214/2/C1215,P1214)</f>
        <v>3.6118419146766771</v>
      </c>
      <c r="Q1215" s="47">
        <f>IF(O1215=1,U1214/2/D1215,Q1214)</f>
        <v>89.517711770140608</v>
      </c>
      <c r="R1215" s="41">
        <f>P1215*C1215/U1214</f>
        <v>0.433253554045684</v>
      </c>
      <c r="S1215" s="41">
        <f>Q1215*D1215/U1214</f>
        <v>0.569632728125543</v>
      </c>
      <c r="T1215" s="41">
        <f t="shared" si="223"/>
        <v>0.76058402660845359</v>
      </c>
      <c r="U1215" s="42">
        <f>P1215*C1215+Q1215*D1215</f>
        <v>27674.315365599643</v>
      </c>
      <c r="V1215" s="25">
        <f>B1215</f>
        <v>42734</v>
      </c>
      <c r="W1215">
        <f>C1215/C$2</f>
        <v>1.4399462665192824</v>
      </c>
      <c r="X1215">
        <f>D1215/D$2</f>
        <v>1.2582916517377285</v>
      </c>
      <c r="Y1215">
        <f t="shared" si="224"/>
        <v>1.3837157682799821</v>
      </c>
      <c r="AA1215" s="15">
        <f t="shared" si="225"/>
        <v>3.7346508156070879E-3</v>
      </c>
      <c r="AB1215" s="15">
        <f t="shared" si="226"/>
        <v>2.2419860983164952E-3</v>
      </c>
      <c r="AC1215" s="15">
        <f t="shared" si="227"/>
        <v>2.8862821712269948E-3</v>
      </c>
    </row>
    <row r="1216" spans="1:29" x14ac:dyDescent="0.4">
      <c r="A1216" s="43">
        <f t="shared" si="218"/>
        <v>2017</v>
      </c>
      <c r="B1216" s="53">
        <v>42738</v>
      </c>
      <c r="C1216" s="45">
        <v>3342.2271999999998</v>
      </c>
      <c r="D1216" s="45">
        <f>VLOOKUP(B1216,'H11001.CSI  中证全债'!$A$2:$B$2792,2,0)</f>
        <v>175.62870000000001</v>
      </c>
      <c r="E1216" s="14">
        <f t="shared" si="219"/>
        <v>0</v>
      </c>
      <c r="F1216" s="14">
        <f>IF(AND((B1216-$B$2)&gt;123,OR(((G1215*J1215/C1215*C1216)/(G1215*K1215/D1215*D1216))&lt;(4/6),((G1215*J1215/C1215*C1216)/(G1215*K1215/D1215*D1216))&gt;(6/4))),COUNTIF($E$2:E1216,1),0)</f>
        <v>0</v>
      </c>
      <c r="G1216" s="21">
        <f t="shared" si="220"/>
        <v>27861.882251007541</v>
      </c>
      <c r="H1216" s="12">
        <f t="shared" si="221"/>
        <v>3.6207315507914033</v>
      </c>
      <c r="I1216" s="12">
        <f t="shared" si="222"/>
        <v>89.738036995401941</v>
      </c>
      <c r="J1216" s="15">
        <f>IF(OR((ROW(F1216)-MATCH(MAX($F$2:F1216),$F$2:F1216,0))=1,(ROW(F1216)-MATCH(MAX($F$2:F1216),$F$2:F1216,0))&gt;123),IF(OR(((G1215*J1215/C1215*C1216)/(G1215*K1215/D1215*D1216))&lt;(4/6),((G1215*J1215/C1215*C1216)/(G1215*K1215/D1215*D1216))&gt;(6/4)),50%,((G1215*J1215/C1215*C1216)/((G1215*K1215/D1215*D1216)+(G1215*J1215/C1215*C1216)))),((G1215*J1215/C1215*C1216)/((G1215*K1215/D1215*D1216)+(G1215*J1215/C1215*C1216))))</f>
        <v>0.43433201547306061</v>
      </c>
      <c r="K1216" s="18">
        <f t="shared" si="216"/>
        <v>0.56566798452693945</v>
      </c>
      <c r="L1216" s="20">
        <f t="shared" si="217"/>
        <v>0.76782145596641227</v>
      </c>
      <c r="M1216" s="51">
        <f>IF(AND((B1216-$B$2)&gt;123,OR(((U1215*R1215/C1215*C1216)/(U1215*S1215/D1215*D1216))&lt;(4/6),((U1215*R1215/C1215*C1216)/(U1215*S1215/D1215*D1216))&gt;(6/4))),1,0)</f>
        <v>0</v>
      </c>
      <c r="N1216" s="51">
        <f>IF(AND((B1216-$B$2)&gt;123,OR(((U1215*R1215/C1215*C1216)/(U1215*S1215/D1215*D1216))&lt;(4/6),((U1215*R1215/C1215*C1216)/(U1215*S1215/D1215*D1216))&gt;(6/4))),COUNTIF($M$2:M1216,1),0)</f>
        <v>0</v>
      </c>
      <c r="O1216" s="51">
        <f>IF(OR((ROW(N1216)-MATCH(MAX($N$2:N1216),$N$2:N1216,0))=1,(ROW(N1216)-MATCH(MAX($N$2:N1216),$N$2:N1216,0))&gt;123),IF(OR(((U1215*R1215/C1215*C1216)/(U1215*S1215/D1215*D1216))&lt;(4/6),((U1215*R1215/C1215*C1216)/(U1215*S1215/D1215*D1216))&gt;(6/4)),1,0),0)</f>
        <v>0</v>
      </c>
      <c r="P1216" s="47">
        <f>IF(O1216=1,U1215/2/C1216,P1215)</f>
        <v>3.6118419146766771</v>
      </c>
      <c r="Q1216" s="47">
        <f>IF(O1216=1,U1215/2/D1216,Q1215)</f>
        <v>89.517711770140608</v>
      </c>
      <c r="R1216" s="41">
        <f>P1216*C1216/U1215</f>
        <v>0.43620216543235535</v>
      </c>
      <c r="S1216" s="41">
        <f>Q1216*D1216/U1215</f>
        <v>0.56810364185946449</v>
      </c>
      <c r="T1216" s="41">
        <f t="shared" si="223"/>
        <v>0.76782145596641238</v>
      </c>
      <c r="U1216" s="42">
        <f>P1216*C1216+Q1216*D1216</f>
        <v>27793.475634496965</v>
      </c>
      <c r="V1216" s="25">
        <f>B1216</f>
        <v>42738</v>
      </c>
      <c r="W1216">
        <f>C1216/C$2</f>
        <v>1.4539305440819434</v>
      </c>
      <c r="X1216">
        <f>D1216/D$2</f>
        <v>1.2585360085990684</v>
      </c>
      <c r="Y1216">
        <f t="shared" si="224"/>
        <v>1.3896737817248481</v>
      </c>
      <c r="AA1216" s="15">
        <f t="shared" si="225"/>
        <v>9.7116662529808107E-3</v>
      </c>
      <c r="AB1216" s="15">
        <f t="shared" si="226"/>
        <v>1.9419731586278743E-4</v>
      </c>
      <c r="AC1216" s="15">
        <f t="shared" si="227"/>
        <v>4.3058072918198409E-3</v>
      </c>
    </row>
    <row r="1217" spans="1:29" x14ac:dyDescent="0.4">
      <c r="A1217" s="43">
        <f t="shared" si="218"/>
        <v>2017</v>
      </c>
      <c r="B1217" s="53">
        <v>42739</v>
      </c>
      <c r="C1217" s="45">
        <v>3368.3117000000002</v>
      </c>
      <c r="D1217" s="45">
        <f>VLOOKUP(B1217,'H11001.CSI  中证全债'!$A$2:$B$2792,2,0)</f>
        <v>175.53880000000001</v>
      </c>
      <c r="E1217" s="14">
        <f t="shared" si="219"/>
        <v>0</v>
      </c>
      <c r="F1217" s="14">
        <f>IF(AND((B1217-$B$2)&gt;123,OR(((G1216*J1216/C1216*C1217)/(G1216*K1216/D1216*D1217))&lt;(4/6),((G1216*J1216/C1216*C1217)/(G1216*K1216/D1216*D1217))&gt;(6/4))),COUNTIF($E$2:E1217,1),0)</f>
        <v>0</v>
      </c>
      <c r="G1217" s="21">
        <f t="shared" si="220"/>
        <v>27948.259773618276</v>
      </c>
      <c r="H1217" s="12">
        <f t="shared" si="221"/>
        <v>3.6207315507914033</v>
      </c>
      <c r="I1217" s="12">
        <f t="shared" si="222"/>
        <v>89.738036995401941</v>
      </c>
      <c r="J1217" s="15">
        <f>IF(OR((ROW(F1217)-MATCH(MAX($F$2:F1217),$F$2:F1217,0))=1,(ROW(F1217)-MATCH(MAX($F$2:F1217),$F$2:F1217,0))&gt;123),IF(OR(((G1216*J1216/C1216*C1217)/(G1216*K1216/D1216*D1217))&lt;(4/6),((G1216*J1216/C1216*C1217)/(G1216*K1216/D1216*D1217))&gt;(6/4)),50%,((G1216*J1216/C1216*C1217)/((G1216*K1216/D1216*D1217)+(G1216*J1216/C1216*C1217)))),((G1216*J1216/C1216*C1217)/((G1216*K1216/D1216*D1217)+(G1216*J1216/C1216*C1217))))</f>
        <v>0.43636893831228751</v>
      </c>
      <c r="K1217" s="18">
        <f t="shared" si="216"/>
        <v>0.56363106168771249</v>
      </c>
      <c r="L1217" s="20">
        <f t="shared" si="217"/>
        <v>0.77421023782054033</v>
      </c>
      <c r="M1217" s="51">
        <f>IF(AND((B1217-$B$2)&gt;123,OR(((U1216*R1216/C1216*C1217)/(U1216*S1216/D1216*D1217))&lt;(4/6),((U1216*R1216/C1216*C1217)/(U1216*S1216/D1216*D1217))&gt;(6/4))),1,0)</f>
        <v>0</v>
      </c>
      <c r="N1217" s="51">
        <f>IF(AND((B1217-$B$2)&gt;123,OR(((U1216*R1216/C1216*C1217)/(U1216*S1216/D1216*D1217))&lt;(4/6),((U1216*R1216/C1216*C1217)/(U1216*S1216/D1216*D1217))&gt;(6/4))),COUNTIF($M$2:M1217,1),0)</f>
        <v>0</v>
      </c>
      <c r="O1217" s="51">
        <f>IF(OR((ROW(N1217)-MATCH(MAX($N$2:N1217),$N$2:N1217,0))=1,(ROW(N1217)-MATCH(MAX($N$2:N1217),$N$2:N1217,0))&gt;123),IF(OR(((U1216*R1216/C1216*C1217)/(U1216*S1216/D1216*D1217))&lt;(4/6),((U1216*R1216/C1216*C1217)/(U1216*S1216/D1216*D1217))&gt;(6/4)),1,0),0)</f>
        <v>0</v>
      </c>
      <c r="P1217" s="47">
        <f>IF(O1217=1,U1216/2/C1217,P1216)</f>
        <v>3.6118419146766771</v>
      </c>
      <c r="Q1217" s="47">
        <f>IF(O1217=1,U1216/2/D1217,Q1216)</f>
        <v>89.517711770140608</v>
      </c>
      <c r="R1217" s="41">
        <f>P1217*C1217/U1216</f>
        <v>0.43772177109996929</v>
      </c>
      <c r="S1217" s="41">
        <f>Q1217*D1217/U1216</f>
        <v>0.56537843303672752</v>
      </c>
      <c r="T1217" s="41">
        <f t="shared" si="223"/>
        <v>0.77421023782054044</v>
      </c>
      <c r="U1217" s="42">
        <f>P1217*C1217+Q1217*D1217</f>
        <v>27879.641082632214</v>
      </c>
      <c r="V1217" s="25">
        <f>B1217</f>
        <v>42739</v>
      </c>
      <c r="W1217">
        <f>C1217/C$2</f>
        <v>1.4652777832155086</v>
      </c>
      <c r="X1217">
        <f>D1217/D$2</f>
        <v>1.2578917950555357</v>
      </c>
      <c r="Y1217">
        <f t="shared" si="224"/>
        <v>1.3939820541316106</v>
      </c>
      <c r="AA1217" s="15">
        <f t="shared" si="225"/>
        <v>7.8045262751738065E-3</v>
      </c>
      <c r="AB1217" s="15">
        <f t="shared" si="226"/>
        <v>-5.1187533700347565E-4</v>
      </c>
      <c r="AC1217" s="15">
        <f t="shared" si="227"/>
        <v>3.1002041366967603E-3</v>
      </c>
    </row>
    <row r="1218" spans="1:29" x14ac:dyDescent="0.4">
      <c r="A1218" s="43">
        <f t="shared" si="218"/>
        <v>2017</v>
      </c>
      <c r="B1218" s="53">
        <v>42740</v>
      </c>
      <c r="C1218" s="45">
        <v>3367.7892000000002</v>
      </c>
      <c r="D1218" s="45">
        <f>VLOOKUP(B1218,'H11001.CSI  中证全债'!$A$2:$B$2792,2,0)</f>
        <v>175.40940000000001</v>
      </c>
      <c r="E1218" s="14">
        <f t="shared" si="219"/>
        <v>0</v>
      </c>
      <c r="F1218" s="14">
        <f>IF(AND((B1218-$B$2)&gt;123,OR(((G1217*J1217/C1217*C1218)/(G1217*K1217/D1217*D1218))&lt;(4/6),((G1217*J1217/C1217*C1218)/(G1217*K1217/D1217*D1218))&gt;(6/4))),COUNTIF($E$2:E1218,1),0)</f>
        <v>0</v>
      </c>
      <c r="G1218" s="21">
        <f t="shared" si="220"/>
        <v>27934.755839395781</v>
      </c>
      <c r="H1218" s="12">
        <f t="shared" si="221"/>
        <v>3.6207315507914033</v>
      </c>
      <c r="I1218" s="12">
        <f t="shared" si="222"/>
        <v>89.738036995401941</v>
      </c>
      <c r="J1218" s="15">
        <f>IF(OR((ROW(F1218)-MATCH(MAX($F$2:F1218),$F$2:F1218,0))=1,(ROW(F1218)-MATCH(MAX($F$2:F1218),$F$2:F1218,0))&gt;123),IF(OR(((G1217*J1217/C1217*C1218)/(G1217*K1217/D1217*D1218))&lt;(4/6),((G1217*J1217/C1217*C1218)/(G1217*K1217/D1217*D1218))&gt;(6/4)),50%,((G1217*J1217/C1217*C1218)/((G1217*K1217/D1217*D1218)+(G1217*J1217/C1217*C1218)))),((G1217*J1217/C1217*C1218)/((G1217*K1217/D1217*D1218)+(G1217*J1217/C1217*C1218))))</f>
        <v>0.43651216008331073</v>
      </c>
      <c r="K1218" s="18">
        <f t="shared" ref="K1218:K1281" si="228">1-J1218</f>
        <v>0.56348783991668927</v>
      </c>
      <c r="L1218" s="20">
        <f t="shared" ref="L1218:L1281" si="229">J1218/K1218</f>
        <v>0.77466118904686265</v>
      </c>
      <c r="M1218" s="51">
        <f>IF(AND((B1218-$B$2)&gt;123,OR(((U1217*R1217/C1217*C1218)/(U1217*S1217/D1217*D1218))&lt;(4/6),((U1217*R1217/C1217*C1218)/(U1217*S1217/D1217*D1218))&gt;(6/4))),1,0)</f>
        <v>0</v>
      </c>
      <c r="N1218" s="51">
        <f>IF(AND((B1218-$B$2)&gt;123,OR(((U1217*R1217/C1217*C1218)/(U1217*S1217/D1217*D1218))&lt;(4/6),((U1217*R1217/C1217*C1218)/(U1217*S1217/D1217*D1218))&gt;(6/4))),COUNTIF($M$2:M1218,1),0)</f>
        <v>0</v>
      </c>
      <c r="O1218" s="51">
        <f>IF(OR((ROW(N1218)-MATCH(MAX($N$2:N1218),$N$2:N1218,0))=1,(ROW(N1218)-MATCH(MAX($N$2:N1218),$N$2:N1218,0))&gt;123),IF(OR(((U1217*R1217/C1217*C1218)/(U1217*S1217/D1217*D1218))&lt;(4/6),((U1217*R1217/C1217*C1218)/(U1217*S1217/D1217*D1218))&gt;(6/4)),1,0),0)</f>
        <v>0</v>
      </c>
      <c r="P1218" s="47">
        <f>IF(O1218=1,U1217/2/C1218,P1217)</f>
        <v>3.6118419146766771</v>
      </c>
      <c r="Q1218" s="47">
        <f>IF(O1218=1,U1217/2/D1218,Q1217)</f>
        <v>89.517711770140608</v>
      </c>
      <c r="R1218" s="41">
        <f>P1218*C1218/U1217</f>
        <v>0.43630124779235491</v>
      </c>
      <c r="S1218" s="41">
        <f>Q1218*D1218/U1217</f>
        <v>0.56321557599803929</v>
      </c>
      <c r="T1218" s="41">
        <f t="shared" si="223"/>
        <v>0.77466118904686287</v>
      </c>
      <c r="U1218" s="42">
        <f>P1218*C1218+Q1218*D1218</f>
        <v>27866.170303328738</v>
      </c>
      <c r="V1218" s="25">
        <f>B1218</f>
        <v>42740</v>
      </c>
      <c r="W1218">
        <f>C1218/C$2</f>
        <v>1.465050486067881</v>
      </c>
      <c r="X1218">
        <f>D1218/D$2</f>
        <v>1.2569645288427087</v>
      </c>
      <c r="Y1218">
        <f t="shared" si="224"/>
        <v>1.3933085151664368</v>
      </c>
      <c r="AA1218" s="15">
        <f t="shared" si="225"/>
        <v>-1.5512222339764126E-4</v>
      </c>
      <c r="AB1218" s="15">
        <f t="shared" si="226"/>
        <v>-7.3715896428605543E-4</v>
      </c>
      <c r="AC1218" s="15">
        <f t="shared" si="227"/>
        <v>-4.8317620960569574E-4</v>
      </c>
    </row>
    <row r="1219" spans="1:29" x14ac:dyDescent="0.4">
      <c r="A1219" s="43">
        <f t="shared" ref="A1219:A1282" si="230">YEAR(B1219)</f>
        <v>2017</v>
      </c>
      <c r="B1219" s="53">
        <v>42741</v>
      </c>
      <c r="C1219" s="45">
        <v>3347.6664999999998</v>
      </c>
      <c r="D1219" s="45">
        <f>VLOOKUP(B1219,'H11001.CSI  中证全债'!$A$2:$B$2792,2,0)</f>
        <v>175.50810000000001</v>
      </c>
      <c r="E1219" s="14">
        <f t="shared" ref="E1219:E1282" si="231">IF(AND((B1219-$B$2)&gt;123,OR(((G1218*J1218/C1218*C1219)/(G1218*K1218/D1218*D1219))&lt;(4/6),((G1218*J1218/C1218*C1219)/(G1218*K1218/D1218*D1219))&gt;(6/4))),1,0)</f>
        <v>0</v>
      </c>
      <c r="F1219" s="14">
        <f>IF(AND((B1219-$B$2)&gt;123,OR(((G1218*J1218/C1218*C1219)/(G1218*K1218/D1218*D1219))&lt;(4/6),((G1218*J1218/C1218*C1219)/(G1218*K1218/D1218*D1219))&gt;(6/4))),COUNTIF($E$2:E1219,1),0)</f>
        <v>0</v>
      </c>
      <c r="G1219" s="21">
        <f t="shared" ref="G1219:G1282" si="232">G1218*J1218/C1218*C1219+G1218*K1218/D1218*D1219</f>
        <v>27870.754088870119</v>
      </c>
      <c r="H1219" s="12">
        <f t="shared" ref="H1219:H1282" si="233">IF(J1219=50%,G1219*J1219/C1219,H1218)</f>
        <v>3.6207315507914033</v>
      </c>
      <c r="I1219" s="12">
        <f t="shared" ref="I1219:I1282" si="234">IF(K1219=50%,G1219*K1219/D1219,I1218)</f>
        <v>89.738036995401941</v>
      </c>
      <c r="J1219" s="15">
        <f>IF(OR((ROW(F1219)-MATCH(MAX($F$2:F1219),$F$2:F1219,0))=1,(ROW(F1219)-MATCH(MAX($F$2:F1219),$F$2:F1219,0))&gt;123),IF(OR(((G1218*J1218/C1218*C1219)/(G1218*K1218/D1218*D1219))&lt;(4/6),((G1218*J1218/C1218*C1219)/(G1218*K1218/D1218*D1219))&gt;(6/4)),50%,((G1218*J1218/C1218*C1219)/((G1218*K1218/D1218*D1219)+(G1218*J1218/C1218*C1219)))),((G1218*J1218/C1218*C1219)/((G1218*K1218/D1218*D1219)+(G1218*J1218/C1218*C1219))))</f>
        <v>0.43490038624099553</v>
      </c>
      <c r="K1219" s="18">
        <f t="shared" si="228"/>
        <v>0.56509961375900453</v>
      </c>
      <c r="L1219" s="20">
        <f t="shared" si="229"/>
        <v>0.76959951069169463</v>
      </c>
      <c r="M1219" s="51">
        <f>IF(AND((B1219-$B$2)&gt;123,OR(((U1218*R1218/C1218*C1219)/(U1218*S1218/D1218*D1219))&lt;(4/6),((U1218*R1218/C1218*C1219)/(U1218*S1218/D1218*D1219))&gt;(6/4))),1,0)</f>
        <v>0</v>
      </c>
      <c r="N1219" s="51">
        <f>IF(AND((B1219-$B$2)&gt;123,OR(((U1218*R1218/C1218*C1219)/(U1218*S1218/D1218*D1219))&lt;(4/6),((U1218*R1218/C1218*C1219)/(U1218*S1218/D1218*D1219))&gt;(6/4))),COUNTIF($M$2:M1219,1),0)</f>
        <v>0</v>
      </c>
      <c r="O1219" s="51">
        <f>IF(OR((ROW(N1219)-MATCH(MAX($N$2:N1219),$N$2:N1219,0))=1,(ROW(N1219)-MATCH(MAX($N$2:N1219),$N$2:N1219,0))&gt;123),IF(OR(((U1218*R1218/C1218*C1219)/(U1218*S1218/D1218*D1219))&lt;(4/6),((U1218*R1218/C1218*C1219)/(U1218*S1218/D1218*D1219))&gt;(6/4)),1,0),0)</f>
        <v>0</v>
      </c>
      <c r="P1219" s="47">
        <f>IF(O1219=1,U1218/2/C1219,P1218)</f>
        <v>3.6118419146766771</v>
      </c>
      <c r="Q1219" s="47">
        <f>IF(O1219=1,U1218/2/D1219,Q1218)</f>
        <v>89.517711770140608</v>
      </c>
      <c r="R1219" s="41">
        <f>P1219*C1219/U1218</f>
        <v>0.43390397924951379</v>
      </c>
      <c r="S1219" s="41">
        <f>Q1219*D1219/U1218</f>
        <v>0.56380490530657013</v>
      </c>
      <c r="T1219" s="41">
        <f t="shared" ref="T1219:T1282" si="235">R1219/S1219</f>
        <v>0.76959951069169497</v>
      </c>
      <c r="U1219" s="42">
        <f>P1219*C1219+Q1219*D1219</f>
        <v>27802.325690183985</v>
      </c>
      <c r="V1219" s="25">
        <f>B1219</f>
        <v>42741</v>
      </c>
      <c r="W1219">
        <f>C1219/C$2</f>
        <v>1.4562967400151297</v>
      </c>
      <c r="X1219">
        <f>D1219/D$2</f>
        <v>1.2576718022214259</v>
      </c>
      <c r="Y1219">
        <f t="shared" ref="Y1219:Y1282" si="236">U1219/U$2</f>
        <v>1.3901162845091992</v>
      </c>
      <c r="AA1219" s="15">
        <f t="shared" ref="AA1219:AA1282" si="237">W1219/W1218-1</f>
        <v>-5.9750473693545025E-3</v>
      </c>
      <c r="AB1219" s="15">
        <f t="shared" ref="AB1219:AB1282" si="238">X1219/X1218-1</f>
        <v>5.6268364181155661E-4</v>
      </c>
      <c r="AC1219" s="15">
        <f t="shared" ref="AC1219:AC1282" si="239">Y1219/Y1218-1</f>
        <v>-2.2911154439161363E-3</v>
      </c>
    </row>
    <row r="1220" spans="1:29" x14ac:dyDescent="0.4">
      <c r="A1220" s="43">
        <f t="shared" si="230"/>
        <v>2017</v>
      </c>
      <c r="B1220" s="53">
        <v>42744</v>
      </c>
      <c r="C1220" s="45">
        <v>3363.9014000000002</v>
      </c>
      <c r="D1220" s="45">
        <f>VLOOKUP(B1220,'H11001.CSI  中证全债'!$A$2:$B$2792,2,0)</f>
        <v>175.61750000000001</v>
      </c>
      <c r="E1220" s="14">
        <f t="shared" si="231"/>
        <v>0</v>
      </c>
      <c r="F1220" s="14">
        <f>IF(AND((B1220-$B$2)&gt;123,OR(((G1219*J1219/C1219*C1220)/(G1219*K1219/D1219*D1220))&lt;(4/6),((G1219*J1219/C1219*C1220)/(G1219*K1219/D1219*D1220))&gt;(6/4))),COUNTIF($E$2:E1220,1),0)</f>
        <v>0</v>
      </c>
      <c r="G1220" s="21">
        <f t="shared" si="232"/>
        <v>27939.353644771363</v>
      </c>
      <c r="H1220" s="12">
        <f t="shared" si="233"/>
        <v>3.6207315507914033</v>
      </c>
      <c r="I1220" s="12">
        <f t="shared" si="234"/>
        <v>89.738036995401941</v>
      </c>
      <c r="J1220" s="15">
        <f>IF(OR((ROW(F1220)-MATCH(MAX($F$2:F1220),$F$2:F1220,0))=1,(ROW(F1220)-MATCH(MAX($F$2:F1220),$F$2:F1220,0))&gt;123),IF(OR(((G1219*J1219/C1219*C1220)/(G1219*K1219/D1219*D1220))&lt;(4/6),((G1219*J1219/C1219*C1220)/(G1219*K1219/D1219*D1220))&gt;(6/4)),50%,((G1219*J1219/C1219*C1220)/((G1219*K1219/D1219*D1220)+(G1219*J1219/C1219*C1220)))),((G1219*J1219/C1219*C1220)/((G1219*K1219/D1219*D1220)+(G1219*J1219/C1219*C1220))))</f>
        <v>0.43593649615479629</v>
      </c>
      <c r="K1220" s="18">
        <f t="shared" si="228"/>
        <v>0.56406350384520376</v>
      </c>
      <c r="L1220" s="20">
        <f t="shared" si="229"/>
        <v>0.77285003050725753</v>
      </c>
      <c r="M1220" s="51">
        <f>IF(AND((B1220-$B$2)&gt;123,OR(((U1219*R1219/C1219*C1220)/(U1219*S1219/D1219*D1220))&lt;(4/6),((U1219*R1219/C1219*C1220)/(U1219*S1219/D1219*D1220))&gt;(6/4))),1,0)</f>
        <v>0</v>
      </c>
      <c r="N1220" s="51">
        <f>IF(AND((B1220-$B$2)&gt;123,OR(((U1219*R1219/C1219*C1220)/(U1219*S1219/D1219*D1220))&lt;(4/6),((U1219*R1219/C1219*C1220)/(U1219*S1219/D1219*D1220))&gt;(6/4))),COUNTIF($M$2:M1220,1),0)</f>
        <v>0</v>
      </c>
      <c r="O1220" s="51">
        <f>IF(OR((ROW(N1220)-MATCH(MAX($N$2:N1220),$N$2:N1220,0))=1,(ROW(N1220)-MATCH(MAX($N$2:N1220),$N$2:N1220,0))&gt;123),IF(OR(((U1219*R1219/C1219*C1220)/(U1219*S1219/D1219*D1220))&lt;(4/6),((U1219*R1219/C1219*C1220)/(U1219*S1219/D1219*D1220))&gt;(6/4)),1,0),0)</f>
        <v>0</v>
      </c>
      <c r="P1220" s="47">
        <f>IF(O1220=1,U1219/2/C1220,P1219)</f>
        <v>3.6118419146766771</v>
      </c>
      <c r="Q1220" s="47">
        <f>IF(O1220=1,U1219/2/D1220,Q1219)</f>
        <v>89.517711770140608</v>
      </c>
      <c r="R1220" s="41">
        <f>P1220*C1220/U1219</f>
        <v>0.43700948649951427</v>
      </c>
      <c r="S1220" s="41">
        <f>Q1220*D1220/U1219</f>
        <v>0.56545185902714434</v>
      </c>
      <c r="T1220" s="41">
        <f t="shared" si="235"/>
        <v>0.77285003050725798</v>
      </c>
      <c r="U1220" s="42">
        <f>P1220*C1220+Q1220*D1220</f>
        <v>27870.756820152223</v>
      </c>
      <c r="V1220" s="25">
        <f>B1220</f>
        <v>42744</v>
      </c>
      <c r="W1220">
        <f>C1220/C$2</f>
        <v>1.4633592212821473</v>
      </c>
      <c r="X1220">
        <f>D1220/D$2</f>
        <v>1.2584557506270153</v>
      </c>
      <c r="Y1220">
        <f t="shared" si="236"/>
        <v>1.3935378410076111</v>
      </c>
      <c r="AA1220" s="15">
        <f t="shared" si="237"/>
        <v>4.8496168898546355E-3</v>
      </c>
      <c r="AB1220" s="15">
        <f t="shared" si="238"/>
        <v>6.2333305414385975E-4</v>
      </c>
      <c r="AC1220" s="15">
        <f t="shared" si="239"/>
        <v>2.4613455266584428E-3</v>
      </c>
    </row>
    <row r="1221" spans="1:29" x14ac:dyDescent="0.4">
      <c r="A1221" s="43">
        <f t="shared" si="230"/>
        <v>2017</v>
      </c>
      <c r="B1221" s="53">
        <v>42745</v>
      </c>
      <c r="C1221" s="45">
        <v>3358.2716</v>
      </c>
      <c r="D1221" s="45">
        <f>VLOOKUP(B1221,'H11001.CSI  中证全债'!$A$2:$B$2792,2,0)</f>
        <v>175.80940000000001</v>
      </c>
      <c r="E1221" s="14">
        <f t="shared" si="231"/>
        <v>0</v>
      </c>
      <c r="F1221" s="14">
        <f>IF(AND((B1221-$B$2)&gt;123,OR(((G1220*J1220/C1220*C1221)/(G1220*K1220/D1220*D1221))&lt;(4/6),((G1220*J1220/C1220*C1221)/(G1220*K1220/D1220*D1221))&gt;(6/4))),COUNTIF($E$2:E1221,1),0)</f>
        <v>0</v>
      </c>
      <c r="G1221" s="21">
        <f t="shared" si="232"/>
        <v>27936.190379586136</v>
      </c>
      <c r="H1221" s="12">
        <f t="shared" si="233"/>
        <v>3.6207315507914033</v>
      </c>
      <c r="I1221" s="12">
        <f t="shared" si="234"/>
        <v>89.738036995401941</v>
      </c>
      <c r="J1221" s="15">
        <f>IF(OR((ROW(F1221)-MATCH(MAX($F$2:F1221),$F$2:F1221,0))=1,(ROW(F1221)-MATCH(MAX($F$2:F1221),$F$2:F1221,0))&gt;123),IF(OR(((G1220*J1220/C1220*C1221)/(G1220*K1220/D1220*D1221))&lt;(4/6),((G1220*J1220/C1220*C1221)/(G1220*K1220/D1220*D1221))&gt;(6/4)),50%,((G1220*J1220/C1220*C1221)/((G1220*K1220/D1220*D1221)+(G1220*J1220/C1220*C1221)))),((G1220*J1220/C1220*C1221)/((G1220*K1220/D1220*D1221)+(G1220*J1220/C1220*C1221))))</f>
        <v>0.43525619538775695</v>
      </c>
      <c r="K1221" s="18">
        <f t="shared" si="228"/>
        <v>0.56474380461224305</v>
      </c>
      <c r="L1221" s="20">
        <f t="shared" si="229"/>
        <v>0.77071442277548641</v>
      </c>
      <c r="M1221" s="51">
        <f>IF(AND((B1221-$B$2)&gt;123,OR(((U1220*R1220/C1220*C1221)/(U1220*S1220/D1220*D1221))&lt;(4/6),((U1220*R1220/C1220*C1221)/(U1220*S1220/D1220*D1221))&gt;(6/4))),1,0)</f>
        <v>0</v>
      </c>
      <c r="N1221" s="51">
        <f>IF(AND((B1221-$B$2)&gt;123,OR(((U1220*R1220/C1220*C1221)/(U1220*S1220/D1220*D1221))&lt;(4/6),((U1220*R1220/C1220*C1221)/(U1220*S1220/D1220*D1221))&gt;(6/4))),COUNTIF($M$2:M1221,1),0)</f>
        <v>0</v>
      </c>
      <c r="O1221" s="51">
        <f>IF(OR((ROW(N1221)-MATCH(MAX($N$2:N1221),$N$2:N1221,0))=1,(ROW(N1221)-MATCH(MAX($N$2:N1221),$N$2:N1221,0))&gt;123),IF(OR(((U1220*R1220/C1220*C1221)/(U1220*S1220/D1220*D1221))&lt;(4/6),((U1220*R1220/C1220*C1221)/(U1220*S1220/D1220*D1221))&gt;(6/4)),1,0),0)</f>
        <v>0</v>
      </c>
      <c r="P1221" s="47">
        <f>IF(O1221=1,U1220/2/C1221,P1220)</f>
        <v>3.6118419146766771</v>
      </c>
      <c r="Q1221" s="47">
        <f>IF(O1221=1,U1220/2/D1221,Q1220)</f>
        <v>89.517711770140608</v>
      </c>
      <c r="R1221" s="41">
        <f>P1221*C1221/U1220</f>
        <v>0.43520691612428408</v>
      </c>
      <c r="S1221" s="41">
        <f>Q1221*D1221/U1220</f>
        <v>0.56467986489343569</v>
      </c>
      <c r="T1221" s="41">
        <f t="shared" si="235"/>
        <v>0.77071442277548663</v>
      </c>
      <c r="U1221" s="42">
        <f>P1221*C1221+Q1221*D1221</f>
        <v>27867.601321429669</v>
      </c>
      <c r="V1221" s="25">
        <f>B1221</f>
        <v>42745</v>
      </c>
      <c r="W1221">
        <f>C1221/C$2</f>
        <v>1.4609101543315006</v>
      </c>
      <c r="X1221">
        <f>D1221/D$2</f>
        <v>1.2598308849874598</v>
      </c>
      <c r="Y1221">
        <f t="shared" si="236"/>
        <v>1.3933800660714835</v>
      </c>
      <c r="AA1221" s="15">
        <f t="shared" si="237"/>
        <v>-1.6735924542853331E-3</v>
      </c>
      <c r="AB1221" s="15">
        <f t="shared" si="238"/>
        <v>1.0927157031619394E-3</v>
      </c>
      <c r="AC1221" s="15">
        <f t="shared" si="239"/>
        <v>-1.1321898228011662E-4</v>
      </c>
    </row>
    <row r="1222" spans="1:29" x14ac:dyDescent="0.4">
      <c r="A1222" s="43">
        <f t="shared" si="230"/>
        <v>2017</v>
      </c>
      <c r="B1222" s="53">
        <v>42746</v>
      </c>
      <c r="C1222" s="45">
        <v>3334.4953999999998</v>
      </c>
      <c r="D1222" s="45">
        <f>VLOOKUP(B1222,'H11001.CSI  中证全债'!$A$2:$B$2792,2,0)</f>
        <v>175.7809</v>
      </c>
      <c r="E1222" s="14">
        <f t="shared" si="231"/>
        <v>0</v>
      </c>
      <c r="F1222" s="14">
        <f>IF(AND((B1222-$B$2)&gt;123,OR(((G1221*J1221/C1221*C1222)/(G1221*K1221/D1221*D1222))&lt;(4/6),((G1221*J1221/C1221*C1222)/(G1221*K1221/D1221*D1222))&gt;(6/4))),COUNTIF($E$2:E1222,1),0)</f>
        <v>0</v>
      </c>
      <c r="G1222" s="21">
        <f t="shared" si="232"/>
        <v>27847.545608033837</v>
      </c>
      <c r="H1222" s="12">
        <f t="shared" si="233"/>
        <v>3.6207315507914033</v>
      </c>
      <c r="I1222" s="12">
        <f t="shared" si="234"/>
        <v>89.738036995401941</v>
      </c>
      <c r="J1222" s="15">
        <f>IF(OR((ROW(F1222)-MATCH(MAX($F$2:F1222),$F$2:F1222,0))=1,(ROW(F1222)-MATCH(MAX($F$2:F1222),$F$2:F1222,0))&gt;123),IF(OR(((G1221*J1221/C1221*C1222)/(G1221*K1221/D1221*D1222))&lt;(4/6),((G1221*J1221/C1221*C1222)/(G1221*K1221/D1221*D1222))&gt;(6/4)),50%,((G1221*J1221/C1221*C1222)/((G1221*K1221/D1221*D1222)+(G1221*J1221/C1221*C1222)))),((G1221*J1221/C1221*C1222)/((G1221*K1221/D1221*D1222)+(G1221*J1221/C1221*C1222))))</f>
        <v>0.43355033404687982</v>
      </c>
      <c r="K1222" s="18">
        <f t="shared" si="228"/>
        <v>0.56644966595312018</v>
      </c>
      <c r="L1222" s="20">
        <f t="shared" si="229"/>
        <v>0.76538192200604238</v>
      </c>
      <c r="M1222" s="51">
        <f>IF(AND((B1222-$B$2)&gt;123,OR(((U1221*R1221/C1221*C1222)/(U1221*S1221/D1221*D1222))&lt;(4/6),((U1221*R1221/C1221*C1222)/(U1221*S1221/D1221*D1222))&gt;(6/4))),1,0)</f>
        <v>0</v>
      </c>
      <c r="N1222" s="51">
        <f>IF(AND((B1222-$B$2)&gt;123,OR(((U1221*R1221/C1221*C1222)/(U1221*S1221/D1221*D1222))&lt;(4/6),((U1221*R1221/C1221*C1222)/(U1221*S1221/D1221*D1222))&gt;(6/4))),COUNTIF($M$2:M1222,1),0)</f>
        <v>0</v>
      </c>
      <c r="O1222" s="51">
        <f>IF(OR((ROW(N1222)-MATCH(MAX($N$2:N1222),$N$2:N1222,0))=1,(ROW(N1222)-MATCH(MAX($N$2:N1222),$N$2:N1222,0))&gt;123),IF(OR(((U1221*R1221/C1221*C1222)/(U1221*S1221/D1221*D1222))&lt;(4/6),((U1221*R1221/C1221*C1222)/(U1221*S1221/D1221*D1222))&gt;(6/4)),1,0),0)</f>
        <v>0</v>
      </c>
      <c r="P1222" s="47">
        <f>IF(O1222=1,U1221/2/C1222,P1221)</f>
        <v>3.6118419146766771</v>
      </c>
      <c r="Q1222" s="47">
        <f>IF(O1222=1,U1221/2/D1222,Q1221)</f>
        <v>89.517711770140608</v>
      </c>
      <c r="R1222" s="41">
        <f>P1222*C1222/U1221</f>
        <v>0.43217462856249533</v>
      </c>
      <c r="S1222" s="41">
        <f>Q1222*D1222/U1221</f>
        <v>0.56465225547760356</v>
      </c>
      <c r="T1222" s="41">
        <f t="shared" si="235"/>
        <v>0.76538192200604283</v>
      </c>
      <c r="U1222" s="42">
        <f>P1222*C1222+Q1222*D1222</f>
        <v>27779.174190912483</v>
      </c>
      <c r="V1222" s="25">
        <f>B1222</f>
        <v>42746</v>
      </c>
      <c r="W1222">
        <f>C1222/C$2</f>
        <v>1.4505670683192147</v>
      </c>
      <c r="X1222">
        <f>D1222/D$2</f>
        <v>1.2596266571121462</v>
      </c>
      <c r="Y1222">
        <f t="shared" si="236"/>
        <v>1.3889587095456242</v>
      </c>
      <c r="AA1222" s="15">
        <f t="shared" si="237"/>
        <v>-7.0798919301227059E-3</v>
      </c>
      <c r="AB1222" s="15">
        <f t="shared" si="238"/>
        <v>-1.6210737309840795E-4</v>
      </c>
      <c r="AC1222" s="15">
        <f t="shared" si="239"/>
        <v>-3.1731159599009962E-3</v>
      </c>
    </row>
    <row r="1223" spans="1:29" x14ac:dyDescent="0.4">
      <c r="A1223" s="43">
        <f t="shared" si="230"/>
        <v>2017</v>
      </c>
      <c r="B1223" s="53">
        <v>42747</v>
      </c>
      <c r="C1223" s="45">
        <v>3317.6241</v>
      </c>
      <c r="D1223" s="45">
        <f>VLOOKUP(B1223,'H11001.CSI  中证全债'!$A$2:$B$2792,2,0)</f>
        <v>175.83690000000001</v>
      </c>
      <c r="E1223" s="14">
        <f t="shared" si="231"/>
        <v>0</v>
      </c>
      <c r="F1223" s="14">
        <f>IF(AND((B1223-$B$2)&gt;123,OR(((G1222*J1222/C1222*C1223)/(G1222*K1222/D1222*D1223))&lt;(4/6),((G1222*J1222/C1222*C1223)/(G1222*K1222/D1222*D1223))&gt;(6/4))),COUNTIF($E$2:E1223,1),0)</f>
        <v>0</v>
      </c>
      <c r="G1223" s="21">
        <f t="shared" si="232"/>
        <v>27791.484489892719</v>
      </c>
      <c r="H1223" s="12">
        <f t="shared" si="233"/>
        <v>3.6207315507914033</v>
      </c>
      <c r="I1223" s="12">
        <f t="shared" si="234"/>
        <v>89.738036995401941</v>
      </c>
      <c r="J1223" s="15">
        <f>IF(OR((ROW(F1223)-MATCH(MAX($F$2:F1223),$F$2:F1223,0))=1,(ROW(F1223)-MATCH(MAX($F$2:F1223),$F$2:F1223,0))&gt;123),IF(OR(((G1222*J1222/C1222*C1223)/(G1222*K1222/D1222*D1223))&lt;(4/6),((G1222*J1222/C1222*C1223)/(G1222*K1222/D1222*D1223))&gt;(6/4)),50%,((G1222*J1222/C1222*C1223)/((G1222*K1222/D1222*D1223)+(G1222*J1222/C1222*C1223)))),((G1222*J1222/C1222*C1223)/((G1222*K1222/D1222*D1223)+(G1222*J1222/C1222*C1223))))</f>
        <v>0.43222686635917429</v>
      </c>
      <c r="K1223" s="18">
        <f t="shared" si="228"/>
        <v>0.56777313364082571</v>
      </c>
      <c r="L1223" s="20">
        <f t="shared" si="229"/>
        <v>0.76126685246188797</v>
      </c>
      <c r="M1223" s="51">
        <f>IF(AND((B1223-$B$2)&gt;123,OR(((U1222*R1222/C1222*C1223)/(U1222*S1222/D1222*D1223))&lt;(4/6),((U1222*R1222/C1222*C1223)/(U1222*S1222/D1222*D1223))&gt;(6/4))),1,0)</f>
        <v>0</v>
      </c>
      <c r="N1223" s="51">
        <f>IF(AND((B1223-$B$2)&gt;123,OR(((U1222*R1222/C1222*C1223)/(U1222*S1222/D1222*D1223))&lt;(4/6),((U1222*R1222/C1222*C1223)/(U1222*S1222/D1222*D1223))&gt;(6/4))),COUNTIF($M$2:M1223,1),0)</f>
        <v>0</v>
      </c>
      <c r="O1223" s="51">
        <f>IF(OR((ROW(N1223)-MATCH(MAX($N$2:N1223),$N$2:N1223,0))=1,(ROW(N1223)-MATCH(MAX($N$2:N1223),$N$2:N1223,0))&gt;123),IF(OR(((U1222*R1222/C1222*C1223)/(U1222*S1222/D1222*D1223))&lt;(4/6),((U1222*R1222/C1222*C1223)/(U1222*S1222/D1222*D1223))&gt;(6/4)),1,0),0)</f>
        <v>0</v>
      </c>
      <c r="P1223" s="47">
        <f>IF(O1223=1,U1222/2/C1223,P1222)</f>
        <v>3.6118419146766771</v>
      </c>
      <c r="Q1223" s="47">
        <f>IF(O1223=1,U1222/2/D1223,Q1222)</f>
        <v>89.517711770140608</v>
      </c>
      <c r="R1223" s="41">
        <f>P1223*C1223/U1222</f>
        <v>0.4313567314553739</v>
      </c>
      <c r="S1223" s="41">
        <f>Q1223*D1223/U1222</f>
        <v>0.56663012458823558</v>
      </c>
      <c r="T1223" s="41">
        <f t="shared" si="235"/>
        <v>0.76126685246188863</v>
      </c>
      <c r="U1223" s="42">
        <f>P1223*C1223+Q1223*D1223</f>
        <v>27723.250714276524</v>
      </c>
      <c r="V1223" s="25">
        <f>B1223</f>
        <v>42747</v>
      </c>
      <c r="W1223">
        <f>C1223/C$2</f>
        <v>1.4432277413014793</v>
      </c>
      <c r="X1223">
        <f>D1223/D$2</f>
        <v>1.2600279469724114</v>
      </c>
      <c r="Y1223">
        <f t="shared" si="236"/>
        <v>1.3861625357138263</v>
      </c>
      <c r="AA1223" s="15">
        <f t="shared" si="237"/>
        <v>-5.0596261131444775E-3</v>
      </c>
      <c r="AB1223" s="15">
        <f t="shared" si="238"/>
        <v>3.1857841210292115E-4</v>
      </c>
      <c r="AC1223" s="15">
        <f t="shared" si="239"/>
        <v>-2.0131439563906284E-3</v>
      </c>
    </row>
    <row r="1224" spans="1:29" x14ac:dyDescent="0.4">
      <c r="A1224" s="43">
        <f t="shared" si="230"/>
        <v>2017</v>
      </c>
      <c r="B1224" s="53">
        <v>42748</v>
      </c>
      <c r="C1224" s="45">
        <v>3319.9122000000002</v>
      </c>
      <c r="D1224" s="45">
        <f>VLOOKUP(B1224,'H11001.CSI  中证全债'!$A$2:$B$2792,2,0)</f>
        <v>175.89859999999999</v>
      </c>
      <c r="E1224" s="14">
        <f t="shared" si="231"/>
        <v>0</v>
      </c>
      <c r="F1224" s="14">
        <f>IF(AND((B1224-$B$2)&gt;123,OR(((G1223*J1223/C1223*C1224)/(G1223*K1223/D1223*D1224))&lt;(4/6),((G1223*J1223/C1223*C1224)/(G1223*K1223/D1223*D1224))&gt;(6/4))),COUNTIF($E$2:E1224,1),0)</f>
        <v>0</v>
      </c>
      <c r="G1224" s="21">
        <f t="shared" si="232"/>
        <v>27805.305922636697</v>
      </c>
      <c r="H1224" s="12">
        <f t="shared" si="233"/>
        <v>3.6207315507914033</v>
      </c>
      <c r="I1224" s="12">
        <f t="shared" si="234"/>
        <v>89.738036995401941</v>
      </c>
      <c r="J1224" s="15">
        <f>IF(OR((ROW(F1224)-MATCH(MAX($F$2:F1224),$F$2:F1224,0))=1,(ROW(F1224)-MATCH(MAX($F$2:F1224),$F$2:F1224,0))&gt;123),IF(OR(((G1223*J1223/C1223*C1224)/(G1223*K1223/D1223*D1224))&lt;(4/6),((G1223*J1223/C1223*C1224)/(G1223*K1223/D1223*D1224))&gt;(6/4)),50%,((G1223*J1223/C1223*C1224)/((G1223*K1223/D1223*D1224)+(G1223*J1223/C1223*C1224)))),((G1223*J1223/C1223*C1224)/((G1223*K1223/D1223*D1224)+(G1223*J1223/C1223*C1224))))</f>
        <v>0.43230996565339797</v>
      </c>
      <c r="K1224" s="18">
        <f t="shared" si="228"/>
        <v>0.56769003434660203</v>
      </c>
      <c r="L1224" s="20">
        <f t="shared" si="229"/>
        <v>0.76152466926951889</v>
      </c>
      <c r="M1224" s="51">
        <f>IF(AND((B1224-$B$2)&gt;123,OR(((U1223*R1223/C1223*C1224)/(U1223*S1223/D1223*D1224))&lt;(4/6),((U1223*R1223/C1223*C1224)/(U1223*S1223/D1223*D1224))&gt;(6/4))),1,0)</f>
        <v>0</v>
      </c>
      <c r="N1224" s="51">
        <f>IF(AND((B1224-$B$2)&gt;123,OR(((U1223*R1223/C1223*C1224)/(U1223*S1223/D1223*D1224))&lt;(4/6),((U1223*R1223/C1223*C1224)/(U1223*S1223/D1223*D1224))&gt;(6/4))),COUNTIF($M$2:M1224,1),0)</f>
        <v>0</v>
      </c>
      <c r="O1224" s="51">
        <f>IF(OR((ROW(N1224)-MATCH(MAX($N$2:N1224),$N$2:N1224,0))=1,(ROW(N1224)-MATCH(MAX($N$2:N1224),$N$2:N1224,0))&gt;123),IF(OR(((U1223*R1223/C1223*C1224)/(U1223*S1223/D1223*D1224))&lt;(4/6),((U1223*R1223/C1223*C1224)/(U1223*S1223/D1223*D1224))&gt;(6/4)),1,0),0)</f>
        <v>0</v>
      </c>
      <c r="P1224" s="47">
        <f>IF(O1224=1,U1223/2/C1224,P1223)</f>
        <v>3.6118419146766771</v>
      </c>
      <c r="Q1224" s="47">
        <f>IF(O1224=1,U1223/2/D1224,Q1223)</f>
        <v>89.517711770140608</v>
      </c>
      <c r="R1224" s="41">
        <f>P1224*C1224/U1223</f>
        <v>0.43252496471604274</v>
      </c>
      <c r="S1224" s="41">
        <f>Q1224*D1224/U1223</f>
        <v>0.56797236146129804</v>
      </c>
      <c r="T1224" s="41">
        <f t="shared" si="235"/>
        <v>0.76152466926951912</v>
      </c>
      <c r="U1224" s="42">
        <f>P1224*C1224+Q1224*D1224</f>
        <v>27737.038212577714</v>
      </c>
      <c r="V1224" s="25">
        <f>B1224</f>
        <v>42748</v>
      </c>
      <c r="W1224">
        <f>C1224/C$2</f>
        <v>1.4442231070497786</v>
      </c>
      <c r="X1224">
        <f>D1224/D$2</f>
        <v>1.2604700824077391</v>
      </c>
      <c r="Y1224">
        <f t="shared" si="236"/>
        <v>1.3868519106288857</v>
      </c>
      <c r="AA1224" s="15">
        <f t="shared" si="237"/>
        <v>6.8968030464944263E-4</v>
      </c>
      <c r="AB1224" s="15">
        <f t="shared" si="238"/>
        <v>3.5089335628635254E-4</v>
      </c>
      <c r="AC1224" s="15">
        <f t="shared" si="239"/>
        <v>4.9732617734066231E-4</v>
      </c>
    </row>
    <row r="1225" spans="1:29" x14ac:dyDescent="0.4">
      <c r="A1225" s="43">
        <f t="shared" si="230"/>
        <v>2017</v>
      </c>
      <c r="B1225" s="53">
        <v>42751</v>
      </c>
      <c r="C1225" s="45">
        <v>3319.4454999999998</v>
      </c>
      <c r="D1225" s="45">
        <f>VLOOKUP(B1225,'H11001.CSI  中证全债'!$A$2:$B$2792,2,0)</f>
        <v>175.92699999999999</v>
      </c>
      <c r="E1225" s="14">
        <f t="shared" si="231"/>
        <v>0</v>
      </c>
      <c r="F1225" s="14">
        <f>IF(AND((B1225-$B$2)&gt;123,OR(((G1224*J1224/C1224*C1225)/(G1224*K1224/D1224*D1225))&lt;(4/6),((G1224*J1224/C1224*C1225)/(G1224*K1224/D1224*D1225))&gt;(6/4))),COUNTIF($E$2:E1225,1),0)</f>
        <v>0</v>
      </c>
      <c r="G1225" s="21">
        <f t="shared" si="232"/>
        <v>27806.164687472614</v>
      </c>
      <c r="H1225" s="12">
        <f t="shared" si="233"/>
        <v>3.6207315507914033</v>
      </c>
      <c r="I1225" s="12">
        <f t="shared" si="234"/>
        <v>89.738036995401941</v>
      </c>
      <c r="J1225" s="15">
        <f>IF(OR((ROW(F1225)-MATCH(MAX($F$2:F1225),$F$2:F1225,0))=1,(ROW(F1225)-MATCH(MAX($F$2:F1225),$F$2:F1225,0))&gt;123),IF(OR(((G1224*J1224/C1224*C1225)/(G1224*K1224/D1224*D1225))&lt;(4/6),((G1224*J1224/C1224*C1225)/(G1224*K1224/D1224*D1225))&gt;(6/4)),50%,((G1224*J1224/C1224*C1225)/((G1224*K1224/D1224*D1225)+(G1224*J1224/C1224*C1225)))),((G1224*J1224/C1224*C1225)/((G1224*K1224/D1224*D1225)+(G1224*J1224/C1224*C1225))))</f>
        <v>0.43223584367236817</v>
      </c>
      <c r="K1225" s="18">
        <f t="shared" si="228"/>
        <v>0.56776415632763189</v>
      </c>
      <c r="L1225" s="20">
        <f t="shared" si="229"/>
        <v>0.76129470107469011</v>
      </c>
      <c r="M1225" s="51">
        <f>IF(AND((B1225-$B$2)&gt;123,OR(((U1224*R1224/C1224*C1225)/(U1224*S1224/D1224*D1225))&lt;(4/6),((U1224*R1224/C1224*C1225)/(U1224*S1224/D1224*D1225))&gt;(6/4))),1,0)</f>
        <v>0</v>
      </c>
      <c r="N1225" s="51">
        <f>IF(AND((B1225-$B$2)&gt;123,OR(((U1224*R1224/C1224*C1225)/(U1224*S1224/D1224*D1225))&lt;(4/6),((U1224*R1224/C1224*C1225)/(U1224*S1224/D1224*D1225))&gt;(6/4))),COUNTIF($M$2:M1225,1),0)</f>
        <v>0</v>
      </c>
      <c r="O1225" s="51">
        <f>IF(OR((ROW(N1225)-MATCH(MAX($N$2:N1225),$N$2:N1225,0))=1,(ROW(N1225)-MATCH(MAX($N$2:N1225),$N$2:N1225,0))&gt;123),IF(OR(((U1224*R1224/C1224*C1225)/(U1224*S1224/D1224*D1225))&lt;(4/6),((U1224*R1224/C1224*C1225)/(U1224*S1224/D1224*D1225))&gt;(6/4)),1,0),0)</f>
        <v>0</v>
      </c>
      <c r="P1225" s="47">
        <f>IF(O1225=1,U1224/2/C1225,P1224)</f>
        <v>3.6118419146766771</v>
      </c>
      <c r="Q1225" s="47">
        <f>IF(O1225=1,U1224/2/D1225,Q1224)</f>
        <v>89.517711770140608</v>
      </c>
      <c r="R1225" s="41">
        <f>P1225*C1225/U1224</f>
        <v>0.43224919324472694</v>
      </c>
      <c r="S1225" s="41">
        <f>Q1225*D1225/U1224</f>
        <v>0.56778169168199544</v>
      </c>
      <c r="T1225" s="41">
        <f t="shared" si="235"/>
        <v>0.76129470107469077</v>
      </c>
      <c r="U1225" s="42">
        <f>P1225*C1225+Q1225*D1225</f>
        <v>27737.894868970405</v>
      </c>
      <c r="V1225" s="25">
        <f>B1225</f>
        <v>42751</v>
      </c>
      <c r="W1225">
        <f>C1225/C$2</f>
        <v>1.4440200839324624</v>
      </c>
      <c r="X1225">
        <f>D1225/D$2</f>
        <v>1.2606735936940163</v>
      </c>
      <c r="Y1225">
        <f t="shared" si="236"/>
        <v>1.3868947434485202</v>
      </c>
      <c r="AA1225" s="15">
        <f t="shared" si="237"/>
        <v>-1.4057600679928672E-4</v>
      </c>
      <c r="AB1225" s="15">
        <f t="shared" si="238"/>
        <v>1.6145665741507109E-4</v>
      </c>
      <c r="AC1225" s="15">
        <f t="shared" si="239"/>
        <v>3.0884926722318795E-5</v>
      </c>
    </row>
    <row r="1226" spans="1:29" x14ac:dyDescent="0.4">
      <c r="A1226" s="43">
        <f t="shared" si="230"/>
        <v>2017</v>
      </c>
      <c r="B1226" s="53">
        <v>42752</v>
      </c>
      <c r="C1226" s="45">
        <v>3326.3562999999999</v>
      </c>
      <c r="D1226" s="45">
        <f>VLOOKUP(B1226,'H11001.CSI  中证全债'!$A$2:$B$2792,2,0)</f>
        <v>175.6455</v>
      </c>
      <c r="E1226" s="14">
        <f t="shared" si="231"/>
        <v>0</v>
      </c>
      <c r="F1226" s="14">
        <f>IF(AND((B1226-$B$2)&gt;123,OR(((G1225*J1225/C1225*C1226)/(G1225*K1225/D1225*D1226))&lt;(4/6),((G1225*J1225/C1225*C1226)/(G1225*K1225/D1225*D1226))&gt;(6/4))),COUNTIF($E$2:E1226,1),0)</f>
        <v>0</v>
      </c>
      <c r="G1226" s="21">
        <f t="shared" si="232"/>
        <v>27805.92558165962</v>
      </c>
      <c r="H1226" s="12">
        <f t="shared" si="233"/>
        <v>3.6207315507914033</v>
      </c>
      <c r="I1226" s="12">
        <f t="shared" si="234"/>
        <v>89.738036995401941</v>
      </c>
      <c r="J1226" s="15">
        <f>IF(OR((ROW(F1226)-MATCH(MAX($F$2:F1226),$F$2:F1226,0))=1,(ROW(F1226)-MATCH(MAX($F$2:F1226),$F$2:F1226,0))&gt;123),IF(OR(((G1225*J1225/C1225*C1226)/(G1225*K1225/D1225*D1226))&lt;(4/6),((G1225*J1225/C1225*C1226)/(G1225*K1225/D1225*D1226))&gt;(6/4)),50%,((G1225*J1225/C1225*C1226)/((G1225*K1225/D1225*D1226)+(G1225*J1225/C1225*C1226)))),((G1225*J1225/C1225*C1226)/((G1225*K1225/D1225*D1226)+(G1225*J1225/C1225*C1226))))</f>
        <v>0.43313944609445726</v>
      </c>
      <c r="K1226" s="18">
        <f t="shared" si="228"/>
        <v>0.56686055390554269</v>
      </c>
      <c r="L1226" s="20">
        <f t="shared" si="229"/>
        <v>0.76410228778528189</v>
      </c>
      <c r="M1226" s="51">
        <f>IF(AND((B1226-$B$2)&gt;123,OR(((U1225*R1225/C1225*C1226)/(U1225*S1225/D1225*D1226))&lt;(4/6),((U1225*R1225/C1225*C1226)/(U1225*S1225/D1225*D1226))&gt;(6/4))),1,0)</f>
        <v>0</v>
      </c>
      <c r="N1226" s="51">
        <f>IF(AND((B1226-$B$2)&gt;123,OR(((U1225*R1225/C1225*C1226)/(U1225*S1225/D1225*D1226))&lt;(4/6),((U1225*R1225/C1225*C1226)/(U1225*S1225/D1225*D1226))&gt;(6/4))),COUNTIF($M$2:M1226,1),0)</f>
        <v>0</v>
      </c>
      <c r="O1226" s="51">
        <f>IF(OR((ROW(N1226)-MATCH(MAX($N$2:N1226),$N$2:N1226,0))=1,(ROW(N1226)-MATCH(MAX($N$2:N1226),$N$2:N1226,0))&gt;123),IF(OR(((U1225*R1225/C1225*C1226)/(U1225*S1225/D1225*D1226))&lt;(4/6),((U1225*R1225/C1225*C1226)/(U1225*S1225/D1225*D1226))&gt;(6/4)),1,0),0)</f>
        <v>0</v>
      </c>
      <c r="P1226" s="47">
        <f>IF(O1226=1,U1225/2/C1226,P1225)</f>
        <v>3.6118419146766771</v>
      </c>
      <c r="Q1226" s="47">
        <f>IF(O1226=1,U1225/2/D1226,Q1225)</f>
        <v>89.517711770140608</v>
      </c>
      <c r="R1226" s="41">
        <f>P1226*C1226/U1225</f>
        <v>0.43313572151896984</v>
      </c>
      <c r="S1226" s="41">
        <f>Q1226*D1226/U1225</f>
        <v>0.56685567945934978</v>
      </c>
      <c r="T1226" s="41">
        <f t="shared" si="235"/>
        <v>0.76410228778528233</v>
      </c>
      <c r="U1226" s="42">
        <f>P1226*C1226+Q1226*D1226</f>
        <v>27737.656350211058</v>
      </c>
      <c r="V1226" s="25">
        <f>B1226</f>
        <v>42752</v>
      </c>
      <c r="W1226">
        <f>C1226/C$2</f>
        <v>1.4470264095359526</v>
      </c>
      <c r="X1226">
        <f>D1226/D$2</f>
        <v>1.2586563955571479</v>
      </c>
      <c r="Y1226">
        <f t="shared" si="236"/>
        <v>1.386882817510553</v>
      </c>
      <c r="AA1226" s="15">
        <f t="shared" si="237"/>
        <v>2.0819139823202715E-3</v>
      </c>
      <c r="AB1226" s="15">
        <f t="shared" si="238"/>
        <v>-1.6000954941537415E-3</v>
      </c>
      <c r="AC1226" s="15">
        <f t="shared" si="239"/>
        <v>-8.5990216802667163E-6</v>
      </c>
    </row>
    <row r="1227" spans="1:29" x14ac:dyDescent="0.4">
      <c r="A1227" s="43">
        <f t="shared" si="230"/>
        <v>2017</v>
      </c>
      <c r="B1227" s="53">
        <v>42753</v>
      </c>
      <c r="C1227" s="45">
        <v>3339.3652999999999</v>
      </c>
      <c r="D1227" s="45">
        <f>VLOOKUP(B1227,'H11001.CSI  中证全债'!$A$2:$B$2792,2,0)</f>
        <v>175.5548</v>
      </c>
      <c r="E1227" s="14">
        <f t="shared" si="231"/>
        <v>0</v>
      </c>
      <c r="F1227" s="14">
        <f>IF(AND((B1227-$B$2)&gt;123,OR(((G1226*J1226/C1226*C1227)/(G1226*K1226/D1226*D1227))&lt;(4/6),((G1226*J1226/C1226*C1227)/(G1226*K1226/D1226*D1227))&gt;(6/4))),COUNTIF($E$2:E1227,1),0)</f>
        <v>0</v>
      </c>
      <c r="G1227" s="21">
        <f t="shared" si="232"/>
        <v>27844.888438448383</v>
      </c>
      <c r="H1227" s="12">
        <f t="shared" si="233"/>
        <v>3.6207315507914033</v>
      </c>
      <c r="I1227" s="12">
        <f t="shared" si="234"/>
        <v>89.738036995401941</v>
      </c>
      <c r="J1227" s="15">
        <f>IF(OR((ROW(F1227)-MATCH(MAX($F$2:F1227),$F$2:F1227,0))=1,(ROW(F1227)-MATCH(MAX($F$2:F1227),$F$2:F1227,0))&gt;123),IF(OR(((G1226*J1226/C1226*C1227)/(G1226*K1226/D1226*D1227))&lt;(4/6),((G1226*J1226/C1226*C1227)/(G1226*K1226/D1226*D1227))&gt;(6/4)),50%,((G1226*J1226/C1226*C1227)/((G1226*K1226/D1226*D1227)+(G1226*J1226/C1226*C1227)))),((G1226*J1226/C1226*C1227)/((G1226*K1226/D1226*D1227)+(G1226*J1226/C1226*C1227))))</f>
        <v>0.43422495040894993</v>
      </c>
      <c r="K1227" s="18">
        <f t="shared" si="228"/>
        <v>0.56577504959105007</v>
      </c>
      <c r="L1227" s="20">
        <f t="shared" si="229"/>
        <v>0.76748692032781163</v>
      </c>
      <c r="M1227" s="51">
        <f>IF(AND((B1227-$B$2)&gt;123,OR(((U1226*R1226/C1226*C1227)/(U1226*S1226/D1226*D1227))&lt;(4/6),((U1226*R1226/C1226*C1227)/(U1226*S1226/D1226*D1227))&gt;(6/4))),1,0)</f>
        <v>0</v>
      </c>
      <c r="N1227" s="51">
        <f>IF(AND((B1227-$B$2)&gt;123,OR(((U1226*R1226/C1226*C1227)/(U1226*S1226/D1226*D1227))&lt;(4/6),((U1226*R1226/C1226*C1227)/(U1226*S1226/D1226*D1227))&gt;(6/4))),COUNTIF($M$2:M1227,1),0)</f>
        <v>0</v>
      </c>
      <c r="O1227" s="51">
        <f>IF(OR((ROW(N1227)-MATCH(MAX($N$2:N1227),$N$2:N1227,0))=1,(ROW(N1227)-MATCH(MAX($N$2:N1227),$N$2:N1227,0))&gt;123),IF(OR(((U1226*R1226/C1226*C1227)/(U1226*S1226/D1226*D1227))&lt;(4/6),((U1226*R1226/C1226*C1227)/(U1226*S1226/D1226*D1227))&gt;(6/4)),1,0),0)</f>
        <v>0</v>
      </c>
      <c r="P1227" s="47">
        <f>IF(O1227=1,U1226/2/C1227,P1226)</f>
        <v>3.6118419146766771</v>
      </c>
      <c r="Q1227" s="47">
        <f>IF(O1227=1,U1226/2/D1227,Q1226)</f>
        <v>89.517711770140608</v>
      </c>
      <c r="R1227" s="41">
        <f>P1227*C1227/U1226</f>
        <v>0.43483340505316631</v>
      </c>
      <c r="S1227" s="41">
        <f>Q1227*D1227/U1226</f>
        <v>0.56656783788242093</v>
      </c>
      <c r="T1227" s="41">
        <f t="shared" si="235"/>
        <v>0.76748692032781207</v>
      </c>
      <c r="U1227" s="42">
        <f>P1227*C1227+Q1227*D1227</f>
        <v>27776.523545221535</v>
      </c>
      <c r="V1227" s="25">
        <f>B1227</f>
        <v>42753</v>
      </c>
      <c r="W1227">
        <f>C1227/C$2</f>
        <v>1.4526855647387953</v>
      </c>
      <c r="X1227">
        <f>D1227/D$2</f>
        <v>1.2580064493013257</v>
      </c>
      <c r="Y1227">
        <f t="shared" si="236"/>
        <v>1.3888261772610768</v>
      </c>
      <c r="AA1227" s="15">
        <f t="shared" si="237"/>
        <v>3.910885914416351E-3</v>
      </c>
      <c r="AB1227" s="15">
        <f t="shared" si="238"/>
        <v>-5.1638100606044013E-4</v>
      </c>
      <c r="AC1227" s="15">
        <f t="shared" si="239"/>
        <v>1.401242935587188E-3</v>
      </c>
    </row>
    <row r="1228" spans="1:29" x14ac:dyDescent="0.4">
      <c r="A1228" s="43">
        <f t="shared" si="230"/>
        <v>2017</v>
      </c>
      <c r="B1228" s="53">
        <v>42754</v>
      </c>
      <c r="C1228" s="45">
        <v>3329.2891</v>
      </c>
      <c r="D1228" s="45">
        <f>VLOOKUP(B1228,'H11001.CSI  中证全债'!$A$2:$B$2792,2,0)</f>
        <v>175.46029999999999</v>
      </c>
      <c r="E1228" s="14">
        <f t="shared" si="231"/>
        <v>0</v>
      </c>
      <c r="F1228" s="14">
        <f>IF(AND((B1228-$B$2)&gt;123,OR(((G1227*J1227/C1227*C1228)/(G1227*K1227/D1227*D1228))&lt;(4/6),((G1227*J1227/C1227*C1228)/(G1227*K1227/D1227*D1228))&gt;(6/4))),COUNTIF($E$2:E1228,1),0)</f>
        <v>0</v>
      </c>
      <c r="G1228" s="21">
        <f t="shared" si="232"/>
        <v>27799.924978700234</v>
      </c>
      <c r="H1228" s="12">
        <f t="shared" si="233"/>
        <v>3.6207315507914033</v>
      </c>
      <c r="I1228" s="12">
        <f t="shared" si="234"/>
        <v>89.738036995401941</v>
      </c>
      <c r="J1228" s="15">
        <f>IF(OR((ROW(F1228)-MATCH(MAX($F$2:F1228),$F$2:F1228,0))=1,(ROW(F1228)-MATCH(MAX($F$2:F1228),$F$2:F1228,0))&gt;123),IF(OR(((G1227*J1227/C1227*C1228)/(G1227*K1227/D1227*D1228))&lt;(4/6),((G1227*J1227/C1227*C1228)/(G1227*K1227/D1227*D1228))&gt;(6/4)),50%,((G1227*J1227/C1227*C1228)/((G1227*K1227/D1227*D1228)+(G1227*J1227/C1227*C1228)))),((G1227*J1227/C1227*C1228)/((G1227*K1227/D1227*D1228)+(G1227*J1227/C1227*C1228))))</f>
        <v>0.43361491426008536</v>
      </c>
      <c r="K1228" s="18">
        <f t="shared" si="228"/>
        <v>0.56638508573991464</v>
      </c>
      <c r="L1228" s="20">
        <f t="shared" si="229"/>
        <v>0.76558321392523809</v>
      </c>
      <c r="M1228" s="51">
        <f>IF(AND((B1228-$B$2)&gt;123,OR(((U1227*R1227/C1227*C1228)/(U1227*S1227/D1227*D1228))&lt;(4/6),((U1227*R1227/C1227*C1228)/(U1227*S1227/D1227*D1228))&gt;(6/4))),1,0)</f>
        <v>0</v>
      </c>
      <c r="N1228" s="51">
        <f>IF(AND((B1228-$B$2)&gt;123,OR(((U1227*R1227/C1227*C1228)/(U1227*S1227/D1227*D1228))&lt;(4/6),((U1227*R1227/C1227*C1228)/(U1227*S1227/D1227*D1228))&gt;(6/4))),COUNTIF($M$2:M1228,1),0)</f>
        <v>0</v>
      </c>
      <c r="O1228" s="51">
        <f>IF(OR((ROW(N1228)-MATCH(MAX($N$2:N1228),$N$2:N1228,0))=1,(ROW(N1228)-MATCH(MAX($N$2:N1228),$N$2:N1228,0))&gt;123),IF(OR(((U1227*R1227/C1227*C1228)/(U1227*S1227/D1227*D1228))&lt;(4/6),((U1227*R1227/C1227*C1228)/(U1227*S1227/D1227*D1228))&gt;(6/4)),1,0),0)</f>
        <v>0</v>
      </c>
      <c r="P1228" s="47">
        <f>IF(O1228=1,U1227/2/C1228,P1227)</f>
        <v>3.6118419146766771</v>
      </c>
      <c r="Q1228" s="47">
        <f>IF(O1228=1,U1227/2/D1228,Q1227)</f>
        <v>89.517711770140608</v>
      </c>
      <c r="R1228" s="41">
        <f>P1228*C1228/U1227</f>
        <v>0.43291472015492227</v>
      </c>
      <c r="S1228" s="41">
        <f>Q1228*D1228/U1227</f>
        <v>0.56547049658431725</v>
      </c>
      <c r="T1228" s="41">
        <f t="shared" si="235"/>
        <v>0.76558321392523865</v>
      </c>
      <c r="U1228" s="42">
        <f>P1228*C1228+Q1228*D1228</f>
        <v>27731.670479958593</v>
      </c>
      <c r="V1228" s="25">
        <f>B1228</f>
        <v>42754</v>
      </c>
      <c r="W1228">
        <f>C1228/C$2</f>
        <v>1.4483022316882239</v>
      </c>
      <c r="X1228">
        <f>D1228/D$2</f>
        <v>1.2573292726621281</v>
      </c>
      <c r="Y1228">
        <f t="shared" si="236"/>
        <v>1.3865835239979296</v>
      </c>
      <c r="AA1228" s="15">
        <f t="shared" si="237"/>
        <v>-3.0173997435980482E-3</v>
      </c>
      <c r="AB1228" s="15">
        <f t="shared" si="238"/>
        <v>-5.3829345594658129E-4</v>
      </c>
      <c r="AC1228" s="15">
        <f t="shared" si="239"/>
        <v>-1.6147832607604773E-3</v>
      </c>
    </row>
    <row r="1229" spans="1:29" x14ac:dyDescent="0.4">
      <c r="A1229" s="43">
        <f t="shared" si="230"/>
        <v>2017</v>
      </c>
      <c r="B1229" s="53">
        <v>42755</v>
      </c>
      <c r="C1229" s="45">
        <v>3354.8890999999999</v>
      </c>
      <c r="D1229" s="45">
        <f>VLOOKUP(B1229,'H11001.CSI  中证全债'!$A$2:$B$2792,2,0)</f>
        <v>175.5087</v>
      </c>
      <c r="E1229" s="14">
        <f t="shared" si="231"/>
        <v>0</v>
      </c>
      <c r="F1229" s="14">
        <f>IF(AND((B1229-$B$2)&gt;123,OR(((G1228*J1228/C1228*C1229)/(G1228*K1228/D1228*D1229))&lt;(4/6),((G1228*J1228/C1228*C1229)/(G1228*K1228/D1228*D1229))&gt;(6/4))),COUNTIF($E$2:E1229,1),0)</f>
        <v>0</v>
      </c>
      <c r="G1229" s="21">
        <f t="shared" si="232"/>
        <v>27896.959027391073</v>
      </c>
      <c r="H1229" s="12">
        <f t="shared" si="233"/>
        <v>3.6207315507914033</v>
      </c>
      <c r="I1229" s="12">
        <f t="shared" si="234"/>
        <v>89.738036995401941</v>
      </c>
      <c r="J1229" s="15">
        <f>IF(OR((ROW(F1229)-MATCH(MAX($F$2:F1229),$F$2:F1229,0))=1,(ROW(F1229)-MATCH(MAX($F$2:F1229),$F$2:F1229,0))&gt;123),IF(OR(((G1228*J1228/C1228*C1229)/(G1228*K1228/D1228*D1229))&lt;(4/6),((G1228*J1228/C1228*C1229)/(G1228*K1228/D1228*D1229))&gt;(6/4)),50%,((G1228*J1228/C1228*C1229)/((G1228*K1228/D1228*D1229)+(G1228*J1228/C1228*C1229)))),((G1228*J1228/C1228*C1229)/((G1228*K1228/D1228*D1229)+(G1228*J1228/C1228*C1229))))</f>
        <v>0.43542928108577328</v>
      </c>
      <c r="K1229" s="18">
        <f t="shared" si="228"/>
        <v>0.56457071891422672</v>
      </c>
      <c r="L1229" s="20">
        <f t="shared" si="229"/>
        <v>0.77125728717065567</v>
      </c>
      <c r="M1229" s="51">
        <f>IF(AND((B1229-$B$2)&gt;123,OR(((U1228*R1228/C1228*C1229)/(U1228*S1228/D1228*D1229))&lt;(4/6),((U1228*R1228/C1228*C1229)/(U1228*S1228/D1228*D1229))&gt;(6/4))),1,0)</f>
        <v>0</v>
      </c>
      <c r="N1229" s="51">
        <f>IF(AND((B1229-$B$2)&gt;123,OR(((U1228*R1228/C1228*C1229)/(U1228*S1228/D1228*D1229))&lt;(4/6),((U1228*R1228/C1228*C1229)/(U1228*S1228/D1228*D1229))&gt;(6/4))),COUNTIF($M$2:M1229,1),0)</f>
        <v>0</v>
      </c>
      <c r="O1229" s="51">
        <f>IF(OR((ROW(N1229)-MATCH(MAX($N$2:N1229),$N$2:N1229,0))=1,(ROW(N1229)-MATCH(MAX($N$2:N1229),$N$2:N1229,0))&gt;123),IF(OR(((U1228*R1228/C1228*C1229)/(U1228*S1228/D1228*D1229))&lt;(4/6),((U1228*R1228/C1228*C1229)/(U1228*S1228/D1228*D1229))&gt;(6/4)),1,0),0)</f>
        <v>0</v>
      </c>
      <c r="P1229" s="47">
        <f>IF(O1229=1,U1228/2/C1229,P1228)</f>
        <v>3.6118419146766771</v>
      </c>
      <c r="Q1229" s="47">
        <f>IF(O1229=1,U1228/2/D1229,Q1228)</f>
        <v>89.517711770140608</v>
      </c>
      <c r="R1229" s="41">
        <f>P1229*C1229/U1228</f>
        <v>0.436949122095944</v>
      </c>
      <c r="S1229" s="41">
        <f>Q1229*D1229/U1228</f>
        <v>0.56654132072953778</v>
      </c>
      <c r="T1229" s="41">
        <f t="shared" si="235"/>
        <v>0.77125728717065622</v>
      </c>
      <c r="U1229" s="42">
        <f>P1229*C1229+Q1229*D1229</f>
        <v>27828.466290223991</v>
      </c>
      <c r="V1229" s="25">
        <f>B1229</f>
        <v>42755</v>
      </c>
      <c r="W1229">
        <f>C1229/C$2</f>
        <v>1.459438704375807</v>
      </c>
      <c r="X1229">
        <f>D1229/D$2</f>
        <v>1.257676101755643</v>
      </c>
      <c r="Y1229">
        <f t="shared" si="236"/>
        <v>1.3914233145111996</v>
      </c>
      <c r="AA1229" s="15">
        <f t="shared" si="237"/>
        <v>7.6893292324777818E-3</v>
      </c>
      <c r="AB1229" s="15">
        <f t="shared" si="238"/>
        <v>2.7584587510687264E-4</v>
      </c>
      <c r="AC1229" s="15">
        <f t="shared" si="239"/>
        <v>3.490442825481832E-3</v>
      </c>
    </row>
    <row r="1230" spans="1:29" x14ac:dyDescent="0.4">
      <c r="A1230" s="43">
        <f t="shared" si="230"/>
        <v>2017</v>
      </c>
      <c r="B1230" s="53">
        <v>42758</v>
      </c>
      <c r="C1230" s="45">
        <v>3364.0808000000002</v>
      </c>
      <c r="D1230" s="45">
        <f>VLOOKUP(B1230,'H11001.CSI  中证全债'!$A$2:$B$2792,2,0)</f>
        <v>175.61080000000001</v>
      </c>
      <c r="E1230" s="14">
        <f t="shared" si="231"/>
        <v>0</v>
      </c>
      <c r="F1230" s="14">
        <f>IF(AND((B1230-$B$2)&gt;123,OR(((G1229*J1229/C1229*C1230)/(G1229*K1229/D1229*D1230))&lt;(4/6),((G1229*J1229/C1229*C1230)/(G1229*K1229/D1229*D1230))&gt;(6/4))),COUNTIF($E$2:E1230,1),0)</f>
        <v>0</v>
      </c>
      <c r="G1230" s="21">
        <f t="shared" si="232"/>
        <v>27939.401959163715</v>
      </c>
      <c r="H1230" s="12">
        <f t="shared" si="233"/>
        <v>3.6207315507914033</v>
      </c>
      <c r="I1230" s="12">
        <f t="shared" si="234"/>
        <v>89.738036995401941</v>
      </c>
      <c r="J1230" s="15">
        <f>IF(OR((ROW(F1230)-MATCH(MAX($F$2:F1230),$F$2:F1230,0))=1,(ROW(F1230)-MATCH(MAX($F$2:F1230),$F$2:F1230,0))&gt;123),IF(OR(((G1229*J1229/C1229*C1230)/(G1229*K1229/D1229*D1230))&lt;(4/6),((G1229*J1229/C1229*C1230)/(G1229*K1229/D1229*D1230))&gt;(6/4)),50%,((G1229*J1229/C1229*C1230)/((G1229*K1229/D1229*D1230)+(G1229*J1229/C1229*C1230)))),((G1229*J1229/C1229*C1230)/((G1229*K1229/D1229*D1230)+(G1229*J1229/C1229*C1230))))</f>
        <v>0.43595899116862002</v>
      </c>
      <c r="K1230" s="18">
        <f t="shared" si="228"/>
        <v>0.56404100883137998</v>
      </c>
      <c r="L1230" s="20">
        <f t="shared" si="229"/>
        <v>0.77292073509312853</v>
      </c>
      <c r="M1230" s="51">
        <f>IF(AND((B1230-$B$2)&gt;123,OR(((U1229*R1229/C1229*C1230)/(U1229*S1229/D1229*D1230))&lt;(4/6),((U1229*R1229/C1229*C1230)/(U1229*S1229/D1229*D1230))&gt;(6/4))),1,0)</f>
        <v>0</v>
      </c>
      <c r="N1230" s="51">
        <f>IF(AND((B1230-$B$2)&gt;123,OR(((U1229*R1229/C1229*C1230)/(U1229*S1229/D1229*D1230))&lt;(4/6),((U1229*R1229/C1229*C1230)/(U1229*S1229/D1229*D1230))&gt;(6/4))),COUNTIF($M$2:M1230,1),0)</f>
        <v>0</v>
      </c>
      <c r="O1230" s="51">
        <f>IF(OR((ROW(N1230)-MATCH(MAX($N$2:N1230),$N$2:N1230,0))=1,(ROW(N1230)-MATCH(MAX($N$2:N1230),$N$2:N1230,0))&gt;123),IF(OR(((U1229*R1229/C1229*C1230)/(U1229*S1229/D1229*D1230))&lt;(4/6),((U1229*R1229/C1229*C1230)/(U1229*S1229/D1229*D1230))&gt;(6/4)),1,0),0)</f>
        <v>0</v>
      </c>
      <c r="P1230" s="47">
        <f>IF(O1230=1,U1229/2/C1230,P1229)</f>
        <v>3.6118419146766771</v>
      </c>
      <c r="Q1230" s="47">
        <f>IF(O1230=1,U1229/2/D1230,Q1229)</f>
        <v>89.517711770140608</v>
      </c>
      <c r="R1230" s="41">
        <f>P1230*C1230/U1229</f>
        <v>0.43662226696508505</v>
      </c>
      <c r="S1230" s="41">
        <f>Q1230*D1230/U1229</f>
        <v>0.56489915089737697</v>
      </c>
      <c r="T1230" s="41">
        <f t="shared" si="235"/>
        <v>0.77292073509312909</v>
      </c>
      <c r="U1230" s="42">
        <f>P1230*C1230+Q1230*D1230</f>
        <v>27870.805015922859</v>
      </c>
      <c r="V1230" s="25">
        <f>B1230</f>
        <v>42758</v>
      </c>
      <c r="W1230">
        <f>C1230/C$2</f>
        <v>1.4634372635946533</v>
      </c>
      <c r="X1230">
        <f>D1230/D$2</f>
        <v>1.2584077391615909</v>
      </c>
      <c r="Y1230">
        <f t="shared" si="236"/>
        <v>1.393540250796143</v>
      </c>
      <c r="AA1230" s="15">
        <f t="shared" si="237"/>
        <v>2.7397925016361402E-3</v>
      </c>
      <c r="AB1230" s="15">
        <f t="shared" si="238"/>
        <v>5.8173754349510887E-4</v>
      </c>
      <c r="AC1230" s="15">
        <f t="shared" si="239"/>
        <v>1.5214178624618491E-3</v>
      </c>
    </row>
    <row r="1231" spans="1:29" x14ac:dyDescent="0.4">
      <c r="A1231" s="43">
        <f t="shared" si="230"/>
        <v>2017</v>
      </c>
      <c r="B1231" s="53">
        <v>42759</v>
      </c>
      <c r="C1231" s="45">
        <v>3364.4508999999998</v>
      </c>
      <c r="D1231" s="45">
        <f>VLOOKUP(B1231,'H11001.CSI  中证全债'!$A$2:$B$2792,2,0)</f>
        <v>175.6225</v>
      </c>
      <c r="E1231" s="14">
        <f t="shared" si="231"/>
        <v>0</v>
      </c>
      <c r="F1231" s="14">
        <f>IF(AND((B1231-$B$2)&gt;123,OR(((G1230*J1230/C1230*C1231)/(G1230*K1230/D1230*D1231))&lt;(4/6),((G1230*J1230/C1230*C1231)/(G1230*K1230/D1230*D1231))&gt;(6/4))),COUNTIF($E$2:E1231,1),0)</f>
        <v>0</v>
      </c>
      <c r="G1231" s="21">
        <f t="shared" si="232"/>
        <v>27941.791926943508</v>
      </c>
      <c r="H1231" s="12">
        <f t="shared" si="233"/>
        <v>3.6207315507914033</v>
      </c>
      <c r="I1231" s="12">
        <f t="shared" si="234"/>
        <v>89.738036995401941</v>
      </c>
      <c r="J1231" s="15">
        <f>IF(OR((ROW(F1231)-MATCH(MAX($F$2:F1231),$F$2:F1231,0))=1,(ROW(F1231)-MATCH(MAX($F$2:F1231),$F$2:F1231,0))&gt;123),IF(OR(((G1230*J1230/C1230*C1231)/(G1230*K1230/D1230*D1231))&lt;(4/6),((G1230*J1230/C1230*C1231)/(G1230*K1230/D1230*D1231))&gt;(6/4)),50%,((G1230*J1230/C1230*C1231)/((G1230*K1230/D1230*D1231)+(G1230*J1230/C1230*C1231)))),((G1230*J1230/C1230*C1231)/((G1230*K1230/D1230*D1231)+(G1230*J1230/C1230*C1231))))</f>
        <v>0.43596965994768477</v>
      </c>
      <c r="K1231" s="18">
        <f t="shared" si="228"/>
        <v>0.56403034005231523</v>
      </c>
      <c r="L1231" s="20">
        <f t="shared" si="229"/>
        <v>0.7729542703451866</v>
      </c>
      <c r="M1231" s="51">
        <f>IF(AND((B1231-$B$2)&gt;123,OR(((U1230*R1230/C1230*C1231)/(U1230*S1230/D1230*D1231))&lt;(4/6),((U1230*R1230/C1230*C1231)/(U1230*S1230/D1230*D1231))&gt;(6/4))),1,0)</f>
        <v>0</v>
      </c>
      <c r="N1231" s="51">
        <f>IF(AND((B1231-$B$2)&gt;123,OR(((U1230*R1230/C1230*C1231)/(U1230*S1230/D1230*D1231))&lt;(4/6),((U1230*R1230/C1230*C1231)/(U1230*S1230/D1230*D1231))&gt;(6/4))),COUNTIF($M$2:M1231,1),0)</f>
        <v>0</v>
      </c>
      <c r="O1231" s="51">
        <f>IF(OR((ROW(N1231)-MATCH(MAX($N$2:N1231),$N$2:N1231,0))=1,(ROW(N1231)-MATCH(MAX($N$2:N1231),$N$2:N1231,0))&gt;123),IF(OR(((U1230*R1230/C1230*C1231)/(U1230*S1230/D1230*D1231))&lt;(4/6),((U1230*R1230/C1230*C1231)/(U1230*S1230/D1230*D1231))&gt;(6/4)),1,0),0)</f>
        <v>0</v>
      </c>
      <c r="P1231" s="47">
        <f>IF(O1231=1,U1230/2/C1231,P1230)</f>
        <v>3.6118419146766771</v>
      </c>
      <c r="Q1231" s="47">
        <f>IF(O1231=1,U1230/2/D1231,Q1230)</f>
        <v>89.517711770140608</v>
      </c>
      <c r="R1231" s="41">
        <f>P1231*C1231/U1230</f>
        <v>0.43600695328137068</v>
      </c>
      <c r="S1231" s="41">
        <f>Q1231*D1231/U1230</f>
        <v>0.56407858784020681</v>
      </c>
      <c r="T1231" s="41">
        <f t="shared" si="235"/>
        <v>0.77295427034518727</v>
      </c>
      <c r="U1231" s="42">
        <f>P1231*C1231+Q1231*D1231</f>
        <v>27873.18911584319</v>
      </c>
      <c r="V1231" s="25">
        <f>B1231</f>
        <v>42759</v>
      </c>
      <c r="W1231">
        <f>C1231/C$2</f>
        <v>1.4635982639283123</v>
      </c>
      <c r="X1231">
        <f>D1231/D$2</f>
        <v>1.2584915800788248</v>
      </c>
      <c r="Y1231">
        <f t="shared" si="236"/>
        <v>1.3936594557921596</v>
      </c>
      <c r="AA1231" s="15">
        <f t="shared" si="237"/>
        <v>1.1001519345188449E-4</v>
      </c>
      <c r="AB1231" s="15">
        <f t="shared" si="238"/>
        <v>6.6624603953790995E-5</v>
      </c>
      <c r="AC1231" s="15">
        <f t="shared" si="239"/>
        <v>8.554112157765914E-5</v>
      </c>
    </row>
    <row r="1232" spans="1:29" x14ac:dyDescent="0.4">
      <c r="A1232" s="43">
        <f t="shared" si="230"/>
        <v>2017</v>
      </c>
      <c r="B1232" s="53">
        <v>42760</v>
      </c>
      <c r="C1232" s="45">
        <v>3375.9041999999999</v>
      </c>
      <c r="D1232" s="45">
        <f>VLOOKUP(B1232,'H11001.CSI  中证全债'!$A$2:$B$2792,2,0)</f>
        <v>175.28960000000001</v>
      </c>
      <c r="E1232" s="14">
        <f t="shared" si="231"/>
        <v>0</v>
      </c>
      <c r="F1232" s="14">
        <f>IF(AND((B1232-$B$2)&gt;123,OR(((G1231*J1231/C1231*C1232)/(G1231*K1231/D1231*D1232))&lt;(4/6),((G1231*J1231/C1231*C1232)/(G1231*K1231/D1231*D1232))&gt;(6/4))),COUNTIF($E$2:E1232,1),0)</f>
        <v>0</v>
      </c>
      <c r="G1232" s="21">
        <f t="shared" si="232"/>
        <v>27953.38745909842</v>
      </c>
      <c r="H1232" s="12">
        <f t="shared" si="233"/>
        <v>3.6207315507914033</v>
      </c>
      <c r="I1232" s="12">
        <f t="shared" si="234"/>
        <v>89.738036995401941</v>
      </c>
      <c r="J1232" s="15">
        <f>IF(OR((ROW(F1232)-MATCH(MAX($F$2:F1232),$F$2:F1232,0))=1,(ROW(F1232)-MATCH(MAX($F$2:F1232),$F$2:F1232,0))&gt;123),IF(OR(((G1231*J1231/C1231*C1232)/(G1231*K1231/D1231*D1232))&lt;(4/6),((G1231*J1231/C1231*C1232)/(G1231*K1231/D1231*D1232))&gt;(6/4)),50%,((G1231*J1231/C1231*C1232)/((G1231*K1231/D1231*D1232)+(G1231*J1231/C1231*C1232)))),((G1231*J1231/C1231*C1232)/((G1231*K1231/D1231*D1232)+(G1231*J1231/C1231*C1232))))</f>
        <v>0.43727232941890615</v>
      </c>
      <c r="K1232" s="18">
        <f t="shared" si="228"/>
        <v>0.56272767058109385</v>
      </c>
      <c r="L1232" s="20">
        <f t="shared" si="229"/>
        <v>0.77705851743057563</v>
      </c>
      <c r="M1232" s="51">
        <f>IF(AND((B1232-$B$2)&gt;123,OR(((U1231*R1231/C1231*C1232)/(U1231*S1231/D1231*D1232))&lt;(4/6),((U1231*R1231/C1231*C1232)/(U1231*S1231/D1231*D1232))&gt;(6/4))),1,0)</f>
        <v>0</v>
      </c>
      <c r="N1232" s="51">
        <f>IF(AND((B1232-$B$2)&gt;123,OR(((U1231*R1231/C1231*C1232)/(U1231*S1231/D1231*D1232))&lt;(4/6),((U1231*R1231/C1231*C1232)/(U1231*S1231/D1231*D1232))&gt;(6/4))),COUNTIF($M$2:M1232,1),0)</f>
        <v>0</v>
      </c>
      <c r="O1232" s="51">
        <f>IF(OR((ROW(N1232)-MATCH(MAX($N$2:N1232),$N$2:N1232,0))=1,(ROW(N1232)-MATCH(MAX($N$2:N1232),$N$2:N1232,0))&gt;123),IF(OR(((U1231*R1231/C1231*C1232)/(U1231*S1231/D1231*D1232))&lt;(4/6),((U1231*R1231/C1231*C1232)/(U1231*S1231/D1231*D1232))&gt;(6/4)),1,0),0)</f>
        <v>0</v>
      </c>
      <c r="P1232" s="47">
        <f>IF(O1232=1,U1231/2/C1232,P1231)</f>
        <v>3.6118419146766771</v>
      </c>
      <c r="Q1232" s="47">
        <f>IF(O1232=1,U1231/2/D1232,Q1231)</f>
        <v>89.517711770140608</v>
      </c>
      <c r="R1232" s="41">
        <f>P1232*C1232/U1231</f>
        <v>0.43745379256090838</v>
      </c>
      <c r="S1232" s="41">
        <f>Q1232*D1232/U1231</f>
        <v>0.56296119629110319</v>
      </c>
      <c r="T1232" s="41">
        <f t="shared" si="235"/>
        <v>0.77705851743057641</v>
      </c>
      <c r="U1232" s="42">
        <f>P1232*C1232+Q1232*D1232</f>
        <v>27884.756178596275</v>
      </c>
      <c r="V1232" s="25">
        <f>B1232</f>
        <v>42760</v>
      </c>
      <c r="W1232">
        <f>C1232/C$2</f>
        <v>1.468580660906152</v>
      </c>
      <c r="X1232">
        <f>D1232/D$2</f>
        <v>1.2561060551773557</v>
      </c>
      <c r="Y1232">
        <f t="shared" si="236"/>
        <v>1.3942378089298137</v>
      </c>
      <c r="AA1232" s="15">
        <f t="shared" si="237"/>
        <v>3.4042107732943361E-3</v>
      </c>
      <c r="AB1232" s="15">
        <f t="shared" si="238"/>
        <v>-1.8955429970534121E-3</v>
      </c>
      <c r="AC1232" s="15">
        <f t="shared" si="239"/>
        <v>4.1498885201152191E-4</v>
      </c>
    </row>
    <row r="1233" spans="1:29" x14ac:dyDescent="0.4">
      <c r="A1233" s="43">
        <f t="shared" si="230"/>
        <v>2017</v>
      </c>
      <c r="B1233" s="53">
        <v>42761</v>
      </c>
      <c r="C1233" s="45">
        <v>3387.9605999999999</v>
      </c>
      <c r="D1233" s="45">
        <f>VLOOKUP(B1233,'H11001.CSI  中证全债'!$A$2:$B$2792,2,0)</f>
        <v>175.20400000000001</v>
      </c>
      <c r="E1233" s="14">
        <f t="shared" si="231"/>
        <v>0</v>
      </c>
      <c r="F1233" s="14">
        <f>IF(AND((B1233-$B$2)&gt;123,OR(((G1232*J1232/C1232*C1233)/(G1232*K1232/D1232*D1233))&lt;(4/6),((G1232*J1232/C1232*C1233)/(G1232*K1232/D1232*D1233))&gt;(6/4))),COUNTIF($E$2:E1233,1),0)</f>
        <v>0</v>
      </c>
      <c r="G1233" s="21">
        <f t="shared" si="232"/>
        <v>27989.358871000575</v>
      </c>
      <c r="H1233" s="12">
        <f t="shared" si="233"/>
        <v>3.6207315507914033</v>
      </c>
      <c r="I1233" s="12">
        <f t="shared" si="234"/>
        <v>89.738036995401941</v>
      </c>
      <c r="J1233" s="15">
        <f>IF(OR((ROW(F1233)-MATCH(MAX($F$2:F1233),$F$2:F1233,0))=1,(ROW(F1233)-MATCH(MAX($F$2:F1233),$F$2:F1233,0))&gt;123),IF(OR(((G1232*J1232/C1232*C1233)/(G1232*K1232/D1232*D1233))&lt;(4/6),((G1232*J1232/C1232*C1233)/(G1232*K1232/D1232*D1233))&gt;(6/4)),50%,((G1232*J1232/C1232*C1233)/((G1232*K1232/D1232*D1233)+(G1232*J1232/C1232*C1233)))),((G1232*J1232/C1232*C1233)/((G1232*K1232/D1232*D1233)+(G1232*J1232/C1232*C1233))))</f>
        <v>0.43826998302443232</v>
      </c>
      <c r="K1233" s="18">
        <f t="shared" si="228"/>
        <v>0.56173001697556768</v>
      </c>
      <c r="L1233" s="20">
        <f t="shared" si="229"/>
        <v>0.78021464009372099</v>
      </c>
      <c r="M1233" s="51">
        <f>IF(AND((B1233-$B$2)&gt;123,OR(((U1232*R1232/C1232*C1233)/(U1232*S1232/D1232*D1233))&lt;(4/6),((U1232*R1232/C1232*C1233)/(U1232*S1232/D1232*D1233))&gt;(6/4))),1,0)</f>
        <v>0</v>
      </c>
      <c r="N1233" s="51">
        <f>IF(AND((B1233-$B$2)&gt;123,OR(((U1232*R1232/C1232*C1233)/(U1232*S1232/D1232*D1233))&lt;(4/6),((U1232*R1232/C1232*C1233)/(U1232*S1232/D1232*D1233))&gt;(6/4))),COUNTIF($M$2:M1233,1),0)</f>
        <v>0</v>
      </c>
      <c r="O1233" s="51">
        <f>IF(OR((ROW(N1233)-MATCH(MAX($N$2:N1233),$N$2:N1233,0))=1,(ROW(N1233)-MATCH(MAX($N$2:N1233),$N$2:N1233,0))&gt;123),IF(OR(((U1232*R1232/C1232*C1233)/(U1232*S1232/D1232*D1233))&lt;(4/6),((U1232*R1232/C1232*C1233)/(U1232*S1232/D1232*D1233))&gt;(6/4)),1,0),0)</f>
        <v>0</v>
      </c>
      <c r="P1233" s="47">
        <f>IF(O1233=1,U1232/2/C1233,P1232)</f>
        <v>3.6118419146766771</v>
      </c>
      <c r="Q1233" s="47">
        <f>IF(O1233=1,U1232/2/D1233,Q1232)</f>
        <v>89.517711770140608</v>
      </c>
      <c r="R1233" s="41">
        <f>P1233*C1233/U1232</f>
        <v>0.43883396440618067</v>
      </c>
      <c r="S1233" s="41">
        <f>Q1233*D1233/U1232</f>
        <v>0.56245287111437259</v>
      </c>
      <c r="T1233" s="41">
        <f t="shared" si="235"/>
        <v>0.78021464009372177</v>
      </c>
      <c r="U1233" s="42">
        <f>P1233*C1233+Q1233*D1233</f>
        <v>27920.639273328859</v>
      </c>
      <c r="V1233" s="25">
        <f>B1233</f>
        <v>42761</v>
      </c>
      <c r="W1233">
        <f>C1233/C$2</f>
        <v>1.4738254175198464</v>
      </c>
      <c r="X1233">
        <f>D1233/D$2</f>
        <v>1.2554926549623791</v>
      </c>
      <c r="Y1233">
        <f t="shared" si="236"/>
        <v>1.3960319636664429</v>
      </c>
      <c r="AA1233" s="15">
        <f t="shared" si="237"/>
        <v>3.5713098730703052E-3</v>
      </c>
      <c r="AB1233" s="15">
        <f t="shared" si="238"/>
        <v>-4.8833473292198004E-4</v>
      </c>
      <c r="AC1233" s="15">
        <f t="shared" si="239"/>
        <v>1.2868355205530868E-3</v>
      </c>
    </row>
    <row r="1234" spans="1:29" x14ac:dyDescent="0.4">
      <c r="A1234" s="43">
        <f t="shared" si="230"/>
        <v>2017</v>
      </c>
      <c r="B1234" s="53">
        <v>42769</v>
      </c>
      <c r="C1234" s="45">
        <v>3364.4922999999999</v>
      </c>
      <c r="D1234" s="45">
        <f>VLOOKUP(B1234,'H11001.CSI  中证全债'!$A$2:$B$2792,2,0)</f>
        <v>175.0574</v>
      </c>
      <c r="E1234" s="14">
        <f t="shared" si="231"/>
        <v>0</v>
      </c>
      <c r="F1234" s="14">
        <f>IF(AND((B1234-$B$2)&gt;123,OR(((G1233*J1233/C1233*C1234)/(G1233*K1233/D1233*D1234))&lt;(4/6),((G1233*J1233/C1233*C1234)/(G1233*K1233/D1233*D1234))&gt;(6/4))),COUNTIF($E$2:E1234,1),0)</f>
        <v>0</v>
      </c>
      <c r="G1234" s="21">
        <f t="shared" si="232"/>
        <v>27891.23086052361</v>
      </c>
      <c r="H1234" s="12">
        <f t="shared" si="233"/>
        <v>3.6207315507914033</v>
      </c>
      <c r="I1234" s="12">
        <f t="shared" si="234"/>
        <v>89.738036995401941</v>
      </c>
      <c r="J1234" s="15">
        <f>IF(OR((ROW(F1234)-MATCH(MAX($F$2:F1234),$F$2:F1234,0))=1,(ROW(F1234)-MATCH(MAX($F$2:F1234),$F$2:F1234,0))&gt;123),IF(OR(((G1233*J1233/C1233*C1234)/(G1233*K1233/D1233*D1234))&lt;(4/6),((G1233*J1233/C1233*C1234)/(G1233*K1233/D1233*D1234))&gt;(6/4)),50%,((G1233*J1233/C1233*C1234)/((G1233*K1233/D1233*D1234)+(G1233*J1233/C1233*C1234)))),((G1233*J1233/C1233*C1234)/((G1233*K1233/D1233*D1234)+(G1233*J1233/C1233*C1234))))</f>
        <v>0.43676535768260577</v>
      </c>
      <c r="K1234" s="18">
        <f t="shared" si="228"/>
        <v>0.56323464231739417</v>
      </c>
      <c r="L1234" s="20">
        <f t="shared" si="229"/>
        <v>0.77545897369799854</v>
      </c>
      <c r="M1234" s="51">
        <f>IF(AND((B1234-$B$2)&gt;123,OR(((U1233*R1233/C1233*C1234)/(U1233*S1233/D1233*D1234))&lt;(4/6),((U1233*R1233/C1233*C1234)/(U1233*S1233/D1233*D1234))&gt;(6/4))),1,0)</f>
        <v>0</v>
      </c>
      <c r="N1234" s="51">
        <f>IF(AND((B1234-$B$2)&gt;123,OR(((U1233*R1233/C1233*C1234)/(U1233*S1233/D1233*D1234))&lt;(4/6),((U1233*R1233/C1233*C1234)/(U1233*S1233/D1233*D1234))&gt;(6/4))),COUNTIF($M$2:M1234,1),0)</f>
        <v>0</v>
      </c>
      <c r="O1234" s="51">
        <f>IF(OR((ROW(N1234)-MATCH(MAX($N$2:N1234),$N$2:N1234,0))=1,(ROW(N1234)-MATCH(MAX($N$2:N1234),$N$2:N1234,0))&gt;123),IF(OR(((U1233*R1233/C1233*C1234)/(U1233*S1233/D1233*D1234))&lt;(4/6),((U1233*R1233/C1233*C1234)/(U1233*S1233/D1233*D1234))&gt;(6/4)),1,0),0)</f>
        <v>0</v>
      </c>
      <c r="P1234" s="47">
        <f>IF(O1234=1,U1233/2/C1234,P1233)</f>
        <v>3.6118419146766771</v>
      </c>
      <c r="Q1234" s="47">
        <f>IF(O1234=1,U1233/2/D1234,Q1233)</f>
        <v>89.517711770140608</v>
      </c>
      <c r="R1234" s="41">
        <f>P1234*C1234/U1233</f>
        <v>0.43523410018606296</v>
      </c>
      <c r="S1234" s="41">
        <f>Q1234*D1234/U1233</f>
        <v>0.56125999562623397</v>
      </c>
      <c r="T1234" s="41">
        <f t="shared" si="235"/>
        <v>0.77545897369799932</v>
      </c>
      <c r="U1234" s="42">
        <f>P1234*C1234+Q1234*D1234</f>
        <v>27822.75218717715</v>
      </c>
      <c r="V1234" s="25">
        <f>B1234</f>
        <v>42769</v>
      </c>
      <c r="W1234">
        <f>C1234/C$2</f>
        <v>1.4636162736927367</v>
      </c>
      <c r="X1234">
        <f>D1234/D$2</f>
        <v>1.2544421354353277</v>
      </c>
      <c r="Y1234">
        <f t="shared" si="236"/>
        <v>1.3911376093588574</v>
      </c>
      <c r="AA1234" s="15">
        <f t="shared" si="237"/>
        <v>-6.9269695757382399E-3</v>
      </c>
      <c r="AB1234" s="15">
        <f t="shared" si="238"/>
        <v>-8.3673888724011825E-4</v>
      </c>
      <c r="AC1234" s="15">
        <f t="shared" si="239"/>
        <v>-3.5059041877030239E-3</v>
      </c>
    </row>
    <row r="1235" spans="1:29" x14ac:dyDescent="0.4">
      <c r="A1235" s="43">
        <f t="shared" si="230"/>
        <v>2017</v>
      </c>
      <c r="B1235" s="53">
        <v>42772</v>
      </c>
      <c r="C1235" s="45">
        <v>3373.2051000000001</v>
      </c>
      <c r="D1235" s="45">
        <f>VLOOKUP(B1235,'H11001.CSI  中证全债'!$A$2:$B$2792,2,0)</f>
        <v>174.65389999999999</v>
      </c>
      <c r="E1235" s="14">
        <f t="shared" si="231"/>
        <v>0</v>
      </c>
      <c r="F1235" s="14">
        <f>IF(AND((B1235-$B$2)&gt;123,OR(((G1234*J1234/C1234*C1235)/(G1234*K1234/D1234*D1235))&lt;(4/6),((G1234*J1234/C1234*C1235)/(G1234*K1234/D1234*D1235))&gt;(6/4))),COUNTIF($E$2:E1235,1),0)</f>
        <v>0</v>
      </c>
      <c r="G1235" s="21">
        <f t="shared" si="232"/>
        <v>27886.568272451703</v>
      </c>
      <c r="H1235" s="12">
        <f t="shared" si="233"/>
        <v>3.6207315507914033</v>
      </c>
      <c r="I1235" s="12">
        <f t="shared" si="234"/>
        <v>89.738036995401941</v>
      </c>
      <c r="J1235" s="15">
        <f>IF(OR((ROW(F1235)-MATCH(MAX($F$2:F1235),$F$2:F1235,0))=1,(ROW(F1235)-MATCH(MAX($F$2:F1235),$F$2:F1235,0))&gt;123),IF(OR(((G1234*J1234/C1234*C1235)/(G1234*K1234/D1234*D1235))&lt;(4/6),((G1234*J1234/C1234*C1235)/(G1234*K1234/D1234*D1235))&gt;(6/4)),50%,((G1234*J1234/C1234*C1235)/((G1234*K1234/D1234*D1235)+(G1234*J1234/C1234*C1235)))),((G1234*J1234/C1234*C1235)/((G1234*K1234/D1234*D1235)+(G1234*J1234/C1234*C1235))))</f>
        <v>0.43796963518547322</v>
      </c>
      <c r="K1235" s="18">
        <f t="shared" si="228"/>
        <v>0.56203036481452684</v>
      </c>
      <c r="L1235" s="20">
        <f t="shared" si="229"/>
        <v>0.7792632971530028</v>
      </c>
      <c r="M1235" s="51">
        <f>IF(AND((B1235-$B$2)&gt;123,OR(((U1234*R1234/C1234*C1235)/(U1234*S1234/D1234*D1235))&lt;(4/6),((U1234*R1234/C1234*C1235)/(U1234*S1234/D1234*D1235))&gt;(6/4))),1,0)</f>
        <v>0</v>
      </c>
      <c r="N1235" s="51">
        <f>IF(AND((B1235-$B$2)&gt;123,OR(((U1234*R1234/C1234*C1235)/(U1234*S1234/D1234*D1235))&lt;(4/6),((U1234*R1234/C1234*C1235)/(U1234*S1234/D1234*D1235))&gt;(6/4))),COUNTIF($M$2:M1235,1),0)</f>
        <v>0</v>
      </c>
      <c r="O1235" s="51">
        <f>IF(OR((ROW(N1235)-MATCH(MAX($N$2:N1235),$N$2:N1235,0))=1,(ROW(N1235)-MATCH(MAX($N$2:N1235),$N$2:N1235,0))&gt;123),IF(OR(((U1234*R1234/C1234*C1235)/(U1234*S1234/D1234*D1235))&lt;(4/6),((U1234*R1234/C1234*C1235)/(U1234*S1234/D1234*D1235))&gt;(6/4)),1,0),0)</f>
        <v>0</v>
      </c>
      <c r="P1235" s="47">
        <f>IF(O1235=1,U1234/2/C1235,P1234)</f>
        <v>3.6118419146766771</v>
      </c>
      <c r="Q1235" s="47">
        <f>IF(O1235=1,U1234/2/D1235,Q1234)</f>
        <v>89.517711770140608</v>
      </c>
      <c r="R1235" s="41">
        <f>P1235*C1235/U1234</f>
        <v>0.43789641962868836</v>
      </c>
      <c r="S1235" s="41">
        <f>Q1235*D1235/U1234</f>
        <v>0.56193640997660133</v>
      </c>
      <c r="T1235" s="41">
        <f t="shared" si="235"/>
        <v>0.77926329715300369</v>
      </c>
      <c r="U1235" s="42">
        <f>P1235*C1235+Q1235*D1235</f>
        <v>27818.101046712094</v>
      </c>
      <c r="V1235" s="25">
        <f>B1235</f>
        <v>42772</v>
      </c>
      <c r="W1235">
        <f>C1235/C$2</f>
        <v>1.4674065025690015</v>
      </c>
      <c r="X1235">
        <f>D1235/D$2</f>
        <v>1.2515506986743101</v>
      </c>
      <c r="Y1235">
        <f t="shared" si="236"/>
        <v>1.3909050523356048</v>
      </c>
      <c r="AA1235" s="15">
        <f t="shared" si="237"/>
        <v>2.5896329143033636E-3</v>
      </c>
      <c r="AB1235" s="15">
        <f t="shared" si="238"/>
        <v>-2.3049582594052431E-3</v>
      </c>
      <c r="AC1235" s="15">
        <f t="shared" si="239"/>
        <v>-1.6717039471014772E-4</v>
      </c>
    </row>
    <row r="1236" spans="1:29" x14ac:dyDescent="0.4">
      <c r="A1236" s="43">
        <f t="shared" si="230"/>
        <v>2017</v>
      </c>
      <c r="B1236" s="53">
        <v>42773</v>
      </c>
      <c r="C1236" s="45">
        <v>3365.6849000000002</v>
      </c>
      <c r="D1236" s="45">
        <f>VLOOKUP(B1236,'H11001.CSI  中证全债'!$A$2:$B$2792,2,0)</f>
        <v>174.28129999999999</v>
      </c>
      <c r="E1236" s="14">
        <f t="shared" si="231"/>
        <v>0</v>
      </c>
      <c r="F1236" s="14">
        <f>IF(AND((B1236-$B$2)&gt;123,OR(((G1235*J1235/C1235*C1236)/(G1235*K1235/D1235*D1236))&lt;(4/6),((G1235*J1235/C1235*C1236)/(G1235*K1235/D1235*D1236))&gt;(6/4))),COUNTIF($E$2:E1236,1),0)</f>
        <v>0</v>
      </c>
      <c r="G1236" s="21">
        <f t="shared" si="232"/>
        <v>27825.903254458957</v>
      </c>
      <c r="H1236" s="12">
        <f t="shared" si="233"/>
        <v>3.6207315507914033</v>
      </c>
      <c r="I1236" s="12">
        <f t="shared" si="234"/>
        <v>89.738036995401941</v>
      </c>
      <c r="J1236" s="15">
        <f>IF(OR((ROW(F1236)-MATCH(MAX($F$2:F1236),$F$2:F1236,0))=1,(ROW(F1236)-MATCH(MAX($F$2:F1236),$F$2:F1236,0))&gt;123),IF(OR(((G1235*J1235/C1235*C1236)/(G1235*K1235/D1235*D1236))&lt;(4/6),((G1235*J1235/C1235*C1236)/(G1235*K1235/D1235*D1236))&gt;(6/4)),50%,((G1235*J1235/C1235*C1236)/((G1235*K1235/D1235*D1236)+(G1235*J1235/C1235*C1236)))),((G1235*J1235/C1235*C1236)/((G1235*K1235/D1235*D1236)+(G1235*J1235/C1235*C1236))))</f>
        <v>0.43794594540248827</v>
      </c>
      <c r="K1236" s="18">
        <f t="shared" si="228"/>
        <v>0.56205405459751168</v>
      </c>
      <c r="L1236" s="20">
        <f t="shared" si="229"/>
        <v>0.77918830372303327</v>
      </c>
      <c r="M1236" s="51">
        <f>IF(AND((B1236-$B$2)&gt;123,OR(((U1235*R1235/C1235*C1236)/(U1235*S1235/D1235*D1236))&lt;(4/6),((U1235*R1235/C1235*C1236)/(U1235*S1235/D1235*D1236))&gt;(6/4))),1,0)</f>
        <v>0</v>
      </c>
      <c r="N1236" s="51">
        <f>IF(AND((B1236-$B$2)&gt;123,OR(((U1235*R1235/C1235*C1236)/(U1235*S1235/D1235*D1236))&lt;(4/6),((U1235*R1235/C1235*C1236)/(U1235*S1235/D1235*D1236))&gt;(6/4))),COUNTIF($M$2:M1236,1),0)</f>
        <v>0</v>
      </c>
      <c r="O1236" s="51">
        <f>IF(OR((ROW(N1236)-MATCH(MAX($N$2:N1236),$N$2:N1236,0))=1,(ROW(N1236)-MATCH(MAX($N$2:N1236),$N$2:N1236,0))&gt;123),IF(OR(((U1235*R1235/C1235*C1236)/(U1235*S1235/D1235*D1236))&lt;(4/6),((U1235*R1235/C1235*C1236)/(U1235*S1235/D1235*D1236))&gt;(6/4)),1,0),0)</f>
        <v>0</v>
      </c>
      <c r="P1236" s="47">
        <f>IF(O1236=1,U1235/2/C1236,P1235)</f>
        <v>3.6118419146766771</v>
      </c>
      <c r="Q1236" s="47">
        <f>IF(O1236=1,U1235/2/D1236,Q1235)</f>
        <v>89.517711770140608</v>
      </c>
      <c r="R1236" s="41">
        <f>P1236*C1236/U1235</f>
        <v>0.4369932287254803</v>
      </c>
      <c r="S1236" s="41">
        <f>Q1236*D1236/U1235</f>
        <v>0.56083135057018441</v>
      </c>
      <c r="T1236" s="41">
        <f t="shared" si="235"/>
        <v>0.77918830372303416</v>
      </c>
      <c r="U1236" s="42">
        <f>P1236*C1236+Q1236*D1236</f>
        <v>27757.584973739788</v>
      </c>
      <c r="V1236" s="25">
        <f>B1236</f>
        <v>42773</v>
      </c>
      <c r="W1236">
        <f>C1236/C$2</f>
        <v>1.464135076713331</v>
      </c>
      <c r="X1236">
        <f>D1236/D$2</f>
        <v>1.2488806879254746</v>
      </c>
      <c r="Y1236">
        <f t="shared" si="236"/>
        <v>1.3878792486869893</v>
      </c>
      <c r="AA1236" s="15">
        <f t="shared" si="237"/>
        <v>-2.229393048172601E-3</v>
      </c>
      <c r="AB1236" s="15">
        <f t="shared" si="238"/>
        <v>-2.1333620377215201E-3</v>
      </c>
      <c r="AC1236" s="15">
        <f t="shared" si="239"/>
        <v>-2.1754207043352958E-3</v>
      </c>
    </row>
    <row r="1237" spans="1:29" x14ac:dyDescent="0.4">
      <c r="A1237" s="43">
        <f t="shared" si="230"/>
        <v>2017</v>
      </c>
      <c r="B1237" s="53">
        <v>42774</v>
      </c>
      <c r="C1237" s="45">
        <v>3383.2878000000001</v>
      </c>
      <c r="D1237" s="45">
        <f>VLOOKUP(B1237,'H11001.CSI  中证全债'!$A$2:$B$2792,2,0)</f>
        <v>174.1131</v>
      </c>
      <c r="E1237" s="14">
        <f t="shared" si="231"/>
        <v>0</v>
      </c>
      <c r="F1237" s="14">
        <f>IF(AND((B1237-$B$2)&gt;123,OR(((G1236*J1236/C1236*C1237)/(G1236*K1236/D1236*D1237))&lt;(4/6),((G1236*J1236/C1236*C1237)/(G1236*K1236/D1236*D1237))&gt;(6/4))),COUNTIF($E$2:E1237,1),0)</f>
        <v>0</v>
      </c>
      <c r="G1237" s="21">
        <f t="shared" si="232"/>
        <v>27874.544692051757</v>
      </c>
      <c r="H1237" s="12">
        <f t="shared" si="233"/>
        <v>3.6207315507914033</v>
      </c>
      <c r="I1237" s="12">
        <f t="shared" si="234"/>
        <v>89.738036995401941</v>
      </c>
      <c r="J1237" s="15">
        <f>IF(OR((ROW(F1237)-MATCH(MAX($F$2:F1237),$F$2:F1237,0))=1,(ROW(F1237)-MATCH(MAX($F$2:F1237),$F$2:F1237,0))&gt;123),IF(OR(((G1236*J1236/C1236*C1237)/(G1236*K1236/D1236*D1237))&lt;(4/6),((G1236*J1236/C1236*C1237)/(G1236*K1236/D1236*D1237))&gt;(6/4)),50%,((G1236*J1236/C1236*C1237)/((G1236*K1236/D1236*D1237)+(G1236*J1236/C1236*C1237)))),((G1236*J1236/C1236*C1237)/((G1236*K1236/D1236*D1237)+(G1236*J1236/C1236*C1237))))</f>
        <v>0.43946823233172416</v>
      </c>
      <c r="K1237" s="18">
        <f t="shared" si="228"/>
        <v>0.56053176766827584</v>
      </c>
      <c r="L1237" s="20">
        <f t="shared" si="229"/>
        <v>0.78402020666882632</v>
      </c>
      <c r="M1237" s="51">
        <f>IF(AND((B1237-$B$2)&gt;123,OR(((U1236*R1236/C1236*C1237)/(U1236*S1236/D1236*D1237))&lt;(4/6),((U1236*R1236/C1236*C1237)/(U1236*S1236/D1236*D1237))&gt;(6/4))),1,0)</f>
        <v>0</v>
      </c>
      <c r="N1237" s="51">
        <f>IF(AND((B1237-$B$2)&gt;123,OR(((U1236*R1236/C1236*C1237)/(U1236*S1236/D1236*D1237))&lt;(4/6),((U1236*R1236/C1236*C1237)/(U1236*S1236/D1236*D1237))&gt;(6/4))),COUNTIF($M$2:M1237,1),0)</f>
        <v>0</v>
      </c>
      <c r="O1237" s="51">
        <f>IF(OR((ROW(N1237)-MATCH(MAX($N$2:N1237),$N$2:N1237,0))=1,(ROW(N1237)-MATCH(MAX($N$2:N1237),$N$2:N1237,0))&gt;123),IF(OR(((U1236*R1236/C1236*C1237)/(U1236*S1236/D1236*D1237))&lt;(4/6),((U1236*R1236/C1236*C1237)/(U1236*S1236/D1236*D1237))&gt;(6/4)),1,0),0)</f>
        <v>0</v>
      </c>
      <c r="P1237" s="47">
        <f>IF(O1237=1,U1236/2/C1237,P1236)</f>
        <v>3.6118419146766771</v>
      </c>
      <c r="Q1237" s="47">
        <f>IF(O1237=1,U1236/2/D1237,Q1236)</f>
        <v>89.517711770140608</v>
      </c>
      <c r="R1237" s="41">
        <f>P1237*C1237/U1236</f>
        <v>0.44023645057792116</v>
      </c>
      <c r="S1237" s="41">
        <f>Q1237*D1237/U1236</f>
        <v>0.56151161262592131</v>
      </c>
      <c r="T1237" s="41">
        <f t="shared" si="235"/>
        <v>0.78402020666882699</v>
      </c>
      <c r="U1237" s="42">
        <f>P1237*C1237+Q1237*D1237</f>
        <v>27806.106986659914</v>
      </c>
      <c r="V1237" s="25">
        <f>B1237</f>
        <v>42774</v>
      </c>
      <c r="W1237">
        <f>C1237/C$2</f>
        <v>1.4717926632395912</v>
      </c>
      <c r="X1237">
        <f>D1237/D$2</f>
        <v>1.2476753851666069</v>
      </c>
      <c r="Y1237">
        <f t="shared" si="236"/>
        <v>1.3903053493329958</v>
      </c>
      <c r="AA1237" s="15">
        <f t="shared" si="237"/>
        <v>5.2301093307933755E-3</v>
      </c>
      <c r="AB1237" s="15">
        <f t="shared" si="238"/>
        <v>-9.6510641130165276E-4</v>
      </c>
      <c r="AC1237" s="15">
        <f t="shared" si="239"/>
        <v>1.7480632038426869E-3</v>
      </c>
    </row>
    <row r="1238" spans="1:29" x14ac:dyDescent="0.4">
      <c r="A1238" s="43">
        <f t="shared" si="230"/>
        <v>2017</v>
      </c>
      <c r="B1238" s="53">
        <v>42775</v>
      </c>
      <c r="C1238" s="45">
        <v>3396.2923999999998</v>
      </c>
      <c r="D1238" s="45">
        <f>VLOOKUP(B1238,'H11001.CSI  中证全债'!$A$2:$B$2792,2,0)</f>
        <v>174.16399999999999</v>
      </c>
      <c r="E1238" s="14">
        <f t="shared" si="231"/>
        <v>0</v>
      </c>
      <c r="F1238" s="14">
        <f>IF(AND((B1238-$B$2)&gt;123,OR(((G1237*J1237/C1237*C1238)/(G1237*K1237/D1237*D1238))&lt;(4/6),((G1237*J1237/C1237*C1238)/(G1237*K1237/D1237*D1238))&gt;(6/4))),COUNTIF($E$2:E1238,1),0)</f>
        <v>0</v>
      </c>
      <c r="G1238" s="21">
        <f t="shared" si="232"/>
        <v>27926.198523660241</v>
      </c>
      <c r="H1238" s="12">
        <f t="shared" si="233"/>
        <v>3.6207315507914033</v>
      </c>
      <c r="I1238" s="12">
        <f t="shared" si="234"/>
        <v>89.738036995401941</v>
      </c>
      <c r="J1238" s="15">
        <f>IF(OR((ROW(F1238)-MATCH(MAX($F$2:F1238),$F$2:F1238,0))=1,(ROW(F1238)-MATCH(MAX($F$2:F1238),$F$2:F1238,0))&gt;123),IF(OR(((G1237*J1237/C1237*C1238)/(G1237*K1237/D1237*D1238))&lt;(4/6),((G1237*J1237/C1237*C1238)/(G1237*K1237/D1237*D1238))&gt;(6/4)),50%,((G1237*J1237/C1237*C1238)/((G1237*K1237/D1237*D1238)+(G1237*J1237/C1237*C1238)))),((G1237*J1237/C1237*C1238)/((G1237*K1237/D1237*D1238)+(G1237*J1237/C1237*C1238))))</f>
        <v>0.44034146065295876</v>
      </c>
      <c r="K1238" s="18">
        <f t="shared" si="228"/>
        <v>0.55965853934704124</v>
      </c>
      <c r="L1238" s="20">
        <f t="shared" si="229"/>
        <v>0.78680379140950696</v>
      </c>
      <c r="M1238" s="51">
        <f>IF(AND((B1238-$B$2)&gt;123,OR(((U1237*R1237/C1237*C1238)/(U1237*S1237/D1237*D1238))&lt;(4/6),((U1237*R1237/C1237*C1238)/(U1237*S1237/D1237*D1238))&gt;(6/4))),1,0)</f>
        <v>0</v>
      </c>
      <c r="N1238" s="51">
        <f>IF(AND((B1238-$B$2)&gt;123,OR(((U1237*R1237/C1237*C1238)/(U1237*S1237/D1237*D1238))&lt;(4/6),((U1237*R1237/C1237*C1238)/(U1237*S1237/D1237*D1238))&gt;(6/4))),COUNTIF($M$2:M1238,1),0)</f>
        <v>0</v>
      </c>
      <c r="O1238" s="51">
        <f>IF(OR((ROW(N1238)-MATCH(MAX($N$2:N1238),$N$2:N1238,0))=1,(ROW(N1238)-MATCH(MAX($N$2:N1238),$N$2:N1238,0))&gt;123),IF(OR(((U1237*R1237/C1237*C1238)/(U1237*S1237/D1237*D1238))&lt;(4/6),((U1237*R1237/C1237*C1238)/(U1237*S1237/D1237*D1238))&gt;(6/4)),1,0),0)</f>
        <v>0</v>
      </c>
      <c r="P1238" s="47">
        <f>IF(O1238=1,U1237/2/C1238,P1237)</f>
        <v>3.6118419146766771</v>
      </c>
      <c r="Q1238" s="47">
        <f>IF(O1238=1,U1237/2/D1238,Q1237)</f>
        <v>89.517711770140608</v>
      </c>
      <c r="R1238" s="41">
        <f>P1238*C1238/U1237</f>
        <v>0.44115744971789561</v>
      </c>
      <c r="S1238" s="41">
        <f>Q1238*D1238/U1237</f>
        <v>0.56069563280521417</v>
      </c>
      <c r="T1238" s="41">
        <f t="shared" si="235"/>
        <v>0.78680379140950762</v>
      </c>
      <c r="U1238" s="42">
        <f>P1238*C1238+Q1238*D1238</f>
        <v>27857.633997552613</v>
      </c>
      <c r="V1238" s="25">
        <f>B1238</f>
        <v>42775</v>
      </c>
      <c r="W1238">
        <f>C1238/C$2</f>
        <v>1.4774499043611904</v>
      </c>
      <c r="X1238">
        <f>D1238/D$2</f>
        <v>1.2480401289860263</v>
      </c>
      <c r="Y1238">
        <f t="shared" si="236"/>
        <v>1.3928816998776308</v>
      </c>
      <c r="AA1238" s="15">
        <f t="shared" si="237"/>
        <v>3.8437758679588097E-3</v>
      </c>
      <c r="AB1238" s="15">
        <f t="shared" si="238"/>
        <v>2.9233871546696655E-4</v>
      </c>
      <c r="AC1238" s="15">
        <f t="shared" si="239"/>
        <v>1.8530825231097836E-3</v>
      </c>
    </row>
    <row r="1239" spans="1:29" x14ac:dyDescent="0.4">
      <c r="A1239" s="43">
        <f t="shared" si="230"/>
        <v>2017</v>
      </c>
      <c r="B1239" s="53">
        <v>42776</v>
      </c>
      <c r="C1239" s="45">
        <v>3413.4868000000001</v>
      </c>
      <c r="D1239" s="45">
        <f>VLOOKUP(B1239,'H11001.CSI  中证全债'!$A$2:$B$2792,2,0)</f>
        <v>174.19739999999999</v>
      </c>
      <c r="E1239" s="14">
        <f t="shared" si="231"/>
        <v>0</v>
      </c>
      <c r="F1239" s="14">
        <f>IF(AND((B1239-$B$2)&gt;123,OR(((G1238*J1238/C1238*C1239)/(G1238*K1238/D1238*D1239))&lt;(4/6),((G1238*J1238/C1238*C1239)/(G1238*K1238/D1238*D1239))&gt;(6/4))),COUNTIF($E$2:E1239,1),0)</f>
        <v>0</v>
      </c>
      <c r="G1239" s="21">
        <f t="shared" si="232"/>
        <v>27991.452080672818</v>
      </c>
      <c r="H1239" s="12">
        <f t="shared" si="233"/>
        <v>3.6207315507914033</v>
      </c>
      <c r="I1239" s="12">
        <f t="shared" si="234"/>
        <v>89.738036995401941</v>
      </c>
      <c r="J1239" s="15">
        <f>IF(OR((ROW(F1239)-MATCH(MAX($F$2:F1239),$F$2:F1239,0))=1,(ROW(F1239)-MATCH(MAX($F$2:F1239),$F$2:F1239,0))&gt;123),IF(OR(((G1238*J1238/C1238*C1239)/(G1238*K1238/D1238*D1239))&lt;(4/6),((G1238*J1238/C1238*C1239)/(G1238*K1238/D1238*D1239))&gt;(6/4)),50%,((G1238*J1238/C1238*C1239)/((G1238*K1238/D1238*D1239)+(G1238*J1238/C1238*C1239)))),((G1238*J1238/C1238*C1239)/((G1238*K1238/D1238*D1239)+(G1238*J1238/C1238*C1239))))</f>
        <v>0.44153905697174189</v>
      </c>
      <c r="K1239" s="18">
        <f t="shared" si="228"/>
        <v>0.55846094302825811</v>
      </c>
      <c r="L1239" s="20">
        <f t="shared" si="229"/>
        <v>0.79063551799610821</v>
      </c>
      <c r="M1239" s="51">
        <f>IF(AND((B1239-$B$2)&gt;123,OR(((U1238*R1238/C1238*C1239)/(U1238*S1238/D1238*D1239))&lt;(4/6),((U1238*R1238/C1238*C1239)/(U1238*S1238/D1238*D1239))&gt;(6/4))),1,0)</f>
        <v>0</v>
      </c>
      <c r="N1239" s="51">
        <f>IF(AND((B1239-$B$2)&gt;123,OR(((U1238*R1238/C1238*C1239)/(U1238*S1238/D1238*D1239))&lt;(4/6),((U1238*R1238/C1238*C1239)/(U1238*S1238/D1238*D1239))&gt;(6/4))),COUNTIF($M$2:M1239,1),0)</f>
        <v>0</v>
      </c>
      <c r="O1239" s="51">
        <f>IF(OR((ROW(N1239)-MATCH(MAX($N$2:N1239),$N$2:N1239,0))=1,(ROW(N1239)-MATCH(MAX($N$2:N1239),$N$2:N1239,0))&gt;123),IF(OR(((U1238*R1238/C1238*C1239)/(U1238*S1238/D1238*D1239))&lt;(4/6),((U1238*R1238/C1238*C1239)/(U1238*S1238/D1238*D1239))&gt;(6/4)),1,0),0)</f>
        <v>0</v>
      </c>
      <c r="P1239" s="47">
        <f>IF(O1239=1,U1238/2/C1239,P1238)</f>
        <v>3.6118419146766771</v>
      </c>
      <c r="Q1239" s="47">
        <f>IF(O1239=1,U1238/2/D1239,Q1238)</f>
        <v>89.517711770140608</v>
      </c>
      <c r="R1239" s="41">
        <f>P1239*C1239/U1238</f>
        <v>0.44257077612975698</v>
      </c>
      <c r="S1239" s="41">
        <f>Q1239*D1239/U1238</f>
        <v>0.55976586689586971</v>
      </c>
      <c r="T1239" s="41">
        <f t="shared" si="235"/>
        <v>0.79063551799610909</v>
      </c>
      <c r="U1239" s="42">
        <f>P1239*C1239+Q1239*D1239</f>
        <v>27922.727343743456</v>
      </c>
      <c r="V1239" s="25">
        <f>B1239</f>
        <v>42776</v>
      </c>
      <c r="W1239">
        <f>C1239/C$2</f>
        <v>1.4849297858447601</v>
      </c>
      <c r="X1239">
        <f>D1239/D$2</f>
        <v>1.2482794697241131</v>
      </c>
      <c r="Y1239">
        <f t="shared" si="236"/>
        <v>1.3961363671871727</v>
      </c>
      <c r="AA1239" s="15">
        <f t="shared" si="237"/>
        <v>5.0626971929743636E-3</v>
      </c>
      <c r="AB1239" s="15">
        <f t="shared" si="238"/>
        <v>1.9177327116981502E-4</v>
      </c>
      <c r="AC1239" s="15">
        <f t="shared" si="239"/>
        <v>2.3366430256266391E-3</v>
      </c>
    </row>
    <row r="1240" spans="1:29" x14ac:dyDescent="0.4">
      <c r="A1240" s="43">
        <f t="shared" si="230"/>
        <v>2017</v>
      </c>
      <c r="B1240" s="53">
        <v>42779</v>
      </c>
      <c r="C1240" s="45">
        <v>3436.2750000000001</v>
      </c>
      <c r="D1240" s="45">
        <f>VLOOKUP(B1240,'H11001.CSI  中证全债'!$A$2:$B$2792,2,0)</f>
        <v>174.23179999999999</v>
      </c>
      <c r="E1240" s="14">
        <f t="shared" si="231"/>
        <v>0</v>
      </c>
      <c r="F1240" s="14">
        <f>IF(AND((B1240-$B$2)&gt;123,OR(((G1239*J1239/C1239*C1240)/(G1239*K1239/D1239*D1240))&lt;(4/6),((G1239*J1239/C1239*C1240)/(G1239*K1239/D1239*D1240))&gt;(6/4))),COUNTIF($E$2:E1240,1),0)</f>
        <v>0</v>
      </c>
      <c r="G1240" s="21">
        <f t="shared" si="232"/>
        <v>28077.049023871205</v>
      </c>
      <c r="H1240" s="12">
        <f t="shared" si="233"/>
        <v>3.6207315507914033</v>
      </c>
      <c r="I1240" s="12">
        <f t="shared" si="234"/>
        <v>89.738036995401941</v>
      </c>
      <c r="J1240" s="15">
        <f>IF(OR((ROW(F1240)-MATCH(MAX($F$2:F1240),$F$2:F1240,0))=1,(ROW(F1240)-MATCH(MAX($F$2:F1240),$F$2:F1240,0))&gt;123),IF(OR(((G1239*J1239/C1239*C1240)/(G1239*K1239/D1239*D1240))&lt;(4/6),((G1239*J1239/C1239*C1240)/(G1239*K1239/D1239*D1240))&gt;(6/4)),50%,((G1239*J1239/C1239*C1240)/((G1239*K1239/D1239*D1240)+(G1239*J1239/C1239*C1240)))),((G1239*J1239/C1239*C1240)/((G1239*K1239/D1239*D1240)+(G1239*J1239/C1239*C1240))))</f>
        <v>0.44313165885480477</v>
      </c>
      <c r="K1240" s="18">
        <f t="shared" si="228"/>
        <v>0.55686834114519523</v>
      </c>
      <c r="L1240" s="20">
        <f t="shared" si="229"/>
        <v>0.79575660189894815</v>
      </c>
      <c r="M1240" s="51">
        <f>IF(AND((B1240-$B$2)&gt;123,OR(((U1239*R1239/C1239*C1240)/(U1239*S1239/D1239*D1240))&lt;(4/6),((U1239*R1239/C1239*C1240)/(U1239*S1239/D1239*D1240))&gt;(6/4))),1,0)</f>
        <v>0</v>
      </c>
      <c r="N1240" s="51">
        <f>IF(AND((B1240-$B$2)&gt;123,OR(((U1239*R1239/C1239*C1240)/(U1239*S1239/D1239*D1240))&lt;(4/6),((U1239*R1239/C1239*C1240)/(U1239*S1239/D1239*D1240))&gt;(6/4))),COUNTIF($M$2:M1240,1),0)</f>
        <v>0</v>
      </c>
      <c r="O1240" s="51">
        <f>IF(OR((ROW(N1240)-MATCH(MAX($N$2:N1240),$N$2:N1240,0))=1,(ROW(N1240)-MATCH(MAX($N$2:N1240),$N$2:N1240,0))&gt;123),IF(OR(((U1239*R1239/C1239*C1240)/(U1239*S1239/D1239*D1240))&lt;(4/6),((U1239*R1239/C1239*C1240)/(U1239*S1239/D1239*D1240))&gt;(6/4)),1,0),0)</f>
        <v>0</v>
      </c>
      <c r="P1240" s="47">
        <f>IF(O1240=1,U1239/2/C1240,P1239)</f>
        <v>3.6118419146766771</v>
      </c>
      <c r="Q1240" s="47">
        <f>IF(O1240=1,U1239/2/D1240,Q1239)</f>
        <v>89.517711770140608</v>
      </c>
      <c r="R1240" s="41">
        <f>P1240*C1240/U1239</f>
        <v>0.44448674094640506</v>
      </c>
      <c r="S1240" s="41">
        <f>Q1240*D1240/U1239</f>
        <v>0.55857122628415123</v>
      </c>
      <c r="T1240" s="41">
        <f t="shared" si="235"/>
        <v>0.79575660189894892</v>
      </c>
      <c r="U1240" s="42">
        <f>P1240*C1240+Q1240*D1240</f>
        <v>28008.114128948382</v>
      </c>
      <c r="V1240" s="25">
        <f>B1240</f>
        <v>42779</v>
      </c>
      <c r="W1240">
        <f>C1240/C$2</f>
        <v>1.4948430736142595</v>
      </c>
      <c r="X1240">
        <f>D1240/D$2</f>
        <v>1.2485259763525616</v>
      </c>
      <c r="Y1240">
        <f t="shared" si="236"/>
        <v>1.4004057064474191</v>
      </c>
      <c r="AA1240" s="15">
        <f t="shared" si="237"/>
        <v>6.6759303126644465E-3</v>
      </c>
      <c r="AB1240" s="15">
        <f t="shared" si="238"/>
        <v>1.9747711504303211E-4</v>
      </c>
      <c r="AC1240" s="15">
        <f t="shared" si="239"/>
        <v>3.0579672305564021E-3</v>
      </c>
    </row>
    <row r="1241" spans="1:29" x14ac:dyDescent="0.4">
      <c r="A1241" s="43">
        <f t="shared" si="230"/>
        <v>2017</v>
      </c>
      <c r="B1241" s="53">
        <v>42780</v>
      </c>
      <c r="C1241" s="45">
        <v>3435.8042</v>
      </c>
      <c r="D1241" s="45">
        <f>VLOOKUP(B1241,'H11001.CSI  中证全债'!$A$2:$B$2792,2,0)</f>
        <v>174.22800000000001</v>
      </c>
      <c r="E1241" s="14">
        <f t="shared" si="231"/>
        <v>0</v>
      </c>
      <c r="F1241" s="14">
        <f>IF(AND((B1241-$B$2)&gt;123,OR(((G1240*J1240/C1240*C1241)/(G1240*K1240/D1240*D1241))&lt;(4/6),((G1240*J1240/C1240*C1241)/(G1240*K1240/D1240*D1241))&gt;(6/4))),COUNTIF($E$2:E1241,1),0)</f>
        <v>0</v>
      </c>
      <c r="G1241" s="21">
        <f t="shared" si="232"/>
        <v>28075.00337891651</v>
      </c>
      <c r="H1241" s="12">
        <f t="shared" si="233"/>
        <v>3.6207315507914033</v>
      </c>
      <c r="I1241" s="12">
        <f t="shared" si="234"/>
        <v>89.738036995401941</v>
      </c>
      <c r="J1241" s="15">
        <f>IF(OR((ROW(F1241)-MATCH(MAX($F$2:F1241),$F$2:F1241,0))=1,(ROW(F1241)-MATCH(MAX($F$2:F1241),$F$2:F1241,0))&gt;123),IF(OR(((G1240*J1240/C1240*C1241)/(G1240*K1240/D1240*D1241))&lt;(4/6),((G1240*J1240/C1240*C1241)/(G1240*K1240/D1240*D1241))&gt;(6/4)),50%,((G1240*J1240/C1240*C1241)/((G1240*K1240/D1240*D1241)+(G1240*J1240/C1240*C1241)))),((G1240*J1240/C1240*C1241)/((G1240*K1240/D1240*D1241)+(G1240*J1240/C1240*C1241))))</f>
        <v>0.44310322963749932</v>
      </c>
      <c r="K1241" s="18">
        <f t="shared" si="228"/>
        <v>0.55689677036250074</v>
      </c>
      <c r="L1241" s="20">
        <f t="shared" si="229"/>
        <v>0.7956649296943672</v>
      </c>
      <c r="M1241" s="51">
        <f>IF(AND((B1241-$B$2)&gt;123,OR(((U1240*R1240/C1240*C1241)/(U1240*S1240/D1240*D1241))&lt;(4/6),((U1240*R1240/C1240*C1241)/(U1240*S1240/D1240*D1241))&gt;(6/4))),1,0)</f>
        <v>0</v>
      </c>
      <c r="N1241" s="51">
        <f>IF(AND((B1241-$B$2)&gt;123,OR(((U1240*R1240/C1240*C1241)/(U1240*S1240/D1240*D1241))&lt;(4/6),((U1240*R1240/C1240*C1241)/(U1240*S1240/D1240*D1241))&gt;(6/4))),COUNTIF($M$2:M1241,1),0)</f>
        <v>0</v>
      </c>
      <c r="O1241" s="51">
        <f>IF(OR((ROW(N1241)-MATCH(MAX($N$2:N1241),$N$2:N1241,0))=1,(ROW(N1241)-MATCH(MAX($N$2:N1241),$N$2:N1241,0))&gt;123),IF(OR(((U1240*R1240/C1240*C1241)/(U1240*S1240/D1240*D1241))&lt;(4/6),((U1240*R1240/C1240*C1241)/(U1240*S1240/D1240*D1241))&gt;(6/4)),1,0),0)</f>
        <v>0</v>
      </c>
      <c r="P1241" s="47">
        <f>IF(O1241=1,U1240/2/C1241,P1240)</f>
        <v>3.6118419146766771</v>
      </c>
      <c r="Q1241" s="47">
        <f>IF(O1241=1,U1240/2/D1241,Q1240)</f>
        <v>89.517711770140608</v>
      </c>
      <c r="R1241" s="41">
        <f>P1241*C1241/U1240</f>
        <v>0.44307094590692137</v>
      </c>
      <c r="S1241" s="41">
        <f>Q1241*D1241/U1240</f>
        <v>0.55685619583247747</v>
      </c>
      <c r="T1241" s="41">
        <f t="shared" si="235"/>
        <v>0.79566492969436797</v>
      </c>
      <c r="U1241" s="42">
        <f>P1241*C1241+Q1241*D1241</f>
        <v>28006.073506470228</v>
      </c>
      <c r="V1241" s="25">
        <f>B1241</f>
        <v>42780</v>
      </c>
      <c r="W1241">
        <f>C1241/C$2</f>
        <v>1.4946382669212395</v>
      </c>
      <c r="X1241">
        <f>D1241/D$2</f>
        <v>1.2484987459691865</v>
      </c>
      <c r="Y1241">
        <f t="shared" si="236"/>
        <v>1.4003036753235114</v>
      </c>
      <c r="AA1241" s="15">
        <f t="shared" si="237"/>
        <v>-1.3700882496303635E-4</v>
      </c>
      <c r="AB1241" s="15">
        <f t="shared" si="238"/>
        <v>-2.1810025494728436E-5</v>
      </c>
      <c r="AC1241" s="15">
        <f t="shared" si="239"/>
        <v>-7.2858260601216251E-5</v>
      </c>
    </row>
    <row r="1242" spans="1:29" x14ac:dyDescent="0.4">
      <c r="A1242" s="43">
        <f t="shared" si="230"/>
        <v>2017</v>
      </c>
      <c r="B1242" s="53">
        <v>42781</v>
      </c>
      <c r="C1242" s="45">
        <v>3421.7130999999999</v>
      </c>
      <c r="D1242" s="45">
        <f>VLOOKUP(B1242,'H11001.CSI  中证全债'!$A$2:$B$2792,2,0)</f>
        <v>174.18289999999999</v>
      </c>
      <c r="E1242" s="14">
        <f t="shared" si="231"/>
        <v>0</v>
      </c>
      <c r="F1242" s="14">
        <f>IF(AND((B1242-$B$2)&gt;123,OR(((G1241*J1241/C1241*C1242)/(G1241*K1241/D1241*D1242))&lt;(4/6),((G1241*J1241/C1241*C1242)/(G1241*K1241/D1241*D1242))&gt;(6/4))),COUNTIF($E$2:E1242,1),0)</f>
        <v>0</v>
      </c>
      <c r="G1242" s="21">
        <f t="shared" si="232"/>
        <v>28019.936103092659</v>
      </c>
      <c r="H1242" s="12">
        <f t="shared" si="233"/>
        <v>3.6207315507914033</v>
      </c>
      <c r="I1242" s="12">
        <f t="shared" si="234"/>
        <v>89.738036995401941</v>
      </c>
      <c r="J1242" s="15">
        <f>IF(OR((ROW(F1242)-MATCH(MAX($F$2:F1242),$F$2:F1242,0))=1,(ROW(F1242)-MATCH(MAX($F$2:F1242),$F$2:F1242,0))&gt;123),IF(OR(((G1241*J1241/C1241*C1242)/(G1241*K1241/D1241*D1242))&lt;(4/6),((G1241*J1241/C1241*C1242)/(G1241*K1241/D1241*D1242))&gt;(6/4)),50%,((G1241*J1241/C1241*C1242)/((G1241*K1241/D1241*D1242)+(G1241*J1241/C1241*C1242)))),((G1241*J1241/C1241*C1242)/((G1241*K1241/D1241*D1242)+(G1241*J1241/C1241*C1242))))</f>
        <v>0.44215320596533497</v>
      </c>
      <c r="K1242" s="18">
        <f t="shared" si="228"/>
        <v>0.55784679403466497</v>
      </c>
      <c r="L1242" s="20">
        <f t="shared" si="229"/>
        <v>0.79260687825671949</v>
      </c>
      <c r="M1242" s="51">
        <f>IF(AND((B1242-$B$2)&gt;123,OR(((U1241*R1241/C1241*C1242)/(U1241*S1241/D1241*D1242))&lt;(4/6),((U1241*R1241/C1241*C1242)/(U1241*S1241/D1241*D1242))&gt;(6/4))),1,0)</f>
        <v>0</v>
      </c>
      <c r="N1242" s="51">
        <f>IF(AND((B1242-$B$2)&gt;123,OR(((U1241*R1241/C1241*C1242)/(U1241*S1241/D1241*D1242))&lt;(4/6),((U1241*R1241/C1241*C1242)/(U1241*S1241/D1241*D1242))&gt;(6/4))),COUNTIF($M$2:M1242,1),0)</f>
        <v>0</v>
      </c>
      <c r="O1242" s="51">
        <f>IF(OR((ROW(N1242)-MATCH(MAX($N$2:N1242),$N$2:N1242,0))=1,(ROW(N1242)-MATCH(MAX($N$2:N1242),$N$2:N1242,0))&gt;123),IF(OR(((U1241*R1241/C1241*C1242)/(U1241*S1241/D1241*D1242))&lt;(4/6),((U1241*R1241/C1241*C1242)/(U1241*S1241/D1241*D1242))&gt;(6/4)),1,0),0)</f>
        <v>0</v>
      </c>
      <c r="P1242" s="47">
        <f>IF(O1242=1,U1241/2/C1242,P1241)</f>
        <v>3.6118419146766771</v>
      </c>
      <c r="Q1242" s="47">
        <f>IF(O1242=1,U1241/2/D1242,Q1241)</f>
        <v>89.517711770140608</v>
      </c>
      <c r="R1242" s="41">
        <f>P1242*C1242/U1241</f>
        <v>0.44128595148202582</v>
      </c>
      <c r="S1242" s="41">
        <f>Q1242*D1242/U1241</f>
        <v>0.55675261417438282</v>
      </c>
      <c r="T1242" s="41">
        <f t="shared" si="235"/>
        <v>0.79260687825672027</v>
      </c>
      <c r="U1242" s="42">
        <f>P1242*C1242+Q1242*D1242</f>
        <v>27951.141432065495</v>
      </c>
      <c r="V1242" s="25">
        <f>B1242</f>
        <v>42781</v>
      </c>
      <c r="W1242">
        <f>C1242/C$2</f>
        <v>1.4885083782381141</v>
      </c>
      <c r="X1242">
        <f>D1242/D$2</f>
        <v>1.2481755643138659</v>
      </c>
      <c r="Y1242">
        <f t="shared" si="236"/>
        <v>1.3975570716032748</v>
      </c>
      <c r="AA1242" s="15">
        <f t="shared" si="237"/>
        <v>-4.101252335625083E-3</v>
      </c>
      <c r="AB1242" s="15">
        <f t="shared" si="238"/>
        <v>-2.5885621140109283E-4</v>
      </c>
      <c r="AC1242" s="15">
        <f t="shared" si="239"/>
        <v>-1.9614343435913062E-3</v>
      </c>
    </row>
    <row r="1243" spans="1:29" x14ac:dyDescent="0.4">
      <c r="A1243" s="43">
        <f t="shared" si="230"/>
        <v>2017</v>
      </c>
      <c r="B1243" s="53">
        <v>42782</v>
      </c>
      <c r="C1243" s="45">
        <v>3440.9331000000002</v>
      </c>
      <c r="D1243" s="45">
        <f>VLOOKUP(B1243,'H11001.CSI  中证全债'!$A$2:$B$2792,2,0)</f>
        <v>174.2698</v>
      </c>
      <c r="E1243" s="14">
        <f t="shared" si="231"/>
        <v>0</v>
      </c>
      <c r="F1243" s="14">
        <f>IF(AND((B1243-$B$2)&gt;123,OR(((G1242*J1242/C1242*C1243)/(G1242*K1242/D1242*D1243))&lt;(4/6),((G1242*J1242/C1242*C1243)/(G1242*K1242/D1242*D1243))&gt;(6/4))),COUNTIF($E$2:E1243,1),0)</f>
        <v>0</v>
      </c>
      <c r="G1243" s="21">
        <f t="shared" si="232"/>
        <v>28097.324798913771</v>
      </c>
      <c r="H1243" s="12">
        <f t="shared" si="233"/>
        <v>3.6207315507914033</v>
      </c>
      <c r="I1243" s="12">
        <f t="shared" si="234"/>
        <v>89.738036995401941</v>
      </c>
      <c r="J1243" s="15">
        <f>IF(OR((ROW(F1243)-MATCH(MAX($F$2:F1243),$F$2:F1243,0))=1,(ROW(F1243)-MATCH(MAX($F$2:F1243),$F$2:F1243,0))&gt;123),IF(OR(((G1242*J1242/C1242*C1243)/(G1242*K1242/D1242*D1243))&lt;(4/6),((G1242*J1242/C1242*C1243)/(G1242*K1242/D1242*D1243))&gt;(6/4)),50%,((G1242*J1242/C1242*C1243)/((G1242*K1242/D1242*D1243)+(G1242*J1242/C1242*C1243)))),((G1242*J1242/C1242*C1243)/((G1242*K1242/D1242*D1243)+(G1242*J1242/C1242*C1243))))</f>
        <v>0.44341214434101972</v>
      </c>
      <c r="K1243" s="18">
        <f t="shared" si="228"/>
        <v>0.55658785565898028</v>
      </c>
      <c r="L1243" s="20">
        <f t="shared" si="229"/>
        <v>0.79666155097120372</v>
      </c>
      <c r="M1243" s="51">
        <f>IF(AND((B1243-$B$2)&gt;123,OR(((U1242*R1242/C1242*C1243)/(U1242*S1242/D1242*D1243))&lt;(4/6),((U1242*R1242/C1242*C1243)/(U1242*S1242/D1242*D1243))&gt;(6/4))),1,0)</f>
        <v>0</v>
      </c>
      <c r="N1243" s="51">
        <f>IF(AND((B1243-$B$2)&gt;123,OR(((U1242*R1242/C1242*C1243)/(U1242*S1242/D1242*D1243))&lt;(4/6),((U1242*R1242/C1242*C1243)/(U1242*S1242/D1242*D1243))&gt;(6/4))),COUNTIF($M$2:M1243,1),0)</f>
        <v>0</v>
      </c>
      <c r="O1243" s="51">
        <f>IF(OR((ROW(N1243)-MATCH(MAX($N$2:N1243),$N$2:N1243,0))=1,(ROW(N1243)-MATCH(MAX($N$2:N1243),$N$2:N1243,0))&gt;123),IF(OR(((U1242*R1242/C1242*C1243)/(U1242*S1242/D1242*D1243))&lt;(4/6),((U1242*R1242/C1242*C1243)/(U1242*S1242/D1242*D1243))&gt;(6/4)),1,0),0)</f>
        <v>0</v>
      </c>
      <c r="P1243" s="47">
        <f>IF(O1243=1,U1242/2/C1243,P1242)</f>
        <v>3.6118419146766771</v>
      </c>
      <c r="Q1243" s="47">
        <f>IF(O1243=1,U1242/2/D1243,Q1242)</f>
        <v>89.517711770140608</v>
      </c>
      <c r="R1243" s="41">
        <f>P1243*C1243/U1242</f>
        <v>0.44463681121518905</v>
      </c>
      <c r="S1243" s="41">
        <f>Q1243*D1243/U1242</f>
        <v>0.5581251042844172</v>
      </c>
      <c r="T1243" s="41">
        <f t="shared" si="235"/>
        <v>0.7966615509712045</v>
      </c>
      <c r="U1243" s="42">
        <f>P1243*C1243+Q1243*D1243</f>
        <v>28028.340122818405</v>
      </c>
      <c r="V1243" s="25">
        <f>B1243</f>
        <v>42782</v>
      </c>
      <c r="W1243">
        <f>C1243/C$2</f>
        <v>1.496869433123089</v>
      </c>
      <c r="X1243">
        <f>D1243/D$2</f>
        <v>1.2487982801863131</v>
      </c>
      <c r="Y1243">
        <f t="shared" si="236"/>
        <v>1.4014170061409201</v>
      </c>
      <c r="AA1243" s="15">
        <f t="shared" si="237"/>
        <v>5.6170694147328337E-3</v>
      </c>
      <c r="AB1243" s="15">
        <f t="shared" si="238"/>
        <v>4.9890086799564415E-4</v>
      </c>
      <c r="AC1243" s="15">
        <f t="shared" si="239"/>
        <v>2.7619154996061379E-3</v>
      </c>
    </row>
    <row r="1244" spans="1:29" x14ac:dyDescent="0.4">
      <c r="A1244" s="43">
        <f t="shared" si="230"/>
        <v>2017</v>
      </c>
      <c r="B1244" s="53">
        <v>42783</v>
      </c>
      <c r="C1244" s="45">
        <v>3421.4418999999998</v>
      </c>
      <c r="D1244" s="45">
        <f>VLOOKUP(B1244,'H11001.CSI  中证全债'!$A$2:$B$2792,2,0)</f>
        <v>174.46600000000001</v>
      </c>
      <c r="E1244" s="14">
        <f t="shared" si="231"/>
        <v>0</v>
      </c>
      <c r="F1244" s="14">
        <f>IF(AND((B1244-$B$2)&gt;123,OR(((G1243*J1243/C1243*C1244)/(G1243*K1243/D1243*D1244))&lt;(4/6),((G1243*J1243/C1243*C1244)/(G1243*K1243/D1243*D1244))&gt;(6/4))),COUNTIF($E$2:E1244,1),0)</f>
        <v>0</v>
      </c>
      <c r="G1244" s="21">
        <f t="shared" si="232"/>
        <v>28044.358998969481</v>
      </c>
      <c r="H1244" s="12">
        <f t="shared" si="233"/>
        <v>3.6207315507914033</v>
      </c>
      <c r="I1244" s="12">
        <f t="shared" si="234"/>
        <v>89.738036995401941</v>
      </c>
      <c r="J1244" s="15">
        <f>IF(OR((ROW(F1244)-MATCH(MAX($F$2:F1244),$F$2:F1244,0))=1,(ROW(F1244)-MATCH(MAX($F$2:F1244),$F$2:F1244,0))&gt;123),IF(OR(((G1243*J1243/C1243*C1244)/(G1243*K1243/D1243*D1244))&lt;(4/6),((G1243*J1243/C1243*C1244)/(G1243*K1243/D1243*D1244))&gt;(6/4)),50%,((G1243*J1243/C1243*C1244)/((G1243*K1243/D1243*D1244)+(G1243*J1243/C1243*C1244)))),((G1243*J1243/C1243*C1244)/((G1243*K1243/D1243*D1244)+(G1243*J1243/C1243*C1244))))</f>
        <v>0.44173313560081345</v>
      </c>
      <c r="K1244" s="18">
        <f t="shared" si="228"/>
        <v>0.5582668643991866</v>
      </c>
      <c r="L1244" s="20">
        <f t="shared" si="229"/>
        <v>0.79125802330434192</v>
      </c>
      <c r="M1244" s="51">
        <f>IF(AND((B1244-$B$2)&gt;123,OR(((U1243*R1243/C1243*C1244)/(U1243*S1243/D1243*D1244))&lt;(4/6),((U1243*R1243/C1243*C1244)/(U1243*S1243/D1243*D1244))&gt;(6/4))),1,0)</f>
        <v>0</v>
      </c>
      <c r="N1244" s="51">
        <f>IF(AND((B1244-$B$2)&gt;123,OR(((U1243*R1243/C1243*C1244)/(U1243*S1243/D1243*D1244))&lt;(4/6),((U1243*R1243/C1243*C1244)/(U1243*S1243/D1243*D1244))&gt;(6/4))),COUNTIF($M$2:M1244,1),0)</f>
        <v>0</v>
      </c>
      <c r="O1244" s="51">
        <f>IF(OR((ROW(N1244)-MATCH(MAX($N$2:N1244),$N$2:N1244,0))=1,(ROW(N1244)-MATCH(MAX($N$2:N1244),$N$2:N1244,0))&gt;123),IF(OR(((U1243*R1243/C1243*C1244)/(U1243*S1243/D1243*D1244))&lt;(4/6),((U1243*R1243/C1243*C1244)/(U1243*S1243/D1243*D1244))&gt;(6/4)),1,0),0)</f>
        <v>0</v>
      </c>
      <c r="P1244" s="47">
        <f>IF(O1244=1,U1243/2/C1244,P1243)</f>
        <v>3.6118419146766771</v>
      </c>
      <c r="Q1244" s="47">
        <f>IF(O1244=1,U1243/2/D1244,Q1243)</f>
        <v>89.517711770140608</v>
      </c>
      <c r="R1244" s="41">
        <f>P1244*C1244/U1243</f>
        <v>0.44090043180938726</v>
      </c>
      <c r="S1244" s="41">
        <f>Q1244*D1244/U1243</f>
        <v>0.55721448481262736</v>
      </c>
      <c r="T1244" s="41">
        <f t="shared" si="235"/>
        <v>0.79125802330434281</v>
      </c>
      <c r="U1244" s="42">
        <f>P1244*C1244+Q1244*D1244</f>
        <v>27975.504364740358</v>
      </c>
      <c r="V1244" s="25">
        <f>B1244</f>
        <v>42783</v>
      </c>
      <c r="W1244">
        <f>C1244/C$2</f>
        <v>1.48839040123058</v>
      </c>
      <c r="X1244">
        <f>D1244/D$2</f>
        <v>1.2502042278753134</v>
      </c>
      <c r="Y1244">
        <f t="shared" si="236"/>
        <v>1.3987752182370179</v>
      </c>
      <c r="AA1244" s="15">
        <f t="shared" si="237"/>
        <v>-5.6645100132870496E-3</v>
      </c>
      <c r="AB1244" s="15">
        <f t="shared" si="238"/>
        <v>1.1258405070757593E-3</v>
      </c>
      <c r="AC1244" s="15">
        <f t="shared" si="239"/>
        <v>-1.8850833779853193E-3</v>
      </c>
    </row>
    <row r="1245" spans="1:29" x14ac:dyDescent="0.4">
      <c r="A1245" s="43">
        <f t="shared" si="230"/>
        <v>2017</v>
      </c>
      <c r="B1245" s="53">
        <v>42786</v>
      </c>
      <c r="C1245" s="45">
        <v>3471.3926000000001</v>
      </c>
      <c r="D1245" s="45">
        <f>VLOOKUP(B1245,'H11001.CSI  中证全债'!$A$2:$B$2792,2,0)</f>
        <v>174.66849999999999</v>
      </c>
      <c r="E1245" s="14">
        <f t="shared" si="231"/>
        <v>0</v>
      </c>
      <c r="F1245" s="14">
        <f>IF(AND((B1245-$B$2)&gt;123,OR(((G1244*J1244/C1244*C1245)/(G1244*K1244/D1244*D1245))&lt;(4/6),((G1244*J1244/C1244*C1245)/(G1244*K1244/D1244*D1245))&gt;(6/4))),COUNTIF($E$2:E1245,1),0)</f>
        <v>0</v>
      </c>
      <c r="G1245" s="21">
        <f t="shared" si="232"/>
        <v>28243.389026935169</v>
      </c>
      <c r="H1245" s="12">
        <f t="shared" si="233"/>
        <v>3.6207315507914033</v>
      </c>
      <c r="I1245" s="12">
        <f t="shared" si="234"/>
        <v>89.738036995401941</v>
      </c>
      <c r="J1245" s="15">
        <f>IF(OR((ROW(F1245)-MATCH(MAX($F$2:F1245),$F$2:F1245,0))=1,(ROW(F1245)-MATCH(MAX($F$2:F1245),$F$2:F1245,0))&gt;123),IF(OR(((G1244*J1244/C1244*C1245)/(G1244*K1244/D1244*D1245))&lt;(4/6),((G1244*J1244/C1244*C1245)/(G1244*K1244/D1244*D1245))&gt;(6/4)),50%,((G1244*J1244/C1244*C1245)/((G1244*K1244/D1244*D1245)+(G1244*J1244/C1244*C1245)))),((G1244*J1244/C1244*C1245)/((G1244*K1244/D1244*D1245)+(G1244*J1244/C1244*C1245))))</f>
        <v>0.44502381424612342</v>
      </c>
      <c r="K1245" s="18">
        <f t="shared" si="228"/>
        <v>0.55497618575387664</v>
      </c>
      <c r="L1245" s="20">
        <f t="shared" si="229"/>
        <v>0.80187911782485854</v>
      </c>
      <c r="M1245" s="51">
        <f>IF(AND((B1245-$B$2)&gt;123,OR(((U1244*R1244/C1244*C1245)/(U1244*S1244/D1244*D1245))&lt;(4/6),((U1244*R1244/C1244*C1245)/(U1244*S1244/D1244*D1245))&gt;(6/4))),1,0)</f>
        <v>0</v>
      </c>
      <c r="N1245" s="51">
        <f>IF(AND((B1245-$B$2)&gt;123,OR(((U1244*R1244/C1244*C1245)/(U1244*S1244/D1244*D1245))&lt;(4/6),((U1244*R1244/C1244*C1245)/(U1244*S1244/D1244*D1245))&gt;(6/4))),COUNTIF($M$2:M1245,1),0)</f>
        <v>0</v>
      </c>
      <c r="O1245" s="51">
        <f>IF(OR((ROW(N1245)-MATCH(MAX($N$2:N1245),$N$2:N1245,0))=1,(ROW(N1245)-MATCH(MAX($N$2:N1245),$N$2:N1245,0))&gt;123),IF(OR(((U1244*R1244/C1244*C1245)/(U1244*S1244/D1244*D1245))&lt;(4/6),((U1244*R1244/C1244*C1245)/(U1244*S1244/D1244*D1245))&gt;(6/4)),1,0),0)</f>
        <v>0</v>
      </c>
      <c r="P1245" s="47">
        <f>IF(O1245=1,U1244/2/C1245,P1244)</f>
        <v>3.6118419146766771</v>
      </c>
      <c r="Q1245" s="47">
        <f>IF(O1245=1,U1244/2/D1245,Q1244)</f>
        <v>89.517711770140608</v>
      </c>
      <c r="R1245" s="41">
        <f>P1245*C1245/U1244</f>
        <v>0.44818213575377719</v>
      </c>
      <c r="S1245" s="41">
        <f>Q1245*D1245/U1244</f>
        <v>0.55891483615322912</v>
      </c>
      <c r="T1245" s="41">
        <f t="shared" si="235"/>
        <v>0.80187911782485932</v>
      </c>
      <c r="U1245" s="42">
        <f>P1245*C1245+Q1245*D1245</f>
        <v>28174.045733301253</v>
      </c>
      <c r="V1245" s="25">
        <f>B1245</f>
        <v>42786</v>
      </c>
      <c r="W1245">
        <f>C1245/C$2</f>
        <v>1.5101198780382232</v>
      </c>
      <c r="X1245">
        <f>D1245/D$2</f>
        <v>1.2516553206735936</v>
      </c>
      <c r="Y1245">
        <f t="shared" si="236"/>
        <v>1.4087022866650627</v>
      </c>
      <c r="AA1245" s="15">
        <f t="shared" si="237"/>
        <v>1.4599312646519147E-2</v>
      </c>
      <c r="AB1245" s="15">
        <f t="shared" si="238"/>
        <v>1.1606846033038742E-3</v>
      </c>
      <c r="AC1245" s="15">
        <f t="shared" si="239"/>
        <v>7.0969719070064219E-3</v>
      </c>
    </row>
    <row r="1246" spans="1:29" x14ac:dyDescent="0.4">
      <c r="A1246" s="43">
        <f t="shared" si="230"/>
        <v>2017</v>
      </c>
      <c r="B1246" s="53">
        <v>42787</v>
      </c>
      <c r="C1246" s="45">
        <v>3482.8229999999999</v>
      </c>
      <c r="D1246" s="45">
        <f>VLOOKUP(B1246,'H11001.CSI  中证全债'!$A$2:$B$2792,2,0)</f>
        <v>174.6634</v>
      </c>
      <c r="E1246" s="14">
        <f t="shared" si="231"/>
        <v>0</v>
      </c>
      <c r="F1246" s="14">
        <f>IF(AND((B1246-$B$2)&gt;123,OR(((G1245*J1245/C1245*C1246)/(G1245*K1245/D1245*D1246))&lt;(4/6),((G1245*J1245/C1245*C1246)/(G1245*K1245/D1245*D1246))&gt;(6/4))),COUNTIF($E$2:E1246,1),0)</f>
        <v>0</v>
      </c>
      <c r="G1246" s="21">
        <f t="shared" si="232"/>
        <v>28284.317772864662</v>
      </c>
      <c r="H1246" s="12">
        <f t="shared" si="233"/>
        <v>3.6207315507914033</v>
      </c>
      <c r="I1246" s="12">
        <f t="shared" si="234"/>
        <v>89.738036995401941</v>
      </c>
      <c r="J1246" s="15">
        <f>IF(OR((ROW(F1246)-MATCH(MAX($F$2:F1246),$F$2:F1246,0))=1,(ROW(F1246)-MATCH(MAX($F$2:F1246),$F$2:F1246,0))&gt;123),IF(OR(((G1245*J1245/C1245*C1246)/(G1245*K1245/D1245*D1246))&lt;(4/6),((G1245*J1245/C1245*C1246)/(G1245*K1245/D1245*D1246))&gt;(6/4)),50%,((G1245*J1245/C1245*C1246)/((G1245*K1245/D1245*D1246)+(G1245*J1245/C1245*C1246)))),((G1245*J1245/C1245*C1246)/((G1245*K1245/D1245*D1246)+(G1245*J1245/C1245*C1246))))</f>
        <v>0.44584307188134004</v>
      </c>
      <c r="K1246" s="18">
        <f t="shared" si="228"/>
        <v>0.55415692811866002</v>
      </c>
      <c r="L1246" s="20">
        <f t="shared" si="229"/>
        <v>0.80454299000638485</v>
      </c>
      <c r="M1246" s="51">
        <f>IF(AND((B1246-$B$2)&gt;123,OR(((U1245*R1245/C1245*C1246)/(U1245*S1245/D1245*D1246))&lt;(4/6),((U1245*R1245/C1245*C1246)/(U1245*S1245/D1245*D1246))&gt;(6/4))),1,0)</f>
        <v>0</v>
      </c>
      <c r="N1246" s="51">
        <f>IF(AND((B1246-$B$2)&gt;123,OR(((U1245*R1245/C1245*C1246)/(U1245*S1245/D1245*D1246))&lt;(4/6),((U1245*R1245/C1245*C1246)/(U1245*S1245/D1245*D1246))&gt;(6/4))),COUNTIF($M$2:M1246,1),0)</f>
        <v>0</v>
      </c>
      <c r="O1246" s="51">
        <f>IF(OR((ROW(N1246)-MATCH(MAX($N$2:N1246),$N$2:N1246,0))=1,(ROW(N1246)-MATCH(MAX($N$2:N1246),$N$2:N1246,0))&gt;123),IF(OR(((U1245*R1245/C1245*C1246)/(U1245*S1245/D1245*D1246))&lt;(4/6),((U1245*R1245/C1245*C1246)/(U1245*S1245/D1245*D1246))&gt;(6/4)),1,0),0)</f>
        <v>0</v>
      </c>
      <c r="P1246" s="47">
        <f>IF(O1246=1,U1245/2/C1246,P1245)</f>
        <v>3.6118419146766771</v>
      </c>
      <c r="Q1246" s="47">
        <f>IF(O1246=1,U1245/2/D1246,Q1245)</f>
        <v>89.517711770140608</v>
      </c>
      <c r="R1246" s="41">
        <f>P1246*C1246/U1245</f>
        <v>0.4464891628230489</v>
      </c>
      <c r="S1246" s="41">
        <f>Q1246*D1246/U1245</f>
        <v>0.55495998146662739</v>
      </c>
      <c r="T1246" s="41">
        <f t="shared" si="235"/>
        <v>0.80454299000638585</v>
      </c>
      <c r="U1246" s="42">
        <f>P1246*C1246+Q1246*D1246</f>
        <v>28214.873990792745</v>
      </c>
      <c r="V1246" s="25">
        <f>B1246</f>
        <v>42787</v>
      </c>
      <c r="W1246">
        <f>C1246/C$2</f>
        <v>1.515092313093229</v>
      </c>
      <c r="X1246">
        <f>D1246/D$2</f>
        <v>1.2516187746327481</v>
      </c>
      <c r="Y1246">
        <f t="shared" si="236"/>
        <v>1.4107436995396372</v>
      </c>
      <c r="AA1246" s="15">
        <f t="shared" si="237"/>
        <v>3.2927419387827062E-3</v>
      </c>
      <c r="AB1246" s="15">
        <f t="shared" si="238"/>
        <v>-2.9198166813126925E-5</v>
      </c>
      <c r="AC1246" s="15">
        <f t="shared" si="239"/>
        <v>1.4491442896762408E-3</v>
      </c>
    </row>
    <row r="1247" spans="1:29" x14ac:dyDescent="0.4">
      <c r="A1247" s="43">
        <f t="shared" si="230"/>
        <v>2017</v>
      </c>
      <c r="B1247" s="53">
        <v>42788</v>
      </c>
      <c r="C1247" s="45">
        <v>3489.7566999999999</v>
      </c>
      <c r="D1247" s="45">
        <f>VLOOKUP(B1247,'H11001.CSI  中证全债'!$A$2:$B$2792,2,0)</f>
        <v>174.643</v>
      </c>
      <c r="E1247" s="14">
        <f t="shared" si="231"/>
        <v>0</v>
      </c>
      <c r="F1247" s="14">
        <f>IF(AND((B1247-$B$2)&gt;123,OR(((G1246*J1246/C1246*C1247)/(G1246*K1246/D1246*D1247))&lt;(4/6),((G1246*J1246/C1246*C1247)/(G1246*K1246/D1246*D1247))&gt;(6/4))),COUNTIF($E$2:E1247,1),0)</f>
        <v>0</v>
      </c>
      <c r="G1247" s="21">
        <f t="shared" si="232"/>
        <v>28307.592183263681</v>
      </c>
      <c r="H1247" s="12">
        <f t="shared" si="233"/>
        <v>3.6207315507914033</v>
      </c>
      <c r="I1247" s="12">
        <f t="shared" si="234"/>
        <v>89.738036995401941</v>
      </c>
      <c r="J1247" s="15">
        <f>IF(OR((ROW(F1247)-MATCH(MAX($F$2:F1247),$F$2:F1247,0))=1,(ROW(F1247)-MATCH(MAX($F$2:F1247),$F$2:F1247,0))&gt;123),IF(OR(((G1246*J1246/C1246*C1247)/(G1246*K1246/D1246*D1247))&lt;(4/6),((G1246*J1246/C1246*C1247)/(G1246*K1246/D1246*D1247))&gt;(6/4)),50%,((G1246*J1246/C1246*C1247)/((G1246*K1246/D1246*D1247)+(G1246*J1246/C1246*C1247)))),((G1246*J1246/C1246*C1247)/((G1246*K1246/D1246*D1247)+(G1246*J1246/C1246*C1247))))</f>
        <v>0.44636336804887861</v>
      </c>
      <c r="K1247" s="18">
        <f t="shared" si="228"/>
        <v>0.55363663195112145</v>
      </c>
      <c r="L1247" s="20">
        <f t="shared" si="229"/>
        <v>0.8062388618972135</v>
      </c>
      <c r="M1247" s="51">
        <f>IF(AND((B1247-$B$2)&gt;123,OR(((U1246*R1246/C1246*C1247)/(U1246*S1246/D1246*D1247))&lt;(4/6),((U1246*R1246/C1246*C1247)/(U1246*S1246/D1246*D1247))&gt;(6/4))),1,0)</f>
        <v>0</v>
      </c>
      <c r="N1247" s="51">
        <f>IF(AND((B1247-$B$2)&gt;123,OR(((U1246*R1246/C1246*C1247)/(U1246*S1246/D1246*D1247))&lt;(4/6),((U1246*R1246/C1246*C1247)/(U1246*S1246/D1246*D1247))&gt;(6/4))),COUNTIF($M$2:M1247,1),0)</f>
        <v>0</v>
      </c>
      <c r="O1247" s="51">
        <f>IF(OR((ROW(N1247)-MATCH(MAX($N$2:N1247),$N$2:N1247,0))=1,(ROW(N1247)-MATCH(MAX($N$2:N1247),$N$2:N1247,0))&gt;123),IF(OR(((U1246*R1246/C1246*C1247)/(U1246*S1246/D1246*D1247))&lt;(4/6),((U1246*R1246/C1246*C1247)/(U1246*S1246/D1246*D1247))&gt;(6/4)),1,0),0)</f>
        <v>0</v>
      </c>
      <c r="P1247" s="47">
        <f>IF(O1247=1,U1246/2/C1247,P1246)</f>
        <v>3.6118419146766771</v>
      </c>
      <c r="Q1247" s="47">
        <f>IF(O1247=1,U1246/2/D1247,Q1246)</f>
        <v>89.517711770140608</v>
      </c>
      <c r="R1247" s="41">
        <f>P1247*C1247/U1246</f>
        <v>0.44673066855435628</v>
      </c>
      <c r="S1247" s="41">
        <f>Q1247*D1247/U1246</f>
        <v>0.55409220476314491</v>
      </c>
      <c r="T1247" s="41">
        <f t="shared" si="235"/>
        <v>0.8062388618972145</v>
      </c>
      <c r="U1247" s="42">
        <f>P1247*C1247+Q1247*D1247</f>
        <v>28238.091257756427</v>
      </c>
      <c r="V1247" s="25">
        <f>B1247</f>
        <v>42788</v>
      </c>
      <c r="W1247">
        <f>C1247/C$2</f>
        <v>1.5181086006195532</v>
      </c>
      <c r="X1247">
        <f>D1247/D$2</f>
        <v>1.2514725904693658</v>
      </c>
      <c r="Y1247">
        <f t="shared" si="236"/>
        <v>1.4119045628878213</v>
      </c>
      <c r="AA1247" s="15">
        <f t="shared" si="237"/>
        <v>1.9908275556927979E-3</v>
      </c>
      <c r="AB1247" s="15">
        <f t="shared" si="238"/>
        <v>-1.1679607748393828E-4</v>
      </c>
      <c r="AC1247" s="15">
        <f t="shared" si="239"/>
        <v>8.2287331750130477E-4</v>
      </c>
    </row>
    <row r="1248" spans="1:29" x14ac:dyDescent="0.4">
      <c r="A1248" s="43">
        <f t="shared" si="230"/>
        <v>2017</v>
      </c>
      <c r="B1248" s="53">
        <v>42789</v>
      </c>
      <c r="C1248" s="45">
        <v>3473.3236000000002</v>
      </c>
      <c r="D1248" s="45">
        <f>VLOOKUP(B1248,'H11001.CSI  中证全债'!$A$2:$B$2792,2,0)</f>
        <v>174.77250000000001</v>
      </c>
      <c r="E1248" s="14">
        <f t="shared" si="231"/>
        <v>0</v>
      </c>
      <c r="F1248" s="14">
        <f>IF(AND((B1248-$B$2)&gt;123,OR(((G1247*J1247/C1247*C1248)/(G1247*K1247/D1247*D1248))&lt;(4/6),((G1247*J1247/C1247*C1248)/(G1247*K1247/D1247*D1248))&gt;(6/4))),COUNTIF($E$2:E1248,1),0)</f>
        <v>0</v>
      </c>
      <c r="G1248" s="21">
        <f t="shared" si="232"/>
        <v>28259.713415407277</v>
      </c>
      <c r="H1248" s="12">
        <f t="shared" si="233"/>
        <v>3.6207315507914033</v>
      </c>
      <c r="I1248" s="12">
        <f t="shared" si="234"/>
        <v>89.738036995401941</v>
      </c>
      <c r="J1248" s="15">
        <f>IF(OR((ROW(F1248)-MATCH(MAX($F$2:F1248),$F$2:F1248,0))=1,(ROW(F1248)-MATCH(MAX($F$2:F1248),$F$2:F1248,0))&gt;123),IF(OR(((G1247*J1247/C1247*C1248)/(G1247*K1247/D1247*D1248))&lt;(4/6),((G1247*J1247/C1247*C1248)/(G1247*K1247/D1247*D1248))&gt;(6/4)),50%,((G1247*J1247/C1247*C1248)/((G1247*K1247/D1247*D1248)+(G1247*J1247/C1247*C1248)))),((G1247*J1247/C1247*C1248)/((G1247*K1247/D1247*D1248)+(G1247*J1247/C1247*C1248))))</f>
        <v>0.44501414999388922</v>
      </c>
      <c r="K1248" s="18">
        <f t="shared" si="228"/>
        <v>0.55498585000611078</v>
      </c>
      <c r="L1248" s="20">
        <f t="shared" si="229"/>
        <v>0.80184774078292143</v>
      </c>
      <c r="M1248" s="51">
        <f>IF(AND((B1248-$B$2)&gt;123,OR(((U1247*R1247/C1247*C1248)/(U1247*S1247/D1247*D1248))&lt;(4/6),((U1247*R1247/C1247*C1248)/(U1247*S1247/D1247*D1248))&gt;(6/4))),1,0)</f>
        <v>0</v>
      </c>
      <c r="N1248" s="51">
        <f>IF(AND((B1248-$B$2)&gt;123,OR(((U1247*R1247/C1247*C1248)/(U1247*S1247/D1247*D1248))&lt;(4/6),((U1247*R1247/C1247*C1248)/(U1247*S1247/D1247*D1248))&gt;(6/4))),COUNTIF($M$2:M1248,1),0)</f>
        <v>0</v>
      </c>
      <c r="O1248" s="51">
        <f>IF(OR((ROW(N1248)-MATCH(MAX($N$2:N1248),$N$2:N1248,0))=1,(ROW(N1248)-MATCH(MAX($N$2:N1248),$N$2:N1248,0))&gt;123),IF(OR(((U1247*R1247/C1247*C1248)/(U1247*S1247/D1247*D1248))&lt;(4/6),((U1247*R1247/C1247*C1248)/(U1247*S1247/D1247*D1248))&gt;(6/4)),1,0),0)</f>
        <v>0</v>
      </c>
      <c r="P1248" s="47">
        <f>IF(O1248=1,U1247/2/C1248,P1247)</f>
        <v>3.6118419146766771</v>
      </c>
      <c r="Q1248" s="47">
        <f>IF(O1248=1,U1247/2/D1248,Q1247)</f>
        <v>89.517711770140608</v>
      </c>
      <c r="R1248" s="41">
        <f>P1248*C1248/U1247</f>
        <v>0.44426146396385086</v>
      </c>
      <c r="S1248" s="41">
        <f>Q1248*D1248/U1247</f>
        <v>0.55404716053708036</v>
      </c>
      <c r="T1248" s="41">
        <f t="shared" si="235"/>
        <v>0.80184774078292209</v>
      </c>
      <c r="U1248" s="42">
        <f>P1248*C1248+Q1248*D1248</f>
        <v>28190.330042062589</v>
      </c>
      <c r="V1248" s="25">
        <f>B1248</f>
        <v>42789</v>
      </c>
      <c r="W1248">
        <f>C1248/C$2</f>
        <v>1.5109598986929</v>
      </c>
      <c r="X1248">
        <f>D1248/D$2</f>
        <v>1.2524005732712289</v>
      </c>
      <c r="Y1248">
        <f t="shared" si="236"/>
        <v>1.4095165021031295</v>
      </c>
      <c r="AA1248" s="15">
        <f t="shared" si="237"/>
        <v>-4.7089529192678725E-3</v>
      </c>
      <c r="AB1248" s="15">
        <f t="shared" si="238"/>
        <v>7.4151268587918651E-4</v>
      </c>
      <c r="AC1248" s="15">
        <f t="shared" si="239"/>
        <v>-1.6913754990687258E-3</v>
      </c>
    </row>
    <row r="1249" spans="1:29" x14ac:dyDescent="0.4">
      <c r="A1249" s="43">
        <f t="shared" si="230"/>
        <v>2017</v>
      </c>
      <c r="B1249" s="53">
        <v>42790</v>
      </c>
      <c r="C1249" s="45">
        <v>3473.8517000000002</v>
      </c>
      <c r="D1249" s="45">
        <f>VLOOKUP(B1249,'H11001.CSI  中证全债'!$A$2:$B$2792,2,0)</f>
        <v>174.8278</v>
      </c>
      <c r="E1249" s="14">
        <f t="shared" si="231"/>
        <v>0</v>
      </c>
      <c r="F1249" s="14">
        <f>IF(AND((B1249-$B$2)&gt;123,OR(((G1248*J1248/C1248*C1249)/(G1248*K1248/D1248*D1249))&lt;(4/6),((G1248*J1248/C1248*C1249)/(G1248*K1248/D1248*D1249))&gt;(6/4))),COUNTIF($E$2:E1249,1),0)</f>
        <v>0</v>
      </c>
      <c r="G1249" s="21">
        <f t="shared" si="232"/>
        <v>28266.588037185094</v>
      </c>
      <c r="H1249" s="12">
        <f t="shared" si="233"/>
        <v>3.6207315507914033</v>
      </c>
      <c r="I1249" s="12">
        <f t="shared" si="234"/>
        <v>89.738036995401941</v>
      </c>
      <c r="J1249" s="15">
        <f>IF(OR((ROW(F1249)-MATCH(MAX($F$2:F1249),$F$2:F1249,0))=1,(ROW(F1249)-MATCH(MAX($F$2:F1249),$F$2:F1249,0))&gt;123),IF(OR(((G1248*J1248/C1248*C1249)/(G1248*K1248/D1248*D1249))&lt;(4/6),((G1248*J1248/C1248*C1249)/(G1248*K1248/D1248*D1249))&gt;(6/4)),50%,((G1248*J1248/C1248*C1249)/((G1248*K1248/D1248*D1249)+(G1248*J1248/C1248*C1249)))),((G1248*J1248/C1248*C1249)/((G1248*K1248/D1248*D1249)+(G1248*J1248/C1248*C1249))))</f>
        <v>0.44497356512975555</v>
      </c>
      <c r="K1249" s="18">
        <f t="shared" si="228"/>
        <v>0.5550264348702445</v>
      </c>
      <c r="L1249" s="20">
        <f t="shared" si="229"/>
        <v>0.801715985354432</v>
      </c>
      <c r="M1249" s="51">
        <f>IF(AND((B1249-$B$2)&gt;123,OR(((U1248*R1248/C1248*C1249)/(U1248*S1248/D1248*D1249))&lt;(4/6),((U1248*R1248/C1248*C1249)/(U1248*S1248/D1248*D1249))&gt;(6/4))),1,0)</f>
        <v>0</v>
      </c>
      <c r="N1249" s="51">
        <f>IF(AND((B1249-$B$2)&gt;123,OR(((U1248*R1248/C1248*C1249)/(U1248*S1248/D1248*D1249))&lt;(4/6),((U1248*R1248/C1248*C1249)/(U1248*S1248/D1248*D1249))&gt;(6/4))),COUNTIF($M$2:M1249,1),0)</f>
        <v>0</v>
      </c>
      <c r="O1249" s="51">
        <f>IF(OR((ROW(N1249)-MATCH(MAX($N$2:N1249),$N$2:N1249,0))=1,(ROW(N1249)-MATCH(MAX($N$2:N1249),$N$2:N1249,0))&gt;123),IF(OR(((U1248*R1248/C1248*C1249)/(U1248*S1248/D1248*D1249))&lt;(4/6),((U1248*R1248/C1248*C1249)/(U1248*S1248/D1248*D1249))&gt;(6/4)),1,0),0)</f>
        <v>0</v>
      </c>
      <c r="P1249" s="47">
        <f>IF(O1249=1,U1248/2/C1249,P1248)</f>
        <v>3.6118419146766771</v>
      </c>
      <c r="Q1249" s="47">
        <f>IF(O1249=1,U1248/2/D1249,Q1248)</f>
        <v>89.517711770140608</v>
      </c>
      <c r="R1249" s="41">
        <f>P1249*C1249/U1248</f>
        <v>0.44508181197983626</v>
      </c>
      <c r="S1249" s="41">
        <f>Q1249*D1249/U1248</f>
        <v>0.55516145381967008</v>
      </c>
      <c r="T1249" s="41">
        <f t="shared" si="235"/>
        <v>0.80171598535443289</v>
      </c>
      <c r="U1249" s="42">
        <f>P1249*C1249+Q1249*D1249</f>
        <v>28197.187785238617</v>
      </c>
      <c r="V1249" s="25">
        <f>B1249</f>
        <v>42790</v>
      </c>
      <c r="W1249">
        <f>C1249/C$2</f>
        <v>1.5111896319439277</v>
      </c>
      <c r="X1249">
        <f>D1249/D$2</f>
        <v>1.2527968470082407</v>
      </c>
      <c r="Y1249">
        <f t="shared" si="236"/>
        <v>1.4098593892619309</v>
      </c>
      <c r="AA1249" s="15">
        <f t="shared" si="237"/>
        <v>1.5204457194828436E-4</v>
      </c>
      <c r="AB1249" s="15">
        <f t="shared" si="238"/>
        <v>3.1641133473514493E-4</v>
      </c>
      <c r="AC1249" s="15">
        <f t="shared" si="239"/>
        <v>2.4326579950617599E-4</v>
      </c>
    </row>
    <row r="1250" spans="1:29" x14ac:dyDescent="0.4">
      <c r="A1250" s="43">
        <f t="shared" si="230"/>
        <v>2017</v>
      </c>
      <c r="B1250" s="53">
        <v>42793</v>
      </c>
      <c r="C1250" s="45">
        <v>3446.2228</v>
      </c>
      <c r="D1250" s="45">
        <f>VLOOKUP(B1250,'H11001.CSI  中证全债'!$A$2:$B$2792,2,0)</f>
        <v>174.9161</v>
      </c>
      <c r="E1250" s="14">
        <f t="shared" si="231"/>
        <v>0</v>
      </c>
      <c r="F1250" s="14">
        <f>IF(AND((B1250-$B$2)&gt;123,OR(((G1249*J1249/C1249*C1250)/(G1249*K1249/D1249*D1250))&lt;(4/6),((G1249*J1249/C1249*C1250)/(G1249*K1249/D1249*D1250))&gt;(6/4))),COUNTIF($E$2:E1250,1),0)</f>
        <v>0</v>
      </c>
      <c r="G1250" s="21">
        <f t="shared" si="232"/>
        <v>28174.475075908129</v>
      </c>
      <c r="H1250" s="12">
        <f t="shared" si="233"/>
        <v>3.6207315507914033</v>
      </c>
      <c r="I1250" s="12">
        <f t="shared" si="234"/>
        <v>89.738036995401941</v>
      </c>
      <c r="J1250" s="15">
        <f>IF(OR((ROW(F1250)-MATCH(MAX($F$2:F1250),$F$2:F1250,0))=1,(ROW(F1250)-MATCH(MAX($F$2:F1250),$F$2:F1250,0))&gt;123),IF(OR(((G1249*J1249/C1249*C1250)/(G1249*K1249/D1249*D1250))&lt;(4/6),((G1249*J1249/C1249*C1250)/(G1249*K1249/D1249*D1250))&gt;(6/4)),50%,((G1249*J1249/C1249*C1250)/((G1249*K1249/D1249*D1250)+(G1249*J1249/C1249*C1250)))),((G1249*J1249/C1249*C1250)/((G1249*K1249/D1249*D1250)+(G1249*J1249/C1249*C1250))))</f>
        <v>0.44287773203932529</v>
      </c>
      <c r="K1250" s="18">
        <f t="shared" si="228"/>
        <v>0.55712226796067466</v>
      </c>
      <c r="L1250" s="20">
        <f t="shared" si="229"/>
        <v>0.79493812670684083</v>
      </c>
      <c r="M1250" s="51">
        <f>IF(AND((B1250-$B$2)&gt;123,OR(((U1249*R1249/C1249*C1250)/(U1249*S1249/D1249*D1250))&lt;(4/6),((U1249*R1249/C1249*C1250)/(U1249*S1249/D1249*D1250))&gt;(6/4))),1,0)</f>
        <v>0</v>
      </c>
      <c r="N1250" s="51">
        <f>IF(AND((B1250-$B$2)&gt;123,OR(((U1249*R1249/C1249*C1250)/(U1249*S1249/D1249*D1250))&lt;(4/6),((U1249*R1249/C1249*C1250)/(U1249*S1249/D1249*D1250))&gt;(6/4))),COUNTIF($M$2:M1250,1),0)</f>
        <v>0</v>
      </c>
      <c r="O1250" s="51">
        <f>IF(OR((ROW(N1250)-MATCH(MAX($N$2:N1250),$N$2:N1250,0))=1,(ROW(N1250)-MATCH(MAX($N$2:N1250),$N$2:N1250,0))&gt;123),IF(OR(((U1249*R1249/C1249*C1250)/(U1249*S1249/D1249*D1250))&lt;(4/6),((U1249*R1249/C1249*C1250)/(U1249*S1249/D1249*D1250))&gt;(6/4)),1,0),0)</f>
        <v>0</v>
      </c>
      <c r="P1250" s="47">
        <f>IF(O1250=1,U1249/2/C1250,P1249)</f>
        <v>3.6118419146766771</v>
      </c>
      <c r="Q1250" s="47">
        <f>IF(O1250=1,U1249/2/D1250,Q1249)</f>
        <v>89.517711770140608</v>
      </c>
      <c r="R1250" s="41">
        <f>P1250*C1250/U1249</f>
        <v>0.44143451648999565</v>
      </c>
      <c r="S1250" s="41">
        <f>Q1250*D1250/U1249</f>
        <v>0.55530676119248268</v>
      </c>
      <c r="T1250" s="41">
        <f t="shared" si="235"/>
        <v>0.79493812670684161</v>
      </c>
      <c r="U1250" s="42">
        <f>P1250*C1250+Q1250*D1250</f>
        <v>28105.300980111511</v>
      </c>
      <c r="V1250" s="25">
        <f>B1250</f>
        <v>42793</v>
      </c>
      <c r="W1250">
        <f>C1250/C$2</f>
        <v>1.4991705502940071</v>
      </c>
      <c r="X1250">
        <f>D1250/D$2</f>
        <v>1.2534295951271945</v>
      </c>
      <c r="Y1250">
        <f t="shared" si="236"/>
        <v>1.4052650490055756</v>
      </c>
      <c r="AA1250" s="15">
        <f t="shared" si="237"/>
        <v>-7.9533907564331985E-3</v>
      </c>
      <c r="AB1250" s="15">
        <f t="shared" si="238"/>
        <v>5.0506841589270657E-4</v>
      </c>
      <c r="AC1250" s="15">
        <f t="shared" si="239"/>
        <v>-3.2587223175216673E-3</v>
      </c>
    </row>
    <row r="1251" spans="1:29" x14ac:dyDescent="0.4">
      <c r="A1251" s="43">
        <f t="shared" si="230"/>
        <v>2017</v>
      </c>
      <c r="B1251" s="53">
        <v>42794</v>
      </c>
      <c r="C1251" s="45">
        <v>3452.8103000000001</v>
      </c>
      <c r="D1251" s="45">
        <f>VLOOKUP(B1251,'H11001.CSI  中证全债'!$A$2:$B$2792,2,0)</f>
        <v>174.8964</v>
      </c>
      <c r="E1251" s="14">
        <f t="shared" si="231"/>
        <v>0</v>
      </c>
      <c r="F1251" s="14">
        <f>IF(AND((B1251-$B$2)&gt;123,OR(((G1250*J1250/C1250*C1251)/(G1250*K1250/D1250*D1251))&lt;(4/6),((G1250*J1250/C1250*C1251)/(G1250*K1250/D1250*D1251))&gt;(6/4))),COUNTIF($E$2:E1251,1),0)</f>
        <v>0</v>
      </c>
      <c r="G1251" s="21">
        <f t="shared" si="232"/>
        <v>28196.558805670156</v>
      </c>
      <c r="H1251" s="12">
        <f t="shared" si="233"/>
        <v>3.6207315507914033</v>
      </c>
      <c r="I1251" s="12">
        <f t="shared" si="234"/>
        <v>89.738036995401941</v>
      </c>
      <c r="J1251" s="15">
        <f>IF(OR((ROW(F1251)-MATCH(MAX($F$2:F1251),$F$2:F1251,0))=1,(ROW(F1251)-MATCH(MAX($F$2:F1251),$F$2:F1251,0))&gt;123),IF(OR(((G1250*J1250/C1250*C1251)/(G1250*K1250/D1250*D1251))&lt;(4/6),((G1250*J1250/C1250*C1251)/(G1250*K1250/D1250*D1251))&gt;(6/4)),50%,((G1250*J1250/C1250*C1251)/((G1250*K1250/D1250*D1251)+(G1250*J1250/C1250*C1251)))),((G1250*J1250/C1250*C1251)/((G1250*K1250/D1250*D1251)+(G1250*J1250/C1250*C1251))))</f>
        <v>0.44337677084174937</v>
      </c>
      <c r="K1251" s="18">
        <f t="shared" si="228"/>
        <v>0.55662322915825069</v>
      </c>
      <c r="L1251" s="20">
        <f t="shared" si="229"/>
        <v>0.79654737282927013</v>
      </c>
      <c r="M1251" s="51">
        <f>IF(AND((B1251-$B$2)&gt;123,OR(((U1250*R1250/C1250*C1251)/(U1250*S1250/D1250*D1251))&lt;(4/6),((U1250*R1250/C1250*C1251)/(U1250*S1250/D1250*D1251))&gt;(6/4))),1,0)</f>
        <v>0</v>
      </c>
      <c r="N1251" s="51">
        <f>IF(AND((B1251-$B$2)&gt;123,OR(((U1250*R1250/C1250*C1251)/(U1250*S1250/D1250*D1251))&lt;(4/6),((U1250*R1250/C1250*C1251)/(U1250*S1250/D1250*D1251))&gt;(6/4))),COUNTIF($M$2:M1251,1),0)</f>
        <v>0</v>
      </c>
      <c r="O1251" s="51">
        <f>IF(OR((ROW(N1251)-MATCH(MAX($N$2:N1251),$N$2:N1251,0))=1,(ROW(N1251)-MATCH(MAX($N$2:N1251),$N$2:N1251,0))&gt;123),IF(OR(((U1250*R1250/C1250*C1251)/(U1250*S1250/D1250*D1251))&lt;(4/6),((U1250*R1250/C1250*C1251)/(U1250*S1250/D1250*D1251))&gt;(6/4)),1,0),0)</f>
        <v>0</v>
      </c>
      <c r="P1251" s="47">
        <f>IF(O1251=1,U1250/2/C1251,P1250)</f>
        <v>3.6118419146766771</v>
      </c>
      <c r="Q1251" s="47">
        <f>IF(O1251=1,U1250/2/D1251,Q1250)</f>
        <v>89.517711770140608</v>
      </c>
      <c r="R1251" s="41">
        <f>P1251*C1251/U1250</f>
        <v>0.44372429862225488</v>
      </c>
      <c r="S1251" s="41">
        <f>Q1251*D1251/U1250</f>
        <v>0.55705952182879281</v>
      </c>
      <c r="T1251" s="41">
        <f t="shared" si="235"/>
        <v>0.79654737282927102</v>
      </c>
      <c r="U1251" s="42">
        <f>P1251*C1251+Q1251*D1251</f>
        <v>28127.330489802574</v>
      </c>
      <c r="V1251" s="25">
        <f>B1251</f>
        <v>42794</v>
      </c>
      <c r="W1251">
        <f>C1251/C$2</f>
        <v>1.5020362344279703</v>
      </c>
      <c r="X1251">
        <f>D1251/D$2</f>
        <v>1.2532884270870654</v>
      </c>
      <c r="Y1251">
        <f t="shared" si="236"/>
        <v>1.4063665244901287</v>
      </c>
      <c r="AA1251" s="15">
        <f t="shared" si="237"/>
        <v>1.9115130919569179E-3</v>
      </c>
      <c r="AB1251" s="15">
        <f t="shared" si="238"/>
        <v>-1.1262542441781154E-4</v>
      </c>
      <c r="AC1251" s="15">
        <f t="shared" si="239"/>
        <v>7.8382045104774534E-4</v>
      </c>
    </row>
    <row r="1252" spans="1:29" x14ac:dyDescent="0.4">
      <c r="A1252" s="43">
        <f t="shared" si="230"/>
        <v>2017</v>
      </c>
      <c r="B1252" s="53">
        <v>42795</v>
      </c>
      <c r="C1252" s="45">
        <v>3458.4376000000002</v>
      </c>
      <c r="D1252" s="45">
        <f>VLOOKUP(B1252,'H11001.CSI  中证全债'!$A$2:$B$2792,2,0)</f>
        <v>174.82730000000001</v>
      </c>
      <c r="E1252" s="14">
        <f t="shared" si="231"/>
        <v>0</v>
      </c>
      <c r="F1252" s="14">
        <f>IF(AND((B1252-$B$2)&gt;123,OR(((G1251*J1251/C1251*C1252)/(G1251*K1251/D1251*D1252))&lt;(4/6),((G1251*J1251/C1251*C1252)/(G1251*K1251/D1251*D1252))&gt;(6/4))),COUNTIF($E$2:E1252,1),0)</f>
        <v>0</v>
      </c>
      <c r="G1252" s="21">
        <f t="shared" si="232"/>
        <v>28210.732849969547</v>
      </c>
      <c r="H1252" s="12">
        <f t="shared" si="233"/>
        <v>3.6207315507914033</v>
      </c>
      <c r="I1252" s="12">
        <f t="shared" si="234"/>
        <v>89.738036995401941</v>
      </c>
      <c r="J1252" s="15">
        <f>IF(OR((ROW(F1252)-MATCH(MAX($F$2:F1252),$F$2:F1252,0))=1,(ROW(F1252)-MATCH(MAX($F$2:F1252),$F$2:F1252,0))&gt;123),IF(OR(((G1251*J1251/C1251*C1252)/(G1251*K1251/D1251*D1252))&lt;(4/6),((G1251*J1251/C1251*C1252)/(G1251*K1251/D1251*D1252))&gt;(6/4)),50%,((G1251*J1251/C1251*C1252)/((G1251*K1251/D1251*D1252)+(G1251*J1251/C1251*C1252)))),((G1251*J1251/C1251*C1252)/((G1251*K1251/D1251*D1252)+(G1251*J1251/C1251*C1252))))</f>
        <v>0.44387624388768104</v>
      </c>
      <c r="K1252" s="18">
        <f t="shared" si="228"/>
        <v>0.5561237561123189</v>
      </c>
      <c r="L1252" s="20">
        <f t="shared" si="229"/>
        <v>0.79816091114444765</v>
      </c>
      <c r="M1252" s="51">
        <f>IF(AND((B1252-$B$2)&gt;123,OR(((U1251*R1251/C1251*C1252)/(U1251*S1251/D1251*D1252))&lt;(4/6),((U1251*R1251/C1251*C1252)/(U1251*S1251/D1251*D1252))&gt;(6/4))),1,0)</f>
        <v>0</v>
      </c>
      <c r="N1252" s="51">
        <f>IF(AND((B1252-$B$2)&gt;123,OR(((U1251*R1251/C1251*C1252)/(U1251*S1251/D1251*D1252))&lt;(4/6),((U1251*R1251/C1251*C1252)/(U1251*S1251/D1251*D1252))&gt;(6/4))),COUNTIF($M$2:M1252,1),0)</f>
        <v>0</v>
      </c>
      <c r="O1252" s="51">
        <f>IF(OR((ROW(N1252)-MATCH(MAX($N$2:N1252),$N$2:N1252,0))=1,(ROW(N1252)-MATCH(MAX($N$2:N1252),$N$2:N1252,0))&gt;123),IF(OR(((U1251*R1251/C1251*C1252)/(U1251*S1251/D1251*D1252))&lt;(4/6),((U1251*R1251/C1251*C1252)/(U1251*S1251/D1251*D1252))&gt;(6/4)),1,0),0)</f>
        <v>0</v>
      </c>
      <c r="P1252" s="47">
        <f>IF(O1252=1,U1251/2/C1252,P1251)</f>
        <v>3.6118419146766771</v>
      </c>
      <c r="Q1252" s="47">
        <f>IF(O1252=1,U1251/2/D1252,Q1251)</f>
        <v>89.517711770140608</v>
      </c>
      <c r="R1252" s="41">
        <f>P1252*C1252/U1251</f>
        <v>0.44409937471678951</v>
      </c>
      <c r="S1252" s="41">
        <f>Q1252*D1252/U1251</f>
        <v>0.55640331230956264</v>
      </c>
      <c r="T1252" s="41">
        <f t="shared" si="235"/>
        <v>0.7981609111444482</v>
      </c>
      <c r="U1252" s="42">
        <f>P1252*C1252+Q1252*D1252</f>
        <v>28141.469733925718</v>
      </c>
      <c r="V1252" s="25">
        <f>B1252</f>
        <v>42795</v>
      </c>
      <c r="W1252">
        <f>C1252/C$2</f>
        <v>1.5044842138324561</v>
      </c>
      <c r="X1252">
        <f>D1252/D$2</f>
        <v>1.2527932640630597</v>
      </c>
      <c r="Y1252">
        <f t="shared" si="236"/>
        <v>1.407073486696286</v>
      </c>
      <c r="AA1252" s="15">
        <f t="shared" si="237"/>
        <v>1.6297738685500107E-3</v>
      </c>
      <c r="AB1252" s="15">
        <f t="shared" si="238"/>
        <v>-3.950910367509497E-4</v>
      </c>
      <c r="AC1252" s="15">
        <f t="shared" si="239"/>
        <v>5.0268702635225537E-4</v>
      </c>
    </row>
    <row r="1253" spans="1:29" x14ac:dyDescent="0.4">
      <c r="A1253" s="43">
        <f t="shared" si="230"/>
        <v>2017</v>
      </c>
      <c r="B1253" s="53">
        <v>42796</v>
      </c>
      <c r="C1253" s="45">
        <v>3435.0963000000002</v>
      </c>
      <c r="D1253" s="45">
        <f>VLOOKUP(B1253,'H11001.CSI  中证全债'!$A$2:$B$2792,2,0)</f>
        <v>174.709</v>
      </c>
      <c r="E1253" s="14">
        <f t="shared" si="231"/>
        <v>0</v>
      </c>
      <c r="F1253" s="14">
        <f>IF(AND((B1253-$B$2)&gt;123,OR(((G1252*J1252/C1252*C1253)/(G1252*K1252/D1252*D1253))&lt;(4/6),((G1252*J1252/C1252*C1253)/(G1252*K1252/D1252*D1253))&gt;(6/4))),COUNTIF($E$2:E1253,1),0)</f>
        <v>0</v>
      </c>
      <c r="G1253" s="21">
        <f t="shared" si="232"/>
        <v>28115.604258846499</v>
      </c>
      <c r="H1253" s="12">
        <f t="shared" si="233"/>
        <v>3.6207315507914033</v>
      </c>
      <c r="I1253" s="12">
        <f t="shared" si="234"/>
        <v>89.738036995401941</v>
      </c>
      <c r="J1253" s="15">
        <f>IF(OR((ROW(F1253)-MATCH(MAX($F$2:F1253),$F$2:F1253,0))=1,(ROW(F1253)-MATCH(MAX($F$2:F1253),$F$2:F1253,0))&gt;123),IF(OR(((G1252*J1252/C1252*C1253)/(G1252*K1252/D1252*D1253))&lt;(4/6),((G1252*J1252/C1252*C1253)/(G1252*K1252/D1252*D1253))&gt;(6/4)),50%,((G1252*J1252/C1252*C1253)/((G1252*K1252/D1252*D1253)+(G1252*J1252/C1252*C1253)))),((G1252*J1252/C1252*C1253)/((G1252*K1252/D1252*D1253)+(G1252*J1252/C1252*C1253))))</f>
        <v>0.44237219441952291</v>
      </c>
      <c r="K1253" s="18">
        <f t="shared" si="228"/>
        <v>0.55762780558047709</v>
      </c>
      <c r="L1253" s="20">
        <f t="shared" si="229"/>
        <v>0.79331086074343826</v>
      </c>
      <c r="M1253" s="51">
        <f>IF(AND((B1253-$B$2)&gt;123,OR(((U1252*R1252/C1252*C1253)/(U1252*S1252/D1252*D1253))&lt;(4/6),((U1252*R1252/C1252*C1253)/(U1252*S1252/D1252*D1253))&gt;(6/4))),1,0)</f>
        <v>0</v>
      </c>
      <c r="N1253" s="51">
        <f>IF(AND((B1253-$B$2)&gt;123,OR(((U1252*R1252/C1252*C1253)/(U1252*S1252/D1252*D1253))&lt;(4/6),((U1252*R1252/C1252*C1253)/(U1252*S1252/D1252*D1253))&gt;(6/4))),COUNTIF($M$2:M1253,1),0)</f>
        <v>0</v>
      </c>
      <c r="O1253" s="51">
        <f>IF(OR((ROW(N1253)-MATCH(MAX($N$2:N1253),$N$2:N1253,0))=1,(ROW(N1253)-MATCH(MAX($N$2:N1253),$N$2:N1253,0))&gt;123),IF(OR(((U1252*R1252/C1252*C1253)/(U1252*S1252/D1252*D1253))&lt;(4/6),((U1252*R1252/C1252*C1253)/(U1252*S1252/D1252*D1253))&gt;(6/4)),1,0),0)</f>
        <v>0</v>
      </c>
      <c r="P1253" s="47">
        <f>IF(O1253=1,U1252/2/C1253,P1252)</f>
        <v>3.6118419146766771</v>
      </c>
      <c r="Q1253" s="47">
        <f>IF(O1253=1,U1252/2/D1253,Q1252)</f>
        <v>89.517711770140608</v>
      </c>
      <c r="R1253" s="41">
        <f>P1253*C1253/U1252</f>
        <v>0.44088048401870006</v>
      </c>
      <c r="S1253" s="41">
        <f>Q1253*D1253/U1252</f>
        <v>0.55574744508796436</v>
      </c>
      <c r="T1253" s="41">
        <f t="shared" si="235"/>
        <v>0.79331086074343893</v>
      </c>
      <c r="U1253" s="42">
        <f>P1253*C1253+Q1253*D1253</f>
        <v>28046.574702940263</v>
      </c>
      <c r="V1253" s="25">
        <f>B1253</f>
        <v>42796</v>
      </c>
      <c r="W1253">
        <f>C1253/C$2</f>
        <v>1.49433031735032</v>
      </c>
      <c r="X1253">
        <f>D1253/D$2</f>
        <v>1.2519455392332497</v>
      </c>
      <c r="Y1253">
        <f t="shared" si="236"/>
        <v>1.4023287351470131</v>
      </c>
      <c r="AA1253" s="15">
        <f t="shared" si="237"/>
        <v>-6.749088085325039E-3</v>
      </c>
      <c r="AB1253" s="15">
        <f t="shared" si="238"/>
        <v>-6.7666777442643156E-4</v>
      </c>
      <c r="AC1253" s="15">
        <f t="shared" si="239"/>
        <v>-3.372070893335688E-3</v>
      </c>
    </row>
    <row r="1254" spans="1:29" x14ac:dyDescent="0.4">
      <c r="A1254" s="43">
        <f t="shared" si="230"/>
        <v>2017</v>
      </c>
      <c r="B1254" s="53">
        <v>42797</v>
      </c>
      <c r="C1254" s="45">
        <v>3427.8627999999999</v>
      </c>
      <c r="D1254" s="45">
        <f>VLOOKUP(B1254,'H11001.CSI  中证全债'!$A$2:$B$2792,2,0)</f>
        <v>174.73220000000001</v>
      </c>
      <c r="E1254" s="14">
        <f t="shared" si="231"/>
        <v>0</v>
      </c>
      <c r="F1254" s="14">
        <f>IF(AND((B1254-$B$2)&gt;123,OR(((G1253*J1253/C1253*C1254)/(G1253*K1253/D1253*D1254))&lt;(4/6),((G1253*J1253/C1253*C1254)/(G1253*K1253/D1253*D1254))&gt;(6/4))),COUNTIF($E$2:E1254,1),0)</f>
        <v>0</v>
      </c>
      <c r="G1254" s="21">
        <f t="shared" si="232"/>
        <v>28091.49561963214</v>
      </c>
      <c r="H1254" s="12">
        <f t="shared" si="233"/>
        <v>3.6207315507914033</v>
      </c>
      <c r="I1254" s="12">
        <f t="shared" si="234"/>
        <v>89.738036995401941</v>
      </c>
      <c r="J1254" s="15">
        <f>IF(OR((ROW(F1254)-MATCH(MAX($F$2:F1254),$F$2:F1254,0))=1,(ROW(F1254)-MATCH(MAX($F$2:F1254),$F$2:F1254,0))&gt;123),IF(OR(((G1253*J1253/C1253*C1254)/(G1253*K1253/D1253*D1254))&lt;(4/6),((G1253*J1253/C1253*C1254)/(G1253*K1253/D1253*D1254))&gt;(6/4)),50%,((G1253*J1253/C1253*C1254)/((G1253*K1253/D1253*D1254)+(G1253*J1253/C1253*C1254)))),((G1253*J1253/C1253*C1254)/((G1253*K1253/D1253*D1254)+(G1253*J1253/C1253*C1254))))</f>
        <v>0.44181951576370665</v>
      </c>
      <c r="K1254" s="18">
        <f t="shared" si="228"/>
        <v>0.55818048423629341</v>
      </c>
      <c r="L1254" s="20">
        <f t="shared" si="229"/>
        <v>0.79153522604468574</v>
      </c>
      <c r="M1254" s="51">
        <f>IF(AND((B1254-$B$2)&gt;123,OR(((U1253*R1253/C1253*C1254)/(U1253*S1253/D1253*D1254))&lt;(4/6),((U1253*R1253/C1253*C1254)/(U1253*S1253/D1253*D1254))&gt;(6/4))),1,0)</f>
        <v>0</v>
      </c>
      <c r="N1254" s="51">
        <f>IF(AND((B1254-$B$2)&gt;123,OR(((U1253*R1253/C1253*C1254)/(U1253*S1253/D1253*D1254))&lt;(4/6),((U1253*R1253/C1253*C1254)/(U1253*S1253/D1253*D1254))&gt;(6/4))),COUNTIF($M$2:M1254,1),0)</f>
        <v>0</v>
      </c>
      <c r="O1254" s="51">
        <f>IF(OR((ROW(N1254)-MATCH(MAX($N$2:N1254),$N$2:N1254,0))=1,(ROW(N1254)-MATCH(MAX($N$2:N1254),$N$2:N1254,0))&gt;123),IF(OR(((U1253*R1253/C1253*C1254)/(U1253*S1253/D1253*D1254))&lt;(4/6),((U1253*R1253/C1253*C1254)/(U1253*S1253/D1253*D1254))&gt;(6/4)),1,0),0)</f>
        <v>0</v>
      </c>
      <c r="P1254" s="47">
        <f>IF(O1254=1,U1253/2/C1254,P1253)</f>
        <v>3.6118419146766771</v>
      </c>
      <c r="Q1254" s="47">
        <f>IF(O1254=1,U1253/2/D1254,Q1253)</f>
        <v>89.517711770140608</v>
      </c>
      <c r="R1254" s="41">
        <f>P1254*C1254/U1253</f>
        <v>0.44144066325158071</v>
      </c>
      <c r="S1254" s="41">
        <f>Q1254*D1254/U1253</f>
        <v>0.55770185422759566</v>
      </c>
      <c r="T1254" s="41">
        <f t="shared" si="235"/>
        <v>0.79153522604468651</v>
      </c>
      <c r="U1254" s="42">
        <f>P1254*C1254+Q1254*D1254</f>
        <v>28022.525255363518</v>
      </c>
      <c r="V1254" s="25">
        <f>B1254</f>
        <v>42797</v>
      </c>
      <c r="W1254">
        <f>C1254/C$2</f>
        <v>1.491183611288381</v>
      </c>
      <c r="X1254">
        <f>D1254/D$2</f>
        <v>1.2521117878896453</v>
      </c>
      <c r="Y1254">
        <f t="shared" si="236"/>
        <v>1.401126262768176</v>
      </c>
      <c r="AA1254" s="15">
        <f t="shared" si="237"/>
        <v>-2.1057633813644783E-3</v>
      </c>
      <c r="AB1254" s="15">
        <f t="shared" si="238"/>
        <v>1.3279224310136506E-4</v>
      </c>
      <c r="AC1254" s="15">
        <f t="shared" si="239"/>
        <v>-8.5748252082351595E-4</v>
      </c>
    </row>
    <row r="1255" spans="1:29" x14ac:dyDescent="0.4">
      <c r="A1255" s="43">
        <f t="shared" si="230"/>
        <v>2017</v>
      </c>
      <c r="B1255" s="53">
        <v>42800</v>
      </c>
      <c r="C1255" s="45">
        <v>3446.4839999999999</v>
      </c>
      <c r="D1255" s="45">
        <f>VLOOKUP(B1255,'H11001.CSI  中证全债'!$A$2:$B$2792,2,0)</f>
        <v>174.72200000000001</v>
      </c>
      <c r="E1255" s="14">
        <f t="shared" si="231"/>
        <v>0</v>
      </c>
      <c r="F1255" s="14">
        <f>IF(AND((B1255-$B$2)&gt;123,OR(((G1254*J1254/C1254*C1255)/(G1254*K1254/D1254*D1255))&lt;(4/6),((G1254*J1254/C1254*C1255)/(G1254*K1254/D1254*D1255))&gt;(6/4))),COUNTIF($E$2:E1255,1),0)</f>
        <v>0</v>
      </c>
      <c r="G1255" s="21">
        <f t="shared" si="232"/>
        <v>28158.002658008387</v>
      </c>
      <c r="H1255" s="12">
        <f t="shared" si="233"/>
        <v>3.6207315507914033</v>
      </c>
      <c r="I1255" s="12">
        <f t="shared" si="234"/>
        <v>89.738036995401941</v>
      </c>
      <c r="J1255" s="15">
        <f>IF(OR((ROW(F1255)-MATCH(MAX($F$2:F1255),$F$2:F1255,0))=1,(ROW(F1255)-MATCH(MAX($F$2:F1255),$F$2:F1255,0))&gt;123),IF(OR(((G1254*J1254/C1254*C1255)/(G1254*K1254/D1254*D1255))&lt;(4/6),((G1254*J1254/C1254*C1255)/(G1254*K1254/D1254*D1255))&gt;(6/4)),50%,((G1254*J1254/C1254*C1255)/((G1254*K1254/D1254*D1255)+(G1254*J1254/C1254*C1255)))),((G1254*J1254/C1254*C1255)/((G1254*K1254/D1254*D1255)+(G1254*J1254/C1254*C1255))))</f>
        <v>0.4431704020224132</v>
      </c>
      <c r="K1255" s="18">
        <f t="shared" si="228"/>
        <v>0.5568295979775868</v>
      </c>
      <c r="L1255" s="20">
        <f t="shared" si="229"/>
        <v>0.79588154730282756</v>
      </c>
      <c r="M1255" s="51">
        <f>IF(AND((B1255-$B$2)&gt;123,OR(((U1254*R1254/C1254*C1255)/(U1254*S1254/D1254*D1255))&lt;(4/6),((U1254*R1254/C1254*C1255)/(U1254*S1254/D1254*D1255))&gt;(6/4))),1,0)</f>
        <v>0</v>
      </c>
      <c r="N1255" s="51">
        <f>IF(AND((B1255-$B$2)&gt;123,OR(((U1254*R1254/C1254*C1255)/(U1254*S1254/D1254*D1255))&lt;(4/6),((U1254*R1254/C1254*C1255)/(U1254*S1254/D1254*D1255))&gt;(6/4))),COUNTIF($M$2:M1255,1),0)</f>
        <v>0</v>
      </c>
      <c r="O1255" s="51">
        <f>IF(OR((ROW(N1255)-MATCH(MAX($N$2:N1255),$N$2:N1255,0))=1,(ROW(N1255)-MATCH(MAX($N$2:N1255),$N$2:N1255,0))&gt;123),IF(OR(((U1254*R1254/C1254*C1255)/(U1254*S1254/D1254*D1255))&lt;(4/6),((U1254*R1254/C1254*C1255)/(U1254*S1254/D1254*D1255))&gt;(6/4)),1,0),0)</f>
        <v>0</v>
      </c>
      <c r="P1255" s="47">
        <f>IF(O1255=1,U1254/2/C1255,P1254)</f>
        <v>3.6118419146766771</v>
      </c>
      <c r="Q1255" s="47">
        <f>IF(O1255=1,U1254/2/D1255,Q1254)</f>
        <v>89.517711770140608</v>
      </c>
      <c r="R1255" s="41">
        <f>P1255*C1255/U1254</f>
        <v>0.44421961461449494</v>
      </c>
      <c r="S1255" s="41">
        <f>Q1255*D1255/U1254</f>
        <v>0.55814790042552898</v>
      </c>
      <c r="T1255" s="41">
        <f t="shared" si="235"/>
        <v>0.79588154730282834</v>
      </c>
      <c r="U1255" s="42">
        <f>P1255*C1255+Q1255*D1255</f>
        <v>28088.869005365043</v>
      </c>
      <c r="V1255" s="25">
        <f>B1255</f>
        <v>42800</v>
      </c>
      <c r="W1255">
        <f>C1255/C$2</f>
        <v>1.4992841771168977</v>
      </c>
      <c r="X1255">
        <f>D1255/D$2</f>
        <v>1.2520386958079541</v>
      </c>
      <c r="Y1255">
        <f t="shared" si="236"/>
        <v>1.4044434502682521</v>
      </c>
      <c r="AA1255" s="15">
        <f t="shared" si="237"/>
        <v>5.4323061004659667E-3</v>
      </c>
      <c r="AB1255" s="15">
        <f t="shared" si="238"/>
        <v>-5.8375044782787988E-5</v>
      </c>
      <c r="AC1255" s="15">
        <f t="shared" si="239"/>
        <v>2.3675150400239708E-3</v>
      </c>
    </row>
    <row r="1256" spans="1:29" x14ac:dyDescent="0.4">
      <c r="A1256" s="43">
        <f t="shared" si="230"/>
        <v>2017</v>
      </c>
      <c r="B1256" s="53">
        <v>42801</v>
      </c>
      <c r="C1256" s="45">
        <v>3453.9564999999998</v>
      </c>
      <c r="D1256" s="45">
        <f>VLOOKUP(B1256,'H11001.CSI  中证全债'!$A$2:$B$2792,2,0)</f>
        <v>174.7054</v>
      </c>
      <c r="E1256" s="14">
        <f t="shared" si="231"/>
        <v>0</v>
      </c>
      <c r="F1256" s="14">
        <f>IF(AND((B1256-$B$2)&gt;123,OR(((G1255*J1255/C1255*C1256)/(G1255*K1255/D1255*D1256))&lt;(4/6),((G1255*J1255/C1255*C1256)/(G1255*K1255/D1255*D1256))&gt;(6/4))),COUNTIF($E$2:E1256,1),0)</f>
        <v>0</v>
      </c>
      <c r="G1256" s="21">
        <f t="shared" si="232"/>
        <v>28183.568923107552</v>
      </c>
      <c r="H1256" s="12">
        <f t="shared" si="233"/>
        <v>3.6207315507914033</v>
      </c>
      <c r="I1256" s="12">
        <f t="shared" si="234"/>
        <v>89.738036995401941</v>
      </c>
      <c r="J1256" s="15">
        <f>IF(OR((ROW(F1256)-MATCH(MAX($F$2:F1256),$F$2:F1256,0))=1,(ROW(F1256)-MATCH(MAX($F$2:F1256),$F$2:F1256,0))&gt;123),IF(OR(((G1255*J1255/C1255*C1256)/(G1255*K1255/D1255*D1256))&lt;(4/6),((G1255*J1255/C1255*C1256)/(G1255*K1255/D1255*D1256))&gt;(6/4)),50%,((G1255*J1255/C1255*C1256)/((G1255*K1255/D1255*D1256)+(G1255*J1255/C1255*C1256)))),((G1255*J1255/C1255*C1256)/((G1255*K1255/D1255*D1256)+(G1255*J1255/C1255*C1256))))</f>
        <v>0.44372837622979572</v>
      </c>
      <c r="K1256" s="18">
        <f t="shared" si="228"/>
        <v>0.55627162377020434</v>
      </c>
      <c r="L1256" s="20">
        <f t="shared" si="229"/>
        <v>0.79768292551463993</v>
      </c>
      <c r="M1256" s="51">
        <f>IF(AND((B1256-$B$2)&gt;123,OR(((U1255*R1255/C1255*C1256)/(U1255*S1255/D1255*D1256))&lt;(4/6),((U1255*R1255/C1255*C1256)/(U1255*S1255/D1255*D1256))&gt;(6/4))),1,0)</f>
        <v>0</v>
      </c>
      <c r="N1256" s="51">
        <f>IF(AND((B1256-$B$2)&gt;123,OR(((U1255*R1255/C1255*C1256)/(U1255*S1255/D1255*D1256))&lt;(4/6),((U1255*R1255/C1255*C1256)/(U1255*S1255/D1255*D1256))&gt;(6/4))),COUNTIF($M$2:M1256,1),0)</f>
        <v>0</v>
      </c>
      <c r="O1256" s="51">
        <f>IF(OR((ROW(N1256)-MATCH(MAX($N$2:N1256),$N$2:N1256,0))=1,(ROW(N1256)-MATCH(MAX($N$2:N1256),$N$2:N1256,0))&gt;123),IF(OR(((U1255*R1255/C1255*C1256)/(U1255*S1255/D1255*D1256))&lt;(4/6),((U1255*R1255/C1255*C1256)/(U1255*S1255/D1255*D1256))&gt;(6/4)),1,0),0)</f>
        <v>0</v>
      </c>
      <c r="P1256" s="47">
        <f>IF(O1256=1,U1255/2/C1256,P1255)</f>
        <v>3.6118419146766771</v>
      </c>
      <c r="Q1256" s="47">
        <f>IF(O1256=1,U1255/2/D1256,Q1255)</f>
        <v>89.517711770140608</v>
      </c>
      <c r="R1256" s="41">
        <f>P1256*C1256/U1255</f>
        <v>0.44413126266448</v>
      </c>
      <c r="S1256" s="41">
        <f>Q1256*D1256/U1255</f>
        <v>0.5567766946721846</v>
      </c>
      <c r="T1256" s="41">
        <f t="shared" si="235"/>
        <v>0.7976829255146406</v>
      </c>
      <c r="U1256" s="42">
        <f>P1256*C1256+Q1256*D1256</f>
        <v>28114.372500057078</v>
      </c>
      <c r="V1256" s="25">
        <f>B1256</f>
        <v>42801</v>
      </c>
      <c r="W1256">
        <f>C1256/C$2</f>
        <v>1.5025348525918181</v>
      </c>
      <c r="X1256">
        <f>D1256/D$2</f>
        <v>1.2519197420279469</v>
      </c>
      <c r="Y1256">
        <f t="shared" si="236"/>
        <v>1.4057186250028539</v>
      </c>
      <c r="AA1256" s="15">
        <f t="shared" si="237"/>
        <v>2.1681516583276217E-3</v>
      </c>
      <c r="AB1256" s="15">
        <f t="shared" si="238"/>
        <v>-9.5008069962654318E-5</v>
      </c>
      <c r="AC1256" s="15">
        <f t="shared" si="239"/>
        <v>9.0795733666482192E-4</v>
      </c>
    </row>
    <row r="1257" spans="1:29" x14ac:dyDescent="0.4">
      <c r="A1257" s="43">
        <f t="shared" si="230"/>
        <v>2017</v>
      </c>
      <c r="B1257" s="53">
        <v>42802</v>
      </c>
      <c r="C1257" s="45">
        <v>3448.7312999999999</v>
      </c>
      <c r="D1257" s="45">
        <f>VLOOKUP(B1257,'H11001.CSI  中证全债'!$A$2:$B$2792,2,0)</f>
        <v>174.60050000000001</v>
      </c>
      <c r="E1257" s="14">
        <f t="shared" si="231"/>
        <v>0</v>
      </c>
      <c r="F1257" s="14">
        <f>IF(AND((B1257-$B$2)&gt;123,OR(((G1256*J1256/C1256*C1257)/(G1256*K1256/D1256*D1257))&lt;(4/6),((G1256*J1256/C1256*C1257)/(G1256*K1256/D1256*D1257))&gt;(6/4))),COUNTIF($E$2:E1257,1),0)</f>
        <v>0</v>
      </c>
      <c r="G1257" s="21">
        <f t="shared" si="232"/>
        <v>28155.236356527545</v>
      </c>
      <c r="H1257" s="12">
        <f t="shared" si="233"/>
        <v>3.6207315507914033</v>
      </c>
      <c r="I1257" s="12">
        <f t="shared" si="234"/>
        <v>89.738036995401941</v>
      </c>
      <c r="J1257" s="15">
        <f>IF(OR((ROW(F1257)-MATCH(MAX($F$2:F1257),$F$2:F1257,0))=1,(ROW(F1257)-MATCH(MAX($F$2:F1257),$F$2:F1257,0))&gt;123),IF(OR(((G1256*J1256/C1256*C1257)/(G1256*K1256/D1256*D1257))&lt;(4/6),((G1256*J1256/C1256*C1257)/(G1256*K1256/D1256*D1257))&gt;(6/4)),50%,((G1256*J1256/C1256*C1257)/((G1256*K1256/D1256*D1257)+(G1256*J1256/C1256*C1257)))),((G1256*J1256/C1256*C1257)/((G1256*K1256/D1256*D1257)+(G1256*J1256/C1256*C1257))))</f>
        <v>0.44350294453190997</v>
      </c>
      <c r="K1257" s="18">
        <f t="shared" si="228"/>
        <v>0.55649705546809003</v>
      </c>
      <c r="L1257" s="20">
        <f t="shared" si="229"/>
        <v>0.79695470115086853</v>
      </c>
      <c r="M1257" s="51">
        <f>IF(AND((B1257-$B$2)&gt;123,OR(((U1256*R1256/C1256*C1257)/(U1256*S1256/D1256*D1257))&lt;(4/6),((U1256*R1256/C1256*C1257)/(U1256*S1256/D1256*D1257))&gt;(6/4))),1,0)</f>
        <v>0</v>
      </c>
      <c r="N1257" s="51">
        <f>IF(AND((B1257-$B$2)&gt;123,OR(((U1256*R1256/C1256*C1257)/(U1256*S1256/D1256*D1257))&lt;(4/6),((U1256*R1256/C1256*C1257)/(U1256*S1256/D1256*D1257))&gt;(6/4))),COUNTIF($M$2:M1257,1),0)</f>
        <v>0</v>
      </c>
      <c r="O1257" s="51">
        <f>IF(OR((ROW(N1257)-MATCH(MAX($N$2:N1257),$N$2:N1257,0))=1,(ROW(N1257)-MATCH(MAX($N$2:N1257),$N$2:N1257,0))&gt;123),IF(OR(((U1256*R1256/C1256*C1257)/(U1256*S1256/D1256*D1257))&lt;(4/6),((U1256*R1256/C1256*C1257)/(U1256*S1256/D1256*D1257))&gt;(6/4)),1,0),0)</f>
        <v>0</v>
      </c>
      <c r="P1257" s="47">
        <f>IF(O1257=1,U1256/2/C1257,P1256)</f>
        <v>3.6118419146766771</v>
      </c>
      <c r="Q1257" s="47">
        <f>IF(O1257=1,U1256/2/D1257,Q1256)</f>
        <v>89.517711770140608</v>
      </c>
      <c r="R1257" s="41">
        <f>P1257*C1257/U1256</f>
        <v>0.44305709692692219</v>
      </c>
      <c r="S1257" s="41">
        <f>Q1257*D1257/U1256</f>
        <v>0.55593761638787087</v>
      </c>
      <c r="T1257" s="41">
        <f t="shared" si="235"/>
        <v>0.79695470115086919</v>
      </c>
      <c r="U1257" s="42">
        <f>P1257*C1257+Q1257*D1257</f>
        <v>28086.109495719822</v>
      </c>
      <c r="V1257" s="25">
        <f>B1257</f>
        <v>42802</v>
      </c>
      <c r="W1257">
        <f>C1257/C$2</f>
        <v>1.500261794111851</v>
      </c>
      <c r="X1257">
        <f>D1257/D$2</f>
        <v>1.251168040128986</v>
      </c>
      <c r="Y1257">
        <f t="shared" si="236"/>
        <v>1.4043054747859911</v>
      </c>
      <c r="AA1257" s="15">
        <f t="shared" si="237"/>
        <v>-1.512815809926904E-3</v>
      </c>
      <c r="AB1257" s="15">
        <f t="shared" si="238"/>
        <v>-6.0043936821640997E-4</v>
      </c>
      <c r="AC1257" s="15">
        <f t="shared" si="239"/>
        <v>-1.0052866852069409E-3</v>
      </c>
    </row>
    <row r="1258" spans="1:29" x14ac:dyDescent="0.4">
      <c r="A1258" s="43">
        <f t="shared" si="230"/>
        <v>2017</v>
      </c>
      <c r="B1258" s="53">
        <v>42803</v>
      </c>
      <c r="C1258" s="45">
        <v>3426.9438</v>
      </c>
      <c r="D1258" s="45">
        <f>VLOOKUP(B1258,'H11001.CSI  中证全债'!$A$2:$B$2792,2,0)</f>
        <v>174.4811</v>
      </c>
      <c r="E1258" s="14">
        <f t="shared" si="231"/>
        <v>0</v>
      </c>
      <c r="F1258" s="14">
        <f>IF(AND((B1258-$B$2)&gt;123,OR(((G1257*J1257/C1257*C1258)/(G1257*K1257/D1257*D1258))&lt;(4/6),((G1257*J1257/C1257*C1258)/(G1257*K1257/D1257*D1258))&gt;(6/4))),COUNTIF($E$2:E1258,1),0)</f>
        <v>0</v>
      </c>
      <c r="G1258" s="21">
        <f t="shared" si="232"/>
        <v>28065.634946247425</v>
      </c>
      <c r="H1258" s="12">
        <f t="shared" si="233"/>
        <v>3.6207315507914033</v>
      </c>
      <c r="I1258" s="12">
        <f t="shared" si="234"/>
        <v>89.738036995401941</v>
      </c>
      <c r="J1258" s="15">
        <f>IF(OR((ROW(F1258)-MATCH(MAX($F$2:F1258),$F$2:F1258,0))=1,(ROW(F1258)-MATCH(MAX($F$2:F1258),$F$2:F1258,0))&gt;123),IF(OR(((G1257*J1257/C1257*C1258)/(G1257*K1257/D1257*D1258))&lt;(4/6),((G1257*J1257/C1257*C1258)/(G1257*K1257/D1257*D1258))&gt;(6/4)),50%,((G1257*J1257/C1257*C1258)/((G1257*K1257/D1257*D1258)+(G1257*J1257/C1257*C1258)))),((G1257*J1257/C1257*C1258)/((G1257*K1257/D1257*D1258)+(G1257*J1257/C1257*C1258))))</f>
        <v>0.44210806430046673</v>
      </c>
      <c r="K1258" s="18">
        <f t="shared" si="228"/>
        <v>0.55789193569953333</v>
      </c>
      <c r="L1258" s="20">
        <f t="shared" si="229"/>
        <v>0.79246182998883696</v>
      </c>
      <c r="M1258" s="51">
        <f>IF(AND((B1258-$B$2)&gt;123,OR(((U1257*R1257/C1257*C1258)/(U1257*S1257/D1257*D1258))&lt;(4/6),((U1257*R1257/C1257*C1258)/(U1257*S1257/D1257*D1258))&gt;(6/4))),1,0)</f>
        <v>0</v>
      </c>
      <c r="N1258" s="51">
        <f>IF(AND((B1258-$B$2)&gt;123,OR(((U1257*R1257/C1257*C1258)/(U1257*S1257/D1257*D1258))&lt;(4/6),((U1257*R1257/C1257*C1258)/(U1257*S1257/D1257*D1258))&gt;(6/4))),COUNTIF($M$2:M1258,1),0)</f>
        <v>0</v>
      </c>
      <c r="O1258" s="51">
        <f>IF(OR((ROW(N1258)-MATCH(MAX($N$2:N1258),$N$2:N1258,0))=1,(ROW(N1258)-MATCH(MAX($N$2:N1258),$N$2:N1258,0))&gt;123),IF(OR(((U1257*R1257/C1257*C1258)/(U1257*S1257/D1257*D1258))&lt;(4/6),((U1257*R1257/C1257*C1258)/(U1257*S1257/D1257*D1258))&gt;(6/4)),1,0),0)</f>
        <v>0</v>
      </c>
      <c r="P1258" s="47">
        <f>IF(O1258=1,U1257/2/C1258,P1257)</f>
        <v>3.6118419146766771</v>
      </c>
      <c r="Q1258" s="47">
        <f>IF(O1258=1,U1257/2/D1258,Q1257)</f>
        <v>89.517711770140608</v>
      </c>
      <c r="R1258" s="41">
        <f>P1258*C1258/U1257</f>
        <v>0.44070109667441293</v>
      </c>
      <c r="S1258" s="41">
        <f>Q1258*D1258/U1257</f>
        <v>0.55611649671583596</v>
      </c>
      <c r="T1258" s="41">
        <f t="shared" si="235"/>
        <v>0.79246182998883785</v>
      </c>
      <c r="U1258" s="42">
        <f>P1258*C1258+Q1258*D1258</f>
        <v>27996.728075218449</v>
      </c>
      <c r="V1258" s="25">
        <f>B1258</f>
        <v>42803</v>
      </c>
      <c r="W1258">
        <f>C1258/C$2</f>
        <v>1.4907838293196354</v>
      </c>
      <c r="X1258">
        <f>D1258/D$2</f>
        <v>1.2503124328197777</v>
      </c>
      <c r="Y1258">
        <f t="shared" si="236"/>
        <v>1.3998364037609223</v>
      </c>
      <c r="AA1258" s="15">
        <f t="shared" si="237"/>
        <v>-6.317540598190452E-3</v>
      </c>
      <c r="AB1258" s="15">
        <f t="shared" si="238"/>
        <v>-6.8384683892663833E-4</v>
      </c>
      <c r="AC1258" s="15">
        <f t="shared" si="239"/>
        <v>-3.1824066097512205E-3</v>
      </c>
    </row>
    <row r="1259" spans="1:29" x14ac:dyDescent="0.4">
      <c r="A1259" s="43">
        <f t="shared" si="230"/>
        <v>2017</v>
      </c>
      <c r="B1259" s="53">
        <v>42804</v>
      </c>
      <c r="C1259" s="45">
        <v>3427.8915999999999</v>
      </c>
      <c r="D1259" s="45">
        <f>VLOOKUP(B1259,'H11001.CSI  中证全债'!$A$2:$B$2792,2,0)</f>
        <v>174.41130000000001</v>
      </c>
      <c r="E1259" s="14">
        <f t="shared" si="231"/>
        <v>0</v>
      </c>
      <c r="F1259" s="14">
        <f>IF(AND((B1259-$B$2)&gt;123,OR(((G1258*J1258/C1258*C1259)/(G1258*K1258/D1258*D1259))&lt;(4/6),((G1258*J1258/C1258*C1259)/(G1258*K1258/D1258*D1259))&gt;(6/4))),COUNTIF($E$2:E1259,1),0)</f>
        <v>0</v>
      </c>
      <c r="G1259" s="21">
        <f t="shared" si="232"/>
        <v>28062.802960628986</v>
      </c>
      <c r="H1259" s="12">
        <f t="shared" si="233"/>
        <v>3.6207315507914033</v>
      </c>
      <c r="I1259" s="12">
        <f t="shared" si="234"/>
        <v>89.738036995401941</v>
      </c>
      <c r="J1259" s="15">
        <f>IF(OR((ROW(F1259)-MATCH(MAX($F$2:F1259),$F$2:F1259,0))=1,(ROW(F1259)-MATCH(MAX($F$2:F1259),$F$2:F1259,0))&gt;123),IF(OR(((G1258*J1258/C1258*C1259)/(G1258*K1258/D1258*D1259))&lt;(4/6),((G1258*J1258/C1258*C1259)/(G1258*K1258/D1258*D1259))&gt;(6/4)),50%,((G1258*J1258/C1258*C1259)/((G1258*K1258/D1258*D1259)+(G1258*J1258/C1258*C1259)))),((G1258*J1258/C1258*C1259)/((G1258*K1258/D1258*D1259)+(G1258*J1258/C1258*C1259))))</f>
        <v>0.4422749675513753</v>
      </c>
      <c r="K1259" s="18">
        <f t="shared" si="228"/>
        <v>0.5577250324486247</v>
      </c>
      <c r="L1259" s="20">
        <f t="shared" si="229"/>
        <v>0.79299823715930451</v>
      </c>
      <c r="M1259" s="51">
        <f>IF(AND((B1259-$B$2)&gt;123,OR(((U1258*R1258/C1258*C1259)/(U1258*S1258/D1258*D1259))&lt;(4/6),((U1258*R1258/C1258*C1259)/(U1258*S1258/D1258*D1259))&gt;(6/4))),1,0)</f>
        <v>0</v>
      </c>
      <c r="N1259" s="51">
        <f>IF(AND((B1259-$B$2)&gt;123,OR(((U1258*R1258/C1258*C1259)/(U1258*S1258/D1258*D1259))&lt;(4/6),((U1258*R1258/C1258*C1259)/(U1258*S1258/D1258*D1259))&gt;(6/4))),COUNTIF($M$2:M1259,1),0)</f>
        <v>0</v>
      </c>
      <c r="O1259" s="51">
        <f>IF(OR((ROW(N1259)-MATCH(MAX($N$2:N1259),$N$2:N1259,0))=1,(ROW(N1259)-MATCH(MAX($N$2:N1259),$N$2:N1259,0))&gt;123),IF(OR(((U1258*R1258/C1258*C1259)/(U1258*S1258/D1258*D1259))&lt;(4/6),((U1258*R1258/C1258*C1259)/(U1258*S1258/D1258*D1259))&gt;(6/4)),1,0),0)</f>
        <v>0</v>
      </c>
      <c r="P1259" s="47">
        <f>IF(O1259=1,U1258/2/C1259,P1258)</f>
        <v>3.6118419146766771</v>
      </c>
      <c r="Q1259" s="47">
        <f>IF(O1259=1,U1258/2/D1259,Q1258)</f>
        <v>89.517711770140608</v>
      </c>
      <c r="R1259" s="41">
        <f>P1259*C1259/U1258</f>
        <v>0.44223033943767354</v>
      </c>
      <c r="S1259" s="41">
        <f>Q1259*D1259/U1258</f>
        <v>0.55766875475264632</v>
      </c>
      <c r="T1259" s="41">
        <f t="shared" si="235"/>
        <v>0.7929982371593054</v>
      </c>
      <c r="U1259" s="42">
        <f>P1259*C1259+Q1259*D1259</f>
        <v>27993.903042703627</v>
      </c>
      <c r="V1259" s="25">
        <f>B1259</f>
        <v>42804</v>
      </c>
      <c r="W1259">
        <f>C1259/C$2</f>
        <v>1.4911961398201545</v>
      </c>
      <c r="X1259">
        <f>D1259/D$2</f>
        <v>1.2498122536725187</v>
      </c>
      <c r="Y1259">
        <f t="shared" si="236"/>
        <v>1.3996951521351813</v>
      </c>
      <c r="AA1259" s="15">
        <f t="shared" si="237"/>
        <v>2.7657296276628607E-4</v>
      </c>
      <c r="AB1259" s="15">
        <f t="shared" si="238"/>
        <v>-4.0004332847509705E-4</v>
      </c>
      <c r="AC1259" s="15">
        <f t="shared" si="239"/>
        <v>-1.0090580968002971E-4</v>
      </c>
    </row>
    <row r="1260" spans="1:29" x14ac:dyDescent="0.4">
      <c r="A1260" s="43">
        <f t="shared" si="230"/>
        <v>2017</v>
      </c>
      <c r="B1260" s="53">
        <v>42807</v>
      </c>
      <c r="C1260" s="45">
        <v>3458.098</v>
      </c>
      <c r="D1260" s="45">
        <f>VLOOKUP(B1260,'H11001.CSI  中证全债'!$A$2:$B$2792,2,0)</f>
        <v>174.45310000000001</v>
      </c>
      <c r="E1260" s="14">
        <f t="shared" si="231"/>
        <v>0</v>
      </c>
      <c r="F1260" s="14">
        <f>IF(AND((B1260-$B$2)&gt;123,OR(((G1259*J1259/C1259*C1260)/(G1259*K1259/D1259*D1260))&lt;(4/6),((G1259*J1259/C1259*C1260)/(G1259*K1259/D1259*D1260))&gt;(6/4))),COUNTIF($E$2:E1260,1),0)</f>
        <v>0</v>
      </c>
      <c r="G1260" s="21">
        <f t="shared" si="232"/>
        <v>28175.92327609122</v>
      </c>
      <c r="H1260" s="12">
        <f t="shared" si="233"/>
        <v>3.6207315507914033</v>
      </c>
      <c r="I1260" s="12">
        <f t="shared" si="234"/>
        <v>89.738036995401941</v>
      </c>
      <c r="J1260" s="15">
        <f>IF(OR((ROW(F1260)-MATCH(MAX($F$2:F1260),$F$2:F1260,0))=1,(ROW(F1260)-MATCH(MAX($F$2:F1260),$F$2:F1260,0))&gt;123),IF(OR(((G1259*J1259/C1259*C1260)/(G1259*K1259/D1259*D1260))&lt;(4/6),((G1259*J1259/C1259*C1260)/(G1259*K1259/D1259*D1260))&gt;(6/4)),50%,((G1259*J1259/C1259*C1260)/((G1259*K1259/D1259*D1260)+(G1259*J1259/C1259*C1260)))),((G1259*J1259/C1259*C1260)/((G1259*K1259/D1259*D1260)+(G1259*J1259/C1259*C1260))))</f>
        <v>0.44438098484436372</v>
      </c>
      <c r="K1260" s="18">
        <f t="shared" si="228"/>
        <v>0.55561901515563628</v>
      </c>
      <c r="L1260" s="20">
        <f t="shared" si="229"/>
        <v>0.79979441437922472</v>
      </c>
      <c r="M1260" s="51">
        <f>IF(AND((B1260-$B$2)&gt;123,OR(((U1259*R1259/C1259*C1260)/(U1259*S1259/D1259*D1260))&lt;(4/6),((U1259*R1259/C1259*C1260)/(U1259*S1259/D1259*D1260))&gt;(6/4))),1,0)</f>
        <v>0</v>
      </c>
      <c r="N1260" s="51">
        <f>IF(AND((B1260-$B$2)&gt;123,OR(((U1259*R1259/C1259*C1260)/(U1259*S1259/D1259*D1260))&lt;(4/6),((U1259*R1259/C1259*C1260)/(U1259*S1259/D1259*D1260))&gt;(6/4))),COUNTIF($M$2:M1260,1),0)</f>
        <v>0</v>
      </c>
      <c r="O1260" s="51">
        <f>IF(OR((ROW(N1260)-MATCH(MAX($N$2:N1260),$N$2:N1260,0))=1,(ROW(N1260)-MATCH(MAX($N$2:N1260),$N$2:N1260,0))&gt;123),IF(OR(((U1259*R1259/C1259*C1260)/(U1259*S1259/D1259*D1260))&lt;(4/6),((U1259*R1259/C1259*C1260)/(U1259*S1259/D1259*D1260))&gt;(6/4)),1,0),0)</f>
        <v>0</v>
      </c>
      <c r="P1260" s="47">
        <f>IF(O1260=1,U1259/2/C1260,P1259)</f>
        <v>3.6118419146766771</v>
      </c>
      <c r="Q1260" s="47">
        <f>IF(O1260=1,U1259/2/D1260,Q1259)</f>
        <v>89.517711770140608</v>
      </c>
      <c r="R1260" s="41">
        <f>P1260*C1260/U1259</f>
        <v>0.44617227124086317</v>
      </c>
      <c r="S1260" s="41">
        <f>Q1260*D1260/U1259</f>
        <v>0.55785869870967719</v>
      </c>
      <c r="T1260" s="41">
        <f t="shared" si="235"/>
        <v>0.79979441437922572</v>
      </c>
      <c r="U1260" s="42">
        <f>P1260*C1260+Q1260*D1260</f>
        <v>28106.745624667106</v>
      </c>
      <c r="V1260" s="25">
        <f>B1260</f>
        <v>42807</v>
      </c>
      <c r="W1260">
        <f>C1260/C$2</f>
        <v>1.5043364815619598</v>
      </c>
      <c r="X1260">
        <f>D1260/D$2</f>
        <v>1.2501117878896453</v>
      </c>
      <c r="Y1260">
        <f t="shared" si="236"/>
        <v>1.4053372812333553</v>
      </c>
      <c r="AA1260" s="15">
        <f t="shared" si="237"/>
        <v>8.8119472622762984E-3</v>
      </c>
      <c r="AB1260" s="15">
        <f t="shared" si="238"/>
        <v>2.3966337043535013E-4</v>
      </c>
      <c r="AC1260" s="15">
        <f t="shared" si="239"/>
        <v>4.0309699505405305E-3</v>
      </c>
    </row>
    <row r="1261" spans="1:29" x14ac:dyDescent="0.4">
      <c r="A1261" s="43">
        <f t="shared" si="230"/>
        <v>2017</v>
      </c>
      <c r="B1261" s="53">
        <v>42808</v>
      </c>
      <c r="C1261" s="45">
        <v>3456.6934000000001</v>
      </c>
      <c r="D1261" s="45">
        <f>VLOOKUP(B1261,'H11001.CSI  中证全债'!$A$2:$B$2792,2,0)</f>
        <v>174.5429</v>
      </c>
      <c r="E1261" s="14">
        <f t="shared" si="231"/>
        <v>0</v>
      </c>
      <c r="F1261" s="14">
        <f>IF(AND((B1261-$B$2)&gt;123,OR(((G1260*J1260/C1260*C1261)/(G1260*K1260/D1260*D1261))&lt;(4/6),((G1260*J1260/C1260*C1261)/(G1260*K1260/D1260*D1261))&gt;(6/4))),COUNTIF($E$2:E1261,1),0)</f>
        <v>0</v>
      </c>
      <c r="G1261" s="21">
        <f t="shared" si="232"/>
        <v>28178.896072277166</v>
      </c>
      <c r="H1261" s="12">
        <f t="shared" si="233"/>
        <v>3.6207315507914033</v>
      </c>
      <c r="I1261" s="12">
        <f t="shared" si="234"/>
        <v>89.738036995401941</v>
      </c>
      <c r="J1261" s="15">
        <f>IF(OR((ROW(F1261)-MATCH(MAX($F$2:F1261),$F$2:F1261,0))=1,(ROW(F1261)-MATCH(MAX($F$2:F1261),$F$2:F1261,0))&gt;123),IF(OR(((G1260*J1260/C1260*C1261)/(G1260*K1260/D1260*D1261))&lt;(4/6),((G1260*J1260/C1260*C1261)/(G1260*K1260/D1260*D1261))&gt;(6/4)),50%,((G1260*J1260/C1260*C1261)/((G1260*K1260/D1260*D1261)+(G1260*J1260/C1260*C1261)))),((G1260*J1260/C1260*C1261)/((G1260*K1260/D1260*D1261)+(G1260*J1260/C1260*C1261))))</f>
        <v>0.44415362556042792</v>
      </c>
      <c r="K1261" s="18">
        <f t="shared" si="228"/>
        <v>0.55584637443957208</v>
      </c>
      <c r="L1261" s="20">
        <f t="shared" si="229"/>
        <v>0.7990582398027557</v>
      </c>
      <c r="M1261" s="51">
        <f>IF(AND((B1261-$B$2)&gt;123,OR(((U1260*R1260/C1260*C1261)/(U1260*S1260/D1260*D1261))&lt;(4/6),((U1260*R1260/C1260*C1261)/(U1260*S1260/D1260*D1261))&gt;(6/4))),1,0)</f>
        <v>0</v>
      </c>
      <c r="N1261" s="51">
        <f>IF(AND((B1261-$B$2)&gt;123,OR(((U1260*R1260/C1260*C1261)/(U1260*S1260/D1260*D1261))&lt;(4/6),((U1260*R1260/C1260*C1261)/(U1260*S1260/D1260*D1261))&gt;(6/4))),COUNTIF($M$2:M1261,1),0)</f>
        <v>0</v>
      </c>
      <c r="O1261" s="51">
        <f>IF(OR((ROW(N1261)-MATCH(MAX($N$2:N1261),$N$2:N1261,0))=1,(ROW(N1261)-MATCH(MAX($N$2:N1261),$N$2:N1261,0))&gt;123),IF(OR(((U1260*R1260/C1260*C1261)/(U1260*S1260/D1260*D1261))&lt;(4/6),((U1260*R1260/C1260*C1261)/(U1260*S1260/D1260*D1261))&gt;(6/4)),1,0),0)</f>
        <v>0</v>
      </c>
      <c r="P1261" s="47">
        <f>IF(O1261=1,U1260/2/C1261,P1260)</f>
        <v>3.6118419146766771</v>
      </c>
      <c r="Q1261" s="47">
        <f>IF(O1261=1,U1260/2/D1261,Q1260)</f>
        <v>89.517711770140608</v>
      </c>
      <c r="R1261" s="41">
        <f>P1261*C1261/U1260</f>
        <v>0.44420048749255026</v>
      </c>
      <c r="S1261" s="41">
        <f>Q1261*D1261/U1260</f>
        <v>0.55590502089334415</v>
      </c>
      <c r="T1261" s="41">
        <f t="shared" si="235"/>
        <v>0.7990582398027567</v>
      </c>
      <c r="U1261" s="42">
        <f>P1261*C1261+Q1261*D1261</f>
        <v>28109.711122030709</v>
      </c>
      <c r="V1261" s="25">
        <f>B1261</f>
        <v>42808</v>
      </c>
      <c r="W1261">
        <f>C1261/C$2</f>
        <v>1.5037254546269216</v>
      </c>
      <c r="X1261">
        <f>D1261/D$2</f>
        <v>1.2507552848441419</v>
      </c>
      <c r="Y1261">
        <f t="shared" si="236"/>
        <v>1.4054855561015354</v>
      </c>
      <c r="AA1261" s="15">
        <f t="shared" si="237"/>
        <v>-4.0617703720358111E-4</v>
      </c>
      <c r="AB1261" s="15">
        <f t="shared" si="238"/>
        <v>5.1475152920765765E-4</v>
      </c>
      <c r="AC1261" s="15">
        <f t="shared" si="239"/>
        <v>1.055083858942929E-4</v>
      </c>
    </row>
    <row r="1262" spans="1:29" x14ac:dyDescent="0.4">
      <c r="A1262" s="43">
        <f t="shared" si="230"/>
        <v>2017</v>
      </c>
      <c r="B1262" s="53">
        <v>42809</v>
      </c>
      <c r="C1262" s="45">
        <v>3463.6435999999999</v>
      </c>
      <c r="D1262" s="45">
        <f>VLOOKUP(B1262,'H11001.CSI  中证全债'!$A$2:$B$2792,2,0)</f>
        <v>174.5643</v>
      </c>
      <c r="E1262" s="14">
        <f t="shared" si="231"/>
        <v>0</v>
      </c>
      <c r="F1262" s="14">
        <f>IF(AND((B1262-$B$2)&gt;123,OR(((G1261*J1261/C1261*C1262)/(G1261*K1261/D1261*D1262))&lt;(4/6),((G1261*J1261/C1261*C1262)/(G1261*K1261/D1261*D1262))&gt;(6/4))),COUNTIF($E$2:E1262,1),0)</f>
        <v>0</v>
      </c>
      <c r="G1262" s="21">
        <f t="shared" si="232"/>
        <v>28205.981274693178</v>
      </c>
      <c r="H1262" s="12">
        <f t="shared" si="233"/>
        <v>3.6207315507914033</v>
      </c>
      <c r="I1262" s="12">
        <f t="shared" si="234"/>
        <v>89.738036995401941</v>
      </c>
      <c r="J1262" s="15">
        <f>IF(OR((ROW(F1262)-MATCH(MAX($F$2:F1262),$F$2:F1262,0))=1,(ROW(F1262)-MATCH(MAX($F$2:F1262),$F$2:F1262,0))&gt;123),IF(OR(((G1261*J1261/C1261*C1262)/(G1261*K1261/D1261*D1262))&lt;(4/6),((G1261*J1261/C1261*C1262)/(G1261*K1261/D1261*D1262))&gt;(6/4)),50%,((G1261*J1261/C1261*C1262)/((G1261*K1261/D1261*D1262)+(G1261*J1261/C1261*C1262)))),((G1261*J1261/C1261*C1262)/((G1261*K1261/D1261*D1262)+(G1261*J1261/C1261*C1262))))</f>
        <v>0.44461930046265108</v>
      </c>
      <c r="K1262" s="18">
        <f t="shared" si="228"/>
        <v>0.55538069953734892</v>
      </c>
      <c r="L1262" s="20">
        <f t="shared" si="229"/>
        <v>0.80056671186635431</v>
      </c>
      <c r="M1262" s="51">
        <f>IF(AND((B1262-$B$2)&gt;123,OR(((U1261*R1261/C1261*C1262)/(U1261*S1261/D1261*D1262))&lt;(4/6),((U1261*R1261/C1261*C1262)/(U1261*S1261/D1261*D1262))&gt;(6/4))),1,0)</f>
        <v>0</v>
      </c>
      <c r="N1262" s="51">
        <f>IF(AND((B1262-$B$2)&gt;123,OR(((U1261*R1261/C1261*C1262)/(U1261*S1261/D1261*D1262))&lt;(4/6),((U1261*R1261/C1261*C1262)/(U1261*S1261/D1261*D1262))&gt;(6/4))),COUNTIF($M$2:M1262,1),0)</f>
        <v>0</v>
      </c>
      <c r="O1262" s="51">
        <f>IF(OR((ROW(N1262)-MATCH(MAX($N$2:N1262),$N$2:N1262,0))=1,(ROW(N1262)-MATCH(MAX($N$2:N1262),$N$2:N1262,0))&gt;123),IF(OR(((U1261*R1261/C1261*C1262)/(U1261*S1261/D1261*D1262))&lt;(4/6),((U1261*R1261/C1261*C1262)/(U1261*S1261/D1261*D1262))&gt;(6/4)),1,0),0)</f>
        <v>0</v>
      </c>
      <c r="P1262" s="47">
        <f>IF(O1262=1,U1261/2/C1262,P1261)</f>
        <v>3.6118419146766771</v>
      </c>
      <c r="Q1262" s="47">
        <f>IF(O1262=1,U1261/2/D1262,Q1261)</f>
        <v>89.517711770140608</v>
      </c>
      <c r="R1262" s="41">
        <f>P1262*C1262/U1261</f>
        <v>0.44504666297253137</v>
      </c>
      <c r="S1262" s="41">
        <f>Q1262*D1262/U1261</f>
        <v>0.55591452451850942</v>
      </c>
      <c r="T1262" s="41">
        <f t="shared" si="235"/>
        <v>0.8005667118663552</v>
      </c>
      <c r="U1262" s="42">
        <f>P1262*C1262+Q1262*D1262</f>
        <v>28136.729824737973</v>
      </c>
      <c r="V1262" s="25">
        <f>B1262</f>
        <v>42809</v>
      </c>
      <c r="W1262">
        <f>C1262/C$2</f>
        <v>1.5067489199579074</v>
      </c>
      <c r="X1262">
        <f>D1262/D$2</f>
        <v>1.250908634897886</v>
      </c>
      <c r="Y1262">
        <f t="shared" si="236"/>
        <v>1.4068364912368987</v>
      </c>
      <c r="AA1262" s="15">
        <f t="shared" si="237"/>
        <v>2.0106498308467557E-3</v>
      </c>
      <c r="AB1262" s="15">
        <f t="shared" si="238"/>
        <v>1.2260596105595489E-4</v>
      </c>
      <c r="AC1262" s="15">
        <f t="shared" si="239"/>
        <v>9.6118749104090462E-4</v>
      </c>
    </row>
    <row r="1263" spans="1:29" x14ac:dyDescent="0.4">
      <c r="A1263" s="43">
        <f t="shared" si="230"/>
        <v>2017</v>
      </c>
      <c r="B1263" s="53">
        <v>42810</v>
      </c>
      <c r="C1263" s="45">
        <v>3481.5066000000002</v>
      </c>
      <c r="D1263" s="45">
        <f>VLOOKUP(B1263,'H11001.CSI  中证全债'!$A$2:$B$2792,2,0)</f>
        <v>174.83529999999999</v>
      </c>
      <c r="E1263" s="14">
        <f t="shared" si="231"/>
        <v>0</v>
      </c>
      <c r="F1263" s="14">
        <f>IF(AND((B1263-$B$2)&gt;123,OR(((G1262*J1262/C1262*C1263)/(G1262*K1262/D1262*D1263))&lt;(4/6),((G1262*J1262/C1262*C1263)/(G1262*K1262/D1262*D1263))&gt;(6/4))),COUNTIF($E$2:E1263,1),0)</f>
        <v>0</v>
      </c>
      <c r="G1263" s="21">
        <f t="shared" si="232"/>
        <v>28294.97741041072</v>
      </c>
      <c r="H1263" s="12">
        <f t="shared" si="233"/>
        <v>3.6207315507914033</v>
      </c>
      <c r="I1263" s="12">
        <f t="shared" si="234"/>
        <v>89.738036995401941</v>
      </c>
      <c r="J1263" s="15">
        <f>IF(OR((ROW(F1263)-MATCH(MAX($F$2:F1263),$F$2:F1263,0))=1,(ROW(F1263)-MATCH(MAX($F$2:F1263),$F$2:F1263,0))&gt;123),IF(OR(((G1262*J1262/C1262*C1263)/(G1262*K1262/D1262*D1263))&lt;(4/6),((G1262*J1262/C1262*C1263)/(G1262*K1262/D1262*D1263))&gt;(6/4)),50%,((G1262*J1262/C1262*C1263)/((G1262*K1262/D1262*D1263)+(G1262*J1262/C1262*C1263)))),((G1262*J1262/C1262*C1263)/((G1262*K1262/D1262*D1263)+(G1262*J1262/C1262*C1263))))</f>
        <v>0.44550665681996476</v>
      </c>
      <c r="K1263" s="18">
        <f t="shared" si="228"/>
        <v>0.55449334318003518</v>
      </c>
      <c r="L1263" s="20">
        <f t="shared" si="229"/>
        <v>0.80344816091924809</v>
      </c>
      <c r="M1263" s="51">
        <f>IF(AND((B1263-$B$2)&gt;123,OR(((U1262*R1262/C1262*C1263)/(U1262*S1262/D1262*D1263))&lt;(4/6),((U1262*R1262/C1262*C1263)/(U1262*S1262/D1262*D1263))&gt;(6/4))),1,0)</f>
        <v>0</v>
      </c>
      <c r="N1263" s="51">
        <f>IF(AND((B1263-$B$2)&gt;123,OR(((U1262*R1262/C1262*C1263)/(U1262*S1262/D1262*D1263))&lt;(4/6),((U1262*R1262/C1262*C1263)/(U1262*S1262/D1262*D1263))&gt;(6/4))),COUNTIF($M$2:M1263,1),0)</f>
        <v>0</v>
      </c>
      <c r="O1263" s="51">
        <f>IF(OR((ROW(N1263)-MATCH(MAX($N$2:N1263),$N$2:N1263,0))=1,(ROW(N1263)-MATCH(MAX($N$2:N1263),$N$2:N1263,0))&gt;123),IF(OR(((U1262*R1262/C1262*C1263)/(U1262*S1262/D1262*D1263))&lt;(4/6),((U1262*R1262/C1262*C1263)/(U1262*S1262/D1262*D1263))&gt;(6/4)),1,0),0)</f>
        <v>0</v>
      </c>
      <c r="P1263" s="47">
        <f>IF(O1263=1,U1262/2/C1263,P1262)</f>
        <v>3.6118419146766771</v>
      </c>
      <c r="Q1263" s="47">
        <f>IF(O1263=1,U1262/2/D1263,Q1262)</f>
        <v>89.517711770140608</v>
      </c>
      <c r="R1263" s="41">
        <f>P1263*C1263/U1262</f>
        <v>0.44691232927316887</v>
      </c>
      <c r="S1263" s="41">
        <f>Q1263*D1263/U1262</f>
        <v>0.55624289283560391</v>
      </c>
      <c r="T1263" s="41">
        <f t="shared" si="235"/>
        <v>0.80344816091924898</v>
      </c>
      <c r="U1263" s="42">
        <f>P1263*C1263+Q1263*D1263</f>
        <v>28225.507456749554</v>
      </c>
      <c r="V1263" s="25">
        <f>B1263</f>
        <v>42810</v>
      </c>
      <c r="W1263">
        <f>C1263/C$2</f>
        <v>1.5145196547867474</v>
      </c>
      <c r="X1263">
        <f>D1263/D$2</f>
        <v>1.2528505911859547</v>
      </c>
      <c r="Y1263">
        <f t="shared" si="236"/>
        <v>1.4112753728374776</v>
      </c>
      <c r="AA1263" s="15">
        <f t="shared" si="237"/>
        <v>5.1572858131248012E-3</v>
      </c>
      <c r="AB1263" s="15">
        <f t="shared" si="238"/>
        <v>1.5524365520325212E-3</v>
      </c>
      <c r="AC1263" s="15">
        <f t="shared" si="239"/>
        <v>3.1552221087727261E-3</v>
      </c>
    </row>
    <row r="1264" spans="1:29" x14ac:dyDescent="0.4">
      <c r="A1264" s="43">
        <f t="shared" si="230"/>
        <v>2017</v>
      </c>
      <c r="B1264" s="53">
        <v>42811</v>
      </c>
      <c r="C1264" s="45">
        <v>3445.8051</v>
      </c>
      <c r="D1264" s="45">
        <f>VLOOKUP(B1264,'H11001.CSI  中证全债'!$A$2:$B$2792,2,0)</f>
        <v>174.85329999999999</v>
      </c>
      <c r="E1264" s="14">
        <f t="shared" si="231"/>
        <v>0</v>
      </c>
      <c r="F1264" s="14">
        <f>IF(AND((B1264-$B$2)&gt;123,OR(((G1263*J1263/C1263*C1264)/(G1263*K1263/D1263*D1264))&lt;(4/6),((G1263*J1263/C1263*C1264)/(G1263*K1263/D1263*D1264))&gt;(6/4))),COUNTIF($E$2:E1264,1),0)</f>
        <v>0</v>
      </c>
      <c r="G1264" s="21">
        <f t="shared" si="232"/>
        <v>28167.327147616055</v>
      </c>
      <c r="H1264" s="12">
        <f t="shared" si="233"/>
        <v>3.6207315507914033</v>
      </c>
      <c r="I1264" s="12">
        <f t="shared" si="234"/>
        <v>89.738036995401941</v>
      </c>
      <c r="J1264" s="15">
        <f>IF(OR((ROW(F1264)-MATCH(MAX($F$2:F1264),$F$2:F1264,0))=1,(ROW(F1264)-MATCH(MAX($F$2:F1264),$F$2:F1264,0))&gt;123),IF(OR(((G1263*J1263/C1263*C1264)/(G1263*K1263/D1263*D1264))&lt;(4/6),((G1263*J1263/C1263*C1264)/(G1263*K1263/D1263*D1264))&gt;(6/4)),50%,((G1263*J1263/C1263*C1264)/((G1263*K1263/D1263*D1264)+(G1263*J1263/C1263*C1264)))),((G1263*J1263/C1263*C1264)/((G1263*K1263/D1263*D1264)+(G1263*J1263/C1263*C1264))))</f>
        <v>0.44293642694826513</v>
      </c>
      <c r="K1264" s="18">
        <f t="shared" si="228"/>
        <v>0.55706357305173482</v>
      </c>
      <c r="L1264" s="20">
        <f t="shared" si="229"/>
        <v>0.795127250058279</v>
      </c>
      <c r="M1264" s="51">
        <f>IF(AND((B1264-$B$2)&gt;123,OR(((U1263*R1263/C1263*C1264)/(U1263*S1263/D1263*D1264))&lt;(4/6),((U1263*R1263/C1263*C1264)/(U1263*S1263/D1263*D1264))&gt;(6/4))),1,0)</f>
        <v>0</v>
      </c>
      <c r="N1264" s="51">
        <f>IF(AND((B1264-$B$2)&gt;123,OR(((U1263*R1263/C1263*C1264)/(U1263*S1263/D1263*D1264))&lt;(4/6),((U1263*R1263/C1263*C1264)/(U1263*S1263/D1263*D1264))&gt;(6/4))),COUNTIF($M$2:M1264,1),0)</f>
        <v>0</v>
      </c>
      <c r="O1264" s="51">
        <f>IF(OR((ROW(N1264)-MATCH(MAX($N$2:N1264),$N$2:N1264,0))=1,(ROW(N1264)-MATCH(MAX($N$2:N1264),$N$2:N1264,0))&gt;123),IF(OR(((U1263*R1263/C1263*C1264)/(U1263*S1263/D1263*D1264))&lt;(4/6),((U1263*R1263/C1263*C1264)/(U1263*S1263/D1263*D1264))&gt;(6/4)),1,0),0)</f>
        <v>0</v>
      </c>
      <c r="P1264" s="47">
        <f>IF(O1264=1,U1263/2/C1264,P1263)</f>
        <v>3.6118419146766771</v>
      </c>
      <c r="Q1264" s="47">
        <f>IF(O1264=1,U1263/2/D1264,Q1263)</f>
        <v>89.517711770140608</v>
      </c>
      <c r="R1264" s="41">
        <f>P1264*C1264/U1263</f>
        <v>0.44093815882876264</v>
      </c>
      <c r="S1264" s="41">
        <f>Q1264*D1264/U1263</f>
        <v>0.55455043050837893</v>
      </c>
      <c r="T1264" s="41">
        <f t="shared" si="235"/>
        <v>0.79512725005828</v>
      </c>
      <c r="U1264" s="42">
        <f>P1264*C1264+Q1264*D1264</f>
        <v>28098.170601444584</v>
      </c>
      <c r="V1264" s="25">
        <f>B1264</f>
        <v>42811</v>
      </c>
      <c r="W1264">
        <f>C1264/C$2</f>
        <v>1.4989888430814444</v>
      </c>
      <c r="X1264">
        <f>D1264/D$2</f>
        <v>1.2529795772124686</v>
      </c>
      <c r="Y1264">
        <f t="shared" si="236"/>
        <v>1.4049085300722293</v>
      </c>
      <c r="AA1264" s="15">
        <f t="shared" si="237"/>
        <v>-1.0254612184276923E-2</v>
      </c>
      <c r="AB1264" s="15">
        <f t="shared" si="238"/>
        <v>1.029540373140847E-4</v>
      </c>
      <c r="AC1264" s="15">
        <f t="shared" si="239"/>
        <v>-4.5114106628583173E-3</v>
      </c>
    </row>
    <row r="1265" spans="1:29" x14ac:dyDescent="0.4">
      <c r="A1265" s="43">
        <f t="shared" si="230"/>
        <v>2017</v>
      </c>
      <c r="B1265" s="53">
        <v>42814</v>
      </c>
      <c r="C1265" s="45">
        <v>3449.6125999999999</v>
      </c>
      <c r="D1265" s="45">
        <f>VLOOKUP(B1265,'H11001.CSI  中证全债'!$A$2:$B$2792,2,0)</f>
        <v>174.8194</v>
      </c>
      <c r="E1265" s="14">
        <f t="shared" si="231"/>
        <v>0</v>
      </c>
      <c r="F1265" s="14">
        <f>IF(AND((B1265-$B$2)&gt;123,OR(((G1264*J1264/C1264*C1265)/(G1264*K1264/D1264*D1265))&lt;(4/6),((G1264*J1264/C1264*C1265)/(G1264*K1264/D1264*D1265))&gt;(6/4))),COUNTIF($E$2:E1265,1),0)</f>
        <v>0</v>
      </c>
      <c r="G1265" s="21">
        <f t="shared" si="232"/>
        <v>28178.070963541548</v>
      </c>
      <c r="H1265" s="12">
        <f t="shared" si="233"/>
        <v>3.6207315507914033</v>
      </c>
      <c r="I1265" s="12">
        <f t="shared" si="234"/>
        <v>89.738036995401941</v>
      </c>
      <c r="J1265" s="15">
        <f>IF(OR((ROW(F1265)-MATCH(MAX($F$2:F1265),$F$2:F1265,0))=1,(ROW(F1265)-MATCH(MAX($F$2:F1265),$F$2:F1265,0))&gt;123),IF(OR(((G1264*J1264/C1264*C1265)/(G1264*K1264/D1264*D1265))&lt;(4/6),((G1264*J1264/C1264*C1265)/(G1264*K1264/D1264*D1265))&gt;(6/4)),50%,((G1264*J1264/C1264*C1265)/((G1264*K1264/D1264*D1265)+(G1264*J1264/C1264*C1265)))),((G1264*J1264/C1264*C1265)/((G1264*K1264/D1264*D1265)+(G1264*J1264/C1264*C1265))))</f>
        <v>0.44325678627852194</v>
      </c>
      <c r="K1265" s="18">
        <f t="shared" si="228"/>
        <v>0.55674321372147806</v>
      </c>
      <c r="L1265" s="20">
        <f t="shared" si="229"/>
        <v>0.79616019621618594</v>
      </c>
      <c r="M1265" s="51">
        <f>IF(AND((B1265-$B$2)&gt;123,OR(((U1264*R1264/C1264*C1265)/(U1264*S1264/D1264*D1265))&lt;(4/6),((U1264*R1264/C1264*C1265)/(U1264*S1264/D1264*D1265))&gt;(6/4))),1,0)</f>
        <v>0</v>
      </c>
      <c r="N1265" s="51">
        <f>IF(AND((B1265-$B$2)&gt;123,OR(((U1264*R1264/C1264*C1265)/(U1264*S1264/D1264*D1265))&lt;(4/6),((U1264*R1264/C1264*C1265)/(U1264*S1264/D1264*D1265))&gt;(6/4))),COUNTIF($M$2:M1265,1),0)</f>
        <v>0</v>
      </c>
      <c r="O1265" s="51">
        <f>IF(OR((ROW(N1265)-MATCH(MAX($N$2:N1265),$N$2:N1265,0))=1,(ROW(N1265)-MATCH(MAX($N$2:N1265),$N$2:N1265,0))&gt;123),IF(OR(((U1264*R1264/C1264*C1265)/(U1264*S1264/D1264*D1265))&lt;(4/6),((U1264*R1264/C1264*C1265)/(U1264*S1264/D1264*D1265))&gt;(6/4)),1,0),0)</f>
        <v>0</v>
      </c>
      <c r="P1265" s="47">
        <f>IF(O1265=1,U1264/2/C1265,P1264)</f>
        <v>3.6118419146766771</v>
      </c>
      <c r="Q1265" s="47">
        <f>IF(O1265=1,U1264/2/D1265,Q1264)</f>
        <v>89.517711770140608</v>
      </c>
      <c r="R1265" s="41">
        <f>P1265*C1265/U1264</f>
        <v>0.44342585696437564</v>
      </c>
      <c r="S1265" s="41">
        <f>Q1265*D1265/U1264</f>
        <v>0.5569555713432941</v>
      </c>
      <c r="T1265" s="41">
        <f t="shared" si="235"/>
        <v>0.79616019621618717</v>
      </c>
      <c r="U1265" s="42">
        <f>P1265*C1265+Q1265*D1265</f>
        <v>28108.88803910571</v>
      </c>
      <c r="V1265" s="25">
        <f>B1265</f>
        <v>42814</v>
      </c>
      <c r="W1265">
        <f>C1265/C$2</f>
        <v>1.5006451758844903</v>
      </c>
      <c r="X1265">
        <f>D1265/D$2</f>
        <v>1.2527366535292008</v>
      </c>
      <c r="Y1265">
        <f t="shared" si="236"/>
        <v>1.4054444019552854</v>
      </c>
      <c r="AA1265" s="15">
        <f t="shared" si="237"/>
        <v>1.1049667318676626E-3</v>
      </c>
      <c r="AB1265" s="15">
        <f t="shared" si="238"/>
        <v>-1.938768098743715E-4</v>
      </c>
      <c r="AC1265" s="15">
        <f t="shared" si="239"/>
        <v>3.8142830766974001E-4</v>
      </c>
    </row>
    <row r="1266" spans="1:29" x14ac:dyDescent="0.4">
      <c r="A1266" s="43">
        <f t="shared" si="230"/>
        <v>2017</v>
      </c>
      <c r="B1266" s="53">
        <v>42815</v>
      </c>
      <c r="C1266" s="45">
        <v>3466.3467999999998</v>
      </c>
      <c r="D1266" s="45">
        <f>VLOOKUP(B1266,'H11001.CSI  中证全债'!$A$2:$B$2792,2,0)</f>
        <v>174.6961</v>
      </c>
      <c r="E1266" s="14">
        <f t="shared" si="231"/>
        <v>0</v>
      </c>
      <c r="F1266" s="14">
        <f>IF(AND((B1266-$B$2)&gt;123,OR(((G1265*J1265/C1265*C1266)/(G1265*K1265/D1265*D1266))&lt;(4/6),((G1265*J1265/C1265*C1266)/(G1265*K1265/D1265*D1266))&gt;(6/4))),COUNTIF($E$2:E1266,1),0)</f>
        <v>0</v>
      </c>
      <c r="G1266" s="21">
        <f t="shared" si="232"/>
        <v>28227.596309497269</v>
      </c>
      <c r="H1266" s="12">
        <f t="shared" si="233"/>
        <v>3.6207315507914033</v>
      </c>
      <c r="I1266" s="12">
        <f t="shared" si="234"/>
        <v>89.738036995401941</v>
      </c>
      <c r="J1266" s="15">
        <f>IF(OR((ROW(F1266)-MATCH(MAX($F$2:F1266),$F$2:F1266,0))=1,(ROW(F1266)-MATCH(MAX($F$2:F1266),$F$2:F1266,0))&gt;123),IF(OR(((G1265*J1265/C1265*C1266)/(G1265*K1265/D1265*D1266))&lt;(4/6),((G1265*J1265/C1265*C1266)/(G1265*K1265/D1265*D1266))&gt;(6/4)),50%,((G1265*J1265/C1265*C1266)/((G1265*K1265/D1265*D1266)+(G1265*J1265/C1265*C1266)))),((G1265*J1265/C1265*C1266)/((G1265*K1265/D1265*D1266)+(G1265*J1265/C1265*C1266))))</f>
        <v>0.44462557446034068</v>
      </c>
      <c r="K1266" s="18">
        <f t="shared" si="228"/>
        <v>0.55537442553965932</v>
      </c>
      <c r="L1266" s="20">
        <f t="shared" si="229"/>
        <v>0.80058705265064445</v>
      </c>
      <c r="M1266" s="51">
        <f>IF(AND((B1266-$B$2)&gt;123,OR(((U1265*R1265/C1265*C1266)/(U1265*S1265/D1265*D1266))&lt;(4/6),((U1265*R1265/C1265*C1266)/(U1265*S1265/D1265*D1266))&gt;(6/4))),1,0)</f>
        <v>0</v>
      </c>
      <c r="N1266" s="51">
        <f>IF(AND((B1266-$B$2)&gt;123,OR(((U1265*R1265/C1265*C1266)/(U1265*S1265/D1265*D1266))&lt;(4/6),((U1265*R1265/C1265*C1266)/(U1265*S1265/D1265*D1266))&gt;(6/4))),COUNTIF($M$2:M1266,1),0)</f>
        <v>0</v>
      </c>
      <c r="O1266" s="51">
        <f>IF(OR((ROW(N1266)-MATCH(MAX($N$2:N1266),$N$2:N1266,0))=1,(ROW(N1266)-MATCH(MAX($N$2:N1266),$N$2:N1266,0))&gt;123),IF(OR(((U1265*R1265/C1265*C1266)/(U1265*S1265/D1265*D1266))&lt;(4/6),((U1265*R1265/C1265*C1266)/(U1265*S1265/D1265*D1266))&gt;(6/4)),1,0),0)</f>
        <v>0</v>
      </c>
      <c r="P1266" s="47">
        <f>IF(O1266=1,U1265/2/C1266,P1265)</f>
        <v>3.6118419146766771</v>
      </c>
      <c r="Q1266" s="47">
        <f>IF(O1266=1,U1265/2/D1266,Q1265)</f>
        <v>89.517711770140608</v>
      </c>
      <c r="R1266" s="41">
        <f>P1266*C1266/U1265</f>
        <v>0.44540704156021449</v>
      </c>
      <c r="S1266" s="41">
        <f>Q1266*D1266/U1265</f>
        <v>0.55635054312398191</v>
      </c>
      <c r="T1266" s="41">
        <f t="shared" si="235"/>
        <v>0.80058705265064545</v>
      </c>
      <c r="U1266" s="42">
        <f>P1266*C1266+Q1266*D1266</f>
        <v>28158.291790213036</v>
      </c>
      <c r="V1266" s="25">
        <f>B1266</f>
        <v>42815</v>
      </c>
      <c r="W1266">
        <f>C1266/C$2</f>
        <v>1.5079248618707619</v>
      </c>
      <c r="X1266">
        <f>D1266/D$2</f>
        <v>1.2518530992475814</v>
      </c>
      <c r="Y1266">
        <f t="shared" si="236"/>
        <v>1.4079145895106517</v>
      </c>
      <c r="AA1266" s="15">
        <f t="shared" si="237"/>
        <v>4.8510374759183073E-3</v>
      </c>
      <c r="AB1266" s="15">
        <f t="shared" si="238"/>
        <v>-7.052992974463379E-4</v>
      </c>
      <c r="AC1266" s="15">
        <f t="shared" si="239"/>
        <v>1.7575846841964005E-3</v>
      </c>
    </row>
    <row r="1267" spans="1:29" x14ac:dyDescent="0.4">
      <c r="A1267" s="43">
        <f t="shared" si="230"/>
        <v>2017</v>
      </c>
      <c r="B1267" s="53">
        <v>42816</v>
      </c>
      <c r="C1267" s="45">
        <v>3450.0502000000001</v>
      </c>
      <c r="D1267" s="45">
        <f>VLOOKUP(B1267,'H11001.CSI  中证全债'!$A$2:$B$2792,2,0)</f>
        <v>174.73099999999999</v>
      </c>
      <c r="E1267" s="14">
        <f t="shared" si="231"/>
        <v>0</v>
      </c>
      <c r="F1267" s="14">
        <f>IF(AND((B1267-$B$2)&gt;123,OR(((G1266*J1266/C1266*C1267)/(G1266*K1266/D1266*D1267))&lt;(4/6),((G1266*J1266/C1266*C1267)/(G1266*K1266/D1266*D1267))&gt;(6/4))),COUNTIF($E$2:E1267,1),0)</f>
        <v>0</v>
      </c>
      <c r="G1267" s="21">
        <f t="shared" si="232"/>
        <v>28171.722553197782</v>
      </c>
      <c r="H1267" s="12">
        <f t="shared" si="233"/>
        <v>3.6207315507914033</v>
      </c>
      <c r="I1267" s="12">
        <f t="shared" si="234"/>
        <v>89.738036995401941</v>
      </c>
      <c r="J1267" s="15">
        <f>IF(OR((ROW(F1267)-MATCH(MAX($F$2:F1267),$F$2:F1267,0))=1,(ROW(F1267)-MATCH(MAX($F$2:F1267),$F$2:F1267,0))&gt;123),IF(OR(((G1266*J1266/C1266*C1267)/(G1266*K1266/D1266*D1267))&lt;(4/6),((G1266*J1266/C1266*C1267)/(G1266*K1266/D1266*D1267))&gt;(6/4)),50%,((G1266*J1266/C1266*C1267)/((G1266*K1266/D1266*D1267)+(G1266*J1266/C1266*C1267)))),((G1266*J1266/C1266*C1267)/((G1266*K1266/D1266*D1267)+(G1266*J1266/C1266*C1267))))</f>
        <v>0.44341291475399153</v>
      </c>
      <c r="K1267" s="18">
        <f t="shared" si="228"/>
        <v>0.55658708524600842</v>
      </c>
      <c r="L1267" s="20">
        <f t="shared" si="229"/>
        <v>0.79666403786211726</v>
      </c>
      <c r="M1267" s="51">
        <f>IF(AND((B1267-$B$2)&gt;123,OR(((U1266*R1266/C1266*C1267)/(U1266*S1266/D1266*D1267))&lt;(4/6),((U1266*R1266/C1266*C1267)/(U1266*S1266/D1266*D1267))&gt;(6/4))),1,0)</f>
        <v>0</v>
      </c>
      <c r="N1267" s="51">
        <f>IF(AND((B1267-$B$2)&gt;123,OR(((U1266*R1266/C1266*C1267)/(U1266*S1266/D1266*D1267))&lt;(4/6),((U1266*R1266/C1266*C1267)/(U1266*S1266/D1266*D1267))&gt;(6/4))),COUNTIF($M$2:M1267,1),0)</f>
        <v>0</v>
      </c>
      <c r="O1267" s="51">
        <f>IF(OR((ROW(N1267)-MATCH(MAX($N$2:N1267),$N$2:N1267,0))=1,(ROW(N1267)-MATCH(MAX($N$2:N1267),$N$2:N1267,0))&gt;123),IF(OR(((U1266*R1266/C1266*C1267)/(U1266*S1266/D1266*D1267))&lt;(4/6),((U1266*R1266/C1266*C1267)/(U1266*S1266/D1266*D1267))&gt;(6/4)),1,0),0)</f>
        <v>0</v>
      </c>
      <c r="P1267" s="47">
        <f>IF(O1267=1,U1266/2/C1267,P1266)</f>
        <v>3.6118419146766771</v>
      </c>
      <c r="Q1267" s="47">
        <f>IF(O1267=1,U1266/2/D1267,Q1266)</f>
        <v>89.517711770140608</v>
      </c>
      <c r="R1267" s="41">
        <f>P1267*C1267/U1266</f>
        <v>0.44253522241110271</v>
      </c>
      <c r="S1267" s="41">
        <f>Q1267*D1267/U1266</f>
        <v>0.55548537574090184</v>
      </c>
      <c r="T1267" s="41">
        <f t="shared" si="235"/>
        <v>0.79666403786211804</v>
      </c>
      <c r="U1267" s="42">
        <f>P1267*C1267+Q1267*D1267</f>
        <v>28102.55521540709</v>
      </c>
      <c r="V1267" s="25">
        <f>B1267</f>
        <v>42816</v>
      </c>
      <c r="W1267">
        <f>C1267/C$2</f>
        <v>1.5008355399644937</v>
      </c>
      <c r="X1267">
        <f>D1267/D$2</f>
        <v>1.2521031888212109</v>
      </c>
      <c r="Y1267">
        <f t="shared" si="236"/>
        <v>1.4051277607703545</v>
      </c>
      <c r="AA1267" s="15">
        <f t="shared" si="237"/>
        <v>-4.7013761000485044E-3</v>
      </c>
      <c r="AB1267" s="15">
        <f t="shared" si="238"/>
        <v>1.9977549584671017E-4</v>
      </c>
      <c r="AC1267" s="15">
        <f t="shared" si="239"/>
        <v>-1.9794018479954989E-3</v>
      </c>
    </row>
    <row r="1268" spans="1:29" x14ac:dyDescent="0.4">
      <c r="A1268" s="43">
        <f t="shared" si="230"/>
        <v>2017</v>
      </c>
      <c r="B1268" s="53">
        <v>42817</v>
      </c>
      <c r="C1268" s="45">
        <v>3461.9782</v>
      </c>
      <c r="D1268" s="45">
        <f>VLOOKUP(B1268,'H11001.CSI  中证全债'!$A$2:$B$2792,2,0)</f>
        <v>174.71360000000001</v>
      </c>
      <c r="E1268" s="14">
        <f t="shared" si="231"/>
        <v>0</v>
      </c>
      <c r="F1268" s="14">
        <f>IF(AND((B1268-$B$2)&gt;123,OR(((G1267*J1267/C1267*C1268)/(G1267*K1267/D1267*D1268))&lt;(4/6),((G1267*J1267/C1267*C1268)/(G1267*K1267/D1267*D1268))&gt;(6/4))),COUNTIF($E$2:E1268,1),0)</f>
        <v>0</v>
      </c>
      <c r="G1268" s="21">
        <f t="shared" si="232"/>
        <v>28213.3491972919</v>
      </c>
      <c r="H1268" s="12">
        <f t="shared" si="233"/>
        <v>3.6207315507914033</v>
      </c>
      <c r="I1268" s="12">
        <f t="shared" si="234"/>
        <v>89.738036995401941</v>
      </c>
      <c r="J1268" s="15">
        <f>IF(OR((ROW(F1268)-MATCH(MAX($F$2:F1268),$F$2:F1268,0))=1,(ROW(F1268)-MATCH(MAX($F$2:F1268),$F$2:F1268,0))&gt;123),IF(OR(((G1267*J1267/C1267*C1268)/(G1267*K1267/D1267*D1268))&lt;(4/6),((G1267*J1267/C1267*C1268)/(G1267*K1267/D1267*D1268))&gt;(6/4)),50%,((G1267*J1267/C1267*C1268)/((G1267*K1267/D1267*D1268)+(G1267*J1267/C1267*C1268)))),((G1267*J1267/C1267*C1268)/((G1267*K1267/D1267*D1268)+(G1267*J1267/C1267*C1268))))</f>
        <v>0.44428946061090857</v>
      </c>
      <c r="K1268" s="18">
        <f t="shared" si="228"/>
        <v>0.55571053938909143</v>
      </c>
      <c r="L1268" s="20">
        <f t="shared" si="229"/>
        <v>0.79949799242484898</v>
      </c>
      <c r="M1268" s="51">
        <f>IF(AND((B1268-$B$2)&gt;123,OR(((U1267*R1267/C1267*C1268)/(U1267*S1267/D1267*D1268))&lt;(4/6),((U1267*R1267/C1267*C1268)/(U1267*S1267/D1267*D1268))&gt;(6/4))),1,0)</f>
        <v>0</v>
      </c>
      <c r="N1268" s="51">
        <f>IF(AND((B1268-$B$2)&gt;123,OR(((U1267*R1267/C1267*C1268)/(U1267*S1267/D1267*D1268))&lt;(4/6),((U1267*R1267/C1267*C1268)/(U1267*S1267/D1267*D1268))&gt;(6/4))),COUNTIF($M$2:M1268,1),0)</f>
        <v>0</v>
      </c>
      <c r="O1268" s="51">
        <f>IF(OR((ROW(N1268)-MATCH(MAX($N$2:N1268),$N$2:N1268,0))=1,(ROW(N1268)-MATCH(MAX($N$2:N1268),$N$2:N1268,0))&gt;123),IF(OR(((U1267*R1267/C1267*C1268)/(U1267*S1267/D1267*D1268))&lt;(4/6),((U1267*R1267/C1267*C1268)/(U1267*S1267/D1267*D1268))&gt;(6/4)),1,0),0)</f>
        <v>0</v>
      </c>
      <c r="P1268" s="47">
        <f>IF(O1268=1,U1267/2/C1268,P1267)</f>
        <v>3.6118419146766771</v>
      </c>
      <c r="Q1268" s="47">
        <f>IF(O1268=1,U1267/2/D1268,Q1267)</f>
        <v>89.517711770140608</v>
      </c>
      <c r="R1268" s="41">
        <f>P1268*C1268/U1267</f>
        <v>0.44494594440300556</v>
      </c>
      <c r="S1268" s="41">
        <f>Q1268*D1268/U1267</f>
        <v>0.55653165938978766</v>
      </c>
      <c r="T1268" s="41">
        <f t="shared" si="235"/>
        <v>0.79949799242484987</v>
      </c>
      <c r="U1268" s="42">
        <f>P1268*C1268+Q1268*D1268</f>
        <v>28144.079657580558</v>
      </c>
      <c r="V1268" s="25">
        <f>B1268</f>
        <v>42817</v>
      </c>
      <c r="W1268">
        <f>C1268/C$2</f>
        <v>1.5060244402073646</v>
      </c>
      <c r="X1268">
        <f>D1268/D$2</f>
        <v>1.2519785023289143</v>
      </c>
      <c r="Y1268">
        <f t="shared" si="236"/>
        <v>1.4072039828790279</v>
      </c>
      <c r="AA1268" s="15">
        <f t="shared" si="237"/>
        <v>3.4573409975311442E-3</v>
      </c>
      <c r="AB1268" s="15">
        <f t="shared" si="238"/>
        <v>-9.9581642639234857E-5</v>
      </c>
      <c r="AC1268" s="15">
        <f t="shared" si="239"/>
        <v>1.4776037927932695E-3</v>
      </c>
    </row>
    <row r="1269" spans="1:29" x14ac:dyDescent="0.4">
      <c r="A1269" s="43">
        <f t="shared" si="230"/>
        <v>2017</v>
      </c>
      <c r="B1269" s="53">
        <v>42818</v>
      </c>
      <c r="C1269" s="45">
        <v>3489.5997000000002</v>
      </c>
      <c r="D1269" s="45">
        <f>VLOOKUP(B1269,'H11001.CSI  中证全债'!$A$2:$B$2792,2,0)</f>
        <v>174.85329999999999</v>
      </c>
      <c r="E1269" s="14">
        <f t="shared" si="231"/>
        <v>0</v>
      </c>
      <c r="F1269" s="14">
        <f>IF(AND((B1269-$B$2)&gt;123,OR(((G1268*J1268/C1268*C1269)/(G1268*K1268/D1268*D1269))&lt;(4/6),((G1268*J1268/C1268*C1269)/(G1268*K1268/D1268*D1269))&gt;(6/4))),COUNTIF($E$2:E1269,1),0)</f>
        <v>0</v>
      </c>
      <c r="G1269" s="21">
        <f t="shared" si="232"/>
        <v>28325.895637590344</v>
      </c>
      <c r="H1269" s="12">
        <f t="shared" si="233"/>
        <v>3.6207315507914033</v>
      </c>
      <c r="I1269" s="12">
        <f t="shared" si="234"/>
        <v>89.738036995401941</v>
      </c>
      <c r="J1269" s="15">
        <f>IF(OR((ROW(F1269)-MATCH(MAX($F$2:F1269),$F$2:F1269,0))=1,(ROW(F1269)-MATCH(MAX($F$2:F1269),$F$2:F1269,0))&gt;123),IF(OR(((G1268*J1268/C1268*C1269)/(G1268*K1268/D1268*D1269))&lt;(4/6),((G1268*J1268/C1268*C1269)/(G1268*K1268/D1268*D1269))&gt;(6/4)),50%,((G1268*J1268/C1268*C1269)/((G1268*K1268/D1268*D1269)+(G1268*J1268/C1268*C1269)))),((G1268*J1268/C1268*C1269)/((G1268*K1268/D1268*D1269)+(G1268*J1268/C1268*C1269))))</f>
        <v>0.44605487131198979</v>
      </c>
      <c r="K1269" s="18">
        <f t="shared" si="228"/>
        <v>0.55394512868801016</v>
      </c>
      <c r="L1269" s="20">
        <f t="shared" si="229"/>
        <v>0.80523295216702639</v>
      </c>
      <c r="M1269" s="51">
        <f>IF(AND((B1269-$B$2)&gt;123,OR(((U1268*R1268/C1268*C1269)/(U1268*S1268/D1268*D1269))&lt;(4/6),((U1268*R1268/C1268*C1269)/(U1268*S1268/D1268*D1269))&gt;(6/4))),1,0)</f>
        <v>0</v>
      </c>
      <c r="N1269" s="51">
        <f>IF(AND((B1269-$B$2)&gt;123,OR(((U1268*R1268/C1268*C1269)/(U1268*S1268/D1268*D1269))&lt;(4/6),((U1268*R1268/C1268*C1269)/(U1268*S1268/D1268*D1269))&gt;(6/4))),COUNTIF($M$2:M1269,1),0)</f>
        <v>0</v>
      </c>
      <c r="O1269" s="51">
        <f>IF(OR((ROW(N1269)-MATCH(MAX($N$2:N1269),$N$2:N1269,0))=1,(ROW(N1269)-MATCH(MAX($N$2:N1269),$N$2:N1269,0))&gt;123),IF(OR(((U1268*R1268/C1268*C1269)/(U1268*S1268/D1268*D1269))&lt;(4/6),((U1268*R1268/C1268*C1269)/(U1268*S1268/D1268*D1269))&gt;(6/4)),1,0),0)</f>
        <v>0</v>
      </c>
      <c r="P1269" s="47">
        <f>IF(O1269=1,U1268/2/C1269,P1268)</f>
        <v>3.6118419146766771</v>
      </c>
      <c r="Q1269" s="47">
        <f>IF(O1269=1,U1268/2/D1269,Q1268)</f>
        <v>89.517711770140608</v>
      </c>
      <c r="R1269" s="41">
        <f>P1269*C1269/U1268</f>
        <v>0.44783423779531284</v>
      </c>
      <c r="S1269" s="41">
        <f>Q1269*D1269/U1268</f>
        <v>0.55615488237299526</v>
      </c>
      <c r="T1269" s="41">
        <f t="shared" si="235"/>
        <v>0.80523295216702739</v>
      </c>
      <c r="U1269" s="42">
        <f>P1269*C1269+Q1269*D1269</f>
        <v>28256.349773361086</v>
      </c>
      <c r="V1269" s="25">
        <f>B1269</f>
        <v>42818</v>
      </c>
      <c r="W1269">
        <f>C1269/C$2</f>
        <v>1.518040302720649</v>
      </c>
      <c r="X1269">
        <f>D1269/D$2</f>
        <v>1.2529795772124686</v>
      </c>
      <c r="Y1269">
        <f t="shared" si="236"/>
        <v>1.4128174886680542</v>
      </c>
      <c r="AA1269" s="15">
        <f t="shared" si="237"/>
        <v>7.9785308873407956E-3</v>
      </c>
      <c r="AB1269" s="15">
        <f t="shared" si="238"/>
        <v>7.9959430748388627E-4</v>
      </c>
      <c r="AC1269" s="15">
        <f t="shared" si="239"/>
        <v>3.9891201683082134E-3</v>
      </c>
    </row>
    <row r="1270" spans="1:29" x14ac:dyDescent="0.4">
      <c r="A1270" s="43">
        <f t="shared" si="230"/>
        <v>2017</v>
      </c>
      <c r="B1270" s="53">
        <v>42821</v>
      </c>
      <c r="C1270" s="45">
        <v>3478.0385000000001</v>
      </c>
      <c r="D1270" s="45">
        <f>VLOOKUP(B1270,'H11001.CSI  中证全债'!$A$2:$B$2792,2,0)</f>
        <v>175.0093</v>
      </c>
      <c r="E1270" s="14">
        <f t="shared" si="231"/>
        <v>0</v>
      </c>
      <c r="F1270" s="14">
        <f>IF(AND((B1270-$B$2)&gt;123,OR(((G1269*J1269/C1269*C1270)/(G1269*K1269/D1269*D1270))&lt;(4/6),((G1269*J1269/C1269*C1270)/(G1269*K1269/D1269*D1270))&gt;(6/4))),COUNTIF($E$2:E1270,1),0)</f>
        <v>0</v>
      </c>
      <c r="G1270" s="21">
        <f t="shared" si="232"/>
        <v>28298.034769756614</v>
      </c>
      <c r="H1270" s="12">
        <f t="shared" si="233"/>
        <v>3.6207315507914033</v>
      </c>
      <c r="I1270" s="12">
        <f t="shared" si="234"/>
        <v>89.738036995401941</v>
      </c>
      <c r="J1270" s="15">
        <f>IF(OR((ROW(F1270)-MATCH(MAX($F$2:F1270),$F$2:F1270,0))=1,(ROW(F1270)-MATCH(MAX($F$2:F1270),$F$2:F1270,0))&gt;123),IF(OR(((G1269*J1269/C1269*C1270)/(G1269*K1269/D1269*D1270))&lt;(4/6),((G1269*J1269/C1269*C1270)/(G1269*K1269/D1269*D1270))&gt;(6/4)),50%,((G1269*J1269/C1269*C1270)/((G1269*K1269/D1269*D1270)+(G1269*J1269/C1269*C1270)))),((G1269*J1269/C1269*C1270)/((G1269*K1269/D1269*D1270)+(G1269*J1269/C1269*C1270))))</f>
        <v>0.44501478050609916</v>
      </c>
      <c r="K1270" s="18">
        <f t="shared" si="228"/>
        <v>0.55498521949390089</v>
      </c>
      <c r="L1270" s="20">
        <f t="shared" si="229"/>
        <v>0.8018497878410431</v>
      </c>
      <c r="M1270" s="51">
        <f>IF(AND((B1270-$B$2)&gt;123,OR(((U1269*R1269/C1269*C1270)/(U1269*S1269/D1269*D1270))&lt;(4/6),((U1269*R1269/C1269*C1270)/(U1269*S1269/D1269*D1270))&gt;(6/4))),1,0)</f>
        <v>0</v>
      </c>
      <c r="N1270" s="51">
        <f>IF(AND((B1270-$B$2)&gt;123,OR(((U1269*R1269/C1269*C1270)/(U1269*S1269/D1269*D1270))&lt;(4/6),((U1269*R1269/C1269*C1270)/(U1269*S1269/D1269*D1270))&gt;(6/4))),COUNTIF($M$2:M1270,1),0)</f>
        <v>0</v>
      </c>
      <c r="O1270" s="51">
        <f>IF(OR((ROW(N1270)-MATCH(MAX($N$2:N1270),$N$2:N1270,0))=1,(ROW(N1270)-MATCH(MAX($N$2:N1270),$N$2:N1270,0))&gt;123),IF(OR(((U1269*R1269/C1269*C1270)/(U1269*S1269/D1269*D1270))&lt;(4/6),((U1269*R1269/C1269*C1270)/(U1269*S1269/D1269*D1270))&gt;(6/4)),1,0),0)</f>
        <v>0</v>
      </c>
      <c r="P1270" s="47">
        <f>IF(O1270=1,U1269/2/C1270,P1269)</f>
        <v>3.6118419146766771</v>
      </c>
      <c r="Q1270" s="47">
        <f>IF(O1270=1,U1269/2/D1270,Q1269)</f>
        <v>89.517711770140608</v>
      </c>
      <c r="R1270" s="41">
        <f>P1270*C1270/U1269</f>
        <v>0.44457707155799187</v>
      </c>
      <c r="S1270" s="41">
        <f>Q1270*D1270/U1269</f>
        <v>0.55443934549761731</v>
      </c>
      <c r="T1270" s="41">
        <f t="shared" si="235"/>
        <v>0.80184978784104421</v>
      </c>
      <c r="U1270" s="42">
        <f>P1270*C1270+Q1270*D1270</f>
        <v>28228.557309653268</v>
      </c>
      <c r="V1270" s="25">
        <f>B1270</f>
        <v>42821</v>
      </c>
      <c r="W1270">
        <f>C1270/C$2</f>
        <v>1.513010967250505</v>
      </c>
      <c r="X1270">
        <f>D1270/D$2</f>
        <v>1.2540974561089213</v>
      </c>
      <c r="Y1270">
        <f t="shared" si="236"/>
        <v>1.4114278654826633</v>
      </c>
      <c r="AA1270" s="15">
        <f t="shared" si="237"/>
        <v>-3.3130447598330726E-3</v>
      </c>
      <c r="AB1270" s="15">
        <f t="shared" si="238"/>
        <v>8.9217647021810897E-4</v>
      </c>
      <c r="AC1270" s="15">
        <f t="shared" si="239"/>
        <v>-9.8358294439082616E-4</v>
      </c>
    </row>
    <row r="1271" spans="1:29" x14ac:dyDescent="0.4">
      <c r="A1271" s="43">
        <f t="shared" si="230"/>
        <v>2017</v>
      </c>
      <c r="B1271" s="53">
        <v>42822</v>
      </c>
      <c r="C1271" s="45">
        <v>3469.8092999999999</v>
      </c>
      <c r="D1271" s="45">
        <f>VLOOKUP(B1271,'H11001.CSI  中证全债'!$A$2:$B$2792,2,0)</f>
        <v>175.0829</v>
      </c>
      <c r="E1271" s="14">
        <f t="shared" si="231"/>
        <v>0</v>
      </c>
      <c r="F1271" s="14">
        <f>IF(AND((B1271-$B$2)&gt;123,OR(((G1270*J1270/C1270*C1271)/(G1270*K1270/D1270*D1271))&lt;(4/6),((G1270*J1270/C1270*C1271)/(G1270*K1270/D1270*D1271))&gt;(6/4))),COUNTIF($E$2:E1271,1),0)</f>
        <v>0</v>
      </c>
      <c r="G1271" s="21">
        <f t="shared" si="232"/>
        <v>28274.843765201702</v>
      </c>
      <c r="H1271" s="12">
        <f t="shared" si="233"/>
        <v>3.6207315507914033</v>
      </c>
      <c r="I1271" s="12">
        <f t="shared" si="234"/>
        <v>89.738036995401941</v>
      </c>
      <c r="J1271" s="15">
        <f>IF(OR((ROW(F1271)-MATCH(MAX($F$2:F1271),$F$2:F1271,0))=1,(ROW(F1271)-MATCH(MAX($F$2:F1271),$F$2:F1271,0))&gt;123),IF(OR(((G1270*J1270/C1270*C1271)/(G1270*K1270/D1270*D1271))&lt;(4/6),((G1270*J1270/C1270*C1271)/(G1270*K1270/D1270*D1271))&gt;(6/4)),50%,((G1270*J1270/C1270*C1271)/((G1270*K1270/D1270*D1271)+(G1270*J1270/C1270*C1271)))),((G1270*J1270/C1270*C1271)/((G1270*K1270/D1270*D1271)+(G1270*J1270/C1270*C1271))))</f>
        <v>0.4443259921103867</v>
      </c>
      <c r="K1271" s="18">
        <f t="shared" si="228"/>
        <v>0.5556740078896133</v>
      </c>
      <c r="L1271" s="20">
        <f t="shared" si="229"/>
        <v>0.79961629624874175</v>
      </c>
      <c r="M1271" s="51">
        <f>IF(AND((B1271-$B$2)&gt;123,OR(((U1270*R1270/C1270*C1271)/(U1270*S1270/D1270*D1271))&lt;(4/6),((U1270*R1270/C1270*C1271)/(U1270*S1270/D1270*D1271))&gt;(6/4))),1,0)</f>
        <v>0</v>
      </c>
      <c r="N1271" s="51">
        <f>IF(AND((B1271-$B$2)&gt;123,OR(((U1270*R1270/C1270*C1271)/(U1270*S1270/D1270*D1271))&lt;(4/6),((U1270*R1270/C1270*C1271)/(U1270*S1270/D1270*D1271))&gt;(6/4))),COUNTIF($M$2:M1271,1),0)</f>
        <v>0</v>
      </c>
      <c r="O1271" s="51">
        <f>IF(OR((ROW(N1271)-MATCH(MAX($N$2:N1271),$N$2:N1271,0))=1,(ROW(N1271)-MATCH(MAX($N$2:N1271),$N$2:N1271,0))&gt;123),IF(OR(((U1270*R1270/C1270*C1271)/(U1270*S1270/D1270*D1271))&lt;(4/6),((U1270*R1270/C1270*C1271)/(U1270*S1270/D1270*D1271))&gt;(6/4)),1,0),0)</f>
        <v>0</v>
      </c>
      <c r="P1271" s="47">
        <f>IF(O1271=1,U1270/2/C1271,P1270)</f>
        <v>3.6118419146766771</v>
      </c>
      <c r="Q1271" s="47">
        <f>IF(O1271=1,U1270/2/D1271,Q1270)</f>
        <v>89.517711770140608</v>
      </c>
      <c r="R1271" s="41">
        <f>P1271*C1271/U1270</f>
        <v>0.44396185494712681</v>
      </c>
      <c r="S1271" s="41">
        <f>Q1271*D1271/U1270</f>
        <v>0.55521861801703465</v>
      </c>
      <c r="T1271" s="41">
        <f t="shared" si="235"/>
        <v>0.79961629624874297</v>
      </c>
      <c r="U1271" s="42">
        <f>P1271*C1271+Q1271*D1271</f>
        <v>28205.423243755293</v>
      </c>
      <c r="V1271" s="25">
        <f>B1271</f>
        <v>42822</v>
      </c>
      <c r="W1271">
        <f>C1271/C$2</f>
        <v>1.509431113303604</v>
      </c>
      <c r="X1271">
        <f>D1271/D$2</f>
        <v>1.2546248656395556</v>
      </c>
      <c r="Y1271">
        <f t="shared" si="236"/>
        <v>1.4102711621877646</v>
      </c>
      <c r="AA1271" s="15">
        <f t="shared" si="237"/>
        <v>-2.3660462642953739E-3</v>
      </c>
      <c r="AB1271" s="15">
        <f t="shared" si="238"/>
        <v>4.2054907939181874E-4</v>
      </c>
      <c r="AC1271" s="15">
        <f t="shared" si="239"/>
        <v>-8.195270358384299E-4</v>
      </c>
    </row>
    <row r="1272" spans="1:29" x14ac:dyDescent="0.4">
      <c r="A1272" s="43">
        <f t="shared" si="230"/>
        <v>2017</v>
      </c>
      <c r="B1272" s="53">
        <v>42823</v>
      </c>
      <c r="C1272" s="45">
        <v>3465.1932999999999</v>
      </c>
      <c r="D1272" s="45">
        <f>VLOOKUP(B1272,'H11001.CSI  中证全债'!$A$2:$B$2792,2,0)</f>
        <v>175.05879999999999</v>
      </c>
      <c r="E1272" s="14">
        <f t="shared" si="231"/>
        <v>0</v>
      </c>
      <c r="F1272" s="14">
        <f>IF(AND((B1272-$B$2)&gt;123,OR(((G1271*J1271/C1271*C1272)/(G1271*K1271/D1271*D1272))&lt;(4/6),((G1271*J1271/C1271*C1272)/(G1271*K1271/D1271*D1272))&gt;(6/4))),COUNTIF($E$2:E1272,1),0)</f>
        <v>0</v>
      </c>
      <c r="G1272" s="21">
        <f t="shared" si="232"/>
        <v>28255.967781671658</v>
      </c>
      <c r="H1272" s="12">
        <f t="shared" si="233"/>
        <v>3.6207315507914033</v>
      </c>
      <c r="I1272" s="12">
        <f t="shared" si="234"/>
        <v>89.738036995401941</v>
      </c>
      <c r="J1272" s="15">
        <f>IF(OR((ROW(F1272)-MATCH(MAX($F$2:F1272),$F$2:F1272,0))=1,(ROW(F1272)-MATCH(MAX($F$2:F1272),$F$2:F1272,0))&gt;123),IF(OR(((G1271*J1271/C1271*C1272)/(G1271*K1271/D1271*D1272))&lt;(4/6),((G1271*J1271/C1271*C1272)/(G1271*K1271/D1271*D1272))&gt;(6/4)),50%,((G1271*J1271/C1271*C1272)/((G1271*K1271/D1271*D1272)+(G1271*J1271/C1271*C1272)))),((G1271*J1271/C1271*C1272)/((G1271*K1271/D1271*D1272)+(G1271*J1271/C1271*C1272))))</f>
        <v>0.44403132137768553</v>
      </c>
      <c r="K1272" s="18">
        <f t="shared" si="228"/>
        <v>0.55596867862231447</v>
      </c>
      <c r="L1272" s="20">
        <f t="shared" si="229"/>
        <v>0.79866247587542394</v>
      </c>
      <c r="M1272" s="51">
        <f>IF(AND((B1272-$B$2)&gt;123,OR(((U1271*R1271/C1271*C1272)/(U1271*S1271/D1271*D1272))&lt;(4/6),((U1271*R1271/C1271*C1272)/(U1271*S1271/D1271*D1272))&gt;(6/4))),1,0)</f>
        <v>0</v>
      </c>
      <c r="N1272" s="51">
        <f>IF(AND((B1272-$B$2)&gt;123,OR(((U1271*R1271/C1271*C1272)/(U1271*S1271/D1271*D1272))&lt;(4/6),((U1271*R1271/C1271*C1272)/(U1271*S1271/D1271*D1272))&gt;(6/4))),COUNTIF($M$2:M1272,1),0)</f>
        <v>0</v>
      </c>
      <c r="O1272" s="51">
        <f>IF(OR((ROW(N1272)-MATCH(MAX($N$2:N1272),$N$2:N1272,0))=1,(ROW(N1272)-MATCH(MAX($N$2:N1272),$N$2:N1272,0))&gt;123),IF(OR(((U1271*R1271/C1271*C1272)/(U1271*S1271/D1271*D1272))&lt;(4/6),((U1271*R1271/C1271*C1272)/(U1271*S1271/D1271*D1272))&gt;(6/4)),1,0),0)</f>
        <v>0</v>
      </c>
      <c r="P1272" s="47">
        <f>IF(O1272=1,U1271/2/C1272,P1271)</f>
        <v>3.6118419146766771</v>
      </c>
      <c r="Q1272" s="47">
        <f>IF(O1272=1,U1271/2/D1272,Q1271)</f>
        <v>89.517711770140608</v>
      </c>
      <c r="R1272" s="41">
        <f>P1272*C1272/U1271</f>
        <v>0.44373489081280804</v>
      </c>
      <c r="S1272" s="41">
        <f>Q1272*D1272/U1271</f>
        <v>0.55559751987399209</v>
      </c>
      <c r="T1272" s="41">
        <f t="shared" si="235"/>
        <v>0.79866247587542472</v>
      </c>
      <c r="U1272" s="42">
        <f>P1272*C1272+Q1272*D1272</f>
        <v>28186.593604623482</v>
      </c>
      <c r="V1272" s="25">
        <f>B1272</f>
        <v>42823</v>
      </c>
      <c r="W1272">
        <f>C1272/C$2</f>
        <v>1.5074230680721241</v>
      </c>
      <c r="X1272">
        <f>D1272/D$2</f>
        <v>1.2544521676818343</v>
      </c>
      <c r="Y1272">
        <f t="shared" si="236"/>
        <v>1.4093296802311741</v>
      </c>
      <c r="AA1272" s="15">
        <f t="shared" si="237"/>
        <v>-1.3303324767732772E-3</v>
      </c>
      <c r="AB1272" s="15">
        <f t="shared" si="238"/>
        <v>-1.3764907937896531E-4</v>
      </c>
      <c r="AC1272" s="15">
        <f t="shared" si="239"/>
        <v>-6.6758931319987891E-4</v>
      </c>
    </row>
    <row r="1273" spans="1:29" x14ac:dyDescent="0.4">
      <c r="A1273" s="43">
        <f t="shared" si="230"/>
        <v>2017</v>
      </c>
      <c r="B1273" s="53">
        <v>42824</v>
      </c>
      <c r="C1273" s="45">
        <v>3436.7579999999998</v>
      </c>
      <c r="D1273" s="45">
        <f>VLOOKUP(B1273,'H11001.CSI  中证全债'!$A$2:$B$2792,2,0)</f>
        <v>175.01240000000001</v>
      </c>
      <c r="E1273" s="14">
        <f t="shared" si="231"/>
        <v>0</v>
      </c>
      <c r="F1273" s="14">
        <f>IF(AND((B1273-$B$2)&gt;123,OR(((G1272*J1272/C1272*C1273)/(G1272*K1272/D1272*D1273))&lt;(4/6),((G1272*J1272/C1272*C1273)/(G1272*K1272/D1272*D1273))&gt;(6/4))),COUNTIF($E$2:E1273,1),0)</f>
        <v>0</v>
      </c>
      <c r="G1273" s="21">
        <f t="shared" si="232"/>
        <v>28148.847348888856</v>
      </c>
      <c r="H1273" s="12">
        <f t="shared" si="233"/>
        <v>3.6207315507914033</v>
      </c>
      <c r="I1273" s="12">
        <f t="shared" si="234"/>
        <v>89.738036995401941</v>
      </c>
      <c r="J1273" s="15">
        <f>IF(OR((ROW(F1273)-MATCH(MAX($F$2:F1273),$F$2:F1273,0))=1,(ROW(F1273)-MATCH(MAX($F$2:F1273),$F$2:F1273,0))&gt;123),IF(OR(((G1272*J1272/C1272*C1273)/(G1272*K1272/D1272*D1273))&lt;(4/6),((G1272*J1272/C1272*C1273)/(G1272*K1272/D1272*D1273))&gt;(6/4)),50%,((G1272*J1272/C1272*C1273)/((G1272*K1272/D1272*D1273)+(G1272*J1272/C1272*C1273)))),((G1272*J1272/C1272*C1273)/((G1272*K1272/D1272*D1273)+(G1272*J1272/C1272*C1273))))</f>
        <v>0.4420635050808201</v>
      </c>
      <c r="K1273" s="18">
        <f t="shared" si="228"/>
        <v>0.55793649491917985</v>
      </c>
      <c r="L1273" s="20">
        <f t="shared" si="229"/>
        <v>0.7923186762408424</v>
      </c>
      <c r="M1273" s="51">
        <f>IF(AND((B1273-$B$2)&gt;123,OR(((U1272*R1272/C1272*C1273)/(U1272*S1272/D1272*D1273))&lt;(4/6),((U1272*R1272/C1272*C1273)/(U1272*S1272/D1272*D1273))&gt;(6/4))),1,0)</f>
        <v>0</v>
      </c>
      <c r="N1273" s="51">
        <f>IF(AND((B1273-$B$2)&gt;123,OR(((U1272*R1272/C1272*C1273)/(U1272*S1272/D1272*D1273))&lt;(4/6),((U1272*R1272/C1272*C1273)/(U1272*S1272/D1272*D1273))&gt;(6/4))),COUNTIF($M$2:M1273,1),0)</f>
        <v>0</v>
      </c>
      <c r="O1273" s="51">
        <f>IF(OR((ROW(N1273)-MATCH(MAX($N$2:N1273),$N$2:N1273,0))=1,(ROW(N1273)-MATCH(MAX($N$2:N1273),$N$2:N1273,0))&gt;123),IF(OR(((U1272*R1272/C1272*C1273)/(U1272*S1272/D1272*D1273))&lt;(4/6),((U1272*R1272/C1272*C1273)/(U1272*S1272/D1272*D1273))&gt;(6/4)),1,0),0)</f>
        <v>0</v>
      </c>
      <c r="P1273" s="47">
        <f>IF(O1273=1,U1272/2/C1273,P1272)</f>
        <v>3.6118419146766771</v>
      </c>
      <c r="Q1273" s="47">
        <f>IF(O1273=1,U1272/2/D1273,Q1272)</f>
        <v>89.517711770140608</v>
      </c>
      <c r="R1273" s="41">
        <f>P1273*C1273/U1272</f>
        <v>0.44038761012129762</v>
      </c>
      <c r="S1273" s="41">
        <f>Q1273*D1273/U1272</f>
        <v>0.55582131701188353</v>
      </c>
      <c r="T1273" s="41">
        <f t="shared" si="235"/>
        <v>0.79231867624084318</v>
      </c>
      <c r="U1273" s="42">
        <f>P1273*C1273+Q1273*D1273</f>
        <v>28079.736174400947</v>
      </c>
      <c r="V1273" s="25">
        <f>B1273</f>
        <v>42824</v>
      </c>
      <c r="W1273">
        <f>C1273/C$2</f>
        <v>1.4950531875325446</v>
      </c>
      <c r="X1273">
        <f>D1273/D$2</f>
        <v>1.2541196703690434</v>
      </c>
      <c r="Y1273">
        <f t="shared" si="236"/>
        <v>1.4039868087200473</v>
      </c>
      <c r="AA1273" s="15">
        <f t="shared" si="237"/>
        <v>-8.2059780041707775E-3</v>
      </c>
      <c r="AB1273" s="15">
        <f t="shared" si="238"/>
        <v>-2.6505379906627269E-4</v>
      </c>
      <c r="AC1273" s="15">
        <f t="shared" si="239"/>
        <v>-3.7910728668187899E-3</v>
      </c>
    </row>
    <row r="1274" spans="1:29" x14ac:dyDescent="0.4">
      <c r="A1274" s="43">
        <f t="shared" si="230"/>
        <v>2017</v>
      </c>
      <c r="B1274" s="53">
        <v>42825</v>
      </c>
      <c r="C1274" s="45">
        <v>3456.0455000000002</v>
      </c>
      <c r="D1274" s="45">
        <f>VLOOKUP(B1274,'H11001.CSI  中证全债'!$A$2:$B$2792,2,0)</f>
        <v>175.01480000000001</v>
      </c>
      <c r="E1274" s="14">
        <f t="shared" si="231"/>
        <v>0</v>
      </c>
      <c r="F1274" s="14">
        <f>IF(AND((B1274-$B$2)&gt;123,OR(((G1273*J1273/C1273*C1274)/(G1273*K1273/D1273*D1274))&lt;(4/6),((G1273*J1273/C1273*C1274)/(G1273*K1273/D1273*D1274))&gt;(6/4))),COUNTIF($E$2:E1274,1),0)</f>
        <v>0</v>
      </c>
      <c r="G1274" s="21">
        <f t="shared" si="232"/>
        <v>28218.89757996353</v>
      </c>
      <c r="H1274" s="12">
        <f t="shared" si="233"/>
        <v>3.6207315507914033</v>
      </c>
      <c r="I1274" s="12">
        <f t="shared" si="234"/>
        <v>89.738036995401941</v>
      </c>
      <c r="J1274" s="15">
        <f>IF(OR((ROW(F1274)-MATCH(MAX($F$2:F1274),$F$2:F1274,0))=1,(ROW(F1274)-MATCH(MAX($F$2:F1274),$F$2:F1274,0))&gt;123),IF(OR(((G1273*J1273/C1273*C1274)/(G1273*K1273/D1273*D1274))&lt;(4/6),((G1273*J1273/C1273*C1274)/(G1273*K1273/D1273*D1274))&gt;(6/4)),50%,((G1273*J1273/C1273*C1274)/((G1273*K1273/D1273*D1274)+(G1273*J1273/C1273*C1274)))),((G1273*J1273/C1273*C1274)/((G1273*K1273/D1273*D1274)+(G1273*J1273/C1273*C1274))))</f>
        <v>0.44344088734726611</v>
      </c>
      <c r="K1274" s="18">
        <f t="shared" si="228"/>
        <v>0.55655911265273383</v>
      </c>
      <c r="L1274" s="20">
        <f t="shared" si="229"/>
        <v>0.7967543379780252</v>
      </c>
      <c r="M1274" s="51">
        <f>IF(AND((B1274-$B$2)&gt;123,OR(((U1273*R1273/C1273*C1274)/(U1273*S1273/D1273*D1274))&lt;(4/6),((U1273*R1273/C1273*C1274)/(U1273*S1273/D1273*D1274))&gt;(6/4))),1,0)</f>
        <v>0</v>
      </c>
      <c r="N1274" s="51">
        <f>IF(AND((B1274-$B$2)&gt;123,OR(((U1273*R1273/C1273*C1274)/(U1273*S1273/D1273*D1274))&lt;(4/6),((U1273*R1273/C1273*C1274)/(U1273*S1273/D1273*D1274))&gt;(6/4))),COUNTIF($M$2:M1274,1),0)</f>
        <v>0</v>
      </c>
      <c r="O1274" s="51">
        <f>IF(OR((ROW(N1274)-MATCH(MAX($N$2:N1274),$N$2:N1274,0))=1,(ROW(N1274)-MATCH(MAX($N$2:N1274),$N$2:N1274,0))&gt;123),IF(OR(((U1273*R1273/C1273*C1274)/(U1273*S1273/D1273*D1274))&lt;(4/6),((U1273*R1273/C1273*C1274)/(U1273*S1273/D1273*D1274))&gt;(6/4)),1,0),0)</f>
        <v>0</v>
      </c>
      <c r="P1274" s="47">
        <f>IF(O1274=1,U1273/2/C1274,P1273)</f>
        <v>3.6118419146766771</v>
      </c>
      <c r="Q1274" s="47">
        <f>IF(O1274=1,U1273/2/D1274,Q1273)</f>
        <v>89.517711770140608</v>
      </c>
      <c r="R1274" s="41">
        <f>P1274*C1274/U1273</f>
        <v>0.44454441873672701</v>
      </c>
      <c r="S1274" s="41">
        <f>Q1274*D1274/U1273</f>
        <v>0.55794414607754206</v>
      </c>
      <c r="T1274" s="41">
        <f t="shared" si="235"/>
        <v>0.79675433797802597</v>
      </c>
      <c r="U1274" s="42">
        <f>P1274*C1274+Q1274*D1274</f>
        <v>28149.614417838522</v>
      </c>
      <c r="V1274" s="25">
        <f>B1274</f>
        <v>42825</v>
      </c>
      <c r="W1274">
        <f>C1274/C$2</f>
        <v>1.5034436061638636</v>
      </c>
      <c r="X1274">
        <f>D1274/D$2</f>
        <v>1.2541368685059118</v>
      </c>
      <c r="Y1274">
        <f t="shared" si="236"/>
        <v>1.407480720891926</v>
      </c>
      <c r="AA1274" s="15">
        <f t="shared" si="237"/>
        <v>5.6121204926271595E-3</v>
      </c>
      <c r="AB1274" s="15">
        <f t="shared" si="238"/>
        <v>1.3713314027885559E-5</v>
      </c>
      <c r="AC1274" s="15">
        <f t="shared" si="239"/>
        <v>2.4885648142691785E-3</v>
      </c>
    </row>
    <row r="1275" spans="1:29" x14ac:dyDescent="0.4">
      <c r="A1275" s="43">
        <f t="shared" si="230"/>
        <v>2017</v>
      </c>
      <c r="B1275" s="53">
        <v>42830</v>
      </c>
      <c r="C1275" s="45">
        <v>3503.8932</v>
      </c>
      <c r="D1275" s="45">
        <f>VLOOKUP(B1275,'H11001.CSI  中证全债'!$A$2:$B$2792,2,0)</f>
        <v>175.09800000000001</v>
      </c>
      <c r="E1275" s="14">
        <f t="shared" si="231"/>
        <v>0</v>
      </c>
      <c r="F1275" s="14">
        <f>IF(AND((B1275-$B$2)&gt;123,OR(((G1274*J1274/C1274*C1275)/(G1274*K1274/D1274*D1275))&lt;(4/6),((G1274*J1274/C1274*C1275)/(G1274*K1274/D1274*D1275))&gt;(6/4))),COUNTIF($E$2:E1275,1),0)</f>
        <v>0</v>
      </c>
      <c r="G1275" s="21">
        <f t="shared" si="232"/>
        <v>28399.607461664345</v>
      </c>
      <c r="H1275" s="12">
        <f t="shared" si="233"/>
        <v>3.6207315507914033</v>
      </c>
      <c r="I1275" s="12">
        <f t="shared" si="234"/>
        <v>89.738036995401941</v>
      </c>
      <c r="J1275" s="15">
        <f>IF(OR((ROW(F1275)-MATCH(MAX($F$2:F1275),$F$2:F1275,0))=1,(ROW(F1275)-MATCH(MAX($F$2:F1275),$F$2:F1275,0))&gt;123),IF(OR(((G1274*J1274/C1274*C1275)/(G1274*K1274/D1274*D1275))&lt;(4/6),((G1274*J1274/C1274*C1275)/(G1274*K1274/D1274*D1275))&gt;(6/4)),50%,((G1274*J1274/C1274*C1275)/((G1274*K1274/D1274*D1275)+(G1274*J1274/C1274*C1275)))),((G1274*J1274/C1274*C1275)/((G1274*K1274/D1274*D1275)+(G1274*J1274/C1274*C1275))))</f>
        <v>0.44671943712492262</v>
      </c>
      <c r="K1275" s="18">
        <f t="shared" si="228"/>
        <v>0.55328056287507743</v>
      </c>
      <c r="L1275" s="20">
        <f t="shared" si="229"/>
        <v>0.80740128444704695</v>
      </c>
      <c r="M1275" s="51">
        <f>IF(AND((B1275-$B$2)&gt;123,OR(((U1274*R1274/C1274*C1275)/(U1274*S1274/D1274*D1275))&lt;(4/6),((U1274*R1274/C1274*C1275)/(U1274*S1274/D1274*D1275))&gt;(6/4))),1,0)</f>
        <v>0</v>
      </c>
      <c r="N1275" s="51">
        <f>IF(AND((B1275-$B$2)&gt;123,OR(((U1274*R1274/C1274*C1275)/(U1274*S1274/D1274*D1275))&lt;(4/6),((U1274*R1274/C1274*C1275)/(U1274*S1274/D1274*D1275))&gt;(6/4))),COUNTIF($M$2:M1275,1),0)</f>
        <v>0</v>
      </c>
      <c r="O1275" s="51">
        <f>IF(OR((ROW(N1275)-MATCH(MAX($N$2:N1275),$N$2:N1275,0))=1,(ROW(N1275)-MATCH(MAX($N$2:N1275),$N$2:N1275,0))&gt;123),IF(OR(((U1274*R1274/C1274*C1275)/(U1274*S1274/D1274*D1275))&lt;(4/6),((U1274*R1274/C1274*C1275)/(U1274*S1274/D1274*D1275))&gt;(6/4)),1,0),0)</f>
        <v>0</v>
      </c>
      <c r="P1275" s="47">
        <f>IF(O1275=1,U1274/2/C1275,P1274)</f>
        <v>3.6118419146766771</v>
      </c>
      <c r="Q1275" s="47">
        <f>IF(O1275=1,U1274/2/D1275,Q1274)</f>
        <v>89.517711770140608</v>
      </c>
      <c r="R1275" s="41">
        <f>P1275*C1275/U1274</f>
        <v>0.44958016605338452</v>
      </c>
      <c r="S1275" s="41">
        <f>Q1275*D1275/U1274</f>
        <v>0.55682369438052304</v>
      </c>
      <c r="T1275" s="41">
        <f t="shared" si="235"/>
        <v>0.80740128444704751</v>
      </c>
      <c r="U1275" s="42">
        <f>P1275*C1275+Q1275*D1275</f>
        <v>28329.88061983867</v>
      </c>
      <c r="V1275" s="25">
        <f>B1275</f>
        <v>42830</v>
      </c>
      <c r="W1275">
        <f>C1275/C$2</f>
        <v>1.5242582391409603</v>
      </c>
      <c r="X1275">
        <f>D1275/D$2</f>
        <v>1.2547330705840201</v>
      </c>
      <c r="Y1275">
        <f t="shared" si="236"/>
        <v>1.4164940309919336</v>
      </c>
      <c r="AA1275" s="15">
        <f t="shared" si="237"/>
        <v>1.3844638330137604E-2</v>
      </c>
      <c r="AB1275" s="15">
        <f t="shared" si="238"/>
        <v>4.7538836715532717E-4</v>
      </c>
      <c r="AC1275" s="15">
        <f t="shared" si="239"/>
        <v>6.4038604339076155E-3</v>
      </c>
    </row>
    <row r="1276" spans="1:29" x14ac:dyDescent="0.4">
      <c r="A1276" s="43">
        <f t="shared" si="230"/>
        <v>2017</v>
      </c>
      <c r="B1276" s="53">
        <v>42831</v>
      </c>
      <c r="C1276" s="45">
        <v>3514.0468999999998</v>
      </c>
      <c r="D1276" s="45">
        <f>VLOOKUP(B1276,'H11001.CSI  中证全债'!$A$2:$B$2792,2,0)</f>
        <v>175.0574</v>
      </c>
      <c r="E1276" s="14">
        <f t="shared" si="231"/>
        <v>0</v>
      </c>
      <c r="F1276" s="14">
        <f>IF(AND((B1276-$B$2)&gt;123,OR(((G1275*J1275/C1275*C1276)/(G1275*K1275/D1275*D1276))&lt;(4/6),((G1275*J1275/C1275*C1276)/(G1275*K1275/D1275*D1276))&gt;(6/4))),COUNTIF($E$2:E1276,1),0)</f>
        <v>0</v>
      </c>
      <c r="G1276" s="21">
        <f t="shared" si="232"/>
        <v>28432.727919309604</v>
      </c>
      <c r="H1276" s="12">
        <f t="shared" si="233"/>
        <v>3.6207315507914033</v>
      </c>
      <c r="I1276" s="12">
        <f t="shared" si="234"/>
        <v>89.738036995401941</v>
      </c>
      <c r="J1276" s="15">
        <f>IF(OR((ROW(F1276)-MATCH(MAX($F$2:F1276),$F$2:F1276,0))=1,(ROW(F1276)-MATCH(MAX($F$2:F1276),$F$2:F1276,0))&gt;123),IF(OR(((G1275*J1275/C1275*C1276)/(G1275*K1275/D1275*D1276))&lt;(4/6),((G1275*J1275/C1275*C1276)/(G1275*K1275/D1275*D1276))&gt;(6/4)),50%,((G1275*J1275/C1275*C1276)/((G1275*K1275/D1275*D1276)+(G1275*J1275/C1275*C1276)))),((G1275*J1275/C1275*C1276)/((G1275*K1275/D1275*D1276)+(G1275*J1275/C1275*C1276))))</f>
        <v>0.44749207736588037</v>
      </c>
      <c r="K1276" s="18">
        <f t="shared" si="228"/>
        <v>0.55250792263411963</v>
      </c>
      <c r="L1276" s="20">
        <f t="shared" si="229"/>
        <v>0.80992879745946633</v>
      </c>
      <c r="M1276" s="51">
        <f>IF(AND((B1276-$B$2)&gt;123,OR(((U1275*R1275/C1275*C1276)/(U1275*S1275/D1275*D1276))&lt;(4/6),((U1275*R1275/C1275*C1276)/(U1275*S1275/D1275*D1276))&gt;(6/4))),1,0)</f>
        <v>0</v>
      </c>
      <c r="N1276" s="51">
        <f>IF(AND((B1276-$B$2)&gt;123,OR(((U1275*R1275/C1275*C1276)/(U1275*S1275/D1275*D1276))&lt;(4/6),((U1275*R1275/C1275*C1276)/(U1275*S1275/D1275*D1276))&gt;(6/4))),COUNTIF($M$2:M1276,1),0)</f>
        <v>0</v>
      </c>
      <c r="O1276" s="51">
        <f>IF(OR((ROW(N1276)-MATCH(MAX($N$2:N1276),$N$2:N1276,0))=1,(ROW(N1276)-MATCH(MAX($N$2:N1276),$N$2:N1276,0))&gt;123),IF(OR(((U1275*R1275/C1275*C1276)/(U1275*S1275/D1275*D1276))&lt;(4/6),((U1275*R1275/C1275*C1276)/(U1275*S1275/D1275*D1276))&gt;(6/4)),1,0),0)</f>
        <v>0</v>
      </c>
      <c r="P1276" s="47">
        <f>IF(O1276=1,U1275/2/C1276,P1275)</f>
        <v>3.6118419146766771</v>
      </c>
      <c r="Q1276" s="47">
        <f>IF(O1276=1,U1275/2/D1276,Q1275)</f>
        <v>89.517711770140608</v>
      </c>
      <c r="R1276" s="41">
        <f>P1276*C1276/U1275</f>
        <v>0.44801395579025627</v>
      </c>
      <c r="S1276" s="41">
        <f>Q1276*D1276/U1275</f>
        <v>0.55315227362646935</v>
      </c>
      <c r="T1276" s="41">
        <f t="shared" si="235"/>
        <v>0.80992879745946678</v>
      </c>
      <c r="U1276" s="42">
        <f>P1276*C1276+Q1276*D1276</f>
        <v>28362.919759989854</v>
      </c>
      <c r="V1276" s="25">
        <f>B1276</f>
        <v>42831</v>
      </c>
      <c r="W1276">
        <f>C1276/C$2</f>
        <v>1.5286752861225192</v>
      </c>
      <c r="X1276">
        <f>D1276/D$2</f>
        <v>1.2544421354353277</v>
      </c>
      <c r="Y1276">
        <f t="shared" si="236"/>
        <v>1.4181459879994927</v>
      </c>
      <c r="AA1276" s="15">
        <f t="shared" si="237"/>
        <v>2.8978337581748725E-3</v>
      </c>
      <c r="AB1276" s="15">
        <f t="shared" si="238"/>
        <v>-2.3187015271464162E-4</v>
      </c>
      <c r="AC1276" s="15">
        <f t="shared" si="239"/>
        <v>1.1662294167256171E-3</v>
      </c>
    </row>
    <row r="1277" spans="1:29" x14ac:dyDescent="0.4">
      <c r="A1277" s="43">
        <f t="shared" si="230"/>
        <v>2017</v>
      </c>
      <c r="B1277" s="53">
        <v>42832</v>
      </c>
      <c r="C1277" s="45">
        <v>3517.4634000000001</v>
      </c>
      <c r="D1277" s="45">
        <f>VLOOKUP(B1277,'H11001.CSI  中证全债'!$A$2:$B$2792,2,0)</f>
        <v>175.16810000000001</v>
      </c>
      <c r="E1277" s="14">
        <f t="shared" si="231"/>
        <v>0</v>
      </c>
      <c r="F1277" s="14">
        <f>IF(AND((B1277-$B$2)&gt;123,OR(((G1276*J1276/C1276*C1277)/(G1276*K1276/D1276*D1277))&lt;(4/6),((G1276*J1276/C1276*C1277)/(G1276*K1276/D1276*D1277))&gt;(6/4))),COUNTIF($E$2:E1277,1),0)</f>
        <v>0</v>
      </c>
      <c r="G1277" s="21">
        <f t="shared" si="232"/>
        <v>28455.032149348277</v>
      </c>
      <c r="H1277" s="12">
        <f t="shared" si="233"/>
        <v>3.6207315507914033</v>
      </c>
      <c r="I1277" s="12">
        <f t="shared" si="234"/>
        <v>89.738036995401941</v>
      </c>
      <c r="J1277" s="15">
        <f>IF(OR((ROW(F1277)-MATCH(MAX($F$2:F1277),$F$2:F1277,0))=1,(ROW(F1277)-MATCH(MAX($F$2:F1277),$F$2:F1277,0))&gt;123),IF(OR(((G1276*J1276/C1276*C1277)/(G1276*K1276/D1276*D1277))&lt;(4/6),((G1276*J1276/C1276*C1277)/(G1276*K1276/D1276*D1277))&gt;(6/4)),50%,((G1276*J1276/C1276*C1277)/((G1276*K1276/D1276*D1277)+(G1276*J1276/C1276*C1277)))),((G1276*J1276/C1276*C1277)/((G1276*K1276/D1276*D1277)+(G1276*J1276/C1276*C1277))))</f>
        <v>0.44757604364280063</v>
      </c>
      <c r="K1277" s="18">
        <f t="shared" si="228"/>
        <v>0.55242395635719932</v>
      </c>
      <c r="L1277" s="20">
        <f t="shared" si="229"/>
        <v>0.81020389954521876</v>
      </c>
      <c r="M1277" s="51">
        <f>IF(AND((B1277-$B$2)&gt;123,OR(((U1276*R1276/C1276*C1277)/(U1276*S1276/D1276*D1277))&lt;(4/6),((U1276*R1276/C1276*C1277)/(U1276*S1276/D1276*D1277))&gt;(6/4))),1,0)</f>
        <v>0</v>
      </c>
      <c r="N1277" s="51">
        <f>IF(AND((B1277-$B$2)&gt;123,OR(((U1276*R1276/C1276*C1277)/(U1276*S1276/D1276*D1277))&lt;(4/6),((U1276*R1276/C1276*C1277)/(U1276*S1276/D1276*D1277))&gt;(6/4))),COUNTIF($M$2:M1277,1),0)</f>
        <v>0</v>
      </c>
      <c r="O1277" s="51">
        <f>IF(OR((ROW(N1277)-MATCH(MAX($N$2:N1277),$N$2:N1277,0))=1,(ROW(N1277)-MATCH(MAX($N$2:N1277),$N$2:N1277,0))&gt;123),IF(OR(((U1276*R1276/C1276*C1277)/(U1276*S1276/D1276*D1277))&lt;(4/6),((U1276*R1276/C1276*C1277)/(U1276*S1276/D1276*D1277))&gt;(6/4)),1,0),0)</f>
        <v>0</v>
      </c>
      <c r="P1277" s="47">
        <f>IF(O1277=1,U1276/2/C1277,P1276)</f>
        <v>3.6118419146766771</v>
      </c>
      <c r="Q1277" s="47">
        <f>IF(O1277=1,U1276/2/D1277,Q1276)</f>
        <v>89.517711770140608</v>
      </c>
      <c r="R1277" s="41">
        <f>P1277*C1277/U1276</f>
        <v>0.44792714745055145</v>
      </c>
      <c r="S1277" s="41">
        <f>Q1277*D1277/U1276</f>
        <v>0.55285730876138739</v>
      </c>
      <c r="T1277" s="41">
        <f t="shared" si="235"/>
        <v>0.81020389954521943</v>
      </c>
      <c r="U1277" s="42">
        <f>P1277*C1277+Q1277*D1277</f>
        <v>28385.169228584302</v>
      </c>
      <c r="V1277" s="25">
        <f>B1277</f>
        <v>42832</v>
      </c>
      <c r="W1277">
        <f>C1277/C$2</f>
        <v>1.5301615267060009</v>
      </c>
      <c r="X1277">
        <f>D1277/D$2</f>
        <v>1.2552353994983876</v>
      </c>
      <c r="Y1277">
        <f t="shared" si="236"/>
        <v>1.4192584614292152</v>
      </c>
      <c r="AA1277" s="15">
        <f t="shared" si="237"/>
        <v>9.7224086565272927E-4</v>
      </c>
      <c r="AB1277" s="15">
        <f t="shared" si="238"/>
        <v>6.3236401317512403E-4</v>
      </c>
      <c r="AC1277" s="15">
        <f t="shared" si="239"/>
        <v>7.8445621193901083E-4</v>
      </c>
    </row>
    <row r="1278" spans="1:29" x14ac:dyDescent="0.4">
      <c r="A1278" s="43">
        <f t="shared" si="230"/>
        <v>2017</v>
      </c>
      <c r="B1278" s="53">
        <v>42835</v>
      </c>
      <c r="C1278" s="45">
        <v>3505.1392000000001</v>
      </c>
      <c r="D1278" s="45">
        <f>VLOOKUP(B1278,'H11001.CSI  中证全债'!$A$2:$B$2792,2,0)</f>
        <v>175.23400000000001</v>
      </c>
      <c r="E1278" s="14">
        <f t="shared" si="231"/>
        <v>0</v>
      </c>
      <c r="F1278" s="14">
        <f>IF(AND((B1278-$B$2)&gt;123,OR(((G1277*J1277/C1277*C1278)/(G1277*K1277/D1277*D1278))&lt;(4/6),((G1277*J1277/C1277*C1278)/(G1277*K1277/D1277*D1278))&gt;(6/4))),COUNTIF($E$2:E1278,1),0)</f>
        <v>0</v>
      </c>
      <c r="G1278" s="21">
        <f t="shared" si="232"/>
        <v>28416.323266208008</v>
      </c>
      <c r="H1278" s="12">
        <f t="shared" si="233"/>
        <v>3.6207315507914033</v>
      </c>
      <c r="I1278" s="12">
        <f t="shared" si="234"/>
        <v>89.738036995401941</v>
      </c>
      <c r="J1278" s="15">
        <f>IF(OR((ROW(F1278)-MATCH(MAX($F$2:F1278),$F$2:F1278,0))=1,(ROW(F1278)-MATCH(MAX($F$2:F1278),$F$2:F1278,0))&gt;123),IF(OR(((G1277*J1277/C1277*C1278)/(G1277*K1277/D1277*D1278))&lt;(4/6),((G1277*J1277/C1277*C1278)/(G1277*K1277/D1277*D1278))&gt;(6/4)),50%,((G1277*J1277/C1277*C1278)/((G1277*K1277/D1277*D1278)+(G1277*J1277/C1277*C1278)))),((G1277*J1277/C1277*C1278)/((G1277*K1277/D1277*D1278)+(G1277*J1277/C1277*C1278))))</f>
        <v>0.446615417922408</v>
      </c>
      <c r="K1278" s="18">
        <f t="shared" si="228"/>
        <v>0.553384582077592</v>
      </c>
      <c r="L1278" s="20">
        <f t="shared" si="229"/>
        <v>0.80706154885209014</v>
      </c>
      <c r="M1278" s="51">
        <f>IF(AND((B1278-$B$2)&gt;123,OR(((U1277*R1277/C1277*C1278)/(U1277*S1277/D1277*D1278))&lt;(4/6),((U1277*R1277/C1277*C1278)/(U1277*S1277/D1277*D1278))&gt;(6/4))),1,0)</f>
        <v>0</v>
      </c>
      <c r="N1278" s="51">
        <f>IF(AND((B1278-$B$2)&gt;123,OR(((U1277*R1277/C1277*C1278)/(U1277*S1277/D1277*D1278))&lt;(4/6),((U1277*R1277/C1277*C1278)/(U1277*S1277/D1277*D1278))&gt;(6/4))),COUNTIF($M$2:M1278,1),0)</f>
        <v>0</v>
      </c>
      <c r="O1278" s="51">
        <f>IF(OR((ROW(N1278)-MATCH(MAX($N$2:N1278),$N$2:N1278,0))=1,(ROW(N1278)-MATCH(MAX($N$2:N1278),$N$2:N1278,0))&gt;123),IF(OR(((U1277*R1277/C1277*C1278)/(U1277*S1277/D1277*D1278))&lt;(4/6),((U1277*R1277/C1277*C1278)/(U1277*S1277/D1277*D1278))&gt;(6/4)),1,0),0)</f>
        <v>0</v>
      </c>
      <c r="P1278" s="47">
        <f>IF(O1278=1,U1277/2/C1278,P1277)</f>
        <v>3.6118419146766771</v>
      </c>
      <c r="Q1278" s="47">
        <f>IF(O1278=1,U1277/2/D1278,Q1277)</f>
        <v>89.517711770140608</v>
      </c>
      <c r="R1278" s="41">
        <f>P1278*C1278/U1277</f>
        <v>0.44600786338055204</v>
      </c>
      <c r="S1278" s="41">
        <f>Q1278*D1278/U1277</f>
        <v>0.55263178380251565</v>
      </c>
      <c r="T1278" s="41">
        <f t="shared" si="235"/>
        <v>0.80706154885209069</v>
      </c>
      <c r="U1278" s="42">
        <f>P1278*C1278+Q1278*D1278</f>
        <v>28346.555383665098</v>
      </c>
      <c r="V1278" s="25">
        <f>B1278</f>
        <v>42835</v>
      </c>
      <c r="W1278">
        <f>C1278/C$2</f>
        <v>1.5248002721475513</v>
      </c>
      <c r="X1278">
        <f>D1278/D$2</f>
        <v>1.2557076316732354</v>
      </c>
      <c r="Y1278">
        <f t="shared" si="236"/>
        <v>1.4173277691832549</v>
      </c>
      <c r="AA1278" s="15">
        <f t="shared" si="237"/>
        <v>-3.5037180486369168E-3</v>
      </c>
      <c r="AB1278" s="15">
        <f t="shared" si="238"/>
        <v>3.7621005194443669E-4</v>
      </c>
      <c r="AC1278" s="15">
        <f t="shared" si="239"/>
        <v>-1.3603528169323642E-3</v>
      </c>
    </row>
    <row r="1279" spans="1:29" x14ac:dyDescent="0.4">
      <c r="A1279" s="43">
        <f t="shared" si="230"/>
        <v>2017</v>
      </c>
      <c r="B1279" s="53">
        <v>42836</v>
      </c>
      <c r="C1279" s="45">
        <v>3517.328</v>
      </c>
      <c r="D1279" s="45">
        <f>VLOOKUP(B1279,'H11001.CSI  中证全债'!$A$2:$B$2792,2,0)</f>
        <v>175.22409999999999</v>
      </c>
      <c r="E1279" s="14">
        <f t="shared" si="231"/>
        <v>0</v>
      </c>
      <c r="F1279" s="14">
        <f>IF(AND((B1279-$B$2)&gt;123,OR(((G1278*J1278/C1278*C1279)/(G1278*K1278/D1278*D1279))&lt;(4/6),((G1278*J1278/C1278*C1279)/(G1278*K1278/D1278*D1279))&gt;(6/4))),COUNTIF($E$2:E1279,1),0)</f>
        <v>0</v>
      </c>
      <c r="G1279" s="21">
        <f t="shared" si="232"/>
        <v>28459.567232368037</v>
      </c>
      <c r="H1279" s="12">
        <f t="shared" si="233"/>
        <v>3.6207315507914033</v>
      </c>
      <c r="I1279" s="12">
        <f t="shared" si="234"/>
        <v>89.738036995401941</v>
      </c>
      <c r="J1279" s="15">
        <f>IF(OR((ROW(F1279)-MATCH(MAX($F$2:F1279),$F$2:F1279,0))=1,(ROW(F1279)-MATCH(MAX($F$2:F1279),$F$2:F1279,0))&gt;123),IF(OR(((G1278*J1278/C1278*C1279)/(G1278*K1278/D1278*D1279))&lt;(4/6),((G1278*J1278/C1278*C1279)/(G1278*K1278/D1278*D1279))&gt;(6/4)),50%,((G1278*J1278/C1278*C1279)/((G1278*K1278/D1278*D1279)+(G1278*J1278/C1278*C1279)))),((G1278*J1278/C1278*C1279)/((G1278*K1278/D1278*D1279)+(G1278*J1278/C1278*C1279))))</f>
        <v>0.44748749550898759</v>
      </c>
      <c r="K1279" s="18">
        <f t="shared" si="228"/>
        <v>0.55251250449101241</v>
      </c>
      <c r="L1279" s="20">
        <f t="shared" si="229"/>
        <v>0.80991378814353465</v>
      </c>
      <c r="M1279" s="51">
        <f>IF(AND((B1279-$B$2)&gt;123,OR(((U1278*R1278/C1278*C1279)/(U1278*S1278/D1278*D1279))&lt;(4/6),((U1278*R1278/C1278*C1279)/(U1278*S1278/D1278*D1279))&gt;(6/4))),1,0)</f>
        <v>0</v>
      </c>
      <c r="N1279" s="51">
        <f>IF(AND((B1279-$B$2)&gt;123,OR(((U1278*R1278/C1278*C1279)/(U1278*S1278/D1278*D1279))&lt;(4/6),((U1278*R1278/C1278*C1279)/(U1278*S1278/D1278*D1279))&gt;(6/4))),COUNTIF($M$2:M1279,1),0)</f>
        <v>0</v>
      </c>
      <c r="O1279" s="51">
        <f>IF(OR((ROW(N1279)-MATCH(MAX($N$2:N1279),$N$2:N1279,0))=1,(ROW(N1279)-MATCH(MAX($N$2:N1279),$N$2:N1279,0))&gt;123),IF(OR(((U1278*R1278/C1278*C1279)/(U1278*S1278/D1278*D1279))&lt;(4/6),((U1278*R1278/C1278*C1279)/(U1278*S1278/D1278*D1279))&gt;(6/4)),1,0),0)</f>
        <v>0</v>
      </c>
      <c r="P1279" s="47">
        <f>IF(O1279=1,U1278/2/C1279,P1278)</f>
        <v>3.6118419146766771</v>
      </c>
      <c r="Q1279" s="47">
        <f>IF(O1279=1,U1278/2/D1279,Q1278)</f>
        <v>89.517711770140608</v>
      </c>
      <c r="R1279" s="41">
        <f>P1279*C1279/U1278</f>
        <v>0.44816848206490284</v>
      </c>
      <c r="S1279" s="41">
        <f>Q1279*D1279/U1278</f>
        <v>0.55335331812560429</v>
      </c>
      <c r="T1279" s="41">
        <f t="shared" si="235"/>
        <v>0.8099137881435351</v>
      </c>
      <c r="U1279" s="42">
        <f>P1279*C1279+Q1279*D1279</f>
        <v>28389.693177048182</v>
      </c>
      <c r="V1279" s="25">
        <f>B1279</f>
        <v>42836</v>
      </c>
      <c r="W1279">
        <f>C1279/C$2</f>
        <v>1.5301026252059267</v>
      </c>
      <c r="X1279">
        <f>D1279/D$2</f>
        <v>1.2556366893586526</v>
      </c>
      <c r="Y1279">
        <f t="shared" si="236"/>
        <v>1.419484658852409</v>
      </c>
      <c r="AA1279" s="15">
        <f t="shared" si="237"/>
        <v>3.4774082581370269E-3</v>
      </c>
      <c r="AB1279" s="15">
        <f t="shared" si="238"/>
        <v>-5.6495885501828269E-5</v>
      </c>
      <c r="AC1279" s="15">
        <f t="shared" si="239"/>
        <v>1.5218001905070722E-3</v>
      </c>
    </row>
    <row r="1280" spans="1:29" x14ac:dyDescent="0.4">
      <c r="A1280" s="43">
        <f t="shared" si="230"/>
        <v>2017</v>
      </c>
      <c r="B1280" s="53">
        <v>42837</v>
      </c>
      <c r="C1280" s="45">
        <v>3509.4387000000002</v>
      </c>
      <c r="D1280" s="45">
        <f>VLOOKUP(B1280,'H11001.CSI  中证全债'!$A$2:$B$2792,2,0)</f>
        <v>175.25810000000001</v>
      </c>
      <c r="E1280" s="14">
        <f t="shared" si="231"/>
        <v>0</v>
      </c>
      <c r="F1280" s="14">
        <f>IF(AND((B1280-$B$2)&gt;123,OR(((G1279*J1279/C1279*C1280)/(G1279*K1279/D1279*D1280))&lt;(4/6),((G1279*J1279/C1279*C1280)/(G1279*K1279/D1279*D1280))&gt;(6/4))),COUNTIF($E$2:E1280,1),0)</f>
        <v>0</v>
      </c>
      <c r="G1280" s="21">
        <f t="shared" si="232"/>
        <v>28434.053288202223</v>
      </c>
      <c r="H1280" s="12">
        <f t="shared" si="233"/>
        <v>3.6207315507914033</v>
      </c>
      <c r="I1280" s="12">
        <f t="shared" si="234"/>
        <v>89.738036995401941</v>
      </c>
      <c r="J1280" s="15">
        <f>IF(OR((ROW(F1280)-MATCH(MAX($F$2:F1280),$F$2:F1280,0))=1,(ROW(F1280)-MATCH(MAX($F$2:F1280),$F$2:F1280,0))&gt;123),IF(OR(((G1279*J1279/C1279*C1280)/(G1279*K1279/D1279*D1280))&lt;(4/6),((G1279*J1279/C1279*C1280)/(G1279*K1279/D1279*D1280))&gt;(6/4)),50%,((G1279*J1279/C1279*C1280)/((G1279*K1279/D1279*D1280)+(G1279*J1279/C1279*C1280)))),((G1279*J1279/C1279*C1280)/((G1279*K1279/D1279*D1280)+(G1279*J1279/C1279*C1280))))</f>
        <v>0.44688442051737332</v>
      </c>
      <c r="K1280" s="18">
        <f t="shared" si="228"/>
        <v>0.55311557948262668</v>
      </c>
      <c r="L1280" s="20">
        <f t="shared" si="229"/>
        <v>0.8079403963550984</v>
      </c>
      <c r="M1280" s="51">
        <f>IF(AND((B1280-$B$2)&gt;123,OR(((U1279*R1279/C1279*C1280)/(U1279*S1279/D1279*D1280))&lt;(4/6),((U1279*R1279/C1279*C1280)/(U1279*S1279/D1279*D1280))&gt;(6/4))),1,0)</f>
        <v>0</v>
      </c>
      <c r="N1280" s="51">
        <f>IF(AND((B1280-$B$2)&gt;123,OR(((U1279*R1279/C1279*C1280)/(U1279*S1279/D1279*D1280))&lt;(4/6),((U1279*R1279/C1279*C1280)/(U1279*S1279/D1279*D1280))&gt;(6/4))),COUNTIF($M$2:M1280,1),0)</f>
        <v>0</v>
      </c>
      <c r="O1280" s="51">
        <f>IF(OR((ROW(N1280)-MATCH(MAX($N$2:N1280),$N$2:N1280,0))=1,(ROW(N1280)-MATCH(MAX($N$2:N1280),$N$2:N1280,0))&gt;123),IF(OR(((U1279*R1279/C1279*C1280)/(U1279*S1279/D1279*D1280))&lt;(4/6),((U1279*R1279/C1279*C1280)/(U1279*S1279/D1279*D1280))&gt;(6/4)),1,0),0)</f>
        <v>0</v>
      </c>
      <c r="P1280" s="47">
        <f>IF(O1280=1,U1279/2/C1280,P1279)</f>
        <v>3.6118419146766771</v>
      </c>
      <c r="Q1280" s="47">
        <f>IF(O1280=1,U1279/2/D1280,Q1279)</f>
        <v>89.517711770140608</v>
      </c>
      <c r="R1280" s="41">
        <f>P1280*C1280/U1279</f>
        <v>0.44648378954289097</v>
      </c>
      <c r="S1280" s="41">
        <f>Q1280*D1280/U1279</f>
        <v>0.55261971249009867</v>
      </c>
      <c r="T1280" s="41">
        <f t="shared" si="235"/>
        <v>0.80794039635509862</v>
      </c>
      <c r="U1280" s="42">
        <f>P1280*C1280+Q1280*D1280</f>
        <v>28364.24187483091</v>
      </c>
      <c r="V1280" s="25">
        <f>B1280</f>
        <v>42837</v>
      </c>
      <c r="W1280">
        <f>C1280/C$2</f>
        <v>1.5266706340350615</v>
      </c>
      <c r="X1280">
        <f>D1280/D$2</f>
        <v>1.2558803296309566</v>
      </c>
      <c r="Y1280">
        <f t="shared" si="236"/>
        <v>1.4182120937415454</v>
      </c>
      <c r="AA1280" s="15">
        <f t="shared" si="237"/>
        <v>-2.2429810356041635E-3</v>
      </c>
      <c r="AB1280" s="15">
        <f t="shared" si="238"/>
        <v>1.9403723574562548E-4</v>
      </c>
      <c r="AC1280" s="15">
        <f t="shared" si="239"/>
        <v>-8.9649796701041229E-4</v>
      </c>
    </row>
    <row r="1281" spans="1:29" x14ac:dyDescent="0.4">
      <c r="A1281" s="43">
        <f t="shared" si="230"/>
        <v>2017</v>
      </c>
      <c r="B1281" s="53">
        <v>42838</v>
      </c>
      <c r="C1281" s="45">
        <v>3514.5662000000002</v>
      </c>
      <c r="D1281" s="45">
        <f>VLOOKUP(B1281,'H11001.CSI  中证全债'!$A$2:$B$2792,2,0)</f>
        <v>175.26519999999999</v>
      </c>
      <c r="E1281" s="14">
        <f t="shared" si="231"/>
        <v>0</v>
      </c>
      <c r="F1281" s="14">
        <f>IF(AND((B1281-$B$2)&gt;123,OR(((G1280*J1280/C1280*C1281)/(G1280*K1280/D1280*D1281))&lt;(4/6),((G1280*J1280/C1280*C1281)/(G1280*K1280/D1280*D1281))&gt;(6/4))),COUNTIF($E$2:E1281,1),0)</f>
        <v>0</v>
      </c>
      <c r="G1281" s="21">
        <f t="shared" si="232"/>
        <v>28453.255729291574</v>
      </c>
      <c r="H1281" s="12">
        <f t="shared" si="233"/>
        <v>3.6207315507914033</v>
      </c>
      <c r="I1281" s="12">
        <f t="shared" si="234"/>
        <v>89.738036995401941</v>
      </c>
      <c r="J1281" s="15">
        <f>IF(OR((ROW(F1281)-MATCH(MAX($F$2:F1281),$F$2:F1281,0))=1,(ROW(F1281)-MATCH(MAX($F$2:F1281),$F$2:F1281,0))&gt;123),IF(OR(((G1280*J1280/C1280*C1281)/(G1280*K1280/D1280*D1281))&lt;(4/6),((G1280*J1280/C1280*C1281)/(G1280*K1280/D1280*D1281))&gt;(6/4)),50%,((G1280*J1280/C1280*C1281)/((G1280*K1280/D1280*D1281)+(G1280*J1280/C1280*C1281)))),((G1280*J1280/C1280*C1281)/((G1280*K1280/D1280*D1281)+(G1280*J1280/C1280*C1281))))</f>
        <v>0.44723531284979884</v>
      </c>
      <c r="K1281" s="18">
        <f t="shared" si="228"/>
        <v>0.55276468715020122</v>
      </c>
      <c r="L1281" s="20">
        <f t="shared" si="229"/>
        <v>0.80908806811726164</v>
      </c>
      <c r="M1281" s="51">
        <f>IF(AND((B1281-$B$2)&gt;123,OR(((U1280*R1280/C1280*C1281)/(U1280*S1280/D1280*D1281))&lt;(4/6),((U1280*R1280/C1280*C1281)/(U1280*S1280/D1280*D1281))&gt;(6/4))),1,0)</f>
        <v>0</v>
      </c>
      <c r="N1281" s="51">
        <f>IF(AND((B1281-$B$2)&gt;123,OR(((U1280*R1280/C1280*C1281)/(U1280*S1280/D1280*D1281))&lt;(4/6),((U1280*R1280/C1280*C1281)/(U1280*S1280/D1280*D1281))&gt;(6/4))),COUNTIF($M$2:M1281,1),0)</f>
        <v>0</v>
      </c>
      <c r="O1281" s="51">
        <f>IF(OR((ROW(N1281)-MATCH(MAX($N$2:N1281),$N$2:N1281,0))=1,(ROW(N1281)-MATCH(MAX($N$2:N1281),$N$2:N1281,0))&gt;123),IF(OR(((U1280*R1280/C1280*C1281)/(U1280*S1280/D1280*D1281))&lt;(4/6),((U1280*R1280/C1280*C1281)/(U1280*S1280/D1280*D1281))&gt;(6/4)),1,0),0)</f>
        <v>0</v>
      </c>
      <c r="P1281" s="47">
        <f>IF(O1281=1,U1280/2/C1281,P1280)</f>
        <v>3.6118419146766771</v>
      </c>
      <c r="Q1281" s="47">
        <f>IF(O1281=1,U1280/2/D1281,Q1280)</f>
        <v>89.517711770140608</v>
      </c>
      <c r="R1281" s="41">
        <f>P1281*C1281/U1280</f>
        <v>0.4475373454042515</v>
      </c>
      <c r="S1281" s="41">
        <f>Q1281*D1281/U1280</f>
        <v>0.55313798712378159</v>
      </c>
      <c r="T1281" s="41">
        <f t="shared" si="235"/>
        <v>0.80908806811726219</v>
      </c>
      <c r="U1281" s="42">
        <f>P1281*C1281+Q1281*D1281</f>
        <v>28383.397170001983</v>
      </c>
      <c r="V1281" s="25">
        <f>B1281</f>
        <v>42838</v>
      </c>
      <c r="W1281">
        <f>C1281/C$2</f>
        <v>1.5289011912110611</v>
      </c>
      <c r="X1281">
        <f>D1281/D$2</f>
        <v>1.2559312074525257</v>
      </c>
      <c r="Y1281">
        <f t="shared" si="236"/>
        <v>1.4191698585000991</v>
      </c>
      <c r="AA1281" s="15">
        <f t="shared" si="237"/>
        <v>1.4610598555262477E-3</v>
      </c>
      <c r="AB1281" s="15">
        <f t="shared" si="238"/>
        <v>4.0511679631149988E-5</v>
      </c>
      <c r="AC1281" s="15">
        <f t="shared" si="239"/>
        <v>6.7533252803309018E-4</v>
      </c>
    </row>
    <row r="1282" spans="1:29" x14ac:dyDescent="0.4">
      <c r="A1282" s="43">
        <f t="shared" si="230"/>
        <v>2017</v>
      </c>
      <c r="B1282" s="53">
        <v>42839</v>
      </c>
      <c r="C1282" s="45">
        <v>3486.5045</v>
      </c>
      <c r="D1282" s="45">
        <f>VLOOKUP(B1282,'H11001.CSI  中证全债'!$A$2:$B$2792,2,0)</f>
        <v>175.21520000000001</v>
      </c>
      <c r="E1282" s="14">
        <f t="shared" si="231"/>
        <v>0</v>
      </c>
      <c r="F1282" s="14">
        <f>IF(AND((B1282-$B$2)&gt;123,OR(((G1281*J1281/C1281*C1282)/(G1281*K1281/D1281*D1282))&lt;(4/6),((G1281*J1281/C1281*C1282)/(G1281*K1281/D1281*D1282))&gt;(6/4))),COUNTIF($E$2:E1282,1),0)</f>
        <v>0</v>
      </c>
      <c r="G1282" s="21">
        <f t="shared" si="232"/>
        <v>28347.164944882963</v>
      </c>
      <c r="H1282" s="12">
        <f t="shared" si="233"/>
        <v>3.6207315507914033</v>
      </c>
      <c r="I1282" s="12">
        <f t="shared" si="234"/>
        <v>89.738036995401941</v>
      </c>
      <c r="J1282" s="15">
        <f>IF(OR((ROW(F1282)-MATCH(MAX($F$2:F1282),$F$2:F1282,0))=1,(ROW(F1282)-MATCH(MAX($F$2:F1282),$F$2:F1282,0))&gt;123),IF(OR(((G1281*J1281/C1281*C1282)/(G1281*K1281/D1281*D1282))&lt;(4/6),((G1281*J1281/C1281*C1282)/(G1281*K1281/D1281*D1282))&gt;(6/4)),50%,((G1281*J1281/C1281*C1282)/((G1281*K1281/D1281*D1282)+(G1281*J1281/C1281*C1282)))),((G1281*J1281/C1281*C1282)/((G1281*K1281/D1281*D1282)+(G1281*J1281/C1281*C1282))))</f>
        <v>0.44532484534771605</v>
      </c>
      <c r="K1282" s="18">
        <f t="shared" ref="K1282:K1345" si="240">1-J1282</f>
        <v>0.5546751546522839</v>
      </c>
      <c r="L1282" s="20">
        <f t="shared" ref="L1282:L1345" si="241">J1282/K1282</f>
        <v>0.80285702651830937</v>
      </c>
      <c r="M1282" s="51">
        <f>IF(AND((B1282-$B$2)&gt;123,OR(((U1281*R1281/C1281*C1282)/(U1281*S1281/D1281*D1282))&lt;(4/6),((U1281*R1281/C1281*C1282)/(U1281*S1281/D1281*D1282))&gt;(6/4))),1,0)</f>
        <v>0</v>
      </c>
      <c r="N1282" s="51">
        <f>IF(AND((B1282-$B$2)&gt;123,OR(((U1281*R1281/C1281*C1282)/(U1281*S1281/D1281*D1282))&lt;(4/6),((U1281*R1281/C1281*C1282)/(U1281*S1281/D1281*D1282))&gt;(6/4))),COUNTIF($M$2:M1282,1),0)</f>
        <v>0</v>
      </c>
      <c r="O1282" s="51">
        <f>IF(OR((ROW(N1282)-MATCH(MAX($N$2:N1282),$N$2:N1282,0))=1,(ROW(N1282)-MATCH(MAX($N$2:N1282),$N$2:N1282,0))&gt;123),IF(OR(((U1281*R1281/C1281*C1282)/(U1281*S1281/D1281*D1282))&lt;(4/6),((U1281*R1281/C1281*C1282)/(U1281*S1281/D1281*D1282))&gt;(6/4)),1,0),0)</f>
        <v>0</v>
      </c>
      <c r="P1282" s="47">
        <f>IF(O1282=1,U1281/2/C1282,P1281)</f>
        <v>3.6118419146766771</v>
      </c>
      <c r="Q1282" s="47">
        <f>IF(O1282=1,U1281/2/D1282,Q1281)</f>
        <v>89.517711770140608</v>
      </c>
      <c r="R1282" s="41">
        <f>P1282*C1282/U1281</f>
        <v>0.44366440751912189</v>
      </c>
      <c r="S1282" s="41">
        <f>Q1282*D1282/U1281</f>
        <v>0.55260699335612495</v>
      </c>
      <c r="T1282" s="41">
        <f t="shared" si="235"/>
        <v>0.80285702651830981</v>
      </c>
      <c r="U1282" s="42">
        <f>P1282*C1282+Q1282*D1282</f>
        <v>28277.566860156392</v>
      </c>
      <c r="V1282" s="25">
        <f>B1282</f>
        <v>42839</v>
      </c>
      <c r="W1282">
        <f>C1282/C$2</f>
        <v>1.5166938335697657</v>
      </c>
      <c r="X1282">
        <f>D1282/D$2</f>
        <v>1.2555729129344322</v>
      </c>
      <c r="Y1282">
        <f t="shared" si="236"/>
        <v>1.4138783430078197</v>
      </c>
      <c r="AA1282" s="15">
        <f t="shared" si="237"/>
        <v>-7.9843993264376856E-3</v>
      </c>
      <c r="AB1282" s="15">
        <f t="shared" si="238"/>
        <v>-2.8528196127897143E-4</v>
      </c>
      <c r="AC1282" s="15">
        <f t="shared" si="239"/>
        <v>-3.7285991247530959E-3</v>
      </c>
    </row>
    <row r="1283" spans="1:29" x14ac:dyDescent="0.4">
      <c r="A1283" s="43">
        <f t="shared" ref="A1283:A1346" si="242">YEAR(B1283)</f>
        <v>2017</v>
      </c>
      <c r="B1283" s="53">
        <v>42842</v>
      </c>
      <c r="C1283" s="45">
        <v>3479.9416999999999</v>
      </c>
      <c r="D1283" s="45">
        <f>VLOOKUP(B1283,'H11001.CSI  中证全债'!$A$2:$B$2792,2,0)</f>
        <v>174.9632</v>
      </c>
      <c r="E1283" s="14">
        <f t="shared" ref="E1283:E1346" si="243">IF(AND((B1283-$B$2)&gt;123,OR(((G1282*J1282/C1282*C1283)/(G1282*K1282/D1282*D1283))&lt;(4/6),((G1282*J1282/C1282*C1283)/(G1282*K1282/D1282*D1283))&gt;(6/4))),1,0)</f>
        <v>0</v>
      </c>
      <c r="F1283" s="14">
        <f>IF(AND((B1283-$B$2)&gt;123,OR(((G1282*J1282/C1282*C1283)/(G1282*K1282/D1282*D1283))&lt;(4/6),((G1282*J1282/C1282*C1283)/(G1282*K1282/D1282*D1283))&gt;(6/4))),COUNTIF($E$2:E1283,1),0)</f>
        <v>0</v>
      </c>
      <c r="G1283" s="21">
        <f t="shared" ref="G1283:G1346" si="244">G1282*J1282/C1282*C1283+G1282*K1282/D1282*D1283</f>
        <v>28300.788822538583</v>
      </c>
      <c r="H1283" s="12">
        <f t="shared" ref="H1283:H1346" si="245">IF(J1283=50%,G1283*J1283/C1283,H1282)</f>
        <v>3.6207315507914033</v>
      </c>
      <c r="I1283" s="12">
        <f t="shared" ref="I1283:I1346" si="246">IF(K1283=50%,G1283*K1283/D1283,I1282)</f>
        <v>89.738036995401941</v>
      </c>
      <c r="J1283" s="15">
        <f>IF(OR((ROW(F1283)-MATCH(MAX($F$2:F1283),$F$2:F1283,0))=1,(ROW(F1283)-MATCH(MAX($F$2:F1283),$F$2:F1283,0))&gt;123),IF(OR(((G1282*J1282/C1282*C1283)/(G1282*K1282/D1282*D1283))&lt;(4/6),((G1282*J1282/C1282*C1283)/(G1282*K1282/D1282*D1283))&gt;(6/4)),50%,((G1282*J1282/C1282*C1283)/((G1282*K1282/D1282*D1283)+(G1282*J1282/C1282*C1283)))),((G1282*J1282/C1282*C1283)/((G1282*K1282/D1282*D1283)+(G1282*J1282/C1282*C1283))))</f>
        <v>0.44521496510620773</v>
      </c>
      <c r="K1283" s="18">
        <f t="shared" si="240"/>
        <v>0.55478503489379227</v>
      </c>
      <c r="L1283" s="20">
        <f t="shared" si="241"/>
        <v>0.80249995422360199</v>
      </c>
      <c r="M1283" s="51">
        <f>IF(AND((B1283-$B$2)&gt;123,OR(((U1282*R1282/C1282*C1283)/(U1282*S1282/D1282*D1283))&lt;(4/6),((U1282*R1282/C1282*C1283)/(U1282*S1282/D1282*D1283))&gt;(6/4))),1,0)</f>
        <v>0</v>
      </c>
      <c r="N1283" s="51">
        <f>IF(AND((B1283-$B$2)&gt;123,OR(((U1282*R1282/C1282*C1283)/(U1282*S1282/D1282*D1283))&lt;(4/6),((U1282*R1282/C1282*C1283)/(U1282*S1282/D1282*D1283))&gt;(6/4))),COUNTIF($M$2:M1283,1),0)</f>
        <v>0</v>
      </c>
      <c r="O1283" s="51">
        <f>IF(OR((ROW(N1283)-MATCH(MAX($N$2:N1283),$N$2:N1283,0))=1,(ROW(N1283)-MATCH(MAX($N$2:N1283),$N$2:N1283,0))&gt;123),IF(OR(((U1282*R1282/C1282*C1283)/(U1282*S1282/D1282*D1283))&lt;(4/6),((U1282*R1282/C1282*C1283)/(U1282*S1282/D1282*D1283))&gt;(6/4)),1,0),0)</f>
        <v>0</v>
      </c>
      <c r="P1283" s="47">
        <f>IF(O1283=1,U1282/2/C1283,P1282)</f>
        <v>3.6118419146766771</v>
      </c>
      <c r="Q1283" s="47">
        <f>IF(O1283=1,U1282/2/D1283,Q1282)</f>
        <v>89.517711770140608</v>
      </c>
      <c r="R1283" s="41">
        <f>P1283*C1283/U1282</f>
        <v>0.44448659090259851</v>
      </c>
      <c r="S1283" s="41">
        <f>Q1283*D1283/U1282</f>
        <v>0.55387740343565206</v>
      </c>
      <c r="T1283" s="41">
        <f t="shared" ref="T1283:T1346" si="247">R1283/S1283</f>
        <v>0.80249995422360232</v>
      </c>
      <c r="U1283" s="42">
        <f>P1283*C1283+Q1283*D1283</f>
        <v>28231.304600672676</v>
      </c>
      <c r="V1283" s="25">
        <f>B1283</f>
        <v>42842</v>
      </c>
      <c r="W1283">
        <f>C1283/C$2</f>
        <v>1.5138388943918724</v>
      </c>
      <c r="X1283">
        <f>D1283/D$2</f>
        <v>1.2537671085632389</v>
      </c>
      <c r="Y1283">
        <f t="shared" ref="Y1283:Y1346" si="248">U1283/U$2</f>
        <v>1.4115652300336339</v>
      </c>
      <c r="AA1283" s="15">
        <f t="shared" ref="AA1283:AA1346" si="249">W1283/W1282-1</f>
        <v>-1.8823437629292838E-3</v>
      </c>
      <c r="AB1283" s="15">
        <f t="shared" ref="AB1283:AB1346" si="250">X1283/X1282-1</f>
        <v>-1.4382313863181562E-3</v>
      </c>
      <c r="AC1283" s="15">
        <f t="shared" ref="AC1283:AC1346" si="251">Y1283/Y1282-1</f>
        <v>-1.6360056617494845E-3</v>
      </c>
    </row>
    <row r="1284" spans="1:29" x14ac:dyDescent="0.4">
      <c r="A1284" s="43">
        <f t="shared" si="242"/>
        <v>2017</v>
      </c>
      <c r="B1284" s="53">
        <v>42843</v>
      </c>
      <c r="C1284" s="45">
        <v>3462.7429000000002</v>
      </c>
      <c r="D1284" s="45">
        <f>VLOOKUP(B1284,'H11001.CSI  中证全债'!$A$2:$B$2792,2,0)</f>
        <v>174.78559999999999</v>
      </c>
      <c r="E1284" s="14">
        <f t="shared" si="243"/>
        <v>0</v>
      </c>
      <c r="F1284" s="14">
        <f>IF(AND((B1284-$B$2)&gt;123,OR(((G1283*J1283/C1283*C1284)/(G1283*K1283/D1283*D1284))&lt;(4/6),((G1283*J1283/C1283*C1284)/(G1283*K1283/D1283*D1284))&gt;(6/4))),COUNTIF($E$2:E1284,1),0)</f>
        <v>0</v>
      </c>
      <c r="G1284" s="21">
        <f t="shared" si="244"/>
        <v>28222.579109372447</v>
      </c>
      <c r="H1284" s="12">
        <f t="shared" si="245"/>
        <v>3.6207315507914033</v>
      </c>
      <c r="I1284" s="12">
        <f t="shared" si="246"/>
        <v>89.738036995401941</v>
      </c>
      <c r="J1284" s="15">
        <f>IF(OR((ROW(F1284)-MATCH(MAX($F$2:F1284),$F$2:F1284,0))=1,(ROW(F1284)-MATCH(MAX($F$2:F1284),$F$2:F1284,0))&gt;123),IF(OR(((G1283*J1283/C1283*C1284)/(G1283*K1283/D1283*D1284))&lt;(4/6),((G1283*J1283/C1283*C1284)/(G1283*K1283/D1283*D1284))&gt;(6/4)),50%,((G1283*J1283/C1283*C1284)/((G1283*K1283/D1283*D1284)+(G1283*J1283/C1283*C1284)))),((G1283*J1283/C1283*C1284)/((G1283*K1283/D1283*D1284)+(G1283*J1283/C1283*C1284))))</f>
        <v>0.44424226509282</v>
      </c>
      <c r="K1284" s="18">
        <f t="shared" si="240"/>
        <v>0.55575773490718006</v>
      </c>
      <c r="L1284" s="20">
        <f t="shared" si="241"/>
        <v>0.79934517720570308</v>
      </c>
      <c r="M1284" s="51">
        <f>IF(AND((B1284-$B$2)&gt;123,OR(((U1283*R1283/C1283*C1284)/(U1283*S1283/D1283*D1284))&lt;(4/6),((U1283*R1283/C1283*C1284)/(U1283*S1283/D1283*D1284))&gt;(6/4))),1,0)</f>
        <v>0</v>
      </c>
      <c r="N1284" s="51">
        <f>IF(AND((B1284-$B$2)&gt;123,OR(((U1283*R1283/C1283*C1284)/(U1283*S1283/D1283*D1284))&lt;(4/6),((U1283*R1283/C1283*C1284)/(U1283*S1283/D1283*D1284))&gt;(6/4))),COUNTIF($M$2:M1284,1),0)</f>
        <v>0</v>
      </c>
      <c r="O1284" s="51">
        <f>IF(OR((ROW(N1284)-MATCH(MAX($N$2:N1284),$N$2:N1284,0))=1,(ROW(N1284)-MATCH(MAX($N$2:N1284),$N$2:N1284,0))&gt;123),IF(OR(((U1283*R1283/C1283*C1284)/(U1283*S1283/D1283*D1284))&lt;(4/6),((U1283*R1283/C1283*C1284)/(U1283*S1283/D1283*D1284))&gt;(6/4)),1,0),0)</f>
        <v>0</v>
      </c>
      <c r="P1284" s="47">
        <f>IF(O1284=1,U1283/2/C1284,P1283)</f>
        <v>3.6118419146766771</v>
      </c>
      <c r="Q1284" s="47">
        <f>IF(O1284=1,U1283/2/D1284,Q1283)</f>
        <v>89.517711770140608</v>
      </c>
      <c r="R1284" s="41">
        <f>P1284*C1284/U1283</f>
        <v>0.44301459400749993</v>
      </c>
      <c r="S1284" s="41">
        <f>Q1284*D1284/U1283</f>
        <v>0.55422188891682589</v>
      </c>
      <c r="T1284" s="41">
        <f t="shared" si="247"/>
        <v>0.79934517720570353</v>
      </c>
      <c r="U1284" s="42">
        <f>P1284*C1284+Q1284*D1284</f>
        <v>28153.28690834016</v>
      </c>
      <c r="V1284" s="25">
        <f>B1284</f>
        <v>42843</v>
      </c>
      <c r="W1284">
        <f>C1284/C$2</f>
        <v>1.5063570988270596</v>
      </c>
      <c r="X1284">
        <f>D1284/D$2</f>
        <v>1.2524944464349694</v>
      </c>
      <c r="Y1284">
        <f t="shared" si="248"/>
        <v>1.4076643454170079</v>
      </c>
      <c r="AA1284" s="15">
        <f t="shared" si="249"/>
        <v>-4.942266705215248E-3</v>
      </c>
      <c r="AB1284" s="15">
        <f t="shared" si="250"/>
        <v>-1.015070597702894E-3</v>
      </c>
      <c r="AC1284" s="15">
        <f t="shared" si="251"/>
        <v>-2.7635170756742378E-3</v>
      </c>
    </row>
    <row r="1285" spans="1:29" x14ac:dyDescent="0.4">
      <c r="A1285" s="43">
        <f t="shared" si="242"/>
        <v>2017</v>
      </c>
      <c r="B1285" s="53">
        <v>42844</v>
      </c>
      <c r="C1285" s="45">
        <v>3445.8761</v>
      </c>
      <c r="D1285" s="45">
        <f>VLOOKUP(B1285,'H11001.CSI  中证全债'!$A$2:$B$2792,2,0)</f>
        <v>174.7852</v>
      </c>
      <c r="E1285" s="14">
        <f t="shared" si="243"/>
        <v>0</v>
      </c>
      <c r="F1285" s="14">
        <f>IF(AND((B1285-$B$2)&gt;123,OR(((G1284*J1284/C1284*C1285)/(G1284*K1284/D1284*D1285))&lt;(4/6),((G1284*J1284/C1284*C1285)/(G1284*K1284/D1284*D1285))&gt;(6/4))),COUNTIF($E$2:E1285,1),0)</f>
        <v>0</v>
      </c>
      <c r="G1285" s="21">
        <f t="shared" si="244"/>
        <v>28161.473059236763</v>
      </c>
      <c r="H1285" s="12">
        <f t="shared" si="245"/>
        <v>3.6207315507914033</v>
      </c>
      <c r="I1285" s="12">
        <f t="shared" si="246"/>
        <v>89.738036995401941</v>
      </c>
      <c r="J1285" s="15">
        <f>IF(OR((ROW(F1285)-MATCH(MAX($F$2:F1285),$F$2:F1285,0))=1,(ROW(F1285)-MATCH(MAX($F$2:F1285),$F$2:F1285,0))&gt;123),IF(OR(((G1284*J1284/C1284*C1285)/(G1284*K1284/D1284*D1285))&lt;(4/6),((G1284*J1284/C1284*C1285)/(G1284*K1284/D1284*D1285))&gt;(6/4)),50%,((G1284*J1284/C1284*C1285)/((G1284*K1284/D1284*D1285)+(G1284*J1284/C1284*C1285)))),((G1284*J1284/C1284*C1285)/((G1284*K1284/D1284*D1285)+(G1284*J1284/C1284*C1285))))</f>
        <v>0.44303763120430223</v>
      </c>
      <c r="K1285" s="18">
        <f t="shared" si="240"/>
        <v>0.55696236879569772</v>
      </c>
      <c r="L1285" s="20">
        <f t="shared" si="241"/>
        <v>0.79545343819595682</v>
      </c>
      <c r="M1285" s="51">
        <f>IF(AND((B1285-$B$2)&gt;123,OR(((U1284*R1284/C1284*C1285)/(U1284*S1284/D1284*D1285))&lt;(4/6),((U1284*R1284/C1284*C1285)/(U1284*S1284/D1284*D1285))&gt;(6/4))),1,0)</f>
        <v>0</v>
      </c>
      <c r="N1285" s="51">
        <f>IF(AND((B1285-$B$2)&gt;123,OR(((U1284*R1284/C1284*C1285)/(U1284*S1284/D1284*D1285))&lt;(4/6),((U1284*R1284/C1284*C1285)/(U1284*S1284/D1284*D1285))&gt;(6/4))),COUNTIF($M$2:M1285,1),0)</f>
        <v>0</v>
      </c>
      <c r="O1285" s="51">
        <f>IF(OR((ROW(N1285)-MATCH(MAX($N$2:N1285),$N$2:N1285,0))=1,(ROW(N1285)-MATCH(MAX($N$2:N1285),$N$2:N1285,0))&gt;123),IF(OR(((U1284*R1284/C1284*C1285)/(U1284*S1284/D1284*D1285))&lt;(4/6),((U1284*R1284/C1284*C1285)/(U1284*S1284/D1284*D1285))&gt;(6/4)),1,0),0)</f>
        <v>0</v>
      </c>
      <c r="P1285" s="47">
        <f>IF(O1285=1,U1284/2/C1285,P1284)</f>
        <v>3.6118419146766771</v>
      </c>
      <c r="Q1285" s="47">
        <f>IF(O1285=1,U1284/2/D1285,Q1284)</f>
        <v>89.517711770140608</v>
      </c>
      <c r="R1285" s="41">
        <f>P1285*C1285/U1284</f>
        <v>0.44207838932922594</v>
      </c>
      <c r="S1285" s="41">
        <f>Q1285*D1285/U1284</f>
        <v>0.55575646304557369</v>
      </c>
      <c r="T1285" s="41">
        <f t="shared" si="247"/>
        <v>0.79545343819595704</v>
      </c>
      <c r="U1285" s="42">
        <f>P1285*C1285+Q1285*D1285</f>
        <v>28092.330886048981</v>
      </c>
      <c r="V1285" s="25">
        <f>B1285</f>
        <v>42844</v>
      </c>
      <c r="W1285">
        <f>C1285/C$2</f>
        <v>1.4990197293924139</v>
      </c>
      <c r="X1285">
        <f>D1285/D$2</f>
        <v>1.2524915800788248</v>
      </c>
      <c r="Y1285">
        <f t="shared" si="248"/>
        <v>1.404616544302449</v>
      </c>
      <c r="AA1285" s="15">
        <f t="shared" si="249"/>
        <v>-4.8709362742466178E-3</v>
      </c>
      <c r="AB1285" s="15">
        <f t="shared" si="250"/>
        <v>-2.2885180471776678E-6</v>
      </c>
      <c r="AC1285" s="15">
        <f t="shared" si="251"/>
        <v>-2.1651476252003699E-3</v>
      </c>
    </row>
    <row r="1286" spans="1:29" x14ac:dyDescent="0.4">
      <c r="A1286" s="43">
        <f t="shared" si="242"/>
        <v>2017</v>
      </c>
      <c r="B1286" s="53">
        <v>42845</v>
      </c>
      <c r="C1286" s="45">
        <v>3461.5481</v>
      </c>
      <c r="D1286" s="45">
        <f>VLOOKUP(B1286,'H11001.CSI  中证全债'!$A$2:$B$2792,2,0)</f>
        <v>174.67429999999999</v>
      </c>
      <c r="E1286" s="14">
        <f t="shared" si="243"/>
        <v>0</v>
      </c>
      <c r="F1286" s="14">
        <f>IF(AND((B1286-$B$2)&gt;123,OR(((G1285*J1285/C1285*C1286)/(G1285*K1285/D1285*D1286))&lt;(4/6),((G1285*J1285/C1285*C1286)/(G1285*K1285/D1285*D1286))&gt;(6/4))),COUNTIF($E$2:E1286,1),0)</f>
        <v>0</v>
      </c>
      <c r="G1286" s="21">
        <f t="shared" si="244"/>
        <v>28208.265215797972</v>
      </c>
      <c r="H1286" s="12">
        <f t="shared" si="245"/>
        <v>3.6207315507914033</v>
      </c>
      <c r="I1286" s="12">
        <f t="shared" si="246"/>
        <v>89.738036995401941</v>
      </c>
      <c r="J1286" s="15">
        <f>IF(OR((ROW(F1286)-MATCH(MAX($F$2:F1286),$F$2:F1286,0))=1,(ROW(F1286)-MATCH(MAX($F$2:F1286),$F$2:F1286,0))&gt;123),IF(OR(((G1285*J1285/C1285*C1286)/(G1285*K1285/D1285*D1286))&lt;(4/6),((G1285*J1285/C1285*C1286)/(G1285*K1285/D1285*D1286))&gt;(6/4)),50%,((G1285*J1285/C1285*C1286)/((G1285*K1285/D1285*D1286)+(G1285*J1285/C1285*C1286)))),((G1285*J1285/C1285*C1286)/((G1285*K1285/D1285*D1286)+(G1285*J1285/C1285*C1286))))</f>
        <v>0.44431432859730657</v>
      </c>
      <c r="K1286" s="18">
        <f t="shared" si="240"/>
        <v>0.55568567140269343</v>
      </c>
      <c r="L1286" s="20">
        <f t="shared" si="241"/>
        <v>0.79957852336869339</v>
      </c>
      <c r="M1286" s="51">
        <f>IF(AND((B1286-$B$2)&gt;123,OR(((U1285*R1285/C1285*C1286)/(U1285*S1285/D1285*D1286))&lt;(4/6),((U1285*R1285/C1285*C1286)/(U1285*S1285/D1285*D1286))&gt;(6/4))),1,0)</f>
        <v>0</v>
      </c>
      <c r="N1286" s="51">
        <f>IF(AND((B1286-$B$2)&gt;123,OR(((U1285*R1285/C1285*C1286)/(U1285*S1285/D1285*D1286))&lt;(4/6),((U1285*R1285/C1285*C1286)/(U1285*S1285/D1285*D1286))&gt;(6/4))),COUNTIF($M$2:M1286,1),0)</f>
        <v>0</v>
      </c>
      <c r="O1286" s="51">
        <f>IF(OR((ROW(N1286)-MATCH(MAX($N$2:N1286),$N$2:N1286,0))=1,(ROW(N1286)-MATCH(MAX($N$2:N1286),$N$2:N1286,0))&gt;123),IF(OR(((U1285*R1285/C1285*C1286)/(U1285*S1285/D1285*D1286))&lt;(4/6),((U1285*R1285/C1285*C1286)/(U1285*S1285/D1285*D1286))&gt;(6/4)),1,0),0)</f>
        <v>0</v>
      </c>
      <c r="P1286" s="47">
        <f>IF(O1286=1,U1285/2/C1286,P1285)</f>
        <v>3.6118419146766771</v>
      </c>
      <c r="Q1286" s="47">
        <f>IF(O1286=1,U1285/2/D1286,Q1285)</f>
        <v>89.517711770140608</v>
      </c>
      <c r="R1286" s="41">
        <f>P1286*C1286/U1285</f>
        <v>0.44505258634335504</v>
      </c>
      <c r="S1286" s="41">
        <f>Q1286*D1286/U1285</f>
        <v>0.55660898002651438</v>
      </c>
      <c r="T1286" s="41">
        <f t="shared" si="247"/>
        <v>0.79957852336869362</v>
      </c>
      <c r="U1286" s="42">
        <f>P1286*C1286+Q1286*D1286</f>
        <v>28139.008158300483</v>
      </c>
      <c r="V1286" s="25">
        <f>B1286</f>
        <v>42845</v>
      </c>
      <c r="W1286">
        <f>C1286/C$2</f>
        <v>1.5058373387658439</v>
      </c>
      <c r="X1286">
        <f>D1286/D$2</f>
        <v>1.2516968828376924</v>
      </c>
      <c r="Y1286">
        <f t="shared" si="248"/>
        <v>1.4069504079150241</v>
      </c>
      <c r="AA1286" s="15">
        <f t="shared" si="249"/>
        <v>4.5480451255923704E-3</v>
      </c>
      <c r="AB1286" s="15">
        <f t="shared" si="250"/>
        <v>-6.3449308065000043E-4</v>
      </c>
      <c r="AC1286" s="15">
        <f t="shared" si="251"/>
        <v>1.6615663698693606E-3</v>
      </c>
    </row>
    <row r="1287" spans="1:29" x14ac:dyDescent="0.4">
      <c r="A1287" s="43">
        <f t="shared" si="242"/>
        <v>2017</v>
      </c>
      <c r="B1287" s="53">
        <v>42846</v>
      </c>
      <c r="C1287" s="45">
        <v>3466.7865000000002</v>
      </c>
      <c r="D1287" s="45">
        <f>VLOOKUP(B1287,'H11001.CSI  中证全债'!$A$2:$B$2792,2,0)</f>
        <v>174.55770000000001</v>
      </c>
      <c r="E1287" s="14">
        <f t="shared" si="243"/>
        <v>0</v>
      </c>
      <c r="F1287" s="14">
        <f>IF(AND((B1287-$B$2)&gt;123,OR(((G1286*J1286/C1286*C1287)/(G1286*K1286/D1286*D1287))&lt;(4/6),((G1286*J1286/C1286*C1287)/(G1286*K1286/D1286*D1287))&gt;(6/4))),COUNTIF($E$2:E1287,1),0)</f>
        <v>0</v>
      </c>
      <c r="G1287" s="21">
        <f t="shared" si="244"/>
        <v>28216.768600839976</v>
      </c>
      <c r="H1287" s="12">
        <f t="shared" si="245"/>
        <v>3.6207315507914033</v>
      </c>
      <c r="I1287" s="12">
        <f t="shared" si="246"/>
        <v>89.738036995401941</v>
      </c>
      <c r="J1287" s="15">
        <f>IF(OR((ROW(F1287)-MATCH(MAX($F$2:F1287),$F$2:F1287,0))=1,(ROW(F1287)-MATCH(MAX($F$2:F1287),$F$2:F1287,0))&gt;123),IF(OR(((G1286*J1286/C1286*C1287)/(G1286*K1286/D1286*D1287))&lt;(4/6),((G1286*J1286/C1286*C1287)/(G1286*K1286/D1286*D1287))&gt;(6/4)),50%,((G1286*J1286/C1286*C1287)/((G1286*K1286/D1286*D1287)+(G1286*J1286/C1286*C1287)))),((G1286*J1286/C1286*C1287)/((G1286*K1286/D1286*D1287)+(G1286*J1286/C1286*C1287))))</f>
        <v>0.44485261363464684</v>
      </c>
      <c r="K1287" s="18">
        <f t="shared" si="240"/>
        <v>0.5551473863653531</v>
      </c>
      <c r="L1287" s="20">
        <f t="shared" si="241"/>
        <v>0.80132344051401305</v>
      </c>
      <c r="M1287" s="51">
        <f>IF(AND((B1287-$B$2)&gt;123,OR(((U1286*R1286/C1286*C1287)/(U1286*S1286/D1286*D1287))&lt;(4/6),((U1286*R1286/C1286*C1287)/(U1286*S1286/D1286*D1287))&gt;(6/4))),1,0)</f>
        <v>0</v>
      </c>
      <c r="N1287" s="51">
        <f>IF(AND((B1287-$B$2)&gt;123,OR(((U1286*R1286/C1286*C1287)/(U1286*S1286/D1286*D1287))&lt;(4/6),((U1286*R1286/C1286*C1287)/(U1286*S1286/D1286*D1287))&gt;(6/4))),COUNTIF($M$2:M1287,1),0)</f>
        <v>0</v>
      </c>
      <c r="O1287" s="51">
        <f>IF(OR((ROW(N1287)-MATCH(MAX($N$2:N1287),$N$2:N1287,0))=1,(ROW(N1287)-MATCH(MAX($N$2:N1287),$N$2:N1287,0))&gt;123),IF(OR(((U1286*R1286/C1286*C1287)/(U1286*S1286/D1286*D1287))&lt;(4/6),((U1286*R1286/C1286*C1287)/(U1286*S1286/D1286*D1287))&gt;(6/4)),1,0),0)</f>
        <v>0</v>
      </c>
      <c r="P1287" s="47">
        <f>IF(O1287=1,U1286/2/C1287,P1286)</f>
        <v>3.6118419146766771</v>
      </c>
      <c r="Q1287" s="47">
        <f>IF(O1287=1,U1286/2/D1287,Q1286)</f>
        <v>89.517711770140608</v>
      </c>
      <c r="R1287" s="41">
        <f>P1287*C1287/U1286</f>
        <v>0.44498671451010802</v>
      </c>
      <c r="S1287" s="41">
        <f>Q1287*D1287/U1286</f>
        <v>0.55531473561371048</v>
      </c>
      <c r="T1287" s="41">
        <f t="shared" si="247"/>
        <v>0.80132344051401305</v>
      </c>
      <c r="U1287" s="42">
        <f>P1287*C1287+Q1287*D1287</f>
        <v>28147.490665793932</v>
      </c>
      <c r="V1287" s="25">
        <f>B1287</f>
        <v>42846</v>
      </c>
      <c r="W1287">
        <f>C1287/C$2</f>
        <v>1.5081161394895406</v>
      </c>
      <c r="X1287">
        <f>D1287/D$2</f>
        <v>1.2508613400214976</v>
      </c>
      <c r="Y1287">
        <f t="shared" si="248"/>
        <v>1.4073745332896965</v>
      </c>
      <c r="AA1287" s="15">
        <f t="shared" si="249"/>
        <v>1.5133113418241972E-3</v>
      </c>
      <c r="AB1287" s="15">
        <f t="shared" si="250"/>
        <v>-6.6752807940251291E-4</v>
      </c>
      <c r="AC1287" s="15">
        <f t="shared" si="251"/>
        <v>3.0145012381854741E-4</v>
      </c>
    </row>
    <row r="1288" spans="1:29" x14ac:dyDescent="0.4">
      <c r="A1288" s="43">
        <f t="shared" si="242"/>
        <v>2017</v>
      </c>
      <c r="B1288" s="53">
        <v>42849</v>
      </c>
      <c r="C1288" s="45">
        <v>3431.2586999999999</v>
      </c>
      <c r="D1288" s="45">
        <f>VLOOKUP(B1288,'H11001.CSI  中证全债'!$A$2:$B$2792,2,0)</f>
        <v>174.34880000000001</v>
      </c>
      <c r="E1288" s="14">
        <f t="shared" si="243"/>
        <v>0</v>
      </c>
      <c r="F1288" s="14">
        <f>IF(AND((B1288-$B$2)&gt;123,OR(((G1287*J1287/C1287*C1288)/(G1287*K1287/D1287*D1288))&lt;(4/6),((G1287*J1287/C1287*C1288)/(G1287*K1287/D1287*D1288))&gt;(6/4))),COUNTIF($E$2:E1288,1),0)</f>
        <v>0</v>
      </c>
      <c r="G1288" s="21">
        <f t="shared" si="244"/>
        <v>28069.38569852143</v>
      </c>
      <c r="H1288" s="12">
        <f t="shared" si="245"/>
        <v>3.6207315507914033</v>
      </c>
      <c r="I1288" s="12">
        <f t="shared" si="246"/>
        <v>89.738036995401941</v>
      </c>
      <c r="J1288" s="15">
        <f>IF(OR((ROW(F1288)-MATCH(MAX($F$2:F1288),$F$2:F1288,0))=1,(ROW(F1288)-MATCH(MAX($F$2:F1288),$F$2:F1288,0))&gt;123),IF(OR(((G1287*J1287/C1287*C1288)/(G1287*K1287/D1287*D1288))&lt;(4/6),((G1287*J1287/C1287*C1288)/(G1287*K1287/D1287*D1288))&gt;(6/4)),50%,((G1287*J1287/C1287*C1288)/((G1287*K1287/D1287*D1288)+(G1287*J1287/C1287*C1288)))),((G1287*J1287/C1287*C1288)/((G1287*K1287/D1287*D1288)+(G1287*J1287/C1287*C1288))))</f>
        <v>0.44260557631911113</v>
      </c>
      <c r="K1288" s="18">
        <f t="shared" si="240"/>
        <v>0.55739442368088887</v>
      </c>
      <c r="L1288" s="20">
        <f t="shared" si="241"/>
        <v>0.79406172274967901</v>
      </c>
      <c r="M1288" s="51">
        <f>IF(AND((B1288-$B$2)&gt;123,OR(((U1287*R1287/C1287*C1288)/(U1287*S1287/D1287*D1288))&lt;(4/6),((U1287*R1287/C1287*C1288)/(U1287*S1287/D1287*D1288))&gt;(6/4))),1,0)</f>
        <v>0</v>
      </c>
      <c r="N1288" s="51">
        <f>IF(AND((B1288-$B$2)&gt;123,OR(((U1287*R1287/C1287*C1288)/(U1287*S1287/D1287*D1288))&lt;(4/6),((U1287*R1287/C1287*C1288)/(U1287*S1287/D1287*D1288))&gt;(6/4))),COUNTIF($M$2:M1288,1),0)</f>
        <v>0</v>
      </c>
      <c r="O1288" s="51">
        <f>IF(OR((ROW(N1288)-MATCH(MAX($N$2:N1288),$N$2:N1288,0))=1,(ROW(N1288)-MATCH(MAX($N$2:N1288),$N$2:N1288,0))&gt;123),IF(OR(((U1287*R1287/C1287*C1288)/(U1287*S1287/D1287*D1288))&lt;(4/6),((U1287*R1287/C1287*C1288)/(U1287*S1287/D1287*D1288))&gt;(6/4)),1,0),0)</f>
        <v>0</v>
      </c>
      <c r="P1288" s="47">
        <f>IF(O1288=1,U1287/2/C1288,P1287)</f>
        <v>3.6118419146766771</v>
      </c>
      <c r="Q1288" s="47">
        <f>IF(O1288=1,U1287/2/D1288,Q1287)</f>
        <v>89.517711770140608</v>
      </c>
      <c r="R1288" s="41">
        <f>P1288*C1288/U1287</f>
        <v>0.44029374198602095</v>
      </c>
      <c r="S1288" s="41">
        <f>Q1288*D1288/U1287</f>
        <v>0.55448301986068604</v>
      </c>
      <c r="T1288" s="41">
        <f t="shared" si="247"/>
        <v>0.79406172274967923</v>
      </c>
      <c r="U1288" s="42">
        <f>P1288*C1288+Q1288*D1288</f>
        <v>28000.4696186289</v>
      </c>
      <c r="V1288" s="25">
        <f>B1288</f>
        <v>42849</v>
      </c>
      <c r="W1288">
        <f>C1288/C$2</f>
        <v>1.4926608904914969</v>
      </c>
      <c r="X1288">
        <f>D1288/D$2</f>
        <v>1.2493643855249015</v>
      </c>
      <c r="Y1288">
        <f t="shared" si="248"/>
        <v>1.4000234809314449</v>
      </c>
      <c r="AA1288" s="15">
        <f t="shared" si="249"/>
        <v>-1.0248049598670095E-2</v>
      </c>
      <c r="AB1288" s="15">
        <f t="shared" si="250"/>
        <v>-1.1967389579491394E-3</v>
      </c>
      <c r="AC1288" s="15">
        <f t="shared" si="251"/>
        <v>-5.2232381532929528E-3</v>
      </c>
    </row>
    <row r="1289" spans="1:29" x14ac:dyDescent="0.4">
      <c r="A1289" s="43">
        <f t="shared" si="242"/>
        <v>2017</v>
      </c>
      <c r="B1289" s="53">
        <v>42850</v>
      </c>
      <c r="C1289" s="45">
        <v>3440.9742999999999</v>
      </c>
      <c r="D1289" s="45">
        <f>VLOOKUP(B1289,'H11001.CSI  中证全债'!$A$2:$B$2792,2,0)</f>
        <v>174.28290000000001</v>
      </c>
      <c r="E1289" s="14">
        <f t="shared" si="243"/>
        <v>0</v>
      </c>
      <c r="F1289" s="14">
        <f>IF(AND((B1289-$B$2)&gt;123,OR(((G1288*J1288/C1288*C1289)/(G1288*K1288/D1288*D1289))&lt;(4/6),((G1288*J1288/C1288*C1289)/(G1288*K1288/D1288*D1289))&gt;(6/4))),COUNTIF($E$2:E1289,1),0)</f>
        <v>0</v>
      </c>
      <c r="G1289" s="21">
        <f t="shared" si="244"/>
        <v>28098.649541338302</v>
      </c>
      <c r="H1289" s="12">
        <f t="shared" si="245"/>
        <v>3.6207315507914033</v>
      </c>
      <c r="I1289" s="12">
        <f t="shared" si="246"/>
        <v>89.738036995401941</v>
      </c>
      <c r="J1289" s="15">
        <f>IF(OR((ROW(F1289)-MATCH(MAX($F$2:F1289),$F$2:F1289,0))=1,(ROW(F1289)-MATCH(MAX($F$2:F1289),$F$2:F1289,0))&gt;123),IF(OR(((G1288*J1288/C1288*C1289)/(G1288*K1288/D1288*D1289))&lt;(4/6),((G1288*J1288/C1288*C1289)/(G1288*K1288/D1288*D1289))&gt;(6/4)),50%,((G1288*J1288/C1288*C1289)/((G1288*K1288/D1288*D1289)+(G1288*J1288/C1288*C1289)))),((G1288*J1288/C1288*C1289)/((G1288*K1288/D1288*D1289)+(G1288*J1288/C1288*C1289))))</f>
        <v>0.4433965481203323</v>
      </c>
      <c r="K1289" s="18">
        <f t="shared" si="240"/>
        <v>0.55660345187966764</v>
      </c>
      <c r="L1289" s="20">
        <f t="shared" si="241"/>
        <v>0.79661120789489892</v>
      </c>
      <c r="M1289" s="51">
        <f>IF(AND((B1289-$B$2)&gt;123,OR(((U1288*R1288/C1288*C1289)/(U1288*S1288/D1288*D1289))&lt;(4/6),((U1288*R1288/C1288*C1289)/(U1288*S1288/D1288*D1289))&gt;(6/4))),1,0)</f>
        <v>0</v>
      </c>
      <c r="N1289" s="51">
        <f>IF(AND((B1289-$B$2)&gt;123,OR(((U1288*R1288/C1288*C1289)/(U1288*S1288/D1288*D1289))&lt;(4/6),((U1288*R1288/C1288*C1289)/(U1288*S1288/D1288*D1289))&gt;(6/4))),COUNTIF($M$2:M1289,1),0)</f>
        <v>0</v>
      </c>
      <c r="O1289" s="51">
        <f>IF(OR((ROW(N1289)-MATCH(MAX($N$2:N1289),$N$2:N1289,0))=1,(ROW(N1289)-MATCH(MAX($N$2:N1289),$N$2:N1289,0))&gt;123),IF(OR(((U1288*R1288/C1288*C1289)/(U1288*S1288/D1288*D1289))&lt;(4/6),((U1288*R1288/C1288*C1289)/(U1288*S1288/D1288*D1289))&gt;(6/4)),1,0),0)</f>
        <v>0</v>
      </c>
      <c r="P1289" s="47">
        <f>IF(O1289=1,U1288/2/C1289,P1288)</f>
        <v>3.6118419146766771</v>
      </c>
      <c r="Q1289" s="47">
        <f>IF(O1289=1,U1288/2/D1289,Q1288)</f>
        <v>89.517711770140608</v>
      </c>
      <c r="R1289" s="41">
        <f>P1289*C1289/U1288</f>
        <v>0.44385881284636158</v>
      </c>
      <c r="S1289" s="41">
        <f>Q1289*D1289/U1288</f>
        <v>0.5571837408857071</v>
      </c>
      <c r="T1289" s="41">
        <f t="shared" si="247"/>
        <v>0.79661120789489903</v>
      </c>
      <c r="U1289" s="42">
        <f>P1289*C1289+Q1289*D1289</f>
        <v>28029.661612729476</v>
      </c>
      <c r="V1289" s="25">
        <f>B1289</f>
        <v>42850</v>
      </c>
      <c r="W1289">
        <f>C1289/C$2</f>
        <v>1.4968873558838203</v>
      </c>
      <c r="X1289">
        <f>D1289/D$2</f>
        <v>1.2488921533500537</v>
      </c>
      <c r="Y1289">
        <f t="shared" si="248"/>
        <v>1.4014830806364738</v>
      </c>
      <c r="AA1289" s="15">
        <f t="shared" si="249"/>
        <v>2.8314973744181238E-3</v>
      </c>
      <c r="AB1289" s="15">
        <f t="shared" si="250"/>
        <v>-3.779779384773807E-4</v>
      </c>
      <c r="AC1289" s="15">
        <f t="shared" si="251"/>
        <v>1.0425537320686296E-3</v>
      </c>
    </row>
    <row r="1290" spans="1:29" x14ac:dyDescent="0.4">
      <c r="A1290" s="43">
        <f t="shared" si="242"/>
        <v>2017</v>
      </c>
      <c r="B1290" s="53">
        <v>42851</v>
      </c>
      <c r="C1290" s="45">
        <v>3445.1831999999999</v>
      </c>
      <c r="D1290" s="45">
        <f>VLOOKUP(B1290,'H11001.CSI  中证全债'!$A$2:$B$2792,2,0)</f>
        <v>174.2706</v>
      </c>
      <c r="E1290" s="14">
        <f t="shared" si="243"/>
        <v>0</v>
      </c>
      <c r="F1290" s="14">
        <f>IF(AND((B1290-$B$2)&gt;123,OR(((G1289*J1289/C1289*C1290)/(G1289*K1289/D1289*D1290))&lt;(4/6),((G1289*J1289/C1289*C1290)/(G1289*K1289/D1289*D1290))&gt;(6/4))),COUNTIF($E$2:E1290,1),0)</f>
        <v>0</v>
      </c>
      <c r="G1290" s="21">
        <f t="shared" si="244"/>
        <v>28112.785060507384</v>
      </c>
      <c r="H1290" s="12">
        <f t="shared" si="245"/>
        <v>3.6207315507914033</v>
      </c>
      <c r="I1290" s="12">
        <f t="shared" si="246"/>
        <v>89.738036995401941</v>
      </c>
      <c r="J1290" s="15">
        <f>IF(OR((ROW(F1290)-MATCH(MAX($F$2:F1290),$F$2:F1290,0))=1,(ROW(F1290)-MATCH(MAX($F$2:F1290),$F$2:F1290,0))&gt;123),IF(OR(((G1289*J1289/C1289*C1290)/(G1289*K1289/D1289*D1290))&lt;(4/6),((G1289*J1289/C1289*C1290)/(G1289*K1289/D1289*D1290))&gt;(6/4)),50%,((G1289*J1289/C1289*C1290)/((G1289*K1289/D1289*D1290)+(G1289*J1289/C1289*C1290)))),((G1289*J1289/C1289*C1290)/((G1289*K1289/D1289*D1290)+(G1289*J1289/C1289*C1290))))</f>
        <v>0.44371567895704439</v>
      </c>
      <c r="K1290" s="18">
        <f t="shared" si="240"/>
        <v>0.55628432104295555</v>
      </c>
      <c r="L1290" s="20">
        <f t="shared" si="241"/>
        <v>0.79764189313324407</v>
      </c>
      <c r="M1290" s="51">
        <f>IF(AND((B1290-$B$2)&gt;123,OR(((U1289*R1289/C1289*C1290)/(U1289*S1289/D1289*D1290))&lt;(4/6),((U1289*R1289/C1289*C1290)/(U1289*S1289/D1289*D1290))&gt;(6/4))),1,0)</f>
        <v>0</v>
      </c>
      <c r="N1290" s="51">
        <f>IF(AND((B1290-$B$2)&gt;123,OR(((U1289*R1289/C1289*C1290)/(U1289*S1289/D1289*D1290))&lt;(4/6),((U1289*R1289/C1289*C1290)/(U1289*S1289/D1289*D1290))&gt;(6/4))),COUNTIF($M$2:M1290,1),0)</f>
        <v>0</v>
      </c>
      <c r="O1290" s="51">
        <f>IF(OR((ROW(N1290)-MATCH(MAX($N$2:N1290),$N$2:N1290,0))=1,(ROW(N1290)-MATCH(MAX($N$2:N1290),$N$2:N1290,0))&gt;123),IF(OR(((U1289*R1289/C1289*C1290)/(U1289*S1289/D1289*D1290))&lt;(4/6),((U1289*R1289/C1289*C1290)/(U1289*S1289/D1289*D1290))&gt;(6/4)),1,0),0)</f>
        <v>0</v>
      </c>
      <c r="P1290" s="47">
        <f>IF(O1290=1,U1289/2/C1290,P1289)</f>
        <v>3.6118419146766771</v>
      </c>
      <c r="Q1290" s="47">
        <f>IF(O1290=1,U1289/2/D1290,Q1289)</f>
        <v>89.517711770140608</v>
      </c>
      <c r="R1290" s="41">
        <f>P1290*C1290/U1289</f>
        <v>0.44393889792264962</v>
      </c>
      <c r="S1290" s="41">
        <f>Q1290*D1290/U1289</f>
        <v>0.55656416964108812</v>
      </c>
      <c r="T1290" s="41">
        <f t="shared" si="247"/>
        <v>0.79764189313324418</v>
      </c>
      <c r="U1290" s="42">
        <f>P1290*C1290+Q1290*D1290</f>
        <v>28043.762426309389</v>
      </c>
      <c r="V1290" s="25">
        <f>B1290</f>
        <v>42851</v>
      </c>
      <c r="W1290">
        <f>C1290/C$2</f>
        <v>1.4987183050984598</v>
      </c>
      <c r="X1290">
        <f>D1290/D$2</f>
        <v>1.2488040128986027</v>
      </c>
      <c r="Y1290">
        <f t="shared" si="248"/>
        <v>1.4021881213154694</v>
      </c>
      <c r="AA1290" s="15">
        <f t="shared" si="249"/>
        <v>1.2231710071186619E-3</v>
      </c>
      <c r="AB1290" s="15">
        <f t="shared" si="250"/>
        <v>-7.0574910102982891E-5</v>
      </c>
      <c r="AC1290" s="15">
        <f t="shared" si="251"/>
        <v>5.0306756373785788E-4</v>
      </c>
    </row>
    <row r="1291" spans="1:29" x14ac:dyDescent="0.4">
      <c r="A1291" s="43">
        <f t="shared" si="242"/>
        <v>2017</v>
      </c>
      <c r="B1291" s="53">
        <v>42852</v>
      </c>
      <c r="C1291" s="45">
        <v>3446.7202000000002</v>
      </c>
      <c r="D1291" s="45">
        <f>VLOOKUP(B1291,'H11001.CSI  中证全债'!$A$2:$B$2792,2,0)</f>
        <v>174.2671</v>
      </c>
      <c r="E1291" s="14">
        <f t="shared" si="243"/>
        <v>0</v>
      </c>
      <c r="F1291" s="14">
        <f>IF(AND((B1291-$B$2)&gt;123,OR(((G1290*J1290/C1290*C1291)/(G1290*K1290/D1290*D1291))&lt;(4/6),((G1290*J1290/C1290*C1291)/(G1290*K1290/D1290*D1291))&gt;(6/4))),COUNTIF($E$2:E1291,1),0)</f>
        <v>0</v>
      </c>
      <c r="G1291" s="21">
        <f t="shared" si="244"/>
        <v>28118.036041771462</v>
      </c>
      <c r="H1291" s="12">
        <f t="shared" si="245"/>
        <v>3.6207315507914033</v>
      </c>
      <c r="I1291" s="12">
        <f t="shared" si="246"/>
        <v>89.738036995401941</v>
      </c>
      <c r="J1291" s="15">
        <f>IF(OR((ROW(F1291)-MATCH(MAX($F$2:F1291),$F$2:F1291,0))=1,(ROW(F1291)-MATCH(MAX($F$2:F1291),$F$2:F1291,0))&gt;123),IF(OR(((G1290*J1290/C1290*C1291)/(G1290*K1290/D1290*D1291))&lt;(4/6),((G1290*J1290/C1290*C1291)/(G1290*K1290/D1290*D1291))&gt;(6/4)),50%,((G1290*J1290/C1290*C1291)/((G1290*K1290/D1290*D1291)+(G1290*J1290/C1290*C1291)))),((G1290*J1290/C1290*C1291)/((G1290*K1290/D1290*D1291)+(G1290*J1290/C1290*C1291))))</f>
        <v>0.44383073399403128</v>
      </c>
      <c r="K1291" s="18">
        <f t="shared" si="240"/>
        <v>0.55616926600596872</v>
      </c>
      <c r="L1291" s="20">
        <f t="shared" si="241"/>
        <v>0.79801377228433212</v>
      </c>
      <c r="M1291" s="51">
        <f>IF(AND((B1291-$B$2)&gt;123,OR(((U1290*R1290/C1290*C1291)/(U1290*S1290/D1290*D1291))&lt;(4/6),((U1290*R1290/C1290*C1291)/(U1290*S1290/D1290*D1291))&gt;(6/4))),1,0)</f>
        <v>0</v>
      </c>
      <c r="N1291" s="51">
        <f>IF(AND((B1291-$B$2)&gt;123,OR(((U1290*R1290/C1290*C1291)/(U1290*S1290/D1290*D1291))&lt;(4/6),((U1290*R1290/C1290*C1291)/(U1290*S1290/D1290*D1291))&gt;(6/4))),COUNTIF($M$2:M1291,1),0)</f>
        <v>0</v>
      </c>
      <c r="O1291" s="51">
        <f>IF(OR((ROW(N1291)-MATCH(MAX($N$2:N1291),$N$2:N1291,0))=1,(ROW(N1291)-MATCH(MAX($N$2:N1291),$N$2:N1291,0))&gt;123),IF(OR(((U1290*R1290/C1290*C1291)/(U1290*S1290/D1290*D1291))&lt;(4/6),((U1290*R1290/C1290*C1291)/(U1290*S1290/D1290*D1291))&gt;(6/4)),1,0),0)</f>
        <v>0</v>
      </c>
      <c r="P1291" s="47">
        <f>IF(O1291=1,U1290/2/C1291,P1290)</f>
        <v>3.6118419146766771</v>
      </c>
      <c r="Q1291" s="47">
        <f>IF(O1291=1,U1290/2/D1291,Q1290)</f>
        <v>89.517711770140608</v>
      </c>
      <c r="R1291" s="41">
        <f>P1291*C1291/U1290</f>
        <v>0.44391363388685973</v>
      </c>
      <c r="S1291" s="41">
        <f>Q1291*D1291/U1290</f>
        <v>0.55627314879058676</v>
      </c>
      <c r="T1291" s="41">
        <f t="shared" si="247"/>
        <v>0.79801377228433212</v>
      </c>
      <c r="U1291" s="42">
        <f>P1291*C1291+Q1291*D1291</f>
        <v>28049.000515341049</v>
      </c>
      <c r="V1291" s="25">
        <f>B1291</f>
        <v>42852</v>
      </c>
      <c r="W1291">
        <f>C1291/C$2</f>
        <v>1.4993869284781793</v>
      </c>
      <c r="X1291">
        <f>D1291/D$2</f>
        <v>1.2487789322823359</v>
      </c>
      <c r="Y1291">
        <f t="shared" si="248"/>
        <v>1.4024500257670525</v>
      </c>
      <c r="AA1291" s="15">
        <f t="shared" si="249"/>
        <v>4.461301216145408E-4</v>
      </c>
      <c r="AB1291" s="15">
        <f t="shared" si="250"/>
        <v>-2.0083708898832597E-5</v>
      </c>
      <c r="AC1291" s="15">
        <f t="shared" si="251"/>
        <v>1.8678267744642874E-4</v>
      </c>
    </row>
    <row r="1292" spans="1:29" x14ac:dyDescent="0.4">
      <c r="A1292" s="43">
        <f t="shared" si="242"/>
        <v>2017</v>
      </c>
      <c r="B1292" s="53">
        <v>42853</v>
      </c>
      <c r="C1292" s="45">
        <v>3439.7530000000002</v>
      </c>
      <c r="D1292" s="45">
        <f>VLOOKUP(B1292,'H11001.CSI  中证全债'!$A$2:$B$2792,2,0)</f>
        <v>174.30430000000001</v>
      </c>
      <c r="E1292" s="14">
        <f t="shared" si="243"/>
        <v>0</v>
      </c>
      <c r="F1292" s="14">
        <f>IF(AND((B1292-$B$2)&gt;123,OR(((G1291*J1291/C1291*C1292)/(G1291*K1291/D1291*D1292))&lt;(4/6),((G1291*J1291/C1291*C1292)/(G1291*K1291/D1291*D1292))&gt;(6/4))),COUNTIF($E$2:E1292,1),0)</f>
        <v>0</v>
      </c>
      <c r="G1292" s="21">
        <f t="shared" si="244"/>
        <v>28096.147935887017</v>
      </c>
      <c r="H1292" s="12">
        <f t="shared" si="245"/>
        <v>3.6207315507914033</v>
      </c>
      <c r="I1292" s="12">
        <f t="shared" si="246"/>
        <v>89.738036995401941</v>
      </c>
      <c r="J1292" s="15">
        <f>IF(OR((ROW(F1292)-MATCH(MAX($F$2:F1292),$F$2:F1292,0))=1,(ROW(F1292)-MATCH(MAX($F$2:F1292),$F$2:F1292,0))&gt;123),IF(OR(((G1291*J1291/C1291*C1292)/(G1291*K1291/D1291*D1292))&lt;(4/6),((G1291*J1291/C1291*C1292)/(G1291*K1291/D1291*D1292))&gt;(6/4)),50%,((G1291*J1291/C1291*C1292)/((G1291*K1291/D1291*D1292)+(G1291*J1291/C1291*C1292)))),((G1291*J1291/C1291*C1292)/((G1291*K1291/D1291*D1292)+(G1291*J1291/C1291*C1292))))</f>
        <v>0.4432786388528881</v>
      </c>
      <c r="K1292" s="18">
        <f t="shared" si="240"/>
        <v>0.5567213611471119</v>
      </c>
      <c r="L1292" s="20">
        <f t="shared" si="241"/>
        <v>0.7962306995720847</v>
      </c>
      <c r="M1292" s="51">
        <f>IF(AND((B1292-$B$2)&gt;123,OR(((U1291*R1291/C1291*C1292)/(U1291*S1291/D1291*D1292))&lt;(4/6),((U1291*R1291/C1291*C1292)/(U1291*S1291/D1291*D1292))&gt;(6/4))),1,0)</f>
        <v>0</v>
      </c>
      <c r="N1292" s="51">
        <f>IF(AND((B1292-$B$2)&gt;123,OR(((U1291*R1291/C1291*C1292)/(U1291*S1291/D1291*D1292))&lt;(4/6),((U1291*R1291/C1291*C1292)/(U1291*S1291/D1291*D1292))&gt;(6/4))),COUNTIF($M$2:M1292,1),0)</f>
        <v>0</v>
      </c>
      <c r="O1292" s="51">
        <f>IF(OR((ROW(N1292)-MATCH(MAX($N$2:N1292),$N$2:N1292,0))=1,(ROW(N1292)-MATCH(MAX($N$2:N1292),$N$2:N1292,0))&gt;123),IF(OR(((U1291*R1291/C1291*C1292)/(U1291*S1291/D1291*D1292))&lt;(4/6),((U1291*R1291/C1291*C1292)/(U1291*S1291/D1291*D1292))&gt;(6/4)),1,0),0)</f>
        <v>0</v>
      </c>
      <c r="P1292" s="47">
        <f>IF(O1292=1,U1291/2/C1292,P1291)</f>
        <v>3.6118419146766771</v>
      </c>
      <c r="Q1292" s="47">
        <f>IF(O1292=1,U1291/2/D1292,Q1291)</f>
        <v>89.517711770140608</v>
      </c>
      <c r="R1292" s="41">
        <f>P1292*C1292/U1291</f>
        <v>0.44293357457567084</v>
      </c>
      <c r="S1292" s="41">
        <f>Q1292*D1292/U1291</f>
        <v>0.55628798891290543</v>
      </c>
      <c r="T1292" s="41">
        <f t="shared" si="247"/>
        <v>0.79623069957208481</v>
      </c>
      <c r="U1292" s="42">
        <f>P1292*C1292+Q1292*D1292</f>
        <v>28027.166149230965</v>
      </c>
      <c r="V1292" s="25">
        <f>B1292</f>
        <v>42853</v>
      </c>
      <c r="W1292">
        <f>C1292/C$2</f>
        <v>1.4963560678332992</v>
      </c>
      <c r="X1292">
        <f>D1292/D$2</f>
        <v>1.2490455034037979</v>
      </c>
      <c r="Y1292">
        <f t="shared" si="248"/>
        <v>1.4013583074615483</v>
      </c>
      <c r="AA1292" s="15">
        <f t="shared" si="249"/>
        <v>-2.0213999384109949E-3</v>
      </c>
      <c r="AB1292" s="15">
        <f t="shared" si="250"/>
        <v>2.1346542175781913E-4</v>
      </c>
      <c r="AC1292" s="15">
        <f t="shared" si="251"/>
        <v>-7.7843651142361914E-4</v>
      </c>
    </row>
    <row r="1293" spans="1:29" x14ac:dyDescent="0.4">
      <c r="A1293" s="43">
        <f t="shared" si="242"/>
        <v>2017</v>
      </c>
      <c r="B1293" s="53">
        <v>42857</v>
      </c>
      <c r="C1293" s="45">
        <v>3426.5765999999999</v>
      </c>
      <c r="D1293" s="45">
        <f>VLOOKUP(B1293,'H11001.CSI  中证全债'!$A$2:$B$2792,2,0)</f>
        <v>174.3082</v>
      </c>
      <c r="E1293" s="14">
        <f t="shared" si="243"/>
        <v>0</v>
      </c>
      <c r="F1293" s="14">
        <f>IF(AND((B1293-$B$2)&gt;123,OR(((G1292*J1292/C1292*C1293)/(G1292*K1292/D1292*D1293))&lt;(4/6),((G1292*J1292/C1292*C1293)/(G1292*K1292/D1292*D1293))&gt;(6/4))),COUNTIF($E$2:E1293,1),0)</f>
        <v>0</v>
      </c>
      <c r="G1293" s="21">
        <f t="shared" si="244"/>
        <v>28048.789707025448</v>
      </c>
      <c r="H1293" s="12">
        <f t="shared" si="245"/>
        <v>3.6207315507914033</v>
      </c>
      <c r="I1293" s="12">
        <f t="shared" si="246"/>
        <v>89.738036995401941</v>
      </c>
      <c r="J1293" s="15">
        <f>IF(OR((ROW(F1293)-MATCH(MAX($F$2:F1293),$F$2:F1293,0))=1,(ROW(F1293)-MATCH(MAX($F$2:F1293),$F$2:F1293,0))&gt;123),IF(OR(((G1292*J1292/C1292*C1293)/(G1292*K1292/D1292*D1293))&lt;(4/6),((G1292*J1292/C1292*C1293)/(G1292*K1292/D1292*D1293))&gt;(6/4)),50%,((G1292*J1292/C1292*C1293)/((G1292*K1292/D1292*D1293)+(G1292*J1292/C1292*C1293)))),((G1292*J1292/C1292*C1293)/((G1292*K1292/D1292*D1293)+(G1292*J1292/C1292*C1293))))</f>
        <v>0.4423261800745717</v>
      </c>
      <c r="K1293" s="18">
        <f t="shared" si="240"/>
        <v>0.5576738199254283</v>
      </c>
      <c r="L1293" s="20">
        <f t="shared" si="241"/>
        <v>0.7931628924838523</v>
      </c>
      <c r="M1293" s="51">
        <f>IF(AND((B1293-$B$2)&gt;123,OR(((U1292*R1292/C1292*C1293)/(U1292*S1292/D1292*D1293))&lt;(4/6),((U1292*R1292/C1292*C1293)/(U1292*S1292/D1292*D1293))&gt;(6/4))),1,0)</f>
        <v>0</v>
      </c>
      <c r="N1293" s="51">
        <f>IF(AND((B1293-$B$2)&gt;123,OR(((U1292*R1292/C1292*C1293)/(U1292*S1292/D1292*D1293))&lt;(4/6),((U1292*R1292/C1292*C1293)/(U1292*S1292/D1292*D1293))&gt;(6/4))),COUNTIF($M$2:M1293,1),0)</f>
        <v>0</v>
      </c>
      <c r="O1293" s="51">
        <f>IF(OR((ROW(N1293)-MATCH(MAX($N$2:N1293),$N$2:N1293,0))=1,(ROW(N1293)-MATCH(MAX($N$2:N1293),$N$2:N1293,0))&gt;123),IF(OR(((U1292*R1292/C1292*C1293)/(U1292*S1292/D1292*D1293))&lt;(4/6),((U1292*R1292/C1292*C1293)/(U1292*S1292/D1292*D1293))&gt;(6/4)),1,0),0)</f>
        <v>0</v>
      </c>
      <c r="P1293" s="47">
        <f>IF(O1293=1,U1292/2/C1293,P1292)</f>
        <v>3.6118419146766771</v>
      </c>
      <c r="Q1293" s="47">
        <f>IF(O1293=1,U1292/2/D1293,Q1292)</f>
        <v>89.517711770140608</v>
      </c>
      <c r="R1293" s="41">
        <f>P1293*C1293/U1292</f>
        <v>0.44158060511122671</v>
      </c>
      <c r="S1293" s="41">
        <f>Q1293*D1293/U1292</f>
        <v>0.55673381760004204</v>
      </c>
      <c r="T1293" s="41">
        <f t="shared" si="247"/>
        <v>0.79316289248385219</v>
      </c>
      <c r="U1293" s="42">
        <f>P1293*C1293+Q1293*D1293</f>
        <v>27979.924194502324</v>
      </c>
      <c r="V1293" s="25">
        <f>B1293</f>
        <v>42857</v>
      </c>
      <c r="W1293">
        <f>C1293/C$2</f>
        <v>1.4906240905395227</v>
      </c>
      <c r="X1293">
        <f>D1293/D$2</f>
        <v>1.2490734503762091</v>
      </c>
      <c r="Y1293">
        <f t="shared" si="248"/>
        <v>1.3989962097251163</v>
      </c>
      <c r="AA1293" s="15">
        <f t="shared" si="249"/>
        <v>-3.8306238849128427E-3</v>
      </c>
      <c r="AB1293" s="15">
        <f t="shared" si="250"/>
        <v>2.2374663160684705E-5</v>
      </c>
      <c r="AC1293" s="15">
        <f t="shared" si="251"/>
        <v>-1.6855772887311993E-3</v>
      </c>
    </row>
    <row r="1294" spans="1:29" x14ac:dyDescent="0.4">
      <c r="A1294" s="43">
        <f t="shared" si="242"/>
        <v>2017</v>
      </c>
      <c r="B1294" s="53">
        <v>42858</v>
      </c>
      <c r="C1294" s="45">
        <v>3413.1282000000001</v>
      </c>
      <c r="D1294" s="45">
        <f>VLOOKUP(B1294,'H11001.CSI  中证全债'!$A$2:$B$2792,2,0)</f>
        <v>174.12979999999999</v>
      </c>
      <c r="E1294" s="14">
        <f t="shared" si="243"/>
        <v>0</v>
      </c>
      <c r="F1294" s="14">
        <f>IF(AND((B1294-$B$2)&gt;123,OR(((G1293*J1293/C1293*C1294)/(G1293*K1293/D1293*D1294))&lt;(4/6),((G1293*J1293/C1293*C1294)/(G1293*K1293/D1293*D1294))&gt;(6/4))),COUNTIF($E$2:E1294,1),0)</f>
        <v>0</v>
      </c>
      <c r="G1294" s="21">
        <f t="shared" si="244"/>
        <v>27984.087395037801</v>
      </c>
      <c r="H1294" s="12">
        <f t="shared" si="245"/>
        <v>3.6207315507914033</v>
      </c>
      <c r="I1294" s="12">
        <f t="shared" si="246"/>
        <v>89.738036995401941</v>
      </c>
      <c r="J1294" s="15">
        <f>IF(OR((ROW(F1294)-MATCH(MAX($F$2:F1294),$F$2:F1294,0))=1,(ROW(F1294)-MATCH(MAX($F$2:F1294),$F$2:F1294,0))&gt;123),IF(OR(((G1293*J1293/C1293*C1294)/(G1293*K1293/D1293*D1294))&lt;(4/6),((G1293*J1293/C1293*C1294)/(G1293*K1293/D1293*D1294))&gt;(6/4)),50%,((G1293*J1293/C1293*C1294)/((G1293*K1293/D1293*D1294)+(G1293*J1293/C1293*C1294)))),((G1293*J1293/C1293*C1294)/((G1293*K1293/D1293*D1294)+(G1293*J1293/C1293*C1294))))</f>
        <v>0.44160886099959862</v>
      </c>
      <c r="K1294" s="18">
        <f t="shared" si="240"/>
        <v>0.55839113900040138</v>
      </c>
      <c r="L1294" s="20">
        <f t="shared" si="241"/>
        <v>0.79085936390419898</v>
      </c>
      <c r="M1294" s="51">
        <f>IF(AND((B1294-$B$2)&gt;123,OR(((U1293*R1293/C1293*C1294)/(U1293*S1293/D1293*D1294))&lt;(4/6),((U1293*R1293/C1293*C1294)/(U1293*S1293/D1293*D1294))&gt;(6/4))),1,0)</f>
        <v>0</v>
      </c>
      <c r="N1294" s="51">
        <f>IF(AND((B1294-$B$2)&gt;123,OR(((U1293*R1293/C1293*C1294)/(U1293*S1293/D1293*D1294))&lt;(4/6),((U1293*R1293/C1293*C1294)/(U1293*S1293/D1293*D1294))&gt;(6/4))),COUNTIF($M$2:M1294,1),0)</f>
        <v>0</v>
      </c>
      <c r="O1294" s="51">
        <f>IF(OR((ROW(N1294)-MATCH(MAX($N$2:N1294),$N$2:N1294,0))=1,(ROW(N1294)-MATCH(MAX($N$2:N1294),$N$2:N1294,0))&gt;123),IF(OR(((U1293*R1293/C1293*C1294)/(U1293*S1293/D1293*D1294))&lt;(4/6),((U1293*R1293/C1293*C1294)/(U1293*S1293/D1293*D1294))&gt;(6/4)),1,0),0)</f>
        <v>0</v>
      </c>
      <c r="P1294" s="47">
        <f>IF(O1294=1,U1293/2/C1294,P1293)</f>
        <v>3.6118419146766771</v>
      </c>
      <c r="Q1294" s="47">
        <f>IF(O1294=1,U1293/2/D1294,Q1293)</f>
        <v>89.517711770140608</v>
      </c>
      <c r="R1294" s="41">
        <f>P1294*C1294/U1293</f>
        <v>0.44059016769413489</v>
      </c>
      <c r="S1294" s="41">
        <f>Q1294*D1294/U1293</f>
        <v>0.55710305498450918</v>
      </c>
      <c r="T1294" s="41">
        <f t="shared" si="247"/>
        <v>0.79085936390419898</v>
      </c>
      <c r="U1294" s="42">
        <f>P1294*C1294+Q1294*D1294</f>
        <v>27915.380739917189</v>
      </c>
      <c r="V1294" s="25">
        <f>B1294</f>
        <v>42858</v>
      </c>
      <c r="W1294">
        <f>C1294/C$2</f>
        <v>1.4847737882234411</v>
      </c>
      <c r="X1294">
        <f>D1294/D$2</f>
        <v>1.2477950555356501</v>
      </c>
      <c r="Y1294">
        <f t="shared" si="248"/>
        <v>1.3957690369958595</v>
      </c>
      <c r="AA1294" s="15">
        <f t="shared" si="249"/>
        <v>-3.9247335080732082E-3</v>
      </c>
      <c r="AB1294" s="15">
        <f t="shared" si="250"/>
        <v>-1.0234745123867128E-3</v>
      </c>
      <c r="AC1294" s="15">
        <f t="shared" si="251"/>
        <v>-2.3067773213558684E-3</v>
      </c>
    </row>
    <row r="1295" spans="1:29" x14ac:dyDescent="0.4">
      <c r="A1295" s="43">
        <f t="shared" si="242"/>
        <v>2017</v>
      </c>
      <c r="B1295" s="53">
        <v>42859</v>
      </c>
      <c r="C1295" s="45">
        <v>3404.3863999999999</v>
      </c>
      <c r="D1295" s="45">
        <f>VLOOKUP(B1295,'H11001.CSI  中证全债'!$A$2:$B$2792,2,0)</f>
        <v>173.95140000000001</v>
      </c>
      <c r="E1295" s="14">
        <f t="shared" si="243"/>
        <v>0</v>
      </c>
      <c r="F1295" s="14">
        <f>IF(AND((B1295-$B$2)&gt;123,OR(((G1294*J1294/C1294*C1295)/(G1294*K1294/D1294*D1295))&lt;(4/6),((G1294*J1294/C1294*C1295)/(G1294*K1294/D1294*D1295))&gt;(6/4))),COUNTIF($E$2:E1295,1),0)</f>
        <v>0</v>
      </c>
      <c r="G1295" s="21">
        <f t="shared" si="244"/>
        <v>27936.426418167113</v>
      </c>
      <c r="H1295" s="12">
        <f t="shared" si="245"/>
        <v>3.6207315507914033</v>
      </c>
      <c r="I1295" s="12">
        <f t="shared" si="246"/>
        <v>89.738036995401941</v>
      </c>
      <c r="J1295" s="15">
        <f>IF(OR((ROW(F1295)-MATCH(MAX($F$2:F1295),$F$2:F1295,0))=1,(ROW(F1295)-MATCH(MAX($F$2:F1295),$F$2:F1295,0))&gt;123),IF(OR(((G1294*J1294/C1294*C1295)/(G1294*K1294/D1294*D1295))&lt;(4/6),((G1294*J1294/C1294*C1295)/(G1294*K1294/D1294*D1295))&gt;(6/4)),50%,((G1294*J1294/C1294*C1295)/((G1294*K1294/D1294*D1295)+(G1294*J1294/C1294*C1295)))),((G1294*J1294/C1294*C1295)/((G1294*K1294/D1294*D1295)+(G1294*J1294/C1294*C1295))))</f>
        <v>0.44122927768418141</v>
      </c>
      <c r="K1295" s="18">
        <f t="shared" si="240"/>
        <v>0.55877072231581859</v>
      </c>
      <c r="L1295" s="20">
        <f t="shared" si="241"/>
        <v>0.78964279992250119</v>
      </c>
      <c r="M1295" s="51">
        <f>IF(AND((B1295-$B$2)&gt;123,OR(((U1294*R1294/C1294*C1295)/(U1294*S1294/D1294*D1295))&lt;(4/6),((U1294*R1294/C1294*C1295)/(U1294*S1294/D1294*D1295))&gt;(6/4))),1,0)</f>
        <v>0</v>
      </c>
      <c r="N1295" s="51">
        <f>IF(AND((B1295-$B$2)&gt;123,OR(((U1294*R1294/C1294*C1295)/(U1294*S1294/D1294*D1295))&lt;(4/6),((U1294*R1294/C1294*C1295)/(U1294*S1294/D1294*D1295))&gt;(6/4))),COUNTIF($M$2:M1295,1),0)</f>
        <v>0</v>
      </c>
      <c r="O1295" s="51">
        <f>IF(OR((ROW(N1295)-MATCH(MAX($N$2:N1295),$N$2:N1295,0))=1,(ROW(N1295)-MATCH(MAX($N$2:N1295),$N$2:N1295,0))&gt;123),IF(OR(((U1294*R1294/C1294*C1295)/(U1294*S1294/D1294*D1295))&lt;(4/6),((U1294*R1294/C1294*C1295)/(U1294*S1294/D1294*D1295))&gt;(6/4)),1,0),0)</f>
        <v>0</v>
      </c>
      <c r="P1295" s="47">
        <f>IF(O1295=1,U1294/2/C1295,P1294)</f>
        <v>3.6118419146766771</v>
      </c>
      <c r="Q1295" s="47">
        <f>IF(O1295=1,U1294/2/D1295,Q1294)</f>
        <v>89.517711770140608</v>
      </c>
      <c r="R1295" s="41">
        <f>P1295*C1295/U1294</f>
        <v>0.44047779995680314</v>
      </c>
      <c r="S1295" s="41">
        <f>Q1295*D1295/U1294</f>
        <v>0.55781905438767199</v>
      </c>
      <c r="T1295" s="41">
        <f t="shared" si="247"/>
        <v>0.78964279992250097</v>
      </c>
      <c r="U1295" s="42">
        <f>P1295*C1295+Q1295*D1295</f>
        <v>27867.836780487676</v>
      </c>
      <c r="V1295" s="25">
        <f>B1295</f>
        <v>42859</v>
      </c>
      <c r="W1295">
        <f>C1295/C$2</f>
        <v>1.48097094381171</v>
      </c>
      <c r="X1295">
        <f>D1295/D$2</f>
        <v>1.2465166606950913</v>
      </c>
      <c r="Y1295">
        <f t="shared" si="248"/>
        <v>1.3933918390243838</v>
      </c>
      <c r="AA1295" s="15">
        <f t="shared" si="249"/>
        <v>-2.561228142558547E-3</v>
      </c>
      <c r="AB1295" s="15">
        <f t="shared" si="250"/>
        <v>-1.0245230856520404E-3</v>
      </c>
      <c r="AC1295" s="15">
        <f t="shared" si="251"/>
        <v>-1.7031456555249846E-3</v>
      </c>
    </row>
    <row r="1296" spans="1:29" x14ac:dyDescent="0.4">
      <c r="A1296" s="43">
        <f t="shared" si="242"/>
        <v>2017</v>
      </c>
      <c r="B1296" s="53">
        <v>42860</v>
      </c>
      <c r="C1296" s="45">
        <v>3382.5502000000001</v>
      </c>
      <c r="D1296" s="45">
        <f>VLOOKUP(B1296,'H11001.CSI  中证全债'!$A$2:$B$2792,2,0)</f>
        <v>173.80410000000001</v>
      </c>
      <c r="E1296" s="14">
        <f t="shared" si="243"/>
        <v>0</v>
      </c>
      <c r="F1296" s="14">
        <f>IF(AND((B1296-$B$2)&gt;123,OR(((G1295*J1295/C1295*C1296)/(G1295*K1295/D1295*D1296))&lt;(4/6),((G1295*J1295/C1295*C1296)/(G1295*K1295/D1295*D1296))&gt;(6/4))),COUNTIF($E$2:E1296,1),0)</f>
        <v>0</v>
      </c>
      <c r="G1296" s="21">
        <f t="shared" si="244"/>
        <v>27844.1449870283</v>
      </c>
      <c r="H1296" s="12">
        <f t="shared" si="245"/>
        <v>3.6207315507914033</v>
      </c>
      <c r="I1296" s="12">
        <f t="shared" si="246"/>
        <v>89.738036995401941</v>
      </c>
      <c r="J1296" s="15">
        <f>IF(OR((ROW(F1296)-MATCH(MAX($F$2:F1296),$F$2:F1296,0))=1,(ROW(F1296)-MATCH(MAX($F$2:F1296),$F$2:F1296,0))&gt;123),IF(OR(((G1295*J1295/C1295*C1296)/(G1295*K1295/D1295*D1296))&lt;(4/6),((G1295*J1295/C1295*C1296)/(G1295*K1295/D1295*D1296))&gt;(6/4)),50%,((G1295*J1295/C1295*C1296)/((G1295*K1295/D1295*D1296)+(G1295*J1295/C1295*C1296)))),((G1295*J1295/C1295*C1296)/((G1295*K1295/D1295*D1296)+(G1295*J1295/C1295*C1296))))</f>
        <v>0.4398521210466832</v>
      </c>
      <c r="K1296" s="18">
        <f t="shared" si="240"/>
        <v>0.56014787895331675</v>
      </c>
      <c r="L1296" s="20">
        <f t="shared" si="241"/>
        <v>0.78524285741933675</v>
      </c>
      <c r="M1296" s="51">
        <f>IF(AND((B1296-$B$2)&gt;123,OR(((U1295*R1295/C1295*C1296)/(U1295*S1295/D1295*D1296))&lt;(4/6),((U1295*R1295/C1295*C1296)/(U1295*S1295/D1295*D1296))&gt;(6/4))),1,0)</f>
        <v>0</v>
      </c>
      <c r="N1296" s="51">
        <f>IF(AND((B1296-$B$2)&gt;123,OR(((U1295*R1295/C1295*C1296)/(U1295*S1295/D1295*D1296))&lt;(4/6),((U1295*R1295/C1295*C1296)/(U1295*S1295/D1295*D1296))&gt;(6/4))),COUNTIF($M$2:M1296,1),0)</f>
        <v>0</v>
      </c>
      <c r="O1296" s="51">
        <f>IF(OR((ROW(N1296)-MATCH(MAX($N$2:N1296),$N$2:N1296,0))=1,(ROW(N1296)-MATCH(MAX($N$2:N1296),$N$2:N1296,0))&gt;123),IF(OR(((U1295*R1295/C1295*C1296)/(U1295*S1295/D1295*D1296))&lt;(4/6),((U1295*R1295/C1295*C1296)/(U1295*S1295/D1295*D1296))&gt;(6/4)),1,0),0)</f>
        <v>0</v>
      </c>
      <c r="P1296" s="47">
        <f>IF(O1296=1,U1295/2/C1296,P1295)</f>
        <v>3.6118419146766771</v>
      </c>
      <c r="Q1296" s="47">
        <f>IF(O1296=1,U1295/2/D1296,Q1295)</f>
        <v>89.517711770140608</v>
      </c>
      <c r="R1296" s="41">
        <f>P1296*C1296/U1295</f>
        <v>0.43839917274857032</v>
      </c>
      <c r="S1296" s="41">
        <f>Q1296*D1296/U1295</f>
        <v>0.55829756183882839</v>
      </c>
      <c r="T1296" s="41">
        <f t="shared" si="247"/>
        <v>0.78524285741933653</v>
      </c>
      <c r="U1296" s="42">
        <f>P1296*C1296+Q1296*D1296</f>
        <v>27775.781919126675</v>
      </c>
      <c r="V1296" s="25">
        <f>B1296</f>
        <v>42860</v>
      </c>
      <c r="W1296">
        <f>C1296/C$2</f>
        <v>1.4714717936202801</v>
      </c>
      <c r="X1296">
        <f>D1296/D$2</f>
        <v>1.2454611250447867</v>
      </c>
      <c r="Y1296">
        <f t="shared" si="248"/>
        <v>1.3887890959563338</v>
      </c>
      <c r="AA1296" s="15">
        <f t="shared" si="249"/>
        <v>-6.4141367736635369E-3</v>
      </c>
      <c r="AB1296" s="15">
        <f t="shared" si="250"/>
        <v>-8.4678824085349103E-4</v>
      </c>
      <c r="AC1296" s="15">
        <f t="shared" si="251"/>
        <v>-3.3032654126011751E-3</v>
      </c>
    </row>
    <row r="1297" spans="1:29" x14ac:dyDescent="0.4">
      <c r="A1297" s="43">
        <f t="shared" si="242"/>
        <v>2017</v>
      </c>
      <c r="B1297" s="53">
        <v>42863</v>
      </c>
      <c r="C1297" s="45">
        <v>3358.8125</v>
      </c>
      <c r="D1297" s="45">
        <f>VLOOKUP(B1297,'H11001.CSI  中证全债'!$A$2:$B$2792,2,0)</f>
        <v>173.66630000000001</v>
      </c>
      <c r="E1297" s="14">
        <f t="shared" si="243"/>
        <v>0</v>
      </c>
      <c r="F1297" s="14">
        <f>IF(AND((B1297-$B$2)&gt;123,OR(((G1296*J1296/C1296*C1297)/(G1296*K1296/D1296*D1297))&lt;(4/6),((G1296*J1296/C1296*C1297)/(G1296*K1296/D1296*D1297))&gt;(6/4))),COUNTIF($E$2:E1297,1),0)</f>
        <v>0</v>
      </c>
      <c r="G1297" s="21">
        <f t="shared" si="244"/>
        <v>27745.831246197111</v>
      </c>
      <c r="H1297" s="12">
        <f t="shared" si="245"/>
        <v>3.6207315507914033</v>
      </c>
      <c r="I1297" s="12">
        <f t="shared" si="246"/>
        <v>89.738036995401941</v>
      </c>
      <c r="J1297" s="15">
        <f>IF(OR((ROW(F1297)-MATCH(MAX($F$2:F1297),$F$2:F1297,0))=1,(ROW(F1297)-MATCH(MAX($F$2:F1297),$F$2:F1297,0))&gt;123),IF(OR(((G1296*J1296/C1296*C1297)/(G1296*K1296/D1296*D1297))&lt;(4/6),((G1296*J1296/C1296*C1297)/(G1296*K1296/D1296*D1297))&gt;(6/4)),50%,((G1296*J1296/C1296*C1297)/((G1296*K1296/D1296*D1297)+(G1296*J1296/C1296*C1297)))),((G1296*J1296/C1296*C1297)/((G1296*K1296/D1296*D1297)+(G1296*J1296/C1296*C1297))))</f>
        <v>0.43831299498764892</v>
      </c>
      <c r="K1297" s="18">
        <f t="shared" si="240"/>
        <v>0.56168700501235103</v>
      </c>
      <c r="L1297" s="20">
        <f t="shared" si="241"/>
        <v>0.78035096250448377</v>
      </c>
      <c r="M1297" s="51">
        <f>IF(AND((B1297-$B$2)&gt;123,OR(((U1296*R1296/C1296*C1297)/(U1296*S1296/D1296*D1297))&lt;(4/6),((U1296*R1296/C1296*C1297)/(U1296*S1296/D1296*D1297))&gt;(6/4))),1,0)</f>
        <v>0</v>
      </c>
      <c r="N1297" s="51">
        <f>IF(AND((B1297-$B$2)&gt;123,OR(((U1296*R1296/C1296*C1297)/(U1296*S1296/D1296*D1297))&lt;(4/6),((U1296*R1296/C1296*C1297)/(U1296*S1296/D1296*D1297))&gt;(6/4))),COUNTIF($M$2:M1297,1),0)</f>
        <v>0</v>
      </c>
      <c r="O1297" s="51">
        <f>IF(OR((ROW(N1297)-MATCH(MAX($N$2:N1297),$N$2:N1297,0))=1,(ROW(N1297)-MATCH(MAX($N$2:N1297),$N$2:N1297,0))&gt;123),IF(OR(((U1296*R1296/C1296*C1297)/(U1296*S1296/D1296*D1297))&lt;(4/6),((U1296*R1296/C1296*C1297)/(U1296*S1296/D1296*D1297))&gt;(6/4)),1,0),0)</f>
        <v>0</v>
      </c>
      <c r="P1297" s="47">
        <f>IF(O1297=1,U1296/2/C1297,P1296)</f>
        <v>3.6118419146766771</v>
      </c>
      <c r="Q1297" s="47">
        <f>IF(O1297=1,U1296/2/D1297,Q1296)</f>
        <v>89.517711770140608</v>
      </c>
      <c r="R1297" s="41">
        <f>P1297*C1297/U1296</f>
        <v>0.43676537374762753</v>
      </c>
      <c r="S1297" s="41">
        <f>Q1297*D1297/U1296</f>
        <v>0.55970376757896056</v>
      </c>
      <c r="T1297" s="41">
        <f t="shared" si="247"/>
        <v>0.78035096250448333</v>
      </c>
      <c r="U1297" s="42">
        <f>P1297*C1297+Q1297*D1297</f>
        <v>27677.709558626728</v>
      </c>
      <c r="V1297" s="25">
        <f>B1297</f>
        <v>42863</v>
      </c>
      <c r="W1297">
        <f>C1297/C$2</f>
        <v>1.4611454558188721</v>
      </c>
      <c r="X1297">
        <f>D1297/D$2</f>
        <v>1.24447366535292</v>
      </c>
      <c r="Y1297">
        <f t="shared" si="248"/>
        <v>1.3838854779313363</v>
      </c>
      <c r="AA1297" s="15">
        <f t="shared" si="249"/>
        <v>-7.0176933368202299E-3</v>
      </c>
      <c r="AB1297" s="15">
        <f t="shared" si="250"/>
        <v>-7.9284665896828255E-4</v>
      </c>
      <c r="AC1297" s="15">
        <f t="shared" si="251"/>
        <v>-3.5308586734120739E-3</v>
      </c>
    </row>
    <row r="1298" spans="1:29" x14ac:dyDescent="0.4">
      <c r="A1298" s="43">
        <f t="shared" si="242"/>
        <v>2017</v>
      </c>
      <c r="B1298" s="53">
        <v>42864</v>
      </c>
      <c r="C1298" s="45">
        <v>3352.5324000000001</v>
      </c>
      <c r="D1298" s="45">
        <f>VLOOKUP(B1298,'H11001.CSI  中证全债'!$A$2:$B$2792,2,0)</f>
        <v>173.44450000000001</v>
      </c>
      <c r="E1298" s="14">
        <f t="shared" si="243"/>
        <v>0</v>
      </c>
      <c r="F1298" s="14">
        <f>IF(AND((B1298-$B$2)&gt;123,OR(((G1297*J1297/C1297*C1298)/(G1297*K1297/D1297*D1298))&lt;(4/6),((G1297*J1297/C1297*C1298)/(G1297*K1297/D1297*D1298))&gt;(6/4))),COUNTIF($E$2:E1298,1),0)</f>
        <v>0</v>
      </c>
      <c r="G1298" s="21">
        <f t="shared" si="244"/>
        <v>27703.188793379406</v>
      </c>
      <c r="H1298" s="12">
        <f t="shared" si="245"/>
        <v>3.6207315507914033</v>
      </c>
      <c r="I1298" s="12">
        <f t="shared" si="246"/>
        <v>89.738036995401941</v>
      </c>
      <c r="J1298" s="15">
        <f>IF(OR((ROW(F1298)-MATCH(MAX($F$2:F1298),$F$2:F1298,0))=1,(ROW(F1298)-MATCH(MAX($F$2:F1298),$F$2:F1298,0))&gt;123),IF(OR(((G1297*J1297/C1297*C1298)/(G1297*K1297/D1297*D1298))&lt;(4/6),((G1297*J1297/C1297*C1298)/(G1297*K1297/D1297*D1298))&gt;(6/4)),50%,((G1297*J1297/C1297*C1298)/((G1297*K1297/D1297*D1298)+(G1297*J1297/C1297*C1298)))),((G1297*J1297/C1297*C1298)/((G1297*K1297/D1297*D1298)+(G1297*J1297/C1297*C1298))))</f>
        <v>0.43816688130253606</v>
      </c>
      <c r="K1298" s="18">
        <f t="shared" si="240"/>
        <v>0.56183311869746388</v>
      </c>
      <c r="L1298" s="20">
        <f t="shared" si="241"/>
        <v>0.77988795377240894</v>
      </c>
      <c r="M1298" s="51">
        <f>IF(AND((B1298-$B$2)&gt;123,OR(((U1297*R1297/C1297*C1298)/(U1297*S1297/D1297*D1298))&lt;(4/6),((U1297*R1297/C1297*C1298)/(U1297*S1297/D1297*D1298))&gt;(6/4))),1,0)</f>
        <v>0</v>
      </c>
      <c r="N1298" s="51">
        <f>IF(AND((B1298-$B$2)&gt;123,OR(((U1297*R1297/C1297*C1298)/(U1297*S1297/D1297*D1298))&lt;(4/6),((U1297*R1297/C1297*C1298)/(U1297*S1297/D1297*D1298))&gt;(6/4))),COUNTIF($M$2:M1298,1),0)</f>
        <v>0</v>
      </c>
      <c r="O1298" s="51">
        <f>IF(OR((ROW(N1298)-MATCH(MAX($N$2:N1298),$N$2:N1298,0))=1,(ROW(N1298)-MATCH(MAX($N$2:N1298),$N$2:N1298,0))&gt;123),IF(OR(((U1297*R1297/C1297*C1298)/(U1297*S1297/D1297*D1298))&lt;(4/6),((U1297*R1297/C1297*C1298)/(U1297*S1297/D1297*D1298))&gt;(6/4)),1,0),0)</f>
        <v>0</v>
      </c>
      <c r="P1298" s="47">
        <f>IF(O1298=1,U1297/2/C1298,P1297)</f>
        <v>3.6118419146766771</v>
      </c>
      <c r="Q1298" s="47">
        <f>IF(O1298=1,U1297/2/D1298,Q1297)</f>
        <v>89.517711770140608</v>
      </c>
      <c r="R1298" s="41">
        <f>P1298*C1298/U1297</f>
        <v>0.43749346444230819</v>
      </c>
      <c r="S1298" s="41">
        <f>Q1298*D1298/U1297</f>
        <v>0.56096963971055258</v>
      </c>
      <c r="T1298" s="41">
        <f t="shared" si="247"/>
        <v>0.77988795377240872</v>
      </c>
      <c r="U1298" s="42">
        <f>P1298*C1298+Q1298*D1298</f>
        <v>27635.171801747747</v>
      </c>
      <c r="V1298" s="25">
        <f>B1298</f>
        <v>42864</v>
      </c>
      <c r="W1298">
        <f>C1298/C$2</f>
        <v>1.458413496360853</v>
      </c>
      <c r="X1298">
        <f>D1298/D$2</f>
        <v>1.2428842708706556</v>
      </c>
      <c r="Y1298">
        <f t="shared" si="248"/>
        <v>1.3817585900873874</v>
      </c>
      <c r="AA1298" s="15">
        <f t="shared" si="249"/>
        <v>-1.8697381887199382E-3</v>
      </c>
      <c r="AB1298" s="15">
        <f t="shared" si="250"/>
        <v>-1.2771620055244126E-3</v>
      </c>
      <c r="AC1298" s="15">
        <f t="shared" si="251"/>
        <v>-1.5368958471391192E-3</v>
      </c>
    </row>
    <row r="1299" spans="1:29" x14ac:dyDescent="0.4">
      <c r="A1299" s="43">
        <f t="shared" si="242"/>
        <v>2017</v>
      </c>
      <c r="B1299" s="53">
        <v>42865</v>
      </c>
      <c r="C1299" s="45">
        <v>3337.7006999999999</v>
      </c>
      <c r="D1299" s="45">
        <f>VLOOKUP(B1299,'H11001.CSI  中证全债'!$A$2:$B$2792,2,0)</f>
        <v>173.1448</v>
      </c>
      <c r="E1299" s="14">
        <f t="shared" si="243"/>
        <v>0</v>
      </c>
      <c r="F1299" s="14">
        <f>IF(AND((B1299-$B$2)&gt;123,OR(((G1298*J1298/C1298*C1299)/(G1298*K1298/D1298*D1299))&lt;(4/6),((G1298*J1298/C1298*C1299)/(G1298*K1298/D1298*D1299))&gt;(6/4))),COUNTIF($E$2:E1299,1),0)</f>
        <v>0</v>
      </c>
      <c r="G1299" s="21">
        <f t="shared" si="244"/>
        <v>27622.592699550012</v>
      </c>
      <c r="H1299" s="12">
        <f t="shared" si="245"/>
        <v>3.6207315507914033</v>
      </c>
      <c r="I1299" s="12">
        <f t="shared" si="246"/>
        <v>89.738036995401941</v>
      </c>
      <c r="J1299" s="15">
        <f>IF(OR((ROW(F1299)-MATCH(MAX($F$2:F1299),$F$2:F1299,0))=1,(ROW(F1299)-MATCH(MAX($F$2:F1299),$F$2:F1299,0))&gt;123),IF(OR(((G1298*J1298/C1298*C1299)/(G1298*K1298/D1298*D1299))&lt;(4/6),((G1298*J1298/C1298*C1299)/(G1298*K1298/D1298*D1299))&gt;(6/4)),50%,((G1298*J1298/C1298*C1299)/((G1298*K1298/D1298*D1299)+(G1298*J1298/C1298*C1299)))),((G1298*J1298/C1298*C1299)/((G1298*K1298/D1298*D1299)+(G1298*J1298/C1298*C1299))))</f>
        <v>0.43750122818070653</v>
      </c>
      <c r="K1299" s="18">
        <f t="shared" si="240"/>
        <v>0.56249877181929353</v>
      </c>
      <c r="L1299" s="20">
        <f t="shared" si="241"/>
        <v>0.77778165944379463</v>
      </c>
      <c r="M1299" s="51">
        <f>IF(AND((B1299-$B$2)&gt;123,OR(((U1298*R1298/C1298*C1299)/(U1298*S1298/D1298*D1299))&lt;(4/6),((U1298*R1298/C1298*C1299)/(U1298*S1298/D1298*D1299))&gt;(6/4))),1,0)</f>
        <v>0</v>
      </c>
      <c r="N1299" s="51">
        <f>IF(AND((B1299-$B$2)&gt;123,OR(((U1298*R1298/C1298*C1299)/(U1298*S1298/D1298*D1299))&lt;(4/6),((U1298*R1298/C1298*C1299)/(U1298*S1298/D1298*D1299))&gt;(6/4))),COUNTIF($M$2:M1299,1),0)</f>
        <v>0</v>
      </c>
      <c r="O1299" s="51">
        <f>IF(OR((ROW(N1299)-MATCH(MAX($N$2:N1299),$N$2:N1299,0))=1,(ROW(N1299)-MATCH(MAX($N$2:N1299),$N$2:N1299,0))&gt;123),IF(OR(((U1298*R1298/C1298*C1299)/(U1298*S1298/D1298*D1299))&lt;(4/6),((U1298*R1298/C1298*C1299)/(U1298*S1298/D1298*D1299))&gt;(6/4)),1,0),0)</f>
        <v>0</v>
      </c>
      <c r="P1299" s="47">
        <f>IF(O1299=1,U1298/2/C1299,P1298)</f>
        <v>3.6118419146766771</v>
      </c>
      <c r="Q1299" s="47">
        <f>IF(O1299=1,U1298/2/D1299,Q1298)</f>
        <v>89.517711770140608</v>
      </c>
      <c r="R1299" s="41">
        <f>P1299*C1299/U1298</f>
        <v>0.4362284183861404</v>
      </c>
      <c r="S1299" s="41">
        <f>Q1299*D1299/U1298</f>
        <v>0.56086231025053357</v>
      </c>
      <c r="T1299" s="41">
        <f t="shared" si="247"/>
        <v>0.77778165944379463</v>
      </c>
      <c r="U1299" s="42">
        <f>P1299*C1299+Q1299*D1299</f>
        <v>27554.773587804328</v>
      </c>
      <c r="V1299" s="25">
        <f>B1299</f>
        <v>42865</v>
      </c>
      <c r="W1299">
        <f>C1299/C$2</f>
        <v>1.4519614330030237</v>
      </c>
      <c r="X1299">
        <f>D1299/D$2</f>
        <v>1.2407366535292008</v>
      </c>
      <c r="Y1299">
        <f t="shared" si="248"/>
        <v>1.3777386793902164</v>
      </c>
      <c r="AA1299" s="15">
        <f t="shared" si="249"/>
        <v>-4.4240288326520272E-3</v>
      </c>
      <c r="AB1299" s="15">
        <f t="shared" si="250"/>
        <v>-1.7279302601120872E-3</v>
      </c>
      <c r="AC1299" s="15">
        <f t="shared" si="251"/>
        <v>-2.9092713633260825E-3</v>
      </c>
    </row>
    <row r="1300" spans="1:29" x14ac:dyDescent="0.4">
      <c r="A1300" s="43">
        <f t="shared" si="242"/>
        <v>2017</v>
      </c>
      <c r="B1300" s="53">
        <v>42866</v>
      </c>
      <c r="C1300" s="45">
        <v>3356.6459</v>
      </c>
      <c r="D1300" s="45">
        <f>VLOOKUP(B1300,'H11001.CSI  中证全债'!$A$2:$B$2792,2,0)</f>
        <v>172.99109999999999</v>
      </c>
      <c r="E1300" s="14">
        <f t="shared" si="243"/>
        <v>0</v>
      </c>
      <c r="F1300" s="14">
        <f>IF(AND((B1300-$B$2)&gt;123,OR(((G1299*J1299/C1299*C1300)/(G1299*K1299/D1299*D1300))&lt;(4/6),((G1299*J1299/C1299*C1300)/(G1299*K1299/D1299*D1300))&gt;(6/4))),COUNTIF($E$2:E1300,1),0)</f>
        <v>0</v>
      </c>
      <c r="G1300" s="21">
        <f t="shared" si="244"/>
        <v>27677.395446639872</v>
      </c>
      <c r="H1300" s="12">
        <f t="shared" si="245"/>
        <v>3.6207315507914033</v>
      </c>
      <c r="I1300" s="12">
        <f t="shared" si="246"/>
        <v>89.738036995401941</v>
      </c>
      <c r="J1300" s="15">
        <f>IF(OR((ROW(F1300)-MATCH(MAX($F$2:F1300),$F$2:F1300,0))=1,(ROW(F1300)-MATCH(MAX($F$2:F1300),$F$2:F1300,0))&gt;123),IF(OR(((G1299*J1299/C1299*C1300)/(G1299*K1299/D1299*D1300))&lt;(4/6),((G1299*J1299/C1299*C1300)/(G1299*K1299/D1299*D1300))&gt;(6/4)),50%,((G1299*J1299/C1299*C1300)/((G1299*K1299/D1299*D1300)+(G1299*J1299/C1299*C1300)))),((G1299*J1299/C1299*C1300)/((G1299*K1299/D1299*D1300)+(G1299*J1299/C1299*C1300))))</f>
        <v>0.43911334570464722</v>
      </c>
      <c r="K1300" s="18">
        <f t="shared" si="240"/>
        <v>0.56088665429535278</v>
      </c>
      <c r="L1300" s="20">
        <f t="shared" si="241"/>
        <v>0.7828914136962476</v>
      </c>
      <c r="M1300" s="51">
        <f>IF(AND((B1300-$B$2)&gt;123,OR(((U1299*R1299/C1299*C1300)/(U1299*S1299/D1299*D1300))&lt;(4/6),((U1299*R1299/C1299*C1300)/(U1299*S1299/D1299*D1300))&gt;(6/4))),1,0)</f>
        <v>0</v>
      </c>
      <c r="N1300" s="51">
        <f>IF(AND((B1300-$B$2)&gt;123,OR(((U1299*R1299/C1299*C1300)/(U1299*S1299/D1299*D1300))&lt;(4/6),((U1299*R1299/C1299*C1300)/(U1299*S1299/D1299*D1300))&gt;(6/4))),COUNTIF($M$2:M1300,1),0)</f>
        <v>0</v>
      </c>
      <c r="O1300" s="51">
        <f>IF(OR((ROW(N1300)-MATCH(MAX($N$2:N1300),$N$2:N1300,0))=1,(ROW(N1300)-MATCH(MAX($N$2:N1300),$N$2:N1300,0))&gt;123),IF(OR(((U1299*R1299/C1299*C1300)/(U1299*S1299/D1299*D1300))&lt;(4/6),((U1299*R1299/C1299*C1300)/(U1299*S1299/D1299*D1300))&gt;(6/4)),1,0),0)</f>
        <v>0</v>
      </c>
      <c r="P1300" s="47">
        <f>IF(O1300=1,U1299/2/C1300,P1299)</f>
        <v>3.6118419146766771</v>
      </c>
      <c r="Q1300" s="47">
        <f>IF(O1300=1,U1299/2/D1300,Q1299)</f>
        <v>89.517711770140608</v>
      </c>
      <c r="R1300" s="41">
        <f>P1300*C1300/U1299</f>
        <v>0.43998453900247347</v>
      </c>
      <c r="S1300" s="41">
        <f>Q1300*D1300/U1299</f>
        <v>0.56199944373535082</v>
      </c>
      <c r="T1300" s="41">
        <f t="shared" si="247"/>
        <v>0.78289141369624748</v>
      </c>
      <c r="U1300" s="42">
        <f>P1300*C1300+Q1300*D1300</f>
        <v>27609.441782947186</v>
      </c>
      <c r="V1300" s="25">
        <f>B1300</f>
        <v>42866</v>
      </c>
      <c r="W1300">
        <f>C1300/C$2</f>
        <v>1.4602029448139926</v>
      </c>
      <c r="X1300">
        <f>D1300/D$2</f>
        <v>1.2396352561805803</v>
      </c>
      <c r="Y1300">
        <f t="shared" si="248"/>
        <v>1.3804720891473592</v>
      </c>
      <c r="AA1300" s="15">
        <f t="shared" si="249"/>
        <v>5.6761230867705681E-3</v>
      </c>
      <c r="AB1300" s="15">
        <f t="shared" si="250"/>
        <v>-8.8769630967833191E-4</v>
      </c>
      <c r="AC1300" s="15">
        <f t="shared" si="251"/>
        <v>1.9839827378240749E-3</v>
      </c>
    </row>
    <row r="1301" spans="1:29" x14ac:dyDescent="0.4">
      <c r="A1301" s="43">
        <f t="shared" si="242"/>
        <v>2017</v>
      </c>
      <c r="B1301" s="53">
        <v>42867</v>
      </c>
      <c r="C1301" s="45">
        <v>3385.3787000000002</v>
      </c>
      <c r="D1301" s="45">
        <f>VLOOKUP(B1301,'H11001.CSI  中证全债'!$A$2:$B$2792,2,0)</f>
        <v>172.92420000000001</v>
      </c>
      <c r="E1301" s="14">
        <f t="shared" si="243"/>
        <v>0</v>
      </c>
      <c r="F1301" s="14">
        <f>IF(AND((B1301-$B$2)&gt;123,OR(((G1300*J1300/C1300*C1301)/(G1300*K1300/D1300*D1301))&lt;(4/6),((G1300*J1300/C1300*C1301)/(G1300*K1300/D1300*D1301))&gt;(6/4))),COUNTIF($E$2:E1301,1),0)</f>
        <v>0</v>
      </c>
      <c r="G1301" s="21">
        <f t="shared" si="244"/>
        <v>27775.42572746746</v>
      </c>
      <c r="H1301" s="12">
        <f t="shared" si="245"/>
        <v>3.6207315507914033</v>
      </c>
      <c r="I1301" s="12">
        <f t="shared" si="246"/>
        <v>89.738036995401941</v>
      </c>
      <c r="J1301" s="15">
        <f>IF(OR((ROW(F1301)-MATCH(MAX($F$2:F1301),$F$2:F1301,0))=1,(ROW(F1301)-MATCH(MAX($F$2:F1301),$F$2:F1301,0))&gt;123),IF(OR(((G1300*J1300/C1300*C1301)/(G1300*K1300/D1300*D1301))&lt;(4/6),((G1300*J1300/C1300*C1301)/(G1300*K1300/D1300*D1301))&gt;(6/4)),50%,((G1300*J1300/C1300*C1301)/((G1300*K1300/D1300*D1301)+(G1300*J1300/C1300*C1301)))),((G1300*J1300/C1300*C1301)/((G1300*K1300/D1300*D1301)+(G1300*J1300/C1300*C1301))))</f>
        <v>0.44130907625820992</v>
      </c>
      <c r="K1301" s="18">
        <f t="shared" si="240"/>
        <v>0.55869092374179008</v>
      </c>
      <c r="L1301" s="20">
        <f t="shared" si="241"/>
        <v>0.78989841700412078</v>
      </c>
      <c r="M1301" s="51">
        <f>IF(AND((B1301-$B$2)&gt;123,OR(((U1300*R1300/C1300*C1301)/(U1300*S1300/D1300*D1301))&lt;(4/6),((U1300*R1300/C1300*C1301)/(U1300*S1300/D1300*D1301))&gt;(6/4))),1,0)</f>
        <v>0</v>
      </c>
      <c r="N1301" s="51">
        <f>IF(AND((B1301-$B$2)&gt;123,OR(((U1300*R1300/C1300*C1301)/(U1300*S1300/D1300*D1301))&lt;(4/6),((U1300*R1300/C1300*C1301)/(U1300*S1300/D1300*D1301))&gt;(6/4))),COUNTIF($M$2:M1301,1),0)</f>
        <v>0</v>
      </c>
      <c r="O1301" s="51">
        <f>IF(OR((ROW(N1301)-MATCH(MAX($N$2:N1301),$N$2:N1301,0))=1,(ROW(N1301)-MATCH(MAX($N$2:N1301),$N$2:N1301,0))&gt;123),IF(OR(((U1300*R1300/C1300*C1301)/(U1300*S1300/D1300*D1301))&lt;(4/6),((U1300*R1300/C1300*C1301)/(U1300*S1300/D1300*D1301))&gt;(6/4)),1,0),0)</f>
        <v>0</v>
      </c>
      <c r="P1301" s="47">
        <f>IF(O1301=1,U1300/2/C1301,P1300)</f>
        <v>3.6118419146766771</v>
      </c>
      <c r="Q1301" s="47">
        <f>IF(O1301=1,U1300/2/D1301,Q1300)</f>
        <v>89.517711770140608</v>
      </c>
      <c r="R1301" s="41">
        <f>P1301*C1301/U1300</f>
        <v>0.44287214431353905</v>
      </c>
      <c r="S1301" s="41">
        <f>Q1301*D1301/U1300</f>
        <v>0.56066974534933001</v>
      </c>
      <c r="T1301" s="41">
        <f t="shared" si="247"/>
        <v>0.78989841700412033</v>
      </c>
      <c r="U1301" s="42">
        <f>P1301*C1301+Q1301*D1301</f>
        <v>27707.231379395791</v>
      </c>
      <c r="V1301" s="25">
        <f>B1301</f>
        <v>42867</v>
      </c>
      <c r="W1301">
        <f>C1301/C$2</f>
        <v>1.4727022433467187</v>
      </c>
      <c r="X1301">
        <f>D1301/D$2</f>
        <v>1.2391558581153708</v>
      </c>
      <c r="Y1301">
        <f t="shared" si="248"/>
        <v>1.3853615689697896</v>
      </c>
      <c r="AA1301" s="15">
        <f t="shared" si="249"/>
        <v>8.5599735140367006E-3</v>
      </c>
      <c r="AB1301" s="15">
        <f t="shared" si="250"/>
        <v>-3.8672509741832783E-4</v>
      </c>
      <c r="AC1301" s="15">
        <f t="shared" si="251"/>
        <v>3.5418896628691687E-3</v>
      </c>
    </row>
    <row r="1302" spans="1:29" x14ac:dyDescent="0.4">
      <c r="A1302" s="43">
        <f t="shared" si="242"/>
        <v>2017</v>
      </c>
      <c r="B1302" s="53">
        <v>42870</v>
      </c>
      <c r="C1302" s="45">
        <v>3399.1936999999998</v>
      </c>
      <c r="D1302" s="45">
        <f>VLOOKUP(B1302,'H11001.CSI  中证全债'!$A$2:$B$2792,2,0)</f>
        <v>172.98560000000001</v>
      </c>
      <c r="E1302" s="14">
        <f t="shared" si="243"/>
        <v>0</v>
      </c>
      <c r="F1302" s="14">
        <f>IF(AND((B1302-$B$2)&gt;123,OR(((G1301*J1301/C1301*C1302)/(G1301*K1301/D1301*D1302))&lt;(4/6),((G1301*J1301/C1301*C1302)/(G1301*K1301/D1301*D1302))&gt;(6/4))),COUNTIF($E$2:E1302,1),0)</f>
        <v>0</v>
      </c>
      <c r="G1302" s="21">
        <f t="shared" si="244"/>
        <v>27830.956049313158</v>
      </c>
      <c r="H1302" s="12">
        <f t="shared" si="245"/>
        <v>3.6207315507914033</v>
      </c>
      <c r="I1302" s="12">
        <f t="shared" si="246"/>
        <v>89.738036995401941</v>
      </c>
      <c r="J1302" s="15">
        <f>IF(OR((ROW(F1302)-MATCH(MAX($F$2:F1302),$F$2:F1302,0))=1,(ROW(F1302)-MATCH(MAX($F$2:F1302),$F$2:F1302,0))&gt;123),IF(OR(((G1301*J1301/C1301*C1302)/(G1301*K1301/D1301*D1302))&lt;(4/6),((G1301*J1301/C1301*C1302)/(G1301*K1301/D1301*D1302))&gt;(6/4)),50%,((G1301*J1301/C1301*C1302)/((G1301*K1301/D1301*D1302)+(G1301*J1301/C1301*C1302)))),((G1301*J1301/C1301*C1302)/((G1301*K1301/D1301*D1302)+(G1301*J1301/C1301*C1302))))</f>
        <v>0.44222583856026404</v>
      </c>
      <c r="K1302" s="18">
        <f t="shared" si="240"/>
        <v>0.55777416143973602</v>
      </c>
      <c r="L1302" s="20">
        <f t="shared" si="241"/>
        <v>0.79284030909352865</v>
      </c>
      <c r="M1302" s="51">
        <f>IF(AND((B1302-$B$2)&gt;123,OR(((U1301*R1301/C1301*C1302)/(U1301*S1301/D1301*D1302))&lt;(4/6),((U1301*R1301/C1301*C1302)/(U1301*S1301/D1301*D1302))&gt;(6/4))),1,0)</f>
        <v>0</v>
      </c>
      <c r="N1302" s="51">
        <f>IF(AND((B1302-$B$2)&gt;123,OR(((U1301*R1301/C1301*C1302)/(U1301*S1301/D1301*D1302))&lt;(4/6),((U1301*R1301/C1301*C1302)/(U1301*S1301/D1301*D1302))&gt;(6/4))),COUNTIF($M$2:M1302,1),0)</f>
        <v>0</v>
      </c>
      <c r="O1302" s="51">
        <f>IF(OR((ROW(N1302)-MATCH(MAX($N$2:N1302),$N$2:N1302,0))=1,(ROW(N1302)-MATCH(MAX($N$2:N1302),$N$2:N1302,0))&gt;123),IF(OR(((U1301*R1301/C1301*C1302)/(U1301*S1301/D1301*D1302))&lt;(4/6),((U1301*R1301/C1301*C1302)/(U1301*S1301/D1301*D1302))&gt;(6/4)),1,0),0)</f>
        <v>0</v>
      </c>
      <c r="P1302" s="47">
        <f>IF(O1302=1,U1301/2/C1302,P1301)</f>
        <v>3.6118419146766771</v>
      </c>
      <c r="Q1302" s="47">
        <f>IF(O1302=1,U1301/2/D1302,Q1301)</f>
        <v>89.517711770140608</v>
      </c>
      <c r="R1302" s="41">
        <f>P1302*C1302/U1301</f>
        <v>0.44310996337565611</v>
      </c>
      <c r="S1302" s="41">
        <f>Q1302*D1302/U1301</f>
        <v>0.55888929749582661</v>
      </c>
      <c r="T1302" s="41">
        <f t="shared" si="247"/>
        <v>0.79284030909352843</v>
      </c>
      <c r="U1302" s="42">
        <f>P1302*C1302+Q1302*D1302</f>
        <v>27762.625362949737</v>
      </c>
      <c r="V1302" s="25">
        <f>B1302</f>
        <v>42870</v>
      </c>
      <c r="W1302">
        <f>C1302/C$2</f>
        <v>1.4787120234318343</v>
      </c>
      <c r="X1302">
        <f>D1302/D$2</f>
        <v>1.2395958437835901</v>
      </c>
      <c r="Y1302">
        <f t="shared" si="248"/>
        <v>1.3881312681474869</v>
      </c>
      <c r="AA1302" s="15">
        <f t="shared" si="249"/>
        <v>4.0807842265917493E-3</v>
      </c>
      <c r="AB1302" s="15">
        <f t="shared" si="250"/>
        <v>3.550688683249259E-4</v>
      </c>
      <c r="AC1302" s="15">
        <f t="shared" si="251"/>
        <v>1.999260871482722E-3</v>
      </c>
    </row>
    <row r="1303" spans="1:29" x14ac:dyDescent="0.4">
      <c r="A1303" s="43">
        <f t="shared" si="242"/>
        <v>2017</v>
      </c>
      <c r="B1303" s="53">
        <v>42871</v>
      </c>
      <c r="C1303" s="45">
        <v>3428.6491000000001</v>
      </c>
      <c r="D1303" s="45">
        <f>VLOOKUP(B1303,'H11001.CSI  中证全债'!$A$2:$B$2792,2,0)</f>
        <v>172.94210000000001</v>
      </c>
      <c r="E1303" s="14">
        <f t="shared" si="243"/>
        <v>0</v>
      </c>
      <c r="F1303" s="14">
        <f>IF(AND((B1303-$B$2)&gt;123,OR(((G1302*J1302/C1302*C1303)/(G1302*K1302/D1302*D1303))&lt;(4/6),((G1302*J1302/C1302*C1303)/(G1302*K1302/D1302*D1303))&gt;(6/4))),COUNTIF($E$2:E1303,1),0)</f>
        <v>0</v>
      </c>
      <c r="G1303" s="21">
        <f t="shared" si="244"/>
        <v>27933.702540825041</v>
      </c>
      <c r="H1303" s="12">
        <f t="shared" si="245"/>
        <v>3.6207315507914033</v>
      </c>
      <c r="I1303" s="12">
        <f t="shared" si="246"/>
        <v>89.738036995401941</v>
      </c>
      <c r="J1303" s="15">
        <f>IF(OR((ROW(F1303)-MATCH(MAX($F$2:F1303),$F$2:F1303,0))=1,(ROW(F1303)-MATCH(MAX($F$2:F1303),$F$2:F1303,0))&gt;123),IF(OR(((G1302*J1302/C1302*C1303)/(G1302*K1302/D1302*D1303))&lt;(4/6),((G1302*J1302/C1302*C1303)/(G1302*K1302/D1302*D1303))&gt;(6/4)),50%,((G1302*J1302/C1302*C1303)/((G1302*K1302/D1302*D1303)+(G1302*J1302/C1302*C1303)))),((G1302*J1302/C1302*C1303)/((G1302*K1302/D1302*D1303)+(G1302*J1302/C1302*C1303))))</f>
        <v>0.44441720372797677</v>
      </c>
      <c r="K1303" s="18">
        <f t="shared" si="240"/>
        <v>0.55558279627202323</v>
      </c>
      <c r="L1303" s="20">
        <f t="shared" si="241"/>
        <v>0.79991174440610679</v>
      </c>
      <c r="M1303" s="51">
        <f>IF(AND((B1303-$B$2)&gt;123,OR(((U1302*R1302/C1302*C1303)/(U1302*S1302/D1302*D1303))&lt;(4/6),((U1302*R1302/C1302*C1303)/(U1302*S1302/D1302*D1303))&gt;(6/4))),1,0)</f>
        <v>0</v>
      </c>
      <c r="N1303" s="51">
        <f>IF(AND((B1303-$B$2)&gt;123,OR(((U1302*R1302/C1302*C1303)/(U1302*S1302/D1302*D1303))&lt;(4/6),((U1302*R1302/C1302*C1303)/(U1302*S1302/D1302*D1303))&gt;(6/4))),COUNTIF($M$2:M1303,1),0)</f>
        <v>0</v>
      </c>
      <c r="O1303" s="51">
        <f>IF(OR((ROW(N1303)-MATCH(MAX($N$2:N1303),$N$2:N1303,0))=1,(ROW(N1303)-MATCH(MAX($N$2:N1303),$N$2:N1303,0))&gt;123),IF(OR(((U1302*R1302/C1302*C1303)/(U1302*S1302/D1302*D1303))&lt;(4/6),((U1302*R1302/C1302*C1303)/(U1302*S1302/D1302*D1303))&gt;(6/4)),1,0),0)</f>
        <v>0</v>
      </c>
      <c r="P1303" s="47">
        <f>IF(O1303=1,U1302/2/C1303,P1302)</f>
        <v>3.6118419146766771</v>
      </c>
      <c r="Q1303" s="47">
        <f>IF(O1303=1,U1302/2/D1303,Q1302)</f>
        <v>89.517711770140608</v>
      </c>
      <c r="R1303" s="41">
        <f>P1303*C1303/U1302</f>
        <v>0.4460579058429045</v>
      </c>
      <c r="S1303" s="41">
        <f>Q1303*D1303/U1302</f>
        <v>0.5576339001924262</v>
      </c>
      <c r="T1303" s="41">
        <f t="shared" si="247"/>
        <v>0.79991174440610679</v>
      </c>
      <c r="U1303" s="42">
        <f>P1303*C1303+Q1303*D1303</f>
        <v>27865.119590821301</v>
      </c>
      <c r="V1303" s="25">
        <f>B1303</f>
        <v>42871</v>
      </c>
      <c r="W1303">
        <f>C1303/C$2</f>
        <v>1.4915256663069063</v>
      </c>
      <c r="X1303">
        <f>D1303/D$2</f>
        <v>1.2392841275528483</v>
      </c>
      <c r="Y1303">
        <f t="shared" si="248"/>
        <v>1.3932559795410651</v>
      </c>
      <c r="AA1303" s="15">
        <f t="shared" si="249"/>
        <v>8.6654079171777365E-3</v>
      </c>
      <c r="AB1303" s="15">
        <f t="shared" si="250"/>
        <v>-2.5146601798076151E-4</v>
      </c>
      <c r="AC1303" s="15">
        <f t="shared" si="251"/>
        <v>3.6918060353308135E-3</v>
      </c>
    </row>
    <row r="1304" spans="1:29" x14ac:dyDescent="0.4">
      <c r="A1304" s="43">
        <f t="shared" si="242"/>
        <v>2017</v>
      </c>
      <c r="B1304" s="53">
        <v>42872</v>
      </c>
      <c r="C1304" s="45">
        <v>3409.9656</v>
      </c>
      <c r="D1304" s="45">
        <f>VLOOKUP(B1304,'H11001.CSI  中证全债'!$A$2:$B$2792,2,0)</f>
        <v>172.8827</v>
      </c>
      <c r="E1304" s="14">
        <f t="shared" si="243"/>
        <v>0</v>
      </c>
      <c r="F1304" s="14">
        <f>IF(AND((B1304-$B$2)&gt;123,OR(((G1303*J1303/C1303*C1304)/(G1303*K1303/D1303*D1304))&lt;(4/6),((G1303*J1303/C1303*C1304)/(G1303*K1303/D1303*D1304))&gt;(6/4))),COUNTIF($E$2:E1304,1),0)</f>
        <v>0</v>
      </c>
      <c r="G1304" s="21">
        <f t="shared" si="244"/>
        <v>27860.7241634983</v>
      </c>
      <c r="H1304" s="12">
        <f t="shared" si="245"/>
        <v>3.6207315507914033</v>
      </c>
      <c r="I1304" s="12">
        <f t="shared" si="246"/>
        <v>89.738036995401941</v>
      </c>
      <c r="J1304" s="15">
        <f>IF(OR((ROW(F1304)-MATCH(MAX($F$2:F1304),$F$2:F1304,0))=1,(ROW(F1304)-MATCH(MAX($F$2:F1304),$F$2:F1304,0))&gt;123),IF(OR(((G1303*J1303/C1303*C1304)/(G1303*K1303/D1303*D1304))&lt;(4/6),((G1303*J1303/C1303*C1304)/(G1303*K1303/D1303*D1304))&gt;(6/4)),50%,((G1303*J1303/C1303*C1304)/((G1303*K1303/D1303*D1304)+(G1303*J1303/C1303*C1304)))),((G1303*J1303/C1303*C1304)/((G1303*K1303/D1303*D1304)+(G1303*J1303/C1303*C1304))))</f>
        <v>0.44315323473211005</v>
      </c>
      <c r="K1304" s="18">
        <f t="shared" si="240"/>
        <v>0.5568467652678899</v>
      </c>
      <c r="L1304" s="20">
        <f t="shared" si="241"/>
        <v>0.79582618122764215</v>
      </c>
      <c r="M1304" s="51">
        <f>IF(AND((B1304-$B$2)&gt;123,OR(((U1303*R1303/C1303*C1304)/(U1303*S1303/D1303*D1304))&lt;(4/6),((U1303*R1303/C1303*C1304)/(U1303*S1303/D1303*D1304))&gt;(6/4))),1,0)</f>
        <v>0</v>
      </c>
      <c r="N1304" s="51">
        <f>IF(AND((B1304-$B$2)&gt;123,OR(((U1303*R1303/C1303*C1304)/(U1303*S1303/D1303*D1304))&lt;(4/6),((U1303*R1303/C1303*C1304)/(U1303*S1303/D1303*D1304))&gt;(6/4))),COUNTIF($M$2:M1304,1),0)</f>
        <v>0</v>
      </c>
      <c r="O1304" s="51">
        <f>IF(OR((ROW(N1304)-MATCH(MAX($N$2:N1304),$N$2:N1304,0))=1,(ROW(N1304)-MATCH(MAX($N$2:N1304),$N$2:N1304,0))&gt;123),IF(OR(((U1303*R1303/C1303*C1304)/(U1303*S1303/D1303*D1304))&lt;(4/6),((U1303*R1303/C1303*C1304)/(U1303*S1303/D1303*D1304))&gt;(6/4)),1,0),0)</f>
        <v>0</v>
      </c>
      <c r="P1304" s="47">
        <f>IF(O1304=1,U1303/2/C1304,P1303)</f>
        <v>3.6118419146766771</v>
      </c>
      <c r="Q1304" s="47">
        <f>IF(O1304=1,U1303/2/D1304,Q1303)</f>
        <v>89.517711770140608</v>
      </c>
      <c r="R1304" s="41">
        <f>P1304*C1304/U1303</f>
        <v>0.4419954718494209</v>
      </c>
      <c r="S1304" s="41">
        <f>Q1304*D1304/U1303</f>
        <v>0.55539197160817</v>
      </c>
      <c r="T1304" s="41">
        <f t="shared" si="247"/>
        <v>0.79582618122764204</v>
      </c>
      <c r="U1304" s="42">
        <f>P1304*C1304+Q1304*D1304</f>
        <v>27792.320390329289</v>
      </c>
      <c r="V1304" s="25">
        <f>B1304</f>
        <v>42872</v>
      </c>
      <c r="W1304">
        <f>C1304/C$2</f>
        <v>1.4833979988280601</v>
      </c>
      <c r="X1304">
        <f>D1304/D$2</f>
        <v>1.2388584736653527</v>
      </c>
      <c r="Y1304">
        <f t="shared" si="248"/>
        <v>1.3896160195164644</v>
      </c>
      <c r="AA1304" s="15">
        <f t="shared" si="249"/>
        <v>-5.4492307188858113E-3</v>
      </c>
      <c r="AB1304" s="15">
        <f t="shared" si="250"/>
        <v>-3.4346755359171421E-4</v>
      </c>
      <c r="AC1304" s="15">
        <f t="shared" si="251"/>
        <v>-2.6125565424091057E-3</v>
      </c>
    </row>
    <row r="1305" spans="1:29" x14ac:dyDescent="0.4">
      <c r="A1305" s="43">
        <f t="shared" si="242"/>
        <v>2017</v>
      </c>
      <c r="B1305" s="53">
        <v>42873</v>
      </c>
      <c r="C1305" s="45">
        <v>3398.1127000000001</v>
      </c>
      <c r="D1305" s="45">
        <f>VLOOKUP(B1305,'H11001.CSI  中证全债'!$A$2:$B$2792,2,0)</f>
        <v>172.9161</v>
      </c>
      <c r="E1305" s="14">
        <f t="shared" si="243"/>
        <v>0</v>
      </c>
      <c r="F1305" s="14">
        <f>IF(AND((B1305-$B$2)&gt;123,OR(((G1304*J1304/C1304*C1305)/(G1304*K1304/D1304*D1305))&lt;(4/6),((G1304*J1304/C1304*C1305)/(G1304*K1304/D1304*D1305))&gt;(6/4))),COUNTIF($E$2:E1305,1),0)</f>
        <v>0</v>
      </c>
      <c r="G1305" s="21">
        <f t="shared" si="244"/>
        <v>27820.805244935567</v>
      </c>
      <c r="H1305" s="12">
        <f t="shared" si="245"/>
        <v>3.6207315507914033</v>
      </c>
      <c r="I1305" s="12">
        <f t="shared" si="246"/>
        <v>89.738036995401941</v>
      </c>
      <c r="J1305" s="15">
        <f>IF(OR((ROW(F1305)-MATCH(MAX($F$2:F1305),$F$2:F1305,0))=1,(ROW(F1305)-MATCH(MAX($F$2:F1305),$F$2:F1305,0))&gt;123),IF(OR(((G1304*J1304/C1304*C1305)/(G1304*K1304/D1304*D1305))&lt;(4/6),((G1304*J1304/C1304*C1305)/(G1304*K1304/D1304*D1305))&gt;(6/4)),50%,((G1304*J1304/C1304*C1305)/((G1304*K1304/D1304*D1305)+(G1304*J1304/C1304*C1305)))),((G1304*J1304/C1304*C1305)/((G1304*K1304/D1304*D1305)+(G1304*J1304/C1304*C1305))))</f>
        <v>0.44224650428745893</v>
      </c>
      <c r="K1305" s="18">
        <f t="shared" si="240"/>
        <v>0.55775349571254107</v>
      </c>
      <c r="L1305" s="20">
        <f t="shared" si="241"/>
        <v>0.79290673691337477</v>
      </c>
      <c r="M1305" s="51">
        <f>IF(AND((B1305-$B$2)&gt;123,OR(((U1304*R1304/C1304*C1305)/(U1304*S1304/D1304*D1305))&lt;(4/6),((U1304*R1304/C1304*C1305)/(U1304*S1304/D1304*D1305))&gt;(6/4))),1,0)</f>
        <v>0</v>
      </c>
      <c r="N1305" s="51">
        <f>IF(AND((B1305-$B$2)&gt;123,OR(((U1304*R1304/C1304*C1305)/(U1304*S1304/D1304*D1305))&lt;(4/6),((U1304*R1304/C1304*C1305)/(U1304*S1304/D1304*D1305))&gt;(6/4))),COUNTIF($M$2:M1305,1),0)</f>
        <v>0</v>
      </c>
      <c r="O1305" s="51">
        <f>IF(OR((ROW(N1305)-MATCH(MAX($N$2:N1305),$N$2:N1305,0))=1,(ROW(N1305)-MATCH(MAX($N$2:N1305),$N$2:N1305,0))&gt;123),IF(OR(((U1304*R1304/C1304*C1305)/(U1304*S1304/D1304*D1305))&lt;(4/6),((U1304*R1304/C1304*C1305)/(U1304*S1304/D1304*D1305))&gt;(6/4)),1,0),0)</f>
        <v>0</v>
      </c>
      <c r="P1305" s="47">
        <f>IF(O1305=1,U1304/2/C1305,P1304)</f>
        <v>3.6118419146766771</v>
      </c>
      <c r="Q1305" s="47">
        <f>IF(O1305=1,U1304/2/D1305,Q1304)</f>
        <v>89.517711770140608</v>
      </c>
      <c r="R1305" s="41">
        <f>P1305*C1305/U1304</f>
        <v>0.44161285233764952</v>
      </c>
      <c r="S1305" s="41">
        <f>Q1305*D1305/U1304</f>
        <v>0.55695434504284702</v>
      </c>
      <c r="T1305" s="41">
        <f t="shared" si="247"/>
        <v>0.79290673691337454</v>
      </c>
      <c r="U1305" s="42">
        <f>P1305*C1305+Q1305*D1305</f>
        <v>27752.499480871942</v>
      </c>
      <c r="V1305" s="25">
        <f>B1305</f>
        <v>42873</v>
      </c>
      <c r="W1305">
        <f>C1305/C$2</f>
        <v>1.4782417684718627</v>
      </c>
      <c r="X1305">
        <f>D1305/D$2</f>
        <v>1.2390978144034395</v>
      </c>
      <c r="Y1305">
        <f t="shared" si="248"/>
        <v>1.3876249740435971</v>
      </c>
      <c r="AA1305" s="15">
        <f t="shared" si="249"/>
        <v>-3.4759588190566015E-3</v>
      </c>
      <c r="AB1305" s="15">
        <f t="shared" si="250"/>
        <v>1.9319457643818261E-4</v>
      </c>
      <c r="AC1305" s="15">
        <f t="shared" si="251"/>
        <v>-1.4328026195036259E-3</v>
      </c>
    </row>
    <row r="1306" spans="1:29" x14ac:dyDescent="0.4">
      <c r="A1306" s="43">
        <f t="shared" si="242"/>
        <v>2017</v>
      </c>
      <c r="B1306" s="53">
        <v>42874</v>
      </c>
      <c r="C1306" s="45">
        <v>3403.8492000000001</v>
      </c>
      <c r="D1306" s="45">
        <f>VLOOKUP(B1306,'H11001.CSI  中证全债'!$A$2:$B$2792,2,0)</f>
        <v>172.86959999999999</v>
      </c>
      <c r="E1306" s="14">
        <f t="shared" si="243"/>
        <v>0</v>
      </c>
      <c r="F1306" s="14">
        <f>IF(AND((B1306-$B$2)&gt;123,OR(((G1305*J1305/C1305*C1306)/(G1305*K1305/D1305*D1306))&lt;(4/6),((G1305*J1305/C1305*C1306)/(G1305*K1305/D1305*D1306))&gt;(6/4))),COUNTIF($E$2:E1306,1),0)</f>
        <v>0</v>
      </c>
      <c r="G1306" s="21">
        <f t="shared" si="244"/>
        <v>27837.402752756396</v>
      </c>
      <c r="H1306" s="12">
        <f t="shared" si="245"/>
        <v>3.6207315507914033</v>
      </c>
      <c r="I1306" s="12">
        <f t="shared" si="246"/>
        <v>89.738036995401941</v>
      </c>
      <c r="J1306" s="15">
        <f>IF(OR((ROW(F1306)-MATCH(MAX($F$2:F1306),$F$2:F1306,0))=1,(ROW(F1306)-MATCH(MAX($F$2:F1306),$F$2:F1306,0))&gt;123),IF(OR(((G1305*J1305/C1305*C1306)/(G1305*K1305/D1305*D1306))&lt;(4/6),((G1305*J1305/C1305*C1306)/(G1305*K1305/D1305*D1306))&gt;(6/4)),50%,((G1305*J1305/C1305*C1306)/((G1305*K1305/D1305*D1306)+(G1305*J1305/C1305*C1306)))),((G1305*J1305/C1305*C1306)/((G1305*K1305/D1305*D1306)+(G1305*J1305/C1305*C1306))))</f>
        <v>0.44272895363256315</v>
      </c>
      <c r="K1306" s="18">
        <f t="shared" si="240"/>
        <v>0.55727104636743685</v>
      </c>
      <c r="L1306" s="20">
        <f t="shared" si="241"/>
        <v>0.79445891997886009</v>
      </c>
      <c r="M1306" s="51">
        <f>IF(AND((B1306-$B$2)&gt;123,OR(((U1305*R1305/C1305*C1306)/(U1305*S1305/D1305*D1306))&lt;(4/6),((U1305*R1305/C1305*C1306)/(U1305*S1305/D1305*D1306))&gt;(6/4))),1,0)</f>
        <v>0</v>
      </c>
      <c r="N1306" s="51">
        <f>IF(AND((B1306-$B$2)&gt;123,OR(((U1305*R1305/C1305*C1306)/(U1305*S1305/D1305*D1306))&lt;(4/6),((U1305*R1305/C1305*C1306)/(U1305*S1305/D1305*D1306))&gt;(6/4))),COUNTIF($M$2:M1306,1),0)</f>
        <v>0</v>
      </c>
      <c r="O1306" s="51">
        <f>IF(OR((ROW(N1306)-MATCH(MAX($N$2:N1306),$N$2:N1306,0))=1,(ROW(N1306)-MATCH(MAX($N$2:N1306),$N$2:N1306,0))&gt;123),IF(OR(((U1305*R1305/C1305*C1306)/(U1305*S1305/D1305*D1306))&lt;(4/6),((U1305*R1305/C1305*C1306)/(U1305*S1305/D1305*D1306))&gt;(6/4)),1,0),0)</f>
        <v>0</v>
      </c>
      <c r="P1306" s="47">
        <f>IF(O1306=1,U1305/2/C1306,P1305)</f>
        <v>3.6118419146766771</v>
      </c>
      <c r="Q1306" s="47">
        <f>IF(O1306=1,U1305/2/D1306,Q1305)</f>
        <v>89.517711770140608</v>
      </c>
      <c r="R1306" s="41">
        <f>P1306*C1306/U1305</f>
        <v>0.44299307960611883</v>
      </c>
      <c r="S1306" s="41">
        <f>Q1306*D1306/U1305</f>
        <v>0.55760350657011526</v>
      </c>
      <c r="T1306" s="41">
        <f t="shared" si="247"/>
        <v>0.79445891997885987</v>
      </c>
      <c r="U1306" s="42">
        <f>P1306*C1306+Q1306*D1306</f>
        <v>27769.056238418176</v>
      </c>
      <c r="V1306" s="25">
        <f>B1306</f>
        <v>42874</v>
      </c>
      <c r="W1306">
        <f>C1306/C$2</f>
        <v>1.4807372518926565</v>
      </c>
      <c r="X1306">
        <f>D1306/D$2</f>
        <v>1.2387646005016122</v>
      </c>
      <c r="Y1306">
        <f t="shared" si="248"/>
        <v>1.3884528119209087</v>
      </c>
      <c r="AA1306" s="15">
        <f t="shared" si="249"/>
        <v>1.6881429506443446E-3</v>
      </c>
      <c r="AB1306" s="15">
        <f t="shared" si="250"/>
        <v>-2.6891654391925091E-4</v>
      </c>
      <c r="AC1306" s="15">
        <f t="shared" si="251"/>
        <v>5.9658617623403742E-4</v>
      </c>
    </row>
    <row r="1307" spans="1:29" x14ac:dyDescent="0.4">
      <c r="A1307" s="43">
        <f t="shared" si="242"/>
        <v>2017</v>
      </c>
      <c r="B1307" s="53">
        <v>42877</v>
      </c>
      <c r="C1307" s="45">
        <v>3411.2386999999999</v>
      </c>
      <c r="D1307" s="45">
        <f>VLOOKUP(B1307,'H11001.CSI  中证全债'!$A$2:$B$2792,2,0)</f>
        <v>172.85749999999999</v>
      </c>
      <c r="E1307" s="14">
        <f t="shared" si="243"/>
        <v>0</v>
      </c>
      <c r="F1307" s="14">
        <f>IF(AND((B1307-$B$2)&gt;123,OR(((G1306*J1306/C1306*C1307)/(G1306*K1306/D1306*D1307))&lt;(4/6),((G1306*J1306/C1306*C1307)/(G1306*K1306/D1306*D1307))&gt;(6/4))),COUNTIF($E$2:E1307,1),0)</f>
        <v>0</v>
      </c>
      <c r="G1307" s="21">
        <f t="shared" si="244"/>
        <v>27863.072318303319</v>
      </c>
      <c r="H1307" s="12">
        <f t="shared" si="245"/>
        <v>3.6207315507914033</v>
      </c>
      <c r="I1307" s="12">
        <f t="shared" si="246"/>
        <v>89.738036995401941</v>
      </c>
      <c r="J1307" s="15">
        <f>IF(OR((ROW(F1307)-MATCH(MAX($F$2:F1307),$F$2:F1307,0))=1,(ROW(F1307)-MATCH(MAX($F$2:F1307),$F$2:F1307,0))&gt;123),IF(OR(((G1306*J1306/C1306*C1307)/(G1306*K1306/D1306*D1307))&lt;(4/6),((G1306*J1306/C1306*C1307)/(G1306*K1306/D1306*D1307))&gt;(6/4)),50%,((G1306*J1306/C1306*C1307)/((G1306*K1306/D1306*D1307)+(G1306*J1306/C1306*C1307)))),((G1306*J1306/C1306*C1307)/((G1306*K1306/D1306*D1307)+(G1306*J1306/C1306*C1307))))</f>
        <v>0.44328132401454967</v>
      </c>
      <c r="K1307" s="18">
        <f t="shared" si="240"/>
        <v>0.55671867598545033</v>
      </c>
      <c r="L1307" s="20">
        <f t="shared" si="241"/>
        <v>0.79623936313955213</v>
      </c>
      <c r="M1307" s="51">
        <f>IF(AND((B1307-$B$2)&gt;123,OR(((U1306*R1306/C1306*C1307)/(U1306*S1306/D1306*D1307))&lt;(4/6),((U1306*R1306/C1306*C1307)/(U1306*S1306/D1306*D1307))&gt;(6/4))),1,0)</f>
        <v>0</v>
      </c>
      <c r="N1307" s="51">
        <f>IF(AND((B1307-$B$2)&gt;123,OR(((U1306*R1306/C1306*C1307)/(U1306*S1306/D1306*D1307))&lt;(4/6),((U1306*R1306/C1306*C1307)/(U1306*S1306/D1306*D1307))&gt;(6/4))),COUNTIF($M$2:M1307,1),0)</f>
        <v>0</v>
      </c>
      <c r="O1307" s="51">
        <f>IF(OR((ROW(N1307)-MATCH(MAX($N$2:N1307),$N$2:N1307,0))=1,(ROW(N1307)-MATCH(MAX($N$2:N1307),$N$2:N1307,0))&gt;123),IF(OR(((U1306*R1306/C1306*C1307)/(U1306*S1306/D1306*D1307))&lt;(4/6),((U1306*R1306/C1306*C1307)/(U1306*S1306/D1306*D1307))&gt;(6/4)),1,0),0)</f>
        <v>0</v>
      </c>
      <c r="P1307" s="47">
        <f>IF(O1307=1,U1306/2/C1307,P1306)</f>
        <v>3.6118419146766771</v>
      </c>
      <c r="Q1307" s="47">
        <f>IF(O1307=1,U1306/2/D1307,Q1306)</f>
        <v>89.517711770140608</v>
      </c>
      <c r="R1307" s="41">
        <f>P1307*C1307/U1306</f>
        <v>0.44369008481395256</v>
      </c>
      <c r="S1307" s="41">
        <f>Q1307*D1307/U1306</f>
        <v>0.55723204020521377</v>
      </c>
      <c r="T1307" s="41">
        <f t="shared" si="247"/>
        <v>0.79623936313955179</v>
      </c>
      <c r="U1307" s="42">
        <f>P1307*C1307+Q1307*D1307</f>
        <v>27794.66277993426</v>
      </c>
      <c r="V1307" s="25">
        <f>B1307</f>
        <v>42877</v>
      </c>
      <c r="W1307">
        <f>C1307/C$2</f>
        <v>1.4839518208350353</v>
      </c>
      <c r="X1307">
        <f>D1307/D$2</f>
        <v>1.2386778932282334</v>
      </c>
      <c r="Y1307">
        <f t="shared" si="248"/>
        <v>1.3897331389967129</v>
      </c>
      <c r="AA1307" s="15">
        <f t="shared" si="249"/>
        <v>2.170924610878755E-3</v>
      </c>
      <c r="AB1307" s="15">
        <f t="shared" si="250"/>
        <v>-6.9994955735452891E-5</v>
      </c>
      <c r="AC1307" s="15">
        <f t="shared" si="251"/>
        <v>9.2212501916644207E-4</v>
      </c>
    </row>
    <row r="1308" spans="1:29" x14ac:dyDescent="0.4">
      <c r="A1308" s="43">
        <f t="shared" si="242"/>
        <v>2017</v>
      </c>
      <c r="B1308" s="53">
        <v>42878</v>
      </c>
      <c r="C1308" s="45">
        <v>3424.194</v>
      </c>
      <c r="D1308" s="45">
        <f>VLOOKUP(B1308,'H11001.CSI  中证全债'!$A$2:$B$2792,2,0)</f>
        <v>172.83160000000001</v>
      </c>
      <c r="E1308" s="14">
        <f t="shared" si="243"/>
        <v>0</v>
      </c>
      <c r="F1308" s="14">
        <f>IF(AND((B1308-$B$2)&gt;123,OR(((G1307*J1307/C1307*C1308)/(G1307*K1307/D1307*D1308))&lt;(4/6),((G1307*J1307/C1307*C1308)/(G1307*K1307/D1307*D1308))&gt;(6/4))),COUNTIF($E$2:E1308,1),0)</f>
        <v>0</v>
      </c>
      <c r="G1308" s="21">
        <f t="shared" si="244"/>
        <v>27907.655766605109</v>
      </c>
      <c r="H1308" s="12">
        <f t="shared" si="245"/>
        <v>3.6207315507914033</v>
      </c>
      <c r="I1308" s="12">
        <f t="shared" si="246"/>
        <v>89.738036995401941</v>
      </c>
      <c r="J1308" s="15">
        <f>IF(OR((ROW(F1308)-MATCH(MAX($F$2:F1308),$F$2:F1308,0))=1,(ROW(F1308)-MATCH(MAX($F$2:F1308),$F$2:F1308,0))&gt;123),IF(OR(((G1307*J1307/C1307*C1308)/(G1307*K1307/D1307*D1308))&lt;(4/6),((G1307*J1307/C1307*C1308)/(G1307*K1307/D1307*D1308))&gt;(6/4)),50%,((G1307*J1307/C1307*C1308)/((G1307*K1307/D1307*D1308)+(G1307*J1307/C1307*C1308)))),((G1307*J1307/C1307*C1308)/((G1307*K1307/D1307*D1308)+(G1307*J1307/C1307*C1308))))</f>
        <v>0.44425398376406894</v>
      </c>
      <c r="K1308" s="18">
        <f t="shared" si="240"/>
        <v>0.55574601623593112</v>
      </c>
      <c r="L1308" s="20">
        <f t="shared" si="241"/>
        <v>0.79938311888045921</v>
      </c>
      <c r="M1308" s="51">
        <f>IF(AND((B1308-$B$2)&gt;123,OR(((U1307*R1307/C1307*C1308)/(U1307*S1307/D1307*D1308))&lt;(4/6),((U1307*R1307/C1307*C1308)/(U1307*S1307/D1307*D1308))&gt;(6/4))),1,0)</f>
        <v>0</v>
      </c>
      <c r="N1308" s="51">
        <f>IF(AND((B1308-$B$2)&gt;123,OR(((U1307*R1307/C1307*C1308)/(U1307*S1307/D1307*D1308))&lt;(4/6),((U1307*R1307/C1307*C1308)/(U1307*S1307/D1307*D1308))&gt;(6/4))),COUNTIF($M$2:M1308,1),0)</f>
        <v>0</v>
      </c>
      <c r="O1308" s="51">
        <f>IF(OR((ROW(N1308)-MATCH(MAX($N$2:N1308),$N$2:N1308,0))=1,(ROW(N1308)-MATCH(MAX($N$2:N1308),$N$2:N1308,0))&gt;123),IF(OR(((U1307*R1307/C1307*C1308)/(U1307*S1307/D1307*D1308))&lt;(4/6),((U1307*R1307/C1307*C1308)/(U1307*S1307/D1307*D1308))&gt;(6/4)),1,0),0)</f>
        <v>0</v>
      </c>
      <c r="P1308" s="47">
        <f>IF(O1308=1,U1307/2/C1308,P1307)</f>
        <v>3.6118419146766771</v>
      </c>
      <c r="Q1308" s="47">
        <f>IF(O1308=1,U1307/2/D1308,Q1307)</f>
        <v>89.517711770140608</v>
      </c>
      <c r="R1308" s="41">
        <f>P1308*C1308/U1307</f>
        <v>0.44496483051821512</v>
      </c>
      <c r="S1308" s="41">
        <f>Q1308*D1308/U1307</f>
        <v>0.55663526037601485</v>
      </c>
      <c r="T1308" s="41">
        <f t="shared" si="247"/>
        <v>0.79938311888045899</v>
      </c>
      <c r="U1308" s="42">
        <f>P1308*C1308+Q1308*D1308</f>
        <v>27839.136766756623</v>
      </c>
      <c r="V1308" s="25">
        <f>B1308</f>
        <v>42878</v>
      </c>
      <c r="W1308">
        <f>C1308/C$2</f>
        <v>1.4895876155463417</v>
      </c>
      <c r="X1308">
        <f>D1308/D$2</f>
        <v>1.2384922966678609</v>
      </c>
      <c r="Y1308">
        <f t="shared" si="248"/>
        <v>1.3919568383378311</v>
      </c>
      <c r="AA1308" s="15">
        <f t="shared" si="249"/>
        <v>3.7978286304032327E-3</v>
      </c>
      <c r="AB1308" s="15">
        <f t="shared" si="250"/>
        <v>-1.4983440116855817E-4</v>
      </c>
      <c r="AC1308" s="15">
        <f t="shared" si="251"/>
        <v>1.6000908942299663E-3</v>
      </c>
    </row>
    <row r="1309" spans="1:29" x14ac:dyDescent="0.4">
      <c r="A1309" s="43">
        <f t="shared" si="242"/>
        <v>2017</v>
      </c>
      <c r="B1309" s="53">
        <v>42879</v>
      </c>
      <c r="C1309" s="45">
        <v>3424.1669000000002</v>
      </c>
      <c r="D1309" s="45">
        <f>VLOOKUP(B1309,'H11001.CSI  中证全债'!$A$2:$B$2792,2,0)</f>
        <v>172.8723</v>
      </c>
      <c r="E1309" s="14">
        <f t="shared" si="243"/>
        <v>0</v>
      </c>
      <c r="F1309" s="14">
        <f>IF(AND((B1309-$B$2)&gt;123,OR(((G1308*J1308/C1308*C1309)/(G1308*K1308/D1308*D1309))&lt;(4/6),((G1308*J1308/C1308*C1309)/(G1308*K1308/D1308*D1309))&gt;(6/4))),COUNTIF($E$2:E1309,1),0)</f>
        <v>0</v>
      </c>
      <c r="G1309" s="21">
        <f t="shared" si="244"/>
        <v>27911.209982885797</v>
      </c>
      <c r="H1309" s="12">
        <f t="shared" si="245"/>
        <v>3.6207315507914033</v>
      </c>
      <c r="I1309" s="12">
        <f t="shared" si="246"/>
        <v>89.738036995401941</v>
      </c>
      <c r="J1309" s="15">
        <f>IF(OR((ROW(F1309)-MATCH(MAX($F$2:F1309),$F$2:F1309,0))=1,(ROW(F1309)-MATCH(MAX($F$2:F1309),$F$2:F1309,0))&gt;123),IF(OR(((G1308*J1308/C1308*C1309)/(G1308*K1308/D1308*D1309))&lt;(4/6),((G1308*J1308/C1308*C1309)/(G1308*K1308/D1308*D1309))&gt;(6/4)),50%,((G1308*J1308/C1308*C1309)/((G1308*K1308/D1308*D1309)+(G1308*J1308/C1308*C1309)))),((G1308*J1308/C1308*C1309)/((G1308*K1308/D1308*D1309)+(G1308*J1308/C1308*C1309))))</f>
        <v>0.44419389691839262</v>
      </c>
      <c r="K1309" s="18">
        <f t="shared" si="240"/>
        <v>0.55580610308160738</v>
      </c>
      <c r="L1309" s="20">
        <f t="shared" si="241"/>
        <v>0.7991885919488958</v>
      </c>
      <c r="M1309" s="51">
        <f>IF(AND((B1309-$B$2)&gt;123,OR(((U1308*R1308/C1308*C1309)/(U1308*S1308/D1308*D1309))&lt;(4/6),((U1308*R1308/C1308*C1309)/(U1308*S1308/D1308*D1309))&gt;(6/4))),1,0)</f>
        <v>0</v>
      </c>
      <c r="N1309" s="51">
        <f>IF(AND((B1309-$B$2)&gt;123,OR(((U1308*R1308/C1308*C1309)/(U1308*S1308/D1308*D1309))&lt;(4/6),((U1308*R1308/C1308*C1309)/(U1308*S1308/D1308*D1309))&gt;(6/4))),COUNTIF($M$2:M1309,1),0)</f>
        <v>0</v>
      </c>
      <c r="O1309" s="51">
        <f>IF(OR((ROW(N1309)-MATCH(MAX($N$2:N1309),$N$2:N1309,0))=1,(ROW(N1309)-MATCH(MAX($N$2:N1309),$N$2:N1309,0))&gt;123),IF(OR(((U1308*R1308/C1308*C1309)/(U1308*S1308/D1308*D1309))&lt;(4/6),((U1308*R1308/C1308*C1309)/(U1308*S1308/D1308*D1309))&gt;(6/4)),1,0),0)</f>
        <v>0</v>
      </c>
      <c r="P1309" s="47">
        <f>IF(O1309=1,U1308/2/C1309,P1308)</f>
        <v>3.6118419146766771</v>
      </c>
      <c r="Q1309" s="47">
        <f>IF(O1309=1,U1308/2/D1309,Q1308)</f>
        <v>89.517711770140608</v>
      </c>
      <c r="R1309" s="41">
        <f>P1309*C1309/U1308</f>
        <v>0.44425046781755417</v>
      </c>
      <c r="S1309" s="41">
        <f>Q1309*D1309/U1308</f>
        <v>0.55587688850038275</v>
      </c>
      <c r="T1309" s="41">
        <f t="shared" si="247"/>
        <v>0.79918859194889569</v>
      </c>
      <c r="U1309" s="42">
        <f>P1309*C1309+Q1309*D1309</f>
        <v>27842.682256709777</v>
      </c>
      <c r="V1309" s="25">
        <f>B1309</f>
        <v>42879</v>
      </c>
      <c r="W1309">
        <f>C1309/C$2</f>
        <v>1.4895758265459578</v>
      </c>
      <c r="X1309">
        <f>D1309/D$2</f>
        <v>1.2387839484055894</v>
      </c>
      <c r="Y1309">
        <f t="shared" si="248"/>
        <v>1.3921341128354889</v>
      </c>
      <c r="AA1309" s="15">
        <f t="shared" si="249"/>
        <v>-7.9142712122726167E-6</v>
      </c>
      <c r="AB1309" s="15">
        <f t="shared" si="250"/>
        <v>2.3548934338402105E-4</v>
      </c>
      <c r="AC1309" s="15">
        <f t="shared" si="251"/>
        <v>1.2735631793692193E-4</v>
      </c>
    </row>
    <row r="1310" spans="1:29" x14ac:dyDescent="0.4">
      <c r="A1310" s="43">
        <f t="shared" si="242"/>
        <v>2017</v>
      </c>
      <c r="B1310" s="53">
        <v>42880</v>
      </c>
      <c r="C1310" s="45">
        <v>3485.6581000000001</v>
      </c>
      <c r="D1310" s="45">
        <f>VLOOKUP(B1310,'H11001.CSI  中证全债'!$A$2:$B$2792,2,0)</f>
        <v>172.93780000000001</v>
      </c>
      <c r="E1310" s="14">
        <f t="shared" si="243"/>
        <v>0</v>
      </c>
      <c r="F1310" s="14">
        <f>IF(AND((B1310-$B$2)&gt;123,OR(((G1309*J1309/C1309*C1310)/(G1309*K1309/D1309*D1310))&lt;(4/6),((G1309*J1309/C1309*C1310)/(G1309*K1309/D1309*D1310))&gt;(6/4))),COUNTIF($E$2:E1310,1),0)</f>
        <v>0</v>
      </c>
      <c r="G1310" s="21">
        <f t="shared" si="244"/>
        <v>28139.730952245023</v>
      </c>
      <c r="H1310" s="12">
        <f t="shared" si="245"/>
        <v>3.6207315507914033</v>
      </c>
      <c r="I1310" s="12">
        <f t="shared" si="246"/>
        <v>89.738036995401941</v>
      </c>
      <c r="J1310" s="15">
        <f>IF(OR((ROW(F1310)-MATCH(MAX($F$2:F1310),$F$2:F1310,0))=1,(ROW(F1310)-MATCH(MAX($F$2:F1310),$F$2:F1310,0))&gt;123),IF(OR(((G1309*J1309/C1309*C1310)/(G1309*K1309/D1309*D1310))&lt;(4/6),((G1309*J1309/C1309*C1310)/(G1309*K1309/D1309*D1310))&gt;(6/4)),50%,((G1309*J1309/C1309*C1310)/((G1309*K1309/D1309*D1310)+(G1309*J1309/C1309*C1310)))),((G1309*J1309/C1309*C1310)/((G1309*K1309/D1309*D1310)+(G1309*J1309/C1309*C1310))))</f>
        <v>0.44849868249840952</v>
      </c>
      <c r="K1310" s="18">
        <f t="shared" si="240"/>
        <v>0.55150131750159048</v>
      </c>
      <c r="L1310" s="20">
        <f t="shared" si="241"/>
        <v>0.8132322956728314</v>
      </c>
      <c r="M1310" s="51">
        <f>IF(AND((B1310-$B$2)&gt;123,OR(((U1309*R1309/C1309*C1310)/(U1309*S1309/D1309*D1310))&lt;(4/6),((U1309*R1309/C1309*C1310)/(U1309*S1309/D1309*D1310))&gt;(6/4))),1,0)</f>
        <v>0</v>
      </c>
      <c r="N1310" s="51">
        <f>IF(AND((B1310-$B$2)&gt;123,OR(((U1309*R1309/C1309*C1310)/(U1309*S1309/D1309*D1310))&lt;(4/6),((U1309*R1309/C1309*C1310)/(U1309*S1309/D1309*D1310))&gt;(6/4))),COUNTIF($M$2:M1310,1),0)</f>
        <v>0</v>
      </c>
      <c r="O1310" s="51">
        <f>IF(OR((ROW(N1310)-MATCH(MAX($N$2:N1310),$N$2:N1310,0))=1,(ROW(N1310)-MATCH(MAX($N$2:N1310),$N$2:N1310,0))&gt;123),IF(OR(((U1309*R1309/C1309*C1310)/(U1309*S1309/D1309*D1310))&lt;(4/6),((U1309*R1309/C1309*C1310)/(U1309*S1309/D1309*D1310))&gt;(6/4)),1,0),0)</f>
        <v>0</v>
      </c>
      <c r="P1310" s="47">
        <f>IF(O1310=1,U1309/2/C1310,P1309)</f>
        <v>3.6118419146766771</v>
      </c>
      <c r="Q1310" s="47">
        <f>IF(O1310=1,U1309/2/D1310,Q1309)</f>
        <v>89.517711770140608</v>
      </c>
      <c r="R1310" s="41">
        <f>P1310*C1310/U1309</f>
        <v>0.45217073232153504</v>
      </c>
      <c r="S1310" s="41">
        <f>Q1310*D1310/U1309</f>
        <v>0.55601669378787943</v>
      </c>
      <c r="T1310" s="41">
        <f t="shared" si="247"/>
        <v>0.81323229567283162</v>
      </c>
      <c r="U1310" s="42">
        <f>P1310*C1310+Q1310*D1310</f>
        <v>28070.642160374493</v>
      </c>
      <c r="V1310" s="25">
        <f>B1310</f>
        <v>42880</v>
      </c>
      <c r="W1310">
        <f>C1310/C$2</f>
        <v>1.5163256339415325</v>
      </c>
      <c r="X1310">
        <f>D1310/D$2</f>
        <v>1.2392533142242923</v>
      </c>
      <c r="Y1310">
        <f t="shared" si="248"/>
        <v>1.4035321080187246</v>
      </c>
      <c r="AA1310" s="15">
        <f t="shared" si="249"/>
        <v>1.795800315691376E-2</v>
      </c>
      <c r="AB1310" s="15">
        <f t="shared" si="250"/>
        <v>3.7889239629484983E-4</v>
      </c>
      <c r="AC1310" s="15">
        <f t="shared" si="251"/>
        <v>8.1874261094143641E-3</v>
      </c>
    </row>
    <row r="1311" spans="1:29" x14ac:dyDescent="0.4">
      <c r="A1311" s="43">
        <f t="shared" si="242"/>
        <v>2017</v>
      </c>
      <c r="B1311" s="53">
        <v>42881</v>
      </c>
      <c r="C1311" s="45">
        <v>3480.4344999999998</v>
      </c>
      <c r="D1311" s="45">
        <f>VLOOKUP(B1311,'H11001.CSI  中证全债'!$A$2:$B$2792,2,0)</f>
        <v>172.96420000000001</v>
      </c>
      <c r="E1311" s="14">
        <f t="shared" si="243"/>
        <v>0</v>
      </c>
      <c r="F1311" s="14">
        <f>IF(AND((B1311-$B$2)&gt;123,OR(((G1310*J1310/C1310*C1311)/(G1310*K1310/D1310*D1311))&lt;(4/6),((G1310*J1310/C1310*C1311)/(G1310*K1310/D1310*D1311))&gt;(6/4))),COUNTIF($E$2:E1311,1),0)</f>
        <v>0</v>
      </c>
      <c r="G1311" s="21">
        <f t="shared" si="244"/>
        <v>28123.186783092988</v>
      </c>
      <c r="H1311" s="12">
        <f t="shared" si="245"/>
        <v>3.6207315507914033</v>
      </c>
      <c r="I1311" s="12">
        <f t="shared" si="246"/>
        <v>89.738036995401941</v>
      </c>
      <c r="J1311" s="15">
        <f>IF(OR((ROW(F1311)-MATCH(MAX($F$2:F1311),$F$2:F1311,0))=1,(ROW(F1311)-MATCH(MAX($F$2:F1311),$F$2:F1311,0))&gt;123),IF(OR(((G1310*J1310/C1310*C1311)/(G1310*K1310/D1310*D1311))&lt;(4/6),((G1310*J1310/C1310*C1311)/(G1310*K1310/D1310*D1311))&gt;(6/4)),50%,((G1310*J1310/C1310*C1311)/((G1310*K1310/D1310*D1311)+(G1310*J1310/C1310*C1311)))),((G1310*J1310/C1310*C1311)/((G1310*K1310/D1310*D1311)+(G1310*J1310/C1310*C1311))))</f>
        <v>0.44809000849749919</v>
      </c>
      <c r="K1311" s="18">
        <f t="shared" si="240"/>
        <v>0.55190999150250075</v>
      </c>
      <c r="L1311" s="20">
        <f t="shared" si="241"/>
        <v>0.81188964758118332</v>
      </c>
      <c r="M1311" s="51">
        <f>IF(AND((B1311-$B$2)&gt;123,OR(((U1310*R1310/C1310*C1311)/(U1310*S1310/D1310*D1311))&lt;(4/6),((U1310*R1310/C1310*C1311)/(U1310*S1310/D1310*D1311))&gt;(6/4))),1,0)</f>
        <v>0</v>
      </c>
      <c r="N1311" s="51">
        <f>IF(AND((B1311-$B$2)&gt;123,OR(((U1310*R1310/C1310*C1311)/(U1310*S1310/D1310*D1311))&lt;(4/6),((U1310*R1310/C1310*C1311)/(U1310*S1310/D1310*D1311))&gt;(6/4))),COUNTIF($M$2:M1311,1),0)</f>
        <v>0</v>
      </c>
      <c r="O1311" s="51">
        <f>IF(OR((ROW(N1311)-MATCH(MAX($N$2:N1311),$N$2:N1311,0))=1,(ROW(N1311)-MATCH(MAX($N$2:N1311),$N$2:N1311,0))&gt;123),IF(OR(((U1310*R1310/C1310*C1311)/(U1310*S1310/D1310*D1311))&lt;(4/6),((U1310*R1310/C1310*C1311)/(U1310*S1310/D1310*D1311))&gt;(6/4)),1,0),0)</f>
        <v>0</v>
      </c>
      <c r="P1311" s="47">
        <f>IF(O1311=1,U1310/2/C1311,P1310)</f>
        <v>3.6118419146766771</v>
      </c>
      <c r="Q1311" s="47">
        <f>IF(O1311=1,U1310/2/D1311,Q1310)</f>
        <v>89.517711770140608</v>
      </c>
      <c r="R1311" s="41">
        <f>P1311*C1311/U1310</f>
        <v>0.44782656330292714</v>
      </c>
      <c r="S1311" s="41">
        <f>Q1311*D1311/U1310</f>
        <v>0.55158550750968605</v>
      </c>
      <c r="T1311" s="41">
        <f t="shared" si="247"/>
        <v>0.81188964758118332</v>
      </c>
      <c r="U1311" s="42">
        <f>P1311*C1311+Q1311*D1311</f>
        <v>28054.138610539718</v>
      </c>
      <c r="V1311" s="25">
        <f>B1311</f>
        <v>42881</v>
      </c>
      <c r="W1311">
        <f>C1311/C$2</f>
        <v>1.5140532714911084</v>
      </c>
      <c r="X1311">
        <f>D1311/D$2</f>
        <v>1.2394424937298458</v>
      </c>
      <c r="Y1311">
        <f t="shared" si="248"/>
        <v>1.4027069305269859</v>
      </c>
      <c r="AA1311" s="15">
        <f t="shared" si="249"/>
        <v>-1.4985979261706861E-3</v>
      </c>
      <c r="AB1311" s="15">
        <f t="shared" si="250"/>
        <v>1.5265604165204394E-4</v>
      </c>
      <c r="AC1311" s="15">
        <f t="shared" si="251"/>
        <v>-5.8792918738681532E-4</v>
      </c>
    </row>
    <row r="1312" spans="1:29" x14ac:dyDescent="0.4">
      <c r="A1312" s="43">
        <f t="shared" si="242"/>
        <v>2017</v>
      </c>
      <c r="B1312" s="53">
        <v>42886</v>
      </c>
      <c r="C1312" s="45">
        <v>3492.8845000000001</v>
      </c>
      <c r="D1312" s="45">
        <f>VLOOKUP(B1312,'H11001.CSI  中证全债'!$A$2:$B$2792,2,0)</f>
        <v>173.16210000000001</v>
      </c>
      <c r="E1312" s="14">
        <f t="shared" si="243"/>
        <v>0</v>
      </c>
      <c r="F1312" s="14">
        <f>IF(AND((B1312-$B$2)&gt;123,OR(((G1311*J1311/C1311*C1312)/(G1311*K1311/D1311*D1312))&lt;(4/6),((G1311*J1311/C1311*C1312)/(G1311*K1311/D1311*D1312))&gt;(6/4))),COUNTIF($E$2:E1312,1),0)</f>
        <v>0</v>
      </c>
      <c r="G1312" s="21">
        <f t="shared" si="244"/>
        <v>28186.024048421728</v>
      </c>
      <c r="H1312" s="12">
        <f t="shared" si="245"/>
        <v>3.6207315507914033</v>
      </c>
      <c r="I1312" s="12">
        <f t="shared" si="246"/>
        <v>89.738036995401941</v>
      </c>
      <c r="J1312" s="15">
        <f>IF(OR((ROW(F1312)-MATCH(MAX($F$2:F1312),$F$2:F1312,0))=1,(ROW(F1312)-MATCH(MAX($F$2:F1312),$F$2:F1312,0))&gt;123),IF(OR(((G1311*J1311/C1311*C1312)/(G1311*K1311/D1311*D1312))&lt;(4/6),((G1311*J1311/C1311*C1312)/(G1311*K1311/D1311*D1312))&gt;(6/4)),50%,((G1311*J1311/C1311*C1312)/((G1311*K1311/D1311*D1312)+(G1311*J1311/C1311*C1312)))),((G1311*J1311/C1311*C1312)/((G1311*K1311/D1311*D1312)+(G1311*J1311/C1311*C1312))))</f>
        <v>0.44869035415189762</v>
      </c>
      <c r="K1312" s="18">
        <f t="shared" si="240"/>
        <v>0.55130964584810238</v>
      </c>
      <c r="L1312" s="20">
        <f t="shared" si="241"/>
        <v>0.81386269500447195</v>
      </c>
      <c r="M1312" s="51">
        <f>IF(AND((B1312-$B$2)&gt;123,OR(((U1311*R1311/C1311*C1312)/(U1311*S1311/D1311*D1312))&lt;(4/6),((U1311*R1311/C1311*C1312)/(U1311*S1311/D1311*D1312))&gt;(6/4))),1,0)</f>
        <v>0</v>
      </c>
      <c r="N1312" s="51">
        <f>IF(AND((B1312-$B$2)&gt;123,OR(((U1311*R1311/C1311*C1312)/(U1311*S1311/D1311*D1312))&lt;(4/6),((U1311*R1311/C1311*C1312)/(U1311*S1311/D1311*D1312))&gt;(6/4))),COUNTIF($M$2:M1312,1),0)</f>
        <v>0</v>
      </c>
      <c r="O1312" s="51">
        <f>IF(OR((ROW(N1312)-MATCH(MAX($N$2:N1312),$N$2:N1312,0))=1,(ROW(N1312)-MATCH(MAX($N$2:N1312),$N$2:N1312,0))&gt;123),IF(OR(((U1311*R1311/C1311*C1312)/(U1311*S1311/D1311*D1312))&lt;(4/6),((U1311*R1311/C1311*C1312)/(U1311*S1311/D1311*D1312))&gt;(6/4)),1,0),0)</f>
        <v>0</v>
      </c>
      <c r="P1312" s="47">
        <f>IF(O1312=1,U1311/2/C1312,P1311)</f>
        <v>3.6118419146766771</v>
      </c>
      <c r="Q1312" s="47">
        <f>IF(O1312=1,U1311/2/D1312,Q1311)</f>
        <v>89.517711770140608</v>
      </c>
      <c r="R1312" s="41">
        <f>P1312*C1312/U1311</f>
        <v>0.44969288900158394</v>
      </c>
      <c r="S1312" s="41">
        <f>Q1312*D1312/U1311</f>
        <v>0.55254146892568057</v>
      </c>
      <c r="T1312" s="41">
        <f t="shared" si="247"/>
        <v>0.81386269500447173</v>
      </c>
      <c r="U1312" s="42">
        <f>P1312*C1312+Q1312*D1312</f>
        <v>28116.821597536757</v>
      </c>
      <c r="V1312" s="25">
        <f>B1312</f>
        <v>42886</v>
      </c>
      <c r="W1312">
        <f>C1312/C$2</f>
        <v>1.5194692513723744</v>
      </c>
      <c r="X1312">
        <f>D1312/D$2</f>
        <v>1.2408606234324615</v>
      </c>
      <c r="Y1312">
        <f t="shared" si="248"/>
        <v>1.4058410798768379</v>
      </c>
      <c r="AA1312" s="15">
        <f t="shared" si="249"/>
        <v>3.5771395784061077E-3</v>
      </c>
      <c r="AB1312" s="15">
        <f t="shared" si="250"/>
        <v>1.144167405740637E-3</v>
      </c>
      <c r="AC1312" s="15">
        <f t="shared" si="251"/>
        <v>2.2343579272645631E-3</v>
      </c>
    </row>
    <row r="1313" spans="1:29" x14ac:dyDescent="0.4">
      <c r="A1313" s="43">
        <f t="shared" si="242"/>
        <v>2017</v>
      </c>
      <c r="B1313" s="53">
        <v>42887</v>
      </c>
      <c r="C1313" s="45">
        <v>3497.7381999999998</v>
      </c>
      <c r="D1313" s="45">
        <f>VLOOKUP(B1313,'H11001.CSI  中证全债'!$A$2:$B$2792,2,0)</f>
        <v>173.2157</v>
      </c>
      <c r="E1313" s="14">
        <f t="shared" si="243"/>
        <v>0</v>
      </c>
      <c r="F1313" s="14">
        <f>IF(AND((B1313-$B$2)&gt;123,OR(((G1312*J1312/C1312*C1313)/(G1312*K1312/D1312*D1313))&lt;(4/6),((G1312*J1312/C1312*C1313)/(G1312*K1312/D1312*D1313))&gt;(6/4))),COUNTIF($E$2:E1313,1),0)</f>
        <v>0</v>
      </c>
      <c r="G1313" s="21">
        <f t="shared" si="244"/>
        <v>28208.407951932753</v>
      </c>
      <c r="H1313" s="12">
        <f t="shared" si="245"/>
        <v>3.6207315507914033</v>
      </c>
      <c r="I1313" s="12">
        <f t="shared" si="246"/>
        <v>89.738036995401941</v>
      </c>
      <c r="J1313" s="15">
        <f>IF(OR((ROW(F1313)-MATCH(MAX($F$2:F1313),$F$2:F1313,0))=1,(ROW(F1313)-MATCH(MAX($F$2:F1313),$F$2:F1313,0))&gt;123),IF(OR(((G1312*J1312/C1312*C1313)/(G1312*K1312/D1312*D1313))&lt;(4/6),((G1312*J1312/C1312*C1313)/(G1312*K1312/D1312*D1313))&gt;(6/4)),50%,((G1312*J1312/C1312*C1313)/((G1312*K1312/D1312*D1313)+(G1312*J1312/C1312*C1313)))),((G1312*J1312/C1312*C1313)/((G1312*K1312/D1312*D1313)+(G1312*J1312/C1312*C1313))))</f>
        <v>0.44895731367500302</v>
      </c>
      <c r="K1313" s="18">
        <f t="shared" si="240"/>
        <v>0.55104268632499698</v>
      </c>
      <c r="L1313" s="20">
        <f t="shared" si="241"/>
        <v>0.81474144347905297</v>
      </c>
      <c r="M1313" s="51">
        <f>IF(AND((B1313-$B$2)&gt;123,OR(((U1312*R1312/C1312*C1313)/(U1312*S1312/D1312*D1313))&lt;(4/6),((U1312*R1312/C1312*C1313)/(U1312*S1312/D1312*D1313))&gt;(6/4))),1,0)</f>
        <v>0</v>
      </c>
      <c r="N1313" s="51">
        <f>IF(AND((B1313-$B$2)&gt;123,OR(((U1312*R1312/C1312*C1313)/(U1312*S1312/D1312*D1313))&lt;(4/6),((U1312*R1312/C1312*C1313)/(U1312*S1312/D1312*D1313))&gt;(6/4))),COUNTIF($M$2:M1313,1),0)</f>
        <v>0</v>
      </c>
      <c r="O1313" s="51">
        <f>IF(OR((ROW(N1313)-MATCH(MAX($N$2:N1313),$N$2:N1313,0))=1,(ROW(N1313)-MATCH(MAX($N$2:N1313),$N$2:N1313,0))&gt;123),IF(OR(((U1312*R1312/C1312*C1313)/(U1312*S1312/D1312*D1313))&lt;(4/6),((U1312*R1312/C1312*C1313)/(U1312*S1312/D1312*D1313))&gt;(6/4)),1,0),0)</f>
        <v>0</v>
      </c>
      <c r="P1313" s="47">
        <f>IF(O1313=1,U1312/2/C1313,P1312)</f>
        <v>3.6118419146766771</v>
      </c>
      <c r="Q1313" s="47">
        <f>IF(O1313=1,U1312/2/D1313,Q1312)</f>
        <v>89.517711770140608</v>
      </c>
      <c r="R1313" s="41">
        <f>P1313*C1313/U1312</f>
        <v>0.44931385268783453</v>
      </c>
      <c r="S1313" s="41">
        <f>Q1313*D1313/U1312</f>
        <v>0.55148029633696483</v>
      </c>
      <c r="T1313" s="41">
        <f t="shared" si="247"/>
        <v>0.81474144347905286</v>
      </c>
      <c r="U1313" s="42">
        <f>P1313*C1313+Q1313*D1313</f>
        <v>28139.150543988901</v>
      </c>
      <c r="V1313" s="25">
        <f>B1313</f>
        <v>42887</v>
      </c>
      <c r="W1313">
        <f>C1313/C$2</f>
        <v>1.5215807004928321</v>
      </c>
      <c r="X1313">
        <f>D1313/D$2</f>
        <v>1.2412447151558581</v>
      </c>
      <c r="Y1313">
        <f t="shared" si="248"/>
        <v>1.406957527199445</v>
      </c>
      <c r="AA1313" s="15">
        <f t="shared" si="249"/>
        <v>1.3895964782115744E-3</v>
      </c>
      <c r="AB1313" s="15">
        <f t="shared" si="250"/>
        <v>3.0953655563203952E-4</v>
      </c>
      <c r="AC1313" s="15">
        <f t="shared" si="251"/>
        <v>7.9414902479935101E-4</v>
      </c>
    </row>
    <row r="1314" spans="1:29" x14ac:dyDescent="0.4">
      <c r="A1314" s="43">
        <f t="shared" si="242"/>
        <v>2017</v>
      </c>
      <c r="B1314" s="53">
        <v>42888</v>
      </c>
      <c r="C1314" s="45">
        <v>3486.5074</v>
      </c>
      <c r="D1314" s="45">
        <f>VLOOKUP(B1314,'H11001.CSI  中证全债'!$A$2:$B$2792,2,0)</f>
        <v>173.22800000000001</v>
      </c>
      <c r="E1314" s="14">
        <f t="shared" si="243"/>
        <v>0</v>
      </c>
      <c r="F1314" s="14">
        <f>IF(AND((B1314-$B$2)&gt;123,OR(((G1313*J1313/C1313*C1314)/(G1313*K1313/D1313*D1314))&lt;(4/6),((G1313*J1313/C1313*C1314)/(G1313*K1313/D1313*D1314))&gt;(6/4))),COUNTIF($E$2:E1314,1),0)</f>
        <v>0</v>
      </c>
      <c r="G1314" s="21">
        <f t="shared" si="244"/>
        <v>28168.848017887172</v>
      </c>
      <c r="H1314" s="12">
        <f t="shared" si="245"/>
        <v>3.6207315507914033</v>
      </c>
      <c r="I1314" s="12">
        <f t="shared" si="246"/>
        <v>89.738036995401941</v>
      </c>
      <c r="J1314" s="15">
        <f>IF(OR((ROW(F1314)-MATCH(MAX($F$2:F1314),$F$2:F1314,0))=1,(ROW(F1314)-MATCH(MAX($F$2:F1314),$F$2:F1314,0))&gt;123),IF(OR(((G1313*J1313/C1313*C1314)/(G1313*K1313/D1313*D1314))&lt;(4/6),((G1313*J1313/C1313*C1314)/(G1313*K1313/D1313*D1314))&gt;(6/4)),50%,((G1313*J1313/C1313*C1314)/((G1313*K1313/D1313*D1314)+(G1313*J1313/C1313*C1314)))),((G1313*J1313/C1313*C1314)/((G1313*K1313/D1313*D1314)+(G1313*J1313/C1313*C1314))))</f>
        <v>0.44814425273023811</v>
      </c>
      <c r="K1314" s="18">
        <f t="shared" si="240"/>
        <v>0.55185574726976183</v>
      </c>
      <c r="L1314" s="20">
        <f t="shared" si="241"/>
        <v>0.8120677458690545</v>
      </c>
      <c r="M1314" s="51">
        <f>IF(AND((B1314-$B$2)&gt;123,OR(((U1313*R1313/C1313*C1314)/(U1313*S1313/D1313*D1314))&lt;(4/6),((U1313*R1313/C1313*C1314)/(U1313*S1313/D1313*D1314))&gt;(6/4))),1,0)</f>
        <v>0</v>
      </c>
      <c r="N1314" s="51">
        <f>IF(AND((B1314-$B$2)&gt;123,OR(((U1313*R1313/C1313*C1314)/(U1313*S1313/D1313*D1314))&lt;(4/6),((U1313*R1313/C1313*C1314)/(U1313*S1313/D1313*D1314))&gt;(6/4))),COUNTIF($M$2:M1314,1),0)</f>
        <v>0</v>
      </c>
      <c r="O1314" s="51">
        <f>IF(OR((ROW(N1314)-MATCH(MAX($N$2:N1314),$N$2:N1314,0))=1,(ROW(N1314)-MATCH(MAX($N$2:N1314),$N$2:N1314,0))&gt;123),IF(OR(((U1313*R1313/C1313*C1314)/(U1313*S1313/D1313*D1314))&lt;(4/6),((U1313*R1313/C1313*C1314)/(U1313*S1313/D1313*D1314))&gt;(6/4)),1,0),0)</f>
        <v>0</v>
      </c>
      <c r="P1314" s="47">
        <f>IF(O1314=1,U1313/2/C1314,P1313)</f>
        <v>3.6118419146766771</v>
      </c>
      <c r="Q1314" s="47">
        <f>IF(O1314=1,U1313/2/D1314,Q1313)</f>
        <v>89.517711770140608</v>
      </c>
      <c r="R1314" s="41">
        <f>P1314*C1314/U1313</f>
        <v>0.44751576787880204</v>
      </c>
      <c r="S1314" s="41">
        <f>Q1314*D1314/U1313</f>
        <v>0.55108181571708903</v>
      </c>
      <c r="T1314" s="41">
        <f t="shared" si="247"/>
        <v>0.81206774586905428</v>
      </c>
      <c r="U1314" s="42">
        <f>P1314*C1314+Q1314*D1314</f>
        <v>28099.687737668319</v>
      </c>
      <c r="V1314" s="25">
        <f>B1314</f>
        <v>42888</v>
      </c>
      <c r="W1314">
        <f>C1314/C$2</f>
        <v>1.5166950951233125</v>
      </c>
      <c r="X1314">
        <f>D1314/D$2</f>
        <v>1.2413328556073091</v>
      </c>
      <c r="Y1314">
        <f t="shared" si="248"/>
        <v>1.404984386883416</v>
      </c>
      <c r="AA1314" s="15">
        <f t="shared" si="249"/>
        <v>-3.2108749591377439E-3</v>
      </c>
      <c r="AB1314" s="15">
        <f t="shared" si="250"/>
        <v>7.100972948759221E-5</v>
      </c>
      <c r="AC1314" s="15">
        <f t="shared" si="251"/>
        <v>-1.4024164041088749E-3</v>
      </c>
    </row>
    <row r="1315" spans="1:29" x14ac:dyDescent="0.4">
      <c r="A1315" s="43">
        <f t="shared" si="242"/>
        <v>2017</v>
      </c>
      <c r="B1315" s="53">
        <v>42891</v>
      </c>
      <c r="C1315" s="45">
        <v>3468.7538</v>
      </c>
      <c r="D1315" s="45">
        <f>VLOOKUP(B1315,'H11001.CSI  中证全债'!$A$2:$B$2792,2,0)</f>
        <v>173.32749999999999</v>
      </c>
      <c r="E1315" s="14">
        <f t="shared" si="243"/>
        <v>0</v>
      </c>
      <c r="F1315" s="14">
        <f>IF(AND((B1315-$B$2)&gt;123,OR(((G1314*J1314/C1314*C1315)/(G1314*K1314/D1314*D1315))&lt;(4/6),((G1314*J1314/C1314*C1315)/(G1314*K1314/D1314*D1315))&gt;(6/4))),COUNTIF($E$2:E1315,1),0)</f>
        <v>0</v>
      </c>
      <c r="G1315" s="21">
        <f t="shared" si="244"/>
        <v>28113.495932908081</v>
      </c>
      <c r="H1315" s="12">
        <f t="shared" si="245"/>
        <v>3.6207315507914033</v>
      </c>
      <c r="I1315" s="12">
        <f t="shared" si="246"/>
        <v>89.738036995401941</v>
      </c>
      <c r="J1315" s="15">
        <f>IF(OR((ROW(F1315)-MATCH(MAX($F$2:F1315),$F$2:F1315,0))=1,(ROW(F1315)-MATCH(MAX($F$2:F1315),$F$2:F1315,0))&gt;123),IF(OR(((G1314*J1314/C1314*C1315)/(G1314*K1314/D1314*D1315))&lt;(4/6),((G1314*J1314/C1314*C1315)/(G1314*K1314/D1314*D1315))&gt;(6/4)),50%,((G1314*J1314/C1314*C1315)/((G1314*K1314/D1314*D1315)+(G1314*J1314/C1314*C1315)))),((G1314*J1314/C1314*C1315)/((G1314*K1314/D1314*D1315)+(G1314*J1314/C1314*C1315))))</f>
        <v>0.4467401121354746</v>
      </c>
      <c r="K1315" s="18">
        <f t="shared" si="240"/>
        <v>0.5532598878645254</v>
      </c>
      <c r="L1315" s="20">
        <f t="shared" si="241"/>
        <v>0.80746882601557068</v>
      </c>
      <c r="M1315" s="51">
        <f>IF(AND((B1315-$B$2)&gt;123,OR(((U1314*R1314/C1314*C1315)/(U1314*S1314/D1314*D1315))&lt;(4/6),((U1314*R1314/C1314*C1315)/(U1314*S1314/D1314*D1315))&gt;(6/4))),1,0)</f>
        <v>0</v>
      </c>
      <c r="N1315" s="51">
        <f>IF(AND((B1315-$B$2)&gt;123,OR(((U1314*R1314/C1314*C1315)/(U1314*S1314/D1314*D1315))&lt;(4/6),((U1314*R1314/C1314*C1315)/(U1314*S1314/D1314*D1315))&gt;(6/4))),COUNTIF($M$2:M1315,1),0)</f>
        <v>0</v>
      </c>
      <c r="O1315" s="51">
        <f>IF(OR((ROW(N1315)-MATCH(MAX($N$2:N1315),$N$2:N1315,0))=1,(ROW(N1315)-MATCH(MAX($N$2:N1315),$N$2:N1315,0))&gt;123),IF(OR(((U1314*R1314/C1314*C1315)/(U1314*S1314/D1314*D1315))&lt;(4/6),((U1314*R1314/C1314*C1315)/(U1314*S1314/D1314*D1315))&gt;(6/4)),1,0),0)</f>
        <v>0</v>
      </c>
      <c r="P1315" s="47">
        <f>IF(O1315=1,U1314/2/C1315,P1314)</f>
        <v>3.6118419146766771</v>
      </c>
      <c r="Q1315" s="47">
        <f>IF(O1315=1,U1314/2/D1315,Q1314)</f>
        <v>89.517711770140608</v>
      </c>
      <c r="R1315" s="41">
        <f>P1315*C1315/U1314</f>
        <v>0.44586226307914151</v>
      </c>
      <c r="S1315" s="41">
        <f>Q1315*D1315/U1314</f>
        <v>0.5521727263196462</v>
      </c>
      <c r="T1315" s="41">
        <f t="shared" si="247"/>
        <v>0.80746882601557024</v>
      </c>
      <c r="U1315" s="42">
        <f>P1315*C1315+Q1315*D1315</f>
        <v>28044.471553373045</v>
      </c>
      <c r="V1315" s="25">
        <f>B1315</f>
        <v>42891</v>
      </c>
      <c r="W1315">
        <f>C1315/C$2</f>
        <v>1.5089719513144735</v>
      </c>
      <c r="X1315">
        <f>D1315/D$2</f>
        <v>1.2420458616983159</v>
      </c>
      <c r="Y1315">
        <f t="shared" si="248"/>
        <v>1.4022235776686522</v>
      </c>
      <c r="AA1315" s="15">
        <f t="shared" si="249"/>
        <v>-5.0920872848283505E-3</v>
      </c>
      <c r="AB1315" s="15">
        <f t="shared" si="250"/>
        <v>5.7438751241134511E-4</v>
      </c>
      <c r="AC1315" s="15">
        <f t="shared" si="251"/>
        <v>-1.9650106012123469E-3</v>
      </c>
    </row>
    <row r="1316" spans="1:29" x14ac:dyDescent="0.4">
      <c r="A1316" s="43">
        <f t="shared" si="242"/>
        <v>2017</v>
      </c>
      <c r="B1316" s="53">
        <v>42892</v>
      </c>
      <c r="C1316" s="45">
        <v>3492.8816000000002</v>
      </c>
      <c r="D1316" s="45">
        <f>VLOOKUP(B1316,'H11001.CSI  中证全债'!$A$2:$B$2792,2,0)</f>
        <v>173.34819999999999</v>
      </c>
      <c r="E1316" s="14">
        <f t="shared" si="243"/>
        <v>0</v>
      </c>
      <c r="F1316" s="14">
        <f>IF(AND((B1316-$B$2)&gt;123,OR(((G1315*J1315/C1315*C1316)/(G1315*K1315/D1315*D1316))&lt;(4/6),((G1315*J1315/C1315*C1316)/(G1315*K1315/D1315*D1316))&gt;(6/4))),COUNTIF($E$2:E1316,1),0)</f>
        <v>0</v>
      </c>
      <c r="G1316" s="21">
        <f t="shared" si="244"/>
        <v>28202.713796985074</v>
      </c>
      <c r="H1316" s="12">
        <f t="shared" si="245"/>
        <v>3.6207315507914033</v>
      </c>
      <c r="I1316" s="12">
        <f t="shared" si="246"/>
        <v>89.738036995401941</v>
      </c>
      <c r="J1316" s="15">
        <f>IF(OR((ROW(F1316)-MATCH(MAX($F$2:F1316),$F$2:F1316,0))=1,(ROW(F1316)-MATCH(MAX($F$2:F1316),$F$2:F1316,0))&gt;123),IF(OR(((G1315*J1315/C1315*C1316)/(G1315*K1315/D1315*D1316))&lt;(4/6),((G1315*J1315/C1315*C1316)/(G1315*K1315/D1315*D1316))&gt;(6/4)),50%,((G1315*J1315/C1315*C1316)/((G1315*K1315/D1315*D1316)+(G1315*J1315/C1315*C1316)))),((G1315*J1315/C1315*C1316)/((G1315*K1315/D1315*D1316)+(G1315*J1315/C1315*C1316))))</f>
        <v>0.44842445671489661</v>
      </c>
      <c r="K1316" s="18">
        <f t="shared" si="240"/>
        <v>0.55157554328510339</v>
      </c>
      <c r="L1316" s="20">
        <f t="shared" si="241"/>
        <v>0.8129882881393653</v>
      </c>
      <c r="M1316" s="51">
        <f>IF(AND((B1316-$B$2)&gt;123,OR(((U1315*R1315/C1315*C1316)/(U1315*S1315/D1315*D1316))&lt;(4/6),((U1315*R1315/C1315*C1316)/(U1315*S1315/D1315*D1316))&gt;(6/4))),1,0)</f>
        <v>0</v>
      </c>
      <c r="N1316" s="51">
        <f>IF(AND((B1316-$B$2)&gt;123,OR(((U1315*R1315/C1315*C1316)/(U1315*S1315/D1315*D1316))&lt;(4/6),((U1315*R1315/C1315*C1316)/(U1315*S1315/D1315*D1316))&gt;(6/4))),COUNTIF($M$2:M1316,1),0)</f>
        <v>0</v>
      </c>
      <c r="O1316" s="51">
        <f>IF(OR((ROW(N1316)-MATCH(MAX($N$2:N1316),$N$2:N1316,0))=1,(ROW(N1316)-MATCH(MAX($N$2:N1316),$N$2:N1316,0))&gt;123),IF(OR(((U1315*R1315/C1315*C1316)/(U1315*S1315/D1315*D1316))&lt;(4/6),((U1315*R1315/C1315*C1316)/(U1315*S1315/D1315*D1316))&gt;(6/4)),1,0),0)</f>
        <v>0</v>
      </c>
      <c r="P1316" s="47">
        <f>IF(O1316=1,U1315/2/C1316,P1315)</f>
        <v>3.6118419146766771</v>
      </c>
      <c r="Q1316" s="47">
        <f>IF(O1316=1,U1315/2/D1316,Q1315)</f>
        <v>89.517711770140608</v>
      </c>
      <c r="R1316" s="41">
        <f>P1316*C1316/U1315</f>
        <v>0.44984752669962791</v>
      </c>
      <c r="S1316" s="41">
        <f>Q1316*D1316/U1315</f>
        <v>0.55332596208632412</v>
      </c>
      <c r="T1316" s="41">
        <f t="shared" si="247"/>
        <v>0.81298828813936519</v>
      </c>
      <c r="U1316" s="42">
        <f>P1316*C1316+Q1316*D1316</f>
        <v>28133.470369355622</v>
      </c>
      <c r="V1316" s="25">
        <f>B1316</f>
        <v>42892</v>
      </c>
      <c r="W1316">
        <f>C1316/C$2</f>
        <v>1.5194679898188279</v>
      </c>
      <c r="X1316">
        <f>D1316/D$2</f>
        <v>1.2421941956288067</v>
      </c>
      <c r="Y1316">
        <f t="shared" si="248"/>
        <v>1.4066735184677812</v>
      </c>
      <c r="AA1316" s="15">
        <f t="shared" si="249"/>
        <v>6.9557545421645717E-3</v>
      </c>
      <c r="AB1316" s="15">
        <f t="shared" si="250"/>
        <v>1.1942709610424096E-4</v>
      </c>
      <c r="AC1316" s="15">
        <f t="shared" si="251"/>
        <v>3.1734887859520278E-3</v>
      </c>
    </row>
    <row r="1317" spans="1:29" x14ac:dyDescent="0.4">
      <c r="A1317" s="43">
        <f t="shared" si="242"/>
        <v>2017</v>
      </c>
      <c r="B1317" s="53">
        <v>42893</v>
      </c>
      <c r="C1317" s="45">
        <v>3533.8717999999999</v>
      </c>
      <c r="D1317" s="45">
        <f>VLOOKUP(B1317,'H11001.CSI  中证全债'!$A$2:$B$2792,2,0)</f>
        <v>173.35169999999999</v>
      </c>
      <c r="E1317" s="14">
        <f t="shared" si="243"/>
        <v>0</v>
      </c>
      <c r="F1317" s="14">
        <f>IF(AND((B1317-$B$2)&gt;123,OR(((G1316*J1316/C1316*C1317)/(G1316*K1316/D1316*D1317))&lt;(4/6),((G1316*J1316/C1316*C1317)/(G1316*K1316/D1316*D1317))&gt;(6/4))),COUNTIF($E$2:E1317,1),0)</f>
        <v>0</v>
      </c>
      <c r="G1317" s="21">
        <f t="shared" si="244"/>
        <v>28351.442390527809</v>
      </c>
      <c r="H1317" s="12">
        <f t="shared" si="245"/>
        <v>3.6207315507914033</v>
      </c>
      <c r="I1317" s="12">
        <f t="shared" si="246"/>
        <v>89.738036995401941</v>
      </c>
      <c r="J1317" s="15">
        <f>IF(OR((ROW(F1317)-MATCH(MAX($F$2:F1317),$F$2:F1317,0))=1,(ROW(F1317)-MATCH(MAX($F$2:F1317),$F$2:F1317,0))&gt;123),IF(OR(((G1316*J1316/C1316*C1317)/(G1316*K1316/D1316*D1317))&lt;(4/6),((G1316*J1316/C1316*C1317)/(G1316*K1316/D1316*D1317))&gt;(6/4)),50%,((G1316*J1316/C1316*C1317)/((G1316*K1316/D1316*D1317)+(G1316*J1316/C1316*C1317)))),((G1316*J1316/C1316*C1317)/((G1316*K1316/D1316*D1317)+(G1316*J1316/C1316*C1317))))</f>
        <v>0.45130688401895436</v>
      </c>
      <c r="K1317" s="18">
        <f t="shared" si="240"/>
        <v>0.54869311598104564</v>
      </c>
      <c r="L1317" s="20">
        <f t="shared" si="241"/>
        <v>0.82251238602115895</v>
      </c>
      <c r="M1317" s="51">
        <f>IF(AND((B1317-$B$2)&gt;123,OR(((U1316*R1316/C1316*C1317)/(U1316*S1316/D1316*D1317))&lt;(4/6),((U1316*R1316/C1316*C1317)/(U1316*S1316/D1316*D1317))&gt;(6/4))),1,0)</f>
        <v>0</v>
      </c>
      <c r="N1317" s="51">
        <f>IF(AND((B1317-$B$2)&gt;123,OR(((U1316*R1316/C1316*C1317)/(U1316*S1316/D1316*D1317))&lt;(4/6),((U1316*R1316/C1316*C1317)/(U1316*S1316/D1316*D1317))&gt;(6/4))),COUNTIF($M$2:M1317,1),0)</f>
        <v>0</v>
      </c>
      <c r="O1317" s="51">
        <f>IF(OR((ROW(N1317)-MATCH(MAX($N$2:N1317),$N$2:N1317,0))=1,(ROW(N1317)-MATCH(MAX($N$2:N1317),$N$2:N1317,0))&gt;123),IF(OR(((U1316*R1316/C1316*C1317)/(U1316*S1316/D1316*D1317))&lt;(4/6),((U1316*R1316/C1316*C1317)/(U1316*S1316/D1316*D1317))&gt;(6/4)),1,0),0)</f>
        <v>0</v>
      </c>
      <c r="P1317" s="47">
        <f>IF(O1317=1,U1316/2/C1317,P1316)</f>
        <v>3.6118419146766771</v>
      </c>
      <c r="Q1317" s="47">
        <f>IF(O1317=1,U1316/2/D1317,Q1316)</f>
        <v>89.517711770140608</v>
      </c>
      <c r="R1317" s="41">
        <f>P1317*C1317/U1316</f>
        <v>0.45368687619273829</v>
      </c>
      <c r="S1317" s="41">
        <f>Q1317*D1317/U1316</f>
        <v>0.55158667991300903</v>
      </c>
      <c r="T1317" s="41">
        <f t="shared" si="247"/>
        <v>0.82251238602115884</v>
      </c>
      <c r="U1317" s="42">
        <f>P1317*C1317+Q1317*D1317</f>
        <v>28281.833803797796</v>
      </c>
      <c r="V1317" s="25">
        <f>B1317</f>
        <v>42893</v>
      </c>
      <c r="W1317">
        <f>C1317/C$2</f>
        <v>1.5372994836765845</v>
      </c>
      <c r="X1317">
        <f>D1317/D$2</f>
        <v>1.2422192762450732</v>
      </c>
      <c r="Y1317">
        <f t="shared" si="248"/>
        <v>1.4140916901898897</v>
      </c>
      <c r="AA1317" s="15">
        <f t="shared" si="249"/>
        <v>1.1735353411349347E-2</v>
      </c>
      <c r="AB1317" s="15">
        <f t="shared" si="250"/>
        <v>2.0190575962031332E-5</v>
      </c>
      <c r="AC1317" s="15">
        <f t="shared" si="251"/>
        <v>5.2735561057470903E-3</v>
      </c>
    </row>
    <row r="1318" spans="1:29" x14ac:dyDescent="0.4">
      <c r="A1318" s="43">
        <f t="shared" si="242"/>
        <v>2017</v>
      </c>
      <c r="B1318" s="53">
        <v>42894</v>
      </c>
      <c r="C1318" s="45">
        <v>3560.9785999999999</v>
      </c>
      <c r="D1318" s="45">
        <f>VLOOKUP(B1318,'H11001.CSI  中证全债'!$A$2:$B$2792,2,0)</f>
        <v>173.3732</v>
      </c>
      <c r="E1318" s="14">
        <f t="shared" si="243"/>
        <v>0</v>
      </c>
      <c r="F1318" s="14">
        <f>IF(AND((B1318-$B$2)&gt;123,OR(((G1317*J1317/C1317*C1318)/(G1317*K1317/D1317*D1318))&lt;(4/6),((G1317*J1317/C1317*C1318)/(G1317*K1317/D1317*D1318))&gt;(6/4))),COUNTIF($E$2:E1318,1),0)</f>
        <v>0</v>
      </c>
      <c r="G1318" s="21">
        <f t="shared" si="244"/>
        <v>28451.518204324202</v>
      </c>
      <c r="H1318" s="12">
        <f t="shared" si="245"/>
        <v>3.6207315507914033</v>
      </c>
      <c r="I1318" s="12">
        <f t="shared" si="246"/>
        <v>89.738036995401941</v>
      </c>
      <c r="J1318" s="15">
        <f>IF(OR((ROW(F1318)-MATCH(MAX($F$2:F1318),$F$2:F1318,0))=1,(ROW(F1318)-MATCH(MAX($F$2:F1318),$F$2:F1318,0))&gt;123),IF(OR(((G1317*J1317/C1317*C1318)/(G1317*K1317/D1317*D1318))&lt;(4/6),((G1317*J1317/C1317*C1318)/(G1317*K1317/D1317*D1318))&gt;(6/4)),50%,((G1317*J1317/C1317*C1318)/((G1317*K1317/D1317*D1318)+(G1317*J1317/C1317*C1318)))),((G1317*J1317/C1317*C1318)/((G1317*K1317/D1317*D1318)+(G1317*J1317/C1317*C1318))))</f>
        <v>0.45316905326877766</v>
      </c>
      <c r="K1318" s="18">
        <f t="shared" si="240"/>
        <v>0.54683094673122234</v>
      </c>
      <c r="L1318" s="20">
        <f t="shared" si="241"/>
        <v>0.82871874018410074</v>
      </c>
      <c r="M1318" s="51">
        <f>IF(AND((B1318-$B$2)&gt;123,OR(((U1317*R1317/C1317*C1318)/(U1317*S1317/D1317*D1318))&lt;(4/6),((U1317*R1317/C1317*C1318)/(U1317*S1317/D1317*D1318))&gt;(6/4))),1,0)</f>
        <v>0</v>
      </c>
      <c r="N1318" s="51">
        <f>IF(AND((B1318-$B$2)&gt;123,OR(((U1317*R1317/C1317*C1318)/(U1317*S1317/D1317*D1318))&lt;(4/6),((U1317*R1317/C1317*C1318)/(U1317*S1317/D1317*D1318))&gt;(6/4))),COUNTIF($M$2:M1318,1),0)</f>
        <v>0</v>
      </c>
      <c r="O1318" s="51">
        <f>IF(OR((ROW(N1318)-MATCH(MAX($N$2:N1318),$N$2:N1318,0))=1,(ROW(N1318)-MATCH(MAX($N$2:N1318),$N$2:N1318,0))&gt;123),IF(OR(((U1317*R1317/C1317*C1318)/(U1317*S1317/D1317*D1318))&lt;(4/6),((U1317*R1317/C1317*C1318)/(U1317*S1317/D1317*D1318))&gt;(6/4)),1,0),0)</f>
        <v>0</v>
      </c>
      <c r="P1318" s="47">
        <f>IF(O1318=1,U1317/2/C1318,P1317)</f>
        <v>3.6118419146766771</v>
      </c>
      <c r="Q1318" s="47">
        <f>IF(O1318=1,U1317/2/D1318,Q1317)</f>
        <v>89.517711770140608</v>
      </c>
      <c r="R1318" s="41">
        <f>P1318*C1318/U1317</f>
        <v>0.45476866365785495</v>
      </c>
      <c r="S1318" s="41">
        <f>Q1318*D1318/U1317</f>
        <v>0.54876116782013118</v>
      </c>
      <c r="T1318" s="41">
        <f t="shared" si="247"/>
        <v>0.82871874018410063</v>
      </c>
      <c r="U1318" s="42">
        <f>P1318*C1318+Q1318*D1318</f>
        <v>28381.663911013617</v>
      </c>
      <c r="V1318" s="25">
        <f>B1318</f>
        <v>42894</v>
      </c>
      <c r="W1318">
        <f>C1318/C$2</f>
        <v>1.5490914421862634</v>
      </c>
      <c r="X1318">
        <f>D1318/D$2</f>
        <v>1.2423733428878536</v>
      </c>
      <c r="Y1318">
        <f t="shared" si="248"/>
        <v>1.4190831955506809</v>
      </c>
      <c r="AA1318" s="15">
        <f t="shared" si="249"/>
        <v>7.6705668836090091E-3</v>
      </c>
      <c r="AB1318" s="15">
        <f t="shared" si="250"/>
        <v>1.2402531962485419E-4</v>
      </c>
      <c r="AC1318" s="15">
        <f t="shared" si="251"/>
        <v>3.529831477986356E-3</v>
      </c>
    </row>
    <row r="1319" spans="1:29" x14ac:dyDescent="0.4">
      <c r="A1319" s="43">
        <f t="shared" si="242"/>
        <v>2017</v>
      </c>
      <c r="B1319" s="53">
        <v>42895</v>
      </c>
      <c r="C1319" s="45">
        <v>3576.1703000000002</v>
      </c>
      <c r="D1319" s="45">
        <f>VLOOKUP(B1319,'H11001.CSI  中证全债'!$A$2:$B$2792,2,0)</f>
        <v>173.4469</v>
      </c>
      <c r="E1319" s="14">
        <f t="shared" si="243"/>
        <v>0</v>
      </c>
      <c r="F1319" s="14">
        <f>IF(AND((B1319-$B$2)&gt;123,OR(((G1318*J1318/C1318*C1319)/(G1318*K1318/D1318*D1319))&lt;(4/6),((G1318*J1318/C1318*C1319)/(G1318*K1318/D1318*D1319))&gt;(6/4))),COUNTIF($E$2:E1319,1),0)</f>
        <v>0</v>
      </c>
      <c r="G1319" s="21">
        <f t="shared" si="244"/>
        <v>28513.136965150923</v>
      </c>
      <c r="H1319" s="12">
        <f t="shared" si="245"/>
        <v>3.6207315507914033</v>
      </c>
      <c r="I1319" s="12">
        <f t="shared" si="246"/>
        <v>89.738036995401941</v>
      </c>
      <c r="J1319" s="15">
        <f>IF(OR((ROW(F1319)-MATCH(MAX($F$2:F1319),$F$2:F1319,0))=1,(ROW(F1319)-MATCH(MAX($F$2:F1319),$F$2:F1319,0))&gt;123),IF(OR(((G1318*J1318/C1318*C1319)/(G1318*K1318/D1318*D1319))&lt;(4/6),((G1318*J1318/C1318*C1319)/(G1318*K1318/D1318*D1319))&gt;(6/4)),50%,((G1318*J1318/C1318*C1319)/((G1318*K1318/D1318*D1319)+(G1318*J1318/C1318*C1319)))),((G1318*J1318/C1318*C1319)/((G1318*K1318/D1318*D1319)+(G1318*J1318/C1318*C1319))))</f>
        <v>0.45411883834594463</v>
      </c>
      <c r="K1319" s="18">
        <f t="shared" si="240"/>
        <v>0.54588116165405531</v>
      </c>
      <c r="L1319" s="20">
        <f t="shared" si="241"/>
        <v>0.83190054950776304</v>
      </c>
      <c r="M1319" s="51">
        <f>IF(AND((B1319-$B$2)&gt;123,OR(((U1318*R1318/C1318*C1319)/(U1318*S1318/D1318*D1319))&lt;(4/6),((U1318*R1318/C1318*C1319)/(U1318*S1318/D1318*D1319))&gt;(6/4))),1,0)</f>
        <v>0</v>
      </c>
      <c r="N1319" s="51">
        <f>IF(AND((B1319-$B$2)&gt;123,OR(((U1318*R1318/C1318*C1319)/(U1318*S1318/D1318*D1319))&lt;(4/6),((U1318*R1318/C1318*C1319)/(U1318*S1318/D1318*D1319))&gt;(6/4))),COUNTIF($M$2:M1319,1),0)</f>
        <v>0</v>
      </c>
      <c r="O1319" s="51">
        <f>IF(OR((ROW(N1319)-MATCH(MAX($N$2:N1319),$N$2:N1319,0))=1,(ROW(N1319)-MATCH(MAX($N$2:N1319),$N$2:N1319,0))&gt;123),IF(OR(((U1318*R1318/C1318*C1319)/(U1318*S1318/D1318*D1319))&lt;(4/6),((U1318*R1318/C1318*C1319)/(U1318*S1318/D1318*D1319))&gt;(6/4)),1,0),0)</f>
        <v>0</v>
      </c>
      <c r="P1319" s="47">
        <f>IF(O1319=1,U1318/2/C1319,P1318)</f>
        <v>3.6118419146766771</v>
      </c>
      <c r="Q1319" s="47">
        <f>IF(O1319=1,U1318/2/D1319,Q1318)</f>
        <v>89.517711770140608</v>
      </c>
      <c r="R1319" s="41">
        <f>P1319*C1319/U1318</f>
        <v>0.45510234438896108</v>
      </c>
      <c r="S1319" s="41">
        <f>Q1319*D1319/U1318</f>
        <v>0.54706340157876554</v>
      </c>
      <c r="T1319" s="41">
        <f t="shared" si="247"/>
        <v>0.83190054950776304</v>
      </c>
      <c r="U1319" s="42">
        <f>P1319*C1319+Q1319*D1319</f>
        <v>28443.131385186265</v>
      </c>
      <c r="V1319" s="25">
        <f>B1319</f>
        <v>42895</v>
      </c>
      <c r="W1319">
        <f>C1319/C$2</f>
        <v>1.5557001121912619</v>
      </c>
      <c r="X1319">
        <f>D1319/D$2</f>
        <v>1.2429014690075242</v>
      </c>
      <c r="Y1319">
        <f t="shared" si="248"/>
        <v>1.4221565692593132</v>
      </c>
      <c r="AA1319" s="15">
        <f t="shared" si="249"/>
        <v>4.2661587463626027E-3</v>
      </c>
      <c r="AB1319" s="15">
        <f t="shared" si="250"/>
        <v>4.2509453594918867E-4</v>
      </c>
      <c r="AC1319" s="15">
        <f t="shared" si="251"/>
        <v>2.1657459677264512E-3</v>
      </c>
    </row>
    <row r="1320" spans="1:29" x14ac:dyDescent="0.4">
      <c r="A1320" s="43">
        <f t="shared" si="242"/>
        <v>2017</v>
      </c>
      <c r="B1320" s="53">
        <v>42898</v>
      </c>
      <c r="C1320" s="45">
        <v>3574.3894</v>
      </c>
      <c r="D1320" s="45">
        <f>VLOOKUP(B1320,'H11001.CSI  中证全债'!$A$2:$B$2792,2,0)</f>
        <v>173.67529999999999</v>
      </c>
      <c r="E1320" s="14">
        <f t="shared" si="243"/>
        <v>0</v>
      </c>
      <c r="F1320" s="14">
        <f>IF(AND((B1320-$B$2)&gt;123,OR(((G1319*J1319/C1319*C1320)/(G1319*K1319/D1319*D1320))&lt;(4/6),((G1319*J1319/C1319*C1320)/(G1319*K1319/D1319*D1320))&gt;(6/4))),COUNTIF($E$2:E1320,1),0)</f>
        <v>0</v>
      </c>
      <c r="G1320" s="21">
        <f t="shared" si="244"/>
        <v>28527.184971981864</v>
      </c>
      <c r="H1320" s="12">
        <f t="shared" si="245"/>
        <v>3.6207315507914033</v>
      </c>
      <c r="I1320" s="12">
        <f t="shared" si="246"/>
        <v>89.738036995401941</v>
      </c>
      <c r="J1320" s="15">
        <f>IF(OR((ROW(F1320)-MATCH(MAX($F$2:F1320),$F$2:F1320,0))=1,(ROW(F1320)-MATCH(MAX($F$2:F1320),$F$2:F1320,0))&gt;123),IF(OR(((G1319*J1319/C1319*C1320)/(G1319*K1319/D1319*D1320))&lt;(4/6),((G1319*J1319/C1319*C1320)/(G1319*K1319/D1319*D1320))&gt;(6/4)),50%,((G1319*J1319/C1319*C1320)/((G1319*K1319/D1319*D1320)+(G1319*J1319/C1319*C1320)))),((G1319*J1319/C1319*C1320)/((G1319*K1319/D1319*D1320)+(G1319*J1319/C1319*C1320))))</f>
        <v>0.45366917514312438</v>
      </c>
      <c r="K1320" s="18">
        <f t="shared" si="240"/>
        <v>0.54633082485687567</v>
      </c>
      <c r="L1320" s="20">
        <f t="shared" si="241"/>
        <v>0.83039278492472723</v>
      </c>
      <c r="M1320" s="51">
        <f>IF(AND((B1320-$B$2)&gt;123,OR(((U1319*R1319/C1319*C1320)/(U1319*S1319/D1319*D1320))&lt;(4/6),((U1319*R1319/C1319*C1320)/(U1319*S1319/D1319*D1320))&gt;(6/4))),1,0)</f>
        <v>0</v>
      </c>
      <c r="N1320" s="51">
        <f>IF(AND((B1320-$B$2)&gt;123,OR(((U1319*R1319/C1319*C1320)/(U1319*S1319/D1319*D1320))&lt;(4/6),((U1319*R1319/C1319*C1320)/(U1319*S1319/D1319*D1320))&gt;(6/4))),COUNTIF($M$2:M1320,1),0)</f>
        <v>0</v>
      </c>
      <c r="O1320" s="51">
        <f>IF(OR((ROW(N1320)-MATCH(MAX($N$2:N1320),$N$2:N1320,0))=1,(ROW(N1320)-MATCH(MAX($N$2:N1320),$N$2:N1320,0))&gt;123),IF(OR(((U1319*R1319/C1319*C1320)/(U1319*S1319/D1319*D1320))&lt;(4/6),((U1319*R1319/C1319*C1320)/(U1319*S1319/D1319*D1320))&gt;(6/4)),1,0),0)</f>
        <v>0</v>
      </c>
      <c r="P1320" s="47">
        <f>IF(O1320=1,U1319/2/C1320,P1319)</f>
        <v>3.6118419146766771</v>
      </c>
      <c r="Q1320" s="47">
        <f>IF(O1320=1,U1319/2/D1320,Q1319)</f>
        <v>89.517711770140608</v>
      </c>
      <c r="R1320" s="41">
        <f>P1320*C1320/U1319</f>
        <v>0.45389269133073951</v>
      </c>
      <c r="S1320" s="41">
        <f>Q1320*D1320/U1319</f>
        <v>0.5465999940881997</v>
      </c>
      <c r="T1320" s="41">
        <f t="shared" si="247"/>
        <v>0.83039278492472712</v>
      </c>
      <c r="U1320" s="42">
        <f>P1320*C1320+Q1320*D1320</f>
        <v>28457.144901288717</v>
      </c>
      <c r="V1320" s="25">
        <f>B1320</f>
        <v>42898</v>
      </c>
      <c r="W1320">
        <f>C1320/C$2</f>
        <v>1.5549253878080853</v>
      </c>
      <c r="X1320">
        <f>D1320/D$2</f>
        <v>1.2445381583661768</v>
      </c>
      <c r="Y1320">
        <f t="shared" si="248"/>
        <v>1.4228572450644359</v>
      </c>
      <c r="AA1320" s="15">
        <f t="shared" si="249"/>
        <v>-4.9799082554891072E-4</v>
      </c>
      <c r="AB1320" s="15">
        <f t="shared" si="250"/>
        <v>1.3168295311127842E-3</v>
      </c>
      <c r="AC1320" s="15">
        <f t="shared" si="251"/>
        <v>4.9268541893932039E-4</v>
      </c>
    </row>
    <row r="1321" spans="1:29" x14ac:dyDescent="0.4">
      <c r="A1321" s="43">
        <f t="shared" si="242"/>
        <v>2017</v>
      </c>
      <c r="B1321" s="53">
        <v>42899</v>
      </c>
      <c r="C1321" s="45">
        <v>3582.2674000000002</v>
      </c>
      <c r="D1321" s="45">
        <f>VLOOKUP(B1321,'H11001.CSI  中证全债'!$A$2:$B$2792,2,0)</f>
        <v>173.90539999999999</v>
      </c>
      <c r="E1321" s="14">
        <f t="shared" si="243"/>
        <v>0</v>
      </c>
      <c r="F1321" s="14">
        <f>IF(AND((B1321-$B$2)&gt;123,OR(((G1320*J1320/C1320*C1321)/(G1320*K1320/D1320*D1321))&lt;(4/6),((G1320*J1320/C1320*C1321)/(G1320*K1320/D1320*D1321))&gt;(6/4))),COUNTIF($E$2:E1321,1),0)</f>
        <v>0</v>
      </c>
      <c r="G1321" s="21">
        <f t="shared" si="244"/>
        <v>28576.357817451644</v>
      </c>
      <c r="H1321" s="12">
        <f t="shared" si="245"/>
        <v>3.6207315507914033</v>
      </c>
      <c r="I1321" s="12">
        <f t="shared" si="246"/>
        <v>89.738036995401941</v>
      </c>
      <c r="J1321" s="15">
        <f>IF(OR((ROW(F1321)-MATCH(MAX($F$2:F1321),$F$2:F1321,0))=1,(ROW(F1321)-MATCH(MAX($F$2:F1321),$F$2:F1321,0))&gt;123),IF(OR(((G1320*J1320/C1320*C1321)/(G1320*K1320/D1320*D1321))&lt;(4/6),((G1320*J1320/C1320*C1321)/(G1320*K1320/D1320*D1321))&gt;(6/4)),50%,((G1320*J1320/C1320*C1321)/((G1320*K1320/D1320*D1321)+(G1320*J1320/C1320*C1321)))),((G1320*J1320/C1320*C1321)/((G1320*K1320/D1320*D1321)+(G1320*J1320/C1320*C1321))))</f>
        <v>0.45388669477782129</v>
      </c>
      <c r="K1321" s="18">
        <f t="shared" si="240"/>
        <v>0.54611330522217871</v>
      </c>
      <c r="L1321" s="20">
        <f t="shared" si="241"/>
        <v>0.83112183943799667</v>
      </c>
      <c r="M1321" s="51">
        <f>IF(AND((B1321-$B$2)&gt;123,OR(((U1320*R1320/C1320*C1321)/(U1320*S1320/D1320*D1321))&lt;(4/6),((U1320*R1320/C1320*C1321)/(U1320*S1320/D1320*D1321))&gt;(6/4))),1,0)</f>
        <v>0</v>
      </c>
      <c r="N1321" s="51">
        <f>IF(AND((B1321-$B$2)&gt;123,OR(((U1320*R1320/C1320*C1321)/(U1320*S1320/D1320*D1321))&lt;(4/6),((U1320*R1320/C1320*C1321)/(U1320*S1320/D1320*D1321))&gt;(6/4))),COUNTIF($M$2:M1321,1),0)</f>
        <v>0</v>
      </c>
      <c r="O1321" s="51">
        <f>IF(OR((ROW(N1321)-MATCH(MAX($N$2:N1321),$N$2:N1321,0))=1,(ROW(N1321)-MATCH(MAX($N$2:N1321),$N$2:N1321,0))&gt;123),IF(OR(((U1320*R1320/C1320*C1321)/(U1320*S1320/D1320*D1321))&lt;(4/6),((U1320*R1320/C1320*C1321)/(U1320*S1320/D1320*D1321))&gt;(6/4)),1,0),0)</f>
        <v>0</v>
      </c>
      <c r="P1321" s="47">
        <f>IF(O1321=1,U1320/2/C1321,P1320)</f>
        <v>3.6118419146766771</v>
      </c>
      <c r="Q1321" s="47">
        <f>IF(O1321=1,U1320/2/D1321,Q1320)</f>
        <v>89.517711770140608</v>
      </c>
      <c r="R1321" s="41">
        <f>P1321*C1321/U1320</f>
        <v>0.45466906781340183</v>
      </c>
      <c r="S1321" s="41">
        <f>Q1321*D1321/U1320</f>
        <v>0.54705465100140849</v>
      </c>
      <c r="T1321" s="41">
        <f t="shared" si="247"/>
        <v>0.83112183943799645</v>
      </c>
      <c r="U1321" s="42">
        <f>P1321*C1321+Q1321*D1321</f>
        <v>28506.197017370854</v>
      </c>
      <c r="V1321" s="25">
        <f>B1321</f>
        <v>42899</v>
      </c>
      <c r="W1321">
        <f>C1321/C$2</f>
        <v>1.5583524632703034</v>
      </c>
      <c r="X1321">
        <f>D1321/D$2</f>
        <v>1.2461870297384448</v>
      </c>
      <c r="Y1321">
        <f t="shared" si="248"/>
        <v>1.4253098508685427</v>
      </c>
      <c r="AA1321" s="15">
        <f t="shared" si="249"/>
        <v>2.2040128028579797E-3</v>
      </c>
      <c r="AB1321" s="15">
        <f t="shared" si="250"/>
        <v>1.3248861524925992E-3</v>
      </c>
      <c r="AC1321" s="15">
        <f t="shared" si="251"/>
        <v>1.72371881481026E-3</v>
      </c>
    </row>
    <row r="1322" spans="1:29" x14ac:dyDescent="0.4">
      <c r="A1322" s="43">
        <f t="shared" si="242"/>
        <v>2017</v>
      </c>
      <c r="B1322" s="53">
        <v>42900</v>
      </c>
      <c r="C1322" s="45">
        <v>3535.2986999999998</v>
      </c>
      <c r="D1322" s="45">
        <f>VLOOKUP(B1322,'H11001.CSI  中证全债'!$A$2:$B$2792,2,0)</f>
        <v>174.05279999999999</v>
      </c>
      <c r="E1322" s="14">
        <f t="shared" si="243"/>
        <v>0</v>
      </c>
      <c r="F1322" s="14">
        <f>IF(AND((B1322-$B$2)&gt;123,OR(((G1321*J1321/C1321*C1322)/(G1321*K1321/D1321*D1322))&lt;(4/6),((G1321*J1321/C1321*C1322)/(G1321*K1321/D1321*D1322))&gt;(6/4))),COUNTIF($E$2:E1322,1),0)</f>
        <v>0</v>
      </c>
      <c r="G1322" s="21">
        <f t="shared" si="244"/>
        <v>28419.524150115107</v>
      </c>
      <c r="H1322" s="12">
        <f t="shared" si="245"/>
        <v>3.6207315507914033</v>
      </c>
      <c r="I1322" s="12">
        <f t="shared" si="246"/>
        <v>89.738036995401941</v>
      </c>
      <c r="J1322" s="15">
        <f>IF(OR((ROW(F1322)-MATCH(MAX($F$2:F1322),$F$2:F1322,0))=1,(ROW(F1322)-MATCH(MAX($F$2:F1322),$F$2:F1322,0))&gt;123),IF(OR(((G1321*J1321/C1321*C1322)/(G1321*K1321/D1321*D1322))&lt;(4/6),((G1321*J1321/C1321*C1322)/(G1321*K1321/D1321*D1322))&gt;(6/4)),50%,((G1321*J1321/C1321*C1322)/((G1321*K1321/D1321*D1322)+(G1321*J1321/C1321*C1322)))),((G1321*J1321/C1321*C1322)/((G1321*K1321/D1321*D1322)+(G1321*J1321/C1321*C1322))))</f>
        <v>0.45040752536702755</v>
      </c>
      <c r="K1322" s="18">
        <f t="shared" si="240"/>
        <v>0.54959247463297245</v>
      </c>
      <c r="L1322" s="20">
        <f t="shared" si="241"/>
        <v>0.81953000842636659</v>
      </c>
      <c r="M1322" s="51">
        <f>IF(AND((B1322-$B$2)&gt;123,OR(((U1321*R1321/C1321*C1322)/(U1321*S1321/D1321*D1322))&lt;(4/6),((U1321*R1321/C1321*C1322)/(U1321*S1321/D1321*D1322))&gt;(6/4))),1,0)</f>
        <v>0</v>
      </c>
      <c r="N1322" s="51">
        <f>IF(AND((B1322-$B$2)&gt;123,OR(((U1321*R1321/C1321*C1322)/(U1321*S1321/D1321*D1322))&lt;(4/6),((U1321*R1321/C1321*C1322)/(U1321*S1321/D1321*D1322))&gt;(6/4))),COUNTIF($M$2:M1322,1),0)</f>
        <v>0</v>
      </c>
      <c r="O1322" s="51">
        <f>IF(OR((ROW(N1322)-MATCH(MAX($N$2:N1322),$N$2:N1322,0))=1,(ROW(N1322)-MATCH(MAX($N$2:N1322),$N$2:N1322,0))&gt;123),IF(OR(((U1321*R1321/C1321*C1322)/(U1321*S1321/D1321*D1322))&lt;(4/6),((U1321*R1321/C1321*C1322)/(U1321*S1321/D1321*D1322))&gt;(6/4)),1,0),0)</f>
        <v>0</v>
      </c>
      <c r="P1322" s="47">
        <f>IF(O1322=1,U1321/2/C1322,P1321)</f>
        <v>3.6118419146766771</v>
      </c>
      <c r="Q1322" s="47">
        <f>IF(O1322=1,U1321/2/D1322,Q1321)</f>
        <v>89.517711770140608</v>
      </c>
      <c r="R1322" s="41">
        <f>P1322*C1322/U1321</f>
        <v>0.44793558459520028</v>
      </c>
      <c r="S1322" s="41">
        <f>Q1322*D1322/U1321</f>
        <v>0.54657618389753748</v>
      </c>
      <c r="T1322" s="41">
        <f t="shared" si="247"/>
        <v>0.8195300084263667</v>
      </c>
      <c r="U1322" s="42">
        <f>P1322*C1322+Q1322*D1322</f>
        <v>28349.748408747895</v>
      </c>
      <c r="V1322" s="25">
        <f>B1322</f>
        <v>42900</v>
      </c>
      <c r="W1322">
        <f>C1322/C$2</f>
        <v>1.5379202115233779</v>
      </c>
      <c r="X1322">
        <f>D1322/D$2</f>
        <v>1.2472432819777857</v>
      </c>
      <c r="Y1322">
        <f t="shared" si="248"/>
        <v>1.4174874204373948</v>
      </c>
      <c r="AA1322" s="15">
        <f t="shared" si="249"/>
        <v>-1.3111444444376286E-2</v>
      </c>
      <c r="AB1322" s="15">
        <f t="shared" si="250"/>
        <v>8.4758725145994696E-4</v>
      </c>
      <c r="AC1322" s="15">
        <f t="shared" si="251"/>
        <v>-5.4882315072621868E-3</v>
      </c>
    </row>
    <row r="1323" spans="1:29" x14ac:dyDescent="0.4">
      <c r="A1323" s="43">
        <f t="shared" si="242"/>
        <v>2017</v>
      </c>
      <c r="B1323" s="53">
        <v>42901</v>
      </c>
      <c r="C1323" s="45">
        <v>3528.7926000000002</v>
      </c>
      <c r="D1323" s="45">
        <f>VLOOKUP(B1323,'H11001.CSI  中证全债'!$A$2:$B$2792,2,0)</f>
        <v>174.19450000000001</v>
      </c>
      <c r="E1323" s="14">
        <f t="shared" si="243"/>
        <v>0</v>
      </c>
      <c r="F1323" s="14">
        <f>IF(AND((B1323-$B$2)&gt;123,OR(((G1322*J1322/C1322*C1323)/(G1322*K1322/D1322*D1323))&lt;(4/6),((G1322*J1322/C1322*C1323)/(G1322*K1322/D1322*D1323))&gt;(6/4))),COUNTIF($E$2:E1323,1),0)</f>
        <v>0</v>
      </c>
      <c r="G1323" s="21">
        <f t="shared" si="244"/>
        <v>28408.683188414754</v>
      </c>
      <c r="H1323" s="12">
        <f t="shared" si="245"/>
        <v>3.6207315507914033</v>
      </c>
      <c r="I1323" s="12">
        <f t="shared" si="246"/>
        <v>89.738036995401941</v>
      </c>
      <c r="J1323" s="15">
        <f>IF(OR((ROW(F1323)-MATCH(MAX($F$2:F1323),$F$2:F1323,0))=1,(ROW(F1323)-MATCH(MAX($F$2:F1323),$F$2:F1323,0))&gt;123),IF(OR(((G1322*J1322/C1322*C1323)/(G1322*K1322/D1322*D1323))&lt;(4/6),((G1322*J1322/C1322*C1323)/(G1322*K1322/D1322*D1323))&gt;(6/4)),50%,((G1322*J1322/C1322*C1323)/((G1322*K1322/D1322*D1323)+(G1322*J1322/C1322*C1323)))),((G1322*J1322/C1322*C1323)/((G1322*K1322/D1322*D1323)+(G1322*J1322/C1322*C1323))))</f>
        <v>0.44975019145659262</v>
      </c>
      <c r="K1323" s="18">
        <f t="shared" si="240"/>
        <v>0.55024980854340733</v>
      </c>
      <c r="L1323" s="20">
        <f t="shared" si="241"/>
        <v>0.81735637972714237</v>
      </c>
      <c r="M1323" s="51">
        <f>IF(AND((B1323-$B$2)&gt;123,OR(((U1322*R1322/C1322*C1323)/(U1322*S1322/D1322*D1323))&lt;(4/6),((U1322*R1322/C1322*C1323)/(U1322*S1322/D1322*D1323))&gt;(6/4))),1,0)</f>
        <v>0</v>
      </c>
      <c r="N1323" s="51">
        <f>IF(AND((B1323-$B$2)&gt;123,OR(((U1322*R1322/C1322*C1323)/(U1322*S1322/D1322*D1323))&lt;(4/6),((U1322*R1322/C1322*C1323)/(U1322*S1322/D1322*D1323))&gt;(6/4))),COUNTIF($M$2:M1323,1),0)</f>
        <v>0</v>
      </c>
      <c r="O1323" s="51">
        <f>IF(OR((ROW(N1323)-MATCH(MAX($N$2:N1323),$N$2:N1323,0))=1,(ROW(N1323)-MATCH(MAX($N$2:N1323),$N$2:N1323,0))&gt;123),IF(OR(((U1322*R1322/C1322*C1323)/(U1322*S1322/D1322*D1323))&lt;(4/6),((U1322*R1322/C1322*C1323)/(U1322*S1322/D1322*D1323))&gt;(6/4)),1,0),0)</f>
        <v>0</v>
      </c>
      <c r="P1323" s="47">
        <f>IF(O1323=1,U1322/2/C1323,P1322)</f>
        <v>3.6118419146766771</v>
      </c>
      <c r="Q1323" s="47">
        <f>IF(O1323=1,U1322/2/D1323,Q1322)</f>
        <v>89.517711770140608</v>
      </c>
      <c r="R1323" s="41">
        <f>P1323*C1323/U1322</f>
        <v>0.44957862895700423</v>
      </c>
      <c r="S1323" s="41">
        <f>Q1323*D1323/U1322</f>
        <v>0.55003990928300683</v>
      </c>
      <c r="T1323" s="41">
        <f t="shared" si="247"/>
        <v>0.81735637972714226</v>
      </c>
      <c r="U1323" s="42">
        <f>P1323*C1323+Q1323*D1323</f>
        <v>28338.93406382465</v>
      </c>
      <c r="V1323" s="25">
        <f>B1323</f>
        <v>42901</v>
      </c>
      <c r="W1323">
        <f>C1323/C$2</f>
        <v>1.5350899378924139</v>
      </c>
      <c r="X1323">
        <f>D1323/D$2</f>
        <v>1.2482586886420637</v>
      </c>
      <c r="Y1323">
        <f t="shared" si="248"/>
        <v>1.4169467031912326</v>
      </c>
      <c r="AA1323" s="15">
        <f t="shared" si="249"/>
        <v>-1.8403254016412518E-3</v>
      </c>
      <c r="AB1323" s="15">
        <f t="shared" si="250"/>
        <v>8.1412077254716664E-4</v>
      </c>
      <c r="AC1323" s="15">
        <f t="shared" si="251"/>
        <v>-3.8146175998898801E-4</v>
      </c>
    </row>
    <row r="1324" spans="1:29" x14ac:dyDescent="0.4">
      <c r="A1324" s="43">
        <f t="shared" si="242"/>
        <v>2017</v>
      </c>
      <c r="B1324" s="53">
        <v>42902</v>
      </c>
      <c r="C1324" s="45">
        <v>3518.7611000000002</v>
      </c>
      <c r="D1324" s="45">
        <f>VLOOKUP(B1324,'H11001.CSI  中证全债'!$A$2:$B$2792,2,0)</f>
        <v>174.2474</v>
      </c>
      <c r="E1324" s="14">
        <f t="shared" si="243"/>
        <v>0</v>
      </c>
      <c r="F1324" s="14">
        <f>IF(AND((B1324-$B$2)&gt;123,OR(((G1323*J1323/C1323*C1324)/(G1323*K1323/D1323*D1324))&lt;(4/6),((G1323*J1323/C1323*C1324)/(G1323*K1323/D1323*D1324))&gt;(6/4))),COUNTIF($E$2:E1324,1),0)</f>
        <v>0</v>
      </c>
      <c r="G1324" s="21">
        <f t="shared" si="244"/>
        <v>28377.108962020047</v>
      </c>
      <c r="H1324" s="12">
        <f t="shared" si="245"/>
        <v>3.6207315507914033</v>
      </c>
      <c r="I1324" s="12">
        <f t="shared" si="246"/>
        <v>89.738036995401941</v>
      </c>
      <c r="J1324" s="15">
        <f>IF(OR((ROW(F1324)-MATCH(MAX($F$2:F1324),$F$2:F1324,0))=1,(ROW(F1324)-MATCH(MAX($F$2:F1324),$F$2:F1324,0))&gt;123),IF(OR(((G1323*J1323/C1323*C1324)/(G1323*K1323/D1323*D1324))&lt;(4/6),((G1323*J1323/C1323*C1324)/(G1323*K1323/D1323*D1324))&gt;(6/4)),50%,((G1323*J1323/C1323*C1324)/((G1323*K1323/D1323*D1324)+(G1323*J1323/C1323*C1324)))),((G1323*J1323/C1323*C1324)/((G1323*K1323/D1323*D1324)+(G1323*J1323/C1323*C1324))))</f>
        <v>0.44897065982018608</v>
      </c>
      <c r="K1324" s="18">
        <f t="shared" si="240"/>
        <v>0.55102934017981386</v>
      </c>
      <c r="L1324" s="20">
        <f t="shared" si="241"/>
        <v>0.81478539722345156</v>
      </c>
      <c r="M1324" s="51">
        <f>IF(AND((B1324-$B$2)&gt;123,OR(((U1323*R1323/C1323*C1324)/(U1323*S1323/D1323*D1324))&lt;(4/6),((U1323*R1323/C1323*C1324)/(U1323*S1323/D1323*D1324))&gt;(6/4))),1,0)</f>
        <v>0</v>
      </c>
      <c r="N1324" s="51">
        <f>IF(AND((B1324-$B$2)&gt;123,OR(((U1323*R1323/C1323*C1324)/(U1323*S1323/D1323*D1324))&lt;(4/6),((U1323*R1323/C1323*C1324)/(U1323*S1323/D1323*D1324))&gt;(6/4))),COUNTIF($M$2:M1324,1),0)</f>
        <v>0</v>
      </c>
      <c r="O1324" s="51">
        <f>IF(OR((ROW(N1324)-MATCH(MAX($N$2:N1324),$N$2:N1324,0))=1,(ROW(N1324)-MATCH(MAX($N$2:N1324),$N$2:N1324,0))&gt;123),IF(OR(((U1323*R1323/C1323*C1324)/(U1323*S1323/D1323*D1324))&lt;(4/6),((U1323*R1323/C1323*C1324)/(U1323*S1323/D1323*D1324))&gt;(6/4)),1,0),0)</f>
        <v>0</v>
      </c>
      <c r="P1324" s="47">
        <f>IF(O1324=1,U1323/2/C1324,P1323)</f>
        <v>3.6118419146766771</v>
      </c>
      <c r="Q1324" s="47">
        <f>IF(O1324=1,U1323/2/D1324,Q1323)</f>
        <v>89.517711770140608</v>
      </c>
      <c r="R1324" s="41">
        <f>P1324*C1324/U1323</f>
        <v>0.44847166093439728</v>
      </c>
      <c r="S1324" s="41">
        <f>Q1324*D1324/U1323</f>
        <v>0.55041691034554197</v>
      </c>
      <c r="T1324" s="41">
        <f t="shared" si="247"/>
        <v>0.81478539722345145</v>
      </c>
      <c r="U1324" s="42">
        <f>P1324*C1324+Q1324*D1324</f>
        <v>28307.437358610208</v>
      </c>
      <c r="V1324" s="25">
        <f>B1324</f>
        <v>42902</v>
      </c>
      <c r="W1324">
        <f>C1324/C$2</f>
        <v>1.5307260501671993</v>
      </c>
      <c r="X1324">
        <f>D1324/D$2</f>
        <v>1.2486377642422071</v>
      </c>
      <c r="Y1324">
        <f t="shared" si="248"/>
        <v>1.4153718679305105</v>
      </c>
      <c r="AA1324" s="15">
        <f t="shared" si="249"/>
        <v>-2.8427570382005829E-3</v>
      </c>
      <c r="AB1324" s="15">
        <f t="shared" si="250"/>
        <v>3.0368352617338168E-4</v>
      </c>
      <c r="AC1324" s="15">
        <f t="shared" si="251"/>
        <v>-1.1114287200607587E-3</v>
      </c>
    </row>
    <row r="1325" spans="1:29" x14ac:dyDescent="0.4">
      <c r="A1325" s="43">
        <f t="shared" si="242"/>
        <v>2017</v>
      </c>
      <c r="B1325" s="53">
        <v>42905</v>
      </c>
      <c r="C1325" s="45">
        <v>3553.6653000000001</v>
      </c>
      <c r="D1325" s="45">
        <f>VLOOKUP(B1325,'H11001.CSI  中证全债'!$A$2:$B$2792,2,0)</f>
        <v>174.50569999999999</v>
      </c>
      <c r="E1325" s="14">
        <f t="shared" si="243"/>
        <v>0</v>
      </c>
      <c r="F1325" s="14">
        <f>IF(AND((B1325-$B$2)&gt;123,OR(((G1324*J1324/C1324*C1325)/(G1324*K1324/D1324*D1325))&lt;(4/6),((G1324*J1324/C1324*C1325)/(G1324*K1324/D1324*D1325))&gt;(6/4))),COUNTIF($E$2:E1325,1),0)</f>
        <v>0</v>
      </c>
      <c r="G1325" s="21">
        <f t="shared" si="244"/>
        <v>28526.667035171089</v>
      </c>
      <c r="H1325" s="12">
        <f t="shared" si="245"/>
        <v>3.6207315507914033</v>
      </c>
      <c r="I1325" s="12">
        <f t="shared" si="246"/>
        <v>89.738036995401941</v>
      </c>
      <c r="J1325" s="15">
        <f>IF(OR((ROW(F1325)-MATCH(MAX($F$2:F1325),$F$2:F1325,0))=1,(ROW(F1325)-MATCH(MAX($F$2:F1325),$F$2:F1325,0))&gt;123),IF(OR(((G1324*J1324/C1324*C1325)/(G1324*K1324/D1324*D1325))&lt;(4/6),((G1324*J1324/C1324*C1325)/(G1324*K1324/D1324*D1325))&gt;(6/4)),50%,((G1324*J1324/C1324*C1325)/((G1324*K1324/D1324*D1325)+(G1324*J1324/C1324*C1325)))),((G1324*J1324/C1324*C1325)/((G1324*K1324/D1324*D1325)+(G1324*J1324/C1324*C1325))))</f>
        <v>0.45104701705245742</v>
      </c>
      <c r="K1325" s="18">
        <f t="shared" si="240"/>
        <v>0.54895298294754258</v>
      </c>
      <c r="L1325" s="20">
        <f t="shared" si="241"/>
        <v>0.82164963314455486</v>
      </c>
      <c r="M1325" s="51">
        <f>IF(AND((B1325-$B$2)&gt;123,OR(((U1324*R1324/C1324*C1325)/(U1324*S1324/D1324*D1325))&lt;(4/6),((U1324*R1324/C1324*C1325)/(U1324*S1324/D1324*D1325))&gt;(6/4))),1,0)</f>
        <v>0</v>
      </c>
      <c r="N1325" s="51">
        <f>IF(AND((B1325-$B$2)&gt;123,OR(((U1324*R1324/C1324*C1325)/(U1324*S1324/D1324*D1325))&lt;(4/6),((U1324*R1324/C1324*C1325)/(U1324*S1324/D1324*D1325))&gt;(6/4))),COUNTIF($M$2:M1325,1),0)</f>
        <v>0</v>
      </c>
      <c r="O1325" s="51">
        <f>IF(OR((ROW(N1325)-MATCH(MAX($N$2:N1325),$N$2:N1325,0))=1,(ROW(N1325)-MATCH(MAX($N$2:N1325),$N$2:N1325,0))&gt;123),IF(OR(((U1324*R1324/C1324*C1325)/(U1324*S1324/D1324*D1325))&lt;(4/6),((U1324*R1324/C1324*C1325)/(U1324*S1324/D1324*D1325))&gt;(6/4)),1,0),0)</f>
        <v>0</v>
      </c>
      <c r="P1325" s="47">
        <f>IF(O1325=1,U1324/2/C1325,P1324)</f>
        <v>3.6118419146766771</v>
      </c>
      <c r="Q1325" s="47">
        <f>IF(O1325=1,U1324/2/D1325,Q1324)</f>
        <v>89.517711770140608</v>
      </c>
      <c r="R1325" s="41">
        <f>P1325*C1325/U1324</f>
        <v>0.45342420504793562</v>
      </c>
      <c r="S1325" s="41">
        <f>Q1325*D1325/U1324</f>
        <v>0.55184617233093036</v>
      </c>
      <c r="T1325" s="41">
        <f t="shared" si="247"/>
        <v>0.82164963314455464</v>
      </c>
      <c r="U1325" s="42">
        <f>P1325*C1325+Q1325*D1325</f>
        <v>28456.628236118693</v>
      </c>
      <c r="V1325" s="25">
        <f>B1325</f>
        <v>42905</v>
      </c>
      <c r="W1325">
        <f>C1325/C$2</f>
        <v>1.545910021650869</v>
      </c>
      <c r="X1325">
        <f>D1325/D$2</f>
        <v>1.2504887137226799</v>
      </c>
      <c r="Y1325">
        <f t="shared" si="248"/>
        <v>1.4228314118059346</v>
      </c>
      <c r="AA1325" s="15">
        <f t="shared" si="249"/>
        <v>9.9194571634886319E-3</v>
      </c>
      <c r="AB1325" s="15">
        <f t="shared" si="250"/>
        <v>1.4823750598287333E-3</v>
      </c>
      <c r="AC1325" s="15">
        <f t="shared" si="251"/>
        <v>5.2703773788658204E-3</v>
      </c>
    </row>
    <row r="1326" spans="1:29" x14ac:dyDescent="0.4">
      <c r="A1326" s="43">
        <f t="shared" si="242"/>
        <v>2017</v>
      </c>
      <c r="B1326" s="53">
        <v>42906</v>
      </c>
      <c r="C1326" s="45">
        <v>3546.4940000000001</v>
      </c>
      <c r="D1326" s="45">
        <f>VLOOKUP(B1326,'H11001.CSI  中证全债'!$A$2:$B$2792,2,0)</f>
        <v>174.73990000000001</v>
      </c>
      <c r="E1326" s="14">
        <f t="shared" si="243"/>
        <v>0</v>
      </c>
      <c r="F1326" s="14">
        <f>IF(AND((B1326-$B$2)&gt;123,OR(((G1325*J1325/C1325*C1326)/(G1325*K1325/D1325*D1326))&lt;(4/6),((G1325*J1325/C1325*C1326)/(G1325*K1325/D1325*D1326))&gt;(6/4))),COUNTIF($E$2:E1326,1),0)</f>
        <v>0</v>
      </c>
      <c r="G1326" s="21">
        <f t="shared" si="244"/>
        <v>28521.718331265227</v>
      </c>
      <c r="H1326" s="12">
        <f t="shared" si="245"/>
        <v>3.6207315507914033</v>
      </c>
      <c r="I1326" s="12">
        <f t="shared" si="246"/>
        <v>89.738036995401941</v>
      </c>
      <c r="J1326" s="15">
        <f>IF(OR((ROW(F1326)-MATCH(MAX($F$2:F1326),$F$2:F1326,0))=1,(ROW(F1326)-MATCH(MAX($F$2:F1326),$F$2:F1326,0))&gt;123),IF(OR(((G1325*J1325/C1325*C1326)/(G1325*K1325/D1325*D1326))&lt;(4/6),((G1325*J1325/C1325*C1326)/(G1325*K1325/D1325*D1326))&gt;(6/4)),50%,((G1325*J1325/C1325*C1326)/((G1325*K1325/D1325*D1326)+(G1325*J1325/C1325*C1326)))),((G1325*J1325/C1325*C1326)/((G1325*K1325/D1325*D1326)+(G1325*J1325/C1325*C1326))))</f>
        <v>0.45021490540478165</v>
      </c>
      <c r="K1326" s="18">
        <f t="shared" si="240"/>
        <v>0.54978509459521829</v>
      </c>
      <c r="L1326" s="20">
        <f t="shared" si="241"/>
        <v>0.81889252697229697</v>
      </c>
      <c r="M1326" s="51">
        <f>IF(AND((B1326-$B$2)&gt;123,OR(((U1325*R1325/C1325*C1326)/(U1325*S1325/D1325*D1326))&lt;(4/6),((U1325*R1325/C1325*C1326)/(U1325*S1325/D1325*D1326))&gt;(6/4))),1,0)</f>
        <v>0</v>
      </c>
      <c r="N1326" s="51">
        <f>IF(AND((B1326-$B$2)&gt;123,OR(((U1325*R1325/C1325*C1326)/(U1325*S1325/D1325*D1326))&lt;(4/6),((U1325*R1325/C1325*C1326)/(U1325*S1325/D1325*D1326))&gt;(6/4))),COUNTIF($M$2:M1326,1),0)</f>
        <v>0</v>
      </c>
      <c r="O1326" s="51">
        <f>IF(OR((ROW(N1326)-MATCH(MAX($N$2:N1326),$N$2:N1326,0))=1,(ROW(N1326)-MATCH(MAX($N$2:N1326),$N$2:N1326,0))&gt;123),IF(OR(((U1325*R1325/C1325*C1326)/(U1325*S1325/D1325*D1326))&lt;(4/6),((U1325*R1325/C1325*C1326)/(U1325*S1325/D1325*D1326))&gt;(6/4)),1,0),0)</f>
        <v>0</v>
      </c>
      <c r="P1326" s="47">
        <f>IF(O1326=1,U1325/2/C1326,P1325)</f>
        <v>3.6118419146766771</v>
      </c>
      <c r="Q1326" s="47">
        <f>IF(O1326=1,U1325/2/D1326,Q1325)</f>
        <v>89.517711770140608</v>
      </c>
      <c r="R1326" s="41">
        <f>P1326*C1326/U1325</f>
        <v>0.45013680373738008</v>
      </c>
      <c r="S1326" s="41">
        <f>Q1326*D1326/U1325</f>
        <v>0.54968971984843651</v>
      </c>
      <c r="T1326" s="41">
        <f t="shared" si="247"/>
        <v>0.81889252697229686</v>
      </c>
      <c r="U1326" s="42">
        <f>P1326*C1326+Q1326*D1326</f>
        <v>28451.691682292541</v>
      </c>
      <c r="V1326" s="25">
        <f>B1326</f>
        <v>42906</v>
      </c>
      <c r="W1326">
        <f>C1326/C$2</f>
        <v>1.5427903737374133</v>
      </c>
      <c r="X1326">
        <f>D1326/D$2</f>
        <v>1.2521669652454317</v>
      </c>
      <c r="Y1326">
        <f t="shared" si="248"/>
        <v>1.422584584114627</v>
      </c>
      <c r="AA1326" s="15">
        <f t="shared" si="249"/>
        <v>-2.0180009636810992E-3</v>
      </c>
      <c r="AB1326" s="15">
        <f t="shared" si="250"/>
        <v>1.3420765052374328E-3</v>
      </c>
      <c r="AC1326" s="15">
        <f t="shared" si="251"/>
        <v>-1.7347641418341553E-4</v>
      </c>
    </row>
    <row r="1327" spans="1:29" x14ac:dyDescent="0.4">
      <c r="A1327" s="43">
        <f t="shared" si="242"/>
        <v>2017</v>
      </c>
      <c r="B1327" s="53">
        <v>42907</v>
      </c>
      <c r="C1327" s="45">
        <v>3587.9549999999999</v>
      </c>
      <c r="D1327" s="45">
        <f>VLOOKUP(B1327,'H11001.CSI  中证全债'!$A$2:$B$2792,2,0)</f>
        <v>174.7971</v>
      </c>
      <c r="E1327" s="14">
        <f t="shared" si="243"/>
        <v>0</v>
      </c>
      <c r="F1327" s="14">
        <f>IF(AND((B1327-$B$2)&gt;123,OR(((G1326*J1326/C1326*C1327)/(G1326*K1326/D1326*D1327))&lt;(4/6),((G1326*J1326/C1326*C1327)/(G1326*K1326/D1326*D1327))&gt;(6/4))),COUNTIF($E$2:E1327,1),0)</f>
        <v>0</v>
      </c>
      <c r="G1327" s="21">
        <f t="shared" si="244"/>
        <v>28676.970497808725</v>
      </c>
      <c r="H1327" s="12">
        <f t="shared" si="245"/>
        <v>3.6207315507914033</v>
      </c>
      <c r="I1327" s="12">
        <f t="shared" si="246"/>
        <v>89.738036995401941</v>
      </c>
      <c r="J1327" s="15">
        <f>IF(OR((ROW(F1327)-MATCH(MAX($F$2:F1327),$F$2:F1327,0))=1,(ROW(F1327)-MATCH(MAX($F$2:F1327),$F$2:F1327,0))&gt;123),IF(OR(((G1326*J1326/C1326*C1327)/(G1326*K1326/D1326*D1327))&lt;(4/6),((G1326*J1326/C1326*C1327)/(G1326*K1326/D1326*D1327))&gt;(6/4)),50%,((G1326*J1326/C1326*C1327)/((G1326*K1326/D1326*D1327)+(G1326*J1326/C1326*C1327)))),((G1326*J1326/C1326*C1327)/((G1326*K1326/D1326*D1327)+(G1326*J1326/C1326*C1327))))</f>
        <v>0.45301235262324652</v>
      </c>
      <c r="K1327" s="18">
        <f t="shared" si="240"/>
        <v>0.54698764737675343</v>
      </c>
      <c r="L1327" s="20">
        <f t="shared" si="241"/>
        <v>0.82819485009543781</v>
      </c>
      <c r="M1327" s="51">
        <f>IF(AND((B1327-$B$2)&gt;123,OR(((U1326*R1326/C1326*C1327)/(U1326*S1326/D1326*D1327))&lt;(4/6),((U1326*R1326/C1326*C1327)/(U1326*S1326/D1326*D1327))&gt;(6/4))),1,0)</f>
        <v>0</v>
      </c>
      <c r="N1327" s="51">
        <f>IF(AND((B1327-$B$2)&gt;123,OR(((U1326*R1326/C1326*C1327)/(U1326*S1326/D1326*D1327))&lt;(4/6),((U1326*R1326/C1326*C1327)/(U1326*S1326/D1326*D1327))&gt;(6/4))),COUNTIF($M$2:M1327,1),0)</f>
        <v>0</v>
      </c>
      <c r="O1327" s="51">
        <f>IF(OR((ROW(N1327)-MATCH(MAX($N$2:N1327),$N$2:N1327,0))=1,(ROW(N1327)-MATCH(MAX($N$2:N1327),$N$2:N1327,0))&gt;123),IF(OR(((U1326*R1326/C1326*C1327)/(U1326*S1326/D1326*D1327))&lt;(4/6),((U1326*R1326/C1326*C1327)/(U1326*S1326/D1326*D1327))&gt;(6/4)),1,0),0)</f>
        <v>0</v>
      </c>
      <c r="P1327" s="47">
        <f>IF(O1327=1,U1326/2/C1327,P1326)</f>
        <v>3.6118419146766771</v>
      </c>
      <c r="Q1327" s="47">
        <f>IF(O1327=1,U1326/2/D1327,Q1326)</f>
        <v>89.517711770140608</v>
      </c>
      <c r="R1327" s="41">
        <f>P1327*C1327/U1326</f>
        <v>0.45547823312872182</v>
      </c>
      <c r="S1327" s="41">
        <f>Q1327*D1327/U1326</f>
        <v>0.5499650632652866</v>
      </c>
      <c r="T1327" s="41">
        <f t="shared" si="247"/>
        <v>0.82819485009543747</v>
      </c>
      <c r="U1327" s="42">
        <f>P1327*C1327+Q1327*D1327</f>
        <v>28606.562673030203</v>
      </c>
      <c r="V1327" s="25">
        <f>B1327</f>
        <v>42907</v>
      </c>
      <c r="W1327">
        <f>C1327/C$2</f>
        <v>1.56082667428819</v>
      </c>
      <c r="X1327">
        <f>D1327/D$2</f>
        <v>1.2525768541741311</v>
      </c>
      <c r="Y1327">
        <f t="shared" si="248"/>
        <v>1.4303281336515101</v>
      </c>
      <c r="AA1327" s="15">
        <f t="shared" si="249"/>
        <v>1.1690700731482817E-2</v>
      </c>
      <c r="AB1327" s="15">
        <f t="shared" si="250"/>
        <v>3.2734366907627432E-4</v>
      </c>
      <c r="AC1327" s="15">
        <f t="shared" si="251"/>
        <v>5.4432963940085344E-3</v>
      </c>
    </row>
    <row r="1328" spans="1:29" x14ac:dyDescent="0.4">
      <c r="A1328" s="43">
        <f t="shared" si="242"/>
        <v>2017</v>
      </c>
      <c r="B1328" s="53">
        <v>42908</v>
      </c>
      <c r="C1328" s="45">
        <v>3590.3425000000002</v>
      </c>
      <c r="D1328" s="45">
        <f>VLOOKUP(B1328,'H11001.CSI  中证全债'!$A$2:$B$2792,2,0)</f>
        <v>174.77090000000001</v>
      </c>
      <c r="E1328" s="14">
        <f t="shared" si="243"/>
        <v>0</v>
      </c>
      <c r="F1328" s="14">
        <f>IF(AND((B1328-$B$2)&gt;123,OR(((G1327*J1327/C1327*C1328)/(G1327*K1327/D1327*D1328))&lt;(4/6),((G1327*J1327/C1327*C1328)/(G1327*K1327/D1327*D1328))&gt;(6/4))),COUNTIF($E$2:E1328,1),0)</f>
        <v>0</v>
      </c>
      <c r="G1328" s="21">
        <f t="shared" si="244"/>
        <v>28683.263857816961</v>
      </c>
      <c r="H1328" s="12">
        <f t="shared" si="245"/>
        <v>3.6207315507914033</v>
      </c>
      <c r="I1328" s="12">
        <f t="shared" si="246"/>
        <v>89.738036995401941</v>
      </c>
      <c r="J1328" s="15">
        <f>IF(OR((ROW(F1328)-MATCH(MAX($F$2:F1328),$F$2:F1328,0))=1,(ROW(F1328)-MATCH(MAX($F$2:F1328),$F$2:F1328,0))&gt;123),IF(OR(((G1327*J1327/C1327*C1328)/(G1327*K1327/D1327*D1328))&lt;(4/6),((G1327*J1327/C1327*C1328)/(G1327*K1327/D1327*D1328))&gt;(6/4)),50%,((G1327*J1327/C1327*C1328)/((G1327*K1327/D1327*D1328)+(G1327*J1327/C1327*C1328)))),((G1327*J1327/C1327*C1328)/((G1327*K1327/D1327*D1328)+(G1327*J1327/C1327*C1328))))</f>
        <v>0.45321433545138623</v>
      </c>
      <c r="K1328" s="18">
        <f t="shared" si="240"/>
        <v>0.54678566454861377</v>
      </c>
      <c r="L1328" s="20">
        <f t="shared" si="241"/>
        <v>0.82887018595399131</v>
      </c>
      <c r="M1328" s="51">
        <f>IF(AND((B1328-$B$2)&gt;123,OR(((U1327*R1327/C1327*C1328)/(U1327*S1327/D1327*D1328))&lt;(4/6),((U1327*R1327/C1327*C1328)/(U1327*S1327/D1327*D1328))&gt;(6/4))),1,0)</f>
        <v>0</v>
      </c>
      <c r="N1328" s="51">
        <f>IF(AND((B1328-$B$2)&gt;123,OR(((U1327*R1327/C1327*C1328)/(U1327*S1327/D1327*D1328))&lt;(4/6),((U1327*R1327/C1327*C1328)/(U1327*S1327/D1327*D1328))&gt;(6/4))),COUNTIF($M$2:M1328,1),0)</f>
        <v>0</v>
      </c>
      <c r="O1328" s="51">
        <f>IF(OR((ROW(N1328)-MATCH(MAX($N$2:N1328),$N$2:N1328,0))=1,(ROW(N1328)-MATCH(MAX($N$2:N1328),$N$2:N1328,0))&gt;123),IF(OR(((U1327*R1327/C1327*C1328)/(U1327*S1327/D1327*D1328))&lt;(4/6),((U1327*R1327/C1327*C1328)/(U1327*S1327/D1327*D1328))&gt;(6/4)),1,0),0)</f>
        <v>0</v>
      </c>
      <c r="P1328" s="47">
        <f>IF(O1328=1,U1327/2/C1328,P1327)</f>
        <v>3.6118419146766771</v>
      </c>
      <c r="Q1328" s="47">
        <f>IF(O1328=1,U1327/2/D1328,Q1327)</f>
        <v>89.517711770140608</v>
      </c>
      <c r="R1328" s="41">
        <f>P1328*C1328/U1327</f>
        <v>0.45331379647967385</v>
      </c>
      <c r="S1328" s="41">
        <f>Q1328*D1328/U1327</f>
        <v>0.54690566045385114</v>
      </c>
      <c r="T1328" s="41">
        <f t="shared" si="247"/>
        <v>0.82887018595399098</v>
      </c>
      <c r="U1328" s="42">
        <f>P1328*C1328+Q1328*D1328</f>
        <v>28612.840581553115</v>
      </c>
      <c r="V1328" s="25">
        <f>B1328</f>
        <v>42908</v>
      </c>
      <c r="W1328">
        <f>C1328/C$2</f>
        <v>1.5618652808718465</v>
      </c>
      <c r="X1328">
        <f>D1328/D$2</f>
        <v>1.25238910784665</v>
      </c>
      <c r="Y1328">
        <f t="shared" si="248"/>
        <v>1.4306420290776558</v>
      </c>
      <c r="AA1328" s="15">
        <f t="shared" si="249"/>
        <v>6.654208316436705E-4</v>
      </c>
      <c r="AB1328" s="15">
        <f t="shared" si="250"/>
        <v>-1.4988807022531248E-4</v>
      </c>
      <c r="AC1328" s="15">
        <f t="shared" si="251"/>
        <v>2.194569335249863E-4</v>
      </c>
    </row>
    <row r="1329" spans="1:29" x14ac:dyDescent="0.4">
      <c r="A1329" s="43">
        <f t="shared" si="242"/>
        <v>2017</v>
      </c>
      <c r="B1329" s="53">
        <v>42909</v>
      </c>
      <c r="C1329" s="45">
        <v>3622.8831</v>
      </c>
      <c r="D1329" s="45">
        <f>VLOOKUP(B1329,'H11001.CSI  中证全债'!$A$2:$B$2792,2,0)</f>
        <v>174.7166</v>
      </c>
      <c r="E1329" s="14">
        <f t="shared" si="243"/>
        <v>0</v>
      </c>
      <c r="F1329" s="14">
        <f>IF(AND((B1329-$B$2)&gt;123,OR(((G1328*J1328/C1328*C1329)/(G1328*K1328/D1328*D1329))&lt;(4/6),((G1328*J1328/C1328*C1329)/(G1328*K1328/D1328*D1329))&gt;(6/4))),COUNTIF($E$2:E1329,1),0)</f>
        <v>0</v>
      </c>
      <c r="G1329" s="21">
        <f t="shared" si="244"/>
        <v>28796.211859509793</v>
      </c>
      <c r="H1329" s="12">
        <f t="shared" si="245"/>
        <v>3.6207315507914033</v>
      </c>
      <c r="I1329" s="12">
        <f t="shared" si="246"/>
        <v>89.738036995401941</v>
      </c>
      <c r="J1329" s="15">
        <f>IF(OR((ROW(F1329)-MATCH(MAX($F$2:F1329),$F$2:F1329,0))=1,(ROW(F1329)-MATCH(MAX($F$2:F1329),$F$2:F1329,0))&gt;123),IF(OR(((G1328*J1328/C1328*C1329)/(G1328*K1328/D1328*D1329))&lt;(4/6),((G1328*J1328/C1328*C1329)/(G1328*K1328/D1328*D1329))&gt;(6/4)),50%,((G1328*J1328/C1328*C1329)/((G1328*K1328/D1328*D1329)+(G1328*J1328/C1328*C1329)))),((G1328*J1328/C1328*C1329)/((G1328*K1328/D1328*D1329)+(G1328*J1328/C1328*C1329))))</f>
        <v>0.45552822048247926</v>
      </c>
      <c r="K1329" s="18">
        <f t="shared" si="240"/>
        <v>0.54447177951752068</v>
      </c>
      <c r="L1329" s="20">
        <f t="shared" si="241"/>
        <v>0.8366424810596097</v>
      </c>
      <c r="M1329" s="51">
        <f>IF(AND((B1329-$B$2)&gt;123,OR(((U1328*R1328/C1328*C1329)/(U1328*S1328/D1328*D1329))&lt;(4/6),((U1328*R1328/C1328*C1329)/(U1328*S1328/D1328*D1329))&gt;(6/4))),1,0)</f>
        <v>0</v>
      </c>
      <c r="N1329" s="51">
        <f>IF(AND((B1329-$B$2)&gt;123,OR(((U1328*R1328/C1328*C1329)/(U1328*S1328/D1328*D1329))&lt;(4/6),((U1328*R1328/C1328*C1329)/(U1328*S1328/D1328*D1329))&gt;(6/4))),COUNTIF($M$2:M1329,1),0)</f>
        <v>0</v>
      </c>
      <c r="O1329" s="51">
        <f>IF(OR((ROW(N1329)-MATCH(MAX($N$2:N1329),$N$2:N1329,0))=1,(ROW(N1329)-MATCH(MAX($N$2:N1329),$N$2:N1329,0))&gt;123),IF(OR(((U1328*R1328/C1328*C1329)/(U1328*S1328/D1328*D1329))&lt;(4/6),((U1328*R1328/C1328*C1329)/(U1328*S1328/D1328*D1329))&gt;(6/4)),1,0),0)</f>
        <v>0</v>
      </c>
      <c r="P1329" s="47">
        <f>IF(O1329=1,U1328/2/C1329,P1328)</f>
        <v>3.6118419146766771</v>
      </c>
      <c r="Q1329" s="47">
        <f>IF(O1329=1,U1328/2/D1329,Q1328)</f>
        <v>89.517711770140608</v>
      </c>
      <c r="R1329" s="41">
        <f>P1329*C1329/U1328</f>
        <v>0.45732198434677407</v>
      </c>
      <c r="S1329" s="41">
        <f>Q1329*D1329/U1328</f>
        <v>0.54661578236808506</v>
      </c>
      <c r="T1329" s="41">
        <f t="shared" si="247"/>
        <v>0.83664248105960926</v>
      </c>
      <c r="U1329" s="42">
        <f>P1329*C1329+Q1329*D1329</f>
        <v>28725.511272812724</v>
      </c>
      <c r="V1329" s="25">
        <f>B1329</f>
        <v>42909</v>
      </c>
      <c r="W1329">
        <f>C1329/C$2</f>
        <v>1.5760210427131578</v>
      </c>
      <c r="X1329">
        <f>D1329/D$2</f>
        <v>1.252</v>
      </c>
      <c r="Y1329">
        <f t="shared" si="248"/>
        <v>1.4362755636406361</v>
      </c>
      <c r="AA1329" s="15">
        <f t="shared" si="249"/>
        <v>9.0633693025108375E-3</v>
      </c>
      <c r="AB1329" s="15">
        <f t="shared" si="250"/>
        <v>-3.1069245509418586E-4</v>
      </c>
      <c r="AC1329" s="15">
        <f t="shared" si="251"/>
        <v>3.9377667148590145E-3</v>
      </c>
    </row>
    <row r="1330" spans="1:29" x14ac:dyDescent="0.4">
      <c r="A1330" s="43">
        <f t="shared" si="242"/>
        <v>2017</v>
      </c>
      <c r="B1330" s="53">
        <v>42912</v>
      </c>
      <c r="C1330" s="45">
        <v>3668.0918999999999</v>
      </c>
      <c r="D1330" s="45">
        <f>VLOOKUP(B1330,'H11001.CSI  中证全债'!$A$2:$B$2792,2,0)</f>
        <v>174.91319999999999</v>
      </c>
      <c r="E1330" s="14">
        <f t="shared" si="243"/>
        <v>0</v>
      </c>
      <c r="F1330" s="14">
        <f>IF(AND((B1330-$B$2)&gt;123,OR(((G1329*J1329/C1329*C1330)/(G1329*K1329/D1329*D1330))&lt;(4/6),((G1329*J1329/C1329*C1330)/(G1329*K1329/D1329*D1330))&gt;(6/4))),COUNTIF($E$2:E1330,1),0)</f>
        <v>0</v>
      </c>
      <c r="G1330" s="21">
        <f t="shared" si="244"/>
        <v>28977.543286116503</v>
      </c>
      <c r="H1330" s="12">
        <f t="shared" si="245"/>
        <v>3.6207315507914033</v>
      </c>
      <c r="I1330" s="12">
        <f t="shared" si="246"/>
        <v>89.738036995401941</v>
      </c>
      <c r="J1330" s="15">
        <f>IF(OR((ROW(F1330)-MATCH(MAX($F$2:F1330),$F$2:F1330,0))=1,(ROW(F1330)-MATCH(MAX($F$2:F1330),$F$2:F1330,0))&gt;123),IF(OR(((G1329*J1329/C1329*C1330)/(G1329*K1329/D1329*D1330))&lt;(4/6),((G1329*J1329/C1329*C1330)/(G1329*K1329/D1329*D1330))&gt;(6/4)),50%,((G1329*J1329/C1329*C1330)/((G1329*K1329/D1329*D1330)+(G1329*J1329/C1329*C1330)))),((G1329*J1329/C1329*C1330)/((G1329*K1329/D1329*D1330)+(G1329*J1329/C1329*C1330))))</f>
        <v>0.45832650278174386</v>
      </c>
      <c r="K1330" s="18">
        <f t="shared" si="240"/>
        <v>0.54167349721825619</v>
      </c>
      <c r="L1330" s="20">
        <f t="shared" si="241"/>
        <v>0.84613056598755954</v>
      </c>
      <c r="M1330" s="51">
        <f>IF(AND((B1330-$B$2)&gt;123,OR(((U1329*R1329/C1329*C1330)/(U1329*S1329/D1329*D1330))&lt;(4/6),((U1329*R1329/C1329*C1330)/(U1329*S1329/D1329*D1330))&gt;(6/4))),1,0)</f>
        <v>0</v>
      </c>
      <c r="N1330" s="51">
        <f>IF(AND((B1330-$B$2)&gt;123,OR(((U1329*R1329/C1329*C1330)/(U1329*S1329/D1329*D1330))&lt;(4/6),((U1329*R1329/C1329*C1330)/(U1329*S1329/D1329*D1330))&gt;(6/4))),COUNTIF($M$2:M1330,1),0)</f>
        <v>0</v>
      </c>
      <c r="O1330" s="51">
        <f>IF(OR((ROW(N1330)-MATCH(MAX($N$2:N1330),$N$2:N1330,0))=1,(ROW(N1330)-MATCH(MAX($N$2:N1330),$N$2:N1330,0))&gt;123),IF(OR(((U1329*R1329/C1329*C1330)/(U1329*S1329/D1329*D1330))&lt;(4/6),((U1329*R1329/C1329*C1330)/(U1329*S1329/D1329*D1330))&gt;(6/4)),1,0),0)</f>
        <v>0</v>
      </c>
      <c r="P1330" s="47">
        <f>IF(O1330=1,U1329/2/C1330,P1329)</f>
        <v>3.6118419146766771</v>
      </c>
      <c r="Q1330" s="47">
        <f>IF(O1330=1,U1329/2/D1330,Q1329)</f>
        <v>89.517711770140608</v>
      </c>
      <c r="R1330" s="41">
        <f>P1330*C1330/U1329</f>
        <v>0.46121261151738402</v>
      </c>
      <c r="S1330" s="41">
        <f>Q1330*D1330/U1329</f>
        <v>0.54508444684193724</v>
      </c>
      <c r="T1330" s="41">
        <f t="shared" si="247"/>
        <v>0.84613056598755931</v>
      </c>
      <c r="U1330" s="42">
        <f>P1330*C1330+Q1330*D1330</f>
        <v>28906.397493698969</v>
      </c>
      <c r="V1330" s="25">
        <f>B1330</f>
        <v>42912</v>
      </c>
      <c r="W1330">
        <f>C1330/C$2</f>
        <v>1.5956877054646583</v>
      </c>
      <c r="X1330">
        <f>D1330/D$2</f>
        <v>1.2534088140451449</v>
      </c>
      <c r="Y1330">
        <f t="shared" si="248"/>
        <v>1.4453198746849485</v>
      </c>
      <c r="AA1330" s="15">
        <f t="shared" si="249"/>
        <v>1.2478680308509071E-2</v>
      </c>
      <c r="AB1330" s="15">
        <f t="shared" si="250"/>
        <v>1.1252508347803225E-3</v>
      </c>
      <c r="AC1330" s="15">
        <f t="shared" si="251"/>
        <v>6.2970583593213725E-3</v>
      </c>
    </row>
    <row r="1331" spans="1:29" x14ac:dyDescent="0.4">
      <c r="A1331" s="43">
        <f t="shared" si="242"/>
        <v>2017</v>
      </c>
      <c r="B1331" s="53">
        <v>42913</v>
      </c>
      <c r="C1331" s="45">
        <v>3674.7152000000001</v>
      </c>
      <c r="D1331" s="45">
        <f>VLOOKUP(B1331,'H11001.CSI  中证全债'!$A$2:$B$2792,2,0)</f>
        <v>175.11109999999999</v>
      </c>
      <c r="E1331" s="14">
        <f t="shared" si="243"/>
        <v>0</v>
      </c>
      <c r="F1331" s="14">
        <f>IF(AND((B1331-$B$2)&gt;123,OR(((G1330*J1330/C1330*C1331)/(G1330*K1330/D1330*D1331))&lt;(4/6),((G1330*J1330/C1330*C1331)/(G1330*K1330/D1330*D1331))&gt;(6/4))),COUNTIF($E$2:E1331,1),0)</f>
        <v>0</v>
      </c>
      <c r="G1331" s="21">
        <f t="shared" si="244"/>
        <v>29019.283634918251</v>
      </c>
      <c r="H1331" s="12">
        <f t="shared" si="245"/>
        <v>3.6207315507914033</v>
      </c>
      <c r="I1331" s="12">
        <f t="shared" si="246"/>
        <v>89.738036995401941</v>
      </c>
      <c r="J1331" s="15">
        <f>IF(OR((ROW(F1331)-MATCH(MAX($F$2:F1331),$F$2:F1331,0))=1,(ROW(F1331)-MATCH(MAX($F$2:F1331),$F$2:F1331,0))&gt;123),IF(OR(((G1330*J1330/C1330*C1331)/(G1330*K1330/D1330*D1331))&lt;(4/6),((G1330*J1330/C1330*C1331)/(G1330*K1330/D1330*D1331))&gt;(6/4)),50%,((G1330*J1330/C1330*C1331)/((G1330*K1330/D1330*D1331)+(G1330*J1330/C1330*C1331)))),((G1330*J1330/C1330*C1331)/((G1330*K1330/D1330*D1331)+(G1330*J1330/C1330*C1331))))</f>
        <v>0.45849364967793138</v>
      </c>
      <c r="K1331" s="18">
        <f t="shared" si="240"/>
        <v>0.54150635032206862</v>
      </c>
      <c r="L1331" s="20">
        <f t="shared" si="241"/>
        <v>0.84670041155608933</v>
      </c>
      <c r="M1331" s="51">
        <f>IF(AND((B1331-$B$2)&gt;123,OR(((U1330*R1330/C1330*C1331)/(U1330*S1330/D1330*D1331))&lt;(4/6),((U1330*R1330/C1330*C1331)/(U1330*S1330/D1330*D1331))&gt;(6/4))),1,0)</f>
        <v>0</v>
      </c>
      <c r="N1331" s="51">
        <f>IF(AND((B1331-$B$2)&gt;123,OR(((U1330*R1330/C1330*C1331)/(U1330*S1330/D1330*D1331))&lt;(4/6),((U1330*R1330/C1330*C1331)/(U1330*S1330/D1330*D1331))&gt;(6/4))),COUNTIF($M$2:M1331,1),0)</f>
        <v>0</v>
      </c>
      <c r="O1331" s="51">
        <f>IF(OR((ROW(N1331)-MATCH(MAX($N$2:N1331),$N$2:N1331,0))=1,(ROW(N1331)-MATCH(MAX($N$2:N1331),$N$2:N1331,0))&gt;123),IF(OR(((U1330*R1330/C1330*C1331)/(U1330*S1330/D1330*D1331))&lt;(4/6),((U1330*R1330/C1330*C1331)/(U1330*S1330/D1330*D1331))&gt;(6/4)),1,0),0)</f>
        <v>0</v>
      </c>
      <c r="P1331" s="47">
        <f>IF(O1331=1,U1330/2/C1331,P1330)</f>
        <v>3.6118419146766771</v>
      </c>
      <c r="Q1331" s="47">
        <f>IF(O1331=1,U1330/2/D1331,Q1330)</f>
        <v>89.517711770140608</v>
      </c>
      <c r="R1331" s="41">
        <f>P1331*C1331/U1330</f>
        <v>0.45915408126358997</v>
      </c>
      <c r="S1331" s="41">
        <f>Q1331*D1331/U1330</f>
        <v>0.54228635653990542</v>
      </c>
      <c r="T1331" s="41">
        <f t="shared" si="247"/>
        <v>0.84670041155608911</v>
      </c>
      <c r="U1331" s="42">
        <f>P1331*C1331+Q1331*D1331</f>
        <v>28948.035361411756</v>
      </c>
      <c r="V1331" s="25">
        <f>B1331</f>
        <v>42913</v>
      </c>
      <c r="W1331">
        <f>C1331/C$2</f>
        <v>1.5985689632596456</v>
      </c>
      <c r="X1331">
        <f>D1331/D$2</f>
        <v>1.2548269437477606</v>
      </c>
      <c r="Y1331">
        <f t="shared" si="248"/>
        <v>1.4474017680705877</v>
      </c>
      <c r="AA1331" s="15">
        <f t="shared" si="249"/>
        <v>1.8056526882546109E-3</v>
      </c>
      <c r="AB1331" s="15">
        <f t="shared" si="250"/>
        <v>1.1314183263471111E-3</v>
      </c>
      <c r="AC1331" s="15">
        <f t="shared" si="251"/>
        <v>1.4404378034953425E-3</v>
      </c>
    </row>
    <row r="1332" spans="1:29" x14ac:dyDescent="0.4">
      <c r="A1332" s="43">
        <f t="shared" si="242"/>
        <v>2017</v>
      </c>
      <c r="B1332" s="53">
        <v>42914</v>
      </c>
      <c r="C1332" s="45">
        <v>3646.1666</v>
      </c>
      <c r="D1332" s="45">
        <f>VLOOKUP(B1332,'H11001.CSI  中证全债'!$A$2:$B$2792,2,0)</f>
        <v>175.16040000000001</v>
      </c>
      <c r="E1332" s="14">
        <f t="shared" si="243"/>
        <v>0</v>
      </c>
      <c r="F1332" s="14">
        <f>IF(AND((B1332-$B$2)&gt;123,OR(((G1331*J1331/C1331*C1332)/(G1331*K1331/D1331*D1332))&lt;(4/6),((G1331*J1331/C1331*C1332)/(G1331*K1331/D1331*D1332))&gt;(6/4))),COUNTIF($E$2:E1332,1),0)</f>
        <v>0</v>
      </c>
      <c r="G1332" s="21">
        <f t="shared" si="244"/>
        <v>28920.340903391203</v>
      </c>
      <c r="H1332" s="12">
        <f t="shared" si="245"/>
        <v>3.6207315507914033</v>
      </c>
      <c r="I1332" s="12">
        <f t="shared" si="246"/>
        <v>89.738036995401941</v>
      </c>
      <c r="J1332" s="15">
        <f>IF(OR((ROW(F1332)-MATCH(MAX($F$2:F1332),$F$2:F1332,0))=1,(ROW(F1332)-MATCH(MAX($F$2:F1332),$F$2:F1332,0))&gt;123),IF(OR(((G1331*J1331/C1331*C1332)/(G1331*K1331/D1331*D1332))&lt;(4/6),((G1331*J1331/C1331*C1332)/(G1331*K1331/D1331*D1332))&gt;(6/4)),50%,((G1331*J1331/C1331*C1332)/((G1331*K1331/D1331*D1332)+(G1331*J1331/C1331*C1332)))),((G1331*J1331/C1331*C1332)/((G1331*K1331/D1331*D1332)+(G1331*J1331/C1331*C1332))))</f>
        <v>0.45648806465188552</v>
      </c>
      <c r="K1332" s="18">
        <f t="shared" si="240"/>
        <v>0.54351193534811448</v>
      </c>
      <c r="L1332" s="20">
        <f t="shared" si="241"/>
        <v>0.83988599874905978</v>
      </c>
      <c r="M1332" s="51">
        <f>IF(AND((B1332-$B$2)&gt;123,OR(((U1331*R1331/C1331*C1332)/(U1331*S1331/D1331*D1332))&lt;(4/6),((U1331*R1331/C1331*C1332)/(U1331*S1331/D1331*D1332))&gt;(6/4))),1,0)</f>
        <v>0</v>
      </c>
      <c r="N1332" s="51">
        <f>IF(AND((B1332-$B$2)&gt;123,OR(((U1331*R1331/C1331*C1332)/(U1331*S1331/D1331*D1332))&lt;(4/6),((U1331*R1331/C1331*C1332)/(U1331*S1331/D1331*D1332))&gt;(6/4))),COUNTIF($M$2:M1332,1),0)</f>
        <v>0</v>
      </c>
      <c r="O1332" s="51">
        <f>IF(OR((ROW(N1332)-MATCH(MAX($N$2:N1332),$N$2:N1332,0))=1,(ROW(N1332)-MATCH(MAX($N$2:N1332),$N$2:N1332,0))&gt;123),IF(OR(((U1331*R1331/C1331*C1332)/(U1331*S1331/D1331*D1332))&lt;(4/6),((U1331*R1331/C1331*C1332)/(U1331*S1331/D1331*D1332))&gt;(6/4)),1,0),0)</f>
        <v>0</v>
      </c>
      <c r="P1332" s="47">
        <f>IF(O1332=1,U1331/2/C1332,P1331)</f>
        <v>3.6118419146766771</v>
      </c>
      <c r="Q1332" s="47">
        <f>IF(O1332=1,U1331/2/D1332,Q1331)</f>
        <v>89.517711770140608</v>
      </c>
      <c r="R1332" s="41">
        <f>P1332*C1332/U1331</f>
        <v>0.45493164525179364</v>
      </c>
      <c r="S1332" s="41">
        <f>Q1332*D1332/U1331</f>
        <v>0.54165880361070029</v>
      </c>
      <c r="T1332" s="41">
        <f t="shared" si="247"/>
        <v>0.83988599874905945</v>
      </c>
      <c r="U1332" s="42">
        <f>P1332*C1332+Q1332*D1332</f>
        <v>28849.335554516689</v>
      </c>
      <c r="V1332" s="25">
        <f>B1332</f>
        <v>42914</v>
      </c>
      <c r="W1332">
        <f>C1332/C$2</f>
        <v>1.5861497951280541</v>
      </c>
      <c r="X1332">
        <f>D1332/D$2</f>
        <v>1.2551802221426012</v>
      </c>
      <c r="Y1332">
        <f t="shared" si="248"/>
        <v>1.4424667777258344</v>
      </c>
      <c r="AA1332" s="15">
        <f t="shared" si="249"/>
        <v>-7.7689285961536347E-3</v>
      </c>
      <c r="AB1332" s="15">
        <f t="shared" si="250"/>
        <v>2.8153555085874693E-4</v>
      </c>
      <c r="AC1332" s="15">
        <f t="shared" si="251"/>
        <v>-3.4095511375060727E-3</v>
      </c>
    </row>
    <row r="1333" spans="1:29" x14ac:dyDescent="0.4">
      <c r="A1333" s="43">
        <f t="shared" si="242"/>
        <v>2017</v>
      </c>
      <c r="B1333" s="53">
        <v>42915</v>
      </c>
      <c r="C1333" s="45">
        <v>3668.8279000000002</v>
      </c>
      <c r="D1333" s="45">
        <f>VLOOKUP(B1333,'H11001.CSI  中证全债'!$A$2:$B$2792,2,0)</f>
        <v>175.2302</v>
      </c>
      <c r="E1333" s="14">
        <f t="shared" si="243"/>
        <v>0</v>
      </c>
      <c r="F1333" s="14">
        <f>IF(AND((B1333-$B$2)&gt;123,OR(((G1332*J1332/C1332*C1333)/(G1332*K1332/D1332*D1333))&lt;(4/6),((G1332*J1332/C1332*C1333)/(G1332*K1332/D1332*D1333))&gt;(6/4))),COUNTIF($E$2:E1333,1),0)</f>
        <v>0</v>
      </c>
      <c r="G1333" s="21">
        <f t="shared" si="244"/>
        <v>29008.655102265431</v>
      </c>
      <c r="H1333" s="12">
        <f t="shared" si="245"/>
        <v>3.6207315507914033</v>
      </c>
      <c r="I1333" s="12">
        <f t="shared" si="246"/>
        <v>89.738036995401941</v>
      </c>
      <c r="J1333" s="15">
        <f>IF(OR((ROW(F1333)-MATCH(MAX($F$2:F1333),$F$2:F1333,0))=1,(ROW(F1333)-MATCH(MAX($F$2:F1333),$F$2:F1333,0))&gt;123),IF(OR(((G1332*J1332/C1332*C1333)/(G1332*K1332/D1332*D1333))&lt;(4/6),((G1332*J1332/C1332*C1333)/(G1332*K1332/D1332*D1333))&gt;(6/4)),50%,((G1332*J1332/C1332*C1333)/((G1332*K1332/D1332*D1333)+(G1332*J1332/C1332*C1333)))),((G1332*J1332/C1332*C1333)/((G1332*K1332/D1332*D1333)+(G1332*J1332/C1332*C1333))))</f>
        <v>0.45792681133005581</v>
      </c>
      <c r="K1333" s="18">
        <f t="shared" si="240"/>
        <v>0.54207318866994414</v>
      </c>
      <c r="L1333" s="20">
        <f t="shared" si="241"/>
        <v>0.84476934277757998</v>
      </c>
      <c r="M1333" s="51">
        <f>IF(AND((B1333-$B$2)&gt;123,OR(((U1332*R1332/C1332*C1333)/(U1332*S1332/D1332*D1333))&lt;(4/6),((U1332*R1332/C1332*C1333)/(U1332*S1332/D1332*D1333))&gt;(6/4))),1,0)</f>
        <v>0</v>
      </c>
      <c r="N1333" s="51">
        <f>IF(AND((B1333-$B$2)&gt;123,OR(((U1332*R1332/C1332*C1333)/(U1332*S1332/D1332*D1333))&lt;(4/6),((U1332*R1332/C1332*C1333)/(U1332*S1332/D1332*D1333))&gt;(6/4))),COUNTIF($M$2:M1333,1),0)</f>
        <v>0</v>
      </c>
      <c r="O1333" s="51">
        <f>IF(OR((ROW(N1333)-MATCH(MAX($N$2:N1333),$N$2:N1333,0))=1,(ROW(N1333)-MATCH(MAX($N$2:N1333),$N$2:N1333,0))&gt;123),IF(OR(((U1332*R1332/C1332*C1333)/(U1332*S1332/D1332*D1333))&lt;(4/6),((U1332*R1332/C1332*C1333)/(U1332*S1332/D1332*D1333))&gt;(6/4)),1,0),0)</f>
        <v>0</v>
      </c>
      <c r="P1333" s="47">
        <f>IF(O1333=1,U1332/2/C1333,P1332)</f>
        <v>3.6118419146766771</v>
      </c>
      <c r="Q1333" s="47">
        <f>IF(O1333=1,U1332/2/D1333,Q1332)</f>
        <v>89.517711770140608</v>
      </c>
      <c r="R1333" s="41">
        <f>P1333*C1333/U1332</f>
        <v>0.45932518487000595</v>
      </c>
      <c r="S1333" s="41">
        <f>Q1333*D1333/U1332</f>
        <v>0.54372852045003994</v>
      </c>
      <c r="T1333" s="41">
        <f t="shared" si="247"/>
        <v>0.84476934277757953</v>
      </c>
      <c r="U1333" s="42">
        <f>P1333*C1333+Q1333*D1333</f>
        <v>28937.432923979308</v>
      </c>
      <c r="V1333" s="25">
        <f>B1333</f>
        <v>42915</v>
      </c>
      <c r="W1333">
        <f>C1333/C$2</f>
        <v>1.5960078790544265</v>
      </c>
      <c r="X1333">
        <f>D1333/D$2</f>
        <v>1.2556804012898601</v>
      </c>
      <c r="Y1333">
        <f t="shared" si="248"/>
        <v>1.4468716461989655</v>
      </c>
      <c r="AA1333" s="15">
        <f t="shared" si="249"/>
        <v>6.2151027328263275E-3</v>
      </c>
      <c r="AB1333" s="15">
        <f t="shared" si="250"/>
        <v>3.9849189657026329E-4</v>
      </c>
      <c r="AC1333" s="15">
        <f t="shared" si="251"/>
        <v>3.0537053200461184E-3</v>
      </c>
    </row>
    <row r="1334" spans="1:29" x14ac:dyDescent="0.4">
      <c r="A1334" s="43">
        <f t="shared" si="242"/>
        <v>2017</v>
      </c>
      <c r="B1334" s="53">
        <v>42916</v>
      </c>
      <c r="C1334" s="45">
        <v>3666.7977000000001</v>
      </c>
      <c r="D1334" s="45">
        <f>VLOOKUP(B1334,'H11001.CSI  中证全债'!$A$2:$B$2792,2,0)</f>
        <v>175.245</v>
      </c>
      <c r="E1334" s="14">
        <f t="shared" si="243"/>
        <v>0</v>
      </c>
      <c r="F1334" s="14">
        <f>IF(AND((B1334-$B$2)&gt;123,OR(((G1333*J1333/C1333*C1334)/(G1333*K1333/D1333*D1334))&lt;(4/6),((G1333*J1333/C1333*C1334)/(G1333*K1333/D1333*D1334))&gt;(6/4))),COUNTIF($E$2:E1334,1),0)</f>
        <v>0</v>
      </c>
      <c r="G1334" s="21">
        <f t="shared" si="244"/>
        <v>29002.632416018543</v>
      </c>
      <c r="H1334" s="12">
        <f t="shared" si="245"/>
        <v>3.6207315507914033</v>
      </c>
      <c r="I1334" s="12">
        <f t="shared" si="246"/>
        <v>89.738036995401941</v>
      </c>
      <c r="J1334" s="15">
        <f>IF(OR((ROW(F1334)-MATCH(MAX($F$2:F1334),$F$2:F1334,0))=1,(ROW(F1334)-MATCH(MAX($F$2:F1334),$F$2:F1334,0))&gt;123),IF(OR(((G1333*J1333/C1333*C1334)/(G1333*K1333/D1333*D1334))&lt;(4/6),((G1333*J1333/C1333*C1334)/(G1333*K1333/D1333*D1334))&gt;(6/4)),50%,((G1333*J1333/C1333*C1334)/((G1333*K1333/D1333*D1334)+(G1333*J1333/C1333*C1334)))),((G1333*J1333/C1333*C1334)/((G1333*K1333/D1333*D1334)+(G1333*J1333/C1333*C1334))))</f>
        <v>0.45776845123294946</v>
      </c>
      <c r="K1334" s="18">
        <f t="shared" si="240"/>
        <v>0.5422315487670506</v>
      </c>
      <c r="L1334" s="20">
        <f t="shared" si="241"/>
        <v>0.84423057321884543</v>
      </c>
      <c r="M1334" s="51">
        <f>IF(AND((B1334-$B$2)&gt;123,OR(((U1333*R1333/C1333*C1334)/(U1333*S1333/D1333*D1334))&lt;(4/6),((U1333*R1333/C1333*C1334)/(U1333*S1333/D1333*D1334))&gt;(6/4))),1,0)</f>
        <v>0</v>
      </c>
      <c r="N1334" s="51">
        <f>IF(AND((B1334-$B$2)&gt;123,OR(((U1333*R1333/C1333*C1334)/(U1333*S1333/D1333*D1334))&lt;(4/6),((U1333*R1333/C1333*C1334)/(U1333*S1333/D1333*D1334))&gt;(6/4))),COUNTIF($M$2:M1334,1),0)</f>
        <v>0</v>
      </c>
      <c r="O1334" s="51">
        <f>IF(OR((ROW(N1334)-MATCH(MAX($N$2:N1334),$N$2:N1334,0))=1,(ROW(N1334)-MATCH(MAX($N$2:N1334),$N$2:N1334,0))&gt;123),IF(OR(((U1333*R1333/C1333*C1334)/(U1333*S1333/D1333*D1334))&lt;(4/6),((U1333*R1333/C1333*C1334)/(U1333*S1333/D1333*D1334))&gt;(6/4)),1,0),0)</f>
        <v>0</v>
      </c>
      <c r="P1334" s="47">
        <f>IF(O1334=1,U1333/2/C1334,P1333)</f>
        <v>3.6118419146766771</v>
      </c>
      <c r="Q1334" s="47">
        <f>IF(O1334=1,U1333/2/D1334,Q1333)</f>
        <v>89.517711770140608</v>
      </c>
      <c r="R1334" s="41">
        <f>P1334*C1334/U1333</f>
        <v>0.45767341077878909</v>
      </c>
      <c r="S1334" s="41">
        <f>Q1334*D1334/U1333</f>
        <v>0.54211897234874118</v>
      </c>
      <c r="T1334" s="41">
        <f t="shared" si="247"/>
        <v>0.84423057321884531</v>
      </c>
      <c r="U1334" s="42">
        <f>P1334*C1334+Q1334*D1334</f>
        <v>28931.425024658329</v>
      </c>
      <c r="V1334" s="25">
        <f>B1334</f>
        <v>42916</v>
      </c>
      <c r="W1334">
        <f>C1334/C$2</f>
        <v>1.5951247045680854</v>
      </c>
      <c r="X1334">
        <f>D1334/D$2</f>
        <v>1.2557864564672159</v>
      </c>
      <c r="Y1334">
        <f t="shared" si="248"/>
        <v>1.4465712512329165</v>
      </c>
      <c r="AA1334" s="15">
        <f t="shared" si="249"/>
        <v>-5.5336474082090525E-4</v>
      </c>
      <c r="AB1334" s="15">
        <f t="shared" si="250"/>
        <v>8.4460327044011407E-5</v>
      </c>
      <c r="AC1334" s="15">
        <f t="shared" si="251"/>
        <v>-2.0761687246972915E-4</v>
      </c>
    </row>
    <row r="1335" spans="1:29" x14ac:dyDescent="0.4">
      <c r="A1335" s="43">
        <f t="shared" si="242"/>
        <v>2017</v>
      </c>
      <c r="B1335" s="53">
        <v>42919</v>
      </c>
      <c r="C1335" s="45">
        <v>3650.8463000000002</v>
      </c>
      <c r="D1335" s="45">
        <f>VLOOKUP(B1335,'H11001.CSI  中证全债'!$A$2:$B$2792,2,0)</f>
        <v>175.23580000000001</v>
      </c>
      <c r="E1335" s="14">
        <f t="shared" si="243"/>
        <v>0</v>
      </c>
      <c r="F1335" s="14">
        <f>IF(AND((B1335-$B$2)&gt;123,OR(((G1334*J1334/C1334*C1335)/(G1334*K1334/D1334*D1335))&lt;(4/6),((G1334*J1334/C1334*C1335)/(G1334*K1334/D1334*D1335))&gt;(6/4))),COUNTIF($E$2:E1335,1),0)</f>
        <v>0</v>
      </c>
      <c r="G1335" s="21">
        <f t="shared" si="244"/>
        <v>28944.051088818895</v>
      </c>
      <c r="H1335" s="12">
        <f t="shared" si="245"/>
        <v>3.6207315507914033</v>
      </c>
      <c r="I1335" s="12">
        <f t="shared" si="246"/>
        <v>89.738036995401941</v>
      </c>
      <c r="J1335" s="15">
        <f>IF(OR((ROW(F1335)-MATCH(MAX($F$2:F1335),$F$2:F1335,0))=1,(ROW(F1335)-MATCH(MAX($F$2:F1335),$F$2:F1335,0))&gt;123),IF(OR(((G1334*J1334/C1334*C1335)/(G1334*K1334/D1334*D1335))&lt;(4/6),((G1334*J1334/C1334*C1335)/(G1334*K1334/D1334*D1335))&gt;(6/4)),50%,((G1334*J1334/C1334*C1335)/((G1334*K1334/D1334*D1335)+(G1334*J1334/C1334*C1335)))),((G1334*J1334/C1334*C1335)/((G1334*K1334/D1334*D1335)+(G1334*J1334/C1334*C1335))))</f>
        <v>0.45669952505737715</v>
      </c>
      <c r="K1335" s="18">
        <f t="shared" si="240"/>
        <v>0.5433004749426229</v>
      </c>
      <c r="L1335" s="20">
        <f t="shared" si="241"/>
        <v>0.84060210899982823</v>
      </c>
      <c r="M1335" s="51">
        <f>IF(AND((B1335-$B$2)&gt;123,OR(((U1334*R1334/C1334*C1335)/(U1334*S1334/D1334*D1335))&lt;(4/6),((U1334*R1334/C1334*C1335)/(U1334*S1334/D1334*D1335))&gt;(6/4))),1,0)</f>
        <v>0</v>
      </c>
      <c r="N1335" s="51">
        <f>IF(AND((B1335-$B$2)&gt;123,OR(((U1334*R1334/C1334*C1335)/(U1334*S1334/D1334*D1335))&lt;(4/6),((U1334*R1334/C1334*C1335)/(U1334*S1334/D1334*D1335))&gt;(6/4))),COUNTIF($M$2:M1335,1),0)</f>
        <v>0</v>
      </c>
      <c r="O1335" s="51">
        <f>IF(OR((ROW(N1335)-MATCH(MAX($N$2:N1335),$N$2:N1335,0))=1,(ROW(N1335)-MATCH(MAX($N$2:N1335),$N$2:N1335,0))&gt;123),IF(OR(((U1334*R1334/C1334*C1335)/(U1334*S1334/D1334*D1335))&lt;(4/6),((U1334*R1334/C1334*C1335)/(U1334*S1334/D1334*D1335))&gt;(6/4)),1,0),0)</f>
        <v>0</v>
      </c>
      <c r="P1335" s="47">
        <f>IF(O1335=1,U1334/2/C1335,P1334)</f>
        <v>3.6118419146766771</v>
      </c>
      <c r="Q1335" s="47">
        <f>IF(O1335=1,U1334/2/D1335,Q1334)</f>
        <v>89.517711770140608</v>
      </c>
      <c r="R1335" s="41">
        <f>P1335*C1335/U1334</f>
        <v>0.45577705485103354</v>
      </c>
      <c r="S1335" s="41">
        <f>Q1335*D1335/U1334</f>
        <v>0.54220308273236406</v>
      </c>
      <c r="T1335" s="41">
        <f t="shared" si="247"/>
        <v>0.84060210899982812</v>
      </c>
      <c r="U1335" s="42">
        <f>P1335*C1335+Q1335*D1335</f>
        <v>28872.987526592271</v>
      </c>
      <c r="V1335" s="25">
        <f>B1335</f>
        <v>42919</v>
      </c>
      <c r="W1335">
        <f>C1335/C$2</f>
        <v>1.5881855510357137</v>
      </c>
      <c r="X1335">
        <f>D1335/D$2</f>
        <v>1.2557205302758867</v>
      </c>
      <c r="Y1335">
        <f t="shared" si="248"/>
        <v>1.4436493763296137</v>
      </c>
      <c r="AA1335" s="15">
        <f t="shared" si="249"/>
        <v>-4.3502263569108468E-3</v>
      </c>
      <c r="AB1335" s="15">
        <f t="shared" si="250"/>
        <v>-5.2497931467332393E-5</v>
      </c>
      <c r="AC1335" s="15">
        <f t="shared" si="251"/>
        <v>-2.0198624166023471E-3</v>
      </c>
    </row>
    <row r="1336" spans="1:29" x14ac:dyDescent="0.4">
      <c r="A1336" s="43">
        <f t="shared" si="242"/>
        <v>2017</v>
      </c>
      <c r="B1336" s="53">
        <v>42920</v>
      </c>
      <c r="C1336" s="45">
        <v>3619.9841000000001</v>
      </c>
      <c r="D1336" s="45">
        <f>VLOOKUP(B1336,'H11001.CSI  中证全债'!$A$2:$B$2792,2,0)</f>
        <v>175.1968</v>
      </c>
      <c r="E1336" s="14">
        <f t="shared" si="243"/>
        <v>0</v>
      </c>
      <c r="F1336" s="14">
        <f>IF(AND((B1336-$B$2)&gt;123,OR(((G1335*J1335/C1335*C1336)/(G1335*K1335/D1335*D1336))&lt;(4/6),((G1335*J1335/C1335*C1336)/(G1335*K1335/D1335*D1336))&gt;(6/4))),COUNTIF($E$2:E1336,1),0)</f>
        <v>0</v>
      </c>
      <c r="G1336" s="21">
        <f t="shared" si="244"/>
        <v>28828.807564109236</v>
      </c>
      <c r="H1336" s="12">
        <f t="shared" si="245"/>
        <v>3.6207315507914033</v>
      </c>
      <c r="I1336" s="12">
        <f t="shared" si="246"/>
        <v>89.738036995401941</v>
      </c>
      <c r="J1336" s="15">
        <f>IF(OR((ROW(F1336)-MATCH(MAX($F$2:F1336),$F$2:F1336,0))=1,(ROW(F1336)-MATCH(MAX($F$2:F1336),$F$2:F1336,0))&gt;123),IF(OR(((G1335*J1335/C1335*C1336)/(G1335*K1335/D1335*D1336))&lt;(4/6),((G1335*J1335/C1335*C1336)/(G1335*K1335/D1335*D1336))&gt;(6/4)),50%,((G1335*J1335/C1335*C1336)/((G1335*K1335/D1335*D1336)+(G1335*J1335/C1335*C1336)))),((G1335*J1335/C1335*C1336)/((G1335*K1335/D1335*D1336)+(G1335*J1335/C1335*C1336))))</f>
        <v>0.45464907333007126</v>
      </c>
      <c r="K1336" s="18">
        <f t="shared" si="240"/>
        <v>0.54535092666992879</v>
      </c>
      <c r="L1336" s="20">
        <f t="shared" si="241"/>
        <v>0.83368167375508206</v>
      </c>
      <c r="M1336" s="51">
        <f>IF(AND((B1336-$B$2)&gt;123,OR(((U1335*R1335/C1335*C1336)/(U1335*S1335/D1335*D1336))&lt;(4/6),((U1335*R1335/C1335*C1336)/(U1335*S1335/D1335*D1336))&gt;(6/4))),1,0)</f>
        <v>0</v>
      </c>
      <c r="N1336" s="51">
        <f>IF(AND((B1336-$B$2)&gt;123,OR(((U1335*R1335/C1335*C1336)/(U1335*S1335/D1335*D1336))&lt;(4/6),((U1335*R1335/C1335*C1336)/(U1335*S1335/D1335*D1336))&gt;(6/4))),COUNTIF($M$2:M1336,1),0)</f>
        <v>0</v>
      </c>
      <c r="O1336" s="51">
        <f>IF(OR((ROW(N1336)-MATCH(MAX($N$2:N1336),$N$2:N1336,0))=1,(ROW(N1336)-MATCH(MAX($N$2:N1336),$N$2:N1336,0))&gt;123),IF(OR(((U1335*R1335/C1335*C1336)/(U1335*S1335/D1335*D1336))&lt;(4/6),((U1335*R1335/C1335*C1336)/(U1335*S1335/D1335*D1336))&gt;(6/4)),1,0),0)</f>
        <v>0</v>
      </c>
      <c r="P1336" s="47">
        <f>IF(O1336=1,U1335/2/C1336,P1335)</f>
        <v>3.6118419146766771</v>
      </c>
      <c r="Q1336" s="47">
        <f>IF(O1336=1,U1335/2/D1336,Q1335)</f>
        <v>89.517711770140608</v>
      </c>
      <c r="R1336" s="41">
        <f>P1336*C1336/U1335</f>
        <v>0.45283884429351534</v>
      </c>
      <c r="S1336" s="41">
        <f>Q1336*D1336/U1335</f>
        <v>0.54317955947601859</v>
      </c>
      <c r="T1336" s="41">
        <f t="shared" si="247"/>
        <v>0.83368167375508206</v>
      </c>
      <c r="U1336" s="42">
        <f>P1336*C1336+Q1336*D1336</f>
        <v>28758.0269482941</v>
      </c>
      <c r="V1336" s="25">
        <f>B1336</f>
        <v>42920</v>
      </c>
      <c r="W1336">
        <f>C1336/C$2</f>
        <v>1.5747599241849819</v>
      </c>
      <c r="X1336">
        <f>D1336/D$2</f>
        <v>1.2554410605517734</v>
      </c>
      <c r="Y1336">
        <f t="shared" si="248"/>
        <v>1.4379013474147051</v>
      </c>
      <c r="AA1336" s="15">
        <f t="shared" si="249"/>
        <v>-8.4534372208439068E-3</v>
      </c>
      <c r="AB1336" s="15">
        <f t="shared" si="250"/>
        <v>-2.2255726284248212E-4</v>
      </c>
      <c r="AC1336" s="15">
        <f t="shared" si="251"/>
        <v>-3.9815962304660113E-3</v>
      </c>
    </row>
    <row r="1337" spans="1:29" x14ac:dyDescent="0.4">
      <c r="A1337" s="43">
        <f t="shared" si="242"/>
        <v>2017</v>
      </c>
      <c r="B1337" s="53">
        <v>42921</v>
      </c>
      <c r="C1337" s="45">
        <v>3659.6795000000002</v>
      </c>
      <c r="D1337" s="45">
        <f>VLOOKUP(B1337,'H11001.CSI  中证全债'!$A$2:$B$2792,2,0)</f>
        <v>175.2441</v>
      </c>
      <c r="E1337" s="14">
        <f t="shared" si="243"/>
        <v>0</v>
      </c>
      <c r="F1337" s="14">
        <f>IF(AND((B1337-$B$2)&gt;123,OR(((G1336*J1336/C1336*C1337)/(G1336*K1336/D1336*D1337))&lt;(4/6),((G1336*J1336/C1336*C1337)/(G1336*K1336/D1336*D1337))&gt;(6/4))),COUNTIF($E$2:E1337,1),0)</f>
        <v>0</v>
      </c>
      <c r="G1337" s="21">
        <f t="shared" si="244"/>
        <v>28976.778560460407</v>
      </c>
      <c r="H1337" s="12">
        <f t="shared" si="245"/>
        <v>3.6207315507914033</v>
      </c>
      <c r="I1337" s="12">
        <f t="shared" si="246"/>
        <v>89.738036995401941</v>
      </c>
      <c r="J1337" s="15">
        <f>IF(OR((ROW(F1337)-MATCH(MAX($F$2:F1337),$F$2:F1337,0))=1,(ROW(F1337)-MATCH(MAX($F$2:F1337),$F$2:F1337,0))&gt;123),IF(OR(((G1336*J1336/C1336*C1337)/(G1336*K1336/D1336*D1337))&lt;(4/6),((G1336*J1336/C1336*C1337)/(G1336*K1336/D1336*D1337))&gt;(6/4)),50%,((G1336*J1336/C1336*C1337)/((G1336*K1336/D1336*D1337)+(G1336*J1336/C1336*C1337)))),((G1336*J1336/C1336*C1337)/((G1336*K1336/D1336*D1337)+(G1336*J1336/C1336*C1337))))</f>
        <v>0.45728744497207358</v>
      </c>
      <c r="K1337" s="18">
        <f t="shared" si="240"/>
        <v>0.54271255502792637</v>
      </c>
      <c r="L1337" s="20">
        <f t="shared" si="241"/>
        <v>0.8425960312426215</v>
      </c>
      <c r="M1337" s="51">
        <f>IF(AND((B1337-$B$2)&gt;123,OR(((U1336*R1336/C1336*C1337)/(U1336*S1336/D1336*D1337))&lt;(4/6),((U1336*R1336/C1336*C1337)/(U1336*S1336/D1336*D1337))&gt;(6/4))),1,0)</f>
        <v>0</v>
      </c>
      <c r="N1337" s="51">
        <f>IF(AND((B1337-$B$2)&gt;123,OR(((U1336*R1336/C1336*C1337)/(U1336*S1336/D1336*D1337))&lt;(4/6),((U1336*R1336/C1336*C1337)/(U1336*S1336/D1336*D1337))&gt;(6/4))),COUNTIF($M$2:M1337,1),0)</f>
        <v>0</v>
      </c>
      <c r="O1337" s="51">
        <f>IF(OR((ROW(N1337)-MATCH(MAX($N$2:N1337),$N$2:N1337,0))=1,(ROW(N1337)-MATCH(MAX($N$2:N1337),$N$2:N1337,0))&gt;123),IF(OR(((U1336*R1336/C1336*C1337)/(U1336*S1336/D1336*D1337))&lt;(4/6),((U1336*R1336/C1336*C1337)/(U1336*S1336/D1336*D1337))&gt;(6/4)),1,0),0)</f>
        <v>0</v>
      </c>
      <c r="P1337" s="47">
        <f>IF(O1337=1,U1336/2/C1337,P1336)</f>
        <v>3.6118419146766771</v>
      </c>
      <c r="Q1337" s="47">
        <f>IF(O1337=1,U1336/2/D1337,Q1336)</f>
        <v>89.517711770140608</v>
      </c>
      <c r="R1337" s="41">
        <f>P1337*C1337/U1336</f>
        <v>0.45963458606352953</v>
      </c>
      <c r="S1337" s="41">
        <f>Q1337*D1337/U1336</f>
        <v>0.54549816165841869</v>
      </c>
      <c r="T1337" s="41">
        <f t="shared" si="247"/>
        <v>0.8425960312426215</v>
      </c>
      <c r="U1337" s="42">
        <f>P1337*C1337+Q1337*D1337</f>
        <v>28905.634645600683</v>
      </c>
      <c r="V1337" s="25">
        <f>B1337</f>
        <v>42921</v>
      </c>
      <c r="W1337">
        <f>C1337/C$2</f>
        <v>1.5920281561350871</v>
      </c>
      <c r="X1337">
        <f>D1337/D$2</f>
        <v>1.2557800071658902</v>
      </c>
      <c r="Y1337">
        <f t="shared" si="248"/>
        <v>1.4452817322800342</v>
      </c>
      <c r="AA1337" s="15">
        <f t="shared" si="249"/>
        <v>1.0965628274444583E-2</v>
      </c>
      <c r="AB1337" s="15">
        <f t="shared" si="250"/>
        <v>2.6998210012973978E-4</v>
      </c>
      <c r="AC1337" s="15">
        <f t="shared" si="251"/>
        <v>5.132747721948272E-3</v>
      </c>
    </row>
    <row r="1338" spans="1:29" x14ac:dyDescent="0.4">
      <c r="A1338" s="43">
        <f t="shared" si="242"/>
        <v>2017</v>
      </c>
      <c r="B1338" s="53">
        <v>42922</v>
      </c>
      <c r="C1338" s="45">
        <v>3660.0967000000001</v>
      </c>
      <c r="D1338" s="45">
        <f>VLOOKUP(B1338,'H11001.CSI  中证全债'!$A$2:$B$2792,2,0)</f>
        <v>175.40389999999999</v>
      </c>
      <c r="E1338" s="14">
        <f t="shared" si="243"/>
        <v>0</v>
      </c>
      <c r="F1338" s="14">
        <f>IF(AND((B1338-$B$2)&gt;123,OR(((G1337*J1337/C1337*C1338)/(G1337*K1337/D1337*D1338))&lt;(4/6),((G1337*J1337/C1337*C1338)/(G1337*K1337/D1337*D1338))&gt;(6/4))),COUNTIF($E$2:E1338,1),0)</f>
        <v>0</v>
      </c>
      <c r="G1338" s="21">
        <f t="shared" si="244"/>
        <v>28992.629267975259</v>
      </c>
      <c r="H1338" s="12">
        <f t="shared" si="245"/>
        <v>3.6207315507914033</v>
      </c>
      <c r="I1338" s="12">
        <f t="shared" si="246"/>
        <v>89.738036995401941</v>
      </c>
      <c r="J1338" s="15">
        <f>IF(OR((ROW(F1338)-MATCH(MAX($F$2:F1338),$F$2:F1338,0))=1,(ROW(F1338)-MATCH(MAX($F$2:F1338),$F$2:F1338,0))&gt;123),IF(OR(((G1337*J1337/C1337*C1338)/(G1337*K1337/D1337*D1338))&lt;(4/6),((G1337*J1337/C1337*C1338)/(G1337*K1337/D1337*D1338))&gt;(6/4)),50%,((G1337*J1337/C1337*C1338)/((G1337*K1337/D1337*D1338)+(G1337*J1337/C1337*C1338)))),((G1337*J1337/C1337*C1338)/((G1337*K1337/D1337*D1338)+(G1337*J1337/C1337*C1338))))</f>
        <v>0.45708954086739778</v>
      </c>
      <c r="K1338" s="18">
        <f t="shared" si="240"/>
        <v>0.54291045913260216</v>
      </c>
      <c r="L1338" s="20">
        <f t="shared" si="241"/>
        <v>0.84192436004581883</v>
      </c>
      <c r="M1338" s="51">
        <f>IF(AND((B1338-$B$2)&gt;123,OR(((U1337*R1337/C1337*C1338)/(U1337*S1337/D1337*D1338))&lt;(4/6),((U1337*R1337/C1337*C1338)/(U1337*S1337/D1337*D1338))&gt;(6/4))),1,0)</f>
        <v>0</v>
      </c>
      <c r="N1338" s="51">
        <f>IF(AND((B1338-$B$2)&gt;123,OR(((U1337*R1337/C1337*C1338)/(U1337*S1337/D1337*D1338))&lt;(4/6),((U1337*R1337/C1337*C1338)/(U1337*S1337/D1337*D1338))&gt;(6/4))),COUNTIF($M$2:M1338,1),0)</f>
        <v>0</v>
      </c>
      <c r="O1338" s="51">
        <f>IF(OR((ROW(N1338)-MATCH(MAX($N$2:N1338),$N$2:N1338,0))=1,(ROW(N1338)-MATCH(MAX($N$2:N1338),$N$2:N1338,0))&gt;123),IF(OR(((U1337*R1337/C1337*C1338)/(U1337*S1337/D1337*D1338))&lt;(4/6),((U1337*R1337/C1337*C1338)/(U1337*S1337/D1337*D1338))&gt;(6/4)),1,0),0)</f>
        <v>0</v>
      </c>
      <c r="P1338" s="47">
        <f>IF(O1338=1,U1337/2/C1338,P1337)</f>
        <v>3.6118419146766771</v>
      </c>
      <c r="Q1338" s="47">
        <f>IF(O1338=1,U1337/2/D1338,Q1337)</f>
        <v>89.517711770140608</v>
      </c>
      <c r="R1338" s="41">
        <f>P1338*C1338/U1337</f>
        <v>0.45733957530808855</v>
      </c>
      <c r="S1338" s="41">
        <f>Q1338*D1338/U1337</f>
        <v>0.54320743882882738</v>
      </c>
      <c r="T1338" s="41">
        <f t="shared" si="247"/>
        <v>0.84192436004581839</v>
      </c>
      <c r="U1338" s="42">
        <f>P1338*C1338+Q1338*D1338</f>
        <v>28921.446436388353</v>
      </c>
      <c r="V1338" s="25">
        <f>B1338</f>
        <v>42922</v>
      </c>
      <c r="W1338">
        <f>C1338/C$2</f>
        <v>1.5922096458384176</v>
      </c>
      <c r="X1338">
        <f>D1338/D$2</f>
        <v>1.2569251164457182</v>
      </c>
      <c r="Y1338">
        <f t="shared" si="248"/>
        <v>1.4460723218194176</v>
      </c>
      <c r="AA1338" s="15">
        <f t="shared" si="249"/>
        <v>1.1399905374243069E-4</v>
      </c>
      <c r="AB1338" s="15">
        <f t="shared" si="250"/>
        <v>9.1187092746625176E-4</v>
      </c>
      <c r="AC1338" s="15">
        <f t="shared" si="251"/>
        <v>5.4701413691593537E-4</v>
      </c>
    </row>
    <row r="1339" spans="1:29" x14ac:dyDescent="0.4">
      <c r="A1339" s="43">
        <f t="shared" si="242"/>
        <v>2017</v>
      </c>
      <c r="B1339" s="53">
        <v>42923</v>
      </c>
      <c r="C1339" s="45">
        <v>3655.9292999999998</v>
      </c>
      <c r="D1339" s="45">
        <f>VLOOKUP(B1339,'H11001.CSI  中证全债'!$A$2:$B$2792,2,0)</f>
        <v>175.42349999999999</v>
      </c>
      <c r="E1339" s="14">
        <f t="shared" si="243"/>
        <v>0</v>
      </c>
      <c r="F1339" s="14">
        <f>IF(AND((B1339-$B$2)&gt;123,OR(((G1338*J1338/C1338*C1339)/(G1338*K1338/D1338*D1339))&lt;(4/6),((G1338*J1338/C1338*C1339)/(G1338*K1338/D1338*D1339))&gt;(6/4))),COUNTIF($E$2:E1339,1),0)</f>
        <v>0</v>
      </c>
      <c r="G1339" s="21">
        <f t="shared" si="244"/>
        <v>28979.299096835599</v>
      </c>
      <c r="H1339" s="12">
        <f t="shared" si="245"/>
        <v>3.6207315507914033</v>
      </c>
      <c r="I1339" s="12">
        <f t="shared" si="246"/>
        <v>89.738036995401941</v>
      </c>
      <c r="J1339" s="15">
        <f>IF(OR((ROW(F1339)-MATCH(MAX($F$2:F1339),$F$2:F1339,0))=1,(ROW(F1339)-MATCH(MAX($F$2:F1339),$F$2:F1339,0))&gt;123),IF(OR(((G1338*J1338/C1338*C1339)/(G1338*K1338/D1338*D1339))&lt;(4/6),((G1338*J1338/C1338*C1339)/(G1338*K1338/D1338*D1339))&gt;(6/4)),50%,((G1338*J1338/C1338*C1339)/((G1338*K1338/D1338*D1339)+(G1338*J1338/C1338*C1339)))),((G1338*J1338/C1338*C1339)/((G1338*K1338/D1338*D1339)+(G1338*J1338/C1338*C1339))))</f>
        <v>0.45677911393716741</v>
      </c>
      <c r="K1339" s="18">
        <f t="shared" si="240"/>
        <v>0.54322088606283259</v>
      </c>
      <c r="L1339" s="20">
        <f t="shared" si="241"/>
        <v>0.84087178099468962</v>
      </c>
      <c r="M1339" s="51">
        <f>IF(AND((B1339-$B$2)&gt;123,OR(((U1338*R1338/C1338*C1339)/(U1338*S1338/D1338*D1339))&lt;(4/6),((U1338*R1338/C1338*C1339)/(U1338*S1338/D1338*D1339))&gt;(6/4))),1,0)</f>
        <v>0</v>
      </c>
      <c r="N1339" s="51">
        <f>IF(AND((B1339-$B$2)&gt;123,OR(((U1338*R1338/C1338*C1339)/(U1338*S1338/D1338*D1339))&lt;(4/6),((U1338*R1338/C1338*C1339)/(U1338*S1338/D1338*D1339))&gt;(6/4))),COUNTIF($M$2:M1339,1),0)</f>
        <v>0</v>
      </c>
      <c r="O1339" s="51">
        <f>IF(OR((ROW(N1339)-MATCH(MAX($N$2:N1339),$N$2:N1339,0))=1,(ROW(N1339)-MATCH(MAX($N$2:N1339),$N$2:N1339,0))&gt;123),IF(OR(((U1338*R1338/C1338*C1339)/(U1338*S1338/D1338*D1339))&lt;(4/6),((U1338*R1338/C1338*C1339)/(U1338*S1338/D1338*D1339))&gt;(6/4)),1,0),0)</f>
        <v>0</v>
      </c>
      <c r="P1339" s="47">
        <f>IF(O1339=1,U1338/2/C1339,P1338)</f>
        <v>3.6118419146766771</v>
      </c>
      <c r="Q1339" s="47">
        <f>IF(O1339=1,U1338/2/D1339,Q1338)</f>
        <v>89.517711770140608</v>
      </c>
      <c r="R1339" s="41">
        <f>P1339*C1339/U1338</f>
        <v>0.456569096980598</v>
      </c>
      <c r="S1339" s="41">
        <f>Q1339*D1339/U1338</f>
        <v>0.5429711250870024</v>
      </c>
      <c r="T1339" s="41">
        <f t="shared" si="247"/>
        <v>0.8408717809946894</v>
      </c>
      <c r="U1339" s="42">
        <f>P1339*C1339+Q1339*D1339</f>
        <v>28908.148993543822</v>
      </c>
      <c r="V1339" s="25">
        <f>B1339</f>
        <v>42923</v>
      </c>
      <c r="W1339">
        <f>C1339/C$2</f>
        <v>1.5903967498900489</v>
      </c>
      <c r="X1339">
        <f>D1339/D$2</f>
        <v>1.257065567896811</v>
      </c>
      <c r="Y1339">
        <f t="shared" si="248"/>
        <v>1.4454074496771911</v>
      </c>
      <c r="AA1339" s="15">
        <f t="shared" si="249"/>
        <v>-1.13860379699815E-3</v>
      </c>
      <c r="AB1339" s="15">
        <f t="shared" si="250"/>
        <v>1.1174209923492384E-4</v>
      </c>
      <c r="AC1339" s="15">
        <f t="shared" si="251"/>
        <v>-4.5977793239959652E-4</v>
      </c>
    </row>
    <row r="1340" spans="1:29" x14ac:dyDescent="0.4">
      <c r="A1340" s="43">
        <f t="shared" si="242"/>
        <v>2017</v>
      </c>
      <c r="B1340" s="53">
        <v>42926</v>
      </c>
      <c r="C1340" s="45">
        <v>3653.6867999999999</v>
      </c>
      <c r="D1340" s="45">
        <f>VLOOKUP(B1340,'H11001.CSI  中证全债'!$A$2:$B$2792,2,0)</f>
        <v>175.49610000000001</v>
      </c>
      <c r="E1340" s="14">
        <f t="shared" si="243"/>
        <v>0</v>
      </c>
      <c r="F1340" s="14">
        <f>IF(AND((B1340-$B$2)&gt;123,OR(((G1339*J1339/C1339*C1340)/(G1339*K1339/D1339*D1340))&lt;(4/6),((G1339*J1339/C1339*C1340)/(G1339*K1339/D1339*D1340))&gt;(6/4))),COUNTIF($E$2:E1340,1),0)</f>
        <v>0</v>
      </c>
      <c r="G1340" s="21">
        <f t="shared" si="244"/>
        <v>28977.694587818816</v>
      </c>
      <c r="H1340" s="12">
        <f t="shared" si="245"/>
        <v>3.6207315507914033</v>
      </c>
      <c r="I1340" s="12">
        <f t="shared" si="246"/>
        <v>89.738036995401941</v>
      </c>
      <c r="J1340" s="15">
        <f>IF(OR((ROW(F1340)-MATCH(MAX($F$2:F1340),$F$2:F1340,0))=1,(ROW(F1340)-MATCH(MAX($F$2:F1340),$F$2:F1340,0))&gt;123),IF(OR(((G1339*J1339/C1339*C1340)/(G1339*K1339/D1339*D1340))&lt;(4/6),((G1339*J1339/C1339*C1340)/(G1339*K1339/D1339*D1340))&gt;(6/4)),50%,((G1339*J1339/C1339*C1340)/((G1339*K1339/D1339*D1340)+(G1339*J1339/C1339*C1340)))),((G1339*J1339/C1339*C1340)/((G1339*K1339/D1339*D1340)+(G1339*J1339/C1339*C1340))))</f>
        <v>0.45652420807247646</v>
      </c>
      <c r="K1340" s="18">
        <f t="shared" si="240"/>
        <v>0.54347579192752349</v>
      </c>
      <c r="L1340" s="20">
        <f t="shared" si="241"/>
        <v>0.84000835888814962</v>
      </c>
      <c r="M1340" s="51">
        <f>IF(AND((B1340-$B$2)&gt;123,OR(((U1339*R1339/C1339*C1340)/(U1339*S1339/D1339*D1340))&lt;(4/6),((U1339*R1339/C1339*C1340)/(U1339*S1339/D1339*D1340))&gt;(6/4))),1,0)</f>
        <v>0</v>
      </c>
      <c r="N1340" s="51">
        <f>IF(AND((B1340-$B$2)&gt;123,OR(((U1339*R1339/C1339*C1340)/(U1339*S1339/D1339*D1340))&lt;(4/6),((U1339*R1339/C1339*C1340)/(U1339*S1339/D1339*D1340))&gt;(6/4))),COUNTIF($M$2:M1340,1),0)</f>
        <v>0</v>
      </c>
      <c r="O1340" s="51">
        <f>IF(OR((ROW(N1340)-MATCH(MAX($N$2:N1340),$N$2:N1340,0))=1,(ROW(N1340)-MATCH(MAX($N$2:N1340),$N$2:N1340,0))&gt;123),IF(OR(((U1339*R1339/C1339*C1340)/(U1339*S1339/D1339*D1340))&lt;(4/6),((U1339*R1339/C1339*C1340)/(U1339*S1339/D1339*D1340))&gt;(6/4)),1,0),0)</f>
        <v>0</v>
      </c>
      <c r="P1340" s="47">
        <f>IF(O1340=1,U1339/2/C1340,P1339)</f>
        <v>3.6118419146766771</v>
      </c>
      <c r="Q1340" s="47">
        <f>IF(O1340=1,U1339/2/D1340,Q1339)</f>
        <v>89.517711770140608</v>
      </c>
      <c r="R1340" s="41">
        <f>P1340*C1340/U1339</f>
        <v>0.45649893150502791</v>
      </c>
      <c r="S1340" s="41">
        <f>Q1340*D1340/U1339</f>
        <v>0.54344570107523504</v>
      </c>
      <c r="T1340" s="41">
        <f t="shared" si="247"/>
        <v>0.84000835888814918</v>
      </c>
      <c r="U1340" s="42">
        <f>P1340*C1340+Q1340*D1340</f>
        <v>28906.548423924676</v>
      </c>
      <c r="V1340" s="25">
        <f>B1340</f>
        <v>42926</v>
      </c>
      <c r="W1340">
        <f>C1340/C$2</f>
        <v>1.5894212209837246</v>
      </c>
      <c r="X1340">
        <f>D1340/D$2</f>
        <v>1.2575858115370835</v>
      </c>
      <c r="Y1340">
        <f t="shared" si="248"/>
        <v>1.4453274211962339</v>
      </c>
      <c r="AA1340" s="15">
        <f t="shared" si="249"/>
        <v>-6.1338713524894395E-4</v>
      </c>
      <c r="AB1340" s="15">
        <f t="shared" si="250"/>
        <v>4.1385561227547107E-4</v>
      </c>
      <c r="AC1340" s="15">
        <f t="shared" si="251"/>
        <v>-5.5367419736995771E-5</v>
      </c>
    </row>
    <row r="1341" spans="1:29" x14ac:dyDescent="0.4">
      <c r="A1341" s="43">
        <f t="shared" si="242"/>
        <v>2017</v>
      </c>
      <c r="B1341" s="53">
        <v>42927</v>
      </c>
      <c r="C1341" s="45">
        <v>3670.8085999999998</v>
      </c>
      <c r="D1341" s="45">
        <f>VLOOKUP(B1341,'H11001.CSI  中证全债'!$A$2:$B$2792,2,0)</f>
        <v>175.52789999999999</v>
      </c>
      <c r="E1341" s="14">
        <f t="shared" si="243"/>
        <v>0</v>
      </c>
      <c r="F1341" s="14">
        <f>IF(AND((B1341-$B$2)&gt;123,OR(((G1340*J1340/C1340*C1341)/(G1340*K1340/D1340*D1341))&lt;(4/6),((G1340*J1340/C1340*C1341)/(G1340*K1340/D1340*D1341))&gt;(6/4))),COUNTIF($E$2:E1341,1),0)</f>
        <v>0</v>
      </c>
      <c r="G1341" s="21">
        <f t="shared" si="244"/>
        <v>29042.541698861605</v>
      </c>
      <c r="H1341" s="12">
        <f t="shared" si="245"/>
        <v>3.6207315507914033</v>
      </c>
      <c r="I1341" s="12">
        <f t="shared" si="246"/>
        <v>89.738036995401941</v>
      </c>
      <c r="J1341" s="15">
        <f>IF(OR((ROW(F1341)-MATCH(MAX($F$2:F1341),$F$2:F1341,0))=1,(ROW(F1341)-MATCH(MAX($F$2:F1341),$F$2:F1341,0))&gt;123),IF(OR(((G1340*J1340/C1340*C1341)/(G1340*K1340/D1340*D1341))&lt;(4/6),((G1340*J1340/C1340*C1341)/(G1340*K1340/D1340*D1341))&gt;(6/4)),50%,((G1340*J1340/C1340*C1341)/((G1340*K1340/D1340*D1341)+(G1340*J1340/C1340*C1341)))),((G1340*J1340/C1340*C1341)/((G1340*K1340/D1340*D1341)+(G1340*J1340/C1340*C1341))))</f>
        <v>0.45763943985169131</v>
      </c>
      <c r="K1341" s="18">
        <f t="shared" si="240"/>
        <v>0.54236056014830869</v>
      </c>
      <c r="L1341" s="20">
        <f t="shared" si="241"/>
        <v>0.84379188583799247</v>
      </c>
      <c r="M1341" s="51">
        <f>IF(AND((B1341-$B$2)&gt;123,OR(((U1340*R1340/C1340*C1341)/(U1340*S1340/D1340*D1341))&lt;(4/6),((U1340*R1340/C1340*C1341)/(U1340*S1340/D1340*D1341))&gt;(6/4))),1,0)</f>
        <v>0</v>
      </c>
      <c r="N1341" s="51">
        <f>IF(AND((B1341-$B$2)&gt;123,OR(((U1340*R1340/C1340*C1341)/(U1340*S1340/D1340*D1341))&lt;(4/6),((U1340*R1340/C1340*C1341)/(U1340*S1340/D1340*D1341))&gt;(6/4))),COUNTIF($M$2:M1341,1),0)</f>
        <v>0</v>
      </c>
      <c r="O1341" s="51">
        <f>IF(OR((ROW(N1341)-MATCH(MAX($N$2:N1341),$N$2:N1341,0))=1,(ROW(N1341)-MATCH(MAX($N$2:N1341),$N$2:N1341,0))&gt;123),IF(OR(((U1340*R1340/C1340*C1341)/(U1340*S1340/D1340*D1341))&lt;(4/6),((U1340*R1340/C1340*C1341)/(U1340*S1340/D1340*D1341))&gt;(6/4)),1,0),0)</f>
        <v>0</v>
      </c>
      <c r="P1341" s="47">
        <f>IF(O1341=1,U1340/2/C1341,P1340)</f>
        <v>3.6118419146766771</v>
      </c>
      <c r="Q1341" s="47">
        <f>IF(O1341=1,U1340/2/D1341,Q1340)</f>
        <v>89.517711770140608</v>
      </c>
      <c r="R1341" s="41">
        <f>P1341*C1341/U1340</f>
        <v>0.45866355843654566</v>
      </c>
      <c r="S1341" s="41">
        <f>Q1341*D1341/U1340</f>
        <v>0.54357427007138714</v>
      </c>
      <c r="T1341" s="41">
        <f t="shared" si="247"/>
        <v>0.84379188583799192</v>
      </c>
      <c r="U1341" s="42">
        <f>P1341*C1341+Q1341*D1341</f>
        <v>28971.236322053672</v>
      </c>
      <c r="V1341" s="25">
        <f>B1341</f>
        <v>42927</v>
      </c>
      <c r="W1341">
        <f>C1341/C$2</f>
        <v>1.5968695201267815</v>
      </c>
      <c r="X1341">
        <f>D1341/D$2</f>
        <v>1.2578136868505909</v>
      </c>
      <c r="Y1341">
        <f t="shared" si="248"/>
        <v>1.4485618161026836</v>
      </c>
      <c r="AA1341" s="15">
        <f t="shared" si="249"/>
        <v>4.6861706920251489E-3</v>
      </c>
      <c r="AB1341" s="15">
        <f t="shared" si="250"/>
        <v>1.8120060787651937E-4</v>
      </c>
      <c r="AC1341" s="15">
        <f t="shared" si="251"/>
        <v>2.2378285079327487E-3</v>
      </c>
    </row>
    <row r="1342" spans="1:29" x14ac:dyDescent="0.4">
      <c r="A1342" s="43">
        <f t="shared" si="242"/>
        <v>2017</v>
      </c>
      <c r="B1342" s="53">
        <v>42928</v>
      </c>
      <c r="C1342" s="45">
        <v>3658.8236000000002</v>
      </c>
      <c r="D1342" s="45">
        <f>VLOOKUP(B1342,'H11001.CSI  中证全债'!$A$2:$B$2792,2,0)</f>
        <v>175.60910000000001</v>
      </c>
      <c r="E1342" s="14">
        <f t="shared" si="243"/>
        <v>0</v>
      </c>
      <c r="F1342" s="14">
        <f>IF(AND((B1342-$B$2)&gt;123,OR(((G1341*J1341/C1341*C1342)/(G1341*K1341/D1341*D1342))&lt;(4/6),((G1341*J1341/C1341*C1342)/(G1341*K1341/D1341*D1342))&gt;(6/4))),COUNTIF($E$2:E1342,1),0)</f>
        <v>0</v>
      </c>
      <c r="G1342" s="21">
        <f t="shared" si="244"/>
        <v>29006.433959829399</v>
      </c>
      <c r="H1342" s="12">
        <f t="shared" si="245"/>
        <v>3.6207315507914033</v>
      </c>
      <c r="I1342" s="12">
        <f t="shared" si="246"/>
        <v>89.738036995401941</v>
      </c>
      <c r="J1342" s="15">
        <f>IF(OR((ROW(F1342)-MATCH(MAX($F$2:F1342),$F$2:F1342,0))=1,(ROW(F1342)-MATCH(MAX($F$2:F1342),$F$2:F1342,0))&gt;123),IF(OR(((G1341*J1341/C1341*C1342)/(G1341*K1341/D1341*D1342))&lt;(4/6),((G1341*J1341/C1341*C1342)/(G1341*K1341/D1341*D1342))&gt;(6/4)),50%,((G1341*J1341/C1341*C1342)/((G1341*K1341/D1341*D1342)+(G1341*J1341/C1341*C1342)))),((G1341*J1341/C1341*C1342)/((G1341*K1341/D1341*D1342)+(G1341*J1341/C1341*C1342))))</f>
        <v>0.45671308874598704</v>
      </c>
      <c r="K1342" s="18">
        <f t="shared" si="240"/>
        <v>0.54328691125401296</v>
      </c>
      <c r="L1342" s="20">
        <f t="shared" si="241"/>
        <v>0.8406480614300158</v>
      </c>
      <c r="M1342" s="51">
        <f>IF(AND((B1342-$B$2)&gt;123,OR(((U1341*R1341/C1341*C1342)/(U1341*S1341/D1341*D1342))&lt;(4/6),((U1341*R1341/C1341*C1342)/(U1341*S1341/D1341*D1342))&gt;(6/4))),1,0)</f>
        <v>0</v>
      </c>
      <c r="N1342" s="51">
        <f>IF(AND((B1342-$B$2)&gt;123,OR(((U1341*R1341/C1341*C1342)/(U1341*S1341/D1341*D1342))&lt;(4/6),((U1341*R1341/C1341*C1342)/(U1341*S1341/D1341*D1342))&gt;(6/4))),COUNTIF($M$2:M1342,1),0)</f>
        <v>0</v>
      </c>
      <c r="O1342" s="51">
        <f>IF(OR((ROW(N1342)-MATCH(MAX($N$2:N1342),$N$2:N1342,0))=1,(ROW(N1342)-MATCH(MAX($N$2:N1342),$N$2:N1342,0))&gt;123),IF(OR(((U1341*R1341/C1341*C1342)/(U1341*S1341/D1341*D1342))&lt;(4/6),((U1341*R1341/C1341*C1342)/(U1341*S1341/D1341*D1342))&gt;(6/4)),1,0),0)</f>
        <v>0</v>
      </c>
      <c r="P1342" s="47">
        <f>IF(O1342=1,U1341/2/C1342,P1341)</f>
        <v>3.6118419146766771</v>
      </c>
      <c r="Q1342" s="47">
        <f>IF(O1342=1,U1341/2/D1342,Q1341)</f>
        <v>89.517711770140608</v>
      </c>
      <c r="R1342" s="41">
        <f>P1342*C1342/U1341</f>
        <v>0.4561452707777105</v>
      </c>
      <c r="S1342" s="41">
        <f>Q1342*D1342/U1341</f>
        <v>0.5426114585951316</v>
      </c>
      <c r="T1342" s="41">
        <f t="shared" si="247"/>
        <v>0.84064806143001547</v>
      </c>
      <c r="U1342" s="42">
        <f>P1342*C1342+Q1342*D1342</f>
        <v>28935.217234902011</v>
      </c>
      <c r="V1342" s="25">
        <f>B1342</f>
        <v>42928</v>
      </c>
      <c r="W1342">
        <f>C1342/C$2</f>
        <v>1.5916558238314424</v>
      </c>
      <c r="X1342">
        <f>D1342/D$2</f>
        <v>1.2583955571479757</v>
      </c>
      <c r="Y1342">
        <f t="shared" si="248"/>
        <v>1.4467608617451007</v>
      </c>
      <c r="AA1342" s="15">
        <f t="shared" si="249"/>
        <v>-3.264948218765662E-3</v>
      </c>
      <c r="AB1342" s="15">
        <f t="shared" si="250"/>
        <v>4.6260452042123923E-4</v>
      </c>
      <c r="AC1342" s="15">
        <f t="shared" si="251"/>
        <v>-1.2432706271578997E-3</v>
      </c>
    </row>
    <row r="1343" spans="1:29" x14ac:dyDescent="0.4">
      <c r="A1343" s="43">
        <f t="shared" si="242"/>
        <v>2017</v>
      </c>
      <c r="B1343" s="53">
        <v>42929</v>
      </c>
      <c r="C1343" s="45">
        <v>3686.9205000000002</v>
      </c>
      <c r="D1343" s="45">
        <f>VLOOKUP(B1343,'H11001.CSI  中证全债'!$A$2:$B$2792,2,0)</f>
        <v>175.68350000000001</v>
      </c>
      <c r="E1343" s="14">
        <f t="shared" si="243"/>
        <v>0</v>
      </c>
      <c r="F1343" s="14">
        <f>IF(AND((B1343-$B$2)&gt;123,OR(((G1342*J1342/C1342*C1343)/(G1342*K1342/D1342*D1343))&lt;(4/6),((G1342*J1342/C1342*C1343)/(G1342*K1342/D1342*D1343))&gt;(6/4))),COUNTIF($E$2:E1343,1),0)</f>
        <v>0</v>
      </c>
      <c r="G1343" s="21">
        <f t="shared" si="244"/>
        <v>29114.841802091287</v>
      </c>
      <c r="H1343" s="12">
        <f t="shared" si="245"/>
        <v>3.6207315507914033</v>
      </c>
      <c r="I1343" s="12">
        <f t="shared" si="246"/>
        <v>89.738036995401941</v>
      </c>
      <c r="J1343" s="15">
        <f>IF(OR((ROW(F1343)-MATCH(MAX($F$2:F1343),$F$2:F1343,0))=1,(ROW(F1343)-MATCH(MAX($F$2:F1343),$F$2:F1343,0))&gt;123),IF(OR(((G1342*J1342/C1342*C1343)/(G1342*K1342/D1342*D1343))&lt;(4/6),((G1342*J1342/C1342*C1343)/(G1342*K1342/D1342*D1343))&gt;(6/4)),50%,((G1342*J1342/C1342*C1343)/((G1342*K1342/D1342*D1343)+(G1342*J1342/C1342*C1343)))),((G1342*J1342/C1342*C1343)/((G1342*K1342/D1342*D1343)+(G1342*J1342/C1342*C1343))))</f>
        <v>0.45850667746546847</v>
      </c>
      <c r="K1343" s="18">
        <f t="shared" si="240"/>
        <v>0.54149332253453153</v>
      </c>
      <c r="L1343" s="20">
        <f t="shared" si="241"/>
        <v>0.84674484132023453</v>
      </c>
      <c r="M1343" s="51">
        <f>IF(AND((B1343-$B$2)&gt;123,OR(((U1342*R1342/C1342*C1343)/(U1342*S1342/D1342*D1343))&lt;(4/6),((U1342*R1342/C1342*C1343)/(U1342*S1342/D1342*D1343))&gt;(6/4))),1,0)</f>
        <v>0</v>
      </c>
      <c r="N1343" s="51">
        <f>IF(AND((B1343-$B$2)&gt;123,OR(((U1342*R1342/C1342*C1343)/(U1342*S1342/D1342*D1343))&lt;(4/6),((U1342*R1342/C1342*C1343)/(U1342*S1342/D1342*D1343))&gt;(6/4))),COUNTIF($M$2:M1343,1),0)</f>
        <v>0</v>
      </c>
      <c r="O1343" s="51">
        <f>IF(OR((ROW(N1343)-MATCH(MAX($N$2:N1343),$N$2:N1343,0))=1,(ROW(N1343)-MATCH(MAX($N$2:N1343),$N$2:N1343,0))&gt;123),IF(OR(((U1342*R1342/C1342*C1343)/(U1342*S1342/D1342*D1343))&lt;(4/6),((U1342*R1342/C1342*C1343)/(U1342*S1342/D1342*D1343))&gt;(6/4)),1,0),0)</f>
        <v>0</v>
      </c>
      <c r="P1343" s="47">
        <f>IF(O1343=1,U1342/2/C1343,P1342)</f>
        <v>3.6118419146766771</v>
      </c>
      <c r="Q1343" s="47">
        <f>IF(O1343=1,U1342/2/D1343,Q1342)</f>
        <v>89.517711770140608</v>
      </c>
      <c r="R1343" s="41">
        <f>P1343*C1343/U1342</f>
        <v>0.46022028761263556</v>
      </c>
      <c r="S1343" s="41">
        <f>Q1343*D1343/U1342</f>
        <v>0.54351708466870119</v>
      </c>
      <c r="T1343" s="41">
        <f t="shared" si="247"/>
        <v>0.84674484132023398</v>
      </c>
      <c r="U1343" s="42">
        <f>P1343*C1343+Q1343*D1343</f>
        <v>29043.358913750191</v>
      </c>
      <c r="V1343" s="25">
        <f>B1343</f>
        <v>42929</v>
      </c>
      <c r="W1343">
        <f>C1343/C$2</f>
        <v>1.6038784941226829</v>
      </c>
      <c r="X1343">
        <f>D1343/D$2</f>
        <v>1.2589286993908992</v>
      </c>
      <c r="Y1343">
        <f t="shared" si="248"/>
        <v>1.4521679456875096</v>
      </c>
      <c r="AA1343" s="15">
        <f t="shared" si="249"/>
        <v>7.6792168936485883E-3</v>
      </c>
      <c r="AB1343" s="15">
        <f t="shared" si="250"/>
        <v>4.2366824953821158E-4</v>
      </c>
      <c r="AC1343" s="15">
        <f t="shared" si="251"/>
        <v>3.7373722813367483E-3</v>
      </c>
    </row>
    <row r="1344" spans="1:29" x14ac:dyDescent="0.4">
      <c r="A1344" s="43">
        <f t="shared" si="242"/>
        <v>2017</v>
      </c>
      <c r="B1344" s="53">
        <v>42930</v>
      </c>
      <c r="C1344" s="45">
        <v>3703.0940000000001</v>
      </c>
      <c r="D1344" s="45">
        <f>VLOOKUP(B1344,'H11001.CSI  中证全债'!$A$2:$B$2792,2,0)</f>
        <v>175.71860000000001</v>
      </c>
      <c r="E1344" s="14">
        <f t="shared" si="243"/>
        <v>0</v>
      </c>
      <c r="F1344" s="14">
        <f>IF(AND((B1344-$B$2)&gt;123,OR(((G1343*J1343/C1343*C1344)/(G1343*K1343/D1343*D1344))&lt;(4/6),((G1343*J1343/C1343*C1344)/(G1343*K1343/D1343*D1344))&gt;(6/4))),COUNTIF($E$2:E1344,1),0)</f>
        <v>0</v>
      </c>
      <c r="G1344" s="21">
        <f t="shared" si="244"/>
        <v>29176.551508926546</v>
      </c>
      <c r="H1344" s="12">
        <f t="shared" si="245"/>
        <v>3.6207315507914033</v>
      </c>
      <c r="I1344" s="12">
        <f t="shared" si="246"/>
        <v>89.738036995401941</v>
      </c>
      <c r="J1344" s="15">
        <f>IF(OR((ROW(F1344)-MATCH(MAX($F$2:F1344),$F$2:F1344,0))=1,(ROW(F1344)-MATCH(MAX($F$2:F1344),$F$2:F1344,0))&gt;123),IF(OR(((G1343*J1343/C1343*C1344)/(G1343*K1343/D1343*D1344))&lt;(4/6),((G1343*J1343/C1343*C1344)/(G1343*K1343/D1343*D1344))&gt;(6/4)),50%,((G1343*J1343/C1343*C1344)/((G1343*K1343/D1343*D1344)+(G1343*J1343/C1343*C1344)))),((G1343*J1343/C1343*C1344)/((G1343*K1343/D1343*D1344)+(G1343*J1343/C1343*C1344))))</f>
        <v>0.45954400324672334</v>
      </c>
      <c r="K1344" s="18">
        <f t="shared" si="240"/>
        <v>0.54045599675327671</v>
      </c>
      <c r="L1344" s="20">
        <f t="shared" si="241"/>
        <v>0.85028939637524192</v>
      </c>
      <c r="M1344" s="51">
        <f>IF(AND((B1344-$B$2)&gt;123,OR(((U1343*R1343/C1343*C1344)/(U1343*S1343/D1343*D1344))&lt;(4/6),((U1343*R1343/C1343*C1344)/(U1343*S1343/D1343*D1344))&gt;(6/4))),1,0)</f>
        <v>0</v>
      </c>
      <c r="N1344" s="51">
        <f>IF(AND((B1344-$B$2)&gt;123,OR(((U1343*R1343/C1343*C1344)/(U1343*S1343/D1343*D1344))&lt;(4/6),((U1343*R1343/C1343*C1344)/(U1343*S1343/D1343*D1344))&gt;(6/4))),COUNTIF($M$2:M1344,1),0)</f>
        <v>0</v>
      </c>
      <c r="O1344" s="51">
        <f>IF(OR((ROW(N1344)-MATCH(MAX($N$2:N1344),$N$2:N1344,0))=1,(ROW(N1344)-MATCH(MAX($N$2:N1344),$N$2:N1344,0))&gt;123),IF(OR(((U1343*R1343/C1343*C1344)/(U1343*S1343/D1343*D1344))&lt;(4/6),((U1343*R1343/C1343*C1344)/(U1343*S1343/D1343*D1344))&gt;(6/4)),1,0),0)</f>
        <v>0</v>
      </c>
      <c r="P1344" s="47">
        <f>IF(O1344=1,U1343/2/C1344,P1343)</f>
        <v>3.6118419146766771</v>
      </c>
      <c r="Q1344" s="47">
        <f>IF(O1344=1,U1343/2/D1344,Q1343)</f>
        <v>89.517711770140608</v>
      </c>
      <c r="R1344" s="41">
        <f>P1344*C1344/U1343</f>
        <v>0.46051801938292697</v>
      </c>
      <c r="S1344" s="41">
        <f>Q1344*D1344/U1343</f>
        <v>0.54160150808195628</v>
      </c>
      <c r="T1344" s="41">
        <f t="shared" si="247"/>
        <v>0.85028939637524126</v>
      </c>
      <c r="U1344" s="42">
        <f>P1344*C1344+Q1344*D1344</f>
        <v>29104.917110640345</v>
      </c>
      <c r="V1344" s="25">
        <f>B1344</f>
        <v>42930</v>
      </c>
      <c r="W1344">
        <f>C1344/C$2</f>
        <v>1.6109142652559887</v>
      </c>
      <c r="X1344">
        <f>D1344/D$2</f>
        <v>1.2591802221426012</v>
      </c>
      <c r="Y1344">
        <f t="shared" si="248"/>
        <v>1.4552458555320171</v>
      </c>
      <c r="AA1344" s="15">
        <f t="shared" si="249"/>
        <v>4.3867232830216984E-3</v>
      </c>
      <c r="AB1344" s="15">
        <f t="shared" si="250"/>
        <v>1.9979110161183478E-4</v>
      </c>
      <c r="AC1344" s="15">
        <f t="shared" si="251"/>
        <v>2.1195274648830864E-3</v>
      </c>
    </row>
    <row r="1345" spans="1:29" x14ac:dyDescent="0.4">
      <c r="A1345" s="43">
        <f t="shared" si="242"/>
        <v>2017</v>
      </c>
      <c r="B1345" s="53">
        <v>42933</v>
      </c>
      <c r="C1345" s="45">
        <v>3663.5574999999999</v>
      </c>
      <c r="D1345" s="45">
        <f>VLOOKUP(B1345,'H11001.CSI  中证全债'!$A$2:$B$2792,2,0)</f>
        <v>175.85380000000001</v>
      </c>
      <c r="E1345" s="14">
        <f t="shared" si="243"/>
        <v>0</v>
      </c>
      <c r="F1345" s="14">
        <f>IF(AND((B1345-$B$2)&gt;123,OR(((G1344*J1344/C1344*C1345)/(G1344*K1344/D1344*D1345))&lt;(4/6),((G1344*J1344/C1344*C1345)/(G1344*K1344/D1344*D1345))&gt;(6/4))),COUNTIF($E$2:E1345,1),0)</f>
        <v>0</v>
      </c>
      <c r="G1345" s="21">
        <f t="shared" si="244"/>
        <v>29045.533038570462</v>
      </c>
      <c r="H1345" s="12">
        <f t="shared" si="245"/>
        <v>3.6207315507914033</v>
      </c>
      <c r="I1345" s="12">
        <f t="shared" si="246"/>
        <v>89.738036995401941</v>
      </c>
      <c r="J1345" s="15">
        <f>IF(OR((ROW(F1345)-MATCH(MAX($F$2:F1345),$F$2:F1345,0))=1,(ROW(F1345)-MATCH(MAX($F$2:F1345),$F$2:F1345,0))&gt;123),IF(OR(((G1344*J1344/C1344*C1345)/(G1344*K1344/D1344*D1345))&lt;(4/6),((G1344*J1344/C1344*C1345)/(G1344*K1344/D1344*D1345))&gt;(6/4)),50%,((G1344*J1344/C1344*C1345)/((G1344*K1344/D1344*D1345)+(G1344*J1344/C1344*C1345)))),((G1344*J1344/C1344*C1345)/((G1344*K1344/D1344*D1345)+(G1344*J1344/C1344*C1345))))</f>
        <v>0.45668840750051942</v>
      </c>
      <c r="K1345" s="18">
        <f t="shared" si="240"/>
        <v>0.54331159249948058</v>
      </c>
      <c r="L1345" s="20">
        <f t="shared" si="241"/>
        <v>0.84056444553215759</v>
      </c>
      <c r="M1345" s="51">
        <f>IF(AND((B1345-$B$2)&gt;123,OR(((U1344*R1344/C1344*C1345)/(U1344*S1344/D1344*D1345))&lt;(4/6),((U1344*R1344/C1344*C1345)/(U1344*S1344/D1344*D1345))&gt;(6/4))),1,0)</f>
        <v>0</v>
      </c>
      <c r="N1345" s="51">
        <f>IF(AND((B1345-$B$2)&gt;123,OR(((U1344*R1344/C1344*C1345)/(U1344*S1344/D1344*D1345))&lt;(4/6),((U1344*R1344/C1344*C1345)/(U1344*S1344/D1344*D1345))&gt;(6/4))),COUNTIF($M$2:M1345,1),0)</f>
        <v>0</v>
      </c>
      <c r="O1345" s="51">
        <f>IF(OR((ROW(N1345)-MATCH(MAX($N$2:N1345),$N$2:N1345,0))=1,(ROW(N1345)-MATCH(MAX($N$2:N1345),$N$2:N1345,0))&gt;123),IF(OR(((U1344*R1344/C1344*C1345)/(U1344*S1344/D1344*D1345))&lt;(4/6),((U1344*R1344/C1344*C1345)/(U1344*S1344/D1344*D1345))&gt;(6/4)),1,0),0)</f>
        <v>0</v>
      </c>
      <c r="P1345" s="47">
        <f>IF(O1345=1,U1344/2/C1345,P1344)</f>
        <v>3.6118419146766771</v>
      </c>
      <c r="Q1345" s="47">
        <f>IF(O1345=1,U1344/2/D1345,Q1344)</f>
        <v>89.517711770140608</v>
      </c>
      <c r="R1345" s="41">
        <f>P1345*C1345/U1344</f>
        <v>0.45463762995877416</v>
      </c>
      <c r="S1345" s="41">
        <f>Q1345*D1345/U1344</f>
        <v>0.54087183008430184</v>
      </c>
      <c r="T1345" s="41">
        <f t="shared" si="247"/>
        <v>0.84056444553215692</v>
      </c>
      <c r="U1345" s="42">
        <f>P1345*C1345+Q1345*D1345</f>
        <v>28974.220317412051</v>
      </c>
      <c r="V1345" s="25">
        <f>B1345</f>
        <v>42933</v>
      </c>
      <c r="W1345">
        <f>C1345/C$2</f>
        <v>1.59371515773987</v>
      </c>
      <c r="X1345">
        <f>D1345/D$2</f>
        <v>1.260149050519527</v>
      </c>
      <c r="Y1345">
        <f t="shared" si="248"/>
        <v>1.4487110158706025</v>
      </c>
      <c r="AA1345" s="15">
        <f t="shared" si="249"/>
        <v>-1.0676612583963685E-2</v>
      </c>
      <c r="AB1345" s="15">
        <f t="shared" si="250"/>
        <v>7.6941200305480351E-4</v>
      </c>
      <c r="AC1345" s="15">
        <f t="shared" si="251"/>
        <v>-4.4905399569240556E-3</v>
      </c>
    </row>
    <row r="1346" spans="1:29" x14ac:dyDescent="0.4">
      <c r="A1346" s="43">
        <f t="shared" si="242"/>
        <v>2017</v>
      </c>
      <c r="B1346" s="53">
        <v>42934</v>
      </c>
      <c r="C1346" s="45">
        <v>3667.1806999999999</v>
      </c>
      <c r="D1346" s="45">
        <f>VLOOKUP(B1346,'H11001.CSI  中证全债'!$A$2:$B$2792,2,0)</f>
        <v>175.77029999999999</v>
      </c>
      <c r="E1346" s="14">
        <f t="shared" si="243"/>
        <v>0</v>
      </c>
      <c r="F1346" s="14">
        <f>IF(AND((B1346-$B$2)&gt;123,OR(((G1345*J1345/C1345*C1346)/(G1345*K1345/D1345*D1346))&lt;(4/6),((G1345*J1345/C1345*C1346)/(G1345*K1345/D1345*D1346))&gt;(6/4))),COUNTIF($E$2:E1346,1),0)</f>
        <v>0</v>
      </c>
      <c r="G1346" s="21">
        <f t="shared" si="244"/>
        <v>29051.158547036175</v>
      </c>
      <c r="H1346" s="12">
        <f t="shared" si="245"/>
        <v>3.6207315507914033</v>
      </c>
      <c r="I1346" s="12">
        <f t="shared" si="246"/>
        <v>89.738036995401941</v>
      </c>
      <c r="J1346" s="15">
        <f>IF(OR((ROW(F1346)-MATCH(MAX($F$2:F1346),$F$2:F1346,0))=1,(ROW(F1346)-MATCH(MAX($F$2:F1346),$F$2:F1346,0))&gt;123),IF(OR(((G1345*J1345/C1345*C1346)/(G1345*K1345/D1345*D1346))&lt;(4/6),((G1345*J1345/C1345*C1346)/(G1345*K1345/D1345*D1346))&gt;(6/4)),50%,((G1345*J1345/C1345*C1346)/((G1345*K1345/D1345*D1346)+(G1345*J1345/C1345*C1346)))),((G1345*J1345/C1345*C1346)/((G1345*K1345/D1345*D1346)+(G1345*J1345/C1345*C1346))))</f>
        <v>0.45705154379455609</v>
      </c>
      <c r="K1346" s="18">
        <f t="shared" ref="K1346:K1409" si="252">1-J1346</f>
        <v>0.54294845620544385</v>
      </c>
      <c r="L1346" s="20">
        <f t="shared" ref="L1346:L1409" si="253">J1346/K1346</f>
        <v>0.84179545695515223</v>
      </c>
      <c r="M1346" s="51">
        <f>IF(AND((B1346-$B$2)&gt;123,OR(((U1345*R1345/C1345*C1346)/(U1345*S1345/D1345*D1346))&lt;(4/6),((U1345*R1345/C1345*C1346)/(U1345*S1345/D1345*D1346))&gt;(6/4))),1,0)</f>
        <v>0</v>
      </c>
      <c r="N1346" s="51">
        <f>IF(AND((B1346-$B$2)&gt;123,OR(((U1345*R1345/C1345*C1346)/(U1345*S1345/D1345*D1346))&lt;(4/6),((U1345*R1345/C1345*C1346)/(U1345*S1345/D1345*D1346))&gt;(6/4))),COUNTIF($M$2:M1346,1),0)</f>
        <v>0</v>
      </c>
      <c r="O1346" s="51">
        <f>IF(OR((ROW(N1346)-MATCH(MAX($N$2:N1346),$N$2:N1346,0))=1,(ROW(N1346)-MATCH(MAX($N$2:N1346),$N$2:N1346,0))&gt;123),IF(OR(((U1345*R1345/C1345*C1346)/(U1345*S1345/D1345*D1346))&lt;(4/6),((U1345*R1345/C1345*C1346)/(U1345*S1345/D1345*D1346))&gt;(6/4)),1,0),0)</f>
        <v>0</v>
      </c>
      <c r="P1346" s="47">
        <f>IF(O1346=1,U1345/2/C1346,P1345)</f>
        <v>3.6118419146766771</v>
      </c>
      <c r="Q1346" s="47">
        <f>IF(O1346=1,U1345/2/D1346,Q1345)</f>
        <v>89.517711770140608</v>
      </c>
      <c r="R1346" s="41">
        <f>P1346*C1346/U1345</f>
        <v>0.45714006505961474</v>
      </c>
      <c r="S1346" s="41">
        <f>Q1346*D1346/U1345</f>
        <v>0.54305361389467544</v>
      </c>
      <c r="T1346" s="41">
        <f t="shared" si="247"/>
        <v>0.84179545695515157</v>
      </c>
      <c r="U1346" s="42">
        <f>P1346*C1346+Q1346*D1346</f>
        <v>28979.832014104504</v>
      </c>
      <c r="V1346" s="25">
        <f>B1346</f>
        <v>42934</v>
      </c>
      <c r="W1346">
        <f>C1346/C$2</f>
        <v>1.5952913166399347</v>
      </c>
      <c r="X1346">
        <f>D1346/D$2</f>
        <v>1.2595506986743101</v>
      </c>
      <c r="Y1346">
        <f t="shared" si="248"/>
        <v>1.4489916007052253</v>
      </c>
      <c r="AA1346" s="15">
        <f t="shared" si="249"/>
        <v>9.8898406808145545E-4</v>
      </c>
      <c r="AB1346" s="15">
        <f t="shared" si="250"/>
        <v>-4.7482624771266746E-4</v>
      </c>
      <c r="AC1346" s="15">
        <f t="shared" si="251"/>
        <v>1.936789542904549E-4</v>
      </c>
    </row>
    <row r="1347" spans="1:29" x14ac:dyDescent="0.4">
      <c r="A1347" s="43">
        <f t="shared" ref="A1347:A1410" si="254">YEAR(B1347)</f>
        <v>2017</v>
      </c>
      <c r="B1347" s="53">
        <v>42935</v>
      </c>
      <c r="C1347" s="45">
        <v>3729.7465999999999</v>
      </c>
      <c r="D1347" s="45">
        <f>VLOOKUP(B1347,'H11001.CSI  中证全债'!$A$2:$B$2792,2,0)</f>
        <v>175.7799</v>
      </c>
      <c r="E1347" s="14">
        <f t="shared" ref="E1347:E1410" si="255">IF(AND((B1347-$B$2)&gt;123,OR(((G1346*J1346/C1346*C1347)/(G1346*K1346/D1346*D1347))&lt;(4/6),((G1346*J1346/C1346*C1347)/(G1346*K1346/D1346*D1347))&gt;(6/4))),1,0)</f>
        <v>0</v>
      </c>
      <c r="F1347" s="14">
        <f>IF(AND((B1347-$B$2)&gt;123,OR(((G1346*J1346/C1346*C1347)/(G1346*K1346/D1346*D1347))&lt;(4/6),((G1346*J1346/C1346*C1347)/(G1346*K1346/D1346*D1347))&gt;(6/4))),COUNTIF($E$2:E1347,1),0)</f>
        <v>0</v>
      </c>
      <c r="G1347" s="21">
        <f t="shared" ref="G1347:G1410" si="256">G1346*J1346/C1346*C1347+G1346*K1346/D1346*D1347</f>
        <v>29278.55436032499</v>
      </c>
      <c r="H1347" s="12">
        <f t="shared" ref="H1347:H1410" si="257">IF(J1347=50%,G1347*J1347/C1347,H1346)</f>
        <v>3.6207315507914033</v>
      </c>
      <c r="I1347" s="12">
        <f t="shared" ref="I1347:I1410" si="258">IF(K1347=50%,G1347*K1347/D1347,I1346)</f>
        <v>89.738036995401941</v>
      </c>
      <c r="J1347" s="15">
        <f>IF(OR((ROW(F1347)-MATCH(MAX($F$2:F1347),$F$2:F1347,0))=1,(ROW(F1347)-MATCH(MAX($F$2:F1347),$F$2:F1347,0))&gt;123),IF(OR(((G1346*J1346/C1346*C1347)/(G1346*K1346/D1346*D1347))&lt;(4/6),((G1346*J1346/C1346*C1347)/(G1346*K1346/D1346*D1347))&gt;(6/4)),50%,((G1346*J1346/C1346*C1347)/((G1346*K1346/D1346*D1347)+(G1346*J1346/C1346*C1347)))),((G1346*J1346/C1346*C1347)/((G1346*K1346/D1346*D1347)+(G1346*J1346/C1346*C1347))))</f>
        <v>0.46123900192888678</v>
      </c>
      <c r="K1347" s="18">
        <f t="shared" si="252"/>
        <v>0.53876099807111322</v>
      </c>
      <c r="L1347" s="20">
        <f t="shared" si="253"/>
        <v>0.85611060113895998</v>
      </c>
      <c r="M1347" s="51">
        <f>IF(AND((B1347-$B$2)&gt;123,OR(((U1346*R1346/C1346*C1347)/(U1346*S1346/D1346*D1347))&lt;(4/6),((U1346*R1346/C1346*C1347)/(U1346*S1346/D1346*D1347))&gt;(6/4))),1,0)</f>
        <v>0</v>
      </c>
      <c r="N1347" s="51">
        <f>IF(AND((B1347-$B$2)&gt;123,OR(((U1346*R1346/C1346*C1347)/(U1346*S1346/D1346*D1347))&lt;(4/6),((U1346*R1346/C1346*C1347)/(U1346*S1346/D1346*D1347))&gt;(6/4))),COUNTIF($M$2:M1347,1),0)</f>
        <v>0</v>
      </c>
      <c r="O1347" s="51">
        <f>IF(OR((ROW(N1347)-MATCH(MAX($N$2:N1347),$N$2:N1347,0))=1,(ROW(N1347)-MATCH(MAX($N$2:N1347),$N$2:N1347,0))&gt;123),IF(OR(((U1346*R1346/C1346*C1347)/(U1346*S1346/D1346*D1347))&lt;(4/6),((U1346*R1346/C1346*C1347)/(U1346*S1346/D1346*D1347))&gt;(6/4)),1,0),0)</f>
        <v>0</v>
      </c>
      <c r="P1347" s="47">
        <f>IF(O1347=1,U1346/2/C1347,P1346)</f>
        <v>3.6118419146766771</v>
      </c>
      <c r="Q1347" s="47">
        <f>IF(O1347=1,U1346/2/D1347,Q1346)</f>
        <v>89.517711770140608</v>
      </c>
      <c r="R1347" s="41">
        <f>P1347*C1347/U1346</f>
        <v>0.46484931639515226</v>
      </c>
      <c r="S1347" s="41">
        <f>Q1347*D1347/U1346</f>
        <v>0.54297811027771659</v>
      </c>
      <c r="T1347" s="41">
        <f t="shared" ref="T1347:T1410" si="259">R1347/S1347</f>
        <v>0.85611060113895965</v>
      </c>
      <c r="U1347" s="42">
        <f>P1347*C1347+Q1347*D1347</f>
        <v>29206.669524186967</v>
      </c>
      <c r="V1347" s="25">
        <f>B1347</f>
        <v>42935</v>
      </c>
      <c r="W1347">
        <f>C1347/C$2</f>
        <v>1.6225086383791558</v>
      </c>
      <c r="X1347">
        <f>D1347/D$2</f>
        <v>1.2596194912217842</v>
      </c>
      <c r="Y1347">
        <f t="shared" ref="Y1347:Y1410" si="260">U1347/U$2</f>
        <v>1.4603334762093483</v>
      </c>
      <c r="AA1347" s="15">
        <f t="shared" ref="AA1347:AA1410" si="261">W1347/W1346-1</f>
        <v>1.7061035470654629E-2</v>
      </c>
      <c r="AB1347" s="15">
        <f t="shared" ref="AB1347:AB1410" si="262">X1347/X1346-1</f>
        <v>5.4616735591928034E-5</v>
      </c>
      <c r="AC1347" s="15">
        <f t="shared" ref="AC1347:AC1410" si="263">Y1347/Y1346-1</f>
        <v>7.8274266728688424E-3</v>
      </c>
    </row>
    <row r="1348" spans="1:29" x14ac:dyDescent="0.4">
      <c r="A1348" s="43">
        <f t="shared" si="254"/>
        <v>2017</v>
      </c>
      <c r="B1348" s="53">
        <v>42936</v>
      </c>
      <c r="C1348" s="45">
        <v>3747.8843000000002</v>
      </c>
      <c r="D1348" s="45">
        <f>VLOOKUP(B1348,'H11001.CSI  中证全债'!$A$2:$B$2792,2,0)</f>
        <v>175.85659999999999</v>
      </c>
      <c r="E1348" s="14">
        <f t="shared" si="255"/>
        <v>0</v>
      </c>
      <c r="F1348" s="14">
        <f>IF(AND((B1348-$B$2)&gt;123,OR(((G1347*J1347/C1347*C1348)/(G1347*K1347/D1347*D1348))&lt;(4/6),((G1347*J1347/C1347*C1348)/(G1347*K1347/D1347*D1348))&gt;(6/4))),COUNTIF($E$2:E1348,1),0)</f>
        <v>0</v>
      </c>
      <c r="G1348" s="21">
        <f t="shared" si="256"/>
        <v>29351.109010411325</v>
      </c>
      <c r="H1348" s="12">
        <f t="shared" si="257"/>
        <v>3.6207315507914033</v>
      </c>
      <c r="I1348" s="12">
        <f t="shared" si="258"/>
        <v>89.738036995401941</v>
      </c>
      <c r="J1348" s="15">
        <f>IF(OR((ROW(F1348)-MATCH(MAX($F$2:F1348),$F$2:F1348,0))=1,(ROW(F1348)-MATCH(MAX($F$2:F1348),$F$2:F1348,0))&gt;123),IF(OR(((G1347*J1347/C1347*C1348)/(G1347*K1347/D1347*D1348))&lt;(4/6),((G1347*J1347/C1347*C1348)/(G1347*K1347/D1347*D1348))&gt;(6/4)),50%,((G1347*J1347/C1347*C1348)/((G1347*K1347/D1347*D1348)+(G1347*J1347/C1347*C1348)))),((G1347*J1347/C1347*C1348)/((G1347*K1347/D1347*D1348)+(G1347*J1347/C1347*C1348))))</f>
        <v>0.46233629294593986</v>
      </c>
      <c r="K1348" s="18">
        <f t="shared" si="252"/>
        <v>0.53766370705406019</v>
      </c>
      <c r="L1348" s="20">
        <f t="shared" si="253"/>
        <v>0.85989864459914822</v>
      </c>
      <c r="M1348" s="51">
        <f>IF(AND((B1348-$B$2)&gt;123,OR(((U1347*R1347/C1347*C1348)/(U1347*S1347/D1347*D1348))&lt;(4/6),((U1347*R1347/C1347*C1348)/(U1347*S1347/D1347*D1348))&gt;(6/4))),1,0)</f>
        <v>0</v>
      </c>
      <c r="N1348" s="51">
        <f>IF(AND((B1348-$B$2)&gt;123,OR(((U1347*R1347/C1347*C1348)/(U1347*S1347/D1347*D1348))&lt;(4/6),((U1347*R1347/C1347*C1348)/(U1347*S1347/D1347*D1348))&gt;(6/4))),COUNTIF($M$2:M1348,1),0)</f>
        <v>0</v>
      </c>
      <c r="O1348" s="51">
        <f>IF(OR((ROW(N1348)-MATCH(MAX($N$2:N1348),$N$2:N1348,0))=1,(ROW(N1348)-MATCH(MAX($N$2:N1348),$N$2:N1348,0))&gt;123),IF(OR(((U1347*R1347/C1347*C1348)/(U1347*S1347/D1347*D1348))&lt;(4/6),((U1347*R1347/C1347*C1348)/(U1347*S1347/D1347*D1348))&gt;(6/4)),1,0),0)</f>
        <v>0</v>
      </c>
      <c r="P1348" s="47">
        <f>IF(O1348=1,U1347/2/C1348,P1347)</f>
        <v>3.6118419146766771</v>
      </c>
      <c r="Q1348" s="47">
        <f>IF(O1348=1,U1347/2/D1348,Q1347)</f>
        <v>89.517711770140608</v>
      </c>
      <c r="R1348" s="41">
        <f>P1348*C1348/U1347</f>
        <v>0.46348200005784418</v>
      </c>
      <c r="S1348" s="41">
        <f>Q1348*D1348/U1347</f>
        <v>0.53899608165320689</v>
      </c>
      <c r="T1348" s="41">
        <f t="shared" si="259"/>
        <v>0.85989864459914778</v>
      </c>
      <c r="U1348" s="42">
        <f>P1348*C1348+Q1348*D1348</f>
        <v>29279.046037775566</v>
      </c>
      <c r="V1348" s="25">
        <f>B1348</f>
        <v>42936</v>
      </c>
      <c r="W1348">
        <f>C1348/C$2</f>
        <v>1.6303988727801551</v>
      </c>
      <c r="X1348">
        <f>D1348/D$2</f>
        <v>1.26016911501254</v>
      </c>
      <c r="Y1348">
        <f t="shared" si="260"/>
        <v>1.4639523018887783</v>
      </c>
      <c r="AA1348" s="15">
        <f t="shared" si="261"/>
        <v>4.8629845255439008E-3</v>
      </c>
      <c r="AB1348" s="15">
        <f t="shared" si="262"/>
        <v>4.3634112887747101E-4</v>
      </c>
      <c r="AC1348" s="15">
        <f t="shared" si="263"/>
        <v>2.4780817110510167E-3</v>
      </c>
    </row>
    <row r="1349" spans="1:29" x14ac:dyDescent="0.4">
      <c r="A1349" s="43">
        <f t="shared" si="254"/>
        <v>2017</v>
      </c>
      <c r="B1349" s="53">
        <v>42937</v>
      </c>
      <c r="C1349" s="45">
        <v>3728.5976000000001</v>
      </c>
      <c r="D1349" s="45">
        <f>VLOOKUP(B1349,'H11001.CSI  中证全债'!$A$2:$B$2792,2,0)</f>
        <v>175.86099999999999</v>
      </c>
      <c r="E1349" s="14">
        <f t="shared" si="255"/>
        <v>0</v>
      </c>
      <c r="F1349" s="14">
        <f>IF(AND((B1349-$B$2)&gt;123,OR(((G1348*J1348/C1348*C1349)/(G1348*K1348/D1348*D1349))&lt;(4/6),((G1348*J1348/C1348*C1349)/(G1348*K1348/D1348*D1349))&gt;(6/4))),COUNTIF($E$2:E1349,1),0)</f>
        <v>0</v>
      </c>
      <c r="G1349" s="21">
        <f t="shared" si="256"/>
        <v>29281.671894573454</v>
      </c>
      <c r="H1349" s="12">
        <f t="shared" si="257"/>
        <v>3.6207315507914033</v>
      </c>
      <c r="I1349" s="12">
        <f t="shared" si="258"/>
        <v>89.738036995401941</v>
      </c>
      <c r="J1349" s="15">
        <f>IF(OR((ROW(F1349)-MATCH(MAX($F$2:F1349),$F$2:F1349,0))=1,(ROW(F1349)-MATCH(MAX($F$2:F1349),$F$2:F1349,0))&gt;123),IF(OR(((G1348*J1348/C1348*C1349)/(G1348*K1348/D1348*D1349))&lt;(4/6),((G1348*J1348/C1348*C1349)/(G1348*K1348/D1348*D1349))&gt;(6/4)),50%,((G1348*J1348/C1348*C1349)/((G1348*K1348/D1348*D1349)+(G1348*J1348/C1348*C1349)))),((G1348*J1348/C1348*C1349)/((G1348*K1348/D1348*D1349)+(G1348*J1348/C1348*C1349))))</f>
        <v>0.46104781923422183</v>
      </c>
      <c r="K1349" s="18">
        <f t="shared" si="252"/>
        <v>0.53895218076577822</v>
      </c>
      <c r="L1349" s="20">
        <f t="shared" si="253"/>
        <v>0.85545218237939991</v>
      </c>
      <c r="M1349" s="51">
        <f>IF(AND((B1349-$B$2)&gt;123,OR(((U1348*R1348/C1348*C1349)/(U1348*S1348/D1348*D1349))&lt;(4/6),((U1348*R1348/C1348*C1349)/(U1348*S1348/D1348*D1349))&gt;(6/4))),1,0)</f>
        <v>0</v>
      </c>
      <c r="N1349" s="51">
        <f>IF(AND((B1349-$B$2)&gt;123,OR(((U1348*R1348/C1348*C1349)/(U1348*S1348/D1348*D1349))&lt;(4/6),((U1348*R1348/C1348*C1349)/(U1348*S1348/D1348*D1349))&gt;(6/4))),COUNTIF($M$2:M1349,1),0)</f>
        <v>0</v>
      </c>
      <c r="O1349" s="51">
        <f>IF(OR((ROW(N1349)-MATCH(MAX($N$2:N1349),$N$2:N1349,0))=1,(ROW(N1349)-MATCH(MAX($N$2:N1349),$N$2:N1349,0))&gt;123),IF(OR(((U1348*R1348/C1348*C1349)/(U1348*S1348/D1348*D1349))&lt;(4/6),((U1348*R1348/C1348*C1349)/(U1348*S1348/D1348*D1349))&gt;(6/4)),1,0),0)</f>
        <v>0</v>
      </c>
      <c r="P1349" s="47">
        <f>IF(O1349=1,U1348/2/C1349,P1348)</f>
        <v>3.6118419146766771</v>
      </c>
      <c r="Q1349" s="47">
        <f>IF(O1349=1,U1348/2/D1349,Q1348)</f>
        <v>89.517711770140608</v>
      </c>
      <c r="R1349" s="41">
        <f>P1349*C1349/U1348</f>
        <v>0.45995709960180137</v>
      </c>
      <c r="S1349" s="41">
        <f>Q1349*D1349/U1348</f>
        <v>0.53767715960751028</v>
      </c>
      <c r="T1349" s="41">
        <f t="shared" si="259"/>
        <v>0.85545218237939946</v>
      </c>
      <c r="U1349" s="42">
        <f>P1349*C1349+Q1349*D1349</f>
        <v>29209.77940425156</v>
      </c>
      <c r="V1349" s="25">
        <f>B1349</f>
        <v>42937</v>
      </c>
      <c r="W1349">
        <f>C1349/C$2</f>
        <v>1.6220088021636077</v>
      </c>
      <c r="X1349">
        <f>D1349/D$2</f>
        <v>1.2602006449301324</v>
      </c>
      <c r="Y1349">
        <f t="shared" si="260"/>
        <v>1.4604889702125781</v>
      </c>
      <c r="AA1349" s="15">
        <f t="shared" si="261"/>
        <v>-5.1460233177422765E-3</v>
      </c>
      <c r="AB1349" s="15">
        <f t="shared" si="262"/>
        <v>2.5020385928220534E-5</v>
      </c>
      <c r="AC1349" s="15">
        <f t="shared" si="263"/>
        <v>-2.3657407906882977E-3</v>
      </c>
    </row>
    <row r="1350" spans="1:29" x14ac:dyDescent="0.4">
      <c r="A1350" s="43">
        <f t="shared" si="254"/>
        <v>2017</v>
      </c>
      <c r="B1350" s="53">
        <v>42940</v>
      </c>
      <c r="C1350" s="45">
        <v>3743.4686000000002</v>
      </c>
      <c r="D1350" s="45">
        <f>VLOOKUP(B1350,'H11001.CSI  中证全债'!$A$2:$B$2792,2,0)</f>
        <v>175.89789999999999</v>
      </c>
      <c r="E1350" s="14">
        <f t="shared" si="255"/>
        <v>0</v>
      </c>
      <c r="F1350" s="14">
        <f>IF(AND((B1350-$B$2)&gt;123,OR(((G1349*J1349/C1349*C1350)/(G1349*K1349/D1349*D1350))&lt;(4/6),((G1349*J1349/C1349*C1350)/(G1349*K1349/D1349*D1350))&gt;(6/4))),COUNTIF($E$2:E1350,1),0)</f>
        <v>0</v>
      </c>
      <c r="G1350" s="21">
        <f t="shared" si="256"/>
        <v>29338.827127030407</v>
      </c>
      <c r="H1350" s="12">
        <f t="shared" si="257"/>
        <v>3.6207315507914033</v>
      </c>
      <c r="I1350" s="12">
        <f t="shared" si="258"/>
        <v>89.738036995401941</v>
      </c>
      <c r="J1350" s="15">
        <f>IF(OR((ROW(F1350)-MATCH(MAX($F$2:F1350),$F$2:F1350,0))=1,(ROW(F1350)-MATCH(MAX($F$2:F1350),$F$2:F1350,0))&gt;123),IF(OR(((G1349*J1349/C1349*C1350)/(G1349*K1349/D1349*D1350))&lt;(4/6),((G1349*J1349/C1349*C1350)/(G1349*K1349/D1349*D1350))&gt;(6/4)),50%,((G1349*J1349/C1349*C1350)/((G1349*K1349/D1349*D1350)+(G1349*J1349/C1349*C1350)))),((G1349*J1349/C1349*C1350)/((G1349*K1349/D1349*D1350)+(G1349*J1349/C1349*C1350))))</f>
        <v>0.46198489158175232</v>
      </c>
      <c r="K1350" s="18">
        <f t="shared" si="252"/>
        <v>0.53801510841824762</v>
      </c>
      <c r="L1350" s="20">
        <f t="shared" si="253"/>
        <v>0.85868386287511067</v>
      </c>
      <c r="M1350" s="51">
        <f>IF(AND((B1350-$B$2)&gt;123,OR(((U1349*R1349/C1349*C1350)/(U1349*S1349/D1349*D1350))&lt;(4/6),((U1349*R1349/C1349*C1350)/(U1349*S1349/D1349*D1350))&gt;(6/4))),1,0)</f>
        <v>0</v>
      </c>
      <c r="N1350" s="51">
        <f>IF(AND((B1350-$B$2)&gt;123,OR(((U1349*R1349/C1349*C1350)/(U1349*S1349/D1349*D1350))&lt;(4/6),((U1349*R1349/C1349*C1350)/(U1349*S1349/D1349*D1350))&gt;(6/4))),COUNTIF($M$2:M1350,1),0)</f>
        <v>0</v>
      </c>
      <c r="O1350" s="51">
        <f>IF(OR((ROW(N1350)-MATCH(MAX($N$2:N1350),$N$2:N1350,0))=1,(ROW(N1350)-MATCH(MAX($N$2:N1350),$N$2:N1350,0))&gt;123),IF(OR(((U1349*R1349/C1349*C1350)/(U1349*S1349/D1349*D1350))&lt;(4/6),((U1349*R1349/C1349*C1350)/(U1349*S1349/D1349*D1350))&gt;(6/4)),1,0),0)</f>
        <v>0</v>
      </c>
      <c r="P1350" s="47">
        <f>IF(O1350=1,U1349/2/C1350,P1349)</f>
        <v>3.6118419146766771</v>
      </c>
      <c r="Q1350" s="47">
        <f>IF(O1350=1,U1349/2/D1350,Q1349)</f>
        <v>89.517711770140608</v>
      </c>
      <c r="R1350" s="41">
        <f>P1350*C1350/U1349</f>
        <v>0.46288664520992684</v>
      </c>
      <c r="S1350" s="41">
        <f>Q1350*D1350/U1349</f>
        <v>0.53906526630191354</v>
      </c>
      <c r="T1350" s="41">
        <f t="shared" si="259"/>
        <v>0.85868386287510978</v>
      </c>
      <c r="U1350" s="42">
        <f>P1350*C1350+Q1350*D1350</f>
        <v>29266.794308929035</v>
      </c>
      <c r="V1350" s="25">
        <f>B1350</f>
        <v>42940</v>
      </c>
      <c r="W1350">
        <f>C1350/C$2</f>
        <v>1.6284779617470864</v>
      </c>
      <c r="X1350">
        <f>D1350/D$2</f>
        <v>1.2604650662844856</v>
      </c>
      <c r="Y1350">
        <f t="shared" si="260"/>
        <v>1.4633397154464518</v>
      </c>
      <c r="AA1350" s="15">
        <f t="shared" si="261"/>
        <v>3.9883628096526458E-3</v>
      </c>
      <c r="AB1350" s="15">
        <f t="shared" si="262"/>
        <v>2.0982480481746002E-4</v>
      </c>
      <c r="AC1350" s="15">
        <f t="shared" si="263"/>
        <v>1.9519115118402652E-3</v>
      </c>
    </row>
    <row r="1351" spans="1:29" x14ac:dyDescent="0.4">
      <c r="A1351" s="43">
        <f t="shared" si="254"/>
        <v>2017</v>
      </c>
      <c r="B1351" s="53">
        <v>42941</v>
      </c>
      <c r="C1351" s="45">
        <v>3719.5590000000002</v>
      </c>
      <c r="D1351" s="45">
        <f>VLOOKUP(B1351,'H11001.CSI  中证全债'!$A$2:$B$2792,2,0)</f>
        <v>175.8449</v>
      </c>
      <c r="E1351" s="14">
        <f t="shared" si="255"/>
        <v>0</v>
      </c>
      <c r="F1351" s="14">
        <f>IF(AND((B1351-$B$2)&gt;123,OR(((G1350*J1350/C1350*C1351)/(G1350*K1350/D1350*D1351))&lt;(4/6),((G1350*J1350/C1350*C1351)/(G1350*K1350/D1350*D1351))&gt;(6/4))),COUNTIF($E$2:E1351,1),0)</f>
        <v>0</v>
      </c>
      <c r="G1351" s="21">
        <f t="shared" si="256"/>
        <v>29247.500767982849</v>
      </c>
      <c r="H1351" s="12">
        <f t="shared" si="257"/>
        <v>3.6207315507914033</v>
      </c>
      <c r="I1351" s="12">
        <f t="shared" si="258"/>
        <v>89.738036995401941</v>
      </c>
      <c r="J1351" s="15">
        <f>IF(OR((ROW(F1351)-MATCH(MAX($F$2:F1351),$F$2:F1351,0))=1,(ROW(F1351)-MATCH(MAX($F$2:F1351),$F$2:F1351,0))&gt;123),IF(OR(((G1350*J1350/C1350*C1351)/(G1350*K1350/D1350*D1351))&lt;(4/6),((G1350*J1350/C1350*C1351)/(G1350*K1350/D1350*D1351))&gt;(6/4)),50%,((G1350*J1350/C1350*C1351)/((G1350*K1350/D1350*D1351)+(G1350*J1350/C1350*C1351)))),((G1350*J1350/C1350*C1351)/((G1350*K1350/D1350*D1351)+(G1350*J1350/C1350*C1351))))</f>
        <v>0.4604675364629095</v>
      </c>
      <c r="K1351" s="18">
        <f t="shared" si="252"/>
        <v>0.5395324635370905</v>
      </c>
      <c r="L1351" s="20">
        <f t="shared" si="253"/>
        <v>0.85345658988553963</v>
      </c>
      <c r="M1351" s="51">
        <f>IF(AND((B1351-$B$2)&gt;123,OR(((U1350*R1350/C1350*C1351)/(U1350*S1350/D1350*D1351))&lt;(4/6),((U1350*R1350/C1350*C1351)/(U1350*S1350/D1350*D1351))&gt;(6/4))),1,0)</f>
        <v>0</v>
      </c>
      <c r="N1351" s="51">
        <f>IF(AND((B1351-$B$2)&gt;123,OR(((U1350*R1350/C1350*C1351)/(U1350*S1350/D1350*D1351))&lt;(4/6),((U1350*R1350/C1350*C1351)/(U1350*S1350/D1350*D1351))&gt;(6/4))),COUNTIF($M$2:M1351,1),0)</f>
        <v>0</v>
      </c>
      <c r="O1351" s="51">
        <f>IF(OR((ROW(N1351)-MATCH(MAX($N$2:N1351),$N$2:N1351,0))=1,(ROW(N1351)-MATCH(MAX($N$2:N1351),$N$2:N1351,0))&gt;123),IF(OR(((U1350*R1350/C1350*C1351)/(U1350*S1350/D1350*D1351))&lt;(4/6),((U1350*R1350/C1350*C1351)/(U1350*S1350/D1350*D1351))&gt;(6/4)),1,0),0)</f>
        <v>0</v>
      </c>
      <c r="P1351" s="47">
        <f>IF(O1351=1,U1350/2/C1351,P1350)</f>
        <v>3.6118419146766771</v>
      </c>
      <c r="Q1351" s="47">
        <f>IF(O1351=1,U1350/2/D1351,Q1350)</f>
        <v>89.517711770140608</v>
      </c>
      <c r="R1351" s="41">
        <f>P1351*C1351/U1350</f>
        <v>0.45903418592770634</v>
      </c>
      <c r="S1351" s="41">
        <f>Q1351*D1351/U1350</f>
        <v>0.53785299846272161</v>
      </c>
      <c r="T1351" s="41">
        <f t="shared" si="259"/>
        <v>0.85345658988553885</v>
      </c>
      <c r="U1351" s="42">
        <f>P1351*C1351+Q1351*D1351</f>
        <v>29175.692174762065</v>
      </c>
      <c r="V1351" s="25">
        <f>B1351</f>
        <v>42941</v>
      </c>
      <c r="W1351">
        <f>C1351/C$2</f>
        <v>1.6180768442716551</v>
      </c>
      <c r="X1351">
        <f>D1351/D$2</f>
        <v>1.2600852740953061</v>
      </c>
      <c r="Y1351">
        <f t="shared" si="260"/>
        <v>1.4587846087381033</v>
      </c>
      <c r="AA1351" s="15">
        <f t="shared" si="261"/>
        <v>-6.3870176445449678E-3</v>
      </c>
      <c r="AB1351" s="15">
        <f t="shared" si="262"/>
        <v>-3.013111583480832E-4</v>
      </c>
      <c r="AC1351" s="15">
        <f t="shared" si="263"/>
        <v>-3.112815609572106E-3</v>
      </c>
    </row>
    <row r="1352" spans="1:29" x14ac:dyDescent="0.4">
      <c r="A1352" s="43">
        <f t="shared" si="254"/>
        <v>2017</v>
      </c>
      <c r="B1352" s="53">
        <v>42942</v>
      </c>
      <c r="C1352" s="45">
        <v>3705.3883999999998</v>
      </c>
      <c r="D1352" s="45">
        <f>VLOOKUP(B1352,'H11001.CSI  中证全债'!$A$2:$B$2792,2,0)</f>
        <v>175.7679</v>
      </c>
      <c r="E1352" s="14">
        <f t="shared" si="255"/>
        <v>0</v>
      </c>
      <c r="F1352" s="14">
        <f>IF(AND((B1352-$B$2)&gt;123,OR(((G1351*J1351/C1351*C1352)/(G1351*K1351/D1351*D1352))&lt;(4/6),((G1351*J1351/C1351*C1352)/(G1351*K1351/D1351*D1352))&gt;(6/4))),COUNTIF($E$2:E1352,1),0)</f>
        <v>0</v>
      </c>
      <c r="G1352" s="21">
        <f t="shared" si="256"/>
        <v>29189.283000620555</v>
      </c>
      <c r="H1352" s="12">
        <f t="shared" si="257"/>
        <v>3.6207315507914033</v>
      </c>
      <c r="I1352" s="12">
        <f t="shared" si="258"/>
        <v>89.738036995401941</v>
      </c>
      <c r="J1352" s="15">
        <f>IF(OR((ROW(F1352)-MATCH(MAX($F$2:F1352),$F$2:F1352,0))=1,(ROW(F1352)-MATCH(MAX($F$2:F1352),$F$2:F1352,0))&gt;123),IF(OR(((G1351*J1351/C1351*C1352)/(G1351*K1351/D1351*D1352))&lt;(4/6),((G1351*J1351/C1351*C1352)/(G1351*K1351/D1351*D1352))&gt;(6/4)),50%,((G1351*J1351/C1351*C1352)/((G1351*K1351/D1351*D1352)+(G1351*J1351/C1351*C1352)))),((G1351*J1351/C1351*C1352)/((G1351*K1351/D1351*D1352)+(G1351*J1351/C1351*C1352))))</f>
        <v>0.45962816858266936</v>
      </c>
      <c r="K1352" s="18">
        <f t="shared" si="252"/>
        <v>0.54037183141733069</v>
      </c>
      <c r="L1352" s="20">
        <f t="shared" si="253"/>
        <v>0.85057758724602583</v>
      </c>
      <c r="M1352" s="51">
        <f>IF(AND((B1352-$B$2)&gt;123,OR(((U1351*R1351/C1351*C1352)/(U1351*S1351/D1351*D1352))&lt;(4/6),((U1351*R1351/C1351*C1352)/(U1351*S1351/D1351*D1352))&gt;(6/4))),1,0)</f>
        <v>0</v>
      </c>
      <c r="N1352" s="51">
        <f>IF(AND((B1352-$B$2)&gt;123,OR(((U1351*R1351/C1351*C1352)/(U1351*S1351/D1351*D1352))&lt;(4/6),((U1351*R1351/C1351*C1352)/(U1351*S1351/D1351*D1352))&gt;(6/4))),COUNTIF($M$2:M1352,1),0)</f>
        <v>0</v>
      </c>
      <c r="O1352" s="51">
        <f>IF(OR((ROW(N1352)-MATCH(MAX($N$2:N1352),$N$2:N1352,0))=1,(ROW(N1352)-MATCH(MAX($N$2:N1352),$N$2:N1352,0))&gt;123),IF(OR(((U1351*R1351/C1351*C1352)/(U1351*S1351/D1351*D1352))&lt;(4/6),((U1351*R1351/C1351*C1352)/(U1351*S1351/D1351*D1352))&gt;(6/4)),1,0),0)</f>
        <v>0</v>
      </c>
      <c r="P1352" s="47">
        <f>IF(O1352=1,U1351/2/C1352,P1351)</f>
        <v>3.6118419146766771</v>
      </c>
      <c r="Q1352" s="47">
        <f>IF(O1352=1,U1351/2/D1352,Q1351)</f>
        <v>89.517711770140608</v>
      </c>
      <c r="R1352" s="41">
        <f>P1352*C1352/U1351</f>
        <v>0.4587132690155582</v>
      </c>
      <c r="S1352" s="41">
        <f>Q1352*D1352/U1351</f>
        <v>0.53929620988576299</v>
      </c>
      <c r="T1352" s="41">
        <f t="shared" si="259"/>
        <v>0.85057758724602506</v>
      </c>
      <c r="U1352" s="42">
        <f>P1352*C1352+Q1352*D1352</f>
        <v>29117.617343919643</v>
      </c>
      <c r="V1352" s="25">
        <f>B1352</f>
        <v>42942</v>
      </c>
      <c r="W1352">
        <f>C1352/C$2</f>
        <v>1.6119123716206132</v>
      </c>
      <c r="X1352">
        <f>D1352/D$2</f>
        <v>1.2595335005374417</v>
      </c>
      <c r="Y1352">
        <f t="shared" si="260"/>
        <v>1.4558808671959822</v>
      </c>
      <c r="AA1352" s="15">
        <f t="shared" si="261"/>
        <v>-3.8097527153085897E-3</v>
      </c>
      <c r="AB1352" s="15">
        <f t="shared" si="262"/>
        <v>-4.3788588693771668E-4</v>
      </c>
      <c r="AC1352" s="15">
        <f t="shared" si="263"/>
        <v>-1.9905210986788102E-3</v>
      </c>
    </row>
    <row r="1353" spans="1:29" x14ac:dyDescent="0.4">
      <c r="A1353" s="43">
        <f t="shared" si="254"/>
        <v>2017</v>
      </c>
      <c r="B1353" s="53">
        <v>42943</v>
      </c>
      <c r="C1353" s="45">
        <v>3712.1947</v>
      </c>
      <c r="D1353" s="45">
        <f>VLOOKUP(B1353,'H11001.CSI  中证全债'!$A$2:$B$2792,2,0)</f>
        <v>175.75319999999999</v>
      </c>
      <c r="E1353" s="14">
        <f t="shared" si="255"/>
        <v>0</v>
      </c>
      <c r="F1353" s="14">
        <f>IF(AND((B1353-$B$2)&gt;123,OR(((G1352*J1352/C1352*C1353)/(G1352*K1352/D1352*D1353))&lt;(4/6),((G1352*J1352/C1352*C1353)/(G1352*K1352/D1352*D1353))&gt;(6/4))),COUNTIF($E$2:E1353,1),0)</f>
        <v>0</v>
      </c>
      <c r="G1353" s="21">
        <f t="shared" si="256"/>
        <v>29212.607636630877</v>
      </c>
      <c r="H1353" s="12">
        <f t="shared" si="257"/>
        <v>3.6207315507914033</v>
      </c>
      <c r="I1353" s="12">
        <f t="shared" si="258"/>
        <v>89.738036995401941</v>
      </c>
      <c r="J1353" s="15">
        <f>IF(OR((ROW(F1353)-MATCH(MAX($F$2:F1353),$F$2:F1353,0))=1,(ROW(F1353)-MATCH(MAX($F$2:F1353),$F$2:F1353,0))&gt;123),IF(OR(((G1352*J1352/C1352*C1353)/(G1352*K1352/D1352*D1353))&lt;(4/6),((G1352*J1352/C1352*C1353)/(G1352*K1352/D1352*D1353))&gt;(6/4)),50%,((G1352*J1352/C1352*C1353)/((G1352*K1352/D1352*D1353)+(G1352*J1352/C1352*C1353)))),((G1352*J1352/C1352*C1353)/((G1352*K1352/D1352*D1353)+(G1352*J1352/C1352*C1353))))</f>
        <v>0.46010478215976108</v>
      </c>
      <c r="K1353" s="18">
        <f t="shared" si="252"/>
        <v>0.53989521784023897</v>
      </c>
      <c r="L1353" s="20">
        <f t="shared" si="253"/>
        <v>0.85221125684412202</v>
      </c>
      <c r="M1353" s="51">
        <f>IF(AND((B1353-$B$2)&gt;123,OR(((U1352*R1352/C1352*C1353)/(U1352*S1352/D1352*D1353))&lt;(4/6),((U1352*R1352/C1352*C1353)/(U1352*S1352/D1352*D1353))&gt;(6/4))),1,0)</f>
        <v>0</v>
      </c>
      <c r="N1353" s="51">
        <f>IF(AND((B1353-$B$2)&gt;123,OR(((U1352*R1352/C1352*C1353)/(U1352*S1352/D1352*D1353))&lt;(4/6),((U1352*R1352/C1352*C1353)/(U1352*S1352/D1352*D1353))&gt;(6/4))),COUNTIF($M$2:M1353,1),0)</f>
        <v>0</v>
      </c>
      <c r="O1353" s="51">
        <f>IF(OR((ROW(N1353)-MATCH(MAX($N$2:N1353),$N$2:N1353,0))=1,(ROW(N1353)-MATCH(MAX($N$2:N1353),$N$2:N1353,0))&gt;123),IF(OR(((U1352*R1352/C1352*C1353)/(U1352*S1352/D1352*D1353))&lt;(4/6),((U1352*R1352/C1352*C1353)/(U1352*S1352/D1352*D1353))&gt;(6/4)),1,0),0)</f>
        <v>0</v>
      </c>
      <c r="P1353" s="47">
        <f>IF(O1353=1,U1352/2/C1353,P1352)</f>
        <v>3.6118419146766771</v>
      </c>
      <c r="Q1353" s="47">
        <f>IF(O1353=1,U1352/2/D1353,Q1352)</f>
        <v>89.517711770140608</v>
      </c>
      <c r="R1353" s="41">
        <f>P1353*C1353/U1352</f>
        <v>0.46047244369397039</v>
      </c>
      <c r="S1353" s="41">
        <f>Q1353*D1353/U1352</f>
        <v>0.5403266384900568</v>
      </c>
      <c r="T1353" s="41">
        <f t="shared" si="259"/>
        <v>0.85221125684412113</v>
      </c>
      <c r="U1353" s="42">
        <f>P1353*C1353+Q1353*D1353</f>
        <v>29140.884713180487</v>
      </c>
      <c r="V1353" s="25">
        <f>B1353</f>
        <v>42943</v>
      </c>
      <c r="W1353">
        <f>C1353/C$2</f>
        <v>1.614873237794578</v>
      </c>
      <c r="X1353">
        <f>D1353/D$2</f>
        <v>1.2594281619491221</v>
      </c>
      <c r="Y1353">
        <f t="shared" si="260"/>
        <v>1.4570442356590243</v>
      </c>
      <c r="AA1353" s="15">
        <f t="shared" si="261"/>
        <v>1.8368654686780062E-3</v>
      </c>
      <c r="AB1353" s="15">
        <f t="shared" si="262"/>
        <v>-8.3633018315598662E-5</v>
      </c>
      <c r="AC1353" s="15">
        <f t="shared" si="263"/>
        <v>7.9908218402691134E-4</v>
      </c>
    </row>
    <row r="1354" spans="1:29" x14ac:dyDescent="0.4">
      <c r="A1354" s="43">
        <f t="shared" si="254"/>
        <v>2017</v>
      </c>
      <c r="B1354" s="53">
        <v>42944</v>
      </c>
      <c r="C1354" s="45">
        <v>3721.8914</v>
      </c>
      <c r="D1354" s="45">
        <f>VLOOKUP(B1354,'H11001.CSI  中证全债'!$A$2:$B$2792,2,0)</f>
        <v>175.78219999999999</v>
      </c>
      <c r="E1354" s="14">
        <f t="shared" si="255"/>
        <v>0</v>
      </c>
      <c r="F1354" s="14">
        <f>IF(AND((B1354-$B$2)&gt;123,OR(((G1353*J1353/C1353*C1354)/(G1353*K1353/D1353*D1354))&lt;(4/6),((G1353*J1353/C1353*C1354)/(G1353*K1353/D1353*D1354))&gt;(6/4))),COUNTIF($E$2:E1354,1),0)</f>
        <v>0</v>
      </c>
      <c r="G1354" s="21">
        <f t="shared" si="256"/>
        <v>29250.319187332301</v>
      </c>
      <c r="H1354" s="12">
        <f t="shared" si="257"/>
        <v>3.6207315507914033</v>
      </c>
      <c r="I1354" s="12">
        <f t="shared" si="258"/>
        <v>89.738036995401941</v>
      </c>
      <c r="J1354" s="15">
        <f>IF(OR((ROW(F1354)-MATCH(MAX($F$2:F1354),$F$2:F1354,0))=1,(ROW(F1354)-MATCH(MAX($F$2:F1354),$F$2:F1354,0))&gt;123),IF(OR(((G1353*J1353/C1353*C1354)/(G1353*K1353/D1353*D1354))&lt;(4/6),((G1353*J1353/C1353*C1354)/(G1353*K1353/D1353*D1354))&gt;(6/4)),50%,((G1353*J1353/C1353*C1354)/((G1353*K1353/D1353*D1354)+(G1353*J1353/C1353*C1354)))),((G1353*J1353/C1353*C1354)/((G1353*K1353/D1353*D1354)+(G1353*J1353/C1353*C1354))))</f>
        <v>0.46071188263939833</v>
      </c>
      <c r="K1354" s="18">
        <f t="shared" si="252"/>
        <v>0.53928811736060167</v>
      </c>
      <c r="L1354" s="20">
        <f t="shared" si="253"/>
        <v>0.85429637295593819</v>
      </c>
      <c r="M1354" s="51">
        <f>IF(AND((B1354-$B$2)&gt;123,OR(((U1353*R1353/C1353*C1354)/(U1353*S1353/D1353*D1354))&lt;(4/6),((U1353*R1353/C1353*C1354)/(U1353*S1353/D1353*D1354))&gt;(6/4))),1,0)</f>
        <v>0</v>
      </c>
      <c r="N1354" s="51">
        <f>IF(AND((B1354-$B$2)&gt;123,OR(((U1353*R1353/C1353*C1354)/(U1353*S1353/D1353*D1354))&lt;(4/6),((U1353*R1353/C1353*C1354)/(U1353*S1353/D1353*D1354))&gt;(6/4))),COUNTIF($M$2:M1354,1),0)</f>
        <v>0</v>
      </c>
      <c r="O1354" s="51">
        <f>IF(OR((ROW(N1354)-MATCH(MAX($N$2:N1354),$N$2:N1354,0))=1,(ROW(N1354)-MATCH(MAX($N$2:N1354),$N$2:N1354,0))&gt;123),IF(OR(((U1353*R1353/C1353*C1354)/(U1353*S1353/D1353*D1354))&lt;(4/6),((U1353*R1353/C1353*C1354)/(U1353*S1353/D1353*D1354))&gt;(6/4)),1,0),0)</f>
        <v>0</v>
      </c>
      <c r="P1354" s="47">
        <f>IF(O1354=1,U1353/2/C1354,P1353)</f>
        <v>3.6118419146766771</v>
      </c>
      <c r="Q1354" s="47">
        <f>IF(O1354=1,U1353/2/D1354,Q1353)</f>
        <v>89.517711770140608</v>
      </c>
      <c r="R1354" s="41">
        <f>P1354*C1354/U1353</f>
        <v>0.46130663130877464</v>
      </c>
      <c r="S1354" s="41">
        <f>Q1354*D1354/U1353</f>
        <v>0.53998430276909037</v>
      </c>
      <c r="T1354" s="41">
        <f t="shared" si="259"/>
        <v>0.85429637295593741</v>
      </c>
      <c r="U1354" s="42">
        <f>P1354*C1354+Q1354*D1354</f>
        <v>29178.503674315867</v>
      </c>
      <c r="V1354" s="25">
        <f>B1354</f>
        <v>42944</v>
      </c>
      <c r="W1354">
        <f>C1354/C$2</f>
        <v>1.6190914813379254</v>
      </c>
      <c r="X1354">
        <f>D1354/D$2</f>
        <v>1.2596359727696165</v>
      </c>
      <c r="Y1354">
        <f t="shared" si="260"/>
        <v>1.4589251837157933</v>
      </c>
      <c r="AA1354" s="15">
        <f t="shared" si="261"/>
        <v>2.6121205334408426E-3</v>
      </c>
      <c r="AB1354" s="15">
        <f t="shared" si="262"/>
        <v>1.6500410803321763E-4</v>
      </c>
      <c r="AC1354" s="15">
        <f t="shared" si="263"/>
        <v>1.2909340778650691E-3</v>
      </c>
    </row>
    <row r="1355" spans="1:29" x14ac:dyDescent="0.4">
      <c r="A1355" s="43">
        <f t="shared" si="254"/>
        <v>2017</v>
      </c>
      <c r="B1355" s="53">
        <v>42947</v>
      </c>
      <c r="C1355" s="45">
        <v>3737.8732</v>
      </c>
      <c r="D1355" s="45">
        <f>VLOOKUP(B1355,'H11001.CSI  中证全债'!$A$2:$B$2792,2,0)</f>
        <v>175.7885</v>
      </c>
      <c r="E1355" s="14">
        <f t="shared" si="255"/>
        <v>0</v>
      </c>
      <c r="F1355" s="14">
        <f>IF(AND((B1355-$B$2)&gt;123,OR(((G1354*J1354/C1354*C1355)/(G1354*K1354/D1354*D1355))&lt;(4/6),((G1354*J1354/C1354*C1355)/(G1354*K1354/D1354*D1355))&gt;(6/4))),COUNTIF($E$2:E1355,1),0)</f>
        <v>0</v>
      </c>
      <c r="G1355" s="21">
        <f t="shared" si="256"/>
        <v>29308.75034446381</v>
      </c>
      <c r="H1355" s="12">
        <f t="shared" si="257"/>
        <v>3.6207315507914033</v>
      </c>
      <c r="I1355" s="12">
        <f t="shared" si="258"/>
        <v>89.738036995401941</v>
      </c>
      <c r="J1355" s="15">
        <f>IF(OR((ROW(F1355)-MATCH(MAX($F$2:F1355),$F$2:F1355,0))=1,(ROW(F1355)-MATCH(MAX($F$2:F1355),$F$2:F1355,0))&gt;123),IF(OR(((G1354*J1354/C1354*C1355)/(G1354*K1354/D1354*D1355))&lt;(4/6),((G1354*J1354/C1354*C1355)/(G1354*K1354/D1354*D1355))&gt;(6/4)),50%,((G1354*J1354/C1354*C1355)/((G1354*K1354/D1354*D1355)+(G1354*J1354/C1354*C1355)))),((G1354*J1354/C1354*C1355)/((G1354*K1354/D1354*D1355)+(G1354*J1354/C1354*C1355))))</f>
        <v>0.46176774065885934</v>
      </c>
      <c r="K1355" s="18">
        <f t="shared" si="252"/>
        <v>0.53823225934114061</v>
      </c>
      <c r="L1355" s="20">
        <f t="shared" si="253"/>
        <v>0.85793397301030827</v>
      </c>
      <c r="M1355" s="51">
        <f>IF(AND((B1355-$B$2)&gt;123,OR(((U1354*R1354/C1354*C1355)/(U1354*S1354/D1354*D1355))&lt;(4/6),((U1354*R1354/C1354*C1355)/(U1354*S1354/D1354*D1355))&gt;(6/4))),1,0)</f>
        <v>0</v>
      </c>
      <c r="N1355" s="51">
        <f>IF(AND((B1355-$B$2)&gt;123,OR(((U1354*R1354/C1354*C1355)/(U1354*S1354/D1354*D1355))&lt;(4/6),((U1354*R1354/C1354*C1355)/(U1354*S1354/D1354*D1355))&gt;(6/4))),COUNTIF($M$2:M1355,1),0)</f>
        <v>0</v>
      </c>
      <c r="O1355" s="51">
        <f>IF(OR((ROW(N1355)-MATCH(MAX($N$2:N1355),$N$2:N1355,0))=1,(ROW(N1355)-MATCH(MAX($N$2:N1355),$N$2:N1355,0))&gt;123),IF(OR(((U1354*R1354/C1354*C1355)/(U1354*S1354/D1354*D1355))&lt;(4/6),((U1354*R1354/C1354*C1355)/(U1354*S1354/D1354*D1355))&gt;(6/4)),1,0),0)</f>
        <v>0</v>
      </c>
      <c r="P1355" s="47">
        <f>IF(O1355=1,U1354/2/C1355,P1354)</f>
        <v>3.6118419146766771</v>
      </c>
      <c r="Q1355" s="47">
        <f>IF(O1355=1,U1354/2/D1355,Q1354)</f>
        <v>89.517711770140608</v>
      </c>
      <c r="R1355" s="41">
        <f>P1355*C1355/U1354</f>
        <v>0.46269017925653383</v>
      </c>
      <c r="S1355" s="41">
        <f>Q1355*D1355/U1354</f>
        <v>0.53930744534227115</v>
      </c>
      <c r="T1355" s="41">
        <f t="shared" si="259"/>
        <v>0.85793397301030727</v>
      </c>
      <c r="U1355" s="42">
        <f>P1355*C1355+Q1355*D1355</f>
        <v>29236.791371012001</v>
      </c>
      <c r="V1355" s="25">
        <f>B1355</f>
        <v>42947</v>
      </c>
      <c r="W1355">
        <f>C1355/C$2</f>
        <v>1.6260438594316136</v>
      </c>
      <c r="X1355">
        <f>D1355/D$2</f>
        <v>1.2596811178788963</v>
      </c>
      <c r="Y1355">
        <f t="shared" si="260"/>
        <v>1.4618395685506</v>
      </c>
      <c r="AA1355" s="15">
        <f t="shared" si="261"/>
        <v>4.2939995508735063E-3</v>
      </c>
      <c r="AB1355" s="15">
        <f t="shared" si="262"/>
        <v>3.583980630561534E-5</v>
      </c>
      <c r="AC1355" s="15">
        <f t="shared" si="263"/>
        <v>1.9976245988049257E-3</v>
      </c>
    </row>
    <row r="1356" spans="1:29" x14ac:dyDescent="0.4">
      <c r="A1356" s="43">
        <f t="shared" si="254"/>
        <v>2017</v>
      </c>
      <c r="B1356" s="53">
        <v>42948</v>
      </c>
      <c r="C1356" s="45">
        <v>3770.3827999999999</v>
      </c>
      <c r="D1356" s="45">
        <f>VLOOKUP(B1356,'H11001.CSI  中证全债'!$A$2:$B$2792,2,0)</f>
        <v>175.7174</v>
      </c>
      <c r="E1356" s="14">
        <f t="shared" si="255"/>
        <v>0</v>
      </c>
      <c r="F1356" s="14">
        <f>IF(AND((B1356-$B$2)&gt;123,OR(((G1355*J1355/C1355*C1356)/(G1355*K1355/D1355*D1356))&lt;(4/6),((G1355*J1355/C1355*C1356)/(G1355*K1355/D1355*D1356))&gt;(6/4))),COUNTIF($E$2:E1356,1),0)</f>
        <v>0</v>
      </c>
      <c r="G1356" s="21">
        <f t="shared" si="256"/>
        <v>29420.078504457044</v>
      </c>
      <c r="H1356" s="12">
        <f t="shared" si="257"/>
        <v>3.6207315507914033</v>
      </c>
      <c r="I1356" s="12">
        <f t="shared" si="258"/>
        <v>89.738036995401941</v>
      </c>
      <c r="J1356" s="15">
        <f>IF(OR((ROW(F1356)-MATCH(MAX($F$2:F1356),$F$2:F1356,0))=1,(ROW(F1356)-MATCH(MAX($F$2:F1356),$F$2:F1356,0))&gt;123),IF(OR(((G1355*J1355/C1355*C1356)/(G1355*K1355/D1355*D1356))&lt;(4/6),((G1355*J1355/C1355*C1356)/(G1355*K1355/D1355*D1356))&gt;(6/4)),50%,((G1355*J1355/C1355*C1356)/((G1355*K1355/D1355*D1356)+(G1355*J1355/C1355*C1356)))),((G1355*J1355/C1355*C1356)/((G1355*K1355/D1355*D1356)+(G1355*J1355/C1355*C1356))))</f>
        <v>0.46402133021001496</v>
      </c>
      <c r="K1356" s="18">
        <f t="shared" si="252"/>
        <v>0.5359786697899851</v>
      </c>
      <c r="L1356" s="20">
        <f t="shared" si="253"/>
        <v>0.86574588946204611</v>
      </c>
      <c r="M1356" s="51">
        <f>IF(AND((B1356-$B$2)&gt;123,OR(((U1355*R1355/C1355*C1356)/(U1355*S1355/D1355*D1356))&lt;(4/6),((U1355*R1355/C1355*C1356)/(U1355*S1355/D1355*D1356))&gt;(6/4))),1,0)</f>
        <v>0</v>
      </c>
      <c r="N1356" s="51">
        <f>IF(AND((B1356-$B$2)&gt;123,OR(((U1355*R1355/C1355*C1356)/(U1355*S1355/D1355*D1356))&lt;(4/6),((U1355*R1355/C1355*C1356)/(U1355*S1355/D1355*D1356))&gt;(6/4))),COUNTIF($M$2:M1356,1),0)</f>
        <v>0</v>
      </c>
      <c r="O1356" s="51">
        <f>IF(OR((ROW(N1356)-MATCH(MAX($N$2:N1356),$N$2:N1356,0))=1,(ROW(N1356)-MATCH(MAX($N$2:N1356),$N$2:N1356,0))&gt;123),IF(OR(((U1355*R1355/C1355*C1356)/(U1355*S1355/D1355*D1356))&lt;(4/6),((U1355*R1355/C1355*C1356)/(U1355*S1355/D1355*D1356))&gt;(6/4)),1,0),0)</f>
        <v>0</v>
      </c>
      <c r="P1356" s="47">
        <f>IF(O1356=1,U1355/2/C1356,P1355)</f>
        <v>3.6118419146766771</v>
      </c>
      <c r="Q1356" s="47">
        <f>IF(O1356=1,U1355/2/D1356,Q1355)</f>
        <v>89.517711770140608</v>
      </c>
      <c r="R1356" s="41">
        <f>P1356*C1356/U1355</f>
        <v>0.46578389737111009</v>
      </c>
      <c r="S1356" s="41">
        <f>Q1356*D1356/U1355</f>
        <v>0.53801456413560045</v>
      </c>
      <c r="T1356" s="41">
        <f t="shared" si="259"/>
        <v>0.86574588946204545</v>
      </c>
      <c r="U1356" s="42">
        <f>P1356*C1356+Q1356*D1356</f>
        <v>29347.846197614515</v>
      </c>
      <c r="V1356" s="25">
        <f>B1356</f>
        <v>42948</v>
      </c>
      <c r="W1356">
        <f>C1356/C$2</f>
        <v>1.6401861357005296</v>
      </c>
      <c r="X1356">
        <f>D1356/D$2</f>
        <v>1.2591716230741667</v>
      </c>
      <c r="Y1356">
        <f t="shared" si="260"/>
        <v>1.4673923098807258</v>
      </c>
      <c r="AA1356" s="15">
        <f t="shared" si="261"/>
        <v>8.6973522804356662E-3</v>
      </c>
      <c r="AB1356" s="15">
        <f t="shared" si="262"/>
        <v>-4.0446331813515091E-4</v>
      </c>
      <c r="AC1356" s="15">
        <f t="shared" si="263"/>
        <v>3.7984615067105931E-3</v>
      </c>
    </row>
    <row r="1357" spans="1:29" x14ac:dyDescent="0.4">
      <c r="A1357" s="43">
        <f t="shared" si="254"/>
        <v>2017</v>
      </c>
      <c r="B1357" s="53">
        <v>42949</v>
      </c>
      <c r="C1357" s="45">
        <v>3760.8525</v>
      </c>
      <c r="D1357" s="45">
        <f>VLOOKUP(B1357,'H11001.CSI  中证全债'!$A$2:$B$2792,2,0)</f>
        <v>175.72479999999999</v>
      </c>
      <c r="E1357" s="14">
        <f t="shared" si="255"/>
        <v>0</v>
      </c>
      <c r="F1357" s="14">
        <f>IF(AND((B1357-$B$2)&gt;123,OR(((G1356*J1356/C1356*C1357)/(G1356*K1356/D1356*D1357))&lt;(4/6),((G1356*J1356/C1356*C1357)/(G1356*K1356/D1356*D1357))&gt;(6/4))),COUNTIF($E$2:E1357,1),0)</f>
        <v>0</v>
      </c>
      <c r="G1357" s="21">
        <f t="shared" si="256"/>
        <v>29386.235908032308</v>
      </c>
      <c r="H1357" s="12">
        <f t="shared" si="257"/>
        <v>3.6207315507914033</v>
      </c>
      <c r="I1357" s="12">
        <f t="shared" si="258"/>
        <v>89.738036995401941</v>
      </c>
      <c r="J1357" s="15">
        <f>IF(OR((ROW(F1357)-MATCH(MAX($F$2:F1357),$F$2:F1357,0))=1,(ROW(F1357)-MATCH(MAX($F$2:F1357),$F$2:F1357,0))&gt;123),IF(OR(((G1356*J1356/C1356*C1357)/(G1356*K1356/D1356*D1357))&lt;(4/6),((G1356*J1356/C1356*C1357)/(G1356*K1356/D1356*D1357))&gt;(6/4)),50%,((G1356*J1356/C1356*C1357)/((G1356*K1356/D1356*D1357)+(G1356*J1356/C1356*C1357)))),((G1356*J1356/C1356*C1357)/((G1356*K1356/D1356*D1357)+(G1356*J1356/C1356*C1357))))</f>
        <v>0.4633814738042274</v>
      </c>
      <c r="K1357" s="18">
        <f t="shared" si="252"/>
        <v>0.53661852619577255</v>
      </c>
      <c r="L1357" s="20">
        <f t="shared" si="253"/>
        <v>0.86352120022627332</v>
      </c>
      <c r="M1357" s="51">
        <f>IF(AND((B1357-$B$2)&gt;123,OR(((U1356*R1356/C1356*C1357)/(U1356*S1356/D1356*D1357))&lt;(4/6),((U1356*R1356/C1356*C1357)/(U1356*S1356/D1356*D1357))&gt;(6/4))),1,0)</f>
        <v>0</v>
      </c>
      <c r="N1357" s="51">
        <f>IF(AND((B1357-$B$2)&gt;123,OR(((U1356*R1356/C1356*C1357)/(U1356*S1356/D1356*D1357))&lt;(4/6),((U1356*R1356/C1356*C1357)/(U1356*S1356/D1356*D1357))&gt;(6/4))),COUNTIF($M$2:M1357,1),0)</f>
        <v>0</v>
      </c>
      <c r="O1357" s="51">
        <f>IF(OR((ROW(N1357)-MATCH(MAX($N$2:N1357),$N$2:N1357,0))=1,(ROW(N1357)-MATCH(MAX($N$2:N1357),$N$2:N1357,0))&gt;123),IF(OR(((U1356*R1356/C1356*C1357)/(U1356*S1356/D1356*D1357))&lt;(4/6),((U1356*R1356/C1356*C1357)/(U1356*S1356/D1356*D1357))&gt;(6/4)),1,0),0)</f>
        <v>0</v>
      </c>
      <c r="P1357" s="47">
        <f>IF(O1357=1,U1356/2/C1357,P1356)</f>
        <v>3.6118419146766771</v>
      </c>
      <c r="Q1357" s="47">
        <f>IF(O1357=1,U1356/2/D1357,Q1356)</f>
        <v>89.517711770140608</v>
      </c>
      <c r="R1357" s="41">
        <f>P1357*C1357/U1356</f>
        <v>0.46284843538265119</v>
      </c>
      <c r="S1357" s="41">
        <f>Q1357*D1357/U1356</f>
        <v>0.53600124149976724</v>
      </c>
      <c r="T1357" s="41">
        <f t="shared" si="259"/>
        <v>0.86352120022627255</v>
      </c>
      <c r="U1357" s="42">
        <f>P1357*C1357+Q1357*D1357</f>
        <v>29314.086691682169</v>
      </c>
      <c r="V1357" s="25">
        <f>B1357</f>
        <v>42949</v>
      </c>
      <c r="W1357">
        <f>C1357/C$2</f>
        <v>1.6360402792296518</v>
      </c>
      <c r="X1357">
        <f>D1357/D$2</f>
        <v>1.2592246506628446</v>
      </c>
      <c r="Y1357">
        <f t="shared" si="260"/>
        <v>1.4657043345841085</v>
      </c>
      <c r="AA1357" s="15">
        <f t="shared" si="261"/>
        <v>-2.5276743783150257E-3</v>
      </c>
      <c r="AB1357" s="15">
        <f t="shared" si="262"/>
        <v>4.2113074743888035E-5</v>
      </c>
      <c r="AC1357" s="15">
        <f t="shared" si="263"/>
        <v>-1.1503231175815642E-3</v>
      </c>
    </row>
    <row r="1358" spans="1:29" x14ac:dyDescent="0.4">
      <c r="A1358" s="43">
        <f t="shared" si="254"/>
        <v>2017</v>
      </c>
      <c r="B1358" s="53">
        <v>42950</v>
      </c>
      <c r="C1358" s="45">
        <v>3727.8263999999999</v>
      </c>
      <c r="D1358" s="45">
        <f>VLOOKUP(B1358,'H11001.CSI  中证全债'!$A$2:$B$2792,2,0)</f>
        <v>175.75040000000001</v>
      </c>
      <c r="E1358" s="14">
        <f t="shared" si="255"/>
        <v>0</v>
      </c>
      <c r="F1358" s="14">
        <f>IF(AND((B1358-$B$2)&gt;123,OR(((G1357*J1357/C1357*C1358)/(G1357*K1357/D1357*D1358))&lt;(4/6),((G1357*J1357/C1357*C1358)/(G1357*K1357/D1357*D1358))&gt;(6/4))),COUNTIF($E$2:E1358,1),0)</f>
        <v>0</v>
      </c>
      <c r="G1358" s="21">
        <f t="shared" si="256"/>
        <v>29268.954559509795</v>
      </c>
      <c r="H1358" s="12">
        <f t="shared" si="257"/>
        <v>3.6207315507914033</v>
      </c>
      <c r="I1358" s="12">
        <f t="shared" si="258"/>
        <v>89.738036995401941</v>
      </c>
      <c r="J1358" s="15">
        <f>IF(OR((ROW(F1358)-MATCH(MAX($F$2:F1358),$F$2:F1358,0))=1,(ROW(F1358)-MATCH(MAX($F$2:F1358),$F$2:F1358,0))&gt;123),IF(OR(((G1357*J1357/C1357*C1358)/(G1357*K1357/D1357*D1358))&lt;(4/6),((G1357*J1357/C1357*C1358)/(G1357*K1357/D1357*D1358))&gt;(6/4)),50%,((G1357*J1357/C1357*C1358)/((G1357*K1357/D1357*D1358)+(G1357*J1357/C1357*C1358)))),((G1357*J1357/C1357*C1358)/((G1357*K1357/D1357*D1358)+(G1357*J1357/C1357*C1358))))</f>
        <v>0.46115274240185183</v>
      </c>
      <c r="K1358" s="18">
        <f t="shared" si="252"/>
        <v>0.53884725759814822</v>
      </c>
      <c r="L1358" s="20">
        <f t="shared" si="253"/>
        <v>0.85581347199833391</v>
      </c>
      <c r="M1358" s="51">
        <f>IF(AND((B1358-$B$2)&gt;123,OR(((U1357*R1357/C1357*C1358)/(U1357*S1357/D1357*D1358))&lt;(4/6),((U1357*R1357/C1357*C1358)/(U1357*S1357/D1357*D1358))&gt;(6/4))),1,0)</f>
        <v>0</v>
      </c>
      <c r="N1358" s="51">
        <f>IF(AND((B1358-$B$2)&gt;123,OR(((U1357*R1357/C1357*C1358)/(U1357*S1357/D1357*D1358))&lt;(4/6),((U1357*R1357/C1357*C1358)/(U1357*S1357/D1357*D1358))&gt;(6/4))),COUNTIF($M$2:M1358,1),0)</f>
        <v>0</v>
      </c>
      <c r="O1358" s="51">
        <f>IF(OR((ROW(N1358)-MATCH(MAX($N$2:N1358),$N$2:N1358,0))=1,(ROW(N1358)-MATCH(MAX($N$2:N1358),$N$2:N1358,0))&gt;123),IF(OR(((U1357*R1357/C1357*C1358)/(U1357*S1357/D1357*D1358))&lt;(4/6),((U1357*R1357/C1357*C1358)/(U1357*S1357/D1357*D1358))&gt;(6/4)),1,0),0)</f>
        <v>0</v>
      </c>
      <c r="P1358" s="47">
        <f>IF(O1358=1,U1357/2/C1358,P1357)</f>
        <v>3.6118419146766771</v>
      </c>
      <c r="Q1358" s="47">
        <f>IF(O1358=1,U1357/2/D1358,Q1357)</f>
        <v>89.517711770140608</v>
      </c>
      <c r="R1358" s="41">
        <f>P1358*C1358/U1357</f>
        <v>0.45931226798134378</v>
      </c>
      <c r="S1358" s="41">
        <f>Q1358*D1358/U1357</f>
        <v>0.5366967020381731</v>
      </c>
      <c r="T1358" s="41">
        <f t="shared" si="259"/>
        <v>0.85581347199833313</v>
      </c>
      <c r="U1358" s="42">
        <f>P1358*C1358+Q1358*D1358</f>
        <v>29197.093292845184</v>
      </c>
      <c r="V1358" s="25">
        <f>B1358</f>
        <v>42950</v>
      </c>
      <c r="W1358">
        <f>C1358/C$2</f>
        <v>1.6216733159238943</v>
      </c>
      <c r="X1358">
        <f>D1358/D$2</f>
        <v>1.2594080974561088</v>
      </c>
      <c r="Y1358">
        <f t="shared" si="260"/>
        <v>1.4598546646422592</v>
      </c>
      <c r="AA1358" s="15">
        <f t="shared" si="261"/>
        <v>-8.7815462052819315E-3</v>
      </c>
      <c r="AB1358" s="15">
        <f t="shared" si="262"/>
        <v>1.4568233965839283E-4</v>
      </c>
      <c r="AC1358" s="15">
        <f t="shared" si="263"/>
        <v>-3.9910299804831739E-3</v>
      </c>
    </row>
    <row r="1359" spans="1:29" x14ac:dyDescent="0.4">
      <c r="A1359" s="43">
        <f t="shared" si="254"/>
        <v>2017</v>
      </c>
      <c r="B1359" s="53">
        <v>42951</v>
      </c>
      <c r="C1359" s="45">
        <v>3707.5796</v>
      </c>
      <c r="D1359" s="45">
        <f>VLOOKUP(B1359,'H11001.CSI  中证全债'!$A$2:$B$2792,2,0)</f>
        <v>175.79159999999999</v>
      </c>
      <c r="E1359" s="14">
        <f t="shared" si="255"/>
        <v>0</v>
      </c>
      <c r="F1359" s="14">
        <f>IF(AND((B1359-$B$2)&gt;123,OR(((G1358*J1358/C1358*C1359)/(G1358*K1358/D1358*D1359))&lt;(4/6),((G1358*J1358/C1358*C1359)/(G1358*K1358/D1358*D1359))&gt;(6/4))),COUNTIF($E$2:E1359,1),0)</f>
        <v>0</v>
      </c>
      <c r="G1359" s="21">
        <f t="shared" si="256"/>
        <v>29199.343539071444</v>
      </c>
      <c r="H1359" s="12">
        <f t="shared" si="257"/>
        <v>3.6207315507914033</v>
      </c>
      <c r="I1359" s="12">
        <f t="shared" si="258"/>
        <v>89.738036995401941</v>
      </c>
      <c r="J1359" s="15">
        <f>IF(OR((ROW(F1359)-MATCH(MAX($F$2:F1359),$F$2:F1359,0))=1,(ROW(F1359)-MATCH(MAX($F$2:F1359),$F$2:F1359,0))&gt;123),IF(OR(((G1358*J1358/C1358*C1359)/(G1358*K1358/D1358*D1359))&lt;(4/6),((G1358*J1358/C1358*C1359)/(G1358*K1358/D1358*D1359))&gt;(6/4)),50%,((G1358*J1358/C1358*C1359)/((G1358*K1358/D1358*D1359)+(G1358*J1358/C1358*C1359)))),((G1358*J1358/C1358*C1359)/((G1358*K1358/D1358*D1359)+(G1358*J1358/C1358*C1359))))</f>
        <v>0.45974151497028692</v>
      </c>
      <c r="K1359" s="18">
        <f t="shared" si="252"/>
        <v>0.54025848502971308</v>
      </c>
      <c r="L1359" s="20">
        <f t="shared" si="253"/>
        <v>0.8509658389631809</v>
      </c>
      <c r="M1359" s="51">
        <f>IF(AND((B1359-$B$2)&gt;123,OR(((U1358*R1358/C1358*C1359)/(U1358*S1358/D1358*D1359))&lt;(4/6),((U1358*R1358/C1358*C1359)/(U1358*S1358/D1358*D1359))&gt;(6/4))),1,0)</f>
        <v>0</v>
      </c>
      <c r="N1359" s="51">
        <f>IF(AND((B1359-$B$2)&gt;123,OR(((U1358*R1358/C1358*C1359)/(U1358*S1358/D1358*D1359))&lt;(4/6),((U1358*R1358/C1358*C1359)/(U1358*S1358/D1358*D1359))&gt;(6/4))),COUNTIF($M$2:M1359,1),0)</f>
        <v>0</v>
      </c>
      <c r="O1359" s="51">
        <f>IF(OR((ROW(N1359)-MATCH(MAX($N$2:N1359),$N$2:N1359,0))=1,(ROW(N1359)-MATCH(MAX($N$2:N1359),$N$2:N1359,0))&gt;123),IF(OR(((U1358*R1358/C1358*C1359)/(U1358*S1358/D1358*D1359))&lt;(4/6),((U1358*R1358/C1358*C1359)/(U1358*S1358/D1358*D1359))&gt;(6/4)),1,0),0)</f>
        <v>0</v>
      </c>
      <c r="P1359" s="47">
        <f>IF(O1359=1,U1358/2/C1359,P1358)</f>
        <v>3.6118419146766771</v>
      </c>
      <c r="Q1359" s="47">
        <f>IF(O1359=1,U1358/2/D1359,Q1358)</f>
        <v>89.517711770140608</v>
      </c>
      <c r="R1359" s="41">
        <f>P1359*C1359/U1358</f>
        <v>0.45864810126704397</v>
      </c>
      <c r="S1359" s="41">
        <f>Q1359*D1359/U1358</f>
        <v>0.53897357598498019</v>
      </c>
      <c r="T1359" s="41">
        <f t="shared" si="259"/>
        <v>0.85096583896318012</v>
      </c>
      <c r="U1359" s="42">
        <f>P1359*C1359+Q1359*D1359</f>
        <v>29127.653181692036</v>
      </c>
      <c r="V1359" s="25">
        <f>B1359</f>
        <v>42951</v>
      </c>
      <c r="W1359">
        <f>C1359/C$2</f>
        <v>1.6128655840797161</v>
      </c>
      <c r="X1359">
        <f>D1359/D$2</f>
        <v>1.2597033321390181</v>
      </c>
      <c r="Y1359">
        <f t="shared" si="260"/>
        <v>1.4563826590846018</v>
      </c>
      <c r="AA1359" s="15">
        <f t="shared" si="261"/>
        <v>-5.4312614986578023E-3</v>
      </c>
      <c r="AB1359" s="15">
        <f t="shared" si="262"/>
        <v>2.3442336404344566E-4</v>
      </c>
      <c r="AC1359" s="15">
        <f t="shared" si="263"/>
        <v>-2.3783227479758917E-3</v>
      </c>
    </row>
    <row r="1360" spans="1:29" x14ac:dyDescent="0.4">
      <c r="A1360" s="43">
        <f t="shared" si="254"/>
        <v>2017</v>
      </c>
      <c r="B1360" s="53">
        <v>42954</v>
      </c>
      <c r="C1360" s="45">
        <v>3726.7948000000001</v>
      </c>
      <c r="D1360" s="45">
        <f>VLOOKUP(B1360,'H11001.CSI  中证全债'!$A$2:$B$2792,2,0)</f>
        <v>175.71199999999999</v>
      </c>
      <c r="E1360" s="14">
        <f t="shared" si="255"/>
        <v>0</v>
      </c>
      <c r="F1360" s="14">
        <f>IF(AND((B1360-$B$2)&gt;123,OR(((G1359*J1359/C1359*C1360)/(G1359*K1359/D1359*D1360))&lt;(4/6),((G1359*J1359/C1359*C1360)/(G1359*K1359/D1359*D1360))&gt;(6/4))),COUNTIF($E$2:E1360,1),0)</f>
        <v>0</v>
      </c>
      <c r="G1360" s="21">
        <f t="shared" si="256"/>
        <v>29261.773472221375</v>
      </c>
      <c r="H1360" s="12">
        <f t="shared" si="257"/>
        <v>3.6207315507914033</v>
      </c>
      <c r="I1360" s="12">
        <f t="shared" si="258"/>
        <v>89.738036995401941</v>
      </c>
      <c r="J1360" s="15">
        <f>IF(OR((ROW(F1360)-MATCH(MAX($F$2:F1360),$F$2:F1360,0))=1,(ROW(F1360)-MATCH(MAX($F$2:F1360),$F$2:F1360,0))&gt;123),IF(OR(((G1359*J1359/C1359*C1360)/(G1359*K1359/D1359*D1360))&lt;(4/6),((G1359*J1359/C1359*C1360)/(G1359*K1359/D1359*D1360))&gt;(6/4)),50%,((G1359*J1359/C1359*C1360)/((G1359*K1359/D1359*D1360)+(G1359*J1359/C1359*C1360)))),((G1359*J1359/C1359*C1360)/((G1359*K1359/D1359*D1360)+(G1359*J1359/C1359*C1360))))</f>
        <v>0.46113826725147461</v>
      </c>
      <c r="K1360" s="18">
        <f t="shared" si="252"/>
        <v>0.53886173274852545</v>
      </c>
      <c r="L1360" s="20">
        <f t="shared" si="253"/>
        <v>0.85576362028787334</v>
      </c>
      <c r="M1360" s="51">
        <f>IF(AND((B1360-$B$2)&gt;123,OR(((U1359*R1359/C1359*C1360)/(U1359*S1359/D1359*D1360))&lt;(4/6),((U1359*R1359/C1359*C1360)/(U1359*S1359/D1359*D1360))&gt;(6/4))),1,0)</f>
        <v>0</v>
      </c>
      <c r="N1360" s="51">
        <f>IF(AND((B1360-$B$2)&gt;123,OR(((U1359*R1359/C1359*C1360)/(U1359*S1359/D1359*D1360))&lt;(4/6),((U1359*R1359/C1359*C1360)/(U1359*S1359/D1359*D1360))&gt;(6/4))),COUNTIF($M$2:M1360,1),0)</f>
        <v>0</v>
      </c>
      <c r="O1360" s="51">
        <f>IF(OR((ROW(N1360)-MATCH(MAX($N$2:N1360),$N$2:N1360,0))=1,(ROW(N1360)-MATCH(MAX($N$2:N1360),$N$2:N1360,0))&gt;123),IF(OR(((U1359*R1359/C1359*C1360)/(U1359*S1359/D1359*D1360))&lt;(4/6),((U1359*R1359/C1359*C1360)/(U1359*S1359/D1359*D1360))&gt;(6/4)),1,0),0)</f>
        <v>0</v>
      </c>
      <c r="P1360" s="47">
        <f>IF(O1360=1,U1359/2/C1360,P1359)</f>
        <v>3.6118419146766771</v>
      </c>
      <c r="Q1360" s="47">
        <f>IF(O1360=1,U1359/2/D1360,Q1359)</f>
        <v>89.517711770140608</v>
      </c>
      <c r="R1360" s="41">
        <f>P1360*C1360/U1359</f>
        <v>0.46212420829356887</v>
      </c>
      <c r="S1360" s="41">
        <f>Q1360*D1360/U1359</f>
        <v>0.54001385118254219</v>
      </c>
      <c r="T1360" s="41">
        <f t="shared" si="259"/>
        <v>0.85576362028787278</v>
      </c>
      <c r="U1360" s="42">
        <f>P1360*C1360+Q1360*D1360</f>
        <v>29189.92983659403</v>
      </c>
      <c r="V1360" s="25">
        <f>B1360</f>
        <v>42954</v>
      </c>
      <c r="W1360">
        <f>C1360/C$2</f>
        <v>1.6212245508760619</v>
      </c>
      <c r="X1360">
        <f>D1360/D$2</f>
        <v>1.2591329272662126</v>
      </c>
      <c r="Y1360">
        <f t="shared" si="260"/>
        <v>1.4594964918297015</v>
      </c>
      <c r="AA1360" s="15">
        <f t="shared" si="261"/>
        <v>5.1826803664580812E-3</v>
      </c>
      <c r="AB1360" s="15">
        <f t="shared" si="262"/>
        <v>-4.5280889416787762E-4</v>
      </c>
      <c r="AC1360" s="15">
        <f t="shared" si="263"/>
        <v>2.1380594761111205E-3</v>
      </c>
    </row>
    <row r="1361" spans="1:29" x14ac:dyDescent="0.4">
      <c r="A1361" s="43">
        <f t="shared" si="254"/>
        <v>2017</v>
      </c>
      <c r="B1361" s="53">
        <v>42955</v>
      </c>
      <c r="C1361" s="45">
        <v>3732.2129</v>
      </c>
      <c r="D1361" s="45">
        <f>VLOOKUP(B1361,'H11001.CSI  中证全债'!$A$2:$B$2792,2,0)</f>
        <v>175.61789999999999</v>
      </c>
      <c r="E1361" s="14">
        <f t="shared" si="255"/>
        <v>0</v>
      </c>
      <c r="F1361" s="14">
        <f>IF(AND((B1361-$B$2)&gt;123,OR(((G1360*J1360/C1360*C1361)/(G1360*K1360/D1360*D1361))&lt;(4/6),((G1360*J1360/C1360*C1361)/(G1360*K1360/D1360*D1361))&gt;(6/4))),COUNTIF($E$2:E1361,1),0)</f>
        <v>0</v>
      </c>
      <c r="G1361" s="21">
        <f t="shared" si="256"/>
        <v>29272.946608555452</v>
      </c>
      <c r="H1361" s="12">
        <f t="shared" si="257"/>
        <v>3.6207315507914033</v>
      </c>
      <c r="I1361" s="12">
        <f t="shared" si="258"/>
        <v>89.738036995401941</v>
      </c>
      <c r="J1361" s="15">
        <f>IF(OR((ROW(F1361)-MATCH(MAX($F$2:F1361),$F$2:F1361,0))=1,(ROW(F1361)-MATCH(MAX($F$2:F1361),$F$2:F1361,0))&gt;123),IF(OR(((G1360*J1360/C1360*C1361)/(G1360*K1360/D1360*D1361))&lt;(4/6),((G1360*J1360/C1360*C1361)/(G1360*K1360/D1360*D1361))&gt;(6/4)),50%,((G1360*J1360/C1360*C1361)/((G1360*K1360/D1360*D1361)+(G1360*J1360/C1360*C1361)))),((G1360*J1360/C1360*C1361)/((G1360*K1360/D1360*D1361)+(G1360*J1360/C1360*C1361))))</f>
        <v>0.46163241377795566</v>
      </c>
      <c r="K1361" s="18">
        <f t="shared" si="252"/>
        <v>0.53836758622204428</v>
      </c>
      <c r="L1361" s="20">
        <f t="shared" si="253"/>
        <v>0.85746695304861842</v>
      </c>
      <c r="M1361" s="51">
        <f>IF(AND((B1361-$B$2)&gt;123,OR(((U1360*R1360/C1360*C1361)/(U1360*S1360/D1360*D1361))&lt;(4/6),((U1360*R1360/C1360*C1361)/(U1360*S1360/D1360*D1361))&gt;(6/4))),1,0)</f>
        <v>0</v>
      </c>
      <c r="N1361" s="51">
        <f>IF(AND((B1361-$B$2)&gt;123,OR(((U1360*R1360/C1360*C1361)/(U1360*S1360/D1360*D1361))&lt;(4/6),((U1360*R1360/C1360*C1361)/(U1360*S1360/D1360*D1361))&gt;(6/4))),COUNTIF($M$2:M1361,1),0)</f>
        <v>0</v>
      </c>
      <c r="O1361" s="51">
        <f>IF(OR((ROW(N1361)-MATCH(MAX($N$2:N1361),$N$2:N1361,0))=1,(ROW(N1361)-MATCH(MAX($N$2:N1361),$N$2:N1361,0))&gt;123),IF(OR(((U1360*R1360/C1360*C1361)/(U1360*S1360/D1360*D1361))&lt;(4/6),((U1360*R1360/C1360*C1361)/(U1360*S1360/D1360*D1361))&gt;(6/4)),1,0),0)</f>
        <v>0</v>
      </c>
      <c r="P1361" s="47">
        <f>IF(O1361=1,U1360/2/C1361,P1360)</f>
        <v>3.6118419146766771</v>
      </c>
      <c r="Q1361" s="47">
        <f>IF(O1361=1,U1360/2/D1361,Q1360)</f>
        <v>89.517711770140608</v>
      </c>
      <c r="R1361" s="41">
        <f>P1361*C1361/U1360</f>
        <v>0.46180868067101527</v>
      </c>
      <c r="S1361" s="41">
        <f>Q1361*D1361/U1360</f>
        <v>0.53857315320329457</v>
      </c>
      <c r="T1361" s="41">
        <f t="shared" si="259"/>
        <v>0.85746695304861753</v>
      </c>
      <c r="U1361" s="42">
        <f>P1361*C1361+Q1361*D1361</f>
        <v>29201.075540594371</v>
      </c>
      <c r="V1361" s="25">
        <f>B1361</f>
        <v>42955</v>
      </c>
      <c r="W1361">
        <f>C1361/C$2</f>
        <v>1.6235815244178038</v>
      </c>
      <c r="X1361">
        <f>D1361/D$2</f>
        <v>1.25845861698316</v>
      </c>
      <c r="Y1361">
        <f t="shared" si="260"/>
        <v>1.4600537770297186</v>
      </c>
      <c r="AA1361" s="15">
        <f t="shared" si="261"/>
        <v>1.4538230009335518E-3</v>
      </c>
      <c r="AB1361" s="15">
        <f t="shared" si="262"/>
        <v>-5.3553542159900935E-4</v>
      </c>
      <c r="AC1361" s="15">
        <f t="shared" si="263"/>
        <v>3.8183387431001137E-4</v>
      </c>
    </row>
    <row r="1362" spans="1:29" x14ac:dyDescent="0.4">
      <c r="A1362" s="43">
        <f t="shared" si="254"/>
        <v>2017</v>
      </c>
      <c r="B1362" s="53">
        <v>42956</v>
      </c>
      <c r="C1362" s="45">
        <v>3731.0439999999999</v>
      </c>
      <c r="D1362" s="45">
        <f>VLOOKUP(B1362,'H11001.CSI  中证全债'!$A$2:$B$2792,2,0)</f>
        <v>175.5693</v>
      </c>
      <c r="E1362" s="14">
        <f t="shared" si="255"/>
        <v>0</v>
      </c>
      <c r="F1362" s="14">
        <f>IF(AND((B1362-$B$2)&gt;123,OR(((G1361*J1361/C1361*C1362)/(G1361*K1361/D1361*D1362))&lt;(4/6),((G1361*J1361/C1361*C1362)/(G1361*K1361/D1361*D1362))&gt;(6/4))),COUNTIF($E$2:E1362,1),0)</f>
        <v>0</v>
      </c>
      <c r="G1362" s="21">
        <f t="shared" si="256"/>
        <v>29264.353066847754</v>
      </c>
      <c r="H1362" s="12">
        <f t="shared" si="257"/>
        <v>3.6207315507914033</v>
      </c>
      <c r="I1362" s="12">
        <f t="shared" si="258"/>
        <v>89.738036995401941</v>
      </c>
      <c r="J1362" s="15">
        <f>IF(OR((ROW(F1362)-MATCH(MAX($F$2:F1362),$F$2:F1362,0))=1,(ROW(F1362)-MATCH(MAX($F$2:F1362),$F$2:F1362,0))&gt;123),IF(OR(((G1361*J1361/C1361*C1362)/(G1361*K1361/D1361*D1362))&lt;(4/6),((G1361*J1361/C1361*C1362)/(G1361*K1361/D1361*D1362))&gt;(6/4)),50%,((G1361*J1361/C1361*C1362)/((G1361*K1361/D1361*D1362)+(G1361*J1361/C1361*C1362)))),((G1361*J1361/C1361*C1362)/((G1361*K1361/D1361*D1362)+(G1361*J1361/C1361*C1362))))</f>
        <v>0.46162335102137636</v>
      </c>
      <c r="K1362" s="18">
        <f t="shared" si="252"/>
        <v>0.5383766489786237</v>
      </c>
      <c r="L1362" s="20">
        <f t="shared" si="253"/>
        <v>0.85743568540192239</v>
      </c>
      <c r="M1362" s="51">
        <f>IF(AND((B1362-$B$2)&gt;123,OR(((U1361*R1361/C1361*C1362)/(U1361*S1361/D1361*D1362))&lt;(4/6),((U1361*R1361/C1361*C1362)/(U1361*S1361/D1361*D1362))&gt;(6/4))),1,0)</f>
        <v>0</v>
      </c>
      <c r="N1362" s="51">
        <f>IF(AND((B1362-$B$2)&gt;123,OR(((U1361*R1361/C1361*C1362)/(U1361*S1361/D1361*D1362))&lt;(4/6),((U1361*R1361/C1361*C1362)/(U1361*S1361/D1361*D1362))&gt;(6/4))),COUNTIF($M$2:M1362,1),0)</f>
        <v>0</v>
      </c>
      <c r="O1362" s="51">
        <f>IF(OR((ROW(N1362)-MATCH(MAX($N$2:N1362),$N$2:N1362,0))=1,(ROW(N1362)-MATCH(MAX($N$2:N1362),$N$2:N1362,0))&gt;123),IF(OR(((U1361*R1361/C1361*C1362)/(U1361*S1361/D1361*D1362))&lt;(4/6),((U1361*R1361/C1361*C1362)/(U1361*S1361/D1361*D1362))&gt;(6/4)),1,0),0)</f>
        <v>0</v>
      </c>
      <c r="P1362" s="47">
        <f>IF(O1362=1,U1361/2/C1362,P1361)</f>
        <v>3.6118419146766771</v>
      </c>
      <c r="Q1362" s="47">
        <f>IF(O1362=1,U1361/2/D1362,Q1361)</f>
        <v>89.517711770140608</v>
      </c>
      <c r="R1362" s="41">
        <f>P1362*C1362/U1361</f>
        <v>0.46148783410286104</v>
      </c>
      <c r="S1362" s="41">
        <f>Q1362*D1362/U1361</f>
        <v>0.53821859990179821</v>
      </c>
      <c r="T1362" s="41">
        <f t="shared" si="259"/>
        <v>0.85743568540192172</v>
      </c>
      <c r="U1362" s="42">
        <f>P1362*C1362+Q1362*D1362</f>
        <v>29192.503097788274</v>
      </c>
      <c r="V1362" s="25">
        <f>B1362</f>
        <v>42956</v>
      </c>
      <c r="W1362">
        <f>C1362/C$2</f>
        <v>1.6230730313348147</v>
      </c>
      <c r="X1362">
        <f>D1362/D$2</f>
        <v>1.2581103547115728</v>
      </c>
      <c r="Y1362">
        <f t="shared" si="260"/>
        <v>1.4596251548894137</v>
      </c>
      <c r="AA1362" s="15">
        <f t="shared" si="261"/>
        <v>-3.1319220830094974E-4</v>
      </c>
      <c r="AB1362" s="15">
        <f t="shared" si="262"/>
        <v>-2.7673716631382295E-4</v>
      </c>
      <c r="AC1362" s="15">
        <f t="shared" si="263"/>
        <v>-2.9356599534091643E-4</v>
      </c>
    </row>
    <row r="1363" spans="1:29" x14ac:dyDescent="0.4">
      <c r="A1363" s="43">
        <f t="shared" si="254"/>
        <v>2017</v>
      </c>
      <c r="B1363" s="53">
        <v>42957</v>
      </c>
      <c r="C1363" s="45">
        <v>3715.9207999999999</v>
      </c>
      <c r="D1363" s="45">
        <f>VLOOKUP(B1363,'H11001.CSI  中证全债'!$A$2:$B$2792,2,0)</f>
        <v>175.59829999999999</v>
      </c>
      <c r="E1363" s="14">
        <f t="shared" si="255"/>
        <v>0</v>
      </c>
      <c r="F1363" s="14">
        <f>IF(AND((B1363-$B$2)&gt;123,OR(((G1362*J1362/C1362*C1363)/(G1362*K1362/D1362*D1363))&lt;(4/6),((G1362*J1362/C1362*C1363)/(G1362*K1362/D1362*D1363))&gt;(6/4))),COUNTIF($E$2:E1363,1),0)</f>
        <v>0</v>
      </c>
      <c r="G1363" s="21">
        <f t="shared" si="256"/>
        <v>29212.198422531692</v>
      </c>
      <c r="H1363" s="12">
        <f t="shared" si="257"/>
        <v>3.6207315507914033</v>
      </c>
      <c r="I1363" s="12">
        <f t="shared" si="258"/>
        <v>89.738036995401941</v>
      </c>
      <c r="J1363" s="15">
        <f>IF(OR((ROW(F1363)-MATCH(MAX($F$2:F1363),$F$2:F1363,0))=1,(ROW(F1363)-MATCH(MAX($F$2:F1363),$F$2:F1363,0))&gt;123),IF(OR(((G1362*J1362/C1362*C1363)/(G1362*K1362/D1362*D1363))&lt;(4/6),((G1362*J1362/C1362*C1363)/(G1362*K1362/D1362*D1363))&gt;(6/4)),50%,((G1362*J1362/C1362*C1363)/((G1362*K1362/D1362*D1363)+(G1362*J1362/C1362*C1363)))),((G1362*J1362/C1362*C1363)/((G1362*K1362/D1362*D1363)+(G1362*J1362/C1362*C1363))))</f>
        <v>0.46057306219118843</v>
      </c>
      <c r="K1363" s="18">
        <f t="shared" si="252"/>
        <v>0.53942693780881157</v>
      </c>
      <c r="L1363" s="20">
        <f t="shared" si="253"/>
        <v>0.85381917347707392</v>
      </c>
      <c r="M1363" s="51">
        <f>IF(AND((B1363-$B$2)&gt;123,OR(((U1362*R1362/C1362*C1363)/(U1362*S1362/D1362*D1363))&lt;(4/6),((U1362*R1362/C1362*C1363)/(U1362*S1362/D1362*D1363))&gt;(6/4))),1,0)</f>
        <v>0</v>
      </c>
      <c r="N1363" s="51">
        <f>IF(AND((B1363-$B$2)&gt;123,OR(((U1362*R1362/C1362*C1363)/(U1362*S1362/D1362*D1363))&lt;(4/6),((U1362*R1362/C1362*C1363)/(U1362*S1362/D1362*D1363))&gt;(6/4))),COUNTIF($M$2:M1363,1),0)</f>
        <v>0</v>
      </c>
      <c r="O1363" s="51">
        <f>IF(OR((ROW(N1363)-MATCH(MAX($N$2:N1363),$N$2:N1363,0))=1,(ROW(N1363)-MATCH(MAX($N$2:N1363),$N$2:N1363,0))&gt;123),IF(OR(((U1362*R1362/C1362*C1363)/(U1362*S1362/D1362*D1363))&lt;(4/6),((U1362*R1362/C1362*C1363)/(U1362*S1362/D1362*D1363))&gt;(6/4)),1,0),0)</f>
        <v>0</v>
      </c>
      <c r="P1363" s="47">
        <f>IF(O1363=1,U1362/2/C1363,P1362)</f>
        <v>3.6118419146766771</v>
      </c>
      <c r="Q1363" s="47">
        <f>IF(O1363=1,U1362/2/D1363,Q1362)</f>
        <v>89.517711770140608</v>
      </c>
      <c r="R1363" s="41">
        <f>P1363*C1363/U1362</f>
        <v>0.4597522333765115</v>
      </c>
      <c r="S1363" s="41">
        <f>Q1363*D1363/U1362</f>
        <v>0.53846557638689152</v>
      </c>
      <c r="T1363" s="41">
        <f t="shared" si="259"/>
        <v>0.85381917347707315</v>
      </c>
      <c r="U1363" s="42">
        <f>P1363*C1363+Q1363*D1363</f>
        <v>29140.476503785569</v>
      </c>
      <c r="V1363" s="25">
        <f>B1363</f>
        <v>42957</v>
      </c>
      <c r="W1363">
        <f>C1363/C$2</f>
        <v>1.616494160094625</v>
      </c>
      <c r="X1363">
        <f>D1363/D$2</f>
        <v>1.2583181655320672</v>
      </c>
      <c r="Y1363">
        <f t="shared" si="260"/>
        <v>1.4570238251892784</v>
      </c>
      <c r="AA1363" s="15">
        <f t="shared" si="261"/>
        <v>-4.0533427105120534E-3</v>
      </c>
      <c r="AB1363" s="15">
        <f t="shared" si="262"/>
        <v>1.6517694152673457E-4</v>
      </c>
      <c r="AC1363" s="15">
        <f t="shared" si="263"/>
        <v>-1.7821902365969811E-3</v>
      </c>
    </row>
    <row r="1364" spans="1:29" x14ac:dyDescent="0.4">
      <c r="A1364" s="43">
        <f t="shared" si="254"/>
        <v>2017</v>
      </c>
      <c r="B1364" s="53">
        <v>42958</v>
      </c>
      <c r="C1364" s="45">
        <v>3647.3503000000001</v>
      </c>
      <c r="D1364" s="45">
        <f>VLOOKUP(B1364,'H11001.CSI  中证全债'!$A$2:$B$2792,2,0)</f>
        <v>175.68950000000001</v>
      </c>
      <c r="E1364" s="14">
        <f t="shared" si="255"/>
        <v>0</v>
      </c>
      <c r="F1364" s="14">
        <f>IF(AND((B1364-$B$2)&gt;123,OR(((G1363*J1363/C1363*C1364)/(G1363*K1363/D1363*D1364))&lt;(4/6),((G1363*J1363/C1363*C1364)/(G1363*K1363/D1363*D1364))&gt;(6/4))),COUNTIF($E$2:E1364,1),0)</f>
        <v>0</v>
      </c>
      <c r="G1364" s="21">
        <f t="shared" si="256"/>
        <v>28972.107158702132</v>
      </c>
      <c r="H1364" s="12">
        <f t="shared" si="257"/>
        <v>3.6207315507914033</v>
      </c>
      <c r="I1364" s="12">
        <f t="shared" si="258"/>
        <v>89.738036995401941</v>
      </c>
      <c r="J1364" s="15">
        <f>IF(OR((ROW(F1364)-MATCH(MAX($F$2:F1364),$F$2:F1364,0))=1,(ROW(F1364)-MATCH(MAX($F$2:F1364),$F$2:F1364,0))&gt;123),IF(OR(((G1363*J1363/C1363*C1364)/(G1363*K1363/D1363*D1364))&lt;(4/6),((G1363*J1363/C1363*C1364)/(G1363*K1363/D1363*D1364))&gt;(6/4)),50%,((G1363*J1363/C1363*C1364)/((G1363*K1363/D1363*D1364)+(G1363*J1363/C1363*C1364)))),((G1363*J1363/C1363*C1364)/((G1363*K1363/D1363*D1364)+(G1363*J1363/C1363*C1364))))</f>
        <v>0.45582035975701807</v>
      </c>
      <c r="K1364" s="18">
        <f t="shared" si="252"/>
        <v>0.54417964024298193</v>
      </c>
      <c r="L1364" s="20">
        <f t="shared" si="253"/>
        <v>0.83762847054235523</v>
      </c>
      <c r="M1364" s="51">
        <f>IF(AND((B1364-$B$2)&gt;123,OR(((U1363*R1363/C1363*C1364)/(U1363*S1363/D1363*D1364))&lt;(4/6),((U1363*R1363/C1363*C1364)/(U1363*S1363/D1363*D1364))&gt;(6/4))),1,0)</f>
        <v>0</v>
      </c>
      <c r="N1364" s="51">
        <f>IF(AND((B1364-$B$2)&gt;123,OR(((U1363*R1363/C1363*C1364)/(U1363*S1363/D1363*D1364))&lt;(4/6),((U1363*R1363/C1363*C1364)/(U1363*S1363/D1363*D1364))&gt;(6/4))),COUNTIF($M$2:M1364,1),0)</f>
        <v>0</v>
      </c>
      <c r="O1364" s="51">
        <f>IF(OR((ROW(N1364)-MATCH(MAX($N$2:N1364),$N$2:N1364,0))=1,(ROW(N1364)-MATCH(MAX($N$2:N1364),$N$2:N1364,0))&gt;123),IF(OR(((U1363*R1363/C1363*C1364)/(U1363*S1363/D1363*D1364))&lt;(4/6),((U1363*R1363/C1363*C1364)/(U1363*S1363/D1363*D1364))&gt;(6/4)),1,0),0)</f>
        <v>0</v>
      </c>
      <c r="P1364" s="47">
        <f>IF(O1364=1,U1363/2/C1364,P1363)</f>
        <v>3.6118419146766771</v>
      </c>
      <c r="Q1364" s="47">
        <f>IF(O1364=1,U1363/2/D1364,Q1363)</f>
        <v>89.517711770140608</v>
      </c>
      <c r="R1364" s="41">
        <f>P1364*C1364/U1363</f>
        <v>0.45207403143655517</v>
      </c>
      <c r="S1364" s="41">
        <f>Q1364*D1364/U1363</f>
        <v>0.53970709847510634</v>
      </c>
      <c r="T1364" s="41">
        <f t="shared" si="259"/>
        <v>0.83762847054235434</v>
      </c>
      <c r="U1364" s="42">
        <f>P1364*C1364+Q1364*D1364</f>
        <v>28900.974713088675</v>
      </c>
      <c r="V1364" s="25">
        <f>B1364</f>
        <v>42958</v>
      </c>
      <c r="W1364">
        <f>C1364/C$2</f>
        <v>1.5866647264843154</v>
      </c>
      <c r="X1364">
        <f>D1364/D$2</f>
        <v>1.2589716947330705</v>
      </c>
      <c r="Y1364">
        <f t="shared" si="260"/>
        <v>1.4450487356544337</v>
      </c>
      <c r="AA1364" s="15">
        <f t="shared" si="261"/>
        <v>-1.8453165094369006E-2</v>
      </c>
      <c r="AB1364" s="15">
        <f t="shared" si="262"/>
        <v>5.1936721483070158E-4</v>
      </c>
      <c r="AC1364" s="15">
        <f t="shared" si="263"/>
        <v>-8.2188700883385479E-3</v>
      </c>
    </row>
    <row r="1365" spans="1:29" x14ac:dyDescent="0.4">
      <c r="A1365" s="43">
        <f t="shared" si="254"/>
        <v>2017</v>
      </c>
      <c r="B1365" s="53">
        <v>42961</v>
      </c>
      <c r="C1365" s="45">
        <v>3694.6831000000002</v>
      </c>
      <c r="D1365" s="45">
        <f>VLOOKUP(B1365,'H11001.CSI  中证全债'!$A$2:$B$2792,2,0)</f>
        <v>175.8373</v>
      </c>
      <c r="E1365" s="14">
        <f t="shared" si="255"/>
        <v>0</v>
      </c>
      <c r="F1365" s="14">
        <f>IF(AND((B1365-$B$2)&gt;123,OR(((G1364*J1364/C1364*C1365)/(G1364*K1364/D1364*D1365))&lt;(4/6),((G1364*J1364/C1364*C1365)/(G1364*K1364/D1364*D1365))&gt;(6/4))),COUNTIF($E$2:E1365,1),0)</f>
        <v>0</v>
      </c>
      <c r="G1365" s="21">
        <f t="shared" si="256"/>
        <v>29156.749802917351</v>
      </c>
      <c r="H1365" s="12">
        <f t="shared" si="257"/>
        <v>3.6207315507914033</v>
      </c>
      <c r="I1365" s="12">
        <f t="shared" si="258"/>
        <v>89.738036995401941</v>
      </c>
      <c r="J1365" s="15">
        <f>IF(OR((ROW(F1365)-MATCH(MAX($F$2:F1365),$F$2:F1365,0))=1,(ROW(F1365)-MATCH(MAX($F$2:F1365),$F$2:F1365,0))&gt;123),IF(OR(((G1364*J1364/C1364*C1365)/(G1364*K1364/D1364*D1365))&lt;(4/6),((G1364*J1364/C1364*C1365)/(G1364*K1364/D1364*D1365))&gt;(6/4)),50%,((G1364*J1364/C1364*C1365)/((G1364*K1364/D1364*D1365)+(G1364*J1364/C1364*C1365)))),((G1364*J1364/C1364*C1365)/((G1364*K1364/D1364*D1365)+(G1364*J1364/C1364*C1365))))</f>
        <v>0.45881162203502085</v>
      </c>
      <c r="K1365" s="18">
        <f t="shared" si="252"/>
        <v>0.54118837796497909</v>
      </c>
      <c r="L1365" s="20">
        <f t="shared" si="253"/>
        <v>0.84778543057462163</v>
      </c>
      <c r="M1365" s="51">
        <f>IF(AND((B1365-$B$2)&gt;123,OR(((U1364*R1364/C1364*C1365)/(U1364*S1364/D1364*D1365))&lt;(4/6),((U1364*R1364/C1364*C1365)/(U1364*S1364/D1364*D1365))&gt;(6/4))),1,0)</f>
        <v>0</v>
      </c>
      <c r="N1365" s="51">
        <f>IF(AND((B1365-$B$2)&gt;123,OR(((U1364*R1364/C1364*C1365)/(U1364*S1364/D1364*D1365))&lt;(4/6),((U1364*R1364/C1364*C1365)/(U1364*S1364/D1364*D1365))&gt;(6/4))),COUNTIF($M$2:M1365,1),0)</f>
        <v>0</v>
      </c>
      <c r="O1365" s="51">
        <f>IF(OR((ROW(N1365)-MATCH(MAX($N$2:N1365),$N$2:N1365,0))=1,(ROW(N1365)-MATCH(MAX($N$2:N1365),$N$2:N1365,0))&gt;123),IF(OR(((U1364*R1364/C1364*C1365)/(U1364*S1364/D1364*D1365))&lt;(4/6),((U1364*R1364/C1364*C1365)/(U1364*S1364/D1364*D1365))&gt;(6/4)),1,0),0)</f>
        <v>0</v>
      </c>
      <c r="P1365" s="47">
        <f>IF(O1365=1,U1364/2/C1365,P1364)</f>
        <v>3.6118419146766771</v>
      </c>
      <c r="Q1365" s="47">
        <f>IF(O1365=1,U1364/2/D1365,Q1364)</f>
        <v>89.517711770140608</v>
      </c>
      <c r="R1365" s="41">
        <f>P1365*C1365/U1364</f>
        <v>0.46173568242956364</v>
      </c>
      <c r="S1365" s="41">
        <f>Q1365*D1365/U1364</f>
        <v>0.54463743510737583</v>
      </c>
      <c r="T1365" s="41">
        <f t="shared" si="259"/>
        <v>0.84778543057462064</v>
      </c>
      <c r="U1365" s="42">
        <f>P1365*C1365+Q1365*D1365</f>
        <v>29085.164021867306</v>
      </c>
      <c r="V1365" s="25">
        <f>B1365</f>
        <v>42961</v>
      </c>
      <c r="W1365">
        <f>C1365/C$2</f>
        <v>1.607255368454114</v>
      </c>
      <c r="X1365">
        <f>D1365/D$2</f>
        <v>1.260030813328556</v>
      </c>
      <c r="Y1365">
        <f t="shared" si="260"/>
        <v>1.4542582010933653</v>
      </c>
      <c r="AA1365" s="15">
        <f t="shared" si="261"/>
        <v>1.2977311227824861E-2</v>
      </c>
      <c r="AB1365" s="15">
        <f t="shared" si="262"/>
        <v>8.4125687647818026E-4</v>
      </c>
      <c r="AC1365" s="15">
        <f t="shared" si="263"/>
        <v>6.3731175369394766E-3</v>
      </c>
    </row>
    <row r="1366" spans="1:29" x14ac:dyDescent="0.4">
      <c r="A1366" s="43">
        <f t="shared" si="254"/>
        <v>2017</v>
      </c>
      <c r="B1366" s="53">
        <v>42962</v>
      </c>
      <c r="C1366" s="45">
        <v>3706.0565999999999</v>
      </c>
      <c r="D1366" s="45">
        <f>VLOOKUP(B1366,'H11001.CSI  中证全债'!$A$2:$B$2792,2,0)</f>
        <v>175.89769999999999</v>
      </c>
      <c r="E1366" s="14">
        <f t="shared" si="255"/>
        <v>0</v>
      </c>
      <c r="F1366" s="14">
        <f>IF(AND((B1366-$B$2)&gt;123,OR(((G1365*J1365/C1365*C1366)/(G1365*K1365/D1365*D1366))&lt;(4/6),((G1365*J1365/C1365*C1366)/(G1365*K1365/D1365*D1366))&gt;(6/4))),COUNTIF($E$2:E1366,1),0)</f>
        <v>0</v>
      </c>
      <c r="G1366" s="21">
        <f t="shared" si="256"/>
        <v>29203.350370644795</v>
      </c>
      <c r="H1366" s="12">
        <f t="shared" si="257"/>
        <v>3.6207315507914033</v>
      </c>
      <c r="I1366" s="12">
        <f t="shared" si="258"/>
        <v>89.738036995401941</v>
      </c>
      <c r="J1366" s="15">
        <f>IF(OR((ROW(F1366)-MATCH(MAX($F$2:F1366),$F$2:F1366,0))=1,(ROW(F1366)-MATCH(MAX($F$2:F1366),$F$2:F1366,0))&gt;123),IF(OR(((G1365*J1365/C1365*C1366)/(G1365*K1365/D1365*D1366))&lt;(4/6),((G1365*J1365/C1365*C1366)/(G1365*K1365/D1365*D1366))&gt;(6/4)),50%,((G1365*J1365/C1365*C1366)/((G1365*K1365/D1365*D1366)+(G1365*J1365/C1365*C1366)))),((G1365*J1365/C1365*C1366)/((G1365*K1365/D1365*D1366)+(G1365*J1365/C1365*C1366))))</f>
        <v>0.45948960959380603</v>
      </c>
      <c r="K1366" s="18">
        <f t="shared" si="252"/>
        <v>0.54051039040619397</v>
      </c>
      <c r="L1366" s="20">
        <f t="shared" si="253"/>
        <v>0.85010319459076311</v>
      </c>
      <c r="M1366" s="51">
        <f>IF(AND((B1366-$B$2)&gt;123,OR(((U1365*R1365/C1365*C1366)/(U1365*S1365/D1365*D1366))&lt;(4/6),((U1365*R1365/C1365*C1366)/(U1365*S1365/D1365*D1366))&gt;(6/4))),1,0)</f>
        <v>0</v>
      </c>
      <c r="N1366" s="51">
        <f>IF(AND((B1366-$B$2)&gt;123,OR(((U1365*R1365/C1365*C1366)/(U1365*S1365/D1365*D1366))&lt;(4/6),((U1365*R1365/C1365*C1366)/(U1365*S1365/D1365*D1366))&gt;(6/4))),COUNTIF($M$2:M1366,1),0)</f>
        <v>0</v>
      </c>
      <c r="O1366" s="51">
        <f>IF(OR((ROW(N1366)-MATCH(MAX($N$2:N1366),$N$2:N1366,0))=1,(ROW(N1366)-MATCH(MAX($N$2:N1366),$N$2:N1366,0))&gt;123),IF(OR(((U1365*R1365/C1365*C1366)/(U1365*S1365/D1365*D1366))&lt;(4/6),((U1365*R1365/C1365*C1366)/(U1365*S1365/D1365*D1366))&gt;(6/4)),1,0),0)</f>
        <v>0</v>
      </c>
      <c r="P1366" s="47">
        <f>IF(O1366=1,U1365/2/C1366,P1365)</f>
        <v>3.6118419146766771</v>
      </c>
      <c r="Q1366" s="47">
        <f>IF(O1366=1,U1365/2/D1366,Q1365)</f>
        <v>89.517711770140608</v>
      </c>
      <c r="R1366" s="41">
        <f>P1366*C1366/U1365</f>
        <v>0.46022400134928848</v>
      </c>
      <c r="S1366" s="41">
        <f>Q1366*D1366/U1365</f>
        <v>0.54137427582640629</v>
      </c>
      <c r="T1366" s="41">
        <f t="shared" si="259"/>
        <v>0.85010319459076233</v>
      </c>
      <c r="U1366" s="42">
        <f>P1366*C1366+Q1366*D1366</f>
        <v>29131.650175674797</v>
      </c>
      <c r="V1366" s="25">
        <f>B1366</f>
        <v>42962</v>
      </c>
      <c r="W1366">
        <f>C1366/C$2</f>
        <v>1.6122030509584977</v>
      </c>
      <c r="X1366">
        <f>D1366/D$2</f>
        <v>1.2604636331064132</v>
      </c>
      <c r="Y1366">
        <f t="shared" si="260"/>
        <v>1.4565825087837398</v>
      </c>
      <c r="AA1366" s="15">
        <f t="shared" si="261"/>
        <v>3.0783424970870499E-3</v>
      </c>
      <c r="AB1366" s="15">
        <f t="shared" si="262"/>
        <v>3.4349935991939695E-4</v>
      </c>
      <c r="AC1366" s="15">
        <f t="shared" si="263"/>
        <v>1.5982771756948289E-3</v>
      </c>
    </row>
    <row r="1367" spans="1:29" x14ac:dyDescent="0.4">
      <c r="A1367" s="43">
        <f t="shared" si="254"/>
        <v>2017</v>
      </c>
      <c r="B1367" s="53">
        <v>42963</v>
      </c>
      <c r="C1367" s="45">
        <v>3701.4207000000001</v>
      </c>
      <c r="D1367" s="45">
        <f>VLOOKUP(B1367,'H11001.CSI  中证全债'!$A$2:$B$2792,2,0)</f>
        <v>175.86760000000001</v>
      </c>
      <c r="E1367" s="14">
        <f t="shared" si="255"/>
        <v>0</v>
      </c>
      <c r="F1367" s="14">
        <f>IF(AND((B1367-$B$2)&gt;123,OR(((G1366*J1366/C1366*C1367)/(G1366*K1366/D1366*D1367))&lt;(4/6),((G1366*J1366/C1366*C1367)/(G1366*K1366/D1366*D1367))&gt;(6/4))),COUNTIF($E$2:E1367,1),0)</f>
        <v>0</v>
      </c>
      <c r="G1367" s="21">
        <f t="shared" si="256"/>
        <v>29183.863906334926</v>
      </c>
      <c r="H1367" s="12">
        <f t="shared" si="257"/>
        <v>3.6207315507914033</v>
      </c>
      <c r="I1367" s="12">
        <f t="shared" si="258"/>
        <v>89.738036995401941</v>
      </c>
      <c r="J1367" s="15">
        <f>IF(OR((ROW(F1367)-MATCH(MAX($F$2:F1367),$F$2:F1367,0))=1,(ROW(F1367)-MATCH(MAX($F$2:F1367),$F$2:F1367,0))&gt;123),IF(OR(((G1366*J1366/C1366*C1367)/(G1366*K1366/D1366*D1367))&lt;(4/6),((G1366*J1366/C1366*C1367)/(G1366*K1366/D1366*D1367))&gt;(6/4)),50%,((G1366*J1366/C1366*C1367)/((G1366*K1366/D1366*D1367)+(G1366*J1366/C1366*C1367)))),((G1366*J1366/C1366*C1367)/((G1366*K1366/D1366*D1367)+(G1366*J1366/C1366*C1367))))</f>
        <v>0.45922125850968154</v>
      </c>
      <c r="K1367" s="18">
        <f t="shared" si="252"/>
        <v>0.54077874149031846</v>
      </c>
      <c r="L1367" s="20">
        <f t="shared" si="253"/>
        <v>0.8491851163455969</v>
      </c>
      <c r="M1367" s="51">
        <f>IF(AND((B1367-$B$2)&gt;123,OR(((U1366*R1366/C1366*C1367)/(U1366*S1366/D1366*D1367))&lt;(4/6),((U1366*R1366/C1366*C1367)/(U1366*S1366/D1366*D1367))&gt;(6/4))),1,0)</f>
        <v>0</v>
      </c>
      <c r="N1367" s="51">
        <f>IF(AND((B1367-$B$2)&gt;123,OR(((U1366*R1366/C1366*C1367)/(U1366*S1366/D1366*D1367))&lt;(4/6),((U1366*R1366/C1366*C1367)/(U1366*S1366/D1366*D1367))&gt;(6/4))),COUNTIF($M$2:M1367,1),0)</f>
        <v>0</v>
      </c>
      <c r="O1367" s="51">
        <f>IF(OR((ROW(N1367)-MATCH(MAX($N$2:N1367),$N$2:N1367,0))=1,(ROW(N1367)-MATCH(MAX($N$2:N1367),$N$2:N1367,0))&gt;123),IF(OR(((U1366*R1366/C1366*C1367)/(U1366*S1366/D1366*D1367))&lt;(4/6),((U1366*R1366/C1366*C1367)/(U1366*S1366/D1366*D1367))&gt;(6/4)),1,0),0)</f>
        <v>0</v>
      </c>
      <c r="P1367" s="47">
        <f>IF(O1367=1,U1366/2/C1367,P1366)</f>
        <v>3.6118419146766771</v>
      </c>
      <c r="Q1367" s="47">
        <f>IF(O1367=1,U1366/2/D1367,Q1366)</f>
        <v>89.517711770140608</v>
      </c>
      <c r="R1367" s="41">
        <f>P1367*C1367/U1366</f>
        <v>0.45891483480997874</v>
      </c>
      <c r="S1367" s="41">
        <f>Q1367*D1367/U1366</f>
        <v>0.54041789708336385</v>
      </c>
      <c r="T1367" s="41">
        <f t="shared" si="259"/>
        <v>0.84918511634559612</v>
      </c>
      <c r="U1367" s="42">
        <f>P1367*C1367+Q1367*D1367</f>
        <v>29112.211554618269</v>
      </c>
      <c r="V1367" s="25">
        <f>B1367</f>
        <v>42963</v>
      </c>
      <c r="W1367">
        <f>C1367/C$2</f>
        <v>1.6101863488595773</v>
      </c>
      <c r="X1367">
        <f>D1367/D$2</f>
        <v>1.2602479398065209</v>
      </c>
      <c r="Y1367">
        <f t="shared" si="260"/>
        <v>1.4556105777309134</v>
      </c>
      <c r="AA1367" s="15">
        <f t="shared" si="261"/>
        <v>-1.2508983268090246E-3</v>
      </c>
      <c r="AB1367" s="15">
        <f t="shared" si="262"/>
        <v>-1.7112219204662438E-4</v>
      </c>
      <c r="AC1367" s="15">
        <f t="shared" si="263"/>
        <v>-6.6726810665740377E-4</v>
      </c>
    </row>
    <row r="1368" spans="1:29" x14ac:dyDescent="0.4">
      <c r="A1368" s="43">
        <f t="shared" si="254"/>
        <v>2017</v>
      </c>
      <c r="B1368" s="53">
        <v>42964</v>
      </c>
      <c r="C1368" s="45">
        <v>3721.277</v>
      </c>
      <c r="D1368" s="45">
        <f>VLOOKUP(B1368,'H11001.CSI  中证全债'!$A$2:$B$2792,2,0)</f>
        <v>175.82980000000001</v>
      </c>
      <c r="E1368" s="14">
        <f t="shared" si="255"/>
        <v>0</v>
      </c>
      <c r="F1368" s="14">
        <f>IF(AND((B1368-$B$2)&gt;123,OR(((G1367*J1367/C1367*C1368)/(G1367*K1367/D1367*D1368))&lt;(4/6),((G1367*J1367/C1367*C1368)/(G1367*K1367/D1367*D1368))&gt;(6/4))),COUNTIF($E$2:E1368,1),0)</f>
        <v>0</v>
      </c>
      <c r="G1368" s="21">
        <f t="shared" si="256"/>
        <v>29252.366140428479</v>
      </c>
      <c r="H1368" s="12">
        <f t="shared" si="257"/>
        <v>3.6207315507914033</v>
      </c>
      <c r="I1368" s="12">
        <f t="shared" si="258"/>
        <v>89.738036995401941</v>
      </c>
      <c r="J1368" s="15">
        <f>IF(OR((ROW(F1368)-MATCH(MAX($F$2:F1368),$F$2:F1368,0))=1,(ROW(F1368)-MATCH(MAX($F$2:F1368),$F$2:F1368,0))&gt;123),IF(OR(((G1367*J1367/C1367*C1368)/(G1367*K1367/D1367*D1368))&lt;(4/6),((G1367*J1367/C1367*C1368)/(G1367*K1367/D1367*D1368))&gt;(6/4)),50%,((G1367*J1367/C1367*C1368)/((G1367*K1367/D1367*D1368)+(G1367*J1367/C1367*C1368)))),((G1367*J1367/C1367*C1368)/((G1367*K1367/D1367*D1368)+(G1367*J1367/C1367*C1368))))</f>
        <v>0.4606035962510695</v>
      </c>
      <c r="K1368" s="18">
        <f t="shared" si="252"/>
        <v>0.5393964037489305</v>
      </c>
      <c r="L1368" s="20">
        <f t="shared" si="253"/>
        <v>0.85392411415754232</v>
      </c>
      <c r="M1368" s="51">
        <f>IF(AND((B1368-$B$2)&gt;123,OR(((U1367*R1367/C1367*C1368)/(U1367*S1367/D1367*D1368))&lt;(4/6),((U1367*R1367/C1367*C1368)/(U1367*S1367/D1367*D1368))&gt;(6/4))),1,0)</f>
        <v>0</v>
      </c>
      <c r="N1368" s="51">
        <f>IF(AND((B1368-$B$2)&gt;123,OR(((U1367*R1367/C1367*C1368)/(U1367*S1367/D1367*D1368))&lt;(4/6),((U1367*R1367/C1367*C1368)/(U1367*S1367/D1367*D1368))&gt;(6/4))),COUNTIF($M$2:M1368,1),0)</f>
        <v>0</v>
      </c>
      <c r="O1368" s="51">
        <f>IF(OR((ROW(N1368)-MATCH(MAX($N$2:N1368),$N$2:N1368,0))=1,(ROW(N1368)-MATCH(MAX($N$2:N1368),$N$2:N1368,0))&gt;123),IF(OR(((U1367*R1367/C1367*C1368)/(U1367*S1367/D1367*D1368))&lt;(4/6),((U1367*R1367/C1367*C1368)/(U1367*S1367/D1367*D1368))&gt;(6/4)),1,0),0)</f>
        <v>0</v>
      </c>
      <c r="P1368" s="47">
        <f>IF(O1368=1,U1367/2/C1368,P1367)</f>
        <v>3.6118419146766771</v>
      </c>
      <c r="Q1368" s="47">
        <f>IF(O1368=1,U1367/2/D1368,Q1367)</f>
        <v>89.517711770140608</v>
      </c>
      <c r="R1368" s="41">
        <f>P1368*C1368/U1367</f>
        <v>0.46168475450605528</v>
      </c>
      <c r="S1368" s="41">
        <f>Q1368*D1368/U1367</f>
        <v>0.54066250952702166</v>
      </c>
      <c r="T1368" s="41">
        <f t="shared" si="259"/>
        <v>0.85392411415754144</v>
      </c>
      <c r="U1368" s="42">
        <f>P1368*C1368+Q1368*D1368</f>
        <v>29180.545601723752</v>
      </c>
      <c r="V1368" s="25">
        <f>B1368</f>
        <v>42964</v>
      </c>
      <c r="W1368">
        <f>C1368/C$2</f>
        <v>1.6188242059934232</v>
      </c>
      <c r="X1368">
        <f>D1368/D$2</f>
        <v>1.2599770691508418</v>
      </c>
      <c r="Y1368">
        <f t="shared" si="260"/>
        <v>1.4590272800861877</v>
      </c>
      <c r="AA1368" s="15">
        <f t="shared" si="261"/>
        <v>5.3645077415813702E-3</v>
      </c>
      <c r="AB1368" s="15">
        <f t="shared" si="262"/>
        <v>-2.149344165726097E-4</v>
      </c>
      <c r="AC1368" s="15">
        <f t="shared" si="263"/>
        <v>2.3472640330770567E-3</v>
      </c>
    </row>
    <row r="1369" spans="1:29" x14ac:dyDescent="0.4">
      <c r="A1369" s="43">
        <f t="shared" si="254"/>
        <v>2017</v>
      </c>
      <c r="B1369" s="53">
        <v>42965</v>
      </c>
      <c r="C1369" s="45">
        <v>3724.6747999999998</v>
      </c>
      <c r="D1369" s="45">
        <f>VLOOKUP(B1369,'H11001.CSI  中证全债'!$A$2:$B$2792,2,0)</f>
        <v>175.81290000000001</v>
      </c>
      <c r="E1369" s="14">
        <f t="shared" si="255"/>
        <v>0</v>
      </c>
      <c r="F1369" s="14">
        <f>IF(AND((B1369-$B$2)&gt;123,OR(((G1368*J1368/C1368*C1369)/(G1368*K1368/D1368*D1369))&lt;(4/6),((G1368*J1368/C1368*C1369)/(G1368*K1368/D1368*D1369))&gt;(6/4))),COUNTIF($E$2:E1369,1),0)</f>
        <v>0</v>
      </c>
      <c r="G1369" s="21">
        <f t="shared" si="256"/>
        <v>29263.152089266536</v>
      </c>
      <c r="H1369" s="12">
        <f t="shared" si="257"/>
        <v>3.6207315507914033</v>
      </c>
      <c r="I1369" s="12">
        <f t="shared" si="258"/>
        <v>89.738036995401941</v>
      </c>
      <c r="J1369" s="15">
        <f>IF(OR((ROW(F1369)-MATCH(MAX($F$2:F1369),$F$2:F1369,0))=1,(ROW(F1369)-MATCH(MAX($F$2:F1369),$F$2:F1369,0))&gt;123),IF(OR(((G1368*J1368/C1368*C1369)/(G1368*K1368/D1368*D1369))&lt;(4/6),((G1368*J1368/C1368*C1369)/(G1368*K1368/D1368*D1369))&gt;(6/4)),50%,((G1368*J1368/C1368*C1369)/((G1368*K1368/D1368*D1369)+(G1368*J1368/C1368*C1369)))),((G1368*J1368/C1368*C1369)/((G1368*K1368/D1368*D1369)+(G1368*J1368/C1368*C1369))))</f>
        <v>0.46085423482948085</v>
      </c>
      <c r="K1369" s="18">
        <f t="shared" si="252"/>
        <v>0.53914576517051915</v>
      </c>
      <c r="L1369" s="20">
        <f t="shared" si="253"/>
        <v>0.85478596810219487</v>
      </c>
      <c r="M1369" s="51">
        <f>IF(AND((B1369-$B$2)&gt;123,OR(((U1368*R1368/C1368*C1369)/(U1368*S1368/D1368*D1369))&lt;(4/6),((U1368*R1368/C1368*C1369)/(U1368*S1368/D1368*D1369))&gt;(6/4))),1,0)</f>
        <v>0</v>
      </c>
      <c r="N1369" s="51">
        <f>IF(AND((B1369-$B$2)&gt;123,OR(((U1368*R1368/C1368*C1369)/(U1368*S1368/D1368*D1369))&lt;(4/6),((U1368*R1368/C1368*C1369)/(U1368*S1368/D1368*D1369))&gt;(6/4))),COUNTIF($M$2:M1369,1),0)</f>
        <v>0</v>
      </c>
      <c r="O1369" s="51">
        <f>IF(OR((ROW(N1369)-MATCH(MAX($N$2:N1369),$N$2:N1369,0))=1,(ROW(N1369)-MATCH(MAX($N$2:N1369),$N$2:N1369,0))&gt;123),IF(OR(((U1368*R1368/C1368*C1369)/(U1368*S1368/D1368*D1369))&lt;(4/6),((U1368*R1368/C1368*C1369)/(U1368*S1368/D1368*D1369))&gt;(6/4)),1,0),0)</f>
        <v>0</v>
      </c>
      <c r="P1369" s="47">
        <f>IF(O1369=1,U1368/2/C1369,P1368)</f>
        <v>3.6118419146766771</v>
      </c>
      <c r="Q1369" s="47">
        <f>IF(O1369=1,U1368/2/D1369,Q1368)</f>
        <v>89.517711770140608</v>
      </c>
      <c r="R1369" s="41">
        <f>P1369*C1369/U1368</f>
        <v>0.46102416126123696</v>
      </c>
      <c r="S1369" s="41">
        <f>Q1369*D1369/U1368</f>
        <v>0.5393445592992222</v>
      </c>
      <c r="T1369" s="41">
        <f t="shared" si="259"/>
        <v>0.8547859681021942</v>
      </c>
      <c r="U1369" s="42">
        <f>P1369*C1369+Q1369*D1369</f>
        <v>29191.305068852525</v>
      </c>
      <c r="V1369" s="25">
        <f>B1369</f>
        <v>42965</v>
      </c>
      <c r="W1369">
        <f>C1369/C$2</f>
        <v>1.6203023117316213</v>
      </c>
      <c r="X1369">
        <f>D1369/D$2</f>
        <v>1.2598559656037263</v>
      </c>
      <c r="Y1369">
        <f t="shared" si="260"/>
        <v>1.4595652534426262</v>
      </c>
      <c r="AA1369" s="15">
        <f t="shared" si="261"/>
        <v>9.1307365724180301E-4</v>
      </c>
      <c r="AB1369" s="15">
        <f t="shared" si="262"/>
        <v>-9.6115675499719444E-5</v>
      </c>
      <c r="AC1369" s="15">
        <f t="shared" si="263"/>
        <v>3.6872056045922363E-4</v>
      </c>
    </row>
    <row r="1370" spans="1:29" x14ac:dyDescent="0.4">
      <c r="A1370" s="43">
        <f t="shared" si="254"/>
        <v>2017</v>
      </c>
      <c r="B1370" s="53">
        <v>42968</v>
      </c>
      <c r="C1370" s="45">
        <v>3740.9940999999999</v>
      </c>
      <c r="D1370" s="45">
        <f>VLOOKUP(B1370,'H11001.CSI  中证全债'!$A$2:$B$2792,2,0)</f>
        <v>175.76179999999999</v>
      </c>
      <c r="E1370" s="14">
        <f t="shared" si="255"/>
        <v>0</v>
      </c>
      <c r="F1370" s="14">
        <f>IF(AND((B1370-$B$2)&gt;123,OR(((G1369*J1369/C1369*C1370)/(G1369*K1369/D1369*D1370))&lt;(4/6),((G1369*J1369/C1369*C1370)/(G1369*K1369/D1369*D1370))&gt;(6/4))),COUNTIF($E$2:E1370,1),0)</f>
        <v>0</v>
      </c>
      <c r="G1370" s="21">
        <f t="shared" si="256"/>
        <v>29317.6542799729</v>
      </c>
      <c r="H1370" s="12">
        <f t="shared" si="257"/>
        <v>3.6207315507914033</v>
      </c>
      <c r="I1370" s="12">
        <f t="shared" si="258"/>
        <v>89.738036995401941</v>
      </c>
      <c r="J1370" s="15">
        <f>IF(OR((ROW(F1370)-MATCH(MAX($F$2:F1370),$F$2:F1370,0))=1,(ROW(F1370)-MATCH(MAX($F$2:F1370),$F$2:F1370,0))&gt;123),IF(OR(((G1369*J1369/C1369*C1370)/(G1369*K1369/D1369*D1370))&lt;(4/6),((G1369*J1369/C1369*C1370)/(G1369*K1369/D1369*D1370))&gt;(6/4)),50%,((G1369*J1369/C1369*C1370)/((G1369*K1369/D1369*D1370)+(G1369*J1369/C1369*C1370)))),((G1369*J1369/C1369*C1370)/((G1369*K1369/D1369*D1370)+(G1369*J1369/C1369*C1370))))</f>
        <v>0.46201293049721448</v>
      </c>
      <c r="K1370" s="18">
        <f t="shared" si="252"/>
        <v>0.53798706950278552</v>
      </c>
      <c r="L1370" s="20">
        <f t="shared" si="253"/>
        <v>0.85878073412473033</v>
      </c>
      <c r="M1370" s="51">
        <f>IF(AND((B1370-$B$2)&gt;123,OR(((U1369*R1369/C1369*C1370)/(U1369*S1369/D1369*D1370))&lt;(4/6),((U1369*R1369/C1369*C1370)/(U1369*S1369/D1369*D1370))&gt;(6/4))),1,0)</f>
        <v>0</v>
      </c>
      <c r="N1370" s="51">
        <f>IF(AND((B1370-$B$2)&gt;123,OR(((U1369*R1369/C1369*C1370)/(U1369*S1369/D1369*D1370))&lt;(4/6),((U1369*R1369/C1369*C1370)/(U1369*S1369/D1369*D1370))&gt;(6/4))),COUNTIF($M$2:M1370,1),0)</f>
        <v>0</v>
      </c>
      <c r="O1370" s="51">
        <f>IF(OR((ROW(N1370)-MATCH(MAX($N$2:N1370),$N$2:N1370,0))=1,(ROW(N1370)-MATCH(MAX($N$2:N1370),$N$2:N1370,0))&gt;123),IF(OR(((U1369*R1369/C1369*C1370)/(U1369*S1369/D1369*D1370))&lt;(4/6),((U1369*R1369/C1369*C1370)/(U1369*S1369/D1369*D1370))&gt;(6/4)),1,0),0)</f>
        <v>0</v>
      </c>
      <c r="P1370" s="47">
        <f>IF(O1370=1,U1369/2/C1370,P1369)</f>
        <v>3.6118419146766771</v>
      </c>
      <c r="Q1370" s="47">
        <f>IF(O1370=1,U1369/2/D1370,Q1369)</f>
        <v>89.517711770140608</v>
      </c>
      <c r="R1370" s="41">
        <f>P1370*C1370/U1369</f>
        <v>0.46287342279038735</v>
      </c>
      <c r="S1370" s="41">
        <f>Q1370*D1370/U1369</f>
        <v>0.53898906251331824</v>
      </c>
      <c r="T1370" s="41">
        <f t="shared" si="259"/>
        <v>0.85878073412472988</v>
      </c>
      <c r="U1370" s="42">
        <f>P1370*C1370+Q1370*D1370</f>
        <v>29245.673445539251</v>
      </c>
      <c r="V1370" s="25">
        <f>B1370</f>
        <v>42968</v>
      </c>
      <c r="W1370">
        <f>C1370/C$2</f>
        <v>1.6274015085570306</v>
      </c>
      <c r="X1370">
        <f>D1370/D$2</f>
        <v>1.2594897886062342</v>
      </c>
      <c r="Y1370">
        <f t="shared" si="260"/>
        <v>1.4622836722769625</v>
      </c>
      <c r="AA1370" s="15">
        <f t="shared" si="261"/>
        <v>4.3814026395001537E-3</v>
      </c>
      <c r="AB1370" s="15">
        <f t="shared" si="262"/>
        <v>-2.9064988974081274E-4</v>
      </c>
      <c r="AC1370" s="15">
        <f t="shared" si="263"/>
        <v>1.8624853037056965E-3</v>
      </c>
    </row>
    <row r="1371" spans="1:29" x14ac:dyDescent="0.4">
      <c r="A1371" s="43">
        <f t="shared" si="254"/>
        <v>2017</v>
      </c>
      <c r="B1371" s="53">
        <v>42969</v>
      </c>
      <c r="C1371" s="45">
        <v>3752.2979999999998</v>
      </c>
      <c r="D1371" s="45">
        <f>VLOOKUP(B1371,'H11001.CSI  中证全债'!$A$2:$B$2792,2,0)</f>
        <v>175.68469999999999</v>
      </c>
      <c r="E1371" s="14">
        <f t="shared" si="255"/>
        <v>0</v>
      </c>
      <c r="F1371" s="14">
        <f>IF(AND((B1371-$B$2)&gt;123,OR(((G1370*J1370/C1370*C1371)/(G1370*K1370/D1370*D1371))&lt;(4/6),((G1370*J1370/C1370*C1371)/(G1370*K1370/D1370*D1371))&gt;(6/4))),COUNTIF($E$2:E1371,1),0)</f>
        <v>0</v>
      </c>
      <c r="G1371" s="21">
        <f t="shared" si="256"/>
        <v>29351.663864697544</v>
      </c>
      <c r="H1371" s="12">
        <f t="shared" si="257"/>
        <v>3.6207315507914033</v>
      </c>
      <c r="I1371" s="12">
        <f t="shared" si="258"/>
        <v>89.738036995401941</v>
      </c>
      <c r="J1371" s="15">
        <f>IF(OR((ROW(F1371)-MATCH(MAX($F$2:F1371),$F$2:F1371,0))=1,(ROW(F1371)-MATCH(MAX($F$2:F1371),$F$2:F1371,0))&gt;123),IF(OR(((G1370*J1370/C1370*C1371)/(G1370*K1370/D1370*D1371))&lt;(4/6),((G1370*J1370/C1370*C1371)/(G1370*K1370/D1370*D1371))&gt;(6/4)),50%,((G1370*J1370/C1370*C1371)/((G1370*K1370/D1370*D1371)+(G1370*J1370/C1370*C1371)))),((G1370*J1370/C1370*C1371)/((G1370*K1370/D1370*D1371)+(G1370*J1370/C1370*C1371))))</f>
        <v>0.46287201363436137</v>
      </c>
      <c r="K1371" s="18">
        <f t="shared" si="252"/>
        <v>0.53712798636563863</v>
      </c>
      <c r="L1371" s="20">
        <f t="shared" si="253"/>
        <v>0.86175367023097349</v>
      </c>
      <c r="M1371" s="51">
        <f>IF(AND((B1371-$B$2)&gt;123,OR(((U1370*R1370/C1370*C1371)/(U1370*S1370/D1370*D1371))&lt;(4/6),((U1370*R1370/C1370*C1371)/(U1370*S1370/D1370*D1371))&gt;(6/4))),1,0)</f>
        <v>0</v>
      </c>
      <c r="N1371" s="51">
        <f>IF(AND((B1371-$B$2)&gt;123,OR(((U1370*R1370/C1370*C1371)/(U1370*S1370/D1370*D1371))&lt;(4/6),((U1370*R1370/C1370*C1371)/(U1370*S1370/D1370*D1371))&gt;(6/4))),COUNTIF($M$2:M1371,1),0)</f>
        <v>0</v>
      </c>
      <c r="O1371" s="51">
        <f>IF(OR((ROW(N1371)-MATCH(MAX($N$2:N1371),$N$2:N1371,0))=1,(ROW(N1371)-MATCH(MAX($N$2:N1371),$N$2:N1371,0))&gt;123),IF(OR(((U1370*R1370/C1370*C1371)/(U1370*S1370/D1370*D1371))&lt;(4/6),((U1370*R1370/C1370*C1371)/(U1370*S1370/D1370*D1371))&gt;(6/4)),1,0),0)</f>
        <v>0</v>
      </c>
      <c r="P1371" s="47">
        <f>IF(O1371=1,U1370/2/C1371,P1370)</f>
        <v>3.6118419146766771</v>
      </c>
      <c r="Q1371" s="47">
        <f>IF(O1371=1,U1370/2/D1371,Q1370)</f>
        <v>89.517711770140608</v>
      </c>
      <c r="R1371" s="41">
        <f>P1371*C1371/U1370</f>
        <v>0.46340896262809828</v>
      </c>
      <c r="S1371" s="41">
        <f>Q1371*D1371/U1370</f>
        <v>0.53775107508842113</v>
      </c>
      <c r="T1371" s="41">
        <f t="shared" si="259"/>
        <v>0.86175367023097271</v>
      </c>
      <c r="U1371" s="42">
        <f>P1371*C1371+Q1371*D1371</f>
        <v>29279.599529781088</v>
      </c>
      <c r="V1371" s="25">
        <f>B1371</f>
        <v>42969</v>
      </c>
      <c r="W1371">
        <f>C1371/C$2</f>
        <v>1.632318913776295</v>
      </c>
      <c r="X1371">
        <f>D1371/D$2</f>
        <v>1.2589372984593334</v>
      </c>
      <c r="Y1371">
        <f t="shared" si="260"/>
        <v>1.4639799764890544</v>
      </c>
      <c r="AA1371" s="15">
        <f t="shared" si="261"/>
        <v>3.0216299993628404E-3</v>
      </c>
      <c r="AB1371" s="15">
        <f t="shared" si="262"/>
        <v>-4.3866187078189789E-4</v>
      </c>
      <c r="AC1371" s="15">
        <f t="shared" si="263"/>
        <v>1.160037716519513E-3</v>
      </c>
    </row>
    <row r="1372" spans="1:29" x14ac:dyDescent="0.4">
      <c r="A1372" s="43">
        <f t="shared" si="254"/>
        <v>2017</v>
      </c>
      <c r="B1372" s="53">
        <v>42970</v>
      </c>
      <c r="C1372" s="45">
        <v>3756.0884000000001</v>
      </c>
      <c r="D1372" s="45">
        <f>VLOOKUP(B1372,'H11001.CSI  中证全债'!$A$2:$B$2792,2,0)</f>
        <v>175.6866</v>
      </c>
      <c r="E1372" s="14">
        <f t="shared" si="255"/>
        <v>0</v>
      </c>
      <c r="F1372" s="14">
        <f>IF(AND((B1372-$B$2)&gt;123,OR(((G1371*J1371/C1371*C1372)/(G1371*K1371/D1371*D1372))&lt;(4/6),((G1371*J1371/C1371*C1372)/(G1371*K1371/D1371*D1372))&gt;(6/4))),COUNTIF($E$2:E1372,1),0)</f>
        <v>0</v>
      </c>
      <c r="G1372" s="21">
        <f t="shared" si="256"/>
        <v>29365.558387837955</v>
      </c>
      <c r="H1372" s="12">
        <f t="shared" si="257"/>
        <v>3.6207315507914033</v>
      </c>
      <c r="I1372" s="12">
        <f t="shared" si="258"/>
        <v>89.738036995401941</v>
      </c>
      <c r="J1372" s="15">
        <f>IF(OR((ROW(F1372)-MATCH(MAX($F$2:F1372),$F$2:F1372,0))=1,(ROW(F1372)-MATCH(MAX($F$2:F1372),$F$2:F1372,0))&gt;123),IF(OR(((G1371*J1371/C1371*C1372)/(G1371*K1371/D1371*D1372))&lt;(4/6),((G1371*J1371/C1371*C1372)/(G1371*K1371/D1371*D1372))&gt;(6/4)),50%,((G1371*J1371/C1371*C1372)/((G1371*K1371/D1371*D1372)+(G1371*J1371/C1371*C1372)))),((G1371*J1371/C1371*C1372)/((G1371*K1371/D1371*D1372)+(G1371*J1371/C1371*C1372))))</f>
        <v>0.46312035336859403</v>
      </c>
      <c r="K1372" s="18">
        <f t="shared" si="252"/>
        <v>0.53687964663140597</v>
      </c>
      <c r="L1372" s="20">
        <f t="shared" si="253"/>
        <v>0.86261484538367816</v>
      </c>
      <c r="M1372" s="51">
        <f>IF(AND((B1372-$B$2)&gt;123,OR(((U1371*R1371/C1371*C1372)/(U1371*S1371/D1371*D1372))&lt;(4/6),((U1371*R1371/C1371*C1372)/(U1371*S1371/D1371*D1372))&gt;(6/4))),1,0)</f>
        <v>0</v>
      </c>
      <c r="N1372" s="51">
        <f>IF(AND((B1372-$B$2)&gt;123,OR(((U1371*R1371/C1371*C1372)/(U1371*S1371/D1371*D1372))&lt;(4/6),((U1371*R1371/C1371*C1372)/(U1371*S1371/D1371*D1372))&gt;(6/4))),COUNTIF($M$2:M1372,1),0)</f>
        <v>0</v>
      </c>
      <c r="O1372" s="51">
        <f>IF(OR((ROW(N1372)-MATCH(MAX($N$2:N1372),$N$2:N1372,0))=1,(ROW(N1372)-MATCH(MAX($N$2:N1372),$N$2:N1372,0))&gt;123),IF(OR(((U1371*R1371/C1371*C1372)/(U1371*S1371/D1371*D1372))&lt;(4/6),((U1371*R1371/C1371*C1372)/(U1371*S1371/D1371*D1372))&gt;(6/4)),1,0),0)</f>
        <v>0</v>
      </c>
      <c r="P1372" s="47">
        <f>IF(O1372=1,U1371/2/C1372,P1371)</f>
        <v>3.6118419146766771</v>
      </c>
      <c r="Q1372" s="47">
        <f>IF(O1372=1,U1371/2/D1372,Q1371)</f>
        <v>89.517711770140608</v>
      </c>
      <c r="R1372" s="41">
        <f>P1372*C1372/U1371</f>
        <v>0.46333958579426948</v>
      </c>
      <c r="S1372" s="41">
        <f>Q1372*D1372/U1371</f>
        <v>0.53713379531299787</v>
      </c>
      <c r="T1372" s="41">
        <f t="shared" si="259"/>
        <v>0.86261484538367739</v>
      </c>
      <c r="U1372" s="42">
        <f>P1372*C1372+Q1372*D1372</f>
        <v>29293.459939026841</v>
      </c>
      <c r="V1372" s="25">
        <f>B1372</f>
        <v>42970</v>
      </c>
      <c r="W1372">
        <f>C1372/C$2</f>
        <v>1.6339678077636004</v>
      </c>
      <c r="X1372">
        <f>D1372/D$2</f>
        <v>1.2589509136510211</v>
      </c>
      <c r="Y1372">
        <f t="shared" si="260"/>
        <v>1.4646729969513421</v>
      </c>
      <c r="AA1372" s="15">
        <f t="shared" si="261"/>
        <v>1.0101543107716715E-3</v>
      </c>
      <c r="AB1372" s="15">
        <f t="shared" si="262"/>
        <v>1.081482906606368E-5</v>
      </c>
      <c r="AC1372" s="15">
        <f t="shared" si="263"/>
        <v>4.7338110726746763E-4</v>
      </c>
    </row>
    <row r="1373" spans="1:29" x14ac:dyDescent="0.4">
      <c r="A1373" s="43">
        <f t="shared" si="254"/>
        <v>2017</v>
      </c>
      <c r="B1373" s="53">
        <v>42971</v>
      </c>
      <c r="C1373" s="45">
        <v>3734.6457999999998</v>
      </c>
      <c r="D1373" s="45">
        <f>VLOOKUP(B1373,'H11001.CSI  中证全债'!$A$2:$B$2792,2,0)</f>
        <v>175.60599999999999</v>
      </c>
      <c r="E1373" s="14">
        <f t="shared" si="255"/>
        <v>0</v>
      </c>
      <c r="F1373" s="14">
        <f>IF(AND((B1373-$B$2)&gt;123,OR(((G1372*J1372/C1372*C1373)/(G1372*K1372/D1372*D1373))&lt;(4/6),((G1372*J1372/C1372*C1373)/(G1372*K1372/D1372*D1373))&gt;(6/4))),COUNTIF($E$2:E1373,1),0)</f>
        <v>0</v>
      </c>
      <c r="G1373" s="21">
        <f t="shared" si="256"/>
        <v>29280.687603705126</v>
      </c>
      <c r="H1373" s="12">
        <f t="shared" si="257"/>
        <v>3.6207315507914033</v>
      </c>
      <c r="I1373" s="12">
        <f t="shared" si="258"/>
        <v>89.738036995401941</v>
      </c>
      <c r="J1373" s="15">
        <f>IF(OR((ROW(F1373)-MATCH(MAX($F$2:F1373),$F$2:F1373,0))=1,(ROW(F1373)-MATCH(MAX($F$2:F1373),$F$2:F1373,0))&gt;123),IF(OR(((G1372*J1372/C1372*C1373)/(G1372*K1372/D1372*D1373))&lt;(4/6),((G1372*J1372/C1372*C1373)/(G1372*K1372/D1372*D1373))&gt;(6/4)),50%,((G1372*J1372/C1372*C1373)/((G1372*K1372/D1372*D1373)+(G1372*J1372/C1372*C1373)))),((G1372*J1372/C1372*C1373)/((G1372*K1372/D1372*D1373)+(G1372*J1372/C1372*C1373))))</f>
        <v>0.46181121366082689</v>
      </c>
      <c r="K1373" s="18">
        <f t="shared" si="252"/>
        <v>0.53818878633917311</v>
      </c>
      <c r="L1373" s="20">
        <f t="shared" si="253"/>
        <v>0.85808405039823299</v>
      </c>
      <c r="M1373" s="51">
        <f>IF(AND((B1373-$B$2)&gt;123,OR(((U1372*R1372/C1372*C1373)/(U1372*S1372/D1372*D1373))&lt;(4/6),((U1372*R1372/C1372*C1373)/(U1372*S1372/D1372*D1373))&gt;(6/4))),1,0)</f>
        <v>0</v>
      </c>
      <c r="N1373" s="51">
        <f>IF(AND((B1373-$B$2)&gt;123,OR(((U1372*R1372/C1372*C1373)/(U1372*S1372/D1372*D1373))&lt;(4/6),((U1372*R1372/C1372*C1373)/(U1372*S1372/D1372*D1373))&gt;(6/4))),COUNTIF($M$2:M1373,1),0)</f>
        <v>0</v>
      </c>
      <c r="O1373" s="51">
        <f>IF(OR((ROW(N1373)-MATCH(MAX($N$2:N1373),$N$2:N1373,0))=1,(ROW(N1373)-MATCH(MAX($N$2:N1373),$N$2:N1373,0))&gt;123),IF(OR(((U1372*R1372/C1372*C1373)/(U1372*S1372/D1372*D1373))&lt;(4/6),((U1372*R1372/C1372*C1373)/(U1372*S1372/D1372*D1373))&gt;(6/4)),1,0),0)</f>
        <v>0</v>
      </c>
      <c r="P1373" s="47">
        <f>IF(O1373=1,U1372/2/C1373,P1372)</f>
        <v>3.6118419146766771</v>
      </c>
      <c r="Q1373" s="47">
        <f>IF(O1373=1,U1372/2/D1373,Q1372)</f>
        <v>89.517711770140608</v>
      </c>
      <c r="R1373" s="41">
        <f>P1373*C1373/U1372</f>
        <v>0.46047651130962058</v>
      </c>
      <c r="S1373" s="41">
        <f>Q1373*D1373/U1372</f>
        <v>0.53663334156591747</v>
      </c>
      <c r="T1373" s="41">
        <f t="shared" si="259"/>
        <v>0.85808405039823243</v>
      </c>
      <c r="U1373" s="42">
        <f>P1373*C1373+Q1373*D1373</f>
        <v>29208.797530018521</v>
      </c>
      <c r="V1373" s="25">
        <f>B1373</f>
        <v>42971</v>
      </c>
      <c r="W1373">
        <f>C1373/C$2</f>
        <v>1.624639880839742</v>
      </c>
      <c r="X1373">
        <f>D1373/D$2</f>
        <v>1.2583733428878536</v>
      </c>
      <c r="Y1373">
        <f t="shared" si="260"/>
        <v>1.4604398765009261</v>
      </c>
      <c r="AA1373" s="15">
        <f t="shared" si="261"/>
        <v>-5.7087580792827275E-3</v>
      </c>
      <c r="AB1373" s="15">
        <f t="shared" si="262"/>
        <v>-4.5877147147255215E-4</v>
      </c>
      <c r="AC1373" s="15">
        <f t="shared" si="263"/>
        <v>-2.8901471244620058E-3</v>
      </c>
    </row>
    <row r="1374" spans="1:29" x14ac:dyDescent="0.4">
      <c r="A1374" s="43">
        <f t="shared" si="254"/>
        <v>2017</v>
      </c>
      <c r="B1374" s="53">
        <v>42972</v>
      </c>
      <c r="C1374" s="45">
        <v>3795.7543999999998</v>
      </c>
      <c r="D1374" s="45">
        <f>VLOOKUP(B1374,'H11001.CSI  中证全债'!$A$2:$B$2792,2,0)</f>
        <v>175.5196</v>
      </c>
      <c r="E1374" s="14">
        <f t="shared" si="255"/>
        <v>0</v>
      </c>
      <c r="F1374" s="14">
        <f>IF(AND((B1374-$B$2)&gt;123,OR(((G1373*J1373/C1373*C1374)/(G1373*K1373/D1373*D1374))&lt;(4/6),((G1373*J1373/C1373*C1374)/(G1373*K1373/D1373*D1374))&gt;(6/4))),COUNTIF($E$2:E1374,1),0)</f>
        <v>0</v>
      </c>
      <c r="G1374" s="21">
        <f t="shared" si="256"/>
        <v>29494.192073353413</v>
      </c>
      <c r="H1374" s="12">
        <f t="shared" si="257"/>
        <v>3.6207315507914033</v>
      </c>
      <c r="I1374" s="12">
        <f t="shared" si="258"/>
        <v>89.738036995401941</v>
      </c>
      <c r="J1374" s="15">
        <f>IF(OR((ROW(F1374)-MATCH(MAX($F$2:F1374),$F$2:F1374,0))=1,(ROW(F1374)-MATCH(MAX($F$2:F1374),$F$2:F1374,0))&gt;123),IF(OR(((G1373*J1373/C1373*C1374)/(G1373*K1373/D1373*D1374))&lt;(4/6),((G1373*J1373/C1373*C1374)/(G1373*K1373/D1373*D1374))&gt;(6/4)),50%,((G1373*J1373/C1373*C1374)/((G1373*K1373/D1373*D1374)+(G1373*J1373/C1373*C1374)))),((G1373*J1373/C1373*C1374)/((G1373*K1373/D1373*D1374)+(G1373*J1373/C1373*C1374))))</f>
        <v>0.46596996727202417</v>
      </c>
      <c r="K1374" s="18">
        <f t="shared" si="252"/>
        <v>0.53403003272797589</v>
      </c>
      <c r="L1374" s="20">
        <f t="shared" si="253"/>
        <v>0.87255386160909021</v>
      </c>
      <c r="M1374" s="51">
        <f>IF(AND((B1374-$B$2)&gt;123,OR(((U1373*R1373/C1373*C1374)/(U1373*S1373/D1373*D1374))&lt;(4/6),((U1373*R1373/C1373*C1374)/(U1373*S1373/D1373*D1374))&gt;(6/4))),1,0)</f>
        <v>0</v>
      </c>
      <c r="N1374" s="51">
        <f>IF(AND((B1374-$B$2)&gt;123,OR(((U1373*R1373/C1373*C1374)/(U1373*S1373/D1373*D1374))&lt;(4/6),((U1373*R1373/C1373*C1374)/(U1373*S1373/D1373*D1374))&gt;(6/4))),COUNTIF($M$2:M1374,1),0)</f>
        <v>0</v>
      </c>
      <c r="O1374" s="51">
        <f>IF(OR((ROW(N1374)-MATCH(MAX($N$2:N1374),$N$2:N1374,0))=1,(ROW(N1374)-MATCH(MAX($N$2:N1374),$N$2:N1374,0))&gt;123),IF(OR(((U1373*R1373/C1373*C1374)/(U1373*S1373/D1373*D1374))&lt;(4/6),((U1373*R1373/C1373*C1374)/(U1373*S1373/D1373*D1374))&gt;(6/4)),1,0),0)</f>
        <v>0</v>
      </c>
      <c r="P1374" s="47">
        <f>IF(O1374=1,U1373/2/C1374,P1373)</f>
        <v>3.6118419146766771</v>
      </c>
      <c r="Q1374" s="47">
        <f>IF(O1374=1,U1373/2/D1374,Q1373)</f>
        <v>89.517711770140608</v>
      </c>
      <c r="R1374" s="41">
        <f>P1374*C1374/U1373</f>
        <v>0.46936765629083838</v>
      </c>
      <c r="S1374" s="41">
        <f>Q1374*D1374/U1373</f>
        <v>0.53792399179263339</v>
      </c>
      <c r="T1374" s="41">
        <f t="shared" si="259"/>
        <v>0.87255386160908943</v>
      </c>
      <c r="U1374" s="42">
        <f>P1374*C1374+Q1374*D1374</f>
        <v>29421.777802548793</v>
      </c>
      <c r="V1374" s="25">
        <f>B1374</f>
        <v>42972</v>
      </c>
      <c r="W1374">
        <f>C1374/C$2</f>
        <v>1.6512232501708533</v>
      </c>
      <c r="X1374">
        <f>D1374/D$2</f>
        <v>1.2577542099605874</v>
      </c>
      <c r="Y1374">
        <f t="shared" si="260"/>
        <v>1.4710888901274397</v>
      </c>
      <c r="AA1374" s="15">
        <f t="shared" si="261"/>
        <v>1.6362622661565407E-2</v>
      </c>
      <c r="AB1374" s="15">
        <f t="shared" si="262"/>
        <v>-4.9201052355840602E-4</v>
      </c>
      <c r="AC1374" s="15">
        <f t="shared" si="263"/>
        <v>7.2916480834717134E-3</v>
      </c>
    </row>
    <row r="1375" spans="1:29" x14ac:dyDescent="0.4">
      <c r="A1375" s="43">
        <f t="shared" si="254"/>
        <v>2017</v>
      </c>
      <c r="B1375" s="53">
        <v>42975</v>
      </c>
      <c r="C1375" s="45">
        <v>3842.7118999999998</v>
      </c>
      <c r="D1375" s="45">
        <f>VLOOKUP(B1375,'H11001.CSI  中证全债'!$A$2:$B$2792,2,0)</f>
        <v>175.47280000000001</v>
      </c>
      <c r="E1375" s="14">
        <f t="shared" si="255"/>
        <v>0</v>
      </c>
      <c r="F1375" s="14">
        <f>IF(AND((B1375-$B$2)&gt;123,OR(((G1374*J1374/C1374*C1375)/(G1374*K1374/D1374*D1375))&lt;(4/6),((G1374*J1374/C1374*C1375)/(G1374*K1374/D1374*D1375))&gt;(6/4))),COUNTIF($E$2:E1375,1),0)</f>
        <v>0</v>
      </c>
      <c r="G1375" s="21">
        <f t="shared" si="256"/>
        <v>29660.012835018319</v>
      </c>
      <c r="H1375" s="12">
        <f t="shared" si="257"/>
        <v>3.6207315507914033</v>
      </c>
      <c r="I1375" s="12">
        <f t="shared" si="258"/>
        <v>89.738036995401941</v>
      </c>
      <c r="J1375" s="15">
        <f>IF(OR((ROW(F1375)-MATCH(MAX($F$2:F1375),$F$2:F1375,0))=1,(ROW(F1375)-MATCH(MAX($F$2:F1375),$F$2:F1375,0))&gt;123),IF(OR(((G1374*J1374/C1374*C1375)/(G1374*K1374/D1374*D1375))&lt;(4/6),((G1374*J1374/C1374*C1375)/(G1374*K1374/D1374*D1375))&gt;(6/4)),50%,((G1374*J1374/C1374*C1375)/((G1374*K1374/D1374*D1375)+(G1374*J1374/C1374*C1375)))),((G1374*J1374/C1374*C1375)/((G1374*K1374/D1374*D1375)+(G1374*J1374/C1374*C1375))))</f>
        <v>0.46909717451317412</v>
      </c>
      <c r="K1375" s="18">
        <f t="shared" si="252"/>
        <v>0.53090282548682588</v>
      </c>
      <c r="L1375" s="20">
        <f t="shared" si="253"/>
        <v>0.88358387259103888</v>
      </c>
      <c r="M1375" s="51">
        <f>IF(AND((B1375-$B$2)&gt;123,OR(((U1374*R1374/C1374*C1375)/(U1374*S1374/D1374*D1375))&lt;(4/6),((U1374*R1374/C1374*C1375)/(U1374*S1374/D1374*D1375))&gt;(6/4))),1,0)</f>
        <v>0</v>
      </c>
      <c r="N1375" s="51">
        <f>IF(AND((B1375-$B$2)&gt;123,OR(((U1374*R1374/C1374*C1375)/(U1374*S1374/D1374*D1375))&lt;(4/6),((U1374*R1374/C1374*C1375)/(U1374*S1374/D1374*D1375))&gt;(6/4))),COUNTIF($M$2:M1375,1),0)</f>
        <v>0</v>
      </c>
      <c r="O1375" s="51">
        <f>IF(OR((ROW(N1375)-MATCH(MAX($N$2:N1375),$N$2:N1375,0))=1,(ROW(N1375)-MATCH(MAX($N$2:N1375),$N$2:N1375,0))&gt;123),IF(OR(((U1374*R1374/C1374*C1375)/(U1374*S1374/D1374*D1375))&lt;(4/6),((U1374*R1374/C1374*C1375)/(U1374*S1374/D1374*D1375))&gt;(6/4)),1,0),0)</f>
        <v>0</v>
      </c>
      <c r="P1375" s="47">
        <f>IF(O1375=1,U1374/2/C1375,P1374)</f>
        <v>3.6118419146766771</v>
      </c>
      <c r="Q1375" s="47">
        <f>IF(O1375=1,U1374/2/D1375,Q1374)</f>
        <v>89.517711770140608</v>
      </c>
      <c r="R1375" s="41">
        <f>P1375*C1375/U1374</f>
        <v>0.47173450902903957</v>
      </c>
      <c r="S1375" s="41">
        <f>Q1375*D1375/U1374</f>
        <v>0.53388764062172889</v>
      </c>
      <c r="T1375" s="41">
        <f t="shared" si="259"/>
        <v>0.88358387259103799</v>
      </c>
      <c r="U1375" s="42">
        <f>P1375*C1375+Q1375*D1375</f>
        <v>29587.191440346382</v>
      </c>
      <c r="V1375" s="25">
        <f>B1375</f>
        <v>42975</v>
      </c>
      <c r="W1375">
        <f>C1375/C$2</f>
        <v>1.6716506297109779</v>
      </c>
      <c r="X1375">
        <f>D1375/D$2</f>
        <v>1.2574188462916518</v>
      </c>
      <c r="Y1375">
        <f t="shared" si="260"/>
        <v>1.4793595720173192</v>
      </c>
      <c r="AA1375" s="15">
        <f t="shared" si="261"/>
        <v>1.2371058570069815E-2</v>
      </c>
      <c r="AB1375" s="15">
        <f t="shared" si="262"/>
        <v>-2.6663688841566113E-4</v>
      </c>
      <c r="AC1375" s="15">
        <f t="shared" si="263"/>
        <v>5.6221496507684598E-3</v>
      </c>
    </row>
    <row r="1376" spans="1:29" x14ac:dyDescent="0.4">
      <c r="A1376" s="43">
        <f t="shared" si="254"/>
        <v>2017</v>
      </c>
      <c r="B1376" s="53">
        <v>42976</v>
      </c>
      <c r="C1376" s="45">
        <v>3834.5376000000001</v>
      </c>
      <c r="D1376" s="45">
        <f>VLOOKUP(B1376,'H11001.CSI  中证全债'!$A$2:$B$2792,2,0)</f>
        <v>175.44409999999999</v>
      </c>
      <c r="E1376" s="14">
        <f t="shared" si="255"/>
        <v>0</v>
      </c>
      <c r="F1376" s="14">
        <f>IF(AND((B1376-$B$2)&gt;123,OR(((G1375*J1375/C1375*C1376)/(G1375*K1375/D1375*D1376))&lt;(4/6),((G1375*J1375/C1375*C1376)/(G1375*K1375/D1375*D1376))&gt;(6/4))),COUNTIF($E$2:E1376,1),0)</f>
        <v>0</v>
      </c>
      <c r="G1376" s="21">
        <f t="shared" si="256"/>
        <v>29627.840407440915</v>
      </c>
      <c r="H1376" s="12">
        <f t="shared" si="257"/>
        <v>3.6207315507914033</v>
      </c>
      <c r="I1376" s="12">
        <f t="shared" si="258"/>
        <v>89.738036995401941</v>
      </c>
      <c r="J1376" s="15">
        <f>IF(OR((ROW(F1376)-MATCH(MAX($F$2:F1376),$F$2:F1376,0))=1,(ROW(F1376)-MATCH(MAX($F$2:F1376),$F$2:F1376,0))&gt;123),IF(OR(((G1375*J1375/C1375*C1376)/(G1375*K1375/D1375*D1376))&lt;(4/6),((G1375*J1375/C1375*C1376)/(G1375*K1375/D1375*D1376))&gt;(6/4)),50%,((G1375*J1375/C1375*C1376)/((G1375*K1375/D1375*D1376)+(G1375*J1375/C1375*C1376)))),((G1375*J1375/C1375*C1376)/((G1375*K1375/D1375*D1376)+(G1375*J1375/C1375*C1376))))</f>
        <v>0.46860760285211572</v>
      </c>
      <c r="K1376" s="18">
        <f t="shared" si="252"/>
        <v>0.53139239714788422</v>
      </c>
      <c r="L1376" s="20">
        <f t="shared" si="253"/>
        <v>0.88184852731663044</v>
      </c>
      <c r="M1376" s="51">
        <f>IF(AND((B1376-$B$2)&gt;123,OR(((U1375*R1375/C1375*C1376)/(U1375*S1375/D1375*D1376))&lt;(4/6),((U1375*R1375/C1375*C1376)/(U1375*S1375/D1375*D1376))&gt;(6/4))),1,0)</f>
        <v>0</v>
      </c>
      <c r="N1376" s="51">
        <f>IF(AND((B1376-$B$2)&gt;123,OR(((U1375*R1375/C1375*C1376)/(U1375*S1375/D1375*D1376))&lt;(4/6),((U1375*R1375/C1375*C1376)/(U1375*S1375/D1375*D1376))&gt;(6/4))),COUNTIF($M$2:M1376,1),0)</f>
        <v>0</v>
      </c>
      <c r="O1376" s="51">
        <f>IF(OR((ROW(N1376)-MATCH(MAX($N$2:N1376),$N$2:N1376,0))=1,(ROW(N1376)-MATCH(MAX($N$2:N1376),$N$2:N1376,0))&gt;123),IF(OR(((U1375*R1375/C1375*C1376)/(U1375*S1375/D1375*D1376))&lt;(4/6),((U1375*R1375/C1375*C1376)/(U1375*S1375/D1375*D1376))&gt;(6/4)),1,0),0)</f>
        <v>0</v>
      </c>
      <c r="P1376" s="47">
        <f>IF(O1376=1,U1375/2/C1376,P1375)</f>
        <v>3.6118419146766771</v>
      </c>
      <c r="Q1376" s="47">
        <f>IF(O1376=1,U1375/2/D1376,Q1375)</f>
        <v>89.517711770140608</v>
      </c>
      <c r="R1376" s="41">
        <f>P1376*C1376/U1375</f>
        <v>0.46809930084129575</v>
      </c>
      <c r="S1376" s="41">
        <f>Q1376*D1376/U1375</f>
        <v>0.53081599202265684</v>
      </c>
      <c r="T1376" s="41">
        <f t="shared" si="259"/>
        <v>0.88184852731662966</v>
      </c>
      <c r="U1376" s="42">
        <f>P1376*C1376+Q1376*D1376</f>
        <v>29555.098002655439</v>
      </c>
      <c r="V1376" s="25">
        <f>B1376</f>
        <v>42976</v>
      </c>
      <c r="W1376">
        <f>C1376/C$2</f>
        <v>1.6680946582777705</v>
      </c>
      <c r="X1376">
        <f>D1376/D$2</f>
        <v>1.2572131852382658</v>
      </c>
      <c r="Y1376">
        <f t="shared" si="260"/>
        <v>1.4777549001327719</v>
      </c>
      <c r="AA1376" s="15">
        <f t="shared" si="261"/>
        <v>-2.1272216634299346E-3</v>
      </c>
      <c r="AB1376" s="15">
        <f t="shared" si="262"/>
        <v>-1.6355811271051568E-4</v>
      </c>
      <c r="AC1376" s="15">
        <f t="shared" si="263"/>
        <v>-1.0847071360474692E-3</v>
      </c>
    </row>
    <row r="1377" spans="1:29" x14ac:dyDescent="0.4">
      <c r="A1377" s="43">
        <f t="shared" si="254"/>
        <v>2017</v>
      </c>
      <c r="B1377" s="53">
        <v>42977</v>
      </c>
      <c r="C1377" s="45">
        <v>3834.3004999999998</v>
      </c>
      <c r="D1377" s="45">
        <f>VLOOKUP(B1377,'H11001.CSI  中证全债'!$A$2:$B$2792,2,0)</f>
        <v>175.4255</v>
      </c>
      <c r="E1377" s="14">
        <f t="shared" si="255"/>
        <v>0</v>
      </c>
      <c r="F1377" s="14">
        <f>IF(AND((B1377-$B$2)&gt;123,OR(((G1376*J1376/C1376*C1377)/(G1376*K1376/D1376*D1377))&lt;(4/6),((G1376*J1376/C1376*C1377)/(G1376*K1376/D1376*D1377))&gt;(6/4))),COUNTIF($E$2:E1377,1),0)</f>
        <v>0</v>
      </c>
      <c r="G1377" s="21">
        <f t="shared" si="256"/>
        <v>29625.312804502108</v>
      </c>
      <c r="H1377" s="12">
        <f t="shared" si="257"/>
        <v>3.6207315507914033</v>
      </c>
      <c r="I1377" s="12">
        <f t="shared" si="258"/>
        <v>89.738036995401941</v>
      </c>
      <c r="J1377" s="15">
        <f>IF(OR((ROW(F1377)-MATCH(MAX($F$2:F1377),$F$2:F1377,0))=1,(ROW(F1377)-MATCH(MAX($F$2:F1377),$F$2:F1377,0))&gt;123),IF(OR(((G1376*J1376/C1376*C1377)/(G1376*K1376/D1376*D1377))&lt;(4/6),((G1376*J1376/C1376*C1377)/(G1376*K1376/D1376*D1377))&gt;(6/4)),50%,((G1376*J1376/C1376*C1377)/((G1376*K1376/D1376*D1377)+(G1376*J1376/C1376*C1377)))),((G1376*J1376/C1376*C1377)/((G1376*K1376/D1376*D1377)+(G1376*J1376/C1376*C1377))))</f>
        <v>0.46861860622971968</v>
      </c>
      <c r="K1377" s="18">
        <f t="shared" si="252"/>
        <v>0.53138139377028026</v>
      </c>
      <c r="L1377" s="20">
        <f t="shared" si="253"/>
        <v>0.88188749497748997</v>
      </c>
      <c r="M1377" s="51">
        <f>IF(AND((B1377-$B$2)&gt;123,OR(((U1376*R1376/C1376*C1377)/(U1376*S1376/D1376*D1377))&lt;(4/6),((U1376*R1376/C1376*C1377)/(U1376*S1376/D1376*D1377))&gt;(6/4))),1,0)</f>
        <v>0</v>
      </c>
      <c r="N1377" s="51">
        <f>IF(AND((B1377-$B$2)&gt;123,OR(((U1376*R1376/C1376*C1377)/(U1376*S1376/D1376*D1377))&lt;(4/6),((U1376*R1376/C1376*C1377)/(U1376*S1376/D1376*D1377))&gt;(6/4))),COUNTIF($M$2:M1377,1),0)</f>
        <v>0</v>
      </c>
      <c r="O1377" s="51">
        <f>IF(OR((ROW(N1377)-MATCH(MAX($N$2:N1377),$N$2:N1377,0))=1,(ROW(N1377)-MATCH(MAX($N$2:N1377),$N$2:N1377,0))&gt;123),IF(OR(((U1376*R1376/C1376*C1377)/(U1376*S1376/D1376*D1377))&lt;(4/6),((U1376*R1376/C1376*C1377)/(U1376*S1376/D1376*D1377))&gt;(6/4)),1,0),0)</f>
        <v>0</v>
      </c>
      <c r="P1377" s="47">
        <f>IF(O1377=1,U1376/2/C1377,P1376)</f>
        <v>3.6118419146766771</v>
      </c>
      <c r="Q1377" s="47">
        <f>IF(O1377=1,U1376/2/D1377,Q1376)</f>
        <v>89.517711770140608</v>
      </c>
      <c r="R1377" s="41">
        <f>P1377*C1377/U1376</f>
        <v>0.46857862755594509</v>
      </c>
      <c r="S1377" s="41">
        <f>Q1377*D1377/U1376</f>
        <v>0.53133606069321349</v>
      </c>
      <c r="T1377" s="41">
        <f t="shared" si="259"/>
        <v>0.88188749497748897</v>
      </c>
      <c r="U1377" s="42">
        <f>P1377*C1377+Q1377*D1377</f>
        <v>29552.576605498543</v>
      </c>
      <c r="V1377" s="25">
        <f>B1377</f>
        <v>42977</v>
      </c>
      <c r="W1377">
        <f>C1377/C$2</f>
        <v>1.667991515399871</v>
      </c>
      <c r="X1377">
        <f>D1377/D$2</f>
        <v>1.2570798996775348</v>
      </c>
      <c r="Y1377">
        <f t="shared" si="260"/>
        <v>1.4776288302749272</v>
      </c>
      <c r="AA1377" s="15">
        <f t="shared" si="261"/>
        <v>-6.1832748751822209E-5</v>
      </c>
      <c r="AB1377" s="15">
        <f t="shared" si="262"/>
        <v>-1.0601667425702566E-4</v>
      </c>
      <c r="AC1377" s="15">
        <f t="shared" si="263"/>
        <v>-8.5311750841365885E-5</v>
      </c>
    </row>
    <row r="1378" spans="1:29" x14ac:dyDescent="0.4">
      <c r="A1378" s="43">
        <f t="shared" si="254"/>
        <v>2017</v>
      </c>
      <c r="B1378" s="53">
        <v>42978</v>
      </c>
      <c r="C1378" s="45">
        <v>3822.0927999999999</v>
      </c>
      <c r="D1378" s="45">
        <f>VLOOKUP(B1378,'H11001.CSI  中证全债'!$A$2:$B$2792,2,0)</f>
        <v>175.4331</v>
      </c>
      <c r="E1378" s="14">
        <f t="shared" si="255"/>
        <v>0</v>
      </c>
      <c r="F1378" s="14">
        <f>IF(AND((B1378-$B$2)&gt;123,OR(((G1377*J1377/C1377*C1378)/(G1377*K1377/D1377*D1378))&lt;(4/6),((G1377*J1377/C1377*C1378)/(G1377*K1377/D1377*D1378))&gt;(6/4))),COUNTIF($E$2:E1378,1),0)</f>
        <v>0</v>
      </c>
      <c r="G1378" s="21">
        <f t="shared" si="256"/>
        <v>29581.794009030673</v>
      </c>
      <c r="H1378" s="12">
        <f t="shared" si="257"/>
        <v>3.6207315507914033</v>
      </c>
      <c r="I1378" s="12">
        <f t="shared" si="258"/>
        <v>89.738036995401941</v>
      </c>
      <c r="J1378" s="15">
        <f>IF(OR((ROW(F1378)-MATCH(MAX($F$2:F1378),$F$2:F1378,0))=1,(ROW(F1378)-MATCH(MAX($F$2:F1378),$F$2:F1378,0))&gt;123),IF(OR(((G1377*J1377/C1377*C1378)/(G1377*K1377/D1377*D1378))&lt;(4/6),((G1377*J1377/C1377*C1378)/(G1377*K1377/D1377*D1378))&gt;(6/4)),50%,((G1377*J1377/C1377*C1378)/((G1377*K1377/D1377*D1378)+(G1377*J1377/C1377*C1378)))),((G1377*J1377/C1377*C1378)/((G1377*K1377/D1377*D1378)+(G1377*J1377/C1377*C1378))))</f>
        <v>0.46781381774168179</v>
      </c>
      <c r="K1378" s="18">
        <f t="shared" si="252"/>
        <v>0.53218618225831826</v>
      </c>
      <c r="L1378" s="20">
        <f t="shared" si="253"/>
        <v>0.87904164620833636</v>
      </c>
      <c r="M1378" s="51">
        <f>IF(AND((B1378-$B$2)&gt;123,OR(((U1377*R1377/C1377*C1378)/(U1377*S1377/D1377*D1378))&lt;(4/6),((U1377*R1377/C1377*C1378)/(U1377*S1377/D1377*D1378))&gt;(6/4))),1,0)</f>
        <v>0</v>
      </c>
      <c r="N1378" s="51">
        <f>IF(AND((B1378-$B$2)&gt;123,OR(((U1377*R1377/C1377*C1378)/(U1377*S1377/D1377*D1378))&lt;(4/6),((U1377*R1377/C1377*C1378)/(U1377*S1377/D1377*D1378))&gt;(6/4))),COUNTIF($M$2:M1378,1),0)</f>
        <v>0</v>
      </c>
      <c r="O1378" s="51">
        <f>IF(OR((ROW(N1378)-MATCH(MAX($N$2:N1378),$N$2:N1378,0))=1,(ROW(N1378)-MATCH(MAX($N$2:N1378),$N$2:N1378,0))&gt;123),IF(OR(((U1377*R1377/C1377*C1378)/(U1377*S1377/D1377*D1378))&lt;(4/6),((U1377*R1377/C1377*C1378)/(U1377*S1377/D1377*D1378))&gt;(6/4)),1,0),0)</f>
        <v>0</v>
      </c>
      <c r="P1378" s="47">
        <f>IF(O1378=1,U1377/2/C1378,P1377)</f>
        <v>3.6118419146766771</v>
      </c>
      <c r="Q1378" s="47">
        <f>IF(O1378=1,U1377/2/D1378,Q1377)</f>
        <v>89.517711770140608</v>
      </c>
      <c r="R1378" s="41">
        <f>P1378*C1378/U1377</f>
        <v>0.46712661170313741</v>
      </c>
      <c r="S1378" s="41">
        <f>Q1378*D1378/U1377</f>
        <v>0.53140441493078827</v>
      </c>
      <c r="T1378" s="41">
        <f t="shared" si="259"/>
        <v>0.87904164620833536</v>
      </c>
      <c r="U1378" s="42">
        <f>P1378*C1378+Q1378*D1378</f>
        <v>29509.164657566194</v>
      </c>
      <c r="V1378" s="25">
        <f>B1378</f>
        <v>42978</v>
      </c>
      <c r="W1378">
        <f>C1378/C$2</f>
        <v>1.6626809404925191</v>
      </c>
      <c r="X1378">
        <f>D1378/D$2</f>
        <v>1.2571343604442851</v>
      </c>
      <c r="Y1378">
        <f t="shared" si="260"/>
        <v>1.4754582328783097</v>
      </c>
      <c r="AA1378" s="15">
        <f t="shared" si="261"/>
        <v>-3.1838141011638621E-3</v>
      </c>
      <c r="AB1378" s="15">
        <f t="shared" si="262"/>
        <v>4.3323234079517547E-5</v>
      </c>
      <c r="AC1378" s="15">
        <f t="shared" si="263"/>
        <v>-1.4689733660744331E-3</v>
      </c>
    </row>
    <row r="1379" spans="1:29" x14ac:dyDescent="0.4">
      <c r="A1379" s="43">
        <f t="shared" si="254"/>
        <v>2017</v>
      </c>
      <c r="B1379" s="53">
        <v>42979</v>
      </c>
      <c r="C1379" s="45">
        <v>3830.5383000000002</v>
      </c>
      <c r="D1379" s="45">
        <f>VLOOKUP(B1379,'H11001.CSI  中证全债'!$A$2:$B$2792,2,0)</f>
        <v>175.44229999999999</v>
      </c>
      <c r="E1379" s="14">
        <f t="shared" si="255"/>
        <v>0</v>
      </c>
      <c r="F1379" s="14">
        <f>IF(AND((B1379-$B$2)&gt;123,OR(((G1378*J1378/C1378*C1379)/(G1378*K1378/D1378*D1379))&lt;(4/6),((G1378*J1378/C1378*C1379)/(G1378*K1378/D1378*D1379))&gt;(6/4))),COUNTIF($E$2:E1379,1),0)</f>
        <v>0</v>
      </c>
      <c r="G1379" s="21">
        <f t="shared" si="256"/>
        <v>29613.198487283244</v>
      </c>
      <c r="H1379" s="12">
        <f t="shared" si="257"/>
        <v>3.6207315507914033</v>
      </c>
      <c r="I1379" s="12">
        <f t="shared" si="258"/>
        <v>89.738036995401941</v>
      </c>
      <c r="J1379" s="15">
        <f>IF(OR((ROW(F1379)-MATCH(MAX($F$2:F1379),$F$2:F1379,0))=1,(ROW(F1379)-MATCH(MAX($F$2:F1379),$F$2:F1379,0))&gt;123),IF(OR(((G1378*J1378/C1378*C1379)/(G1378*K1378/D1378*D1379))&lt;(4/6),((G1378*J1378/C1378*C1379)/(G1378*K1378/D1378*D1379))&gt;(6/4)),50%,((G1378*J1378/C1378*C1379)/((G1378*K1378/D1378*D1379)+(G1378*J1378/C1378*C1379)))),((G1378*J1378/C1378*C1379)/((G1378*K1378/D1378*D1379)+(G1378*J1378/C1378*C1379))))</f>
        <v>0.4683503163388702</v>
      </c>
      <c r="K1379" s="18">
        <f t="shared" si="252"/>
        <v>0.53164968366112975</v>
      </c>
      <c r="L1379" s="20">
        <f t="shared" si="253"/>
        <v>0.88093782566302403</v>
      </c>
      <c r="M1379" s="51">
        <f>IF(AND((B1379-$B$2)&gt;123,OR(((U1378*R1378/C1378*C1379)/(U1378*S1378/D1378*D1379))&lt;(4/6),((U1378*R1378/C1378*C1379)/(U1378*S1378/D1378*D1379))&gt;(6/4))),1,0)</f>
        <v>0</v>
      </c>
      <c r="N1379" s="51">
        <f>IF(AND((B1379-$B$2)&gt;123,OR(((U1378*R1378/C1378*C1379)/(U1378*S1378/D1378*D1379))&lt;(4/6),((U1378*R1378/C1378*C1379)/(U1378*S1378/D1378*D1379))&gt;(6/4))),COUNTIF($M$2:M1379,1),0)</f>
        <v>0</v>
      </c>
      <c r="O1379" s="51">
        <f>IF(OR((ROW(N1379)-MATCH(MAX($N$2:N1379),$N$2:N1379,0))=1,(ROW(N1379)-MATCH(MAX($N$2:N1379),$N$2:N1379,0))&gt;123),IF(OR(((U1378*R1378/C1378*C1379)/(U1378*S1378/D1378*D1379))&lt;(4/6),((U1378*R1378/C1378*C1379)/(U1378*S1378/D1378*D1379))&gt;(6/4)),1,0),0)</f>
        <v>0</v>
      </c>
      <c r="P1379" s="47">
        <f>IF(O1379=1,U1378/2/C1379,P1378)</f>
        <v>3.6118419146766771</v>
      </c>
      <c r="Q1379" s="47">
        <f>IF(O1379=1,U1378/2/D1379,Q1378)</f>
        <v>89.517711770140608</v>
      </c>
      <c r="R1379" s="41">
        <f>P1379*C1379/U1378</f>
        <v>0.4688475240917046</v>
      </c>
      <c r="S1379" s="41">
        <f>Q1379*D1379/U1378</f>
        <v>0.53221409097609629</v>
      </c>
      <c r="T1379" s="41">
        <f t="shared" si="259"/>
        <v>0.88093782566302303</v>
      </c>
      <c r="U1379" s="42">
        <f>P1379*C1379+Q1379*D1379</f>
        <v>29540.492031404883</v>
      </c>
      <c r="V1379" s="25">
        <f>B1379</f>
        <v>42979</v>
      </c>
      <c r="W1379">
        <f>C1379/C$2</f>
        <v>1.6663548889332607</v>
      </c>
      <c r="X1379">
        <f>D1379/D$2</f>
        <v>1.2572002866356142</v>
      </c>
      <c r="Y1379">
        <f t="shared" si="260"/>
        <v>1.4770246015702442</v>
      </c>
      <c r="AA1379" s="15">
        <f t="shared" si="261"/>
        <v>2.2096533082607284E-3</v>
      </c>
      <c r="AB1379" s="15">
        <f t="shared" si="262"/>
        <v>5.2441642996559068E-5</v>
      </c>
      <c r="AC1379" s="15">
        <f t="shared" si="263"/>
        <v>1.0616150678008918E-3</v>
      </c>
    </row>
    <row r="1380" spans="1:29" x14ac:dyDescent="0.4">
      <c r="A1380" s="43">
        <f t="shared" si="254"/>
        <v>2017</v>
      </c>
      <c r="B1380" s="53">
        <v>42982</v>
      </c>
      <c r="C1380" s="45">
        <v>3845.6163000000001</v>
      </c>
      <c r="D1380" s="45">
        <f>VLOOKUP(B1380,'H11001.CSI  中证全债'!$A$2:$B$2792,2,0)</f>
        <v>175.46289999999999</v>
      </c>
      <c r="E1380" s="14">
        <f t="shared" si="255"/>
        <v>0</v>
      </c>
      <c r="F1380" s="14">
        <f>IF(AND((B1380-$B$2)&gt;123,OR(((G1379*J1379/C1379*C1380)/(G1379*K1379/D1379*D1380))&lt;(4/6),((G1379*J1379/C1379*C1380)/(G1379*K1379/D1379*D1380))&gt;(6/4))),COUNTIF($E$2:E1380,1),0)</f>
        <v>0</v>
      </c>
      <c r="G1380" s="21">
        <f t="shared" si="256"/>
        <v>29669.640481168179</v>
      </c>
      <c r="H1380" s="12">
        <f t="shared" si="257"/>
        <v>3.6207315507914033</v>
      </c>
      <c r="I1380" s="12">
        <f t="shared" si="258"/>
        <v>89.738036995401941</v>
      </c>
      <c r="J1380" s="15">
        <f>IF(OR((ROW(F1380)-MATCH(MAX($F$2:F1380),$F$2:F1380,0))=1,(ROW(F1380)-MATCH(MAX($F$2:F1380),$F$2:F1380,0))&gt;123),IF(OR(((G1379*J1379/C1379*C1380)/(G1379*K1379/D1379*D1380))&lt;(4/6),((G1379*J1379/C1379*C1380)/(G1379*K1379/D1379*D1380))&gt;(6/4)),50%,((G1379*J1379/C1379*C1380)/((G1379*K1379/D1379*D1380)+(G1379*J1379/C1379*C1380)))),((G1379*J1379/C1379*C1380)/((G1379*K1379/D1379*D1380)+(G1379*J1379/C1379*C1380))))</f>
        <v>0.46929939304405982</v>
      </c>
      <c r="K1380" s="18">
        <f t="shared" si="252"/>
        <v>0.53070060695594012</v>
      </c>
      <c r="L1380" s="20">
        <f t="shared" si="253"/>
        <v>0.88430159470878844</v>
      </c>
      <c r="M1380" s="51">
        <f>IF(AND((B1380-$B$2)&gt;123,OR(((U1379*R1379/C1379*C1380)/(U1379*S1379/D1379*D1380))&lt;(4/6),((U1379*R1379/C1379*C1380)/(U1379*S1379/D1379*D1380))&gt;(6/4))),1,0)</f>
        <v>0</v>
      </c>
      <c r="N1380" s="51">
        <f>IF(AND((B1380-$B$2)&gt;123,OR(((U1379*R1379/C1379*C1380)/(U1379*S1379/D1379*D1380))&lt;(4/6),((U1379*R1379/C1379*C1380)/(U1379*S1379/D1379*D1380))&gt;(6/4))),COUNTIF($M$2:M1380,1),0)</f>
        <v>0</v>
      </c>
      <c r="O1380" s="51">
        <f>IF(OR((ROW(N1380)-MATCH(MAX($N$2:N1380),$N$2:N1380,0))=1,(ROW(N1380)-MATCH(MAX($N$2:N1380),$N$2:N1380,0))&gt;123),IF(OR(((U1379*R1379/C1379*C1380)/(U1379*S1379/D1379*D1380))&lt;(4/6),((U1379*R1379/C1379*C1380)/(U1379*S1379/D1379*D1380))&gt;(6/4)),1,0),0)</f>
        <v>0</v>
      </c>
      <c r="P1380" s="47">
        <f>IF(O1380=1,U1379/2/C1380,P1379)</f>
        <v>3.6118419146766771</v>
      </c>
      <c r="Q1380" s="47">
        <f>IF(O1380=1,U1379/2/D1380,Q1379)</f>
        <v>89.517711770140608</v>
      </c>
      <c r="R1380" s="41">
        <f>P1380*C1380/U1379</f>
        <v>0.47019386560445425</v>
      </c>
      <c r="S1380" s="41">
        <f>Q1380*D1380/U1379</f>
        <v>0.53171210864919405</v>
      </c>
      <c r="T1380" s="41">
        <f t="shared" si="259"/>
        <v>0.88430159470878722</v>
      </c>
      <c r="U1380" s="42">
        <f>P1380*C1380+Q1380*D1380</f>
        <v>29596.795448656841</v>
      </c>
      <c r="V1380" s="25">
        <f>B1380</f>
        <v>42982</v>
      </c>
      <c r="W1380">
        <f>C1380/C$2</f>
        <v>1.6729140973388614</v>
      </c>
      <c r="X1380">
        <f>D1380/D$2</f>
        <v>1.257347903977069</v>
      </c>
      <c r="Y1380">
        <f t="shared" si="260"/>
        <v>1.479839772432842</v>
      </c>
      <c r="AA1380" s="15">
        <f t="shared" si="261"/>
        <v>3.9362613865523421E-3</v>
      </c>
      <c r="AB1380" s="15">
        <f t="shared" si="262"/>
        <v>1.1741752131610994E-4</v>
      </c>
      <c r="AC1380" s="15">
        <f t="shared" si="263"/>
        <v>1.905974253648246E-3</v>
      </c>
    </row>
    <row r="1381" spans="1:29" x14ac:dyDescent="0.4">
      <c r="A1381" s="43">
        <f t="shared" si="254"/>
        <v>2017</v>
      </c>
      <c r="B1381" s="53">
        <v>42983</v>
      </c>
      <c r="C1381" s="45">
        <v>3857.0464000000002</v>
      </c>
      <c r="D1381" s="45">
        <f>VLOOKUP(B1381,'H11001.CSI  中证全债'!$A$2:$B$2792,2,0)</f>
        <v>175.4169</v>
      </c>
      <c r="E1381" s="14">
        <f t="shared" si="255"/>
        <v>0</v>
      </c>
      <c r="F1381" s="14">
        <f>IF(AND((B1381-$B$2)&gt;123,OR(((G1380*J1380/C1380*C1381)/(G1380*K1380/D1380*D1381))&lt;(4/6),((G1380*J1380/C1380*C1381)/(G1380*K1380/D1380*D1381))&gt;(6/4))),COUNTIF($E$2:E1381,1),0)</f>
        <v>0</v>
      </c>
      <c r="G1381" s="21">
        <f t="shared" si="256"/>
        <v>29706.897855165087</v>
      </c>
      <c r="H1381" s="12">
        <f t="shared" si="257"/>
        <v>3.6207315507914033</v>
      </c>
      <c r="I1381" s="12">
        <f t="shared" si="258"/>
        <v>89.738036995401941</v>
      </c>
      <c r="J1381" s="15">
        <f>IF(OR((ROW(F1381)-MATCH(MAX($F$2:F1381),$F$2:F1381,0))=1,(ROW(F1381)-MATCH(MAX($F$2:F1381),$F$2:F1381,0))&gt;123),IF(OR(((G1380*J1380/C1380*C1381)/(G1380*K1380/D1380*D1381))&lt;(4/6),((G1380*J1380/C1380*C1381)/(G1380*K1380/D1380*D1381))&gt;(6/4)),50%,((G1380*J1380/C1380*C1381)/((G1380*K1380/D1380*D1381)+(G1380*J1380/C1380*C1381)))),((G1380*J1380/C1380*C1381)/((G1380*K1380/D1380*D1381)+(G1380*J1380/C1380*C1381))))</f>
        <v>0.47010393550460416</v>
      </c>
      <c r="K1381" s="18">
        <f t="shared" si="252"/>
        <v>0.52989606449539584</v>
      </c>
      <c r="L1381" s="20">
        <f t="shared" si="253"/>
        <v>0.88716253432127312</v>
      </c>
      <c r="M1381" s="51">
        <f>IF(AND((B1381-$B$2)&gt;123,OR(((U1380*R1380/C1380*C1381)/(U1380*S1380/D1380*D1381))&lt;(4/6),((U1380*R1380/C1380*C1381)/(U1380*S1380/D1380*D1381))&gt;(6/4))),1,0)</f>
        <v>0</v>
      </c>
      <c r="N1381" s="51">
        <f>IF(AND((B1381-$B$2)&gt;123,OR(((U1380*R1380/C1380*C1381)/(U1380*S1380/D1380*D1381))&lt;(4/6),((U1380*R1380/C1380*C1381)/(U1380*S1380/D1380*D1381))&gt;(6/4))),COUNTIF($M$2:M1381,1),0)</f>
        <v>0</v>
      </c>
      <c r="O1381" s="51">
        <f>IF(OR((ROW(N1381)-MATCH(MAX($N$2:N1381),$N$2:N1381,0))=1,(ROW(N1381)-MATCH(MAX($N$2:N1381),$N$2:N1381,0))&gt;123),IF(OR(((U1380*R1380/C1380*C1381)/(U1380*S1380/D1380*D1381))&lt;(4/6),((U1380*R1380/C1380*C1381)/(U1380*S1380/D1380*D1381))&gt;(6/4)),1,0),0)</f>
        <v>0</v>
      </c>
      <c r="P1381" s="47">
        <f>IF(O1381=1,U1380/2/C1381,P1380)</f>
        <v>3.6118419146766771</v>
      </c>
      <c r="Q1381" s="47">
        <f>IF(O1381=1,U1380/2/D1381,Q1380)</f>
        <v>89.517711770140608</v>
      </c>
      <c r="R1381" s="41">
        <f>P1381*C1381/U1380</f>
        <v>0.47069426413206505</v>
      </c>
      <c r="S1381" s="41">
        <f>Q1381*D1381/U1380</f>
        <v>0.53056147653053454</v>
      </c>
      <c r="T1381" s="41">
        <f t="shared" si="259"/>
        <v>0.8871625343212719</v>
      </c>
      <c r="U1381" s="42">
        <f>P1381*C1381+Q1381*D1381</f>
        <v>29633.961348184363</v>
      </c>
      <c r="V1381" s="25">
        <f>B1381</f>
        <v>42983</v>
      </c>
      <c r="W1381">
        <f>C1381/C$2</f>
        <v>1.6778864018883282</v>
      </c>
      <c r="X1381">
        <f>D1381/D$2</f>
        <v>1.2570182730204227</v>
      </c>
      <c r="Y1381">
        <f t="shared" si="260"/>
        <v>1.4816980674092182</v>
      </c>
      <c r="AA1381" s="15">
        <f t="shared" si="261"/>
        <v>2.9722414064035085E-3</v>
      </c>
      <c r="AB1381" s="15">
        <f t="shared" si="262"/>
        <v>-2.6216368246501087E-4</v>
      </c>
      <c r="AC1381" s="15">
        <f t="shared" si="263"/>
        <v>1.2557406625997025E-3</v>
      </c>
    </row>
    <row r="1382" spans="1:29" x14ac:dyDescent="0.4">
      <c r="A1382" s="43">
        <f t="shared" si="254"/>
        <v>2017</v>
      </c>
      <c r="B1382" s="53">
        <v>42984</v>
      </c>
      <c r="C1382" s="45">
        <v>3849.4499000000001</v>
      </c>
      <c r="D1382" s="45">
        <f>VLOOKUP(B1382,'H11001.CSI  中证全债'!$A$2:$B$2792,2,0)</f>
        <v>175.44069999999999</v>
      </c>
      <c r="E1382" s="14">
        <f t="shared" si="255"/>
        <v>0</v>
      </c>
      <c r="F1382" s="14">
        <f>IF(AND((B1382-$B$2)&gt;123,OR(((G1381*J1381/C1381*C1382)/(G1381*K1381/D1381*D1382))&lt;(4/6),((G1381*J1381/C1381*C1382)/(G1381*K1381/D1381*D1382))&gt;(6/4))),COUNTIF($E$2:E1382,1),0)</f>
        <v>0</v>
      </c>
      <c r="G1382" s="21">
        <f t="shared" si="256"/>
        <v>29681.528733219991</v>
      </c>
      <c r="H1382" s="12">
        <f t="shared" si="257"/>
        <v>3.6207315507914033</v>
      </c>
      <c r="I1382" s="12">
        <f t="shared" si="258"/>
        <v>89.738036995401941</v>
      </c>
      <c r="J1382" s="15">
        <f>IF(OR((ROW(F1382)-MATCH(MAX($F$2:F1382),$F$2:F1382,0))=1,(ROW(F1382)-MATCH(MAX($F$2:F1382),$F$2:F1382,0))&gt;123),IF(OR(((G1381*J1381/C1381*C1382)/(G1381*K1381/D1381*D1382))&lt;(4/6),((G1381*J1381/C1381*C1382)/(G1381*K1381/D1381*D1382))&gt;(6/4)),50%,((G1381*J1381/C1381*C1382)/((G1381*K1381/D1381*D1382)+(G1381*J1381/C1381*C1382)))),((G1381*J1381/C1381*C1382)/((G1381*K1381/D1381*D1382)+(G1381*J1381/C1381*C1382))))</f>
        <v>0.46957907159685452</v>
      </c>
      <c r="K1382" s="18">
        <f t="shared" si="252"/>
        <v>0.53042092840314548</v>
      </c>
      <c r="L1382" s="20">
        <f t="shared" si="253"/>
        <v>0.88529514287933941</v>
      </c>
      <c r="M1382" s="51">
        <f>IF(AND((B1382-$B$2)&gt;123,OR(((U1381*R1381/C1381*C1382)/(U1381*S1381/D1381*D1382))&lt;(4/6),((U1381*R1381/C1381*C1382)/(U1381*S1381/D1381*D1382))&gt;(6/4))),1,0)</f>
        <v>0</v>
      </c>
      <c r="N1382" s="51">
        <f>IF(AND((B1382-$B$2)&gt;123,OR(((U1381*R1381/C1381*C1382)/(U1381*S1381/D1381*D1382))&lt;(4/6),((U1381*R1381/C1381*C1382)/(U1381*S1381/D1381*D1382))&gt;(6/4))),COUNTIF($M$2:M1382,1),0)</f>
        <v>0</v>
      </c>
      <c r="O1382" s="51">
        <f>IF(OR((ROW(N1382)-MATCH(MAX($N$2:N1382),$N$2:N1382,0))=1,(ROW(N1382)-MATCH(MAX($N$2:N1382),$N$2:N1382,0))&gt;123),IF(OR(((U1381*R1381/C1381*C1382)/(U1381*S1381/D1381*D1382))&lt;(4/6),((U1381*R1381/C1381*C1382)/(U1381*S1381/D1381*D1382))&gt;(6/4)),1,0),0)</f>
        <v>0</v>
      </c>
      <c r="P1382" s="47">
        <f>IF(O1382=1,U1381/2/C1382,P1381)</f>
        <v>3.6118419146766771</v>
      </c>
      <c r="Q1382" s="47">
        <f>IF(O1382=1,U1381/2/D1382,Q1381)</f>
        <v>89.517711770140608</v>
      </c>
      <c r="R1382" s="41">
        <f>P1382*C1382/U1381</f>
        <v>0.46917806006113993</v>
      </c>
      <c r="S1382" s="41">
        <f>Q1382*D1382/U1381</f>
        <v>0.52996795908670968</v>
      </c>
      <c r="T1382" s="41">
        <f t="shared" si="259"/>
        <v>0.88529514287933819</v>
      </c>
      <c r="U1382" s="42">
        <f>P1382*C1382+Q1382*D1382</f>
        <v>29608.654512619651</v>
      </c>
      <c r="V1382" s="25">
        <f>B1382</f>
        <v>42984</v>
      </c>
      <c r="W1382">
        <f>C1382/C$2</f>
        <v>1.6745817841238271</v>
      </c>
      <c r="X1382">
        <f>D1382/D$2</f>
        <v>1.2571888212110354</v>
      </c>
      <c r="Y1382">
        <f t="shared" si="260"/>
        <v>1.4804327256309826</v>
      </c>
      <c r="AA1382" s="15">
        <f t="shared" si="261"/>
        <v>-1.9695122153573497E-3</v>
      </c>
      <c r="AB1382" s="15">
        <f t="shared" si="262"/>
        <v>1.3567677914738674E-4</v>
      </c>
      <c r="AC1382" s="15">
        <f t="shared" si="263"/>
        <v>-8.539808521502712E-4</v>
      </c>
    </row>
    <row r="1383" spans="1:29" x14ac:dyDescent="0.4">
      <c r="A1383" s="43">
        <f t="shared" si="254"/>
        <v>2017</v>
      </c>
      <c r="B1383" s="53">
        <v>42985</v>
      </c>
      <c r="C1383" s="45">
        <v>3829.8712999999998</v>
      </c>
      <c r="D1383" s="45">
        <f>VLOOKUP(B1383,'H11001.CSI  中证全债'!$A$2:$B$2792,2,0)</f>
        <v>175.53790000000001</v>
      </c>
      <c r="E1383" s="14">
        <f t="shared" si="255"/>
        <v>0</v>
      </c>
      <c r="F1383" s="14">
        <f>IF(AND((B1383-$B$2)&gt;123,OR(((G1382*J1382/C1382*C1383)/(G1382*K1382/D1382*D1383))&lt;(4/6),((G1382*J1382/C1382*C1383)/(G1382*K1382/D1382*D1383))&gt;(6/4))),COUNTIF($E$2:E1383,1),0)</f>
        <v>0</v>
      </c>
      <c r="G1383" s="21">
        <f t="shared" si="256"/>
        <v>29619.36241567562</v>
      </c>
      <c r="H1383" s="12">
        <f t="shared" si="257"/>
        <v>3.6207315507914033</v>
      </c>
      <c r="I1383" s="12">
        <f t="shared" si="258"/>
        <v>89.738036995401941</v>
      </c>
      <c r="J1383" s="15">
        <f>IF(OR((ROW(F1383)-MATCH(MAX($F$2:F1383),$F$2:F1383,0))=1,(ROW(F1383)-MATCH(MAX($F$2:F1383),$F$2:F1383,0))&gt;123),IF(OR(((G1382*J1382/C1382*C1383)/(G1382*K1382/D1382*D1383))&lt;(4/6),((G1382*J1382/C1382*C1383)/(G1382*K1382/D1382*D1383))&gt;(6/4)),50%,((G1382*J1382/C1382*C1383)/((G1382*K1382/D1382*D1383)+(G1382*J1382/C1382*C1383)))),((G1382*J1382/C1382*C1383)/((G1382*K1382/D1382*D1383)+(G1382*J1382/C1382*C1383))))</f>
        <v>0.46817131499230397</v>
      </c>
      <c r="K1383" s="18">
        <f t="shared" si="252"/>
        <v>0.53182868500769609</v>
      </c>
      <c r="L1383" s="20">
        <f t="shared" si="253"/>
        <v>0.88030474509950341</v>
      </c>
      <c r="M1383" s="51">
        <f>IF(AND((B1383-$B$2)&gt;123,OR(((U1382*R1382/C1382*C1383)/(U1382*S1382/D1382*D1383))&lt;(4/6),((U1382*R1382/C1382*C1383)/(U1382*S1382/D1382*D1383))&gt;(6/4))),1,0)</f>
        <v>0</v>
      </c>
      <c r="N1383" s="51">
        <f>IF(AND((B1383-$B$2)&gt;123,OR(((U1382*R1382/C1382*C1383)/(U1382*S1382/D1382*D1383))&lt;(4/6),((U1382*R1382/C1382*C1383)/(U1382*S1382/D1382*D1383))&gt;(6/4))),COUNTIF($M$2:M1383,1),0)</f>
        <v>0</v>
      </c>
      <c r="O1383" s="51">
        <f>IF(OR((ROW(N1383)-MATCH(MAX($N$2:N1383),$N$2:N1383,0))=1,(ROW(N1383)-MATCH(MAX($N$2:N1383),$N$2:N1383,0))&gt;123),IF(OR(((U1382*R1382/C1382*C1383)/(U1382*S1382/D1382*D1383))&lt;(4/6),((U1382*R1382/C1382*C1383)/(U1382*S1382/D1382*D1383))&gt;(6/4)),1,0),0)</f>
        <v>0</v>
      </c>
      <c r="P1383" s="47">
        <f>IF(O1383=1,U1382/2/C1383,P1382)</f>
        <v>3.6118419146766771</v>
      </c>
      <c r="Q1383" s="47">
        <f>IF(O1383=1,U1382/2/D1383,Q1382)</f>
        <v>89.517711770140608</v>
      </c>
      <c r="R1383" s="41">
        <f>P1383*C1383/U1382</f>
        <v>0.46719075611022681</v>
      </c>
      <c r="S1383" s="41">
        <f>Q1383*D1383/U1382</f>
        <v>0.53071479929080634</v>
      </c>
      <c r="T1383" s="41">
        <f t="shared" si="259"/>
        <v>0.88030474509950229</v>
      </c>
      <c r="U1383" s="42">
        <f>P1383*C1383+Q1383*D1383</f>
        <v>29546.640826093018</v>
      </c>
      <c r="V1383" s="25">
        <f>B1383</f>
        <v>42985</v>
      </c>
      <c r="W1383">
        <f>C1383/C$2</f>
        <v>1.6660647316175332</v>
      </c>
      <c r="X1383">
        <f>D1383/D$2</f>
        <v>1.2578853457542098</v>
      </c>
      <c r="Y1383">
        <f t="shared" si="260"/>
        <v>1.4773320413046509</v>
      </c>
      <c r="AA1383" s="15">
        <f t="shared" si="261"/>
        <v>-5.0860773639372914E-3</v>
      </c>
      <c r="AB1383" s="15">
        <f t="shared" si="262"/>
        <v>5.540333571401046E-4</v>
      </c>
      <c r="AC1383" s="15">
        <f t="shared" si="263"/>
        <v>-2.0944445989669047E-3</v>
      </c>
    </row>
    <row r="1384" spans="1:29" x14ac:dyDescent="0.4">
      <c r="A1384" s="43">
        <f t="shared" si="254"/>
        <v>2017</v>
      </c>
      <c r="B1384" s="53">
        <v>42986</v>
      </c>
      <c r="C1384" s="45">
        <v>3825.9895000000001</v>
      </c>
      <c r="D1384" s="45">
        <f>VLOOKUP(B1384,'H11001.CSI  中证全债'!$A$2:$B$2792,2,0)</f>
        <v>175.69540000000001</v>
      </c>
      <c r="E1384" s="14">
        <f t="shared" si="255"/>
        <v>0</v>
      </c>
      <c r="F1384" s="14">
        <f>IF(AND((B1384-$B$2)&gt;123,OR(((G1383*J1383/C1383*C1384)/(G1383*K1383/D1383*D1384))&lt;(4/6),((G1383*J1383/C1383*C1384)/(G1383*K1383/D1383*D1384))&gt;(6/4))),COUNTIF($E$2:E1384,1),0)</f>
        <v>0</v>
      </c>
      <c r="G1384" s="21">
        <f t="shared" si="256"/>
        <v>29619.441200768539</v>
      </c>
      <c r="H1384" s="12">
        <f t="shared" si="257"/>
        <v>3.6207315507914033</v>
      </c>
      <c r="I1384" s="12">
        <f t="shared" si="258"/>
        <v>89.738036995401941</v>
      </c>
      <c r="J1384" s="15">
        <f>IF(OR((ROW(F1384)-MATCH(MAX($F$2:F1384),$F$2:F1384,0))=1,(ROW(F1384)-MATCH(MAX($F$2:F1384),$F$2:F1384,0))&gt;123),IF(OR(((G1383*J1383/C1383*C1384)/(G1383*K1383/D1383*D1384))&lt;(4/6),((G1383*J1383/C1383*C1384)/(G1383*K1383/D1383*D1384))&gt;(6/4)),50%,((G1383*J1383/C1383*C1384)/((G1383*K1383/D1383*D1384)+(G1383*J1383/C1383*C1384)))),((G1383*J1383/C1383*C1384)/((G1383*K1383/D1383*D1384)+(G1383*J1383/C1383*C1384))))</f>
        <v>0.46769555177452765</v>
      </c>
      <c r="K1384" s="18">
        <f t="shared" si="252"/>
        <v>0.5323044482254724</v>
      </c>
      <c r="L1384" s="20">
        <f t="shared" si="253"/>
        <v>0.87862416580148917</v>
      </c>
      <c r="M1384" s="51">
        <f>IF(AND((B1384-$B$2)&gt;123,OR(((U1383*R1383/C1383*C1384)/(U1383*S1383/D1383*D1384))&lt;(4/6),((U1383*R1383/C1383*C1384)/(U1383*S1383/D1383*D1384))&gt;(6/4))),1,0)</f>
        <v>0</v>
      </c>
      <c r="N1384" s="51">
        <f>IF(AND((B1384-$B$2)&gt;123,OR(((U1383*R1383/C1383*C1384)/(U1383*S1383/D1383*D1384))&lt;(4/6),((U1383*R1383/C1383*C1384)/(U1383*S1383/D1383*D1384))&gt;(6/4))),COUNTIF($M$2:M1384,1),0)</f>
        <v>0</v>
      </c>
      <c r="O1384" s="51">
        <f>IF(OR((ROW(N1384)-MATCH(MAX($N$2:N1384),$N$2:N1384,0))=1,(ROW(N1384)-MATCH(MAX($N$2:N1384),$N$2:N1384,0))&gt;123),IF(OR(((U1383*R1383/C1383*C1384)/(U1383*S1383/D1383*D1384))&lt;(4/6),((U1383*R1383/C1383*C1384)/(U1383*S1383/D1383*D1384))&gt;(6/4)),1,0),0)</f>
        <v>0</v>
      </c>
      <c r="P1384" s="47">
        <f>IF(O1384=1,U1383/2/C1384,P1383)</f>
        <v>3.6118419146766771</v>
      </c>
      <c r="Q1384" s="47">
        <f>IF(O1384=1,U1383/2/D1384,Q1383)</f>
        <v>89.517711770140608</v>
      </c>
      <c r="R1384" s="41">
        <f>P1384*C1384/U1383</f>
        <v>0.46769679580662321</v>
      </c>
      <c r="S1384" s="41">
        <f>Q1384*D1384/U1383</f>
        <v>0.53230586411197367</v>
      </c>
      <c r="T1384" s="41">
        <f t="shared" si="259"/>
        <v>0.87862416580148817</v>
      </c>
      <c r="U1384" s="42">
        <f>P1384*C1384+Q1384*D1384</f>
        <v>29546.719417752429</v>
      </c>
      <c r="V1384" s="25">
        <f>B1384</f>
        <v>42986</v>
      </c>
      <c r="W1384">
        <f>C1384/C$2</f>
        <v>1.6643760769425857</v>
      </c>
      <c r="X1384">
        <f>D1384/D$2</f>
        <v>1.2590139734862056</v>
      </c>
      <c r="Y1384">
        <f t="shared" si="260"/>
        <v>1.4773359708876215</v>
      </c>
      <c r="AA1384" s="15">
        <f t="shared" si="261"/>
        <v>-1.0135588629308634E-3</v>
      </c>
      <c r="AB1384" s="15">
        <f t="shared" si="262"/>
        <v>8.9724213403497011E-4</v>
      </c>
      <c r="AC1384" s="15">
        <f t="shared" si="263"/>
        <v>2.6599185969367056E-6</v>
      </c>
    </row>
    <row r="1385" spans="1:29" x14ac:dyDescent="0.4">
      <c r="A1385" s="43">
        <f t="shared" si="254"/>
        <v>2017</v>
      </c>
      <c r="B1385" s="53">
        <v>42989</v>
      </c>
      <c r="C1385" s="45">
        <v>3825.6453000000001</v>
      </c>
      <c r="D1385" s="45">
        <f>VLOOKUP(B1385,'H11001.CSI  中证全债'!$A$2:$B$2792,2,0)</f>
        <v>175.79089999999999</v>
      </c>
      <c r="E1385" s="14">
        <f t="shared" si="255"/>
        <v>0</v>
      </c>
      <c r="F1385" s="14">
        <f>IF(AND((B1385-$B$2)&gt;123,OR(((G1384*J1384/C1384*C1385)/(G1384*K1384/D1384*D1385))&lt;(4/6),((G1384*J1384/C1384*C1385)/(G1384*K1384/D1384*D1385))&gt;(6/4))),COUNTIF($E$2:E1385,1),0)</f>
        <v>0</v>
      </c>
      <c r="G1385" s="21">
        <f t="shared" si="256"/>
        <v>29626.764927501819</v>
      </c>
      <c r="H1385" s="12">
        <f t="shared" si="257"/>
        <v>3.6207315507914033</v>
      </c>
      <c r="I1385" s="12">
        <f t="shared" si="258"/>
        <v>89.738036995401941</v>
      </c>
      <c r="J1385" s="15">
        <f>IF(OR((ROW(F1385)-MATCH(MAX($F$2:F1385),$F$2:F1385,0))=1,(ROW(F1385)-MATCH(MAX($F$2:F1385),$F$2:F1385,0))&gt;123),IF(OR(((G1384*J1384/C1384*C1385)/(G1384*K1384/D1384*D1385))&lt;(4/6),((G1384*J1384/C1384*C1385)/(G1384*K1384/D1384*D1385))&gt;(6/4)),50%,((G1384*J1384/C1384*C1385)/((G1384*K1384/D1384*D1385)+(G1384*J1384/C1384*C1385)))),((G1384*J1384/C1384*C1385)/((G1384*K1384/D1384*D1385)+(G1384*J1384/C1384*C1385))))</f>
        <v>0.46753787238473327</v>
      </c>
      <c r="K1385" s="18">
        <f t="shared" si="252"/>
        <v>0.53246212761526679</v>
      </c>
      <c r="L1385" s="20">
        <f t="shared" si="253"/>
        <v>0.87806784395857562</v>
      </c>
      <c r="M1385" s="51">
        <f>IF(AND((B1385-$B$2)&gt;123,OR(((U1384*R1384/C1384*C1385)/(U1384*S1384/D1384*D1385))&lt;(4/6),((U1384*R1384/C1384*C1385)/(U1384*S1384/D1384*D1385))&gt;(6/4))),1,0)</f>
        <v>0</v>
      </c>
      <c r="N1385" s="51">
        <f>IF(AND((B1385-$B$2)&gt;123,OR(((U1384*R1384/C1384*C1385)/(U1384*S1384/D1384*D1385))&lt;(4/6),((U1384*R1384/C1384*C1385)/(U1384*S1384/D1384*D1385))&gt;(6/4))),COUNTIF($M$2:M1385,1),0)</f>
        <v>0</v>
      </c>
      <c r="O1385" s="51">
        <f>IF(OR((ROW(N1385)-MATCH(MAX($N$2:N1385),$N$2:N1385,0))=1,(ROW(N1385)-MATCH(MAX($N$2:N1385),$N$2:N1385,0))&gt;123),IF(OR(((U1384*R1384/C1384*C1385)/(U1384*S1384/D1384*D1385))&lt;(4/6),((U1384*R1384/C1384*C1385)/(U1384*S1384/D1384*D1385))&gt;(6/4)),1,0),0)</f>
        <v>0</v>
      </c>
      <c r="P1385" s="47">
        <f>IF(O1385=1,U1384/2/C1385,P1384)</f>
        <v>3.6118419146766771</v>
      </c>
      <c r="Q1385" s="47">
        <f>IF(O1385=1,U1384/2/D1385,Q1384)</f>
        <v>89.517711770140608</v>
      </c>
      <c r="R1385" s="41">
        <f>P1385*C1385/U1384</f>
        <v>0.46765347617319053</v>
      </c>
      <c r="S1385" s="41">
        <f>Q1385*D1385/U1384</f>
        <v>0.53259378462702611</v>
      </c>
      <c r="T1385" s="41">
        <f t="shared" si="259"/>
        <v>0.87806784395857507</v>
      </c>
      <c r="U1385" s="42">
        <f>P1385*C1385+Q1385*D1385</f>
        <v>29554.025163239443</v>
      </c>
      <c r="V1385" s="25">
        <f>B1385</f>
        <v>42989</v>
      </c>
      <c r="W1385">
        <f>C1385/C$2</f>
        <v>1.6642263435871536</v>
      </c>
      <c r="X1385">
        <f>D1385/D$2</f>
        <v>1.2596983160157649</v>
      </c>
      <c r="Y1385">
        <f t="shared" si="260"/>
        <v>1.4777012581619722</v>
      </c>
      <c r="AA1385" s="15">
        <f t="shared" si="261"/>
        <v>-8.9963655153679767E-5</v>
      </c>
      <c r="AB1385" s="15">
        <f t="shared" si="262"/>
        <v>5.4355435600483837E-4</v>
      </c>
      <c r="AC1385" s="15">
        <f t="shared" si="263"/>
        <v>2.4726080021686414E-4</v>
      </c>
    </row>
    <row r="1386" spans="1:29" x14ac:dyDescent="0.4">
      <c r="A1386" s="43">
        <f t="shared" si="254"/>
        <v>2017</v>
      </c>
      <c r="B1386" s="53">
        <v>42990</v>
      </c>
      <c r="C1386" s="45">
        <v>3837.9340999999999</v>
      </c>
      <c r="D1386" s="45">
        <f>VLOOKUP(B1386,'H11001.CSI  中证全债'!$A$2:$B$2792,2,0)</f>
        <v>175.79810000000001</v>
      </c>
      <c r="E1386" s="14">
        <f t="shared" si="255"/>
        <v>0</v>
      </c>
      <c r="F1386" s="14">
        <f>IF(AND((B1386-$B$2)&gt;123,OR(((G1385*J1385/C1385*C1386)/(G1385*K1385/D1385*D1386))&lt;(4/6),((G1385*J1385/C1385*C1386)/(G1385*K1385/D1385*D1386))&gt;(6/4))),COUNTIF($E$2:E1386,1),0)</f>
        <v>0</v>
      </c>
      <c r="G1386" s="21">
        <f t="shared" si="256"/>
        <v>29671.905487249554</v>
      </c>
      <c r="H1386" s="12">
        <f t="shared" si="257"/>
        <v>3.6207315507914033</v>
      </c>
      <c r="I1386" s="12">
        <f t="shared" si="258"/>
        <v>89.738036995401941</v>
      </c>
      <c r="J1386" s="15">
        <f>IF(OR((ROW(F1386)-MATCH(MAX($F$2:F1386),$F$2:F1386,0))=1,(ROW(F1386)-MATCH(MAX($F$2:F1386),$F$2:F1386,0))&gt;123),IF(OR(((G1385*J1385/C1385*C1386)/(G1385*K1385/D1385*D1386))&lt;(4/6),((G1385*J1385/C1385*C1386)/(G1385*K1385/D1385*D1386))&gt;(6/4)),50%,((G1385*J1385/C1385*C1386)/((G1385*K1385/D1385*D1386)+(G1385*J1385/C1385*C1386)))),((G1385*J1385/C1385*C1386)/((G1385*K1385/D1385*D1386)+(G1385*J1385/C1385*C1386))))</f>
        <v>0.46832614412645557</v>
      </c>
      <c r="K1386" s="18">
        <f t="shared" si="252"/>
        <v>0.53167385587354443</v>
      </c>
      <c r="L1386" s="20">
        <f t="shared" si="253"/>
        <v>0.88085231002564901</v>
      </c>
      <c r="M1386" s="51">
        <f>IF(AND((B1386-$B$2)&gt;123,OR(((U1385*R1385/C1385*C1386)/(U1385*S1385/D1385*D1386))&lt;(4/6),((U1385*R1385/C1385*C1386)/(U1385*S1385/D1385*D1386))&gt;(6/4))),1,0)</f>
        <v>0</v>
      </c>
      <c r="N1386" s="51">
        <f>IF(AND((B1386-$B$2)&gt;123,OR(((U1385*R1385/C1385*C1386)/(U1385*S1385/D1385*D1386))&lt;(4/6),((U1385*R1385/C1385*C1386)/(U1385*S1385/D1385*D1386))&gt;(6/4))),COUNTIF($M$2:M1386,1),0)</f>
        <v>0</v>
      </c>
      <c r="O1386" s="51">
        <f>IF(OR((ROW(N1386)-MATCH(MAX($N$2:N1386),$N$2:N1386,0))=1,(ROW(N1386)-MATCH(MAX($N$2:N1386),$N$2:N1386,0))&gt;123),IF(OR(((U1385*R1385/C1385*C1386)/(U1385*S1385/D1385*D1386))&lt;(4/6),((U1385*R1385/C1385*C1386)/(U1385*S1385/D1385*D1386))&gt;(6/4)),1,0),0)</f>
        <v>0</v>
      </c>
      <c r="P1386" s="47">
        <f>IF(O1386=1,U1385/2/C1386,P1385)</f>
        <v>3.6118419146766771</v>
      </c>
      <c r="Q1386" s="47">
        <f>IF(O1386=1,U1385/2/D1386,Q1385)</f>
        <v>89.517711770140608</v>
      </c>
      <c r="R1386" s="41">
        <f>P1386*C1386/U1385</f>
        <v>0.46903970513597149</v>
      </c>
      <c r="S1386" s="41">
        <f>Q1386*D1386/U1385</f>
        <v>0.53248393606677857</v>
      </c>
      <c r="T1386" s="41">
        <f t="shared" si="259"/>
        <v>0.88085231002564823</v>
      </c>
      <c r="U1386" s="42">
        <f>P1386*C1386+Q1386*D1386</f>
        <v>29599.054893685265</v>
      </c>
      <c r="V1386" s="25">
        <f>B1386</f>
        <v>42990</v>
      </c>
      <c r="W1386">
        <f>C1386/C$2</f>
        <v>1.6695721984919649</v>
      </c>
      <c r="X1386">
        <f>D1386/D$2</f>
        <v>1.2597499104263703</v>
      </c>
      <c r="Y1386">
        <f t="shared" si="260"/>
        <v>1.4799527446842633</v>
      </c>
      <c r="AA1386" s="15">
        <f t="shared" si="261"/>
        <v>3.2122162501577733E-3</v>
      </c>
      <c r="AB1386" s="15">
        <f t="shared" si="262"/>
        <v>4.0957751510362073E-5</v>
      </c>
      <c r="AC1386" s="15">
        <f t="shared" si="263"/>
        <v>1.523641202749948E-3</v>
      </c>
    </row>
    <row r="1387" spans="1:29" x14ac:dyDescent="0.4">
      <c r="A1387" s="43">
        <f t="shared" si="254"/>
        <v>2017</v>
      </c>
      <c r="B1387" s="53">
        <v>42991</v>
      </c>
      <c r="C1387" s="45">
        <v>3842.6061</v>
      </c>
      <c r="D1387" s="45">
        <f>VLOOKUP(B1387,'H11001.CSI  中证全债'!$A$2:$B$2792,2,0)</f>
        <v>175.7938</v>
      </c>
      <c r="E1387" s="14">
        <f t="shared" si="255"/>
        <v>0</v>
      </c>
      <c r="F1387" s="14">
        <f>IF(AND((B1387-$B$2)&gt;123,OR(((G1386*J1386/C1386*C1387)/(G1386*K1386/D1386*D1387))&lt;(4/6),((G1386*J1386/C1386*C1387)/(G1386*K1386/D1386*D1387))&gt;(6/4))),COUNTIF($E$2:E1387,1),0)</f>
        <v>0</v>
      </c>
      <c r="G1387" s="21">
        <f t="shared" si="256"/>
        <v>29688.435671495772</v>
      </c>
      <c r="H1387" s="12">
        <f t="shared" si="257"/>
        <v>3.6207315507914033</v>
      </c>
      <c r="I1387" s="12">
        <f t="shared" si="258"/>
        <v>89.738036995401941</v>
      </c>
      <c r="J1387" s="15">
        <f>IF(OR((ROW(F1387)-MATCH(MAX($F$2:F1387),$F$2:F1387,0))=1,(ROW(F1387)-MATCH(MAX($F$2:F1387),$F$2:F1387,0))&gt;123),IF(OR(((G1386*J1386/C1386*C1387)/(G1386*K1386/D1386*D1387))&lt;(4/6),((G1386*J1386/C1386*C1387)/(G1386*K1386/D1386*D1387))&gt;(6/4)),50%,((G1386*J1386/C1386*C1387)/((G1386*K1386/D1386*D1387)+(G1386*J1386/C1386*C1387)))),((G1386*J1386/C1386*C1387)/((G1386*K1386/D1386*D1387)+(G1386*J1386/C1386*C1387))))</f>
        <v>0.4686351715355479</v>
      </c>
      <c r="K1387" s="18">
        <f t="shared" si="252"/>
        <v>0.5313648284644521</v>
      </c>
      <c r="L1387" s="20">
        <f t="shared" si="253"/>
        <v>0.88194616284600258</v>
      </c>
      <c r="M1387" s="51">
        <f>IF(AND((B1387-$B$2)&gt;123,OR(((U1386*R1386/C1386*C1387)/(U1386*S1386/D1386*D1387))&lt;(4/6),((U1386*R1386/C1386*C1387)/(U1386*S1386/D1386*D1387))&gt;(6/4))),1,0)</f>
        <v>0</v>
      </c>
      <c r="N1387" s="51">
        <f>IF(AND((B1387-$B$2)&gt;123,OR(((U1386*R1386/C1386*C1387)/(U1386*S1386/D1386*D1387))&lt;(4/6),((U1386*R1386/C1386*C1387)/(U1386*S1386/D1386*D1387))&gt;(6/4))),COUNTIF($M$2:M1387,1),0)</f>
        <v>0</v>
      </c>
      <c r="O1387" s="51">
        <f>IF(OR((ROW(N1387)-MATCH(MAX($N$2:N1387),$N$2:N1387,0))=1,(ROW(N1387)-MATCH(MAX($N$2:N1387),$N$2:N1387,0))&gt;123),IF(OR(((U1386*R1386/C1386*C1387)/(U1386*S1386/D1386*D1387))&lt;(4/6),((U1386*R1386/C1386*C1387)/(U1386*S1386/D1386*D1387))&gt;(6/4)),1,0),0)</f>
        <v>0</v>
      </c>
      <c r="P1387" s="47">
        <f>IF(O1387=1,U1386/2/C1387,P1386)</f>
        <v>3.6118419146766771</v>
      </c>
      <c r="Q1387" s="47">
        <f>IF(O1387=1,U1386/2/D1387,Q1386)</f>
        <v>89.517711770140608</v>
      </c>
      <c r="R1387" s="41">
        <f>P1387*C1387/U1386</f>
        <v>0.4688962476478678</v>
      </c>
      <c r="S1387" s="41">
        <f>Q1387*D1387/U1386</f>
        <v>0.53166085119613204</v>
      </c>
      <c r="T1387" s="41">
        <f t="shared" si="259"/>
        <v>0.8819461628460018</v>
      </c>
      <c r="U1387" s="42">
        <f>P1387*C1387+Q1387*D1387</f>
        <v>29615.544492950023</v>
      </c>
      <c r="V1387" s="25">
        <f>B1387</f>
        <v>42991</v>
      </c>
      <c r="W1387">
        <f>C1387/C$2</f>
        <v>1.6716046047574489</v>
      </c>
      <c r="X1387">
        <f>D1387/D$2</f>
        <v>1.2597190970978143</v>
      </c>
      <c r="Y1387">
        <f t="shared" si="260"/>
        <v>1.4807772246475011</v>
      </c>
      <c r="AA1387" s="15">
        <f t="shared" si="261"/>
        <v>1.2173215793360725E-3</v>
      </c>
      <c r="AB1387" s="15">
        <f t="shared" si="262"/>
        <v>-2.4459877552729381E-5</v>
      </c>
      <c r="AC1387" s="15">
        <f t="shared" si="263"/>
        <v>5.5709884399957055E-4</v>
      </c>
    </row>
    <row r="1388" spans="1:29" x14ac:dyDescent="0.4">
      <c r="A1388" s="43">
        <f t="shared" si="254"/>
        <v>2017</v>
      </c>
      <c r="B1388" s="53">
        <v>42992</v>
      </c>
      <c r="C1388" s="45">
        <v>3829.9553999999998</v>
      </c>
      <c r="D1388" s="45">
        <f>VLOOKUP(B1388,'H11001.CSI  中证全债'!$A$2:$B$2792,2,0)</f>
        <v>175.88589999999999</v>
      </c>
      <c r="E1388" s="14">
        <f t="shared" si="255"/>
        <v>0</v>
      </c>
      <c r="F1388" s="14">
        <f>IF(AND((B1388-$B$2)&gt;123,OR(((G1387*J1387/C1387*C1388)/(G1387*K1387/D1387*D1388))&lt;(4/6),((G1387*J1387/C1387*C1388)/(G1387*K1387/D1387*D1388))&gt;(6/4))),COUNTIF($E$2:E1388,1),0)</f>
        <v>0</v>
      </c>
      <c r="G1388" s="21">
        <f t="shared" si="256"/>
        <v>29650.895756073449</v>
      </c>
      <c r="H1388" s="12">
        <f t="shared" si="257"/>
        <v>3.6207315507914033</v>
      </c>
      <c r="I1388" s="12">
        <f t="shared" si="258"/>
        <v>89.738036995401941</v>
      </c>
      <c r="J1388" s="15">
        <f>IF(OR((ROW(F1388)-MATCH(MAX($F$2:F1388),$F$2:F1388,0))=1,(ROW(F1388)-MATCH(MAX($F$2:F1388),$F$2:F1388,0))&gt;123),IF(OR(((G1387*J1387/C1387*C1388)/(G1387*K1387/D1387*D1388))&lt;(4/6),((G1387*J1387/C1387*C1388)/(G1387*K1387/D1387*D1388))&gt;(6/4)),50%,((G1387*J1387/C1387*C1388)/((G1387*K1387/D1387*D1388)+(G1387*J1387/C1387*C1388)))),((G1387*J1387/C1387*C1388)/((G1387*K1387/D1387*D1388)+(G1387*J1387/C1387*C1388))))</f>
        <v>0.46768369053617714</v>
      </c>
      <c r="K1388" s="18">
        <f t="shared" si="252"/>
        <v>0.5323163094638228</v>
      </c>
      <c r="L1388" s="20">
        <f t="shared" si="253"/>
        <v>0.87858230571077733</v>
      </c>
      <c r="M1388" s="51">
        <f>IF(AND((B1388-$B$2)&gt;123,OR(((U1387*R1387/C1387*C1388)/(U1387*S1387/D1387*D1388))&lt;(4/6),((U1387*R1387/C1387*C1388)/(U1387*S1387/D1387*D1388))&gt;(6/4))),1,0)</f>
        <v>0</v>
      </c>
      <c r="N1388" s="51">
        <f>IF(AND((B1388-$B$2)&gt;123,OR(((U1387*R1387/C1387*C1388)/(U1387*S1387/D1387*D1388))&lt;(4/6),((U1387*R1387/C1387*C1388)/(U1387*S1387/D1387*D1388))&gt;(6/4))),COUNTIF($M$2:M1388,1),0)</f>
        <v>0</v>
      </c>
      <c r="O1388" s="51">
        <f>IF(OR((ROW(N1388)-MATCH(MAX($N$2:N1388),$N$2:N1388,0))=1,(ROW(N1388)-MATCH(MAX($N$2:N1388),$N$2:N1388,0))&gt;123),IF(OR(((U1387*R1387/C1387*C1388)/(U1387*S1387/D1387*D1388))&lt;(4/6),((U1387*R1387/C1387*C1388)/(U1387*S1387/D1387*D1388))&gt;(6/4)),1,0),0)</f>
        <v>0</v>
      </c>
      <c r="P1388" s="47">
        <f>IF(O1388=1,U1387/2/C1388,P1387)</f>
        <v>3.6118419146766771</v>
      </c>
      <c r="Q1388" s="47">
        <f>IF(O1388=1,U1387/2/D1388,Q1387)</f>
        <v>89.517711770140608</v>
      </c>
      <c r="R1388" s="41">
        <f>P1388*C1388/U1387</f>
        <v>0.46709232201877188</v>
      </c>
      <c r="S1388" s="41">
        <f>Q1388*D1388/U1387</f>
        <v>0.53164321541951887</v>
      </c>
      <c r="T1388" s="41">
        <f t="shared" si="259"/>
        <v>0.87858230571077645</v>
      </c>
      <c r="U1388" s="42">
        <f>P1388*C1388+Q1388*D1388</f>
        <v>29578.096745694049</v>
      </c>
      <c r="V1388" s="25">
        <f>B1388</f>
        <v>42992</v>
      </c>
      <c r="W1388">
        <f>C1388/C$2</f>
        <v>1.666101316670386</v>
      </c>
      <c r="X1388">
        <f>D1388/D$2</f>
        <v>1.2603790756001432</v>
      </c>
      <c r="Y1388">
        <f t="shared" si="260"/>
        <v>1.4789048372847025</v>
      </c>
      <c r="AA1388" s="15">
        <f t="shared" si="261"/>
        <v>-3.292218788701784E-3</v>
      </c>
      <c r="AB1388" s="15">
        <f t="shared" si="262"/>
        <v>5.2390926187384501E-4</v>
      </c>
      <c r="AC1388" s="15">
        <f t="shared" si="263"/>
        <v>-1.2644625617093119E-3</v>
      </c>
    </row>
    <row r="1389" spans="1:29" x14ac:dyDescent="0.4">
      <c r="A1389" s="43">
        <f t="shared" si="254"/>
        <v>2017</v>
      </c>
      <c r="B1389" s="53">
        <v>42993</v>
      </c>
      <c r="C1389" s="45">
        <v>3831.2964999999999</v>
      </c>
      <c r="D1389" s="45">
        <f>VLOOKUP(B1389,'H11001.CSI  中证全债'!$A$2:$B$2792,2,0)</f>
        <v>175.94110000000001</v>
      </c>
      <c r="E1389" s="14">
        <f t="shared" si="255"/>
        <v>0</v>
      </c>
      <c r="F1389" s="14">
        <f>IF(AND((B1389-$B$2)&gt;123,OR(((G1388*J1388/C1388*C1389)/(G1388*K1388/D1388*D1389))&lt;(4/6),((G1388*J1388/C1388*C1389)/(G1388*K1388/D1388*D1389))&gt;(6/4))),COUNTIF($E$2:E1389,1),0)</f>
        <v>0</v>
      </c>
      <c r="G1389" s="21">
        <f t="shared" si="256"/>
        <v>29660.705058798361</v>
      </c>
      <c r="H1389" s="12">
        <f t="shared" si="257"/>
        <v>3.6207315507914033</v>
      </c>
      <c r="I1389" s="12">
        <f t="shared" si="258"/>
        <v>89.738036995401941</v>
      </c>
      <c r="J1389" s="15">
        <f>IF(OR((ROW(F1389)-MATCH(MAX($F$2:F1389),$F$2:F1389,0))=1,(ROW(F1389)-MATCH(MAX($F$2:F1389),$F$2:F1389,0))&gt;123),IF(OR(((G1388*J1388/C1388*C1389)/(G1388*K1388/D1388*D1389))&lt;(4/6),((G1388*J1388/C1388*C1389)/(G1388*K1388/D1388*D1389))&gt;(6/4)),50%,((G1388*J1388/C1388*C1389)/((G1388*K1388/D1388*D1389)+(G1388*J1388/C1388*C1389)))),((G1388*J1388/C1388*C1389)/((G1388*K1388/D1388*D1389)+(G1388*J1388/C1388*C1389))))</f>
        <v>0.46769272984196103</v>
      </c>
      <c r="K1389" s="18">
        <f t="shared" si="252"/>
        <v>0.53230727015803891</v>
      </c>
      <c r="L1389" s="20">
        <f t="shared" si="253"/>
        <v>0.87861420660872391</v>
      </c>
      <c r="M1389" s="51">
        <f>IF(AND((B1389-$B$2)&gt;123,OR(((U1388*R1388/C1388*C1389)/(U1388*S1388/D1388*D1389))&lt;(4/6),((U1388*R1388/C1388*C1389)/(U1388*S1388/D1388*D1389))&gt;(6/4))),1,0)</f>
        <v>0</v>
      </c>
      <c r="N1389" s="51">
        <f>IF(AND((B1389-$B$2)&gt;123,OR(((U1388*R1388/C1388*C1389)/(U1388*S1388/D1388*D1389))&lt;(4/6),((U1388*R1388/C1388*C1389)/(U1388*S1388/D1388*D1389))&gt;(6/4))),COUNTIF($M$2:M1389,1),0)</f>
        <v>0</v>
      </c>
      <c r="O1389" s="51">
        <f>IF(OR((ROW(N1389)-MATCH(MAX($N$2:N1389),$N$2:N1389,0))=1,(ROW(N1389)-MATCH(MAX($N$2:N1389),$N$2:N1389,0))&gt;123),IF(OR(((U1388*R1388/C1388*C1389)/(U1388*S1388/D1388*D1389))&lt;(4/6),((U1388*R1388/C1388*C1389)/(U1388*S1388/D1388*D1389))&gt;(6/4)),1,0),0)</f>
        <v>0</v>
      </c>
      <c r="P1389" s="47">
        <f>IF(O1389=1,U1388/2/C1389,P1388)</f>
        <v>3.6118419146766771</v>
      </c>
      <c r="Q1389" s="47">
        <f>IF(O1389=1,U1388/2/D1389,Q1388)</f>
        <v>89.517711770140608</v>
      </c>
      <c r="R1389" s="41">
        <f>P1389*C1389/U1388</f>
        <v>0.46784745500126135</v>
      </c>
      <c r="S1389" s="41">
        <f>Q1389*D1389/U1388</f>
        <v>0.532483371521</v>
      </c>
      <c r="T1389" s="41">
        <f t="shared" si="259"/>
        <v>0.87861420660872303</v>
      </c>
      <c r="U1389" s="42">
        <f>P1389*C1389+Q1389*D1389</f>
        <v>29587.881964575536</v>
      </c>
      <c r="V1389" s="25">
        <f>B1389</f>
        <v>42993</v>
      </c>
      <c r="W1389">
        <f>C1389/C$2</f>
        <v>1.6666847199329373</v>
      </c>
      <c r="X1389">
        <f>D1389/D$2</f>
        <v>1.2607746327481189</v>
      </c>
      <c r="Y1389">
        <f t="shared" si="260"/>
        <v>1.4793940982287768</v>
      </c>
      <c r="AA1389" s="15">
        <f t="shared" si="261"/>
        <v>3.5016073555316218E-4</v>
      </c>
      <c r="AB1389" s="15">
        <f t="shared" si="262"/>
        <v>3.1383982456811843E-4</v>
      </c>
      <c r="AC1389" s="15">
        <f t="shared" si="263"/>
        <v>3.3082652226124054E-4</v>
      </c>
    </row>
    <row r="1390" spans="1:29" x14ac:dyDescent="0.4">
      <c r="A1390" s="43">
        <f t="shared" si="254"/>
        <v>2017</v>
      </c>
      <c r="B1390" s="53">
        <v>42996</v>
      </c>
      <c r="C1390" s="45">
        <v>3843.1428000000001</v>
      </c>
      <c r="D1390" s="45">
        <f>VLOOKUP(B1390,'H11001.CSI  中证全债'!$A$2:$B$2792,2,0)</f>
        <v>175.96619999999999</v>
      </c>
      <c r="E1390" s="14">
        <f t="shared" si="255"/>
        <v>0</v>
      </c>
      <c r="F1390" s="14">
        <f>IF(AND((B1390-$B$2)&gt;123,OR(((G1389*J1389/C1389*C1390)/(G1389*K1389/D1389*D1390))&lt;(4/6),((G1389*J1389/C1389*C1390)/(G1389*K1389/D1389*D1390))&gt;(6/4))),COUNTIF($E$2:E1390,1),0)</f>
        <v>0</v>
      </c>
      <c r="G1390" s="21">
        <f t="shared" si="256"/>
        <v>29705.849755697083</v>
      </c>
      <c r="H1390" s="12">
        <f t="shared" si="257"/>
        <v>3.6207315507914033</v>
      </c>
      <c r="I1390" s="12">
        <f t="shared" si="258"/>
        <v>89.738036995401941</v>
      </c>
      <c r="J1390" s="15">
        <f>IF(OR((ROW(F1390)-MATCH(MAX($F$2:F1390),$F$2:F1390,0))=1,(ROW(F1390)-MATCH(MAX($F$2:F1390),$F$2:F1390,0))&gt;123),IF(OR(((G1389*J1389/C1389*C1390)/(G1389*K1389/D1389*D1390))&lt;(4/6),((G1389*J1389/C1389*C1390)/(G1389*K1389/D1389*D1390))&gt;(6/4)),50%,((G1389*J1389/C1389*C1390)/((G1389*K1389/D1389*D1390)+(G1389*J1389/C1389*C1390)))),((G1389*J1389/C1389*C1390)/((G1389*K1389/D1389*D1390)+(G1389*J1389/C1389*C1390))))</f>
        <v>0.46842586576699929</v>
      </c>
      <c r="K1390" s="18">
        <f t="shared" si="252"/>
        <v>0.53157413423300071</v>
      </c>
      <c r="L1390" s="20">
        <f t="shared" si="253"/>
        <v>0.88120515202057947</v>
      </c>
      <c r="M1390" s="51">
        <f>IF(AND((B1390-$B$2)&gt;123,OR(((U1389*R1389/C1389*C1390)/(U1389*S1389/D1389*D1390))&lt;(4/6),((U1389*R1389/C1389*C1390)/(U1389*S1389/D1389*D1390))&gt;(6/4))),1,0)</f>
        <v>0</v>
      </c>
      <c r="N1390" s="51">
        <f>IF(AND((B1390-$B$2)&gt;123,OR(((U1389*R1389/C1389*C1390)/(U1389*S1389/D1389*D1390))&lt;(4/6),((U1389*R1389/C1389*C1390)/(U1389*S1389/D1389*D1390))&gt;(6/4))),COUNTIF($M$2:M1390,1),0)</f>
        <v>0</v>
      </c>
      <c r="O1390" s="51">
        <f>IF(OR((ROW(N1390)-MATCH(MAX($N$2:N1390),$N$2:N1390,0))=1,(ROW(N1390)-MATCH(MAX($N$2:N1390),$N$2:N1390,0))&gt;123),IF(OR(((U1389*R1389/C1389*C1390)/(U1389*S1389/D1389*D1390))&lt;(4/6),((U1389*R1389/C1389*C1390)/(U1389*S1389/D1389*D1390))&gt;(6/4)),1,0),0)</f>
        <v>0</v>
      </c>
      <c r="P1390" s="47">
        <f>IF(O1390=1,U1389/2/C1390,P1389)</f>
        <v>3.6118419146766771</v>
      </c>
      <c r="Q1390" s="47">
        <f>IF(O1390=1,U1389/2/D1390,Q1389)</f>
        <v>89.517711770140608</v>
      </c>
      <c r="R1390" s="41">
        <f>P1390*C1390/U1389</f>
        <v>0.46913882736678747</v>
      </c>
      <c r="S1390" s="41">
        <f>Q1390*D1390/U1389</f>
        <v>0.53238320984740661</v>
      </c>
      <c r="T1390" s="41">
        <f t="shared" si="259"/>
        <v>0.88120515202057847</v>
      </c>
      <c r="U1390" s="42">
        <f>P1390*C1390+Q1390*D1390</f>
        <v>29632.915822014802</v>
      </c>
      <c r="V1390" s="25">
        <f>B1390</f>
        <v>42996</v>
      </c>
      <c r="W1390">
        <f>C1390/C$2</f>
        <v>1.6718380791672702</v>
      </c>
      <c r="X1390">
        <f>D1390/D$2</f>
        <v>1.2609544965962018</v>
      </c>
      <c r="Y1390">
        <f t="shared" si="260"/>
        <v>1.4816457911007401</v>
      </c>
      <c r="AA1390" s="15">
        <f t="shared" si="261"/>
        <v>3.0919820483745752E-3</v>
      </c>
      <c r="AB1390" s="15">
        <f t="shared" si="262"/>
        <v>1.4266137929097589E-4</v>
      </c>
      <c r="AC1390" s="15">
        <f t="shared" si="263"/>
        <v>1.522037214194194E-3</v>
      </c>
    </row>
    <row r="1391" spans="1:29" x14ac:dyDescent="0.4">
      <c r="A1391" s="43">
        <f t="shared" si="254"/>
        <v>2017</v>
      </c>
      <c r="B1391" s="53">
        <v>42997</v>
      </c>
      <c r="C1391" s="45">
        <v>3832.1161000000002</v>
      </c>
      <c r="D1391" s="45">
        <f>VLOOKUP(B1391,'H11001.CSI  中证全债'!$A$2:$B$2792,2,0)</f>
        <v>175.9691</v>
      </c>
      <c r="E1391" s="14">
        <f t="shared" si="255"/>
        <v>0</v>
      </c>
      <c r="F1391" s="14">
        <f>IF(AND((B1391-$B$2)&gt;123,OR(((G1390*J1390/C1390*C1391)/(G1390*K1390/D1390*D1391))&lt;(4/6),((G1390*J1390/C1390*C1391)/(G1390*K1390/D1390*D1391))&gt;(6/4))),COUNTIF($E$2:E1391,1),0)</f>
        <v>0</v>
      </c>
      <c r="G1391" s="21">
        <f t="shared" si="256"/>
        <v>29666.185275413256</v>
      </c>
      <c r="H1391" s="12">
        <f t="shared" si="257"/>
        <v>3.6207315507914033</v>
      </c>
      <c r="I1391" s="12">
        <f t="shared" si="258"/>
        <v>89.738036995401941</v>
      </c>
      <c r="J1391" s="15">
        <f>IF(OR((ROW(F1391)-MATCH(MAX($F$2:F1391),$F$2:F1391,0))=1,(ROW(F1391)-MATCH(MAX($F$2:F1391),$F$2:F1391,0))&gt;123),IF(OR(((G1390*J1390/C1390*C1391)/(G1390*K1390/D1390*D1391))&lt;(4/6),((G1390*J1390/C1390*C1391)/(G1390*K1390/D1390*D1391))&gt;(6/4)),50%,((G1390*J1390/C1390*C1391)/((G1390*K1390/D1390*D1391)+(G1390*J1390/C1390*C1391)))),((G1390*J1390/C1390*C1391)/((G1390*K1390/D1390*D1391)+(G1390*J1390/C1390*C1391))))</f>
        <v>0.46770636469614024</v>
      </c>
      <c r="K1391" s="18">
        <f t="shared" si="252"/>
        <v>0.53229363530385976</v>
      </c>
      <c r="L1391" s="20">
        <f t="shared" si="253"/>
        <v>0.87866232785058596</v>
      </c>
      <c r="M1391" s="51">
        <f>IF(AND((B1391-$B$2)&gt;123,OR(((U1390*R1390/C1390*C1391)/(U1390*S1390/D1390*D1391))&lt;(4/6),((U1390*R1390/C1390*C1391)/(U1390*S1390/D1390*D1391))&gt;(6/4))),1,0)</f>
        <v>0</v>
      </c>
      <c r="N1391" s="51">
        <f>IF(AND((B1391-$B$2)&gt;123,OR(((U1390*R1390/C1390*C1391)/(U1390*S1390/D1390*D1391))&lt;(4/6),((U1390*R1390/C1390*C1391)/(U1390*S1390/D1390*D1391))&gt;(6/4))),COUNTIF($M$2:M1391,1),0)</f>
        <v>0</v>
      </c>
      <c r="O1391" s="51">
        <f>IF(OR((ROW(N1391)-MATCH(MAX($N$2:N1391),$N$2:N1391,0))=1,(ROW(N1391)-MATCH(MAX($N$2:N1391),$N$2:N1391,0))&gt;123),IF(OR(((U1390*R1390/C1390*C1391)/(U1390*S1390/D1390*D1391))&lt;(4/6),((U1390*R1390/C1390*C1391)/(U1390*S1390/D1390*D1391))&gt;(6/4)),1,0),0)</f>
        <v>0</v>
      </c>
      <c r="P1391" s="47">
        <f>IF(O1391=1,U1390/2/C1391,P1390)</f>
        <v>3.6118419146766771</v>
      </c>
      <c r="Q1391" s="47">
        <f>IF(O1391=1,U1390/2/D1391,Q1390)</f>
        <v>89.517711770140608</v>
      </c>
      <c r="R1391" s="41">
        <f>P1391*C1391/U1390</f>
        <v>0.46708186379703504</v>
      </c>
      <c r="S1391" s="41">
        <f>Q1391*D1391/U1390</f>
        <v>0.53158289480741405</v>
      </c>
      <c r="T1391" s="41">
        <f t="shared" si="259"/>
        <v>0.87866232785058496</v>
      </c>
      <c r="U1391" s="42">
        <f>P1391*C1391+Q1391*D1391</f>
        <v>29593.348726138371</v>
      </c>
      <c r="V1391" s="25">
        <f>B1391</f>
        <v>42997</v>
      </c>
      <c r="W1391">
        <f>C1391/C$2</f>
        <v>1.6670412610663259</v>
      </c>
      <c r="X1391">
        <f>D1391/D$2</f>
        <v>1.2609752776782515</v>
      </c>
      <c r="Y1391">
        <f t="shared" si="260"/>
        <v>1.4796674363069184</v>
      </c>
      <c r="AA1391" s="15">
        <f t="shared" si="261"/>
        <v>-2.8691882071101293E-3</v>
      </c>
      <c r="AB1391" s="15">
        <f t="shared" si="262"/>
        <v>1.6480437720511887E-5</v>
      </c>
      <c r="AC1391" s="15">
        <f t="shared" si="263"/>
        <v>-1.3352413955510789E-3</v>
      </c>
    </row>
    <row r="1392" spans="1:29" x14ac:dyDescent="0.4">
      <c r="A1392" s="43">
        <f t="shared" si="254"/>
        <v>2017</v>
      </c>
      <c r="B1392" s="53">
        <v>42998</v>
      </c>
      <c r="C1392" s="45">
        <v>3842.4353000000001</v>
      </c>
      <c r="D1392" s="45">
        <f>VLOOKUP(B1392,'H11001.CSI  中证全债'!$A$2:$B$2792,2,0)</f>
        <v>175.96950000000001</v>
      </c>
      <c r="E1392" s="14">
        <f t="shared" si="255"/>
        <v>0</v>
      </c>
      <c r="F1392" s="14">
        <f>IF(AND((B1392-$B$2)&gt;123,OR(((G1391*J1391/C1391*C1392)/(G1391*K1391/D1391*D1392))&lt;(4/6),((G1391*J1391/C1391*C1392)/(G1391*K1391/D1391*D1392))&gt;(6/4))),COUNTIF($E$2:E1392,1),0)</f>
        <v>0</v>
      </c>
      <c r="G1392" s="21">
        <f t="shared" si="256"/>
        <v>29703.584223646983</v>
      </c>
      <c r="H1392" s="12">
        <f t="shared" si="257"/>
        <v>3.6207315507914033</v>
      </c>
      <c r="I1392" s="12">
        <f t="shared" si="258"/>
        <v>89.738036995401941</v>
      </c>
      <c r="J1392" s="15">
        <f>IF(OR((ROW(F1392)-MATCH(MAX($F$2:F1392),$F$2:F1392,0))=1,(ROW(F1392)-MATCH(MAX($F$2:F1392),$F$2:F1392,0))&gt;123),IF(OR(((G1391*J1391/C1391*C1392)/(G1391*K1391/D1391*D1392))&lt;(4/6),((G1391*J1391/C1391*C1392)/(G1391*K1391/D1391*D1392))&gt;(6/4)),50%,((G1391*J1391/C1391*C1392)/((G1391*K1391/D1391*D1392)+(G1391*J1391/C1391*C1392)))),((G1391*J1391/C1391*C1392)/((G1391*K1391/D1391*D1392)+(G1391*J1391/C1391*C1392))))</f>
        <v>0.46837535220779725</v>
      </c>
      <c r="K1392" s="18">
        <f t="shared" si="252"/>
        <v>0.53162464779220275</v>
      </c>
      <c r="L1392" s="20">
        <f t="shared" si="253"/>
        <v>0.88102640491355111</v>
      </c>
      <c r="M1392" s="51">
        <f>IF(AND((B1392-$B$2)&gt;123,OR(((U1391*R1391/C1391*C1392)/(U1391*S1391/D1391*D1392))&lt;(4/6),((U1391*R1391/C1391*C1392)/(U1391*S1391/D1391*D1392))&gt;(6/4))),1,0)</f>
        <v>0</v>
      </c>
      <c r="N1392" s="51">
        <f>IF(AND((B1392-$B$2)&gt;123,OR(((U1391*R1391/C1391*C1392)/(U1391*S1391/D1391*D1392))&lt;(4/6),((U1391*R1391/C1391*C1392)/(U1391*S1391/D1391*D1392))&gt;(6/4))),COUNTIF($M$2:M1392,1),0)</f>
        <v>0</v>
      </c>
      <c r="O1392" s="51">
        <f>IF(OR((ROW(N1392)-MATCH(MAX($N$2:N1392),$N$2:N1392,0))=1,(ROW(N1392)-MATCH(MAX($N$2:N1392),$N$2:N1392,0))&gt;123),IF(OR(((U1391*R1391/C1391*C1392)/(U1391*S1391/D1391*D1392))&lt;(4/6),((U1391*R1391/C1391*C1392)/(U1391*S1391/D1391*D1392))&gt;(6/4)),1,0),0)</f>
        <v>0</v>
      </c>
      <c r="P1392" s="47">
        <f>IF(O1392=1,U1391/2/C1392,P1391)</f>
        <v>3.6118419146766771</v>
      </c>
      <c r="Q1392" s="47">
        <f>IF(O1392=1,U1391/2/D1392,Q1391)</f>
        <v>89.517711770140608</v>
      </c>
      <c r="R1392" s="41">
        <f>P1392*C1392/U1391</f>
        <v>0.46896581388625513</v>
      </c>
      <c r="S1392" s="41">
        <f>Q1392*D1392/U1391</f>
        <v>0.53229484527455451</v>
      </c>
      <c r="T1392" s="41">
        <f t="shared" si="259"/>
        <v>0.88102640491355</v>
      </c>
      <c r="U1392" s="42">
        <f>P1392*C1392+Q1392*D1392</f>
        <v>29630.65585230901</v>
      </c>
      <c r="V1392" s="25">
        <f>B1392</f>
        <v>42998</v>
      </c>
      <c r="W1392">
        <f>C1392/C$2</f>
        <v>1.6715303036037363</v>
      </c>
      <c r="X1392">
        <f>D1392/D$2</f>
        <v>1.2609781440343963</v>
      </c>
      <c r="Y1392">
        <f t="shared" si="260"/>
        <v>1.4815327926154505</v>
      </c>
      <c r="AA1392" s="15">
        <f t="shared" si="261"/>
        <v>2.6928202932055001E-3</v>
      </c>
      <c r="AB1392" s="15">
        <f t="shared" si="262"/>
        <v>2.2731263615849429E-6</v>
      </c>
      <c r="AC1392" s="15">
        <f t="shared" si="263"/>
        <v>1.2606591608095297E-3</v>
      </c>
    </row>
    <row r="1393" spans="1:29" x14ac:dyDescent="0.4">
      <c r="A1393" s="43">
        <f t="shared" si="254"/>
        <v>2017</v>
      </c>
      <c r="B1393" s="53">
        <v>42999</v>
      </c>
      <c r="C1393" s="45">
        <v>3837.8175999999999</v>
      </c>
      <c r="D1393" s="45">
        <f>VLOOKUP(B1393,'H11001.CSI  中证全债'!$A$2:$B$2792,2,0)</f>
        <v>175.99510000000001</v>
      </c>
      <c r="E1393" s="14">
        <f t="shared" si="255"/>
        <v>0</v>
      </c>
      <c r="F1393" s="14">
        <f>IF(AND((B1393-$B$2)&gt;123,OR(((G1392*J1392/C1392*C1393)/(G1392*K1392/D1392*D1393))&lt;(4/6),((G1392*J1392/C1392*C1393)/(G1392*K1392/D1392*D1393))&gt;(6/4))),COUNTIF($E$2:E1393,1),0)</f>
        <v>0</v>
      </c>
      <c r="G1393" s="21">
        <f t="shared" si="256"/>
        <v>29689.162065311975</v>
      </c>
      <c r="H1393" s="12">
        <f t="shared" si="257"/>
        <v>3.6207315507914033</v>
      </c>
      <c r="I1393" s="12">
        <f t="shared" si="258"/>
        <v>89.738036995401941</v>
      </c>
      <c r="J1393" s="15">
        <f>IF(OR((ROW(F1393)-MATCH(MAX($F$2:F1393),$F$2:F1393,0))=1,(ROW(F1393)-MATCH(MAX($F$2:F1393),$F$2:F1393,0))&gt;123),IF(OR(((G1392*J1392/C1392*C1393)/(G1392*K1392/D1392*D1393))&lt;(4/6),((G1392*J1392/C1392*C1393)/(G1392*K1392/D1392*D1393))&gt;(6/4)),50%,((G1392*J1392/C1392*C1393)/((G1392*K1392/D1392*D1393)+(G1392*J1392/C1392*C1393)))),((G1392*J1392/C1392*C1393)/((G1392*K1392/D1392*D1393)+(G1392*J1392/C1392*C1393))))</f>
        <v>0.4680397257401181</v>
      </c>
      <c r="K1393" s="18">
        <f t="shared" si="252"/>
        <v>0.5319602742598819</v>
      </c>
      <c r="L1393" s="20">
        <f t="shared" si="253"/>
        <v>0.87983962033876184</v>
      </c>
      <c r="M1393" s="51">
        <f>IF(AND((B1393-$B$2)&gt;123,OR(((U1392*R1392/C1392*C1393)/(U1392*S1392/D1392*D1393))&lt;(4/6),((U1392*R1392/C1392*C1393)/(U1392*S1392/D1392*D1393))&gt;(6/4))),1,0)</f>
        <v>0</v>
      </c>
      <c r="N1393" s="51">
        <f>IF(AND((B1393-$B$2)&gt;123,OR(((U1392*R1392/C1392*C1393)/(U1392*S1392/D1392*D1393))&lt;(4/6),((U1392*R1392/C1392*C1393)/(U1392*S1392/D1392*D1393))&gt;(6/4))),COUNTIF($M$2:M1393,1),0)</f>
        <v>0</v>
      </c>
      <c r="O1393" s="51">
        <f>IF(OR((ROW(N1393)-MATCH(MAX($N$2:N1393),$N$2:N1393,0))=1,(ROW(N1393)-MATCH(MAX($N$2:N1393),$N$2:N1393,0))&gt;123),IF(OR(((U1392*R1392/C1392*C1393)/(U1392*S1392/D1392*D1393))&lt;(4/6),((U1392*R1392/C1392*C1393)/(U1392*S1392/D1392*D1393))&gt;(6/4)),1,0),0)</f>
        <v>0</v>
      </c>
      <c r="P1393" s="47">
        <f>IF(O1393=1,U1392/2/C1393,P1392)</f>
        <v>3.6118419146766771</v>
      </c>
      <c r="Q1393" s="47">
        <f>IF(O1393=1,U1392/2/D1393,Q1392)</f>
        <v>89.517711770140608</v>
      </c>
      <c r="R1393" s="41">
        <f>P1393*C1393/U1392</f>
        <v>0.46781247562171885</v>
      </c>
      <c r="S1393" s="41">
        <f>Q1393*D1393/U1392</f>
        <v>0.53170198841647875</v>
      </c>
      <c r="T1393" s="41">
        <f t="shared" si="259"/>
        <v>0.87983962033876073</v>
      </c>
      <c r="U1393" s="42">
        <f>P1393*C1393+Q1393*D1393</f>
        <v>29616.269103320923</v>
      </c>
      <c r="V1393" s="25">
        <f>B1393</f>
        <v>42999</v>
      </c>
      <c r="W1393">
        <f>C1393/C$2</f>
        <v>1.669521518840867</v>
      </c>
      <c r="X1393">
        <f>D1393/D$2</f>
        <v>1.2611615908276603</v>
      </c>
      <c r="Y1393">
        <f t="shared" si="260"/>
        <v>1.4808134551660461</v>
      </c>
      <c r="AA1393" s="15">
        <f t="shared" si="261"/>
        <v>-1.2017638917694029E-3</v>
      </c>
      <c r="AB1393" s="15">
        <f t="shared" si="262"/>
        <v>1.4547975643508515E-4</v>
      </c>
      <c r="AC1393" s="15">
        <f t="shared" si="263"/>
        <v>-4.8553596180234138E-4</v>
      </c>
    </row>
    <row r="1394" spans="1:29" x14ac:dyDescent="0.4">
      <c r="A1394" s="43">
        <f t="shared" si="254"/>
        <v>2017</v>
      </c>
      <c r="B1394" s="53">
        <v>43000</v>
      </c>
      <c r="C1394" s="45">
        <v>3837.7303999999999</v>
      </c>
      <c r="D1394" s="45">
        <f>VLOOKUP(B1394,'H11001.CSI  中证全债'!$A$2:$B$2792,2,0)</f>
        <v>176.00299999999999</v>
      </c>
      <c r="E1394" s="14">
        <f t="shared" si="255"/>
        <v>0</v>
      </c>
      <c r="F1394" s="14">
        <f>IF(AND((B1394-$B$2)&gt;123,OR(((G1393*J1393/C1393*C1394)/(G1393*K1393/D1393*D1394))&lt;(4/6),((G1393*J1393/C1393*C1394)/(G1393*K1393/D1393*D1394))&gt;(6/4))),COUNTIF($E$2:E1394,1),0)</f>
        <v>0</v>
      </c>
      <c r="G1394" s="21">
        <f t="shared" si="256"/>
        <v>29689.555268013006</v>
      </c>
      <c r="H1394" s="12">
        <f t="shared" si="257"/>
        <v>3.6207315507914033</v>
      </c>
      <c r="I1394" s="12">
        <f t="shared" si="258"/>
        <v>89.738036995401941</v>
      </c>
      <c r="J1394" s="15">
        <f>IF(OR((ROW(F1394)-MATCH(MAX($F$2:F1394),$F$2:F1394,0))=1,(ROW(F1394)-MATCH(MAX($F$2:F1394),$F$2:F1394,0))&gt;123),IF(OR(((G1393*J1393/C1393*C1394)/(G1393*K1393/D1393*D1394))&lt;(4/6),((G1393*J1393/C1393*C1394)/(G1393*K1393/D1393*D1394))&gt;(6/4)),50%,((G1393*J1393/C1393*C1394)/((G1393*K1393/D1393*D1394)+(G1393*J1393/C1393*C1394)))),((G1393*J1393/C1393*C1394)/((G1393*K1393/D1393*D1394)+(G1393*J1393/C1393*C1394))))</f>
        <v>0.46802289280775961</v>
      </c>
      <c r="K1394" s="18">
        <f t="shared" si="252"/>
        <v>0.53197710719224034</v>
      </c>
      <c r="L1394" s="20">
        <f t="shared" si="253"/>
        <v>0.87978013805513322</v>
      </c>
      <c r="M1394" s="51">
        <f>IF(AND((B1394-$B$2)&gt;123,OR(((U1393*R1393/C1393*C1394)/(U1393*S1393/D1393*D1394))&lt;(4/6),((U1393*R1393/C1393*C1394)/(U1393*S1393/D1393*D1394))&gt;(6/4))),1,0)</f>
        <v>0</v>
      </c>
      <c r="N1394" s="51">
        <f>IF(AND((B1394-$B$2)&gt;123,OR(((U1393*R1393/C1393*C1394)/(U1393*S1393/D1393*D1394))&lt;(4/6),((U1393*R1393/C1393*C1394)/(U1393*S1393/D1393*D1394))&gt;(6/4))),COUNTIF($M$2:M1394,1),0)</f>
        <v>0</v>
      </c>
      <c r="O1394" s="51">
        <f>IF(OR((ROW(N1394)-MATCH(MAX($N$2:N1394),$N$2:N1394,0))=1,(ROW(N1394)-MATCH(MAX($N$2:N1394),$N$2:N1394,0))&gt;123),IF(OR(((U1393*R1393/C1393*C1394)/(U1393*S1393/D1393*D1394))&lt;(4/6),((U1393*R1393/C1393*C1394)/(U1393*S1393/D1393*D1394))&gt;(6/4)),1,0),0)</f>
        <v>0</v>
      </c>
      <c r="P1394" s="47">
        <f>IF(O1394=1,U1393/2/C1394,P1393)</f>
        <v>3.6118419146766771</v>
      </c>
      <c r="Q1394" s="47">
        <f>IF(O1394=1,U1393/2/D1394,Q1393)</f>
        <v>89.517711770140608</v>
      </c>
      <c r="R1394" s="41">
        <f>P1394*C1394/U1393</f>
        <v>0.46802909129410231</v>
      </c>
      <c r="S1394" s="41">
        <f>Q1394*D1394/U1393</f>
        <v>0.53198415268698973</v>
      </c>
      <c r="T1394" s="41">
        <f t="shared" si="259"/>
        <v>0.87978013805513211</v>
      </c>
      <c r="U1394" s="42">
        <f>P1394*C1394+Q1394*D1394</f>
        <v>29616.661340628947</v>
      </c>
      <c r="V1394" s="25">
        <f>B1394</f>
        <v>43000</v>
      </c>
      <c r="W1394">
        <f>C1394/C$2</f>
        <v>1.669483585230775</v>
      </c>
      <c r="X1394">
        <f>D1394/D$2</f>
        <v>1.261218201361519</v>
      </c>
      <c r="Y1394">
        <f t="shared" si="260"/>
        <v>1.4808330670314473</v>
      </c>
      <c r="AA1394" s="15">
        <f t="shared" si="261"/>
        <v>-2.2721246575096998E-5</v>
      </c>
      <c r="AB1394" s="15">
        <f t="shared" si="262"/>
        <v>4.4887613348087996E-5</v>
      </c>
      <c r="AC1394" s="15">
        <f t="shared" si="263"/>
        <v>1.3243981092259105E-5</v>
      </c>
    </row>
    <row r="1395" spans="1:29" x14ac:dyDescent="0.4">
      <c r="A1395" s="43">
        <f t="shared" si="254"/>
        <v>2017</v>
      </c>
      <c r="B1395" s="53">
        <v>43003</v>
      </c>
      <c r="C1395" s="45">
        <v>3817.7914999999998</v>
      </c>
      <c r="D1395" s="45">
        <f>VLOOKUP(B1395,'H11001.CSI  中证全债'!$A$2:$B$2792,2,0)</f>
        <v>176.1566</v>
      </c>
      <c r="E1395" s="14">
        <f t="shared" si="255"/>
        <v>0</v>
      </c>
      <c r="F1395" s="14">
        <f>IF(AND((B1395-$B$2)&gt;123,OR(((G1394*J1394/C1394*C1395)/(G1394*K1394/D1394*D1395))&lt;(4/6),((G1394*J1394/C1394*C1395)/(G1394*K1394/D1394*D1395))&gt;(6/4))),COUNTIF($E$2:E1395,1),0)</f>
        <v>0</v>
      </c>
      <c r="G1395" s="21">
        <f t="shared" si="256"/>
        <v>29631.145626177422</v>
      </c>
      <c r="H1395" s="12">
        <f t="shared" si="257"/>
        <v>3.6207315507914033</v>
      </c>
      <c r="I1395" s="12">
        <f t="shared" si="258"/>
        <v>89.738036995401941</v>
      </c>
      <c r="J1395" s="15">
        <f>IF(OR((ROW(F1395)-MATCH(MAX($F$2:F1395),$F$2:F1395,0))=1,(ROW(F1395)-MATCH(MAX($F$2:F1395),$F$2:F1395,0))&gt;123),IF(OR(((G1394*J1394/C1394*C1395)/(G1394*K1394/D1394*D1395))&lt;(4/6),((G1394*J1394/C1394*C1395)/(G1394*K1394/D1394*D1395))&gt;(6/4)),50%,((G1394*J1394/C1394*C1395)/((G1394*K1394/D1394*D1395)+(G1394*J1394/C1394*C1395)))),((G1394*J1394/C1394*C1395)/((G1394*K1394/D1394*D1395)+(G1394*J1394/C1394*C1395))))</f>
        <v>0.46650906828864647</v>
      </c>
      <c r="K1395" s="18">
        <f t="shared" si="252"/>
        <v>0.53349093171135353</v>
      </c>
      <c r="L1395" s="20">
        <f t="shared" si="253"/>
        <v>0.87444610687600632</v>
      </c>
      <c r="M1395" s="51">
        <f>IF(AND((B1395-$B$2)&gt;123,OR(((U1394*R1394/C1394*C1395)/(U1394*S1394/D1394*D1395))&lt;(4/6),((U1394*R1394/C1394*C1395)/(U1394*S1394/D1394*D1395))&gt;(6/4))),1,0)</f>
        <v>0</v>
      </c>
      <c r="N1395" s="51">
        <f>IF(AND((B1395-$B$2)&gt;123,OR(((U1394*R1394/C1394*C1395)/(U1394*S1394/D1394*D1395))&lt;(4/6),((U1394*R1394/C1394*C1395)/(U1394*S1394/D1394*D1395))&gt;(6/4))),COUNTIF($M$2:M1395,1),0)</f>
        <v>0</v>
      </c>
      <c r="O1395" s="51">
        <f>IF(OR((ROW(N1395)-MATCH(MAX($N$2:N1395),$N$2:N1395,0))=1,(ROW(N1395)-MATCH(MAX($N$2:N1395),$N$2:N1395,0))&gt;123),IF(OR(((U1394*R1394/C1394*C1395)/(U1394*S1394/D1394*D1395))&lt;(4/6),((U1394*R1394/C1394*C1395)/(U1394*S1394/D1394*D1395))&gt;(6/4)),1,0),0)</f>
        <v>0</v>
      </c>
      <c r="P1395" s="47">
        <f>IF(O1395=1,U1394/2/C1395,P1394)</f>
        <v>3.6118419146766771</v>
      </c>
      <c r="Q1395" s="47">
        <f>IF(O1395=1,U1394/2/D1395,Q1394)</f>
        <v>89.517711770140608</v>
      </c>
      <c r="R1395" s="41">
        <f>P1395*C1395/U1394</f>
        <v>0.46559128331861832</v>
      </c>
      <c r="S1395" s="41">
        <f>Q1395*D1395/U1394</f>
        <v>0.53244137020857973</v>
      </c>
      <c r="T1395" s="41">
        <f t="shared" si="259"/>
        <v>0.8744461068760051</v>
      </c>
      <c r="U1395" s="42">
        <f>P1395*C1395+Q1395*D1395</f>
        <v>29558.395106404292</v>
      </c>
      <c r="V1395" s="25">
        <f>B1395</f>
        <v>43003</v>
      </c>
      <c r="W1395">
        <f>C1395/C$2</f>
        <v>1.6608097955717729</v>
      </c>
      <c r="X1395">
        <f>D1395/D$2</f>
        <v>1.2623188821211033</v>
      </c>
      <c r="Y1395">
        <f t="shared" si="260"/>
        <v>1.4779197553202146</v>
      </c>
      <c r="AA1395" s="15">
        <f t="shared" si="261"/>
        <v>-5.1954926276217561E-3</v>
      </c>
      <c r="AB1395" s="15">
        <f t="shared" si="262"/>
        <v>8.7271239694786118E-4</v>
      </c>
      <c r="AC1395" s="15">
        <f t="shared" si="263"/>
        <v>-1.9673464728019452E-3</v>
      </c>
    </row>
    <row r="1396" spans="1:29" x14ac:dyDescent="0.4">
      <c r="A1396" s="43">
        <f t="shared" si="254"/>
        <v>2017</v>
      </c>
      <c r="B1396" s="53">
        <v>43004</v>
      </c>
      <c r="C1396" s="45">
        <v>3820.7815999999998</v>
      </c>
      <c r="D1396" s="45">
        <f>VLOOKUP(B1396,'H11001.CSI  中证全债'!$A$2:$B$2792,2,0)</f>
        <v>176.18049999999999</v>
      </c>
      <c r="E1396" s="14">
        <f t="shared" si="255"/>
        <v>0</v>
      </c>
      <c r="F1396" s="14">
        <f>IF(AND((B1396-$B$2)&gt;123,OR(((G1395*J1395/C1395*C1396)/(G1395*K1395/D1395*D1396))&lt;(4/6),((G1395*J1395/C1395*C1396)/(G1395*K1395/D1395*D1396))&gt;(6/4))),COUNTIF($E$2:E1396,1),0)</f>
        <v>0</v>
      </c>
      <c r="G1396" s="21">
        <f t="shared" si="256"/>
        <v>29644.116714671633</v>
      </c>
      <c r="H1396" s="12">
        <f t="shared" si="257"/>
        <v>3.6207315507914033</v>
      </c>
      <c r="I1396" s="12">
        <f t="shared" si="258"/>
        <v>89.738036995401941</v>
      </c>
      <c r="J1396" s="15">
        <f>IF(OR((ROW(F1396)-MATCH(MAX($F$2:F1396),$F$2:F1396,0))=1,(ROW(F1396)-MATCH(MAX($F$2:F1396),$F$2:F1396,0))&gt;123),IF(OR(((G1395*J1395/C1395*C1396)/(G1395*K1395/D1395*D1396))&lt;(4/6),((G1395*J1395/C1395*C1396)/(G1395*K1395/D1395*D1396))&gt;(6/4)),50%,((G1395*J1395/C1395*C1396)/((G1395*K1395/D1395*D1396)+(G1395*J1395/C1395*C1396)))),((G1395*J1395/C1395*C1396)/((G1395*K1395/D1395*D1396)+(G1395*J1395/C1395*C1396))))</f>
        <v>0.46667015316926069</v>
      </c>
      <c r="K1396" s="18">
        <f t="shared" si="252"/>
        <v>0.53332984683073925</v>
      </c>
      <c r="L1396" s="20">
        <f t="shared" si="253"/>
        <v>0.87501225731581067</v>
      </c>
      <c r="M1396" s="51">
        <f>IF(AND((B1396-$B$2)&gt;123,OR(((U1395*R1395/C1395*C1396)/(U1395*S1395/D1395*D1396))&lt;(4/6),((U1395*R1395/C1395*C1396)/(U1395*S1395/D1395*D1396))&gt;(6/4))),1,0)</f>
        <v>0</v>
      </c>
      <c r="N1396" s="51">
        <f>IF(AND((B1396-$B$2)&gt;123,OR(((U1395*R1395/C1395*C1396)/(U1395*S1395/D1395*D1396))&lt;(4/6),((U1395*R1395/C1395*C1396)/(U1395*S1395/D1395*D1396))&gt;(6/4))),COUNTIF($M$2:M1396,1),0)</f>
        <v>0</v>
      </c>
      <c r="O1396" s="51">
        <f>IF(OR((ROW(N1396)-MATCH(MAX($N$2:N1396),$N$2:N1396,0))=1,(ROW(N1396)-MATCH(MAX($N$2:N1396),$N$2:N1396,0))&gt;123),IF(OR(((U1395*R1395/C1395*C1396)/(U1395*S1395/D1395*D1396))&lt;(4/6),((U1395*R1395/C1395*C1396)/(U1395*S1395/D1395*D1396))&gt;(6/4)),1,0),0)</f>
        <v>0</v>
      </c>
      <c r="P1396" s="47">
        <f>IF(O1396=1,U1395/2/C1396,P1395)</f>
        <v>3.6118419146766771</v>
      </c>
      <c r="Q1396" s="47">
        <f>IF(O1396=1,U1395/2/D1396,Q1395)</f>
        <v>89.517711770140608</v>
      </c>
      <c r="R1396" s="41">
        <f>P1396*C1396/U1395</f>
        <v>0.46687443888709024</v>
      </c>
      <c r="S1396" s="41">
        <f>Q1396*D1396/U1395</f>
        <v>0.5335633129520676</v>
      </c>
      <c r="T1396" s="41">
        <f t="shared" si="259"/>
        <v>0.87501225731580923</v>
      </c>
      <c r="U1396" s="42">
        <f>P1396*C1396+Q1396*D1396</f>
        <v>29571.334348224675</v>
      </c>
      <c r="V1396" s="25">
        <f>B1396</f>
        <v>43004</v>
      </c>
      <c r="W1396">
        <f>C1396/C$2</f>
        <v>1.6621105442820518</v>
      </c>
      <c r="X1396">
        <f>D1396/D$2</f>
        <v>1.2624901469007523</v>
      </c>
      <c r="Y1396">
        <f t="shared" si="260"/>
        <v>1.4785667174112338</v>
      </c>
      <c r="AA1396" s="15">
        <f t="shared" si="261"/>
        <v>7.8320149227639746E-4</v>
      </c>
      <c r="AB1396" s="15">
        <f t="shared" si="262"/>
        <v>1.3567473486664205E-4</v>
      </c>
      <c r="AC1396" s="15">
        <f t="shared" si="263"/>
        <v>4.3775183915784055E-4</v>
      </c>
    </row>
    <row r="1397" spans="1:29" x14ac:dyDescent="0.4">
      <c r="A1397" s="43">
        <f t="shared" si="254"/>
        <v>2017</v>
      </c>
      <c r="B1397" s="53">
        <v>43005</v>
      </c>
      <c r="C1397" s="45">
        <v>3821.2</v>
      </c>
      <c r="D1397" s="45">
        <f>VLOOKUP(B1397,'H11001.CSI  中证全债'!$A$2:$B$2792,2,0)</f>
        <v>176.1498</v>
      </c>
      <c r="E1397" s="14">
        <f t="shared" si="255"/>
        <v>0</v>
      </c>
      <c r="F1397" s="14">
        <f>IF(AND((B1397-$B$2)&gt;123,OR(((G1396*J1396/C1396*C1397)/(G1396*K1396/D1396*D1397))&lt;(4/6),((G1396*J1396/C1396*C1397)/(G1396*K1396/D1396*D1397))&gt;(6/4))),COUNTIF($E$2:E1397,1),0)</f>
        <v>0</v>
      </c>
      <c r="G1397" s="21">
        <f t="shared" si="256"/>
        <v>29642.876671016726</v>
      </c>
      <c r="H1397" s="12">
        <f t="shared" si="257"/>
        <v>3.6207315507914033</v>
      </c>
      <c r="I1397" s="12">
        <f t="shared" si="258"/>
        <v>89.738036995401941</v>
      </c>
      <c r="J1397" s="15">
        <f>IF(OR((ROW(F1397)-MATCH(MAX($F$2:F1397),$F$2:F1397,0))=1,(ROW(F1397)-MATCH(MAX($F$2:F1397),$F$2:F1397,0))&gt;123),IF(OR(((G1396*J1396/C1396*C1397)/(G1396*K1396/D1396*D1397))&lt;(4/6),((G1396*J1396/C1396*C1397)/(G1396*K1396/D1396*D1397))&gt;(6/4)),50%,((G1396*J1396/C1396*C1397)/((G1396*K1396/D1396*D1397)+(G1396*J1396/C1396*C1397)))),((G1396*J1396/C1396*C1397)/((G1396*K1396/D1396*D1397)+(G1396*J1396/C1396*C1397))))</f>
        <v>0.46674078077623887</v>
      </c>
      <c r="K1397" s="18">
        <f t="shared" si="252"/>
        <v>0.53325921922376107</v>
      </c>
      <c r="L1397" s="20">
        <f t="shared" si="253"/>
        <v>0.87526059362958641</v>
      </c>
      <c r="M1397" s="51">
        <f>IF(AND((B1397-$B$2)&gt;123,OR(((U1396*R1396/C1396*C1397)/(U1396*S1396/D1396*D1397))&lt;(4/6),((U1396*R1396/C1396*C1397)/(U1396*S1396/D1396*D1397))&gt;(6/4))),1,0)</f>
        <v>0</v>
      </c>
      <c r="N1397" s="51">
        <f>IF(AND((B1397-$B$2)&gt;123,OR(((U1396*R1396/C1396*C1397)/(U1396*S1396/D1396*D1397))&lt;(4/6),((U1396*R1396/C1396*C1397)/(U1396*S1396/D1396*D1397))&gt;(6/4))),COUNTIF($M$2:M1397,1),0)</f>
        <v>0</v>
      </c>
      <c r="O1397" s="51">
        <f>IF(OR((ROW(N1397)-MATCH(MAX($N$2:N1397),$N$2:N1397,0))=1,(ROW(N1397)-MATCH(MAX($N$2:N1397),$N$2:N1397,0))&gt;123),IF(OR(((U1396*R1396/C1396*C1397)/(U1396*S1396/D1396*D1397))&lt;(4/6),((U1396*R1396/C1396*C1397)/(U1396*S1396/D1396*D1397))&gt;(6/4)),1,0),0)</f>
        <v>0</v>
      </c>
      <c r="P1397" s="47">
        <f>IF(O1397=1,U1396/2/C1397,P1396)</f>
        <v>3.6118419146766771</v>
      </c>
      <c r="Q1397" s="47">
        <f>IF(O1397=1,U1396/2/D1397,Q1396)</f>
        <v>89.517711770140608</v>
      </c>
      <c r="R1397" s="41">
        <f>P1397*C1397/U1396</f>
        <v>0.4667212565330553</v>
      </c>
      <c r="S1397" s="41">
        <f>Q1397*D1397/U1396</f>
        <v>0.53323691244641391</v>
      </c>
      <c r="T1397" s="41">
        <f t="shared" si="259"/>
        <v>0.87526059362958497</v>
      </c>
      <c r="U1397" s="42">
        <f>P1397*C1397+Q1397*D1397</f>
        <v>29570.097349130432</v>
      </c>
      <c r="V1397" s="25">
        <f>B1397</f>
        <v>43005</v>
      </c>
      <c r="W1397">
        <f>C1397/C$2</f>
        <v>1.6622925560075394</v>
      </c>
      <c r="X1397">
        <f>D1397/D$2</f>
        <v>1.2622701540666428</v>
      </c>
      <c r="Y1397">
        <f t="shared" si="260"/>
        <v>1.4785048674565215</v>
      </c>
      <c r="AA1397" s="15">
        <f t="shared" si="261"/>
        <v>1.095063900014015E-4</v>
      </c>
      <c r="AB1397" s="15">
        <f t="shared" si="262"/>
        <v>-1.7425310973684383E-4</v>
      </c>
      <c r="AC1397" s="15">
        <f t="shared" si="263"/>
        <v>-4.1831020530902485E-5</v>
      </c>
    </row>
    <row r="1398" spans="1:29" x14ac:dyDescent="0.4">
      <c r="A1398" s="43">
        <f t="shared" si="254"/>
        <v>2017</v>
      </c>
      <c r="B1398" s="53">
        <v>43006</v>
      </c>
      <c r="C1398" s="45">
        <v>3822.5385999999999</v>
      </c>
      <c r="D1398" s="45">
        <f>VLOOKUP(B1398,'H11001.CSI  中证全债'!$A$2:$B$2792,2,0)</f>
        <v>176.1806</v>
      </c>
      <c r="E1398" s="14">
        <f t="shared" si="255"/>
        <v>0</v>
      </c>
      <c r="F1398" s="14">
        <f>IF(AND((B1398-$B$2)&gt;123,OR(((G1397*J1397/C1397*C1398)/(G1397*K1397/D1397*D1398))&lt;(4/6),((G1397*J1397/C1397*C1398)/(G1397*K1397/D1397*D1398))&gt;(6/4))),COUNTIF($E$2:E1398,1),0)</f>
        <v>0</v>
      </c>
      <c r="G1398" s="21">
        <f t="shared" si="256"/>
        <v>29650.487313810074</v>
      </c>
      <c r="H1398" s="12">
        <f t="shared" si="257"/>
        <v>3.6207315507914033</v>
      </c>
      <c r="I1398" s="12">
        <f t="shared" si="258"/>
        <v>89.738036995401941</v>
      </c>
      <c r="J1398" s="15">
        <f>IF(OR((ROW(F1398)-MATCH(MAX($F$2:F1398),$F$2:F1398,0))=1,(ROW(F1398)-MATCH(MAX($F$2:F1398),$F$2:F1398,0))&gt;123),IF(OR(((G1397*J1397/C1397*C1398)/(G1397*K1397/D1397*D1398))&lt;(4/6),((G1397*J1397/C1397*C1398)/(G1397*K1397/D1397*D1398))&gt;(6/4)),50%,((G1397*J1397/C1397*C1398)/((G1397*K1397/D1397*D1398)+(G1397*J1397/C1397*C1398)))),((G1397*J1397/C1397*C1398)/((G1397*K1397/D1397*D1398)+(G1397*J1397/C1397*C1398))))</f>
        <v>0.46678443988647922</v>
      </c>
      <c r="K1398" s="18">
        <f t="shared" si="252"/>
        <v>0.53321556011352078</v>
      </c>
      <c r="L1398" s="20">
        <f t="shared" si="253"/>
        <v>0.8754141379278233</v>
      </c>
      <c r="M1398" s="51">
        <f>IF(AND((B1398-$B$2)&gt;123,OR(((U1397*R1397/C1397*C1398)/(U1397*S1397/D1397*D1398))&lt;(4/6),((U1397*R1397/C1397*C1398)/(U1397*S1397/D1397*D1398))&gt;(6/4))),1,0)</f>
        <v>0</v>
      </c>
      <c r="N1398" s="51">
        <f>IF(AND((B1398-$B$2)&gt;123,OR(((U1397*R1397/C1397*C1398)/(U1397*S1397/D1397*D1398))&lt;(4/6),((U1397*R1397/C1397*C1398)/(U1397*S1397/D1397*D1398))&gt;(6/4))),COUNTIF($M$2:M1398,1),0)</f>
        <v>0</v>
      </c>
      <c r="O1398" s="51">
        <f>IF(OR((ROW(N1398)-MATCH(MAX($N$2:N1398),$N$2:N1398,0))=1,(ROW(N1398)-MATCH(MAX($N$2:N1398),$N$2:N1398,0))&gt;123),IF(OR(((U1397*R1397/C1397*C1398)/(U1397*S1397/D1397*D1398))&lt;(4/6),((U1397*R1397/C1397*C1398)/(U1397*S1397/D1397*D1398))&gt;(6/4)),1,0),0)</f>
        <v>0</v>
      </c>
      <c r="P1398" s="47">
        <f>IF(O1398=1,U1397/2/C1398,P1397)</f>
        <v>3.6118419146766771</v>
      </c>
      <c r="Q1398" s="47">
        <f>IF(O1398=1,U1397/2/D1398,Q1397)</f>
        <v>89.517711770140608</v>
      </c>
      <c r="R1398" s="41">
        <f>P1398*C1398/U1397</f>
        <v>0.4669042841807049</v>
      </c>
      <c r="S1398" s="41">
        <f>Q1398*D1398/U1397</f>
        <v>0.53335246022631777</v>
      </c>
      <c r="T1398" s="41">
        <f t="shared" si="259"/>
        <v>0.87541413792782197</v>
      </c>
      <c r="U1398" s="42">
        <f>P1398*C1398+Q1398*D1398</f>
        <v>29577.689306239939</v>
      </c>
      <c r="V1398" s="25">
        <f>B1398</f>
        <v>43006</v>
      </c>
      <c r="W1398">
        <f>C1398/C$2</f>
        <v>1.6628748717239301</v>
      </c>
      <c r="X1398">
        <f>D1398/D$2</f>
        <v>1.2624908634897885</v>
      </c>
      <c r="Y1398">
        <f t="shared" si="260"/>
        <v>1.478884465311997</v>
      </c>
      <c r="AA1398" s="15">
        <f t="shared" si="261"/>
        <v>3.5030880351727411E-4</v>
      </c>
      <c r="AB1398" s="15">
        <f t="shared" si="262"/>
        <v>1.7485117780413617E-4</v>
      </c>
      <c r="AC1398" s="15">
        <f t="shared" si="263"/>
        <v>2.5674440702272427E-4</v>
      </c>
    </row>
    <row r="1399" spans="1:29" x14ac:dyDescent="0.4">
      <c r="A1399" s="43">
        <f t="shared" si="254"/>
        <v>2017</v>
      </c>
      <c r="B1399" s="53">
        <v>43007</v>
      </c>
      <c r="C1399" s="45">
        <v>3836.5012999999999</v>
      </c>
      <c r="D1399" s="45">
        <f>VLOOKUP(B1399,'H11001.CSI  中证全债'!$A$2:$B$2792,2,0)</f>
        <v>176.22389999999999</v>
      </c>
      <c r="E1399" s="14">
        <f t="shared" si="255"/>
        <v>0</v>
      </c>
      <c r="F1399" s="14">
        <f>IF(AND((B1399-$B$2)&gt;123,OR(((G1398*J1398/C1398*C1399)/(G1398*K1398/D1398*D1399))&lt;(4/6),((G1398*J1398/C1398*C1399)/(G1398*K1398/D1398*D1399))&gt;(6/4))),COUNTIF($E$2:E1399,1),0)</f>
        <v>0</v>
      </c>
      <c r="G1399" s="21">
        <f t="shared" si="256"/>
        <v>29704.928159236209</v>
      </c>
      <c r="H1399" s="12">
        <f t="shared" si="257"/>
        <v>3.6207315507914033</v>
      </c>
      <c r="I1399" s="12">
        <f t="shared" si="258"/>
        <v>89.738036995401941</v>
      </c>
      <c r="J1399" s="15">
        <f>IF(OR((ROW(F1399)-MATCH(MAX($F$2:F1399),$F$2:F1399,0))=1,(ROW(F1399)-MATCH(MAX($F$2:F1399),$F$2:F1399,0))&gt;123),IF(OR(((G1398*J1398/C1398*C1399)/(G1398*K1398/D1398*D1399))&lt;(4/6),((G1398*J1398/C1398*C1399)/(G1398*K1398/D1398*D1399))&gt;(6/4)),50%,((G1398*J1398/C1398*C1399)/((G1398*K1398/D1398*D1399)+(G1398*J1398/C1398*C1399)))),((G1398*J1398/C1398*C1399)/((G1398*K1398/D1398*D1399)+(G1398*J1398/C1398*C1399))))</f>
        <v>0.46763086674030857</v>
      </c>
      <c r="K1399" s="18">
        <f t="shared" si="252"/>
        <v>0.53236913325969137</v>
      </c>
      <c r="L1399" s="20">
        <f t="shared" si="253"/>
        <v>0.87839590525658207</v>
      </c>
      <c r="M1399" s="51">
        <f>IF(AND((B1399-$B$2)&gt;123,OR(((U1398*R1398/C1398*C1399)/(U1398*S1398/D1398*D1399))&lt;(4/6),((U1398*R1398/C1398*C1399)/(U1398*S1398/D1398*D1399))&gt;(6/4))),1,0)</f>
        <v>0</v>
      </c>
      <c r="N1399" s="51">
        <f>IF(AND((B1399-$B$2)&gt;123,OR(((U1398*R1398/C1398*C1399)/(U1398*S1398/D1398*D1399))&lt;(4/6),((U1398*R1398/C1398*C1399)/(U1398*S1398/D1398*D1399))&gt;(6/4))),COUNTIF($M$2:M1399,1),0)</f>
        <v>0</v>
      </c>
      <c r="O1399" s="51">
        <f>IF(OR((ROW(N1399)-MATCH(MAX($N$2:N1399),$N$2:N1399,0))=1,(ROW(N1399)-MATCH(MAX($N$2:N1399),$N$2:N1399,0))&gt;123),IF(OR(((U1398*R1398/C1398*C1399)/(U1398*S1398/D1398*D1399))&lt;(4/6),((U1398*R1398/C1398*C1399)/(U1398*S1398/D1398*D1399))&gt;(6/4)),1,0),0)</f>
        <v>0</v>
      </c>
      <c r="P1399" s="47">
        <f>IF(O1399=1,U1398/2/C1399,P1398)</f>
        <v>3.6118419146766771</v>
      </c>
      <c r="Q1399" s="47">
        <f>IF(O1399=1,U1398/2/D1399,Q1398)</f>
        <v>89.517711770140608</v>
      </c>
      <c r="R1399" s="41">
        <f>P1399*C1399/U1398</f>
        <v>0.46848947724013773</v>
      </c>
      <c r="S1399" s="41">
        <f>Q1399*D1399/U1398</f>
        <v>0.53334660878603624</v>
      </c>
      <c r="T1399" s="41">
        <f t="shared" si="259"/>
        <v>0.87839590525658073</v>
      </c>
      <c r="U1399" s="42">
        <f>P1399*C1399+Q1399*D1399</f>
        <v>29631.99648826164</v>
      </c>
      <c r="V1399" s="25">
        <f>B1399</f>
        <v>43007</v>
      </c>
      <c r="W1399">
        <f>C1399/C$2</f>
        <v>1.6689489040362318</v>
      </c>
      <c r="X1399">
        <f>D1399/D$2</f>
        <v>1.2628011465424578</v>
      </c>
      <c r="Y1399">
        <f t="shared" si="260"/>
        <v>1.4815998244130821</v>
      </c>
      <c r="AA1399" s="15">
        <f t="shared" si="261"/>
        <v>3.652729628420337E-3</v>
      </c>
      <c r="AB1399" s="15">
        <f t="shared" si="262"/>
        <v>2.4577053319152498E-4</v>
      </c>
      <c r="AC1399" s="15">
        <f t="shared" si="263"/>
        <v>1.8360860261739109E-3</v>
      </c>
    </row>
    <row r="1400" spans="1:29" x14ac:dyDescent="0.4">
      <c r="A1400" s="43">
        <f t="shared" si="254"/>
        <v>2017</v>
      </c>
      <c r="B1400" s="53">
        <v>43017</v>
      </c>
      <c r="C1400" s="45">
        <v>3882.2076000000002</v>
      </c>
      <c r="D1400" s="45">
        <f>VLOOKUP(B1400,'H11001.CSI  中证全债'!$A$2:$B$2792,2,0)</f>
        <v>176.3784</v>
      </c>
      <c r="E1400" s="14">
        <f t="shared" si="255"/>
        <v>0</v>
      </c>
      <c r="F1400" s="14">
        <f>IF(AND((B1400-$B$2)&gt;123,OR(((G1399*J1399/C1399*C1400)/(G1399*K1399/D1399*D1400))&lt;(4/6),((G1399*J1399/C1399*C1400)/(G1399*K1399/D1399*D1400))&gt;(6/4))),COUNTIF($E$2:E1400,1),0)</f>
        <v>0</v>
      </c>
      <c r="G1400" s="21">
        <f t="shared" si="256"/>
        <v>29884.282928431934</v>
      </c>
      <c r="H1400" s="12">
        <f t="shared" si="257"/>
        <v>3.6207315507914033</v>
      </c>
      <c r="I1400" s="12">
        <f t="shared" si="258"/>
        <v>89.738036995401941</v>
      </c>
      <c r="J1400" s="15">
        <f>IF(OR((ROW(F1400)-MATCH(MAX($F$2:F1400),$F$2:F1400,0))=1,(ROW(F1400)-MATCH(MAX($F$2:F1400),$F$2:F1400,0))&gt;123),IF(OR(((G1399*J1399/C1399*C1400)/(G1399*K1399/D1399*D1400))&lt;(4/6),((G1399*J1399/C1399*C1400)/(G1399*K1399/D1399*D1400))&gt;(6/4)),50%,((G1399*J1399/C1399*C1400)/((G1399*K1399/D1399*D1400)+(G1399*J1399/C1399*C1400)))),((G1399*J1399/C1399*C1400)/((G1399*K1399/D1399*D1400)+(G1399*J1399/C1399*C1400))))</f>
        <v>0.47036201530098826</v>
      </c>
      <c r="K1400" s="18">
        <f t="shared" si="252"/>
        <v>0.5296379846990118</v>
      </c>
      <c r="L1400" s="20">
        <f t="shared" si="253"/>
        <v>0.88808210303928725</v>
      </c>
      <c r="M1400" s="51">
        <f>IF(AND((B1400-$B$2)&gt;123,OR(((U1399*R1399/C1399*C1400)/(U1399*S1399/D1399*D1400))&lt;(4/6),((U1399*R1399/C1399*C1400)/(U1399*S1399/D1399*D1400))&gt;(6/4))),1,0)</f>
        <v>0</v>
      </c>
      <c r="N1400" s="51">
        <f>IF(AND((B1400-$B$2)&gt;123,OR(((U1399*R1399/C1399*C1400)/(U1399*S1399/D1399*D1400))&lt;(4/6),((U1399*R1399/C1399*C1400)/(U1399*S1399/D1399*D1400))&gt;(6/4))),COUNTIF($M$2:M1400,1),0)</f>
        <v>0</v>
      </c>
      <c r="O1400" s="51">
        <f>IF(OR((ROW(N1400)-MATCH(MAX($N$2:N1400),$N$2:N1400,0))=1,(ROW(N1400)-MATCH(MAX($N$2:N1400),$N$2:N1400,0))&gt;123),IF(OR(((U1399*R1399/C1399*C1400)/(U1399*S1399/D1399*D1400))&lt;(4/6),((U1399*R1399/C1399*C1400)/(U1399*S1399/D1399*D1400))&gt;(6/4)),1,0),0)</f>
        <v>0</v>
      </c>
      <c r="P1400" s="47">
        <f>IF(O1400=1,U1399/2/C1400,P1399)</f>
        <v>3.6118419146766771</v>
      </c>
      <c r="Q1400" s="47">
        <f>IF(O1400=1,U1399/2/D1400,Q1399)</f>
        <v>89.517711770140608</v>
      </c>
      <c r="R1400" s="41">
        <f>P1400*C1400/U1399</f>
        <v>0.47320200435063375</v>
      </c>
      <c r="S1400" s="41">
        <f>Q1400*D1400/U1399</f>
        <v>0.53283587489399131</v>
      </c>
      <c r="T1400" s="41">
        <f t="shared" si="259"/>
        <v>0.88808210303928614</v>
      </c>
      <c r="U1400" s="42">
        <f>P1400*C1400+Q1400*D1400</f>
        <v>29810.910904834916</v>
      </c>
      <c r="V1400" s="25">
        <f>B1400</f>
        <v>43017</v>
      </c>
      <c r="W1400">
        <f>C1400/C$2</f>
        <v>1.6888319884737508</v>
      </c>
      <c r="X1400">
        <f>D1400/D$2</f>
        <v>1.2639082766033678</v>
      </c>
      <c r="Y1400">
        <f t="shared" si="260"/>
        <v>1.4905455452417458</v>
      </c>
      <c r="AA1400" s="15">
        <f t="shared" si="261"/>
        <v>1.1913536950971526E-2</v>
      </c>
      <c r="AB1400" s="15">
        <f t="shared" si="262"/>
        <v>8.7672557468088108E-4</v>
      </c>
      <c r="AC1400" s="15">
        <f t="shared" si="263"/>
        <v>6.0378792446249552E-3</v>
      </c>
    </row>
    <row r="1401" spans="1:29" x14ac:dyDescent="0.4">
      <c r="A1401" s="43">
        <f t="shared" si="254"/>
        <v>2017</v>
      </c>
      <c r="B1401" s="53">
        <v>43018</v>
      </c>
      <c r="C1401" s="45">
        <v>3889.8636999999999</v>
      </c>
      <c r="D1401" s="45">
        <f>VLOOKUP(B1401,'H11001.CSI  中证全债'!$A$2:$B$2792,2,0)</f>
        <v>176.3528</v>
      </c>
      <c r="E1401" s="14">
        <f t="shared" si="255"/>
        <v>0</v>
      </c>
      <c r="F1401" s="14">
        <f>IF(AND((B1401-$B$2)&gt;123,OR(((G1400*J1400/C1400*C1401)/(G1400*K1400/D1400*D1401))&lt;(4/6),((G1400*J1400/C1400*C1401)/(G1400*K1400/D1400*D1401))&gt;(6/4))),COUNTIF($E$2:E1401,1),0)</f>
        <v>0</v>
      </c>
      <c r="G1401" s="21">
        <f t="shared" si="256"/>
        <v>29909.706317510867</v>
      </c>
      <c r="H1401" s="12">
        <f t="shared" si="257"/>
        <v>3.6207315507914033</v>
      </c>
      <c r="I1401" s="12">
        <f t="shared" si="258"/>
        <v>89.738036995401941</v>
      </c>
      <c r="J1401" s="15">
        <f>IF(OR((ROW(F1401)-MATCH(MAX($F$2:F1401),$F$2:F1401,0))=1,(ROW(F1401)-MATCH(MAX($F$2:F1401),$F$2:F1401,0))&gt;123),IF(OR(((G1400*J1400/C1400*C1401)/(G1400*K1400/D1400*D1401))&lt;(4/6),((G1400*J1400/C1400*C1401)/(G1400*K1400/D1400*D1401))&gt;(6/4)),50%,((G1400*J1400/C1400*C1401)/((G1400*K1400/D1400*D1401)+(G1400*J1400/C1400*C1401)))),((G1400*J1400/C1400*C1401)/((G1400*K1400/D1400*D1401)+(G1400*J1400/C1400*C1401))))</f>
        <v>0.47088901767726493</v>
      </c>
      <c r="K1401" s="18">
        <f t="shared" si="252"/>
        <v>0.52911098232273512</v>
      </c>
      <c r="L1401" s="20">
        <f t="shared" si="253"/>
        <v>0.88996266078265363</v>
      </c>
      <c r="M1401" s="51">
        <f>IF(AND((B1401-$B$2)&gt;123,OR(((U1400*R1400/C1400*C1401)/(U1400*S1400/D1400*D1401))&lt;(4/6),((U1400*R1400/C1400*C1401)/(U1400*S1400/D1400*D1401))&gt;(6/4))),1,0)</f>
        <v>0</v>
      </c>
      <c r="N1401" s="51">
        <f>IF(AND((B1401-$B$2)&gt;123,OR(((U1400*R1400/C1400*C1401)/(U1400*S1400/D1400*D1401))&lt;(4/6),((U1400*R1400/C1400*C1401)/(U1400*S1400/D1400*D1401))&gt;(6/4))),COUNTIF($M$2:M1401,1),0)</f>
        <v>0</v>
      </c>
      <c r="O1401" s="51">
        <f>IF(OR((ROW(N1401)-MATCH(MAX($N$2:N1401),$N$2:N1401,0))=1,(ROW(N1401)-MATCH(MAX($N$2:N1401),$N$2:N1401,0))&gt;123),IF(OR(((U1400*R1400/C1400*C1401)/(U1400*S1400/D1400*D1401))&lt;(4/6),((U1400*R1400/C1400*C1401)/(U1400*S1400/D1400*D1401))&gt;(6/4)),1,0),0)</f>
        <v>0</v>
      </c>
      <c r="P1401" s="47">
        <f>IF(O1401=1,U1400/2/C1401,P1400)</f>
        <v>3.6118419146766771</v>
      </c>
      <c r="Q1401" s="47">
        <f>IF(O1401=1,U1400/2/D1401,Q1400)</f>
        <v>89.517711770140608</v>
      </c>
      <c r="R1401" s="41">
        <f>P1401*C1401/U1400</f>
        <v>0.47128961603654512</v>
      </c>
      <c r="S1401" s="41">
        <f>Q1401*D1401/U1400</f>
        <v>0.52956111172358944</v>
      </c>
      <c r="T1401" s="41">
        <f t="shared" si="259"/>
        <v>0.8899626607826524</v>
      </c>
      <c r="U1401" s="42">
        <f>P1401*C1401+Q1401*D1401</f>
        <v>29836.271874296559</v>
      </c>
      <c r="V1401" s="25">
        <f>B1401</f>
        <v>43018</v>
      </c>
      <c r="W1401">
        <f>C1401/C$2</f>
        <v>1.6921625333387273</v>
      </c>
      <c r="X1401">
        <f>D1401/D$2</f>
        <v>1.2637248298101038</v>
      </c>
      <c r="Y1401">
        <f t="shared" si="260"/>
        <v>1.491813593714828</v>
      </c>
      <c r="AA1401" s="15">
        <f t="shared" si="261"/>
        <v>1.9720995858127921E-3</v>
      </c>
      <c r="AB1401" s="15">
        <f t="shared" si="262"/>
        <v>-1.4514248910291183E-4</v>
      </c>
      <c r="AC1401" s="15">
        <f t="shared" si="263"/>
        <v>8.5072776013461748E-4</v>
      </c>
    </row>
    <row r="1402" spans="1:29" x14ac:dyDescent="0.4">
      <c r="A1402" s="43">
        <f t="shared" si="254"/>
        <v>2017</v>
      </c>
      <c r="B1402" s="53">
        <v>43019</v>
      </c>
      <c r="C1402" s="45">
        <v>3902.6867999999999</v>
      </c>
      <c r="D1402" s="45">
        <f>VLOOKUP(B1402,'H11001.CSI  中证全债'!$A$2:$B$2792,2,0)</f>
        <v>176.37629999999999</v>
      </c>
      <c r="E1402" s="14">
        <f t="shared" si="255"/>
        <v>0</v>
      </c>
      <c r="F1402" s="14">
        <f>IF(AND((B1402-$B$2)&gt;123,OR(((G1401*J1401/C1401*C1402)/(G1401*K1401/D1401*D1402))&lt;(4/6),((G1401*J1401/C1401*C1402)/(G1401*K1401/D1401*D1402))&gt;(6/4))),COUNTIF($E$2:E1402,1),0)</f>
        <v>0</v>
      </c>
      <c r="G1402" s="21">
        <f t="shared" si="256"/>
        <v>29958.24416412921</v>
      </c>
      <c r="H1402" s="12">
        <f t="shared" si="257"/>
        <v>3.6207315507914033</v>
      </c>
      <c r="I1402" s="12">
        <f t="shared" si="258"/>
        <v>89.738036995401941</v>
      </c>
      <c r="J1402" s="15">
        <f>IF(OR((ROW(F1402)-MATCH(MAX($F$2:F1402),$F$2:F1402,0))=1,(ROW(F1402)-MATCH(MAX($F$2:F1402),$F$2:F1402,0))&gt;123),IF(OR(((G1401*J1401/C1401*C1402)/(G1401*K1401/D1401*D1402))&lt;(4/6),((G1401*J1401/C1401*C1402)/(G1401*K1401/D1401*D1402))&gt;(6/4)),50%,((G1401*J1401/C1401*C1402)/((G1401*K1401/D1401*D1402)+(G1401*J1401/C1401*C1402)))),((G1401*J1401/C1401*C1402)/((G1401*K1401/D1401*D1402)+(G1401*J1401/C1401*C1402))))</f>
        <v>0.4716758816772218</v>
      </c>
      <c r="K1402" s="18">
        <f t="shared" si="252"/>
        <v>0.52832411832277826</v>
      </c>
      <c r="L1402" s="20">
        <f t="shared" si="253"/>
        <v>0.89277749267742612</v>
      </c>
      <c r="M1402" s="51">
        <f>IF(AND((B1402-$B$2)&gt;123,OR(((U1401*R1401/C1401*C1402)/(U1401*S1401/D1401*D1402))&lt;(4/6),((U1401*R1401/C1401*C1402)/(U1401*S1401/D1401*D1402))&gt;(6/4))),1,0)</f>
        <v>0</v>
      </c>
      <c r="N1402" s="51">
        <f>IF(AND((B1402-$B$2)&gt;123,OR(((U1401*R1401/C1401*C1402)/(U1401*S1401/D1401*D1402))&lt;(4/6),((U1401*R1401/C1401*C1402)/(U1401*S1401/D1401*D1402))&gt;(6/4))),COUNTIF($M$2:M1402,1),0)</f>
        <v>0</v>
      </c>
      <c r="O1402" s="51">
        <f>IF(OR((ROW(N1402)-MATCH(MAX($N$2:N1402),$N$2:N1402,0))=1,(ROW(N1402)-MATCH(MAX($N$2:N1402),$N$2:N1402,0))&gt;123),IF(OR(((U1401*R1401/C1401*C1402)/(U1401*S1401/D1401*D1402))&lt;(4/6),((U1401*R1401/C1401*C1402)/(U1401*S1401/D1401*D1402))&gt;(6/4)),1,0),0)</f>
        <v>0</v>
      </c>
      <c r="P1402" s="47">
        <f>IF(O1402=1,U1401/2/C1402,P1401)</f>
        <v>3.6118419146766771</v>
      </c>
      <c r="Q1402" s="47">
        <f>IF(O1402=1,U1401/2/D1402,Q1401)</f>
        <v>89.517711770140608</v>
      </c>
      <c r="R1402" s="41">
        <f>P1402*C1402/U1401</f>
        <v>0.47244132321500804</v>
      </c>
      <c r="S1402" s="41">
        <f>Q1402*D1402/U1401</f>
        <v>0.52918148932962483</v>
      </c>
      <c r="T1402" s="41">
        <f t="shared" si="259"/>
        <v>0.89277749267742512</v>
      </c>
      <c r="U1402" s="42">
        <f>P1402*C1402+Q1402*D1402</f>
        <v>29884.690550579246</v>
      </c>
      <c r="V1402" s="25">
        <f>B1402</f>
        <v>43019</v>
      </c>
      <c r="W1402">
        <f>C1402/C$2</f>
        <v>1.6977408186090457</v>
      </c>
      <c r="X1402">
        <f>D1402/D$2</f>
        <v>1.2638932282336077</v>
      </c>
      <c r="Y1402">
        <f t="shared" si="260"/>
        <v>1.4942345275289624</v>
      </c>
      <c r="AA1402" s="15">
        <f t="shared" si="261"/>
        <v>3.2965422413129275E-3</v>
      </c>
      <c r="AB1402" s="15">
        <f t="shared" si="262"/>
        <v>1.3325561034460698E-4</v>
      </c>
      <c r="AC1402" s="15">
        <f t="shared" si="263"/>
        <v>1.6228125446329233E-3</v>
      </c>
    </row>
    <row r="1403" spans="1:29" x14ac:dyDescent="0.4">
      <c r="A1403" s="43">
        <f t="shared" si="254"/>
        <v>2017</v>
      </c>
      <c r="B1403" s="53">
        <v>43020</v>
      </c>
      <c r="C1403" s="45">
        <v>3912.9535999999998</v>
      </c>
      <c r="D1403" s="45">
        <f>VLOOKUP(B1403,'H11001.CSI  中证全债'!$A$2:$B$2792,2,0)</f>
        <v>176.35040000000001</v>
      </c>
      <c r="E1403" s="14">
        <f t="shared" si="255"/>
        <v>0</v>
      </c>
      <c r="F1403" s="14">
        <f>IF(AND((B1403-$B$2)&gt;123,OR(((G1402*J1402/C1402*C1403)/(G1402*K1402/D1402*D1403))&lt;(4/6),((G1402*J1402/C1402*C1403)/(G1402*K1402/D1402*D1403))&gt;(6/4))),COUNTIF($E$2:E1403,1),0)</f>
        <v>0</v>
      </c>
      <c r="G1403" s="21">
        <f t="shared" si="256"/>
        <v>29993.093275656698</v>
      </c>
      <c r="H1403" s="12">
        <f t="shared" si="257"/>
        <v>3.6207315507914033</v>
      </c>
      <c r="I1403" s="12">
        <f t="shared" si="258"/>
        <v>89.738036995401941</v>
      </c>
      <c r="J1403" s="15">
        <f>IF(OR((ROW(F1403)-MATCH(MAX($F$2:F1403),$F$2:F1403,0))=1,(ROW(F1403)-MATCH(MAX($F$2:F1403),$F$2:F1403,0))&gt;123),IF(OR(((G1402*J1402/C1402*C1403)/(G1402*K1402/D1402*D1403))&lt;(4/6),((G1402*J1402/C1402*C1403)/(G1402*K1402/D1402*D1403))&gt;(6/4)),50%,((G1402*J1402/C1402*C1403)/((G1402*K1402/D1402*D1403)+(G1402*J1402/C1402*C1403)))),((G1402*J1402/C1402*C1403)/((G1402*K1402/D1402*D1403)+(G1402*J1402/C1402*C1403))))</f>
        <v>0.47236723555291887</v>
      </c>
      <c r="K1403" s="18">
        <f t="shared" si="252"/>
        <v>0.52763276444708107</v>
      </c>
      <c r="L1403" s="20">
        <f t="shared" si="253"/>
        <v>0.89525758706043157</v>
      </c>
      <c r="M1403" s="51">
        <f>IF(AND((B1403-$B$2)&gt;123,OR(((U1402*R1402/C1402*C1403)/(U1402*S1402/D1402*D1403))&lt;(4/6),((U1402*R1402/C1402*C1403)/(U1402*S1402/D1402*D1403))&gt;(6/4))),1,0)</f>
        <v>0</v>
      </c>
      <c r="N1403" s="51">
        <f>IF(AND((B1403-$B$2)&gt;123,OR(((U1402*R1402/C1402*C1403)/(U1402*S1402/D1402*D1403))&lt;(4/6),((U1402*R1402/C1402*C1403)/(U1402*S1402/D1402*D1403))&gt;(6/4))),COUNTIF($M$2:M1403,1),0)</f>
        <v>0</v>
      </c>
      <c r="O1403" s="51">
        <f>IF(OR((ROW(N1403)-MATCH(MAX($N$2:N1403),$N$2:N1403,0))=1,(ROW(N1403)-MATCH(MAX($N$2:N1403),$N$2:N1403,0))&gt;123),IF(OR(((U1402*R1402/C1402*C1403)/(U1402*S1402/D1402*D1403))&lt;(4/6),((U1402*R1402/C1402*C1403)/(U1402*S1402/D1402*D1403))&gt;(6/4)),1,0),0)</f>
        <v>0</v>
      </c>
      <c r="P1403" s="47">
        <f>IF(O1403=1,U1402/2/C1403,P1402)</f>
        <v>3.6118419146766771</v>
      </c>
      <c r="Q1403" s="47">
        <f>IF(O1403=1,U1402/2/D1403,Q1402)</f>
        <v>89.517711770140608</v>
      </c>
      <c r="R1403" s="41">
        <f>P1403*C1403/U1402</f>
        <v>0.47291671964095544</v>
      </c>
      <c r="S1403" s="41">
        <f>Q1403*D1403/U1402</f>
        <v>0.52824653650104536</v>
      </c>
      <c r="T1403" s="41">
        <f t="shared" si="259"/>
        <v>0.89525758706043035</v>
      </c>
      <c r="U1403" s="42">
        <f>P1403*C1403+Q1403*D1403</f>
        <v>29919.454100414001</v>
      </c>
      <c r="V1403" s="25">
        <f>B1403</f>
        <v>43020</v>
      </c>
      <c r="W1403">
        <f>C1403/C$2</f>
        <v>1.7022070661789237</v>
      </c>
      <c r="X1403">
        <f>D1403/D$2</f>
        <v>1.2637076316732354</v>
      </c>
      <c r="Y1403">
        <f t="shared" si="260"/>
        <v>1.4959727050207001</v>
      </c>
      <c r="AA1403" s="15">
        <f t="shared" si="261"/>
        <v>2.63070047025038E-3</v>
      </c>
      <c r="AB1403" s="15">
        <f t="shared" si="262"/>
        <v>-1.4684512601725874E-4</v>
      </c>
      <c r="AC1403" s="15">
        <f t="shared" si="263"/>
        <v>1.1632561420007459E-3</v>
      </c>
    </row>
    <row r="1404" spans="1:29" x14ac:dyDescent="0.4">
      <c r="A1404" s="43">
        <f t="shared" si="254"/>
        <v>2017</v>
      </c>
      <c r="B1404" s="53">
        <v>43021</v>
      </c>
      <c r="C1404" s="45">
        <v>3921.0016999999998</v>
      </c>
      <c r="D1404" s="45">
        <f>VLOOKUP(B1404,'H11001.CSI  中证全债'!$A$2:$B$2792,2,0)</f>
        <v>176.34309999999999</v>
      </c>
      <c r="E1404" s="14">
        <f t="shared" si="255"/>
        <v>0</v>
      </c>
      <c r="F1404" s="14">
        <f>IF(AND((B1404-$B$2)&gt;123,OR(((G1403*J1403/C1403*C1404)/(G1403*K1403/D1403*D1404))&lt;(4/6),((G1403*J1403/C1403*C1404)/(G1403*K1403/D1403*D1404))&gt;(6/4))),COUNTIF($E$2:E1404,1),0)</f>
        <v>0</v>
      </c>
      <c r="G1404" s="21">
        <f t="shared" si="256"/>
        <v>30021.578197580551</v>
      </c>
      <c r="H1404" s="12">
        <f t="shared" si="257"/>
        <v>3.6207315507914033</v>
      </c>
      <c r="I1404" s="12">
        <f t="shared" si="258"/>
        <v>89.738036995401941</v>
      </c>
      <c r="J1404" s="15">
        <f>IF(OR((ROW(F1404)-MATCH(MAX($F$2:F1404),$F$2:F1404,0))=1,(ROW(F1404)-MATCH(MAX($F$2:F1404),$F$2:F1404,0))&gt;123),IF(OR(((G1403*J1403/C1403*C1404)/(G1403*K1403/D1403*D1404))&lt;(4/6),((G1403*J1403/C1403*C1404)/(G1403*K1403/D1403*D1404))&gt;(6/4)),50%,((G1403*J1403/C1403*C1404)/((G1403*K1403/D1403*D1404)+(G1403*J1403/C1403*C1404)))),((G1403*J1403/C1403*C1404)/((G1403*K1403/D1403*D1404)+(G1403*J1403/C1403*C1404))))</f>
        <v>0.47288968196351688</v>
      </c>
      <c r="K1404" s="18">
        <f t="shared" si="252"/>
        <v>0.52711031803648312</v>
      </c>
      <c r="L1404" s="20">
        <f t="shared" si="253"/>
        <v>0.89713607528127837</v>
      </c>
      <c r="M1404" s="51">
        <f>IF(AND((B1404-$B$2)&gt;123,OR(((U1403*R1403/C1403*C1404)/(U1403*S1403/D1403*D1404))&lt;(4/6),((U1403*R1403/C1403*C1404)/(U1403*S1403/D1403*D1404))&gt;(6/4))),1,0)</f>
        <v>0</v>
      </c>
      <c r="N1404" s="51">
        <f>IF(AND((B1404-$B$2)&gt;123,OR(((U1403*R1403/C1403*C1404)/(U1403*S1403/D1403*D1404))&lt;(4/6),((U1403*R1403/C1403*C1404)/(U1403*S1403/D1403*D1404))&gt;(6/4))),COUNTIF($M$2:M1404,1),0)</f>
        <v>0</v>
      </c>
      <c r="O1404" s="51">
        <f>IF(OR((ROW(N1404)-MATCH(MAX($N$2:N1404),$N$2:N1404,0))=1,(ROW(N1404)-MATCH(MAX($N$2:N1404),$N$2:N1404,0))&gt;123),IF(OR(((U1403*R1403/C1403*C1404)/(U1403*S1403/D1403*D1404))&lt;(4/6),((U1403*R1403/C1403*C1404)/(U1403*S1403/D1403*D1404))&gt;(6/4)),1,0),0)</f>
        <v>0</v>
      </c>
      <c r="P1404" s="47">
        <f>IF(O1404=1,U1403/2/C1404,P1403)</f>
        <v>3.6118419146766771</v>
      </c>
      <c r="Q1404" s="47">
        <f>IF(O1404=1,U1403/2/D1404,Q1403)</f>
        <v>89.517711770140608</v>
      </c>
      <c r="R1404" s="41">
        <f>P1404*C1404/U1403</f>
        <v>0.47333879288200459</v>
      </c>
      <c r="S1404" s="41">
        <f>Q1404*D1404/U1403</f>
        <v>0.52761092316302161</v>
      </c>
      <c r="T1404" s="41">
        <f t="shared" si="259"/>
        <v>0.89713607528127692</v>
      </c>
      <c r="U1404" s="42">
        <f>P1404*C1404+Q1404*D1404</f>
        <v>29947.869086031587</v>
      </c>
      <c r="V1404" s="25">
        <f>B1404</f>
        <v>43021</v>
      </c>
      <c r="W1404">
        <f>C1404/C$2</f>
        <v>1.7057081382819292</v>
      </c>
      <c r="X1404">
        <f>D1404/D$2</f>
        <v>1.2636553206735934</v>
      </c>
      <c r="Y1404">
        <f t="shared" si="260"/>
        <v>1.4973934543015794</v>
      </c>
      <c r="AA1404" s="15">
        <f t="shared" si="261"/>
        <v>2.0567839087077822E-3</v>
      </c>
      <c r="AB1404" s="15">
        <f t="shared" si="262"/>
        <v>-4.13948593257496E-5</v>
      </c>
      <c r="AC1404" s="15">
        <f t="shared" si="263"/>
        <v>9.4971604502624984E-4</v>
      </c>
    </row>
    <row r="1405" spans="1:29" x14ac:dyDescent="0.4">
      <c r="A1405" s="43">
        <f t="shared" si="254"/>
        <v>2017</v>
      </c>
      <c r="B1405" s="53">
        <v>43024</v>
      </c>
      <c r="C1405" s="45">
        <v>3913.4461999999999</v>
      </c>
      <c r="D1405" s="45">
        <f>VLOOKUP(B1405,'H11001.CSI  中证全债'!$A$2:$B$2792,2,0)</f>
        <v>176.22989999999999</v>
      </c>
      <c r="E1405" s="14">
        <f t="shared" si="255"/>
        <v>0</v>
      </c>
      <c r="F1405" s="14">
        <f>IF(AND((B1405-$B$2)&gt;123,OR(((G1404*J1404/C1404*C1405)/(G1404*K1404/D1404*D1405))&lt;(4/6),((G1404*J1404/C1404*C1405)/(G1404*K1404/D1404*D1405))&gt;(6/4))),COUNTIF($E$2:E1405,1),0)</f>
        <v>0</v>
      </c>
      <c r="G1405" s="21">
        <f t="shared" si="256"/>
        <v>29984.063414560667</v>
      </c>
      <c r="H1405" s="12">
        <f t="shared" si="257"/>
        <v>3.6207315507914033</v>
      </c>
      <c r="I1405" s="12">
        <f t="shared" si="258"/>
        <v>89.738036995401941</v>
      </c>
      <c r="J1405" s="15">
        <f>IF(OR((ROW(F1405)-MATCH(MAX($F$2:F1405),$F$2:F1405,0))=1,(ROW(F1405)-MATCH(MAX($F$2:F1405),$F$2:F1405,0))&gt;123),IF(OR(((G1404*J1404/C1404*C1405)/(G1404*K1404/D1404*D1405))&lt;(4/6),((G1404*J1404/C1404*C1405)/(G1404*K1404/D1404*D1405))&gt;(6/4)),50%,((G1404*J1404/C1404*C1405)/((G1404*K1404/D1404*D1405)+(G1404*J1404/C1404*C1405)))),((G1404*J1404/C1404*C1405)/((G1404*K1404/D1404*D1405)+(G1404*J1404/C1404*C1405))))</f>
        <v>0.47256897548394977</v>
      </c>
      <c r="K1405" s="18">
        <f t="shared" si="252"/>
        <v>0.52743102451605028</v>
      </c>
      <c r="L1405" s="20">
        <f t="shared" si="253"/>
        <v>0.89598251433457154</v>
      </c>
      <c r="M1405" s="51">
        <f>IF(AND((B1405-$B$2)&gt;123,OR(((U1404*R1404/C1404*C1405)/(U1404*S1404/D1404*D1405))&lt;(4/6),((U1404*R1404/C1404*C1405)/(U1404*S1404/D1404*D1405))&gt;(6/4))),1,0)</f>
        <v>0</v>
      </c>
      <c r="N1405" s="51">
        <f>IF(AND((B1405-$B$2)&gt;123,OR(((U1404*R1404/C1404*C1405)/(U1404*S1404/D1404*D1405))&lt;(4/6),((U1404*R1404/C1404*C1405)/(U1404*S1404/D1404*D1405))&gt;(6/4))),COUNTIF($M$2:M1405,1),0)</f>
        <v>0</v>
      </c>
      <c r="O1405" s="51">
        <f>IF(OR((ROW(N1405)-MATCH(MAX($N$2:N1405),$N$2:N1405,0))=1,(ROW(N1405)-MATCH(MAX($N$2:N1405),$N$2:N1405,0))&gt;123),IF(OR(((U1404*R1404/C1404*C1405)/(U1404*S1404/D1404*D1405))&lt;(4/6),((U1404*R1404/C1404*C1405)/(U1404*S1404/D1404*D1405))&gt;(6/4)),1,0),0)</f>
        <v>0</v>
      </c>
      <c r="P1405" s="47">
        <f>IF(O1405=1,U1404/2/C1405,P1404)</f>
        <v>3.6118419146766771</v>
      </c>
      <c r="Q1405" s="47">
        <f>IF(O1405=1,U1404/2/D1405,Q1404)</f>
        <v>89.517711770140608</v>
      </c>
      <c r="R1405" s="41">
        <f>P1405*C1405/U1404</f>
        <v>0.4719784561428097</v>
      </c>
      <c r="S1405" s="41">
        <f>Q1405*D1405/U1404</f>
        <v>0.52677194988937859</v>
      </c>
      <c r="T1405" s="41">
        <f t="shared" si="259"/>
        <v>0.89598251433457032</v>
      </c>
      <c r="U1405" s="42">
        <f>P1405*C1405+Q1405*D1405</f>
        <v>29910.446409472868</v>
      </c>
      <c r="V1405" s="25">
        <f>B1405</f>
        <v>43024</v>
      </c>
      <c r="W1405">
        <f>C1405/C$2</f>
        <v>1.702421356274467</v>
      </c>
      <c r="X1405">
        <f>D1405/D$2</f>
        <v>1.262844141884629</v>
      </c>
      <c r="Y1405">
        <f t="shared" si="260"/>
        <v>1.4955223204736434</v>
      </c>
      <c r="AA1405" s="15">
        <f t="shared" si="261"/>
        <v>-1.9269310696804487E-3</v>
      </c>
      <c r="AB1405" s="15">
        <f t="shared" si="262"/>
        <v>-6.41930418598613E-4</v>
      </c>
      <c r="AC1405" s="15">
        <f t="shared" si="263"/>
        <v>-1.2495939678117685E-3</v>
      </c>
    </row>
    <row r="1406" spans="1:29" x14ac:dyDescent="0.4">
      <c r="A1406" s="43">
        <f t="shared" si="254"/>
        <v>2017</v>
      </c>
      <c r="B1406" s="53">
        <v>43025</v>
      </c>
      <c r="C1406" s="45">
        <v>3913.0688</v>
      </c>
      <c r="D1406" s="45">
        <f>VLOOKUP(B1406,'H11001.CSI  中证全债'!$A$2:$B$2792,2,0)</f>
        <v>176.0694</v>
      </c>
      <c r="E1406" s="14">
        <f t="shared" si="255"/>
        <v>0</v>
      </c>
      <c r="F1406" s="14">
        <f>IF(AND((B1406-$B$2)&gt;123,OR(((G1405*J1405/C1405*C1406)/(G1405*K1405/D1405*D1406))&lt;(4/6),((G1405*J1405/C1405*C1406)/(G1405*K1405/D1405*D1406))&gt;(6/4))),COUNTIF($E$2:E1406,1),0)</f>
        <v>0</v>
      </c>
      <c r="G1406" s="21">
        <f t="shared" si="256"/>
        <v>29968.293995535641</v>
      </c>
      <c r="H1406" s="12">
        <f t="shared" si="257"/>
        <v>3.6207315507914033</v>
      </c>
      <c r="I1406" s="12">
        <f t="shared" si="258"/>
        <v>89.738036995401941</v>
      </c>
      <c r="J1406" s="15">
        <f>IF(OR((ROW(F1406)-MATCH(MAX($F$2:F1406),$F$2:F1406,0))=1,(ROW(F1406)-MATCH(MAX($F$2:F1406),$F$2:F1406,0))&gt;123),IF(OR(((G1405*J1405/C1405*C1406)/(G1405*K1405/D1405*D1406))&lt;(4/6),((G1405*J1405/C1405*C1406)/(G1405*K1405/D1405*D1406))&gt;(6/4)),50%,((G1405*J1405/C1405*C1406)/((G1405*K1405/D1405*D1406)+(G1405*J1405/C1405*C1406)))),((G1405*J1405/C1405*C1406)/((G1405*K1405/D1405*D1406)+(G1405*J1405/C1405*C1406))))</f>
        <v>0.47277204590585203</v>
      </c>
      <c r="K1406" s="18">
        <f t="shared" si="252"/>
        <v>0.52722795409414802</v>
      </c>
      <c r="L1406" s="20">
        <f t="shared" si="253"/>
        <v>0.89671278283819578</v>
      </c>
      <c r="M1406" s="51">
        <f>IF(AND((B1406-$B$2)&gt;123,OR(((U1405*R1405/C1405*C1406)/(U1405*S1405/D1405*D1406))&lt;(4/6),((U1405*R1405/C1405*C1406)/(U1405*S1405/D1405*D1406))&gt;(6/4))),1,0)</f>
        <v>0</v>
      </c>
      <c r="N1406" s="51">
        <f>IF(AND((B1406-$B$2)&gt;123,OR(((U1405*R1405/C1405*C1406)/(U1405*S1405/D1405*D1406))&lt;(4/6),((U1405*R1405/C1405*C1406)/(U1405*S1405/D1405*D1406))&gt;(6/4))),COUNTIF($M$2:M1406,1),0)</f>
        <v>0</v>
      </c>
      <c r="O1406" s="51">
        <f>IF(OR((ROW(N1406)-MATCH(MAX($N$2:N1406),$N$2:N1406,0))=1,(ROW(N1406)-MATCH(MAX($N$2:N1406),$N$2:N1406,0))&gt;123),IF(OR(((U1405*R1405/C1405*C1406)/(U1405*S1405/D1405*D1406))&lt;(4/6),((U1405*R1405/C1405*C1406)/(U1405*S1405/D1405*D1406))&gt;(6/4)),1,0),0)</f>
        <v>0</v>
      </c>
      <c r="P1406" s="47">
        <f>IF(O1406=1,U1405/2/C1406,P1405)</f>
        <v>3.6118419146766771</v>
      </c>
      <c r="Q1406" s="47">
        <f>IF(O1406=1,U1405/2/D1406,Q1405)</f>
        <v>89.517711770140608</v>
      </c>
      <c r="R1406" s="41">
        <f>P1406*C1406/U1405</f>
        <v>0.47252340247176705</v>
      </c>
      <c r="S1406" s="41">
        <f>Q1406*D1406/U1405</f>
        <v>0.52695067084488112</v>
      </c>
      <c r="T1406" s="41">
        <f t="shared" si="259"/>
        <v>0.896712782838195</v>
      </c>
      <c r="U1406" s="42">
        <f>P1406*C1406+Q1406*D1406</f>
        <v>29894.715707595162</v>
      </c>
      <c r="V1406" s="25">
        <f>B1406</f>
        <v>43025</v>
      </c>
      <c r="W1406">
        <f>C1406/C$2</f>
        <v>1.702257180306018</v>
      </c>
      <c r="X1406">
        <f>D1406/D$2</f>
        <v>1.2616940164815478</v>
      </c>
      <c r="Y1406">
        <f t="shared" si="260"/>
        <v>1.494735785379758</v>
      </c>
      <c r="AA1406" s="15">
        <f t="shared" si="261"/>
        <v>-9.6436741611527488E-5</v>
      </c>
      <c r="AB1406" s="15">
        <f t="shared" si="262"/>
        <v>-9.1074216123365748E-4</v>
      </c>
      <c r="AC1406" s="15">
        <f t="shared" si="263"/>
        <v>-5.2592668335182946E-4</v>
      </c>
    </row>
    <row r="1407" spans="1:29" x14ac:dyDescent="0.4">
      <c r="A1407" s="43">
        <f t="shared" si="254"/>
        <v>2017</v>
      </c>
      <c r="B1407" s="53">
        <v>43026</v>
      </c>
      <c r="C1407" s="45">
        <v>3944.1626000000001</v>
      </c>
      <c r="D1407" s="45">
        <f>VLOOKUP(B1407,'H11001.CSI  中证全债'!$A$2:$B$2792,2,0)</f>
        <v>176.07069999999999</v>
      </c>
      <c r="E1407" s="14">
        <f t="shared" si="255"/>
        <v>0</v>
      </c>
      <c r="F1407" s="14">
        <f>IF(AND((B1407-$B$2)&gt;123,OR(((G1406*J1406/C1406*C1407)/(G1406*K1406/D1406*D1407))&lt;(4/6),((G1406*J1406/C1406*C1407)/(G1406*K1406/D1406*D1407))&gt;(6/4))),COUNTIF($E$2:E1407,1),0)</f>
        <v>0</v>
      </c>
      <c r="G1407" s="21">
        <f t="shared" si="256"/>
        <v>30080.992957677736</v>
      </c>
      <c r="H1407" s="12">
        <f t="shared" si="257"/>
        <v>3.6207315507914033</v>
      </c>
      <c r="I1407" s="12">
        <f t="shared" si="258"/>
        <v>89.738036995401941</v>
      </c>
      <c r="J1407" s="15">
        <f>IF(OR((ROW(F1407)-MATCH(MAX($F$2:F1407),$F$2:F1407,0))=1,(ROW(F1407)-MATCH(MAX($F$2:F1407),$F$2:F1407,0))&gt;123),IF(OR(((G1406*J1406/C1406*C1407)/(G1406*K1406/D1406*D1407))&lt;(4/6),((G1406*J1406/C1406*C1407)/(G1406*K1406/D1406*D1407))&gt;(6/4)),50%,((G1406*J1406/C1406*C1407)/((G1406*K1406/D1406*D1407)+(G1406*J1406/C1406*C1407)))),((G1406*J1406/C1406*C1407)/((G1406*K1406/D1406*D1407)+(G1406*J1406/C1406*C1407))))</f>
        <v>0.47474343640729089</v>
      </c>
      <c r="K1407" s="18">
        <f t="shared" si="252"/>
        <v>0.52525656359270911</v>
      </c>
      <c r="L1407" s="20">
        <f t="shared" si="253"/>
        <v>0.90383151646899407</v>
      </c>
      <c r="M1407" s="51">
        <f>IF(AND((B1407-$B$2)&gt;123,OR(((U1406*R1406/C1406*C1407)/(U1406*S1406/D1406*D1407))&lt;(4/6),((U1406*R1406/C1406*C1407)/(U1406*S1406/D1406*D1407))&gt;(6/4))),1,0)</f>
        <v>0</v>
      </c>
      <c r="N1407" s="51">
        <f>IF(AND((B1407-$B$2)&gt;123,OR(((U1406*R1406/C1406*C1407)/(U1406*S1406/D1406*D1407))&lt;(4/6),((U1406*R1406/C1406*C1407)/(U1406*S1406/D1406*D1407))&gt;(6/4))),COUNTIF($M$2:M1407,1),0)</f>
        <v>0</v>
      </c>
      <c r="O1407" s="51">
        <f>IF(OR((ROW(N1407)-MATCH(MAX($N$2:N1407),$N$2:N1407,0))=1,(ROW(N1407)-MATCH(MAX($N$2:N1407),$N$2:N1407,0))&gt;123),IF(OR(((U1406*R1406/C1406*C1407)/(U1406*S1406/D1406*D1407))&lt;(4/6),((U1406*R1406/C1406*C1407)/(U1406*S1406/D1406*D1407))&gt;(6/4)),1,0),0)</f>
        <v>0</v>
      </c>
      <c r="P1407" s="47">
        <f>IF(O1407=1,U1406/2/C1407,P1406)</f>
        <v>3.6118419146766771</v>
      </c>
      <c r="Q1407" s="47">
        <f>IF(O1407=1,U1406/2/D1407,Q1406)</f>
        <v>89.517711770140608</v>
      </c>
      <c r="R1407" s="41">
        <f>P1407*C1407/U1406</f>
        <v>0.476528759675103</v>
      </c>
      <c r="S1407" s="41">
        <f>Q1407*D1407/U1406</f>
        <v>0.52723184685654945</v>
      </c>
      <c r="T1407" s="41">
        <f t="shared" si="259"/>
        <v>0.90383151646899307</v>
      </c>
      <c r="U1407" s="42">
        <f>P1407*C1407+Q1407*D1407</f>
        <v>30007.137970747037</v>
      </c>
      <c r="V1407" s="25">
        <f>B1407</f>
        <v>43026</v>
      </c>
      <c r="W1407">
        <f>C1407/C$2</f>
        <v>1.7157835574330951</v>
      </c>
      <c r="X1407">
        <f>D1407/D$2</f>
        <v>1.2617033321390181</v>
      </c>
      <c r="Y1407">
        <f t="shared" si="260"/>
        <v>1.5003568985373519</v>
      </c>
      <c r="AA1407" s="15">
        <f t="shared" si="261"/>
        <v>7.9461419129660538E-3</v>
      </c>
      <c r="AB1407" s="15">
        <f t="shared" si="262"/>
        <v>7.3834522067439678E-6</v>
      </c>
      <c r="AC1407" s="15">
        <f t="shared" si="263"/>
        <v>3.760606531652444E-3</v>
      </c>
    </row>
    <row r="1408" spans="1:29" x14ac:dyDescent="0.4">
      <c r="A1408" s="43">
        <f t="shared" si="254"/>
        <v>2017</v>
      </c>
      <c r="B1408" s="53">
        <v>43027</v>
      </c>
      <c r="C1408" s="45">
        <v>3931.2494999999999</v>
      </c>
      <c r="D1408" s="45">
        <f>VLOOKUP(B1408,'H11001.CSI  中证全债'!$A$2:$B$2792,2,0)</f>
        <v>176.142</v>
      </c>
      <c r="E1408" s="14">
        <f t="shared" si="255"/>
        <v>0</v>
      </c>
      <c r="F1408" s="14">
        <f>IF(AND((B1408-$B$2)&gt;123,OR(((G1407*J1407/C1407*C1408)/(G1407*K1407/D1407*D1408))&lt;(4/6),((G1407*J1407/C1407*C1408)/(G1407*K1407/D1407*D1408))&gt;(6/4))),COUNTIF($E$2:E1408,1),0)</f>
        <v>0</v>
      </c>
      <c r="G1408" s="21">
        <f t="shared" si="256"/>
        <v>30040.636411126983</v>
      </c>
      <c r="H1408" s="12">
        <f t="shared" si="257"/>
        <v>3.6207315507914033</v>
      </c>
      <c r="I1408" s="12">
        <f t="shared" si="258"/>
        <v>89.738036995401941</v>
      </c>
      <c r="J1408" s="15">
        <f>IF(OR((ROW(F1408)-MATCH(MAX($F$2:F1408),$F$2:F1408,0))=1,(ROW(F1408)-MATCH(MAX($F$2:F1408),$F$2:F1408,0))&gt;123),IF(OR(((G1407*J1407/C1407*C1408)/(G1407*K1407/D1407*D1408))&lt;(4/6),((G1407*J1407/C1407*C1408)/(G1407*K1407/D1407*D1408))&gt;(6/4)),50%,((G1407*J1407/C1407*C1408)/((G1407*K1407/D1407*D1408)+(G1407*J1407/C1407*C1408)))),((G1407*J1407/C1407*C1408)/((G1407*K1407/D1407*D1408)+(G1407*J1407/C1407*C1408))))</f>
        <v>0.47382481861837916</v>
      </c>
      <c r="K1408" s="18">
        <f t="shared" si="252"/>
        <v>0.52617518138162089</v>
      </c>
      <c r="L1408" s="20">
        <f t="shared" si="253"/>
        <v>0.90050773085537572</v>
      </c>
      <c r="M1408" s="51">
        <f>IF(AND((B1408-$B$2)&gt;123,OR(((U1407*R1407/C1407*C1408)/(U1407*S1407/D1407*D1408))&lt;(4/6),((U1407*R1407/C1407*C1408)/(U1407*S1407/D1407*D1408))&gt;(6/4))),1,0)</f>
        <v>0</v>
      </c>
      <c r="N1408" s="51">
        <f>IF(AND((B1408-$B$2)&gt;123,OR(((U1407*R1407/C1407*C1408)/(U1407*S1407/D1407*D1408))&lt;(4/6),((U1407*R1407/C1407*C1408)/(U1407*S1407/D1407*D1408))&gt;(6/4))),COUNTIF($M$2:M1408,1),0)</f>
        <v>0</v>
      </c>
      <c r="O1408" s="51">
        <f>IF(OR((ROW(N1408)-MATCH(MAX($N$2:N1408),$N$2:N1408,0))=1,(ROW(N1408)-MATCH(MAX($N$2:N1408),$N$2:N1408,0))&gt;123),IF(OR(((U1407*R1407/C1407*C1408)/(U1407*S1407/D1407*D1408))&lt;(4/6),((U1407*R1407/C1407*C1408)/(U1407*S1407/D1407*D1408))&gt;(6/4)),1,0),0)</f>
        <v>0</v>
      </c>
      <c r="P1408" s="47">
        <f>IF(O1408=1,U1407/2/C1408,P1407)</f>
        <v>3.6118419146766771</v>
      </c>
      <c r="Q1408" s="47">
        <f>IF(O1408=1,U1407/2/D1408,Q1407)</f>
        <v>89.517711770140608</v>
      </c>
      <c r="R1408" s="41">
        <f>P1408*C1408/U1407</f>
        <v>0.47318913703112619</v>
      </c>
      <c r="S1408" s="41">
        <f>Q1408*D1408/U1407</f>
        <v>0.52546926674538708</v>
      </c>
      <c r="T1408" s="41">
        <f t="shared" si="259"/>
        <v>0.90050773085537483</v>
      </c>
      <c r="U1408" s="42">
        <f>P1408*C1408+Q1408*D1408</f>
        <v>29966.880507767833</v>
      </c>
      <c r="V1408" s="25">
        <f>B1408</f>
        <v>43027</v>
      </c>
      <c r="W1408">
        <f>C1408/C$2</f>
        <v>1.7101661205009846</v>
      </c>
      <c r="X1408">
        <f>D1408/D$2</f>
        <v>1.26221426012182</v>
      </c>
      <c r="Y1408">
        <f t="shared" si="260"/>
        <v>1.4983440253883917</v>
      </c>
      <c r="AA1408" s="15">
        <f t="shared" si="261"/>
        <v>-3.2739775991993403E-3</v>
      </c>
      <c r="AB1408" s="15">
        <f t="shared" si="262"/>
        <v>4.0495096572001898E-4</v>
      </c>
      <c r="AC1408" s="15">
        <f t="shared" si="263"/>
        <v>-1.3415962234868406E-3</v>
      </c>
    </row>
    <row r="1409" spans="1:29" x14ac:dyDescent="0.4">
      <c r="A1409" s="43">
        <f t="shared" si="254"/>
        <v>2017</v>
      </c>
      <c r="B1409" s="53">
        <v>43028</v>
      </c>
      <c r="C1409" s="45">
        <v>3926.8519999999999</v>
      </c>
      <c r="D1409" s="45">
        <f>VLOOKUP(B1409,'H11001.CSI  中证全债'!$A$2:$B$2792,2,0)</f>
        <v>176.18369999999999</v>
      </c>
      <c r="E1409" s="14">
        <f t="shared" si="255"/>
        <v>0</v>
      </c>
      <c r="F1409" s="14">
        <f>IF(AND((B1409-$B$2)&gt;123,OR(((G1408*J1408/C1408*C1409)/(G1408*K1408/D1408*D1409))&lt;(4/6),((G1408*J1408/C1408*C1409)/(G1408*K1408/D1408*D1409))&gt;(6/4))),COUNTIF($E$2:E1409,1),0)</f>
        <v>0</v>
      </c>
      <c r="G1409" s="21">
        <f t="shared" si="256"/>
        <v>30028.456320275087</v>
      </c>
      <c r="H1409" s="12">
        <f t="shared" si="257"/>
        <v>3.6207315507914033</v>
      </c>
      <c r="I1409" s="12">
        <f t="shared" si="258"/>
        <v>89.738036995401941</v>
      </c>
      <c r="J1409" s="15">
        <f>IF(OR((ROW(F1409)-MATCH(MAX($F$2:F1409),$F$2:F1409,0))=1,(ROW(F1409)-MATCH(MAX($F$2:F1409),$F$2:F1409,0))&gt;123),IF(OR(((G1408*J1408/C1408*C1409)/(G1408*K1408/D1408*D1409))&lt;(4/6),((G1408*J1408/C1408*C1409)/(G1408*K1408/D1408*D1409))&gt;(6/4)),50%,((G1408*J1408/C1408*C1409)/((G1408*K1408/D1408*D1409)+(G1408*J1408/C1408*C1409)))),((G1408*J1408/C1408*C1409)/((G1408*K1408/D1408*D1409)+(G1408*J1408/C1408*C1409))))</f>
        <v>0.47348677467940065</v>
      </c>
      <c r="K1409" s="18">
        <f t="shared" si="252"/>
        <v>0.5265132253205993</v>
      </c>
      <c r="L1409" s="20">
        <f t="shared" si="253"/>
        <v>0.89928752386246269</v>
      </c>
      <c r="M1409" s="51">
        <f>IF(AND((B1409-$B$2)&gt;123,OR(((U1408*R1408/C1408*C1409)/(U1408*S1408/D1408*D1409))&lt;(4/6),((U1408*R1408/C1408*C1409)/(U1408*S1408/D1408*D1409))&gt;(6/4))),1,0)</f>
        <v>0</v>
      </c>
      <c r="N1409" s="51">
        <f>IF(AND((B1409-$B$2)&gt;123,OR(((U1408*R1408/C1408*C1409)/(U1408*S1408/D1408*D1409))&lt;(4/6),((U1408*R1408/C1408*C1409)/(U1408*S1408/D1408*D1409))&gt;(6/4))),COUNTIF($M$2:M1409,1),0)</f>
        <v>0</v>
      </c>
      <c r="O1409" s="51">
        <f>IF(OR((ROW(N1409)-MATCH(MAX($N$2:N1409),$N$2:N1409,0))=1,(ROW(N1409)-MATCH(MAX($N$2:N1409),$N$2:N1409,0))&gt;123),IF(OR(((U1408*R1408/C1408*C1409)/(U1408*S1408/D1408*D1409))&lt;(4/6),((U1408*R1408/C1408*C1409)/(U1408*S1408/D1408*D1409))&gt;(6/4)),1,0),0)</f>
        <v>0</v>
      </c>
      <c r="P1409" s="47">
        <f>IF(O1409=1,U1408/2/C1409,P1408)</f>
        <v>3.6118419146766771</v>
      </c>
      <c r="Q1409" s="47">
        <f>IF(O1409=1,U1408/2/D1409,Q1408)</f>
        <v>89.517711770140608</v>
      </c>
      <c r="R1409" s="41">
        <f>P1409*C1409/U1408</f>
        <v>0.47329479765688198</v>
      </c>
      <c r="S1409" s="41">
        <f>Q1409*D1409/U1408</f>
        <v>0.52629974852099515</v>
      </c>
      <c r="T1409" s="41">
        <f t="shared" si="259"/>
        <v>0.89928752386246169</v>
      </c>
      <c r="U1409" s="42">
        <f>P1409*C1409+Q1409*D1409</f>
        <v>29954.730321528859</v>
      </c>
      <c r="V1409" s="25">
        <f>B1409</f>
        <v>43028</v>
      </c>
      <c r="W1409">
        <f>C1409/C$2</f>
        <v>1.7082531268039671</v>
      </c>
      <c r="X1409">
        <f>D1409/D$2</f>
        <v>1.2625130777499103</v>
      </c>
      <c r="Y1409">
        <f t="shared" si="260"/>
        <v>1.4977365160764429</v>
      </c>
      <c r="AA1409" s="15">
        <f t="shared" si="261"/>
        <v>-1.1186010961654613E-3</v>
      </c>
      <c r="AB1409" s="15">
        <f t="shared" si="262"/>
        <v>2.3674081139080094E-4</v>
      </c>
      <c r="AC1409" s="15">
        <f t="shared" si="263"/>
        <v>-4.0545382212298087E-4</v>
      </c>
    </row>
    <row r="1410" spans="1:29" x14ac:dyDescent="0.4">
      <c r="A1410" s="43">
        <f t="shared" si="254"/>
        <v>2017</v>
      </c>
      <c r="B1410" s="53">
        <v>43031</v>
      </c>
      <c r="C1410" s="45">
        <v>3930.7981</v>
      </c>
      <c r="D1410" s="45">
        <f>VLOOKUP(B1410,'H11001.CSI  中证全债'!$A$2:$B$2792,2,0)</f>
        <v>176.2362</v>
      </c>
      <c r="E1410" s="14">
        <f t="shared" si="255"/>
        <v>0</v>
      </c>
      <c r="F1410" s="14">
        <f>IF(AND((B1410-$B$2)&gt;123,OR(((G1409*J1409/C1409*C1410)/(G1409*K1409/D1409*D1410))&lt;(4/6),((G1409*J1409/C1409*C1410)/(G1409*K1409/D1409*D1410))&gt;(6/4))),COUNTIF($E$2:E1410,1),0)</f>
        <v>0</v>
      </c>
      <c r="G1410" s="21">
        <f t="shared" si="256"/>
        <v>30047.455335989922</v>
      </c>
      <c r="H1410" s="12">
        <f t="shared" si="257"/>
        <v>3.6207315507914033</v>
      </c>
      <c r="I1410" s="12">
        <f t="shared" si="258"/>
        <v>89.738036995401941</v>
      </c>
      <c r="J1410" s="15">
        <f>IF(OR((ROW(F1410)-MATCH(MAX($F$2:F1410),$F$2:F1410,0))=1,(ROW(F1410)-MATCH(MAX($F$2:F1410),$F$2:F1410,0))&gt;123),IF(OR(((G1409*J1409/C1409*C1410)/(G1409*K1409/D1409*D1410))&lt;(4/6),((G1409*J1409/C1409*C1410)/(G1409*K1409/D1409*D1410))&gt;(6/4)),50%,((G1409*J1409/C1409*C1410)/((G1409*K1409/D1409*D1410)+(G1409*J1409/C1409*C1410)))),((G1409*J1409/C1409*C1410)/((G1409*K1409/D1409*D1410)+(G1409*J1409/C1409*C1410))))</f>
        <v>0.47366289562010933</v>
      </c>
      <c r="K1410" s="18">
        <f t="shared" ref="K1410:K1473" si="264">1-J1410</f>
        <v>0.52633710437989067</v>
      </c>
      <c r="L1410" s="20">
        <f t="shared" ref="L1410:L1473" si="265">J1410/K1410</f>
        <v>0.89992305630468516</v>
      </c>
      <c r="M1410" s="51">
        <f>IF(AND((B1410-$B$2)&gt;123,OR(((U1409*R1409/C1409*C1410)/(U1409*S1409/D1409*D1410))&lt;(4/6),((U1409*R1409/C1409*C1410)/(U1409*S1409/D1409*D1410))&gt;(6/4))),1,0)</f>
        <v>0</v>
      </c>
      <c r="N1410" s="51">
        <f>IF(AND((B1410-$B$2)&gt;123,OR(((U1409*R1409/C1409*C1410)/(U1409*S1409/D1409*D1410))&lt;(4/6),((U1409*R1409/C1409*C1410)/(U1409*S1409/D1409*D1410))&gt;(6/4))),COUNTIF($M$2:M1410,1),0)</f>
        <v>0</v>
      </c>
      <c r="O1410" s="51">
        <f>IF(OR((ROW(N1410)-MATCH(MAX($N$2:N1410),$N$2:N1410,0))=1,(ROW(N1410)-MATCH(MAX($N$2:N1410),$N$2:N1410,0))&gt;123),IF(OR(((U1409*R1409/C1409*C1410)/(U1409*S1409/D1409*D1410))&lt;(4/6),((U1409*R1409/C1409*C1410)/(U1409*S1409/D1409*D1410))&gt;(6/4)),1,0),0)</f>
        <v>0</v>
      </c>
      <c r="P1410" s="47">
        <f>IF(O1410=1,U1409/2/C1410,P1409)</f>
        <v>3.6118419146766771</v>
      </c>
      <c r="Q1410" s="47">
        <f>IF(O1410=1,U1409/2/D1410,Q1409)</f>
        <v>89.517711770140608</v>
      </c>
      <c r="R1410" s="41">
        <f>P1410*C1410/U1409</f>
        <v>0.47396258231400501</v>
      </c>
      <c r="S1410" s="41">
        <f>Q1410*D1410/U1409</f>
        <v>0.5266701180656681</v>
      </c>
      <c r="T1410" s="41">
        <f t="shared" si="259"/>
        <v>0.89992305630468439</v>
      </c>
      <c r="U1410" s="42">
        <f>P1410*C1410+Q1410*D1410</f>
        <v>29973.682690776295</v>
      </c>
      <c r="V1410" s="25">
        <f>B1410</f>
        <v>43031</v>
      </c>
      <c r="W1410">
        <f>C1410/C$2</f>
        <v>1.7099697531661731</v>
      </c>
      <c r="X1410">
        <f>D1410/D$2</f>
        <v>1.2628892869939088</v>
      </c>
      <c r="Y1410">
        <f t="shared" si="260"/>
        <v>1.4986841345388147</v>
      </c>
      <c r="AA1410" s="15">
        <f t="shared" si="261"/>
        <v>1.0049016362214669E-3</v>
      </c>
      <c r="AB1410" s="15">
        <f t="shared" si="262"/>
        <v>2.9798443329309698E-4</v>
      </c>
      <c r="AC1410" s="15">
        <f t="shared" si="263"/>
        <v>6.3270037967311232E-4</v>
      </c>
    </row>
    <row r="1411" spans="1:29" x14ac:dyDescent="0.4">
      <c r="A1411" s="43">
        <f t="shared" ref="A1411:A1474" si="266">YEAR(B1411)</f>
        <v>2017</v>
      </c>
      <c r="B1411" s="53">
        <v>43032</v>
      </c>
      <c r="C1411" s="45">
        <v>3959.3953000000001</v>
      </c>
      <c r="D1411" s="45">
        <f>VLOOKUP(B1411,'H11001.CSI  中证全债'!$A$2:$B$2792,2,0)</f>
        <v>176.26060000000001</v>
      </c>
      <c r="E1411" s="14">
        <f t="shared" ref="E1411:E1474" si="267">IF(AND((B1411-$B$2)&gt;123,OR(((G1410*J1410/C1410*C1411)/(G1410*K1410/D1410*D1411))&lt;(4/6),((G1410*J1410/C1410*C1411)/(G1410*K1410/D1410*D1411))&gt;(6/4))),1,0)</f>
        <v>0</v>
      </c>
      <c r="F1411" s="14">
        <f>IF(AND((B1411-$B$2)&gt;123,OR(((G1410*J1410/C1410*C1411)/(G1410*K1410/D1410*D1411))&lt;(4/6),((G1410*J1410/C1410*C1411)/(G1410*K1410/D1410*D1411))&gt;(6/4))),COUNTIF($E$2:E1411,1),0)</f>
        <v>0</v>
      </c>
      <c r="G1411" s="21">
        <f t="shared" ref="G1411:G1474" si="268">G1410*J1410/C1410*C1411+G1410*K1410/D1410*D1411</f>
        <v>30153.187728396904</v>
      </c>
      <c r="H1411" s="12">
        <f t="shared" ref="H1411:H1474" si="269">IF(J1411=50%,G1411*J1411/C1411,H1410)</f>
        <v>3.6207315507914033</v>
      </c>
      <c r="I1411" s="12">
        <f t="shared" ref="I1411:I1474" si="270">IF(K1411=50%,G1411*K1411/D1411,I1410)</f>
        <v>89.738036995401941</v>
      </c>
      <c r="J1411" s="15">
        <f>IF(OR((ROW(F1411)-MATCH(MAX($F$2:F1411),$F$2:F1411,0))=1,(ROW(F1411)-MATCH(MAX($F$2:F1411),$F$2:F1411,0))&gt;123),IF(OR(((G1410*J1410/C1410*C1411)/(G1410*K1410/D1410*D1411))&lt;(4/6),((G1410*J1410/C1410*C1411)/(G1410*K1410/D1410*D1411))&gt;(6/4)),50%,((G1410*J1410/C1410*C1411)/((G1410*K1410/D1410*D1411)+(G1410*J1410/C1410*C1411)))),((G1410*J1410/C1410*C1411)/((G1410*K1410/D1410*D1411)+(G1410*J1410/C1410*C1411))))</f>
        <v>0.47543588471955411</v>
      </c>
      <c r="K1411" s="18">
        <f t="shared" si="264"/>
        <v>0.52456411528044589</v>
      </c>
      <c r="L1411" s="20">
        <f t="shared" si="265"/>
        <v>0.90634466001429292</v>
      </c>
      <c r="M1411" s="51">
        <f>IF(AND((B1411-$B$2)&gt;123,OR(((U1410*R1410/C1410*C1411)/(U1410*S1410/D1410*D1411))&lt;(4/6),((U1410*R1410/C1410*C1411)/(U1410*S1410/D1410*D1411))&gt;(6/4))),1,0)</f>
        <v>0</v>
      </c>
      <c r="N1411" s="51">
        <f>IF(AND((B1411-$B$2)&gt;123,OR(((U1410*R1410/C1410*C1411)/(U1410*S1410/D1410*D1411))&lt;(4/6),((U1410*R1410/C1410*C1411)/(U1410*S1410/D1410*D1411))&gt;(6/4))),COUNTIF($M$2:M1411,1),0)</f>
        <v>0</v>
      </c>
      <c r="O1411" s="51">
        <f>IF(OR((ROW(N1411)-MATCH(MAX($N$2:N1411),$N$2:N1411,0))=1,(ROW(N1411)-MATCH(MAX($N$2:N1411),$N$2:N1411,0))&gt;123),IF(OR(((U1410*R1410/C1410*C1411)/(U1410*S1410/D1410*D1411))&lt;(4/6),((U1410*R1410/C1410*C1411)/(U1410*S1410/D1410*D1411))&gt;(6/4)),1,0),0)</f>
        <v>0</v>
      </c>
      <c r="P1411" s="47">
        <f>IF(O1411=1,U1410/2/C1411,P1410)</f>
        <v>3.6118419146766771</v>
      </c>
      <c r="Q1411" s="47">
        <f>IF(O1411=1,U1410/2/D1411,Q1410)</f>
        <v>89.517711770140608</v>
      </c>
      <c r="R1411" s="41">
        <f>P1411*C1411/U1410</f>
        <v>0.47710887076663921</v>
      </c>
      <c r="S1411" s="41">
        <f>Q1411*D1411/U1410</f>
        <v>0.52640997604500217</v>
      </c>
      <c r="T1411" s="41">
        <f t="shared" ref="T1411:T1474" si="271">R1411/S1411</f>
        <v>0.90634466001429226</v>
      </c>
      <c r="U1411" s="42">
        <f>P1411*C1411+Q1411*D1411</f>
        <v>30079.155488545883</v>
      </c>
      <c r="V1411" s="25">
        <f>B1411</f>
        <v>43032</v>
      </c>
      <c r="W1411">
        <f>C1411/C$2</f>
        <v>1.7224100631951322</v>
      </c>
      <c r="X1411">
        <f>D1411/D$2</f>
        <v>1.2630641347187388</v>
      </c>
      <c r="Y1411">
        <f t="shared" ref="Y1411:Y1474" si="272">U1411/U$2</f>
        <v>1.5039577744272941</v>
      </c>
      <c r="AA1411" s="15">
        <f t="shared" ref="AA1411:AA1474" si="273">W1411/W1410-1</f>
        <v>7.2751637892569665E-3</v>
      </c>
      <c r="AB1411" s="15">
        <f t="shared" ref="AB1411:AB1474" si="274">X1411/X1410-1</f>
        <v>1.3845055669614581E-4</v>
      </c>
      <c r="AC1411" s="15">
        <f t="shared" ref="AC1411:AC1474" si="275">Y1411/Y1410-1</f>
        <v>3.5188468116413851E-3</v>
      </c>
    </row>
    <row r="1412" spans="1:29" x14ac:dyDescent="0.4">
      <c r="A1412" s="43">
        <f t="shared" si="266"/>
        <v>2017</v>
      </c>
      <c r="B1412" s="53">
        <v>43033</v>
      </c>
      <c r="C1412" s="45">
        <v>3976.9490000000001</v>
      </c>
      <c r="D1412" s="45">
        <f>VLOOKUP(B1412,'H11001.CSI  中证全债'!$A$2:$B$2792,2,0)</f>
        <v>176.1498</v>
      </c>
      <c r="E1412" s="14">
        <f t="shared" si="267"/>
        <v>0</v>
      </c>
      <c r="F1412" s="14">
        <f>IF(AND((B1412-$B$2)&gt;123,OR(((G1411*J1411/C1411*C1412)/(G1411*K1411/D1411*D1412))&lt;(4/6),((G1411*J1411/C1411*C1412)/(G1411*K1411/D1411*D1412))&gt;(6/4))),COUNTIF($E$2:E1412,1),0)</f>
        <v>0</v>
      </c>
      <c r="G1412" s="21">
        <f t="shared" si="268"/>
        <v>30206.801989320942</v>
      </c>
      <c r="H1412" s="12">
        <f t="shared" si="269"/>
        <v>3.6207315507914033</v>
      </c>
      <c r="I1412" s="12">
        <f t="shared" si="270"/>
        <v>89.738036995401941</v>
      </c>
      <c r="J1412" s="15">
        <f>IF(OR((ROW(F1412)-MATCH(MAX($F$2:F1412),$F$2:F1412,0))=1,(ROW(F1412)-MATCH(MAX($F$2:F1412),$F$2:F1412,0))&gt;123),IF(OR(((G1411*J1411/C1411*C1412)/(G1411*K1411/D1411*D1412))&lt;(4/6),((G1411*J1411/C1411*C1412)/(G1411*K1411/D1411*D1412))&gt;(6/4)),50%,((G1411*J1411/C1411*C1412)/((G1411*K1411/D1411*D1412)+(G1411*J1411/C1411*C1412)))),((G1411*J1411/C1411*C1412)/((G1411*K1411/D1411*D1412)+(G1411*J1411/C1411*C1412))))</f>
        <v>0.47669610060935869</v>
      </c>
      <c r="K1412" s="18">
        <f t="shared" si="264"/>
        <v>0.52330389939064137</v>
      </c>
      <c r="L1412" s="20">
        <f t="shared" si="265"/>
        <v>0.91093550261032852</v>
      </c>
      <c r="M1412" s="51">
        <f>IF(AND((B1412-$B$2)&gt;123,OR(((U1411*R1411/C1411*C1412)/(U1411*S1411/D1411*D1412))&lt;(4/6),((U1411*R1411/C1411*C1412)/(U1411*S1411/D1411*D1412))&gt;(6/4))),1,0)</f>
        <v>0</v>
      </c>
      <c r="N1412" s="51">
        <f>IF(AND((B1412-$B$2)&gt;123,OR(((U1411*R1411/C1411*C1412)/(U1411*S1411/D1411*D1412))&lt;(4/6),((U1411*R1411/C1411*C1412)/(U1411*S1411/D1411*D1412))&gt;(6/4))),COUNTIF($M$2:M1412,1),0)</f>
        <v>0</v>
      </c>
      <c r="O1412" s="51">
        <f>IF(OR((ROW(N1412)-MATCH(MAX($N$2:N1412),$N$2:N1412,0))=1,(ROW(N1412)-MATCH(MAX($N$2:N1412),$N$2:N1412,0))&gt;123),IF(OR(((U1411*R1411/C1411*C1412)/(U1411*S1411/D1411*D1412))&lt;(4/6),((U1411*R1411/C1411*C1412)/(U1411*S1411/D1411*D1412))&gt;(6/4)),1,0),0)</f>
        <v>0</v>
      </c>
      <c r="P1412" s="47">
        <f>IF(O1412=1,U1411/2/C1412,P1411)</f>
        <v>3.6118419146766771</v>
      </c>
      <c r="Q1412" s="47">
        <f>IF(O1412=1,U1411/2/D1412,Q1411)</f>
        <v>89.517711770140608</v>
      </c>
      <c r="R1412" s="41">
        <f>P1412*C1412/U1411</f>
        <v>0.4775436962052122</v>
      </c>
      <c r="S1412" s="41">
        <f>Q1412*D1412/U1411</f>
        <v>0.5242343665789605</v>
      </c>
      <c r="T1412" s="41">
        <f t="shared" si="271"/>
        <v>0.91093550261032774</v>
      </c>
      <c r="U1412" s="42">
        <f>P1412*C1412+Q1412*D1412</f>
        <v>30132.638115499409</v>
      </c>
      <c r="V1412" s="25">
        <f>B1412</f>
        <v>43033</v>
      </c>
      <c r="W1412">
        <f>C1412/C$2</f>
        <v>1.7300462468129458</v>
      </c>
      <c r="X1412">
        <f>D1412/D$2</f>
        <v>1.2622701540666428</v>
      </c>
      <c r="Y1412">
        <f t="shared" si="272"/>
        <v>1.5066319057749704</v>
      </c>
      <c r="AA1412" s="15">
        <f t="shared" si="273"/>
        <v>4.4334295188963591E-3</v>
      </c>
      <c r="AB1412" s="15">
        <f t="shared" si="274"/>
        <v>-6.2861467622377099E-4</v>
      </c>
      <c r="AC1412" s="15">
        <f t="shared" si="275"/>
        <v>1.7780627841725849E-3</v>
      </c>
    </row>
    <row r="1413" spans="1:29" x14ac:dyDescent="0.4">
      <c r="A1413" s="43">
        <f t="shared" si="266"/>
        <v>2017</v>
      </c>
      <c r="B1413" s="53">
        <v>43034</v>
      </c>
      <c r="C1413" s="45">
        <v>3993.5752000000002</v>
      </c>
      <c r="D1413" s="45">
        <f>VLOOKUP(B1413,'H11001.CSI  中证全债'!$A$2:$B$2792,2,0)</f>
        <v>176.06280000000001</v>
      </c>
      <c r="E1413" s="14">
        <f t="shared" si="267"/>
        <v>0</v>
      </c>
      <c r="F1413" s="14">
        <f>IF(AND((B1413-$B$2)&gt;123,OR(((G1412*J1412/C1412*C1413)/(G1412*K1412/D1412*D1413))&lt;(4/6),((G1412*J1412/C1412*C1413)/(G1412*K1412/D1412*D1413))&gt;(6/4))),COUNTIF($E$2:E1413,1),0)</f>
        <v>0</v>
      </c>
      <c r="G1413" s="21">
        <f t="shared" si="268"/>
        <v>30259.193787012111</v>
      </c>
      <c r="H1413" s="12">
        <f t="shared" si="269"/>
        <v>3.6207315507914033</v>
      </c>
      <c r="I1413" s="12">
        <f t="shared" si="270"/>
        <v>89.738036995401941</v>
      </c>
      <c r="J1413" s="15">
        <f>IF(OR((ROW(F1413)-MATCH(MAX($F$2:F1413),$F$2:F1413,0))=1,(ROW(F1413)-MATCH(MAX($F$2:F1413),$F$2:F1413,0))&gt;123),IF(OR(((G1412*J1412/C1412*C1413)/(G1412*K1412/D1412*D1413))&lt;(4/6),((G1412*J1412/C1412*C1413)/(G1412*K1412/D1412*D1413))&gt;(6/4)),50%,((G1412*J1412/C1412*C1413)/((G1412*K1412/D1412*D1413)+(G1412*J1412/C1412*C1413)))),((G1412*J1412/C1412*C1413)/((G1412*K1412/D1412*D1413)+(G1412*J1412/C1412*C1413))))</f>
        <v>0.47786017793059893</v>
      </c>
      <c r="K1413" s="18">
        <f t="shared" si="264"/>
        <v>0.52213982206940113</v>
      </c>
      <c r="L1413" s="20">
        <f t="shared" si="265"/>
        <v>0.91519581103140479</v>
      </c>
      <c r="M1413" s="51">
        <f>IF(AND((B1413-$B$2)&gt;123,OR(((U1412*R1412/C1412*C1413)/(U1412*S1412/D1412*D1413))&lt;(4/6),((U1412*R1412/C1412*C1413)/(U1412*S1412/D1412*D1413))&gt;(6/4))),1,0)</f>
        <v>0</v>
      </c>
      <c r="N1413" s="51">
        <f>IF(AND((B1413-$B$2)&gt;123,OR(((U1412*R1412/C1412*C1413)/(U1412*S1412/D1412*D1413))&lt;(4/6),((U1412*R1412/C1412*C1413)/(U1412*S1412/D1412*D1413))&gt;(6/4))),COUNTIF($M$2:M1413,1),0)</f>
        <v>0</v>
      </c>
      <c r="O1413" s="51">
        <f>IF(OR((ROW(N1413)-MATCH(MAX($N$2:N1413),$N$2:N1413,0))=1,(ROW(N1413)-MATCH(MAX($N$2:N1413),$N$2:N1413,0))&gt;123),IF(OR(((U1412*R1412/C1412*C1413)/(U1412*S1412/D1412*D1413))&lt;(4/6),((U1412*R1412/C1412*C1413)/(U1412*S1412/D1412*D1413))&gt;(6/4)),1,0),0)</f>
        <v>0</v>
      </c>
      <c r="P1413" s="47">
        <f>IF(O1413=1,U1412/2/C1413,P1412)</f>
        <v>3.6118419146766771</v>
      </c>
      <c r="Q1413" s="47">
        <f>IF(O1413=1,U1412/2/D1413,Q1412)</f>
        <v>89.517711770140608</v>
      </c>
      <c r="R1413" s="41">
        <f>P1413*C1413/U1412</f>
        <v>0.47868899634625411</v>
      </c>
      <c r="S1413" s="41">
        <f>Q1413*D1413/U1412</f>
        <v>0.52304544074211068</v>
      </c>
      <c r="T1413" s="41">
        <f t="shared" si="271"/>
        <v>0.91519581103140391</v>
      </c>
      <c r="U1413" s="42">
        <f>P1413*C1413+Q1413*D1413</f>
        <v>30184.901280617207</v>
      </c>
      <c r="V1413" s="25">
        <f>B1413</f>
        <v>43034</v>
      </c>
      <c r="W1413">
        <f>C1413/C$2</f>
        <v>1.737278950805067</v>
      </c>
      <c r="X1413">
        <f>D1413/D$2</f>
        <v>1.2616467216051594</v>
      </c>
      <c r="Y1413">
        <f t="shared" si="272"/>
        <v>1.5092450640308603</v>
      </c>
      <c r="AA1413" s="15">
        <f t="shared" si="273"/>
        <v>4.1806419946548434E-3</v>
      </c>
      <c r="AB1413" s="15">
        <f t="shared" si="274"/>
        <v>-4.9389780743436251E-4</v>
      </c>
      <c r="AC1413" s="15">
        <f t="shared" si="275"/>
        <v>1.7344370883649596E-3</v>
      </c>
    </row>
    <row r="1414" spans="1:29" x14ac:dyDescent="0.4">
      <c r="A1414" s="43">
        <f t="shared" si="266"/>
        <v>2017</v>
      </c>
      <c r="B1414" s="53">
        <v>43035</v>
      </c>
      <c r="C1414" s="45">
        <v>4021.9675999999999</v>
      </c>
      <c r="D1414" s="45">
        <f>VLOOKUP(B1414,'H11001.CSI  中证全债'!$A$2:$B$2792,2,0)</f>
        <v>175.94970000000001</v>
      </c>
      <c r="E1414" s="14">
        <f t="shared" si="267"/>
        <v>0</v>
      </c>
      <c r="F1414" s="14">
        <f>IF(AND((B1414-$B$2)&gt;123,OR(((G1413*J1413/C1413*C1414)/(G1413*K1413/D1413*D1414))&lt;(4/6),((G1413*J1413/C1413*C1414)/(G1413*K1413/D1413*D1414))&gt;(6/4))),COUNTIF($E$2:E1414,1),0)</f>
        <v>0</v>
      </c>
      <c r="G1414" s="21">
        <f t="shared" si="268"/>
        <v>30351.845673510623</v>
      </c>
      <c r="H1414" s="12">
        <f t="shared" si="269"/>
        <v>3.6207315507914033</v>
      </c>
      <c r="I1414" s="12">
        <f t="shared" si="270"/>
        <v>89.738036995401941</v>
      </c>
      <c r="J1414" s="15">
        <f>IF(OR((ROW(F1414)-MATCH(MAX($F$2:F1414),$F$2:F1414,0))=1,(ROW(F1414)-MATCH(MAX($F$2:F1414),$F$2:F1414,0))&gt;123),IF(OR(((G1413*J1413/C1413*C1414)/(G1413*K1413/D1413*D1414))&lt;(4/6),((G1413*J1413/C1413*C1414)/(G1413*K1413/D1413*D1414))&gt;(6/4)),50%,((G1413*J1413/C1413*C1414)/((G1413*K1413/D1413*D1414)+(G1413*J1413/C1413*C1414)))),((G1413*J1413/C1413*C1414)/((G1413*K1413/D1413*D1414)+(G1413*J1413/C1413*C1414))))</f>
        <v>0.47978844984343294</v>
      </c>
      <c r="K1414" s="18">
        <f t="shared" si="264"/>
        <v>0.52021155015656706</v>
      </c>
      <c r="L1414" s="20">
        <f t="shared" si="265"/>
        <v>0.92229488118637881</v>
      </c>
      <c r="M1414" s="51">
        <f>IF(AND((B1414-$B$2)&gt;123,OR(((U1413*R1413/C1413*C1414)/(U1413*S1413/D1413*D1414))&lt;(4/6),((U1413*R1413/C1413*C1414)/(U1413*S1413/D1413*D1414))&gt;(6/4))),1,0)</f>
        <v>0</v>
      </c>
      <c r="N1414" s="51">
        <f>IF(AND((B1414-$B$2)&gt;123,OR(((U1413*R1413/C1413*C1414)/(U1413*S1413/D1413*D1414))&lt;(4/6),((U1413*R1413/C1413*C1414)/(U1413*S1413/D1413*D1414))&gt;(6/4))),COUNTIF($M$2:M1414,1),0)</f>
        <v>0</v>
      </c>
      <c r="O1414" s="51">
        <f>IF(OR((ROW(N1414)-MATCH(MAX($N$2:N1414),$N$2:N1414,0))=1,(ROW(N1414)-MATCH(MAX($N$2:N1414),$N$2:N1414,0))&gt;123),IF(OR(((U1413*R1413/C1413*C1414)/(U1413*S1413/D1413*D1414))&lt;(4/6),((U1413*R1413/C1413*C1414)/(U1413*S1413/D1413*D1414))&gt;(6/4)),1,0),0)</f>
        <v>0</v>
      </c>
      <c r="P1414" s="47">
        <f>IF(O1414=1,U1413/2/C1414,P1413)</f>
        <v>3.6118419146766771</v>
      </c>
      <c r="Q1414" s="47">
        <f>IF(O1414=1,U1413/2/D1414,Q1413)</f>
        <v>89.517711770140608</v>
      </c>
      <c r="R1414" s="41">
        <f>P1414*C1414/U1413</f>
        <v>0.48125753409303595</v>
      </c>
      <c r="S1414" s="41">
        <f>Q1414*D1414/U1413</f>
        <v>0.52180440758163871</v>
      </c>
      <c r="T1414" s="41">
        <f t="shared" si="271"/>
        <v>0.92229488118637826</v>
      </c>
      <c r="U1414" s="42">
        <f>P1414*C1414+Q1414*D1414</f>
        <v>30277.325687794269</v>
      </c>
      <c r="V1414" s="25">
        <f>B1414</f>
        <v>43035</v>
      </c>
      <c r="W1414">
        <f>C1414/C$2</f>
        <v>1.7496301690525253</v>
      </c>
      <c r="X1414">
        <f>D1414/D$2</f>
        <v>1.2608362594052311</v>
      </c>
      <c r="Y1414">
        <f t="shared" si="272"/>
        <v>1.5138662843897135</v>
      </c>
      <c r="AA1414" s="15">
        <f t="shared" si="273"/>
        <v>7.1095193099155463E-3</v>
      </c>
      <c r="AB1414" s="15">
        <f t="shared" si="274"/>
        <v>-6.4238442192210421E-4</v>
      </c>
      <c r="AC1414" s="15">
        <f t="shared" si="275"/>
        <v>3.0619416746746619E-3</v>
      </c>
    </row>
    <row r="1415" spans="1:29" x14ac:dyDescent="0.4">
      <c r="A1415" s="43">
        <f t="shared" si="266"/>
        <v>2017</v>
      </c>
      <c r="B1415" s="53">
        <v>43038</v>
      </c>
      <c r="C1415" s="45">
        <v>4009.7217999999998</v>
      </c>
      <c r="D1415" s="45">
        <f>VLOOKUP(B1415,'H11001.CSI  中证全债'!$A$2:$B$2792,2,0)</f>
        <v>175.6354</v>
      </c>
      <c r="E1415" s="14">
        <f t="shared" si="267"/>
        <v>0</v>
      </c>
      <c r="F1415" s="14">
        <f>IF(AND((B1415-$B$2)&gt;123,OR(((G1414*J1414/C1414*C1415)/(G1414*K1414/D1414*D1415))&lt;(4/6),((G1414*J1414/C1414*C1415)/(G1414*K1414/D1414*D1415))&gt;(6/4))),COUNTIF($E$2:E1415,1),0)</f>
        <v>0</v>
      </c>
      <c r="G1415" s="21">
        <f t="shared" si="268"/>
        <v>30279.302254058286</v>
      </c>
      <c r="H1415" s="12">
        <f t="shared" si="269"/>
        <v>3.6207315507914033</v>
      </c>
      <c r="I1415" s="12">
        <f t="shared" si="270"/>
        <v>89.738036995401941</v>
      </c>
      <c r="J1415" s="15">
        <f>IF(OR((ROW(F1415)-MATCH(MAX($F$2:F1415),$F$2:F1415,0))=1,(ROW(F1415)-MATCH(MAX($F$2:F1415),$F$2:F1415,0))&gt;123),IF(OR(((G1414*J1414/C1414*C1415)/(G1414*K1414/D1414*D1415))&lt;(4/6),((G1414*J1414/C1414*C1415)/(G1414*K1414/D1414*D1415))&gt;(6/4)),50%,((G1414*J1414/C1414*C1415)/((G1414*K1414/D1414*D1415)+(G1414*J1414/C1414*C1415)))),((G1414*J1414/C1414*C1415)/((G1414*K1414/D1414*D1415)+(G1414*J1414/C1414*C1415))))</f>
        <v>0.47947360574368081</v>
      </c>
      <c r="K1415" s="18">
        <f t="shared" si="264"/>
        <v>0.52052639425631919</v>
      </c>
      <c r="L1415" s="20">
        <f t="shared" si="265"/>
        <v>0.92113216742584036</v>
      </c>
      <c r="M1415" s="51">
        <f>IF(AND((B1415-$B$2)&gt;123,OR(((U1414*R1414/C1414*C1415)/(U1414*S1414/D1414*D1415))&lt;(4/6),((U1414*R1414/C1414*C1415)/(U1414*S1414/D1414*D1415))&gt;(6/4))),1,0)</f>
        <v>0</v>
      </c>
      <c r="N1415" s="51">
        <f>IF(AND((B1415-$B$2)&gt;123,OR(((U1414*R1414/C1414*C1415)/(U1414*S1414/D1414*D1415))&lt;(4/6),((U1414*R1414/C1414*C1415)/(U1414*S1414/D1414*D1415))&gt;(6/4))),COUNTIF($M$2:M1415,1),0)</f>
        <v>0</v>
      </c>
      <c r="O1415" s="51">
        <f>IF(OR((ROW(N1415)-MATCH(MAX($N$2:N1415),$N$2:N1415,0))=1,(ROW(N1415)-MATCH(MAX($N$2:N1415),$N$2:N1415,0))&gt;123),IF(OR(((U1414*R1414/C1414*C1415)/(U1414*S1414/D1414*D1415))&lt;(4/6),((U1414*R1414/C1414*C1415)/(U1414*S1414/D1414*D1415))&gt;(6/4)),1,0),0)</f>
        <v>0</v>
      </c>
      <c r="P1415" s="47">
        <f>IF(O1415=1,U1414/2/C1415,P1414)</f>
        <v>3.6118419146766771</v>
      </c>
      <c r="Q1415" s="47">
        <f>IF(O1415=1,U1414/2/D1415,Q1414)</f>
        <v>89.517711770140608</v>
      </c>
      <c r="R1415" s="41">
        <f>P1415*C1415/U1414</f>
        <v>0.47832762420199976</v>
      </c>
      <c r="S1415" s="41">
        <f>Q1415*D1415/U1414</f>
        <v>0.5192822931574691</v>
      </c>
      <c r="T1415" s="41">
        <f t="shared" si="271"/>
        <v>0.92113216742583959</v>
      </c>
      <c r="U1415" s="42">
        <f>P1415*C1415+Q1415*D1415</f>
        <v>30204.960377266165</v>
      </c>
      <c r="V1415" s="25">
        <f>B1415</f>
        <v>43038</v>
      </c>
      <c r="W1415">
        <f>C1415/C$2</f>
        <v>1.7443030199416811</v>
      </c>
      <c r="X1415">
        <f>D1415/D$2</f>
        <v>1.2585840200644929</v>
      </c>
      <c r="Y1415">
        <f t="shared" si="272"/>
        <v>1.5102480188633083</v>
      </c>
      <c r="AA1415" s="15">
        <f t="shared" si="273"/>
        <v>-3.0447286547014007E-3</v>
      </c>
      <c r="AB1415" s="15">
        <f t="shared" si="274"/>
        <v>-1.7863059726730413E-3</v>
      </c>
      <c r="AC1415" s="15">
        <f t="shared" si="275"/>
        <v>-2.3900826405310882E-3</v>
      </c>
    </row>
    <row r="1416" spans="1:29" x14ac:dyDescent="0.4">
      <c r="A1416" s="43">
        <f t="shared" si="266"/>
        <v>2017</v>
      </c>
      <c r="B1416" s="53">
        <v>43039</v>
      </c>
      <c r="C1416" s="45">
        <v>4006.7179000000001</v>
      </c>
      <c r="D1416" s="45">
        <f>VLOOKUP(B1416,'H11001.CSI  中证全债'!$A$2:$B$2792,2,0)</f>
        <v>175.5155</v>
      </c>
      <c r="E1416" s="14">
        <f t="shared" si="267"/>
        <v>0</v>
      </c>
      <c r="F1416" s="14">
        <f>IF(AND((B1416-$B$2)&gt;123,OR(((G1415*J1415/C1415*C1416)/(G1415*K1415/D1415*D1416))&lt;(4/6),((G1415*J1415/C1415*C1416)/(G1415*K1415/D1415*D1416))&gt;(6/4))),COUNTIF($E$2:E1416,1),0)</f>
        <v>0</v>
      </c>
      <c r="G1416" s="21">
        <f t="shared" si="268"/>
        <v>30257.666347917115</v>
      </c>
      <c r="H1416" s="12">
        <f t="shared" si="269"/>
        <v>3.6207315507914033</v>
      </c>
      <c r="I1416" s="12">
        <f t="shared" si="270"/>
        <v>89.738036995401941</v>
      </c>
      <c r="J1416" s="15">
        <f>IF(OR((ROW(F1416)-MATCH(MAX($F$2:F1416),$F$2:F1416,0))=1,(ROW(F1416)-MATCH(MAX($F$2:F1416),$F$2:F1416,0))&gt;123),IF(OR(((G1415*J1415/C1415*C1416)/(G1415*K1415/D1415*D1416))&lt;(4/6),((G1415*J1415/C1415*C1416)/(G1415*K1415/D1415*D1416))&gt;(6/4)),50%,((G1415*J1415/C1415*C1416)/((G1415*K1415/D1415*D1416)+(G1415*J1415/C1415*C1416)))),((G1415*J1415/C1415*C1416)/((G1415*K1415/D1415*D1416)+(G1415*J1415/C1415*C1416))))</f>
        <v>0.47945699938783676</v>
      </c>
      <c r="K1416" s="18">
        <f t="shared" si="264"/>
        <v>0.52054300061216319</v>
      </c>
      <c r="L1416" s="20">
        <f t="shared" si="265"/>
        <v>0.92107087949312749</v>
      </c>
      <c r="M1416" s="51">
        <f>IF(AND((B1416-$B$2)&gt;123,OR(((U1415*R1415/C1415*C1416)/(U1415*S1415/D1415*D1416))&lt;(4/6),((U1415*R1415/C1415*C1416)/(U1415*S1415/D1415*D1416))&gt;(6/4))),1,0)</f>
        <v>0</v>
      </c>
      <c r="N1416" s="51">
        <f>IF(AND((B1416-$B$2)&gt;123,OR(((U1415*R1415/C1415*C1416)/(U1415*S1415/D1415*D1416))&lt;(4/6),((U1415*R1415/C1415*C1416)/(U1415*S1415/D1415*D1416))&gt;(6/4))),COUNTIF($M$2:M1416,1),0)</f>
        <v>0</v>
      </c>
      <c r="O1416" s="51">
        <f>IF(OR((ROW(N1416)-MATCH(MAX($N$2:N1416),$N$2:N1416,0))=1,(ROW(N1416)-MATCH(MAX($N$2:N1416),$N$2:N1416,0))&gt;123),IF(OR(((U1415*R1415/C1415*C1416)/(U1415*S1415/D1415*D1416))&lt;(4/6),((U1415*R1415/C1415*C1416)/(U1415*S1415/D1415*D1416))&gt;(6/4)),1,0),0)</f>
        <v>0</v>
      </c>
      <c r="P1416" s="47">
        <f>IF(O1416=1,U1415/2/C1416,P1415)</f>
        <v>3.6118419146766771</v>
      </c>
      <c r="Q1416" s="47">
        <f>IF(O1416=1,U1415/2/D1416,Q1415)</f>
        <v>89.517711770140608</v>
      </c>
      <c r="R1416" s="41">
        <f>P1416*C1416/U1415</f>
        <v>0.47911440606945549</v>
      </c>
      <c r="S1416" s="41">
        <f>Q1416*D1416/U1415</f>
        <v>0.52017104952130966</v>
      </c>
      <c r="T1416" s="41">
        <f t="shared" si="271"/>
        <v>0.92107087949312683</v>
      </c>
      <c r="U1416" s="42">
        <f>P1416*C1416+Q1416*D1416</f>
        <v>30183.377591697426</v>
      </c>
      <c r="V1416" s="25">
        <f>B1416</f>
        <v>43039</v>
      </c>
      <c r="W1416">
        <f>C1416/C$2</f>
        <v>1.7429962679765942</v>
      </c>
      <c r="X1416">
        <f>D1416/D$2</f>
        <v>1.2577248298101038</v>
      </c>
      <c r="Y1416">
        <f t="shared" si="272"/>
        <v>1.5091688795848712</v>
      </c>
      <c r="AA1416" s="15">
        <f t="shared" si="273"/>
        <v>-7.4915421813037675E-4</v>
      </c>
      <c r="AB1416" s="15">
        <f t="shared" si="274"/>
        <v>-6.8266420095264291E-4</v>
      </c>
      <c r="AC1416" s="15">
        <f t="shared" si="275"/>
        <v>-7.1454440923501839E-4</v>
      </c>
    </row>
    <row r="1417" spans="1:29" x14ac:dyDescent="0.4">
      <c r="A1417" s="43">
        <f t="shared" si="266"/>
        <v>2017</v>
      </c>
      <c r="B1417" s="53">
        <v>43040</v>
      </c>
      <c r="C1417" s="45">
        <v>3996.6221</v>
      </c>
      <c r="D1417" s="45">
        <f>VLOOKUP(B1417,'H11001.CSI  中证全债'!$A$2:$B$2792,2,0)</f>
        <v>175.59530000000001</v>
      </c>
      <c r="E1417" s="14">
        <f t="shared" si="267"/>
        <v>0</v>
      </c>
      <c r="F1417" s="14">
        <f>IF(AND((B1417-$B$2)&gt;123,OR(((G1416*J1416/C1416*C1417)/(G1416*K1416/D1416*D1417))&lt;(4/6),((G1416*J1416/C1416*C1417)/(G1416*K1416/D1416*D1417))&gt;(6/4))),COUNTIF($E$2:E1417,1),0)</f>
        <v>0</v>
      </c>
      <c r="G1417" s="21">
        <f t="shared" si="268"/>
        <v>30228.273261678867</v>
      </c>
      <c r="H1417" s="12">
        <f t="shared" si="269"/>
        <v>3.6207315507914033</v>
      </c>
      <c r="I1417" s="12">
        <f t="shared" si="270"/>
        <v>89.738036995401941</v>
      </c>
      <c r="J1417" s="15">
        <f>IF(OR((ROW(F1417)-MATCH(MAX($F$2:F1417),$F$2:F1417,0))=1,(ROW(F1417)-MATCH(MAX($F$2:F1417),$F$2:F1417,0))&gt;123),IF(OR(((G1416*J1416/C1416*C1417)/(G1416*K1416/D1416*D1417))&lt;(4/6),((G1416*J1416/C1416*C1417)/(G1416*K1416/D1416*D1417))&gt;(6/4)),50%,((G1416*J1416/C1416*C1417)/((G1416*K1416/D1416*D1417)+(G1416*J1416/C1416*C1417)))),((G1416*J1416/C1416*C1417)/((G1416*K1416/D1416*D1417)+(G1416*J1416/C1416*C1417))))</f>
        <v>0.47871393806688411</v>
      </c>
      <c r="K1417" s="18">
        <f t="shared" si="264"/>
        <v>0.52128606193311589</v>
      </c>
      <c r="L1417" s="20">
        <f t="shared" si="265"/>
        <v>0.91833251073631428</v>
      </c>
      <c r="M1417" s="51">
        <f>IF(AND((B1417-$B$2)&gt;123,OR(((U1416*R1416/C1416*C1417)/(U1416*S1416/D1416*D1417))&lt;(4/6),((U1416*R1416/C1416*C1417)/(U1416*S1416/D1416*D1417))&gt;(6/4))),1,0)</f>
        <v>0</v>
      </c>
      <c r="N1417" s="51">
        <f>IF(AND((B1417-$B$2)&gt;123,OR(((U1416*R1416/C1416*C1417)/(U1416*S1416/D1416*D1417))&lt;(4/6),((U1416*R1416/C1416*C1417)/(U1416*S1416/D1416*D1417))&gt;(6/4))),COUNTIF($M$2:M1417,1),0)</f>
        <v>0</v>
      </c>
      <c r="O1417" s="51">
        <f>IF(OR((ROW(N1417)-MATCH(MAX($N$2:N1417),$N$2:N1417,0))=1,(ROW(N1417)-MATCH(MAX($N$2:N1417),$N$2:N1417,0))&gt;123),IF(OR(((U1416*R1416/C1416*C1417)/(U1416*S1416/D1416*D1417))&lt;(4/6),((U1416*R1416/C1416*C1417)/(U1416*S1416/D1416*D1417))&gt;(6/4)),1,0),0)</f>
        <v>0</v>
      </c>
      <c r="P1417" s="47">
        <f>IF(O1417=1,U1416/2/C1417,P1416)</f>
        <v>3.6118419146766771</v>
      </c>
      <c r="Q1417" s="47">
        <f>IF(O1417=1,U1416/2/D1417,Q1416)</f>
        <v>89.517711770140608</v>
      </c>
      <c r="R1417" s="41">
        <f>P1417*C1417/U1416</f>
        <v>0.47824890286214422</v>
      </c>
      <c r="S1417" s="41">
        <f>Q1417*D1417/U1416</f>
        <v>0.52077967105693246</v>
      </c>
      <c r="T1417" s="41">
        <f t="shared" si="271"/>
        <v>0.9183325107363135</v>
      </c>
      <c r="U1417" s="42">
        <f>P1417*C1417+Q1417*D1417</f>
        <v>30154.056671494494</v>
      </c>
      <c r="V1417" s="25">
        <f>B1417</f>
        <v>43040</v>
      </c>
      <c r="W1417">
        <f>C1417/C$2</f>
        <v>1.7386044085641215</v>
      </c>
      <c r="X1417">
        <f>D1417/D$2</f>
        <v>1.2582966678609817</v>
      </c>
      <c r="Y1417">
        <f t="shared" si="272"/>
        <v>1.5077028335747247</v>
      </c>
      <c r="AA1417" s="15">
        <f t="shared" si="273"/>
        <v>-2.5197181962822723E-3</v>
      </c>
      <c r="AB1417" s="15">
        <f t="shared" si="274"/>
        <v>4.5466069948241206E-4</v>
      </c>
      <c r="AC1417" s="15">
        <f t="shared" si="275"/>
        <v>-9.7142608092326554E-4</v>
      </c>
    </row>
    <row r="1418" spans="1:29" x14ac:dyDescent="0.4">
      <c r="A1418" s="43">
        <f t="shared" si="266"/>
        <v>2017</v>
      </c>
      <c r="B1418" s="53">
        <v>43041</v>
      </c>
      <c r="C1418" s="45">
        <v>3997.1343000000002</v>
      </c>
      <c r="D1418" s="45">
        <f>VLOOKUP(B1418,'H11001.CSI  中证全债'!$A$2:$B$2792,2,0)</f>
        <v>175.60980000000001</v>
      </c>
      <c r="E1418" s="14">
        <f t="shared" si="267"/>
        <v>0</v>
      </c>
      <c r="F1418" s="14">
        <f>IF(AND((B1418-$B$2)&gt;123,OR(((G1417*J1417/C1417*C1418)/(G1417*K1417/D1417*D1418))&lt;(4/6),((G1417*J1417/C1417*C1418)/(G1417*K1417/D1417*D1418))&gt;(6/4))),COUNTIF($E$2:E1418,1),0)</f>
        <v>0</v>
      </c>
      <c r="G1418" s="21">
        <f t="shared" si="268"/>
        <v>30231.429001915618</v>
      </c>
      <c r="H1418" s="12">
        <f t="shared" si="269"/>
        <v>3.6207315507914033</v>
      </c>
      <c r="I1418" s="12">
        <f t="shared" si="270"/>
        <v>89.738036995401941</v>
      </c>
      <c r="J1418" s="15">
        <f>IF(OR((ROW(F1418)-MATCH(MAX($F$2:F1418),$F$2:F1418,0))=1,(ROW(F1418)-MATCH(MAX($F$2:F1418),$F$2:F1418,0))&gt;123),IF(OR(((G1417*J1417/C1417*C1418)/(G1417*K1417/D1417*D1418))&lt;(4/6),((G1417*J1417/C1417*C1418)/(G1417*K1417/D1417*D1418))&gt;(6/4)),50%,((G1417*J1417/C1417*C1418)/((G1417*K1417/D1417*D1418)+(G1417*J1417/C1417*C1418)))),((G1417*J1417/C1417*C1418)/((G1417*K1417/D1417*D1418)+(G1417*J1417/C1417*C1418))))</f>
        <v>0.47872531172256022</v>
      </c>
      <c r="K1418" s="18">
        <f t="shared" si="264"/>
        <v>0.52127468827743972</v>
      </c>
      <c r="L1418" s="20">
        <f t="shared" si="265"/>
        <v>0.91837436669813266</v>
      </c>
      <c r="M1418" s="51">
        <f>IF(AND((B1418-$B$2)&gt;123,OR(((U1417*R1417/C1417*C1418)/(U1417*S1417/D1417*D1418))&lt;(4/6),((U1417*R1417/C1417*C1418)/(U1417*S1417/D1417*D1418))&gt;(6/4))),1,0)</f>
        <v>0</v>
      </c>
      <c r="N1418" s="51">
        <f>IF(AND((B1418-$B$2)&gt;123,OR(((U1417*R1417/C1417*C1418)/(U1417*S1417/D1417*D1418))&lt;(4/6),((U1417*R1417/C1417*C1418)/(U1417*S1417/D1417*D1418))&gt;(6/4))),COUNTIF($M$2:M1418,1),0)</f>
        <v>0</v>
      </c>
      <c r="O1418" s="51">
        <f>IF(OR((ROW(N1418)-MATCH(MAX($N$2:N1418),$N$2:N1418,0))=1,(ROW(N1418)-MATCH(MAX($N$2:N1418),$N$2:N1418,0))&gt;123),IF(OR(((U1417*R1417/C1417*C1418)/(U1417*S1417/D1417*D1418))&lt;(4/6),((U1417*R1417/C1417*C1418)/(U1417*S1417/D1417*D1418))&gt;(6/4)),1,0),0)</f>
        <v>0</v>
      </c>
      <c r="P1418" s="47">
        <f>IF(O1418=1,U1417/2/C1418,P1417)</f>
        <v>3.6118419146766771</v>
      </c>
      <c r="Q1418" s="47">
        <f>IF(O1418=1,U1417/2/D1418,Q1417)</f>
        <v>89.517711770140608</v>
      </c>
      <c r="R1418" s="41">
        <f>P1418*C1418/U1417</f>
        <v>0.47877528919614826</v>
      </c>
      <c r="S1418" s="41">
        <f>Q1418*D1418/U1417</f>
        <v>0.52132910777715646</v>
      </c>
      <c r="T1418" s="41">
        <f t="shared" si="271"/>
        <v>0.91837436669813199</v>
      </c>
      <c r="U1418" s="42">
        <f>P1418*C1418+Q1418*D1418</f>
        <v>30157.204663743858</v>
      </c>
      <c r="V1418" s="25">
        <f>B1418</f>
        <v>43041</v>
      </c>
      <c r="W1418">
        <f>C1418/C$2</f>
        <v>1.7388272250215659</v>
      </c>
      <c r="X1418">
        <f>D1418/D$2</f>
        <v>1.2584005732712289</v>
      </c>
      <c r="Y1418">
        <f t="shared" si="272"/>
        <v>1.5078602331871929</v>
      </c>
      <c r="AA1418" s="15">
        <f t="shared" si="273"/>
        <v>1.2815822641831787E-4</v>
      </c>
      <c r="AB1418" s="15">
        <f t="shared" si="274"/>
        <v>8.2576242074861028E-5</v>
      </c>
      <c r="AC1418" s="15">
        <f t="shared" si="275"/>
        <v>1.0439697330477671E-4</v>
      </c>
    </row>
    <row r="1419" spans="1:29" x14ac:dyDescent="0.4">
      <c r="A1419" s="43">
        <f t="shared" si="266"/>
        <v>2017</v>
      </c>
      <c r="B1419" s="53">
        <v>43042</v>
      </c>
      <c r="C1419" s="45">
        <v>3992.6979000000001</v>
      </c>
      <c r="D1419" s="45">
        <f>VLOOKUP(B1419,'H11001.CSI  中证全债'!$A$2:$B$2792,2,0)</f>
        <v>175.59399999999999</v>
      </c>
      <c r="E1419" s="14">
        <f t="shared" si="267"/>
        <v>0</v>
      </c>
      <c r="F1419" s="14">
        <f>IF(AND((B1419-$B$2)&gt;123,OR(((G1418*J1418/C1418*C1419)/(G1418*K1418/D1418*D1419))&lt;(4/6),((G1418*J1418/C1418*C1419)/(G1418*K1418/D1418*D1419))&gt;(6/4))),COUNTIF($E$2:E1419,1),0)</f>
        <v>0</v>
      </c>
      <c r="G1419" s="21">
        <f t="shared" si="268"/>
        <v>30213.948127479154</v>
      </c>
      <c r="H1419" s="12">
        <f t="shared" si="269"/>
        <v>3.6207315507914033</v>
      </c>
      <c r="I1419" s="12">
        <f t="shared" si="270"/>
        <v>89.738036995401941</v>
      </c>
      <c r="J1419" s="15">
        <f>IF(OR((ROW(F1419)-MATCH(MAX($F$2:F1419),$F$2:F1419,0))=1,(ROW(F1419)-MATCH(MAX($F$2:F1419),$F$2:F1419,0))&gt;123),IF(OR(((G1418*J1418/C1418*C1419)/(G1418*K1418/D1418*D1419))&lt;(4/6),((G1418*J1418/C1418*C1419)/(G1418*K1418/D1418*D1419))&gt;(6/4)),50%,((G1418*J1418/C1418*C1419)/((G1418*K1418/D1418*D1419)+(G1418*J1418/C1418*C1419)))),((G1418*J1418/C1418*C1419)/((G1418*K1418/D1418*D1419)+(G1418*J1418/C1418*C1419))))</f>
        <v>0.47847064535603018</v>
      </c>
      <c r="K1419" s="18">
        <f t="shared" si="264"/>
        <v>0.52152935464396988</v>
      </c>
      <c r="L1419" s="20">
        <f t="shared" si="265"/>
        <v>0.91743761131655877</v>
      </c>
      <c r="M1419" s="51">
        <f>IF(AND((B1419-$B$2)&gt;123,OR(((U1418*R1418/C1418*C1419)/(U1418*S1418/D1418*D1419))&lt;(4/6),((U1418*R1418/C1418*C1419)/(U1418*S1418/D1418*D1419))&gt;(6/4))),1,0)</f>
        <v>0</v>
      </c>
      <c r="N1419" s="51">
        <f>IF(AND((B1419-$B$2)&gt;123,OR(((U1418*R1418/C1418*C1419)/(U1418*S1418/D1418*D1419))&lt;(4/6),((U1418*R1418/C1418*C1419)/(U1418*S1418/D1418*D1419))&gt;(6/4))),COUNTIF($M$2:M1419,1),0)</f>
        <v>0</v>
      </c>
      <c r="O1419" s="51">
        <f>IF(OR((ROW(N1419)-MATCH(MAX($N$2:N1419),$N$2:N1419,0))=1,(ROW(N1419)-MATCH(MAX($N$2:N1419),$N$2:N1419,0))&gt;123),IF(OR(((U1418*R1418/C1418*C1419)/(U1418*S1418/D1418*D1419))&lt;(4/6),((U1418*R1418/C1418*C1419)/(U1418*S1418/D1418*D1419))&gt;(6/4)),1,0),0)</f>
        <v>0</v>
      </c>
      <c r="P1419" s="47">
        <f>IF(O1419=1,U1418/2/C1419,P1418)</f>
        <v>3.6118419146766771</v>
      </c>
      <c r="Q1419" s="47">
        <f>IF(O1419=1,U1418/2/D1419,Q1418)</f>
        <v>89.517711770140608</v>
      </c>
      <c r="R1419" s="41">
        <f>P1419*C1419/U1418</f>
        <v>0.47819397681771936</v>
      </c>
      <c r="S1419" s="41">
        <f>Q1419*D1419/U1418</f>
        <v>0.52122778804707248</v>
      </c>
      <c r="T1419" s="41">
        <f t="shared" si="271"/>
        <v>0.91743761131655799</v>
      </c>
      <c r="U1419" s="42">
        <f>P1419*C1419+Q1419*D1419</f>
        <v>30139.766708427618</v>
      </c>
      <c r="V1419" s="25">
        <f>B1419</f>
        <v>43042</v>
      </c>
      <c r="W1419">
        <f>C1419/C$2</f>
        <v>1.7368973091062849</v>
      </c>
      <c r="X1419">
        <f>D1419/D$2</f>
        <v>1.2582873522035112</v>
      </c>
      <c r="Y1419">
        <f t="shared" si="272"/>
        <v>1.5069883354213809</v>
      </c>
      <c r="AA1419" s="15">
        <f t="shared" si="273"/>
        <v>-1.1098951566376192E-3</v>
      </c>
      <c r="AB1419" s="15">
        <f t="shared" si="274"/>
        <v>-8.9972199729171365E-5</v>
      </c>
      <c r="AC1419" s="15">
        <f t="shared" si="275"/>
        <v>-5.782351352081605E-4</v>
      </c>
    </row>
    <row r="1420" spans="1:29" x14ac:dyDescent="0.4">
      <c r="A1420" s="43">
        <f t="shared" si="266"/>
        <v>2017</v>
      </c>
      <c r="B1420" s="53">
        <v>43045</v>
      </c>
      <c r="C1420" s="45">
        <v>4020.8896</v>
      </c>
      <c r="D1420" s="45">
        <f>VLOOKUP(B1420,'H11001.CSI  中证全债'!$A$2:$B$2792,2,0)</f>
        <v>175.6669</v>
      </c>
      <c r="E1420" s="14">
        <f t="shared" si="267"/>
        <v>0</v>
      </c>
      <c r="F1420" s="14">
        <f>IF(AND((B1420-$B$2)&gt;123,OR(((G1419*J1419/C1419*C1420)/(G1419*K1419/D1419*D1420))&lt;(4/6),((G1419*J1419/C1419*C1420)/(G1419*K1419/D1419*D1420))&gt;(6/4))),COUNTIF($E$2:E1420,1),0)</f>
        <v>0</v>
      </c>
      <c r="G1420" s="21">
        <f t="shared" si="268"/>
        <v>30322.56460803657</v>
      </c>
      <c r="H1420" s="12">
        <f t="shared" si="269"/>
        <v>3.6207315507914033</v>
      </c>
      <c r="I1420" s="12">
        <f t="shared" si="270"/>
        <v>89.738036995401941</v>
      </c>
      <c r="J1420" s="15">
        <f>IF(OR((ROW(F1420)-MATCH(MAX($F$2:F1420),$F$2:F1420,0))=1,(ROW(F1420)-MATCH(MAX($F$2:F1420),$F$2:F1420,0))&gt;123),IF(OR(((G1419*J1419/C1419*C1420)/(G1419*K1419/D1419*D1420))&lt;(4/6),((G1419*J1419/C1419*C1420)/(G1419*K1419/D1419*D1420))&gt;(6/4)),50%,((G1419*J1419/C1419*C1420)/((G1419*K1419/D1419*D1420)+(G1419*J1419/C1419*C1420)))),((G1419*J1419/C1419*C1420)/((G1419*K1419/D1419*D1420)+(G1419*J1419/C1419*C1420))))</f>
        <v>0.48012303791449334</v>
      </c>
      <c r="K1420" s="18">
        <f t="shared" si="264"/>
        <v>0.5198769620855066</v>
      </c>
      <c r="L1420" s="20">
        <f t="shared" si="265"/>
        <v>0.9235320526388805</v>
      </c>
      <c r="M1420" s="51">
        <f>IF(AND((B1420-$B$2)&gt;123,OR(((U1419*R1419/C1419*C1420)/(U1419*S1419/D1419*D1420))&lt;(4/6),((U1419*R1419/C1419*C1420)/(U1419*S1419/D1419*D1420))&gt;(6/4))),1,0)</f>
        <v>0</v>
      </c>
      <c r="N1420" s="51">
        <f>IF(AND((B1420-$B$2)&gt;123,OR(((U1419*R1419/C1419*C1420)/(U1419*S1419/D1419*D1420))&lt;(4/6),((U1419*R1419/C1419*C1420)/(U1419*S1419/D1419*D1420))&gt;(6/4))),COUNTIF($M$2:M1420,1),0)</f>
        <v>0</v>
      </c>
      <c r="O1420" s="51">
        <f>IF(OR((ROW(N1420)-MATCH(MAX($N$2:N1420),$N$2:N1420,0))=1,(ROW(N1420)-MATCH(MAX($N$2:N1420),$N$2:N1420,0))&gt;123),IF(OR(((U1419*R1419/C1419*C1420)/(U1419*S1419/D1419*D1420))&lt;(4/6),((U1419*R1419/C1419*C1420)/(U1419*S1419/D1419*D1420))&gt;(6/4)),1,0),0)</f>
        <v>0</v>
      </c>
      <c r="P1420" s="47">
        <f>IF(O1420=1,U1419/2/C1420,P1419)</f>
        <v>3.6118419146766771</v>
      </c>
      <c r="Q1420" s="47">
        <f>IF(O1420=1,U1419/2/D1420,Q1419)</f>
        <v>89.517711770140608</v>
      </c>
      <c r="R1420" s="41">
        <f>P1420*C1420/U1419</f>
        <v>0.48184903791928485</v>
      </c>
      <c r="S1420" s="41">
        <f>Q1420*D1420/U1419</f>
        <v>0.52174587394390937</v>
      </c>
      <c r="T1420" s="41">
        <f t="shared" si="271"/>
        <v>0.92353205263887983</v>
      </c>
      <c r="U1420" s="42">
        <f>P1420*C1420+Q1420*D1420</f>
        <v>30248.116513321649</v>
      </c>
      <c r="V1420" s="25">
        <f>B1420</f>
        <v>43045</v>
      </c>
      <c r="W1420">
        <f>C1420/C$2</f>
        <v>1.7491612191479466</v>
      </c>
      <c r="X1420">
        <f>D1420/D$2</f>
        <v>1.258809745610892</v>
      </c>
      <c r="Y1420">
        <f t="shared" si="272"/>
        <v>1.5124058256660824</v>
      </c>
      <c r="AA1420" s="15">
        <f t="shared" si="273"/>
        <v>7.0608146937438665E-3</v>
      </c>
      <c r="AB1420" s="15">
        <f t="shared" si="274"/>
        <v>4.1516224927962142E-4</v>
      </c>
      <c r="AC1420" s="15">
        <f t="shared" si="275"/>
        <v>3.5949118631941612E-3</v>
      </c>
    </row>
    <row r="1421" spans="1:29" x14ac:dyDescent="0.4">
      <c r="A1421" s="43">
        <f t="shared" si="266"/>
        <v>2017</v>
      </c>
      <c r="B1421" s="53">
        <v>43046</v>
      </c>
      <c r="C1421" s="45">
        <v>4054.2465000000002</v>
      </c>
      <c r="D1421" s="45">
        <f>VLOOKUP(B1421,'H11001.CSI  中证全债'!$A$2:$B$2792,2,0)</f>
        <v>175.59950000000001</v>
      </c>
      <c r="E1421" s="14">
        <f t="shared" si="267"/>
        <v>0</v>
      </c>
      <c r="F1421" s="14">
        <f>IF(AND((B1421-$B$2)&gt;123,OR(((G1420*J1420/C1420*C1421)/(G1420*K1420/D1420*D1421))&lt;(4/6),((G1420*J1420/C1420*C1421)/(G1420*K1420/D1420*D1421))&gt;(6/4))),COUNTIF($E$2:E1421,1),0)</f>
        <v>0</v>
      </c>
      <c r="G1421" s="21">
        <f t="shared" si="268"/>
        <v>30437.292644609672</v>
      </c>
      <c r="H1421" s="12">
        <f t="shared" si="269"/>
        <v>3.6207315507914033</v>
      </c>
      <c r="I1421" s="12">
        <f t="shared" si="270"/>
        <v>89.738036995401941</v>
      </c>
      <c r="J1421" s="15">
        <f>IF(OR((ROW(F1421)-MATCH(MAX($F$2:F1421),$F$2:F1421,0))=1,(ROW(F1421)-MATCH(MAX($F$2:F1421),$F$2:F1421,0))&gt;123),IF(OR(((G1420*J1420/C1420*C1421)/(G1420*K1420/D1420*D1421))&lt;(4/6),((G1420*J1420/C1420*C1421)/(G1420*K1420/D1420*D1421))&gt;(6/4)),50%,((G1420*J1420/C1420*C1421)/((G1420*K1420/D1420*D1421)+(G1420*J1420/C1420*C1421)))),((G1420*J1420/C1420*C1421)/((G1420*K1420/D1420*D1421)+(G1420*J1420/C1420*C1421))))</f>
        <v>0.48228133785201377</v>
      </c>
      <c r="K1421" s="18">
        <f t="shared" si="264"/>
        <v>0.51771866214798623</v>
      </c>
      <c r="L1421" s="20">
        <f t="shared" si="265"/>
        <v>0.93155100079076747</v>
      </c>
      <c r="M1421" s="51">
        <f>IF(AND((B1421-$B$2)&gt;123,OR(((U1420*R1420/C1420*C1421)/(U1420*S1420/D1420*D1421))&lt;(4/6),((U1420*R1420/C1420*C1421)/(U1420*S1420/D1420*D1421))&gt;(6/4))),1,0)</f>
        <v>0</v>
      </c>
      <c r="N1421" s="51">
        <f>IF(AND((B1421-$B$2)&gt;123,OR(((U1420*R1420/C1420*C1421)/(U1420*S1420/D1420*D1421))&lt;(4/6),((U1420*R1420/C1420*C1421)/(U1420*S1420/D1420*D1421))&gt;(6/4))),COUNTIF($M$2:M1421,1),0)</f>
        <v>0</v>
      </c>
      <c r="O1421" s="51">
        <f>IF(OR((ROW(N1421)-MATCH(MAX($N$2:N1421),$N$2:N1421,0))=1,(ROW(N1421)-MATCH(MAX($N$2:N1421),$N$2:N1421,0))&gt;123),IF(OR(((U1420*R1420/C1420*C1421)/(U1420*S1420/D1420*D1421))&lt;(4/6),((U1420*R1420/C1420*C1421)/(U1420*S1420/D1420*D1421))&gt;(6/4)),1,0),0)</f>
        <v>0</v>
      </c>
      <c r="P1421" s="47">
        <f>IF(O1421=1,U1420/2/C1421,P1420)</f>
        <v>3.6118419146766771</v>
      </c>
      <c r="Q1421" s="47">
        <f>IF(O1421=1,U1420/2/D1421,Q1420)</f>
        <v>89.517711770140608</v>
      </c>
      <c r="R1421" s="41">
        <f>P1421*C1421/U1420</f>
        <v>0.48410609085964496</v>
      </c>
      <c r="S1421" s="41">
        <f>Q1421*D1421/U1420</f>
        <v>0.51967749532629071</v>
      </c>
      <c r="T1421" s="41">
        <f t="shared" si="271"/>
        <v>0.93155100079076647</v>
      </c>
      <c r="U1421" s="42">
        <f>P1421*C1421+Q1421*D1421</f>
        <v>30362.562869112022</v>
      </c>
      <c r="V1421" s="25">
        <f>B1421</f>
        <v>43046</v>
      </c>
      <c r="W1421">
        <f>C1421/C$2</f>
        <v>1.7636720865617141</v>
      </c>
      <c r="X1421">
        <f>D1421/D$2</f>
        <v>1.2583267646005016</v>
      </c>
      <c r="Y1421">
        <f t="shared" si="272"/>
        <v>1.5181281434556011</v>
      </c>
      <c r="AA1421" s="15">
        <f t="shared" si="273"/>
        <v>8.2959004892848576E-3</v>
      </c>
      <c r="AB1421" s="15">
        <f t="shared" si="274"/>
        <v>-3.8368070478833616E-4</v>
      </c>
      <c r="AC1421" s="15">
        <f t="shared" si="275"/>
        <v>3.7835861859356612E-3</v>
      </c>
    </row>
    <row r="1422" spans="1:29" x14ac:dyDescent="0.4">
      <c r="A1422" s="43">
        <f t="shared" si="266"/>
        <v>2017</v>
      </c>
      <c r="B1422" s="53">
        <v>43047</v>
      </c>
      <c r="C1422" s="45">
        <v>4048.0057000000002</v>
      </c>
      <c r="D1422" s="45">
        <f>VLOOKUP(B1422,'H11001.CSI  中证全债'!$A$2:$B$2792,2,0)</f>
        <v>175.53309999999999</v>
      </c>
      <c r="E1422" s="14">
        <f t="shared" si="267"/>
        <v>0</v>
      </c>
      <c r="F1422" s="14">
        <f>IF(AND((B1422-$B$2)&gt;123,OR(((G1421*J1421/C1421*C1422)/(G1421*K1421/D1421*D1422))&lt;(4/6),((G1421*J1421/C1421*C1422)/(G1421*K1421/D1421*D1422))&gt;(6/4))),COUNTIF($E$2:E1422,1),0)</f>
        <v>0</v>
      </c>
      <c r="G1422" s="21">
        <f t="shared" si="268"/>
        <v>30408.737777490998</v>
      </c>
      <c r="H1422" s="12">
        <f t="shared" si="269"/>
        <v>3.6207315507914033</v>
      </c>
      <c r="I1422" s="12">
        <f t="shared" si="270"/>
        <v>89.738036995401941</v>
      </c>
      <c r="J1422" s="15">
        <f>IF(OR((ROW(F1422)-MATCH(MAX($F$2:F1422),$F$2:F1422,0))=1,(ROW(F1422)-MATCH(MAX($F$2:F1422),$F$2:F1422,0))&gt;123),IF(OR(((G1421*J1421/C1421*C1422)/(G1421*K1421/D1421*D1422))&lt;(4/6),((G1421*J1421/C1421*C1422)/(G1421*K1421/D1421*D1422))&gt;(6/4)),50%,((G1421*J1421/C1421*C1422)/((G1421*K1421/D1421*D1422)+(G1421*J1421/C1421*C1422)))),((G1421*J1421/C1421*C1422)/((G1421*K1421/D1421*D1422)+(G1421*J1421/C1421*C1422))))</f>
        <v>0.48199113238506636</v>
      </c>
      <c r="K1422" s="18">
        <f t="shared" si="264"/>
        <v>0.5180088676149337</v>
      </c>
      <c r="L1422" s="20">
        <f t="shared" si="265"/>
        <v>0.93046888290599417</v>
      </c>
      <c r="M1422" s="51">
        <f>IF(AND((B1422-$B$2)&gt;123,OR(((U1421*R1421/C1421*C1422)/(U1421*S1421/D1421*D1422))&lt;(4/6),((U1421*R1421/C1421*C1422)/(U1421*S1421/D1421*D1422))&gt;(6/4))),1,0)</f>
        <v>0</v>
      </c>
      <c r="N1422" s="51">
        <f>IF(AND((B1422-$B$2)&gt;123,OR(((U1421*R1421/C1421*C1422)/(U1421*S1421/D1421*D1422))&lt;(4/6),((U1421*R1421/C1421*C1422)/(U1421*S1421/D1421*D1422))&gt;(6/4))),COUNTIF($M$2:M1422,1),0)</f>
        <v>0</v>
      </c>
      <c r="O1422" s="51">
        <f>IF(OR((ROW(N1422)-MATCH(MAX($N$2:N1422),$N$2:N1422,0))=1,(ROW(N1422)-MATCH(MAX($N$2:N1422),$N$2:N1422,0))&gt;123),IF(OR(((U1421*R1421/C1421*C1422)/(U1421*S1421/D1421*D1422))&lt;(4/6),((U1421*R1421/C1421*C1422)/(U1421*S1421/D1421*D1422))&gt;(6/4)),1,0),0)</f>
        <v>0</v>
      </c>
      <c r="P1422" s="47">
        <f>IF(O1422=1,U1421/2/C1422,P1421)</f>
        <v>3.6118419146766771</v>
      </c>
      <c r="Q1422" s="47">
        <f>IF(O1422=1,U1421/2/D1422,Q1421)</f>
        <v>89.517711770140608</v>
      </c>
      <c r="R1422" s="41">
        <f>P1422*C1422/U1421</f>
        <v>0.48153895048773593</v>
      </c>
      <c r="S1422" s="41">
        <f>Q1422*D1422/U1421</f>
        <v>0.51752289553608477</v>
      </c>
      <c r="T1422" s="41">
        <f t="shared" si="271"/>
        <v>0.93046888290599339</v>
      </c>
      <c r="U1422" s="42">
        <f>P1422*C1422+Q1422*D1422</f>
        <v>30334.078110029372</v>
      </c>
      <c r="V1422" s="25">
        <f>B1422</f>
        <v>43047</v>
      </c>
      <c r="W1422">
        <f>C1422/C$2</f>
        <v>1.7609572233293442</v>
      </c>
      <c r="X1422">
        <f>D1422/D$2</f>
        <v>1.2578509494804728</v>
      </c>
      <c r="Y1422">
        <f t="shared" si="272"/>
        <v>1.5167039055014686</v>
      </c>
      <c r="AA1422" s="15">
        <f t="shared" si="273"/>
        <v>-1.5393242616106306E-3</v>
      </c>
      <c r="AB1422" s="15">
        <f t="shared" si="274"/>
        <v>-3.7813319514024002E-4</v>
      </c>
      <c r="AC1422" s="15">
        <f t="shared" si="275"/>
        <v>-9.3815397617924567E-4</v>
      </c>
    </row>
    <row r="1423" spans="1:29" x14ac:dyDescent="0.4">
      <c r="A1423" s="43">
        <f t="shared" si="266"/>
        <v>2017</v>
      </c>
      <c r="B1423" s="53">
        <v>43048</v>
      </c>
      <c r="C1423" s="45">
        <v>4075.8998000000001</v>
      </c>
      <c r="D1423" s="45">
        <f>VLOOKUP(B1423,'H11001.CSI  中证全债'!$A$2:$B$2792,2,0)</f>
        <v>175.495</v>
      </c>
      <c r="E1423" s="14">
        <f t="shared" si="267"/>
        <v>0</v>
      </c>
      <c r="F1423" s="14">
        <f>IF(AND((B1423-$B$2)&gt;123,OR(((G1422*J1422/C1422*C1423)/(G1422*K1422/D1422*D1423))&lt;(4/6),((G1422*J1422/C1422*C1423)/(G1422*K1422/D1422*D1423))&gt;(6/4))),COUNTIF($E$2:E1423,1),0)</f>
        <v>0</v>
      </c>
      <c r="G1423" s="21">
        <f t="shared" si="268"/>
        <v>30506.315806232407</v>
      </c>
      <c r="H1423" s="12">
        <f t="shared" si="269"/>
        <v>3.6207315507914033</v>
      </c>
      <c r="I1423" s="12">
        <f t="shared" si="270"/>
        <v>89.738036995401941</v>
      </c>
      <c r="J1423" s="15">
        <f>IF(OR((ROW(F1423)-MATCH(MAX($F$2:F1423),$F$2:F1423,0))=1,(ROW(F1423)-MATCH(MAX($F$2:F1423),$F$2:F1423,0))&gt;123),IF(OR(((G1422*J1422/C1422*C1423)/(G1422*K1422/D1422*D1423))&lt;(4/6),((G1422*J1422/C1422*C1423)/(G1422*K1422/D1422*D1423))&gt;(6/4)),50%,((G1422*J1422/C1422*C1423)/((G1422*K1422/D1422*D1423)+(G1422*J1422/C1422*C1423)))),((G1422*J1422/C1422*C1423)/((G1422*K1422/D1422*D1423)+(G1422*J1422/C1422*C1423))))</f>
        <v>0.48376012028005599</v>
      </c>
      <c r="K1423" s="18">
        <f t="shared" si="264"/>
        <v>0.51623987971994401</v>
      </c>
      <c r="L1423" s="20">
        <f t="shared" si="265"/>
        <v>0.93708397836775414</v>
      </c>
      <c r="M1423" s="51">
        <f>IF(AND((B1423-$B$2)&gt;123,OR(((U1422*R1422/C1422*C1423)/(U1422*S1422/D1422*D1423))&lt;(4/6),((U1422*R1422/C1422*C1423)/(U1422*S1422/D1422*D1423))&gt;(6/4))),1,0)</f>
        <v>0</v>
      </c>
      <c r="N1423" s="51">
        <f>IF(AND((B1423-$B$2)&gt;123,OR(((U1422*R1422/C1422*C1423)/(U1422*S1422/D1422*D1423))&lt;(4/6),((U1422*R1422/C1422*C1423)/(U1422*S1422/D1422*D1423))&gt;(6/4))),COUNTIF($M$2:M1423,1),0)</f>
        <v>0</v>
      </c>
      <c r="O1423" s="51">
        <f>IF(OR((ROW(N1423)-MATCH(MAX($N$2:N1423),$N$2:N1423,0))=1,(ROW(N1423)-MATCH(MAX($N$2:N1423),$N$2:N1423,0))&gt;123),IF(OR(((U1422*R1422/C1422*C1423)/(U1422*S1422/D1422*D1423))&lt;(4/6),((U1422*R1422/C1422*C1423)/(U1422*S1422/D1422*D1423))&gt;(6/4)),1,0),0)</f>
        <v>0</v>
      </c>
      <c r="P1423" s="47">
        <f>IF(O1423=1,U1422/2/C1423,P1422)</f>
        <v>3.6118419146766771</v>
      </c>
      <c r="Q1423" s="47">
        <f>IF(O1423=1,U1422/2/D1423,Q1422)</f>
        <v>89.517711770140608</v>
      </c>
      <c r="R1423" s="41">
        <f>P1423*C1423/U1422</f>
        <v>0.48531244906351406</v>
      </c>
      <c r="S1423" s="41">
        <f>Q1423*D1423/U1422</f>
        <v>0.5178964321947418</v>
      </c>
      <c r="T1423" s="41">
        <f t="shared" si="271"/>
        <v>0.93708397836775337</v>
      </c>
      <c r="U1423" s="42">
        <f>P1423*C1423+Q1423*D1423</f>
        <v>30431.416564763113</v>
      </c>
      <c r="V1423" s="25">
        <f>B1423</f>
        <v>43048</v>
      </c>
      <c r="W1423">
        <f>C1423/C$2</f>
        <v>1.7730916718760128</v>
      </c>
      <c r="X1423">
        <f>D1423/D$2</f>
        <v>1.2575779290576854</v>
      </c>
      <c r="Y1423">
        <f t="shared" si="272"/>
        <v>1.5215708282381557</v>
      </c>
      <c r="AA1423" s="15">
        <f t="shared" si="273"/>
        <v>6.890825277247048E-3</v>
      </c>
      <c r="AB1423" s="15">
        <f t="shared" si="274"/>
        <v>-2.1705308001729318E-4</v>
      </c>
      <c r="AC1423" s="15">
        <f t="shared" si="275"/>
        <v>3.2088812582558024E-3</v>
      </c>
    </row>
    <row r="1424" spans="1:29" x14ac:dyDescent="0.4">
      <c r="A1424" s="43">
        <f t="shared" si="266"/>
        <v>2017</v>
      </c>
      <c r="B1424" s="53">
        <v>43049</v>
      </c>
      <c r="C1424" s="45">
        <v>4111.9111999999996</v>
      </c>
      <c r="D1424" s="45">
        <f>VLOOKUP(B1424,'H11001.CSI  中证全债'!$A$2:$B$2792,2,0)</f>
        <v>175.47329999999999</v>
      </c>
      <c r="E1424" s="14">
        <f t="shared" si="267"/>
        <v>0</v>
      </c>
      <c r="F1424" s="14">
        <f>IF(AND((B1424-$B$2)&gt;123,OR(((G1423*J1423/C1423*C1424)/(G1423*K1423/D1423*D1424))&lt;(4/6),((G1423*J1423/C1423*C1424)/(G1423*K1423/D1423*D1424))&gt;(6/4))),COUNTIF($E$2:E1424,1),0)</f>
        <v>0</v>
      </c>
      <c r="G1424" s="21">
        <f t="shared" si="268"/>
        <v>30634.756102997773</v>
      </c>
      <c r="H1424" s="12">
        <f t="shared" si="269"/>
        <v>3.6207315507914033</v>
      </c>
      <c r="I1424" s="12">
        <f t="shared" si="270"/>
        <v>89.738036995401941</v>
      </c>
      <c r="J1424" s="15">
        <f>IF(OR((ROW(F1424)-MATCH(MAX($F$2:F1424),$F$2:F1424,0))=1,(ROW(F1424)-MATCH(MAX($F$2:F1424),$F$2:F1424,0))&gt;123),IF(OR(((G1423*J1423/C1423*C1424)/(G1423*K1423/D1423*D1424))&lt;(4/6),((G1423*J1423/C1423*C1424)/(G1423*K1423/D1423*D1424))&gt;(6/4)),50%,((G1423*J1423/C1423*C1424)/((G1423*K1423/D1423*D1424)+(G1423*J1423/C1423*C1424)))),((G1423*J1423/C1423*C1424)/((G1423*K1423/D1423*D1424)+(G1423*J1423/C1423*C1424))))</f>
        <v>0.48598809031927132</v>
      </c>
      <c r="K1424" s="18">
        <f t="shared" si="264"/>
        <v>0.51401190968072874</v>
      </c>
      <c r="L1424" s="20">
        <f t="shared" si="265"/>
        <v>0.94548021391398496</v>
      </c>
      <c r="M1424" s="51">
        <f>IF(AND((B1424-$B$2)&gt;123,OR(((U1423*R1423/C1423*C1424)/(U1423*S1423/D1423*D1424))&lt;(4/6),((U1423*R1423/C1423*C1424)/(U1423*S1423/D1423*D1424))&gt;(6/4))),1,0)</f>
        <v>0</v>
      </c>
      <c r="N1424" s="51">
        <f>IF(AND((B1424-$B$2)&gt;123,OR(((U1423*R1423/C1423*C1424)/(U1423*S1423/D1423*D1424))&lt;(4/6),((U1423*R1423/C1423*C1424)/(U1423*S1423/D1423*D1424))&gt;(6/4))),COUNTIF($M$2:M1424,1),0)</f>
        <v>0</v>
      </c>
      <c r="O1424" s="51">
        <f>IF(OR((ROW(N1424)-MATCH(MAX($N$2:N1424),$N$2:N1424,0))=1,(ROW(N1424)-MATCH(MAX($N$2:N1424),$N$2:N1424,0))&gt;123),IF(OR(((U1423*R1423/C1423*C1424)/(U1423*S1423/D1423*D1424))&lt;(4/6),((U1423*R1423/C1423*C1424)/(U1423*S1423/D1423*D1424))&gt;(6/4)),1,0),0)</f>
        <v>0</v>
      </c>
      <c r="P1424" s="47">
        <f>IF(O1424=1,U1423/2/C1424,P1423)</f>
        <v>3.6118419146766771</v>
      </c>
      <c r="Q1424" s="47">
        <f>IF(O1424=1,U1423/2/D1424,Q1423)</f>
        <v>89.517711770140608</v>
      </c>
      <c r="R1424" s="41">
        <f>P1424*C1424/U1423</f>
        <v>0.48803423889196401</v>
      </c>
      <c r="S1424" s="41">
        <f>Q1424*D1424/U1423</f>
        <v>0.51617604653159166</v>
      </c>
      <c r="T1424" s="41">
        <f t="shared" si="271"/>
        <v>0.94548021391398429</v>
      </c>
      <c r="U1424" s="42">
        <f>P1424*C1424+Q1424*D1424</f>
        <v>30559.541514343884</v>
      </c>
      <c r="V1424" s="25">
        <f>B1424</f>
        <v>43049</v>
      </c>
      <c r="W1424">
        <f>C1424/C$2</f>
        <v>1.7887572958034201</v>
      </c>
      <c r="X1424">
        <f>D1424/D$2</f>
        <v>1.2574224292368326</v>
      </c>
      <c r="Y1424">
        <f t="shared" si="272"/>
        <v>1.5279770757171942</v>
      </c>
      <c r="AA1424" s="15">
        <f t="shared" si="273"/>
        <v>8.8352024748006297E-3</v>
      </c>
      <c r="AB1424" s="15">
        <f t="shared" si="274"/>
        <v>-1.236502464458944E-4</v>
      </c>
      <c r="AC1424" s="15">
        <f t="shared" si="275"/>
        <v>4.2102854235555043E-3</v>
      </c>
    </row>
    <row r="1425" spans="1:29" x14ac:dyDescent="0.4">
      <c r="A1425" s="43">
        <f t="shared" si="266"/>
        <v>2017</v>
      </c>
      <c r="B1425" s="53">
        <v>43052</v>
      </c>
      <c r="C1425" s="45">
        <v>4128.0733</v>
      </c>
      <c r="D1425" s="45">
        <f>VLOOKUP(B1425,'H11001.CSI  中证全债'!$A$2:$B$2792,2,0)</f>
        <v>175.3135</v>
      </c>
      <c r="E1425" s="14">
        <f t="shared" si="267"/>
        <v>0</v>
      </c>
      <c r="F1425" s="14">
        <f>IF(AND((B1425-$B$2)&gt;123,OR(((G1424*J1424/C1424*C1425)/(G1424*K1424/D1424*D1425))&lt;(4/6),((G1424*J1424/C1424*C1425)/(G1424*K1424/D1424*D1425))&gt;(6/4))),COUNTIF($E$2:E1425,1),0)</f>
        <v>0</v>
      </c>
      <c r="G1425" s="21">
        <f t="shared" si="268"/>
        <v>30678.934590082958</v>
      </c>
      <c r="H1425" s="12">
        <f t="shared" si="269"/>
        <v>3.6207315507914033</v>
      </c>
      <c r="I1425" s="12">
        <f t="shared" si="270"/>
        <v>89.738036995401941</v>
      </c>
      <c r="J1425" s="15">
        <f>IF(OR((ROW(F1425)-MATCH(MAX($F$2:F1425),$F$2:F1425,0))=1,(ROW(F1425)-MATCH(MAX($F$2:F1425),$F$2:F1425,0))&gt;123),IF(OR(((G1424*J1424/C1424*C1425)/(G1424*K1424/D1424*D1425))&lt;(4/6),((G1424*J1424/C1424*C1425)/(G1424*K1424/D1424*D1425))&gt;(6/4)),50%,((G1424*J1424/C1424*C1425)/((G1424*K1424/D1424*D1425)+(G1424*J1424/C1424*C1425)))),((G1424*J1424/C1424*C1425)/((G1424*K1424/D1424*D1425)+(G1424*J1424/C1424*C1425))))</f>
        <v>0.4871957074454964</v>
      </c>
      <c r="K1425" s="18">
        <f t="shared" si="264"/>
        <v>0.51280429255450355</v>
      </c>
      <c r="L1425" s="20">
        <f t="shared" si="265"/>
        <v>0.9500616795123934</v>
      </c>
      <c r="M1425" s="51">
        <f>IF(AND((B1425-$B$2)&gt;123,OR(((U1424*R1424/C1424*C1425)/(U1424*S1424/D1424*D1425))&lt;(4/6),((U1424*R1424/C1424*C1425)/(U1424*S1424/D1424*D1425))&gt;(6/4))),1,0)</f>
        <v>0</v>
      </c>
      <c r="N1425" s="51">
        <f>IF(AND((B1425-$B$2)&gt;123,OR(((U1424*R1424/C1424*C1425)/(U1424*S1424/D1424*D1425))&lt;(4/6),((U1424*R1424/C1424*C1425)/(U1424*S1424/D1424*D1425))&gt;(6/4))),COUNTIF($M$2:M1425,1),0)</f>
        <v>0</v>
      </c>
      <c r="O1425" s="51">
        <f>IF(OR((ROW(N1425)-MATCH(MAX($N$2:N1425),$N$2:N1425,0))=1,(ROW(N1425)-MATCH(MAX($N$2:N1425),$N$2:N1425,0))&gt;123),IF(OR(((U1424*R1424/C1424*C1425)/(U1424*S1424/D1424*D1425))&lt;(4/6),((U1424*R1424/C1424*C1425)/(U1424*S1424/D1424*D1425))&gt;(6/4)),1,0),0)</f>
        <v>0</v>
      </c>
      <c r="P1425" s="47">
        <f>IF(O1425=1,U1424/2/C1425,P1424)</f>
        <v>3.6118419146766771</v>
      </c>
      <c r="Q1425" s="47">
        <f>IF(O1425=1,U1424/2/D1425,Q1424)</f>
        <v>89.517711770140608</v>
      </c>
      <c r="R1425" s="41">
        <f>P1425*C1425/U1424</f>
        <v>0.48789829404997165</v>
      </c>
      <c r="S1425" s="41">
        <f>Q1425*D1425/U1424</f>
        <v>0.51354380938759614</v>
      </c>
      <c r="T1425" s="41">
        <f t="shared" si="271"/>
        <v>0.95006167951239273</v>
      </c>
      <c r="U1425" s="42">
        <f>P1425*C1425+Q1425*D1425</f>
        <v>30603.611534212214</v>
      </c>
      <c r="V1425" s="25">
        <f>B1425</f>
        <v>43052</v>
      </c>
      <c r="W1425">
        <f>C1425/C$2</f>
        <v>1.7957881077262323</v>
      </c>
      <c r="X1425">
        <f>D1425/D$2</f>
        <v>1.2562773199570045</v>
      </c>
      <c r="Y1425">
        <f t="shared" si="272"/>
        <v>1.5301805767106107</v>
      </c>
      <c r="AA1425" s="15">
        <f t="shared" si="273"/>
        <v>3.9305566715546192E-3</v>
      </c>
      <c r="AB1425" s="15">
        <f t="shared" si="274"/>
        <v>-9.1067985841719601E-4</v>
      </c>
      <c r="AC1425" s="15">
        <f t="shared" si="275"/>
        <v>1.4421034375677877E-3</v>
      </c>
    </row>
    <row r="1426" spans="1:29" x14ac:dyDescent="0.4">
      <c r="A1426" s="43">
        <f t="shared" si="266"/>
        <v>2017</v>
      </c>
      <c r="B1426" s="53">
        <v>43053</v>
      </c>
      <c r="C1426" s="45">
        <v>4099.3509999999997</v>
      </c>
      <c r="D1426" s="45">
        <f>VLOOKUP(B1426,'H11001.CSI  中证全债'!$A$2:$B$2792,2,0)</f>
        <v>175.08770000000001</v>
      </c>
      <c r="E1426" s="14">
        <f t="shared" si="267"/>
        <v>0</v>
      </c>
      <c r="F1426" s="14">
        <f>IF(AND((B1426-$B$2)&gt;123,OR(((G1425*J1425/C1425*C1426)/(G1425*K1425/D1425*D1426))&lt;(4/6),((G1425*J1425/C1425*C1426)/(G1425*K1425/D1425*D1426))&gt;(6/4))),COUNTIF($E$2:E1426,1),0)</f>
        <v>0</v>
      </c>
      <c r="G1426" s="21">
        <f t="shared" si="268"/>
        <v>30554.676003508095</v>
      </c>
      <c r="H1426" s="12">
        <f t="shared" si="269"/>
        <v>3.6207315507914033</v>
      </c>
      <c r="I1426" s="12">
        <f t="shared" si="270"/>
        <v>89.738036995401941</v>
      </c>
      <c r="J1426" s="15">
        <f>IF(OR((ROW(F1426)-MATCH(MAX($F$2:F1426),$F$2:F1426,0))=1,(ROW(F1426)-MATCH(MAX($F$2:F1426),$F$2:F1426,0))&gt;123),IF(OR(((G1425*J1425/C1425*C1426)/(G1425*K1425/D1425*D1426))&lt;(4/6),((G1425*J1425/C1425*C1426)/(G1425*K1425/D1425*D1426))&gt;(6/4)),50%,((G1425*J1425/C1425*C1426)/((G1425*K1425/D1425*D1426)+(G1425*J1425/C1425*C1426)))),((G1425*J1425/C1425*C1426)/((G1425*K1425/D1425*D1426)+(G1425*J1425/C1425*C1426))))</f>
        <v>0.48577342144829616</v>
      </c>
      <c r="K1426" s="18">
        <f t="shared" si="264"/>
        <v>0.51422657855170384</v>
      </c>
      <c r="L1426" s="20">
        <f t="shared" si="265"/>
        <v>0.94466805433599965</v>
      </c>
      <c r="M1426" s="51">
        <f>IF(AND((B1426-$B$2)&gt;123,OR(((U1425*R1425/C1425*C1426)/(U1425*S1425/D1425*D1426))&lt;(4/6),((U1425*R1425/C1425*C1426)/(U1425*S1425/D1425*D1426))&gt;(6/4))),1,0)</f>
        <v>0</v>
      </c>
      <c r="N1426" s="51">
        <f>IF(AND((B1426-$B$2)&gt;123,OR(((U1425*R1425/C1425*C1426)/(U1425*S1425/D1425*D1426))&lt;(4/6),((U1425*R1425/C1425*C1426)/(U1425*S1425/D1425*D1426))&gt;(6/4))),COUNTIF($M$2:M1426,1),0)</f>
        <v>0</v>
      </c>
      <c r="O1426" s="51">
        <f>IF(OR((ROW(N1426)-MATCH(MAX($N$2:N1426),$N$2:N1426,0))=1,(ROW(N1426)-MATCH(MAX($N$2:N1426),$N$2:N1426,0))&gt;123),IF(OR(((U1425*R1425/C1425*C1426)/(U1425*S1425/D1425*D1426))&lt;(4/6),((U1425*R1425/C1425*C1426)/(U1425*S1425/D1425*D1426))&gt;(6/4)),1,0),0)</f>
        <v>0</v>
      </c>
      <c r="P1426" s="47">
        <f>IF(O1426=1,U1425/2/C1426,P1425)</f>
        <v>3.6118419146766771</v>
      </c>
      <c r="Q1426" s="47">
        <f>IF(O1426=1,U1425/2/D1426,Q1425)</f>
        <v>89.517711770140608</v>
      </c>
      <c r="R1426" s="41">
        <f>P1426*C1426/U1425</f>
        <v>0.48380589814439645</v>
      </c>
      <c r="S1426" s="41">
        <f>Q1426*D1426/U1425</f>
        <v>0.51214381170585943</v>
      </c>
      <c r="T1426" s="41">
        <f t="shared" si="271"/>
        <v>0.94466805433599899</v>
      </c>
      <c r="U1426" s="42">
        <f>P1426*C1426+Q1426*D1426</f>
        <v>30479.658027868601</v>
      </c>
      <c r="V1426" s="25">
        <f>B1426</f>
        <v>43053</v>
      </c>
      <c r="W1426">
        <f>C1426/C$2</f>
        <v>1.7832933768873818</v>
      </c>
      <c r="X1426">
        <f>D1426/D$2</f>
        <v>1.2546592619132928</v>
      </c>
      <c r="Y1426">
        <f t="shared" si="272"/>
        <v>1.5239829013934301</v>
      </c>
      <c r="AA1426" s="15">
        <f t="shared" si="273"/>
        <v>-6.9577979635196963E-3</v>
      </c>
      <c r="AB1426" s="15">
        <f t="shared" si="274"/>
        <v>-1.2879783929929944E-3</v>
      </c>
      <c r="AC1426" s="15">
        <f t="shared" si="275"/>
        <v>-4.0502901497440069E-3</v>
      </c>
    </row>
    <row r="1427" spans="1:29" x14ac:dyDescent="0.4">
      <c r="A1427" s="43">
        <f t="shared" si="266"/>
        <v>2017</v>
      </c>
      <c r="B1427" s="53">
        <v>43054</v>
      </c>
      <c r="C1427" s="45">
        <v>4073.6696000000002</v>
      </c>
      <c r="D1427" s="45">
        <f>VLOOKUP(B1427,'H11001.CSI  中证全债'!$A$2:$B$2792,2,0)</f>
        <v>175.03049999999999</v>
      </c>
      <c r="E1427" s="14">
        <f t="shared" si="267"/>
        <v>0</v>
      </c>
      <c r="F1427" s="14">
        <f>IF(AND((B1427-$B$2)&gt;123,OR(((G1426*J1426/C1426*C1427)/(G1426*K1426/D1426*D1427))&lt;(4/6),((G1426*J1426/C1426*C1427)/(G1426*K1426/D1426*D1427))&gt;(6/4))),COUNTIF($E$2:E1427,1),0)</f>
        <v>0</v>
      </c>
      <c r="G1427" s="21">
        <f t="shared" si="268"/>
        <v>30456.557532543462</v>
      </c>
      <c r="H1427" s="12">
        <f t="shared" si="269"/>
        <v>3.6207315507914033</v>
      </c>
      <c r="I1427" s="12">
        <f t="shared" si="270"/>
        <v>89.738036995401941</v>
      </c>
      <c r="J1427" s="15">
        <f>IF(OR((ROW(F1427)-MATCH(MAX($F$2:F1427),$F$2:F1427,0))=1,(ROW(F1427)-MATCH(MAX($F$2:F1427),$F$2:F1427,0))&gt;123),IF(OR(((G1426*J1426/C1426*C1427)/(G1426*K1426/D1426*D1427))&lt;(4/6),((G1426*J1426/C1426*C1427)/(G1426*K1426/D1426*D1427))&gt;(6/4)),50%,((G1426*J1426/C1426*C1427)/((G1426*K1426/D1426*D1427)+(G1426*J1426/C1426*C1427)))),((G1426*J1426/C1426*C1427)/((G1426*K1426/D1426*D1427)+(G1426*J1426/C1426*C1427))))</f>
        <v>0.48428533108048949</v>
      </c>
      <c r="K1427" s="18">
        <f t="shared" si="264"/>
        <v>0.51571466891951045</v>
      </c>
      <c r="L1427" s="20">
        <f t="shared" si="265"/>
        <v>0.93905673091504349</v>
      </c>
      <c r="M1427" s="51">
        <f>IF(AND((B1427-$B$2)&gt;123,OR(((U1426*R1426/C1426*C1427)/(U1426*S1426/D1426*D1427))&lt;(4/6),((U1426*R1426/C1426*C1427)/(U1426*S1426/D1426*D1427))&gt;(6/4))),1,0)</f>
        <v>0</v>
      </c>
      <c r="N1427" s="51">
        <f>IF(AND((B1427-$B$2)&gt;123,OR(((U1426*R1426/C1426*C1427)/(U1426*S1426/D1426*D1427))&lt;(4/6),((U1426*R1426/C1426*C1427)/(U1426*S1426/D1426*D1427))&gt;(6/4))),COUNTIF($M$2:M1427,1),0)</f>
        <v>0</v>
      </c>
      <c r="O1427" s="51">
        <f>IF(OR((ROW(N1427)-MATCH(MAX($N$2:N1427),$N$2:N1427,0))=1,(ROW(N1427)-MATCH(MAX($N$2:N1427),$N$2:N1427,0))&gt;123),IF(OR(((U1426*R1426/C1426*C1427)/(U1426*S1426/D1426*D1427))&lt;(4/6),((U1426*R1426/C1426*C1427)/(U1426*S1426/D1426*D1427))&gt;(6/4)),1,0),0)</f>
        <v>0</v>
      </c>
      <c r="P1427" s="47">
        <f>IF(O1427=1,U1426/2/C1427,P1426)</f>
        <v>3.6118419146766771</v>
      </c>
      <c r="Q1427" s="47">
        <f>IF(O1427=1,U1426/2/D1427,Q1426)</f>
        <v>89.517711770140608</v>
      </c>
      <c r="R1427" s="41">
        <f>P1427*C1427/U1426</f>
        <v>0.48273017349378261</v>
      </c>
      <c r="S1427" s="41">
        <f>Q1427*D1427/U1426</f>
        <v>0.51405858411067151</v>
      </c>
      <c r="T1427" s="41">
        <f t="shared" si="271"/>
        <v>0.93905673091504249</v>
      </c>
      <c r="U1427" s="42">
        <f>P1427*C1427+Q1427*D1427</f>
        <v>30381.78045780777</v>
      </c>
      <c r="V1427" s="25">
        <f>B1427</f>
        <v>43054</v>
      </c>
      <c r="W1427">
        <f>C1427/C$2</f>
        <v>1.7721214936967999</v>
      </c>
      <c r="X1427">
        <f>D1427/D$2</f>
        <v>1.2542493729845932</v>
      </c>
      <c r="Y1427">
        <f t="shared" si="272"/>
        <v>1.5190890228903886</v>
      </c>
      <c r="AA1427" s="15">
        <f t="shared" si="273"/>
        <v>-6.2647477612918223E-3</v>
      </c>
      <c r="AB1427" s="15">
        <f t="shared" si="274"/>
        <v>-3.2669342278202063E-4</v>
      </c>
      <c r="AC1427" s="15">
        <f t="shared" si="275"/>
        <v>-3.2112423955458214E-3</v>
      </c>
    </row>
    <row r="1428" spans="1:29" x14ac:dyDescent="0.4">
      <c r="A1428" s="43">
        <f t="shared" si="266"/>
        <v>2017</v>
      </c>
      <c r="B1428" s="53">
        <v>43055</v>
      </c>
      <c r="C1428" s="45">
        <v>4105.0122000000001</v>
      </c>
      <c r="D1428" s="45">
        <f>VLOOKUP(B1428,'H11001.CSI  中证全债'!$A$2:$B$2792,2,0)</f>
        <v>175.01130000000001</v>
      </c>
      <c r="E1428" s="14">
        <f t="shared" si="267"/>
        <v>0</v>
      </c>
      <c r="F1428" s="14">
        <f>IF(AND((B1428-$B$2)&gt;123,OR(((G1427*J1427/C1427*C1428)/(G1427*K1427/D1427*D1428))&lt;(4/6),((G1427*J1427/C1427*C1428)/(G1427*K1427/D1427*D1428))&gt;(6/4))),COUNTIF($E$2:E1428,1),0)</f>
        <v>0</v>
      </c>
      <c r="G1428" s="21">
        <f t="shared" si="268"/>
        <v>30568.317702936984</v>
      </c>
      <c r="H1428" s="12">
        <f t="shared" si="269"/>
        <v>3.6207315507914033</v>
      </c>
      <c r="I1428" s="12">
        <f t="shared" si="270"/>
        <v>89.738036995401941</v>
      </c>
      <c r="J1428" s="15">
        <f>IF(OR((ROW(F1428)-MATCH(MAX($F$2:F1428),$F$2:F1428,0))=1,(ROW(F1428)-MATCH(MAX($F$2:F1428),$F$2:F1428,0))&gt;123),IF(OR(((G1427*J1427/C1427*C1428)/(G1427*K1427/D1427*D1428))&lt;(4/6),((G1427*J1427/C1427*C1428)/(G1427*K1427/D1427*D1428))&gt;(6/4)),50%,((G1427*J1427/C1427*C1428)/((G1427*K1427/D1427*D1428)+(G1427*J1427/C1427*C1428)))),((G1427*J1427/C1427*C1428)/((G1427*K1427/D1427*D1428)+(G1427*J1427/C1427*C1428))))</f>
        <v>0.48622718899233308</v>
      </c>
      <c r="K1428" s="18">
        <f t="shared" si="264"/>
        <v>0.51377281100766692</v>
      </c>
      <c r="L1428" s="20">
        <f t="shared" si="265"/>
        <v>0.94638559802082878</v>
      </c>
      <c r="M1428" s="51">
        <f>IF(AND((B1428-$B$2)&gt;123,OR(((U1427*R1427/C1427*C1428)/(U1427*S1427/D1427*D1428))&lt;(4/6),((U1427*R1427/C1427*C1428)/(U1427*S1427/D1427*D1428))&gt;(6/4))),1,0)</f>
        <v>0</v>
      </c>
      <c r="N1428" s="51">
        <f>IF(AND((B1428-$B$2)&gt;123,OR(((U1427*R1427/C1427*C1428)/(U1427*S1427/D1427*D1428))&lt;(4/6),((U1427*R1427/C1427*C1428)/(U1427*S1427/D1427*D1428))&gt;(6/4))),COUNTIF($M$2:M1428,1),0)</f>
        <v>0</v>
      </c>
      <c r="O1428" s="51">
        <f>IF(OR((ROW(N1428)-MATCH(MAX($N$2:N1428),$N$2:N1428,0))=1,(ROW(N1428)-MATCH(MAX($N$2:N1428),$N$2:N1428,0))&gt;123),IF(OR(((U1427*R1427/C1427*C1428)/(U1427*S1427/D1427*D1428))&lt;(4/6),((U1427*R1427/C1427*C1428)/(U1427*S1427/D1427*D1428))&gt;(6/4)),1,0),0)</f>
        <v>0</v>
      </c>
      <c r="P1428" s="47">
        <f>IF(O1428=1,U1427/2/C1428,P1427)</f>
        <v>3.6118419146766771</v>
      </c>
      <c r="Q1428" s="47">
        <f>IF(O1428=1,U1427/2/D1428,Q1427)</f>
        <v>89.517711770140608</v>
      </c>
      <c r="R1428" s="41">
        <f>P1428*C1428/U1427</f>
        <v>0.48801139698871199</v>
      </c>
      <c r="S1428" s="41">
        <f>Q1428*D1428/U1427</f>
        <v>0.51565809751256586</v>
      </c>
      <c r="T1428" s="41">
        <f t="shared" si="271"/>
        <v>0.94638559802082778</v>
      </c>
      <c r="U1428" s="42">
        <f>P1428*C1428+Q1428*D1428</f>
        <v>30493.266234136729</v>
      </c>
      <c r="V1428" s="25">
        <f>B1428</f>
        <v>43055</v>
      </c>
      <c r="W1428">
        <f>C1428/C$2</f>
        <v>1.7857561034178095</v>
      </c>
      <c r="X1428">
        <f>D1428/D$2</f>
        <v>1.2541117878896453</v>
      </c>
      <c r="Y1428">
        <f t="shared" si="272"/>
        <v>1.5246633117068364</v>
      </c>
      <c r="AA1428" s="15">
        <f t="shared" si="273"/>
        <v>7.6939474914705652E-3</v>
      </c>
      <c r="AB1428" s="15">
        <f t="shared" si="274"/>
        <v>-1.0969516741354823E-4</v>
      </c>
      <c r="AC1428" s="15">
        <f t="shared" si="275"/>
        <v>3.6694945012778479E-3</v>
      </c>
    </row>
    <row r="1429" spans="1:29" x14ac:dyDescent="0.4">
      <c r="A1429" s="43">
        <f t="shared" si="266"/>
        <v>2017</v>
      </c>
      <c r="B1429" s="53">
        <v>43056</v>
      </c>
      <c r="C1429" s="45">
        <v>4120.8508000000002</v>
      </c>
      <c r="D1429" s="45">
        <f>VLOOKUP(B1429,'H11001.CSI  中证全债'!$A$2:$B$2792,2,0)</f>
        <v>175.04169999999999</v>
      </c>
      <c r="E1429" s="14">
        <f t="shared" si="267"/>
        <v>0</v>
      </c>
      <c r="F1429" s="14">
        <f>IF(AND((B1429-$B$2)&gt;123,OR(((G1428*J1428/C1428*C1429)/(G1428*K1428/D1428*D1429))&lt;(4/6),((G1428*J1428/C1428*C1429)/(G1428*K1428/D1428*D1429))&gt;(6/4))),COUNTIF($E$2:E1429,1),0)</f>
        <v>0</v>
      </c>
      <c r="G1429" s="21">
        <f t="shared" si="268"/>
        <v>30628.393058002006</v>
      </c>
      <c r="H1429" s="12">
        <f t="shared" si="269"/>
        <v>3.6207315507914033</v>
      </c>
      <c r="I1429" s="12">
        <f t="shared" si="270"/>
        <v>89.738036995401941</v>
      </c>
      <c r="J1429" s="15">
        <f>IF(OR((ROW(F1429)-MATCH(MAX($F$2:F1429),$F$2:F1429,0))=1,(ROW(F1429)-MATCH(MAX($F$2:F1429),$F$2:F1429,0))&gt;123),IF(OR(((G1428*J1428/C1428*C1429)/(G1428*K1428/D1428*D1429))&lt;(4/6),((G1428*J1428/C1428*C1429)/(G1428*K1428/D1428*D1429))&gt;(6/4)),50%,((G1428*J1428/C1428*C1429)/((G1428*K1428/D1428*D1429)+(G1428*J1428/C1428*C1429)))),((G1428*J1428/C1428*C1429)/((G1428*K1428/D1428*D1429)+(G1428*J1428/C1428*C1429))))</f>
        <v>0.48714584795253707</v>
      </c>
      <c r="K1429" s="18">
        <f t="shared" si="264"/>
        <v>0.51285415204746299</v>
      </c>
      <c r="L1429" s="20">
        <f t="shared" si="265"/>
        <v>0.94987209522962646</v>
      </c>
      <c r="M1429" s="51">
        <f>IF(AND((B1429-$B$2)&gt;123,OR(((U1428*R1428/C1428*C1429)/(U1428*S1428/D1428*D1429))&lt;(4/6),((U1428*R1428/C1428*C1429)/(U1428*S1428/D1428*D1429))&gt;(6/4))),1,0)</f>
        <v>0</v>
      </c>
      <c r="N1429" s="51">
        <f>IF(AND((B1429-$B$2)&gt;123,OR(((U1428*R1428/C1428*C1429)/(U1428*S1428/D1428*D1429))&lt;(4/6),((U1428*R1428/C1428*C1429)/(U1428*S1428/D1428*D1429))&gt;(6/4))),COUNTIF($M$2:M1429,1),0)</f>
        <v>0</v>
      </c>
      <c r="O1429" s="51">
        <f>IF(OR((ROW(N1429)-MATCH(MAX($N$2:N1429),$N$2:N1429,0))=1,(ROW(N1429)-MATCH(MAX($N$2:N1429),$N$2:N1429,0))&gt;123),IF(OR(((U1428*R1428/C1428*C1429)/(U1428*S1428/D1428*D1429))&lt;(4/6),((U1428*R1428/C1428*C1429)/(U1428*S1428/D1428*D1429))&gt;(6/4)),1,0),0)</f>
        <v>0</v>
      </c>
      <c r="P1429" s="47">
        <f>IF(O1429=1,U1428/2/C1429,P1428)</f>
        <v>3.6118419146766771</v>
      </c>
      <c r="Q1429" s="47">
        <f>IF(O1429=1,U1428/2/D1429,Q1428)</f>
        <v>89.517711770140608</v>
      </c>
      <c r="R1429" s="41">
        <f>P1429*C1429/U1428</f>
        <v>0.48810322676770751</v>
      </c>
      <c r="S1429" s="41">
        <f>Q1429*D1429/U1428</f>
        <v>0.5138620549219437</v>
      </c>
      <c r="T1429" s="41">
        <f t="shared" si="271"/>
        <v>0.94987209522962546</v>
      </c>
      <c r="U1429" s="42">
        <f>P1429*C1429+Q1429*D1429</f>
        <v>30553.194091924339</v>
      </c>
      <c r="V1429" s="25">
        <f>B1429</f>
        <v>43056</v>
      </c>
      <c r="W1429">
        <f>C1429/C$2</f>
        <v>1.7926461868674015</v>
      </c>
      <c r="X1429">
        <f>D1429/D$2</f>
        <v>1.2543296309566463</v>
      </c>
      <c r="Y1429">
        <f t="shared" si="272"/>
        <v>1.527659704596217</v>
      </c>
      <c r="AA1429" s="15">
        <f t="shared" si="273"/>
        <v>3.8583563771137364E-3</v>
      </c>
      <c r="AB1429" s="15">
        <f t="shared" si="274"/>
        <v>1.7370306945885261E-4</v>
      </c>
      <c r="AC1429" s="15">
        <f t="shared" si="275"/>
        <v>1.965281689651377E-3</v>
      </c>
    </row>
    <row r="1430" spans="1:29" x14ac:dyDescent="0.4">
      <c r="A1430" s="43">
        <f t="shared" si="266"/>
        <v>2017</v>
      </c>
      <c r="B1430" s="53">
        <v>43059</v>
      </c>
      <c r="C1430" s="45">
        <v>4143.8334000000004</v>
      </c>
      <c r="D1430" s="45">
        <f>VLOOKUP(B1430,'H11001.CSI  中证全债'!$A$2:$B$2792,2,0)</f>
        <v>175.04409999999999</v>
      </c>
      <c r="E1430" s="14">
        <f t="shared" si="267"/>
        <v>0</v>
      </c>
      <c r="F1430" s="14">
        <f>IF(AND((B1430-$B$2)&gt;123,OR(((G1429*J1429/C1429*C1430)/(G1429*K1429/D1429*D1430))&lt;(4/6),((G1429*J1429/C1429*C1430)/(G1429*K1429/D1429*D1430))&gt;(6/4))),COUNTIF($E$2:E1430,1),0)</f>
        <v>0</v>
      </c>
      <c r="G1430" s="21">
        <f t="shared" si="268"/>
        <v>30711.822254230014</v>
      </c>
      <c r="H1430" s="12">
        <f t="shared" si="269"/>
        <v>3.6207315507914033</v>
      </c>
      <c r="I1430" s="12">
        <f t="shared" si="270"/>
        <v>89.738036995401941</v>
      </c>
      <c r="J1430" s="15">
        <f>IF(OR((ROW(F1430)-MATCH(MAX($F$2:F1430),$F$2:F1430,0))=1,(ROW(F1430)-MATCH(MAX($F$2:F1430),$F$2:F1430,0))&gt;123),IF(OR(((G1429*J1429/C1429*C1430)/(G1429*K1429/D1429*D1430))&lt;(4/6),((G1429*J1429/C1429*C1430)/(G1429*K1429/D1429*D1430))&gt;(6/4)),50%,((G1429*J1429/C1429*C1430)/((G1429*K1429/D1429*D1430)+(G1429*J1429/C1429*C1430)))),((G1429*J1429/C1429*C1430)/((G1429*K1429/D1429*D1430)+(G1429*J1429/C1429*C1430))))</f>
        <v>0.48853201247401429</v>
      </c>
      <c r="K1430" s="18">
        <f t="shared" si="264"/>
        <v>0.51146798752598577</v>
      </c>
      <c r="L1430" s="20">
        <f t="shared" si="265"/>
        <v>0.95515657751540861</v>
      </c>
      <c r="M1430" s="51">
        <f>IF(AND((B1430-$B$2)&gt;123,OR(((U1429*R1429/C1429*C1430)/(U1429*S1429/D1429*D1430))&lt;(4/6),((U1429*R1429/C1429*C1430)/(U1429*S1429/D1429*D1430))&gt;(6/4))),1,0)</f>
        <v>0</v>
      </c>
      <c r="N1430" s="51">
        <f>IF(AND((B1430-$B$2)&gt;123,OR(((U1429*R1429/C1429*C1430)/(U1429*S1429/D1429*D1430))&lt;(4/6),((U1429*R1429/C1429*C1430)/(U1429*S1429/D1429*D1430))&gt;(6/4))),COUNTIF($M$2:M1430,1),0)</f>
        <v>0</v>
      </c>
      <c r="O1430" s="51">
        <f>IF(OR((ROW(N1430)-MATCH(MAX($N$2:N1430),$N$2:N1430,0))=1,(ROW(N1430)-MATCH(MAX($N$2:N1430),$N$2:N1430,0))&gt;123),IF(OR(((U1429*R1429/C1429*C1430)/(U1429*S1429/D1429*D1430))&lt;(4/6),((U1429*R1429/C1429*C1430)/(U1429*S1429/D1429*D1430))&gt;(6/4)),1,0),0)</f>
        <v>0</v>
      </c>
      <c r="P1430" s="47">
        <f>IF(O1430=1,U1429/2/C1430,P1429)</f>
        <v>3.6118419146766771</v>
      </c>
      <c r="Q1430" s="47">
        <f>IF(O1430=1,U1429/2/D1430,Q1429)</f>
        <v>89.517711770140608</v>
      </c>
      <c r="R1430" s="41">
        <f>P1430*C1430/U1429</f>
        <v>0.48986273305916422</v>
      </c>
      <c r="S1430" s="41">
        <f>Q1430*D1430/U1429</f>
        <v>0.51286118380026791</v>
      </c>
      <c r="T1430" s="41">
        <f t="shared" si="271"/>
        <v>0.9551565775154075</v>
      </c>
      <c r="U1430" s="42">
        <f>P1430*C1430+Q1430*D1430</f>
        <v>30636.418452420832</v>
      </c>
      <c r="V1430" s="25">
        <f>B1430</f>
        <v>43059</v>
      </c>
      <c r="W1430">
        <f>C1430/C$2</f>
        <v>1.8026440422263723</v>
      </c>
      <c r="X1430">
        <f>D1430/D$2</f>
        <v>1.2543468290935147</v>
      </c>
      <c r="Y1430">
        <f t="shared" si="272"/>
        <v>1.5318209226210415</v>
      </c>
      <c r="AA1430" s="15">
        <f t="shared" si="273"/>
        <v>5.5771492624776542E-3</v>
      </c>
      <c r="AB1430" s="15">
        <f t="shared" si="274"/>
        <v>1.3711018574280587E-5</v>
      </c>
      <c r="AC1430" s="15">
        <f t="shared" si="275"/>
        <v>2.7239168594319629E-3</v>
      </c>
    </row>
    <row r="1431" spans="1:29" x14ac:dyDescent="0.4">
      <c r="A1431" s="43">
        <f t="shared" si="266"/>
        <v>2017</v>
      </c>
      <c r="B1431" s="53">
        <v>43060</v>
      </c>
      <c r="C1431" s="45">
        <v>4217.7015000000001</v>
      </c>
      <c r="D1431" s="45">
        <f>VLOOKUP(B1431,'H11001.CSI  中证全债'!$A$2:$B$2792,2,0)</f>
        <v>174.9716</v>
      </c>
      <c r="E1431" s="14">
        <f t="shared" si="267"/>
        <v>0</v>
      </c>
      <c r="F1431" s="14">
        <f>IF(AND((B1431-$B$2)&gt;123,OR(((G1430*J1430/C1430*C1431)/(G1430*K1430/D1430*D1431))&lt;(4/6),((G1430*J1430/C1430*C1431)/(G1430*K1430/D1430*D1431))&gt;(6/4))),COUNTIF($E$2:E1431,1),0)</f>
        <v>0</v>
      </c>
      <c r="G1431" s="21">
        <f t="shared" si="268"/>
        <v>30972.772806814864</v>
      </c>
      <c r="H1431" s="12">
        <f t="shared" si="269"/>
        <v>3.6207315507914033</v>
      </c>
      <c r="I1431" s="12">
        <f t="shared" si="270"/>
        <v>89.738036995401941</v>
      </c>
      <c r="J1431" s="15">
        <f>IF(OR((ROW(F1431)-MATCH(MAX($F$2:F1431),$F$2:F1431,0))=1,(ROW(F1431)-MATCH(MAX($F$2:F1431),$F$2:F1431,0))&gt;123),IF(OR(((G1430*J1430/C1430*C1431)/(G1430*K1430/D1430*D1431))&lt;(4/6),((G1430*J1430/C1430*C1431)/(G1430*K1430/D1430*D1431))&gt;(6/4)),50%,((G1430*J1430/C1430*C1431)/((G1430*K1430/D1430*D1431)+(G1430*J1430/C1430*C1431)))),((G1430*J1430/C1430*C1431)/((G1430*K1430/D1430*D1431)+(G1430*J1430/C1430*C1431))))</f>
        <v>0.49305126758009027</v>
      </c>
      <c r="K1431" s="18">
        <f t="shared" si="264"/>
        <v>0.50694873241990979</v>
      </c>
      <c r="L1431" s="20">
        <f t="shared" si="265"/>
        <v>0.97258605466181902</v>
      </c>
      <c r="M1431" s="51">
        <f>IF(AND((B1431-$B$2)&gt;123,OR(((U1430*R1430/C1430*C1431)/(U1430*S1430/D1430*D1431))&lt;(4/6),((U1430*R1430/C1430*C1431)/(U1430*S1430/D1430*D1431))&gt;(6/4))),1,0)</f>
        <v>0</v>
      </c>
      <c r="N1431" s="51">
        <f>IF(AND((B1431-$B$2)&gt;123,OR(((U1430*R1430/C1430*C1431)/(U1430*S1430/D1430*D1431))&lt;(4/6),((U1430*R1430/C1430*C1431)/(U1430*S1430/D1430*D1431))&gt;(6/4))),COUNTIF($M$2:M1431,1),0)</f>
        <v>0</v>
      </c>
      <c r="O1431" s="51">
        <f>IF(OR((ROW(N1431)-MATCH(MAX($N$2:N1431),$N$2:N1431,0))=1,(ROW(N1431)-MATCH(MAX($N$2:N1431),$N$2:N1431,0))&gt;123),IF(OR(((U1430*R1430/C1430*C1431)/(U1430*S1430/D1430*D1431))&lt;(4/6),((U1430*R1430/C1430*C1431)/(U1430*S1430/D1430*D1431))&gt;(6/4)),1,0),0)</f>
        <v>0</v>
      </c>
      <c r="P1431" s="47">
        <f>IF(O1431=1,U1430/2/C1431,P1430)</f>
        <v>3.6118419146766771</v>
      </c>
      <c r="Q1431" s="47">
        <f>IF(O1431=1,U1430/2/D1431,Q1430)</f>
        <v>89.517711770140608</v>
      </c>
      <c r="R1431" s="41">
        <f>P1431*C1431/U1430</f>
        <v>0.49724059896077566</v>
      </c>
      <c r="S1431" s="41">
        <f>Q1431*D1431/U1430</f>
        <v>0.51125614702924482</v>
      </c>
      <c r="T1431" s="41">
        <f t="shared" si="271"/>
        <v>0.97258605466181813</v>
      </c>
      <c r="U1431" s="42">
        <f>P1431*C1431+Q1431*D1431</f>
        <v>30896.728318055029</v>
      </c>
      <c r="V1431" s="25">
        <f>B1431</f>
        <v>43060</v>
      </c>
      <c r="W1431">
        <f>C1431/C$2</f>
        <v>1.8347780296534686</v>
      </c>
      <c r="X1431">
        <f>D1431/D$2</f>
        <v>1.2538273020422785</v>
      </c>
      <c r="Y1431">
        <f t="shared" si="272"/>
        <v>1.5448364159027514</v>
      </c>
      <c r="AA1431" s="15">
        <f t="shared" si="273"/>
        <v>1.7826030361162593E-2</v>
      </c>
      <c r="AB1431" s="15">
        <f t="shared" si="274"/>
        <v>-4.1418134058790468E-4</v>
      </c>
      <c r="AC1431" s="15">
        <f t="shared" si="275"/>
        <v>8.4967459900204823E-3</v>
      </c>
    </row>
    <row r="1432" spans="1:29" x14ac:dyDescent="0.4">
      <c r="A1432" s="43">
        <f t="shared" si="266"/>
        <v>2017</v>
      </c>
      <c r="B1432" s="53">
        <v>43061</v>
      </c>
      <c r="C1432" s="45">
        <v>4227.5666000000001</v>
      </c>
      <c r="D1432" s="45">
        <f>VLOOKUP(B1432,'H11001.CSI  中证全债'!$A$2:$B$2792,2,0)</f>
        <v>174.7593</v>
      </c>
      <c r="E1432" s="14">
        <f t="shared" si="267"/>
        <v>0</v>
      </c>
      <c r="F1432" s="14">
        <f>IF(AND((B1432-$B$2)&gt;123,OR(((G1431*J1431/C1431*C1432)/(G1431*K1431/D1431*D1432))&lt;(4/6),((G1431*J1431/C1431*C1432)/(G1431*K1431/D1431*D1432))&gt;(6/4))),COUNTIF($E$2:E1432,1),0)</f>
        <v>0</v>
      </c>
      <c r="G1432" s="21">
        <f t="shared" si="268"/>
        <v>30989.440300382455</v>
      </c>
      <c r="H1432" s="12">
        <f t="shared" si="269"/>
        <v>3.6207315507914033</v>
      </c>
      <c r="I1432" s="12">
        <f t="shared" si="270"/>
        <v>89.738036995401941</v>
      </c>
      <c r="J1432" s="15">
        <f>IF(OR((ROW(F1432)-MATCH(MAX($F$2:F1432),$F$2:F1432,0))=1,(ROW(F1432)-MATCH(MAX($F$2:F1432),$F$2:F1432,0))&gt;123),IF(OR(((G1431*J1431/C1431*C1432)/(G1431*K1431/D1431*D1432))&lt;(4/6),((G1431*J1431/C1431*C1432)/(G1431*K1431/D1431*D1432))&gt;(6/4)),50%,((G1431*J1431/C1431*C1432)/((G1431*K1431/D1431*D1432)+(G1431*J1431/C1431*C1432)))),((G1431*J1431/C1431*C1432)/((G1431*K1431/D1431*D1432)+(G1431*J1431/C1431*C1432))))</f>
        <v>0.49393869728918666</v>
      </c>
      <c r="K1432" s="18">
        <f t="shared" si="264"/>
        <v>0.5060613027108134</v>
      </c>
      <c r="L1432" s="20">
        <f t="shared" si="265"/>
        <v>0.97604518393979212</v>
      </c>
      <c r="M1432" s="51">
        <f>IF(AND((B1432-$B$2)&gt;123,OR(((U1431*R1431/C1431*C1432)/(U1431*S1431/D1431*D1432))&lt;(4/6),((U1431*R1431/C1431*C1432)/(U1431*S1431/D1431*D1432))&gt;(6/4))),1,0)</f>
        <v>0</v>
      </c>
      <c r="N1432" s="51">
        <f>IF(AND((B1432-$B$2)&gt;123,OR(((U1431*R1431/C1431*C1432)/(U1431*S1431/D1431*D1432))&lt;(4/6),((U1431*R1431/C1431*C1432)/(U1431*S1431/D1431*D1432))&gt;(6/4))),COUNTIF($M$2:M1432,1),0)</f>
        <v>0</v>
      </c>
      <c r="O1432" s="51">
        <f>IF(OR((ROW(N1432)-MATCH(MAX($N$2:N1432),$N$2:N1432,0))=1,(ROW(N1432)-MATCH(MAX($N$2:N1432),$N$2:N1432,0))&gt;123),IF(OR(((U1431*R1431/C1431*C1432)/(U1431*S1431/D1431*D1432))&lt;(4/6),((U1431*R1431/C1431*C1432)/(U1431*S1431/D1431*D1432))&gt;(6/4)),1,0),0)</f>
        <v>0</v>
      </c>
      <c r="P1432" s="47">
        <f>IF(O1432=1,U1431/2/C1432,P1431)</f>
        <v>3.6118419146766771</v>
      </c>
      <c r="Q1432" s="47">
        <f>IF(O1432=1,U1431/2/D1432,Q1431)</f>
        <v>89.517711770140608</v>
      </c>
      <c r="R1432" s="41">
        <f>P1432*C1432/U1431</f>
        <v>0.49420450235969787</v>
      </c>
      <c r="S1432" s="41">
        <f>Q1432*D1432/U1431</f>
        <v>0.5063336313641229</v>
      </c>
      <c r="T1432" s="41">
        <f t="shared" si="271"/>
        <v>0.97604518393979145</v>
      </c>
      <c r="U1432" s="42">
        <f>P1432*C1432+Q1432*D1432</f>
        <v>30913.354889518705</v>
      </c>
      <c r="V1432" s="25">
        <f>B1432</f>
        <v>43061</v>
      </c>
      <c r="W1432">
        <f>C1432/C$2</f>
        <v>1.8390695303062137</v>
      </c>
      <c r="X1432">
        <f>D1432/D$2</f>
        <v>1.252305983518452</v>
      </c>
      <c r="Y1432">
        <f t="shared" si="272"/>
        <v>1.5456677444759352</v>
      </c>
      <c r="AA1432" s="15">
        <f t="shared" si="273"/>
        <v>2.3389753874236696E-3</v>
      </c>
      <c r="AB1432" s="15">
        <f t="shared" si="274"/>
        <v>-1.2133397648532718E-3</v>
      </c>
      <c r="AC1432" s="15">
        <f t="shared" si="275"/>
        <v>5.381337238208328E-4</v>
      </c>
    </row>
    <row r="1433" spans="1:29" x14ac:dyDescent="0.4">
      <c r="A1433" s="43">
        <f t="shared" si="266"/>
        <v>2017</v>
      </c>
      <c r="B1433" s="53">
        <v>43062</v>
      </c>
      <c r="C1433" s="45">
        <v>4102.3966</v>
      </c>
      <c r="D1433" s="45">
        <f>VLOOKUP(B1433,'H11001.CSI  中证全债'!$A$2:$B$2792,2,0)</f>
        <v>174.4804</v>
      </c>
      <c r="E1433" s="14">
        <f t="shared" si="267"/>
        <v>0</v>
      </c>
      <c r="F1433" s="14">
        <f>IF(AND((B1433-$B$2)&gt;123,OR(((G1432*J1432/C1432*C1433)/(G1432*K1432/D1432*D1433))&lt;(4/6),((G1432*J1432/C1432*C1433)/(G1432*K1432/D1432*D1433))&gt;(6/4))),COUNTIF($E$2:E1433,1),0)</f>
        <v>0</v>
      </c>
      <c r="G1433" s="21">
        <f t="shared" si="268"/>
        <v>30511.205393651879</v>
      </c>
      <c r="H1433" s="12">
        <f t="shared" si="269"/>
        <v>3.6207315507914033</v>
      </c>
      <c r="I1433" s="12">
        <f t="shared" si="270"/>
        <v>89.738036995401941</v>
      </c>
      <c r="J1433" s="15">
        <f>IF(OR((ROW(F1433)-MATCH(MAX($F$2:F1433),$F$2:F1433,0))=1,(ROW(F1433)-MATCH(MAX($F$2:F1433),$F$2:F1433,0))&gt;123),IF(OR(((G1432*J1432/C1432*C1433)/(G1432*K1432/D1432*D1433))&lt;(4/6),((G1432*J1432/C1432*C1433)/(G1432*K1432/D1432*D1433))&gt;(6/4)),50%,((G1432*J1432/C1432*C1433)/((G1432*K1432/D1432*D1433)+(G1432*J1432/C1432*C1433)))),((G1432*J1432/C1432*C1433)/((G1432*K1432/D1432*D1433)+(G1432*J1432/C1432*C1433))))</f>
        <v>0.48682694150686712</v>
      </c>
      <c r="K1433" s="18">
        <f t="shared" si="264"/>
        <v>0.51317305849313288</v>
      </c>
      <c r="L1433" s="20">
        <f t="shared" si="265"/>
        <v>0.9486603660300722</v>
      </c>
      <c r="M1433" s="51">
        <f>IF(AND((B1433-$B$2)&gt;123,OR(((U1432*R1432/C1432*C1433)/(U1432*S1432/D1432*D1433))&lt;(4/6),((U1432*R1432/C1432*C1433)/(U1432*S1432/D1432*D1433))&gt;(6/4))),1,0)</f>
        <v>0</v>
      </c>
      <c r="N1433" s="51">
        <f>IF(AND((B1433-$B$2)&gt;123,OR(((U1432*R1432/C1432*C1433)/(U1432*S1432/D1432*D1433))&lt;(4/6),((U1432*R1432/C1432*C1433)/(U1432*S1432/D1432*D1433))&gt;(6/4))),COUNTIF($M$2:M1433,1),0)</f>
        <v>0</v>
      </c>
      <c r="O1433" s="51">
        <f>IF(OR((ROW(N1433)-MATCH(MAX($N$2:N1433),$N$2:N1433,0))=1,(ROW(N1433)-MATCH(MAX($N$2:N1433),$N$2:N1433,0))&gt;123),IF(OR(((U1432*R1432/C1432*C1433)/(U1432*S1432/D1432*D1433))&lt;(4/6),((U1432*R1432/C1432*C1433)/(U1432*S1432/D1432*D1433))&gt;(6/4)),1,0),0)</f>
        <v>0</v>
      </c>
      <c r="P1433" s="47">
        <f>IF(O1433=1,U1432/2/C1433,P1432)</f>
        <v>3.6118419146766771</v>
      </c>
      <c r="Q1433" s="47">
        <f>IF(O1433=1,U1432/2/D1433,Q1432)</f>
        <v>89.517711770140608</v>
      </c>
      <c r="R1433" s="41">
        <f>P1433*C1433/U1432</f>
        <v>0.47931413602510431</v>
      </c>
      <c r="S1433" s="41">
        <f>Q1433*D1433/U1432</f>
        <v>0.5052536747486619</v>
      </c>
      <c r="T1433" s="41">
        <f t="shared" si="271"/>
        <v>0.94866036603007153</v>
      </c>
      <c r="U1433" s="42">
        <f>P1433*C1433+Q1433*D1433</f>
        <v>30436.294147245935</v>
      </c>
      <c r="V1433" s="25">
        <f>B1433</f>
        <v>43062</v>
      </c>
      <c r="W1433">
        <f>C1433/C$2</f>
        <v>1.7846182691224328</v>
      </c>
      <c r="X1433">
        <f>D1433/D$2</f>
        <v>1.2503074166965245</v>
      </c>
      <c r="Y1433">
        <f t="shared" si="272"/>
        <v>1.5218147073622967</v>
      </c>
      <c r="AA1433" s="15">
        <f t="shared" si="273"/>
        <v>-2.9608049226238053E-2</v>
      </c>
      <c r="AB1433" s="15">
        <f t="shared" si="274"/>
        <v>-1.5959093450247375E-3</v>
      </c>
      <c r="AC1433" s="15">
        <f t="shared" si="275"/>
        <v>-1.5432189226233683E-2</v>
      </c>
    </row>
    <row r="1434" spans="1:29" x14ac:dyDescent="0.4">
      <c r="A1434" s="43">
        <f t="shared" si="266"/>
        <v>2017</v>
      </c>
      <c r="B1434" s="53">
        <v>43063</v>
      </c>
      <c r="C1434" s="45">
        <v>4104.2034000000003</v>
      </c>
      <c r="D1434" s="45">
        <f>VLOOKUP(B1434,'H11001.CSI  中证全债'!$A$2:$B$2792,2,0)</f>
        <v>174.4923</v>
      </c>
      <c r="E1434" s="14">
        <f t="shared" si="267"/>
        <v>0</v>
      </c>
      <c r="F1434" s="14">
        <f>IF(AND((B1434-$B$2)&gt;123,OR(((G1433*J1433/C1433*C1434)/(G1433*K1433/D1433*D1434))&lt;(4/6),((G1433*J1433/C1433*C1434)/(G1433*K1433/D1433*D1434))&gt;(6/4))),COUNTIF($E$2:E1434,1),0)</f>
        <v>0</v>
      </c>
      <c r="G1434" s="21">
        <f t="shared" si="268"/>
        <v>30518.815214058093</v>
      </c>
      <c r="H1434" s="12">
        <f t="shared" si="269"/>
        <v>3.6207315507914033</v>
      </c>
      <c r="I1434" s="12">
        <f t="shared" si="270"/>
        <v>89.738036995401941</v>
      </c>
      <c r="J1434" s="15">
        <f>IF(OR((ROW(F1434)-MATCH(MAX($F$2:F1434),$F$2:F1434,0))=1,(ROW(F1434)-MATCH(MAX($F$2:F1434),$F$2:F1434,0))&gt;123),IF(OR(((G1433*J1433/C1433*C1434)/(G1433*K1433/D1433*D1434))&lt;(4/6),((G1433*J1433/C1433*C1434)/(G1433*K1433/D1433*D1434))&gt;(6/4)),50%,((G1433*J1433/C1433*C1434)/((G1433*K1433/D1433*D1434)+(G1433*J1433/C1433*C1434)))),((G1433*J1433/C1433*C1434)/((G1433*K1433/D1433*D1434)+(G1433*J1433/C1433*C1434))))</f>
        <v>0.48691990947276931</v>
      </c>
      <c r="K1434" s="18">
        <f t="shared" si="264"/>
        <v>0.51308009052723069</v>
      </c>
      <c r="L1434" s="20">
        <f t="shared" si="265"/>
        <v>0.94901345513605939</v>
      </c>
      <c r="M1434" s="51">
        <f>IF(AND((B1434-$B$2)&gt;123,OR(((U1433*R1433/C1433*C1434)/(U1433*S1433/D1433*D1434))&lt;(4/6),((U1433*R1433/C1433*C1434)/(U1433*S1433/D1433*D1434))&gt;(6/4))),1,0)</f>
        <v>0</v>
      </c>
      <c r="N1434" s="51">
        <f>IF(AND((B1434-$B$2)&gt;123,OR(((U1433*R1433/C1433*C1434)/(U1433*S1433/D1433*D1434))&lt;(4/6),((U1433*R1433/C1433*C1434)/(U1433*S1433/D1433*D1434))&gt;(6/4))),COUNTIF($M$2:M1434,1),0)</f>
        <v>0</v>
      </c>
      <c r="O1434" s="51">
        <f>IF(OR((ROW(N1434)-MATCH(MAX($N$2:N1434),$N$2:N1434,0))=1,(ROW(N1434)-MATCH(MAX($N$2:N1434),$N$2:N1434,0))&gt;123),IF(OR(((U1433*R1433/C1433*C1434)/(U1433*S1433/D1433*D1434))&lt;(4/6),((U1433*R1433/C1433*C1434)/(U1433*S1433/D1433*D1434))&gt;(6/4)),1,0),0)</f>
        <v>0</v>
      </c>
      <c r="P1434" s="47">
        <f>IF(O1434=1,U1433/2/C1434,P1433)</f>
        <v>3.6118419146766771</v>
      </c>
      <c r="Q1434" s="47">
        <f>IF(O1434=1,U1433/2/D1434,Q1433)</f>
        <v>89.517711770140608</v>
      </c>
      <c r="R1434" s="41">
        <f>P1434*C1434/U1433</f>
        <v>0.48704135249724129</v>
      </c>
      <c r="S1434" s="41">
        <f>Q1434*D1434/U1433</f>
        <v>0.51320805818018134</v>
      </c>
      <c r="T1434" s="41">
        <f t="shared" si="271"/>
        <v>0.94901345513605861</v>
      </c>
      <c r="U1434" s="42">
        <f>P1434*C1434+Q1434*D1434</f>
        <v>30443.885283987434</v>
      </c>
      <c r="V1434" s="25">
        <f>B1434</f>
        <v>43063</v>
      </c>
      <c r="W1434">
        <f>C1434/C$2</f>
        <v>1.7854042604838363</v>
      </c>
      <c r="X1434">
        <f>D1434/D$2</f>
        <v>1.2503926907918308</v>
      </c>
      <c r="Y1434">
        <f t="shared" si="272"/>
        <v>1.5221942641993718</v>
      </c>
      <c r="AA1434" s="15">
        <f t="shared" si="273"/>
        <v>4.4042548202205545E-4</v>
      </c>
      <c r="AB1434" s="15">
        <f t="shared" si="274"/>
        <v>6.8202502974568091E-5</v>
      </c>
      <c r="AC1434" s="15">
        <f t="shared" si="275"/>
        <v>2.4941067742267897E-4</v>
      </c>
    </row>
    <row r="1435" spans="1:29" x14ac:dyDescent="0.4">
      <c r="A1435" s="43">
        <f t="shared" si="266"/>
        <v>2017</v>
      </c>
      <c r="B1435" s="53">
        <v>43066</v>
      </c>
      <c r="C1435" s="45">
        <v>4049.9475000000002</v>
      </c>
      <c r="D1435" s="45">
        <f>VLOOKUP(B1435,'H11001.CSI  中证全债'!$A$2:$B$2792,2,0)</f>
        <v>174.548</v>
      </c>
      <c r="E1435" s="14">
        <f t="shared" si="267"/>
        <v>0</v>
      </c>
      <c r="F1435" s="14">
        <f>IF(AND((B1435-$B$2)&gt;123,OR(((G1434*J1434/C1434*C1435)/(G1434*K1434/D1434*D1435))&lt;(4/6),((G1434*J1434/C1434*C1435)/(G1434*K1434/D1434*D1435))&gt;(6/4))),COUNTIF($E$2:E1435,1),0)</f>
        <v>0</v>
      </c>
      <c r="G1435" s="21">
        <f t="shared" si="268"/>
        <v>30327.367573772157</v>
      </c>
      <c r="H1435" s="12">
        <f t="shared" si="269"/>
        <v>3.6207315507914033</v>
      </c>
      <c r="I1435" s="12">
        <f t="shared" si="270"/>
        <v>89.738036995401941</v>
      </c>
      <c r="J1435" s="15">
        <f>IF(OR((ROW(F1435)-MATCH(MAX($F$2:F1435),$F$2:F1435,0))=1,(ROW(F1435)-MATCH(MAX($F$2:F1435),$F$2:F1435,0))&gt;123),IF(OR(((G1434*J1434/C1434*C1435)/(G1434*K1434/D1434*D1435))&lt;(4/6),((G1434*J1434/C1434*C1435)/(G1434*K1434/D1434*D1435))&gt;(6/4)),50%,((G1434*J1434/C1434*C1435)/((G1434*K1434/D1434*D1435)+(G1434*J1434/C1434*C1435)))),((G1434*J1434/C1434*C1435)/((G1434*K1434/D1434*D1435)+(G1434*J1434/C1434*C1435))))</f>
        <v>0.48351617253389129</v>
      </c>
      <c r="K1435" s="18">
        <f t="shared" si="264"/>
        <v>0.51648382746610877</v>
      </c>
      <c r="L1435" s="20">
        <f t="shared" si="265"/>
        <v>0.93616904696908287</v>
      </c>
      <c r="M1435" s="51">
        <f>IF(AND((B1435-$B$2)&gt;123,OR(((U1434*R1434/C1434*C1435)/(U1434*S1434/D1434*D1435))&lt;(4/6),((U1434*R1434/C1434*C1435)/(U1434*S1434/D1434*D1435))&gt;(6/4))),1,0)</f>
        <v>0</v>
      </c>
      <c r="N1435" s="51">
        <f>IF(AND((B1435-$B$2)&gt;123,OR(((U1434*R1434/C1434*C1435)/(U1434*S1434/D1434*D1435))&lt;(4/6),((U1434*R1434/C1434*C1435)/(U1434*S1434/D1434*D1435))&gt;(6/4))),COUNTIF($M$2:M1435,1),0)</f>
        <v>0</v>
      </c>
      <c r="O1435" s="51">
        <f>IF(OR((ROW(N1435)-MATCH(MAX($N$2:N1435),$N$2:N1435,0))=1,(ROW(N1435)-MATCH(MAX($N$2:N1435),$N$2:N1435,0))&gt;123),IF(OR(((U1434*R1434/C1434*C1435)/(U1434*S1434/D1434*D1435))&lt;(4/6),((U1434*R1434/C1434*C1435)/(U1434*S1434/D1434*D1435))&gt;(6/4)),1,0),0)</f>
        <v>0</v>
      </c>
      <c r="P1435" s="47">
        <f>IF(O1435=1,U1434/2/C1435,P1434)</f>
        <v>3.6118419146766771</v>
      </c>
      <c r="Q1435" s="47">
        <f>IF(O1435=1,U1434/2/D1435,Q1434)</f>
        <v>89.517711770140608</v>
      </c>
      <c r="R1435" s="41">
        <f>P1435*C1435/U1434</f>
        <v>0.48048302627239858</v>
      </c>
      <c r="S1435" s="41">
        <f>Q1435*D1435/U1434</f>
        <v>0.51324387174303454</v>
      </c>
      <c r="T1435" s="41">
        <f t="shared" si="271"/>
        <v>0.93616904696908232</v>
      </c>
      <c r="U1435" s="42">
        <f>P1435*C1435+Q1435*D1435</f>
        <v>30252.907686794526</v>
      </c>
      <c r="V1435" s="25">
        <f>B1435</f>
        <v>43066</v>
      </c>
      <c r="W1435">
        <f>C1435/C$2</f>
        <v>1.7618019421834359</v>
      </c>
      <c r="X1435">
        <f>D1435/D$2</f>
        <v>1.2507918308849875</v>
      </c>
      <c r="Y1435">
        <f t="shared" si="272"/>
        <v>1.5126453843397263</v>
      </c>
      <c r="AA1435" s="15">
        <f t="shared" si="273"/>
        <v>-1.3219593356411208E-2</v>
      </c>
      <c r="AB1435" s="15">
        <f t="shared" si="274"/>
        <v>3.1921179329974514E-4</v>
      </c>
      <c r="AC1435" s="15">
        <f t="shared" si="275"/>
        <v>-6.2731019845668756E-3</v>
      </c>
    </row>
    <row r="1436" spans="1:29" x14ac:dyDescent="0.4">
      <c r="A1436" s="43">
        <f t="shared" si="266"/>
        <v>2017</v>
      </c>
      <c r="B1436" s="53">
        <v>43067</v>
      </c>
      <c r="C1436" s="45">
        <v>4055.8235</v>
      </c>
      <c r="D1436" s="45">
        <f>VLOOKUP(B1436,'H11001.CSI  中证全债'!$A$2:$B$2792,2,0)</f>
        <v>174.48929999999999</v>
      </c>
      <c r="E1436" s="14">
        <f t="shared" si="267"/>
        <v>0</v>
      </c>
      <c r="F1436" s="14">
        <f>IF(AND((B1436-$B$2)&gt;123,OR(((G1435*J1435/C1435*C1436)/(G1435*K1435/D1435*D1436))&lt;(4/6),((G1435*J1435/C1435*C1436)/(G1435*K1435/D1435*D1436))&gt;(6/4))),COUNTIF($E$2:E1436,1),0)</f>
        <v>0</v>
      </c>
      <c r="G1436" s="21">
        <f t="shared" si="268"/>
        <v>30343.375369592977</v>
      </c>
      <c r="H1436" s="12">
        <f t="shared" si="269"/>
        <v>3.6207315507914033</v>
      </c>
      <c r="I1436" s="12">
        <f t="shared" si="270"/>
        <v>89.738036995401941</v>
      </c>
      <c r="J1436" s="15">
        <f>IF(OR((ROW(F1436)-MATCH(MAX($F$2:F1436),$F$2:F1436,0))=1,(ROW(F1436)-MATCH(MAX($F$2:F1436),$F$2:F1436,0))&gt;123),IF(OR(((G1435*J1435/C1435*C1436)/(G1435*K1435/D1435*D1436))&lt;(4/6),((G1435*J1435/C1435*C1436)/(G1435*K1435/D1435*D1436))&gt;(6/4)),50%,((G1435*J1435/C1435*C1436)/((G1435*K1435/D1435*D1436)+(G1435*J1435/C1435*C1436)))),((G1435*J1435/C1435*C1436)/((G1435*K1435/D1435*D1436)+(G1435*J1435/C1435*C1436))))</f>
        <v>0.48396224652076969</v>
      </c>
      <c r="K1436" s="18">
        <f t="shared" si="264"/>
        <v>0.51603775347923031</v>
      </c>
      <c r="L1436" s="20">
        <f t="shared" si="265"/>
        <v>0.93784271258798202</v>
      </c>
      <c r="M1436" s="51">
        <f>IF(AND((B1436-$B$2)&gt;123,OR(((U1435*R1435/C1435*C1436)/(U1435*S1435/D1435*D1436))&lt;(4/6),((U1435*R1435/C1435*C1436)/(U1435*S1435/D1435*D1436))&gt;(6/4))),1,0)</f>
        <v>0</v>
      </c>
      <c r="N1436" s="51">
        <f>IF(AND((B1436-$B$2)&gt;123,OR(((U1435*R1435/C1435*C1436)/(U1435*S1435/D1435*D1436))&lt;(4/6),((U1435*R1435/C1435*C1436)/(U1435*S1435/D1435*D1436))&gt;(6/4))),COUNTIF($M$2:M1436,1),0)</f>
        <v>0</v>
      </c>
      <c r="O1436" s="51">
        <f>IF(OR((ROW(N1436)-MATCH(MAX($N$2:N1436),$N$2:N1436,0))=1,(ROW(N1436)-MATCH(MAX($N$2:N1436),$N$2:N1436,0))&gt;123),IF(OR(((U1435*R1435/C1435*C1436)/(U1435*S1435/D1435*D1436))&lt;(4/6),((U1435*R1435/C1435*C1436)/(U1435*S1435/D1435*D1436))&gt;(6/4)),1,0),0)</f>
        <v>0</v>
      </c>
      <c r="P1436" s="47">
        <f>IF(O1436=1,U1435/2/C1436,P1435)</f>
        <v>3.6118419146766771</v>
      </c>
      <c r="Q1436" s="47">
        <f>IF(O1436=1,U1435/2/D1436,Q1435)</f>
        <v>89.517711770140608</v>
      </c>
      <c r="R1436" s="41">
        <f>P1436*C1436/U1435</f>
        <v>0.48421769793139541</v>
      </c>
      <c r="S1436" s="41">
        <f>Q1436*D1436/U1435</f>
        <v>0.51631013541193316</v>
      </c>
      <c r="T1436" s="41">
        <f t="shared" si="271"/>
        <v>0.93784271258798146</v>
      </c>
      <c r="U1436" s="42">
        <f>P1436*C1436+Q1436*D1436</f>
        <v>30268.876180204257</v>
      </c>
      <c r="V1436" s="25">
        <f>B1436</f>
        <v>43067</v>
      </c>
      <c r="W1436">
        <f>C1436/C$2</f>
        <v>1.7643581106800077</v>
      </c>
      <c r="X1436">
        <f>D1436/D$2</f>
        <v>1.2503711931207451</v>
      </c>
      <c r="Y1436">
        <f t="shared" si="272"/>
        <v>1.5134438090102129</v>
      </c>
      <c r="AA1436" s="15">
        <f t="shared" si="273"/>
        <v>1.4508830052735178E-3</v>
      </c>
      <c r="AB1436" s="15">
        <f t="shared" si="274"/>
        <v>-3.3629717899963385E-4</v>
      </c>
      <c r="AC1436" s="15">
        <f t="shared" si="275"/>
        <v>5.2783334332850984E-4</v>
      </c>
    </row>
    <row r="1437" spans="1:29" x14ac:dyDescent="0.4">
      <c r="A1437" s="43">
        <f t="shared" si="266"/>
        <v>2017</v>
      </c>
      <c r="B1437" s="53">
        <v>43068</v>
      </c>
      <c r="C1437" s="45">
        <v>4053.7529</v>
      </c>
      <c r="D1437" s="45">
        <f>VLOOKUP(B1437,'H11001.CSI  中证全债'!$A$2:$B$2792,2,0)</f>
        <v>174.50149999999999</v>
      </c>
      <c r="E1437" s="14">
        <f t="shared" si="267"/>
        <v>0</v>
      </c>
      <c r="F1437" s="14">
        <f>IF(AND((B1437-$B$2)&gt;123,OR(((G1436*J1436/C1436*C1437)/(G1436*K1436/D1436*D1437))&lt;(4/6),((G1436*J1436/C1436*C1437)/(G1436*K1436/D1436*D1437))&gt;(6/4))),COUNTIF($E$2:E1437,1),0)</f>
        <v>0</v>
      </c>
      <c r="G1437" s="21">
        <f t="shared" si="268"/>
        <v>30336.973086895254</v>
      </c>
      <c r="H1437" s="12">
        <f t="shared" si="269"/>
        <v>3.6207315507914033</v>
      </c>
      <c r="I1437" s="12">
        <f t="shared" si="270"/>
        <v>89.738036995401941</v>
      </c>
      <c r="J1437" s="15">
        <f>IF(OR((ROW(F1437)-MATCH(MAX($F$2:F1437),$F$2:F1437,0))=1,(ROW(F1437)-MATCH(MAX($F$2:F1437),$F$2:F1437,0))&gt;123),IF(OR(((G1436*J1436/C1436*C1437)/(G1436*K1436/D1436*D1437))&lt;(4/6),((G1436*J1436/C1436*C1437)/(G1436*K1436/D1436*D1437))&gt;(6/4)),50%,((G1436*J1436/C1436*C1437)/((G1436*K1436/D1436*D1437)+(G1436*J1436/C1436*C1437)))),((G1436*J1436/C1436*C1437)/((G1436*K1436/D1436*D1437)+(G1436*J1436/C1436*C1437))))</f>
        <v>0.48381725434837275</v>
      </c>
      <c r="K1437" s="18">
        <f t="shared" si="264"/>
        <v>0.51618274565162725</v>
      </c>
      <c r="L1437" s="20">
        <f t="shared" si="265"/>
        <v>0.9372983859381111</v>
      </c>
      <c r="M1437" s="51">
        <f>IF(AND((B1437-$B$2)&gt;123,OR(((U1436*R1436/C1436*C1437)/(U1436*S1436/D1436*D1437))&lt;(4/6),((U1436*R1436/C1436*C1437)/(U1436*S1436/D1436*D1437))&gt;(6/4))),1,0)</f>
        <v>0</v>
      </c>
      <c r="N1437" s="51">
        <f>IF(AND((B1437-$B$2)&gt;123,OR(((U1436*R1436/C1436*C1437)/(U1436*S1436/D1436*D1437))&lt;(4/6),((U1436*R1436/C1436*C1437)/(U1436*S1436/D1436*D1437))&gt;(6/4))),COUNTIF($M$2:M1437,1),0)</f>
        <v>0</v>
      </c>
      <c r="O1437" s="51">
        <f>IF(OR((ROW(N1437)-MATCH(MAX($N$2:N1437),$N$2:N1437,0))=1,(ROW(N1437)-MATCH(MAX($N$2:N1437),$N$2:N1437,0))&gt;123),IF(OR(((U1436*R1436/C1436*C1437)/(U1436*S1436/D1436*D1437))&lt;(4/6),((U1436*R1436/C1436*C1437)/(U1436*S1436/D1436*D1437))&gt;(6/4)),1,0),0)</f>
        <v>0</v>
      </c>
      <c r="P1437" s="47">
        <f>IF(O1437=1,U1436/2/C1437,P1436)</f>
        <v>3.6118419146766771</v>
      </c>
      <c r="Q1437" s="47">
        <f>IF(O1437=1,U1436/2/D1437,Q1436)</f>
        <v>89.517711770140608</v>
      </c>
      <c r="R1437" s="41">
        <f>P1437*C1437/U1436</f>
        <v>0.48371517161042249</v>
      </c>
      <c r="S1437" s="41">
        <f>Q1437*D1437/U1436</f>
        <v>0.51607383397581363</v>
      </c>
      <c r="T1437" s="41">
        <f t="shared" si="271"/>
        <v>0.93729838593811043</v>
      </c>
      <c r="U1437" s="42">
        <f>P1437*C1437+Q1437*D1437</f>
        <v>30262.489616419323</v>
      </c>
      <c r="V1437" s="25">
        <f>B1437</f>
        <v>43068</v>
      </c>
      <c r="W1437">
        <f>C1437/C$2</f>
        <v>1.7634573614477065</v>
      </c>
      <c r="X1437">
        <f>D1437/D$2</f>
        <v>1.25045861698316</v>
      </c>
      <c r="Y1437">
        <f t="shared" si="272"/>
        <v>1.5131244808209661</v>
      </c>
      <c r="AA1437" s="15">
        <f t="shared" si="273"/>
        <v>-5.1052517448058055E-4</v>
      </c>
      <c r="AB1437" s="15">
        <f t="shared" si="274"/>
        <v>6.9918327370244171E-5</v>
      </c>
      <c r="AC1437" s="15">
        <f t="shared" si="275"/>
        <v>-2.1099441376404293E-4</v>
      </c>
    </row>
    <row r="1438" spans="1:29" x14ac:dyDescent="0.4">
      <c r="A1438" s="43">
        <f t="shared" si="266"/>
        <v>2017</v>
      </c>
      <c r="B1438" s="53">
        <v>43069</v>
      </c>
      <c r="C1438" s="45">
        <v>4006.0992999999999</v>
      </c>
      <c r="D1438" s="45">
        <f>VLOOKUP(B1438,'H11001.CSI  中证全债'!$A$2:$B$2792,2,0)</f>
        <v>174.5573</v>
      </c>
      <c r="E1438" s="14">
        <f t="shared" si="267"/>
        <v>0</v>
      </c>
      <c r="F1438" s="14">
        <f>IF(AND((B1438-$B$2)&gt;123,OR(((G1437*J1437/C1437*C1438)/(G1437*K1437/D1437*D1438))&lt;(4/6),((G1437*J1437/C1437*C1438)/(G1437*K1437/D1437*D1438))&gt;(6/4))),COUNTIF($E$2:E1438,1),0)</f>
        <v>0</v>
      </c>
      <c r="G1438" s="21">
        <f t="shared" si="268"/>
        <v>30169.439576330806</v>
      </c>
      <c r="H1438" s="12">
        <f t="shared" si="269"/>
        <v>3.6207315507914033</v>
      </c>
      <c r="I1438" s="12">
        <f t="shared" si="270"/>
        <v>89.738036995401941</v>
      </c>
      <c r="J1438" s="15">
        <f>IF(OR((ROW(F1438)-MATCH(MAX($F$2:F1438),$F$2:F1438,0))=1,(ROW(F1438)-MATCH(MAX($F$2:F1438),$F$2:F1438,0))&gt;123),IF(OR(((G1437*J1437/C1437*C1438)/(G1437*K1437/D1437*D1438))&lt;(4/6),((G1437*J1437/C1437*C1438)/(G1437*K1437/D1437*D1438))&gt;(6/4)),50%,((G1437*J1437/C1437*C1438)/((G1437*K1437/D1437*D1438)+(G1437*J1437/C1437*C1438)))),((G1437*J1437/C1437*C1438)/((G1437*K1437/D1437*D1438)+(G1437*J1437/C1437*C1438))))</f>
        <v>0.48078487153911659</v>
      </c>
      <c r="K1438" s="18">
        <f t="shared" si="264"/>
        <v>0.51921512846088347</v>
      </c>
      <c r="L1438" s="20">
        <f t="shared" si="265"/>
        <v>0.92598394227131586</v>
      </c>
      <c r="M1438" s="51">
        <f>IF(AND((B1438-$B$2)&gt;123,OR(((U1437*R1437/C1437*C1438)/(U1437*S1437/D1437*D1438))&lt;(4/6),((U1437*R1437/C1437*C1438)/(U1437*S1437/D1437*D1438))&gt;(6/4))),1,0)</f>
        <v>0</v>
      </c>
      <c r="N1438" s="51">
        <f>IF(AND((B1438-$B$2)&gt;123,OR(((U1437*R1437/C1437*C1438)/(U1437*S1437/D1437*D1438))&lt;(4/6),((U1437*R1437/C1437*C1438)/(U1437*S1437/D1437*D1438))&gt;(6/4))),COUNTIF($M$2:M1438,1),0)</f>
        <v>0</v>
      </c>
      <c r="O1438" s="51">
        <f>IF(OR((ROW(N1438)-MATCH(MAX($N$2:N1438),$N$2:N1438,0))=1,(ROW(N1438)-MATCH(MAX($N$2:N1438),$N$2:N1438,0))&gt;123),IF(OR(((U1437*R1437/C1437*C1438)/(U1437*S1437/D1437*D1438))&lt;(4/6),((U1437*R1437/C1437*C1438)/(U1437*S1437/D1437*D1438))&gt;(6/4)),1,0),0)</f>
        <v>0</v>
      </c>
      <c r="P1438" s="47">
        <f>IF(O1438=1,U1437/2/C1438,P1437)</f>
        <v>3.6118419146766771</v>
      </c>
      <c r="Q1438" s="47">
        <f>IF(O1438=1,U1437/2/D1438,Q1437)</f>
        <v>89.517711770140608</v>
      </c>
      <c r="R1438" s="41">
        <f>P1438*C1438/U1437</f>
        <v>0.47812977549098695</v>
      </c>
      <c r="S1438" s="41">
        <f>Q1438*D1438/U1437</f>
        <v>0.51634780438870043</v>
      </c>
      <c r="T1438" s="41">
        <f t="shared" si="271"/>
        <v>0.92598394227131564</v>
      </c>
      <c r="U1438" s="42">
        <f>P1438*C1438+Q1438*D1438</f>
        <v>30095.367434870859</v>
      </c>
      <c r="V1438" s="25">
        <f>B1438</f>
        <v>43069</v>
      </c>
      <c r="W1438">
        <f>C1438/C$2</f>
        <v>1.7427271655545418</v>
      </c>
      <c r="X1438">
        <f>D1438/D$2</f>
        <v>1.2508584736653527</v>
      </c>
      <c r="Y1438">
        <f t="shared" si="272"/>
        <v>1.5047683717435429</v>
      </c>
      <c r="AA1438" s="15">
        <f t="shared" si="273"/>
        <v>-1.1755427914710848E-2</v>
      </c>
      <c r="AB1438" s="15">
        <f t="shared" si="274"/>
        <v>3.197680249167334E-4</v>
      </c>
      <c r="AC1438" s="15">
        <f t="shared" si="275"/>
        <v>-5.5224201203125656E-3</v>
      </c>
    </row>
    <row r="1439" spans="1:29" x14ac:dyDescent="0.4">
      <c r="A1439" s="43">
        <f t="shared" si="266"/>
        <v>2017</v>
      </c>
      <c r="B1439" s="53">
        <v>43070</v>
      </c>
      <c r="C1439" s="45">
        <v>3998.1365000000001</v>
      </c>
      <c r="D1439" s="45">
        <f>VLOOKUP(B1439,'H11001.CSI  中证全债'!$A$2:$B$2792,2,0)</f>
        <v>174.63630000000001</v>
      </c>
      <c r="E1439" s="14">
        <f t="shared" si="267"/>
        <v>0</v>
      </c>
      <c r="F1439" s="14">
        <f>IF(AND((B1439-$B$2)&gt;123,OR(((G1438*J1438/C1438*C1439)/(G1438*K1438/D1438*D1439))&lt;(4/6),((G1438*J1438/C1438*C1439)/(G1438*K1438/D1438*D1439))&gt;(6/4))),COUNTIF($E$2:E1439,1),0)</f>
        <v>0</v>
      </c>
      <c r="G1439" s="21">
        <f t="shared" si="268"/>
        <v>30147.697720060805</v>
      </c>
      <c r="H1439" s="12">
        <f t="shared" si="269"/>
        <v>3.6207315507914033</v>
      </c>
      <c r="I1439" s="12">
        <f t="shared" si="270"/>
        <v>89.738036995401941</v>
      </c>
      <c r="J1439" s="15">
        <f>IF(OR((ROW(F1439)-MATCH(MAX($F$2:F1439),$F$2:F1439,0))=1,(ROW(F1439)-MATCH(MAX($F$2:F1439),$F$2:F1439,0))&gt;123),IF(OR(((G1438*J1438/C1438*C1439)/(G1438*K1438/D1438*D1439))&lt;(4/6),((G1438*J1438/C1438*C1439)/(G1438*K1438/D1438*D1439))&gt;(6/4)),50%,((G1438*J1438/C1438*C1439)/((G1438*K1438/D1438*D1439)+(G1438*J1438/C1438*C1439)))),((G1438*J1438/C1438*C1439)/((G1438*K1438/D1438*D1439)+(G1438*J1438/C1438*C1439))))</f>
        <v>0.48017527256444537</v>
      </c>
      <c r="K1439" s="18">
        <f t="shared" si="264"/>
        <v>0.51982472743555463</v>
      </c>
      <c r="L1439" s="20">
        <f t="shared" si="265"/>
        <v>0.92372533898740938</v>
      </c>
      <c r="M1439" s="51">
        <f>IF(AND((B1439-$B$2)&gt;123,OR(((U1438*R1438/C1438*C1439)/(U1438*S1438/D1438*D1439))&lt;(4/6),((U1438*R1438/C1438*C1439)/(U1438*S1438/D1438*D1439))&gt;(6/4))),1,0)</f>
        <v>0</v>
      </c>
      <c r="N1439" s="51">
        <f>IF(AND((B1439-$B$2)&gt;123,OR(((U1438*R1438/C1438*C1439)/(U1438*S1438/D1438*D1439))&lt;(4/6),((U1438*R1438/C1438*C1439)/(U1438*S1438/D1438*D1439))&gt;(6/4))),COUNTIF($M$2:M1439,1),0)</f>
        <v>0</v>
      </c>
      <c r="O1439" s="51">
        <f>IF(OR((ROW(N1439)-MATCH(MAX($N$2:N1439),$N$2:N1439,0))=1,(ROW(N1439)-MATCH(MAX($N$2:N1439),$N$2:N1439,0))&gt;123),IF(OR(((U1438*R1438/C1438*C1439)/(U1438*S1438/D1438*D1439))&lt;(4/6),((U1438*R1438/C1438*C1439)/(U1438*S1438/D1438*D1439))&gt;(6/4)),1,0),0)</f>
        <v>0</v>
      </c>
      <c r="P1439" s="47">
        <f>IF(O1439=1,U1438/2/C1439,P1438)</f>
        <v>3.6118419146766771</v>
      </c>
      <c r="Q1439" s="47">
        <f>IF(O1439=1,U1438/2/D1439,Q1438)</f>
        <v>89.517711770140608</v>
      </c>
      <c r="R1439" s="41">
        <f>P1439*C1439/U1438</f>
        <v>0.47982923028102492</v>
      </c>
      <c r="S1439" s="41">
        <f>Q1439*D1439/U1438</f>
        <v>0.51945011144439912</v>
      </c>
      <c r="T1439" s="41">
        <f t="shared" si="271"/>
        <v>0.92372533898740894</v>
      </c>
      <c r="U1439" s="42">
        <f>P1439*C1439+Q1439*D1439</f>
        <v>30073.678959302517</v>
      </c>
      <c r="V1439" s="25">
        <f>B1439</f>
        <v>43070</v>
      </c>
      <c r="W1439">
        <f>C1439/C$2</f>
        <v>1.7392632005265463</v>
      </c>
      <c r="X1439">
        <f>D1439/D$2</f>
        <v>1.2514245790039411</v>
      </c>
      <c r="Y1439">
        <f t="shared" si="272"/>
        <v>1.5036839479651258</v>
      </c>
      <c r="AA1439" s="15">
        <f t="shared" si="273"/>
        <v>-1.9876691523846857E-3</v>
      </c>
      <c r="AB1439" s="15">
        <f t="shared" si="274"/>
        <v>4.5257345295790508E-4</v>
      </c>
      <c r="AC1439" s="15">
        <f t="shared" si="275"/>
        <v>-7.206582745759027E-4</v>
      </c>
    </row>
    <row r="1440" spans="1:29" x14ac:dyDescent="0.4">
      <c r="A1440" s="43">
        <f t="shared" si="266"/>
        <v>2017</v>
      </c>
      <c r="B1440" s="53">
        <v>43073</v>
      </c>
      <c r="C1440" s="45">
        <v>4018.8571000000002</v>
      </c>
      <c r="D1440" s="45">
        <f>VLOOKUP(B1440,'H11001.CSI  中证全债'!$A$2:$B$2792,2,0)</f>
        <v>174.75729999999999</v>
      </c>
      <c r="E1440" s="14">
        <f t="shared" si="267"/>
        <v>0</v>
      </c>
      <c r="F1440" s="14">
        <f>IF(AND((B1440-$B$2)&gt;123,OR(((G1439*J1439/C1439*C1440)/(G1439*K1439/D1439*D1440))&lt;(4/6),((G1439*J1439/C1439*C1440)/(G1439*K1439/D1439*D1440))&gt;(6/4))),COUNTIF($E$2:E1440,1),0)</f>
        <v>0</v>
      </c>
      <c r="G1440" s="21">
        <f t="shared" si="268"/>
        <v>30233.579752708574</v>
      </c>
      <c r="H1440" s="12">
        <f t="shared" si="269"/>
        <v>3.6207315507914033</v>
      </c>
      <c r="I1440" s="12">
        <f t="shared" si="270"/>
        <v>89.738036995401941</v>
      </c>
      <c r="J1440" s="15">
        <f>IF(OR((ROW(F1440)-MATCH(MAX($F$2:F1440),$F$2:F1440,0))=1,(ROW(F1440)-MATCH(MAX($F$2:F1440),$F$2:F1440,0))&gt;123),IF(OR(((G1439*J1439/C1439*C1440)/(G1439*K1439/D1439*D1440))&lt;(4/6),((G1439*J1439/C1439*C1440)/(G1439*K1439/D1439*D1440))&gt;(6/4)),50%,((G1439*J1439/C1439*C1440)/((G1439*K1439/D1439*D1440)+(G1439*J1439/C1439*C1440)))),((G1439*J1439/C1439*C1440)/((G1439*K1439/D1439*D1440)+(G1439*J1439/C1439*C1440))))</f>
        <v>0.48129274862955707</v>
      </c>
      <c r="K1440" s="18">
        <f t="shared" si="264"/>
        <v>0.51870725137044293</v>
      </c>
      <c r="L1440" s="20">
        <f t="shared" si="265"/>
        <v>0.92786971332666845</v>
      </c>
      <c r="M1440" s="51">
        <f>IF(AND((B1440-$B$2)&gt;123,OR(((U1439*R1439/C1439*C1440)/(U1439*S1439/D1439*D1440))&lt;(4/6),((U1439*R1439/C1439*C1440)/(U1439*S1439/D1439*D1440))&gt;(6/4))),1,0)</f>
        <v>0</v>
      </c>
      <c r="N1440" s="51">
        <f>IF(AND((B1440-$B$2)&gt;123,OR(((U1439*R1439/C1439*C1440)/(U1439*S1439/D1439*D1440))&lt;(4/6),((U1439*R1439/C1439*C1440)/(U1439*S1439/D1439*D1440))&gt;(6/4))),COUNTIF($M$2:M1440,1),0)</f>
        <v>0</v>
      </c>
      <c r="O1440" s="51">
        <f>IF(OR((ROW(N1440)-MATCH(MAX($N$2:N1440),$N$2:N1440,0))=1,(ROW(N1440)-MATCH(MAX($N$2:N1440),$N$2:N1440,0))&gt;123),IF(OR(((U1439*R1439/C1439*C1440)/(U1439*S1439/D1439*D1440))&lt;(4/6),((U1439*R1439/C1439*C1440)/(U1439*S1439/D1439*D1440))&gt;(6/4)),1,0),0)</f>
        <v>0</v>
      </c>
      <c r="P1440" s="47">
        <f>IF(O1440=1,U1439/2/C1440,P1439)</f>
        <v>3.6118419146766771</v>
      </c>
      <c r="Q1440" s="47">
        <f>IF(O1440=1,U1439/2/D1440,Q1439)</f>
        <v>89.517711770140608</v>
      </c>
      <c r="R1440" s="41">
        <f>P1440*C1440/U1439</f>
        <v>0.48266381185086005</v>
      </c>
      <c r="S1440" s="41">
        <f>Q1440*D1440/U1439</f>
        <v>0.52018489764083098</v>
      </c>
      <c r="T1440" s="41">
        <f t="shared" si="271"/>
        <v>0.92786971332666812</v>
      </c>
      <c r="U1440" s="42">
        <f>P1440*C1440+Q1440*D1440</f>
        <v>30159.350134003951</v>
      </c>
      <c r="V1440" s="25">
        <f>B1440</f>
        <v>43073</v>
      </c>
      <c r="W1440">
        <f>C1440/C$2</f>
        <v>1.7482770441191375</v>
      </c>
      <c r="X1440">
        <f>D1440/D$2</f>
        <v>1.2522916517377283</v>
      </c>
      <c r="Y1440">
        <f t="shared" si="272"/>
        <v>1.5079675067001976</v>
      </c>
      <c r="AA1440" s="15">
        <f t="shared" si="273"/>
        <v>5.1825644272025517E-3</v>
      </c>
      <c r="AB1440" s="15">
        <f t="shared" si="274"/>
        <v>6.9286855023831251E-4</v>
      </c>
      <c r="AC1440" s="15">
        <f t="shared" si="275"/>
        <v>2.8487094916911371E-3</v>
      </c>
    </row>
    <row r="1441" spans="1:29" x14ac:dyDescent="0.4">
      <c r="A1441" s="43">
        <f t="shared" si="266"/>
        <v>2017</v>
      </c>
      <c r="B1441" s="53">
        <v>43074</v>
      </c>
      <c r="C1441" s="45">
        <v>4040.1704</v>
      </c>
      <c r="D1441" s="45">
        <f>VLOOKUP(B1441,'H11001.CSI  中证全债'!$A$2:$B$2792,2,0)</f>
        <v>174.87</v>
      </c>
      <c r="E1441" s="14">
        <f t="shared" si="267"/>
        <v>0</v>
      </c>
      <c r="F1441" s="14">
        <f>IF(AND((B1441-$B$2)&gt;123,OR(((G1440*J1440/C1440*C1441)/(G1440*K1440/D1440*D1441))&lt;(4/6),((G1440*J1440/C1440*C1441)/(G1440*K1440/D1440*D1441))&gt;(6/4))),COUNTIF($E$2:E1441,1),0)</f>
        <v>0</v>
      </c>
      <c r="G1441" s="21">
        <f t="shared" si="268"/>
        <v>30320.862967239438</v>
      </c>
      <c r="H1441" s="12">
        <f t="shared" si="269"/>
        <v>3.6207315507914033</v>
      </c>
      <c r="I1441" s="12">
        <f t="shared" si="270"/>
        <v>89.738036995401941</v>
      </c>
      <c r="J1441" s="15">
        <f>IF(OR((ROW(F1441)-MATCH(MAX($F$2:F1441),$F$2:F1441,0))=1,(ROW(F1441)-MATCH(MAX($F$2:F1441),$F$2:F1441,0))&gt;123),IF(OR(((G1440*J1440/C1440*C1441)/(G1440*K1440/D1440*D1441))&lt;(4/6),((G1440*J1440/C1440*C1441)/(G1440*K1440/D1440*D1441))&gt;(6/4)),50%,((G1440*J1440/C1440*C1441)/((G1440*K1440/D1440*D1441)+(G1440*J1440/C1440*C1441)))),((G1440*J1440/C1440*C1441)/((G1440*K1440/D1440*D1441)+(G1440*J1440/C1440*C1441))))</f>
        <v>0.48245237787786338</v>
      </c>
      <c r="K1441" s="18">
        <f t="shared" si="264"/>
        <v>0.51754762212213667</v>
      </c>
      <c r="L1441" s="20">
        <f t="shared" si="265"/>
        <v>0.93218934307847878</v>
      </c>
      <c r="M1441" s="51">
        <f>IF(AND((B1441-$B$2)&gt;123,OR(((U1440*R1440/C1440*C1441)/(U1440*S1440/D1440*D1441))&lt;(4/6),((U1440*R1440/C1440*C1441)/(U1440*S1440/D1440*D1441))&gt;(6/4))),1,0)</f>
        <v>0</v>
      </c>
      <c r="N1441" s="51">
        <f>IF(AND((B1441-$B$2)&gt;123,OR(((U1440*R1440/C1440*C1441)/(U1440*S1440/D1440*D1441))&lt;(4/6),((U1440*R1440/C1440*C1441)/(U1440*S1440/D1440*D1441))&gt;(6/4))),COUNTIF($M$2:M1441,1),0)</f>
        <v>0</v>
      </c>
      <c r="O1441" s="51">
        <f>IF(OR((ROW(N1441)-MATCH(MAX($N$2:N1441),$N$2:N1441,0))=1,(ROW(N1441)-MATCH(MAX($N$2:N1441),$N$2:N1441,0))&gt;123),IF(OR(((U1440*R1440/C1440*C1441)/(U1440*S1440/D1440*D1441))&lt;(4/6),((U1440*R1440/C1440*C1441)/(U1440*S1440/D1440*D1441))&gt;(6/4)),1,0),0)</f>
        <v>0</v>
      </c>
      <c r="P1441" s="47">
        <f>IF(O1441=1,U1440/2/C1441,P1440)</f>
        <v>3.6118419146766771</v>
      </c>
      <c r="Q1441" s="47">
        <f>IF(O1441=1,U1440/2/D1441,Q1440)</f>
        <v>89.517711770140608</v>
      </c>
      <c r="R1441" s="41">
        <f>P1441*C1441/U1440</f>
        <v>0.48384519985738644</v>
      </c>
      <c r="S1441" s="41">
        <f>Q1441*D1441/U1440</f>
        <v>0.51904176275983538</v>
      </c>
      <c r="T1441" s="41">
        <f t="shared" si="271"/>
        <v>0.93218934307847856</v>
      </c>
      <c r="U1441" s="42">
        <f>P1441*C1441+Q1441*D1441</f>
        <v>30246.419050400524</v>
      </c>
      <c r="V1441" s="25">
        <f>B1441</f>
        <v>43074</v>
      </c>
      <c r="W1441">
        <f>C1441/C$2</f>
        <v>1.7575487231555542</v>
      </c>
      <c r="X1441">
        <f>D1441/D$2</f>
        <v>1.2530992475815119</v>
      </c>
      <c r="Y1441">
        <f t="shared" si="272"/>
        <v>1.5123209525200263</v>
      </c>
      <c r="AA1441" s="15">
        <f t="shared" si="273"/>
        <v>5.3033236737878298E-3</v>
      </c>
      <c r="AB1441" s="15">
        <f t="shared" si="274"/>
        <v>6.4489437637238467E-4</v>
      </c>
      <c r="AC1441" s="15">
        <f t="shared" si="275"/>
        <v>2.8869626172218776E-3</v>
      </c>
    </row>
    <row r="1442" spans="1:29" x14ac:dyDescent="0.4">
      <c r="A1442" s="43">
        <f t="shared" si="266"/>
        <v>2017</v>
      </c>
      <c r="B1442" s="53">
        <v>43075</v>
      </c>
      <c r="C1442" s="45">
        <v>4015.8211000000001</v>
      </c>
      <c r="D1442" s="45">
        <f>VLOOKUP(B1442,'H11001.CSI  中证全债'!$A$2:$B$2792,2,0)</f>
        <v>174.92259999999999</v>
      </c>
      <c r="E1442" s="14">
        <f t="shared" si="267"/>
        <v>0</v>
      </c>
      <c r="F1442" s="14">
        <f>IF(AND((B1442-$B$2)&gt;123,OR(((G1441*J1441/C1441*C1442)/(G1441*K1441/D1441*D1442))&lt;(4/6),((G1441*J1441/C1441*C1442)/(G1441*K1441/D1441*D1442))&gt;(6/4))),COUNTIF($E$2:E1442,1),0)</f>
        <v>0</v>
      </c>
      <c r="G1442" s="21">
        <f t="shared" si="268"/>
        <v>30237.420909235712</v>
      </c>
      <c r="H1442" s="12">
        <f t="shared" si="269"/>
        <v>3.6207315507914033</v>
      </c>
      <c r="I1442" s="12">
        <f t="shared" si="270"/>
        <v>89.738036995401941</v>
      </c>
      <c r="J1442" s="15">
        <f>IF(OR((ROW(F1442)-MATCH(MAX($F$2:F1442),$F$2:F1442,0))=1,(ROW(F1442)-MATCH(MAX($F$2:F1442),$F$2:F1442,0))&gt;123),IF(OR(((G1441*J1441/C1441*C1442)/(G1441*K1441/D1441*D1442))&lt;(4/6),((G1441*J1441/C1441*C1442)/(G1441*K1441/D1441*D1442))&gt;(6/4)),50%,((G1441*J1441/C1441*C1442)/((G1441*K1441/D1441*D1442)+(G1441*J1441/C1441*C1442)))),((G1441*J1441/C1441*C1442)/((G1441*K1441/D1441*D1442)+(G1441*J1441/C1441*C1442))))</f>
        <v>0.48086806750977462</v>
      </c>
      <c r="K1442" s="18">
        <f t="shared" si="264"/>
        <v>0.51913193249022538</v>
      </c>
      <c r="L1442" s="20">
        <f t="shared" si="265"/>
        <v>0.92629260003925651</v>
      </c>
      <c r="M1442" s="51">
        <f>IF(AND((B1442-$B$2)&gt;123,OR(((U1441*R1441/C1441*C1442)/(U1441*S1441/D1441*D1442))&lt;(4/6),((U1441*R1441/C1441*C1442)/(U1441*S1441/D1441*D1442))&gt;(6/4))),1,0)</f>
        <v>0</v>
      </c>
      <c r="N1442" s="51">
        <f>IF(AND((B1442-$B$2)&gt;123,OR(((U1441*R1441/C1441*C1442)/(U1441*S1441/D1441*D1442))&lt;(4/6),((U1441*R1441/C1441*C1442)/(U1441*S1441/D1441*D1442))&gt;(6/4))),COUNTIF($M$2:M1442,1),0)</f>
        <v>0</v>
      </c>
      <c r="O1442" s="51">
        <f>IF(OR((ROW(N1442)-MATCH(MAX($N$2:N1442),$N$2:N1442,0))=1,(ROW(N1442)-MATCH(MAX($N$2:N1442),$N$2:N1442,0))&gt;123),IF(OR(((U1441*R1441/C1441*C1442)/(U1441*S1441/D1441*D1442))&lt;(4/6),((U1441*R1441/C1441*C1442)/(U1441*S1441/D1441*D1442))&gt;(6/4)),1,0),0)</f>
        <v>0</v>
      </c>
      <c r="P1442" s="47">
        <f>IF(O1442=1,U1441/2/C1442,P1441)</f>
        <v>3.6118419146766771</v>
      </c>
      <c r="Q1442" s="47">
        <f>IF(O1442=1,U1441/2/D1442,Q1441)</f>
        <v>89.517711770140608</v>
      </c>
      <c r="R1442" s="41">
        <f>P1442*C1442/U1441</f>
        <v>0.479544733763481</v>
      </c>
      <c r="S1442" s="41">
        <f>Q1442*D1442/U1441</f>
        <v>0.5177032977950573</v>
      </c>
      <c r="T1442" s="41">
        <f t="shared" si="271"/>
        <v>0.92629260003925629</v>
      </c>
      <c r="U1442" s="42">
        <f>P1442*C1442+Q1442*D1442</f>
        <v>30163.181859706594</v>
      </c>
      <c r="V1442" s="25">
        <f>B1442</f>
        <v>43075</v>
      </c>
      <c r="W1442">
        <f>C1442/C$2</f>
        <v>1.7469563280613445</v>
      </c>
      <c r="X1442">
        <f>D1442/D$2</f>
        <v>1.2534761734145465</v>
      </c>
      <c r="Y1442">
        <f t="shared" si="272"/>
        <v>1.5081590929853297</v>
      </c>
      <c r="AA1442" s="15">
        <f t="shared" si="273"/>
        <v>-6.0268002557515299E-3</v>
      </c>
      <c r="AB1442" s="15">
        <f t="shared" si="274"/>
        <v>3.0079487619372181E-4</v>
      </c>
      <c r="AC1442" s="15">
        <f t="shared" si="275"/>
        <v>-2.7519684414618606E-3</v>
      </c>
    </row>
    <row r="1443" spans="1:29" x14ac:dyDescent="0.4">
      <c r="A1443" s="43">
        <f t="shared" si="266"/>
        <v>2017</v>
      </c>
      <c r="B1443" s="53">
        <v>43076</v>
      </c>
      <c r="C1443" s="45">
        <v>3971.0569</v>
      </c>
      <c r="D1443" s="45">
        <f>VLOOKUP(B1443,'H11001.CSI  中证全债'!$A$2:$B$2792,2,0)</f>
        <v>174.9684</v>
      </c>
      <c r="E1443" s="14">
        <f t="shared" si="267"/>
        <v>0</v>
      </c>
      <c r="F1443" s="14">
        <f>IF(AND((B1443-$B$2)&gt;123,OR(((G1442*J1442/C1442*C1443)/(G1442*K1442/D1442*D1443))&lt;(4/6),((G1442*J1442/C1442*C1443)/(G1442*K1442/D1442*D1443))&gt;(6/4))),COUNTIF($E$2:E1443,1),0)</f>
        <v>0</v>
      </c>
      <c r="G1443" s="21">
        <f t="shared" si="268"/>
        <v>30079.451760044169</v>
      </c>
      <c r="H1443" s="12">
        <f t="shared" si="269"/>
        <v>3.6207315507914033</v>
      </c>
      <c r="I1443" s="12">
        <f t="shared" si="270"/>
        <v>89.738036995401941</v>
      </c>
      <c r="J1443" s="15">
        <f>IF(OR((ROW(F1443)-MATCH(MAX($F$2:F1443),$F$2:F1443,0))=1,(ROW(F1443)-MATCH(MAX($F$2:F1443),$F$2:F1443,0))&gt;123),IF(OR(((G1442*J1442/C1442*C1443)/(G1442*K1442/D1442*D1443))&lt;(4/6),((G1442*J1442/C1442*C1443)/(G1442*K1442/D1442*D1443))&gt;(6/4)),50%,((G1442*J1442/C1442*C1443)/((G1442*K1442/D1442*D1443)+(G1442*J1442/C1442*C1443)))),((G1442*J1442/C1442*C1443)/((G1442*K1442/D1442*D1443)+(G1442*J1442/C1442*C1443))))</f>
        <v>0.47800508874024705</v>
      </c>
      <c r="K1443" s="18">
        <f t="shared" si="264"/>
        <v>0.52199491125975295</v>
      </c>
      <c r="L1443" s="20">
        <f t="shared" si="265"/>
        <v>0.91572748781526747</v>
      </c>
      <c r="M1443" s="51">
        <f>IF(AND((B1443-$B$2)&gt;123,OR(((U1442*R1442/C1442*C1443)/(U1442*S1442/D1442*D1443))&lt;(4/6),((U1442*R1442/C1442*C1443)/(U1442*S1442/D1442*D1443))&gt;(6/4))),1,0)</f>
        <v>0</v>
      </c>
      <c r="N1443" s="51">
        <f>IF(AND((B1443-$B$2)&gt;123,OR(((U1442*R1442/C1442*C1443)/(U1442*S1442/D1442*D1443))&lt;(4/6),((U1442*R1442/C1442*C1443)/(U1442*S1442/D1442*D1443))&gt;(6/4))),COUNTIF($M$2:M1443,1),0)</f>
        <v>0</v>
      </c>
      <c r="O1443" s="51">
        <f>IF(OR((ROW(N1443)-MATCH(MAX($N$2:N1443),$N$2:N1443,0))=1,(ROW(N1443)-MATCH(MAX($N$2:N1443),$N$2:N1443,0))&gt;123),IF(OR(((U1442*R1442/C1442*C1443)/(U1442*S1442/D1442*D1443))&lt;(4/6),((U1442*R1442/C1442*C1443)/(U1442*S1442/D1442*D1443))&gt;(6/4)),1,0),0)</f>
        <v>0</v>
      </c>
      <c r="P1443" s="47">
        <f>IF(O1443=1,U1442/2/C1443,P1442)</f>
        <v>3.6118419146766771</v>
      </c>
      <c r="Q1443" s="47">
        <f>IF(O1443=1,U1442/2/D1443,Q1442)</f>
        <v>89.517711770140608</v>
      </c>
      <c r="R1443" s="41">
        <f>P1443*C1443/U1442</f>
        <v>0.47550785005695506</v>
      </c>
      <c r="S1443" s="41">
        <f>Q1443*D1443/U1442</f>
        <v>0.51926785685053145</v>
      </c>
      <c r="T1443" s="41">
        <f t="shared" si="271"/>
        <v>0.91572748781526736</v>
      </c>
      <c r="U1443" s="42">
        <f>P1443*C1443+Q1443*D1443</f>
        <v>30005.600557068698</v>
      </c>
      <c r="V1443" s="25">
        <f>B1443</f>
        <v>43076</v>
      </c>
      <c r="W1443">
        <f>C1443/C$2</f>
        <v>1.7274830745190979</v>
      </c>
      <c r="X1443">
        <f>D1443/D$2</f>
        <v>1.2538043711931206</v>
      </c>
      <c r="Y1443">
        <f t="shared" si="272"/>
        <v>1.5002800278534349</v>
      </c>
      <c r="AA1443" s="15">
        <f t="shared" si="273"/>
        <v>-1.1146960704997544E-2</v>
      </c>
      <c r="AB1443" s="15">
        <f t="shared" si="274"/>
        <v>2.6183008942237684E-4</v>
      </c>
      <c r="AC1443" s="15">
        <f t="shared" si="275"/>
        <v>-5.2242930925134878E-3</v>
      </c>
    </row>
    <row r="1444" spans="1:29" x14ac:dyDescent="0.4">
      <c r="A1444" s="43">
        <f t="shared" si="266"/>
        <v>2017</v>
      </c>
      <c r="B1444" s="53">
        <v>43077</v>
      </c>
      <c r="C1444" s="45">
        <v>4003.3791999999999</v>
      </c>
      <c r="D1444" s="45">
        <f>VLOOKUP(B1444,'H11001.CSI  中证全债'!$A$2:$B$2792,2,0)</f>
        <v>174.97300000000001</v>
      </c>
      <c r="E1444" s="14">
        <f t="shared" si="267"/>
        <v>0</v>
      </c>
      <c r="F1444" s="14">
        <f>IF(AND((B1444-$B$2)&gt;123,OR(((G1443*J1443/C1443*C1444)/(G1443*K1443/D1443*D1444))&lt;(4/6),((G1443*J1443/C1443*C1444)/(G1443*K1443/D1443*D1444))&gt;(6/4))),COUNTIF($E$2:E1444,1),0)</f>
        <v>0</v>
      </c>
      <c r="G1444" s="21">
        <f t="shared" si="268"/>
        <v>30196.894926418492</v>
      </c>
      <c r="H1444" s="12">
        <f t="shared" si="269"/>
        <v>3.6207315507914033</v>
      </c>
      <c r="I1444" s="12">
        <f t="shared" si="270"/>
        <v>89.738036995401941</v>
      </c>
      <c r="J1444" s="15">
        <f>IF(OR((ROW(F1444)-MATCH(MAX($F$2:F1444),$F$2:F1444,0))=1,(ROW(F1444)-MATCH(MAX($F$2:F1444),$F$2:F1444,0))&gt;123),IF(OR(((G1443*J1443/C1443*C1444)/(G1443*K1443/D1443*D1444))&lt;(4/6),((G1443*J1443/C1443*C1444)/(G1443*K1443/D1443*D1444))&gt;(6/4)),50%,((G1443*J1443/C1443*C1444)/((G1443*K1443/D1443*D1444)+(G1443*J1443/C1443*C1444)))),((G1443*J1443/C1443*C1444)/((G1443*K1443/D1443*D1444)+(G1443*J1443/C1443*C1444))))</f>
        <v>0.48002158548230706</v>
      </c>
      <c r="K1444" s="18">
        <f t="shared" si="264"/>
        <v>0.51997841451769289</v>
      </c>
      <c r="L1444" s="20">
        <f t="shared" si="265"/>
        <v>0.92315675435787492</v>
      </c>
      <c r="M1444" s="51">
        <f>IF(AND((B1444-$B$2)&gt;123,OR(((U1443*R1443/C1443*C1444)/(U1443*S1443/D1443*D1444))&lt;(4/6),((U1443*R1443/C1443*C1444)/(U1443*S1443/D1443*D1444))&gt;(6/4))),1,0)</f>
        <v>0</v>
      </c>
      <c r="N1444" s="51">
        <f>IF(AND((B1444-$B$2)&gt;123,OR(((U1443*R1443/C1443*C1444)/(U1443*S1443/D1443*D1444))&lt;(4/6),((U1443*R1443/C1443*C1444)/(U1443*S1443/D1443*D1444))&gt;(6/4))),COUNTIF($M$2:M1444,1),0)</f>
        <v>0</v>
      </c>
      <c r="O1444" s="51">
        <f>IF(OR((ROW(N1444)-MATCH(MAX($N$2:N1444),$N$2:N1444,0))=1,(ROW(N1444)-MATCH(MAX($N$2:N1444),$N$2:N1444,0))&gt;123),IF(OR(((U1443*R1443/C1443*C1444)/(U1443*S1443/D1443*D1444))&lt;(4/6),((U1443*R1443/C1443*C1444)/(U1443*S1443/D1443*D1444))&gt;(6/4)),1,0),0)</f>
        <v>0</v>
      </c>
      <c r="P1444" s="47">
        <f>IF(O1444=1,U1443/2/C1444,P1443)</f>
        <v>3.6118419146766771</v>
      </c>
      <c r="Q1444" s="47">
        <f>IF(O1444=1,U1443/2/D1444,Q1443)</f>
        <v>89.517711770140608</v>
      </c>
      <c r="R1444" s="41">
        <f>P1444*C1444/U1443</f>
        <v>0.48189579699975071</v>
      </c>
      <c r="S1444" s="41">
        <f>Q1444*D1444/U1443</f>
        <v>0.52200863474691872</v>
      </c>
      <c r="T1444" s="41">
        <f t="shared" si="271"/>
        <v>0.92315675435787459</v>
      </c>
      <c r="U1444" s="42">
        <f>P1444*C1444+Q1444*D1444</f>
        <v>30122.755376461595</v>
      </c>
      <c r="V1444" s="25">
        <f>B1444</f>
        <v>43077</v>
      </c>
      <c r="W1444">
        <f>C1444/C$2</f>
        <v>1.7415438718296397</v>
      </c>
      <c r="X1444">
        <f>D1444/D$2</f>
        <v>1.2538373342887854</v>
      </c>
      <c r="Y1444">
        <f t="shared" si="272"/>
        <v>1.5061377688230797</v>
      </c>
      <c r="AA1444" s="15">
        <f t="shared" si="273"/>
        <v>8.139470376261837E-3</v>
      </c>
      <c r="AB1444" s="15">
        <f t="shared" si="274"/>
        <v>2.6290461591971237E-5</v>
      </c>
      <c r="AC1444" s="15">
        <f t="shared" si="275"/>
        <v>3.9044317466692124E-3</v>
      </c>
    </row>
    <row r="1445" spans="1:29" x14ac:dyDescent="0.4">
      <c r="A1445" s="43">
        <f t="shared" si="266"/>
        <v>2017</v>
      </c>
      <c r="B1445" s="53">
        <v>43080</v>
      </c>
      <c r="C1445" s="45">
        <v>4069.4996999999998</v>
      </c>
      <c r="D1445" s="45">
        <f>VLOOKUP(B1445,'H11001.CSI  中证全债'!$A$2:$B$2792,2,0)</f>
        <v>174.9102</v>
      </c>
      <c r="E1445" s="14">
        <f t="shared" si="267"/>
        <v>0</v>
      </c>
      <c r="F1445" s="14">
        <f>IF(AND((B1445-$B$2)&gt;123,OR(((G1444*J1444/C1444*C1445)/(G1444*K1444/D1444*D1445))&lt;(4/6),((G1444*J1444/C1444*C1445)/(G1444*K1444/D1444*D1445))&gt;(6/4))),COUNTIF($E$2:E1445,1),0)</f>
        <v>0</v>
      </c>
      <c r="G1445" s="21">
        <f t="shared" si="268"/>
        <v>30430.663958199279</v>
      </c>
      <c r="H1445" s="12">
        <f t="shared" si="269"/>
        <v>3.6207315507914033</v>
      </c>
      <c r="I1445" s="12">
        <f t="shared" si="270"/>
        <v>89.738036995401941</v>
      </c>
      <c r="J1445" s="15">
        <f>IF(OR((ROW(F1445)-MATCH(MAX($F$2:F1445),$F$2:F1445,0))=1,(ROW(F1445)-MATCH(MAX($F$2:F1445),$F$2:F1445,0))&gt;123),IF(OR(((G1444*J1444/C1444*C1445)/(G1444*K1444/D1444*D1445))&lt;(4/6),((G1444*J1444/C1444*C1445)/(G1444*K1444/D1444*D1445))&gt;(6/4)),50%,((G1444*J1444/C1444*C1445)/((G1444*K1444/D1444*D1445)+(G1444*J1444/C1444*C1445)))),((G1444*J1444/C1444*C1445)/((G1444*K1444/D1444*D1445)+(G1444*J1444/C1444*C1445))))</f>
        <v>0.48420126422368248</v>
      </c>
      <c r="K1445" s="18">
        <f t="shared" si="264"/>
        <v>0.51579873577631752</v>
      </c>
      <c r="L1445" s="20">
        <f t="shared" si="265"/>
        <v>0.93874069600989163</v>
      </c>
      <c r="M1445" s="51">
        <f>IF(AND((B1445-$B$2)&gt;123,OR(((U1444*R1444/C1444*C1445)/(U1444*S1444/D1444*D1445))&lt;(4/6),((U1444*R1444/C1444*C1445)/(U1444*S1444/D1444*D1445))&gt;(6/4))),1,0)</f>
        <v>0</v>
      </c>
      <c r="N1445" s="51">
        <f>IF(AND((B1445-$B$2)&gt;123,OR(((U1444*R1444/C1444*C1445)/(U1444*S1444/D1444*D1445))&lt;(4/6),((U1444*R1444/C1444*C1445)/(U1444*S1444/D1444*D1445))&gt;(6/4))),COUNTIF($M$2:M1445,1),0)</f>
        <v>0</v>
      </c>
      <c r="O1445" s="51">
        <f>IF(OR((ROW(N1445)-MATCH(MAX($N$2:N1445),$N$2:N1445,0))=1,(ROW(N1445)-MATCH(MAX($N$2:N1445),$N$2:N1445,0))&gt;123),IF(OR(((U1444*R1444/C1444*C1445)/(U1444*S1444/D1444*D1445))&lt;(4/6),((U1444*R1444/C1444*C1445)/(U1444*S1444/D1444*D1445))&gt;(6/4)),1,0),0)</f>
        <v>0</v>
      </c>
      <c r="P1445" s="47">
        <f>IF(O1445=1,U1444/2/C1445,P1444)</f>
        <v>3.6118419146766771</v>
      </c>
      <c r="Q1445" s="47">
        <f>IF(O1445=1,U1444/2/D1445,Q1444)</f>
        <v>89.517711770140608</v>
      </c>
      <c r="R1445" s="41">
        <f>P1445*C1445/U1444</f>
        <v>0.48794970461798198</v>
      </c>
      <c r="S1445" s="41">
        <f>Q1445*D1445/U1444</f>
        <v>0.51979178775566848</v>
      </c>
      <c r="T1445" s="41">
        <f t="shared" si="271"/>
        <v>0.93874069600989141</v>
      </c>
      <c r="U1445" s="42">
        <f>P1445*C1445+Q1445*D1445</f>
        <v>30355.950457481813</v>
      </c>
      <c r="V1445" s="25">
        <f>B1445</f>
        <v>43080</v>
      </c>
      <c r="W1445">
        <f>C1445/C$2</f>
        <v>1.7703075102022703</v>
      </c>
      <c r="X1445">
        <f>D1445/D$2</f>
        <v>1.2533873163740594</v>
      </c>
      <c r="Y1445">
        <f t="shared" si="272"/>
        <v>1.5177975228740908</v>
      </c>
      <c r="AA1445" s="15">
        <f t="shared" si="273"/>
        <v>1.6516172137778007E-2</v>
      </c>
      <c r="AB1445" s="15">
        <f t="shared" si="274"/>
        <v>-3.5891251793140899E-4</v>
      </c>
      <c r="AC1445" s="15">
        <f t="shared" si="275"/>
        <v>7.7414923736507379E-3</v>
      </c>
    </row>
    <row r="1446" spans="1:29" x14ac:dyDescent="0.4">
      <c r="A1446" s="43">
        <f t="shared" si="266"/>
        <v>2017</v>
      </c>
      <c r="B1446" s="53">
        <v>43081</v>
      </c>
      <c r="C1446" s="45">
        <v>4016.0162999999998</v>
      </c>
      <c r="D1446" s="45">
        <f>VLOOKUP(B1446,'H11001.CSI  中证全债'!$A$2:$B$2792,2,0)</f>
        <v>174.86089999999999</v>
      </c>
      <c r="E1446" s="14">
        <f t="shared" si="267"/>
        <v>0</v>
      </c>
      <c r="F1446" s="14">
        <f>IF(AND((B1446-$B$2)&gt;123,OR(((G1445*J1445/C1445*C1446)/(G1445*K1445/D1445*D1446))&lt;(4/6),((G1445*J1445/C1445*C1446)/(G1445*K1445/D1445*D1446))&gt;(6/4))),COUNTIF($E$2:E1446,1),0)</f>
        <v>0</v>
      </c>
      <c r="G1446" s="21">
        <f t="shared" si="268"/>
        <v>30232.59083915181</v>
      </c>
      <c r="H1446" s="12">
        <f t="shared" si="269"/>
        <v>3.6207315507914033</v>
      </c>
      <c r="I1446" s="12">
        <f t="shared" si="270"/>
        <v>89.738036995401941</v>
      </c>
      <c r="J1446" s="15">
        <f>IF(OR((ROW(F1446)-MATCH(MAX($F$2:F1446),$F$2:F1446,0))=1,(ROW(F1446)-MATCH(MAX($F$2:F1446),$F$2:F1446,0))&gt;123),IF(OR(((G1445*J1445/C1445*C1446)/(G1445*K1445/D1445*D1446))&lt;(4/6),((G1445*J1445/C1445*C1446)/(G1445*K1445/D1445*D1446))&gt;(6/4)),50%,((G1445*J1445/C1445*C1446)/((G1445*K1445/D1445*D1446)+(G1445*J1445/C1445*C1446)))),((G1445*J1445/C1445*C1446)/((G1445*K1445/D1445*D1446)+(G1445*J1445/C1445*C1446))))</f>
        <v>0.48096827040942075</v>
      </c>
      <c r="K1446" s="18">
        <f t="shared" si="264"/>
        <v>0.5190317295905793</v>
      </c>
      <c r="L1446" s="20">
        <f t="shared" si="265"/>
        <v>0.9266644850187028</v>
      </c>
      <c r="M1446" s="51">
        <f>IF(AND((B1446-$B$2)&gt;123,OR(((U1445*R1445/C1445*C1446)/(U1445*S1445/D1445*D1446))&lt;(4/6),((U1445*R1445/C1445*C1446)/(U1445*S1445/D1445*D1446))&gt;(6/4))),1,0)</f>
        <v>0</v>
      </c>
      <c r="N1446" s="51">
        <f>IF(AND((B1446-$B$2)&gt;123,OR(((U1445*R1445/C1445*C1446)/(U1445*S1445/D1445*D1446))&lt;(4/6),((U1445*R1445/C1445*C1446)/(U1445*S1445/D1445*D1446))&gt;(6/4))),COUNTIF($M$2:M1446,1),0)</f>
        <v>0</v>
      </c>
      <c r="O1446" s="51">
        <f>IF(OR((ROW(N1446)-MATCH(MAX($N$2:N1446),$N$2:N1446,0))=1,(ROW(N1446)-MATCH(MAX($N$2:N1446),$N$2:N1446,0))&gt;123),IF(OR(((U1445*R1445/C1445*C1446)/(U1445*S1445/D1445*D1446))&lt;(4/6),((U1445*R1445/C1445*C1446)/(U1445*S1445/D1445*D1446))&gt;(6/4)),1,0),0)</f>
        <v>0</v>
      </c>
      <c r="P1446" s="47">
        <f>IF(O1446=1,U1445/2/C1446,P1445)</f>
        <v>3.6118419146766771</v>
      </c>
      <c r="Q1446" s="47">
        <f>IF(O1446=1,U1445/2/D1446,Q1445)</f>
        <v>89.517711770140608</v>
      </c>
      <c r="R1446" s="41">
        <f>P1446*C1446/U1445</f>
        <v>0.4778376490856886</v>
      </c>
      <c r="S1446" s="41">
        <f>Q1446*D1446/U1445</f>
        <v>0.51565335330191764</v>
      </c>
      <c r="T1446" s="41">
        <f t="shared" si="271"/>
        <v>0.92666448501870258</v>
      </c>
      <c r="U1446" s="42">
        <f>P1446*C1446+Q1446*D1446</f>
        <v>30158.363648432121</v>
      </c>
      <c r="V1446" s="25">
        <f>B1446</f>
        <v>43081</v>
      </c>
      <c r="W1446">
        <f>C1446/C$2</f>
        <v>1.7470412436655871</v>
      </c>
      <c r="X1446">
        <f>D1446/D$2</f>
        <v>1.2530340379792186</v>
      </c>
      <c r="Y1446">
        <f t="shared" si="272"/>
        <v>1.5079181824216061</v>
      </c>
      <c r="AA1446" s="15">
        <f t="shared" si="273"/>
        <v>-1.3142500047364614E-2</v>
      </c>
      <c r="AB1446" s="15">
        <f t="shared" si="274"/>
        <v>-2.818589196057486E-4</v>
      </c>
      <c r="AC1446" s="15">
        <f t="shared" si="275"/>
        <v>-6.5089976123937632E-3</v>
      </c>
    </row>
    <row r="1447" spans="1:29" x14ac:dyDescent="0.4">
      <c r="A1447" s="43">
        <f t="shared" si="266"/>
        <v>2017</v>
      </c>
      <c r="B1447" s="53">
        <v>43082</v>
      </c>
      <c r="C1447" s="45">
        <v>4050.0927000000001</v>
      </c>
      <c r="D1447" s="45">
        <f>VLOOKUP(B1447,'H11001.CSI  中证全债'!$A$2:$B$2792,2,0)</f>
        <v>174.83619999999999</v>
      </c>
      <c r="E1447" s="14">
        <f t="shared" si="267"/>
        <v>0</v>
      </c>
      <c r="F1447" s="14">
        <f>IF(AND((B1447-$B$2)&gt;123,OR(((G1446*J1446/C1446*C1447)/(G1446*K1446/D1446*D1447))&lt;(4/6),((G1446*J1446/C1446*C1447)/(G1446*K1446/D1446*D1447))&gt;(6/4))),COUNTIF($E$2:E1447,1),0)</f>
        <v>0</v>
      </c>
      <c r="G1447" s="21">
        <f t="shared" si="268"/>
        <v>30353.755806255416</v>
      </c>
      <c r="H1447" s="12">
        <f t="shared" si="269"/>
        <v>3.6207315507914033</v>
      </c>
      <c r="I1447" s="12">
        <f t="shared" si="270"/>
        <v>89.738036995401941</v>
      </c>
      <c r="J1447" s="15">
        <f>IF(OR((ROW(F1447)-MATCH(MAX($F$2:F1447),$F$2:F1447,0))=1,(ROW(F1447)-MATCH(MAX($F$2:F1447),$F$2:F1447,0))&gt;123),IF(OR(((G1446*J1446/C1446*C1447)/(G1446*K1446/D1446*D1447))&lt;(4/6),((G1446*J1446/C1446*C1447)/(G1446*K1446/D1446*D1447))&gt;(6/4)),50%,((G1446*J1446/C1446*C1447)/((G1446*K1446/D1446*D1447)+(G1446*J1446/C1446*C1447)))),((G1446*J1446/C1446*C1447)/((G1446*K1446/D1446*D1447)+(G1446*J1446/C1446*C1447))))</f>
        <v>0.48311314474954886</v>
      </c>
      <c r="K1447" s="18">
        <f t="shared" si="264"/>
        <v>0.51688685525045108</v>
      </c>
      <c r="L1447" s="20">
        <f t="shared" si="265"/>
        <v>0.93465937437210012</v>
      </c>
      <c r="M1447" s="51">
        <f>IF(AND((B1447-$B$2)&gt;123,OR(((U1446*R1446/C1446*C1447)/(U1446*S1446/D1446*D1447))&lt;(4/6),((U1446*R1446/C1446*C1447)/(U1446*S1446/D1446*D1447))&gt;(6/4))),1,0)</f>
        <v>0</v>
      </c>
      <c r="N1447" s="51">
        <f>IF(AND((B1447-$B$2)&gt;123,OR(((U1446*R1446/C1446*C1447)/(U1446*S1446/D1446*D1447))&lt;(4/6),((U1446*R1446/C1446*C1447)/(U1446*S1446/D1446*D1447))&gt;(6/4))),COUNTIF($M$2:M1447,1),0)</f>
        <v>0</v>
      </c>
      <c r="O1447" s="51">
        <f>IF(OR((ROW(N1447)-MATCH(MAX($N$2:N1447),$N$2:N1447,0))=1,(ROW(N1447)-MATCH(MAX($N$2:N1447),$N$2:N1447,0))&gt;123),IF(OR(((U1446*R1446/C1446*C1447)/(U1446*S1446/D1446*D1447))&lt;(4/6),((U1446*R1446/C1446*C1447)/(U1446*S1446/D1446*D1447))&gt;(6/4)),1,0),0)</f>
        <v>0</v>
      </c>
      <c r="P1447" s="47">
        <f>IF(O1447=1,U1446/2/C1447,P1446)</f>
        <v>3.6118419146766771</v>
      </c>
      <c r="Q1447" s="47">
        <f>IF(O1447=1,U1446/2/D1447,Q1446)</f>
        <v>89.517711770140608</v>
      </c>
      <c r="R1447" s="41">
        <f>P1447*C1447/U1446</f>
        <v>0.48504934626804702</v>
      </c>
      <c r="S1447" s="41">
        <f>Q1447*D1447/U1446</f>
        <v>0.51895841369365281</v>
      </c>
      <c r="T1447" s="41">
        <f t="shared" si="271"/>
        <v>0.93465937437210012</v>
      </c>
      <c r="U1447" s="42">
        <f>P1447*C1447+Q1447*D1447</f>
        <v>30279.231130772692</v>
      </c>
      <c r="V1447" s="25">
        <f>B1447</f>
        <v>43082</v>
      </c>
      <c r="W1447">
        <f>C1447/C$2</f>
        <v>1.7618651068644609</v>
      </c>
      <c r="X1447">
        <f>D1447/D$2</f>
        <v>1.2528570404872803</v>
      </c>
      <c r="Y1447">
        <f t="shared" si="272"/>
        <v>1.5139615565386346</v>
      </c>
      <c r="AA1447" s="15">
        <f t="shared" si="273"/>
        <v>8.4851249234223491E-3</v>
      </c>
      <c r="AB1447" s="15">
        <f t="shared" si="274"/>
        <v>-1.4125513479568141E-4</v>
      </c>
      <c r="AC1447" s="15">
        <f t="shared" si="275"/>
        <v>4.007759961699886E-3</v>
      </c>
    </row>
    <row r="1448" spans="1:29" x14ac:dyDescent="0.4">
      <c r="A1448" s="43">
        <f t="shared" si="266"/>
        <v>2017</v>
      </c>
      <c r="B1448" s="53">
        <v>43083</v>
      </c>
      <c r="C1448" s="45">
        <v>4026.1516000000001</v>
      </c>
      <c r="D1448" s="45">
        <f>VLOOKUP(B1448,'H11001.CSI  中证全债'!$A$2:$B$2792,2,0)</f>
        <v>174.86619999999999</v>
      </c>
      <c r="E1448" s="14">
        <f t="shared" si="267"/>
        <v>0</v>
      </c>
      <c r="F1448" s="14">
        <f>IF(AND((B1448-$B$2)&gt;123,OR(((G1447*J1447/C1447*C1448)/(G1447*K1447/D1447*D1448))&lt;(4/6),((G1447*J1447/C1447*C1448)/(G1447*K1447/D1447*D1448))&gt;(6/4))),COUNTIF($E$2:E1448,1),0)</f>
        <v>0</v>
      </c>
      <c r="G1448" s="21">
        <f t="shared" si="268"/>
        <v>30269.763651234625</v>
      </c>
      <c r="H1448" s="12">
        <f t="shared" si="269"/>
        <v>3.6207315507914033</v>
      </c>
      <c r="I1448" s="12">
        <f t="shared" si="270"/>
        <v>89.738036995401941</v>
      </c>
      <c r="J1448" s="15">
        <f>IF(OR((ROW(F1448)-MATCH(MAX($F$2:F1448),$F$2:F1448,0))=1,(ROW(F1448)-MATCH(MAX($F$2:F1448),$F$2:F1448,0))&gt;123),IF(OR(((G1447*J1447/C1447*C1448)/(G1447*K1447/D1447*D1448))&lt;(4/6),((G1447*J1447/C1447*C1448)/(G1447*K1447/D1447*D1448))&gt;(6/4)),50%,((G1447*J1447/C1447*C1448)/((G1447*K1447/D1447*D1448)+(G1447*J1447/C1447*C1448)))),((G1447*J1447/C1447*C1448)/((G1447*K1447/D1447*D1448)+(G1447*J1447/C1447*C1448))))</f>
        <v>0.48158995538753396</v>
      </c>
      <c r="K1448" s="18">
        <f t="shared" si="264"/>
        <v>0.51841004461246598</v>
      </c>
      <c r="L1448" s="20">
        <f t="shared" si="265"/>
        <v>0.92897496950998193</v>
      </c>
      <c r="M1448" s="51">
        <f>IF(AND((B1448-$B$2)&gt;123,OR(((U1447*R1447/C1447*C1448)/(U1447*S1447/D1447*D1448))&lt;(4/6),((U1447*R1447/C1447*C1448)/(U1447*S1447/D1447*D1448))&gt;(6/4))),1,0)</f>
        <v>0</v>
      </c>
      <c r="N1448" s="51">
        <f>IF(AND((B1448-$B$2)&gt;123,OR(((U1447*R1447/C1447*C1448)/(U1447*S1447/D1447*D1448))&lt;(4/6),((U1447*R1447/C1447*C1448)/(U1447*S1447/D1447*D1448))&gt;(6/4))),COUNTIF($M$2:M1448,1),0)</f>
        <v>0</v>
      </c>
      <c r="O1448" s="51">
        <f>IF(OR((ROW(N1448)-MATCH(MAX($N$2:N1448),$N$2:N1448,0))=1,(ROW(N1448)-MATCH(MAX($N$2:N1448),$N$2:N1448,0))&gt;123),IF(OR(((U1447*R1447/C1447*C1448)/(U1447*S1447/D1447*D1448))&lt;(4/6),((U1447*R1447/C1447*C1448)/(U1447*S1447/D1447*D1448))&gt;(6/4)),1,0),0)</f>
        <v>0</v>
      </c>
      <c r="P1448" s="47">
        <f>IF(O1448=1,U1447/2/C1448,P1447)</f>
        <v>3.6118419146766771</v>
      </c>
      <c r="Q1448" s="47">
        <f>IF(O1448=1,U1447/2/D1448,Q1447)</f>
        <v>89.517711770140608</v>
      </c>
      <c r="R1448" s="41">
        <f>P1448*C1448/U1447</f>
        <v>0.48025734342189935</v>
      </c>
      <c r="S1448" s="41">
        <f>Q1448*D1448/U1447</f>
        <v>0.51697554744152774</v>
      </c>
      <c r="T1448" s="41">
        <f t="shared" si="271"/>
        <v>0.92897496950998171</v>
      </c>
      <c r="U1448" s="42">
        <f>P1448*C1448+Q1448*D1448</f>
        <v>30195.44519366233</v>
      </c>
      <c r="V1448" s="25">
        <f>B1448</f>
        <v>43083</v>
      </c>
      <c r="W1448">
        <f>C1448/C$2</f>
        <v>1.7514502863074022</v>
      </c>
      <c r="X1448">
        <f>D1448/D$2</f>
        <v>1.2530720171981367</v>
      </c>
      <c r="Y1448">
        <f t="shared" si="272"/>
        <v>1.5097722596831165</v>
      </c>
      <c r="AA1448" s="15">
        <f t="shared" si="273"/>
        <v>-5.9112474141641558E-3</v>
      </c>
      <c r="AB1448" s="15">
        <f t="shared" si="274"/>
        <v>1.7158917890003345E-4</v>
      </c>
      <c r="AC1448" s="15">
        <f t="shared" si="275"/>
        <v>-2.767109136572854E-3</v>
      </c>
    </row>
    <row r="1449" spans="1:29" x14ac:dyDescent="0.4">
      <c r="A1449" s="43">
        <f t="shared" si="266"/>
        <v>2017</v>
      </c>
      <c r="B1449" s="53">
        <v>43084</v>
      </c>
      <c r="C1449" s="45">
        <v>3980.8557999999998</v>
      </c>
      <c r="D1449" s="45">
        <f>VLOOKUP(B1449,'H11001.CSI  中证全债'!$A$2:$B$2792,2,0)</f>
        <v>174.9126</v>
      </c>
      <c r="E1449" s="14">
        <f t="shared" si="267"/>
        <v>0</v>
      </c>
      <c r="F1449" s="14">
        <f>IF(AND((B1449-$B$2)&gt;123,OR(((G1448*J1448/C1448*C1449)/(G1448*K1448/D1448*D1449))&lt;(4/6),((G1448*J1448/C1448*C1449)/(G1448*K1448/D1448*D1449))&gt;(6/4))),COUNTIF($E$2:E1449,1),0)</f>
        <v>0</v>
      </c>
      <c r="G1449" s="21">
        <f t="shared" si="268"/>
        <v>30109.923563972872</v>
      </c>
      <c r="H1449" s="12">
        <f t="shared" si="269"/>
        <v>3.6207315507914033</v>
      </c>
      <c r="I1449" s="12">
        <f t="shared" si="270"/>
        <v>89.738036995401941</v>
      </c>
      <c r="J1449" s="15">
        <f>IF(OR((ROW(F1449)-MATCH(MAX($F$2:F1449),$F$2:F1449,0))=1,(ROW(F1449)-MATCH(MAX($F$2:F1449),$F$2:F1449,0))&gt;123),IF(OR(((G1448*J1448/C1448*C1449)/(G1448*K1448/D1448*D1449))&lt;(4/6),((G1448*J1448/C1448*C1449)/(G1448*K1448/D1448*D1449))&gt;(6/4)),50%,((G1448*J1448/C1448*C1449)/((G1448*K1448/D1448*D1449)+(G1448*J1448/C1448*C1449)))),((G1448*J1448/C1448*C1449)/((G1448*K1448/D1448*D1449)+(G1448*J1448/C1448*C1449))))</f>
        <v>0.47869966071442033</v>
      </c>
      <c r="K1449" s="18">
        <f t="shared" si="264"/>
        <v>0.52130033928557973</v>
      </c>
      <c r="L1449" s="20">
        <f t="shared" si="265"/>
        <v>0.91827997152362906</v>
      </c>
      <c r="M1449" s="51">
        <f>IF(AND((B1449-$B$2)&gt;123,OR(((U1448*R1448/C1448*C1449)/(U1448*S1448/D1448*D1449))&lt;(4/6),((U1448*R1448/C1448*C1449)/(U1448*S1448/D1448*D1449))&gt;(6/4))),1,0)</f>
        <v>0</v>
      </c>
      <c r="N1449" s="51">
        <f>IF(AND((B1449-$B$2)&gt;123,OR(((U1448*R1448/C1448*C1449)/(U1448*S1448/D1448*D1449))&lt;(4/6),((U1448*R1448/C1448*C1449)/(U1448*S1448/D1448*D1449))&gt;(6/4))),COUNTIF($M$2:M1449,1),0)</f>
        <v>0</v>
      </c>
      <c r="O1449" s="51">
        <f>IF(OR((ROW(N1449)-MATCH(MAX($N$2:N1449),$N$2:N1449,0))=1,(ROW(N1449)-MATCH(MAX($N$2:N1449),$N$2:N1449,0))&gt;123),IF(OR(((U1448*R1448/C1448*C1449)/(U1448*S1448/D1448*D1449))&lt;(4/6),((U1448*R1448/C1448*C1449)/(U1448*S1448/D1448*D1449))&gt;(6/4)),1,0),0)</f>
        <v>0</v>
      </c>
      <c r="P1449" s="47">
        <f>IF(O1449=1,U1448/2/C1449,P1448)</f>
        <v>3.6118419146766771</v>
      </c>
      <c r="Q1449" s="47">
        <f>IF(O1449=1,U1448/2/D1449,Q1448)</f>
        <v>89.517711770140608</v>
      </c>
      <c r="R1449" s="41">
        <f>P1449*C1449/U1448</f>
        <v>0.47617187766258118</v>
      </c>
      <c r="S1449" s="41">
        <f>Q1449*D1449/U1448</f>
        <v>0.51854760250570109</v>
      </c>
      <c r="T1449" s="41">
        <f t="shared" si="271"/>
        <v>0.91827997152362884</v>
      </c>
      <c r="U1449" s="42">
        <f>P1449*C1449+Q1449*D1449</f>
        <v>30035.997546489649</v>
      </c>
      <c r="V1449" s="25">
        <f>B1449</f>
        <v>43084</v>
      </c>
      <c r="W1449">
        <f>C1449/C$2</f>
        <v>1.7317457769495024</v>
      </c>
      <c r="X1449">
        <f>D1449/D$2</f>
        <v>1.2534045145109278</v>
      </c>
      <c r="Y1449">
        <f t="shared" si="272"/>
        <v>1.5017998773244825</v>
      </c>
      <c r="AA1449" s="15">
        <f t="shared" si="273"/>
        <v>-1.1250396035757837E-2</v>
      </c>
      <c r="AB1449" s="15">
        <f t="shared" si="274"/>
        <v>2.6534573290892816E-4</v>
      </c>
      <c r="AC1449" s="15">
        <f t="shared" si="275"/>
        <v>-5.2805198317177338E-3</v>
      </c>
    </row>
    <row r="1450" spans="1:29" x14ac:dyDescent="0.4">
      <c r="A1450" s="43">
        <f t="shared" si="266"/>
        <v>2017</v>
      </c>
      <c r="B1450" s="53">
        <v>43087</v>
      </c>
      <c r="C1450" s="45">
        <v>3985.2914000000001</v>
      </c>
      <c r="D1450" s="45">
        <f>VLOOKUP(B1450,'H11001.CSI  中证全债'!$A$2:$B$2792,2,0)</f>
        <v>175.0198</v>
      </c>
      <c r="E1450" s="14">
        <f t="shared" si="267"/>
        <v>0</v>
      </c>
      <c r="F1450" s="14">
        <f>IF(AND((B1450-$B$2)&gt;123,OR(((G1449*J1449/C1449*C1450)/(G1449*K1449/D1449*D1450))&lt;(4/6),((G1449*J1449/C1449*C1450)/(G1449*K1449/D1449*D1450))&gt;(6/4))),COUNTIF($E$2:E1450,1),0)</f>
        <v>0</v>
      </c>
      <c r="G1450" s="21">
        <f t="shared" si="268"/>
        <v>30135.603598405476</v>
      </c>
      <c r="H1450" s="12">
        <f t="shared" si="269"/>
        <v>3.6207315507914033</v>
      </c>
      <c r="I1450" s="12">
        <f t="shared" si="270"/>
        <v>89.738036995401941</v>
      </c>
      <c r="J1450" s="15">
        <f>IF(OR((ROW(F1450)-MATCH(MAX($F$2:F1450),$F$2:F1450,0))=1,(ROW(F1450)-MATCH(MAX($F$2:F1450),$F$2:F1450,0))&gt;123),IF(OR(((G1449*J1449/C1449*C1450)/(G1449*K1449/D1449*D1450))&lt;(4/6),((G1449*J1449/C1449*C1450)/(G1449*K1449/D1449*D1450))&gt;(6/4)),50%,((G1449*J1449/C1449*C1450)/((G1449*K1449/D1449*D1450)+(G1449*J1449/C1449*C1450)))),((G1449*J1449/C1449*C1450)/((G1449*K1449/D1449*D1450)+(G1449*J1449/C1449*C1450))))</f>
        <v>0.47882466544791996</v>
      </c>
      <c r="K1450" s="18">
        <f t="shared" si="264"/>
        <v>0.52117533455207998</v>
      </c>
      <c r="L1450" s="20">
        <f t="shared" si="265"/>
        <v>0.91874007402795077</v>
      </c>
      <c r="M1450" s="51">
        <f>IF(AND((B1450-$B$2)&gt;123,OR(((U1449*R1449/C1449*C1450)/(U1449*S1449/D1449*D1450))&lt;(4/6),((U1449*R1449/C1449*C1450)/(U1449*S1449/D1449*D1450))&gt;(6/4))),1,0)</f>
        <v>0</v>
      </c>
      <c r="N1450" s="51">
        <f>IF(AND((B1450-$B$2)&gt;123,OR(((U1449*R1449/C1449*C1450)/(U1449*S1449/D1449*D1450))&lt;(4/6),((U1449*R1449/C1449*C1450)/(U1449*S1449/D1449*D1450))&gt;(6/4))),COUNTIF($M$2:M1450,1),0)</f>
        <v>0</v>
      </c>
      <c r="O1450" s="51">
        <f>IF(OR((ROW(N1450)-MATCH(MAX($N$2:N1450),$N$2:N1450,0))=1,(ROW(N1450)-MATCH(MAX($N$2:N1450),$N$2:N1450,0))&gt;123),IF(OR(((U1449*R1449/C1449*C1450)/(U1449*S1449/D1449*D1450))&lt;(4/6),((U1449*R1449/C1449*C1450)/(U1449*S1449/D1449*D1450))&gt;(6/4)),1,0),0)</f>
        <v>0</v>
      </c>
      <c r="P1450" s="47">
        <f>IF(O1450=1,U1449/2/C1450,P1449)</f>
        <v>3.6118419146766771</v>
      </c>
      <c r="Q1450" s="47">
        <f>IF(O1450=1,U1449/2/D1450,Q1449)</f>
        <v>89.517711770140608</v>
      </c>
      <c r="R1450" s="41">
        <f>P1450*C1450/U1449</f>
        <v>0.47923304356517943</v>
      </c>
      <c r="S1450" s="41">
        <f>Q1450*D1450/U1449</f>
        <v>0.521619832543192</v>
      </c>
      <c r="T1450" s="41">
        <f t="shared" si="271"/>
        <v>0.91874007402795066</v>
      </c>
      <c r="U1450" s="42">
        <f>P1450*C1450+Q1450*D1450</f>
        <v>30061.614531188152</v>
      </c>
      <c r="V1450" s="25">
        <f>B1450</f>
        <v>43087</v>
      </c>
      <c r="W1450">
        <f>C1450/C$2</f>
        <v>1.7336753448500122</v>
      </c>
      <c r="X1450">
        <f>D1450/D$2</f>
        <v>1.2541726979577212</v>
      </c>
      <c r="Y1450">
        <f t="shared" si="272"/>
        <v>1.5030807265594075</v>
      </c>
      <c r="AA1450" s="15">
        <f t="shared" si="273"/>
        <v>1.1142327737669877E-3</v>
      </c>
      <c r="AB1450" s="15">
        <f t="shared" si="274"/>
        <v>6.12877517114363E-4</v>
      </c>
      <c r="AC1450" s="15">
        <f t="shared" si="275"/>
        <v>8.5287610837125882E-4</v>
      </c>
    </row>
    <row r="1451" spans="1:29" x14ac:dyDescent="0.4">
      <c r="A1451" s="43">
        <f t="shared" si="266"/>
        <v>2017</v>
      </c>
      <c r="B1451" s="53">
        <v>43088</v>
      </c>
      <c r="C1451" s="45">
        <v>4035.3294000000001</v>
      </c>
      <c r="D1451" s="45">
        <f>VLOOKUP(B1451,'H11001.CSI  中证全债'!$A$2:$B$2792,2,0)</f>
        <v>175.00530000000001</v>
      </c>
      <c r="E1451" s="14">
        <f t="shared" si="267"/>
        <v>0</v>
      </c>
      <c r="F1451" s="14">
        <f>IF(AND((B1451-$B$2)&gt;123,OR(((G1450*J1450/C1450*C1451)/(G1450*K1450/D1450*D1451))&lt;(4/6),((G1450*J1450/C1450*C1451)/(G1450*K1450/D1450*D1451))&gt;(6/4))),COUNTIF($E$2:E1451,1),0)</f>
        <v>0</v>
      </c>
      <c r="G1451" s="21">
        <f t="shared" si="268"/>
        <v>30315.476562207539</v>
      </c>
      <c r="H1451" s="12">
        <f t="shared" si="269"/>
        <v>3.6207315507914033</v>
      </c>
      <c r="I1451" s="12">
        <f t="shared" si="270"/>
        <v>89.738036995401941</v>
      </c>
      <c r="J1451" s="15">
        <f>IF(OR((ROW(F1451)-MATCH(MAX($F$2:F1451),$F$2:F1451,0))=1,(ROW(F1451)-MATCH(MAX($F$2:F1451),$F$2:F1451,0))&gt;123),IF(OR(((G1450*J1450/C1450*C1451)/(G1450*K1450/D1450*D1451))&lt;(4/6),((G1450*J1450/C1450*C1451)/(G1450*K1450/D1450*D1451))&gt;(6/4)),50%,((G1450*J1450/C1450*C1451)/((G1450*K1450/D1450*D1451)+(G1450*J1450/C1450*C1451)))),((G1450*J1450/C1450*C1451)/((G1450*K1450/D1450*D1451)+(G1450*J1450/C1450*C1451))))</f>
        <v>0.48195991398764898</v>
      </c>
      <c r="K1451" s="18">
        <f t="shared" si="264"/>
        <v>0.51804008601235108</v>
      </c>
      <c r="L1451" s="20">
        <f t="shared" si="265"/>
        <v>0.93035254799984368</v>
      </c>
      <c r="M1451" s="51">
        <f>IF(AND((B1451-$B$2)&gt;123,OR(((U1450*R1450/C1450*C1451)/(U1450*S1450/D1450*D1451))&lt;(4/6),((U1450*R1450/C1450*C1451)/(U1450*S1450/D1450*D1451))&gt;(6/4))),1,0)</f>
        <v>0</v>
      </c>
      <c r="N1451" s="51">
        <f>IF(AND((B1451-$B$2)&gt;123,OR(((U1450*R1450/C1450*C1451)/(U1450*S1450/D1450*D1451))&lt;(4/6),((U1450*R1450/C1450*C1451)/(U1450*S1450/D1450*D1451))&gt;(6/4))),COUNTIF($M$2:M1451,1),0)</f>
        <v>0</v>
      </c>
      <c r="O1451" s="51">
        <f>IF(OR((ROW(N1451)-MATCH(MAX($N$2:N1451),$N$2:N1451,0))=1,(ROW(N1451)-MATCH(MAX($N$2:N1451),$N$2:N1451,0))&gt;123),IF(OR(((U1450*R1450/C1450*C1451)/(U1450*S1450/D1450*D1451))&lt;(4/6),((U1450*R1450/C1450*C1451)/(U1450*S1450/D1450*D1451))&gt;(6/4)),1,0),0)</f>
        <v>0</v>
      </c>
      <c r="P1451" s="47">
        <f>IF(O1451=1,U1450/2/C1451,P1450)</f>
        <v>3.6118419146766771</v>
      </c>
      <c r="Q1451" s="47">
        <f>IF(O1451=1,U1450/2/D1451,Q1450)</f>
        <v>89.517711770140608</v>
      </c>
      <c r="R1451" s="41">
        <f>P1451*C1451/U1450</f>
        <v>0.48483662949393252</v>
      </c>
      <c r="S1451" s="41">
        <f>Q1451*D1451/U1450</f>
        <v>0.52113215633823795</v>
      </c>
      <c r="T1451" s="41">
        <f t="shared" si="271"/>
        <v>0.93035254799984357</v>
      </c>
      <c r="U1451" s="42">
        <f>P1451*C1451+Q1451*D1451</f>
        <v>30241.045870094076</v>
      </c>
      <c r="V1451" s="25">
        <f>B1451</f>
        <v>43088</v>
      </c>
      <c r="W1451">
        <f>C1451/C$2</f>
        <v>1.7554427987695937</v>
      </c>
      <c r="X1451">
        <f>D1451/D$2</f>
        <v>1.2540687925474741</v>
      </c>
      <c r="Y1451">
        <f t="shared" si="272"/>
        <v>1.5120522935047038</v>
      </c>
      <c r="AA1451" s="15">
        <f t="shared" si="273"/>
        <v>1.2555669078552212E-2</v>
      </c>
      <c r="AB1451" s="15">
        <f t="shared" si="274"/>
        <v>-8.2847769223848289E-5</v>
      </c>
      <c r="AC1451" s="15">
        <f t="shared" si="275"/>
        <v>5.9687858321704201E-3</v>
      </c>
    </row>
    <row r="1452" spans="1:29" x14ac:dyDescent="0.4">
      <c r="A1452" s="43">
        <f t="shared" si="266"/>
        <v>2017</v>
      </c>
      <c r="B1452" s="53">
        <v>43089</v>
      </c>
      <c r="C1452" s="45">
        <v>4030.4897999999998</v>
      </c>
      <c r="D1452" s="45">
        <f>VLOOKUP(B1452,'H11001.CSI  中证全债'!$A$2:$B$2792,2,0)</f>
        <v>174.96860000000001</v>
      </c>
      <c r="E1452" s="14">
        <f t="shared" si="267"/>
        <v>0</v>
      </c>
      <c r="F1452" s="14">
        <f>IF(AND((B1452-$B$2)&gt;123,OR(((G1451*J1451/C1451*C1452)/(G1451*K1451/D1451*D1452))&lt;(4/6),((G1451*J1451/C1451*C1452)/(G1451*K1451/D1451*D1452))&gt;(6/4))),COUNTIF($E$2:E1452,1),0)</f>
        <v>0</v>
      </c>
      <c r="G1452" s="21">
        <f t="shared" si="268"/>
        <v>30294.660283836598</v>
      </c>
      <c r="H1452" s="12">
        <f t="shared" si="269"/>
        <v>3.6207315507914033</v>
      </c>
      <c r="I1452" s="12">
        <f t="shared" si="270"/>
        <v>89.738036995401941</v>
      </c>
      <c r="J1452" s="15">
        <f>IF(OR((ROW(F1452)-MATCH(MAX($F$2:F1452),$F$2:F1452,0))=1,(ROW(F1452)-MATCH(MAX($F$2:F1452),$F$2:F1452,0))&gt;123),IF(OR(((G1451*J1451/C1451*C1452)/(G1451*K1451/D1451*D1452))&lt;(4/6),((G1451*J1451/C1451*C1452)/(G1451*K1451/D1451*D1452))&gt;(6/4)),50%,((G1451*J1451/C1451*C1452)/((G1451*K1451/D1451*D1452)+(G1451*J1451/C1451*C1452)))),((G1451*J1451/C1451*C1452)/((G1451*K1451/D1451*D1452)+(G1451*J1451/C1451*C1452))))</f>
        <v>0.48171266643280491</v>
      </c>
      <c r="K1452" s="18">
        <f t="shared" si="264"/>
        <v>0.51828733356719514</v>
      </c>
      <c r="L1452" s="20">
        <f t="shared" si="265"/>
        <v>0.92943167859677511</v>
      </c>
      <c r="M1452" s="51">
        <f>IF(AND((B1452-$B$2)&gt;123,OR(((U1451*R1451/C1451*C1452)/(U1451*S1451/D1451*D1452))&lt;(4/6),((U1451*R1451/C1451*C1452)/(U1451*S1451/D1451*D1452))&gt;(6/4))),1,0)</f>
        <v>0</v>
      </c>
      <c r="N1452" s="51">
        <f>IF(AND((B1452-$B$2)&gt;123,OR(((U1451*R1451/C1451*C1452)/(U1451*S1451/D1451*D1452))&lt;(4/6),((U1451*R1451/C1451*C1452)/(U1451*S1451/D1451*D1452))&gt;(6/4))),COUNTIF($M$2:M1452,1),0)</f>
        <v>0</v>
      </c>
      <c r="O1452" s="51">
        <f>IF(OR((ROW(N1452)-MATCH(MAX($N$2:N1452),$N$2:N1452,0))=1,(ROW(N1452)-MATCH(MAX($N$2:N1452),$N$2:N1452,0))&gt;123),IF(OR(((U1451*R1451/C1451*C1452)/(U1451*S1451/D1451*D1452))&lt;(4/6),((U1451*R1451/C1451*C1452)/(U1451*S1451/D1451*D1452))&gt;(6/4)),1,0),0)</f>
        <v>0</v>
      </c>
      <c r="P1452" s="47">
        <f>IF(O1452=1,U1451/2/C1452,P1451)</f>
        <v>3.6118419146766771</v>
      </c>
      <c r="Q1452" s="47">
        <f>IF(O1452=1,U1451/2/D1452,Q1451)</f>
        <v>89.517711770140608</v>
      </c>
      <c r="R1452" s="41">
        <f>P1452*C1452/U1451</f>
        <v>0.48138189594537101</v>
      </c>
      <c r="S1452" s="41">
        <f>Q1452*D1452/U1451</f>
        <v>0.51793144889589426</v>
      </c>
      <c r="T1452" s="41">
        <f t="shared" si="271"/>
        <v>0.92943167859677545</v>
      </c>
      <c r="U1452" s="42">
        <f>P1452*C1452+Q1452*D1452</f>
        <v>30220.280699941843</v>
      </c>
      <c r="V1452" s="25">
        <f>B1452</f>
        <v>43089</v>
      </c>
      <c r="W1452">
        <f>C1452/C$2</f>
        <v>1.753337483409483</v>
      </c>
      <c r="X1452">
        <f>D1452/D$2</f>
        <v>1.253805804371193</v>
      </c>
      <c r="Y1452">
        <f t="shared" si="272"/>
        <v>1.5110140349970922</v>
      </c>
      <c r="AA1452" s="15">
        <f t="shared" si="273"/>
        <v>-1.1993072981850705E-3</v>
      </c>
      <c r="AB1452" s="15">
        <f t="shared" si="274"/>
        <v>-2.0970793455976633E-4</v>
      </c>
      <c r="AC1452" s="15">
        <f t="shared" si="275"/>
        <v>-6.8665515873467253E-4</v>
      </c>
    </row>
    <row r="1453" spans="1:29" x14ac:dyDescent="0.4">
      <c r="A1453" s="43">
        <f t="shared" si="266"/>
        <v>2017</v>
      </c>
      <c r="B1453" s="53">
        <v>43090</v>
      </c>
      <c r="C1453" s="45">
        <v>4067.8485000000001</v>
      </c>
      <c r="D1453" s="45">
        <f>VLOOKUP(B1453,'H11001.CSI  中证全债'!$A$2:$B$2792,2,0)</f>
        <v>174.96780000000001</v>
      </c>
      <c r="E1453" s="14">
        <f t="shared" si="267"/>
        <v>0</v>
      </c>
      <c r="F1453" s="14">
        <f>IF(AND((B1453-$B$2)&gt;123,OR(((G1452*J1452/C1452*C1453)/(G1452*K1452/D1452*D1453))&lt;(4/6),((G1452*J1452/C1452*C1453)/(G1452*K1452/D1452*D1453))&gt;(6/4))),COUNTIF($E$2:E1453,1),0)</f>
        <v>0</v>
      </c>
      <c r="G1453" s="21">
        <f t="shared" si="268"/>
        <v>30429.854317193556</v>
      </c>
      <c r="H1453" s="12">
        <f t="shared" si="269"/>
        <v>3.6207315507914033</v>
      </c>
      <c r="I1453" s="12">
        <f t="shared" si="270"/>
        <v>89.738036995401941</v>
      </c>
      <c r="J1453" s="15">
        <f>IF(OR((ROW(F1453)-MATCH(MAX($F$2:F1453),$F$2:F1453,0))=1,(ROW(F1453)-MATCH(MAX($F$2:F1453),$F$2:F1453,0))&gt;123),IF(OR(((G1452*J1452/C1452*C1453)/(G1452*K1452/D1452*D1453))&lt;(4/6),((G1452*J1452/C1452*C1453)/(G1452*K1452/D1452*D1453))&gt;(6/4)),50%,((G1452*J1452/C1452*C1453)/((G1452*K1452/D1452*D1453)+(G1452*J1452/C1452*C1453)))),((G1452*J1452/C1452*C1453)/((G1452*K1452/D1452*D1453)+(G1452*J1452/C1452*C1453))))</f>
        <v>0.48401767731985129</v>
      </c>
      <c r="K1453" s="18">
        <f t="shared" si="264"/>
        <v>0.51598232268014876</v>
      </c>
      <c r="L1453" s="20">
        <f t="shared" si="265"/>
        <v>0.93805089059201752</v>
      </c>
      <c r="M1453" s="51">
        <f>IF(AND((B1453-$B$2)&gt;123,OR(((U1452*R1452/C1452*C1453)/(U1452*S1452/D1452*D1453))&lt;(4/6),((U1452*R1452/C1452*C1453)/(U1452*S1452/D1452*D1453))&gt;(6/4))),1,0)</f>
        <v>0</v>
      </c>
      <c r="N1453" s="51">
        <f>IF(AND((B1453-$B$2)&gt;123,OR(((U1452*R1452/C1452*C1453)/(U1452*S1452/D1452*D1453))&lt;(4/6),((U1452*R1452/C1452*C1453)/(U1452*S1452/D1452*D1453))&gt;(6/4))),COUNTIF($M$2:M1453,1),0)</f>
        <v>0</v>
      </c>
      <c r="O1453" s="51">
        <f>IF(OR((ROW(N1453)-MATCH(MAX($N$2:N1453),$N$2:N1453,0))=1,(ROW(N1453)-MATCH(MAX($N$2:N1453),$N$2:N1453,0))&gt;123),IF(OR(((U1452*R1452/C1452*C1453)/(U1452*S1452/D1452*D1453))&lt;(4/6),((U1452*R1452/C1452*C1453)/(U1452*S1452/D1452*D1453))&gt;(6/4)),1,0),0)</f>
        <v>0</v>
      </c>
      <c r="P1453" s="47">
        <f>IF(O1453=1,U1452/2/C1453,P1452)</f>
        <v>3.6118419146766771</v>
      </c>
      <c r="Q1453" s="47">
        <f>IF(O1453=1,U1452/2/D1453,Q1452)</f>
        <v>89.517711770140608</v>
      </c>
      <c r="R1453" s="41">
        <f>P1453*C1453/U1452</f>
        <v>0.48617767189974925</v>
      </c>
      <c r="S1453" s="41">
        <f>Q1453*D1453/U1452</f>
        <v>0.51828496382847133</v>
      </c>
      <c r="T1453" s="41">
        <f t="shared" si="271"/>
        <v>0.93805089059201774</v>
      </c>
      <c r="U1453" s="42">
        <f>P1453*C1453+Q1453*D1453</f>
        <v>30355.142804310257</v>
      </c>
      <c r="V1453" s="25">
        <f>B1453</f>
        <v>43090</v>
      </c>
      <c r="W1453">
        <f>C1453/C$2</f>
        <v>1.7695892077139213</v>
      </c>
      <c r="X1453">
        <f>D1453/D$2</f>
        <v>1.2538000716589035</v>
      </c>
      <c r="Y1453">
        <f t="shared" si="272"/>
        <v>1.5177571402155128</v>
      </c>
      <c r="AA1453" s="15">
        <f t="shared" si="273"/>
        <v>9.2690223406595162E-3</v>
      </c>
      <c r="AB1453" s="15">
        <f t="shared" si="274"/>
        <v>-4.572248963552461E-6</v>
      </c>
      <c r="AC1453" s="15">
        <f t="shared" si="275"/>
        <v>4.4626357282204765E-3</v>
      </c>
    </row>
    <row r="1454" spans="1:29" x14ac:dyDescent="0.4">
      <c r="A1454" s="43">
        <f t="shared" si="266"/>
        <v>2017</v>
      </c>
      <c r="B1454" s="53">
        <v>43091</v>
      </c>
      <c r="C1454" s="45">
        <v>4054.5983999999999</v>
      </c>
      <c r="D1454" s="45">
        <f>VLOOKUP(B1454,'H11001.CSI  中证全债'!$A$2:$B$2792,2,0)</f>
        <v>175.01939999999999</v>
      </c>
      <c r="E1454" s="14">
        <f t="shared" si="267"/>
        <v>0</v>
      </c>
      <c r="F1454" s="14">
        <f>IF(AND((B1454-$B$2)&gt;123,OR(((G1453*J1453/C1453*C1454)/(G1453*K1453/D1453*D1454))&lt;(4/6),((G1453*J1453/C1453*C1454)/(G1453*K1453/D1453*D1454))&gt;(6/4))),COUNTIF($E$2:E1454,1),0)</f>
        <v>0</v>
      </c>
      <c r="G1454" s="21">
        <f t="shared" si="268"/>
        <v>30386.509744781379</v>
      </c>
      <c r="H1454" s="12">
        <f t="shared" si="269"/>
        <v>3.6207315507914033</v>
      </c>
      <c r="I1454" s="12">
        <f t="shared" si="270"/>
        <v>89.738036995401941</v>
      </c>
      <c r="J1454" s="15">
        <f>IF(OR((ROW(F1454)-MATCH(MAX($F$2:F1454),$F$2:F1454,0))=1,(ROW(F1454)-MATCH(MAX($F$2:F1454),$F$2:F1454,0))&gt;123),IF(OR(((G1453*J1453/C1453*C1454)/(G1453*K1453/D1453*D1454))&lt;(4/6),((G1453*J1453/C1453*C1454)/(G1453*K1453/D1453*D1454))&gt;(6/4)),50%,((G1453*J1453/C1453*C1454)/((G1453*K1453/D1453*D1454)+(G1453*J1453/C1453*C1454)))),((G1453*J1453/C1453*C1454)/((G1453*K1453/D1453*D1454)+(G1453*J1453/C1453*C1454))))</f>
        <v>0.48312927269278111</v>
      </c>
      <c r="K1454" s="18">
        <f t="shared" si="264"/>
        <v>0.51687072730721884</v>
      </c>
      <c r="L1454" s="20">
        <f t="shared" si="265"/>
        <v>0.934719741645608</v>
      </c>
      <c r="M1454" s="51">
        <f>IF(AND((B1454-$B$2)&gt;123,OR(((U1453*R1453/C1453*C1454)/(U1453*S1453/D1453*D1454))&lt;(4/6),((U1453*R1453/C1453*C1454)/(U1453*S1453/D1453*D1454))&gt;(6/4))),1,0)</f>
        <v>0</v>
      </c>
      <c r="N1454" s="51">
        <f>IF(AND((B1454-$B$2)&gt;123,OR(((U1453*R1453/C1453*C1454)/(U1453*S1453/D1453*D1454))&lt;(4/6),((U1453*R1453/C1453*C1454)/(U1453*S1453/D1453*D1454))&gt;(6/4))),COUNTIF($M$2:M1454,1),0)</f>
        <v>0</v>
      </c>
      <c r="O1454" s="51">
        <f>IF(OR((ROW(N1454)-MATCH(MAX($N$2:N1454),$N$2:N1454,0))=1,(ROW(N1454)-MATCH(MAX($N$2:N1454),$N$2:N1454,0))&gt;123),IF(OR(((U1453*R1453/C1453*C1454)/(U1453*S1453/D1453*D1454))&lt;(4/6),((U1453*R1453/C1453*C1454)/(U1453*S1453/D1453*D1454))&gt;(6/4)),1,0),0)</f>
        <v>0</v>
      </c>
      <c r="P1454" s="47">
        <f>IF(O1454=1,U1453/2/C1454,P1453)</f>
        <v>3.6118419146766771</v>
      </c>
      <c r="Q1454" s="47">
        <f>IF(O1454=1,U1453/2/D1454,Q1453)</f>
        <v>89.517711770140608</v>
      </c>
      <c r="R1454" s="41">
        <f>P1454*C1454/U1453</f>
        <v>0.48244109878546004</v>
      </c>
      <c r="S1454" s="41">
        <f>Q1454*D1454/U1453</f>
        <v>0.51613449175268822</v>
      </c>
      <c r="T1454" s="41">
        <f t="shared" si="271"/>
        <v>0.93471974164560823</v>
      </c>
      <c r="U1454" s="42">
        <f>P1454*C1454+Q1454*D1454</f>
        <v>30311.904651683937</v>
      </c>
      <c r="V1454" s="25">
        <f>B1454</f>
        <v>43091</v>
      </c>
      <c r="W1454">
        <f>C1454/C$2</f>
        <v>1.7638251695593217</v>
      </c>
      <c r="X1454">
        <f>D1454/D$2</f>
        <v>1.2541698316015764</v>
      </c>
      <c r="Y1454">
        <f t="shared" si="272"/>
        <v>1.5155952325841968</v>
      </c>
      <c r="AA1454" s="15">
        <f t="shared" si="273"/>
        <v>-3.257274699389634E-3</v>
      </c>
      <c r="AB1454" s="15">
        <f t="shared" si="274"/>
        <v>2.9491140655601988E-4</v>
      </c>
      <c r="AC1454" s="15">
        <f t="shared" si="275"/>
        <v>-1.4244094618517389E-3</v>
      </c>
    </row>
    <row r="1455" spans="1:29" x14ac:dyDescent="0.4">
      <c r="A1455" s="43">
        <f t="shared" si="266"/>
        <v>2017</v>
      </c>
      <c r="B1455" s="53">
        <v>43094</v>
      </c>
      <c r="C1455" s="45">
        <v>4041.5401000000002</v>
      </c>
      <c r="D1455" s="45">
        <f>VLOOKUP(B1455,'H11001.CSI  中证全债'!$A$2:$B$2792,2,0)</f>
        <v>175.03710000000001</v>
      </c>
      <c r="E1455" s="14">
        <f t="shared" si="267"/>
        <v>0</v>
      </c>
      <c r="F1455" s="14">
        <f>IF(AND((B1455-$B$2)&gt;123,OR(((G1454*J1454/C1454*C1455)/(G1454*K1454/D1454*D1455))&lt;(4/6),((G1454*J1454/C1454*C1455)/(G1454*K1454/D1454*D1455))&gt;(6/4))),COUNTIF($E$2:E1455,1),0)</f>
        <v>0</v>
      </c>
      <c r="G1455" s="21">
        <f t="shared" si="268"/>
        <v>30340.817509226501</v>
      </c>
      <c r="H1455" s="12">
        <f t="shared" si="269"/>
        <v>3.6207315507914033</v>
      </c>
      <c r="I1455" s="12">
        <f t="shared" si="270"/>
        <v>89.738036995401941</v>
      </c>
      <c r="J1455" s="15">
        <f>IF(OR((ROW(F1455)-MATCH(MAX($F$2:F1455),$F$2:F1455,0))=1,(ROW(F1455)-MATCH(MAX($F$2:F1455),$F$2:F1455,0))&gt;123),IF(OR(((G1454*J1454/C1454*C1455)/(G1454*K1454/D1454*D1455))&lt;(4/6),((G1454*J1454/C1454*C1455)/(G1454*K1454/D1454*D1455))&gt;(6/4)),50%,((G1454*J1454/C1454*C1455)/((G1454*K1454/D1454*D1455)+(G1454*J1454/C1454*C1455)))),((G1454*J1454/C1454*C1455)/((G1454*K1454/D1454*D1455)+(G1454*J1454/C1454*C1455))))</f>
        <v>0.48229853231241071</v>
      </c>
      <c r="K1455" s="18">
        <f t="shared" si="264"/>
        <v>0.51770146768758929</v>
      </c>
      <c r="L1455" s="20">
        <f t="shared" si="265"/>
        <v>0.93161515354918267</v>
      </c>
      <c r="M1455" s="51">
        <f>IF(AND((B1455-$B$2)&gt;123,OR(((U1454*R1454/C1454*C1455)/(U1454*S1454/D1454*D1455))&lt;(4/6),((U1454*R1454/C1454*C1455)/(U1454*S1454/D1454*D1455))&gt;(6/4))),1,0)</f>
        <v>0</v>
      </c>
      <c r="N1455" s="51">
        <f>IF(AND((B1455-$B$2)&gt;123,OR(((U1454*R1454/C1454*C1455)/(U1454*S1454/D1454*D1455))&lt;(4/6),((U1454*R1454/C1454*C1455)/(U1454*S1454/D1454*D1455))&gt;(6/4))),COUNTIF($M$2:M1455,1),0)</f>
        <v>0</v>
      </c>
      <c r="O1455" s="51">
        <f>IF(OR((ROW(N1455)-MATCH(MAX($N$2:N1455),$N$2:N1455,0))=1,(ROW(N1455)-MATCH(MAX($N$2:N1455),$N$2:N1455,0))&gt;123),IF(OR(((U1454*R1454/C1454*C1455)/(U1454*S1454/D1454*D1455))&lt;(4/6),((U1454*R1454/C1454*C1455)/(U1454*S1454/D1454*D1455))&gt;(6/4)),1,0),0)</f>
        <v>0</v>
      </c>
      <c r="P1455" s="47">
        <f>IF(O1455=1,U1454/2/C1455,P1454)</f>
        <v>3.6118419146766771</v>
      </c>
      <c r="Q1455" s="47">
        <f>IF(O1455=1,U1454/2/D1455,Q1454)</f>
        <v>89.517711770140608</v>
      </c>
      <c r="R1455" s="41">
        <f>P1455*C1455/U1454</f>
        <v>0.48157329936097004</v>
      </c>
      <c r="S1455" s="41">
        <f>Q1455*D1455/U1454</f>
        <v>0.51692299929462904</v>
      </c>
      <c r="T1455" s="41">
        <f t="shared" si="271"/>
        <v>0.93161515354918301</v>
      </c>
      <c r="U1455" s="42">
        <f>P1455*C1455+Q1455*D1455</f>
        <v>30266.32459990785</v>
      </c>
      <c r="V1455" s="25">
        <f>B1455</f>
        <v>43094</v>
      </c>
      <c r="W1455">
        <f>C1455/C$2</f>
        <v>1.7581445679461865</v>
      </c>
      <c r="X1455">
        <f>D1455/D$2</f>
        <v>1.2542966678609817</v>
      </c>
      <c r="Y1455">
        <f t="shared" si="272"/>
        <v>1.5133162299953924</v>
      </c>
      <c r="AA1455" s="15">
        <f t="shared" si="273"/>
        <v>-3.220614894929974E-3</v>
      </c>
      <c r="AB1455" s="15">
        <f t="shared" si="274"/>
        <v>1.0113164597758129E-4</v>
      </c>
      <c r="AC1455" s="15">
        <f t="shared" si="275"/>
        <v>-1.5037013444009206E-3</v>
      </c>
    </row>
    <row r="1456" spans="1:29" x14ac:dyDescent="0.4">
      <c r="A1456" s="43">
        <f t="shared" si="266"/>
        <v>2017</v>
      </c>
      <c r="B1456" s="53">
        <v>43095</v>
      </c>
      <c r="C1456" s="45">
        <v>4053.6224000000002</v>
      </c>
      <c r="D1456" s="45">
        <f>VLOOKUP(B1456,'H11001.CSI  中证全债'!$A$2:$B$2792,2,0)</f>
        <v>175.01499999999999</v>
      </c>
      <c r="E1456" s="14">
        <f t="shared" si="267"/>
        <v>0</v>
      </c>
      <c r="F1456" s="14">
        <f>IF(AND((B1456-$B$2)&gt;123,OR(((G1455*J1455/C1455*C1456)/(G1455*K1455/D1455*D1456))&lt;(4/6),((G1455*J1455/C1455*C1456)/(G1455*K1455/D1455*D1456))&gt;(6/4))),COUNTIF($E$2:E1456,1),0)</f>
        <v>0</v>
      </c>
      <c r="G1456" s="21">
        <f t="shared" si="268"/>
        <v>30382.58106342503</v>
      </c>
      <c r="H1456" s="12">
        <f t="shared" si="269"/>
        <v>3.6207315507914033</v>
      </c>
      <c r="I1456" s="12">
        <f t="shared" si="270"/>
        <v>89.738036995401941</v>
      </c>
      <c r="J1456" s="15">
        <f>IF(OR((ROW(F1456)-MATCH(MAX($F$2:F1456),$F$2:F1456,0))=1,(ROW(F1456)-MATCH(MAX($F$2:F1456),$F$2:F1456,0))&gt;123),IF(OR(((G1455*J1455/C1455*C1456)/(G1455*K1455/D1455*D1456))&lt;(4/6),((G1455*J1455/C1455*C1456)/(G1455*K1455/D1455*D1456))&gt;(6/4)),50%,((G1455*J1455/C1455*C1456)/((G1455*K1455/D1455*D1456)+(G1455*J1455/C1455*C1456)))),((G1455*J1455/C1455*C1456)/((G1455*K1455/D1455*D1456)+(G1455*J1455/C1455*C1456))))</f>
        <v>0.48307543352013732</v>
      </c>
      <c r="K1456" s="18">
        <f t="shared" si="264"/>
        <v>0.51692456647986273</v>
      </c>
      <c r="L1456" s="20">
        <f t="shared" si="265"/>
        <v>0.93451823504881915</v>
      </c>
      <c r="M1456" s="51">
        <f>IF(AND((B1456-$B$2)&gt;123,OR(((U1455*R1455/C1455*C1456)/(U1455*S1455/D1455*D1456))&lt;(4/6),((U1455*R1455/C1455*C1456)/(U1455*S1455/D1455*D1456))&gt;(6/4))),1,0)</f>
        <v>0</v>
      </c>
      <c r="N1456" s="51">
        <f>IF(AND((B1456-$B$2)&gt;123,OR(((U1455*R1455/C1455*C1456)/(U1455*S1455/D1455*D1456))&lt;(4/6),((U1455*R1455/C1455*C1456)/(U1455*S1455/D1455*D1456))&gt;(6/4))),COUNTIF($M$2:M1456,1),0)</f>
        <v>0</v>
      </c>
      <c r="O1456" s="51">
        <f>IF(OR((ROW(N1456)-MATCH(MAX($N$2:N1456),$N$2:N1456,0))=1,(ROW(N1456)-MATCH(MAX($N$2:N1456),$N$2:N1456,0))&gt;123),IF(OR(((U1455*R1455/C1455*C1456)/(U1455*S1455/D1455*D1456))&lt;(4/6),((U1455*R1455/C1455*C1456)/(U1455*S1455/D1455*D1456))&gt;(6/4)),1,0),0)</f>
        <v>0</v>
      </c>
      <c r="P1456" s="47">
        <f>IF(O1456=1,U1455/2/C1456,P1455)</f>
        <v>3.6118419146766771</v>
      </c>
      <c r="Q1456" s="47">
        <f>IF(O1456=1,U1455/2/D1456,Q1455)</f>
        <v>89.517711770140608</v>
      </c>
      <c r="R1456" s="41">
        <f>P1456*C1456/U1455</f>
        <v>0.48374037760226907</v>
      </c>
      <c r="S1456" s="41">
        <f>Q1456*D1456/U1455</f>
        <v>0.51763610324521714</v>
      </c>
      <c r="T1456" s="41">
        <f t="shared" si="271"/>
        <v>0.93451823504881992</v>
      </c>
      <c r="U1456" s="42">
        <f>P1456*C1456+Q1456*D1456</f>
        <v>30307.985616043425</v>
      </c>
      <c r="V1456" s="25">
        <f>B1456</f>
        <v>43095</v>
      </c>
      <c r="W1456">
        <f>C1456/C$2</f>
        <v>1.7634005915381079</v>
      </c>
      <c r="X1456">
        <f>D1456/D$2</f>
        <v>1.254138301683984</v>
      </c>
      <c r="Y1456">
        <f t="shared" si="272"/>
        <v>1.5153992808021712</v>
      </c>
      <c r="AA1456" s="15">
        <f t="shared" si="273"/>
        <v>2.9895286700236667E-3</v>
      </c>
      <c r="AB1456" s="15">
        <f t="shared" si="274"/>
        <v>-1.2625894738904631E-4</v>
      </c>
      <c r="AC1456" s="15">
        <f t="shared" si="275"/>
        <v>1.3764808474863166E-3</v>
      </c>
    </row>
    <row r="1457" spans="1:29" x14ac:dyDescent="0.4">
      <c r="A1457" s="43">
        <f t="shared" si="266"/>
        <v>2017</v>
      </c>
      <c r="B1457" s="53">
        <v>43096</v>
      </c>
      <c r="C1457" s="45">
        <v>3991.2075</v>
      </c>
      <c r="D1457" s="45">
        <f>VLOOKUP(B1457,'H11001.CSI  中证全债'!$A$2:$B$2792,2,0)</f>
        <v>174.9777</v>
      </c>
      <c r="E1457" s="14">
        <f t="shared" si="267"/>
        <v>0</v>
      </c>
      <c r="F1457" s="14">
        <f>IF(AND((B1457-$B$2)&gt;123,OR(((G1456*J1456/C1456*C1457)/(G1456*K1456/D1456*D1457))&lt;(4/6),((G1456*J1456/C1456*C1457)/(G1456*K1456/D1456*D1457))&gt;(6/4))),COUNTIF($E$2:E1457,1),0)</f>
        <v>0</v>
      </c>
      <c r="G1457" s="21">
        <f t="shared" si="268"/>
        <v>30153.24623697561</v>
      </c>
      <c r="H1457" s="12">
        <f t="shared" si="269"/>
        <v>3.6207315507914033</v>
      </c>
      <c r="I1457" s="12">
        <f t="shared" si="270"/>
        <v>89.738036995401941</v>
      </c>
      <c r="J1457" s="15">
        <f>IF(OR((ROW(F1457)-MATCH(MAX($F$2:F1457),$F$2:F1457,0))=1,(ROW(F1457)-MATCH(MAX($F$2:F1457),$F$2:F1457,0))&gt;123),IF(OR(((G1456*J1456/C1456*C1457)/(G1456*K1456/D1456*D1457))&lt;(4/6),((G1456*J1456/C1456*C1457)/(G1456*K1456/D1456*D1457))&gt;(6/4)),50%,((G1456*J1456/C1456*C1457)/((G1456*K1456/D1456*D1457)+(G1456*J1456/C1456*C1457)))),((G1456*J1456/C1456*C1457)/((G1456*K1456/D1456*D1457)+(G1456*J1456/C1456*C1457))))</f>
        <v>0.47925489704934415</v>
      </c>
      <c r="K1457" s="18">
        <f t="shared" si="264"/>
        <v>0.52074510295065579</v>
      </c>
      <c r="L1457" s="20">
        <f t="shared" si="265"/>
        <v>0.92032530759056774</v>
      </c>
      <c r="M1457" s="51">
        <f>IF(AND((B1457-$B$2)&gt;123,OR(((U1456*R1456/C1456*C1457)/(U1456*S1456/D1456*D1457))&lt;(4/6),((U1456*R1456/C1456*C1457)/(U1456*S1456/D1456*D1457))&gt;(6/4))),1,0)</f>
        <v>0</v>
      </c>
      <c r="N1457" s="51">
        <f>IF(AND((B1457-$B$2)&gt;123,OR(((U1456*R1456/C1456*C1457)/(U1456*S1456/D1456*D1457))&lt;(4/6),((U1456*R1456/C1456*C1457)/(U1456*S1456/D1456*D1457))&gt;(6/4))),COUNTIF($M$2:M1457,1),0)</f>
        <v>0</v>
      </c>
      <c r="O1457" s="51">
        <f>IF(OR((ROW(N1457)-MATCH(MAX($N$2:N1457),$N$2:N1457,0))=1,(ROW(N1457)-MATCH(MAX($N$2:N1457),$N$2:N1457,0))&gt;123),IF(OR(((U1456*R1456/C1456*C1457)/(U1456*S1456/D1456*D1457))&lt;(4/6),((U1456*R1456/C1456*C1457)/(U1456*S1456/D1456*D1457))&gt;(6/4)),1,0),0)</f>
        <v>0</v>
      </c>
      <c r="P1457" s="47">
        <f>IF(O1457=1,U1456/2/C1457,P1456)</f>
        <v>3.6118419146766771</v>
      </c>
      <c r="Q1457" s="47">
        <f>IF(O1457=1,U1456/2/D1457,Q1456)</f>
        <v>89.517711770140608</v>
      </c>
      <c r="R1457" s="41">
        <f>P1457*C1457/U1456</f>
        <v>0.47563736901871373</v>
      </c>
      <c r="S1457" s="41">
        <f>Q1457*D1457/U1456</f>
        <v>0.51681439714392163</v>
      </c>
      <c r="T1457" s="41">
        <f t="shared" si="271"/>
        <v>0.92032530759056819</v>
      </c>
      <c r="U1457" s="42">
        <f>P1457*C1457+Q1457*D1457</f>
        <v>30079.213853474044</v>
      </c>
      <c r="V1457" s="25">
        <f>B1457</f>
        <v>43096</v>
      </c>
      <c r="W1457">
        <f>C1457/C$2</f>
        <v>1.7362489575870046</v>
      </c>
      <c r="X1457">
        <f>D1457/D$2</f>
        <v>1.2538710139734861</v>
      </c>
      <c r="Y1457">
        <f t="shared" si="272"/>
        <v>1.5039606926737021</v>
      </c>
      <c r="AA1457" s="15">
        <f t="shared" si="273"/>
        <v>-1.5397314757289782E-2</v>
      </c>
      <c r="AB1457" s="15">
        <f t="shared" si="274"/>
        <v>-2.1312458932076783E-4</v>
      </c>
      <c r="AC1457" s="15">
        <f t="shared" si="275"/>
        <v>-7.5482338373646929E-3</v>
      </c>
    </row>
    <row r="1458" spans="1:29" x14ac:dyDescent="0.4">
      <c r="A1458" s="43">
        <f t="shared" si="266"/>
        <v>2017</v>
      </c>
      <c r="B1458" s="53">
        <v>43097</v>
      </c>
      <c r="C1458" s="45">
        <v>4018.8973999999998</v>
      </c>
      <c r="D1458" s="45">
        <f>VLOOKUP(B1458,'H11001.CSI  中证全债'!$A$2:$B$2792,2,0)</f>
        <v>174.9213</v>
      </c>
      <c r="E1458" s="14">
        <f t="shared" si="267"/>
        <v>0</v>
      </c>
      <c r="F1458" s="14">
        <f>IF(AND((B1458-$B$2)&gt;123,OR(((G1457*J1457/C1457*C1458)/(G1457*K1457/D1457*D1458))&lt;(4/6),((G1457*J1457/C1457*C1458)/(G1457*K1457/D1457*D1458))&gt;(6/4))),COUNTIF($E$2:E1458,1),0)</f>
        <v>0</v>
      </c>
      <c r="G1458" s="21">
        <f t="shared" si="268"/>
        <v>30248.442706257327</v>
      </c>
      <c r="H1458" s="12">
        <f t="shared" si="269"/>
        <v>3.6207315507914033</v>
      </c>
      <c r="I1458" s="12">
        <f t="shared" si="270"/>
        <v>89.738036995401941</v>
      </c>
      <c r="J1458" s="15">
        <f>IF(OR((ROW(F1458)-MATCH(MAX($F$2:F1458),$F$2:F1458,0))=1,(ROW(F1458)-MATCH(MAX($F$2:F1458),$F$2:F1458,0))&gt;123),IF(OR(((G1457*J1457/C1457*C1458)/(G1457*K1457/D1457*D1458))&lt;(4/6),((G1457*J1457/C1457*C1458)/(G1457*K1457/D1457*D1458))&gt;(6/4)),50%,((G1457*J1457/C1457*C1458)/((G1457*K1457/D1457*D1458)+(G1457*J1457/C1457*C1458)))),((G1457*J1457/C1457*C1458)/((G1457*K1457/D1457*D1458)+(G1457*J1457/C1457*C1458))))</f>
        <v>0.48106108327234226</v>
      </c>
      <c r="K1458" s="18">
        <f t="shared" si="264"/>
        <v>0.51893891672765768</v>
      </c>
      <c r="L1458" s="20">
        <f t="shared" si="265"/>
        <v>0.92700907132930643</v>
      </c>
      <c r="M1458" s="51">
        <f>IF(AND((B1458-$B$2)&gt;123,OR(((U1457*R1457/C1457*C1458)/(U1457*S1457/D1457*D1458))&lt;(4/6),((U1457*R1457/C1457*C1458)/(U1457*S1457/D1457*D1458))&gt;(6/4))),1,0)</f>
        <v>0</v>
      </c>
      <c r="N1458" s="51">
        <f>IF(AND((B1458-$B$2)&gt;123,OR(((U1457*R1457/C1457*C1458)/(U1457*S1457/D1457*D1458))&lt;(4/6),((U1457*R1457/C1457*C1458)/(U1457*S1457/D1457*D1458))&gt;(6/4))),COUNTIF($M$2:M1458,1),0)</f>
        <v>0</v>
      </c>
      <c r="O1458" s="51">
        <f>IF(OR((ROW(N1458)-MATCH(MAX($N$2:N1458),$N$2:N1458,0))=1,(ROW(N1458)-MATCH(MAX($N$2:N1458),$N$2:N1458,0))&gt;123),IF(OR(((U1457*R1457/C1457*C1458)/(U1457*S1457/D1457*D1458))&lt;(4/6),((U1457*R1457/C1457*C1458)/(U1457*S1457/D1457*D1458))&gt;(6/4)),1,0),0)</f>
        <v>0</v>
      </c>
      <c r="P1458" s="47">
        <f>IF(O1458=1,U1457/2/C1458,P1457)</f>
        <v>3.6118419146766771</v>
      </c>
      <c r="Q1458" s="47">
        <f>IF(O1458=1,U1457/2/D1458,Q1457)</f>
        <v>89.517711770140608</v>
      </c>
      <c r="R1458" s="41">
        <f>P1458*C1458/U1457</f>
        <v>0.48257983572361929</v>
      </c>
      <c r="S1458" s="41">
        <f>Q1458*D1458/U1457</f>
        <v>0.52057725285429257</v>
      </c>
      <c r="T1458" s="41">
        <f t="shared" si="271"/>
        <v>0.92700907132930643</v>
      </c>
      <c r="U1458" s="42">
        <f>P1458*C1458+Q1458*D1458</f>
        <v>30174.176595963414</v>
      </c>
      <c r="V1458" s="25">
        <f>B1458</f>
        <v>43097</v>
      </c>
      <c r="W1458">
        <f>C1458/C$2</f>
        <v>1.7482945753632511</v>
      </c>
      <c r="X1458">
        <f>D1458/D$2</f>
        <v>1.2534668577570762</v>
      </c>
      <c r="Y1458">
        <f t="shared" si="272"/>
        <v>1.5087088297981708</v>
      </c>
      <c r="AA1458" s="15">
        <f t="shared" si="273"/>
        <v>6.9377249867363933E-3</v>
      </c>
      <c r="AB1458" s="15">
        <f t="shared" si="274"/>
        <v>-3.223267879278735E-4</v>
      </c>
      <c r="AC1458" s="15">
        <f t="shared" si="275"/>
        <v>3.1570885779119706E-3</v>
      </c>
    </row>
    <row r="1459" spans="1:29" x14ac:dyDescent="0.4">
      <c r="A1459" s="43">
        <f t="shared" si="266"/>
        <v>2017</v>
      </c>
      <c r="B1459" s="53">
        <v>43098</v>
      </c>
      <c r="C1459" s="45">
        <v>4030.8548999999998</v>
      </c>
      <c r="D1459" s="45">
        <f>VLOOKUP(B1459,'H11001.CSI  中证全债'!$A$2:$B$2792,2,0)</f>
        <v>175.0009</v>
      </c>
      <c r="E1459" s="14">
        <f t="shared" si="267"/>
        <v>0</v>
      </c>
      <c r="F1459" s="14">
        <f>IF(AND((B1459-$B$2)&gt;123,OR(((G1458*J1458/C1458*C1459)/(G1458*K1458/D1458*D1459))&lt;(4/6),((G1458*J1458/C1458*C1459)/(G1458*K1458/D1458*D1459))&gt;(6/4))),COUNTIF($E$2:E1459,1),0)</f>
        <v>0</v>
      </c>
      <c r="G1459" s="21">
        <f t="shared" si="268"/>
        <v>30298.880751520745</v>
      </c>
      <c r="H1459" s="12">
        <f t="shared" si="269"/>
        <v>3.6207315507914033</v>
      </c>
      <c r="I1459" s="12">
        <f t="shared" si="270"/>
        <v>89.738036995401941</v>
      </c>
      <c r="J1459" s="15">
        <f>IF(OR((ROW(F1459)-MATCH(MAX($F$2:F1459),$F$2:F1459,0))=1,(ROW(F1459)-MATCH(MAX($F$2:F1459),$F$2:F1459,0))&gt;123),IF(OR(((G1458*J1458/C1458*C1459)/(G1458*K1458/D1458*D1459))&lt;(4/6),((G1458*J1458/C1458*C1459)/(G1458*K1458/D1458*D1459))&gt;(6/4)),50%,((G1458*J1458/C1458*C1459)/((G1458*K1458/D1458*D1459)+(G1458*J1458/C1458*C1459)))),((G1458*J1458/C1458*C1459)/((G1458*K1458/D1458*D1459)+(G1458*J1458/C1458*C1459))))</f>
        <v>0.48168919613836197</v>
      </c>
      <c r="K1459" s="18">
        <f t="shared" si="264"/>
        <v>0.51831080386163797</v>
      </c>
      <c r="L1459" s="20">
        <f t="shared" si="265"/>
        <v>0.92934430953314251</v>
      </c>
      <c r="M1459" s="51">
        <f>IF(AND((B1459-$B$2)&gt;123,OR(((U1458*R1458/C1458*C1459)/(U1458*S1458/D1458*D1459))&lt;(4/6),((U1458*R1458/C1458*C1459)/(U1458*S1458/D1458*D1459))&gt;(6/4))),1,0)</f>
        <v>0</v>
      </c>
      <c r="N1459" s="51">
        <f>IF(AND((B1459-$B$2)&gt;123,OR(((U1458*R1458/C1458*C1459)/(U1458*S1458/D1458*D1459))&lt;(4/6),((U1458*R1458/C1458*C1459)/(U1458*S1458/D1458*D1459))&gt;(6/4))),COUNTIF($M$2:M1459,1),0)</f>
        <v>0</v>
      </c>
      <c r="O1459" s="51">
        <f>IF(OR((ROW(N1459)-MATCH(MAX($N$2:N1459),$N$2:N1459,0))=1,(ROW(N1459)-MATCH(MAX($N$2:N1459),$N$2:N1459,0))&gt;123),IF(OR(((U1458*R1458/C1458*C1459)/(U1458*S1458/D1458*D1459))&lt;(4/6),((U1458*R1458/C1458*C1459)/(U1458*S1458/D1458*D1459))&gt;(6/4)),1,0),0)</f>
        <v>0</v>
      </c>
      <c r="P1459" s="47">
        <f>IF(O1459=1,U1458/2/C1459,P1458)</f>
        <v>3.6118419146766771</v>
      </c>
      <c r="Q1459" s="47">
        <f>IF(O1459=1,U1458/2/D1459,Q1458)</f>
        <v>89.517711770140608</v>
      </c>
      <c r="R1459" s="41">
        <f>P1459*C1459/U1458</f>
        <v>0.48249239323890908</v>
      </c>
      <c r="S1459" s="41">
        <f>Q1459*D1459/U1458</f>
        <v>0.51917506600033936</v>
      </c>
      <c r="T1459" s="41">
        <f t="shared" si="271"/>
        <v>0.92934430953314251</v>
      </c>
      <c r="U1459" s="42">
        <f>P1459*C1459+Q1459*D1459</f>
        <v>30224.490805515066</v>
      </c>
      <c r="V1459" s="25">
        <f>B1459</f>
        <v>43098</v>
      </c>
      <c r="W1459">
        <f>C1459/C$2</f>
        <v>1.7534963086508204</v>
      </c>
      <c r="X1459">
        <f>D1459/D$2</f>
        <v>1.2540372626298817</v>
      </c>
      <c r="Y1459">
        <f t="shared" si="272"/>
        <v>1.5112245402757534</v>
      </c>
      <c r="AA1459" s="15">
        <f t="shared" si="273"/>
        <v>2.975318553790407E-3</v>
      </c>
      <c r="AB1459" s="15">
        <f t="shared" si="274"/>
        <v>4.5506179064536134E-4</v>
      </c>
      <c r="AC1459" s="15">
        <f t="shared" si="275"/>
        <v>1.6674592392484922E-3</v>
      </c>
    </row>
    <row r="1460" spans="1:29" x14ac:dyDescent="0.4">
      <c r="A1460" s="43">
        <f t="shared" si="266"/>
        <v>2018</v>
      </c>
      <c r="B1460" s="53">
        <v>43102</v>
      </c>
      <c r="C1460" s="45">
        <v>4087.4011999999998</v>
      </c>
      <c r="D1460" s="45">
        <f>VLOOKUP(B1460,'H11001.CSI  中证全债'!$A$2:$B$2792,2,0)</f>
        <v>175.13990000000001</v>
      </c>
      <c r="E1460" s="14">
        <f t="shared" si="267"/>
        <v>0</v>
      </c>
      <c r="F1460" s="14">
        <f>IF(AND((B1460-$B$2)&gt;123,OR(((G1459*J1459/C1459*C1460)/(G1459*K1459/D1459*D1460))&lt;(4/6),((G1459*J1459/C1459*C1460)/(G1459*K1459/D1459*D1460))&gt;(6/4))),COUNTIF($E$2:E1460,1),0)</f>
        <v>0</v>
      </c>
      <c r="G1460" s="21">
        <f t="shared" si="268"/>
        <v>30516.093311153621</v>
      </c>
      <c r="H1460" s="12">
        <f t="shared" si="269"/>
        <v>3.6207315507914033</v>
      </c>
      <c r="I1460" s="12">
        <f t="shared" si="270"/>
        <v>89.738036995401941</v>
      </c>
      <c r="J1460" s="15">
        <f>IF(OR((ROW(F1460)-MATCH(MAX($F$2:F1460),$F$2:F1460,0))=1,(ROW(F1460)-MATCH(MAX($F$2:F1460),$F$2:F1460,0))&gt;123),IF(OR(((G1459*J1459/C1459*C1460)/(G1459*K1459/D1459*D1460))&lt;(4/6),((G1459*J1459/C1459*C1460)/(G1459*K1459/D1459*D1460))&gt;(6/4)),50%,((G1459*J1459/C1459*C1460)/((G1459*K1459/D1459*D1460)+(G1459*J1459/C1459*C1460)))),((G1459*J1459/C1459*C1460)/((G1459*K1459/D1459*D1460)+(G1459*J1459/C1459*C1460))))</f>
        <v>0.48496976119067842</v>
      </c>
      <c r="K1460" s="18">
        <f t="shared" si="264"/>
        <v>0.51503023880932153</v>
      </c>
      <c r="L1460" s="20">
        <f t="shared" si="265"/>
        <v>0.9416335675976254</v>
      </c>
      <c r="M1460" s="51">
        <f>IF(AND((B1460-$B$2)&gt;123,OR(((U1459*R1459/C1459*C1460)/(U1459*S1459/D1459*D1460))&lt;(4/6),((U1459*R1459/C1459*C1460)/(U1459*S1459/D1459*D1460))&gt;(6/4))),1,0)</f>
        <v>0</v>
      </c>
      <c r="N1460" s="51">
        <f>IF(AND((B1460-$B$2)&gt;123,OR(((U1459*R1459/C1459*C1460)/(U1459*S1459/D1459*D1460))&lt;(4/6),((U1459*R1459/C1459*C1460)/(U1459*S1459/D1459*D1460))&gt;(6/4))),COUNTIF($M$2:M1460,1),0)</f>
        <v>0</v>
      </c>
      <c r="O1460" s="51">
        <f>IF(OR((ROW(N1460)-MATCH(MAX($N$2:N1460),$N$2:N1460,0))=1,(ROW(N1460)-MATCH(MAX($N$2:N1460),$N$2:N1460,0))&gt;123),IF(OR(((U1459*R1459/C1459*C1460)/(U1459*S1459/D1459*D1460))&lt;(4/6),((U1459*R1459/C1459*C1460)/(U1459*S1459/D1459*D1460))&gt;(6/4)),1,0),0)</f>
        <v>0</v>
      </c>
      <c r="P1460" s="47">
        <f>IF(O1460=1,U1459/2/C1460,P1459)</f>
        <v>3.6118419146766771</v>
      </c>
      <c r="Q1460" s="47">
        <f>IF(O1460=1,U1459/2/D1460,Q1459)</f>
        <v>89.517711770140608</v>
      </c>
      <c r="R1460" s="41">
        <f>P1460*C1460/U1459</f>
        <v>0.48844650754433661</v>
      </c>
      <c r="S1460" s="41">
        <f>Q1460*D1460/U1459</f>
        <v>0.51872248861146941</v>
      </c>
      <c r="T1460" s="41">
        <f t="shared" si="271"/>
        <v>0.94163356759762551</v>
      </c>
      <c r="U1460" s="42">
        <f>P1460*C1460+Q1460*D1460</f>
        <v>30441.170063910999</v>
      </c>
      <c r="V1460" s="25">
        <f>B1460</f>
        <v>43102</v>
      </c>
      <c r="W1460">
        <f>C1460/C$2</f>
        <v>1.7780949932419881</v>
      </c>
      <c r="X1460">
        <f>D1460/D$2</f>
        <v>1.2550333213901828</v>
      </c>
      <c r="Y1460">
        <f t="shared" si="272"/>
        <v>1.52205850319555</v>
      </c>
      <c r="AA1460" s="15">
        <f t="shared" si="273"/>
        <v>1.4028364057460996E-2</v>
      </c>
      <c r="AB1460" s="15">
        <f t="shared" si="274"/>
        <v>7.9428162940886615E-4</v>
      </c>
      <c r="AC1460" s="15">
        <f t="shared" si="275"/>
        <v>7.1689961558061288E-3</v>
      </c>
    </row>
    <row r="1461" spans="1:29" x14ac:dyDescent="0.4">
      <c r="A1461" s="43">
        <f t="shared" si="266"/>
        <v>2018</v>
      </c>
      <c r="B1461" s="53">
        <v>43103</v>
      </c>
      <c r="C1461" s="45">
        <v>4111.3924999999999</v>
      </c>
      <c r="D1461" s="45">
        <f>VLOOKUP(B1461,'H11001.CSI  中证全债'!$A$2:$B$2792,2,0)</f>
        <v>175.14089999999999</v>
      </c>
      <c r="E1461" s="14">
        <f t="shared" si="267"/>
        <v>0</v>
      </c>
      <c r="F1461" s="14">
        <f>IF(AND((B1461-$B$2)&gt;123,OR(((G1460*J1460/C1460*C1461)/(G1460*K1460/D1460*D1461))&lt;(4/6),((G1460*J1460/C1460*C1461)/(G1460*K1460/D1460*D1461))&gt;(6/4))),COUNTIF($E$2:E1461,1),0)</f>
        <v>0</v>
      </c>
      <c r="G1461" s="21">
        <f t="shared" si="268"/>
        <v>30603.049106045117</v>
      </c>
      <c r="H1461" s="12">
        <f t="shared" si="269"/>
        <v>3.6207315507914033</v>
      </c>
      <c r="I1461" s="12">
        <f t="shared" si="270"/>
        <v>89.738036995401941</v>
      </c>
      <c r="J1461" s="15">
        <f>IF(OR((ROW(F1461)-MATCH(MAX($F$2:F1461),$F$2:F1461,0))=1,(ROW(F1461)-MATCH(MAX($F$2:F1461),$F$2:F1461,0))&gt;123),IF(OR(((G1460*J1460/C1460*C1461)/(G1460*K1460/D1460*D1461))&lt;(4/6),((G1460*J1460/C1460*C1461)/(G1460*K1460/D1460*D1461))&gt;(6/4)),50%,((G1460*J1460/C1460*C1461)/((G1460*K1460/D1460*D1461)+(G1460*J1460/C1460*C1461)))),((G1460*J1460/C1460*C1461)/((G1460*K1460/D1460*D1461)+(G1460*J1460/C1460*C1461))))</f>
        <v>0.48643024068789947</v>
      </c>
      <c r="K1461" s="18">
        <f t="shared" si="264"/>
        <v>0.51356975931210047</v>
      </c>
      <c r="L1461" s="20">
        <f t="shared" si="265"/>
        <v>0.94715514663372524</v>
      </c>
      <c r="M1461" s="51">
        <f>IF(AND((B1461-$B$2)&gt;123,OR(((U1460*R1460/C1460*C1461)/(U1460*S1460/D1460*D1461))&lt;(4/6),((U1460*R1460/C1460*C1461)/(U1460*S1460/D1460*D1461))&gt;(6/4))),1,0)</f>
        <v>0</v>
      </c>
      <c r="N1461" s="51">
        <f>IF(AND((B1461-$B$2)&gt;123,OR(((U1460*R1460/C1460*C1461)/(U1460*S1460/D1460*D1461))&lt;(4/6),((U1460*R1460/C1460*C1461)/(U1460*S1460/D1460*D1461))&gt;(6/4))),COUNTIF($M$2:M1461,1),0)</f>
        <v>0</v>
      </c>
      <c r="O1461" s="51">
        <f>IF(OR((ROW(N1461)-MATCH(MAX($N$2:N1461),$N$2:N1461,0))=1,(ROW(N1461)-MATCH(MAX($N$2:N1461),$N$2:N1461,0))&gt;123),IF(OR(((U1460*R1460/C1460*C1461)/(U1460*S1460/D1460*D1461))&lt;(4/6),((U1460*R1460/C1460*C1461)/(U1460*S1460/D1460*D1461))&gt;(6/4)),1,0),0)</f>
        <v>0</v>
      </c>
      <c r="P1461" s="47">
        <f>IF(O1461=1,U1460/2/C1461,P1460)</f>
        <v>3.6118419146766771</v>
      </c>
      <c r="Q1461" s="47">
        <f>IF(O1461=1,U1460/2/D1461,Q1460)</f>
        <v>89.517711770140608</v>
      </c>
      <c r="R1461" s="41">
        <f>P1461*C1461/U1460</f>
        <v>0.48781632663956415</v>
      </c>
      <c r="S1461" s="41">
        <f>Q1461*D1461/U1460</f>
        <v>0.51503317948839455</v>
      </c>
      <c r="T1461" s="41">
        <f t="shared" si="271"/>
        <v>0.94715514663372535</v>
      </c>
      <c r="U1461" s="42">
        <f>P1461*C1461+Q1461*D1461</f>
        <v>30527.91236455035</v>
      </c>
      <c r="V1461" s="25">
        <f>B1461</f>
        <v>43103</v>
      </c>
      <c r="W1461">
        <f>C1461/C$2</f>
        <v>1.7885316517259573</v>
      </c>
      <c r="X1461">
        <f>D1461/D$2</f>
        <v>1.2550404872805445</v>
      </c>
      <c r="Y1461">
        <f t="shared" si="272"/>
        <v>1.5263956182275176</v>
      </c>
      <c r="AA1461" s="15">
        <f t="shared" si="273"/>
        <v>5.8695730676008306E-3</v>
      </c>
      <c r="AB1461" s="15">
        <f t="shared" si="274"/>
        <v>5.7097211998424768E-6</v>
      </c>
      <c r="AC1461" s="15">
        <f t="shared" si="275"/>
        <v>2.8495061279587564E-3</v>
      </c>
    </row>
    <row r="1462" spans="1:29" x14ac:dyDescent="0.4">
      <c r="A1462" s="43">
        <f t="shared" si="266"/>
        <v>2018</v>
      </c>
      <c r="B1462" s="53">
        <v>43104</v>
      </c>
      <c r="C1462" s="45">
        <v>4128.8118999999997</v>
      </c>
      <c r="D1462" s="45">
        <f>VLOOKUP(B1462,'H11001.CSI  中证全债'!$A$2:$B$2792,2,0)</f>
        <v>175.1046</v>
      </c>
      <c r="E1462" s="14">
        <f t="shared" si="267"/>
        <v>0</v>
      </c>
      <c r="F1462" s="14">
        <f>IF(AND((B1462-$B$2)&gt;123,OR(((G1461*J1461/C1461*C1462)/(G1461*K1461/D1461*D1462))&lt;(4/6),((G1461*J1461/C1461*C1462)/(G1461*K1461/D1461*D1462))&gt;(6/4))),COUNTIF($E$2:E1462,1),0)</f>
        <v>0</v>
      </c>
      <c r="G1462" s="21">
        <f t="shared" si="268"/>
        <v>30662.862586478041</v>
      </c>
      <c r="H1462" s="12">
        <f t="shared" si="269"/>
        <v>3.6207315507914033</v>
      </c>
      <c r="I1462" s="12">
        <f t="shared" si="270"/>
        <v>89.738036995401941</v>
      </c>
      <c r="J1462" s="15">
        <f>IF(OR((ROW(F1462)-MATCH(MAX($F$2:F1462),$F$2:F1462,0))=1,(ROW(F1462)-MATCH(MAX($F$2:F1462),$F$2:F1462,0))&gt;123),IF(OR(((G1461*J1461/C1461*C1462)/(G1461*K1461/D1461*D1462))&lt;(4/6),((G1461*J1461/C1461*C1462)/(G1461*K1461/D1461*D1462))&gt;(6/4)),50%,((G1461*J1461/C1461*C1462)/((G1461*K1461/D1461*D1462)+(G1461*J1461/C1461*C1462)))),((G1461*J1461/C1461*C1462)/((G1461*K1461/D1461*D1462)+(G1461*J1461/C1461*C1462))))</f>
        <v>0.4875382874463085</v>
      </c>
      <c r="K1462" s="18">
        <f t="shared" si="264"/>
        <v>0.51246171255369144</v>
      </c>
      <c r="L1462" s="20">
        <f t="shared" si="265"/>
        <v>0.95136529325637831</v>
      </c>
      <c r="M1462" s="51">
        <f>IF(AND((B1462-$B$2)&gt;123,OR(((U1461*R1461/C1461*C1462)/(U1461*S1461/D1461*D1462))&lt;(4/6),((U1461*R1461/C1461*C1462)/(U1461*S1461/D1461*D1462))&gt;(6/4))),1,0)</f>
        <v>0</v>
      </c>
      <c r="N1462" s="51">
        <f>IF(AND((B1462-$B$2)&gt;123,OR(((U1461*R1461/C1461*C1462)/(U1461*S1461/D1461*D1462))&lt;(4/6),((U1461*R1461/C1461*C1462)/(U1461*S1461/D1461*D1462))&gt;(6/4))),COUNTIF($M$2:M1462,1),0)</f>
        <v>0</v>
      </c>
      <c r="O1462" s="51">
        <f>IF(OR((ROW(N1462)-MATCH(MAX($N$2:N1462),$N$2:N1462,0))=1,(ROW(N1462)-MATCH(MAX($N$2:N1462),$N$2:N1462,0))&gt;123),IF(OR(((U1461*R1461/C1461*C1462)/(U1461*S1461/D1461*D1462))&lt;(4/6),((U1461*R1461/C1461*C1462)/(U1461*S1461/D1461*D1462))&gt;(6/4)),1,0),0)</f>
        <v>0</v>
      </c>
      <c r="P1462" s="47">
        <f>IF(O1462=1,U1461/2/C1462,P1461)</f>
        <v>3.6118419146766771</v>
      </c>
      <c r="Q1462" s="47">
        <f>IF(O1462=1,U1461/2/D1462,Q1461)</f>
        <v>89.517711770140608</v>
      </c>
      <c r="R1462" s="41">
        <f>P1462*C1462/U1461</f>
        <v>0.48849117817675247</v>
      </c>
      <c r="S1462" s="41">
        <f>Q1462*D1462/U1461</f>
        <v>0.5134633159726919</v>
      </c>
      <c r="T1462" s="41">
        <f t="shared" si="271"/>
        <v>0.95136529325637831</v>
      </c>
      <c r="U1462" s="42">
        <f>P1462*C1462+Q1462*D1462</f>
        <v>30587.578990661612</v>
      </c>
      <c r="V1462" s="25">
        <f>B1462</f>
        <v>43104</v>
      </c>
      <c r="W1462">
        <f>C1462/C$2</f>
        <v>1.7961094123640076</v>
      </c>
      <c r="X1462">
        <f>D1462/D$2</f>
        <v>1.2547803654604084</v>
      </c>
      <c r="Y1462">
        <f t="shared" si="272"/>
        <v>1.5293789495330805</v>
      </c>
      <c r="AA1462" s="15">
        <f t="shared" si="273"/>
        <v>4.236861355368049E-3</v>
      </c>
      <c r="AB1462" s="15">
        <f t="shared" si="274"/>
        <v>-2.0726169615437051E-4</v>
      </c>
      <c r="AC1462" s="15">
        <f t="shared" si="275"/>
        <v>1.9544941494442636E-3</v>
      </c>
    </row>
    <row r="1463" spans="1:29" x14ac:dyDescent="0.4">
      <c r="A1463" s="43">
        <f t="shared" si="266"/>
        <v>2018</v>
      </c>
      <c r="B1463" s="53">
        <v>43105</v>
      </c>
      <c r="C1463" s="45">
        <v>4138.7505000000001</v>
      </c>
      <c r="D1463" s="45">
        <f>VLOOKUP(B1463,'H11001.CSI  中证全债'!$A$2:$B$2792,2,0)</f>
        <v>175.16249999999999</v>
      </c>
      <c r="E1463" s="14">
        <f t="shared" si="267"/>
        <v>0</v>
      </c>
      <c r="F1463" s="14">
        <f>IF(AND((B1463-$B$2)&gt;123,OR(((G1462*J1462/C1462*C1463)/(G1462*K1462/D1462*D1463))&lt;(4/6),((G1462*J1462/C1462*C1463)/(G1462*K1462/D1462*D1463))&gt;(6/4))),COUNTIF($E$2:E1463,1),0)</f>
        <v>0</v>
      </c>
      <c r="G1463" s="21">
        <f t="shared" si="268"/>
        <v>30704.043421410766</v>
      </c>
      <c r="H1463" s="12">
        <f t="shared" si="269"/>
        <v>3.6207315507914033</v>
      </c>
      <c r="I1463" s="12">
        <f t="shared" si="270"/>
        <v>89.738036995401941</v>
      </c>
      <c r="J1463" s="15">
        <f>IF(OR((ROW(F1463)-MATCH(MAX($F$2:F1463),$F$2:F1463,0))=1,(ROW(F1463)-MATCH(MAX($F$2:F1463),$F$2:F1463,0))&gt;123),IF(OR(((G1462*J1462/C1462*C1463)/(G1462*K1462/D1462*D1463))&lt;(4/6),((G1462*J1462/C1462*C1463)/(G1462*K1462/D1462*D1463))&gt;(6/4)),50%,((G1462*J1462/C1462*C1463)/((G1462*K1462/D1462*D1463)+(G1462*J1462/C1462*C1463)))),((G1462*J1462/C1462*C1463)/((G1462*K1462/D1462*D1463)+(G1462*J1462/C1462*C1463))))</f>
        <v>0.48805638757513037</v>
      </c>
      <c r="K1463" s="18">
        <f t="shared" si="264"/>
        <v>0.51194361242486963</v>
      </c>
      <c r="L1463" s="20">
        <f t="shared" si="265"/>
        <v>0.95334012522083211</v>
      </c>
      <c r="M1463" s="51">
        <f>IF(AND((B1463-$B$2)&gt;123,OR(((U1462*R1462/C1462*C1463)/(U1462*S1462/D1462*D1463))&lt;(4/6),((U1462*R1462/C1462*C1463)/(U1462*S1462/D1462*D1463))&gt;(6/4))),1,0)</f>
        <v>0</v>
      </c>
      <c r="N1463" s="51">
        <f>IF(AND((B1463-$B$2)&gt;123,OR(((U1462*R1462/C1462*C1463)/(U1462*S1462/D1462*D1463))&lt;(4/6),((U1462*R1462/C1462*C1463)/(U1462*S1462/D1462*D1463))&gt;(6/4))),COUNTIF($M$2:M1463,1),0)</f>
        <v>0</v>
      </c>
      <c r="O1463" s="51">
        <f>IF(OR((ROW(N1463)-MATCH(MAX($N$2:N1463),$N$2:N1463,0))=1,(ROW(N1463)-MATCH(MAX($N$2:N1463),$N$2:N1463,0))&gt;123),IF(OR(((U1462*R1462/C1462*C1463)/(U1462*S1462/D1462*D1463))&lt;(4/6),((U1462*R1462/C1462*C1463)/(U1462*S1462/D1462*D1463))&gt;(6/4)),1,0),0)</f>
        <v>0</v>
      </c>
      <c r="P1463" s="47">
        <f>IF(O1463=1,U1462/2/C1463,P1462)</f>
        <v>3.6118419146766771</v>
      </c>
      <c r="Q1463" s="47">
        <f>IF(O1463=1,U1462/2/D1463,Q1462)</f>
        <v>89.517711770140608</v>
      </c>
      <c r="R1463" s="41">
        <f>P1463*C1463/U1462</f>
        <v>0.48871185702055192</v>
      </c>
      <c r="S1463" s="41">
        <f>Q1463*D1463/U1462</f>
        <v>0.51263116288884458</v>
      </c>
      <c r="T1463" s="41">
        <f t="shared" si="271"/>
        <v>0.95334012522083222</v>
      </c>
      <c r="U1463" s="42">
        <f>P1463*C1463+Q1463*D1463</f>
        <v>30628.65871822631</v>
      </c>
      <c r="V1463" s="25">
        <f>B1463</f>
        <v>43105</v>
      </c>
      <c r="W1463">
        <f>C1463/C$2</f>
        <v>1.8004328868738833</v>
      </c>
      <c r="X1463">
        <f>D1463/D$2</f>
        <v>1.255195270512361</v>
      </c>
      <c r="Y1463">
        <f t="shared" si="272"/>
        <v>1.5314329359113155</v>
      </c>
      <c r="AA1463" s="15">
        <f t="shared" si="273"/>
        <v>2.4071331513069172E-3</v>
      </c>
      <c r="AB1463" s="15">
        <f t="shared" si="274"/>
        <v>3.3065950294841606E-4</v>
      </c>
      <c r="AC1463" s="15">
        <f t="shared" si="275"/>
        <v>1.3430199093966699E-3</v>
      </c>
    </row>
    <row r="1464" spans="1:29" x14ac:dyDescent="0.4">
      <c r="A1464" s="43">
        <f t="shared" si="266"/>
        <v>2018</v>
      </c>
      <c r="B1464" s="53">
        <v>43108</v>
      </c>
      <c r="C1464" s="45">
        <v>4160.1594999999998</v>
      </c>
      <c r="D1464" s="45">
        <f>VLOOKUP(B1464,'H11001.CSI  中证全债'!$A$2:$B$2792,2,0)</f>
        <v>175.26910000000001</v>
      </c>
      <c r="E1464" s="14">
        <f t="shared" si="267"/>
        <v>0</v>
      </c>
      <c r="F1464" s="14">
        <f>IF(AND((B1464-$B$2)&gt;123,OR(((G1463*J1463/C1463*C1464)/(G1463*K1463/D1463*D1464))&lt;(4/6),((G1463*J1463/C1463*C1464)/(G1463*K1463/D1463*D1464))&gt;(6/4))),COUNTIF($E$2:E1464,1),0)</f>
        <v>0</v>
      </c>
      <c r="G1464" s="21">
        <f t="shared" si="268"/>
        <v>30791.125737925373</v>
      </c>
      <c r="H1464" s="12">
        <f t="shared" si="269"/>
        <v>3.6207315507914033</v>
      </c>
      <c r="I1464" s="12">
        <f t="shared" si="270"/>
        <v>89.738036995401941</v>
      </c>
      <c r="J1464" s="15">
        <f>IF(OR((ROW(F1464)-MATCH(MAX($F$2:F1464),$F$2:F1464,0))=1,(ROW(F1464)-MATCH(MAX($F$2:F1464),$F$2:F1464,0))&gt;123),IF(OR(((G1463*J1463/C1463*C1464)/(G1463*K1463/D1463*D1464))&lt;(4/6),((G1463*J1463/C1463*C1464)/(G1463*K1463/D1463*D1464))&gt;(6/4)),50%,((G1463*J1463/C1463*C1464)/((G1463*K1463/D1463*D1464)+(G1463*J1463/C1463*C1464)))),((G1463*J1463/C1463*C1464)/((G1463*K1463/D1463*D1464)+(G1463*J1463/C1463*C1464))))</f>
        <v>0.48919357110161543</v>
      </c>
      <c r="K1464" s="18">
        <f t="shared" si="264"/>
        <v>0.51080642889838457</v>
      </c>
      <c r="L1464" s="20">
        <f t="shared" si="265"/>
        <v>0.95768875140553755</v>
      </c>
      <c r="M1464" s="51">
        <f>IF(AND((B1464-$B$2)&gt;123,OR(((U1463*R1463/C1463*C1464)/(U1463*S1463/D1463*D1464))&lt;(4/6),((U1463*R1463/C1463*C1464)/(U1463*S1463/D1463*D1464))&gt;(6/4))),1,0)</f>
        <v>0</v>
      </c>
      <c r="N1464" s="51">
        <f>IF(AND((B1464-$B$2)&gt;123,OR(((U1463*R1463/C1463*C1464)/(U1463*S1463/D1463*D1464))&lt;(4/6),((U1463*R1463/C1463*C1464)/(U1463*S1463/D1463*D1464))&gt;(6/4))),COUNTIF($M$2:M1464,1),0)</f>
        <v>0</v>
      </c>
      <c r="O1464" s="51">
        <f>IF(OR((ROW(N1464)-MATCH(MAX($N$2:N1464),$N$2:N1464,0))=1,(ROW(N1464)-MATCH(MAX($N$2:N1464),$N$2:N1464,0))&gt;123),IF(OR(((U1463*R1463/C1463*C1464)/(U1463*S1463/D1463*D1464))&lt;(4/6),((U1463*R1463/C1463*C1464)/(U1463*S1463/D1463*D1464))&gt;(6/4)),1,0),0)</f>
        <v>0</v>
      </c>
      <c r="P1464" s="47">
        <f>IF(O1464=1,U1463/2/C1464,P1463)</f>
        <v>3.6118419146766771</v>
      </c>
      <c r="Q1464" s="47">
        <f>IF(O1464=1,U1463/2/D1464,Q1463)</f>
        <v>89.517711770140608</v>
      </c>
      <c r="R1464" s="41">
        <f>P1464*C1464/U1463</f>
        <v>0.49058101407812821</v>
      </c>
      <c r="S1464" s="41">
        <f>Q1464*D1464/U1463</f>
        <v>0.51225516991625331</v>
      </c>
      <c r="T1464" s="41">
        <f t="shared" si="271"/>
        <v>0.95768875140553777</v>
      </c>
      <c r="U1464" s="42">
        <f>P1464*C1464+Q1464*D1464</f>
        <v>30715.52722985232</v>
      </c>
      <c r="V1464" s="25">
        <f>B1464</f>
        <v>43108</v>
      </c>
      <c r="W1464">
        <f>C1464/C$2</f>
        <v>1.809746197177339</v>
      </c>
      <c r="X1464">
        <f>D1464/D$2</f>
        <v>1.2559591544249373</v>
      </c>
      <c r="Y1464">
        <f t="shared" si="272"/>
        <v>1.5357763614926159</v>
      </c>
      <c r="AA1464" s="15">
        <f t="shared" si="273"/>
        <v>5.1728172548695106E-3</v>
      </c>
      <c r="AB1464" s="15">
        <f t="shared" si="274"/>
        <v>6.0857774923306351E-4</v>
      </c>
      <c r="AC1464" s="15">
        <f t="shared" si="275"/>
        <v>2.8361839943815692E-3</v>
      </c>
    </row>
    <row r="1465" spans="1:29" x14ac:dyDescent="0.4">
      <c r="A1465" s="43">
        <f t="shared" si="266"/>
        <v>2018</v>
      </c>
      <c r="B1465" s="53">
        <v>43109</v>
      </c>
      <c r="C1465" s="45">
        <v>4189.2977000000001</v>
      </c>
      <c r="D1465" s="45">
        <f>VLOOKUP(B1465,'H11001.CSI  中证全债'!$A$2:$B$2792,2,0)</f>
        <v>175.31700000000001</v>
      </c>
      <c r="E1465" s="14">
        <f t="shared" si="267"/>
        <v>0</v>
      </c>
      <c r="F1465" s="14">
        <f>IF(AND((B1465-$B$2)&gt;123,OR(((G1464*J1464/C1464*C1465)/(G1464*K1464/D1464*D1465))&lt;(4/6),((G1464*J1464/C1464*C1465)/(G1464*K1464/D1464*D1465))&gt;(6/4))),COUNTIF($E$2:E1465,1),0)</f>
        <v>0</v>
      </c>
      <c r="G1465" s="21">
        <f t="shared" si="268"/>
        <v>30900.925789970723</v>
      </c>
      <c r="H1465" s="12">
        <f t="shared" si="269"/>
        <v>3.6207315507914033</v>
      </c>
      <c r="I1465" s="12">
        <f t="shared" si="270"/>
        <v>89.738036995401941</v>
      </c>
      <c r="J1465" s="15">
        <f>IF(OR((ROW(F1465)-MATCH(MAX($F$2:F1465),$F$2:F1465,0))=1,(ROW(F1465)-MATCH(MAX($F$2:F1465),$F$2:F1465,0))&gt;123),IF(OR(((G1464*J1464/C1464*C1465)/(G1464*K1464/D1464*D1465))&lt;(4/6),((G1464*J1464/C1464*C1465)/(G1464*K1464/D1464*D1465))&gt;(6/4)),50%,((G1464*J1464/C1464*C1465)/((G1464*K1464/D1464*D1465)+(G1464*J1464/C1464*C1465)))),((G1464*J1464/C1464*C1465)/((G1464*K1464/D1464*D1465)+(G1464*J1464/C1464*C1465))))</f>
        <v>0.49086951184391098</v>
      </c>
      <c r="K1465" s="18">
        <f t="shared" si="264"/>
        <v>0.50913048815608897</v>
      </c>
      <c r="L1465" s="20">
        <f t="shared" si="265"/>
        <v>0.964133013565317</v>
      </c>
      <c r="M1465" s="51">
        <f>IF(AND((B1465-$B$2)&gt;123,OR(((U1464*R1464/C1464*C1465)/(U1464*S1464/D1464*D1465))&lt;(4/6),((U1464*R1464/C1464*C1465)/(U1464*S1464/D1464*D1465))&gt;(6/4))),1,0)</f>
        <v>0</v>
      </c>
      <c r="N1465" s="51">
        <f>IF(AND((B1465-$B$2)&gt;123,OR(((U1464*R1464/C1464*C1465)/(U1464*S1464/D1464*D1465))&lt;(4/6),((U1464*R1464/C1464*C1465)/(U1464*S1464/D1464*D1465))&gt;(6/4))),COUNTIF($M$2:M1465,1),0)</f>
        <v>0</v>
      </c>
      <c r="O1465" s="51">
        <f>IF(OR((ROW(N1465)-MATCH(MAX($N$2:N1465),$N$2:N1465,0))=1,(ROW(N1465)-MATCH(MAX($N$2:N1465),$N$2:N1465,0))&gt;123),IF(OR(((U1464*R1464/C1464*C1465)/(U1464*S1464/D1464*D1465))&lt;(4/6),((U1464*R1464/C1464*C1465)/(U1464*S1464/D1464*D1465))&gt;(6/4)),1,0),0)</f>
        <v>0</v>
      </c>
      <c r="P1465" s="47">
        <f>IF(O1465=1,U1464/2/C1465,P1464)</f>
        <v>3.6118419146766771</v>
      </c>
      <c r="Q1465" s="47">
        <f>IF(O1465=1,U1464/2/D1465,Q1464)</f>
        <v>89.517711770140608</v>
      </c>
      <c r="R1465" s="41">
        <f>P1465*C1465/U1464</f>
        <v>0.49261993494979806</v>
      </c>
      <c r="S1465" s="41">
        <f>Q1465*D1465/U1464</f>
        <v>0.51094602924975407</v>
      </c>
      <c r="T1465" s="41">
        <f t="shared" si="271"/>
        <v>0.96413301356531711</v>
      </c>
      <c r="U1465" s="42">
        <f>P1465*C1465+Q1465*D1465</f>
        <v>30825.057700324342</v>
      </c>
      <c r="V1465" s="25">
        <f>B1465</f>
        <v>43109</v>
      </c>
      <c r="W1465">
        <f>C1465/C$2</f>
        <v>1.8224218521955164</v>
      </c>
      <c r="X1465">
        <f>D1465/D$2</f>
        <v>1.2563024005732712</v>
      </c>
      <c r="Y1465">
        <f t="shared" si="272"/>
        <v>1.541252885016217</v>
      </c>
      <c r="AA1465" s="15">
        <f t="shared" si="273"/>
        <v>7.0041064531300989E-3</v>
      </c>
      <c r="AB1465" s="15">
        <f t="shared" si="274"/>
        <v>2.7329403756848336E-4</v>
      </c>
      <c r="AC1465" s="15">
        <f t="shared" si="275"/>
        <v>3.5659641995522406E-3</v>
      </c>
    </row>
    <row r="1466" spans="1:29" x14ac:dyDescent="0.4">
      <c r="A1466" s="43">
        <f t="shared" si="266"/>
        <v>2018</v>
      </c>
      <c r="B1466" s="53">
        <v>43110</v>
      </c>
      <c r="C1466" s="45">
        <v>4207.8131999999996</v>
      </c>
      <c r="D1466" s="45">
        <f>VLOOKUP(B1466,'H11001.CSI  中证全债'!$A$2:$B$2792,2,0)</f>
        <v>175.29839999999999</v>
      </c>
      <c r="E1466" s="14">
        <f t="shared" si="267"/>
        <v>0</v>
      </c>
      <c r="F1466" s="14">
        <f>IF(AND((B1466-$B$2)&gt;123,OR(((G1465*J1465/C1465*C1466)/(G1465*K1465/D1465*D1466))&lt;(4/6),((G1465*J1465/C1465*C1466)/(G1465*K1465/D1465*D1466))&gt;(6/4))),COUNTIF($E$2:E1466,1),0)</f>
        <v>0</v>
      </c>
      <c r="G1466" s="21">
        <f t="shared" si="268"/>
        <v>30966.296317511282</v>
      </c>
      <c r="H1466" s="12">
        <f t="shared" si="269"/>
        <v>3.6207315507914033</v>
      </c>
      <c r="I1466" s="12">
        <f t="shared" si="270"/>
        <v>89.738036995401941</v>
      </c>
      <c r="J1466" s="15">
        <f>IF(OR((ROW(F1466)-MATCH(MAX($F$2:F1466),$F$2:F1466,0))=1,(ROW(F1466)-MATCH(MAX($F$2:F1466),$F$2:F1466,0))&gt;123),IF(OR(((G1465*J1465/C1465*C1466)/(G1465*K1465/D1465*D1466))&lt;(4/6),((G1465*J1465/C1465*C1466)/(G1465*K1465/D1465*D1466))&gt;(6/4)),50%,((G1465*J1465/C1465*C1466)/((G1465*K1465/D1465*D1466)+(G1465*J1465/C1465*C1466)))),((G1465*J1465/C1465*C1466)/((G1465*K1465/D1465*D1466)+(G1465*J1465/C1465*C1466))))</f>
        <v>0.49199819884372176</v>
      </c>
      <c r="K1466" s="18">
        <f t="shared" si="264"/>
        <v>0.50800180115627824</v>
      </c>
      <c r="L1466" s="20">
        <f t="shared" si="265"/>
        <v>0.96849695753808318</v>
      </c>
      <c r="M1466" s="51">
        <f>IF(AND((B1466-$B$2)&gt;123,OR(((U1465*R1465/C1465*C1466)/(U1465*S1465/D1465*D1466))&lt;(4/6),((U1465*R1465/C1465*C1466)/(U1465*S1465/D1465*D1466))&gt;(6/4))),1,0)</f>
        <v>0</v>
      </c>
      <c r="N1466" s="51">
        <f>IF(AND((B1466-$B$2)&gt;123,OR(((U1465*R1465/C1465*C1466)/(U1465*S1465/D1465*D1466))&lt;(4/6),((U1465*R1465/C1465*C1466)/(U1465*S1465/D1465*D1466))&gt;(6/4))),COUNTIF($M$2:M1466,1),0)</f>
        <v>0</v>
      </c>
      <c r="O1466" s="51">
        <f>IF(OR((ROW(N1466)-MATCH(MAX($N$2:N1466),$N$2:N1466,0))=1,(ROW(N1466)-MATCH(MAX($N$2:N1466),$N$2:N1466,0))&gt;123),IF(OR(((U1465*R1465/C1465*C1466)/(U1465*S1465/D1465*D1466))&lt;(4/6),((U1465*R1465/C1465*C1466)/(U1465*S1465/D1465*D1466))&gt;(6/4)),1,0),0)</f>
        <v>0</v>
      </c>
      <c r="P1466" s="47">
        <f>IF(O1466=1,U1465/2/C1466,P1465)</f>
        <v>3.6118419146766771</v>
      </c>
      <c r="Q1466" s="47">
        <f>IF(O1466=1,U1465/2/D1466,Q1465)</f>
        <v>89.517711770140608</v>
      </c>
      <c r="R1466" s="41">
        <f>P1466*C1466/U1465</f>
        <v>0.49303901496767943</v>
      </c>
      <c r="S1466" s="41">
        <f>Q1466*D1466/U1465</f>
        <v>0.50907647270362455</v>
      </c>
      <c r="T1466" s="41">
        <f t="shared" si="271"/>
        <v>0.96849695753808318</v>
      </c>
      <c r="U1466" s="42">
        <f>P1466*C1466+Q1466*D1466</f>
        <v>30890.267729856612</v>
      </c>
      <c r="V1466" s="25">
        <f>B1466</f>
        <v>43110</v>
      </c>
      <c r="W1466">
        <f>C1466/C$2</f>
        <v>1.83047643657235</v>
      </c>
      <c r="X1466">
        <f>D1466/D$2</f>
        <v>1.25616911501254</v>
      </c>
      <c r="Y1466">
        <f t="shared" si="272"/>
        <v>1.5445133864928307</v>
      </c>
      <c r="AA1466" s="15">
        <f t="shared" si="273"/>
        <v>4.4197145502453683E-3</v>
      </c>
      <c r="AB1466" s="15">
        <f t="shared" si="274"/>
        <v>-1.0609353342827532E-4</v>
      </c>
      <c r="AC1466" s="15">
        <f t="shared" si="275"/>
        <v>2.1154876713040949E-3</v>
      </c>
    </row>
    <row r="1467" spans="1:29" x14ac:dyDescent="0.4">
      <c r="A1467" s="43">
        <f t="shared" si="266"/>
        <v>2018</v>
      </c>
      <c r="B1467" s="53">
        <v>43111</v>
      </c>
      <c r="C1467" s="45">
        <v>4205.5862999999999</v>
      </c>
      <c r="D1467" s="45">
        <f>VLOOKUP(B1467,'H11001.CSI  中证全债'!$A$2:$B$2792,2,0)</f>
        <v>175.11670000000001</v>
      </c>
      <c r="E1467" s="14">
        <f t="shared" si="267"/>
        <v>0</v>
      </c>
      <c r="F1467" s="14">
        <f>IF(AND((B1467-$B$2)&gt;123,OR(((G1466*J1466/C1466*C1467)/(G1466*K1466/D1466*D1467))&lt;(4/6),((G1466*J1466/C1466*C1467)/(G1466*K1466/D1466*D1467))&gt;(6/4))),COUNTIF($E$2:E1467,1),0)</f>
        <v>0</v>
      </c>
      <c r="G1467" s="21">
        <f t="shared" si="268"/>
        <v>30941.927909098762</v>
      </c>
      <c r="H1467" s="12">
        <f t="shared" si="269"/>
        <v>3.6207315507914033</v>
      </c>
      <c r="I1467" s="12">
        <f t="shared" si="270"/>
        <v>89.738036995401941</v>
      </c>
      <c r="J1467" s="15">
        <f>IF(OR((ROW(F1467)-MATCH(MAX($F$2:F1467),$F$2:F1467,0))=1,(ROW(F1467)-MATCH(MAX($F$2:F1467),$F$2:F1467,0))&gt;123),IF(OR(((G1466*J1466/C1466*C1467)/(G1466*K1466/D1466*D1467))&lt;(4/6),((G1466*J1466/C1466*C1467)/(G1466*K1466/D1466*D1467))&gt;(6/4)),50%,((G1466*J1466/C1466*C1467)/((G1466*K1466/D1466*D1467)+(G1466*J1466/C1466*C1467)))),((G1466*J1466/C1466*C1467)/((G1466*K1466/D1466*D1467)+(G1466*J1466/C1466*C1467))))</f>
        <v>0.49212508835004876</v>
      </c>
      <c r="K1467" s="18">
        <f t="shared" si="264"/>
        <v>0.50787491164995124</v>
      </c>
      <c r="L1467" s="20">
        <f t="shared" si="265"/>
        <v>0.96898877471868916</v>
      </c>
      <c r="M1467" s="51">
        <f>IF(AND((B1467-$B$2)&gt;123,OR(((U1466*R1466/C1466*C1467)/(U1466*S1466/D1466*D1467))&lt;(4/6),((U1466*R1466/C1466*C1467)/(U1466*S1466/D1466*D1467))&gt;(6/4))),1,0)</f>
        <v>0</v>
      </c>
      <c r="N1467" s="51">
        <f>IF(AND((B1467-$B$2)&gt;123,OR(((U1466*R1466/C1466*C1467)/(U1466*S1466/D1466*D1467))&lt;(4/6),((U1466*R1466/C1466*C1467)/(U1466*S1466/D1466*D1467))&gt;(6/4))),COUNTIF($M$2:M1467,1),0)</f>
        <v>0</v>
      </c>
      <c r="O1467" s="51">
        <f>IF(OR((ROW(N1467)-MATCH(MAX($N$2:N1467),$N$2:N1467,0))=1,(ROW(N1467)-MATCH(MAX($N$2:N1467),$N$2:N1467,0))&gt;123),IF(OR(((U1466*R1466/C1466*C1467)/(U1466*S1466/D1466*D1467))&lt;(4/6),((U1466*R1466/C1466*C1467)/(U1466*S1466/D1466*D1467))&gt;(6/4)),1,0),0)</f>
        <v>0</v>
      </c>
      <c r="P1467" s="47">
        <f>IF(O1467=1,U1466/2/C1467,P1466)</f>
        <v>3.6118419146766771</v>
      </c>
      <c r="Q1467" s="47">
        <f>IF(O1467=1,U1466/2/D1467,Q1466)</f>
        <v>89.517711770140608</v>
      </c>
      <c r="R1467" s="41">
        <f>P1467*C1467/U1466</f>
        <v>0.49173781875151495</v>
      </c>
      <c r="S1467" s="41">
        <f>Q1467*D1467/U1466</f>
        <v>0.50747524799167376</v>
      </c>
      <c r="T1467" s="41">
        <f t="shared" si="271"/>
        <v>0.96898877471868927</v>
      </c>
      <c r="U1467" s="42">
        <f>P1467*C1467+Q1467*D1467</f>
        <v>30865.959150868184</v>
      </c>
      <c r="V1467" s="25">
        <f>B1467</f>
        <v>43111</v>
      </c>
      <c r="W1467">
        <f>C1467/C$2</f>
        <v>1.8295076939540698</v>
      </c>
      <c r="X1467">
        <f>D1467/D$2</f>
        <v>1.2548670727337872</v>
      </c>
      <c r="Y1467">
        <f t="shared" si="272"/>
        <v>1.5432979575434091</v>
      </c>
      <c r="AA1467" s="15">
        <f t="shared" si="273"/>
        <v>-5.2922976713887238E-4</v>
      </c>
      <c r="AB1467" s="15">
        <f t="shared" si="274"/>
        <v>-1.036518302505729E-3</v>
      </c>
      <c r="AC1467" s="15">
        <f t="shared" si="275"/>
        <v>-7.8693325681133963E-4</v>
      </c>
    </row>
    <row r="1468" spans="1:29" x14ac:dyDescent="0.4">
      <c r="A1468" s="43">
        <f t="shared" si="266"/>
        <v>2018</v>
      </c>
      <c r="B1468" s="53">
        <v>43112</v>
      </c>
      <c r="C1468" s="45">
        <v>4225.0010000000002</v>
      </c>
      <c r="D1468" s="45">
        <f>VLOOKUP(B1468,'H11001.CSI  中证全债'!$A$2:$B$2792,2,0)</f>
        <v>175.1232</v>
      </c>
      <c r="E1468" s="14">
        <f t="shared" si="267"/>
        <v>0</v>
      </c>
      <c r="F1468" s="14">
        <f>IF(AND((B1468-$B$2)&gt;123,OR(((G1467*J1467/C1467*C1468)/(G1467*K1467/D1467*D1468))&lt;(4/6),((G1467*J1467/C1467*C1468)/(G1467*K1467/D1467*D1468))&gt;(6/4))),COUNTIF($E$2:E1468,1),0)</f>
        <v>0</v>
      </c>
      <c r="G1468" s="21">
        <f t="shared" si="268"/>
        <v>31012.806623178381</v>
      </c>
      <c r="H1468" s="12">
        <f t="shared" si="269"/>
        <v>3.6207315507914033</v>
      </c>
      <c r="I1468" s="12">
        <f t="shared" si="270"/>
        <v>89.738036995401941</v>
      </c>
      <c r="J1468" s="15">
        <f>IF(OR((ROW(F1468)-MATCH(MAX($F$2:F1468),$F$2:F1468,0))=1,(ROW(F1468)-MATCH(MAX($F$2:F1468),$F$2:F1468,0))&gt;123),IF(OR(((G1467*J1467/C1467*C1468)/(G1467*K1467/D1467*D1468))&lt;(4/6),((G1467*J1467/C1467*C1468)/(G1467*K1467/D1467*D1468))&gt;(6/4)),50%,((G1467*J1467/C1467*C1468)/((G1467*K1467/D1467*D1468)+(G1467*J1467/C1467*C1468)))),((G1467*J1467/C1467*C1468)/((G1467*K1467/D1467*D1468)+(G1467*J1467/C1467*C1468))))</f>
        <v>0.49326701090613606</v>
      </c>
      <c r="K1468" s="18">
        <f t="shared" si="264"/>
        <v>0.50673298909386388</v>
      </c>
      <c r="L1468" s="20">
        <f t="shared" si="265"/>
        <v>0.97342589001002755</v>
      </c>
      <c r="M1468" s="51">
        <f>IF(AND((B1468-$B$2)&gt;123,OR(((U1467*R1467/C1467*C1468)/(U1467*S1467/D1467*D1468))&lt;(4/6),((U1467*R1467/C1467*C1468)/(U1467*S1467/D1467*D1468))&gt;(6/4))),1,0)</f>
        <v>0</v>
      </c>
      <c r="N1468" s="51">
        <f>IF(AND((B1468-$B$2)&gt;123,OR(((U1467*R1467/C1467*C1468)/(U1467*S1467/D1467*D1468))&lt;(4/6),((U1467*R1467/C1467*C1468)/(U1467*S1467/D1467*D1468))&gt;(6/4))),COUNTIF($M$2:M1468,1),0)</f>
        <v>0</v>
      </c>
      <c r="O1468" s="51">
        <f>IF(OR((ROW(N1468)-MATCH(MAX($N$2:N1468),$N$2:N1468,0))=1,(ROW(N1468)-MATCH(MAX($N$2:N1468),$N$2:N1468,0))&gt;123),IF(OR(((U1467*R1467/C1467*C1468)/(U1467*S1467/D1467*D1468))&lt;(4/6),((U1467*R1467/C1467*C1468)/(U1467*S1467/D1467*D1468))&gt;(6/4)),1,0),0)</f>
        <v>0</v>
      </c>
      <c r="P1468" s="47">
        <f>IF(O1468=1,U1467/2/C1468,P1467)</f>
        <v>3.6118419146766771</v>
      </c>
      <c r="Q1468" s="47">
        <f>IF(O1468=1,U1467/2/D1468,Q1467)</f>
        <v>89.517711770140608</v>
      </c>
      <c r="R1468" s="41">
        <f>P1468*C1468/U1467</f>
        <v>0.49439693828278941</v>
      </c>
      <c r="S1468" s="41">
        <f>Q1468*D1468/U1467</f>
        <v>0.50789376300408084</v>
      </c>
      <c r="T1468" s="41">
        <f t="shared" si="271"/>
        <v>0.97342589001002755</v>
      </c>
      <c r="U1468" s="42">
        <f>P1468*C1468+Q1468*D1468</f>
        <v>30936.663843215563</v>
      </c>
      <c r="V1468" s="25">
        <f>B1468</f>
        <v>43112</v>
      </c>
      <c r="W1468">
        <f>C1468/C$2</f>
        <v>1.837953446934055</v>
      </c>
      <c r="X1468">
        <f>D1468/D$2</f>
        <v>1.2549136510211392</v>
      </c>
      <c r="Y1468">
        <f t="shared" si="272"/>
        <v>1.5468331921607781</v>
      </c>
      <c r="AA1468" s="15">
        <f t="shared" si="273"/>
        <v>4.6164074673726851E-3</v>
      </c>
      <c r="AB1468" s="15">
        <f t="shared" si="274"/>
        <v>3.7118104669442431E-5</v>
      </c>
      <c r="AC1468" s="15">
        <f t="shared" si="275"/>
        <v>2.2907012868702559E-3</v>
      </c>
    </row>
    <row r="1469" spans="1:29" x14ac:dyDescent="0.4">
      <c r="A1469" s="43">
        <f t="shared" si="266"/>
        <v>2018</v>
      </c>
      <c r="B1469" s="53">
        <v>43115</v>
      </c>
      <c r="C1469" s="45">
        <v>4225.2393000000002</v>
      </c>
      <c r="D1469" s="45">
        <f>VLOOKUP(B1469,'H11001.CSI  中证全债'!$A$2:$B$2792,2,0)</f>
        <v>175.09610000000001</v>
      </c>
      <c r="E1469" s="14">
        <f t="shared" si="267"/>
        <v>0</v>
      </c>
      <c r="F1469" s="14">
        <f>IF(AND((B1469-$B$2)&gt;123,OR(((G1468*J1468/C1468*C1469)/(G1468*K1468/D1468*D1469))&lt;(4/6),((G1468*J1468/C1468*C1469)/(G1468*K1468/D1468*D1469))&gt;(6/4))),COUNTIF($E$2:E1469,1),0)</f>
        <v>0</v>
      </c>
      <c r="G1469" s="21">
        <f t="shared" si="268"/>
        <v>31011.237542704359</v>
      </c>
      <c r="H1469" s="12">
        <f t="shared" si="269"/>
        <v>3.6207315507914033</v>
      </c>
      <c r="I1469" s="12">
        <f t="shared" si="270"/>
        <v>89.738036995401941</v>
      </c>
      <c r="J1469" s="15">
        <f>IF(OR((ROW(F1469)-MATCH(MAX($F$2:F1469),$F$2:F1469,0))=1,(ROW(F1469)-MATCH(MAX($F$2:F1469),$F$2:F1469,0))&gt;123),IF(OR(((G1468*J1468/C1468*C1469)/(G1468*K1468/D1468*D1469))&lt;(4/6),((G1468*J1468/C1468*C1469)/(G1468*K1468/D1468*D1469))&gt;(6/4)),50%,((G1468*J1468/C1468*C1469)/((G1468*K1468/D1468*D1469)+(G1468*J1468/C1468*C1469)))),((G1468*J1468/C1468*C1469)/((G1468*K1468/D1468*D1469)+(G1468*J1468/C1468*C1469))))</f>
        <v>0.49331979164284778</v>
      </c>
      <c r="K1469" s="18">
        <f t="shared" si="264"/>
        <v>0.50668020835715222</v>
      </c>
      <c r="L1469" s="20">
        <f t="shared" si="265"/>
        <v>0.97363146123740663</v>
      </c>
      <c r="M1469" s="51">
        <f>IF(AND((B1469-$B$2)&gt;123,OR(((U1468*R1468/C1468*C1469)/(U1468*S1468/D1468*D1469))&lt;(4/6),((U1468*R1468/C1468*C1469)/(U1468*S1468/D1468*D1469))&gt;(6/4))),1,0)</f>
        <v>0</v>
      </c>
      <c r="N1469" s="51">
        <f>IF(AND((B1469-$B$2)&gt;123,OR(((U1468*R1468/C1468*C1469)/(U1468*S1468/D1468*D1469))&lt;(4/6),((U1468*R1468/C1468*C1469)/(U1468*S1468/D1468*D1469))&gt;(6/4))),COUNTIF($M$2:M1469,1),0)</f>
        <v>0</v>
      </c>
      <c r="O1469" s="51">
        <f>IF(OR((ROW(N1469)-MATCH(MAX($N$2:N1469),$N$2:N1469,0))=1,(ROW(N1469)-MATCH(MAX($N$2:N1469),$N$2:N1469,0))&gt;123),IF(OR(((U1468*R1468/C1468*C1469)/(U1468*S1468/D1468*D1469))&lt;(4/6),((U1468*R1468/C1468*C1469)/(U1468*S1468/D1468*D1469))&gt;(6/4)),1,0),0)</f>
        <v>0</v>
      </c>
      <c r="P1469" s="47">
        <f>IF(O1469=1,U1468/2/C1469,P1468)</f>
        <v>3.6118419146766771</v>
      </c>
      <c r="Q1469" s="47">
        <f>IF(O1469=1,U1468/2/D1469,Q1468)</f>
        <v>89.517711770140608</v>
      </c>
      <c r="R1469" s="41">
        <f>P1469*C1469/U1468</f>
        <v>0.4932948323264621</v>
      </c>
      <c r="S1469" s="41">
        <f>Q1469*D1469/U1468</f>
        <v>0.50665457307585815</v>
      </c>
      <c r="T1469" s="41">
        <f t="shared" si="271"/>
        <v>0.9736314612374064</v>
      </c>
      <c r="U1469" s="42">
        <f>P1469*C1469+Q1469*D1469</f>
        <v>30935.098615154864</v>
      </c>
      <c r="V1469" s="25">
        <f>B1469</f>
        <v>43115</v>
      </c>
      <c r="W1469">
        <f>C1469/C$2</f>
        <v>1.8380571118341118</v>
      </c>
      <c r="X1469">
        <f>D1469/D$2</f>
        <v>1.2547194553923324</v>
      </c>
      <c r="Y1469">
        <f t="shared" si="272"/>
        <v>1.5467549307577433</v>
      </c>
      <c r="AA1469" s="15">
        <f t="shared" si="273"/>
        <v>5.6402353514339865E-5</v>
      </c>
      <c r="AB1469" s="15">
        <f t="shared" si="274"/>
        <v>-1.5474820012417734E-4</v>
      </c>
      <c r="AC1469" s="15">
        <f t="shared" si="275"/>
        <v>-5.0594597679531894E-5</v>
      </c>
    </row>
    <row r="1470" spans="1:29" x14ac:dyDescent="0.4">
      <c r="A1470" s="43">
        <f t="shared" si="266"/>
        <v>2018</v>
      </c>
      <c r="B1470" s="53">
        <v>43116</v>
      </c>
      <c r="C1470" s="45">
        <v>4258.473</v>
      </c>
      <c r="D1470" s="45">
        <f>VLOOKUP(B1470,'H11001.CSI  中证全债'!$A$2:$B$2792,2,0)</f>
        <v>175.08320000000001</v>
      </c>
      <c r="E1470" s="14">
        <f t="shared" si="267"/>
        <v>0</v>
      </c>
      <c r="F1470" s="14">
        <f>IF(AND((B1470-$B$2)&gt;123,OR(((G1469*J1469/C1469*C1470)/(G1469*K1469/D1469*D1470))&lt;(4/6),((G1469*J1469/C1469*C1470)/(G1469*K1469/D1469*D1470))&gt;(6/4))),COUNTIF($E$2:E1470,1),0)</f>
        <v>0</v>
      </c>
      <c r="G1470" s="21">
        <f t="shared" si="268"/>
        <v>31130.410228166653</v>
      </c>
      <c r="H1470" s="12">
        <f t="shared" si="269"/>
        <v>3.6207315507914033</v>
      </c>
      <c r="I1470" s="12">
        <f t="shared" si="270"/>
        <v>89.738036995401941</v>
      </c>
      <c r="J1470" s="15">
        <f>IF(OR((ROW(F1470)-MATCH(MAX($F$2:F1470),$F$2:F1470,0))=1,(ROW(F1470)-MATCH(MAX($F$2:F1470),$F$2:F1470,0))&gt;123),IF(OR(((G1469*J1469/C1469*C1470)/(G1469*K1469/D1469*D1470))&lt;(4/6),((G1469*J1469/C1469*C1470)/(G1469*K1469/D1469*D1470))&gt;(6/4)),50%,((G1469*J1469/C1469*C1470)/((G1469*K1469/D1469*D1470)+(G1469*J1469/C1469*C1470)))),((G1469*J1469/C1469*C1470)/((G1469*K1469/D1469*D1470)+(G1469*J1469/C1469*C1470))))</f>
        <v>0.49529663876200575</v>
      </c>
      <c r="K1470" s="18">
        <f t="shared" si="264"/>
        <v>0.50470336123799431</v>
      </c>
      <c r="L1470" s="20">
        <f t="shared" si="265"/>
        <v>0.98136187868272828</v>
      </c>
      <c r="M1470" s="51">
        <f>IF(AND((B1470-$B$2)&gt;123,OR(((U1469*R1469/C1469*C1470)/(U1469*S1469/D1469*D1470))&lt;(4/6),((U1469*R1469/C1469*C1470)/(U1469*S1469/D1469*D1470))&gt;(6/4))),1,0)</f>
        <v>0</v>
      </c>
      <c r="N1470" s="51">
        <f>IF(AND((B1470-$B$2)&gt;123,OR(((U1469*R1469/C1469*C1470)/(U1469*S1469/D1469*D1470))&lt;(4/6),((U1469*R1469/C1469*C1470)/(U1469*S1469/D1469*D1470))&gt;(6/4))),COUNTIF($M$2:M1470,1),0)</f>
        <v>0</v>
      </c>
      <c r="O1470" s="51">
        <f>IF(OR((ROW(N1470)-MATCH(MAX($N$2:N1470),$N$2:N1470,0))=1,(ROW(N1470)-MATCH(MAX($N$2:N1470),$N$2:N1470,0))&gt;123),IF(OR(((U1469*R1469/C1469*C1470)/(U1469*S1469/D1469*D1470))&lt;(4/6),((U1469*R1469/C1469*C1470)/(U1469*S1469/D1469*D1470))&gt;(6/4)),1,0),0)</f>
        <v>0</v>
      </c>
      <c r="P1470" s="47">
        <f>IF(O1470=1,U1469/2/C1470,P1469)</f>
        <v>3.6118419146766771</v>
      </c>
      <c r="Q1470" s="47">
        <f>IF(O1470=1,U1469/2/D1470,Q1469)</f>
        <v>89.517711770140608</v>
      </c>
      <c r="R1470" s="41">
        <f>P1470*C1470/U1469</f>
        <v>0.49720000783782647</v>
      </c>
      <c r="S1470" s="41">
        <f>Q1470*D1470/U1469</f>
        <v>0.50664287928650009</v>
      </c>
      <c r="T1470" s="41">
        <f t="shared" si="271"/>
        <v>0.98136187868272828</v>
      </c>
      <c r="U1470" s="42">
        <f>P1470*C1470+Q1470*D1470</f>
        <v>31053.978707312817</v>
      </c>
      <c r="V1470" s="25">
        <f>B1470</f>
        <v>43116</v>
      </c>
      <c r="W1470">
        <f>C1470/C$2</f>
        <v>1.8525143849730701</v>
      </c>
      <c r="X1470">
        <f>D1470/D$2</f>
        <v>1.2546270154066641</v>
      </c>
      <c r="Y1470">
        <f t="shared" si="272"/>
        <v>1.5526989353656409</v>
      </c>
      <c r="AA1470" s="15">
        <f t="shared" si="273"/>
        <v>7.8655190014917942E-3</v>
      </c>
      <c r="AB1470" s="15">
        <f t="shared" si="274"/>
        <v>-7.3673828257847518E-5</v>
      </c>
      <c r="AC1470" s="15">
        <f t="shared" si="275"/>
        <v>3.8428871243265661E-3</v>
      </c>
    </row>
    <row r="1471" spans="1:29" x14ac:dyDescent="0.4">
      <c r="A1471" s="43">
        <f t="shared" si="266"/>
        <v>2018</v>
      </c>
      <c r="B1471" s="53">
        <v>43117</v>
      </c>
      <c r="C1471" s="45">
        <v>4248.1163999999999</v>
      </c>
      <c r="D1471" s="45">
        <f>VLOOKUP(B1471,'H11001.CSI  中证全债'!$A$2:$B$2792,2,0)</f>
        <v>175.09559999999999</v>
      </c>
      <c r="E1471" s="14">
        <f t="shared" si="267"/>
        <v>0</v>
      </c>
      <c r="F1471" s="14">
        <f>IF(AND((B1471-$B$2)&gt;123,OR(((G1470*J1470/C1470*C1471)/(G1470*K1470/D1470*D1471))&lt;(4/6),((G1470*J1470/C1470*C1471)/(G1470*K1470/D1470*D1471))&gt;(6/4))),COUNTIF($E$2:E1471,1),0)</f>
        <v>0</v>
      </c>
      <c r="G1471" s="21">
        <f t="shared" si="268"/>
        <v>31094.024511446471</v>
      </c>
      <c r="H1471" s="12">
        <f t="shared" si="269"/>
        <v>3.6207315507914033</v>
      </c>
      <c r="I1471" s="12">
        <f t="shared" si="270"/>
        <v>89.738036995401941</v>
      </c>
      <c r="J1471" s="15">
        <f>IF(OR((ROW(F1471)-MATCH(MAX($F$2:F1471),$F$2:F1471,0))=1,(ROW(F1471)-MATCH(MAX($F$2:F1471),$F$2:F1471,0))&gt;123),IF(OR(((G1470*J1470/C1470*C1471)/(G1470*K1470/D1470*D1471))&lt;(4/6),((G1470*J1470/C1470*C1471)/(G1470*K1470/D1470*D1471))&gt;(6/4)),50%,((G1470*J1470/C1470*C1471)/((G1470*K1470/D1470*D1471)+(G1470*J1470/C1470*C1471)))),((G1470*J1470/C1470*C1471)/((G1470*K1470/D1470*D1471)+(G1470*J1470/C1470*C1471))))</f>
        <v>0.49467025650707108</v>
      </c>
      <c r="K1471" s="18">
        <f t="shared" si="264"/>
        <v>0.50532974349292892</v>
      </c>
      <c r="L1471" s="20">
        <f t="shared" si="265"/>
        <v>0.97890587854144984</v>
      </c>
      <c r="M1471" s="51">
        <f>IF(AND((B1471-$B$2)&gt;123,OR(((U1470*R1470/C1470*C1471)/(U1470*S1470/D1470*D1471))&lt;(4/6),((U1470*R1470/C1470*C1471)/(U1470*S1470/D1470*D1471))&gt;(6/4))),1,0)</f>
        <v>0</v>
      </c>
      <c r="N1471" s="51">
        <f>IF(AND((B1471-$B$2)&gt;123,OR(((U1470*R1470/C1470*C1471)/(U1470*S1470/D1470*D1471))&lt;(4/6),((U1470*R1470/C1470*C1471)/(U1470*S1470/D1470*D1471))&gt;(6/4))),COUNTIF($M$2:M1471,1),0)</f>
        <v>0</v>
      </c>
      <c r="O1471" s="51">
        <f>IF(OR((ROW(N1471)-MATCH(MAX($N$2:N1471),$N$2:N1471,0))=1,(ROW(N1471)-MATCH(MAX($N$2:N1471),$N$2:N1471,0))&gt;123),IF(OR(((U1470*R1470/C1470*C1471)/(U1470*S1470/D1470*D1471))&lt;(4/6),((U1470*R1470/C1470*C1471)/(U1470*S1470/D1470*D1471))&gt;(6/4)),1,0),0)</f>
        <v>0</v>
      </c>
      <c r="P1471" s="47">
        <f>IF(O1471=1,U1470/2/C1471,P1470)</f>
        <v>3.6118419146766771</v>
      </c>
      <c r="Q1471" s="47">
        <f>IF(O1471=1,U1470/2/D1471,Q1470)</f>
        <v>89.517711770140608</v>
      </c>
      <c r="R1471" s="41">
        <f>P1471*C1471/U1470</f>
        <v>0.49409207807346717</v>
      </c>
      <c r="S1471" s="41">
        <f>Q1471*D1471/U1470</f>
        <v>0.50473910608204176</v>
      </c>
      <c r="T1471" s="41">
        <f t="shared" si="271"/>
        <v>0.97890587854144995</v>
      </c>
      <c r="U1471" s="42">
        <f>P1471*C1471+Q1471*D1471</f>
        <v>31017.682324965223</v>
      </c>
      <c r="V1471" s="25">
        <f>B1471</f>
        <v>43117</v>
      </c>
      <c r="W1471">
        <f>C1471/C$2</f>
        <v>1.8480090727450924</v>
      </c>
      <c r="X1471">
        <f>D1471/D$2</f>
        <v>1.2547158724471514</v>
      </c>
      <c r="Y1471">
        <f t="shared" si="272"/>
        <v>1.5508841162482612</v>
      </c>
      <c r="AA1471" s="15">
        <f t="shared" si="273"/>
        <v>-2.4319985121428189E-3</v>
      </c>
      <c r="AB1471" s="15">
        <f t="shared" si="274"/>
        <v>7.0823471355341283E-5</v>
      </c>
      <c r="AC1471" s="15">
        <f t="shared" si="275"/>
        <v>-1.1688158444910224E-3</v>
      </c>
    </row>
    <row r="1472" spans="1:29" x14ac:dyDescent="0.4">
      <c r="A1472" s="43">
        <f t="shared" si="266"/>
        <v>2018</v>
      </c>
      <c r="B1472" s="53">
        <v>43118</v>
      </c>
      <c r="C1472" s="45">
        <v>4271.4168</v>
      </c>
      <c r="D1472" s="45">
        <f>VLOOKUP(B1472,'H11001.CSI  中证全债'!$A$2:$B$2792,2,0)</f>
        <v>175.02979999999999</v>
      </c>
      <c r="E1472" s="14">
        <f t="shared" si="267"/>
        <v>0</v>
      </c>
      <c r="F1472" s="14">
        <f>IF(AND((B1472-$B$2)&gt;123,OR(((G1471*J1471/C1471*C1472)/(G1471*K1471/D1471*D1472))&lt;(4/6),((G1471*J1471/C1471*C1472)/(G1471*K1471/D1471*D1472))&gt;(6/4))),COUNTIF($E$2:E1472,1),0)</f>
        <v>0</v>
      </c>
      <c r="G1472" s="21">
        <f t="shared" si="268"/>
        <v>31172.484242038234</v>
      </c>
      <c r="H1472" s="12">
        <f t="shared" si="269"/>
        <v>3.6207315507914033</v>
      </c>
      <c r="I1472" s="12">
        <f t="shared" si="270"/>
        <v>89.738036995401941</v>
      </c>
      <c r="J1472" s="15">
        <f>IF(OR((ROW(F1472)-MATCH(MAX($F$2:F1472),$F$2:F1472,0))=1,(ROW(F1472)-MATCH(MAX($F$2:F1472),$F$2:F1472,0))&gt;123),IF(OR(((G1471*J1471/C1471*C1472)/(G1471*K1471/D1471*D1472))&lt;(4/6),((G1471*J1471/C1471*C1472)/(G1471*K1471/D1471*D1472))&gt;(6/4)),50%,((G1471*J1471/C1471*C1472)/((G1471*K1471/D1471*D1472)+(G1471*J1471/C1471*C1472)))),((G1471*J1471/C1471*C1472)/((G1471*K1471/D1471*D1472)+(G1471*J1471/C1471*C1472))))</f>
        <v>0.49613157085131981</v>
      </c>
      <c r="K1472" s="18">
        <f t="shared" si="264"/>
        <v>0.50386842914868013</v>
      </c>
      <c r="L1472" s="20">
        <f t="shared" si="265"/>
        <v>0.98464508222824709</v>
      </c>
      <c r="M1472" s="51">
        <f>IF(AND((B1472-$B$2)&gt;123,OR(((U1471*R1471/C1471*C1472)/(U1471*S1471/D1471*D1472))&lt;(4/6),((U1471*R1471/C1471*C1472)/(U1471*S1471/D1471*D1472))&gt;(6/4))),1,0)</f>
        <v>0</v>
      </c>
      <c r="N1472" s="51">
        <f>IF(AND((B1472-$B$2)&gt;123,OR(((U1471*R1471/C1471*C1472)/(U1471*S1471/D1471*D1472))&lt;(4/6),((U1471*R1471/C1471*C1472)/(U1471*S1471/D1471*D1472))&gt;(6/4))),COUNTIF($M$2:M1472,1),0)</f>
        <v>0</v>
      </c>
      <c r="O1472" s="51">
        <f>IF(OR((ROW(N1472)-MATCH(MAX($N$2:N1472),$N$2:N1472,0))=1,(ROW(N1472)-MATCH(MAX($N$2:N1472),$N$2:N1472,0))&gt;123),IF(OR(((U1471*R1471/C1471*C1472)/(U1471*S1471/D1471*D1472))&lt;(4/6),((U1471*R1471/C1471*C1472)/(U1471*S1471/D1471*D1472))&gt;(6/4)),1,0),0)</f>
        <v>0</v>
      </c>
      <c r="P1472" s="47">
        <f>IF(O1472=1,U1471/2/C1472,P1471)</f>
        <v>3.6118419146766771</v>
      </c>
      <c r="Q1472" s="47">
        <f>IF(O1472=1,U1471/2/D1472,Q1471)</f>
        <v>89.517711770140608</v>
      </c>
      <c r="R1472" s="41">
        <f>P1472*C1472/U1471</f>
        <v>0.49738346249283866</v>
      </c>
      <c r="S1472" s="41">
        <f>Q1472*D1472/U1471</f>
        <v>0.50513984324916583</v>
      </c>
      <c r="T1472" s="41">
        <f t="shared" si="271"/>
        <v>0.98464508222824698</v>
      </c>
      <c r="U1472" s="42">
        <f>P1472*C1472+Q1472*D1472</f>
        <v>31095.949420879479</v>
      </c>
      <c r="V1472" s="25">
        <f>B1472</f>
        <v>43118</v>
      </c>
      <c r="W1472">
        <f>C1472/C$2</f>
        <v>1.8581451769720365</v>
      </c>
      <c r="X1472">
        <f>D1472/D$2</f>
        <v>1.2542443568613399</v>
      </c>
      <c r="Y1472">
        <f t="shared" si="272"/>
        <v>1.554797471043974</v>
      </c>
      <c r="AA1472" s="15">
        <f t="shared" si="273"/>
        <v>5.4848779567340245E-3</v>
      </c>
      <c r="AB1472" s="15">
        <f t="shared" si="274"/>
        <v>-3.7579470871906828E-4</v>
      </c>
      <c r="AC1472" s="15">
        <f t="shared" si="275"/>
        <v>2.5233057420044336E-3</v>
      </c>
    </row>
    <row r="1473" spans="1:29" x14ac:dyDescent="0.4">
      <c r="A1473" s="43">
        <f t="shared" si="266"/>
        <v>2018</v>
      </c>
      <c r="B1473" s="53">
        <v>43119</v>
      </c>
      <c r="C1473" s="45">
        <v>4285.3950000000004</v>
      </c>
      <c r="D1473" s="45">
        <f>VLOOKUP(B1473,'H11001.CSI  中证全债'!$A$2:$B$2792,2,0)</f>
        <v>175.02709999999999</v>
      </c>
      <c r="E1473" s="14">
        <f t="shared" si="267"/>
        <v>0</v>
      </c>
      <c r="F1473" s="14">
        <f>IF(AND((B1473-$B$2)&gt;123,OR(((G1472*J1472/C1472*C1473)/(G1472*K1472/D1472*D1473))&lt;(4/6),((G1472*J1472/C1472*C1473)/(G1472*K1472/D1472*D1473))&gt;(6/4))),COUNTIF($E$2:E1473,1),0)</f>
        <v>0</v>
      </c>
      <c r="G1473" s="21">
        <f t="shared" si="268"/>
        <v>31222.853259101619</v>
      </c>
      <c r="H1473" s="12">
        <f t="shared" si="269"/>
        <v>3.6207315507914033</v>
      </c>
      <c r="I1473" s="12">
        <f t="shared" si="270"/>
        <v>89.738036995401941</v>
      </c>
      <c r="J1473" s="15">
        <f>IF(OR((ROW(F1473)-MATCH(MAX($F$2:F1473),$F$2:F1473,0))=1,(ROW(F1473)-MATCH(MAX($F$2:F1473),$F$2:F1473,0))&gt;123),IF(OR(((G1472*J1472/C1472*C1473)/(G1472*K1472/D1472*D1473))&lt;(4/6),((G1472*J1472/C1472*C1473)/(G1472*K1472/D1472*D1473))&gt;(6/4)),50%,((G1472*J1472/C1472*C1473)/((G1472*K1472/D1472*D1473)+(G1472*J1472/C1472*C1473)))),((G1472*J1472/C1472*C1473)/((G1472*K1472/D1472*D1473)+(G1472*J1472/C1472*C1473))))</f>
        <v>0.49695217651451012</v>
      </c>
      <c r="K1473" s="18">
        <f t="shared" si="264"/>
        <v>0.50304782348548982</v>
      </c>
      <c r="L1473" s="20">
        <f t="shared" si="265"/>
        <v>0.98788256963573662</v>
      </c>
      <c r="M1473" s="51">
        <f>IF(AND((B1473-$B$2)&gt;123,OR(((U1472*R1472/C1472*C1473)/(U1472*S1472/D1472*D1473))&lt;(4/6),((U1472*R1472/C1472*C1473)/(U1472*S1472/D1472*D1473))&gt;(6/4))),1,0)</f>
        <v>0</v>
      </c>
      <c r="N1473" s="51">
        <f>IF(AND((B1473-$B$2)&gt;123,OR(((U1472*R1472/C1472*C1473)/(U1472*S1472/D1472*D1473))&lt;(4/6),((U1472*R1472/C1472*C1473)/(U1472*S1472/D1472*D1473))&gt;(6/4))),COUNTIF($M$2:M1473,1),0)</f>
        <v>0</v>
      </c>
      <c r="O1473" s="51">
        <f>IF(OR((ROW(N1473)-MATCH(MAX($N$2:N1473),$N$2:N1473,0))=1,(ROW(N1473)-MATCH(MAX($N$2:N1473),$N$2:N1473,0))&gt;123),IF(OR(((U1472*R1472/C1472*C1473)/(U1472*S1472/D1472*D1473))&lt;(4/6),((U1472*R1472/C1472*C1473)/(U1472*S1472/D1472*D1473))&gt;(6/4)),1,0),0)</f>
        <v>0</v>
      </c>
      <c r="P1473" s="47">
        <f>IF(O1473=1,U1472/2/C1473,P1472)</f>
        <v>3.6118419146766771</v>
      </c>
      <c r="Q1473" s="47">
        <f>IF(O1473=1,U1472/2/D1473,Q1472)</f>
        <v>89.517711770140608</v>
      </c>
      <c r="R1473" s="41">
        <f>P1473*C1473/U1472</f>
        <v>0.49775516008374365</v>
      </c>
      <c r="S1473" s="41">
        <f>Q1473*D1473/U1472</f>
        <v>0.50386065650220113</v>
      </c>
      <c r="T1473" s="41">
        <f t="shared" si="271"/>
        <v>0.98788256963573662</v>
      </c>
      <c r="U1473" s="42">
        <f>P1473*C1473+Q1473*D1473</f>
        <v>31146.194771709437</v>
      </c>
      <c r="V1473" s="25">
        <f>B1473</f>
        <v>43119</v>
      </c>
      <c r="W1473">
        <f>C1473/C$2</f>
        <v>1.8642259520705358</v>
      </c>
      <c r="X1473">
        <f>D1473/D$2</f>
        <v>1.2542250089573628</v>
      </c>
      <c r="Y1473">
        <f t="shared" si="272"/>
        <v>1.5573097385854719</v>
      </c>
      <c r="AA1473" s="15">
        <f t="shared" si="273"/>
        <v>3.2724973128355206E-3</v>
      </c>
      <c r="AB1473" s="15">
        <f t="shared" si="274"/>
        <v>-1.5425944610680808E-5</v>
      </c>
      <c r="AC1473" s="15">
        <f t="shared" si="275"/>
        <v>1.6158165859447848E-3</v>
      </c>
    </row>
    <row r="1474" spans="1:29" x14ac:dyDescent="0.4">
      <c r="A1474" s="43">
        <f t="shared" si="266"/>
        <v>2018</v>
      </c>
      <c r="B1474" s="53">
        <v>43122</v>
      </c>
      <c r="C1474" s="45">
        <v>4336.5973999999997</v>
      </c>
      <c r="D1474" s="45">
        <f>VLOOKUP(B1474,'H11001.CSI  中证全债'!$A$2:$B$2792,2,0)</f>
        <v>175.13159999999999</v>
      </c>
      <c r="E1474" s="14">
        <f t="shared" si="267"/>
        <v>0</v>
      </c>
      <c r="F1474" s="14">
        <f>IF(AND((B1474-$B$2)&gt;123,OR(((G1473*J1473/C1473*C1474)/(G1473*K1473/D1473*D1474))&lt;(4/6),((G1473*J1473/C1473*C1474)/(G1473*K1473/D1473*D1474))&gt;(6/4))),COUNTIF($E$2:E1474,1),0)</f>
        <v>0</v>
      </c>
      <c r="G1474" s="21">
        <f t="shared" si="268"/>
        <v>31417.621029123875</v>
      </c>
      <c r="H1474" s="12">
        <f t="shared" si="269"/>
        <v>3.6207315507914033</v>
      </c>
      <c r="I1474" s="12">
        <f t="shared" si="270"/>
        <v>89.738036995401941</v>
      </c>
      <c r="J1474" s="15">
        <f>IF(OR((ROW(F1474)-MATCH(MAX($F$2:F1474),$F$2:F1474,0))=1,(ROW(F1474)-MATCH(MAX($F$2:F1474),$F$2:F1474,0))&gt;123),IF(OR(((G1473*J1473/C1473*C1474)/(G1473*K1473/D1473*D1474))&lt;(4/6),((G1473*J1473/C1473*C1474)/(G1473*K1473/D1473*D1474))&gt;(6/4)),50%,((G1473*J1473/C1473*C1474)/((G1473*K1473/D1473*D1474)+(G1473*J1473/C1473*C1474)))),((G1473*J1473/C1473*C1474)/((G1473*K1473/D1473*D1474)+(G1473*J1473/C1473*C1474))))</f>
        <v>0.49977224611324489</v>
      </c>
      <c r="K1474" s="18">
        <f t="shared" ref="K1474:K1537" si="276">1-J1474</f>
        <v>0.50022775388675511</v>
      </c>
      <c r="L1474" s="20">
        <f t="shared" ref="L1474:L1537" si="277">J1474/K1474</f>
        <v>0.99908939923870488</v>
      </c>
      <c r="M1474" s="51">
        <f>IF(AND((B1474-$B$2)&gt;123,OR(((U1473*R1473/C1473*C1474)/(U1473*S1473/D1473*D1474))&lt;(4/6),((U1473*R1473/C1473*C1474)/(U1473*S1473/D1473*D1474))&gt;(6/4))),1,0)</f>
        <v>0</v>
      </c>
      <c r="N1474" s="51">
        <f>IF(AND((B1474-$B$2)&gt;123,OR(((U1473*R1473/C1473*C1474)/(U1473*S1473/D1473*D1474))&lt;(4/6),((U1473*R1473/C1473*C1474)/(U1473*S1473/D1473*D1474))&gt;(6/4))),COUNTIF($M$2:M1474,1),0)</f>
        <v>0</v>
      </c>
      <c r="O1474" s="51">
        <f>IF(OR((ROW(N1474)-MATCH(MAX($N$2:N1474),$N$2:N1474,0))=1,(ROW(N1474)-MATCH(MAX($N$2:N1474),$N$2:N1474,0))&gt;123),IF(OR(((U1473*R1473/C1473*C1474)/(U1473*S1473/D1473*D1474))&lt;(4/6),((U1473*R1473/C1473*C1474)/(U1473*S1473/D1473*D1474))&gt;(6/4)),1,0),0)</f>
        <v>0</v>
      </c>
      <c r="P1474" s="47">
        <f>IF(O1474=1,U1473/2/C1474,P1473)</f>
        <v>3.6118419146766771</v>
      </c>
      <c r="Q1474" s="47">
        <f>IF(O1474=1,U1473/2/D1474,Q1473)</f>
        <v>89.517711770140608</v>
      </c>
      <c r="R1474" s="41">
        <f>P1474*C1474/U1473</f>
        <v>0.50288981916419961</v>
      </c>
      <c r="S1474" s="41">
        <f>Q1474*D1474/U1473</f>
        <v>0.50334816838953178</v>
      </c>
      <c r="T1474" s="41">
        <f t="shared" si="271"/>
        <v>0.99908939923870455</v>
      </c>
      <c r="U1474" s="42">
        <f>P1474*C1474+Q1474*D1474</f>
        <v>31340.484347041456</v>
      </c>
      <c r="V1474" s="25">
        <f>B1474</f>
        <v>43122</v>
      </c>
      <c r="W1474">
        <f>C1474/C$2</f>
        <v>1.8864999414900163</v>
      </c>
      <c r="X1474">
        <f>D1474/D$2</f>
        <v>1.254973844500179</v>
      </c>
      <c r="Y1474">
        <f t="shared" si="272"/>
        <v>1.5670242173520728</v>
      </c>
      <c r="AA1474" s="15">
        <f t="shared" si="273"/>
        <v>1.1948116801368203E-2</v>
      </c>
      <c r="AB1474" s="15">
        <f t="shared" si="274"/>
        <v>5.9705039962376638E-4</v>
      </c>
      <c r="AC1474" s="15">
        <f t="shared" si="275"/>
        <v>6.2379875537312834E-3</v>
      </c>
    </row>
    <row r="1475" spans="1:29" x14ac:dyDescent="0.4">
      <c r="A1475" s="43">
        <f t="shared" ref="A1475:A1538" si="278">YEAR(B1475)</f>
        <v>2018</v>
      </c>
      <c r="B1475" s="53">
        <v>43123</v>
      </c>
      <c r="C1475" s="45">
        <v>4382.6129000000001</v>
      </c>
      <c r="D1475" s="45">
        <f>VLOOKUP(B1475,'H11001.CSI  中证全债'!$A$2:$B$2792,2,0)</f>
        <v>175.17019999999999</v>
      </c>
      <c r="E1475" s="14">
        <f t="shared" ref="E1475:E1538" si="279">IF(AND((B1475-$B$2)&gt;123,OR(((G1474*J1474/C1474*C1475)/(G1474*K1474/D1474*D1475))&lt;(4/6),((G1474*J1474/C1474*C1475)/(G1474*K1474/D1474*D1475))&gt;(6/4))),1,0)</f>
        <v>0</v>
      </c>
      <c r="F1475" s="14">
        <f>IF(AND((B1475-$B$2)&gt;123,OR(((G1474*J1474/C1474*C1475)/(G1474*K1474/D1474*D1475))&lt;(4/6),((G1474*J1474/C1474*C1475)/(G1474*K1474/D1474*D1475))&gt;(6/4))),COUNTIF($E$2:E1475,1),0)</f>
        <v>0</v>
      </c>
      <c r="G1475" s="21">
        <f t="shared" ref="G1475:G1538" si="280">G1474*J1474/C1474*C1475+G1474*K1474/D1474*D1475</f>
        <v>31587.69469002734</v>
      </c>
      <c r="H1475" s="12">
        <f t="shared" ref="H1475:H1538" si="281">IF(J1475=50%,G1475*J1475/C1475,H1474)</f>
        <v>3.6207315507914033</v>
      </c>
      <c r="I1475" s="12">
        <f t="shared" ref="I1475:I1538" si="282">IF(K1475=50%,G1475*K1475/D1475,I1474)</f>
        <v>89.738036995401941</v>
      </c>
      <c r="J1475" s="15">
        <f>IF(OR((ROW(F1475)-MATCH(MAX($F$2:F1475),$F$2:F1475,0))=1,(ROW(F1475)-MATCH(MAX($F$2:F1475),$F$2:F1475,0))&gt;123),IF(OR(((G1474*J1474/C1474*C1475)/(G1474*K1474/D1474*D1475))&lt;(4/6),((G1474*J1474/C1474*C1475)/(G1474*K1474/D1474*D1475))&gt;(6/4)),50%,((G1474*J1474/C1474*C1475)/((G1474*K1474/D1474*D1475)+(G1474*J1474/C1474*C1475)))),((G1474*J1474/C1474*C1475)/((G1474*K1474/D1474*D1475)+(G1474*J1474/C1474*C1475))))</f>
        <v>0.50235590022165255</v>
      </c>
      <c r="K1475" s="18">
        <f t="shared" si="276"/>
        <v>0.49764409977834745</v>
      </c>
      <c r="L1475" s="20">
        <f t="shared" si="277"/>
        <v>1.0094682132178474</v>
      </c>
      <c r="M1475" s="51">
        <f>IF(AND((B1475-$B$2)&gt;123,OR(((U1474*R1474/C1474*C1475)/(U1474*S1474/D1474*D1475))&lt;(4/6),((U1474*R1474/C1474*C1475)/(U1474*S1474/D1474*D1475))&gt;(6/4))),1,0)</f>
        <v>0</v>
      </c>
      <c r="N1475" s="51">
        <f>IF(AND((B1475-$B$2)&gt;123,OR(((U1474*R1474/C1474*C1475)/(U1474*S1474/D1474*D1475))&lt;(4/6),((U1474*R1474/C1474*C1475)/(U1474*S1474/D1474*D1475))&gt;(6/4))),COUNTIF($M$2:M1475,1),0)</f>
        <v>0</v>
      </c>
      <c r="O1475" s="51">
        <f>IF(OR((ROW(N1475)-MATCH(MAX($N$2:N1475),$N$2:N1475,0))=1,(ROW(N1475)-MATCH(MAX($N$2:N1475),$N$2:N1475,0))&gt;123),IF(OR(((U1474*R1474/C1474*C1475)/(U1474*S1474/D1474*D1475))&lt;(4/6),((U1474*R1474/C1474*C1475)/(U1474*S1474/D1474*D1475))&gt;(6/4)),1,0),0)</f>
        <v>0</v>
      </c>
      <c r="P1475" s="47">
        <f>IF(O1475=1,U1474/2/C1475,P1474)</f>
        <v>3.6118419146766771</v>
      </c>
      <c r="Q1475" s="47">
        <f>IF(O1475=1,U1474/2/D1475,Q1474)</f>
        <v>89.517711770140608</v>
      </c>
      <c r="R1475" s="41">
        <f>P1475*C1475/U1474</f>
        <v>0.50507531385733007</v>
      </c>
      <c r="S1475" s="41">
        <f>Q1475*D1475/U1474</f>
        <v>0.50033800692675501</v>
      </c>
      <c r="T1475" s="41">
        <f t="shared" ref="T1475:T1538" si="283">R1475/S1475</f>
        <v>1.009468213217847</v>
      </c>
      <c r="U1475" s="42">
        <f>P1475*C1475+Q1475*D1475</f>
        <v>31510.140442340591</v>
      </c>
      <c r="V1475" s="25">
        <f>B1475</f>
        <v>43123</v>
      </c>
      <c r="W1475">
        <f>C1475/C$2</f>
        <v>1.9065175336367151</v>
      </c>
      <c r="X1475">
        <f>D1475/D$2</f>
        <v>1.2552504478681474</v>
      </c>
      <c r="Y1475">
        <f t="shared" ref="Y1475:Y1538" si="284">U1475/U$2</f>
        <v>1.5755070221170295</v>
      </c>
      <c r="AA1475" s="15">
        <f t="shared" ref="AA1475:AA1538" si="285">W1475/W1474-1</f>
        <v>1.0610968866973991E-2</v>
      </c>
      <c r="AB1475" s="15">
        <f t="shared" ref="AB1475:AB1538" si="286">X1475/X1474-1</f>
        <v>2.204056834973489E-4</v>
      </c>
      <c r="AC1475" s="15">
        <f t="shared" ref="AC1475:AC1538" si="287">Y1475/Y1474-1</f>
        <v>5.4133207840851849E-3</v>
      </c>
    </row>
    <row r="1476" spans="1:29" x14ac:dyDescent="0.4">
      <c r="A1476" s="43">
        <f t="shared" si="278"/>
        <v>2018</v>
      </c>
      <c r="B1476" s="53">
        <v>43124</v>
      </c>
      <c r="C1476" s="45">
        <v>4389.8852999999999</v>
      </c>
      <c r="D1476" s="45">
        <f>VLOOKUP(B1476,'H11001.CSI  中证全债'!$A$2:$B$2792,2,0)</f>
        <v>175.19980000000001</v>
      </c>
      <c r="E1476" s="14">
        <f t="shared" si="279"/>
        <v>0</v>
      </c>
      <c r="F1476" s="14">
        <f>IF(AND((B1476-$B$2)&gt;123,OR(((G1475*J1475/C1475*C1476)/(G1475*K1475/D1475*D1476))&lt;(4/6),((G1475*J1475/C1475*C1476)/(G1475*K1475/D1475*D1476))&gt;(6/4))),COUNTIF($E$2:E1476,1),0)</f>
        <v>0</v>
      </c>
      <c r="G1476" s="21">
        <f t="shared" si="280"/>
        <v>31616.68234405238</v>
      </c>
      <c r="H1476" s="12">
        <f t="shared" si="281"/>
        <v>3.6207315507914033</v>
      </c>
      <c r="I1476" s="12">
        <f t="shared" si="282"/>
        <v>89.738036995401941</v>
      </c>
      <c r="J1476" s="15">
        <f>IF(OR((ROW(F1476)-MATCH(MAX($F$2:F1476),$F$2:F1476,0))=1,(ROW(F1476)-MATCH(MAX($F$2:F1476),$F$2:F1476,0))&gt;123),IF(OR(((G1475*J1475/C1475*C1476)/(G1475*K1475/D1475*D1476))&lt;(4/6),((G1475*J1475/C1475*C1476)/(G1475*K1475/D1475*D1476))&gt;(6/4)),50%,((G1475*J1475/C1475*C1476)/((G1475*K1475/D1475*D1476)+(G1475*J1475/C1475*C1476)))),((G1475*J1475/C1475*C1476)/((G1475*K1475/D1475*D1476)+(G1475*J1475/C1475*C1476))))</f>
        <v>0.50272814956042999</v>
      </c>
      <c r="K1476" s="18">
        <f t="shared" si="276"/>
        <v>0.49727185043957001</v>
      </c>
      <c r="L1476" s="20">
        <f t="shared" si="277"/>
        <v>1.0109724673054323</v>
      </c>
      <c r="M1476" s="51">
        <f>IF(AND((B1476-$B$2)&gt;123,OR(((U1475*R1475/C1475*C1476)/(U1475*S1475/D1475*D1476))&lt;(4/6),((U1475*R1475/C1475*C1476)/(U1475*S1475/D1475*D1476))&gt;(6/4))),1,0)</f>
        <v>0</v>
      </c>
      <c r="N1476" s="51">
        <f>IF(AND((B1476-$B$2)&gt;123,OR(((U1475*R1475/C1475*C1476)/(U1475*S1475/D1475*D1476))&lt;(4/6),((U1475*R1475/C1475*C1476)/(U1475*S1475/D1475*D1476))&gt;(6/4))),COUNTIF($M$2:M1476,1),0)</f>
        <v>0</v>
      </c>
      <c r="O1476" s="51">
        <f>IF(OR((ROW(N1476)-MATCH(MAX($N$2:N1476),$N$2:N1476,0))=1,(ROW(N1476)-MATCH(MAX($N$2:N1476),$N$2:N1476,0))&gt;123),IF(OR(((U1475*R1475/C1475*C1476)/(U1475*S1475/D1475*D1476))&lt;(4/6),((U1475*R1475/C1475*C1476)/(U1475*S1475/D1475*D1476))&gt;(6/4)),1,0),0)</f>
        <v>0</v>
      </c>
      <c r="P1476" s="47">
        <f>IF(O1476=1,U1475/2/C1476,P1475)</f>
        <v>3.6118419146766771</v>
      </c>
      <c r="Q1476" s="47">
        <f>IF(O1476=1,U1475/2/D1476,Q1475)</f>
        <v>89.517711770140608</v>
      </c>
      <c r="R1476" s="41">
        <f>P1476*C1476/U1475</f>
        <v>0.50318949724062978</v>
      </c>
      <c r="S1476" s="41">
        <f>Q1476*D1476/U1475</f>
        <v>0.49772819093856446</v>
      </c>
      <c r="T1476" s="41">
        <f t="shared" si="283"/>
        <v>1.0109724673054321</v>
      </c>
      <c r="U1476" s="42">
        <f>P1476*C1476+Q1476*D1476</f>
        <v>31539.056925749279</v>
      </c>
      <c r="V1476" s="25">
        <f>B1476</f>
        <v>43124</v>
      </c>
      <c r="W1476">
        <f>C1476/C$2</f>
        <v>1.9096811619169174</v>
      </c>
      <c r="X1476">
        <f>D1476/D$2</f>
        <v>1.2554625582228591</v>
      </c>
      <c r="Y1476">
        <f t="shared" si="284"/>
        <v>1.576952846287464</v>
      </c>
      <c r="AA1476" s="15">
        <f t="shared" si="285"/>
        <v>1.6593753922460319E-3</v>
      </c>
      <c r="AB1476" s="15">
        <f t="shared" si="286"/>
        <v>1.6897851346864279E-4</v>
      </c>
      <c r="AC1476" s="15">
        <f t="shared" si="287"/>
        <v>9.1768817919435364E-4</v>
      </c>
    </row>
    <row r="1477" spans="1:29" x14ac:dyDescent="0.4">
      <c r="A1477" s="43">
        <f t="shared" si="278"/>
        <v>2018</v>
      </c>
      <c r="B1477" s="53">
        <v>43125</v>
      </c>
      <c r="C1477" s="45">
        <v>4365.0793999999996</v>
      </c>
      <c r="D1477" s="45">
        <f>VLOOKUP(B1477,'H11001.CSI  中证全债'!$A$2:$B$2792,2,0)</f>
        <v>175.22730000000001</v>
      </c>
      <c r="E1477" s="14">
        <f t="shared" si="279"/>
        <v>0</v>
      </c>
      <c r="F1477" s="14">
        <f>IF(AND((B1477-$B$2)&gt;123,OR(((G1476*J1476/C1476*C1477)/(G1476*K1476/D1476*D1477))&lt;(4/6),((G1476*J1476/C1476*C1477)/(G1476*K1476/D1476*D1477))&gt;(6/4))),COUNTIF($E$2:E1477,1),0)</f>
        <v>0</v>
      </c>
      <c r="G1477" s="21">
        <f t="shared" si="280"/>
        <v>31529.334635293977</v>
      </c>
      <c r="H1477" s="12">
        <f t="shared" si="281"/>
        <v>3.6207315507914033</v>
      </c>
      <c r="I1477" s="12">
        <f t="shared" si="282"/>
        <v>89.738036995401941</v>
      </c>
      <c r="J1477" s="15">
        <f>IF(OR((ROW(F1477)-MATCH(MAX($F$2:F1477),$F$2:F1477,0))=1,(ROW(F1477)-MATCH(MAX($F$2:F1477),$F$2:F1477,0))&gt;123),IF(OR(((G1476*J1476/C1476*C1477)/(G1476*K1476/D1476*D1477))&lt;(4/6),((G1476*J1476/C1476*C1477)/(G1476*K1476/D1476*D1477))&gt;(6/4)),50%,((G1476*J1476/C1476*C1477)/((G1476*K1476/D1476*D1477)+(G1476*J1476/C1476*C1477)))),((G1476*J1476/C1476*C1477)/((G1476*K1476/D1476*D1477)+(G1476*J1476/C1476*C1477))))</f>
        <v>0.50127225607855685</v>
      </c>
      <c r="K1477" s="18">
        <f t="shared" si="276"/>
        <v>0.49872774392144315</v>
      </c>
      <c r="L1477" s="20">
        <f t="shared" si="277"/>
        <v>1.0051020064316183</v>
      </c>
      <c r="M1477" s="51">
        <f>IF(AND((B1477-$B$2)&gt;123,OR(((U1476*R1476/C1476*C1477)/(U1476*S1476/D1476*D1477))&lt;(4/6),((U1476*R1476/C1476*C1477)/(U1476*S1476/D1476*D1477))&gt;(6/4))),1,0)</f>
        <v>0</v>
      </c>
      <c r="N1477" s="51">
        <f>IF(AND((B1477-$B$2)&gt;123,OR(((U1476*R1476/C1476*C1477)/(U1476*S1476/D1476*D1477))&lt;(4/6),((U1476*R1476/C1476*C1477)/(U1476*S1476/D1476*D1477))&gt;(6/4))),COUNTIF($M$2:M1477,1),0)</f>
        <v>0</v>
      </c>
      <c r="O1477" s="51">
        <f>IF(OR((ROW(N1477)-MATCH(MAX($N$2:N1477),$N$2:N1477,0))=1,(ROW(N1477)-MATCH(MAX($N$2:N1477),$N$2:N1477,0))&gt;123),IF(OR(((U1476*R1476/C1476*C1477)/(U1476*S1476/D1476*D1477))&lt;(4/6),((U1476*R1476/C1476*C1477)/(U1476*S1476/D1476*D1477))&gt;(6/4)),1,0),0)</f>
        <v>0</v>
      </c>
      <c r="P1477" s="47">
        <f>IF(O1477=1,U1476/2/C1477,P1476)</f>
        <v>3.6118419146766771</v>
      </c>
      <c r="Q1477" s="47">
        <f>IF(O1477=1,U1476/2/D1477,Q1476)</f>
        <v>89.517711770140608</v>
      </c>
      <c r="R1477" s="41">
        <f>P1477*C1477/U1476</f>
        <v>0.49988738645320685</v>
      </c>
      <c r="S1477" s="41">
        <f>Q1477*D1477/U1476</f>
        <v>0.49734990404400958</v>
      </c>
      <c r="T1477" s="41">
        <f t="shared" si="283"/>
        <v>1.0051020064316183</v>
      </c>
      <c r="U1477" s="42">
        <f>P1477*C1477+Q1477*D1477</f>
        <v>31451.92367347168</v>
      </c>
      <c r="V1477" s="25">
        <f>B1477</f>
        <v>43125</v>
      </c>
      <c r="W1477">
        <f>C1477/C$2</f>
        <v>1.8988901373918814</v>
      </c>
      <c r="X1477">
        <f>D1477/D$2</f>
        <v>1.2556596202078107</v>
      </c>
      <c r="Y1477">
        <f t="shared" si="284"/>
        <v>1.572596183673584</v>
      </c>
      <c r="AA1477" s="15">
        <f t="shared" si="285"/>
        <v>-5.6506943359089234E-3</v>
      </c>
      <c r="AB1477" s="15">
        <f t="shared" si="286"/>
        <v>1.5696364950179564E-4</v>
      </c>
      <c r="AC1477" s="15">
        <f t="shared" si="287"/>
        <v>-2.7627095027835669E-3</v>
      </c>
    </row>
    <row r="1478" spans="1:29" x14ac:dyDescent="0.4">
      <c r="A1478" s="43">
        <f t="shared" si="278"/>
        <v>2018</v>
      </c>
      <c r="B1478" s="53">
        <v>43126</v>
      </c>
      <c r="C1478" s="45">
        <v>4381.2996000000003</v>
      </c>
      <c r="D1478" s="45">
        <f>VLOOKUP(B1478,'H11001.CSI  中证全债'!$A$2:$B$2792,2,0)</f>
        <v>175.30520000000001</v>
      </c>
      <c r="E1478" s="14">
        <f t="shared" si="279"/>
        <v>0</v>
      </c>
      <c r="F1478" s="14">
        <f>IF(AND((B1478-$B$2)&gt;123,OR(((G1477*J1477/C1477*C1478)/(G1477*K1477/D1477*D1478))&lt;(4/6),((G1477*J1477/C1477*C1478)/(G1477*K1477/D1477*D1478))&gt;(6/4))),COUNTIF($E$2:E1478,1),0)</f>
        <v>0</v>
      </c>
      <c r="G1478" s="21">
        <f t="shared" si="280"/>
        <v>31595.054218276069</v>
      </c>
      <c r="H1478" s="12">
        <f t="shared" si="281"/>
        <v>3.6207315507914033</v>
      </c>
      <c r="I1478" s="12">
        <f t="shared" si="282"/>
        <v>89.738036995401941</v>
      </c>
      <c r="J1478" s="15">
        <f>IF(OR((ROW(F1478)-MATCH(MAX($F$2:F1478),$F$2:F1478,0))=1,(ROW(F1478)-MATCH(MAX($F$2:F1478),$F$2:F1478,0))&gt;123),IF(OR(((G1477*J1477/C1477*C1478)/(G1477*K1477/D1477*D1478))&lt;(4/6),((G1477*J1477/C1477*C1478)/(G1477*K1477/D1477*D1478))&gt;(6/4)),50%,((G1477*J1477/C1477*C1478)/((G1477*K1477/D1477*D1478)+(G1477*J1477/C1477*C1478)))),((G1477*J1477/C1477*C1478)/((G1477*K1477/D1477*D1478)+(G1477*J1477/C1477*C1478))))</f>
        <v>0.50208838337784978</v>
      </c>
      <c r="K1478" s="18">
        <f t="shared" si="276"/>
        <v>0.49791161662215022</v>
      </c>
      <c r="L1478" s="20">
        <f t="shared" si="277"/>
        <v>1.0083885706142686</v>
      </c>
      <c r="M1478" s="51">
        <f>IF(AND((B1478-$B$2)&gt;123,OR(((U1477*R1477/C1477*C1478)/(U1477*S1477/D1477*D1478))&lt;(4/6),((U1477*R1477/C1477*C1478)/(U1477*S1477/D1477*D1478))&gt;(6/4))),1,0)</f>
        <v>0</v>
      </c>
      <c r="N1478" s="51">
        <f>IF(AND((B1478-$B$2)&gt;123,OR(((U1477*R1477/C1477*C1478)/(U1477*S1477/D1477*D1478))&lt;(4/6),((U1477*R1477/C1477*C1478)/(U1477*S1477/D1477*D1478))&gt;(6/4))),COUNTIF($M$2:M1478,1),0)</f>
        <v>0</v>
      </c>
      <c r="O1478" s="51">
        <f>IF(OR((ROW(N1478)-MATCH(MAX($N$2:N1478),$N$2:N1478,0))=1,(ROW(N1478)-MATCH(MAX($N$2:N1478),$N$2:N1478,0))&gt;123),IF(OR(((U1477*R1477/C1477*C1478)/(U1477*S1477/D1477*D1478))&lt;(4/6),((U1477*R1477/C1477*C1478)/(U1477*S1477/D1477*D1478))&gt;(6/4)),1,0),0)</f>
        <v>0</v>
      </c>
      <c r="P1478" s="47">
        <f>IF(O1478=1,U1477/2/C1478,P1477)</f>
        <v>3.6118419146766771</v>
      </c>
      <c r="Q1478" s="47">
        <f>IF(O1478=1,U1477/2/D1478,Q1477)</f>
        <v>89.517711770140608</v>
      </c>
      <c r="R1478" s="41">
        <f>P1478*C1478/U1477</f>
        <v>0.50313493382229857</v>
      </c>
      <c r="S1478" s="41">
        <f>Q1478*D1478/U1477</f>
        <v>0.49894946103545157</v>
      </c>
      <c r="T1478" s="41">
        <f t="shared" si="283"/>
        <v>1.0083885706142683</v>
      </c>
      <c r="U1478" s="42">
        <f>P1478*C1478+Q1478*D1478</f>
        <v>31517.481901443018</v>
      </c>
      <c r="V1478" s="25">
        <f>B1478</f>
        <v>43126</v>
      </c>
      <c r="W1478">
        <f>C1478/C$2</f>
        <v>1.9059462238874729</v>
      </c>
      <c r="X1478">
        <f>D1478/D$2</f>
        <v>1.256217843067001</v>
      </c>
      <c r="Y1478">
        <f t="shared" si="284"/>
        <v>1.5758740950721508</v>
      </c>
      <c r="AA1478" s="15">
        <f t="shared" si="285"/>
        <v>3.7159003339093388E-3</v>
      </c>
      <c r="AB1478" s="15">
        <f t="shared" si="286"/>
        <v>4.4456543015836125E-4</v>
      </c>
      <c r="AC1478" s="15">
        <f t="shared" si="287"/>
        <v>2.0843948577502491E-3</v>
      </c>
    </row>
    <row r="1479" spans="1:29" x14ac:dyDescent="0.4">
      <c r="A1479" s="43">
        <f t="shared" si="278"/>
        <v>2018</v>
      </c>
      <c r="B1479" s="53">
        <v>43129</v>
      </c>
      <c r="C1479" s="45">
        <v>4302.0181000000002</v>
      </c>
      <c r="D1479" s="45">
        <f>VLOOKUP(B1479,'H11001.CSI  中证全债'!$A$2:$B$2792,2,0)</f>
        <v>175.35759999999999</v>
      </c>
      <c r="E1479" s="14">
        <f t="shared" si="279"/>
        <v>0</v>
      </c>
      <c r="F1479" s="14">
        <f>IF(AND((B1479-$B$2)&gt;123,OR(((G1478*J1478/C1478*C1479)/(G1478*K1478/D1478*D1479))&lt;(4/6),((G1478*J1478/C1478*C1479)/(G1478*K1478/D1478*D1479))&gt;(6/4))),COUNTIF($E$2:E1479,1),0)</f>
        <v>0</v>
      </c>
      <c r="G1479" s="21">
        <f t="shared" si="280"/>
        <v>31312.699462970559</v>
      </c>
      <c r="H1479" s="12">
        <f t="shared" si="281"/>
        <v>3.6207315507914033</v>
      </c>
      <c r="I1479" s="12">
        <f t="shared" si="282"/>
        <v>89.738036995401941</v>
      </c>
      <c r="J1479" s="15">
        <f>IF(OR((ROW(F1479)-MATCH(MAX($F$2:F1479),$F$2:F1479,0))=1,(ROW(F1479)-MATCH(MAX($F$2:F1479),$F$2:F1479,0))&gt;123),IF(OR(((G1478*J1478/C1478*C1479)/(G1478*K1478/D1478*D1479))&lt;(4/6),((G1478*J1478/C1478*C1479)/(G1478*K1478/D1478*D1479))&gt;(6/4)),50%,((G1478*J1478/C1478*C1479)/((G1478*K1478/D1478*D1479)+(G1478*J1478/C1478*C1479)))),((G1478*J1478/C1478*C1479)/((G1478*K1478/D1478*D1479)+(G1478*J1478/C1478*C1479))))</f>
        <v>0.49744841338786239</v>
      </c>
      <c r="K1479" s="18">
        <f t="shared" si="276"/>
        <v>0.50255158661213761</v>
      </c>
      <c r="L1479" s="20">
        <f t="shared" si="277"/>
        <v>0.98984547385736588</v>
      </c>
      <c r="M1479" s="51">
        <f>IF(AND((B1479-$B$2)&gt;123,OR(((U1478*R1478/C1478*C1479)/(U1478*S1478/D1478*D1479))&lt;(4/6),((U1478*R1478/C1478*C1479)/(U1478*S1478/D1478*D1479))&gt;(6/4))),1,0)</f>
        <v>0</v>
      </c>
      <c r="N1479" s="51">
        <f>IF(AND((B1479-$B$2)&gt;123,OR(((U1478*R1478/C1478*C1479)/(U1478*S1478/D1478*D1479))&lt;(4/6),((U1478*R1478/C1478*C1479)/(U1478*S1478/D1478*D1479))&gt;(6/4))),COUNTIF($M$2:M1479,1),0)</f>
        <v>0</v>
      </c>
      <c r="O1479" s="51">
        <f>IF(OR((ROW(N1479)-MATCH(MAX($N$2:N1479),$N$2:N1479,0))=1,(ROW(N1479)-MATCH(MAX($N$2:N1479),$N$2:N1479,0))&gt;123),IF(OR(((U1478*R1478/C1478*C1479)/(U1478*S1478/D1478*D1479))&lt;(4/6),((U1478*R1478/C1478*C1479)/(U1478*S1478/D1478*D1479))&gt;(6/4)),1,0),0)</f>
        <v>0</v>
      </c>
      <c r="P1479" s="47">
        <f>IF(O1479=1,U1478/2/C1479,P1478)</f>
        <v>3.6118419146766771</v>
      </c>
      <c r="Q1479" s="47">
        <f>IF(O1479=1,U1478/2/D1479,Q1478)</f>
        <v>89.517711770140608</v>
      </c>
      <c r="R1479" s="41">
        <f>P1479*C1479/U1478</f>
        <v>0.49300287820792904</v>
      </c>
      <c r="S1479" s="41">
        <f>Q1479*D1479/U1478</f>
        <v>0.49806044602772975</v>
      </c>
      <c r="T1479" s="41">
        <f t="shared" si="283"/>
        <v>0.98984547385736565</v>
      </c>
      <c r="U1479" s="42">
        <f>P1479*C1479+Q1479*D1479</f>
        <v>31235.820384781327</v>
      </c>
      <c r="V1479" s="25">
        <f>B1479</f>
        <v>43129</v>
      </c>
      <c r="W1479">
        <f>C1479/C$2</f>
        <v>1.8714573075054171</v>
      </c>
      <c r="X1479">
        <f>D1479/D$2</f>
        <v>1.2565933357219632</v>
      </c>
      <c r="Y1479">
        <f t="shared" si="284"/>
        <v>1.5617910192390663</v>
      </c>
      <c r="AA1479" s="15">
        <f t="shared" si="285"/>
        <v>-1.8095429949597674E-2</v>
      </c>
      <c r="AB1479" s="15">
        <f t="shared" si="286"/>
        <v>2.9890727713710596E-4</v>
      </c>
      <c r="AC1479" s="15">
        <f t="shared" si="287"/>
        <v>-8.9366757643413175E-3</v>
      </c>
    </row>
    <row r="1480" spans="1:29" x14ac:dyDescent="0.4">
      <c r="A1480" s="43">
        <f t="shared" si="278"/>
        <v>2018</v>
      </c>
      <c r="B1480" s="53">
        <v>43130</v>
      </c>
      <c r="C1480" s="45">
        <v>4256.1021000000001</v>
      </c>
      <c r="D1480" s="45">
        <f>VLOOKUP(B1480,'H11001.CSI  中证全债'!$A$2:$B$2792,2,0)</f>
        <v>175.3869</v>
      </c>
      <c r="E1480" s="14">
        <f t="shared" si="279"/>
        <v>0</v>
      </c>
      <c r="F1480" s="14">
        <f>IF(AND((B1480-$B$2)&gt;123,OR(((G1479*J1479/C1479*C1480)/(G1479*K1479/D1479*D1480))&lt;(4/6),((G1479*J1479/C1479*C1480)/(G1479*K1479/D1479*D1480))&gt;(6/4))),COUNTIF($E$2:E1480,1),0)</f>
        <v>0</v>
      </c>
      <c r="G1480" s="21">
        <f t="shared" si="280"/>
        <v>31149.079277568388</v>
      </c>
      <c r="H1480" s="12">
        <f t="shared" si="281"/>
        <v>3.6207315507914033</v>
      </c>
      <c r="I1480" s="12">
        <f t="shared" si="282"/>
        <v>89.738036995401941</v>
      </c>
      <c r="J1480" s="15">
        <f>IF(OR((ROW(F1480)-MATCH(MAX($F$2:F1480),$F$2:F1480,0))=1,(ROW(F1480)-MATCH(MAX($F$2:F1480),$F$2:F1480,0))&gt;123),IF(OR(((G1479*J1479/C1479*C1480)/(G1479*K1479/D1479*D1480))&lt;(4/6),((G1479*J1479/C1479*C1480)/(G1479*K1479/D1479*D1480))&gt;(6/4)),50%,((G1479*J1479/C1479*C1480)/((G1479*K1479/D1479*D1480)+(G1479*J1479/C1479*C1480)))),((G1479*J1479/C1479*C1480)/((G1479*K1479/D1479*D1480)+(G1479*J1479/C1479*C1480))))</f>
        <v>0.49472419455932359</v>
      </c>
      <c r="K1480" s="18">
        <f t="shared" si="276"/>
        <v>0.50527580544067641</v>
      </c>
      <c r="L1480" s="20">
        <f t="shared" si="277"/>
        <v>0.97911712619576108</v>
      </c>
      <c r="M1480" s="51">
        <f>IF(AND((B1480-$B$2)&gt;123,OR(((U1479*R1479/C1479*C1480)/(U1479*S1479/D1479*D1480))&lt;(4/6),((U1479*R1479/C1479*C1480)/(U1479*S1479/D1479*D1480))&gt;(6/4))),1,0)</f>
        <v>0</v>
      </c>
      <c r="N1480" s="51">
        <f>IF(AND((B1480-$B$2)&gt;123,OR(((U1479*R1479/C1479*C1480)/(U1479*S1479/D1479*D1480))&lt;(4/6),((U1479*R1479/C1479*C1480)/(U1479*S1479/D1479*D1480))&gt;(6/4))),COUNTIF($M$2:M1480,1),0)</f>
        <v>0</v>
      </c>
      <c r="O1480" s="51">
        <f>IF(OR((ROW(N1480)-MATCH(MAX($N$2:N1480),$N$2:N1480,0))=1,(ROW(N1480)-MATCH(MAX($N$2:N1480),$N$2:N1480,0))&gt;123),IF(OR(((U1479*R1479/C1479*C1480)/(U1479*S1479/D1479*D1480))&lt;(4/6),((U1479*R1479/C1479*C1480)/(U1479*S1479/D1479*D1480))&gt;(6/4)),1,0),0)</f>
        <v>0</v>
      </c>
      <c r="P1480" s="47">
        <f>IF(O1480=1,U1479/2/C1480,P1479)</f>
        <v>3.6118419146766771</v>
      </c>
      <c r="Q1480" s="47">
        <f>IF(O1480=1,U1479/2/D1480,Q1479)</f>
        <v>89.517711770140608</v>
      </c>
      <c r="R1480" s="41">
        <f>P1480*C1480/U1479</f>
        <v>0.49213908162351744</v>
      </c>
      <c r="S1480" s="41">
        <f>Q1480*D1480/U1479</f>
        <v>0.50263555651984471</v>
      </c>
      <c r="T1480" s="41">
        <f t="shared" si="283"/>
        <v>0.97911712619576119</v>
      </c>
      <c r="U1480" s="42">
        <f>P1480*C1480+Q1480*D1480</f>
        <v>31072.601920381901</v>
      </c>
      <c r="V1480" s="25">
        <f>B1480</f>
        <v>43130</v>
      </c>
      <c r="W1480">
        <f>C1480/C$2</f>
        <v>1.8514829996959219</v>
      </c>
      <c r="X1480">
        <f>D1480/D$2</f>
        <v>1.2568032963095663</v>
      </c>
      <c r="Y1480">
        <f t="shared" si="284"/>
        <v>1.553630096019095</v>
      </c>
      <c r="AA1480" s="15">
        <f t="shared" si="285"/>
        <v>-1.0673130361771421E-2</v>
      </c>
      <c r="AB1480" s="15">
        <f t="shared" si="286"/>
        <v>1.6708714079127773E-4</v>
      </c>
      <c r="AC1480" s="15">
        <f t="shared" si="287"/>
        <v>-5.2253618566378002E-3</v>
      </c>
    </row>
    <row r="1481" spans="1:29" x14ac:dyDescent="0.4">
      <c r="A1481" s="43">
        <f t="shared" si="278"/>
        <v>2018</v>
      </c>
      <c r="B1481" s="53">
        <v>43131</v>
      </c>
      <c r="C1481" s="45">
        <v>4275.8986000000004</v>
      </c>
      <c r="D1481" s="45">
        <f>VLOOKUP(B1481,'H11001.CSI  中证全债'!$A$2:$B$2792,2,0)</f>
        <v>175.44810000000001</v>
      </c>
      <c r="E1481" s="14">
        <f t="shared" si="279"/>
        <v>0</v>
      </c>
      <c r="F1481" s="14">
        <f>IF(AND((B1481-$B$2)&gt;123,OR(((G1480*J1480/C1480*C1481)/(G1480*K1480/D1480*D1481))&lt;(4/6),((G1480*J1480/C1480*C1481)/(G1480*K1480/D1480*D1481))&gt;(6/4))),COUNTIF($E$2:E1481,1),0)</f>
        <v>0</v>
      </c>
      <c r="G1481" s="21">
        <f t="shared" si="280"/>
        <v>31226.249057577748</v>
      </c>
      <c r="H1481" s="12">
        <f t="shared" si="281"/>
        <v>3.6207315507914033</v>
      </c>
      <c r="I1481" s="12">
        <f t="shared" si="282"/>
        <v>89.738036995401941</v>
      </c>
      <c r="J1481" s="15">
        <f>IF(OR((ROW(F1481)-MATCH(MAX($F$2:F1481),$F$2:F1481,0))=1,(ROW(F1481)-MATCH(MAX($F$2:F1481),$F$2:F1481,0))&gt;123),IF(OR(((G1480*J1480/C1480*C1481)/(G1480*K1480/D1480*D1481))&lt;(4/6),((G1480*J1480/C1480*C1481)/(G1480*K1480/D1480*D1481))&gt;(6/4)),50%,((G1480*J1480/C1480*C1481)/((G1480*K1480/D1480*D1481)+(G1480*J1480/C1480*C1481)))),((G1480*J1480/C1480*C1481)/((G1480*K1480/D1480*D1481)+(G1480*J1480/C1480*C1481))))</f>
        <v>0.495797011689041</v>
      </c>
      <c r="K1481" s="18">
        <f t="shared" si="276"/>
        <v>0.504202988310959</v>
      </c>
      <c r="L1481" s="20">
        <f t="shared" si="277"/>
        <v>0.98332818960459289</v>
      </c>
      <c r="M1481" s="51">
        <f>IF(AND((B1481-$B$2)&gt;123,OR(((U1480*R1480/C1480*C1481)/(U1480*S1480/D1480*D1481))&lt;(4/6),((U1480*R1480/C1480*C1481)/(U1480*S1480/D1480*D1481))&gt;(6/4))),1,0)</f>
        <v>0</v>
      </c>
      <c r="N1481" s="51">
        <f>IF(AND((B1481-$B$2)&gt;123,OR(((U1480*R1480/C1480*C1481)/(U1480*S1480/D1480*D1481))&lt;(4/6),((U1480*R1480/C1480*C1481)/(U1480*S1480/D1480*D1481))&gt;(6/4))),COUNTIF($M$2:M1481,1),0)</f>
        <v>0</v>
      </c>
      <c r="O1481" s="51">
        <f>IF(OR((ROW(N1481)-MATCH(MAX($N$2:N1481),$N$2:N1481,0))=1,(ROW(N1481)-MATCH(MAX($N$2:N1481),$N$2:N1481,0))&gt;123),IF(OR(((U1480*R1480/C1480*C1481)/(U1480*S1480/D1480*D1481))&lt;(4/6),((U1480*R1480/C1480*C1481)/(U1480*S1480/D1480*D1481))&gt;(6/4)),1,0),0)</f>
        <v>0</v>
      </c>
      <c r="P1481" s="47">
        <f>IF(O1481=1,U1480/2/C1481,P1480)</f>
        <v>3.6118419146766771</v>
      </c>
      <c r="Q1481" s="47">
        <f>IF(O1481=1,U1480/2/D1481,Q1480)</f>
        <v>89.517711770140608</v>
      </c>
      <c r="R1481" s="41">
        <f>P1481*C1481/U1480</f>
        <v>0.49702531593458232</v>
      </c>
      <c r="S1481" s="41">
        <f>Q1481*D1481/U1480</f>
        <v>0.50545211780661126</v>
      </c>
      <c r="T1481" s="41">
        <f t="shared" si="283"/>
        <v>0.98332818960459267</v>
      </c>
      <c r="U1481" s="42">
        <f>P1481*C1481+Q1481*D1481</f>
        <v>31149.582232806133</v>
      </c>
      <c r="V1481" s="25">
        <f>B1481</f>
        <v>43131</v>
      </c>
      <c r="W1481">
        <f>C1481/C$2</f>
        <v>1.8600948427255997</v>
      </c>
      <c r="X1481">
        <f>D1481/D$2</f>
        <v>1.2572418487997132</v>
      </c>
      <c r="Y1481">
        <f t="shared" si="284"/>
        <v>1.5574791116403066</v>
      </c>
      <c r="AA1481" s="15">
        <f t="shared" si="285"/>
        <v>4.6513216870434082E-3</v>
      </c>
      <c r="AB1481" s="15">
        <f t="shared" si="286"/>
        <v>3.4894282298170154E-4</v>
      </c>
      <c r="AC1481" s="15">
        <f t="shared" si="287"/>
        <v>2.4774337411936909E-3</v>
      </c>
    </row>
    <row r="1482" spans="1:29" x14ac:dyDescent="0.4">
      <c r="A1482" s="43">
        <f t="shared" si="278"/>
        <v>2018</v>
      </c>
      <c r="B1482" s="53">
        <v>43132</v>
      </c>
      <c r="C1482" s="45">
        <v>4245.8977999999997</v>
      </c>
      <c r="D1482" s="45">
        <f>VLOOKUP(B1482,'H11001.CSI  中证全债'!$A$2:$B$2792,2,0)</f>
        <v>175.5454</v>
      </c>
      <c r="E1482" s="14">
        <f t="shared" si="279"/>
        <v>0</v>
      </c>
      <c r="F1482" s="14">
        <f>IF(AND((B1482-$B$2)&gt;123,OR(((G1481*J1481/C1481*C1482)/(G1481*K1481/D1481*D1482))&lt;(4/6),((G1481*J1481/C1481*C1482)/(G1481*K1481/D1481*D1482))&gt;(6/4))),COUNTIF($E$2:E1482,1),0)</f>
        <v>0</v>
      </c>
      <c r="G1482" s="21">
        <f t="shared" si="280"/>
        <v>31126.355725468413</v>
      </c>
      <c r="H1482" s="12">
        <f t="shared" si="281"/>
        <v>3.6207315507914033</v>
      </c>
      <c r="I1482" s="12">
        <f t="shared" si="282"/>
        <v>89.738036995401941</v>
      </c>
      <c r="J1482" s="15">
        <f>IF(OR((ROW(F1482)-MATCH(MAX($F$2:F1482),$F$2:F1482,0))=1,(ROW(F1482)-MATCH(MAX($F$2:F1482),$F$2:F1482,0))&gt;123),IF(OR(((G1481*J1481/C1481*C1482)/(G1481*K1481/D1481*D1482))&lt;(4/6),((G1481*J1481/C1481*C1482)/(G1481*K1481/D1481*D1482))&gt;(6/4)),50%,((G1481*J1481/C1481*C1482)/((G1481*K1481/D1481*D1482)+(G1481*J1481/C1481*C1482)))),((G1481*J1481/C1481*C1482)/((G1481*K1481/D1481*D1482)+(G1481*J1481/C1481*C1482))))</f>
        <v>0.49389836258013942</v>
      </c>
      <c r="K1482" s="18">
        <f t="shared" si="276"/>
        <v>0.50610163741986058</v>
      </c>
      <c r="L1482" s="20">
        <f t="shared" si="277"/>
        <v>0.97588769935237862</v>
      </c>
      <c r="M1482" s="51">
        <f>IF(AND((B1482-$B$2)&gt;123,OR(((U1481*R1481/C1481*C1482)/(U1481*S1481/D1481*D1482))&lt;(4/6),((U1481*R1481/C1481*C1482)/(U1481*S1481/D1481*D1482))&gt;(6/4))),1,0)</f>
        <v>0</v>
      </c>
      <c r="N1482" s="51">
        <f>IF(AND((B1482-$B$2)&gt;123,OR(((U1481*R1481/C1481*C1482)/(U1481*S1481/D1481*D1482))&lt;(4/6),((U1481*R1481/C1481*C1482)/(U1481*S1481/D1481*D1482))&gt;(6/4))),COUNTIF($M$2:M1482,1),0)</f>
        <v>0</v>
      </c>
      <c r="O1482" s="51">
        <f>IF(OR((ROW(N1482)-MATCH(MAX($N$2:N1482),$N$2:N1482,0))=1,(ROW(N1482)-MATCH(MAX($N$2:N1482),$N$2:N1482,0))&gt;123),IF(OR(((U1481*R1481/C1481*C1482)/(U1481*S1481/D1481*D1482))&lt;(4/6),((U1481*R1481/C1481*C1482)/(U1481*S1481/D1481*D1482))&gt;(6/4)),1,0),0)</f>
        <v>0</v>
      </c>
      <c r="P1482" s="47">
        <f>IF(O1482=1,U1481/2/C1482,P1481)</f>
        <v>3.6118419146766771</v>
      </c>
      <c r="Q1482" s="47">
        <f>IF(O1482=1,U1481/2/D1482,Q1481)</f>
        <v>89.517711770140608</v>
      </c>
      <c r="R1482" s="41">
        <f>P1482*C1482/U1481</f>
        <v>0.49231837283912039</v>
      </c>
      <c r="S1482" s="41">
        <f>Q1482*D1482/U1481</f>
        <v>0.5044826091832435</v>
      </c>
      <c r="T1482" s="41">
        <f t="shared" si="283"/>
        <v>0.97588769935237807</v>
      </c>
      <c r="U1482" s="42">
        <f>P1482*C1482+Q1482*D1482</f>
        <v>31049.934159247532</v>
      </c>
      <c r="V1482" s="25">
        <f>B1482</f>
        <v>43132</v>
      </c>
      <c r="W1482">
        <f>C1482/C$2</f>
        <v>1.8470439407800661</v>
      </c>
      <c r="X1482">
        <f>D1482/D$2</f>
        <v>1.257939089931924</v>
      </c>
      <c r="Y1482">
        <f t="shared" si="284"/>
        <v>1.5524967079623766</v>
      </c>
      <c r="AA1482" s="15">
        <f t="shared" si="285"/>
        <v>-7.0162561853083227E-3</v>
      </c>
      <c r="AB1482" s="15">
        <f t="shared" si="286"/>
        <v>5.5457995840368923E-4</v>
      </c>
      <c r="AC1482" s="15">
        <f t="shared" si="287"/>
        <v>-3.1990179776361094E-3</v>
      </c>
    </row>
    <row r="1483" spans="1:29" x14ac:dyDescent="0.4">
      <c r="A1483" s="43">
        <f t="shared" si="278"/>
        <v>2018</v>
      </c>
      <c r="B1483" s="53">
        <v>43133</v>
      </c>
      <c r="C1483" s="45">
        <v>4271.2326000000003</v>
      </c>
      <c r="D1483" s="45">
        <f>VLOOKUP(B1483,'H11001.CSI  中证全债'!$A$2:$B$2792,2,0)</f>
        <v>175.6037</v>
      </c>
      <c r="E1483" s="14">
        <f t="shared" si="279"/>
        <v>0</v>
      </c>
      <c r="F1483" s="14">
        <f>IF(AND((B1483-$B$2)&gt;123,OR(((G1482*J1482/C1482*C1483)/(G1482*K1482/D1482*D1483))&lt;(4/6),((G1482*J1482/C1482*C1483)/(G1482*K1482/D1482*D1483))&gt;(6/4))),COUNTIF($E$2:E1483,1),0)</f>
        <v>0</v>
      </c>
      <c r="G1483" s="21">
        <f t="shared" si="280"/>
        <v>31223.31796271824</v>
      </c>
      <c r="H1483" s="12">
        <f t="shared" si="281"/>
        <v>3.6207315507914033</v>
      </c>
      <c r="I1483" s="12">
        <f t="shared" si="282"/>
        <v>89.738036995401941</v>
      </c>
      <c r="J1483" s="15">
        <f>IF(OR((ROW(F1483)-MATCH(MAX($F$2:F1483),$F$2:F1483,0))=1,(ROW(F1483)-MATCH(MAX($F$2:F1483),$F$2:F1483,0))&gt;123),IF(OR(((G1482*J1482/C1482*C1483)/(G1482*K1482/D1482*D1483))&lt;(4/6),((G1482*J1482/C1482*C1483)/(G1482*K1482/D1482*D1483))&gt;(6/4)),50%,((G1482*J1482/C1482*C1483)/((G1482*K1482/D1482*D1483)+(G1482*J1482/C1482*C1483)))),((G1482*J1482/C1482*C1483)/((G1482*K1482/D1482*D1483)+(G1482*J1482/C1482*C1483))))</f>
        <v>0.49530247406936495</v>
      </c>
      <c r="K1483" s="18">
        <f t="shared" si="276"/>
        <v>0.50469752593063499</v>
      </c>
      <c r="L1483" s="20">
        <f t="shared" si="277"/>
        <v>0.98138478716743049</v>
      </c>
      <c r="M1483" s="51">
        <f>IF(AND((B1483-$B$2)&gt;123,OR(((U1482*R1482/C1482*C1483)/(U1482*S1482/D1482*D1483))&lt;(4/6),((U1482*R1482/C1482*C1483)/(U1482*S1482/D1482*D1483))&gt;(6/4))),1,0)</f>
        <v>0</v>
      </c>
      <c r="N1483" s="51">
        <f>IF(AND((B1483-$B$2)&gt;123,OR(((U1482*R1482/C1482*C1483)/(U1482*S1482/D1482*D1483))&lt;(4/6),((U1482*R1482/C1482*C1483)/(U1482*S1482/D1482*D1483))&gt;(6/4))),COUNTIF($M$2:M1483,1),0)</f>
        <v>0</v>
      </c>
      <c r="O1483" s="51">
        <f>IF(OR((ROW(N1483)-MATCH(MAX($N$2:N1483),$N$2:N1483,0))=1,(ROW(N1483)-MATCH(MAX($N$2:N1483),$N$2:N1483,0))&gt;123),IF(OR(((U1482*R1482/C1482*C1483)/(U1482*S1482/D1482*D1483))&lt;(4/6),((U1482*R1482/C1482*C1483)/(U1482*S1482/D1482*D1483))&gt;(6/4)),1,0),0)</f>
        <v>0</v>
      </c>
      <c r="P1483" s="47">
        <f>IF(O1483=1,U1482/2/C1483,P1482)</f>
        <v>3.6118419146766771</v>
      </c>
      <c r="Q1483" s="47">
        <f>IF(O1483=1,U1482/2/D1483,Q1482)</f>
        <v>89.517711770140608</v>
      </c>
      <c r="R1483" s="41">
        <f>P1483*C1483/U1482</f>
        <v>0.49684539918481113</v>
      </c>
      <c r="S1483" s="41">
        <f>Q1483*D1483/U1482</f>
        <v>0.50626971773105978</v>
      </c>
      <c r="T1483" s="41">
        <f t="shared" si="283"/>
        <v>0.98138478716743038</v>
      </c>
      <c r="U1483" s="42">
        <f>P1483*C1483+Q1483*D1483</f>
        <v>31146.658334383683</v>
      </c>
      <c r="V1483" s="25">
        <f>B1483</f>
        <v>43133</v>
      </c>
      <c r="W1483">
        <f>C1483/C$2</f>
        <v>1.8580650465709017</v>
      </c>
      <c r="X1483">
        <f>D1483/D$2</f>
        <v>1.2583568613400213</v>
      </c>
      <c r="Y1483">
        <f t="shared" si="284"/>
        <v>1.5573329167191841</v>
      </c>
      <c r="AA1483" s="15">
        <f t="shared" si="285"/>
        <v>5.9668887932253778E-3</v>
      </c>
      <c r="AB1483" s="15">
        <f t="shared" si="286"/>
        <v>3.3210781940162803E-4</v>
      </c>
      <c r="AC1483" s="15">
        <f t="shared" si="287"/>
        <v>3.1151169158709635E-3</v>
      </c>
    </row>
    <row r="1484" spans="1:29" x14ac:dyDescent="0.4">
      <c r="A1484" s="43">
        <f t="shared" si="278"/>
        <v>2018</v>
      </c>
      <c r="B1484" s="53">
        <v>43136</v>
      </c>
      <c r="C1484" s="45">
        <v>4274.1463999999996</v>
      </c>
      <c r="D1484" s="45">
        <f>VLOOKUP(B1484,'H11001.CSI  中证全债'!$A$2:$B$2792,2,0)</f>
        <v>175.65710000000001</v>
      </c>
      <c r="E1484" s="14">
        <f t="shared" si="279"/>
        <v>0</v>
      </c>
      <c r="F1484" s="14">
        <f>IF(AND((B1484-$B$2)&gt;123,OR(((G1483*J1483/C1483*C1484)/(G1483*K1483/D1483*D1484))&lt;(4/6),((G1483*J1483/C1483*C1484)/(G1483*K1483/D1483*D1484))&gt;(6/4))),COUNTIF($E$2:E1484,1),0)</f>
        <v>0</v>
      </c>
      <c r="G1484" s="21">
        <f t="shared" si="280"/>
        <v>31238.660061486487</v>
      </c>
      <c r="H1484" s="12">
        <f t="shared" si="281"/>
        <v>3.6207315507914033</v>
      </c>
      <c r="I1484" s="12">
        <f t="shared" si="282"/>
        <v>89.738036995401941</v>
      </c>
      <c r="J1484" s="15">
        <f>IF(OR((ROW(F1484)-MATCH(MAX($F$2:F1484),$F$2:F1484,0))=1,(ROW(F1484)-MATCH(MAX($F$2:F1484),$F$2:F1484,0))&gt;123),IF(OR(((G1483*J1483/C1483*C1484)/(G1483*K1483/D1483*D1484))&lt;(4/6),((G1483*J1483/C1483*C1484)/(G1483*K1483/D1483*D1484))&gt;(6/4)),50%,((G1483*J1483/C1483*C1484)/((G1483*K1483/D1483*D1484)+(G1483*J1483/C1483*C1484)))),((G1483*J1483/C1483*C1484)/((G1483*K1483/D1483*D1484)+(G1483*J1483/C1483*C1484))))</f>
        <v>0.49539694381005023</v>
      </c>
      <c r="K1484" s="18">
        <f t="shared" si="276"/>
        <v>0.50460305618994972</v>
      </c>
      <c r="L1484" s="20">
        <f t="shared" si="277"/>
        <v>0.98175573400325578</v>
      </c>
      <c r="M1484" s="51">
        <f>IF(AND((B1484-$B$2)&gt;123,OR(((U1483*R1483/C1483*C1484)/(U1483*S1483/D1483*D1484))&lt;(4/6),((U1483*R1483/C1483*C1484)/(U1483*S1483/D1483*D1484))&gt;(6/4))),1,0)</f>
        <v>0</v>
      </c>
      <c r="N1484" s="51">
        <f>IF(AND((B1484-$B$2)&gt;123,OR(((U1483*R1483/C1483*C1484)/(U1483*S1483/D1483*D1484))&lt;(4/6),((U1483*R1483/C1483*C1484)/(U1483*S1483/D1483*D1484))&gt;(6/4))),COUNTIF($M$2:M1484,1),0)</f>
        <v>0</v>
      </c>
      <c r="O1484" s="51">
        <f>IF(OR((ROW(N1484)-MATCH(MAX($N$2:N1484),$N$2:N1484,0))=1,(ROW(N1484)-MATCH(MAX($N$2:N1484),$N$2:N1484,0))&gt;123),IF(OR(((U1483*R1483/C1483*C1484)/(U1483*S1483/D1483*D1484))&lt;(4/6),((U1483*R1483/C1483*C1484)/(U1483*S1483/D1483*D1484))&gt;(6/4)),1,0),0)</f>
        <v>0</v>
      </c>
      <c r="P1484" s="47">
        <f>IF(O1484=1,U1483/2/C1484,P1483)</f>
        <v>3.6118419146766771</v>
      </c>
      <c r="Q1484" s="47">
        <f>IF(O1484=1,U1483/2/D1484,Q1483)</f>
        <v>89.517711770140608</v>
      </c>
      <c r="R1484" s="41">
        <f>P1484*C1484/U1483</f>
        <v>0.49564036537243816</v>
      </c>
      <c r="S1484" s="41">
        <f>Q1484*D1484/U1483</f>
        <v>0.50485100132941485</v>
      </c>
      <c r="T1484" s="41">
        <f t="shared" si="283"/>
        <v>0.98175573400325544</v>
      </c>
      <c r="U1484" s="42">
        <f>P1484*C1484+Q1484*D1484</f>
        <v>31161.962765163189</v>
      </c>
      <c r="V1484" s="25">
        <f>B1484</f>
        <v>43136</v>
      </c>
      <c r="W1484">
        <f>C1484/C$2</f>
        <v>1.8593326033723498</v>
      </c>
      <c r="X1484">
        <f>D1484/D$2</f>
        <v>1.2587395198853457</v>
      </c>
      <c r="Y1484">
        <f t="shared" si="284"/>
        <v>1.5580981382581593</v>
      </c>
      <c r="AA1484" s="15">
        <f t="shared" si="285"/>
        <v>6.8219183380446857E-4</v>
      </c>
      <c r="AB1484" s="15">
        <f t="shared" si="286"/>
        <v>3.0409382034668475E-4</v>
      </c>
      <c r="AC1484" s="15">
        <f t="shared" si="287"/>
        <v>4.9136670185290221E-4</v>
      </c>
    </row>
    <row r="1485" spans="1:29" x14ac:dyDescent="0.4">
      <c r="A1485" s="43">
        <f t="shared" si="278"/>
        <v>2018</v>
      </c>
      <c r="B1485" s="53">
        <v>43137</v>
      </c>
      <c r="C1485" s="45">
        <v>4148.8855999999996</v>
      </c>
      <c r="D1485" s="45">
        <f>VLOOKUP(B1485,'H11001.CSI  中证全债'!$A$2:$B$2792,2,0)</f>
        <v>175.78800000000001</v>
      </c>
      <c r="E1485" s="14">
        <f t="shared" si="279"/>
        <v>0</v>
      </c>
      <c r="F1485" s="14">
        <f>IF(AND((B1485-$B$2)&gt;123,OR(((G1484*J1484/C1484*C1485)/(G1484*K1484/D1484*D1485))&lt;(4/6),((G1484*J1484/C1484*C1485)/(G1484*K1484/D1484*D1485))&gt;(6/4))),COUNTIF($E$2:E1485,1),0)</f>
        <v>0</v>
      </c>
      <c r="G1485" s="21">
        <f t="shared" si="280"/>
        <v>30796.871039891812</v>
      </c>
      <c r="H1485" s="12">
        <f t="shared" si="281"/>
        <v>3.6207315507914033</v>
      </c>
      <c r="I1485" s="12">
        <f t="shared" si="282"/>
        <v>89.738036995401941</v>
      </c>
      <c r="J1485" s="15">
        <f>IF(OR((ROW(F1485)-MATCH(MAX($F$2:F1485),$F$2:F1485,0))=1,(ROW(F1485)-MATCH(MAX($F$2:F1485),$F$2:F1485,0))&gt;123),IF(OR(((G1484*J1484/C1484*C1485)/(G1484*K1484/D1484*D1485))&lt;(4/6),((G1484*J1484/C1484*C1485)/(G1484*K1484/D1484*D1485))&gt;(6/4)),50%,((G1484*J1484/C1484*C1485)/((G1484*K1484/D1484*D1485)+(G1484*J1484/C1484*C1485)))),((G1484*J1484/C1484*C1485)/((G1484*K1484/D1484*D1485)+(G1484*J1484/C1484*C1485))))</f>
        <v>0.48777685801540704</v>
      </c>
      <c r="K1485" s="18">
        <f t="shared" si="276"/>
        <v>0.51222314198459296</v>
      </c>
      <c r="L1485" s="20">
        <f t="shared" si="277"/>
        <v>0.9522741517017963</v>
      </c>
      <c r="M1485" s="51">
        <f>IF(AND((B1485-$B$2)&gt;123,OR(((U1484*R1484/C1484*C1485)/(U1484*S1484/D1484*D1485))&lt;(4/6),((U1484*R1484/C1484*C1485)/(U1484*S1484/D1484*D1485))&gt;(6/4))),1,0)</f>
        <v>0</v>
      </c>
      <c r="N1485" s="51">
        <f>IF(AND((B1485-$B$2)&gt;123,OR(((U1484*R1484/C1484*C1485)/(U1484*S1484/D1484*D1485))&lt;(4/6),((U1484*R1484/C1484*C1485)/(U1484*S1484/D1484*D1485))&gt;(6/4))),COUNTIF($M$2:M1485,1),0)</f>
        <v>0</v>
      </c>
      <c r="O1485" s="51">
        <f>IF(OR((ROW(N1485)-MATCH(MAX($N$2:N1485),$N$2:N1485,0))=1,(ROW(N1485)-MATCH(MAX($N$2:N1485),$N$2:N1485,0))&gt;123),IF(OR(((U1484*R1484/C1484*C1485)/(U1484*S1484/D1484*D1485))&lt;(4/6),((U1484*R1484/C1484*C1485)/(U1484*S1484/D1484*D1485))&gt;(6/4)),1,0),0)</f>
        <v>0</v>
      </c>
      <c r="P1485" s="47">
        <f>IF(O1485=1,U1484/2/C1485,P1484)</f>
        <v>3.6118419146766771</v>
      </c>
      <c r="Q1485" s="47">
        <f>IF(O1485=1,U1484/2/D1485,Q1484)</f>
        <v>89.517711770140608</v>
      </c>
      <c r="R1485" s="41">
        <f>P1485*C1485/U1484</f>
        <v>0.4808785320169488</v>
      </c>
      <c r="S1485" s="41">
        <f>Q1485*D1485/U1484</f>
        <v>0.50497908733275743</v>
      </c>
      <c r="T1485" s="41">
        <f t="shared" si="283"/>
        <v>0.95227415170179608</v>
      </c>
      <c r="U1485" s="42">
        <f>P1485*C1485+Q1485*D1485</f>
        <v>30721.258425927972</v>
      </c>
      <c r="V1485" s="25">
        <f>B1485</f>
        <v>43137</v>
      </c>
      <c r="W1485">
        <f>C1485/C$2</f>
        <v>1.8048418425120052</v>
      </c>
      <c r="X1485">
        <f>D1485/D$2</f>
        <v>1.2596775349337155</v>
      </c>
      <c r="Y1485">
        <f t="shared" si="284"/>
        <v>1.5360629212963985</v>
      </c>
      <c r="AA1485" s="15">
        <f t="shared" si="285"/>
        <v>-2.9306623657065156E-2</v>
      </c>
      <c r="AB1485" s="15">
        <f t="shared" si="286"/>
        <v>7.4520187342264066E-4</v>
      </c>
      <c r="AC1485" s="15">
        <f t="shared" si="287"/>
        <v>-1.4142380650293718E-2</v>
      </c>
    </row>
    <row r="1486" spans="1:29" x14ac:dyDescent="0.4">
      <c r="A1486" s="43">
        <f t="shared" si="278"/>
        <v>2018</v>
      </c>
      <c r="B1486" s="53">
        <v>43138</v>
      </c>
      <c r="C1486" s="45">
        <v>4050.4971999999998</v>
      </c>
      <c r="D1486" s="45">
        <f>VLOOKUP(B1486,'H11001.CSI  中证全债'!$A$2:$B$2792,2,0)</f>
        <v>175.88800000000001</v>
      </c>
      <c r="E1486" s="14">
        <f t="shared" si="279"/>
        <v>0</v>
      </c>
      <c r="F1486" s="14">
        <f>IF(AND((B1486-$B$2)&gt;123,OR(((G1485*J1485/C1485*C1486)/(G1485*K1485/D1485*D1486))&lt;(4/6),((G1485*J1485/C1485*C1486)/(G1485*K1485/D1485*D1486))&gt;(6/4))),COUNTIF($E$2:E1486,1),0)</f>
        <v>0</v>
      </c>
      <c r="G1486" s="21">
        <f t="shared" si="280"/>
        <v>30449.606859479467</v>
      </c>
      <c r="H1486" s="12">
        <f t="shared" si="281"/>
        <v>3.6207315507914033</v>
      </c>
      <c r="I1486" s="12">
        <f t="shared" si="282"/>
        <v>89.738036995401941</v>
      </c>
      <c r="J1486" s="15">
        <f>IF(OR((ROW(F1486)-MATCH(MAX($F$2:F1486),$F$2:F1486,0))=1,(ROW(F1486)-MATCH(MAX($F$2:F1486),$F$2:F1486,0))&gt;123),IF(OR(((G1485*J1485/C1485*C1486)/(G1485*K1485/D1485*D1486))&lt;(4/6),((G1485*J1485/C1485*C1486)/(G1485*K1485/D1485*D1486))&gt;(6/4)),50%,((G1485*J1485/C1485*C1486)/((G1485*K1485/D1485*D1486)+(G1485*J1485/C1485*C1486)))),((G1485*J1485/C1485*C1486)/((G1485*K1485/D1485*D1486)+(G1485*J1485/C1485*C1486))))</f>
        <v>0.48164047161963702</v>
      </c>
      <c r="K1486" s="18">
        <f t="shared" si="276"/>
        <v>0.51835952838036303</v>
      </c>
      <c r="L1486" s="20">
        <f t="shared" si="277"/>
        <v>0.9291629559208523</v>
      </c>
      <c r="M1486" s="51">
        <f>IF(AND((B1486-$B$2)&gt;123,OR(((U1485*R1485/C1485*C1486)/(U1485*S1485/D1485*D1486))&lt;(4/6),((U1485*R1485/C1485*C1486)/(U1485*S1485/D1485*D1486))&gt;(6/4))),1,0)</f>
        <v>0</v>
      </c>
      <c r="N1486" s="51">
        <f>IF(AND((B1486-$B$2)&gt;123,OR(((U1485*R1485/C1485*C1486)/(U1485*S1485/D1485*D1486))&lt;(4/6),((U1485*R1485/C1485*C1486)/(U1485*S1485/D1485*D1486))&gt;(6/4))),COUNTIF($M$2:M1486,1),0)</f>
        <v>0</v>
      </c>
      <c r="O1486" s="51">
        <f>IF(OR((ROW(N1486)-MATCH(MAX($N$2:N1486),$N$2:N1486,0))=1,(ROW(N1486)-MATCH(MAX($N$2:N1486),$N$2:N1486,0))&gt;123),IF(OR(((U1485*R1485/C1485*C1486)/(U1485*S1485/D1485*D1486))&lt;(4/6),((U1485*R1485/C1485*C1486)/(U1485*S1485/D1485*D1486))&gt;(6/4)),1,0),0)</f>
        <v>0</v>
      </c>
      <c r="P1486" s="47">
        <f>IF(O1486=1,U1485/2/C1486,P1485)</f>
        <v>3.6118419146766771</v>
      </c>
      <c r="Q1486" s="47">
        <f>IF(O1486=1,U1485/2/D1486,Q1485)</f>
        <v>89.517711770140608</v>
      </c>
      <c r="R1486" s="41">
        <f>P1486*C1486/U1485</f>
        <v>0.47620951457813243</v>
      </c>
      <c r="S1486" s="41">
        <f>Q1486*D1486/U1485</f>
        <v>0.51251452884944415</v>
      </c>
      <c r="T1486" s="41">
        <f t="shared" si="283"/>
        <v>0.9291629559208523</v>
      </c>
      <c r="U1486" s="42">
        <f>P1486*C1486+Q1486*D1486</f>
        <v>30374.846850067013</v>
      </c>
      <c r="V1486" s="25">
        <f>B1486</f>
        <v>43138</v>
      </c>
      <c r="W1486">
        <f>C1486/C$2</f>
        <v>1.7620410718332937</v>
      </c>
      <c r="X1486">
        <f>D1486/D$2</f>
        <v>1.2603941239699032</v>
      </c>
      <c r="Y1486">
        <f t="shared" si="284"/>
        <v>1.5187423425033506</v>
      </c>
      <c r="AA1486" s="15">
        <f t="shared" si="285"/>
        <v>-2.3714416227817892E-2</v>
      </c>
      <c r="AB1486" s="15">
        <f t="shared" si="286"/>
        <v>5.688670443944055E-4</v>
      </c>
      <c r="AC1486" s="15">
        <f t="shared" si="287"/>
        <v>-1.1275956572423307E-2</v>
      </c>
    </row>
    <row r="1487" spans="1:29" x14ac:dyDescent="0.4">
      <c r="A1487" s="43">
        <f t="shared" si="278"/>
        <v>2018</v>
      </c>
      <c r="B1487" s="53">
        <v>43139</v>
      </c>
      <c r="C1487" s="45">
        <v>4012.0472</v>
      </c>
      <c r="D1487" s="45">
        <f>VLOOKUP(B1487,'H11001.CSI  中证全债'!$A$2:$B$2792,2,0)</f>
        <v>175.9597</v>
      </c>
      <c r="E1487" s="14">
        <f t="shared" si="279"/>
        <v>0</v>
      </c>
      <c r="F1487" s="14">
        <f>IF(AND((B1487-$B$2)&gt;123,OR(((G1486*J1486/C1486*C1487)/(G1486*K1486/D1486*D1487))&lt;(4/6),((G1486*J1486/C1486*C1487)/(G1486*K1486/D1486*D1487))&gt;(6/4))),COUNTIF($E$2:E1487,1),0)</f>
        <v>0</v>
      </c>
      <c r="G1487" s="21">
        <f t="shared" si="280"/>
        <v>30316.823948604113</v>
      </c>
      <c r="H1487" s="12">
        <f t="shared" si="281"/>
        <v>3.6207315507914033</v>
      </c>
      <c r="I1487" s="12">
        <f t="shared" si="282"/>
        <v>89.738036995401941</v>
      </c>
      <c r="J1487" s="15">
        <f>IF(OR((ROW(F1487)-MATCH(MAX($F$2:F1487),$F$2:F1487,0))=1,(ROW(F1487)-MATCH(MAX($F$2:F1487),$F$2:F1487,0))&gt;123),IF(OR(((G1486*J1486/C1486*C1487)/(G1486*K1486/D1486*D1487))&lt;(4/6),((G1486*J1486/C1486*C1487)/(G1486*K1486/D1486*D1487))&gt;(6/4)),50%,((G1486*J1486/C1486*C1487)/((G1486*K1486/D1486*D1487)+(G1486*J1486/C1486*C1487)))),((G1486*J1486/C1486*C1487)/((G1486*K1486/D1486*D1487)+(G1486*J1486/C1486*C1487))))</f>
        <v>0.47915790601716862</v>
      </c>
      <c r="K1487" s="18">
        <f t="shared" si="276"/>
        <v>0.52084209398283132</v>
      </c>
      <c r="L1487" s="20">
        <f t="shared" si="277"/>
        <v>0.91996770528490202</v>
      </c>
      <c r="M1487" s="51">
        <f>IF(AND((B1487-$B$2)&gt;123,OR(((U1486*R1486/C1486*C1487)/(U1486*S1486/D1486*D1487))&lt;(4/6),((U1486*R1486/C1486*C1487)/(U1486*S1486/D1486*D1487))&gt;(6/4))),1,0)</f>
        <v>0</v>
      </c>
      <c r="N1487" s="51">
        <f>IF(AND((B1487-$B$2)&gt;123,OR(((U1486*R1486/C1486*C1487)/(U1486*S1486/D1486*D1487))&lt;(4/6),((U1486*R1486/C1486*C1487)/(U1486*S1486/D1486*D1487))&gt;(6/4))),COUNTIF($M$2:M1487,1),0)</f>
        <v>0</v>
      </c>
      <c r="O1487" s="51">
        <f>IF(OR((ROW(N1487)-MATCH(MAX($N$2:N1487),$N$2:N1487,0))=1,(ROW(N1487)-MATCH(MAX($N$2:N1487),$N$2:N1487,0))&gt;123),IF(OR(((U1486*R1486/C1486*C1487)/(U1486*S1486/D1486*D1487))&lt;(4/6),((U1486*R1486/C1486*C1487)/(U1486*S1486/D1486*D1487))&gt;(6/4)),1,0),0)</f>
        <v>0</v>
      </c>
      <c r="P1487" s="47">
        <f>IF(O1487=1,U1486/2/C1487,P1486)</f>
        <v>3.6118419146766771</v>
      </c>
      <c r="Q1487" s="47">
        <f>IF(O1487=1,U1486/2/D1487,Q1486)</f>
        <v>89.517711770140608</v>
      </c>
      <c r="R1487" s="41">
        <f>P1487*C1487/U1486</f>
        <v>0.47706842151828766</v>
      </c>
      <c r="S1487" s="41">
        <f>Q1487*D1487/U1486</f>
        <v>0.51857083545182248</v>
      </c>
      <c r="T1487" s="41">
        <f t="shared" si="283"/>
        <v>0.91996770528490202</v>
      </c>
      <c r="U1487" s="42">
        <f>P1487*C1487+Q1487*D1487</f>
        <v>30242.389948381613</v>
      </c>
      <c r="V1487" s="25">
        <f>B1487</f>
        <v>43139</v>
      </c>
      <c r="W1487">
        <f>C1487/C$2</f>
        <v>1.7453146118787011</v>
      </c>
      <c r="X1487">
        <f>D1487/D$2</f>
        <v>1.2609079183088499</v>
      </c>
      <c r="Y1487">
        <f t="shared" si="284"/>
        <v>1.5121194974190806</v>
      </c>
      <c r="AA1487" s="15">
        <f t="shared" si="285"/>
        <v>-9.492661789767376E-3</v>
      </c>
      <c r="AB1487" s="15">
        <f t="shared" si="286"/>
        <v>4.0764577458385354E-4</v>
      </c>
      <c r="AC1487" s="15">
        <f t="shared" si="287"/>
        <v>-4.3607430298898686E-3</v>
      </c>
    </row>
    <row r="1488" spans="1:29" x14ac:dyDescent="0.4">
      <c r="A1488" s="43">
        <f t="shared" si="278"/>
        <v>2018</v>
      </c>
      <c r="B1488" s="53">
        <v>43140</v>
      </c>
      <c r="C1488" s="45">
        <v>3840.6527000000001</v>
      </c>
      <c r="D1488" s="45">
        <f>VLOOKUP(B1488,'H11001.CSI  中证全债'!$A$2:$B$2792,2,0)</f>
        <v>175.97659999999999</v>
      </c>
      <c r="E1488" s="14">
        <f t="shared" si="279"/>
        <v>0</v>
      </c>
      <c r="F1488" s="14">
        <f>IF(AND((B1488-$B$2)&gt;123,OR(((G1487*J1487/C1487*C1488)/(G1487*K1487/D1487*D1488))&lt;(4/6),((G1487*J1487/C1487*C1488)/(G1487*K1487/D1487*D1488))&gt;(6/4))),COUNTIF($E$2:E1488,1),0)</f>
        <v>0</v>
      </c>
      <c r="G1488" s="21">
        <f t="shared" si="280"/>
        <v>29697.767047647216</v>
      </c>
      <c r="H1488" s="12">
        <f t="shared" si="281"/>
        <v>3.6207315507914033</v>
      </c>
      <c r="I1488" s="12">
        <f t="shared" si="282"/>
        <v>89.738036995401941</v>
      </c>
      <c r="J1488" s="15">
        <f>IF(OR((ROW(F1488)-MATCH(MAX($F$2:F1488),$F$2:F1488,0))=1,(ROW(F1488)-MATCH(MAX($F$2:F1488),$F$2:F1488,0))&gt;123),IF(OR(((G1487*J1487/C1487*C1488)/(G1487*K1487/D1487*D1488))&lt;(4/6),((G1487*J1487/C1487*C1488)/(G1487*K1487/D1487*D1488))&gt;(6/4)),50%,((G1487*J1487/C1487*C1488)/((G1487*K1487/D1487*D1488)+(G1487*J1487/C1487*C1488)))),((G1487*J1487/C1487*C1488)/((G1487*K1487/D1487*D1488)+(G1487*J1487/C1487*C1488))))</f>
        <v>0.46824976383616257</v>
      </c>
      <c r="K1488" s="18">
        <f t="shared" si="276"/>
        <v>0.53175023616383743</v>
      </c>
      <c r="L1488" s="20">
        <f t="shared" si="277"/>
        <v>0.88058214550917524</v>
      </c>
      <c r="M1488" s="51">
        <f>IF(AND((B1488-$B$2)&gt;123,OR(((U1487*R1487/C1487*C1488)/(U1487*S1487/D1487*D1488))&lt;(4/6),((U1487*R1487/C1487*C1488)/(U1487*S1487/D1487*D1488))&gt;(6/4))),1,0)</f>
        <v>0</v>
      </c>
      <c r="N1488" s="51">
        <f>IF(AND((B1488-$B$2)&gt;123,OR(((U1487*R1487/C1487*C1488)/(U1487*S1487/D1487*D1488))&lt;(4/6),((U1487*R1487/C1487*C1488)/(U1487*S1487/D1487*D1488))&gt;(6/4))),COUNTIF($M$2:M1488,1),0)</f>
        <v>0</v>
      </c>
      <c r="O1488" s="51">
        <f>IF(OR((ROW(N1488)-MATCH(MAX($N$2:N1488),$N$2:N1488,0))=1,(ROW(N1488)-MATCH(MAX($N$2:N1488),$N$2:N1488,0))&gt;123),IF(OR(((U1487*R1487/C1487*C1488)/(U1487*S1487/D1487*D1488))&lt;(4/6),((U1487*R1487/C1487*C1488)/(U1487*S1487/D1487*D1488))&gt;(6/4)),1,0),0)</f>
        <v>0</v>
      </c>
      <c r="P1488" s="47">
        <f>IF(O1488=1,U1487/2/C1488,P1487)</f>
        <v>3.6118419146766771</v>
      </c>
      <c r="Q1488" s="47">
        <f>IF(O1488=1,U1487/2/D1488,Q1487)</f>
        <v>89.517711770140608</v>
      </c>
      <c r="R1488" s="41">
        <f>P1488*C1488/U1487</f>
        <v>0.45868829894902152</v>
      </c>
      <c r="S1488" s="41">
        <f>Q1488*D1488/U1487</f>
        <v>0.52089211811556346</v>
      </c>
      <c r="T1488" s="41">
        <f t="shared" si="283"/>
        <v>0.88058214550917513</v>
      </c>
      <c r="U1488" s="42">
        <f>P1488*C1488+Q1488*D1488</f>
        <v>29624.852958665477</v>
      </c>
      <c r="V1488" s="25">
        <f>B1488</f>
        <v>43140</v>
      </c>
      <c r="W1488">
        <f>C1488/C$2</f>
        <v>1.6707548396891705</v>
      </c>
      <c r="X1488">
        <f>D1488/D$2</f>
        <v>1.2610290218559654</v>
      </c>
      <c r="Y1488">
        <f t="shared" si="284"/>
        <v>1.4812426479332739</v>
      </c>
      <c r="AA1488" s="15">
        <f t="shared" si="285"/>
        <v>-4.2719961021395747E-2</v>
      </c>
      <c r="AB1488" s="15">
        <f t="shared" si="286"/>
        <v>9.6044719330556916E-5</v>
      </c>
      <c r="AC1488" s="15">
        <f t="shared" si="287"/>
        <v>-2.0419582935414793E-2</v>
      </c>
    </row>
    <row r="1489" spans="1:29" x14ac:dyDescent="0.4">
      <c r="A1489" s="43">
        <f t="shared" si="278"/>
        <v>2018</v>
      </c>
      <c r="B1489" s="53">
        <v>43143</v>
      </c>
      <c r="C1489" s="45">
        <v>3890.1046000000001</v>
      </c>
      <c r="D1489" s="45">
        <f>VLOOKUP(B1489,'H11001.CSI  中证全债'!$A$2:$B$2792,2,0)</f>
        <v>176.16210000000001</v>
      </c>
      <c r="E1489" s="14">
        <f t="shared" si="279"/>
        <v>0</v>
      </c>
      <c r="F1489" s="14">
        <f>IF(AND((B1489-$B$2)&gt;123,OR(((G1488*J1488/C1488*C1489)/(G1488*K1488/D1488*D1489))&lt;(4/6),((G1488*J1488/C1488*C1489)/(G1488*K1488/D1488*D1489))&gt;(6/4))),COUNTIF($E$2:E1489,1),0)</f>
        <v>0</v>
      </c>
      <c r="G1489" s="21">
        <f t="shared" si="280"/>
        <v>29893.465508086447</v>
      </c>
      <c r="H1489" s="12">
        <f t="shared" si="281"/>
        <v>3.6207315507914033</v>
      </c>
      <c r="I1489" s="12">
        <f t="shared" si="282"/>
        <v>89.738036995401941</v>
      </c>
      <c r="J1489" s="15">
        <f>IF(OR((ROW(F1489)-MATCH(MAX($F$2:F1489),$F$2:F1489,0))=1,(ROW(F1489)-MATCH(MAX($F$2:F1489),$F$2:F1489,0))&gt;123),IF(OR(((G1488*J1488/C1488*C1489)/(G1488*K1488/D1488*D1489))&lt;(4/6),((G1488*J1488/C1488*C1489)/(G1488*K1488/D1488*D1489))&gt;(6/4)),50%,((G1488*J1488/C1488*C1489)/((G1488*K1488/D1488*D1489)+(G1488*J1488/C1488*C1489)))),((G1488*J1488/C1488*C1489)/((G1488*K1488/D1488*D1489)+(G1488*J1488/C1488*C1489))))</f>
        <v>0.47117402488141219</v>
      </c>
      <c r="K1489" s="18">
        <f t="shared" si="276"/>
        <v>0.52882597511858775</v>
      </c>
      <c r="L1489" s="20">
        <f t="shared" si="277"/>
        <v>0.89098124345301444</v>
      </c>
      <c r="M1489" s="51">
        <f>IF(AND((B1489-$B$2)&gt;123,OR(((U1488*R1488/C1488*C1489)/(U1488*S1488/D1488*D1489))&lt;(4/6),((U1488*R1488/C1488*C1489)/(U1488*S1488/D1488*D1489))&gt;(6/4))),1,0)</f>
        <v>0</v>
      </c>
      <c r="N1489" s="51">
        <f>IF(AND((B1489-$B$2)&gt;123,OR(((U1488*R1488/C1488*C1489)/(U1488*S1488/D1488*D1489))&lt;(4/6),((U1488*R1488/C1488*C1489)/(U1488*S1488/D1488*D1489))&gt;(6/4))),COUNTIF($M$2:M1489,1),0)</f>
        <v>0</v>
      </c>
      <c r="O1489" s="51">
        <f>IF(OR((ROW(N1489)-MATCH(MAX($N$2:N1489),$N$2:N1489,0))=1,(ROW(N1489)-MATCH(MAX($N$2:N1489),$N$2:N1489,0))&gt;123),IF(OR(((U1488*R1488/C1488*C1489)/(U1488*S1488/D1488*D1489))&lt;(4/6),((U1488*R1488/C1488*C1489)/(U1488*S1488/D1488*D1489))&gt;(6/4)),1,0),0)</f>
        <v>0</v>
      </c>
      <c r="P1489" s="47">
        <f>IF(O1489=1,U1488/2/C1489,P1488)</f>
        <v>3.6118419146766771</v>
      </c>
      <c r="Q1489" s="47">
        <f>IF(O1489=1,U1488/2/D1489,Q1488)</f>
        <v>89.517711770140608</v>
      </c>
      <c r="R1489" s="41">
        <f>P1489*C1489/U1488</f>
        <v>0.47427890583492999</v>
      </c>
      <c r="S1489" s="41">
        <f>Q1489*D1489/U1488</f>
        <v>0.5323107633521591</v>
      </c>
      <c r="T1489" s="41">
        <f t="shared" si="283"/>
        <v>0.89098124345301433</v>
      </c>
      <c r="U1489" s="42">
        <f>P1489*C1489+Q1489*D1489</f>
        <v>29820.070939379239</v>
      </c>
      <c r="V1489" s="25">
        <f>B1489</f>
        <v>43143</v>
      </c>
      <c r="W1489">
        <f>C1489/C$2</f>
        <v>1.6922673292867916</v>
      </c>
      <c r="X1489">
        <f>D1489/D$2</f>
        <v>1.2623582945180938</v>
      </c>
      <c r="Y1489">
        <f t="shared" si="284"/>
        <v>1.491003546968962</v>
      </c>
      <c r="AA1489" s="15">
        <f t="shared" si="285"/>
        <v>1.2875910388877365E-2</v>
      </c>
      <c r="AB1489" s="15">
        <f t="shared" si="286"/>
        <v>1.054117422430112E-3</v>
      </c>
      <c r="AC1489" s="15">
        <f t="shared" si="287"/>
        <v>6.5896691870890312E-3</v>
      </c>
    </row>
    <row r="1490" spans="1:29" x14ac:dyDescent="0.4">
      <c r="A1490" s="43">
        <f t="shared" si="278"/>
        <v>2018</v>
      </c>
      <c r="B1490" s="53">
        <v>43144</v>
      </c>
      <c r="C1490" s="45">
        <v>3935.6324</v>
      </c>
      <c r="D1490" s="45">
        <f>VLOOKUP(B1490,'H11001.CSI  中证全债'!$A$2:$B$2792,2,0)</f>
        <v>176.1789</v>
      </c>
      <c r="E1490" s="14">
        <f t="shared" si="279"/>
        <v>0</v>
      </c>
      <c r="F1490" s="14">
        <f>IF(AND((B1490-$B$2)&gt;123,OR(((G1489*J1489/C1489*C1490)/(G1489*K1489/D1489*D1490))&lt;(4/6),((G1489*J1489/C1489*C1490)/(G1489*K1489/D1489*D1490))&gt;(6/4))),COUNTIF($E$2:E1490,1),0)</f>
        <v>0</v>
      </c>
      <c r="G1490" s="21">
        <f t="shared" si="280"/>
        <v>30059.817049006087</v>
      </c>
      <c r="H1490" s="12">
        <f t="shared" si="281"/>
        <v>3.6207315507914033</v>
      </c>
      <c r="I1490" s="12">
        <f t="shared" si="282"/>
        <v>89.738036995401941</v>
      </c>
      <c r="J1490" s="15">
        <f>IF(OR((ROW(F1490)-MATCH(MAX($F$2:F1490),$F$2:F1490,0))=1,(ROW(F1490)-MATCH(MAX($F$2:F1490),$F$2:F1490,0))&gt;123),IF(OR(((G1489*J1489/C1489*C1490)/(G1489*K1489/D1489*D1490))&lt;(4/6),((G1489*J1489/C1489*C1490)/(G1489*K1489/D1489*D1490))&gt;(6/4)),50%,((G1489*J1489/C1489*C1490)/((G1489*K1489/D1489*D1490)+(G1489*J1489/C1489*C1490)))),((G1489*J1489/C1489*C1490)/((G1489*K1489/D1489*D1490)+(G1489*J1489/C1489*C1490))))</f>
        <v>0.4740504035591942</v>
      </c>
      <c r="K1490" s="18">
        <f t="shared" si="276"/>
        <v>0.52594959644080586</v>
      </c>
      <c r="L1490" s="20">
        <f t="shared" si="277"/>
        <v>0.9013228772627212</v>
      </c>
      <c r="M1490" s="51">
        <f>IF(AND((B1490-$B$2)&gt;123,OR(((U1489*R1489/C1489*C1490)/(U1489*S1489/D1489*D1490))&lt;(4/6),((U1489*R1489/C1489*C1490)/(U1489*S1489/D1489*D1490))&gt;(6/4))),1,0)</f>
        <v>0</v>
      </c>
      <c r="N1490" s="51">
        <f>IF(AND((B1490-$B$2)&gt;123,OR(((U1489*R1489/C1489*C1490)/(U1489*S1489/D1489*D1490))&lt;(4/6),((U1489*R1489/C1489*C1490)/(U1489*S1489/D1489*D1490))&gt;(6/4))),COUNTIF($M$2:M1490,1),0)</f>
        <v>0</v>
      </c>
      <c r="O1490" s="51">
        <f>IF(OR((ROW(N1490)-MATCH(MAX($N$2:N1490),$N$2:N1490,0))=1,(ROW(N1490)-MATCH(MAX($N$2:N1490),$N$2:N1490,0))&gt;123),IF(OR(((U1489*R1489/C1489*C1490)/(U1489*S1489/D1489*D1490))&lt;(4/6),((U1489*R1489/C1489*C1490)/(U1489*S1489/D1489*D1490))&gt;(6/4)),1,0),0)</f>
        <v>0</v>
      </c>
      <c r="P1490" s="47">
        <f>IF(O1490=1,U1489/2/C1490,P1489)</f>
        <v>3.6118419146766771</v>
      </c>
      <c r="Q1490" s="47">
        <f>IF(O1490=1,U1489/2/D1490,Q1489)</f>
        <v>89.517711770140608</v>
      </c>
      <c r="R1490" s="41">
        <f>P1490*C1490/U1489</f>
        <v>0.4766884053353454</v>
      </c>
      <c r="S1490" s="41">
        <f>Q1490*D1490/U1489</f>
        <v>0.52887640751228648</v>
      </c>
      <c r="T1490" s="41">
        <f t="shared" si="283"/>
        <v>0.90132287726272098</v>
      </c>
      <c r="U1490" s="42">
        <f>P1490*C1490+Q1490*D1490</f>
        <v>29986.014053259991</v>
      </c>
      <c r="V1490" s="25">
        <f>B1490</f>
        <v>43144</v>
      </c>
      <c r="W1490">
        <f>C1490/C$2</f>
        <v>1.7120727629284223</v>
      </c>
      <c r="X1490">
        <f>D1490/D$2</f>
        <v>1.2624786814761733</v>
      </c>
      <c r="Y1490">
        <f t="shared" si="284"/>
        <v>1.4993007026629996</v>
      </c>
      <c r="AA1490" s="15">
        <f t="shared" si="285"/>
        <v>1.170348992672321E-2</v>
      </c>
      <c r="AB1490" s="15">
        <f t="shared" si="286"/>
        <v>9.5366710546551658E-5</v>
      </c>
      <c r="AC1490" s="15">
        <f t="shared" si="287"/>
        <v>5.5648128476319947E-3</v>
      </c>
    </row>
    <row r="1491" spans="1:29" x14ac:dyDescent="0.4">
      <c r="A1491" s="43">
        <f t="shared" si="278"/>
        <v>2018</v>
      </c>
      <c r="B1491" s="53">
        <v>43145</v>
      </c>
      <c r="C1491" s="45">
        <v>3966.9614000000001</v>
      </c>
      <c r="D1491" s="45">
        <f>VLOOKUP(B1491,'H11001.CSI  中证全债'!$A$2:$B$2792,2,0)</f>
        <v>176.26560000000001</v>
      </c>
      <c r="E1491" s="14">
        <f t="shared" si="279"/>
        <v>0</v>
      </c>
      <c r="F1491" s="14">
        <f>IF(AND((B1491-$B$2)&gt;123,OR(((G1490*J1490/C1490*C1491)/(G1490*K1490/D1490*D1491))&lt;(4/6),((G1490*J1490/C1490*C1491)/(G1490*K1490/D1490*D1491))&gt;(6/4))),COUNTIF($E$2:E1491,1),0)</f>
        <v>0</v>
      </c>
      <c r="G1491" s="21">
        <f t="shared" si="280"/>
        <v>30181.031235568335</v>
      </c>
      <c r="H1491" s="12">
        <f t="shared" si="281"/>
        <v>3.6207315507914033</v>
      </c>
      <c r="I1491" s="12">
        <f t="shared" si="282"/>
        <v>89.738036995401941</v>
      </c>
      <c r="J1491" s="15">
        <f>IF(OR((ROW(F1491)-MATCH(MAX($F$2:F1491),$F$2:F1491,0))=1,(ROW(F1491)-MATCH(MAX($F$2:F1491),$F$2:F1491,0))&gt;123),IF(OR(((G1490*J1490/C1490*C1491)/(G1490*K1490/D1490*D1491))&lt;(4/6),((G1490*J1490/C1490*C1491)/(G1490*K1490/D1490*D1491))&gt;(6/4)),50%,((G1490*J1490/C1490*C1491)/((G1490*K1490/D1490*D1491)+(G1490*J1490/C1490*C1491)))),((G1490*J1490/C1490*C1491)/((G1490*K1490/D1490*D1491)+(G1490*J1490/C1490*C1491))))</f>
        <v>0.47590495465988186</v>
      </c>
      <c r="K1491" s="18">
        <f t="shared" si="276"/>
        <v>0.52409504534011808</v>
      </c>
      <c r="L1491" s="20">
        <f t="shared" si="277"/>
        <v>0.908050856216428</v>
      </c>
      <c r="M1491" s="51">
        <f>IF(AND((B1491-$B$2)&gt;123,OR(((U1490*R1490/C1490*C1491)/(U1490*S1490/D1490*D1491))&lt;(4/6),((U1490*R1490/C1490*C1491)/(U1490*S1490/D1490*D1491))&gt;(6/4))),1,0)</f>
        <v>0</v>
      </c>
      <c r="N1491" s="51">
        <f>IF(AND((B1491-$B$2)&gt;123,OR(((U1490*R1490/C1490*C1491)/(U1490*S1490/D1490*D1491))&lt;(4/6),((U1490*R1490/C1490*C1491)/(U1490*S1490/D1490*D1491))&gt;(6/4))),COUNTIF($M$2:M1491,1),0)</f>
        <v>0</v>
      </c>
      <c r="O1491" s="51">
        <f>IF(OR((ROW(N1491)-MATCH(MAX($N$2:N1491),$N$2:N1491,0))=1,(ROW(N1491)-MATCH(MAX($N$2:N1491),$N$2:N1491,0))&gt;123),IF(OR(((U1490*R1490/C1490*C1491)/(U1490*S1490/D1490*D1491))&lt;(4/6),((U1490*R1490/C1490*C1491)/(U1490*S1490/D1490*D1491))&gt;(6/4)),1,0),0)</f>
        <v>0</v>
      </c>
      <c r="P1491" s="47">
        <f>IF(O1491=1,U1490/2/C1491,P1490)</f>
        <v>3.6118419146766771</v>
      </c>
      <c r="Q1491" s="47">
        <f>IF(O1491=1,U1490/2/D1491,Q1490)</f>
        <v>89.517711770140608</v>
      </c>
      <c r="R1491" s="41">
        <f>P1491*C1491/U1490</f>
        <v>0.47782400931899688</v>
      </c>
      <c r="S1491" s="41">
        <f>Q1491*D1491/U1490</f>
        <v>0.52620842329244033</v>
      </c>
      <c r="T1491" s="41">
        <f t="shared" si="283"/>
        <v>0.90805085621642778</v>
      </c>
      <c r="U1491" s="42">
        <f>P1491*C1491+Q1491*D1491</f>
        <v>30106.930634215372</v>
      </c>
      <c r="V1491" s="25">
        <f>B1491</f>
        <v>43145</v>
      </c>
      <c r="W1491">
        <f>C1491/C$2</f>
        <v>1.7257014563983168</v>
      </c>
      <c r="X1491">
        <f>D1491/D$2</f>
        <v>1.263099964170548</v>
      </c>
      <c r="Y1491">
        <f t="shared" si="284"/>
        <v>1.5053465317107686</v>
      </c>
      <c r="AA1491" s="15">
        <f t="shared" si="285"/>
        <v>7.9603471096540979E-3</v>
      </c>
      <c r="AB1491" s="15">
        <f t="shared" si="286"/>
        <v>4.9211341426236288E-4</v>
      </c>
      <c r="AC1491" s="15">
        <f t="shared" si="287"/>
        <v>4.0324326114371534E-3</v>
      </c>
    </row>
    <row r="1492" spans="1:29" x14ac:dyDescent="0.4">
      <c r="A1492" s="43">
        <f t="shared" si="278"/>
        <v>2018</v>
      </c>
      <c r="B1492" s="53">
        <v>43153</v>
      </c>
      <c r="C1492" s="45">
        <v>4052.7332000000001</v>
      </c>
      <c r="D1492" s="45">
        <f>VLOOKUP(B1492,'H11001.CSI  中证全债'!$A$2:$B$2792,2,0)</f>
        <v>176.40100000000001</v>
      </c>
      <c r="E1492" s="14">
        <f t="shared" si="279"/>
        <v>0</v>
      </c>
      <c r="F1492" s="14">
        <f>IF(AND((B1492-$B$2)&gt;123,OR(((G1491*J1491/C1491*C1492)/(G1491*K1491/D1491*D1492))&lt;(4/6),((G1491*J1491/C1491*C1492)/(G1491*K1491/D1491*D1492))&gt;(6/4))),COUNTIF($E$2:E1492,1),0)</f>
        <v>0</v>
      </c>
      <c r="G1492" s="21">
        <f t="shared" si="280"/>
        <v>30503.738428205681</v>
      </c>
      <c r="H1492" s="12">
        <f t="shared" si="281"/>
        <v>3.6207315507914033</v>
      </c>
      <c r="I1492" s="12">
        <f t="shared" si="282"/>
        <v>89.738036995401941</v>
      </c>
      <c r="J1492" s="15">
        <f>IF(OR((ROW(F1492)-MATCH(MAX($F$2:F1492),$F$2:F1492,0))=1,(ROW(F1492)-MATCH(MAX($F$2:F1492),$F$2:F1492,0))&gt;123),IF(OR(((G1491*J1491/C1491*C1492)/(G1491*K1491/D1491*D1492))&lt;(4/6),((G1491*J1491/C1491*C1492)/(G1491*K1491/D1491*D1492))&gt;(6/4)),50%,((G1491*J1491/C1491*C1492)/((G1491*K1491/D1491*D1492)+(G1491*J1491/C1491*C1492)))),((G1491*J1491/C1491*C1492)/((G1491*K1491/D1491*D1492)+(G1491*J1491/C1491*C1492))))</f>
        <v>0.48105116685013988</v>
      </c>
      <c r="K1492" s="18">
        <f t="shared" si="276"/>
        <v>0.51894883314986018</v>
      </c>
      <c r="L1492" s="20">
        <f t="shared" si="277"/>
        <v>0.92697224874812201</v>
      </c>
      <c r="M1492" s="51">
        <f>IF(AND((B1492-$B$2)&gt;123,OR(((U1491*R1491/C1491*C1492)/(U1491*S1491/D1491*D1492))&lt;(4/6),((U1491*R1491/C1491*C1492)/(U1491*S1491/D1491*D1492))&gt;(6/4))),1,0)</f>
        <v>0</v>
      </c>
      <c r="N1492" s="51">
        <f>IF(AND((B1492-$B$2)&gt;123,OR(((U1491*R1491/C1491*C1492)/(U1491*S1491/D1491*D1492))&lt;(4/6),((U1491*R1491/C1491*C1492)/(U1491*S1491/D1491*D1492))&gt;(6/4))),COUNTIF($M$2:M1492,1),0)</f>
        <v>0</v>
      </c>
      <c r="O1492" s="51">
        <f>IF(OR((ROW(N1492)-MATCH(MAX($N$2:N1492),$N$2:N1492,0))=1,(ROW(N1492)-MATCH(MAX($N$2:N1492),$N$2:N1492,0))&gt;123),IF(OR(((U1491*R1491/C1491*C1492)/(U1491*S1491/D1491*D1492))&lt;(4/6),((U1491*R1491/C1491*C1492)/(U1491*S1491/D1491*D1492))&gt;(6/4)),1,0),0)</f>
        <v>0</v>
      </c>
      <c r="P1492" s="47">
        <f>IF(O1492=1,U1491/2/C1492,P1491)</f>
        <v>3.6118419146766771</v>
      </c>
      <c r="Q1492" s="47">
        <f>IF(O1492=1,U1491/2/D1492,Q1491)</f>
        <v>89.517711770140608</v>
      </c>
      <c r="R1492" s="41">
        <f>P1492*C1492/U1491</f>
        <v>0.48619475092311143</v>
      </c>
      <c r="S1492" s="41">
        <f>Q1492*D1492/U1491</f>
        <v>0.5244976336451479</v>
      </c>
      <c r="T1492" s="41">
        <f t="shared" si="283"/>
        <v>0.92697224874812201</v>
      </c>
      <c r="U1492" s="42">
        <f>P1492*C1492+Q1492*D1492</f>
        <v>30428.845514726308</v>
      </c>
      <c r="V1492" s="25">
        <f>B1492</f>
        <v>43153</v>
      </c>
      <c r="W1492">
        <f>C1492/C$2</f>
        <v>1.7630137731196001</v>
      </c>
      <c r="X1492">
        <f>D1492/D$2</f>
        <v>1.2640702257255463</v>
      </c>
      <c r="Y1492">
        <f t="shared" si="284"/>
        <v>1.5214422757363155</v>
      </c>
      <c r="AA1492" s="15">
        <f t="shared" si="285"/>
        <v>2.162153632248609E-2</v>
      </c>
      <c r="AB1492" s="15">
        <f t="shared" si="286"/>
        <v>7.6815896011472873E-4</v>
      </c>
      <c r="AC1492" s="15">
        <f t="shared" si="287"/>
        <v>1.0692384568259383E-2</v>
      </c>
    </row>
    <row r="1493" spans="1:29" x14ac:dyDescent="0.4">
      <c r="A1493" s="43">
        <f t="shared" si="278"/>
        <v>2018</v>
      </c>
      <c r="B1493" s="53">
        <v>43154</v>
      </c>
      <c r="C1493" s="45">
        <v>4071.0889000000002</v>
      </c>
      <c r="D1493" s="45">
        <f>VLOOKUP(B1493,'H11001.CSI  中证全债'!$A$2:$B$2792,2,0)</f>
        <v>176.4503</v>
      </c>
      <c r="E1493" s="14">
        <f t="shared" si="279"/>
        <v>0</v>
      </c>
      <c r="F1493" s="14">
        <f>IF(AND((B1493-$B$2)&gt;123,OR(((G1492*J1492/C1492*C1493)/(G1492*K1492/D1492*D1493))&lt;(4/6),((G1492*J1492/C1492*C1493)/(G1492*K1492/D1492*D1493))&gt;(6/4))),COUNTIF($E$2:E1493,1),0)</f>
        <v>0</v>
      </c>
      <c r="G1493" s="21">
        <f t="shared" si="280"/>
        <v>30574.623575556416</v>
      </c>
      <c r="H1493" s="12">
        <f t="shared" si="281"/>
        <v>3.6207315507914033</v>
      </c>
      <c r="I1493" s="12">
        <f t="shared" si="282"/>
        <v>89.738036995401941</v>
      </c>
      <c r="J1493" s="15">
        <f>IF(OR((ROW(F1493)-MATCH(MAX($F$2:F1493),$F$2:F1493,0))=1,(ROW(F1493)-MATCH(MAX($F$2:F1493),$F$2:F1493,0))&gt;123),IF(OR(((G1492*J1492/C1492*C1493)/(G1492*K1492/D1492*D1493))&lt;(4/6),((G1492*J1492/C1492*C1493)/(G1492*K1492/D1492*D1493))&gt;(6/4)),50%,((G1492*J1492/C1492*C1493)/((G1492*K1492/D1492*D1493)+(G1492*J1492/C1492*C1493)))),((G1492*J1492/C1492*C1493)/((G1492*K1492/D1492*D1493)+(G1492*J1492/C1492*C1493))))</f>
        <v>0.48210961583485018</v>
      </c>
      <c r="K1493" s="18">
        <f t="shared" si="276"/>
        <v>0.51789038416514988</v>
      </c>
      <c r="L1493" s="20">
        <f t="shared" si="277"/>
        <v>0.93091053739493723</v>
      </c>
      <c r="M1493" s="51">
        <f>IF(AND((B1493-$B$2)&gt;123,OR(((U1492*R1492/C1492*C1493)/(U1492*S1492/D1492*D1493))&lt;(4/6),((U1492*R1492/C1492*C1493)/(U1492*S1492/D1492*D1493))&gt;(6/4))),1,0)</f>
        <v>0</v>
      </c>
      <c r="N1493" s="51">
        <f>IF(AND((B1493-$B$2)&gt;123,OR(((U1492*R1492/C1492*C1493)/(U1492*S1492/D1492*D1493))&lt;(4/6),((U1492*R1492/C1492*C1493)/(U1492*S1492/D1492*D1493))&gt;(6/4))),COUNTIF($M$2:M1493,1),0)</f>
        <v>0</v>
      </c>
      <c r="O1493" s="51">
        <f>IF(OR((ROW(N1493)-MATCH(MAX($N$2:N1493),$N$2:N1493,0))=1,(ROW(N1493)-MATCH(MAX($N$2:N1493),$N$2:N1493,0))&gt;123),IF(OR(((U1492*R1492/C1492*C1493)/(U1492*S1492/D1492*D1493))&lt;(4/6),((U1492*R1492/C1492*C1493)/(U1492*S1492/D1492*D1493))&gt;(6/4)),1,0),0)</f>
        <v>0</v>
      </c>
      <c r="P1493" s="47">
        <f>IF(O1493=1,U1492/2/C1493,P1492)</f>
        <v>3.6118419146766771</v>
      </c>
      <c r="Q1493" s="47">
        <f>IF(O1493=1,U1492/2/D1493,Q1492)</f>
        <v>89.517711770140608</v>
      </c>
      <c r="R1493" s="41">
        <f>P1493*C1493/U1492</f>
        <v>0.48322995101075306</v>
      </c>
      <c r="S1493" s="41">
        <f>Q1493*D1493/U1492</f>
        <v>0.51909386734736629</v>
      </c>
      <c r="T1493" s="41">
        <f t="shared" si="283"/>
        <v>0.93091053739493734</v>
      </c>
      <c r="U1493" s="42">
        <f>P1493*C1493+Q1493*D1493</f>
        <v>30499.556624549808</v>
      </c>
      <c r="V1493" s="25">
        <f>B1493</f>
        <v>43154</v>
      </c>
      <c r="W1493">
        <f>C1493/C$2</f>
        <v>1.7709988415458293</v>
      </c>
      <c r="X1493">
        <f>D1493/D$2</f>
        <v>1.2644235041203868</v>
      </c>
      <c r="Y1493">
        <f t="shared" si="284"/>
        <v>1.5249778312274904</v>
      </c>
      <c r="AA1493" s="15">
        <f t="shared" si="285"/>
        <v>4.5292149998918951E-3</v>
      </c>
      <c r="AB1493" s="15">
        <f t="shared" si="286"/>
        <v>2.7947687371376873E-4</v>
      </c>
      <c r="AC1493" s="15">
        <f t="shared" si="287"/>
        <v>2.323818358119345E-3</v>
      </c>
    </row>
    <row r="1494" spans="1:29" x14ac:dyDescent="0.4">
      <c r="A1494" s="43">
        <f t="shared" si="278"/>
        <v>2018</v>
      </c>
      <c r="B1494" s="53">
        <v>43157</v>
      </c>
      <c r="C1494" s="45">
        <v>4118.4186</v>
      </c>
      <c r="D1494" s="45">
        <f>VLOOKUP(B1494,'H11001.CSI  中证全债'!$A$2:$B$2792,2,0)</f>
        <v>176.67750000000001</v>
      </c>
      <c r="E1494" s="14">
        <f t="shared" si="279"/>
        <v>0</v>
      </c>
      <c r="F1494" s="14">
        <f>IF(AND((B1494-$B$2)&gt;123,OR(((G1493*J1493/C1493*C1494)/(G1493*K1493/D1493*D1494))&lt;(4/6),((G1493*J1493/C1493*C1494)/(G1493*K1493/D1493*D1494))&gt;(6/4))),COUNTIF($E$2:E1494,1),0)</f>
        <v>0</v>
      </c>
      <c r="G1494" s="21">
        <f t="shared" si="280"/>
        <v>30766.380195641264</v>
      </c>
      <c r="H1494" s="12">
        <f t="shared" si="281"/>
        <v>3.6207315507914033</v>
      </c>
      <c r="I1494" s="12">
        <f t="shared" si="282"/>
        <v>89.738036995401941</v>
      </c>
      <c r="J1494" s="15">
        <f>IF(OR((ROW(F1494)-MATCH(MAX($F$2:F1494),$F$2:F1494,0))=1,(ROW(F1494)-MATCH(MAX($F$2:F1494),$F$2:F1494,0))&gt;123),IF(OR(((G1493*J1493/C1493*C1494)/(G1493*K1493/D1493*D1494))&lt;(4/6),((G1493*J1493/C1493*C1494)/(G1493*K1493/D1493*D1494))&gt;(6/4)),50%,((G1493*J1493/C1493*C1494)/((G1493*K1493/D1493*D1494)+(G1493*J1493/C1493*C1494)))),((G1493*J1493/C1493*C1494)/((G1493*K1493/D1493*D1494)+(G1493*J1493/C1493*C1494))))</f>
        <v>0.4846747673780199</v>
      </c>
      <c r="K1494" s="18">
        <f t="shared" si="276"/>
        <v>0.51532523262198016</v>
      </c>
      <c r="L1494" s="20">
        <f t="shared" si="277"/>
        <v>0.94052209497289629</v>
      </c>
      <c r="M1494" s="51">
        <f>IF(AND((B1494-$B$2)&gt;123,OR(((U1493*R1493/C1493*C1494)/(U1493*S1493/D1493*D1494))&lt;(4/6),((U1493*R1493/C1493*C1494)/(U1493*S1493/D1493*D1494))&gt;(6/4))),1,0)</f>
        <v>0</v>
      </c>
      <c r="N1494" s="51">
        <f>IF(AND((B1494-$B$2)&gt;123,OR(((U1493*R1493/C1493*C1494)/(U1493*S1493/D1493*D1494))&lt;(4/6),((U1493*R1493/C1493*C1494)/(U1493*S1493/D1493*D1494))&gt;(6/4))),COUNTIF($M$2:M1494,1),0)</f>
        <v>0</v>
      </c>
      <c r="O1494" s="51">
        <f>IF(OR((ROW(N1494)-MATCH(MAX($N$2:N1494),$N$2:N1494,0))=1,(ROW(N1494)-MATCH(MAX($N$2:N1494),$N$2:N1494,0))&gt;123),IF(OR(((U1493*R1493/C1493*C1494)/(U1493*S1493/D1493*D1494))&lt;(4/6),((U1493*R1493/C1493*C1494)/(U1493*S1493/D1493*D1494))&gt;(6/4)),1,0),0)</f>
        <v>0</v>
      </c>
      <c r="P1494" s="47">
        <f>IF(O1494=1,U1493/2/C1494,P1493)</f>
        <v>3.6118419146766771</v>
      </c>
      <c r="Q1494" s="47">
        <f>IF(O1494=1,U1493/2/D1494,Q1493)</f>
        <v>89.517711770140608</v>
      </c>
      <c r="R1494" s="41">
        <f>P1494*C1494/U1493</f>
        <v>0.48771452991191161</v>
      </c>
      <c r="S1494" s="41">
        <f>Q1494*D1494/U1493</f>
        <v>0.51855722743649779</v>
      </c>
      <c r="T1494" s="41">
        <f t="shared" si="283"/>
        <v>0.94052209497289641</v>
      </c>
      <c r="U1494" s="42">
        <f>P1494*C1494+Q1494*D1494</f>
        <v>30690.842442933059</v>
      </c>
      <c r="V1494" s="25">
        <f>B1494</f>
        <v>43157</v>
      </c>
      <c r="W1494">
        <f>C1494/C$2</f>
        <v>1.7915881349583882</v>
      </c>
      <c r="X1494">
        <f>D1494/D$2</f>
        <v>1.2660515944106054</v>
      </c>
      <c r="Y1494">
        <f t="shared" si="284"/>
        <v>1.5345421221466529</v>
      </c>
      <c r="AA1494" s="15">
        <f t="shared" si="285"/>
        <v>1.162580851525985E-2</v>
      </c>
      <c r="AB1494" s="15">
        <f t="shared" si="286"/>
        <v>1.2876146994367232E-3</v>
      </c>
      <c r="AC1494" s="15">
        <f t="shared" si="287"/>
        <v>6.2717573484094569E-3</v>
      </c>
    </row>
    <row r="1495" spans="1:29" x14ac:dyDescent="0.4">
      <c r="A1495" s="43">
        <f t="shared" si="278"/>
        <v>2018</v>
      </c>
      <c r="B1495" s="53">
        <v>43158</v>
      </c>
      <c r="C1495" s="45">
        <v>4058.9805999999999</v>
      </c>
      <c r="D1495" s="45">
        <f>VLOOKUP(B1495,'H11001.CSI  中证全债'!$A$2:$B$2792,2,0)</f>
        <v>176.87909999999999</v>
      </c>
      <c r="E1495" s="14">
        <f t="shared" si="279"/>
        <v>0</v>
      </c>
      <c r="F1495" s="14">
        <f>IF(AND((B1495-$B$2)&gt;123,OR(((G1494*J1494/C1494*C1495)/(G1494*K1494/D1494*D1495))&lt;(4/6),((G1494*J1494/C1494*C1495)/(G1494*K1494/D1494*D1495))&gt;(6/4))),COUNTIF($E$2:E1495,1),0)</f>
        <v>0</v>
      </c>
      <c r="G1495" s="21">
        <f t="shared" si="280"/>
        <v>30569.262341983598</v>
      </c>
      <c r="H1495" s="12">
        <f t="shared" si="281"/>
        <v>3.6207315507914033</v>
      </c>
      <c r="I1495" s="12">
        <f t="shared" si="282"/>
        <v>89.738036995401941</v>
      </c>
      <c r="J1495" s="15">
        <f>IF(OR((ROW(F1495)-MATCH(MAX($F$2:F1495),$F$2:F1495,0))=1,(ROW(F1495)-MATCH(MAX($F$2:F1495),$F$2:F1495,0))&gt;123),IF(OR(((G1494*J1494/C1494*C1495)/(G1494*K1494/D1494*D1495))&lt;(4/6),((G1494*J1494/C1494*C1495)/(G1494*K1494/D1494*D1495))&gt;(6/4)),50%,((G1494*J1494/C1494*C1495)/((G1494*K1494/D1494*D1495)+(G1494*J1494/C1494*C1495)))),((G1494*J1494/C1494*C1495)/((G1494*K1494/D1494*D1495)+(G1494*J1494/C1494*C1495))))</f>
        <v>0.48076001828432002</v>
      </c>
      <c r="K1495" s="18">
        <f t="shared" si="276"/>
        <v>0.51923998171567998</v>
      </c>
      <c r="L1495" s="20">
        <f t="shared" si="277"/>
        <v>0.92589175566909554</v>
      </c>
      <c r="M1495" s="51">
        <f>IF(AND((B1495-$B$2)&gt;123,OR(((U1494*R1494/C1494*C1495)/(U1494*S1494/D1494*D1495))&lt;(4/6),((U1494*R1494/C1494*C1495)/(U1494*S1494/D1494*D1495))&gt;(6/4))),1,0)</f>
        <v>0</v>
      </c>
      <c r="N1495" s="51">
        <f>IF(AND((B1495-$B$2)&gt;123,OR(((U1494*R1494/C1494*C1495)/(U1494*S1494/D1494*D1495))&lt;(4/6),((U1494*R1494/C1494*C1495)/(U1494*S1494/D1494*D1495))&gt;(6/4))),COUNTIF($M$2:M1495,1),0)</f>
        <v>0</v>
      </c>
      <c r="O1495" s="51">
        <f>IF(OR((ROW(N1495)-MATCH(MAX($N$2:N1495),$N$2:N1495,0))=1,(ROW(N1495)-MATCH(MAX($N$2:N1495),$N$2:N1495,0))&gt;123),IF(OR(((U1494*R1494/C1494*C1495)/(U1494*S1494/D1494*D1495))&lt;(4/6),((U1494*R1494/C1494*C1495)/(U1494*S1494/D1494*D1495))&gt;(6/4)),1,0),0)</f>
        <v>0</v>
      </c>
      <c r="P1495" s="47">
        <f>IF(O1495=1,U1494/2/C1495,P1494)</f>
        <v>3.6118419146766771</v>
      </c>
      <c r="Q1495" s="47">
        <f>IF(O1495=1,U1494/2/D1495,Q1494)</f>
        <v>89.517711770140608</v>
      </c>
      <c r="R1495" s="41">
        <f>P1495*C1495/U1494</f>
        <v>0.47767982547886112</v>
      </c>
      <c r="S1495" s="41">
        <f>Q1495*D1495/U1494</f>
        <v>0.51591325071651151</v>
      </c>
      <c r="T1495" s="41">
        <f t="shared" si="283"/>
        <v>0.92589175566909554</v>
      </c>
      <c r="U1495" s="42">
        <f>P1495*C1495+Q1495*D1495</f>
        <v>30494.208553901364</v>
      </c>
      <c r="V1495" s="25">
        <f>B1495</f>
        <v>43158</v>
      </c>
      <c r="W1495">
        <f>C1495/C$2</f>
        <v>1.7657315074738344</v>
      </c>
      <c r="X1495">
        <f>D1495/D$2</f>
        <v>1.2674962379075598</v>
      </c>
      <c r="Y1495">
        <f t="shared" si="284"/>
        <v>1.5247104276950683</v>
      </c>
      <c r="AA1495" s="15">
        <f t="shared" si="285"/>
        <v>-1.4432238626739036E-2</v>
      </c>
      <c r="AB1495" s="15">
        <f t="shared" si="286"/>
        <v>1.1410621046821223E-3</v>
      </c>
      <c r="AC1495" s="15">
        <f t="shared" si="287"/>
        <v>-6.4069238046272625E-3</v>
      </c>
    </row>
    <row r="1496" spans="1:29" x14ac:dyDescent="0.4">
      <c r="A1496" s="43">
        <f t="shared" si="278"/>
        <v>2018</v>
      </c>
      <c r="B1496" s="53">
        <v>43159</v>
      </c>
      <c r="C1496" s="45">
        <v>4023.6415000000002</v>
      </c>
      <c r="D1496" s="45">
        <f>VLOOKUP(B1496,'H11001.CSI  中证全债'!$A$2:$B$2792,2,0)</f>
        <v>177.02359999999999</v>
      </c>
      <c r="E1496" s="14">
        <f t="shared" si="279"/>
        <v>0</v>
      </c>
      <c r="F1496" s="14">
        <f>IF(AND((B1496-$B$2)&gt;123,OR(((G1495*J1495/C1495*C1496)/(G1495*K1495/D1495*D1496))&lt;(4/6),((G1495*J1495/C1495*C1496)/(G1495*K1495/D1495*D1496))&gt;(6/4))),COUNTIF($E$2:E1496,1),0)</f>
        <v>0</v>
      </c>
      <c r="G1496" s="21">
        <f t="shared" si="280"/>
        <v>30454.276093982859</v>
      </c>
      <c r="H1496" s="12">
        <f t="shared" si="281"/>
        <v>3.6207315507914033</v>
      </c>
      <c r="I1496" s="12">
        <f t="shared" si="282"/>
        <v>89.738036995401941</v>
      </c>
      <c r="J1496" s="15">
        <f>IF(OR((ROW(F1496)-MATCH(MAX($F$2:F1496),$F$2:F1496,0))=1,(ROW(F1496)-MATCH(MAX($F$2:F1496),$F$2:F1496,0))&gt;123),IF(OR(((G1495*J1495/C1495*C1496)/(G1495*K1495/D1495*D1496))&lt;(4/6),((G1495*J1495/C1495*C1496)/(G1495*K1495/D1495*D1496))&gt;(6/4)),50%,((G1495*J1495/C1495*C1496)/((G1495*K1495/D1495*D1496)+(G1495*J1495/C1495*C1496)))),((G1495*J1495/C1495*C1496)/((G1495*K1495/D1495*D1496)+(G1495*J1495/C1495*C1496))))</f>
        <v>0.4783737325807616</v>
      </c>
      <c r="K1496" s="18">
        <f t="shared" si="276"/>
        <v>0.52162626741923845</v>
      </c>
      <c r="L1496" s="20">
        <f t="shared" si="277"/>
        <v>0.91708137120381217</v>
      </c>
      <c r="M1496" s="51">
        <f>IF(AND((B1496-$B$2)&gt;123,OR(((U1495*R1495/C1495*C1496)/(U1495*S1495/D1495*D1496))&lt;(4/6),((U1495*R1495/C1495*C1496)/(U1495*S1495/D1495*D1496))&gt;(6/4))),1,0)</f>
        <v>0</v>
      </c>
      <c r="N1496" s="51">
        <f>IF(AND((B1496-$B$2)&gt;123,OR(((U1495*R1495/C1495*C1496)/(U1495*S1495/D1495*D1496))&lt;(4/6),((U1495*R1495/C1495*C1496)/(U1495*S1495/D1495*D1496))&gt;(6/4))),COUNTIF($M$2:M1496,1),0)</f>
        <v>0</v>
      </c>
      <c r="O1496" s="51">
        <f>IF(OR((ROW(N1496)-MATCH(MAX($N$2:N1496),$N$2:N1496,0))=1,(ROW(N1496)-MATCH(MAX($N$2:N1496),$N$2:N1496,0))&gt;123),IF(OR(((U1495*R1495/C1495*C1496)/(U1495*S1495/D1495*D1496))&lt;(4/6),((U1495*R1495/C1495*C1496)/(U1495*S1495/D1495*D1496))&gt;(6/4)),1,0),0)</f>
        <v>0</v>
      </c>
      <c r="P1496" s="47">
        <f>IF(O1496=1,U1495/2/C1496,P1495)</f>
        <v>3.6118419146766771</v>
      </c>
      <c r="Q1496" s="47">
        <f>IF(O1496=1,U1495/2/D1496,Q1495)</f>
        <v>89.517711770140608</v>
      </c>
      <c r="R1496" s="41">
        <f>P1496*C1496/U1495</f>
        <v>0.47657433029109547</v>
      </c>
      <c r="S1496" s="41">
        <f>Q1496*D1496/U1495</f>
        <v>0.51966417076547677</v>
      </c>
      <c r="T1496" s="41">
        <f t="shared" si="283"/>
        <v>0.91708137120381228</v>
      </c>
      <c r="U1496" s="42">
        <f>P1496*C1496+Q1496*D1496</f>
        <v>30379.504620645199</v>
      </c>
      <c r="V1496" s="25">
        <f>B1496</f>
        <v>43159</v>
      </c>
      <c r="W1496">
        <f>C1496/C$2</f>
        <v>1.7503583464600154</v>
      </c>
      <c r="X1496">
        <f>D1496/D$2</f>
        <v>1.2685317090648511</v>
      </c>
      <c r="Y1496">
        <f t="shared" si="284"/>
        <v>1.51897523103226</v>
      </c>
      <c r="AA1496" s="15">
        <f t="shared" si="285"/>
        <v>-8.7063978576294998E-3</v>
      </c>
      <c r="AB1496" s="15">
        <f t="shared" si="286"/>
        <v>8.1694219384886857E-4</v>
      </c>
      <c r="AC1496" s="15">
        <f t="shared" si="287"/>
        <v>-3.7614989434278101E-3</v>
      </c>
    </row>
    <row r="1497" spans="1:29" x14ac:dyDescent="0.4">
      <c r="A1497" s="43">
        <f t="shared" si="278"/>
        <v>2018</v>
      </c>
      <c r="B1497" s="53">
        <v>43160</v>
      </c>
      <c r="C1497" s="45">
        <v>4049.0862999999999</v>
      </c>
      <c r="D1497" s="45">
        <f>VLOOKUP(B1497,'H11001.CSI  中证全债'!$A$2:$B$2792,2,0)</f>
        <v>177.08920000000001</v>
      </c>
      <c r="E1497" s="14">
        <f t="shared" si="279"/>
        <v>0</v>
      </c>
      <c r="F1497" s="14">
        <f>IF(AND((B1497-$B$2)&gt;123,OR(((G1496*J1496/C1496*C1497)/(G1496*K1496/D1496*D1497))&lt;(4/6),((G1496*J1496/C1496*C1497)/(G1496*K1496/D1496*D1497))&gt;(6/4))),COUNTIF($E$2:E1497,1),0)</f>
        <v>0</v>
      </c>
      <c r="G1497" s="21">
        <f t="shared" si="280"/>
        <v>30552.291699373338</v>
      </c>
      <c r="H1497" s="12">
        <f t="shared" si="281"/>
        <v>3.6207315507914033</v>
      </c>
      <c r="I1497" s="12">
        <f t="shared" si="282"/>
        <v>89.738036995401941</v>
      </c>
      <c r="J1497" s="15">
        <f>IF(OR((ROW(F1497)-MATCH(MAX($F$2:F1497),$F$2:F1497,0))=1,(ROW(F1497)-MATCH(MAX($F$2:F1497),$F$2:F1497,0))&gt;123),IF(OR(((G1496*J1496/C1496*C1497)/(G1496*K1496/D1496*D1497))&lt;(4/6),((G1496*J1496/C1496*C1497)/(G1496*K1496/D1496*D1497))&gt;(6/4)),50%,((G1496*J1496/C1496*C1497)/((G1496*K1496/D1496*D1497)+(G1496*J1496/C1496*C1497)))),((G1496*J1496/C1496*C1497)/((G1496*K1496/D1496*D1497)+(G1496*J1496/C1496*C1497))))</f>
        <v>0.4798544954514139</v>
      </c>
      <c r="K1497" s="18">
        <f t="shared" si="276"/>
        <v>0.5201455045485861</v>
      </c>
      <c r="L1497" s="20">
        <f t="shared" si="277"/>
        <v>0.92253896506874711</v>
      </c>
      <c r="M1497" s="51">
        <f>IF(AND((B1497-$B$2)&gt;123,OR(((U1496*R1496/C1496*C1497)/(U1496*S1496/D1496*D1497))&lt;(4/6),((U1496*R1496/C1496*C1497)/(U1496*S1496/D1496*D1497))&gt;(6/4))),1,0)</f>
        <v>0</v>
      </c>
      <c r="N1497" s="51">
        <f>IF(AND((B1497-$B$2)&gt;123,OR(((U1496*R1496/C1496*C1497)/(U1496*S1496/D1496*D1497))&lt;(4/6),((U1496*R1496/C1496*C1497)/(U1496*S1496/D1496*D1497))&gt;(6/4))),COUNTIF($M$2:M1497,1),0)</f>
        <v>0</v>
      </c>
      <c r="O1497" s="51">
        <f>IF(OR((ROW(N1497)-MATCH(MAX($N$2:N1497),$N$2:N1497,0))=1,(ROW(N1497)-MATCH(MAX($N$2:N1497),$N$2:N1497,0))&gt;123),IF(OR(((U1496*R1496/C1496*C1497)/(U1496*S1496/D1496*D1497))&lt;(4/6),((U1496*R1496/C1496*C1497)/(U1496*S1496/D1496*D1497))&gt;(6/4)),1,0),0)</f>
        <v>0</v>
      </c>
      <c r="P1497" s="47">
        <f>IF(O1497=1,U1496/2/C1497,P1496)</f>
        <v>3.6118419146766771</v>
      </c>
      <c r="Q1497" s="47">
        <f>IF(O1497=1,U1496/2/D1497,Q1496)</f>
        <v>89.517711770140608</v>
      </c>
      <c r="R1497" s="41">
        <f>P1497*C1497/U1496</f>
        <v>0.48139888379037382</v>
      </c>
      <c r="S1497" s="41">
        <f>Q1497*D1497/U1496</f>
        <v>0.52181956753935077</v>
      </c>
      <c r="T1497" s="41">
        <f t="shared" si="283"/>
        <v>0.92253896506874711</v>
      </c>
      <c r="U1497" s="42">
        <f>P1497*C1497+Q1497*D1497</f>
        <v>30477.279577687885</v>
      </c>
      <c r="V1497" s="25">
        <f>B1497</f>
        <v>43160</v>
      </c>
      <c r="W1497">
        <f>C1497/C$2</f>
        <v>1.7614273042819302</v>
      </c>
      <c r="X1497">
        <f>D1497/D$2</f>
        <v>1.2690017914725904</v>
      </c>
      <c r="Y1497">
        <f t="shared" si="284"/>
        <v>1.5238639788843942</v>
      </c>
      <c r="AA1497" s="15">
        <f t="shared" si="285"/>
        <v>6.3238238297322891E-3</v>
      </c>
      <c r="AB1497" s="15">
        <f t="shared" si="286"/>
        <v>3.7057205931878556E-4</v>
      </c>
      <c r="AC1497" s="15">
        <f t="shared" si="287"/>
        <v>3.2184513297244255E-3</v>
      </c>
    </row>
    <row r="1498" spans="1:29" x14ac:dyDescent="0.4">
      <c r="A1498" s="43">
        <f t="shared" si="278"/>
        <v>2018</v>
      </c>
      <c r="B1498" s="53">
        <v>43161</v>
      </c>
      <c r="C1498" s="45">
        <v>4016.4609999999998</v>
      </c>
      <c r="D1498" s="45">
        <f>VLOOKUP(B1498,'H11001.CSI  中证全债'!$A$2:$B$2792,2,0)</f>
        <v>177.1003</v>
      </c>
      <c r="E1498" s="14">
        <f t="shared" si="279"/>
        <v>0</v>
      </c>
      <c r="F1498" s="14">
        <f>IF(AND((B1498-$B$2)&gt;123,OR(((G1497*J1497/C1497*C1498)/(G1497*K1497/D1497*D1498))&lt;(4/6),((G1497*J1497/C1497*C1498)/(G1497*K1497/D1497*D1498))&gt;(6/4))),COUNTIF($E$2:E1498,1),0)</f>
        <v>0</v>
      </c>
      <c r="G1498" s="21">
        <f t="shared" si="280"/>
        <v>30435.160338519952</v>
      </c>
      <c r="H1498" s="12">
        <f t="shared" si="281"/>
        <v>3.6207315507914033</v>
      </c>
      <c r="I1498" s="12">
        <f t="shared" si="282"/>
        <v>89.738036995401941</v>
      </c>
      <c r="J1498" s="15">
        <f>IF(OR((ROW(F1498)-MATCH(MAX($F$2:F1498),$F$2:F1498,0))=1,(ROW(F1498)-MATCH(MAX($F$2:F1498),$F$2:F1498,0))&gt;123),IF(OR(((G1497*J1497/C1497*C1498)/(G1497*K1497/D1497*D1498))&lt;(4/6),((G1497*J1497/C1497*C1498)/(G1497*K1497/D1497*D1498))&gt;(6/4)),50%,((G1497*J1497/C1497*C1498)/((G1497*K1497/D1497*D1498)+(G1497*J1497/C1497*C1498)))),((G1497*J1497/C1497*C1498)/((G1497*K1497/D1497*D1498)+(G1497*J1497/C1497*C1498))))</f>
        <v>0.47781995900371771</v>
      </c>
      <c r="K1498" s="18">
        <f t="shared" si="276"/>
        <v>0.52218004099628224</v>
      </c>
      <c r="L1498" s="20">
        <f t="shared" si="277"/>
        <v>0.91504830037561635</v>
      </c>
      <c r="M1498" s="51">
        <f>IF(AND((B1498-$B$2)&gt;123,OR(((U1497*R1497/C1497*C1498)/(U1497*S1497/D1497*D1498))&lt;(4/6),((U1497*R1497/C1497*C1498)/(U1497*S1497/D1497*D1498))&gt;(6/4))),1,0)</f>
        <v>0</v>
      </c>
      <c r="N1498" s="51">
        <f>IF(AND((B1498-$B$2)&gt;123,OR(((U1497*R1497/C1497*C1498)/(U1497*S1497/D1497*D1498))&lt;(4/6),((U1497*R1497/C1497*C1498)/(U1497*S1497/D1497*D1498))&gt;(6/4))),COUNTIF($M$2:M1498,1),0)</f>
        <v>0</v>
      </c>
      <c r="O1498" s="51">
        <f>IF(OR((ROW(N1498)-MATCH(MAX($N$2:N1498),$N$2:N1498,0))=1,(ROW(N1498)-MATCH(MAX($N$2:N1498),$N$2:N1498,0))&gt;123),IF(OR(((U1497*R1497/C1497*C1498)/(U1497*S1497/D1497*D1498))&lt;(4/6),((U1497*R1497/C1497*C1498)/(U1497*S1497/D1497*D1498))&gt;(6/4)),1,0),0)</f>
        <v>0</v>
      </c>
      <c r="P1498" s="47">
        <f>IF(O1498=1,U1497/2/C1498,P1497)</f>
        <v>3.6118419146766771</v>
      </c>
      <c r="Q1498" s="47">
        <f>IF(O1498=1,U1497/2/D1498,Q1497)</f>
        <v>89.517711770140608</v>
      </c>
      <c r="R1498" s="41">
        <f>P1498*C1498/U1497</f>
        <v>0.47598809308047629</v>
      </c>
      <c r="S1498" s="41">
        <f>Q1498*D1498/U1497</f>
        <v>0.52017810741256931</v>
      </c>
      <c r="T1498" s="41">
        <f t="shared" si="283"/>
        <v>0.91504830037561624</v>
      </c>
      <c r="U1498" s="42">
        <f>P1498*C1498+Q1498*D1498</f>
        <v>30360.435798269631</v>
      </c>
      <c r="V1498" s="25">
        <f>B1498</f>
        <v>43161</v>
      </c>
      <c r="W1498">
        <f>C1498/C$2</f>
        <v>1.7472346963766876</v>
      </c>
      <c r="X1498">
        <f>D1498/D$2</f>
        <v>1.2690813328556072</v>
      </c>
      <c r="Y1498">
        <f t="shared" si="284"/>
        <v>1.5180217899134816</v>
      </c>
      <c r="AA1498" s="15">
        <f t="shared" si="285"/>
        <v>-8.0574474295596055E-3</v>
      </c>
      <c r="AB1498" s="15">
        <f t="shared" si="286"/>
        <v>6.2680276380566724E-5</v>
      </c>
      <c r="AC1498" s="15">
        <f t="shared" si="287"/>
        <v>-3.833799506954394E-3</v>
      </c>
    </row>
    <row r="1499" spans="1:29" x14ac:dyDescent="0.4">
      <c r="A1499" s="43">
        <f t="shared" si="278"/>
        <v>2018</v>
      </c>
      <c r="B1499" s="53">
        <v>43164</v>
      </c>
      <c r="C1499" s="45">
        <v>4018.0970000000002</v>
      </c>
      <c r="D1499" s="45">
        <f>VLOOKUP(B1499,'H11001.CSI  中证全债'!$A$2:$B$2792,2,0)</f>
        <v>177.09729999999999</v>
      </c>
      <c r="E1499" s="14">
        <f t="shared" si="279"/>
        <v>0</v>
      </c>
      <c r="F1499" s="14">
        <f>IF(AND((B1499-$B$2)&gt;123,OR(((G1498*J1498/C1498*C1499)/(G1498*K1498/D1498*D1499))&lt;(4/6),((G1498*J1498/C1498*C1499)/(G1498*K1498/D1498*D1499))&gt;(6/4))),COUNTIF($E$2:E1499,1),0)</f>
        <v>0</v>
      </c>
      <c r="G1499" s="21">
        <f t="shared" si="280"/>
        <v>30440.814641226058</v>
      </c>
      <c r="H1499" s="12">
        <f t="shared" si="281"/>
        <v>3.6207315507914033</v>
      </c>
      <c r="I1499" s="12">
        <f t="shared" si="282"/>
        <v>89.738036995401941</v>
      </c>
      <c r="J1499" s="15">
        <f>IF(OR((ROW(F1499)-MATCH(MAX($F$2:F1499),$F$2:F1499,0))=1,(ROW(F1499)-MATCH(MAX($F$2:F1499),$F$2:F1499,0))&gt;123),IF(OR(((G1498*J1498/C1498*C1499)/(G1498*K1498/D1498*D1499))&lt;(4/6),((G1498*J1498/C1498*C1499)/(G1498*K1498/D1498*D1499))&gt;(6/4)),50%,((G1498*J1498/C1498*C1499)/((G1498*K1498/D1498*D1499)+(G1498*J1498/C1498*C1499)))),((G1498*J1498/C1498*C1499)/((G1498*K1498/D1498*D1499)+(G1498*J1498/C1498*C1499))))</f>
        <v>0.47792579645149441</v>
      </c>
      <c r="K1499" s="18">
        <f t="shared" si="276"/>
        <v>0.52207420354850553</v>
      </c>
      <c r="L1499" s="20">
        <f t="shared" si="277"/>
        <v>0.91543652837673806</v>
      </c>
      <c r="M1499" s="51">
        <f>IF(AND((B1499-$B$2)&gt;123,OR(((U1498*R1498/C1498*C1499)/(U1498*S1498/D1498*D1499))&lt;(4/6),((U1498*R1498/C1498*C1499)/(U1498*S1498/D1498*D1499))&gt;(6/4))),1,0)</f>
        <v>0</v>
      </c>
      <c r="N1499" s="51">
        <f>IF(AND((B1499-$B$2)&gt;123,OR(((U1498*R1498/C1498*C1499)/(U1498*S1498/D1498*D1499))&lt;(4/6),((U1498*R1498/C1498*C1499)/(U1498*S1498/D1498*D1499))&gt;(6/4))),COUNTIF($M$2:M1499,1),0)</f>
        <v>0</v>
      </c>
      <c r="O1499" s="51">
        <f>IF(OR((ROW(N1499)-MATCH(MAX($N$2:N1499),$N$2:N1499,0))=1,(ROW(N1499)-MATCH(MAX($N$2:N1499),$N$2:N1499,0))&gt;123),IF(OR(((U1498*R1498/C1498*C1499)/(U1498*S1498/D1498*D1499))&lt;(4/6),((U1498*R1498/C1498*C1499)/(U1498*S1498/D1498*D1499))&gt;(6/4)),1,0),0)</f>
        <v>0</v>
      </c>
      <c r="P1499" s="47">
        <f>IF(O1499=1,U1498/2/C1499,P1498)</f>
        <v>3.6118419146766771</v>
      </c>
      <c r="Q1499" s="47">
        <f>IF(O1499=1,U1498/2/D1499,Q1498)</f>
        <v>89.517711770140608</v>
      </c>
      <c r="R1499" s="41">
        <f>P1499*C1499/U1498</f>
        <v>0.47801458642644895</v>
      </c>
      <c r="S1499" s="41">
        <f>Q1499*D1499/U1498</f>
        <v>0.52217119549956104</v>
      </c>
      <c r="T1499" s="41">
        <f t="shared" si="283"/>
        <v>0.91543652837673772</v>
      </c>
      <c r="U1499" s="42">
        <f>P1499*C1499+Q1499*D1499</f>
        <v>30366.076218506736</v>
      </c>
      <c r="V1499" s="25">
        <f>B1499</f>
        <v>43164</v>
      </c>
      <c r="W1499">
        <f>C1499/C$2</f>
        <v>1.7479463865843785</v>
      </c>
      <c r="X1499">
        <f>D1499/D$2</f>
        <v>1.2690598351845215</v>
      </c>
      <c r="Y1499">
        <f t="shared" si="284"/>
        <v>1.5183038109253368</v>
      </c>
      <c r="AA1499" s="15">
        <f t="shared" si="285"/>
        <v>4.0732376089303024E-4</v>
      </c>
      <c r="AB1499" s="15">
        <f t="shared" si="286"/>
        <v>-1.6939553462158585E-5</v>
      </c>
      <c r="AC1499" s="15">
        <f t="shared" si="287"/>
        <v>1.857819260100424E-4</v>
      </c>
    </row>
    <row r="1500" spans="1:29" x14ac:dyDescent="0.4">
      <c r="A1500" s="43">
        <f t="shared" si="278"/>
        <v>2018</v>
      </c>
      <c r="B1500" s="53">
        <v>43165</v>
      </c>
      <c r="C1500" s="45">
        <v>4066.5646999999999</v>
      </c>
      <c r="D1500" s="45">
        <f>VLOOKUP(B1500,'H11001.CSI  中证全债'!$A$2:$B$2792,2,0)</f>
        <v>177.1515</v>
      </c>
      <c r="E1500" s="14">
        <f t="shared" si="279"/>
        <v>0</v>
      </c>
      <c r="F1500" s="14">
        <f>IF(AND((B1500-$B$2)&gt;123,OR(((G1499*J1499/C1499*C1500)/(G1499*K1499/D1499*D1500))&lt;(4/6),((G1499*J1499/C1499*C1500)/(G1499*K1499/D1499*D1500))&gt;(6/4))),COUNTIF($E$2:E1500,1),0)</f>
        <v>0</v>
      </c>
      <c r="G1500" s="21">
        <f t="shared" si="280"/>
        <v>30621.1669734155</v>
      </c>
      <c r="H1500" s="12">
        <f t="shared" si="281"/>
        <v>3.6207315507914033</v>
      </c>
      <c r="I1500" s="12">
        <f t="shared" si="282"/>
        <v>89.738036995401941</v>
      </c>
      <c r="J1500" s="15">
        <f>IF(OR((ROW(F1500)-MATCH(MAX($F$2:F1500),$F$2:F1500,0))=1,(ROW(F1500)-MATCH(MAX($F$2:F1500),$F$2:F1500,0))&gt;123),IF(OR(((G1499*J1499/C1499*C1500)/(G1499*K1499/D1499*D1500))&lt;(4/6),((G1499*J1499/C1499*C1500)/(G1499*K1499/D1499*D1500))&gt;(6/4)),50%,((G1499*J1499/C1499*C1500)/((G1499*K1499/D1499*D1500)+(G1499*J1499/C1499*C1500)))),((G1499*J1499/C1499*C1500)/((G1499*K1499/D1499*D1500)+(G1499*J1499/C1499*C1500))))</f>
        <v>0.48084186750320479</v>
      </c>
      <c r="K1500" s="18">
        <f t="shared" si="276"/>
        <v>0.51915813249679521</v>
      </c>
      <c r="L1500" s="20">
        <f t="shared" si="277"/>
        <v>0.92619538711776428</v>
      </c>
      <c r="M1500" s="51">
        <f>IF(AND((B1500-$B$2)&gt;123,OR(((U1499*R1499/C1499*C1500)/(U1499*S1499/D1499*D1500))&lt;(4/6),((U1499*R1499/C1499*C1500)/(U1499*S1499/D1499*D1500))&gt;(6/4))),1,0)</f>
        <v>0</v>
      </c>
      <c r="N1500" s="51">
        <f>IF(AND((B1500-$B$2)&gt;123,OR(((U1499*R1499/C1499*C1500)/(U1499*S1499/D1499*D1500))&lt;(4/6),((U1499*R1499/C1499*C1500)/(U1499*S1499/D1499*D1500))&gt;(6/4))),COUNTIF($M$2:M1500,1),0)</f>
        <v>0</v>
      </c>
      <c r="O1500" s="51">
        <f>IF(OR((ROW(N1500)-MATCH(MAX($N$2:N1500),$N$2:N1500,0))=1,(ROW(N1500)-MATCH(MAX($N$2:N1500),$N$2:N1500,0))&gt;123),IF(OR(((U1499*R1499/C1499*C1500)/(U1499*S1499/D1499*D1500))&lt;(4/6),((U1499*R1499/C1499*C1500)/(U1499*S1499/D1499*D1500))&gt;(6/4)),1,0),0)</f>
        <v>0</v>
      </c>
      <c r="P1500" s="47">
        <f>IF(O1500=1,U1499/2/C1500,P1499)</f>
        <v>3.6118419146766771</v>
      </c>
      <c r="Q1500" s="47">
        <f>IF(O1500=1,U1499/2/D1500,Q1499)</f>
        <v>89.517711770140608</v>
      </c>
      <c r="R1500" s="41">
        <f>P1500*C1500/U1499</f>
        <v>0.48369070559248123</v>
      </c>
      <c r="S1500" s="41">
        <f>Q1500*D1500/U1499</f>
        <v>0.5222339825052279</v>
      </c>
      <c r="T1500" s="41">
        <f t="shared" si="283"/>
        <v>0.92619538711776417</v>
      </c>
      <c r="U1500" s="42">
        <f>P1500*C1500+Q1500*D1500</f>
        <v>30545.98574885265</v>
      </c>
      <c r="V1500" s="25">
        <f>B1500</f>
        <v>43165</v>
      </c>
      <c r="W1500">
        <f>C1500/C$2</f>
        <v>1.7690307310093776</v>
      </c>
      <c r="X1500">
        <f>D1500/D$2</f>
        <v>1.2694482264421354</v>
      </c>
      <c r="Y1500">
        <f t="shared" si="284"/>
        <v>1.5272992874426325</v>
      </c>
      <c r="AA1500" s="15">
        <f t="shared" si="285"/>
        <v>1.2062351904396529E-2</v>
      </c>
      <c r="AB1500" s="15">
        <f t="shared" si="286"/>
        <v>3.0604645017184851E-4</v>
      </c>
      <c r="AC1500" s="15">
        <f t="shared" si="287"/>
        <v>5.9246880977090743E-3</v>
      </c>
    </row>
    <row r="1501" spans="1:29" x14ac:dyDescent="0.4">
      <c r="A1501" s="43">
        <f t="shared" si="278"/>
        <v>2018</v>
      </c>
      <c r="B1501" s="53">
        <v>43166</v>
      </c>
      <c r="C1501" s="45">
        <v>4036.6536000000001</v>
      </c>
      <c r="D1501" s="45">
        <f>VLOOKUP(B1501,'H11001.CSI  中证全债'!$A$2:$B$2792,2,0)</f>
        <v>177.20259999999999</v>
      </c>
      <c r="E1501" s="14">
        <f t="shared" si="279"/>
        <v>0</v>
      </c>
      <c r="F1501" s="14">
        <f>IF(AND((B1501-$B$2)&gt;123,OR(((G1500*J1500/C1500*C1501)/(G1500*K1500/D1500*D1501))&lt;(4/6),((G1500*J1500/C1500*C1501)/(G1500*K1500/D1500*D1501))&gt;(6/4))),COUNTIF($E$2:E1501,1),0)</f>
        <v>0</v>
      </c>
      <c r="G1501" s="21">
        <f t="shared" si="280"/>
        <v>30517.452523617088</v>
      </c>
      <c r="H1501" s="12">
        <f t="shared" si="281"/>
        <v>3.6207315507914033</v>
      </c>
      <c r="I1501" s="12">
        <f t="shared" si="282"/>
        <v>89.738036995401941</v>
      </c>
      <c r="J1501" s="15">
        <f>IF(OR((ROW(F1501)-MATCH(MAX($F$2:F1501),$F$2:F1501,0))=1,(ROW(F1501)-MATCH(MAX($F$2:F1501),$F$2:F1501,0))&gt;123),IF(OR(((G1500*J1500/C1500*C1501)/(G1500*K1500/D1500*D1501))&lt;(4/6),((G1500*J1500/C1500*C1501)/(G1500*K1500/D1500*D1501))&gt;(6/4)),50%,((G1500*J1500/C1500*C1501)/((G1500*K1500/D1500*D1501)+(G1500*J1500/C1500*C1501)))),((G1500*J1500/C1500*C1501)/((G1500*K1500/D1500*D1501)+(G1500*J1500/C1500*C1501))))</f>
        <v>0.47892723148581368</v>
      </c>
      <c r="K1501" s="18">
        <f t="shared" si="276"/>
        <v>0.52107276851418627</v>
      </c>
      <c r="L1501" s="20">
        <f t="shared" si="277"/>
        <v>0.91911775173254873</v>
      </c>
      <c r="M1501" s="51">
        <f>IF(AND((B1501-$B$2)&gt;123,OR(((U1500*R1500/C1500*C1501)/(U1500*S1500/D1500*D1501))&lt;(4/6),((U1500*R1500/C1500*C1501)/(U1500*S1500/D1500*D1501))&gt;(6/4))),1,0)</f>
        <v>0</v>
      </c>
      <c r="N1501" s="51">
        <f>IF(AND((B1501-$B$2)&gt;123,OR(((U1500*R1500/C1500*C1501)/(U1500*S1500/D1500*D1501))&lt;(4/6),((U1500*R1500/C1500*C1501)/(U1500*S1500/D1500*D1501))&gt;(6/4))),COUNTIF($M$2:M1501,1),0)</f>
        <v>0</v>
      </c>
      <c r="O1501" s="51">
        <f>IF(OR((ROW(N1501)-MATCH(MAX($N$2:N1501),$N$2:N1501,0))=1,(ROW(N1501)-MATCH(MAX($N$2:N1501),$N$2:N1501,0))&gt;123),IF(OR(((U1500*R1500/C1500*C1501)/(U1500*S1500/D1500*D1501))&lt;(4/6),((U1500*R1500/C1500*C1501)/(U1500*S1500/D1500*D1501))&gt;(6/4)),1,0),0)</f>
        <v>0</v>
      </c>
      <c r="P1501" s="47">
        <f>IF(O1501=1,U1500/2/C1501,P1500)</f>
        <v>3.6118419146766771</v>
      </c>
      <c r="Q1501" s="47">
        <f>IF(O1501=1,U1500/2/D1501,Q1500)</f>
        <v>89.517711770140608</v>
      </c>
      <c r="R1501" s="41">
        <f>P1501*C1501/U1500</f>
        <v>0.47730509623701173</v>
      </c>
      <c r="S1501" s="41">
        <f>Q1501*D1501/U1500</f>
        <v>0.5193078855644836</v>
      </c>
      <c r="T1501" s="41">
        <f t="shared" si="283"/>
        <v>0.9191177517325485</v>
      </c>
      <c r="U1501" s="42">
        <f>P1501*C1501+Q1501*D1501</f>
        <v>30442.525939230021</v>
      </c>
      <c r="V1501" s="25">
        <f>B1501</f>
        <v>43166</v>
      </c>
      <c r="W1501">
        <f>C1501/C$2</f>
        <v>1.7560188502200975</v>
      </c>
      <c r="X1501">
        <f>D1501/D$2</f>
        <v>1.2698144034396273</v>
      </c>
      <c r="Y1501">
        <f t="shared" si="284"/>
        <v>1.522126296961501</v>
      </c>
      <c r="AA1501" s="15">
        <f t="shared" si="285"/>
        <v>-7.3553729515234423E-3</v>
      </c>
      <c r="AB1501" s="15">
        <f t="shared" si="286"/>
        <v>2.8845366818797125E-4</v>
      </c>
      <c r="AC1501" s="15">
        <f t="shared" si="287"/>
        <v>-3.3870181985047321E-3</v>
      </c>
    </row>
    <row r="1502" spans="1:29" x14ac:dyDescent="0.4">
      <c r="A1502" s="43">
        <f t="shared" si="278"/>
        <v>2018</v>
      </c>
      <c r="B1502" s="53">
        <v>43167</v>
      </c>
      <c r="C1502" s="45">
        <v>4077.6001000000001</v>
      </c>
      <c r="D1502" s="45">
        <f>VLOOKUP(B1502,'H11001.CSI  中证全债'!$A$2:$B$2792,2,0)</f>
        <v>177.3116</v>
      </c>
      <c r="E1502" s="14">
        <f t="shared" si="279"/>
        <v>0</v>
      </c>
      <c r="F1502" s="14">
        <f>IF(AND((B1502-$B$2)&gt;123,OR(((G1501*J1501/C1501*C1502)/(G1501*K1501/D1501*D1502))&lt;(4/6),((G1501*J1501/C1501*C1502)/(G1501*K1501/D1501*D1502))&gt;(6/4))),COUNTIF($E$2:E1502,1),0)</f>
        <v>0</v>
      </c>
      <c r="G1502" s="21">
        <f t="shared" si="280"/>
        <v>30675.490254094067</v>
      </c>
      <c r="H1502" s="12">
        <f t="shared" si="281"/>
        <v>3.6207315507914033</v>
      </c>
      <c r="I1502" s="12">
        <f t="shared" si="282"/>
        <v>89.738036995401941</v>
      </c>
      <c r="J1502" s="15">
        <f>IF(OR((ROW(F1502)-MATCH(MAX($F$2:F1502),$F$2:F1502,0))=1,(ROW(F1502)-MATCH(MAX($F$2:F1502),$F$2:F1502,0))&gt;123),IF(OR(((G1501*J1501/C1501*C1502)/(G1501*K1501/D1501*D1502))&lt;(4/6),((G1501*J1501/C1501*C1502)/(G1501*K1501/D1501*D1502))&gt;(6/4)),50%,((G1501*J1501/C1501*C1502)/((G1501*K1501/D1501*D1502)+(G1501*J1501/C1501*C1502)))),((G1501*J1501/C1501*C1502)/((G1501*K1501/D1501*D1502)+(G1501*J1501/C1501*C1502))))</f>
        <v>0.48129288925088082</v>
      </c>
      <c r="K1502" s="18">
        <f t="shared" si="276"/>
        <v>0.51870711074911924</v>
      </c>
      <c r="L1502" s="20">
        <f t="shared" si="277"/>
        <v>0.92787023597150109</v>
      </c>
      <c r="M1502" s="51">
        <f>IF(AND((B1502-$B$2)&gt;123,OR(((U1501*R1501/C1501*C1502)/(U1501*S1501/D1501*D1502))&lt;(4/6),((U1501*R1501/C1501*C1502)/(U1501*S1501/D1501*D1502))&gt;(6/4))),1,0)</f>
        <v>0</v>
      </c>
      <c r="N1502" s="51">
        <f>IF(AND((B1502-$B$2)&gt;123,OR(((U1501*R1501/C1501*C1502)/(U1501*S1501/D1501*D1502))&lt;(4/6),((U1501*R1501/C1501*C1502)/(U1501*S1501/D1501*D1502))&gt;(6/4))),COUNTIF($M$2:M1502,1),0)</f>
        <v>0</v>
      </c>
      <c r="O1502" s="51">
        <f>IF(OR((ROW(N1502)-MATCH(MAX($N$2:N1502),$N$2:N1502,0))=1,(ROW(N1502)-MATCH(MAX($N$2:N1502),$N$2:N1502,0))&gt;123),IF(OR(((U1501*R1501/C1501*C1502)/(U1501*S1501/D1501*D1502))&lt;(4/6),((U1501*R1501/C1501*C1502)/(U1501*S1501/D1501*D1502))&gt;(6/4)),1,0),0)</f>
        <v>0</v>
      </c>
      <c r="P1502" s="47">
        <f>IF(O1502=1,U1501/2/C1502,P1501)</f>
        <v>3.6118419146766771</v>
      </c>
      <c r="Q1502" s="47">
        <f>IF(O1502=1,U1501/2/D1502,Q1501)</f>
        <v>89.517711770140608</v>
      </c>
      <c r="R1502" s="41">
        <f>P1502*C1502/U1501</f>
        <v>0.48378531340892783</v>
      </c>
      <c r="S1502" s="41">
        <f>Q1502*D1502/U1501</f>
        <v>0.52139328825694431</v>
      </c>
      <c r="T1502" s="41">
        <f t="shared" si="283"/>
        <v>0.92787023597150109</v>
      </c>
      <c r="U1502" s="42">
        <f>P1502*C1502+Q1502*D1502</f>
        <v>30600.175654772276</v>
      </c>
      <c r="V1502" s="25">
        <f>B1502</f>
        <v>43167</v>
      </c>
      <c r="W1502">
        <f>C1502/C$2</f>
        <v>1.7738313337709619</v>
      </c>
      <c r="X1502">
        <f>D1502/D$2</f>
        <v>1.270595485489072</v>
      </c>
      <c r="Y1502">
        <f t="shared" si="284"/>
        <v>1.5300087827386137</v>
      </c>
      <c r="AA1502" s="15">
        <f t="shared" si="285"/>
        <v>1.014367445351283E-2</v>
      </c>
      <c r="AB1502" s="15">
        <f t="shared" si="286"/>
        <v>6.1511512810774605E-4</v>
      </c>
      <c r="AC1502" s="15">
        <f t="shared" si="287"/>
        <v>5.1786016658721401E-3</v>
      </c>
    </row>
    <row r="1503" spans="1:29" x14ac:dyDescent="0.4">
      <c r="A1503" s="43">
        <f t="shared" si="278"/>
        <v>2018</v>
      </c>
      <c r="B1503" s="53">
        <v>43168</v>
      </c>
      <c r="C1503" s="45">
        <v>4108.8652000000002</v>
      </c>
      <c r="D1503" s="45">
        <f>VLOOKUP(B1503,'H11001.CSI  中证全债'!$A$2:$B$2792,2,0)</f>
        <v>177.3432</v>
      </c>
      <c r="E1503" s="14">
        <f t="shared" si="279"/>
        <v>0</v>
      </c>
      <c r="F1503" s="14">
        <f>IF(AND((B1503-$B$2)&gt;123,OR(((G1502*J1502/C1502*C1503)/(G1502*K1502/D1502*D1503))&lt;(4/6),((G1502*J1502/C1502*C1503)/(G1502*K1502/D1502*D1503))&gt;(6/4))),COUNTIF($E$2:E1503,1),0)</f>
        <v>0</v>
      </c>
      <c r="G1503" s="21">
        <f t="shared" si="280"/>
        <v>30791.528510071774</v>
      </c>
      <c r="H1503" s="12">
        <f t="shared" si="281"/>
        <v>3.6207315507914033</v>
      </c>
      <c r="I1503" s="12">
        <f t="shared" si="282"/>
        <v>89.738036995401941</v>
      </c>
      <c r="J1503" s="15">
        <f>IF(OR((ROW(F1503)-MATCH(MAX($F$2:F1503),$F$2:F1503,0))=1,(ROW(F1503)-MATCH(MAX($F$2:F1503),$F$2:F1503,0))&gt;123),IF(OR(((G1502*J1502/C1502*C1503)/(G1502*K1502/D1502*D1503))&lt;(4/6),((G1502*J1502/C1502*C1503)/(G1502*K1502/D1502*D1503))&gt;(6/4)),50%,((G1502*J1502/C1502*C1503)/((G1502*K1502/D1502*D1503)+(G1502*J1502/C1502*C1503)))),((G1502*J1502/C1502*C1503)/((G1502*K1502/D1502*D1503)+(G1502*J1502/C1502*C1503))))</f>
        <v>0.4831555491869326</v>
      </c>
      <c r="K1503" s="18">
        <f t="shared" si="276"/>
        <v>0.5168444508130674</v>
      </c>
      <c r="L1503" s="20">
        <f t="shared" si="277"/>
        <v>0.93481810325497827</v>
      </c>
      <c r="M1503" s="51">
        <f>IF(AND((B1503-$B$2)&gt;123,OR(((U1502*R1502/C1502*C1503)/(U1502*S1502/D1502*D1503))&lt;(4/6),((U1502*R1502/C1502*C1503)/(U1502*S1502/D1502*D1503))&gt;(6/4))),1,0)</f>
        <v>0</v>
      </c>
      <c r="N1503" s="51">
        <f>IF(AND((B1503-$B$2)&gt;123,OR(((U1502*R1502/C1502*C1503)/(U1502*S1502/D1502*D1503))&lt;(4/6),((U1502*R1502/C1502*C1503)/(U1502*S1502/D1502*D1503))&gt;(6/4))),COUNTIF($M$2:M1503,1),0)</f>
        <v>0</v>
      </c>
      <c r="O1503" s="51">
        <f>IF(OR((ROW(N1503)-MATCH(MAX($N$2:N1503),$N$2:N1503,0))=1,(ROW(N1503)-MATCH(MAX($N$2:N1503),$N$2:N1503,0))&gt;123),IF(OR(((U1502*R1502/C1502*C1503)/(U1502*S1502/D1502*D1503))&lt;(4/6),((U1502*R1502/C1502*C1503)/(U1502*S1502/D1502*D1503))&gt;(6/4)),1,0),0)</f>
        <v>0</v>
      </c>
      <c r="P1503" s="47">
        <f>IF(O1503=1,U1502/2/C1503,P1502)</f>
        <v>3.6118419146766771</v>
      </c>
      <c r="Q1503" s="47">
        <f>IF(O1503=1,U1502/2/D1503,Q1502)</f>
        <v>89.517711770140608</v>
      </c>
      <c r="R1503" s="41">
        <f>P1503*C1503/U1502</f>
        <v>0.48498321442811376</v>
      </c>
      <c r="S1503" s="41">
        <f>Q1503*D1503/U1502</f>
        <v>0.51879955334565353</v>
      </c>
      <c r="T1503" s="41">
        <f t="shared" si="283"/>
        <v>0.93481810325497827</v>
      </c>
      <c r="U1503" s="42">
        <f>P1503*C1503+Q1503*D1503</f>
        <v>30715.92901311077</v>
      </c>
      <c r="V1503" s="25">
        <f>B1503</f>
        <v>43168</v>
      </c>
      <c r="W1503">
        <f>C1503/C$2</f>
        <v>1.7874322295609837</v>
      </c>
      <c r="X1503">
        <f>D1503/D$2</f>
        <v>1.2708219276245072</v>
      </c>
      <c r="Y1503">
        <f t="shared" si="284"/>
        <v>1.5357964506555386</v>
      </c>
      <c r="AA1503" s="15">
        <f t="shared" si="285"/>
        <v>7.6675248266744322E-3</v>
      </c>
      <c r="AB1503" s="15">
        <f t="shared" si="286"/>
        <v>1.782173303945811E-4</v>
      </c>
      <c r="AC1503" s="15">
        <f t="shared" si="287"/>
        <v>3.7827677737674037E-3</v>
      </c>
    </row>
    <row r="1504" spans="1:29" x14ac:dyDescent="0.4">
      <c r="A1504" s="43">
        <f t="shared" si="278"/>
        <v>2018</v>
      </c>
      <c r="B1504" s="53">
        <v>43171</v>
      </c>
      <c r="C1504" s="45">
        <v>4127.6661999999997</v>
      </c>
      <c r="D1504" s="45">
        <f>VLOOKUP(B1504,'H11001.CSI  中证全债'!$A$2:$B$2792,2,0)</f>
        <v>177.4486</v>
      </c>
      <c r="E1504" s="14">
        <f t="shared" si="279"/>
        <v>0</v>
      </c>
      <c r="F1504" s="14">
        <f>IF(AND((B1504-$B$2)&gt;123,OR(((G1503*J1503/C1503*C1504)/(G1503*K1503/D1503*D1504))&lt;(4/6),((G1503*J1503/C1503*C1504)/(G1503*K1503/D1503*D1504))&gt;(6/4))),COUNTIF($E$2:E1504,1),0)</f>
        <v>0</v>
      </c>
      <c r="G1504" s="21">
        <f t="shared" si="280"/>
        <v>30869.060273057512</v>
      </c>
      <c r="H1504" s="12">
        <f t="shared" si="281"/>
        <v>3.6207315507914033</v>
      </c>
      <c r="I1504" s="12">
        <f t="shared" si="282"/>
        <v>89.738036995401941</v>
      </c>
      <c r="J1504" s="15">
        <f>IF(OR((ROW(F1504)-MATCH(MAX($F$2:F1504),$F$2:F1504,0))=1,(ROW(F1504)-MATCH(MAX($F$2:F1504),$F$2:F1504,0))&gt;123),IF(OR(((G1503*J1503/C1503*C1504)/(G1503*K1503/D1503*D1504))&lt;(4/6),((G1503*J1503/C1503*C1504)/(G1503*K1503/D1503*D1504))&gt;(6/4)),50%,((G1503*J1503/C1503*C1504)/((G1503*K1503/D1503*D1504)+(G1503*J1503/C1503*C1504)))),((G1503*J1503/C1503*C1504)/((G1503*K1503/D1503*D1504)+(G1503*J1503/C1503*C1504))))</f>
        <v>0.48414726944309922</v>
      </c>
      <c r="K1504" s="18">
        <f t="shared" si="276"/>
        <v>0.51585273055690073</v>
      </c>
      <c r="L1504" s="20">
        <f t="shared" si="277"/>
        <v>0.93853776623500051</v>
      </c>
      <c r="M1504" s="51">
        <f>IF(AND((B1504-$B$2)&gt;123,OR(((U1503*R1503/C1503*C1504)/(U1503*S1503/D1503*D1504))&lt;(4/6),((U1503*R1503/C1503*C1504)/(U1503*S1503/D1503*D1504))&gt;(6/4))),1,0)</f>
        <v>0</v>
      </c>
      <c r="N1504" s="51">
        <f>IF(AND((B1504-$B$2)&gt;123,OR(((U1503*R1503/C1503*C1504)/(U1503*S1503/D1503*D1504))&lt;(4/6),((U1503*R1503/C1503*C1504)/(U1503*S1503/D1503*D1504))&gt;(6/4))),COUNTIF($M$2:M1504,1),0)</f>
        <v>0</v>
      </c>
      <c r="O1504" s="51">
        <f>IF(OR((ROW(N1504)-MATCH(MAX($N$2:N1504),$N$2:N1504,0))=1,(ROW(N1504)-MATCH(MAX($N$2:N1504),$N$2:N1504,0))&gt;123),IF(OR(((U1503*R1503/C1503*C1504)/(U1503*S1503/D1503*D1504))&lt;(4/6),((U1503*R1503/C1503*C1504)/(U1503*S1503/D1503*D1504))&gt;(6/4)),1,0),0)</f>
        <v>0</v>
      </c>
      <c r="P1504" s="47">
        <f>IF(O1504=1,U1503/2/C1504,P1503)</f>
        <v>3.6118419146766771</v>
      </c>
      <c r="Q1504" s="47">
        <f>IF(O1504=1,U1503/2/D1504,Q1503)</f>
        <v>89.517711770140608</v>
      </c>
      <c r="R1504" s="41">
        <f>P1504*C1504/U1503</f>
        <v>0.48536633173591059</v>
      </c>
      <c r="S1504" s="41">
        <f>Q1504*D1504/U1503</f>
        <v>0.5171516258562362</v>
      </c>
      <c r="T1504" s="41">
        <f t="shared" si="283"/>
        <v>0.9385377662350004</v>
      </c>
      <c r="U1504" s="42">
        <f>P1504*C1504+Q1504*D1504</f>
        <v>30793.270419769175</v>
      </c>
      <c r="V1504" s="25">
        <f>B1504</f>
        <v>43171</v>
      </c>
      <c r="W1504">
        <f>C1504/C$2</f>
        <v>1.7956110117093917</v>
      </c>
      <c r="X1504">
        <f>D1504/D$2</f>
        <v>1.2715772124686491</v>
      </c>
      <c r="Y1504">
        <f t="shared" si="284"/>
        <v>1.5396635209884588</v>
      </c>
      <c r="AA1504" s="15">
        <f t="shared" si="285"/>
        <v>4.5757159422021854E-3</v>
      </c>
      <c r="AB1504" s="15">
        <f t="shared" si="286"/>
        <v>5.9432783439117287E-4</v>
      </c>
      <c r="AC1504" s="15">
        <f t="shared" si="287"/>
        <v>2.5179575921467912E-3</v>
      </c>
    </row>
    <row r="1505" spans="1:29" x14ac:dyDescent="0.4">
      <c r="A1505" s="43">
        <f t="shared" si="278"/>
        <v>2018</v>
      </c>
      <c r="B1505" s="53">
        <v>43172</v>
      </c>
      <c r="C1505" s="45">
        <v>4091.2532999999999</v>
      </c>
      <c r="D1505" s="45">
        <f>VLOOKUP(B1505,'H11001.CSI  中证全债'!$A$2:$B$2792,2,0)</f>
        <v>177.4581</v>
      </c>
      <c r="E1505" s="14">
        <f t="shared" si="279"/>
        <v>0</v>
      </c>
      <c r="F1505" s="14">
        <f>IF(AND((B1505-$B$2)&gt;123,OR(((G1504*J1504/C1504*C1505)/(G1504*K1504/D1504*D1505))&lt;(4/6),((G1504*J1504/C1504*C1505)/(G1504*K1504/D1504*D1505))&gt;(6/4))),COUNTIF($E$2:E1505,1),0)</f>
        <v>0</v>
      </c>
      <c r="G1505" s="21">
        <f t="shared" si="280"/>
        <v>30738.071448523158</v>
      </c>
      <c r="H1505" s="12">
        <f t="shared" si="281"/>
        <v>3.6207315507914033</v>
      </c>
      <c r="I1505" s="12">
        <f t="shared" si="282"/>
        <v>89.738036995401941</v>
      </c>
      <c r="J1505" s="15">
        <f>IF(OR((ROW(F1505)-MATCH(MAX($F$2:F1505),$F$2:F1505,0))=1,(ROW(F1505)-MATCH(MAX($F$2:F1505),$F$2:F1505,0))&gt;123),IF(OR(((G1504*J1504/C1504*C1505)/(G1504*K1504/D1504*D1505))&lt;(4/6),((G1504*J1504/C1504*C1505)/(G1504*K1504/D1504*D1505))&gt;(6/4)),50%,((G1504*J1504/C1504*C1505)/((G1504*K1504/D1504*D1505)+(G1504*J1504/C1504*C1505)))),((G1504*J1504/C1504*C1505)/((G1504*K1504/D1504*D1505)+(G1504*J1504/C1504*C1505))))</f>
        <v>0.48192125294513738</v>
      </c>
      <c r="K1505" s="18">
        <f t="shared" si="276"/>
        <v>0.51807874705486268</v>
      </c>
      <c r="L1505" s="20">
        <f t="shared" si="277"/>
        <v>0.93020849761687607</v>
      </c>
      <c r="M1505" s="51">
        <f>IF(AND((B1505-$B$2)&gt;123,OR(((U1504*R1504/C1504*C1505)/(U1504*S1504/D1504*D1505))&lt;(4/6),((U1504*R1504/C1504*C1505)/(U1504*S1504/D1504*D1505))&gt;(6/4))),1,0)</f>
        <v>0</v>
      </c>
      <c r="N1505" s="51">
        <f>IF(AND((B1505-$B$2)&gt;123,OR(((U1504*R1504/C1504*C1505)/(U1504*S1504/D1504*D1505))&lt;(4/6),((U1504*R1504/C1504*C1505)/(U1504*S1504/D1504*D1505))&gt;(6/4))),COUNTIF($M$2:M1505,1),0)</f>
        <v>0</v>
      </c>
      <c r="O1505" s="51">
        <f>IF(OR((ROW(N1505)-MATCH(MAX($N$2:N1505),$N$2:N1505,0))=1,(ROW(N1505)-MATCH(MAX($N$2:N1505),$N$2:N1505,0))&gt;123),IF(OR(((U1504*R1504/C1504*C1505)/(U1504*S1504/D1504*D1505))&lt;(4/6),((U1504*R1504/C1504*C1505)/(U1504*S1504/D1504*D1505))&gt;(6/4)),1,0),0)</f>
        <v>0</v>
      </c>
      <c r="P1505" s="47">
        <f>IF(O1505=1,U1504/2/C1505,P1504)</f>
        <v>3.6118419146766771</v>
      </c>
      <c r="Q1505" s="47">
        <f>IF(O1505=1,U1504/2/D1505,Q1504)</f>
        <v>89.517711770140608</v>
      </c>
      <c r="R1505" s="41">
        <f>P1505*C1505/U1504</f>
        <v>0.47987628306646235</v>
      </c>
      <c r="S1505" s="41">
        <f>Q1505*D1505/U1504</f>
        <v>0.51588034757354839</v>
      </c>
      <c r="T1505" s="41">
        <f t="shared" si="283"/>
        <v>0.93020849761687618</v>
      </c>
      <c r="U1505" s="42">
        <f>P1505*C1505+Q1505*D1505</f>
        <v>30662.603199576064</v>
      </c>
      <c r="V1505" s="25">
        <f>B1505</f>
        <v>43172</v>
      </c>
      <c r="W1505">
        <f>C1505/C$2</f>
        <v>1.7797707278685442</v>
      </c>
      <c r="X1505">
        <f>D1505/D$2</f>
        <v>1.271645288427087</v>
      </c>
      <c r="Y1505">
        <f t="shared" si="284"/>
        <v>1.5331301599788032</v>
      </c>
      <c r="AA1505" s="15">
        <f t="shared" si="285"/>
        <v>-8.8216677986218128E-3</v>
      </c>
      <c r="AB1505" s="15">
        <f t="shared" si="286"/>
        <v>5.3536629762263033E-5</v>
      </c>
      <c r="AC1505" s="15">
        <f t="shared" si="287"/>
        <v>-4.2433693599892575E-3</v>
      </c>
    </row>
    <row r="1506" spans="1:29" x14ac:dyDescent="0.4">
      <c r="A1506" s="43">
        <f t="shared" si="278"/>
        <v>2018</v>
      </c>
      <c r="B1506" s="53">
        <v>43173</v>
      </c>
      <c r="C1506" s="45">
        <v>4073.3447000000001</v>
      </c>
      <c r="D1506" s="45">
        <f>VLOOKUP(B1506,'H11001.CSI  中证全债'!$A$2:$B$2792,2,0)</f>
        <v>177.43520000000001</v>
      </c>
      <c r="E1506" s="14">
        <f t="shared" si="279"/>
        <v>0</v>
      </c>
      <c r="F1506" s="14">
        <f>IF(AND((B1506-$B$2)&gt;123,OR(((G1505*J1505/C1505*C1506)/(G1505*K1505/D1505*D1506))&lt;(4/6),((G1505*J1505/C1505*C1506)/(G1505*K1505/D1505*D1506))&gt;(6/4))),COUNTIF($E$2:E1506,1),0)</f>
        <v>0</v>
      </c>
      <c r="G1506" s="21">
        <f t="shared" si="280"/>
        <v>30671.174214425464</v>
      </c>
      <c r="H1506" s="12">
        <f t="shared" si="281"/>
        <v>3.6207315507914033</v>
      </c>
      <c r="I1506" s="12">
        <f t="shared" si="282"/>
        <v>89.738036995401941</v>
      </c>
      <c r="J1506" s="15">
        <f>IF(OR((ROW(F1506)-MATCH(MAX($F$2:F1506),$F$2:F1506,0))=1,(ROW(F1506)-MATCH(MAX($F$2:F1506),$F$2:F1506,0))&gt;123),IF(OR(((G1505*J1505/C1505*C1506)/(G1505*K1505/D1505*D1506))&lt;(4/6),((G1505*J1505/C1505*C1506)/(G1505*K1505/D1505*D1506))&gt;(6/4)),50%,((G1505*J1505/C1505*C1506)/((G1505*K1505/D1505*D1506)+(G1505*J1505/C1505*C1506)))),((G1505*J1505/C1505*C1506)/((G1505*K1505/D1505*D1506)+(G1505*J1505/C1505*C1506))))</f>
        <v>0.48085826676966054</v>
      </c>
      <c r="K1506" s="18">
        <f t="shared" si="276"/>
        <v>0.51914173323033941</v>
      </c>
      <c r="L1506" s="20">
        <f t="shared" si="277"/>
        <v>0.92625623406836999</v>
      </c>
      <c r="M1506" s="51">
        <f>IF(AND((B1506-$B$2)&gt;123,OR(((U1505*R1505/C1505*C1506)/(U1505*S1505/D1505*D1506))&lt;(4/6),((U1505*R1505/C1505*C1506)/(U1505*S1505/D1505*D1506))&gt;(6/4))),1,0)</f>
        <v>0</v>
      </c>
      <c r="N1506" s="51">
        <f>IF(AND((B1506-$B$2)&gt;123,OR(((U1505*R1505/C1505*C1506)/(U1505*S1505/D1505*D1506))&lt;(4/6),((U1505*R1505/C1505*C1506)/(U1505*S1505/D1505*D1506))&gt;(6/4))),COUNTIF($M$2:M1506,1),0)</f>
        <v>0</v>
      </c>
      <c r="O1506" s="51">
        <f>IF(OR((ROW(N1506)-MATCH(MAX($N$2:N1506),$N$2:N1506,0))=1,(ROW(N1506)-MATCH(MAX($N$2:N1506),$N$2:N1506,0))&gt;123),IF(OR(((U1505*R1505/C1505*C1506)/(U1505*S1505/D1505*D1506))&lt;(4/6),((U1505*R1505/C1505*C1506)/(U1505*S1505/D1505*D1506))&gt;(6/4)),1,0),0)</f>
        <v>0</v>
      </c>
      <c r="P1506" s="47">
        <f>IF(O1506=1,U1505/2/C1506,P1505)</f>
        <v>3.6118419146766771</v>
      </c>
      <c r="Q1506" s="47">
        <f>IF(O1506=1,U1505/2/D1506,Q1505)</f>
        <v>89.517711770140608</v>
      </c>
      <c r="R1506" s="41">
        <f>P1506*C1506/U1505</f>
        <v>0.47981174411797839</v>
      </c>
      <c r="S1506" s="41">
        <f>Q1506*D1506/U1505</f>
        <v>0.51801189181800644</v>
      </c>
      <c r="T1506" s="41">
        <f t="shared" si="283"/>
        <v>0.92625623406836977</v>
      </c>
      <c r="U1506" s="42">
        <f>P1506*C1506+Q1506*D1506</f>
        <v>30595.870211863352</v>
      </c>
      <c r="V1506" s="25">
        <f>B1506</f>
        <v>43173</v>
      </c>
      <c r="W1506">
        <f>C1506/C$2</f>
        <v>1.7719801561977297</v>
      </c>
      <c r="X1506">
        <f>D1506/D$2</f>
        <v>1.2714811895378</v>
      </c>
      <c r="Y1506">
        <f t="shared" si="284"/>
        <v>1.5297935105931675</v>
      </c>
      <c r="AA1506" s="15">
        <f t="shared" si="285"/>
        <v>-4.3772894726414879E-3</v>
      </c>
      <c r="AB1506" s="15">
        <f t="shared" si="286"/>
        <v>-1.2904454629014683E-4</v>
      </c>
      <c r="AC1506" s="15">
        <f t="shared" si="287"/>
        <v>-2.1763640640152238E-3</v>
      </c>
    </row>
    <row r="1507" spans="1:29" x14ac:dyDescent="0.4">
      <c r="A1507" s="43">
        <f t="shared" si="278"/>
        <v>2018</v>
      </c>
      <c r="B1507" s="53">
        <v>43174</v>
      </c>
      <c r="C1507" s="45">
        <v>4096.1626999999999</v>
      </c>
      <c r="D1507" s="45">
        <f>VLOOKUP(B1507,'H11001.CSI  中证全债'!$A$2:$B$2792,2,0)</f>
        <v>177.47720000000001</v>
      </c>
      <c r="E1507" s="14">
        <f t="shared" si="279"/>
        <v>0</v>
      </c>
      <c r="F1507" s="14">
        <f>IF(AND((B1507-$B$2)&gt;123,OR(((G1506*J1506/C1506*C1507)/(G1506*K1506/D1506*D1507))&lt;(4/6),((G1506*J1506/C1506*C1507)/(G1506*K1506/D1506*D1507))&gt;(6/4))),COUNTIF($E$2:E1507,1),0)</f>
        <v>0</v>
      </c>
      <c r="G1507" s="21">
        <f t="shared" si="280"/>
        <v>30757.561064505226</v>
      </c>
      <c r="H1507" s="12">
        <f t="shared" si="281"/>
        <v>3.6207315507914033</v>
      </c>
      <c r="I1507" s="12">
        <f t="shared" si="282"/>
        <v>89.738036995401941</v>
      </c>
      <c r="J1507" s="15">
        <f>IF(OR((ROW(F1507)-MATCH(MAX($F$2:F1507),$F$2:F1507,0))=1,(ROW(F1507)-MATCH(MAX($F$2:F1507),$F$2:F1507,0))&gt;123),IF(OR(((G1506*J1506/C1506*C1507)/(G1506*K1506/D1506*D1507))&lt;(4/6),((G1506*J1506/C1506*C1507)/(G1506*K1506/D1506*D1507))&gt;(6/4)),50%,((G1506*J1506/C1506*C1507)/((G1506*K1506/D1506*D1507)+(G1506*J1506/C1506*C1507)))),((G1506*J1506/C1506*C1507)/((G1506*K1506/D1506*D1507)+(G1506*J1506/C1506*C1507))))</f>
        <v>0.48219380899418096</v>
      </c>
      <c r="K1507" s="18">
        <f t="shared" si="276"/>
        <v>0.51780619100581904</v>
      </c>
      <c r="L1507" s="20">
        <f t="shared" si="277"/>
        <v>0.93122449551547004</v>
      </c>
      <c r="M1507" s="51">
        <f>IF(AND((B1507-$B$2)&gt;123,OR(((U1506*R1506/C1506*C1507)/(U1506*S1506/D1506*D1507))&lt;(4/6),((U1506*R1506/C1506*C1507)/(U1506*S1506/D1506*D1507))&gt;(6/4))),1,0)</f>
        <v>0</v>
      </c>
      <c r="N1507" s="51">
        <f>IF(AND((B1507-$B$2)&gt;123,OR(((U1506*R1506/C1506*C1507)/(U1506*S1506/D1506*D1507))&lt;(4/6),((U1506*R1506/C1506*C1507)/(U1506*S1506/D1506*D1507))&gt;(6/4))),COUNTIF($M$2:M1507,1),0)</f>
        <v>0</v>
      </c>
      <c r="O1507" s="51">
        <f>IF(OR((ROW(N1507)-MATCH(MAX($N$2:N1507),$N$2:N1507,0))=1,(ROW(N1507)-MATCH(MAX($N$2:N1507),$N$2:N1507,0))&gt;123),IF(OR(((U1506*R1506/C1506*C1507)/(U1506*S1506/D1506*D1507))&lt;(4/6),((U1506*R1506/C1506*C1507)/(U1506*S1506/D1506*D1507))&gt;(6/4)),1,0),0)</f>
        <v>0</v>
      </c>
      <c r="P1507" s="47">
        <f>IF(O1507=1,U1506/2/C1507,P1506)</f>
        <v>3.6118419146766771</v>
      </c>
      <c r="Q1507" s="47">
        <f>IF(O1507=1,U1506/2/D1507,Q1506)</f>
        <v>89.517711770140608</v>
      </c>
      <c r="R1507" s="41">
        <f>P1507*C1507/U1506</f>
        <v>0.48355193124916057</v>
      </c>
      <c r="S1507" s="41">
        <f>Q1507*D1507/U1506</f>
        <v>0.51926461726234474</v>
      </c>
      <c r="T1507" s="41">
        <f t="shared" si="283"/>
        <v>0.93122449551546993</v>
      </c>
      <c r="U1507" s="42">
        <f>P1507*C1507+Q1507*D1507</f>
        <v>30682.044964566787</v>
      </c>
      <c r="V1507" s="25">
        <f>B1507</f>
        <v>43174</v>
      </c>
      <c r="W1507">
        <f>C1507/C$2</f>
        <v>1.7819064075174669</v>
      </c>
      <c r="X1507">
        <f>D1507/D$2</f>
        <v>1.2717821569329988</v>
      </c>
      <c r="Y1507">
        <f t="shared" si="284"/>
        <v>1.5341022482283393</v>
      </c>
      <c r="AA1507" s="15">
        <f t="shared" si="285"/>
        <v>5.6017846955107586E-3</v>
      </c>
      <c r="AB1507" s="15">
        <f t="shared" si="286"/>
        <v>2.3670613271775665E-4</v>
      </c>
      <c r="AC1507" s="15">
        <f t="shared" si="287"/>
        <v>2.8165485115054789E-3</v>
      </c>
    </row>
    <row r="1508" spans="1:29" x14ac:dyDescent="0.4">
      <c r="A1508" s="43">
        <f t="shared" si="278"/>
        <v>2018</v>
      </c>
      <c r="B1508" s="53">
        <v>43175</v>
      </c>
      <c r="C1508" s="45">
        <v>4056.4225999999999</v>
      </c>
      <c r="D1508" s="45">
        <f>VLOOKUP(B1508,'H11001.CSI  中证全债'!$A$2:$B$2792,2,0)</f>
        <v>177.5042</v>
      </c>
      <c r="E1508" s="14">
        <f t="shared" si="279"/>
        <v>0</v>
      </c>
      <c r="F1508" s="14">
        <f>IF(AND((B1508-$B$2)&gt;123,OR(((G1507*J1507/C1507*C1508)/(G1507*K1507/D1507*D1508))&lt;(4/6),((G1507*J1507/C1507*C1508)/(G1507*K1507/D1507*D1508))&gt;(6/4))),COUNTIF($E$2:E1508,1),0)</f>
        <v>0</v>
      </c>
      <c r="G1508" s="21">
        <f t="shared" si="280"/>
        <v>30616.095757602496</v>
      </c>
      <c r="H1508" s="12">
        <f t="shared" si="281"/>
        <v>3.6207315507914033</v>
      </c>
      <c r="I1508" s="12">
        <f t="shared" si="282"/>
        <v>89.738036995401941</v>
      </c>
      <c r="J1508" s="15">
        <f>IF(OR((ROW(F1508)-MATCH(MAX($F$2:F1508),$F$2:F1508,0))=1,(ROW(F1508)-MATCH(MAX($F$2:F1508),$F$2:F1508,0))&gt;123),IF(OR(((G1507*J1507/C1507*C1508)/(G1507*K1507/D1507*D1508))&lt;(4/6),((G1507*J1507/C1507*C1508)/(G1507*K1507/D1507*D1508))&gt;(6/4)),50%,((G1507*J1507/C1507*C1508)/((G1507*K1507/D1507*D1508)+(G1507*J1507/C1507*C1508)))),((G1507*J1507/C1507*C1508)/((G1507*K1507/D1507*D1508)+(G1507*J1507/C1507*C1508))))</f>
        <v>0.47972208499237529</v>
      </c>
      <c r="K1508" s="18">
        <f t="shared" si="276"/>
        <v>0.52027791500762466</v>
      </c>
      <c r="L1508" s="20">
        <f t="shared" si="277"/>
        <v>0.92204967990106779</v>
      </c>
      <c r="M1508" s="51">
        <f>IF(AND((B1508-$B$2)&gt;123,OR(((U1507*R1507/C1507*C1508)/(U1507*S1507/D1507*D1508))&lt;(4/6),((U1507*R1507/C1507*C1508)/(U1507*S1507/D1507*D1508))&gt;(6/4))),1,0)</f>
        <v>0</v>
      </c>
      <c r="N1508" s="51">
        <f>IF(AND((B1508-$B$2)&gt;123,OR(((U1507*R1507/C1507*C1508)/(U1507*S1507/D1507*D1508))&lt;(4/6),((U1507*R1507/C1507*C1508)/(U1507*S1507/D1507*D1508))&gt;(6/4))),COUNTIF($M$2:M1508,1),0)</f>
        <v>0</v>
      </c>
      <c r="O1508" s="51">
        <f>IF(OR((ROW(N1508)-MATCH(MAX($N$2:N1508),$N$2:N1508,0))=1,(ROW(N1508)-MATCH(MAX($N$2:N1508),$N$2:N1508,0))&gt;123),IF(OR(((U1507*R1507/C1507*C1508)/(U1507*S1507/D1507*D1508))&lt;(4/6),((U1507*R1507/C1507*C1508)/(U1507*S1507/D1507*D1508))&gt;(6/4)),1,0),0)</f>
        <v>0</v>
      </c>
      <c r="P1508" s="47">
        <f>IF(O1508=1,U1507/2/C1508,P1507)</f>
        <v>3.6118419146766771</v>
      </c>
      <c r="Q1508" s="47">
        <f>IF(O1508=1,U1507/2/D1508,Q1507)</f>
        <v>89.517711770140608</v>
      </c>
      <c r="R1508" s="41">
        <f>P1508*C1508/U1507</f>
        <v>0.47751566713501853</v>
      </c>
      <c r="S1508" s="41">
        <f>Q1508*D1508/U1507</f>
        <v>0.51788496600991618</v>
      </c>
      <c r="T1508" s="41">
        <f t="shared" si="283"/>
        <v>0.92204967990106768</v>
      </c>
      <c r="U1508" s="42">
        <f>P1508*C1508+Q1508*D1508</f>
        <v>30540.926983911137</v>
      </c>
      <c r="V1508" s="25">
        <f>B1508</f>
        <v>43175</v>
      </c>
      <c r="W1508">
        <f>C1508/C$2</f>
        <v>1.7646187302420049</v>
      </c>
      <c r="X1508">
        <f>D1508/D$2</f>
        <v>1.2719756359727694</v>
      </c>
      <c r="Y1508">
        <f t="shared" si="284"/>
        <v>1.5270463491955568</v>
      </c>
      <c r="AA1508" s="15">
        <f t="shared" si="285"/>
        <v>-9.7017874802678428E-3</v>
      </c>
      <c r="AB1508" s="15">
        <f t="shared" si="286"/>
        <v>1.5213221754684092E-4</v>
      </c>
      <c r="AC1508" s="15">
        <f t="shared" si="287"/>
        <v>-4.5993668550652345E-3</v>
      </c>
    </row>
    <row r="1509" spans="1:29" x14ac:dyDescent="0.4">
      <c r="A1509" s="43">
        <f t="shared" si="278"/>
        <v>2018</v>
      </c>
      <c r="B1509" s="53">
        <v>43178</v>
      </c>
      <c r="C1509" s="45">
        <v>4074.2478999999998</v>
      </c>
      <c r="D1509" s="45">
        <f>VLOOKUP(B1509,'H11001.CSI  中证全债'!$A$2:$B$2792,2,0)</f>
        <v>177.5909</v>
      </c>
      <c r="E1509" s="14">
        <f t="shared" si="279"/>
        <v>0</v>
      </c>
      <c r="F1509" s="14">
        <f>IF(AND((B1509-$B$2)&gt;123,OR(((G1508*J1508/C1508*C1509)/(G1508*K1508/D1508*D1509))&lt;(4/6),((G1508*J1508/C1508*C1509)/(G1508*K1508/D1508*D1509))&gt;(6/4))),COUNTIF($E$2:E1509,1),0)</f>
        <v>0</v>
      </c>
      <c r="G1509" s="21">
        <f t="shared" si="280"/>
        <v>30688.416671522318</v>
      </c>
      <c r="H1509" s="12">
        <f t="shared" si="281"/>
        <v>3.6207315507914033</v>
      </c>
      <c r="I1509" s="12">
        <f t="shared" si="282"/>
        <v>89.738036995401941</v>
      </c>
      <c r="J1509" s="15">
        <f>IF(OR((ROW(F1509)-MATCH(MAX($F$2:F1509),$F$2:F1509,0))=1,(ROW(F1509)-MATCH(MAX($F$2:F1509),$F$2:F1509,0))&gt;123),IF(OR(((G1508*J1508/C1508*C1509)/(G1508*K1508/D1508*D1509))&lt;(4/6),((G1508*J1508/C1508*C1509)/(G1508*K1508/D1508*D1509))&gt;(6/4)),50%,((G1508*J1508/C1508*C1509)/((G1508*K1508/D1508*D1509)+(G1508*J1508/C1508*C1509)))),((G1508*J1508/C1508*C1509)/((G1508*K1508/D1508*D1509)+(G1508*J1508/C1508*C1509))))</f>
        <v>0.48069465672253714</v>
      </c>
      <c r="K1509" s="18">
        <f t="shared" si="276"/>
        <v>0.51930534327746281</v>
      </c>
      <c r="L1509" s="20">
        <f t="shared" si="277"/>
        <v>0.92564935628960754</v>
      </c>
      <c r="M1509" s="51">
        <f>IF(AND((B1509-$B$2)&gt;123,OR(((U1508*R1508/C1508*C1509)/(U1508*S1508/D1508*D1509))&lt;(4/6),((U1508*R1508/C1508*C1509)/(U1508*S1508/D1508*D1509))&gt;(6/4))),1,0)</f>
        <v>0</v>
      </c>
      <c r="N1509" s="51">
        <f>IF(AND((B1509-$B$2)&gt;123,OR(((U1508*R1508/C1508*C1509)/(U1508*S1508/D1508*D1509))&lt;(4/6),((U1508*R1508/C1508*C1509)/(U1508*S1508/D1508*D1509))&gt;(6/4))),COUNTIF($M$2:M1509,1),0)</f>
        <v>0</v>
      </c>
      <c r="O1509" s="51">
        <f>IF(OR((ROW(N1509)-MATCH(MAX($N$2:N1509),$N$2:N1509,0))=1,(ROW(N1509)-MATCH(MAX($N$2:N1509),$N$2:N1509,0))&gt;123),IF(OR(((U1508*R1508/C1508*C1509)/(U1508*S1508/D1508*D1509))&lt;(4/6),((U1508*R1508/C1508*C1509)/(U1508*S1508/D1508*D1509))&gt;(6/4)),1,0),0)</f>
        <v>0</v>
      </c>
      <c r="P1509" s="47">
        <f>IF(O1509=1,U1508/2/C1509,P1508)</f>
        <v>3.6118419146766771</v>
      </c>
      <c r="Q1509" s="47">
        <f>IF(O1509=1,U1508/2/D1509,Q1508)</f>
        <v>89.517711770140608</v>
      </c>
      <c r="R1509" s="41">
        <f>P1509*C1509/U1508</f>
        <v>0.48183014692892362</v>
      </c>
      <c r="S1509" s="41">
        <f>Q1509*D1509/U1508</f>
        <v>0.52053203910852586</v>
      </c>
      <c r="T1509" s="41">
        <f t="shared" si="283"/>
        <v>0.92564935628960721</v>
      </c>
      <c r="U1509" s="42">
        <f>P1509*C1509+Q1509*D1509</f>
        <v>30613.070335203294</v>
      </c>
      <c r="V1509" s="25">
        <f>B1509</f>
        <v>43178</v>
      </c>
      <c r="W1509">
        <f>C1509/C$2</f>
        <v>1.7723730648747384</v>
      </c>
      <c r="X1509">
        <f>D1509/D$2</f>
        <v>1.2725969186671444</v>
      </c>
      <c r="Y1509">
        <f t="shared" si="284"/>
        <v>1.5306535167601647</v>
      </c>
      <c r="AA1509" s="15">
        <f t="shared" si="285"/>
        <v>4.394339978285311E-3</v>
      </c>
      <c r="AB1509" s="15">
        <f t="shared" si="286"/>
        <v>4.8843914679230771E-4</v>
      </c>
      <c r="AC1509" s="15">
        <f t="shared" si="287"/>
        <v>2.3621860374494208E-3</v>
      </c>
    </row>
    <row r="1510" spans="1:29" x14ac:dyDescent="0.4">
      <c r="A1510" s="43">
        <f t="shared" si="278"/>
        <v>2018</v>
      </c>
      <c r="B1510" s="53">
        <v>43179</v>
      </c>
      <c r="C1510" s="45">
        <v>4077.7040999999999</v>
      </c>
      <c r="D1510" s="45">
        <f>VLOOKUP(B1510,'H11001.CSI  中证全债'!$A$2:$B$2792,2,0)</f>
        <v>177.68719999999999</v>
      </c>
      <c r="E1510" s="14">
        <f t="shared" si="279"/>
        <v>0</v>
      </c>
      <c r="F1510" s="14">
        <f>IF(AND((B1510-$B$2)&gt;123,OR(((G1509*J1509/C1509*C1510)/(G1509*K1509/D1509*D1510))&lt;(4/6),((G1509*J1509/C1509*C1510)/(G1509*K1509/D1509*D1510))&gt;(6/4))),COUNTIF($E$2:E1510,1),0)</f>
        <v>0</v>
      </c>
      <c r="G1510" s="21">
        <f t="shared" si="280"/>
        <v>30709.572416870818</v>
      </c>
      <c r="H1510" s="12">
        <f t="shared" si="281"/>
        <v>3.6207315507914033</v>
      </c>
      <c r="I1510" s="12">
        <f t="shared" si="282"/>
        <v>89.738036995401941</v>
      </c>
      <c r="J1510" s="15">
        <f>IF(OR((ROW(F1510)-MATCH(MAX($F$2:F1510),$F$2:F1510,0))=1,(ROW(F1510)-MATCH(MAX($F$2:F1510),$F$2:F1510,0))&gt;123),IF(OR(((G1509*J1509/C1509*C1510)/(G1509*K1509/D1509*D1510))&lt;(4/6),((G1509*J1509/C1509*C1510)/(G1509*K1509/D1509*D1510))&gt;(6/4)),50%,((G1509*J1509/C1509*C1510)/((G1509*K1509/D1509*D1510)+(G1509*J1509/C1509*C1510)))),((G1509*J1509/C1509*C1510)/((G1509*K1509/D1509*D1510)+(G1509*J1509/C1509*C1510))))</f>
        <v>0.48077100160308489</v>
      </c>
      <c r="K1510" s="18">
        <f t="shared" si="276"/>
        <v>0.51922899839691516</v>
      </c>
      <c r="L1510" s="20">
        <f t="shared" si="277"/>
        <v>0.92593249430874092</v>
      </c>
      <c r="M1510" s="51">
        <f>IF(AND((B1510-$B$2)&gt;123,OR(((U1509*R1509/C1509*C1510)/(U1509*S1509/D1509*D1510))&lt;(4/6),((U1509*R1509/C1509*C1510)/(U1509*S1509/D1509*D1510))&gt;(6/4))),1,0)</f>
        <v>0</v>
      </c>
      <c r="N1510" s="51">
        <f>IF(AND((B1510-$B$2)&gt;123,OR(((U1509*R1509/C1509*C1510)/(U1509*S1509/D1509*D1510))&lt;(4/6),((U1509*R1509/C1509*C1510)/(U1509*S1509/D1509*D1510))&gt;(6/4))),COUNTIF($M$2:M1510,1),0)</f>
        <v>0</v>
      </c>
      <c r="O1510" s="51">
        <f>IF(OR((ROW(N1510)-MATCH(MAX($N$2:N1510),$N$2:N1510,0))=1,(ROW(N1510)-MATCH(MAX($N$2:N1510),$N$2:N1510,0))&gt;123),IF(OR(((U1509*R1509/C1509*C1510)/(U1509*S1509/D1509*D1510))&lt;(4/6),((U1509*R1509/C1509*C1510)/(U1509*S1509/D1509*D1510))&gt;(6/4)),1,0),0)</f>
        <v>0</v>
      </c>
      <c r="P1510" s="47">
        <f>IF(O1510=1,U1509/2/C1510,P1509)</f>
        <v>3.6118419146766771</v>
      </c>
      <c r="Q1510" s="47">
        <f>IF(O1510=1,U1509/2/D1510,Q1509)</f>
        <v>89.517711770140608</v>
      </c>
      <c r="R1510" s="41">
        <f>P1510*C1510/U1509</f>
        <v>0.48110243182934009</v>
      </c>
      <c r="S1510" s="41">
        <f>Q1510*D1510/U1509</f>
        <v>0.5195869405020821</v>
      </c>
      <c r="T1510" s="41">
        <f t="shared" si="283"/>
        <v>0.92593249430874069</v>
      </c>
      <c r="U1510" s="42">
        <f>P1510*C1510+Q1510*D1510</f>
        <v>30634.174138872266</v>
      </c>
      <c r="V1510" s="25">
        <f>B1510</f>
        <v>43179</v>
      </c>
      <c r="W1510">
        <f>C1510/C$2</f>
        <v>1.7738765756912551</v>
      </c>
      <c r="X1510">
        <f>D1510/D$2</f>
        <v>1.273286993908993</v>
      </c>
      <c r="Y1510">
        <f t="shared" si="284"/>
        <v>1.5317087069436133</v>
      </c>
      <c r="AA1510" s="15">
        <f t="shared" si="285"/>
        <v>8.4830380596145893E-4</v>
      </c>
      <c r="AB1510" s="15">
        <f t="shared" si="286"/>
        <v>5.4225751432057656E-4</v>
      </c>
      <c r="AC1510" s="15">
        <f t="shared" si="287"/>
        <v>6.8937233142229992E-4</v>
      </c>
    </row>
    <row r="1511" spans="1:29" x14ac:dyDescent="0.4">
      <c r="A1511" s="43">
        <f t="shared" si="278"/>
        <v>2018</v>
      </c>
      <c r="B1511" s="53">
        <v>43180</v>
      </c>
      <c r="C1511" s="45">
        <v>4061.0502000000001</v>
      </c>
      <c r="D1511" s="45">
        <f>VLOOKUP(B1511,'H11001.CSI  中证全债'!$A$2:$B$2792,2,0)</f>
        <v>177.8073</v>
      </c>
      <c r="E1511" s="14">
        <f t="shared" si="279"/>
        <v>0</v>
      </c>
      <c r="F1511" s="14">
        <f>IF(AND((B1511-$B$2)&gt;123,OR(((G1510*J1510/C1510*C1511)/(G1510*K1510/D1510*D1511))&lt;(4/6),((G1510*J1510/C1510*C1511)/(G1510*K1510/D1510*D1511))&gt;(6/4))),COUNTIF($E$2:E1511,1),0)</f>
        <v>0</v>
      </c>
      <c r="G1511" s="21">
        <f t="shared" si="280"/>
        <v>30660.050653940245</v>
      </c>
      <c r="H1511" s="12">
        <f t="shared" si="281"/>
        <v>3.6207315507914033</v>
      </c>
      <c r="I1511" s="12">
        <f t="shared" si="282"/>
        <v>89.738036995401941</v>
      </c>
      <c r="J1511" s="15">
        <f>IF(OR((ROW(F1511)-MATCH(MAX($F$2:F1511),$F$2:F1511,0))=1,(ROW(F1511)-MATCH(MAX($F$2:F1511),$F$2:F1511,0))&gt;123),IF(OR(((G1510*J1510/C1510*C1511)/(G1510*K1510/D1510*D1511))&lt;(4/6),((G1510*J1510/C1510*C1511)/(G1510*K1510/D1510*D1511))&gt;(6/4)),50%,((G1510*J1510/C1510*C1511)/((G1510*K1510/D1510*D1511)+(G1510*J1510/C1510*C1511)))),((G1510*J1510/C1510*C1511)/((G1510*K1510/D1510*D1511)+(G1510*J1510/C1510*C1511))))</f>
        <v>0.47958083156650172</v>
      </c>
      <c r="K1511" s="18">
        <f t="shared" si="276"/>
        <v>0.52041916843349822</v>
      </c>
      <c r="L1511" s="20">
        <f t="shared" si="277"/>
        <v>0.92152799254123741</v>
      </c>
      <c r="M1511" s="51">
        <f>IF(AND((B1511-$B$2)&gt;123,OR(((U1510*R1510/C1510*C1511)/(U1510*S1510/D1510*D1511))&lt;(4/6),((U1510*R1510/C1510*C1511)/(U1510*S1510/D1510*D1511))&gt;(6/4))),1,0)</f>
        <v>0</v>
      </c>
      <c r="N1511" s="51">
        <f>IF(AND((B1511-$B$2)&gt;123,OR(((U1510*R1510/C1510*C1511)/(U1510*S1510/D1510*D1511))&lt;(4/6),((U1510*R1510/C1510*C1511)/(U1510*S1510/D1510*D1511))&gt;(6/4))),COUNTIF($M$2:M1511,1),0)</f>
        <v>0</v>
      </c>
      <c r="O1511" s="51">
        <f>IF(OR((ROW(N1511)-MATCH(MAX($N$2:N1511),$N$2:N1511,0))=1,(ROW(N1511)-MATCH(MAX($N$2:N1511),$N$2:N1511,0))&gt;123),IF(OR(((U1510*R1510/C1510*C1511)/(U1510*S1510/D1510*D1511))&lt;(4/6),((U1510*R1510/C1510*C1511)/(U1510*S1510/D1510*D1511))&gt;(6/4)),1,0),0)</f>
        <v>0</v>
      </c>
      <c r="P1511" s="47">
        <f>IF(O1511=1,U1510/2/C1511,P1510)</f>
        <v>3.6118419146766771</v>
      </c>
      <c r="Q1511" s="47">
        <f>IF(O1511=1,U1510/2/D1511,Q1510)</f>
        <v>89.517711770140608</v>
      </c>
      <c r="R1511" s="41">
        <f>P1511*C1511/U1510</f>
        <v>0.47880746722510048</v>
      </c>
      <c r="S1511" s="41">
        <f>Q1511*D1511/U1510</f>
        <v>0.51957994884639869</v>
      </c>
      <c r="T1511" s="41">
        <f t="shared" si="283"/>
        <v>0.92152799254123718</v>
      </c>
      <c r="U1511" s="42">
        <f>P1511*C1511+Q1511*D1511</f>
        <v>30584.773961993025</v>
      </c>
      <c r="V1511" s="25">
        <f>B1511</f>
        <v>43180</v>
      </c>
      <c r="W1511">
        <f>C1511/C$2</f>
        <v>1.7666318216876715</v>
      </c>
      <c r="X1511">
        <f>D1511/D$2</f>
        <v>1.2741476173414545</v>
      </c>
      <c r="Y1511">
        <f t="shared" si="284"/>
        <v>1.5292386980996513</v>
      </c>
      <c r="AA1511" s="15">
        <f t="shared" si="285"/>
        <v>-4.084136462966903E-3</v>
      </c>
      <c r="AB1511" s="15">
        <f t="shared" si="286"/>
        <v>6.7590687455254539E-4</v>
      </c>
      <c r="AC1511" s="15">
        <f t="shared" si="287"/>
        <v>-1.6125839285008325E-3</v>
      </c>
    </row>
    <row r="1512" spans="1:29" x14ac:dyDescent="0.4">
      <c r="A1512" s="43">
        <f t="shared" si="278"/>
        <v>2018</v>
      </c>
      <c r="B1512" s="53">
        <v>43181</v>
      </c>
      <c r="C1512" s="45">
        <v>4020.3490000000002</v>
      </c>
      <c r="D1512" s="45">
        <f>VLOOKUP(B1512,'H11001.CSI  中证全债'!$A$2:$B$2792,2,0)</f>
        <v>177.9768</v>
      </c>
      <c r="E1512" s="14">
        <f t="shared" si="279"/>
        <v>0</v>
      </c>
      <c r="F1512" s="14">
        <f>IF(AND((B1512-$B$2)&gt;123,OR(((G1511*J1511/C1511*C1512)/(G1511*K1511/D1511*D1512))&lt;(4/6),((G1511*J1511/C1511*C1512)/(G1511*K1511/D1511*D1512))&gt;(6/4))),COUNTIF($E$2:E1512,1),0)</f>
        <v>0</v>
      </c>
      <c r="G1512" s="21">
        <f t="shared" si="280"/>
        <v>30527.893132215893</v>
      </c>
      <c r="H1512" s="12">
        <f t="shared" si="281"/>
        <v>3.6207315507914033</v>
      </c>
      <c r="I1512" s="12">
        <f t="shared" si="282"/>
        <v>89.738036995401941</v>
      </c>
      <c r="J1512" s="15">
        <f>IF(OR((ROW(F1512)-MATCH(MAX($F$2:F1512),$F$2:F1512,0))=1,(ROW(F1512)-MATCH(MAX($F$2:F1512),$F$2:F1512,0))&gt;123),IF(OR(((G1511*J1511/C1511*C1512)/(G1511*K1511/D1511*D1512))&lt;(4/6),((G1511*J1511/C1511*C1512)/(G1511*K1511/D1511*D1512))&gt;(6/4)),50%,((G1511*J1511/C1511*C1512)/((G1511*K1511/D1511*D1512)+(G1511*J1511/C1511*C1512)))),((G1511*J1511/C1511*C1512)/((G1511*K1511/D1511*D1512)+(G1511*J1511/C1511*C1512))))</f>
        <v>0.47682964580779286</v>
      </c>
      <c r="K1512" s="18">
        <f t="shared" si="276"/>
        <v>0.52317035419220714</v>
      </c>
      <c r="L1512" s="20">
        <f t="shared" si="277"/>
        <v>0.91142329068709194</v>
      </c>
      <c r="M1512" s="51">
        <f>IF(AND((B1512-$B$2)&gt;123,OR(((U1511*R1511/C1511*C1512)/(U1511*S1511/D1511*D1512))&lt;(4/6),((U1511*R1511/C1511*C1512)/(U1511*S1511/D1511*D1512))&gt;(6/4))),1,0)</f>
        <v>0</v>
      </c>
      <c r="N1512" s="51">
        <f>IF(AND((B1512-$B$2)&gt;123,OR(((U1511*R1511/C1511*C1512)/(U1511*S1511/D1511*D1512))&lt;(4/6),((U1511*R1511/C1511*C1512)/(U1511*S1511/D1511*D1512))&gt;(6/4))),COUNTIF($M$2:M1512,1),0)</f>
        <v>0</v>
      </c>
      <c r="O1512" s="51">
        <f>IF(OR((ROW(N1512)-MATCH(MAX($N$2:N1512),$N$2:N1512,0))=1,(ROW(N1512)-MATCH(MAX($N$2:N1512),$N$2:N1512,0))&gt;123),IF(OR(((U1511*R1511/C1511*C1512)/(U1511*S1511/D1511*D1512))&lt;(4/6),((U1511*R1511/C1511*C1512)/(U1511*S1511/D1511*D1512))&gt;(6/4)),1,0),0)</f>
        <v>0</v>
      </c>
      <c r="P1512" s="47">
        <f>IF(O1512=1,U1511/2/C1512,P1511)</f>
        <v>3.6118419146766771</v>
      </c>
      <c r="Q1512" s="47">
        <f>IF(O1512=1,U1511/2/D1512,Q1511)</f>
        <v>89.517711770140608</v>
      </c>
      <c r="R1512" s="41">
        <f>P1512*C1512/U1511</f>
        <v>0.47477431246911289</v>
      </c>
      <c r="S1512" s="41">
        <f>Q1512*D1512/U1511</f>
        <v>0.52091527320000386</v>
      </c>
      <c r="T1512" s="41">
        <f t="shared" si="283"/>
        <v>0.91142329068709171</v>
      </c>
      <c r="U1512" s="42">
        <f>P1512*C1512+Q1512*D1512</f>
        <v>30452.940914000425</v>
      </c>
      <c r="V1512" s="25">
        <f>B1512</f>
        <v>43181</v>
      </c>
      <c r="W1512">
        <f>C1512/C$2</f>
        <v>1.7489260481661144</v>
      </c>
      <c r="X1512">
        <f>D1512/D$2</f>
        <v>1.2753622357577927</v>
      </c>
      <c r="Y1512">
        <f t="shared" si="284"/>
        <v>1.5226470457000212</v>
      </c>
      <c r="AA1512" s="15">
        <f t="shared" si="285"/>
        <v>-1.0022333631827585E-2</v>
      </c>
      <c r="AB1512" s="15">
        <f t="shared" si="286"/>
        <v>9.5327919607357536E-4</v>
      </c>
      <c r="AC1512" s="15">
        <f t="shared" si="287"/>
        <v>-4.3104143308833054E-3</v>
      </c>
    </row>
    <row r="1513" spans="1:29" x14ac:dyDescent="0.4">
      <c r="A1513" s="43">
        <f t="shared" si="278"/>
        <v>2018</v>
      </c>
      <c r="B1513" s="53">
        <v>43182</v>
      </c>
      <c r="C1513" s="45">
        <v>3904.9355</v>
      </c>
      <c r="D1513" s="45">
        <f>VLOOKUP(B1513,'H11001.CSI  中证全债'!$A$2:$B$2792,2,0)</f>
        <v>178.4674</v>
      </c>
      <c r="E1513" s="14">
        <f t="shared" si="279"/>
        <v>0</v>
      </c>
      <c r="F1513" s="14">
        <f>IF(AND((B1513-$B$2)&gt;123,OR(((G1512*J1512/C1512*C1513)/(G1512*K1512/D1512*D1513))&lt;(4/6),((G1512*J1512/C1512*C1513)/(G1512*K1512/D1512*D1513))&gt;(6/4))),COUNTIF($E$2:E1513,1),0)</f>
        <v>0</v>
      </c>
      <c r="G1513" s="21">
        <f t="shared" si="280"/>
        <v>30154.037312328575</v>
      </c>
      <c r="H1513" s="12">
        <f t="shared" si="281"/>
        <v>3.6207315507914033</v>
      </c>
      <c r="I1513" s="12">
        <f t="shared" si="282"/>
        <v>89.738036995401941</v>
      </c>
      <c r="J1513" s="15">
        <f>IF(OR((ROW(F1513)-MATCH(MAX($F$2:F1513),$F$2:F1513,0))=1,(ROW(F1513)-MATCH(MAX($F$2:F1513),$F$2:F1513,0))&gt;123),IF(OR(((G1512*J1512/C1512*C1513)/(G1512*K1512/D1512*D1513))&lt;(4/6),((G1512*J1512/C1512*C1513)/(G1512*K1512/D1512*D1513))&gt;(6/4)),50%,((G1512*J1512/C1512*C1513)/((G1512*K1512/D1512*D1513)+(G1512*J1512/C1512*C1513)))),((G1512*J1512/C1512*C1513)/((G1512*K1512/D1512*D1513)+(G1512*J1512/C1512*C1513))))</f>
        <v>0.46888325507492595</v>
      </c>
      <c r="K1513" s="18">
        <f t="shared" si="276"/>
        <v>0.53111674492507399</v>
      </c>
      <c r="L1513" s="20">
        <f t="shared" si="277"/>
        <v>0.88282521602867658</v>
      </c>
      <c r="M1513" s="51">
        <f>IF(AND((B1513-$B$2)&gt;123,OR(((U1512*R1512/C1512*C1513)/(U1512*S1512/D1512*D1513))&lt;(4/6),((U1512*R1512/C1512*C1513)/(U1512*S1512/D1512*D1513))&gt;(6/4))),1,0)</f>
        <v>0</v>
      </c>
      <c r="N1513" s="51">
        <f>IF(AND((B1513-$B$2)&gt;123,OR(((U1512*R1512/C1512*C1513)/(U1512*S1512/D1512*D1513))&lt;(4/6),((U1512*R1512/C1512*C1513)/(U1512*S1512/D1512*D1513))&gt;(6/4))),COUNTIF($M$2:M1513,1),0)</f>
        <v>0</v>
      </c>
      <c r="O1513" s="51">
        <f>IF(OR((ROW(N1513)-MATCH(MAX($N$2:N1513),$N$2:N1513,0))=1,(ROW(N1513)-MATCH(MAX($N$2:N1513),$N$2:N1513,0))&gt;123),IF(OR(((U1512*R1512/C1512*C1513)/(U1512*S1512/D1512*D1513))&lt;(4/6),((U1512*R1512/C1512*C1513)/(U1512*S1512/D1512*D1513))&gt;(6/4)),1,0),0)</f>
        <v>0</v>
      </c>
      <c r="P1513" s="47">
        <f>IF(O1513=1,U1512/2/C1513,P1512)</f>
        <v>3.6118419146766771</v>
      </c>
      <c r="Q1513" s="47">
        <f>IF(O1513=1,U1512/2/D1513,Q1512)</f>
        <v>89.517711770140608</v>
      </c>
      <c r="R1513" s="41">
        <f>P1513*C1513/U1512</f>
        <v>0.46314113808708551</v>
      </c>
      <c r="S1513" s="41">
        <f>Q1513*D1513/U1512</f>
        <v>0.5246124937057095</v>
      </c>
      <c r="T1513" s="41">
        <f t="shared" si="283"/>
        <v>0.88282521602867614</v>
      </c>
      <c r="U1513" s="42">
        <f>P1513*C1513+Q1513*D1513</f>
        <v>30080.002986575317</v>
      </c>
      <c r="V1513" s="25">
        <f>B1513</f>
        <v>43182</v>
      </c>
      <c r="W1513">
        <f>C1513/C$2</f>
        <v>1.6987190446298492</v>
      </c>
      <c r="X1513">
        <f>D1513/D$2</f>
        <v>1.2788778215693299</v>
      </c>
      <c r="Y1513">
        <f t="shared" si="284"/>
        <v>1.5040001493287658</v>
      </c>
      <c r="AA1513" s="15">
        <f t="shared" si="285"/>
        <v>-2.8707333617056685E-2</v>
      </c>
      <c r="AB1513" s="15">
        <f t="shared" si="286"/>
        <v>2.7565390545285506E-3</v>
      </c>
      <c r="AC1513" s="15">
        <f t="shared" si="287"/>
        <v>-1.2246368207205038E-2</v>
      </c>
    </row>
    <row r="1514" spans="1:29" x14ac:dyDescent="0.4">
      <c r="A1514" s="43">
        <f t="shared" si="278"/>
        <v>2018</v>
      </c>
      <c r="B1514" s="53">
        <v>43185</v>
      </c>
      <c r="C1514" s="45">
        <v>3879.893</v>
      </c>
      <c r="D1514" s="45">
        <f>VLOOKUP(B1514,'H11001.CSI  中证全债'!$A$2:$B$2792,2,0)</f>
        <v>178.5625</v>
      </c>
      <c r="E1514" s="14">
        <f t="shared" si="279"/>
        <v>0</v>
      </c>
      <c r="F1514" s="14">
        <f>IF(AND((B1514-$B$2)&gt;123,OR(((G1513*J1513/C1513*C1514)/(G1513*K1513/D1513*D1514))&lt;(4/6),((G1513*J1513/C1513*C1514)/(G1513*K1513/D1513*D1514))&gt;(6/4))),COUNTIF($E$2:E1514,1),0)</f>
        <v>0</v>
      </c>
      <c r="G1514" s="21">
        <f t="shared" si="280"/>
        <v>30071.899229786144</v>
      </c>
      <c r="H1514" s="12">
        <f t="shared" si="281"/>
        <v>3.6207315507914033</v>
      </c>
      <c r="I1514" s="12">
        <f t="shared" si="282"/>
        <v>89.738036995401941</v>
      </c>
      <c r="J1514" s="15">
        <f>IF(OR((ROW(F1514)-MATCH(MAX($F$2:F1514),$F$2:F1514,0))=1,(ROW(F1514)-MATCH(MAX($F$2:F1514),$F$2:F1514,0))&gt;123),IF(OR(((G1513*J1513/C1513*C1514)/(G1513*K1513/D1513*D1514))&lt;(4/6),((G1513*J1513/C1513*C1514)/(G1513*K1513/D1513*D1514))&gt;(6/4)),50%,((G1513*J1513/C1513*C1514)/((G1513*K1513/D1513*D1514)+(G1513*J1513/C1513*C1514)))),((G1513*J1513/C1513*C1514)/((G1513*K1513/D1513*D1514)+(G1513*J1513/C1513*C1514))))</f>
        <v>0.46714877871365501</v>
      </c>
      <c r="K1514" s="18">
        <f t="shared" si="276"/>
        <v>0.53285122128634499</v>
      </c>
      <c r="L1514" s="20">
        <f t="shared" si="277"/>
        <v>0.87669645869614587</v>
      </c>
      <c r="M1514" s="51">
        <f>IF(AND((B1514-$B$2)&gt;123,OR(((U1513*R1513/C1513*C1514)/(U1513*S1513/D1513*D1514))&lt;(4/6),((U1513*R1513/C1513*C1514)/(U1513*S1513/D1513*D1514))&gt;(6/4))),1,0)</f>
        <v>0</v>
      </c>
      <c r="N1514" s="51">
        <f>IF(AND((B1514-$B$2)&gt;123,OR(((U1513*R1513/C1513*C1514)/(U1513*S1513/D1513*D1514))&lt;(4/6),((U1513*R1513/C1513*C1514)/(U1513*S1513/D1513*D1514))&gt;(6/4))),COUNTIF($M$2:M1514,1),0)</f>
        <v>0</v>
      </c>
      <c r="O1514" s="51">
        <f>IF(OR((ROW(N1514)-MATCH(MAX($N$2:N1514),$N$2:N1514,0))=1,(ROW(N1514)-MATCH(MAX($N$2:N1514),$N$2:N1514,0))&gt;123),IF(OR(((U1513*R1513/C1513*C1514)/(U1513*S1513/D1513*D1514))&lt;(4/6),((U1513*R1513/C1513*C1514)/(U1513*S1513/D1513*D1514))&gt;(6/4)),1,0),0)</f>
        <v>0</v>
      </c>
      <c r="P1514" s="47">
        <f>IF(O1514=1,U1513/2/C1514,P1513)</f>
        <v>3.6118419146766771</v>
      </c>
      <c r="Q1514" s="47">
        <f>IF(O1514=1,U1513/2/D1514,Q1513)</f>
        <v>89.517711770140608</v>
      </c>
      <c r="R1514" s="41">
        <f>P1514*C1514/U1513</f>
        <v>0.46587628891243393</v>
      </c>
      <c r="S1514" s="41">
        <f>Q1514*D1514/U1513</f>
        <v>0.53139976133278999</v>
      </c>
      <c r="T1514" s="41">
        <f t="shared" si="283"/>
        <v>0.87669645869614554</v>
      </c>
      <c r="U1514" s="42">
        <f>P1514*C1514+Q1514*D1514</f>
        <v>29998.066569816372</v>
      </c>
      <c r="V1514" s="25">
        <f>B1514</f>
        <v>43185</v>
      </c>
      <c r="W1514">
        <f>C1514/C$2</f>
        <v>1.6878250947361459</v>
      </c>
      <c r="X1514">
        <f>D1514/D$2</f>
        <v>1.2795592977427444</v>
      </c>
      <c r="Y1514">
        <f t="shared" si="284"/>
        <v>1.4999033284908185</v>
      </c>
      <c r="AA1514" s="15">
        <f t="shared" si="285"/>
        <v>-6.4130380642650753E-3</v>
      </c>
      <c r="AB1514" s="15">
        <f t="shared" si="286"/>
        <v>5.328704289970787E-4</v>
      </c>
      <c r="AC1514" s="15">
        <f t="shared" si="287"/>
        <v>-2.7239497547760783E-3</v>
      </c>
    </row>
    <row r="1515" spans="1:29" x14ac:dyDescent="0.4">
      <c r="A1515" s="43">
        <f t="shared" si="278"/>
        <v>2018</v>
      </c>
      <c r="B1515" s="53">
        <v>43186</v>
      </c>
      <c r="C1515" s="45">
        <v>3913.2689</v>
      </c>
      <c r="D1515" s="45">
        <f>VLOOKUP(B1515,'H11001.CSI  中证全债'!$A$2:$B$2792,2,0)</f>
        <v>178.56460000000001</v>
      </c>
      <c r="E1515" s="14">
        <f t="shared" si="279"/>
        <v>0</v>
      </c>
      <c r="F1515" s="14">
        <f>IF(AND((B1515-$B$2)&gt;123,OR(((G1514*J1514/C1514*C1515)/(G1514*K1514/D1514*D1515))&lt;(4/6),((G1514*J1514/C1514*C1515)/(G1514*K1514/D1514*D1515))&gt;(6/4))),COUNTIF($E$2:E1515,1),0)</f>
        <v>0</v>
      </c>
      <c r="G1515" s="21">
        <f t="shared" si="280"/>
        <v>30192.932853829894</v>
      </c>
      <c r="H1515" s="12">
        <f t="shared" si="281"/>
        <v>3.6207315507914033</v>
      </c>
      <c r="I1515" s="12">
        <f t="shared" si="282"/>
        <v>89.738036995401941</v>
      </c>
      <c r="J1515" s="15">
        <f>IF(OR((ROW(F1515)-MATCH(MAX($F$2:F1515),$F$2:F1515,0))=1,(ROW(F1515)-MATCH(MAX($F$2:F1515),$F$2:F1515,0))&gt;123),IF(OR(((G1514*J1514/C1514*C1515)/(G1514*K1514/D1514*D1515))&lt;(4/6),((G1514*J1514/C1514*C1515)/(G1514*K1514/D1514*D1515))&gt;(6/4)),50%,((G1514*J1514/C1514*C1515)/((G1514*K1514/D1514*D1515)+(G1514*J1514/C1514*C1515)))),((G1514*J1514/C1514*C1515)/((G1514*K1514/D1514*D1515)+(G1514*J1514/C1514*C1515))))</f>
        <v>0.46927856401215662</v>
      </c>
      <c r="K1515" s="18">
        <f t="shared" si="276"/>
        <v>0.53072143598784338</v>
      </c>
      <c r="L1515" s="20">
        <f t="shared" si="277"/>
        <v>0.88422764220683525</v>
      </c>
      <c r="M1515" s="51">
        <f>IF(AND((B1515-$B$2)&gt;123,OR(((U1514*R1514/C1514*C1515)/(U1514*S1514/D1514*D1515))&lt;(4/6),((U1514*R1514/C1514*C1515)/(U1514*S1514/D1514*D1515))&gt;(6/4))),1,0)</f>
        <v>0</v>
      </c>
      <c r="N1515" s="51">
        <f>IF(AND((B1515-$B$2)&gt;123,OR(((U1514*R1514/C1514*C1515)/(U1514*S1514/D1514*D1515))&lt;(4/6),((U1514*R1514/C1514*C1515)/(U1514*S1514/D1514*D1515))&gt;(6/4))),COUNTIF($M$2:M1515,1),0)</f>
        <v>0</v>
      </c>
      <c r="O1515" s="51">
        <f>IF(OR((ROW(N1515)-MATCH(MAX($N$2:N1515),$N$2:N1515,0))=1,(ROW(N1515)-MATCH(MAX($N$2:N1515),$N$2:N1515,0))&gt;123),IF(OR(((U1514*R1514/C1514*C1515)/(U1514*S1514/D1514*D1515))&lt;(4/6),((U1514*R1514/C1514*C1515)/(U1514*S1514/D1514*D1515))&gt;(6/4)),1,0),0)</f>
        <v>0</v>
      </c>
      <c r="P1515" s="47">
        <f>IF(O1515=1,U1514/2/C1515,P1514)</f>
        <v>3.6118419146766771</v>
      </c>
      <c r="Q1515" s="47">
        <f>IF(O1515=1,U1514/2/D1515,Q1514)</f>
        <v>89.517711770140608</v>
      </c>
      <c r="R1515" s="41">
        <f>P1515*C1515/U1514</f>
        <v>0.47116732018463597</v>
      </c>
      <c r="S1515" s="41">
        <f>Q1515*D1515/U1514</f>
        <v>0.53285748793003962</v>
      </c>
      <c r="T1515" s="41">
        <f t="shared" si="283"/>
        <v>0.88422764220683503</v>
      </c>
      <c r="U1515" s="42">
        <f>P1515*C1515+Q1515*D1515</f>
        <v>30118.803031571144</v>
      </c>
      <c r="V1515" s="25">
        <f>B1515</f>
        <v>43186</v>
      </c>
      <c r="W1515">
        <f>C1515/C$2</f>
        <v>1.7023442275007361</v>
      </c>
      <c r="X1515">
        <f>D1515/D$2</f>
        <v>1.2795743461125044</v>
      </c>
      <c r="Y1515">
        <f t="shared" si="284"/>
        <v>1.5059401515785571</v>
      </c>
      <c r="AA1515" s="15">
        <f t="shared" si="285"/>
        <v>8.6022733101145388E-3</v>
      </c>
      <c r="AB1515" s="15">
        <f t="shared" si="286"/>
        <v>1.1760588029430252E-5</v>
      </c>
      <c r="AC1515" s="15">
        <f t="shared" si="287"/>
        <v>4.0248081146754267E-3</v>
      </c>
    </row>
    <row r="1516" spans="1:29" x14ac:dyDescent="0.4">
      <c r="A1516" s="43">
        <f t="shared" si="278"/>
        <v>2018</v>
      </c>
      <c r="B1516" s="53">
        <v>43187</v>
      </c>
      <c r="C1516" s="45">
        <v>3842.7154999999998</v>
      </c>
      <c r="D1516" s="45">
        <f>VLOOKUP(B1516,'H11001.CSI  中证全债'!$A$2:$B$2792,2,0)</f>
        <v>178.6353</v>
      </c>
      <c r="E1516" s="14">
        <f t="shared" si="279"/>
        <v>0</v>
      </c>
      <c r="F1516" s="14">
        <f>IF(AND((B1516-$B$2)&gt;123,OR(((G1515*J1515/C1515*C1516)/(G1515*K1515/D1515*D1516))&lt;(4/6),((G1515*J1515/C1515*C1516)/(G1515*K1515/D1515*D1516))&gt;(6/4))),COUNTIF($E$2:E1516,1),0)</f>
        <v>0</v>
      </c>
      <c r="G1516" s="21">
        <f t="shared" si="280"/>
        <v>29943.82241164986</v>
      </c>
      <c r="H1516" s="12">
        <f t="shared" si="281"/>
        <v>3.6207315507914033</v>
      </c>
      <c r="I1516" s="12">
        <f t="shared" si="282"/>
        <v>89.738036995401941</v>
      </c>
      <c r="J1516" s="15">
        <f>IF(OR((ROW(F1516)-MATCH(MAX($F$2:F1516),$F$2:F1516,0))=1,(ROW(F1516)-MATCH(MAX($F$2:F1516),$F$2:F1516,0))&gt;123),IF(OR(((G1515*J1515/C1515*C1516)/(G1515*K1515/D1515*D1516))&lt;(4/6),((G1515*J1515/C1515*C1516)/(G1515*K1515/D1515*D1516))&gt;(6/4)),50%,((G1515*J1515/C1515*C1516)/((G1515*K1515/D1515*D1516)+(G1515*J1515/C1515*C1516)))),((G1515*J1515/C1515*C1516)/((G1515*K1515/D1515*D1516)+(G1515*J1515/C1515*C1516))))</f>
        <v>0.46465147502851961</v>
      </c>
      <c r="K1516" s="18">
        <f t="shared" si="276"/>
        <v>0.53534852497148044</v>
      </c>
      <c r="L1516" s="20">
        <f t="shared" si="277"/>
        <v>0.86794201040018359</v>
      </c>
      <c r="M1516" s="51">
        <f>IF(AND((B1516-$B$2)&gt;123,OR(((U1515*R1515/C1515*C1516)/(U1515*S1515/D1515*D1516))&lt;(4/6),((U1515*R1515/C1515*C1516)/(U1515*S1515/D1515*D1516))&gt;(6/4))),1,0)</f>
        <v>0</v>
      </c>
      <c r="N1516" s="51">
        <f>IF(AND((B1516-$B$2)&gt;123,OR(((U1515*R1515/C1515*C1516)/(U1515*S1515/D1515*D1516))&lt;(4/6),((U1515*R1515/C1515*C1516)/(U1515*S1515/D1515*D1516))&gt;(6/4))),COUNTIF($M$2:M1516,1),0)</f>
        <v>0</v>
      </c>
      <c r="O1516" s="51">
        <f>IF(OR((ROW(N1516)-MATCH(MAX($N$2:N1516),$N$2:N1516,0))=1,(ROW(N1516)-MATCH(MAX($N$2:N1516),$N$2:N1516,0))&gt;123),IF(OR(((U1515*R1515/C1515*C1516)/(U1515*S1515/D1515*D1516))&lt;(4/6),((U1515*R1515/C1515*C1516)/(U1515*S1515/D1515*D1516))&gt;(6/4)),1,0),0)</f>
        <v>0</v>
      </c>
      <c r="P1516" s="47">
        <f>IF(O1516=1,U1515/2/C1516,P1515)</f>
        <v>3.6118419146766771</v>
      </c>
      <c r="Q1516" s="47">
        <f>IF(O1516=1,U1515/2/D1516,Q1515)</f>
        <v>89.517711770140608</v>
      </c>
      <c r="R1516" s="41">
        <f>P1516*C1516/U1515</f>
        <v>0.46081781186753001</v>
      </c>
      <c r="S1516" s="41">
        <f>Q1516*D1516/U1515</f>
        <v>0.53093156725419932</v>
      </c>
      <c r="T1516" s="41">
        <f t="shared" si="283"/>
        <v>0.86794201040018359</v>
      </c>
      <c r="U1516" s="42">
        <f>P1516*C1516+Q1516*D1516</f>
        <v>29870.304206450342</v>
      </c>
      <c r="V1516" s="25">
        <f>B1516</f>
        <v>43187</v>
      </c>
      <c r="W1516">
        <f>C1516/C$2</f>
        <v>1.6716521957774495</v>
      </c>
      <c r="X1516">
        <f>D1516/D$2</f>
        <v>1.280080974561089</v>
      </c>
      <c r="Y1516">
        <f t="shared" si="284"/>
        <v>1.4935152103225171</v>
      </c>
      <c r="AA1516" s="15">
        <f t="shared" si="285"/>
        <v>-1.8029274706882537E-2</v>
      </c>
      <c r="AB1516" s="15">
        <f t="shared" si="286"/>
        <v>3.959351405595779E-4</v>
      </c>
      <c r="AC1516" s="15">
        <f t="shared" si="287"/>
        <v>-8.2506208782705537E-3</v>
      </c>
    </row>
    <row r="1517" spans="1:29" x14ac:dyDescent="0.4">
      <c r="A1517" s="43">
        <f t="shared" si="278"/>
        <v>2018</v>
      </c>
      <c r="B1517" s="53">
        <v>43188</v>
      </c>
      <c r="C1517" s="45">
        <v>3894.0497999999998</v>
      </c>
      <c r="D1517" s="45">
        <f>VLOOKUP(B1517,'H11001.CSI  中证全债'!$A$2:$B$2792,2,0)</f>
        <v>178.67179999999999</v>
      </c>
      <c r="E1517" s="14">
        <f t="shared" si="279"/>
        <v>0</v>
      </c>
      <c r="F1517" s="14">
        <f>IF(AND((B1517-$B$2)&gt;123,OR(((G1516*J1516/C1516*C1517)/(G1516*K1516/D1516*D1517))&lt;(4/6),((G1516*J1516/C1516*C1517)/(G1516*K1516/D1516*D1517))&gt;(6/4))),COUNTIF($E$2:E1517,1),0)</f>
        <v>0</v>
      </c>
      <c r="G1517" s="21">
        <f t="shared" si="280"/>
        <v>30132.965569647986</v>
      </c>
      <c r="H1517" s="12">
        <f t="shared" si="281"/>
        <v>3.6207315507914033</v>
      </c>
      <c r="I1517" s="12">
        <f t="shared" si="282"/>
        <v>89.738036995401941</v>
      </c>
      <c r="J1517" s="15">
        <f>IF(OR((ROW(F1517)-MATCH(MAX($F$2:F1517),$F$2:F1517,0))=1,(ROW(F1517)-MATCH(MAX($F$2:F1517),$F$2:F1517,0))&gt;123),IF(OR(((G1516*J1516/C1516*C1517)/(G1516*K1516/D1516*D1517))&lt;(4/6),((G1516*J1516/C1516*C1517)/(G1516*K1516/D1516*D1517))&gt;(6/4)),50%,((G1516*J1516/C1516*C1517)/((G1516*K1516/D1516*D1517)+(G1516*J1516/C1516*C1517)))),((G1516*J1516/C1516*C1517)/((G1516*K1516/D1516*D1517)+(G1516*J1516/C1516*C1517))))</f>
        <v>0.46790313215685431</v>
      </c>
      <c r="K1517" s="18">
        <f t="shared" si="276"/>
        <v>0.53209686784314569</v>
      </c>
      <c r="L1517" s="20">
        <f t="shared" si="277"/>
        <v>0.87935705025571631</v>
      </c>
      <c r="M1517" s="51">
        <f>IF(AND((B1517-$B$2)&gt;123,OR(((U1516*R1516/C1516*C1517)/(U1516*S1516/D1516*D1517))&lt;(4/6),((U1516*R1516/C1516*C1517)/(U1516*S1516/D1516*D1517))&gt;(6/4))),1,0)</f>
        <v>0</v>
      </c>
      <c r="N1517" s="51">
        <f>IF(AND((B1517-$B$2)&gt;123,OR(((U1516*R1516/C1516*C1517)/(U1516*S1516/D1516*D1517))&lt;(4/6),((U1516*R1516/C1516*C1517)/(U1516*S1516/D1516*D1517))&gt;(6/4))),COUNTIF($M$2:M1517,1),0)</f>
        <v>0</v>
      </c>
      <c r="O1517" s="51">
        <f>IF(OR((ROW(N1517)-MATCH(MAX($N$2:N1517),$N$2:N1517,0))=1,(ROW(N1517)-MATCH(MAX($N$2:N1517),$N$2:N1517,0))&gt;123),IF(OR(((U1516*R1516/C1516*C1517)/(U1516*S1516/D1516*D1517))&lt;(4/6),((U1516*R1516/C1516*C1517)/(U1516*S1516/D1516*D1517))&gt;(6/4)),1,0),0)</f>
        <v>0</v>
      </c>
      <c r="P1517" s="47">
        <f>IF(O1517=1,U1516/2/C1517,P1516)</f>
        <v>3.6118419146766771</v>
      </c>
      <c r="Q1517" s="47">
        <f>IF(O1517=1,U1516/2/D1517,Q1516)</f>
        <v>89.517711770140608</v>
      </c>
      <c r="R1517" s="41">
        <f>P1517*C1517/U1516</f>
        <v>0.47085868922758184</v>
      </c>
      <c r="S1517" s="41">
        <f>Q1517*D1517/U1516</f>
        <v>0.5354579110847596</v>
      </c>
      <c r="T1517" s="41">
        <f t="shared" si="283"/>
        <v>0.87935705025571631</v>
      </c>
      <c r="U1517" s="42">
        <f>P1517*C1517+Q1517*D1517</f>
        <v>30058.98297933054</v>
      </c>
      <c r="V1517" s="25">
        <f>B1517</f>
        <v>43188</v>
      </c>
      <c r="W1517">
        <f>C1517/C$2</f>
        <v>1.6939835641323795</v>
      </c>
      <c r="X1517">
        <f>D1517/D$2</f>
        <v>1.2803425295592976</v>
      </c>
      <c r="Y1517">
        <f t="shared" si="284"/>
        <v>1.502949148966527</v>
      </c>
      <c r="AA1517" s="15">
        <f t="shared" si="285"/>
        <v>1.3358860420450203E-2</v>
      </c>
      <c r="AB1517" s="15">
        <f t="shared" si="286"/>
        <v>2.0432691634852951E-4</v>
      </c>
      <c r="AC1517" s="15">
        <f t="shared" si="287"/>
        <v>6.3166003123413805E-3</v>
      </c>
    </row>
    <row r="1518" spans="1:29" x14ac:dyDescent="0.4">
      <c r="A1518" s="43">
        <f t="shared" si="278"/>
        <v>2018</v>
      </c>
      <c r="B1518" s="53">
        <v>43189</v>
      </c>
      <c r="C1518" s="45">
        <v>3898.4976999999999</v>
      </c>
      <c r="D1518" s="45">
        <f>VLOOKUP(B1518,'H11001.CSI  中证全债'!$A$2:$B$2792,2,0)</f>
        <v>178.75319999999999</v>
      </c>
      <c r="E1518" s="14">
        <f t="shared" si="279"/>
        <v>0</v>
      </c>
      <c r="F1518" s="14">
        <f>IF(AND((B1518-$B$2)&gt;123,OR(((G1517*J1517/C1517*C1518)/(G1517*K1517/D1517*D1518))&lt;(4/6),((G1517*J1517/C1517*C1518)/(G1517*K1517/D1517*D1518))&gt;(6/4))),COUNTIF($E$2:E1518,1),0)</f>
        <v>0</v>
      </c>
      <c r="G1518" s="21">
        <f t="shared" si="280"/>
        <v>30156.374897724178</v>
      </c>
      <c r="H1518" s="12">
        <f t="shared" si="281"/>
        <v>3.6207315507914033</v>
      </c>
      <c r="I1518" s="12">
        <f t="shared" si="282"/>
        <v>89.738036995401941</v>
      </c>
      <c r="J1518" s="15">
        <f>IF(OR((ROW(F1518)-MATCH(MAX($F$2:F1518),$F$2:F1518,0))=1,(ROW(F1518)-MATCH(MAX($F$2:F1518),$F$2:F1518,0))&gt;123),IF(OR(((G1517*J1517/C1517*C1518)/(G1517*K1517/D1517*D1518))&lt;(4/6),((G1517*J1517/C1517*C1518)/(G1517*K1517/D1517*D1518))&gt;(6/4)),50%,((G1517*J1517/C1517*C1518)/((G1517*K1517/D1517*D1518)+(G1517*J1517/C1517*C1518)))),((G1517*J1517/C1517*C1518)/((G1517*K1517/D1517*D1518)+(G1517*J1517/C1517*C1518))))</f>
        <v>0.46807395354880538</v>
      </c>
      <c r="K1518" s="18">
        <f t="shared" si="276"/>
        <v>0.53192604645119457</v>
      </c>
      <c r="L1518" s="20">
        <f t="shared" si="277"/>
        <v>0.87996058224938278</v>
      </c>
      <c r="M1518" s="51">
        <f>IF(AND((B1518-$B$2)&gt;123,OR(((U1517*R1517/C1517*C1518)/(U1517*S1517/D1517*D1518))&lt;(4/6),((U1517*R1517/C1517*C1518)/(U1517*S1517/D1517*D1518))&gt;(6/4))),1,0)</f>
        <v>0</v>
      </c>
      <c r="N1518" s="51">
        <f>IF(AND((B1518-$B$2)&gt;123,OR(((U1517*R1517/C1517*C1518)/(U1517*S1517/D1517*D1518))&lt;(4/6),((U1517*R1517/C1517*C1518)/(U1517*S1517/D1517*D1518))&gt;(6/4))),COUNTIF($M$2:M1518,1),0)</f>
        <v>0</v>
      </c>
      <c r="O1518" s="51">
        <f>IF(OR((ROW(N1518)-MATCH(MAX($N$2:N1518),$N$2:N1518,0))=1,(ROW(N1518)-MATCH(MAX($N$2:N1518),$N$2:N1518,0))&gt;123),IF(OR(((U1517*R1517/C1517*C1518)/(U1517*S1517/D1517*D1518))&lt;(4/6),((U1517*R1517/C1517*C1518)/(U1517*S1517/D1517*D1518))&gt;(6/4)),1,0),0)</f>
        <v>0</v>
      </c>
      <c r="P1518" s="47">
        <f>IF(O1518=1,U1517/2/C1518,P1517)</f>
        <v>3.6118419146766771</v>
      </c>
      <c r="Q1518" s="47">
        <f>IF(O1518=1,U1517/2/D1518,Q1517)</f>
        <v>89.517711770140608</v>
      </c>
      <c r="R1518" s="41">
        <f>P1518*C1518/U1517</f>
        <v>0.4684375850910516</v>
      </c>
      <c r="S1518" s="41">
        <f>Q1518*D1518/U1517</f>
        <v>0.53233928262288388</v>
      </c>
      <c r="T1518" s="41">
        <f t="shared" si="283"/>
        <v>0.87996058224938267</v>
      </c>
      <c r="U1518" s="42">
        <f>P1518*C1518+Q1518*D1518</f>
        <v>30082.334832720917</v>
      </c>
      <c r="V1518" s="25">
        <f>B1518</f>
        <v>43189</v>
      </c>
      <c r="W1518">
        <f>C1518/C$2</f>
        <v>1.6959184827600007</v>
      </c>
      <c r="X1518">
        <f>D1518/D$2</f>
        <v>1.2809258330347544</v>
      </c>
      <c r="Y1518">
        <f t="shared" si="284"/>
        <v>1.5041167416360459</v>
      </c>
      <c r="AA1518" s="15">
        <f t="shared" si="285"/>
        <v>1.1422298708148038E-3</v>
      </c>
      <c r="AB1518" s="15">
        <f t="shared" si="286"/>
        <v>4.5558392538724846E-4</v>
      </c>
      <c r="AC1518" s="15">
        <f t="shared" si="287"/>
        <v>7.7686771393548071E-4</v>
      </c>
    </row>
    <row r="1519" spans="1:29" x14ac:dyDescent="0.4">
      <c r="A1519" s="43">
        <f t="shared" si="278"/>
        <v>2018</v>
      </c>
      <c r="B1519" s="53">
        <v>43192</v>
      </c>
      <c r="C1519" s="45">
        <v>3886.9189000000001</v>
      </c>
      <c r="D1519" s="45">
        <f>VLOOKUP(B1519,'H11001.CSI  中证全债'!$A$2:$B$2792,2,0)</f>
        <v>178.8646</v>
      </c>
      <c r="E1519" s="14">
        <f t="shared" si="279"/>
        <v>0</v>
      </c>
      <c r="F1519" s="14">
        <f>IF(AND((B1519-$B$2)&gt;123,OR(((G1518*J1518/C1518*C1519)/(G1518*K1518/D1518*D1519))&lt;(4/6),((G1518*J1518/C1518*C1519)/(G1518*K1518/D1518*D1519))&gt;(6/4))),COUNTIF($E$2:E1519,1),0)</f>
        <v>0</v>
      </c>
      <c r="G1519" s="21">
        <f t="shared" si="280"/>
        <v>30124.447988565164</v>
      </c>
      <c r="H1519" s="12">
        <f t="shared" si="281"/>
        <v>3.6207315507914033</v>
      </c>
      <c r="I1519" s="12">
        <f t="shared" si="282"/>
        <v>89.738036995401941</v>
      </c>
      <c r="J1519" s="15">
        <f>IF(OR((ROW(F1519)-MATCH(MAX($F$2:F1519),$F$2:F1519,0))=1,(ROW(F1519)-MATCH(MAX($F$2:F1519),$F$2:F1519,0))&gt;123),IF(OR(((G1518*J1518/C1518*C1519)/(G1518*K1518/D1518*D1519))&lt;(4/6),((G1518*J1518/C1518*C1519)/(G1518*K1518/D1518*D1519))&gt;(6/4)),50%,((G1518*J1518/C1518*C1519)/((G1518*K1518/D1518*D1519)+(G1518*J1518/C1518*C1519)))),((G1518*J1518/C1518*C1519)/((G1518*K1518/D1518*D1519)+(G1518*J1518/C1518*C1519))))</f>
        <v>0.46717834968924621</v>
      </c>
      <c r="K1519" s="18">
        <f t="shared" si="276"/>
        <v>0.53282165031075379</v>
      </c>
      <c r="L1519" s="20">
        <f t="shared" si="277"/>
        <v>0.87680061314471192</v>
      </c>
      <c r="M1519" s="51">
        <f>IF(AND((B1519-$B$2)&gt;123,OR(((U1518*R1518/C1518*C1519)/(U1518*S1518/D1518*D1519))&lt;(4/6),((U1518*R1518/C1518*C1519)/(U1518*S1518/D1518*D1519))&gt;(6/4))),1,0)</f>
        <v>0</v>
      </c>
      <c r="N1519" s="51">
        <f>IF(AND((B1519-$B$2)&gt;123,OR(((U1518*R1518/C1518*C1519)/(U1518*S1518/D1518*D1519))&lt;(4/6),((U1518*R1518/C1518*C1519)/(U1518*S1518/D1518*D1519))&gt;(6/4))),COUNTIF($M$2:M1519,1),0)</f>
        <v>0</v>
      </c>
      <c r="O1519" s="51">
        <f>IF(OR((ROW(N1519)-MATCH(MAX($N$2:N1519),$N$2:N1519,0))=1,(ROW(N1519)-MATCH(MAX($N$2:N1519),$N$2:N1519,0))&gt;123),IF(OR(((U1518*R1518/C1518*C1519)/(U1518*S1518/D1518*D1519))&lt;(4/6),((U1518*R1518/C1518*C1519)/(U1518*S1518/D1518*D1519))&gt;(6/4)),1,0),0)</f>
        <v>0</v>
      </c>
      <c r="P1519" s="47">
        <f>IF(O1519=1,U1518/2/C1519,P1518)</f>
        <v>3.6118419146766771</v>
      </c>
      <c r="Q1519" s="47">
        <f>IF(O1519=1,U1518/2/D1519,Q1518)</f>
        <v>89.517711770140608</v>
      </c>
      <c r="R1519" s="41">
        <f>P1519*C1519/U1518</f>
        <v>0.46668374246997091</v>
      </c>
      <c r="S1519" s="41">
        <f>Q1519*D1519/U1518</f>
        <v>0.53225754575624018</v>
      </c>
      <c r="T1519" s="41">
        <f t="shared" si="283"/>
        <v>0.8768006131447118</v>
      </c>
      <c r="U1519" s="42">
        <f>P1519*C1519+Q1519*D1519</f>
        <v>30050.486310650456</v>
      </c>
      <c r="V1519" s="25">
        <f>B1519</f>
        <v>43192</v>
      </c>
      <c r="W1519">
        <f>C1519/C$2</f>
        <v>1.6908814909648839</v>
      </c>
      <c r="X1519">
        <f>D1519/D$2</f>
        <v>1.2817241132210675</v>
      </c>
      <c r="Y1519">
        <f t="shared" si="284"/>
        <v>1.5025243155325227</v>
      </c>
      <c r="AA1519" s="15">
        <f t="shared" si="285"/>
        <v>-2.9700671620249697E-3</v>
      </c>
      <c r="AB1519" s="15">
        <f t="shared" si="286"/>
        <v>6.232056265285113E-4</v>
      </c>
      <c r="AC1519" s="15">
        <f t="shared" si="287"/>
        <v>-1.0587117737889118E-3</v>
      </c>
    </row>
    <row r="1520" spans="1:29" x14ac:dyDescent="0.4">
      <c r="A1520" s="43">
        <f t="shared" si="278"/>
        <v>2018</v>
      </c>
      <c r="B1520" s="53">
        <v>43193</v>
      </c>
      <c r="C1520" s="45">
        <v>3862.4796000000001</v>
      </c>
      <c r="D1520" s="45">
        <f>VLOOKUP(B1520,'H11001.CSI  中证全债'!$A$2:$B$2792,2,0)</f>
        <v>178.98339999999999</v>
      </c>
      <c r="E1520" s="14">
        <f t="shared" si="279"/>
        <v>0</v>
      </c>
      <c r="F1520" s="14">
        <f>IF(AND((B1520-$B$2)&gt;123,OR(((G1519*J1519/C1519*C1520)/(G1519*K1519/D1519*D1520))&lt;(4/6),((G1519*J1519/C1519*C1520)/(G1519*K1519/D1519*D1520))&gt;(6/4))),COUNTIF($E$2:E1520,1),0)</f>
        <v>0</v>
      </c>
      <c r="G1520" s="21">
        <f t="shared" si="280"/>
        <v>30046.62072277096</v>
      </c>
      <c r="H1520" s="12">
        <f t="shared" si="281"/>
        <v>3.6207315507914033</v>
      </c>
      <c r="I1520" s="12">
        <f t="shared" si="282"/>
        <v>89.738036995401941</v>
      </c>
      <c r="J1520" s="15">
        <f>IF(OR((ROW(F1520)-MATCH(MAX($F$2:F1520),$F$2:F1520,0))=1,(ROW(F1520)-MATCH(MAX($F$2:F1520),$F$2:F1520,0))&gt;123),IF(OR(((G1519*J1519/C1519*C1520)/(G1519*K1519/D1519*D1520))&lt;(4/6),((G1519*J1519/C1519*C1520)/(G1519*K1519/D1519*D1520))&gt;(6/4)),50%,((G1519*J1519/C1519*C1520)/((G1519*K1519/D1519*D1520)+(G1519*J1519/C1519*C1520)))),((G1519*J1519/C1519*C1520)/((G1519*K1519/D1519*D1520)+(G1519*J1519/C1519*C1520))))</f>
        <v>0.46544341478672696</v>
      </c>
      <c r="K1520" s="18">
        <f t="shared" si="276"/>
        <v>0.53455658521327298</v>
      </c>
      <c r="L1520" s="20">
        <f t="shared" si="277"/>
        <v>0.87070934614158424</v>
      </c>
      <c r="M1520" s="51">
        <f>IF(AND((B1520-$B$2)&gt;123,OR(((U1519*R1519/C1519*C1520)/(U1519*S1519/D1519*D1520))&lt;(4/6),((U1519*R1519/C1519*C1520)/(U1519*S1519/D1519*D1520))&gt;(6/4))),1,0)</f>
        <v>0</v>
      </c>
      <c r="N1520" s="51">
        <f>IF(AND((B1520-$B$2)&gt;123,OR(((U1519*R1519/C1519*C1520)/(U1519*S1519/D1519*D1520))&lt;(4/6),((U1519*R1519/C1519*C1520)/(U1519*S1519/D1519*D1520))&gt;(6/4))),COUNTIF($M$2:M1520,1),0)</f>
        <v>0</v>
      </c>
      <c r="O1520" s="51">
        <f>IF(OR((ROW(N1520)-MATCH(MAX($N$2:N1520),$N$2:N1520,0))=1,(ROW(N1520)-MATCH(MAX($N$2:N1520),$N$2:N1520,0))&gt;123),IF(OR(((U1519*R1519/C1519*C1520)/(U1519*S1519/D1519*D1520))&lt;(4/6),((U1519*R1519/C1519*C1520)/(U1519*S1519/D1519*D1520))&gt;(6/4)),1,0),0)</f>
        <v>0</v>
      </c>
      <c r="P1520" s="47">
        <f>IF(O1520=1,U1519/2/C1520,P1519)</f>
        <v>3.6118419146766771</v>
      </c>
      <c r="Q1520" s="47">
        <f>IF(O1520=1,U1519/2/D1520,Q1519)</f>
        <v>89.517711770140608</v>
      </c>
      <c r="R1520" s="41">
        <f>P1520*C1520/U1519</f>
        <v>0.46424093006838396</v>
      </c>
      <c r="S1520" s="41">
        <f>Q1520*D1520/U1519</f>
        <v>0.53317554488831087</v>
      </c>
      <c r="T1520" s="41">
        <f t="shared" si="283"/>
        <v>0.87070934614158402</v>
      </c>
      <c r="U1520" s="42">
        <f>P1520*C1520+Q1520*D1520</f>
        <v>29972.850126703393</v>
      </c>
      <c r="V1520" s="25">
        <f>B1520</f>
        <v>43193</v>
      </c>
      <c r="W1520">
        <f>C1520/C$2</f>
        <v>1.6802499442088819</v>
      </c>
      <c r="X1520">
        <f>D1520/D$2</f>
        <v>1.2825754209960585</v>
      </c>
      <c r="Y1520">
        <f t="shared" si="284"/>
        <v>1.4986425063351696</v>
      </c>
      <c r="AA1520" s="15">
        <f t="shared" si="285"/>
        <v>-6.2875765172255571E-3</v>
      </c>
      <c r="AB1520" s="15">
        <f t="shared" si="286"/>
        <v>6.6418956014757669E-4</v>
      </c>
      <c r="AC1520" s="15">
        <f t="shared" si="287"/>
        <v>-2.5835250433051682E-3</v>
      </c>
    </row>
    <row r="1521" spans="1:29" x14ac:dyDescent="0.4">
      <c r="A1521" s="43">
        <f t="shared" si="278"/>
        <v>2018</v>
      </c>
      <c r="B1521" s="53">
        <v>43194</v>
      </c>
      <c r="C1521" s="45">
        <v>3854.8625000000002</v>
      </c>
      <c r="D1521" s="45">
        <f>VLOOKUP(B1521,'H11001.CSI  中证全债'!$A$2:$B$2792,2,0)</f>
        <v>179.14070000000001</v>
      </c>
      <c r="E1521" s="14">
        <f t="shared" si="279"/>
        <v>0</v>
      </c>
      <c r="F1521" s="14">
        <f>IF(AND((B1521-$B$2)&gt;123,OR(((G1520*J1520/C1520*C1521)/(G1520*K1520/D1520*D1521))&lt;(4/6),((G1520*J1520/C1520*C1521)/(G1520*K1520/D1520*D1521))&gt;(6/4))),COUNTIF($E$2:E1521,1),0)</f>
        <v>0</v>
      </c>
      <c r="G1521" s="21">
        <f t="shared" si="280"/>
        <v>30033.157041694805</v>
      </c>
      <c r="H1521" s="12">
        <f t="shared" si="281"/>
        <v>3.6207315507914033</v>
      </c>
      <c r="I1521" s="12">
        <f t="shared" si="282"/>
        <v>89.738036995401941</v>
      </c>
      <c r="J1521" s="15">
        <f>IF(OR((ROW(F1521)-MATCH(MAX($F$2:F1521),$F$2:F1521,0))=1,(ROW(F1521)-MATCH(MAX($F$2:F1521),$F$2:F1521,0))&gt;123),IF(OR(((G1520*J1520/C1520*C1521)/(G1520*K1520/D1520*D1521))&lt;(4/6),((G1520*J1520/C1520*C1521)/(G1520*K1520/D1520*D1521))&gt;(6/4)),50%,((G1520*J1520/C1520*C1521)/((G1520*K1520/D1520*D1521)+(G1520*J1520/C1520*C1521)))),((G1520*J1520/C1520*C1521)/((G1520*K1520/D1520*D1521)+(G1520*J1520/C1520*C1521))))</f>
        <v>0.46473376935816746</v>
      </c>
      <c r="K1521" s="18">
        <f t="shared" si="276"/>
        <v>0.53526623064183254</v>
      </c>
      <c r="L1521" s="20">
        <f t="shared" si="277"/>
        <v>0.86822919652695019</v>
      </c>
      <c r="M1521" s="51">
        <f>IF(AND((B1521-$B$2)&gt;123,OR(((U1520*R1520/C1520*C1521)/(U1520*S1520/D1520*D1521))&lt;(4/6),((U1520*R1520/C1520*C1521)/(U1520*S1520/D1520*D1521))&gt;(6/4))),1,0)</f>
        <v>0</v>
      </c>
      <c r="N1521" s="51">
        <f>IF(AND((B1521-$B$2)&gt;123,OR(((U1520*R1520/C1520*C1521)/(U1520*S1520/D1520*D1521))&lt;(4/6),((U1520*R1520/C1520*C1521)/(U1520*S1520/D1520*D1521))&gt;(6/4))),COUNTIF($M$2:M1521,1),0)</f>
        <v>0</v>
      </c>
      <c r="O1521" s="51">
        <f>IF(OR((ROW(N1521)-MATCH(MAX($N$2:N1521),$N$2:N1521,0))=1,(ROW(N1521)-MATCH(MAX($N$2:N1521),$N$2:N1521,0))&gt;123),IF(OR(((U1520*R1520/C1520*C1521)/(U1520*S1520/D1520*D1521))&lt;(4/6),((U1520*R1520/C1520*C1521)/(U1520*S1520/D1520*D1521))&gt;(6/4)),1,0),0)</f>
        <v>0</v>
      </c>
      <c r="P1521" s="47">
        <f>IF(O1521=1,U1520/2/C1521,P1520)</f>
        <v>3.6118419146766771</v>
      </c>
      <c r="Q1521" s="47">
        <f>IF(O1521=1,U1520/2/D1521,Q1520)</f>
        <v>89.517711770140608</v>
      </c>
      <c r="R1521" s="41">
        <f>P1521*C1521/U1520</f>
        <v>0.46452552539909825</v>
      </c>
      <c r="S1521" s="41">
        <f>Q1521*D1521/U1520</f>
        <v>0.53502638157904803</v>
      </c>
      <c r="T1521" s="41">
        <f t="shared" si="283"/>
        <v>0.86822919652695008</v>
      </c>
      <c r="U1521" s="42">
        <f>P1521*C1521+Q1521*D1521</f>
        <v>29959.419501716551</v>
      </c>
      <c r="V1521" s="25">
        <f>B1521</f>
        <v>43194</v>
      </c>
      <c r="W1521">
        <f>C1521/C$2</f>
        <v>1.676936365064015</v>
      </c>
      <c r="X1521">
        <f>D1521/D$2</f>
        <v>1.283702615549982</v>
      </c>
      <c r="Y1521">
        <f t="shared" si="284"/>
        <v>1.4979709750858277</v>
      </c>
      <c r="AA1521" s="15">
        <f t="shared" si="285"/>
        <v>-1.97207514053932E-3</v>
      </c>
      <c r="AB1521" s="15">
        <f t="shared" si="286"/>
        <v>8.7885245223873198E-4</v>
      </c>
      <c r="AC1521" s="15">
        <f t="shared" si="287"/>
        <v>-4.4809302185355726E-4</v>
      </c>
    </row>
    <row r="1522" spans="1:29" x14ac:dyDescent="0.4">
      <c r="A1522" s="43">
        <f t="shared" si="278"/>
        <v>2018</v>
      </c>
      <c r="B1522" s="53">
        <v>43199</v>
      </c>
      <c r="C1522" s="45">
        <v>3852.9292</v>
      </c>
      <c r="D1522" s="45">
        <f>VLOOKUP(B1522,'H11001.CSI  中证全债'!$A$2:$B$2792,2,0)</f>
        <v>179.56780000000001</v>
      </c>
      <c r="E1522" s="14">
        <f t="shared" si="279"/>
        <v>0</v>
      </c>
      <c r="F1522" s="14">
        <f>IF(AND((B1522-$B$2)&gt;123,OR(((G1521*J1521/C1521*C1522)/(G1521*K1521/D1521*D1522))&lt;(4/6),((G1521*J1521/C1521*C1522)/(G1521*K1521/D1521*D1522))&gt;(6/4))),COUNTIF($E$2:E1522,1),0)</f>
        <v>0</v>
      </c>
      <c r="G1522" s="21">
        <f t="shared" si="280"/>
        <v>30064.484196988396</v>
      </c>
      <c r="H1522" s="12">
        <f t="shared" si="281"/>
        <v>3.6207315507914033</v>
      </c>
      <c r="I1522" s="12">
        <f t="shared" si="282"/>
        <v>89.738036995401941</v>
      </c>
      <c r="J1522" s="15">
        <f>IF(OR((ROW(F1522)-MATCH(MAX($F$2:F1522),$F$2:F1522,0))=1,(ROW(F1522)-MATCH(MAX($F$2:F1522),$F$2:F1522,0))&gt;123),IF(OR(((G1521*J1521/C1521*C1522)/(G1521*K1521/D1521*D1522))&lt;(4/6),((G1521*J1521/C1521*C1522)/(G1521*K1521/D1521*D1522))&gt;(6/4)),50%,((G1521*J1521/C1521*C1522)/((G1521*K1521/D1521*D1522)+(G1521*J1521/C1521*C1522)))),((G1521*J1521/C1521*C1522)/((G1521*K1521/D1521*D1522)+(G1521*J1521/C1521*C1522))))</f>
        <v>0.46401668580107908</v>
      </c>
      <c r="K1522" s="18">
        <f t="shared" si="276"/>
        <v>0.53598331419892098</v>
      </c>
      <c r="L1522" s="20">
        <f t="shared" si="277"/>
        <v>0.86572972237875911</v>
      </c>
      <c r="M1522" s="51">
        <f>IF(AND((B1522-$B$2)&gt;123,OR(((U1521*R1521/C1521*C1522)/(U1521*S1521/D1521*D1522))&lt;(4/6),((U1521*R1521/C1521*C1522)/(U1521*S1521/D1521*D1522))&gt;(6/4))),1,0)</f>
        <v>0</v>
      </c>
      <c r="N1522" s="51">
        <f>IF(AND((B1522-$B$2)&gt;123,OR(((U1521*R1521/C1521*C1522)/(U1521*S1521/D1521*D1522))&lt;(4/6),((U1521*R1521/C1521*C1522)/(U1521*S1521/D1521*D1522))&gt;(6/4))),COUNTIF($M$2:M1522,1),0)</f>
        <v>0</v>
      </c>
      <c r="O1522" s="51">
        <f>IF(OR((ROW(N1522)-MATCH(MAX($N$2:N1522),$N$2:N1522,0))=1,(ROW(N1522)-MATCH(MAX($N$2:N1522),$N$2:N1522,0))&gt;123),IF(OR(((U1521*R1521/C1521*C1522)/(U1521*S1521/D1521*D1522))&lt;(4/6),((U1521*R1521/C1521*C1522)/(U1521*S1521/D1521*D1522))&gt;(6/4)),1,0),0)</f>
        <v>0</v>
      </c>
      <c r="P1522" s="47">
        <f>IF(O1522=1,U1521/2/C1522,P1521)</f>
        <v>3.6118419146766771</v>
      </c>
      <c r="Q1522" s="47">
        <f>IF(O1522=1,U1521/2/D1522,Q1521)</f>
        <v>89.517711770140608</v>
      </c>
      <c r="R1522" s="41">
        <f>P1522*C1522/U1521</f>
        <v>0.46450069494985841</v>
      </c>
      <c r="S1522" s="41">
        <f>Q1522*D1522/U1521</f>
        <v>0.53654239070544252</v>
      </c>
      <c r="T1522" s="41">
        <f t="shared" si="283"/>
        <v>0.865729722378759</v>
      </c>
      <c r="U1522" s="42">
        <f>P1522*C1522+Q1522*D1522</f>
        <v>29990.669742439932</v>
      </c>
      <c r="V1522" s="25">
        <f>B1522</f>
        <v>43199</v>
      </c>
      <c r="W1522">
        <f>C1522/C$2</f>
        <v>1.6760953438668704</v>
      </c>
      <c r="X1522">
        <f>D1522/D$2</f>
        <v>1.2867631673235398</v>
      </c>
      <c r="Y1522">
        <f t="shared" si="284"/>
        <v>1.4995334871219965</v>
      </c>
      <c r="AA1522" s="15">
        <f t="shared" si="285"/>
        <v>-5.0152242784262668E-4</v>
      </c>
      <c r="AB1522" s="15">
        <f t="shared" si="286"/>
        <v>2.3841594902775931E-3</v>
      </c>
      <c r="AC1522" s="15">
        <f t="shared" si="287"/>
        <v>1.0430856553007573E-3</v>
      </c>
    </row>
    <row r="1523" spans="1:29" x14ac:dyDescent="0.4">
      <c r="A1523" s="43">
        <f t="shared" si="278"/>
        <v>2018</v>
      </c>
      <c r="B1523" s="53">
        <v>43200</v>
      </c>
      <c r="C1523" s="45">
        <v>3927.1729</v>
      </c>
      <c r="D1523" s="45">
        <f>VLOOKUP(B1523,'H11001.CSI  中证全债'!$A$2:$B$2792,2,0)</f>
        <v>179.6336</v>
      </c>
      <c r="E1523" s="14">
        <f t="shared" si="279"/>
        <v>0</v>
      </c>
      <c r="F1523" s="14">
        <f>IF(AND((B1523-$B$2)&gt;123,OR(((G1522*J1522/C1522*C1523)/(G1522*K1522/D1522*D1523))&lt;(4/6),((G1522*J1522/C1522*C1523)/(G1522*K1522/D1522*D1523))&gt;(6/4))),COUNTIF($E$2:E1523,1),0)</f>
        <v>0</v>
      </c>
      <c r="G1523" s="21">
        <f t="shared" si="280"/>
        <v>30339.205466860185</v>
      </c>
      <c r="H1523" s="12">
        <f t="shared" si="281"/>
        <v>3.6207315507914033</v>
      </c>
      <c r="I1523" s="12">
        <f t="shared" si="282"/>
        <v>89.738036995401941</v>
      </c>
      <c r="J1523" s="15">
        <f>IF(OR((ROW(F1523)-MATCH(MAX($F$2:F1523),$F$2:F1523,0))=1,(ROW(F1523)-MATCH(MAX($F$2:F1523),$F$2:F1523,0))&gt;123),IF(OR(((G1522*J1522/C1522*C1523)/(G1522*K1522/D1522*D1523))&lt;(4/6),((G1522*J1522/C1522*C1523)/(G1522*K1522/D1522*D1523))&gt;(6/4)),50%,((G1522*J1522/C1522*C1523)/((G1522*K1522/D1522*D1523)+(G1522*J1522/C1522*C1523)))),((G1522*J1522/C1522*C1523)/((G1522*K1522/D1522*D1523)+(G1522*J1522/C1522*C1523))))</f>
        <v>0.4686753857141967</v>
      </c>
      <c r="K1523" s="18">
        <f t="shared" si="276"/>
        <v>0.53132461428580324</v>
      </c>
      <c r="L1523" s="20">
        <f t="shared" si="277"/>
        <v>0.88208860104134557</v>
      </c>
      <c r="M1523" s="51">
        <f>IF(AND((B1523-$B$2)&gt;123,OR(((U1522*R1522/C1522*C1523)/(U1522*S1522/D1522*D1523))&lt;(4/6),((U1522*R1522/C1522*C1523)/(U1522*S1522/D1522*D1523))&gt;(6/4))),1,0)</f>
        <v>0</v>
      </c>
      <c r="N1523" s="51">
        <f>IF(AND((B1523-$B$2)&gt;123,OR(((U1522*R1522/C1522*C1523)/(U1522*S1522/D1522*D1523))&lt;(4/6),((U1522*R1522/C1522*C1523)/(U1522*S1522/D1522*D1523))&gt;(6/4))),COUNTIF($M$2:M1523,1),0)</f>
        <v>0</v>
      </c>
      <c r="O1523" s="51">
        <f>IF(OR((ROW(N1523)-MATCH(MAX($N$2:N1523),$N$2:N1523,0))=1,(ROW(N1523)-MATCH(MAX($N$2:N1523),$N$2:N1523,0))&gt;123),IF(OR(((U1522*R1522/C1522*C1523)/(U1522*S1522/D1522*D1523))&lt;(4/6),((U1522*R1522/C1522*C1523)/(U1522*S1522/D1522*D1523))&gt;(6/4)),1,0),0)</f>
        <v>0</v>
      </c>
      <c r="P1523" s="47">
        <f>IF(O1523=1,U1522/2/C1523,P1522)</f>
        <v>3.6118419146766771</v>
      </c>
      <c r="Q1523" s="47">
        <f>IF(O1523=1,U1522/2/D1523,Q1522)</f>
        <v>89.517711770140608</v>
      </c>
      <c r="R1523" s="41">
        <f>P1523*C1523/U1522</f>
        <v>0.47295801688383282</v>
      </c>
      <c r="S1523" s="41">
        <f>Q1523*D1523/U1522</f>
        <v>0.5361797174631715</v>
      </c>
      <c r="T1523" s="41">
        <f t="shared" si="283"/>
        <v>0.88208860104134545</v>
      </c>
      <c r="U1523" s="42">
        <f>P1523*C1523+Q1523*D1523</f>
        <v>30264.716515435088</v>
      </c>
      <c r="V1523" s="25">
        <f>B1523</f>
        <v>43200</v>
      </c>
      <c r="W1523">
        <f>C1523/C$2</f>
        <v>1.7083927242291799</v>
      </c>
      <c r="X1523">
        <f>D1523/D$2</f>
        <v>1.2872346829093515</v>
      </c>
      <c r="Y1523">
        <f t="shared" si="284"/>
        <v>1.5132358257717544</v>
      </c>
      <c r="AA1523" s="15">
        <f t="shared" si="285"/>
        <v>1.9269417148905843E-2</v>
      </c>
      <c r="AB1523" s="15">
        <f t="shared" si="286"/>
        <v>3.664354076846621E-4</v>
      </c>
      <c r="AC1523" s="15">
        <f t="shared" si="287"/>
        <v>9.1377343470042671E-3</v>
      </c>
    </row>
    <row r="1524" spans="1:29" x14ac:dyDescent="0.4">
      <c r="A1524" s="43">
        <f t="shared" si="278"/>
        <v>2018</v>
      </c>
      <c r="B1524" s="53">
        <v>43201</v>
      </c>
      <c r="C1524" s="45">
        <v>3938.3434000000002</v>
      </c>
      <c r="D1524" s="45">
        <f>VLOOKUP(B1524,'H11001.CSI  中证全债'!$A$2:$B$2792,2,0)</f>
        <v>179.63159999999999</v>
      </c>
      <c r="E1524" s="14">
        <f t="shared" si="279"/>
        <v>0</v>
      </c>
      <c r="F1524" s="14">
        <f>IF(AND((B1524-$B$2)&gt;123,OR(((G1523*J1523/C1523*C1524)/(G1523*K1523/D1523*D1524))&lt;(4/6),((G1523*J1523/C1523*C1524)/(G1523*K1523/D1523*D1524))&gt;(6/4))),COUNTIF($E$2:E1524,1),0)</f>
        <v>0</v>
      </c>
      <c r="G1524" s="21">
        <f t="shared" si="280"/>
        <v>30379.471372574309</v>
      </c>
      <c r="H1524" s="12">
        <f t="shared" si="281"/>
        <v>3.6207315507914033</v>
      </c>
      <c r="I1524" s="12">
        <f t="shared" si="282"/>
        <v>89.738036995401941</v>
      </c>
      <c r="J1524" s="15">
        <f>IF(OR((ROW(F1524)-MATCH(MAX($F$2:F1524),$F$2:F1524,0))=1,(ROW(F1524)-MATCH(MAX($F$2:F1524),$F$2:F1524,0))&gt;123),IF(OR(((G1523*J1523/C1523*C1524)/(G1523*K1523/D1523*D1524))&lt;(4/6),((G1523*J1523/C1523*C1524)/(G1523*K1523/D1523*D1524))&gt;(6/4)),50%,((G1523*J1523/C1523*C1524)/((G1523*K1523/D1523*D1524)+(G1523*J1523/C1523*C1524)))),((G1523*J1523/C1523*C1524)/((G1523*K1523/D1523*D1524)+(G1523*J1523/C1523*C1524))))</f>
        <v>0.46938552785695609</v>
      </c>
      <c r="K1524" s="18">
        <f t="shared" si="276"/>
        <v>0.53061447214304391</v>
      </c>
      <c r="L1524" s="20">
        <f t="shared" si="277"/>
        <v>0.88460747397484929</v>
      </c>
      <c r="M1524" s="51">
        <f>IF(AND((B1524-$B$2)&gt;123,OR(((U1523*R1523/C1523*C1524)/(U1523*S1523/D1523*D1524))&lt;(4/6),((U1523*R1523/C1523*C1524)/(U1523*S1523/D1523*D1524))&gt;(6/4))),1,0)</f>
        <v>0</v>
      </c>
      <c r="N1524" s="51">
        <f>IF(AND((B1524-$B$2)&gt;123,OR(((U1523*R1523/C1523*C1524)/(U1523*S1523/D1523*D1524))&lt;(4/6),((U1523*R1523/C1523*C1524)/(U1523*S1523/D1523*D1524))&gt;(6/4))),COUNTIF($M$2:M1524,1),0)</f>
        <v>0</v>
      </c>
      <c r="O1524" s="51">
        <f>IF(OR((ROW(N1524)-MATCH(MAX($N$2:N1524),$N$2:N1524,0))=1,(ROW(N1524)-MATCH(MAX($N$2:N1524),$N$2:N1524,0))&gt;123),IF(OR(((U1523*R1523/C1523*C1524)/(U1523*S1523/D1523*D1524))&lt;(4/6),((U1523*R1523/C1523*C1524)/(U1523*S1523/D1523*D1524))&gt;(6/4)),1,0),0)</f>
        <v>0</v>
      </c>
      <c r="P1524" s="47">
        <f>IF(O1524=1,U1523/2/C1524,P1523)</f>
        <v>3.6118419146766771</v>
      </c>
      <c r="Q1524" s="47">
        <f>IF(O1524=1,U1523/2/D1524,Q1523)</f>
        <v>89.517711770140608</v>
      </c>
      <c r="R1524" s="41">
        <f>P1524*C1524/U1523</f>
        <v>0.47000849187718752</v>
      </c>
      <c r="S1524" s="41">
        <f>Q1524*D1524/U1523</f>
        <v>0.53131869863734682</v>
      </c>
      <c r="T1524" s="41">
        <f t="shared" si="283"/>
        <v>0.88460747397484918</v>
      </c>
      <c r="U1524" s="42">
        <f>P1524*C1524+Q1524*D1524</f>
        <v>30304.883560119444</v>
      </c>
      <c r="V1524" s="25">
        <f>B1524</f>
        <v>43201</v>
      </c>
      <c r="W1524">
        <f>C1524/C$2</f>
        <v>1.713252097985299</v>
      </c>
      <c r="X1524">
        <f>D1524/D$2</f>
        <v>1.2872203511286275</v>
      </c>
      <c r="Y1524">
        <f t="shared" si="284"/>
        <v>1.5152441780059722</v>
      </c>
      <c r="AA1524" s="15">
        <f t="shared" si="285"/>
        <v>2.8444125798485764E-3</v>
      </c>
      <c r="AB1524" s="15">
        <f t="shared" si="286"/>
        <v>-1.1133774527882778E-5</v>
      </c>
      <c r="AC1524" s="15">
        <f t="shared" si="287"/>
        <v>1.3271905145342267E-3</v>
      </c>
    </row>
    <row r="1525" spans="1:29" x14ac:dyDescent="0.4">
      <c r="A1525" s="43">
        <f t="shared" si="278"/>
        <v>2018</v>
      </c>
      <c r="B1525" s="53">
        <v>43202</v>
      </c>
      <c r="C1525" s="45">
        <v>3898.6354000000001</v>
      </c>
      <c r="D1525" s="45">
        <f>VLOOKUP(B1525,'H11001.CSI  中证全债'!$A$2:$B$2792,2,0)</f>
        <v>179.7183</v>
      </c>
      <c r="E1525" s="14">
        <f t="shared" si="279"/>
        <v>0</v>
      </c>
      <c r="F1525" s="14">
        <f>IF(AND((B1525-$B$2)&gt;123,OR(((G1524*J1524/C1524*C1525)/(G1524*K1524/D1524*D1525))&lt;(4/6),((G1524*J1524/C1524*C1525)/(G1524*K1524/D1524*D1525))&gt;(6/4))),COUNTIF($E$2:E1525,1),0)</f>
        <v>0</v>
      </c>
      <c r="G1525" s="21">
        <f t="shared" si="280"/>
        <v>30243.479651962985</v>
      </c>
      <c r="H1525" s="12">
        <f t="shared" si="281"/>
        <v>3.6207315507914033</v>
      </c>
      <c r="I1525" s="12">
        <f t="shared" si="282"/>
        <v>89.738036995401941</v>
      </c>
      <c r="J1525" s="15">
        <f>IF(OR((ROW(F1525)-MATCH(MAX($F$2:F1525),$F$2:F1525,0))=1,(ROW(F1525)-MATCH(MAX($F$2:F1525),$F$2:F1525,0))&gt;123),IF(OR(((G1524*J1524/C1524*C1525)/(G1524*K1524/D1524*D1525))&lt;(4/6),((G1524*J1524/C1524*C1525)/(G1524*K1524/D1524*D1525))&gt;(6/4)),50%,((G1524*J1524/C1524*C1525)/((G1524*K1524/D1524*D1525)+(G1524*J1524/C1524*C1525)))),((G1524*J1524/C1524*C1525)/((G1524*K1524/D1524*D1525)+(G1524*J1524/C1524*C1525))))</f>
        <v>0.46674233124811892</v>
      </c>
      <c r="K1525" s="18">
        <f t="shared" si="276"/>
        <v>0.53325766875188108</v>
      </c>
      <c r="L1525" s="20">
        <f t="shared" si="277"/>
        <v>0.87526604603840963</v>
      </c>
      <c r="M1525" s="51">
        <f>IF(AND((B1525-$B$2)&gt;123,OR(((U1524*R1524/C1524*C1525)/(U1524*S1524/D1524*D1525))&lt;(4/6),((U1524*R1524/C1524*C1525)/(U1524*S1524/D1524*D1525))&gt;(6/4))),1,0)</f>
        <v>0</v>
      </c>
      <c r="N1525" s="51">
        <f>IF(AND((B1525-$B$2)&gt;123,OR(((U1524*R1524/C1524*C1525)/(U1524*S1524/D1524*D1525))&lt;(4/6),((U1524*R1524/C1524*C1525)/(U1524*S1524/D1524*D1525))&gt;(6/4))),COUNTIF($M$2:M1525,1),0)</f>
        <v>0</v>
      </c>
      <c r="O1525" s="51">
        <f>IF(OR((ROW(N1525)-MATCH(MAX($N$2:N1525),$N$2:N1525,0))=1,(ROW(N1525)-MATCH(MAX($N$2:N1525),$N$2:N1525,0))&gt;123),IF(OR(((U1524*R1524/C1524*C1525)/(U1524*S1524/D1524*D1525))&lt;(4/6),((U1524*R1524/C1524*C1525)/(U1524*S1524/D1524*D1525))&gt;(6/4)),1,0),0)</f>
        <v>0</v>
      </c>
      <c r="P1525" s="47">
        <f>IF(O1525=1,U1524/2/C1525,P1524)</f>
        <v>3.6118419146766771</v>
      </c>
      <c r="Q1525" s="47">
        <f>IF(O1525=1,U1524/2/D1525,Q1524)</f>
        <v>89.517711770140608</v>
      </c>
      <c r="R1525" s="41">
        <f>P1525*C1525/U1524</f>
        <v>0.46465298966840096</v>
      </c>
      <c r="S1525" s="41">
        <f>Q1525*D1525/U1524</f>
        <v>0.53087057560554607</v>
      </c>
      <c r="T1525" s="41">
        <f t="shared" si="283"/>
        <v>0.87526604603840974</v>
      </c>
      <c r="U1525" s="42">
        <f>P1525*C1525+Q1525*D1525</f>
        <v>30169.225726981935</v>
      </c>
      <c r="V1525" s="25">
        <f>B1525</f>
        <v>43202</v>
      </c>
      <c r="W1525">
        <f>C1525/C$2</f>
        <v>1.6959783848025429</v>
      </c>
      <c r="X1525">
        <f>D1525/D$2</f>
        <v>1.2878416338230023</v>
      </c>
      <c r="Y1525">
        <f t="shared" si="284"/>
        <v>1.5084612863490967</v>
      </c>
      <c r="AA1525" s="15">
        <f t="shared" si="285"/>
        <v>-1.0082411807969871E-2</v>
      </c>
      <c r="AB1525" s="15">
        <f t="shared" si="286"/>
        <v>4.8265449954243422E-4</v>
      </c>
      <c r="AC1525" s="15">
        <f t="shared" si="287"/>
        <v>-4.4764347260529691E-3</v>
      </c>
    </row>
    <row r="1526" spans="1:29" x14ac:dyDescent="0.4">
      <c r="A1526" s="43">
        <f t="shared" si="278"/>
        <v>2018</v>
      </c>
      <c r="B1526" s="53">
        <v>43203</v>
      </c>
      <c r="C1526" s="45">
        <v>3871.1442999999999</v>
      </c>
      <c r="D1526" s="45">
        <f>VLOOKUP(B1526,'H11001.CSI  中证全债'!$A$2:$B$2792,2,0)</f>
        <v>179.80029999999999</v>
      </c>
      <c r="E1526" s="14">
        <f t="shared" si="279"/>
        <v>0</v>
      </c>
      <c r="F1526" s="14">
        <f>IF(AND((B1526-$B$2)&gt;123,OR(((G1525*J1525/C1525*C1526)/(G1525*K1525/D1525*D1526))&lt;(4/6),((G1525*J1525/C1525*C1526)/(G1525*K1525/D1525*D1526))&gt;(6/4))),COUNTIF($E$2:E1526,1),0)</f>
        <v>0</v>
      </c>
      <c r="G1526" s="21">
        <f t="shared" si="280"/>
        <v>30151.300277860646</v>
      </c>
      <c r="H1526" s="12">
        <f t="shared" si="281"/>
        <v>3.6207315507914033</v>
      </c>
      <c r="I1526" s="12">
        <f t="shared" si="282"/>
        <v>89.738036995401941</v>
      </c>
      <c r="J1526" s="15">
        <f>IF(OR((ROW(F1526)-MATCH(MAX($F$2:F1526),$F$2:F1526,0))=1,(ROW(F1526)-MATCH(MAX($F$2:F1526),$F$2:F1526,0))&gt;123),IF(OR(((G1525*J1525/C1525*C1526)/(G1525*K1525/D1525*D1526))&lt;(4/6),((G1525*J1525/C1525*C1526)/(G1525*K1525/D1525*D1526))&gt;(6/4)),50%,((G1525*J1525/C1525*C1526)/((G1525*K1525/D1525*D1526)+(G1525*J1525/C1525*C1526)))),((G1525*J1525/C1525*C1526)/((G1525*K1525/D1525*D1526)+(G1525*J1525/C1525*C1526))))</f>
        <v>0.46486798829595311</v>
      </c>
      <c r="K1526" s="18">
        <f t="shared" si="276"/>
        <v>0.53513201170404689</v>
      </c>
      <c r="L1526" s="20">
        <f t="shared" si="277"/>
        <v>0.86869777574257123</v>
      </c>
      <c r="M1526" s="51">
        <f>IF(AND((B1526-$B$2)&gt;123,OR(((U1525*R1525/C1525*C1526)/(U1525*S1525/D1525*D1526))&lt;(4/6),((U1525*R1525/C1525*C1526)/(U1525*S1525/D1525*D1526))&gt;(6/4))),1,0)</f>
        <v>0</v>
      </c>
      <c r="N1526" s="51">
        <f>IF(AND((B1526-$B$2)&gt;123,OR(((U1525*R1525/C1525*C1526)/(U1525*S1525/D1525*D1526))&lt;(4/6),((U1525*R1525/C1525*C1526)/(U1525*S1525/D1525*D1526))&gt;(6/4))),COUNTIF($M$2:M1526,1),0)</f>
        <v>0</v>
      </c>
      <c r="O1526" s="51">
        <f>IF(OR((ROW(N1526)-MATCH(MAX($N$2:N1526),$N$2:N1526,0))=1,(ROW(N1526)-MATCH(MAX($N$2:N1526),$N$2:N1526,0))&gt;123),IF(OR(((U1525*R1525/C1525*C1526)/(U1525*S1525/D1525*D1526))&lt;(4/6),((U1525*R1525/C1525*C1526)/(U1525*S1525/D1525*D1526))&gt;(6/4)),1,0),0)</f>
        <v>0</v>
      </c>
      <c r="P1526" s="47">
        <f>IF(O1526=1,U1525/2/C1526,P1525)</f>
        <v>3.6118419146766771</v>
      </c>
      <c r="Q1526" s="47">
        <f>IF(O1526=1,U1525/2/D1526,Q1525)</f>
        <v>89.517711770140608</v>
      </c>
      <c r="R1526" s="41">
        <f>P1526*C1526/U1525</f>
        <v>0.46345111296631314</v>
      </c>
      <c r="S1526" s="41">
        <f>Q1526*D1526/U1525</f>
        <v>0.53350097802443519</v>
      </c>
      <c r="T1526" s="41">
        <f t="shared" si="283"/>
        <v>0.86869777574257112</v>
      </c>
      <c r="U1526" s="42">
        <f>P1526*C1526+Q1526*D1526</f>
        <v>30077.272672086518</v>
      </c>
      <c r="V1526" s="25">
        <f>B1526</f>
        <v>43203</v>
      </c>
      <c r="W1526">
        <f>C1526/C$2</f>
        <v>1.6840192486970107</v>
      </c>
      <c r="X1526">
        <f>D1526/D$2</f>
        <v>1.2884292368326764</v>
      </c>
      <c r="Y1526">
        <f t="shared" si="284"/>
        <v>1.5038636336043258</v>
      </c>
      <c r="AA1526" s="15">
        <f t="shared" si="285"/>
        <v>-7.0514672903243536E-3</v>
      </c>
      <c r="AB1526" s="15">
        <f t="shared" si="286"/>
        <v>4.5626961750699913E-4</v>
      </c>
      <c r="AC1526" s="15">
        <f t="shared" si="287"/>
        <v>-3.0479090092517813E-3</v>
      </c>
    </row>
    <row r="1527" spans="1:29" x14ac:dyDescent="0.4">
      <c r="A1527" s="43">
        <f t="shared" si="278"/>
        <v>2018</v>
      </c>
      <c r="B1527" s="53">
        <v>43206</v>
      </c>
      <c r="C1527" s="45">
        <v>3808.8629999999998</v>
      </c>
      <c r="D1527" s="45">
        <f>VLOOKUP(B1527,'H11001.CSI  中证全债'!$A$2:$B$2792,2,0)</f>
        <v>179.97280000000001</v>
      </c>
      <c r="E1527" s="14">
        <f t="shared" si="279"/>
        <v>0</v>
      </c>
      <c r="F1527" s="14">
        <f>IF(AND((B1527-$B$2)&gt;123,OR(((G1526*J1526/C1526*C1527)/(G1526*K1526/D1526*D1527))&lt;(4/6),((G1526*J1526/C1526*C1527)/(G1526*K1526/D1526*D1527))&gt;(6/4))),COUNTIF($E$2:E1527,1),0)</f>
        <v>0</v>
      </c>
      <c r="G1527" s="21">
        <f t="shared" si="280"/>
        <v>29941.27622130805</v>
      </c>
      <c r="H1527" s="12">
        <f t="shared" si="281"/>
        <v>3.6207315507914033</v>
      </c>
      <c r="I1527" s="12">
        <f t="shared" si="282"/>
        <v>89.738036995401941</v>
      </c>
      <c r="J1527" s="15">
        <f>IF(OR((ROW(F1527)-MATCH(MAX($F$2:F1527),$F$2:F1527,0))=1,(ROW(F1527)-MATCH(MAX($F$2:F1527),$F$2:F1527,0))&gt;123),IF(OR(((G1526*J1526/C1526*C1527)/(G1526*K1526/D1526*D1527))&lt;(4/6),((G1526*J1526/C1526*C1527)/(G1526*K1526/D1526*D1527))&gt;(6/4)),50%,((G1526*J1526/C1526*C1527)/((G1526*K1526/D1526*D1527)+(G1526*J1526/C1526*C1527)))),((G1526*J1526/C1526*C1527)/((G1526*K1526/D1526*D1527)+(G1526*J1526/C1526*C1527))))</f>
        <v>0.46059728165252878</v>
      </c>
      <c r="K1527" s="18">
        <f t="shared" si="276"/>
        <v>0.53940271834747122</v>
      </c>
      <c r="L1527" s="20">
        <f t="shared" si="277"/>
        <v>0.85390241091781494</v>
      </c>
      <c r="M1527" s="51">
        <f>IF(AND((B1527-$B$2)&gt;123,OR(((U1526*R1526/C1526*C1527)/(U1526*S1526/D1526*D1527))&lt;(4/6),((U1526*R1526/C1526*C1527)/(U1526*S1526/D1526*D1527))&gt;(6/4))),1,0)</f>
        <v>0</v>
      </c>
      <c r="N1527" s="51">
        <f>IF(AND((B1527-$B$2)&gt;123,OR(((U1526*R1526/C1526*C1527)/(U1526*S1526/D1526*D1527))&lt;(4/6),((U1526*R1526/C1526*C1527)/(U1526*S1526/D1526*D1527))&gt;(6/4))),COUNTIF($M$2:M1527,1),0)</f>
        <v>0</v>
      </c>
      <c r="O1527" s="51">
        <f>IF(OR((ROW(N1527)-MATCH(MAX($N$2:N1527),$N$2:N1527,0))=1,(ROW(N1527)-MATCH(MAX($N$2:N1527),$N$2:N1527,0))&gt;123),IF(OR(((U1526*R1526/C1526*C1527)/(U1526*S1526/D1526*D1527))&lt;(4/6),((U1526*R1526/C1526*C1527)/(U1526*S1526/D1526*D1527))&gt;(6/4)),1,0),0)</f>
        <v>0</v>
      </c>
      <c r="P1527" s="47">
        <f>IF(O1527=1,U1526/2/C1527,P1526)</f>
        <v>3.6118419146766771</v>
      </c>
      <c r="Q1527" s="47">
        <f>IF(O1527=1,U1526/2/D1527,Q1526)</f>
        <v>89.517711770140608</v>
      </c>
      <c r="R1527" s="41">
        <f>P1527*C1527/U1526</f>
        <v>0.45738891224098482</v>
      </c>
      <c r="S1527" s="41">
        <f>Q1527*D1527/U1526</f>
        <v>0.53564541614229844</v>
      </c>
      <c r="T1527" s="41">
        <f t="shared" si="283"/>
        <v>0.85390241091781482</v>
      </c>
      <c r="U1527" s="42">
        <f>P1527*C1527+Q1527*D1527</f>
        <v>29867.764267526312</v>
      </c>
      <c r="V1527" s="25">
        <f>B1527</f>
        <v>43206</v>
      </c>
      <c r="W1527">
        <f>C1527/C$2</f>
        <v>1.6569257332127461</v>
      </c>
      <c r="X1527">
        <f>D1527/D$2</f>
        <v>1.2896653529201003</v>
      </c>
      <c r="Y1527">
        <f t="shared" si="284"/>
        <v>1.4933882133763157</v>
      </c>
      <c r="AA1527" s="15">
        <f t="shared" si="285"/>
        <v>-1.6088602018788034E-2</v>
      </c>
      <c r="AB1527" s="15">
        <f t="shared" si="286"/>
        <v>9.5939773181696886E-4</v>
      </c>
      <c r="AC1527" s="15">
        <f t="shared" si="287"/>
        <v>-6.9656716167167954E-3</v>
      </c>
    </row>
    <row r="1528" spans="1:29" x14ac:dyDescent="0.4">
      <c r="A1528" s="43">
        <f t="shared" si="278"/>
        <v>2018</v>
      </c>
      <c r="B1528" s="53">
        <v>43207</v>
      </c>
      <c r="C1528" s="45">
        <v>3748.6412</v>
      </c>
      <c r="D1528" s="45">
        <f>VLOOKUP(B1528,'H11001.CSI  中证全债'!$A$2:$B$2792,2,0)</f>
        <v>180.16749999999999</v>
      </c>
      <c r="E1528" s="14">
        <f t="shared" si="279"/>
        <v>0</v>
      </c>
      <c r="F1528" s="14">
        <f>IF(AND((B1528-$B$2)&gt;123,OR(((G1527*J1527/C1527*C1528)/(G1527*K1527/D1527*D1528))&lt;(4/6),((G1527*J1527/C1527*C1528)/(G1527*K1527/D1527*D1528))&gt;(6/4))),COUNTIF($E$2:E1528,1),0)</f>
        <v>0</v>
      </c>
      <c r="G1528" s="21">
        <f t="shared" si="280"/>
        <v>29740.701245805605</v>
      </c>
      <c r="H1528" s="12">
        <f t="shared" si="281"/>
        <v>3.6207315507914033</v>
      </c>
      <c r="I1528" s="12">
        <f t="shared" si="282"/>
        <v>89.738036995401941</v>
      </c>
      <c r="J1528" s="15">
        <f>IF(OR((ROW(F1528)-MATCH(MAX($F$2:F1528),$F$2:F1528,0))=1,(ROW(F1528)-MATCH(MAX($F$2:F1528),$F$2:F1528,0))&gt;123),IF(OR(((G1527*J1527/C1527*C1528)/(G1527*K1527/D1527*D1528))&lt;(4/6),((G1527*J1527/C1527*C1528)/(G1527*K1527/D1527*D1528))&gt;(6/4)),50%,((G1527*J1527/C1527*C1528)/((G1527*K1527/D1527*D1528)+(G1527*J1527/C1527*C1528)))),((G1527*J1527/C1527*C1528)/((G1527*K1527/D1527*D1528)+(G1527*J1527/C1527*C1528))))</f>
        <v>0.4563720052616696</v>
      </c>
      <c r="K1528" s="18">
        <f t="shared" si="276"/>
        <v>0.54362799473833046</v>
      </c>
      <c r="L1528" s="20">
        <f t="shared" si="277"/>
        <v>0.83949320064236099</v>
      </c>
      <c r="M1528" s="51">
        <f>IF(AND((B1528-$B$2)&gt;123,OR(((U1527*R1527/C1527*C1528)/(U1527*S1527/D1527*D1528))&lt;(4/6),((U1527*R1527/C1527*C1528)/(U1527*S1527/D1527*D1528))&gt;(6/4))),1,0)</f>
        <v>0</v>
      </c>
      <c r="N1528" s="51">
        <f>IF(AND((B1528-$B$2)&gt;123,OR(((U1527*R1527/C1527*C1528)/(U1527*S1527/D1527*D1528))&lt;(4/6),((U1527*R1527/C1527*C1528)/(U1527*S1527/D1527*D1528))&gt;(6/4))),COUNTIF($M$2:M1528,1),0)</f>
        <v>0</v>
      </c>
      <c r="O1528" s="51">
        <f>IF(OR((ROW(N1528)-MATCH(MAX($N$2:N1528),$N$2:N1528,0))=1,(ROW(N1528)-MATCH(MAX($N$2:N1528),$N$2:N1528,0))&gt;123),IF(OR(((U1527*R1527/C1527*C1528)/(U1527*S1527/D1527*D1528))&lt;(4/6),((U1527*R1527/C1527*C1528)/(U1527*S1527/D1527*D1528))&gt;(6/4)),1,0),0)</f>
        <v>0</v>
      </c>
      <c r="P1528" s="47">
        <f>IF(O1528=1,U1527/2/C1528,P1527)</f>
        <v>3.6118419146766771</v>
      </c>
      <c r="Q1528" s="47">
        <f>IF(O1528=1,U1527/2/D1528,Q1527)</f>
        <v>89.517711770140608</v>
      </c>
      <c r="R1528" s="41">
        <f>P1528*C1528/U1527</f>
        <v>0.45331479410277387</v>
      </c>
      <c r="S1528" s="41">
        <f>Q1528*D1528/U1527</f>
        <v>0.53998626046751519</v>
      </c>
      <c r="T1528" s="41">
        <f t="shared" si="283"/>
        <v>0.83949320064236088</v>
      </c>
      <c r="U1528" s="42">
        <f>P1528*C1528+Q1528*D1528</f>
        <v>29667.681744590685</v>
      </c>
      <c r="V1528" s="25">
        <f>B1528</f>
        <v>43207</v>
      </c>
      <c r="W1528">
        <f>C1528/C$2</f>
        <v>1.6307281382558281</v>
      </c>
      <c r="X1528">
        <f>D1528/D$2</f>
        <v>1.2910605517735576</v>
      </c>
      <c r="Y1528">
        <f t="shared" si="284"/>
        <v>1.4833840872295343</v>
      </c>
      <c r="AA1528" s="15">
        <f t="shared" si="285"/>
        <v>-1.581096510953528E-2</v>
      </c>
      <c r="AB1528" s="15">
        <f t="shared" si="286"/>
        <v>1.081830143221385E-3</v>
      </c>
      <c r="AC1528" s="15">
        <f t="shared" si="287"/>
        <v>-6.6989454297108342E-3</v>
      </c>
    </row>
    <row r="1529" spans="1:29" x14ac:dyDescent="0.4">
      <c r="A1529" s="43">
        <f t="shared" si="278"/>
        <v>2018</v>
      </c>
      <c r="B1529" s="53">
        <v>43208</v>
      </c>
      <c r="C1529" s="45">
        <v>3766.2820000000002</v>
      </c>
      <c r="D1529" s="45">
        <f>VLOOKUP(B1529,'H11001.CSI  中证全债'!$A$2:$B$2792,2,0)</f>
        <v>181.37309999999999</v>
      </c>
      <c r="E1529" s="14">
        <f t="shared" si="279"/>
        <v>0</v>
      </c>
      <c r="F1529" s="14">
        <f>IF(AND((B1529-$B$2)&gt;123,OR(((G1528*J1528/C1528*C1529)/(G1528*K1528/D1528*D1529))&lt;(4/6),((G1528*J1528/C1528*C1529)/(G1528*K1528/D1528*D1529))&gt;(6/4))),COUNTIF($E$2:E1529,1),0)</f>
        <v>0</v>
      </c>
      <c r="G1529" s="21">
        <f t="shared" si="280"/>
        <v>29912.762024348463</v>
      </c>
      <c r="H1529" s="12">
        <f t="shared" si="281"/>
        <v>3.6207315507914033</v>
      </c>
      <c r="I1529" s="12">
        <f t="shared" si="282"/>
        <v>89.738036995401941</v>
      </c>
      <c r="J1529" s="15">
        <f>IF(OR((ROW(F1529)-MATCH(MAX($F$2:F1529),$F$2:F1529,0))=1,(ROW(F1529)-MATCH(MAX($F$2:F1529),$F$2:F1529,0))&gt;123),IF(OR(((G1528*J1528/C1528*C1529)/(G1528*K1528/D1528*D1529))&lt;(4/6),((G1528*J1528/C1528*C1529)/(G1528*K1528/D1528*D1529))&gt;(6/4)),50%,((G1528*J1528/C1528*C1529)/((G1528*K1528/D1528*D1529)+(G1528*J1528/C1528*C1529)))),((G1528*J1528/C1528*C1529)/((G1528*K1528/D1528*D1529)+(G1528*J1528/C1528*C1529))))</f>
        <v>0.45588221025787284</v>
      </c>
      <c r="K1529" s="18">
        <f t="shared" si="276"/>
        <v>0.54411778974212721</v>
      </c>
      <c r="L1529" s="20">
        <f t="shared" si="277"/>
        <v>0.83783735590400066</v>
      </c>
      <c r="M1529" s="51">
        <f>IF(AND((B1529-$B$2)&gt;123,OR(((U1528*R1528/C1528*C1529)/(U1528*S1528/D1528*D1529))&lt;(4/6),((U1528*R1528/C1528*C1529)/(U1528*S1528/D1528*D1529))&gt;(6/4))),1,0)</f>
        <v>0</v>
      </c>
      <c r="N1529" s="51">
        <f>IF(AND((B1529-$B$2)&gt;123,OR(((U1528*R1528/C1528*C1529)/(U1528*S1528/D1528*D1529))&lt;(4/6),((U1528*R1528/C1528*C1529)/(U1528*S1528/D1528*D1529))&gt;(6/4))),COUNTIF($M$2:M1529,1),0)</f>
        <v>0</v>
      </c>
      <c r="O1529" s="51">
        <f>IF(OR((ROW(N1529)-MATCH(MAX($N$2:N1529),$N$2:N1529,0))=1,(ROW(N1529)-MATCH(MAX($N$2:N1529),$N$2:N1529,0))&gt;123),IF(OR(((U1528*R1528/C1528*C1529)/(U1528*S1528/D1528*D1529))&lt;(4/6),((U1528*R1528/C1528*C1529)/(U1528*S1528/D1528*D1529))&gt;(6/4)),1,0),0)</f>
        <v>0</v>
      </c>
      <c r="P1529" s="47">
        <f>IF(O1529=1,U1528/2/C1529,P1528)</f>
        <v>3.6118419146766771</v>
      </c>
      <c r="Q1529" s="47">
        <f>IF(O1529=1,U1528/2/D1529,Q1528)</f>
        <v>89.517711770140608</v>
      </c>
      <c r="R1529" s="41">
        <f>P1529*C1529/U1528</f>
        <v>0.45851965472740663</v>
      </c>
      <c r="S1529" s="41">
        <f>Q1529*D1529/U1528</f>
        <v>0.54726570914551564</v>
      </c>
      <c r="T1529" s="41">
        <f t="shared" si="283"/>
        <v>0.83783735590400055</v>
      </c>
      <c r="U1529" s="42">
        <f>P1529*C1529+Q1529*D1529</f>
        <v>29839.320078749195</v>
      </c>
      <c r="V1529" s="25">
        <f>B1529</f>
        <v>43208</v>
      </c>
      <c r="W1529">
        <f>C1529/C$2</f>
        <v>1.6384022119818875</v>
      </c>
      <c r="X1529">
        <f>D1529/D$2</f>
        <v>1.2996997491938371</v>
      </c>
      <c r="Y1529">
        <f t="shared" si="284"/>
        <v>1.4919660039374598</v>
      </c>
      <c r="AA1529" s="15">
        <f t="shared" si="285"/>
        <v>4.705918507218021E-3</v>
      </c>
      <c r="AB1529" s="15">
        <f t="shared" si="286"/>
        <v>6.691550917895972E-3</v>
      </c>
      <c r="AC1529" s="15">
        <f t="shared" si="287"/>
        <v>5.7853638729221668E-3</v>
      </c>
    </row>
    <row r="1530" spans="1:29" x14ac:dyDescent="0.4">
      <c r="A1530" s="43">
        <f t="shared" si="278"/>
        <v>2018</v>
      </c>
      <c r="B1530" s="53">
        <v>43209</v>
      </c>
      <c r="C1530" s="45">
        <v>3811.8429999999998</v>
      </c>
      <c r="D1530" s="45">
        <f>VLOOKUP(B1530,'H11001.CSI  中证全债'!$A$2:$B$2792,2,0)</f>
        <v>181.47219999999999</v>
      </c>
      <c r="E1530" s="14">
        <f t="shared" si="279"/>
        <v>0</v>
      </c>
      <c r="F1530" s="14">
        <f>IF(AND((B1530-$B$2)&gt;123,OR(((G1529*J1529/C1529*C1530)/(G1529*K1529/D1529*D1530))&lt;(4/6),((G1529*J1529/C1529*C1530)/(G1529*K1529/D1529*D1530))&gt;(6/4))),COUNTIF($E$2:E1530,1),0)</f>
        <v>0</v>
      </c>
      <c r="G1530" s="21">
        <f t="shared" si="280"/>
        <v>30086.619214000315</v>
      </c>
      <c r="H1530" s="12">
        <f t="shared" si="281"/>
        <v>3.6207315507914033</v>
      </c>
      <c r="I1530" s="12">
        <f t="shared" si="282"/>
        <v>89.738036995401941</v>
      </c>
      <c r="J1530" s="15">
        <f>IF(OR((ROW(F1530)-MATCH(MAX($F$2:F1530),$F$2:F1530,0))=1,(ROW(F1530)-MATCH(MAX($F$2:F1530),$F$2:F1530,0))&gt;123),IF(OR(((G1529*J1529/C1529*C1530)/(G1529*K1529/D1529*D1530))&lt;(4/6),((G1529*J1529/C1529*C1530)/(G1529*K1529/D1529*D1530))&gt;(6/4)),50%,((G1529*J1529/C1529*C1530)/((G1529*K1529/D1529*D1530)+(G1529*J1529/C1529*C1530)))),((G1529*J1529/C1529*C1530)/((G1529*K1529/D1529*D1530)+(G1529*J1529/C1529*C1530))))</f>
        <v>0.45873084372141654</v>
      </c>
      <c r="K1530" s="18">
        <f t="shared" si="276"/>
        <v>0.54126915627858341</v>
      </c>
      <c r="L1530" s="20">
        <f t="shared" si="277"/>
        <v>0.8475096694505061</v>
      </c>
      <c r="M1530" s="51">
        <f>IF(AND((B1530-$B$2)&gt;123,OR(((U1529*R1529/C1529*C1530)/(U1529*S1529/D1529*D1530))&lt;(4/6),((U1529*R1529/C1529*C1530)/(U1529*S1529/D1529*D1530))&gt;(6/4))),1,0)</f>
        <v>0</v>
      </c>
      <c r="N1530" s="51">
        <f>IF(AND((B1530-$B$2)&gt;123,OR(((U1529*R1529/C1529*C1530)/(U1529*S1529/D1529*D1530))&lt;(4/6),((U1529*R1529/C1529*C1530)/(U1529*S1529/D1529*D1530))&gt;(6/4))),COUNTIF($M$2:M1530,1),0)</f>
        <v>0</v>
      </c>
      <c r="O1530" s="51">
        <f>IF(OR((ROW(N1530)-MATCH(MAX($N$2:N1530),$N$2:N1530,0))=1,(ROW(N1530)-MATCH(MAX($N$2:N1530),$N$2:N1530,0))&gt;123),IF(OR(((U1529*R1529/C1529*C1530)/(U1529*S1529/D1529*D1530))&lt;(4/6),((U1529*R1529/C1529*C1530)/(U1529*S1529/D1529*D1530))&gt;(6/4)),1,0),0)</f>
        <v>0</v>
      </c>
      <c r="P1530" s="47">
        <f>IF(O1530=1,U1529/2/C1530,P1529)</f>
        <v>3.6118419146766771</v>
      </c>
      <c r="Q1530" s="47">
        <f>IF(O1530=1,U1529/2/D1530,Q1529)</f>
        <v>89.517711770140608</v>
      </c>
      <c r="R1530" s="41">
        <f>P1530*C1530/U1529</f>
        <v>0.46139705205186449</v>
      </c>
      <c r="S1530" s="41">
        <f>Q1530*D1530/U1529</f>
        <v>0.54441508891694113</v>
      </c>
      <c r="T1530" s="41">
        <f t="shared" si="283"/>
        <v>0.84750966945050576</v>
      </c>
      <c r="U1530" s="42">
        <f>P1530*C1530+Q1530*D1530</f>
        <v>30012.750413460199</v>
      </c>
      <c r="V1530" s="25">
        <f>B1530</f>
        <v>43209</v>
      </c>
      <c r="W1530">
        <f>C1530/C$2</f>
        <v>1.6582220882365351</v>
      </c>
      <c r="X1530">
        <f>D1530/D$2</f>
        <v>1.3004098889286992</v>
      </c>
      <c r="Y1530">
        <f t="shared" si="284"/>
        <v>1.50063752067301</v>
      </c>
      <c r="AA1530" s="15">
        <f t="shared" si="285"/>
        <v>1.2097076108480431E-2</v>
      </c>
      <c r="AB1530" s="15">
        <f t="shared" si="286"/>
        <v>5.4638752935254331E-4</v>
      </c>
      <c r="AC1530" s="15">
        <f t="shared" si="287"/>
        <v>5.812140968805668E-3</v>
      </c>
    </row>
    <row r="1531" spans="1:29" x14ac:dyDescent="0.4">
      <c r="A1531" s="43">
        <f t="shared" si="278"/>
        <v>2018</v>
      </c>
      <c r="B1531" s="53">
        <v>43210</v>
      </c>
      <c r="C1531" s="45">
        <v>3760.8543</v>
      </c>
      <c r="D1531" s="45">
        <f>VLOOKUP(B1531,'H11001.CSI  中证全债'!$A$2:$B$2792,2,0)</f>
        <v>181.50800000000001</v>
      </c>
      <c r="E1531" s="14">
        <f t="shared" si="279"/>
        <v>0</v>
      </c>
      <c r="F1531" s="14">
        <f>IF(AND((B1531-$B$2)&gt;123,OR(((G1530*J1530/C1530*C1531)/(G1530*K1530/D1530*D1531))&lt;(4/6),((G1530*J1530/C1530*C1531)/(G1530*K1530/D1530*D1531))&gt;(6/4))),COUNTIF($E$2:E1531,1),0)</f>
        <v>0</v>
      </c>
      <c r="G1531" s="21">
        <f t="shared" si="280"/>
        <v>29905.215440900913</v>
      </c>
      <c r="H1531" s="12">
        <f t="shared" si="281"/>
        <v>3.6207315507914033</v>
      </c>
      <c r="I1531" s="12">
        <f t="shared" si="282"/>
        <v>89.738036995401941</v>
      </c>
      <c r="J1531" s="15">
        <f>IF(OR((ROW(F1531)-MATCH(MAX($F$2:F1531),$F$2:F1531,0))=1,(ROW(F1531)-MATCH(MAX($F$2:F1531),$F$2:F1531,0))&gt;123),IF(OR(((G1530*J1530/C1530*C1531)/(G1530*K1530/D1530*D1531))&lt;(4/6),((G1530*J1530/C1530*C1531)/(G1530*K1530/D1530*D1531))&gt;(6/4)),50%,((G1530*J1530/C1530*C1531)/((G1530*K1530/D1530*D1531)+(G1530*J1530/C1530*C1531)))),((G1530*J1530/C1530*C1531)/((G1530*K1530/D1530*D1531)+(G1530*J1530/C1530*C1531))))</f>
        <v>0.4553401010887112</v>
      </c>
      <c r="K1531" s="18">
        <f t="shared" si="276"/>
        <v>0.54465989891128874</v>
      </c>
      <c r="L1531" s="20">
        <f t="shared" si="277"/>
        <v>0.83600812543549219</v>
      </c>
      <c r="M1531" s="51">
        <f>IF(AND((B1531-$B$2)&gt;123,OR(((U1530*R1530/C1530*C1531)/(U1530*S1530/D1530*D1531))&lt;(4/6),((U1530*R1530/C1530*C1531)/(U1530*S1530/D1530*D1531))&gt;(6/4))),1,0)</f>
        <v>0</v>
      </c>
      <c r="N1531" s="51">
        <f>IF(AND((B1531-$B$2)&gt;123,OR(((U1530*R1530/C1530*C1531)/(U1530*S1530/D1530*D1531))&lt;(4/6),((U1530*R1530/C1530*C1531)/(U1530*S1530/D1530*D1531))&gt;(6/4))),COUNTIF($M$2:M1531,1),0)</f>
        <v>0</v>
      </c>
      <c r="O1531" s="51">
        <f>IF(OR((ROW(N1531)-MATCH(MAX($N$2:N1531),$N$2:N1531,0))=1,(ROW(N1531)-MATCH(MAX($N$2:N1531),$N$2:N1531,0))&gt;123),IF(OR(((U1530*R1530/C1530*C1531)/(U1530*S1530/D1530*D1531))&lt;(4/6),((U1530*R1530/C1530*C1531)/(U1530*S1530/D1530*D1531))&gt;(6/4)),1,0),0)</f>
        <v>0</v>
      </c>
      <c r="P1531" s="47">
        <f>IF(O1531=1,U1530/2/C1531,P1530)</f>
        <v>3.6118419146766771</v>
      </c>
      <c r="Q1531" s="47">
        <f>IF(O1531=1,U1530/2/D1531,Q1530)</f>
        <v>89.517711770140608</v>
      </c>
      <c r="R1531" s="41">
        <f>P1531*C1531/U1530</f>
        <v>0.4525946808806966</v>
      </c>
      <c r="S1531" s="41">
        <f>Q1531*D1531/U1530</f>
        <v>0.54137593536537909</v>
      </c>
      <c r="T1531" s="41">
        <f t="shared" si="283"/>
        <v>0.83600812543549186</v>
      </c>
      <c r="U1531" s="42">
        <f>P1531*C1531+Q1531*D1531</f>
        <v>29831.792023706694</v>
      </c>
      <c r="V1531" s="25">
        <f>B1531</f>
        <v>43210</v>
      </c>
      <c r="W1531">
        <f>C1531/C$2</f>
        <v>1.6360410622628876</v>
      </c>
      <c r="X1531">
        <f>D1531/D$2</f>
        <v>1.3006664278036546</v>
      </c>
      <c r="Y1531">
        <f t="shared" si="284"/>
        <v>1.4915896011853347</v>
      </c>
      <c r="AA1531" s="15">
        <f t="shared" si="285"/>
        <v>-1.3376390370747226E-2</v>
      </c>
      <c r="AB1531" s="15">
        <f t="shared" si="286"/>
        <v>1.9727539534986072E-4</v>
      </c>
      <c r="AC1531" s="15">
        <f t="shared" si="287"/>
        <v>-6.0293837539244777E-3</v>
      </c>
    </row>
    <row r="1532" spans="1:29" x14ac:dyDescent="0.4">
      <c r="A1532" s="43">
        <f t="shared" si="278"/>
        <v>2018</v>
      </c>
      <c r="B1532" s="53">
        <v>43213</v>
      </c>
      <c r="C1532" s="45">
        <v>3766.3256999999999</v>
      </c>
      <c r="D1532" s="45">
        <f>VLOOKUP(B1532,'H11001.CSI  中证全债'!$A$2:$B$2792,2,0)</f>
        <v>181.4171</v>
      </c>
      <c r="E1532" s="14">
        <f t="shared" si="279"/>
        <v>0</v>
      </c>
      <c r="F1532" s="14">
        <f>IF(AND((B1532-$B$2)&gt;123,OR(((G1531*J1531/C1531*C1532)/(G1531*K1531/D1531*D1532))&lt;(4/6),((G1531*J1531/C1531*C1532)/(G1531*K1531/D1531*D1532))&gt;(6/4))),COUNTIF($E$2:E1532,1),0)</f>
        <v>0</v>
      </c>
      <c r="G1532" s="21">
        <f t="shared" si="280"/>
        <v>29916.868723945026</v>
      </c>
      <c r="H1532" s="12">
        <f t="shared" si="281"/>
        <v>3.6207315507914033</v>
      </c>
      <c r="I1532" s="12">
        <f t="shared" si="282"/>
        <v>89.738036995401941</v>
      </c>
      <c r="J1532" s="15">
        <f>IF(OR((ROW(F1532)-MATCH(MAX($F$2:F1532),$F$2:F1532,0))=1,(ROW(F1532)-MATCH(MAX($F$2:F1532),$F$2:F1532,0))&gt;123),IF(OR(((G1531*J1531/C1531*C1532)/(G1531*K1531/D1531*D1532))&lt;(4/6),((G1531*J1531/C1531*C1532)/(G1531*K1531/D1531*D1532))&gt;(6/4)),50%,((G1531*J1531/C1531*C1532)/((G1531*K1531/D1531*D1532)+(G1531*J1531/C1531*C1532)))),((G1531*J1531/C1531*C1532)/((G1531*K1531/D1531*D1532)+(G1531*J1531/C1531*C1532))))</f>
        <v>0.45582491999344066</v>
      </c>
      <c r="K1532" s="18">
        <f t="shared" si="276"/>
        <v>0.54417508000655934</v>
      </c>
      <c r="L1532" s="20">
        <f t="shared" si="277"/>
        <v>0.83764387003525831</v>
      </c>
      <c r="M1532" s="51">
        <f>IF(AND((B1532-$B$2)&gt;123,OR(((U1531*R1531/C1531*C1532)/(U1531*S1531/D1531*D1532))&lt;(4/6),((U1531*R1531/C1531*C1532)/(U1531*S1531/D1531*D1532))&gt;(6/4))),1,0)</f>
        <v>0</v>
      </c>
      <c r="N1532" s="51">
        <f>IF(AND((B1532-$B$2)&gt;123,OR(((U1531*R1531/C1531*C1532)/(U1531*S1531/D1531*D1532))&lt;(4/6),((U1531*R1531/C1531*C1532)/(U1531*S1531/D1531*D1532))&gt;(6/4))),COUNTIF($M$2:M1532,1),0)</f>
        <v>0</v>
      </c>
      <c r="O1532" s="51">
        <f>IF(OR((ROW(N1532)-MATCH(MAX($N$2:N1532),$N$2:N1532,0))=1,(ROW(N1532)-MATCH(MAX($N$2:N1532),$N$2:N1532,0))&gt;123),IF(OR(((U1531*R1531/C1531*C1532)/(U1531*S1531/D1531*D1532))&lt;(4/6),((U1531*R1531/C1531*C1532)/(U1531*S1531/D1531*D1532))&gt;(6/4)),1,0),0)</f>
        <v>0</v>
      </c>
      <c r="P1532" s="47">
        <f>IF(O1532=1,U1531/2/C1532,P1531)</f>
        <v>3.6118419146766771</v>
      </c>
      <c r="Q1532" s="47">
        <f>IF(O1532=1,U1531/2/D1532,Q1531)</f>
        <v>89.517711770140608</v>
      </c>
      <c r="R1532" s="41">
        <f>P1532*C1532/U1531</f>
        <v>0.45600254308469512</v>
      </c>
      <c r="S1532" s="41">
        <f>Q1532*D1532/U1531</f>
        <v>0.54438713085251988</v>
      </c>
      <c r="T1532" s="41">
        <f t="shared" si="283"/>
        <v>0.83764387003525798</v>
      </c>
      <c r="U1532" s="42">
        <f>P1532*C1532+Q1532*D1532</f>
        <v>29843.41669555875</v>
      </c>
      <c r="V1532" s="25">
        <f>B1532</f>
        <v>43213</v>
      </c>
      <c r="W1532">
        <f>C1532/C$2</f>
        <v>1.63842122228878</v>
      </c>
      <c r="X1532">
        <f>D1532/D$2</f>
        <v>1.3000150483697599</v>
      </c>
      <c r="Y1532">
        <f t="shared" si="284"/>
        <v>1.4921708347779374</v>
      </c>
      <c r="AA1532" s="15">
        <f t="shared" si="285"/>
        <v>1.4548290264795316E-3</v>
      </c>
      <c r="AB1532" s="15">
        <f t="shared" si="286"/>
        <v>-5.0080437225907826E-4</v>
      </c>
      <c r="AC1532" s="15">
        <f t="shared" si="287"/>
        <v>3.8967393721489607E-4</v>
      </c>
    </row>
    <row r="1533" spans="1:29" x14ac:dyDescent="0.4">
      <c r="A1533" s="43">
        <f t="shared" si="278"/>
        <v>2018</v>
      </c>
      <c r="B1533" s="53">
        <v>43214</v>
      </c>
      <c r="C1533" s="45">
        <v>3843.4886000000001</v>
      </c>
      <c r="D1533" s="45">
        <f>VLOOKUP(B1533,'H11001.CSI  中证全债'!$A$2:$B$2792,2,0)</f>
        <v>181.31030000000001</v>
      </c>
      <c r="E1533" s="14">
        <f t="shared" si="279"/>
        <v>0</v>
      </c>
      <c r="F1533" s="14">
        <f>IF(AND((B1533-$B$2)&gt;123,OR(((G1532*J1532/C1532*C1533)/(G1532*K1532/D1532*D1533))&lt;(4/6),((G1532*J1532/C1532*C1533)/(G1532*K1532/D1532*D1533))&gt;(6/4))),COUNTIF($E$2:E1533,1),0)</f>
        <v>0</v>
      </c>
      <c r="G1533" s="21">
        <f t="shared" si="280"/>
        <v>30186.670848174483</v>
      </c>
      <c r="H1533" s="12">
        <f t="shared" si="281"/>
        <v>3.6207315507914033</v>
      </c>
      <c r="I1533" s="12">
        <f t="shared" si="282"/>
        <v>89.738036995401941</v>
      </c>
      <c r="J1533" s="15">
        <f>IF(OR((ROW(F1533)-MATCH(MAX($F$2:F1533),$F$2:F1533,0))=1,(ROW(F1533)-MATCH(MAX($F$2:F1533),$F$2:F1533,0))&gt;123),IF(OR(((G1532*J1532/C1532*C1533)/(G1532*K1532/D1532*D1533))&lt;(4/6),((G1532*J1532/C1532*C1533)/(G1532*K1532/D1532*D1533))&gt;(6/4)),50%,((G1532*J1532/C1532*C1533)/((G1532*K1532/D1532*D1533)+(G1532*J1532/C1532*C1533)))),((G1532*J1532/C1532*C1533)/((G1532*K1532/D1532*D1533)+(G1532*J1532/C1532*C1533))))</f>
        <v>0.4610061344332923</v>
      </c>
      <c r="K1533" s="18">
        <f t="shared" si="276"/>
        <v>0.5389938655667077</v>
      </c>
      <c r="L1533" s="20">
        <f t="shared" si="277"/>
        <v>0.85530868509715274</v>
      </c>
      <c r="M1533" s="51">
        <f>IF(AND((B1533-$B$2)&gt;123,OR(((U1532*R1532/C1532*C1533)/(U1532*S1532/D1532*D1533))&lt;(4/6),((U1532*R1532/C1532*C1533)/(U1532*S1532/D1532*D1533))&gt;(6/4))),1,0)</f>
        <v>0</v>
      </c>
      <c r="N1533" s="51">
        <f>IF(AND((B1533-$B$2)&gt;123,OR(((U1532*R1532/C1532*C1533)/(U1532*S1532/D1532*D1533))&lt;(4/6),((U1532*R1532/C1532*C1533)/(U1532*S1532/D1532*D1533))&gt;(6/4))),COUNTIF($M$2:M1533,1),0)</f>
        <v>0</v>
      </c>
      <c r="O1533" s="51">
        <f>IF(OR((ROW(N1533)-MATCH(MAX($N$2:N1533),$N$2:N1533,0))=1,(ROW(N1533)-MATCH(MAX($N$2:N1533),$N$2:N1533,0))&gt;123),IF(OR(((U1532*R1532/C1532*C1533)/(U1532*S1532/D1532*D1533))&lt;(4/6),((U1532*R1532/C1532*C1533)/(U1532*S1532/D1532*D1533))&gt;(6/4)),1,0),0)</f>
        <v>0</v>
      </c>
      <c r="P1533" s="47">
        <f>IF(O1533=1,U1532/2/C1533,P1532)</f>
        <v>3.6118419146766771</v>
      </c>
      <c r="Q1533" s="47">
        <f>IF(O1533=1,U1532/2/D1533,Q1532)</f>
        <v>89.517711770140608</v>
      </c>
      <c r="R1533" s="41">
        <f>P1533*C1533/U1532</f>
        <v>0.46516366961856248</v>
      </c>
      <c r="S1533" s="41">
        <f>Q1533*D1533/U1532</f>
        <v>0.54385472487716602</v>
      </c>
      <c r="T1533" s="41">
        <f t="shared" si="283"/>
        <v>0.85530868509715241</v>
      </c>
      <c r="U1533" s="42">
        <f>P1533*C1533+Q1533*D1533</f>
        <v>30112.556400419708</v>
      </c>
      <c r="V1533" s="25">
        <f>B1533</f>
        <v>43214</v>
      </c>
      <c r="W1533">
        <f>C1533/C$2</f>
        <v>1.6719885085522455</v>
      </c>
      <c r="X1533">
        <f>D1533/D$2</f>
        <v>1.2992497312791114</v>
      </c>
      <c r="Y1533">
        <f t="shared" si="284"/>
        <v>1.5056278200209854</v>
      </c>
      <c r="AA1533" s="15">
        <f t="shared" si="285"/>
        <v>2.0487580242993797E-2</v>
      </c>
      <c r="AB1533" s="15">
        <f t="shared" si="286"/>
        <v>-5.8869863976440673E-4</v>
      </c>
      <c r="AC1533" s="15">
        <f t="shared" si="287"/>
        <v>9.0183944957284989E-3</v>
      </c>
    </row>
    <row r="1534" spans="1:29" x14ac:dyDescent="0.4">
      <c r="A1534" s="43">
        <f t="shared" si="278"/>
        <v>2018</v>
      </c>
      <c r="B1534" s="53">
        <v>43215</v>
      </c>
      <c r="C1534" s="45">
        <v>3828.7015000000001</v>
      </c>
      <c r="D1534" s="45">
        <f>VLOOKUP(B1534,'H11001.CSI  中证全债'!$A$2:$B$2792,2,0)</f>
        <v>181.29429999999999</v>
      </c>
      <c r="E1534" s="14">
        <f t="shared" si="279"/>
        <v>0</v>
      </c>
      <c r="F1534" s="14">
        <f>IF(AND((B1534-$B$2)&gt;123,OR(((G1533*J1533/C1533*C1534)/(G1533*K1533/D1533*D1534))&lt;(4/6),((G1533*J1533/C1533*C1534)/(G1533*K1533/D1533*D1534))&gt;(6/4))),COUNTIF($E$2:E1534,1),0)</f>
        <v>0</v>
      </c>
      <c r="G1534" s="21">
        <f t="shared" si="280"/>
        <v>30131.694920067846</v>
      </c>
      <c r="H1534" s="12">
        <f t="shared" si="281"/>
        <v>3.6207315507914033</v>
      </c>
      <c r="I1534" s="12">
        <f t="shared" si="282"/>
        <v>89.738036995401941</v>
      </c>
      <c r="J1534" s="15">
        <f>IF(OR((ROW(F1534)-MATCH(MAX($F$2:F1534),$F$2:F1534,0))=1,(ROW(F1534)-MATCH(MAX($F$2:F1534),$F$2:F1534,0))&gt;123),IF(OR(((G1533*J1533/C1533*C1534)/(G1533*K1533/D1533*D1534))&lt;(4/6),((G1533*J1533/C1533*C1534)/(G1533*K1533/D1533*D1534))&gt;(6/4)),50%,((G1533*J1533/C1533*C1534)/((G1533*K1533/D1533*D1534)+(G1533*J1533/C1533*C1534)))),((G1533*J1533/C1533*C1534)/((G1533*K1533/D1533*D1534)+(G1533*J1533/C1533*C1534))))</f>
        <v>0.46007037959154906</v>
      </c>
      <c r="K1534" s="18">
        <f t="shared" si="276"/>
        <v>0.53992962040845094</v>
      </c>
      <c r="L1534" s="20">
        <f t="shared" si="277"/>
        <v>0.85209323993655095</v>
      </c>
      <c r="M1534" s="51">
        <f>IF(AND((B1534-$B$2)&gt;123,OR(((U1533*R1533/C1533*C1534)/(U1533*S1533/D1533*D1534))&lt;(4/6),((U1533*R1533/C1533*C1534)/(U1533*S1533/D1533*D1534))&gt;(6/4))),1,0)</f>
        <v>0</v>
      </c>
      <c r="N1534" s="51">
        <f>IF(AND((B1534-$B$2)&gt;123,OR(((U1533*R1533/C1533*C1534)/(U1533*S1533/D1533*D1534))&lt;(4/6),((U1533*R1533/C1533*C1534)/(U1533*S1533/D1533*D1534))&gt;(6/4))),COUNTIF($M$2:M1534,1),0)</f>
        <v>0</v>
      </c>
      <c r="O1534" s="51">
        <f>IF(OR((ROW(N1534)-MATCH(MAX($N$2:N1534),$N$2:N1534,0))=1,(ROW(N1534)-MATCH(MAX($N$2:N1534),$N$2:N1534,0))&gt;123),IF(OR(((U1533*R1533/C1533*C1534)/(U1533*S1533/D1533*D1534))&lt;(4/6),((U1533*R1533/C1533*C1534)/(U1533*S1533/D1533*D1534))&gt;(6/4)),1,0),0)</f>
        <v>0</v>
      </c>
      <c r="P1534" s="47">
        <f>IF(O1534=1,U1533/2/C1534,P1533)</f>
        <v>3.6118419146766771</v>
      </c>
      <c r="Q1534" s="47">
        <f>IF(O1534=1,U1533/2/D1534,Q1533)</f>
        <v>89.517711770140608</v>
      </c>
      <c r="R1534" s="41">
        <f>P1534*C1534/U1533</f>
        <v>0.45923249997774096</v>
      </c>
      <c r="S1534" s="41">
        <f>Q1534*D1534/U1533</f>
        <v>0.53894630124273346</v>
      </c>
      <c r="T1534" s="41">
        <f t="shared" si="283"/>
        <v>0.85209323993655062</v>
      </c>
      <c r="U1534" s="42">
        <f>P1534*C1534+Q1534*D1534</f>
        <v>30057.715449454867</v>
      </c>
      <c r="V1534" s="25">
        <f>B1534</f>
        <v>43215</v>
      </c>
      <c r="W1534">
        <f>C1534/C$2</f>
        <v>1.6655558470179266</v>
      </c>
      <c r="X1534">
        <f>D1534/D$2</f>
        <v>1.2991350770333212</v>
      </c>
      <c r="Y1534">
        <f t="shared" si="284"/>
        <v>1.5028857724727434</v>
      </c>
      <c r="AA1534" s="15">
        <f t="shared" si="285"/>
        <v>-3.847312048746554E-3</v>
      </c>
      <c r="AB1534" s="15">
        <f t="shared" si="286"/>
        <v>-8.8246503370248419E-5</v>
      </c>
      <c r="AC1534" s="15">
        <f t="shared" si="287"/>
        <v>-1.8211987795255791E-3</v>
      </c>
    </row>
    <row r="1535" spans="1:29" x14ac:dyDescent="0.4">
      <c r="A1535" s="43">
        <f t="shared" si="278"/>
        <v>2018</v>
      </c>
      <c r="B1535" s="53">
        <v>43216</v>
      </c>
      <c r="C1535" s="45">
        <v>3755.4940999999999</v>
      </c>
      <c r="D1535" s="45">
        <f>VLOOKUP(B1535,'H11001.CSI  中证全债'!$A$2:$B$2792,2,0)</f>
        <v>181.2081</v>
      </c>
      <c r="E1535" s="14">
        <f t="shared" si="279"/>
        <v>0</v>
      </c>
      <c r="F1535" s="14">
        <f>IF(AND((B1535-$B$2)&gt;123,OR(((G1534*J1534/C1534*C1535)/(G1534*K1534/D1534*D1535))&lt;(4/6),((G1534*J1534/C1534*C1535)/(G1534*K1534/D1534*D1535))&gt;(6/4))),COUNTIF($E$2:E1535,1),0)</f>
        <v>0</v>
      </c>
      <c r="G1535" s="21">
        <f t="shared" si="280"/>
        <v>29858.895158347434</v>
      </c>
      <c r="H1535" s="12">
        <f t="shared" si="281"/>
        <v>3.6207315507914033</v>
      </c>
      <c r="I1535" s="12">
        <f t="shared" si="282"/>
        <v>89.738036995401941</v>
      </c>
      <c r="J1535" s="15">
        <f>IF(OR((ROW(F1535)-MATCH(MAX($F$2:F1535),$F$2:F1535,0))=1,(ROW(F1535)-MATCH(MAX($F$2:F1535),$F$2:F1535,0))&gt;123),IF(OR(((G1534*J1534/C1534*C1535)/(G1534*K1534/D1534*D1535))&lt;(4/6),((G1534*J1534/C1534*C1535)/(G1534*K1534/D1534*D1535))&gt;(6/4)),50%,((G1534*J1534/C1534*C1535)/((G1534*K1534/D1534*D1535)+(G1534*J1534/C1534*C1535)))),((G1534*J1534/C1534*C1535)/((G1534*K1534/D1534*D1535)+(G1534*J1534/C1534*C1535))))</f>
        <v>0.45539648753144052</v>
      </c>
      <c r="K1535" s="18">
        <f t="shared" si="276"/>
        <v>0.54460351246855954</v>
      </c>
      <c r="L1535" s="20">
        <f t="shared" si="277"/>
        <v>0.83619821963181151</v>
      </c>
      <c r="M1535" s="51">
        <f>IF(AND((B1535-$B$2)&gt;123,OR(((U1534*R1534/C1534*C1535)/(U1534*S1534/D1534*D1535))&lt;(4/6),((U1534*R1534/C1534*C1535)/(U1534*S1534/D1534*D1535))&gt;(6/4))),1,0)</f>
        <v>0</v>
      </c>
      <c r="N1535" s="51">
        <f>IF(AND((B1535-$B$2)&gt;123,OR(((U1534*R1534/C1534*C1535)/(U1534*S1534/D1534*D1535))&lt;(4/6),((U1534*R1534/C1534*C1535)/(U1534*S1534/D1534*D1535))&gt;(6/4))),COUNTIF($M$2:M1535,1),0)</f>
        <v>0</v>
      </c>
      <c r="O1535" s="51">
        <f>IF(OR((ROW(N1535)-MATCH(MAX($N$2:N1535),$N$2:N1535,0))=1,(ROW(N1535)-MATCH(MAX($N$2:N1535),$N$2:N1535,0))&gt;123),IF(OR(((U1534*R1534/C1534*C1535)/(U1534*S1534/D1534*D1535))&lt;(4/6),((U1534*R1534/C1534*C1535)/(U1534*S1534/D1534*D1535))&gt;(6/4)),1,0),0)</f>
        <v>0</v>
      </c>
      <c r="P1535" s="47">
        <f>IF(O1535=1,U1534/2/C1535,P1534)</f>
        <v>3.6118419146766771</v>
      </c>
      <c r="Q1535" s="47">
        <f>IF(O1535=1,U1534/2/D1535,Q1534)</f>
        <v>89.517711770140608</v>
      </c>
      <c r="R1535" s="41">
        <f>P1535*C1535/U1534</f>
        <v>0.45127351822564971</v>
      </c>
      <c r="S1535" s="41">
        <f>Q1535*D1535/U1534</f>
        <v>0.53967290007428059</v>
      </c>
      <c r="T1535" s="41">
        <f t="shared" si="283"/>
        <v>0.83619821963181107</v>
      </c>
      <c r="U1535" s="42">
        <f>P1535*C1535+Q1535*D1535</f>
        <v>29785.585466915778</v>
      </c>
      <c r="V1535" s="25">
        <f>B1535</f>
        <v>43216</v>
      </c>
      <c r="W1535">
        <f>C1535/C$2</f>
        <v>1.6337092762902319</v>
      </c>
      <c r="X1535">
        <f>D1535/D$2</f>
        <v>1.2985173772841274</v>
      </c>
      <c r="Y1535">
        <f t="shared" si="284"/>
        <v>1.4892792733457889</v>
      </c>
      <c r="AA1535" s="15">
        <f t="shared" si="285"/>
        <v>-1.912068621698515E-2</v>
      </c>
      <c r="AB1535" s="15">
        <f t="shared" si="286"/>
        <v>-4.7546999547143365E-4</v>
      </c>
      <c r="AC1535" s="15">
        <f t="shared" si="287"/>
        <v>-9.0535817000697572E-3</v>
      </c>
    </row>
    <row r="1536" spans="1:29" x14ac:dyDescent="0.4">
      <c r="A1536" s="43">
        <f t="shared" si="278"/>
        <v>2018</v>
      </c>
      <c r="B1536" s="53">
        <v>43217</v>
      </c>
      <c r="C1536" s="45">
        <v>3756.8764999999999</v>
      </c>
      <c r="D1536" s="45">
        <f>VLOOKUP(B1536,'H11001.CSI  中证全债'!$A$2:$B$2792,2,0)</f>
        <v>181.10570000000001</v>
      </c>
      <c r="E1536" s="14">
        <f t="shared" si="279"/>
        <v>0</v>
      </c>
      <c r="F1536" s="14">
        <f>IF(AND((B1536-$B$2)&gt;123,OR(((G1535*J1535/C1535*C1536)/(G1535*K1535/D1535*D1536))&lt;(4/6),((G1535*J1535/C1535*C1536)/(G1535*K1535/D1535*D1536))&gt;(6/4))),COUNTIF($E$2:E1536,1),0)</f>
        <v>0</v>
      </c>
      <c r="G1536" s="21">
        <f t="shared" si="280"/>
        <v>29854.71128265492</v>
      </c>
      <c r="H1536" s="12">
        <f t="shared" si="281"/>
        <v>3.6207315507914033</v>
      </c>
      <c r="I1536" s="12">
        <f t="shared" si="282"/>
        <v>89.738036995401941</v>
      </c>
      <c r="J1536" s="15">
        <f>IF(OR((ROW(F1536)-MATCH(MAX($F$2:F1536),$F$2:F1536,0))=1,(ROW(F1536)-MATCH(MAX($F$2:F1536),$F$2:F1536,0))&gt;123),IF(OR(((G1535*J1535/C1535*C1536)/(G1535*K1535/D1535*D1536))&lt;(4/6),((G1535*J1535/C1535*C1536)/(G1535*K1535/D1535*D1536))&gt;(6/4)),50%,((G1535*J1535/C1535*C1536)/((G1535*K1535/D1535*D1536)+(G1535*J1535/C1535*C1536)))),((G1535*J1535/C1535*C1536)/((G1535*K1535/D1535*D1536)+(G1535*J1535/C1535*C1536))))</f>
        <v>0.45562796260835636</v>
      </c>
      <c r="K1536" s="18">
        <f t="shared" si="276"/>
        <v>0.54437203739164364</v>
      </c>
      <c r="L1536" s="20">
        <f t="shared" si="277"/>
        <v>0.83697899839142342</v>
      </c>
      <c r="M1536" s="51">
        <f>IF(AND((B1536-$B$2)&gt;123,OR(((U1535*R1535/C1535*C1536)/(U1535*S1535/D1535*D1536))&lt;(4/6),((U1535*R1535/C1535*C1536)/(U1535*S1535/D1535*D1536))&gt;(6/4))),1,0)</f>
        <v>0</v>
      </c>
      <c r="N1536" s="51">
        <f>IF(AND((B1536-$B$2)&gt;123,OR(((U1535*R1535/C1535*C1536)/(U1535*S1535/D1535*D1536))&lt;(4/6),((U1535*R1535/C1535*C1536)/(U1535*S1535/D1535*D1536))&gt;(6/4))),COUNTIF($M$2:M1536,1),0)</f>
        <v>0</v>
      </c>
      <c r="O1536" s="51">
        <f>IF(OR((ROW(N1536)-MATCH(MAX($N$2:N1536),$N$2:N1536,0))=1,(ROW(N1536)-MATCH(MAX($N$2:N1536),$N$2:N1536,0))&gt;123),IF(OR(((U1535*R1535/C1535*C1536)/(U1535*S1535/D1535*D1536))&lt;(4/6),((U1535*R1535/C1535*C1536)/(U1535*S1535/D1535*D1536))&gt;(6/4)),1,0),0)</f>
        <v>0</v>
      </c>
      <c r="P1536" s="47">
        <f>IF(O1536=1,U1535/2/C1536,P1535)</f>
        <v>3.6118419146766771</v>
      </c>
      <c r="Q1536" s="47">
        <f>IF(O1536=1,U1535/2/D1536,Q1535)</f>
        <v>89.517711770140608</v>
      </c>
      <c r="R1536" s="41">
        <f>P1536*C1536/U1535</f>
        <v>0.45556411929642271</v>
      </c>
      <c r="S1536" s="41">
        <f>Q1536*D1536/U1535</f>
        <v>0.5442957591193619</v>
      </c>
      <c r="T1536" s="41">
        <f t="shared" si="283"/>
        <v>0.83697899839142287</v>
      </c>
      <c r="U1536" s="42">
        <f>P1536*C1536+Q1536*D1536</f>
        <v>29781.411863493369</v>
      </c>
      <c r="V1536" s="25">
        <f>B1536</f>
        <v>43217</v>
      </c>
      <c r="W1536">
        <f>C1536/C$2</f>
        <v>1.6343106458153616</v>
      </c>
      <c r="X1536">
        <f>D1536/D$2</f>
        <v>1.2977835901110713</v>
      </c>
      <c r="Y1536">
        <f t="shared" si="284"/>
        <v>1.4890705931746684</v>
      </c>
      <c r="AA1536" s="15">
        <f t="shared" si="285"/>
        <v>3.6810069812132085E-4</v>
      </c>
      <c r="AB1536" s="15">
        <f t="shared" si="286"/>
        <v>-5.6509615188271578E-4</v>
      </c>
      <c r="AC1536" s="15">
        <f t="shared" si="287"/>
        <v>-1.4012158421550236E-4</v>
      </c>
    </row>
    <row r="1537" spans="1:29" x14ac:dyDescent="0.4">
      <c r="A1537" s="43">
        <f t="shared" si="278"/>
        <v>2018</v>
      </c>
      <c r="B1537" s="53">
        <v>43222</v>
      </c>
      <c r="C1537" s="45">
        <v>3763.6460999999999</v>
      </c>
      <c r="D1537" s="45">
        <f>VLOOKUP(B1537,'H11001.CSI  中证全债'!$A$2:$B$2792,2,0)</f>
        <v>181.10730000000001</v>
      </c>
      <c r="E1537" s="14">
        <f t="shared" si="279"/>
        <v>0</v>
      </c>
      <c r="F1537" s="14">
        <f>IF(AND((B1537-$B$2)&gt;123,OR(((G1536*J1536/C1536*C1537)/(G1536*K1536/D1536*D1537))&lt;(4/6),((G1536*J1536/C1536*C1537)/(G1536*K1536/D1536*D1537))&gt;(6/4))),COUNTIF($E$2:E1537,1),0)</f>
        <v>0</v>
      </c>
      <c r="G1537" s="21">
        <f t="shared" si="280"/>
        <v>29879.365767820353</v>
      </c>
      <c r="H1537" s="12">
        <f t="shared" si="281"/>
        <v>3.6207315507914033</v>
      </c>
      <c r="I1537" s="12">
        <f t="shared" si="282"/>
        <v>89.738036995401941</v>
      </c>
      <c r="J1537" s="15">
        <f>IF(OR((ROW(F1537)-MATCH(MAX($F$2:F1537),$F$2:F1537,0))=1,(ROW(F1537)-MATCH(MAX($F$2:F1537),$F$2:F1537,0))&gt;123),IF(OR(((G1536*J1536/C1536*C1537)/(G1536*K1536/D1536*D1537))&lt;(4/6),((G1536*J1536/C1536*C1537)/(G1536*K1536/D1536*D1537))&gt;(6/4)),50%,((G1536*J1536/C1536*C1537)/((G1536*K1536/D1536*D1537)+(G1536*J1536/C1536*C1537)))),((G1536*J1536/C1536*C1537)/((G1536*K1536/D1536*D1537)+(G1536*J1536/C1536*C1537))))</f>
        <v>0.45607233721671747</v>
      </c>
      <c r="K1537" s="18">
        <f t="shared" si="276"/>
        <v>0.54392766278328253</v>
      </c>
      <c r="L1537" s="20">
        <f t="shared" si="277"/>
        <v>0.83847976196502194</v>
      </c>
      <c r="M1537" s="51">
        <f>IF(AND((B1537-$B$2)&gt;123,OR(((U1536*R1536/C1536*C1537)/(U1536*S1536/D1536*D1537))&lt;(4/6),((U1536*R1536/C1536*C1537)/(U1536*S1536/D1536*D1537))&gt;(6/4))),1,0)</f>
        <v>0</v>
      </c>
      <c r="N1537" s="51">
        <f>IF(AND((B1537-$B$2)&gt;123,OR(((U1536*R1536/C1536*C1537)/(U1536*S1536/D1536*D1537))&lt;(4/6),((U1536*R1536/C1536*C1537)/(U1536*S1536/D1536*D1537))&gt;(6/4))),COUNTIF($M$2:M1537,1),0)</f>
        <v>0</v>
      </c>
      <c r="O1537" s="51">
        <f>IF(OR((ROW(N1537)-MATCH(MAX($N$2:N1537),$N$2:N1537,0))=1,(ROW(N1537)-MATCH(MAX($N$2:N1537),$N$2:N1537,0))&gt;123),IF(OR(((U1536*R1536/C1536*C1537)/(U1536*S1536/D1536*D1537))&lt;(4/6),((U1536*R1536/C1536*C1537)/(U1536*S1536/D1536*D1537))&gt;(6/4)),1,0),0)</f>
        <v>0</v>
      </c>
      <c r="P1537" s="47">
        <f>IF(O1537=1,U1536/2/C1537,P1536)</f>
        <v>3.6118419146766771</v>
      </c>
      <c r="Q1537" s="47">
        <f>IF(O1537=1,U1536/2/D1537,Q1536)</f>
        <v>89.517711770140608</v>
      </c>
      <c r="R1537" s="41">
        <f>P1537*C1537/U1536</f>
        <v>0.45644896885002362</v>
      </c>
      <c r="S1537" s="41">
        <f>Q1537*D1537/U1536</f>
        <v>0.54437684671161446</v>
      </c>
      <c r="T1537" s="41">
        <f t="shared" si="283"/>
        <v>0.83847976196502172</v>
      </c>
      <c r="U1537" s="42">
        <f>P1537*C1537+Q1537*D1537</f>
        <v>29806.005816857796</v>
      </c>
      <c r="V1537" s="25">
        <f>B1537</f>
        <v>43222</v>
      </c>
      <c r="W1537">
        <f>C1537/C$2</f>
        <v>1.6372555468116843</v>
      </c>
      <c r="X1537">
        <f>D1537/D$2</f>
        <v>1.2977950555356503</v>
      </c>
      <c r="Y1537">
        <f t="shared" si="284"/>
        <v>1.4903002908428897</v>
      </c>
      <c r="AA1537" s="15">
        <f t="shared" si="285"/>
        <v>1.8019224214582685E-3</v>
      </c>
      <c r="AB1537" s="15">
        <f t="shared" si="286"/>
        <v>8.8346197828492734E-6</v>
      </c>
      <c r="AC1537" s="15">
        <f t="shared" si="287"/>
        <v>8.258155616380769E-4</v>
      </c>
    </row>
    <row r="1538" spans="1:29" x14ac:dyDescent="0.4">
      <c r="A1538" s="43">
        <f t="shared" si="278"/>
        <v>2018</v>
      </c>
      <c r="B1538" s="53">
        <v>43223</v>
      </c>
      <c r="C1538" s="45">
        <v>3793.0001000000002</v>
      </c>
      <c r="D1538" s="45">
        <f>VLOOKUP(B1538,'H11001.CSI  中证全债'!$A$2:$B$2792,2,0)</f>
        <v>181.12909999999999</v>
      </c>
      <c r="E1538" s="14">
        <f t="shared" si="279"/>
        <v>0</v>
      </c>
      <c r="F1538" s="14">
        <f>IF(AND((B1538-$B$2)&gt;123,OR(((G1537*J1537/C1537*C1538)/(G1537*K1537/D1537*D1538))&lt;(4/6),((G1537*J1537/C1537*C1538)/(G1537*K1537/D1537*D1538))&gt;(6/4))),COUNTIF($E$2:E1538,1),0)</f>
        <v>0</v>
      </c>
      <c r="G1538" s="21">
        <f t="shared" si="280"/>
        <v>29987.605010968779</v>
      </c>
      <c r="H1538" s="12">
        <f t="shared" si="281"/>
        <v>3.6207315507914033</v>
      </c>
      <c r="I1538" s="12">
        <f t="shared" si="282"/>
        <v>89.738036995401941</v>
      </c>
      <c r="J1538" s="15">
        <f>IF(OR((ROW(F1538)-MATCH(MAX($F$2:F1538),$F$2:F1538,0))=1,(ROW(F1538)-MATCH(MAX($F$2:F1538),$F$2:F1538,0))&gt;123),IF(OR(((G1537*J1537/C1537*C1538)/(G1537*K1537/D1537*D1538))&lt;(4/6),((G1537*J1537/C1537*C1538)/(G1537*K1537/D1537*D1538))&gt;(6/4)),50%,((G1537*J1537/C1537*C1538)/((G1537*K1537/D1537*D1538)+(G1537*J1537/C1537*C1538)))),((G1537*J1537/C1537*C1538)/((G1537*K1537/D1537*D1538)+(G1537*J1537/C1537*C1538))))</f>
        <v>0.45797038907247056</v>
      </c>
      <c r="K1538" s="18">
        <f t="shared" ref="K1538:K1601" si="288">1-J1538</f>
        <v>0.54202961092752944</v>
      </c>
      <c r="L1538" s="20">
        <f t="shared" ref="L1538:L1601" si="289">J1538/K1538</f>
        <v>0.84491765733754765</v>
      </c>
      <c r="M1538" s="51">
        <f>IF(AND((B1538-$B$2)&gt;123,OR(((U1537*R1537/C1537*C1538)/(U1537*S1537/D1537*D1538))&lt;(4/6),((U1537*R1537/C1537*C1538)/(U1537*S1537/D1537*D1538))&gt;(6/4))),1,0)</f>
        <v>0</v>
      </c>
      <c r="N1538" s="51">
        <f>IF(AND((B1538-$B$2)&gt;123,OR(((U1537*R1537/C1537*C1538)/(U1537*S1537/D1537*D1538))&lt;(4/6),((U1537*R1537/C1537*C1538)/(U1537*S1537/D1537*D1538))&gt;(6/4))),COUNTIF($M$2:M1538,1),0)</f>
        <v>0</v>
      </c>
      <c r="O1538" s="51">
        <f>IF(OR((ROW(N1538)-MATCH(MAX($N$2:N1538),$N$2:N1538,0))=1,(ROW(N1538)-MATCH(MAX($N$2:N1538),$N$2:N1538,0))&gt;123),IF(OR(((U1537*R1537/C1537*C1538)/(U1537*S1537/D1537*D1538))&lt;(4/6),((U1537*R1537/C1537*C1538)/(U1537*S1537/D1537*D1538))&gt;(6/4)),1,0),0)</f>
        <v>0</v>
      </c>
      <c r="P1538" s="47">
        <f>IF(O1538=1,U1537/2/C1538,P1537)</f>
        <v>3.6118419146766771</v>
      </c>
      <c r="Q1538" s="47">
        <f>IF(O1538=1,U1537/2/D1538,Q1537)</f>
        <v>89.517711770140608</v>
      </c>
      <c r="R1538" s="41">
        <f>P1538*C1538/U1537</f>
        <v>0.45962940582278522</v>
      </c>
      <c r="S1538" s="41">
        <f>Q1538*D1538/U1537</f>
        <v>0.54399313569933105</v>
      </c>
      <c r="T1538" s="41">
        <f t="shared" si="283"/>
        <v>0.8449176573375472</v>
      </c>
      <c r="U1538" s="42">
        <f>P1538*C1538+Q1538*D1538</f>
        <v>29913.979310537805</v>
      </c>
      <c r="V1538" s="25">
        <f>B1538</f>
        <v>43223</v>
      </c>
      <c r="W1538">
        <f>C1538/C$2</f>
        <v>1.6500250788144704</v>
      </c>
      <c r="X1538">
        <f>D1538/D$2</f>
        <v>1.2979512719455391</v>
      </c>
      <c r="Y1538">
        <f t="shared" si="284"/>
        <v>1.4956989655268902</v>
      </c>
      <c r="AA1538" s="15">
        <f t="shared" si="285"/>
        <v>7.7993518040924137E-3</v>
      </c>
      <c r="AB1538" s="15">
        <f t="shared" si="286"/>
        <v>1.2037063111192126E-4</v>
      </c>
      <c r="AC1538" s="15">
        <f t="shared" si="287"/>
        <v>3.6225415221162738E-3</v>
      </c>
    </row>
    <row r="1539" spans="1:29" x14ac:dyDescent="0.4">
      <c r="A1539" s="43">
        <f t="shared" ref="A1539:A1602" si="290">YEAR(B1539)</f>
        <v>2018</v>
      </c>
      <c r="B1539" s="53">
        <v>43224</v>
      </c>
      <c r="C1539" s="45">
        <v>3774.5981000000002</v>
      </c>
      <c r="D1539" s="45">
        <f>VLOOKUP(B1539,'H11001.CSI  中证全债'!$A$2:$B$2792,2,0)</f>
        <v>181.18109999999999</v>
      </c>
      <c r="E1539" s="14">
        <f t="shared" ref="E1539:E1602" si="291">IF(AND((B1539-$B$2)&gt;123,OR(((G1538*J1538/C1538*C1539)/(G1538*K1538/D1538*D1539))&lt;(4/6),((G1538*J1538/C1538*C1539)/(G1538*K1538/D1538*D1539))&gt;(6/4))),1,0)</f>
        <v>0</v>
      </c>
      <c r="F1539" s="14">
        <f>IF(AND((B1539-$B$2)&gt;123,OR(((G1538*J1538/C1538*C1539)/(G1538*K1538/D1538*D1539))&lt;(4/6),((G1538*J1538/C1538*C1539)/(G1538*K1538/D1538*D1539))&gt;(6/4))),COUNTIF($E$2:E1539,1),0)</f>
        <v>0</v>
      </c>
      <c r="G1539" s="21">
        <f t="shared" ref="G1539:G1602" si="292">G1538*J1538/C1538*C1539+G1538*K1538/D1538*D1539</f>
        <v>29925.642686894877</v>
      </c>
      <c r="H1539" s="12">
        <f t="shared" ref="H1539:H1602" si="293">IF(J1539=50%,G1539*J1539/C1539,H1538)</f>
        <v>3.6207315507914033</v>
      </c>
      <c r="I1539" s="12">
        <f t="shared" ref="I1539:I1602" si="294">IF(K1539=50%,G1539*K1539/D1539,I1538)</f>
        <v>89.738036995401941</v>
      </c>
      <c r="J1539" s="15">
        <f>IF(OR((ROW(F1539)-MATCH(MAX($F$2:F1539),$F$2:F1539,0))=1,(ROW(F1539)-MATCH(MAX($F$2:F1539),$F$2:F1539,0))&gt;123),IF(OR(((G1538*J1538/C1538*C1539)/(G1538*K1538/D1538*D1539))&lt;(4/6),((G1538*J1538/C1538*C1539)/(G1538*K1538/D1538*D1539))&gt;(6/4)),50%,((G1538*J1538/C1538*C1539)/((G1538*K1538/D1538*D1539)+(G1538*J1538/C1538*C1539)))),((G1538*J1538/C1538*C1539)/((G1538*K1538/D1538*D1539)+(G1538*J1538/C1538*C1539))))</f>
        <v>0.45669216114153105</v>
      </c>
      <c r="K1539" s="18">
        <f t="shared" si="288"/>
        <v>0.54330783885846889</v>
      </c>
      <c r="L1539" s="20">
        <f t="shared" si="289"/>
        <v>0.84057716174512787</v>
      </c>
      <c r="M1539" s="51">
        <f>IF(AND((B1539-$B$2)&gt;123,OR(((U1538*R1538/C1538*C1539)/(U1538*S1538/D1538*D1539))&lt;(4/6),((U1538*R1538/C1538*C1539)/(U1538*S1538/D1538*D1539))&gt;(6/4))),1,0)</f>
        <v>0</v>
      </c>
      <c r="N1539" s="51">
        <f>IF(AND((B1539-$B$2)&gt;123,OR(((U1538*R1538/C1538*C1539)/(U1538*S1538/D1538*D1539))&lt;(4/6),((U1538*R1538/C1538*C1539)/(U1538*S1538/D1538*D1539))&gt;(6/4))),COUNTIF($M$2:M1539,1),0)</f>
        <v>0</v>
      </c>
      <c r="O1539" s="51">
        <f>IF(OR((ROW(N1539)-MATCH(MAX($N$2:N1539),$N$2:N1539,0))=1,(ROW(N1539)-MATCH(MAX($N$2:N1539),$N$2:N1539,0))&gt;123),IF(OR(((U1538*R1538/C1538*C1539)/(U1538*S1538/D1538*D1539))&lt;(4/6),((U1538*R1538/C1538*C1539)/(U1538*S1538/D1538*D1539))&gt;(6/4)),1,0),0)</f>
        <v>0</v>
      </c>
      <c r="P1539" s="47">
        <f>IF(O1539=1,U1538/2/C1539,P1538)</f>
        <v>3.6118419146766771</v>
      </c>
      <c r="Q1539" s="47">
        <f>IF(O1539=1,U1538/2/D1539,Q1538)</f>
        <v>89.517711770140608</v>
      </c>
      <c r="R1539" s="41">
        <f>P1539*C1539/U1538</f>
        <v>0.4557485143354485</v>
      </c>
      <c r="S1539" s="41">
        <f>Q1539*D1539/U1538</f>
        <v>0.54218522115122203</v>
      </c>
      <c r="T1539" s="41">
        <f t="shared" ref="T1539:T1602" si="295">R1539/S1539</f>
        <v>0.84057716174512753</v>
      </c>
      <c r="U1539" s="42">
        <f>P1539*C1539+Q1539*D1539</f>
        <v>29852.169116635971</v>
      </c>
      <c r="V1539" s="25">
        <f>B1539</f>
        <v>43224</v>
      </c>
      <c r="W1539">
        <f>C1539/C$2</f>
        <v>1.6420198690333412</v>
      </c>
      <c r="X1539">
        <f>D1539/D$2</f>
        <v>1.2983238982443566</v>
      </c>
      <c r="Y1539">
        <f t="shared" ref="Y1539:Y1602" si="296">U1539/U$2</f>
        <v>1.4926084558317985</v>
      </c>
      <c r="AA1539" s="15">
        <f t="shared" ref="AA1539:AA1602" si="297">W1539/W1538-1</f>
        <v>-4.8515685512373619E-3</v>
      </c>
      <c r="AB1539" s="15">
        <f t="shared" ref="AB1539:AB1602" si="298">X1539/X1538-1</f>
        <v>2.87088049352624E-4</v>
      </c>
      <c r="AC1539" s="15">
        <f t="shared" ref="AC1539:AC1602" si="299">Y1539/Y1538-1</f>
        <v>-2.0662645133293633E-3</v>
      </c>
    </row>
    <row r="1540" spans="1:29" x14ac:dyDescent="0.4">
      <c r="A1540" s="43">
        <f t="shared" si="290"/>
        <v>2018</v>
      </c>
      <c r="B1540" s="53">
        <v>43227</v>
      </c>
      <c r="C1540" s="45">
        <v>3834.1876999999999</v>
      </c>
      <c r="D1540" s="45">
        <f>VLOOKUP(B1540,'H11001.CSI  中证全债'!$A$2:$B$2792,2,0)</f>
        <v>181.15170000000001</v>
      </c>
      <c r="E1540" s="14">
        <f t="shared" si="291"/>
        <v>0</v>
      </c>
      <c r="F1540" s="14">
        <f>IF(AND((B1540-$B$2)&gt;123,OR(((G1539*J1539/C1539*C1540)/(G1539*K1539/D1539*D1540))&lt;(4/6),((G1539*J1539/C1539*C1540)/(G1539*K1539/D1539*D1540))&gt;(6/4))),COUNTIF($E$2:E1540,1),0)</f>
        <v>0</v>
      </c>
      <c r="G1540" s="21">
        <f t="shared" si="292"/>
        <v>30138.76233342625</v>
      </c>
      <c r="H1540" s="12">
        <f t="shared" si="293"/>
        <v>3.6207315507914033</v>
      </c>
      <c r="I1540" s="12">
        <f t="shared" si="294"/>
        <v>89.738036995401941</v>
      </c>
      <c r="J1540" s="15">
        <f>IF(OR((ROW(F1540)-MATCH(MAX($F$2:F1540),$F$2:F1540,0))=1,(ROW(F1540)-MATCH(MAX($F$2:F1540),$F$2:F1540,0))&gt;123),IF(OR(((G1539*J1539/C1539*C1540)/(G1539*K1539/D1539*D1540))&lt;(4/6),((G1539*J1539/C1539*C1540)/(G1539*K1539/D1539*D1540))&gt;(6/4)),50%,((G1539*J1539/C1539*C1540)/((G1539*K1539/D1539*D1540)+(G1539*J1539/C1539*C1540)))),((G1539*J1539/C1539*C1540)/((G1539*K1539/D1539*D1540)+(G1539*J1539/C1539*C1540))))</f>
        <v>0.46062158171802103</v>
      </c>
      <c r="K1540" s="18">
        <f t="shared" si="288"/>
        <v>0.53937841828197897</v>
      </c>
      <c r="L1540" s="20">
        <f t="shared" si="289"/>
        <v>0.85398593289139535</v>
      </c>
      <c r="M1540" s="51">
        <f>IF(AND((B1540-$B$2)&gt;123,OR(((U1539*R1539/C1539*C1540)/(U1539*S1539/D1539*D1540))&lt;(4/6),((U1539*R1539/C1539*C1540)/(U1539*S1539/D1539*D1540))&gt;(6/4))),1,0)</f>
        <v>0</v>
      </c>
      <c r="N1540" s="51">
        <f>IF(AND((B1540-$B$2)&gt;123,OR(((U1539*R1539/C1539*C1540)/(U1539*S1539/D1539*D1540))&lt;(4/6),((U1539*R1539/C1539*C1540)/(U1539*S1539/D1539*D1540))&gt;(6/4))),COUNTIF($M$2:M1540,1),0)</f>
        <v>0</v>
      </c>
      <c r="O1540" s="51">
        <f>IF(OR((ROW(N1540)-MATCH(MAX($N$2:N1540),$N$2:N1540,0))=1,(ROW(N1540)-MATCH(MAX($N$2:N1540),$N$2:N1540,0))&gt;123),IF(OR(((U1539*R1539/C1539*C1540)/(U1539*S1539/D1539*D1540))&lt;(4/6),((U1539*R1539/C1539*C1540)/(U1539*S1539/D1539*D1540))&gt;(6/4)),1,0),0)</f>
        <v>0</v>
      </c>
      <c r="P1540" s="47">
        <f>IF(O1540=1,U1539/2/C1540,P1539)</f>
        <v>3.6118419146766771</v>
      </c>
      <c r="Q1540" s="47">
        <f>IF(O1540=1,U1539/2/D1540,Q1539)</f>
        <v>89.517711770140608</v>
      </c>
      <c r="R1540" s="41">
        <f>P1540*C1540/U1539</f>
        <v>0.46390196268452416</v>
      </c>
      <c r="S1540" s="41">
        <f>Q1540*D1540/U1539</f>
        <v>0.54321967706641439</v>
      </c>
      <c r="T1540" s="41">
        <f t="shared" si="295"/>
        <v>0.85398593289139491</v>
      </c>
      <c r="U1540" s="42">
        <f>P1540*C1540+Q1540*D1540</f>
        <v>30064.765510868747</v>
      </c>
      <c r="V1540" s="25">
        <f>B1540</f>
        <v>43227</v>
      </c>
      <c r="W1540">
        <f>C1540/C$2</f>
        <v>1.6679424453170912</v>
      </c>
      <c r="X1540">
        <f>D1540/D$2</f>
        <v>1.2981132210677175</v>
      </c>
      <c r="Y1540">
        <f t="shared" si="296"/>
        <v>1.5032382755434373</v>
      </c>
      <c r="AA1540" s="15">
        <f t="shared" si="297"/>
        <v>1.5787005244346286E-2</v>
      </c>
      <c r="AB1540" s="15">
        <f t="shared" si="298"/>
        <v>-1.6226858099421815E-4</v>
      </c>
      <c r="AC1540" s="15">
        <f t="shared" si="299"/>
        <v>7.121639750938602E-3</v>
      </c>
    </row>
    <row r="1541" spans="1:29" x14ac:dyDescent="0.4">
      <c r="A1541" s="43">
        <f t="shared" si="290"/>
        <v>2018</v>
      </c>
      <c r="B1541" s="53">
        <v>43228</v>
      </c>
      <c r="C1541" s="45">
        <v>3878.6767</v>
      </c>
      <c r="D1541" s="45">
        <f>VLOOKUP(B1541,'H11001.CSI  中证全债'!$A$2:$B$2792,2,0)</f>
        <v>181.0462</v>
      </c>
      <c r="E1541" s="14">
        <f t="shared" si="291"/>
        <v>0</v>
      </c>
      <c r="F1541" s="14">
        <f>IF(AND((B1541-$B$2)&gt;123,OR(((G1540*J1540/C1540*C1541)/(G1540*K1540/D1540*D1541))&lt;(4/6),((G1540*J1540/C1540*C1541)/(G1540*K1540/D1540*D1541))&gt;(6/4))),COUNTIF($E$2:E1541,1),0)</f>
        <v>0</v>
      </c>
      <c r="G1541" s="21">
        <f t="shared" si="292"/>
        <v>30290.377696486394</v>
      </c>
      <c r="H1541" s="12">
        <f t="shared" si="293"/>
        <v>3.6207315507914033</v>
      </c>
      <c r="I1541" s="12">
        <f t="shared" si="294"/>
        <v>89.738036995401941</v>
      </c>
      <c r="J1541" s="15">
        <f>IF(OR((ROW(F1541)-MATCH(MAX($F$2:F1541),$F$2:F1541,0))=1,(ROW(F1541)-MATCH(MAX($F$2:F1541),$F$2:F1541,0))&gt;123),IF(OR(((G1540*J1540/C1540*C1541)/(G1540*K1540/D1540*D1541))&lt;(4/6),((G1540*J1540/C1540*C1541)/(G1540*K1540/D1540*D1541))&gt;(6/4)),50%,((G1540*J1540/C1540*C1541)/((G1540*K1540/D1540*D1541)+(G1540*J1540/C1540*C1541)))),((G1540*J1540/C1540*C1541)/((G1540*K1540/D1540*D1541)+(G1540*J1540/C1540*C1541))))</f>
        <v>0.46363393826675525</v>
      </c>
      <c r="K1541" s="18">
        <f t="shared" si="288"/>
        <v>0.53636606173324475</v>
      </c>
      <c r="L1541" s="20">
        <f t="shared" si="289"/>
        <v>0.86439834908372348</v>
      </c>
      <c r="M1541" s="51">
        <f>IF(AND((B1541-$B$2)&gt;123,OR(((U1540*R1540/C1540*C1541)/(U1540*S1540/D1540*D1541))&lt;(4/6),((U1540*R1540/C1540*C1541)/(U1540*S1540/D1540*D1541))&gt;(6/4))),1,0)</f>
        <v>0</v>
      </c>
      <c r="N1541" s="51">
        <f>IF(AND((B1541-$B$2)&gt;123,OR(((U1540*R1540/C1540*C1541)/(U1540*S1540/D1540*D1541))&lt;(4/6),((U1540*R1540/C1540*C1541)/(U1540*S1540/D1540*D1541))&gt;(6/4))),COUNTIF($M$2:M1541,1),0)</f>
        <v>0</v>
      </c>
      <c r="O1541" s="51">
        <f>IF(OR((ROW(N1541)-MATCH(MAX($N$2:N1541),$N$2:N1541,0))=1,(ROW(N1541)-MATCH(MAX($N$2:N1541),$N$2:N1541,0))&gt;123),IF(OR(((U1540*R1540/C1540*C1541)/(U1540*S1540/D1540*D1541))&lt;(4/6),((U1540*R1540/C1540*C1541)/(U1540*S1540/D1540*D1541))&gt;(6/4)),1,0),0)</f>
        <v>0</v>
      </c>
      <c r="P1541" s="47">
        <f>IF(O1541=1,U1540/2/C1541,P1540)</f>
        <v>3.6118419146766771</v>
      </c>
      <c r="Q1541" s="47">
        <f>IF(O1541=1,U1540/2/D1541,Q1540)</f>
        <v>89.517711770140608</v>
      </c>
      <c r="R1541" s="41">
        <f>P1541*C1541/U1540</f>
        <v>0.46596628446928506</v>
      </c>
      <c r="S1541" s="41">
        <f>Q1541*D1541/U1540</f>
        <v>0.53906429247952314</v>
      </c>
      <c r="T1541" s="41">
        <f t="shared" si="295"/>
        <v>0.86439834908372315</v>
      </c>
      <c r="U1541" s="42">
        <f>P1541*C1541+Q1541*D1541</f>
        <v>30216.008627219046</v>
      </c>
      <c r="V1541" s="25">
        <f>B1541</f>
        <v>43228</v>
      </c>
      <c r="W1541">
        <f>C1541/C$2</f>
        <v>1.6872959817779465</v>
      </c>
      <c r="X1541">
        <f>D1541/D$2</f>
        <v>1.2973572196345395</v>
      </c>
      <c r="Y1541">
        <f t="shared" si="296"/>
        <v>1.5108004313609522</v>
      </c>
      <c r="AA1541" s="15">
        <f t="shared" si="297"/>
        <v>1.1603239977010071E-2</v>
      </c>
      <c r="AB1541" s="15">
        <f t="shared" si="298"/>
        <v>-5.823848189113745E-4</v>
      </c>
      <c r="AC1541" s="15">
        <f t="shared" si="299"/>
        <v>5.030576948808152E-3</v>
      </c>
    </row>
    <row r="1542" spans="1:29" x14ac:dyDescent="0.4">
      <c r="A1542" s="43">
        <f t="shared" si="290"/>
        <v>2018</v>
      </c>
      <c r="B1542" s="53">
        <v>43229</v>
      </c>
      <c r="C1542" s="45">
        <v>3871.6152000000002</v>
      </c>
      <c r="D1542" s="45">
        <f>VLOOKUP(B1542,'H11001.CSI  中证全债'!$A$2:$B$2792,2,0)</f>
        <v>180.89619999999999</v>
      </c>
      <c r="E1542" s="14">
        <f t="shared" si="291"/>
        <v>0</v>
      </c>
      <c r="F1542" s="14">
        <f>IF(AND((B1542-$B$2)&gt;123,OR(((G1541*J1541/C1541*C1542)/(G1541*K1541/D1541*D1542))&lt;(4/6),((G1541*J1541/C1541*C1542)/(G1541*K1541/D1541*D1542))&gt;(6/4))),COUNTIF($E$2:E1542,1),0)</f>
        <v>0</v>
      </c>
      <c r="G1542" s="21">
        <f t="shared" si="292"/>
        <v>30251.34919509117</v>
      </c>
      <c r="H1542" s="12">
        <f t="shared" si="293"/>
        <v>3.6207315507914033</v>
      </c>
      <c r="I1542" s="12">
        <f t="shared" si="294"/>
        <v>89.738036995401941</v>
      </c>
      <c r="J1542" s="15">
        <f>IF(OR((ROW(F1542)-MATCH(MAX($F$2:F1542),$F$2:F1542,0))=1,(ROW(F1542)-MATCH(MAX($F$2:F1542),$F$2:F1542,0))&gt;123),IF(OR(((G1541*J1541/C1541*C1542)/(G1541*K1541/D1541*D1542))&lt;(4/6),((G1541*J1541/C1541*C1542)/(G1541*K1541/D1541*D1542))&gt;(6/4)),50%,((G1541*J1541/C1541*C1542)/((G1541*K1541/D1541*D1542)+(G1541*J1541/C1541*C1542)))),((G1541*J1541/C1541*C1542)/((G1541*K1541/D1541*D1542)+(G1541*J1541/C1541*C1542))))</f>
        <v>0.46338691265506421</v>
      </c>
      <c r="K1542" s="18">
        <f t="shared" si="288"/>
        <v>0.53661308734493574</v>
      </c>
      <c r="L1542" s="20">
        <f t="shared" si="289"/>
        <v>0.86354008797627102</v>
      </c>
      <c r="M1542" s="51">
        <f>IF(AND((B1542-$B$2)&gt;123,OR(((U1541*R1541/C1541*C1542)/(U1541*S1541/D1541*D1542))&lt;(4/6),((U1541*R1541/C1541*C1542)/(U1541*S1541/D1541*D1542))&gt;(6/4))),1,0)</f>
        <v>0</v>
      </c>
      <c r="N1542" s="51">
        <f>IF(AND((B1542-$B$2)&gt;123,OR(((U1541*R1541/C1541*C1542)/(U1541*S1541/D1541*D1542))&lt;(4/6),((U1541*R1541/C1541*C1542)/(U1541*S1541/D1541*D1542))&gt;(6/4))),COUNTIF($M$2:M1542,1),0)</f>
        <v>0</v>
      </c>
      <c r="O1542" s="51">
        <f>IF(OR((ROW(N1542)-MATCH(MAX($N$2:N1542),$N$2:N1542,0))=1,(ROW(N1542)-MATCH(MAX($N$2:N1542),$N$2:N1542,0))&gt;123),IF(OR(((U1541*R1541/C1541*C1542)/(U1541*S1541/D1541*D1542))&lt;(4/6),((U1541*R1541/C1541*C1542)/(U1541*S1541/D1541*D1542))&gt;(6/4)),1,0),0)</f>
        <v>0</v>
      </c>
      <c r="P1542" s="47">
        <f>IF(O1542=1,U1541/2/C1542,P1541)</f>
        <v>3.6118419146766771</v>
      </c>
      <c r="Q1542" s="47">
        <f>IF(O1542=1,U1541/2/D1542,Q1541)</f>
        <v>89.517711770140608</v>
      </c>
      <c r="R1542" s="41">
        <f>P1542*C1542/U1541</f>
        <v>0.4627898485659892</v>
      </c>
      <c r="S1542" s="41">
        <f>Q1542*D1542/U1541</f>
        <v>0.53592167290177539</v>
      </c>
      <c r="T1542" s="41">
        <f t="shared" si="295"/>
        <v>0.86354008797627058</v>
      </c>
      <c r="U1542" s="42">
        <f>P1542*C1542+Q1542*D1542</f>
        <v>30177.075948773036</v>
      </c>
      <c r="V1542" s="25">
        <f>B1542</f>
        <v>43229</v>
      </c>
      <c r="W1542">
        <f>C1542/C$2</f>
        <v>1.6842240988918775</v>
      </c>
      <c r="X1542">
        <f>D1542/D$2</f>
        <v>1.2962823360802578</v>
      </c>
      <c r="Y1542">
        <f t="shared" si="296"/>
        <v>1.5088537974386518</v>
      </c>
      <c r="AA1542" s="15">
        <f t="shared" si="297"/>
        <v>-1.8205951529808306E-3</v>
      </c>
      <c r="AB1542" s="15">
        <f t="shared" si="298"/>
        <v>-8.2851780374304518E-4</v>
      </c>
      <c r="AC1542" s="15">
        <f t="shared" si="299"/>
        <v>-1.2884785322353487E-3</v>
      </c>
    </row>
    <row r="1543" spans="1:29" x14ac:dyDescent="0.4">
      <c r="A1543" s="43">
        <f t="shared" si="290"/>
        <v>2018</v>
      </c>
      <c r="B1543" s="53">
        <v>43230</v>
      </c>
      <c r="C1543" s="45">
        <v>3893.0565000000001</v>
      </c>
      <c r="D1543" s="45">
        <f>VLOOKUP(B1543,'H11001.CSI  中证全债'!$A$2:$B$2792,2,0)</f>
        <v>180.84049999999999</v>
      </c>
      <c r="E1543" s="14">
        <f t="shared" si="291"/>
        <v>0</v>
      </c>
      <c r="F1543" s="14">
        <f>IF(AND((B1543-$B$2)&gt;123,OR(((G1542*J1542/C1542*C1543)/(G1542*K1542/D1542*D1543))&lt;(4/6),((G1542*J1542/C1542*C1543)/(G1542*K1542/D1542*D1543))&gt;(6/4))),COUNTIF($E$2:E1543,1),0)</f>
        <v>0</v>
      </c>
      <c r="G1543" s="21">
        <f t="shared" si="292"/>
        <v>30323.98397783051</v>
      </c>
      <c r="H1543" s="12">
        <f t="shared" si="293"/>
        <v>3.6207315507914033</v>
      </c>
      <c r="I1543" s="12">
        <f t="shared" si="294"/>
        <v>89.738036995401941</v>
      </c>
      <c r="J1543" s="15">
        <f>IF(OR((ROW(F1543)-MATCH(MAX($F$2:F1543),$F$2:F1543,0))=1,(ROW(F1543)-MATCH(MAX($F$2:F1543),$F$2:F1543,0))&gt;123),IF(OR(((G1542*J1542/C1542*C1543)/(G1542*K1542/D1542*D1543))&lt;(4/6),((G1542*J1542/C1542*C1543)/(G1542*K1542/D1542*D1543))&gt;(6/4)),50%,((G1542*J1542/C1542*C1543)/((G1542*K1542/D1542*D1543)+(G1542*J1542/C1542*C1543)))),((G1542*J1542/C1542*C1543)/((G1542*K1542/D1542*D1543)+(G1542*J1542/C1542*C1543))))</f>
        <v>0.46483709095970849</v>
      </c>
      <c r="K1543" s="18">
        <f t="shared" si="288"/>
        <v>0.53516290904029151</v>
      </c>
      <c r="L1543" s="20">
        <f t="shared" si="289"/>
        <v>0.86858988750416499</v>
      </c>
      <c r="M1543" s="51">
        <f>IF(AND((B1543-$B$2)&gt;123,OR(((U1542*R1542/C1542*C1543)/(U1542*S1542/D1542*D1543))&lt;(4/6),((U1542*R1542/C1542*C1543)/(U1542*S1542/D1542*D1543))&gt;(6/4))),1,0)</f>
        <v>0</v>
      </c>
      <c r="N1543" s="51">
        <f>IF(AND((B1543-$B$2)&gt;123,OR(((U1542*R1542/C1542*C1543)/(U1542*S1542/D1542*D1543))&lt;(4/6),((U1542*R1542/C1542*C1543)/(U1542*S1542/D1542*D1543))&gt;(6/4))),COUNTIF($M$2:M1543,1),0)</f>
        <v>0</v>
      </c>
      <c r="O1543" s="51">
        <f>IF(OR((ROW(N1543)-MATCH(MAX($N$2:N1543),$N$2:N1543,0))=1,(ROW(N1543)-MATCH(MAX($N$2:N1543),$N$2:N1543,0))&gt;123),IF(OR(((U1542*R1542/C1542*C1543)/(U1542*S1542/D1542*D1543))&lt;(4/6),((U1542*R1542/C1542*C1543)/(U1542*S1542/D1542*D1543))&gt;(6/4)),1,0),0)</f>
        <v>0</v>
      </c>
      <c r="P1543" s="47">
        <f>IF(O1543=1,U1542/2/C1543,P1542)</f>
        <v>3.6118419146766771</v>
      </c>
      <c r="Q1543" s="47">
        <f>IF(O1543=1,U1542/2/D1543,Q1542)</f>
        <v>89.517711770140608</v>
      </c>
      <c r="R1543" s="41">
        <f>P1543*C1543/U1542</f>
        <v>0.46595318468806757</v>
      </c>
      <c r="S1543" s="41">
        <f>Q1543*D1543/U1542</f>
        <v>0.53644785806446937</v>
      </c>
      <c r="T1543" s="41">
        <f t="shared" si="295"/>
        <v>0.86858988750416466</v>
      </c>
      <c r="U1543" s="42">
        <f>P1543*C1543+Q1543*D1543</f>
        <v>30249.532398272597</v>
      </c>
      <c r="V1543" s="25">
        <f>B1543</f>
        <v>43230</v>
      </c>
      <c r="W1543">
        <f>C1543/C$2</f>
        <v>1.6935514602917321</v>
      </c>
      <c r="X1543">
        <f>D1543/D$2</f>
        <v>1.2958831959871013</v>
      </c>
      <c r="Y1543">
        <f t="shared" si="296"/>
        <v>1.5124766199136299</v>
      </c>
      <c r="AA1543" s="15">
        <f t="shared" si="297"/>
        <v>5.5380762013745866E-3</v>
      </c>
      <c r="AB1543" s="15">
        <f t="shared" si="298"/>
        <v>-3.0791138785657424E-4</v>
      </c>
      <c r="AC1543" s="15">
        <f t="shared" si="299"/>
        <v>2.4010427525371636E-3</v>
      </c>
    </row>
    <row r="1544" spans="1:29" x14ac:dyDescent="0.4">
      <c r="A1544" s="43">
        <f t="shared" si="290"/>
        <v>2018</v>
      </c>
      <c r="B1544" s="53">
        <v>43231</v>
      </c>
      <c r="C1544" s="45">
        <v>3872.8382999999999</v>
      </c>
      <c r="D1544" s="45">
        <f>VLOOKUP(B1544,'H11001.CSI  中证全债'!$A$2:$B$2792,2,0)</f>
        <v>180.8314</v>
      </c>
      <c r="E1544" s="14">
        <f t="shared" si="291"/>
        <v>0</v>
      </c>
      <c r="F1544" s="14">
        <f>IF(AND((B1544-$B$2)&gt;123,OR(((G1543*J1543/C1543*C1544)/(G1543*K1543/D1543*D1544))&lt;(4/6),((G1543*J1543/C1543*C1544)/(G1543*K1543/D1543*D1544))&gt;(6/4))),COUNTIF($E$2:E1544,1),0)</f>
        <v>0</v>
      </c>
      <c r="G1544" s="21">
        <f t="shared" si="292"/>
        <v>30249.962687053641</v>
      </c>
      <c r="H1544" s="12">
        <f t="shared" si="293"/>
        <v>3.6207315507914033</v>
      </c>
      <c r="I1544" s="12">
        <f t="shared" si="294"/>
        <v>89.738036995401941</v>
      </c>
      <c r="J1544" s="15">
        <f>IF(OR((ROW(F1544)-MATCH(MAX($F$2:F1544),$F$2:F1544,0))=1,(ROW(F1544)-MATCH(MAX($F$2:F1544),$F$2:F1544,0))&gt;123),IF(OR(((G1543*J1543/C1543*C1544)/(G1543*K1543/D1543*D1544))&lt;(4/6),((G1543*J1543/C1543*C1544)/(G1543*K1543/D1543*D1544))&gt;(6/4)),50%,((G1543*J1543/C1543*C1544)/((G1543*K1543/D1543*D1544)+(G1543*J1543/C1543*C1544)))),((G1543*J1543/C1543*C1544)/((G1543*K1543/D1543*D1544)+(G1543*J1543/C1543*C1544))))</f>
        <v>0.46355454943832625</v>
      </c>
      <c r="K1544" s="18">
        <f t="shared" si="288"/>
        <v>0.53644545056167381</v>
      </c>
      <c r="L1544" s="20">
        <f t="shared" si="289"/>
        <v>0.86412243584687187</v>
      </c>
      <c r="M1544" s="51">
        <f>IF(AND((B1544-$B$2)&gt;123,OR(((U1543*R1543/C1543*C1544)/(U1543*S1543/D1543*D1544))&lt;(4/6),((U1543*R1543/C1543*C1544)/(U1543*S1543/D1543*D1544))&gt;(6/4))),1,0)</f>
        <v>0</v>
      </c>
      <c r="N1544" s="51">
        <f>IF(AND((B1544-$B$2)&gt;123,OR(((U1543*R1543/C1543*C1544)/(U1543*S1543/D1543*D1544))&lt;(4/6),((U1543*R1543/C1543*C1544)/(U1543*S1543/D1543*D1544))&gt;(6/4))),COUNTIF($M$2:M1544,1),0)</f>
        <v>0</v>
      </c>
      <c r="O1544" s="51">
        <f>IF(OR((ROW(N1544)-MATCH(MAX($N$2:N1544),$N$2:N1544,0))=1,(ROW(N1544)-MATCH(MAX($N$2:N1544),$N$2:N1544,0))&gt;123),IF(OR(((U1543*R1543/C1543*C1544)/(U1543*S1543/D1543*D1544))&lt;(4/6),((U1543*R1543/C1543*C1544)/(U1543*S1543/D1543*D1544))&gt;(6/4)),1,0),0)</f>
        <v>0</v>
      </c>
      <c r="P1544" s="47">
        <f>IF(O1544=1,U1543/2/C1544,P1543)</f>
        <v>3.6118419146766771</v>
      </c>
      <c r="Q1544" s="47">
        <f>IF(O1544=1,U1543/2/D1544,Q1543)</f>
        <v>89.517711770140608</v>
      </c>
      <c r="R1544" s="41">
        <f>P1544*C1544/U1543</f>
        <v>0.46242300596699337</v>
      </c>
      <c r="S1544" s="41">
        <f>Q1544*D1544/U1543</f>
        <v>0.53513597932890355</v>
      </c>
      <c r="T1544" s="41">
        <f t="shared" si="295"/>
        <v>0.86412243584687176</v>
      </c>
      <c r="U1544" s="42">
        <f>P1544*C1544+Q1544*D1544</f>
        <v>30175.69284489617</v>
      </c>
      <c r="V1544" s="25">
        <f>B1544</f>
        <v>43231</v>
      </c>
      <c r="W1544">
        <f>C1544/C$2</f>
        <v>1.6847561699756344</v>
      </c>
      <c r="X1544">
        <f>D1544/D$2</f>
        <v>1.2958179863848083</v>
      </c>
      <c r="Y1544">
        <f t="shared" si="296"/>
        <v>1.5087846422448086</v>
      </c>
      <c r="AA1544" s="15">
        <f t="shared" si="297"/>
        <v>-5.1934000957860604E-3</v>
      </c>
      <c r="AB1544" s="15">
        <f t="shared" si="298"/>
        <v>-5.0320586373109322E-5</v>
      </c>
      <c r="AC1544" s="15">
        <f t="shared" si="299"/>
        <v>-2.4410147041030728E-3</v>
      </c>
    </row>
    <row r="1545" spans="1:29" x14ac:dyDescent="0.4">
      <c r="A1545" s="43">
        <f t="shared" si="290"/>
        <v>2018</v>
      </c>
      <c r="B1545" s="53">
        <v>43234</v>
      </c>
      <c r="C1545" s="45">
        <v>3909.2932999999998</v>
      </c>
      <c r="D1545" s="45">
        <f>VLOOKUP(B1545,'H11001.CSI  中证全债'!$A$2:$B$2792,2,0)</f>
        <v>180.84829999999999</v>
      </c>
      <c r="E1545" s="14">
        <f t="shared" si="291"/>
        <v>0</v>
      </c>
      <c r="F1545" s="14">
        <f>IF(AND((B1545-$B$2)&gt;123,OR(((G1544*J1544/C1544*C1545)/(G1544*K1544/D1544*D1545))&lt;(4/6),((G1544*J1544/C1544*C1545)/(G1544*K1544/D1544*D1545))&gt;(6/4))),COUNTIF($E$2:E1545,1),0)</f>
        <v>0</v>
      </c>
      <c r="G1545" s="21">
        <f t="shared" si="292"/>
        <v>30383.473028562963</v>
      </c>
      <c r="H1545" s="12">
        <f t="shared" si="293"/>
        <v>3.6207315507914033</v>
      </c>
      <c r="I1545" s="12">
        <f t="shared" si="294"/>
        <v>89.738036995401941</v>
      </c>
      <c r="J1545" s="15">
        <f>IF(OR((ROW(F1545)-MATCH(MAX($F$2:F1545),$F$2:F1545,0))=1,(ROW(F1545)-MATCH(MAX($F$2:F1545),$F$2:F1545,0))&gt;123),IF(OR(((G1544*J1544/C1544*C1545)/(G1544*K1544/D1544*D1545))&lt;(4/6),((G1544*J1544/C1544*C1545)/(G1544*K1544/D1544*D1545))&gt;(6/4)),50%,((G1544*J1544/C1544*C1545)/((G1544*K1544/D1544*D1545)+(G1544*J1544/C1544*C1545)))),((G1544*J1544/C1544*C1545)/((G1544*K1544/D1544*D1545)+(G1544*J1544/C1544*C1545))))</f>
        <v>0.46586187100141702</v>
      </c>
      <c r="K1545" s="18">
        <f t="shared" si="288"/>
        <v>0.53413812899858293</v>
      </c>
      <c r="L1545" s="20">
        <f t="shared" si="289"/>
        <v>0.87217490328733482</v>
      </c>
      <c r="M1545" s="51">
        <f>IF(AND((B1545-$B$2)&gt;123,OR(((U1544*R1544/C1544*C1545)/(U1544*S1544/D1544*D1545))&lt;(4/6),((U1544*R1544/C1544*C1545)/(U1544*S1544/D1544*D1545))&gt;(6/4))),1,0)</f>
        <v>0</v>
      </c>
      <c r="N1545" s="51">
        <f>IF(AND((B1545-$B$2)&gt;123,OR(((U1544*R1544/C1544*C1545)/(U1544*S1544/D1544*D1545))&lt;(4/6),((U1544*R1544/C1544*C1545)/(U1544*S1544/D1544*D1545))&gt;(6/4))),COUNTIF($M$2:M1545,1),0)</f>
        <v>0</v>
      </c>
      <c r="O1545" s="51">
        <f>IF(OR((ROW(N1545)-MATCH(MAX($N$2:N1545),$N$2:N1545,0))=1,(ROW(N1545)-MATCH(MAX($N$2:N1545),$N$2:N1545,0))&gt;123),IF(OR(((U1544*R1544/C1544*C1545)/(U1544*S1544/D1544*D1545))&lt;(4/6),((U1544*R1544/C1544*C1545)/(U1544*S1544/D1544*D1545))&gt;(6/4)),1,0),0)</f>
        <v>0</v>
      </c>
      <c r="P1545" s="47">
        <f>IF(O1545=1,U1544/2/C1545,P1544)</f>
        <v>3.6118419146766771</v>
      </c>
      <c r="Q1545" s="47">
        <f>IF(O1545=1,U1544/2/D1545,Q1544)</f>
        <v>89.517711770140608</v>
      </c>
      <c r="R1545" s="41">
        <f>P1545*C1545/U1544</f>
        <v>0.46791798519028466</v>
      </c>
      <c r="S1545" s="41">
        <f>Q1545*D1545/U1544</f>
        <v>0.53649558526236463</v>
      </c>
      <c r="T1545" s="41">
        <f t="shared" si="295"/>
        <v>0.87217490328733427</v>
      </c>
      <c r="U1545" s="42">
        <f>P1545*C1545+Q1545*D1545</f>
        <v>30308.875391224625</v>
      </c>
      <c r="V1545" s="25">
        <f>B1545</f>
        <v>43234</v>
      </c>
      <c r="W1545">
        <f>C1545/C$2</f>
        <v>1.7006147680938315</v>
      </c>
      <c r="X1545">
        <f>D1545/D$2</f>
        <v>1.2959390899319239</v>
      </c>
      <c r="Y1545">
        <f t="shared" si="296"/>
        <v>1.5154437695612313</v>
      </c>
      <c r="AA1545" s="15">
        <f t="shared" si="297"/>
        <v>9.412993049567886E-3</v>
      </c>
      <c r="AB1545" s="15">
        <f t="shared" si="298"/>
        <v>9.3457220371906402E-5</v>
      </c>
      <c r="AC1545" s="15">
        <f t="shared" si="299"/>
        <v>4.4135704526493402E-3</v>
      </c>
    </row>
    <row r="1546" spans="1:29" x14ac:dyDescent="0.4">
      <c r="A1546" s="43">
        <f t="shared" si="290"/>
        <v>2018</v>
      </c>
      <c r="B1546" s="53">
        <v>43235</v>
      </c>
      <c r="C1546" s="45">
        <v>3924.0974999999999</v>
      </c>
      <c r="D1546" s="45">
        <f>VLOOKUP(B1546,'H11001.CSI  中证全债'!$A$2:$B$2792,2,0)</f>
        <v>180.77590000000001</v>
      </c>
      <c r="E1546" s="14">
        <f t="shared" si="291"/>
        <v>0</v>
      </c>
      <c r="F1546" s="14">
        <f>IF(AND((B1546-$B$2)&gt;123,OR(((G1545*J1545/C1545*C1546)/(G1545*K1545/D1545*D1546))&lt;(4/6),((G1545*J1545/C1545*C1546)/(G1545*K1545/D1545*D1546))&gt;(6/4))),COUNTIF($E$2:E1546,1),0)</f>
        <v>0</v>
      </c>
      <c r="G1546" s="21">
        <f t="shared" si="292"/>
        <v>30430.578028708718</v>
      </c>
      <c r="H1546" s="12">
        <f t="shared" si="293"/>
        <v>3.6207315507914033</v>
      </c>
      <c r="I1546" s="12">
        <f t="shared" si="294"/>
        <v>89.738036995401941</v>
      </c>
      <c r="J1546" s="15">
        <f>IF(OR((ROW(F1546)-MATCH(MAX($F$2:F1546),$F$2:F1546,0))=1,(ROW(F1546)-MATCH(MAX($F$2:F1546),$F$2:F1546,0))&gt;123),IF(OR(((G1545*J1545/C1545*C1546)/(G1545*K1545/D1545*D1546))&lt;(4/6),((G1545*J1545/C1545*C1546)/(G1545*K1545/D1545*D1546))&gt;(6/4)),50%,((G1545*J1545/C1545*C1546)/((G1545*K1545/D1545*D1546)+(G1545*J1545/C1545*C1546)))),((G1545*J1545/C1545*C1546)/((G1545*K1545/D1545*D1546)+(G1545*J1545/C1545*C1546))))</f>
        <v>0.4669021933539183</v>
      </c>
      <c r="K1546" s="18">
        <f t="shared" si="288"/>
        <v>0.53309780664608164</v>
      </c>
      <c r="L1546" s="20">
        <f t="shared" si="289"/>
        <v>0.87582838933698715</v>
      </c>
      <c r="M1546" s="51">
        <f>IF(AND((B1546-$B$2)&gt;123,OR(((U1545*R1545/C1545*C1546)/(U1545*S1545/D1545*D1546))&lt;(4/6),((U1545*R1545/C1545*C1546)/(U1545*S1545/D1545*D1546))&gt;(6/4))),1,0)</f>
        <v>0</v>
      </c>
      <c r="N1546" s="51">
        <f>IF(AND((B1546-$B$2)&gt;123,OR(((U1545*R1545/C1545*C1546)/(U1545*S1545/D1545*D1546))&lt;(4/6),((U1545*R1545/C1545*C1546)/(U1545*S1545/D1545*D1546))&gt;(6/4))),COUNTIF($M$2:M1546,1),0)</f>
        <v>0</v>
      </c>
      <c r="O1546" s="51">
        <f>IF(OR((ROW(N1546)-MATCH(MAX($N$2:N1546),$N$2:N1546,0))=1,(ROW(N1546)-MATCH(MAX($N$2:N1546),$N$2:N1546,0))&gt;123),IF(OR(((U1545*R1545/C1545*C1546)/(U1545*S1545/D1545*D1546))&lt;(4/6),((U1545*R1545/C1545*C1546)/(U1545*S1545/D1545*D1546))&gt;(6/4)),1,0),0)</f>
        <v>0</v>
      </c>
      <c r="P1546" s="47">
        <f>IF(O1546=1,U1545/2/C1546,P1545)</f>
        <v>3.6118419146766771</v>
      </c>
      <c r="Q1546" s="47">
        <f>IF(O1546=1,U1545/2/D1546,Q1545)</f>
        <v>89.517711770140608</v>
      </c>
      <c r="R1546" s="41">
        <f>P1546*C1546/U1545</f>
        <v>0.46762605490408776</v>
      </c>
      <c r="S1546" s="41">
        <f>Q1546*D1546/U1545</f>
        <v>0.53392429452770618</v>
      </c>
      <c r="T1546" s="41">
        <f t="shared" si="295"/>
        <v>0.87582838933698659</v>
      </c>
      <c r="U1546" s="42">
        <f>P1546*C1546+Q1546*D1546</f>
        <v>30355.864738965724</v>
      </c>
      <c r="V1546" s="25">
        <f>B1546</f>
        <v>43235</v>
      </c>
      <c r="W1546">
        <f>C1546/C$2</f>
        <v>1.7070548684438909</v>
      </c>
      <c r="X1546">
        <f>D1546/D$2</f>
        <v>1.295420279469724</v>
      </c>
      <c r="Y1546">
        <f t="shared" si="296"/>
        <v>1.5177932369482863</v>
      </c>
      <c r="AA1546" s="15">
        <f t="shared" si="297"/>
        <v>3.7869248643993547E-3</v>
      </c>
      <c r="AB1546" s="15">
        <f t="shared" si="298"/>
        <v>-4.0033552983342879E-4</v>
      </c>
      <c r="AC1546" s="15">
        <f t="shared" si="299"/>
        <v>1.5503494317938848E-3</v>
      </c>
    </row>
    <row r="1547" spans="1:29" x14ac:dyDescent="0.4">
      <c r="A1547" s="43">
        <f t="shared" si="290"/>
        <v>2018</v>
      </c>
      <c r="B1547" s="53">
        <v>43236</v>
      </c>
      <c r="C1547" s="45">
        <v>3892.8442</v>
      </c>
      <c r="D1547" s="45">
        <f>VLOOKUP(B1547,'H11001.CSI  中证全债'!$A$2:$B$2792,2,0)</f>
        <v>180.70959999999999</v>
      </c>
      <c r="E1547" s="14">
        <f t="shared" si="291"/>
        <v>0</v>
      </c>
      <c r="F1547" s="14">
        <f>IF(AND((B1547-$B$2)&gt;123,OR(((G1546*J1546/C1546*C1547)/(G1546*K1546/D1546*D1547))&lt;(4/6),((G1546*J1546/C1546*C1547)/(G1546*K1546/D1546*D1547))&gt;(6/4))),COUNTIF($E$2:E1547,1),0)</f>
        <v>0</v>
      </c>
      <c r="G1547" s="21">
        <f t="shared" si="292"/>
        <v>30311.468587479576</v>
      </c>
      <c r="H1547" s="12">
        <f t="shared" si="293"/>
        <v>3.6207315507914033</v>
      </c>
      <c r="I1547" s="12">
        <f t="shared" si="294"/>
        <v>89.738036995401941</v>
      </c>
      <c r="J1547" s="15">
        <f>IF(OR((ROW(F1547)-MATCH(MAX($F$2:F1547),$F$2:F1547,0))=1,(ROW(F1547)-MATCH(MAX($F$2:F1547),$F$2:F1547,0))&gt;123),IF(OR(((G1546*J1546/C1546*C1547)/(G1546*K1546/D1546*D1547))&lt;(4/6),((G1546*J1546/C1546*C1547)/(G1546*K1546/D1546*D1547))&gt;(6/4)),50%,((G1546*J1546/C1546*C1547)/((G1546*K1546/D1546*D1547)+(G1546*J1546/C1546*C1547)))),((G1546*J1546/C1546*C1547)/((G1546*K1546/D1546*D1547)+(G1546*J1546/C1546*C1547))))</f>
        <v>0.46500365947552114</v>
      </c>
      <c r="K1547" s="18">
        <f t="shared" si="288"/>
        <v>0.53499634052447886</v>
      </c>
      <c r="L1547" s="20">
        <f t="shared" si="289"/>
        <v>0.86917166390270817</v>
      </c>
      <c r="M1547" s="51">
        <f>IF(AND((B1547-$B$2)&gt;123,OR(((U1546*R1546/C1546*C1547)/(U1546*S1546/D1546*D1547))&lt;(4/6),((U1546*R1546/C1546*C1547)/(U1546*S1546/D1546*D1547))&gt;(6/4))),1,0)</f>
        <v>0</v>
      </c>
      <c r="N1547" s="51">
        <f>IF(AND((B1547-$B$2)&gt;123,OR(((U1546*R1546/C1546*C1547)/(U1546*S1546/D1546*D1547))&lt;(4/6),((U1546*R1546/C1546*C1547)/(U1546*S1546/D1546*D1547))&gt;(6/4))),COUNTIF($M$2:M1547,1),0)</f>
        <v>0</v>
      </c>
      <c r="O1547" s="51">
        <f>IF(OR((ROW(N1547)-MATCH(MAX($N$2:N1547),$N$2:N1547,0))=1,(ROW(N1547)-MATCH(MAX($N$2:N1547),$N$2:N1547,0))&gt;123),IF(OR(((U1546*R1546/C1546*C1547)/(U1546*S1546/D1546*D1547))&lt;(4/6),((U1546*R1546/C1546*C1547)/(U1546*S1546/D1546*D1547))&gt;(6/4)),1,0),0)</f>
        <v>0</v>
      </c>
      <c r="P1547" s="47">
        <f>IF(O1547=1,U1546/2/C1547,P1546)</f>
        <v>3.6118419146766771</v>
      </c>
      <c r="Q1547" s="47">
        <f>IF(O1547=1,U1546/2/D1547,Q1546)</f>
        <v>89.517711770140608</v>
      </c>
      <c r="R1547" s="41">
        <f>P1547*C1547/U1546</f>
        <v>0.4631835716021529</v>
      </c>
      <c r="S1547" s="41">
        <f>Q1547*D1547/U1546</f>
        <v>0.53290229173186676</v>
      </c>
      <c r="T1547" s="41">
        <f t="shared" si="295"/>
        <v>0.86917166390270795</v>
      </c>
      <c r="U1547" s="42">
        <f>P1547*C1547+Q1547*D1547</f>
        <v>30237.047735763401</v>
      </c>
      <c r="V1547" s="25">
        <f>B1547</f>
        <v>43236</v>
      </c>
      <c r="W1547">
        <f>C1547/C$2</f>
        <v>1.6934591058717485</v>
      </c>
      <c r="X1547">
        <f>D1547/D$2</f>
        <v>1.2949451809387316</v>
      </c>
      <c r="Y1547">
        <f t="shared" si="296"/>
        <v>1.5118523867881701</v>
      </c>
      <c r="AA1547" s="15">
        <f t="shared" si="297"/>
        <v>-7.9644555213014279E-3</v>
      </c>
      <c r="AB1547" s="15">
        <f t="shared" si="298"/>
        <v>-3.6675242662320695E-4</v>
      </c>
      <c r="AC1547" s="15">
        <f t="shared" si="299"/>
        <v>-3.9141366659802834E-3</v>
      </c>
    </row>
    <row r="1548" spans="1:29" x14ac:dyDescent="0.4">
      <c r="A1548" s="43">
        <f t="shared" si="290"/>
        <v>2018</v>
      </c>
      <c r="B1548" s="53">
        <v>43237</v>
      </c>
      <c r="C1548" s="45">
        <v>3864.0506999999998</v>
      </c>
      <c r="D1548" s="45">
        <f>VLOOKUP(B1548,'H11001.CSI  中证全债'!$A$2:$B$2792,2,0)</f>
        <v>180.69450000000001</v>
      </c>
      <c r="E1548" s="14">
        <f t="shared" si="291"/>
        <v>0</v>
      </c>
      <c r="F1548" s="14">
        <f>IF(AND((B1548-$B$2)&gt;123,OR(((G1547*J1547/C1547*C1548)/(G1547*K1547/D1547*D1548))&lt;(4/6),((G1547*J1547/C1547*C1548)/(G1547*K1547/D1547*D1548))&gt;(6/4))),COUNTIF($E$2:E1548,1),0)</f>
        <v>0</v>
      </c>
      <c r="G1548" s="21">
        <f t="shared" si="292"/>
        <v>30205.860009213233</v>
      </c>
      <c r="H1548" s="12">
        <f t="shared" si="293"/>
        <v>3.6207315507914033</v>
      </c>
      <c r="I1548" s="12">
        <f t="shared" si="294"/>
        <v>89.738036995401941</v>
      </c>
      <c r="J1548" s="15">
        <f>IF(OR((ROW(F1548)-MATCH(MAX($F$2:F1548),$F$2:F1548,0))=1,(ROW(F1548)-MATCH(MAX($F$2:F1548),$F$2:F1548,0))&gt;123),IF(OR(((G1547*J1547/C1547*C1548)/(G1547*K1547/D1547*D1548))&lt;(4/6),((G1547*J1547/C1547*C1548)/(G1547*K1547/D1547*D1548))&gt;(6/4)),50%,((G1547*J1547/C1547*C1548)/((G1547*K1547/D1547*D1548)+(G1547*J1547/C1547*C1548)))),((G1547*J1547/C1547*C1548)/((G1547*K1547/D1547*D1548)+(G1547*J1547/C1547*C1548))))</f>
        <v>0.46317801509641604</v>
      </c>
      <c r="K1548" s="18">
        <f t="shared" si="288"/>
        <v>0.53682198490358402</v>
      </c>
      <c r="L1548" s="20">
        <f t="shared" si="289"/>
        <v>0.86281491466785809</v>
      </c>
      <c r="M1548" s="51">
        <f>IF(AND((B1548-$B$2)&gt;123,OR(((U1547*R1547/C1547*C1548)/(U1547*S1547/D1547*D1548))&lt;(4/6),((U1547*R1547/C1547*C1548)/(U1547*S1547/D1547*D1548))&gt;(6/4))),1,0)</f>
        <v>0</v>
      </c>
      <c r="N1548" s="51">
        <f>IF(AND((B1548-$B$2)&gt;123,OR(((U1547*R1547/C1547*C1548)/(U1547*S1547/D1547*D1548))&lt;(4/6),((U1547*R1547/C1547*C1548)/(U1547*S1547/D1547*D1548))&gt;(6/4))),COUNTIF($M$2:M1548,1),0)</f>
        <v>0</v>
      </c>
      <c r="O1548" s="51">
        <f>IF(OR((ROW(N1548)-MATCH(MAX($N$2:N1548),$N$2:N1548,0))=1,(ROW(N1548)-MATCH(MAX($N$2:N1548),$N$2:N1548,0))&gt;123),IF(OR(((U1547*R1547/C1547*C1548)/(U1547*S1547/D1547*D1548))&lt;(4/6),((U1547*R1547/C1547*C1548)/(U1547*S1547/D1547*D1548))&gt;(6/4)),1,0),0)</f>
        <v>0</v>
      </c>
      <c r="P1548" s="47">
        <f>IF(O1548=1,U1547/2/C1548,P1547)</f>
        <v>3.6118419146766771</v>
      </c>
      <c r="Q1548" s="47">
        <f>IF(O1548=1,U1547/2/D1548,Q1547)</f>
        <v>89.517711770140608</v>
      </c>
      <c r="R1548" s="41">
        <f>P1548*C1548/U1547</f>
        <v>0.46156425060600897</v>
      </c>
      <c r="S1548" s="41">
        <f>Q1548*D1548/U1547</f>
        <v>0.53495163650907562</v>
      </c>
      <c r="T1548" s="41">
        <f t="shared" si="295"/>
        <v>0.86281491466785787</v>
      </c>
      <c r="U1548" s="42">
        <f>P1548*C1548+Q1548*D1548</f>
        <v>30131.698448145427</v>
      </c>
      <c r="V1548" s="25">
        <f>B1548</f>
        <v>43237</v>
      </c>
      <c r="W1548">
        <f>C1548/C$2</f>
        <v>1.6809334017182358</v>
      </c>
      <c r="X1548">
        <f>D1548/D$2</f>
        <v>1.2948369759942673</v>
      </c>
      <c r="Y1548">
        <f t="shared" si="296"/>
        <v>1.5065849224072714</v>
      </c>
      <c r="AA1548" s="15">
        <f t="shared" si="297"/>
        <v>-7.3965200045765789E-3</v>
      </c>
      <c r="AB1548" s="15">
        <f t="shared" si="298"/>
        <v>-8.3559478854411395E-5</v>
      </c>
      <c r="AC1548" s="15">
        <f t="shared" si="299"/>
        <v>-3.4841128849153469E-3</v>
      </c>
    </row>
    <row r="1549" spans="1:29" x14ac:dyDescent="0.4">
      <c r="A1549" s="43">
        <f t="shared" si="290"/>
        <v>2018</v>
      </c>
      <c r="B1549" s="53">
        <v>43238</v>
      </c>
      <c r="C1549" s="45">
        <v>3903.0637000000002</v>
      </c>
      <c r="D1549" s="45">
        <f>VLOOKUP(B1549,'H11001.CSI  中证全债'!$A$2:$B$2792,2,0)</f>
        <v>180.69139999999999</v>
      </c>
      <c r="E1549" s="14">
        <f t="shared" si="291"/>
        <v>0</v>
      </c>
      <c r="F1549" s="14">
        <f>IF(AND((B1549-$B$2)&gt;123,OR(((G1548*J1548/C1548*C1549)/(G1548*K1548/D1548*D1549))&lt;(4/6),((G1548*J1548/C1548*C1549)/(G1548*K1548/D1548*D1549))&gt;(6/4))),COUNTIF($E$2:E1549,1),0)</f>
        <v>0</v>
      </c>
      <c r="G1549" s="21">
        <f t="shared" si="292"/>
        <v>30346.837421289572</v>
      </c>
      <c r="H1549" s="12">
        <f t="shared" si="293"/>
        <v>3.6207315507914033</v>
      </c>
      <c r="I1549" s="12">
        <f t="shared" si="294"/>
        <v>89.738036995401941</v>
      </c>
      <c r="J1549" s="15">
        <f>IF(OR((ROW(F1549)-MATCH(MAX($F$2:F1549),$F$2:F1549,0))=1,(ROW(F1549)-MATCH(MAX($F$2:F1549),$F$2:F1549,0))&gt;123),IF(OR(((G1548*J1548/C1548*C1549)/(G1548*K1548/D1548*D1549))&lt;(4/6),((G1548*J1548/C1548*C1549)/(G1548*K1548/D1548*D1549))&gt;(6/4)),50%,((G1548*J1548/C1548*C1549)/((G1548*K1548/D1548*D1549)+(G1548*J1548/C1548*C1549)))),((G1548*J1548/C1548*C1549)/((G1548*K1548/D1548*D1549)+(G1548*J1548/C1548*C1549))))</f>
        <v>0.46568100942948587</v>
      </c>
      <c r="K1549" s="18">
        <f t="shared" si="288"/>
        <v>0.53431899057051413</v>
      </c>
      <c r="L1549" s="20">
        <f t="shared" si="289"/>
        <v>0.87154119102571914</v>
      </c>
      <c r="M1549" s="51">
        <f>IF(AND((B1549-$B$2)&gt;123,OR(((U1548*R1548/C1548*C1549)/(U1548*S1548/D1548*D1549))&lt;(4/6),((U1548*R1548/C1548*C1549)/(U1548*S1548/D1548*D1549))&gt;(6/4))),1,0)</f>
        <v>0</v>
      </c>
      <c r="N1549" s="51">
        <f>IF(AND((B1549-$B$2)&gt;123,OR(((U1548*R1548/C1548*C1549)/(U1548*S1548/D1548*D1549))&lt;(4/6),((U1548*R1548/C1548*C1549)/(U1548*S1548/D1548*D1549))&gt;(6/4))),COUNTIF($M$2:M1549,1),0)</f>
        <v>0</v>
      </c>
      <c r="O1549" s="51">
        <f>IF(OR((ROW(N1549)-MATCH(MAX($N$2:N1549),$N$2:N1549,0))=1,(ROW(N1549)-MATCH(MAX($N$2:N1549),$N$2:N1549,0))&gt;123),IF(OR(((U1548*R1548/C1548*C1549)/(U1548*S1548/D1548*D1549))&lt;(4/6),((U1548*R1548/C1548*C1549)/(U1548*S1548/D1548*D1549))&gt;(6/4)),1,0),0)</f>
        <v>0</v>
      </c>
      <c r="P1549" s="47">
        <f>IF(O1549=1,U1548/2/C1549,P1548)</f>
        <v>3.6118419146766771</v>
      </c>
      <c r="Q1549" s="47">
        <f>IF(O1549=1,U1548/2/D1549,Q1548)</f>
        <v>89.517711770140608</v>
      </c>
      <c r="R1549" s="41">
        <f>P1549*C1549/U1548</f>
        <v>0.46785444542973337</v>
      </c>
      <c r="S1549" s="41">
        <f>Q1549*D1549/U1548</f>
        <v>0.53681277517028725</v>
      </c>
      <c r="T1549" s="41">
        <f t="shared" si="295"/>
        <v>0.87154119102571848</v>
      </c>
      <c r="U1549" s="42">
        <f>P1549*C1549+Q1549*D1549</f>
        <v>30272.329731856218</v>
      </c>
      <c r="V1549" s="25">
        <f>B1549</f>
        <v>43238</v>
      </c>
      <c r="W1549">
        <f>C1549/C$2</f>
        <v>1.6979047770682627</v>
      </c>
      <c r="X1549">
        <f>D1549/D$2</f>
        <v>1.2948147617341452</v>
      </c>
      <c r="Y1549">
        <f t="shared" si="296"/>
        <v>1.513616486592811</v>
      </c>
      <c r="AA1549" s="15">
        <f t="shared" si="297"/>
        <v>1.0096399615046492E-2</v>
      </c>
      <c r="AB1549" s="15">
        <f t="shared" si="298"/>
        <v>-1.7156028545572966E-5</v>
      </c>
      <c r="AC1549" s="15">
        <f t="shared" si="299"/>
        <v>4.6672206000206717E-3</v>
      </c>
    </row>
    <row r="1550" spans="1:29" x14ac:dyDescent="0.4">
      <c r="A1550" s="43">
        <f t="shared" si="290"/>
        <v>2018</v>
      </c>
      <c r="B1550" s="53">
        <v>43241</v>
      </c>
      <c r="C1550" s="45">
        <v>3921.2420999999999</v>
      </c>
      <c r="D1550" s="45">
        <f>VLOOKUP(B1550,'H11001.CSI  中证全债'!$A$2:$B$2792,2,0)</f>
        <v>180.77350000000001</v>
      </c>
      <c r="E1550" s="14">
        <f t="shared" si="291"/>
        <v>0</v>
      </c>
      <c r="F1550" s="14">
        <f>IF(AND((B1550-$B$2)&gt;123,OR(((G1549*J1549/C1549*C1550)/(G1549*K1549/D1549*D1550))&lt;(4/6),((G1549*J1549/C1549*C1550)/(G1549*K1549/D1549*D1550))&gt;(6/4))),COUNTIF($E$2:E1550,1),0)</f>
        <v>0</v>
      </c>
      <c r="G1550" s="21">
        <f t="shared" si="292"/>
        <v>30420.024020549801</v>
      </c>
      <c r="H1550" s="12">
        <f t="shared" si="293"/>
        <v>3.6207315507914033</v>
      </c>
      <c r="I1550" s="12">
        <f t="shared" si="294"/>
        <v>89.738036995401941</v>
      </c>
      <c r="J1550" s="15">
        <f>IF(OR((ROW(F1550)-MATCH(MAX($F$2:F1550),$F$2:F1550,0))=1,(ROW(F1550)-MATCH(MAX($F$2:F1550),$F$2:F1550,0))&gt;123),IF(OR(((G1549*J1549/C1549*C1550)/(G1549*K1549/D1549*D1550))&lt;(4/6),((G1549*J1549/C1549*C1550)/(G1549*K1549/D1549*D1550))&gt;(6/4)),50%,((G1549*J1549/C1549*C1550)/((G1549*K1549/D1549*D1550)+(G1549*J1549/C1549*C1550)))),((G1549*J1549/C1549*C1550)/((G1549*K1549/D1549*D1550)+(G1549*J1549/C1549*C1550))))</f>
        <v>0.46672431882928284</v>
      </c>
      <c r="K1550" s="18">
        <f t="shared" si="288"/>
        <v>0.53327568117071711</v>
      </c>
      <c r="L1550" s="20">
        <f t="shared" si="289"/>
        <v>0.87520270529619515</v>
      </c>
      <c r="M1550" s="51">
        <f>IF(AND((B1550-$B$2)&gt;123,OR(((U1549*R1549/C1549*C1550)/(U1549*S1549/D1549*D1550))&lt;(4/6),((U1549*R1549/C1549*C1550)/(U1549*S1549/D1549*D1550))&gt;(6/4))),1,0)</f>
        <v>0</v>
      </c>
      <c r="N1550" s="51">
        <f>IF(AND((B1550-$B$2)&gt;123,OR(((U1549*R1549/C1549*C1550)/(U1549*S1549/D1549*D1550))&lt;(4/6),((U1549*R1549/C1549*C1550)/(U1549*S1549/D1549*D1550))&gt;(6/4))),COUNTIF($M$2:M1550,1),0)</f>
        <v>0</v>
      </c>
      <c r="O1550" s="51">
        <f>IF(OR((ROW(N1550)-MATCH(MAX($N$2:N1550),$N$2:N1550,0))=1,(ROW(N1550)-MATCH(MAX($N$2:N1550),$N$2:N1550,0))&gt;123),IF(OR(((U1549*R1549/C1549*C1550)/(U1549*S1549/D1549*D1550))&lt;(4/6),((U1549*R1549/C1549*C1550)/(U1549*S1549/D1549*D1550))&gt;(6/4)),1,0),0)</f>
        <v>0</v>
      </c>
      <c r="P1550" s="47">
        <f>IF(O1550=1,U1549/2/C1550,P1549)</f>
        <v>3.6118419146766771</v>
      </c>
      <c r="Q1550" s="47">
        <f>IF(O1550=1,U1549/2/D1550,Q1549)</f>
        <v>89.517711770140608</v>
      </c>
      <c r="R1550" s="41">
        <f>P1550*C1550/U1549</f>
        <v>0.46784990451101177</v>
      </c>
      <c r="S1550" s="41">
        <f>Q1550*D1550/U1549</f>
        <v>0.53456176686825652</v>
      </c>
      <c r="T1550" s="41">
        <f t="shared" si="295"/>
        <v>0.87520270529619459</v>
      </c>
      <c r="U1550" s="42">
        <f>P1550*C1550+Q1550*D1550</f>
        <v>30345.33664305431</v>
      </c>
      <c r="V1550" s="25">
        <f>B1550</f>
        <v>43241</v>
      </c>
      <c r="W1550">
        <f>C1550/C$2</f>
        <v>1.7058127167207611</v>
      </c>
      <c r="X1550">
        <f>D1550/D$2</f>
        <v>1.2954030813328556</v>
      </c>
      <c r="Y1550">
        <f t="shared" si="296"/>
        <v>1.5172668321527154</v>
      </c>
      <c r="AA1550" s="15">
        <f t="shared" si="297"/>
        <v>4.6574694643082282E-3</v>
      </c>
      <c r="AB1550" s="15">
        <f t="shared" si="298"/>
        <v>4.5436584142932723E-4</v>
      </c>
      <c r="AC1550" s="15">
        <f t="shared" si="299"/>
        <v>2.411671379268121E-3</v>
      </c>
    </row>
    <row r="1551" spans="1:29" x14ac:dyDescent="0.4">
      <c r="A1551" s="43">
        <f t="shared" si="290"/>
        <v>2018</v>
      </c>
      <c r="B1551" s="53">
        <v>43242</v>
      </c>
      <c r="C1551" s="45">
        <v>3906.2080999999998</v>
      </c>
      <c r="D1551" s="45">
        <f>VLOOKUP(B1551,'H11001.CSI  中证全债'!$A$2:$B$2792,2,0)</f>
        <v>180.88460000000001</v>
      </c>
      <c r="E1551" s="14">
        <f t="shared" si="291"/>
        <v>0</v>
      </c>
      <c r="F1551" s="14">
        <f>IF(AND((B1551-$B$2)&gt;123,OR(((G1550*J1550/C1550*C1551)/(G1550*K1550/D1550*D1551))&lt;(4/6),((G1550*J1550/C1550*C1551)/(G1550*K1550/D1550*D1551))&gt;(6/4))),COUNTIF($E$2:E1551,1),0)</f>
        <v>0</v>
      </c>
      <c r="G1551" s="21">
        <f t="shared" si="292"/>
        <v>30375.559838325389</v>
      </c>
      <c r="H1551" s="12">
        <f t="shared" si="293"/>
        <v>3.6207315507914033</v>
      </c>
      <c r="I1551" s="12">
        <f t="shared" si="294"/>
        <v>89.738036995401941</v>
      </c>
      <c r="J1551" s="15">
        <f>IF(OR((ROW(F1551)-MATCH(MAX($F$2:F1551),$F$2:F1551,0))=1,(ROW(F1551)-MATCH(MAX($F$2:F1551),$F$2:F1551,0))&gt;123),IF(OR(((G1550*J1550/C1550*C1551)/(G1550*K1550/D1550*D1551))&lt;(4/6),((G1550*J1550/C1550*C1551)/(G1550*K1550/D1550*D1551))&gt;(6/4)),50%,((G1550*J1550/C1550*C1551)/((G1550*K1550/D1550*D1551)+(G1550*J1550/C1550*C1551)))),((G1550*J1550/C1550*C1551)/((G1550*K1550/D1550*D1551)+(G1550*J1550/C1550*C1551))))</f>
        <v>0.46561548122586488</v>
      </c>
      <c r="K1551" s="18">
        <f t="shared" si="288"/>
        <v>0.53438451877413518</v>
      </c>
      <c r="L1551" s="20">
        <f t="shared" si="289"/>
        <v>0.87131169573170875</v>
      </c>
      <c r="M1551" s="51">
        <f>IF(AND((B1551-$B$2)&gt;123,OR(((U1550*R1550/C1550*C1551)/(U1550*S1550/D1550*D1551))&lt;(4/6),((U1550*R1550/C1550*C1551)/(U1550*S1550/D1550*D1551))&gt;(6/4))),1,0)</f>
        <v>0</v>
      </c>
      <c r="N1551" s="51">
        <f>IF(AND((B1551-$B$2)&gt;123,OR(((U1550*R1550/C1550*C1551)/(U1550*S1550/D1550*D1551))&lt;(4/6),((U1550*R1550/C1550*C1551)/(U1550*S1550/D1550*D1551))&gt;(6/4))),COUNTIF($M$2:M1551,1),0)</f>
        <v>0</v>
      </c>
      <c r="O1551" s="51">
        <f>IF(OR((ROW(N1551)-MATCH(MAX($N$2:N1551),$N$2:N1551,0))=1,(ROW(N1551)-MATCH(MAX($N$2:N1551),$N$2:N1551,0))&gt;123),IF(OR(((U1550*R1550/C1550*C1551)/(U1550*S1550/D1550*D1551))&lt;(4/6),((U1550*R1550/C1550*C1551)/(U1550*S1550/D1550*D1551))&gt;(6/4)),1,0),0)</f>
        <v>0</v>
      </c>
      <c r="P1551" s="47">
        <f>IF(O1551=1,U1550/2/C1551,P1550)</f>
        <v>3.6118419146766771</v>
      </c>
      <c r="Q1551" s="47">
        <f>IF(O1551=1,U1550/2/D1551,Q1550)</f>
        <v>89.517711770140608</v>
      </c>
      <c r="R1551" s="41">
        <f>P1551*C1551/U1550</f>
        <v>0.4649349028150867</v>
      </c>
      <c r="S1551" s="41">
        <f>Q1551*D1551/U1550</f>
        <v>0.53360342239483505</v>
      </c>
      <c r="T1551" s="41">
        <f t="shared" si="295"/>
        <v>0.87131169573170819</v>
      </c>
      <c r="U1551" s="42">
        <f>P1551*C1551+Q1551*D1551</f>
        <v>30300.98162948672</v>
      </c>
      <c r="V1551" s="25">
        <f>B1551</f>
        <v>43242</v>
      </c>
      <c r="W1551">
        <f>C1551/C$2</f>
        <v>1.699272649127592</v>
      </c>
      <c r="X1551">
        <f>D1551/D$2</f>
        <v>1.2961992117520602</v>
      </c>
      <c r="Y1551">
        <f t="shared" si="296"/>
        <v>1.515049081474336</v>
      </c>
      <c r="AA1551" s="15">
        <f t="shared" si="297"/>
        <v>-3.8339892351967331E-3</v>
      </c>
      <c r="AB1551" s="15">
        <f t="shared" si="298"/>
        <v>6.1458123010282861E-4</v>
      </c>
      <c r="AC1551" s="15">
        <f t="shared" si="299"/>
        <v>-1.4616747900781935E-3</v>
      </c>
    </row>
    <row r="1552" spans="1:29" x14ac:dyDescent="0.4">
      <c r="A1552" s="43">
        <f t="shared" si="290"/>
        <v>2018</v>
      </c>
      <c r="B1552" s="53">
        <v>43243</v>
      </c>
      <c r="C1552" s="45">
        <v>3854.5825</v>
      </c>
      <c r="D1552" s="45">
        <f>VLOOKUP(B1552,'H11001.CSI  中证全债'!$A$2:$B$2792,2,0)</f>
        <v>180.98330000000001</v>
      </c>
      <c r="E1552" s="14">
        <f t="shared" si="291"/>
        <v>0</v>
      </c>
      <c r="F1552" s="14">
        <f>IF(AND((B1552-$B$2)&gt;123,OR(((G1551*J1551/C1551*C1552)/(G1551*K1551/D1551*D1552))&lt;(4/6),((G1551*J1551/C1551*C1552)/(G1551*K1551/D1551*D1552))&gt;(6/4))),COUNTIF($E$2:E1552,1),0)</f>
        <v>0</v>
      </c>
      <c r="G1552" s="21">
        <f t="shared" si="292"/>
        <v>30197.494543828303</v>
      </c>
      <c r="H1552" s="12">
        <f t="shared" si="293"/>
        <v>3.6207315507914033</v>
      </c>
      <c r="I1552" s="12">
        <f t="shared" si="294"/>
        <v>89.738036995401941</v>
      </c>
      <c r="J1552" s="15">
        <f>IF(OR((ROW(F1552)-MATCH(MAX($F$2:F1552),$F$2:F1552,0))=1,(ROW(F1552)-MATCH(MAX($F$2:F1552),$F$2:F1552,0))&gt;123),IF(OR(((G1551*J1551/C1551*C1552)/(G1551*K1551/D1551*D1552))&lt;(4/6),((G1551*J1551/C1551*C1552)/(G1551*K1551/D1551*D1552))&gt;(6/4)),50%,((G1551*J1551/C1551*C1552)/((G1551*K1551/D1551*D1552)+(G1551*J1551/C1551*C1552)))),((G1551*J1551/C1551*C1552)/((G1551*K1551/D1551*D1552)+(G1551*J1551/C1551*C1552))))</f>
        <v>0.46217107358434062</v>
      </c>
      <c r="K1552" s="18">
        <f t="shared" si="288"/>
        <v>0.53782892641565938</v>
      </c>
      <c r="L1552" s="20">
        <f t="shared" si="289"/>
        <v>0.85932728956112925</v>
      </c>
      <c r="M1552" s="51">
        <f>IF(AND((B1552-$B$2)&gt;123,OR(((U1551*R1551/C1551*C1552)/(U1551*S1551/D1551*D1552))&lt;(4/6),((U1551*R1551/C1551*C1552)/(U1551*S1551/D1551*D1552))&gt;(6/4))),1,0)</f>
        <v>0</v>
      </c>
      <c r="N1552" s="51">
        <f>IF(AND((B1552-$B$2)&gt;123,OR(((U1551*R1551/C1551*C1552)/(U1551*S1551/D1551*D1552))&lt;(4/6),((U1551*R1551/C1551*C1552)/(U1551*S1551/D1551*D1552))&gt;(6/4))),COUNTIF($M$2:M1552,1),0)</f>
        <v>0</v>
      </c>
      <c r="O1552" s="51">
        <f>IF(OR((ROW(N1552)-MATCH(MAX($N$2:N1552),$N$2:N1552,0))=1,(ROW(N1552)-MATCH(MAX($N$2:N1552),$N$2:N1552,0))&gt;123),IF(OR(((U1551*R1551/C1551*C1552)/(U1551*S1551/D1551*D1552))&lt;(4/6),((U1551*R1551/C1551*C1552)/(U1551*S1551/D1551*D1552))&gt;(6/4)),1,0),0)</f>
        <v>0</v>
      </c>
      <c r="P1552" s="47">
        <f>IF(O1552=1,U1551/2/C1552,P1551)</f>
        <v>3.6118419146766771</v>
      </c>
      <c r="Q1552" s="47">
        <f>IF(O1552=1,U1551/2/D1552,Q1551)</f>
        <v>89.517711770140608</v>
      </c>
      <c r="R1552" s="41">
        <f>P1552*C1552/U1551</f>
        <v>0.45946176950027229</v>
      </c>
      <c r="S1552" s="41">
        <f>Q1552*D1552/U1551</f>
        <v>0.53467610662629639</v>
      </c>
      <c r="T1552" s="41">
        <f t="shared" si="295"/>
        <v>0.85932728956112869</v>
      </c>
      <c r="U1552" s="42">
        <f>P1552*C1552+Q1552*D1552</f>
        <v>30123.353521688103</v>
      </c>
      <c r="V1552" s="25">
        <f>B1552</f>
        <v>43243</v>
      </c>
      <c r="W1552">
        <f>C1552/C$2</f>
        <v>1.6768145598939945</v>
      </c>
      <c r="X1552">
        <f>D1552/D$2</f>
        <v>1.2969064851307774</v>
      </c>
      <c r="Y1552">
        <f t="shared" si="296"/>
        <v>1.5061676760844052</v>
      </c>
      <c r="AA1552" s="15">
        <f t="shared" si="297"/>
        <v>-1.3216295363270514E-2</v>
      </c>
      <c r="AB1552" s="15">
        <f t="shared" si="298"/>
        <v>5.4565175808218846E-4</v>
      </c>
      <c r="AC1552" s="15">
        <f t="shared" si="299"/>
        <v>-5.8621238734313241E-3</v>
      </c>
    </row>
    <row r="1553" spans="1:29" x14ac:dyDescent="0.4">
      <c r="A1553" s="43">
        <f t="shared" si="290"/>
        <v>2018</v>
      </c>
      <c r="B1553" s="53">
        <v>43244</v>
      </c>
      <c r="C1553" s="45">
        <v>3827.2170000000001</v>
      </c>
      <c r="D1553" s="45">
        <f>VLOOKUP(B1553,'H11001.CSI  中证全债'!$A$2:$B$2792,2,0)</f>
        <v>181.07820000000001</v>
      </c>
      <c r="E1553" s="14">
        <f t="shared" si="291"/>
        <v>0</v>
      </c>
      <c r="F1553" s="14">
        <f>IF(AND((B1553-$B$2)&gt;123,OR(((G1552*J1552/C1552*C1553)/(G1552*K1552/D1552*D1553))&lt;(4/6),((G1552*J1552/C1552*C1553)/(G1552*K1552/D1552*D1553))&gt;(6/4))),COUNTIF($E$2:E1553,1),0)</f>
        <v>0</v>
      </c>
      <c r="G1553" s="21">
        <f t="shared" si="292"/>
        <v>30106.927554285983</v>
      </c>
      <c r="H1553" s="12">
        <f t="shared" si="293"/>
        <v>3.6207315507914033</v>
      </c>
      <c r="I1553" s="12">
        <f t="shared" si="294"/>
        <v>89.738036995401941</v>
      </c>
      <c r="J1553" s="15">
        <f>IF(OR((ROW(F1553)-MATCH(MAX($F$2:F1553),$F$2:F1553,0))=1,(ROW(F1553)-MATCH(MAX($F$2:F1553),$F$2:F1553,0))&gt;123),IF(OR(((G1552*J1552/C1552*C1553)/(G1552*K1552/D1552*D1553))&lt;(4/6),((G1552*J1552/C1552*C1553)/(G1552*K1552/D1552*D1553))&gt;(6/4)),50%,((G1552*J1552/C1552*C1553)/((G1552*K1552/D1552*D1553)+(G1552*J1552/C1552*C1553)))),((G1552*J1552/C1552*C1553)/((G1552*K1552/D1552*D1553)+(G1552*J1552/C1552*C1553))))</f>
        <v>0.46027032544715779</v>
      </c>
      <c r="K1553" s="18">
        <f t="shared" si="288"/>
        <v>0.53972967455284215</v>
      </c>
      <c r="L1553" s="20">
        <f t="shared" si="289"/>
        <v>0.85277935816385264</v>
      </c>
      <c r="M1553" s="51">
        <f>IF(AND((B1553-$B$2)&gt;123,OR(((U1552*R1552/C1552*C1553)/(U1552*S1552/D1552*D1553))&lt;(4/6),((U1552*R1552/C1552*C1553)/(U1552*S1552/D1552*D1553))&gt;(6/4))),1,0)</f>
        <v>0</v>
      </c>
      <c r="N1553" s="51">
        <f>IF(AND((B1553-$B$2)&gt;123,OR(((U1552*R1552/C1552*C1553)/(U1552*S1552/D1552*D1553))&lt;(4/6),((U1552*R1552/C1552*C1553)/(U1552*S1552/D1552*D1553))&gt;(6/4))),COUNTIF($M$2:M1553,1),0)</f>
        <v>0</v>
      </c>
      <c r="O1553" s="51">
        <f>IF(OR((ROW(N1553)-MATCH(MAX($N$2:N1553),$N$2:N1553,0))=1,(ROW(N1553)-MATCH(MAX($N$2:N1553),$N$2:N1553,0))&gt;123),IF(OR(((U1552*R1552/C1552*C1553)/(U1552*S1552/D1552*D1553))&lt;(4/6),((U1552*R1552/C1552*C1553)/(U1552*S1552/D1552*D1553))&gt;(6/4)),1,0),0)</f>
        <v>0</v>
      </c>
      <c r="P1553" s="47">
        <f>IF(O1553=1,U1552/2/C1553,P1552)</f>
        <v>3.6118419146766771</v>
      </c>
      <c r="Q1553" s="47">
        <f>IF(O1553=1,U1552/2/D1553,Q1552)</f>
        <v>89.517711770140608</v>
      </c>
      <c r="R1553" s="41">
        <f>P1553*C1553/U1552</f>
        <v>0.45888990305181915</v>
      </c>
      <c r="S1553" s="41">
        <f>Q1553*D1553/U1552</f>
        <v>0.53811094119335923</v>
      </c>
      <c r="T1553" s="41">
        <f t="shared" si="295"/>
        <v>0.85277935816385197</v>
      </c>
      <c r="U1553" s="42">
        <f>P1553*C1553+Q1553*D1553</f>
        <v>30033.008892619004</v>
      </c>
      <c r="V1553" s="25">
        <f>B1553</f>
        <v>43244</v>
      </c>
      <c r="W1553">
        <f>C1553/C$2</f>
        <v>1.6649100621075861</v>
      </c>
      <c r="X1553">
        <f>D1553/D$2</f>
        <v>1.2975865281261196</v>
      </c>
      <c r="Y1553">
        <f t="shared" si="296"/>
        <v>1.5016504446309502</v>
      </c>
      <c r="AA1553" s="15">
        <f t="shared" si="297"/>
        <v>-7.09947186238713E-3</v>
      </c>
      <c r="AB1553" s="15">
        <f t="shared" si="298"/>
        <v>5.2435777223647229E-4</v>
      </c>
      <c r="AC1553" s="15">
        <f t="shared" si="299"/>
        <v>-2.9991557548216807E-3</v>
      </c>
    </row>
    <row r="1554" spans="1:29" x14ac:dyDescent="0.4">
      <c r="A1554" s="43">
        <f t="shared" si="290"/>
        <v>2018</v>
      </c>
      <c r="B1554" s="53">
        <v>43245</v>
      </c>
      <c r="C1554" s="45">
        <v>3816.498</v>
      </c>
      <c r="D1554" s="45">
        <f>VLOOKUP(B1554,'H11001.CSI  中证全债'!$A$2:$B$2792,2,0)</f>
        <v>181.20519999999999</v>
      </c>
      <c r="E1554" s="14">
        <f t="shared" si="291"/>
        <v>0</v>
      </c>
      <c r="F1554" s="14">
        <f>IF(AND((B1554-$B$2)&gt;123,OR(((G1553*J1553/C1553*C1554)/(G1553*K1553/D1553*D1554))&lt;(4/6),((G1553*J1553/C1553*C1554)/(G1553*K1553/D1553*D1554))&gt;(6/4))),COUNTIF($E$2:E1554,1),0)</f>
        <v>0</v>
      </c>
      <c r="G1554" s="21">
        <f t="shared" si="292"/>
        <v>30079.513663491463</v>
      </c>
      <c r="H1554" s="12">
        <f t="shared" si="293"/>
        <v>3.6207315507914033</v>
      </c>
      <c r="I1554" s="12">
        <f t="shared" si="294"/>
        <v>89.738036995401941</v>
      </c>
      <c r="J1554" s="15">
        <f>IF(OR((ROW(F1554)-MATCH(MAX($F$2:F1554),$F$2:F1554,0))=1,(ROW(F1554)-MATCH(MAX($F$2:F1554),$F$2:F1554,0))&gt;123),IF(OR(((G1553*J1553/C1553*C1554)/(G1553*K1553/D1553*D1554))&lt;(4/6),((G1553*J1553/C1553*C1554)/(G1553*K1553/D1553*D1554))&gt;(6/4)),50%,((G1553*J1553/C1553*C1554)/((G1553*K1553/D1553*D1554)+(G1553*J1553/C1553*C1554)))),((G1553*J1553/C1553*C1554)/((G1553*K1553/D1553*D1554)+(G1553*J1553/C1553*C1554))))</f>
        <v>0.45939953939163197</v>
      </c>
      <c r="K1554" s="18">
        <f t="shared" si="288"/>
        <v>0.54060046060836808</v>
      </c>
      <c r="L1554" s="20">
        <f t="shared" si="289"/>
        <v>0.84979494629849894</v>
      </c>
      <c r="M1554" s="51">
        <f>IF(AND((B1554-$B$2)&gt;123,OR(((U1553*R1553/C1553*C1554)/(U1553*S1553/D1553*D1554))&lt;(4/6),((U1553*R1553/C1553*C1554)/(U1553*S1553/D1553*D1554))&gt;(6/4))),1,0)</f>
        <v>0</v>
      </c>
      <c r="N1554" s="51">
        <f>IF(AND((B1554-$B$2)&gt;123,OR(((U1553*R1553/C1553*C1554)/(U1553*S1553/D1553*D1554))&lt;(4/6),((U1553*R1553/C1553*C1554)/(U1553*S1553/D1553*D1554))&gt;(6/4))),COUNTIF($M$2:M1554,1),0)</f>
        <v>0</v>
      </c>
      <c r="O1554" s="51">
        <f>IF(OR((ROW(N1554)-MATCH(MAX($N$2:N1554),$N$2:N1554,0))=1,(ROW(N1554)-MATCH(MAX($N$2:N1554),$N$2:N1554,0))&gt;123),IF(OR(((U1553*R1553/C1553*C1554)/(U1553*S1553/D1553*D1554))&lt;(4/6),((U1553*R1553/C1553*C1554)/(U1553*S1553/D1553*D1554))&gt;(6/4)),1,0),0)</f>
        <v>0</v>
      </c>
      <c r="P1554" s="47">
        <f>IF(O1554=1,U1553/2/C1554,P1553)</f>
        <v>3.6118419146766771</v>
      </c>
      <c r="Q1554" s="47">
        <f>IF(O1554=1,U1553/2/D1554,Q1553)</f>
        <v>89.517711770140608</v>
      </c>
      <c r="R1554" s="41">
        <f>P1554*C1554/U1553</f>
        <v>0.45898123271516256</v>
      </c>
      <c r="S1554" s="41">
        <f>Q1554*D1554/U1553</f>
        <v>0.54010821635780948</v>
      </c>
      <c r="T1554" s="41">
        <f t="shared" si="295"/>
        <v>0.84979494629849861</v>
      </c>
      <c r="U1554" s="42">
        <f>P1554*C1554+Q1554*D1554</f>
        <v>30005.662308530391</v>
      </c>
      <c r="V1554" s="25">
        <f>B1554</f>
        <v>43245</v>
      </c>
      <c r="W1554">
        <f>C1554/C$2</f>
        <v>1.6602470991881249</v>
      </c>
      <c r="X1554">
        <f>D1554/D$2</f>
        <v>1.298496596202078</v>
      </c>
      <c r="Y1554">
        <f t="shared" si="296"/>
        <v>1.5002831154265195</v>
      </c>
      <c r="AA1554" s="15">
        <f t="shared" si="297"/>
        <v>-2.8007296163243822E-3</v>
      </c>
      <c r="AB1554" s="15">
        <f t="shared" si="298"/>
        <v>7.0135444244523448E-4</v>
      </c>
      <c r="AC1554" s="15">
        <f t="shared" si="299"/>
        <v>-9.1055092702796436E-4</v>
      </c>
    </row>
    <row r="1555" spans="1:29" x14ac:dyDescent="0.4">
      <c r="A1555" s="43">
        <f t="shared" si="290"/>
        <v>2018</v>
      </c>
      <c r="B1555" s="53">
        <v>43248</v>
      </c>
      <c r="C1555" s="45">
        <v>3833.2599</v>
      </c>
      <c r="D1555" s="45">
        <f>VLOOKUP(B1555,'H11001.CSI  中证全债'!$A$2:$B$2792,2,0)</f>
        <v>181.3665</v>
      </c>
      <c r="E1555" s="14">
        <f t="shared" si="291"/>
        <v>0</v>
      </c>
      <c r="F1555" s="14">
        <f>IF(AND((B1555-$B$2)&gt;123,OR(((G1554*J1554/C1554*C1555)/(G1554*K1554/D1554*D1555))&lt;(4/6),((G1554*J1554/C1554*C1555)/(G1554*K1554/D1554*D1555))&gt;(6/4))),COUNTIF($E$2:E1555,1),0)</f>
        <v>0</v>
      </c>
      <c r="G1555" s="21">
        <f t="shared" si="292"/>
        <v>30154.678749040035</v>
      </c>
      <c r="H1555" s="12">
        <f t="shared" si="293"/>
        <v>3.6207315507914033</v>
      </c>
      <c r="I1555" s="12">
        <f t="shared" si="294"/>
        <v>89.738036995401941</v>
      </c>
      <c r="J1555" s="15">
        <f>IF(OR((ROW(F1555)-MATCH(MAX($F$2:F1555),$F$2:F1555,0))=1,(ROW(F1555)-MATCH(MAX($F$2:F1555),$F$2:F1555,0))&gt;123),IF(OR(((G1554*J1554/C1554*C1555)/(G1554*K1554/D1554*D1555))&lt;(4/6),((G1554*J1554/C1554*C1555)/(G1554*K1554/D1554*D1555))&gt;(6/4)),50%,((G1554*J1554/C1554*C1555)/((G1554*K1554/D1554*D1555)+(G1554*J1554/C1554*C1555)))),((G1554*J1554/C1554*C1555)/((G1554*K1554/D1554*D1555)+(G1554*J1554/C1554*C1555))))</f>
        <v>0.46026705102123927</v>
      </c>
      <c r="K1555" s="18">
        <f t="shared" si="288"/>
        <v>0.53973294897876078</v>
      </c>
      <c r="L1555" s="20">
        <f t="shared" si="289"/>
        <v>0.85276811781107587</v>
      </c>
      <c r="M1555" s="51">
        <f>IF(AND((B1555-$B$2)&gt;123,OR(((U1554*R1554/C1554*C1555)/(U1554*S1554/D1554*D1555))&lt;(4/6),((U1554*R1554/C1554*C1555)/(U1554*S1554/D1554*D1555))&gt;(6/4))),1,0)</f>
        <v>0</v>
      </c>
      <c r="N1555" s="51">
        <f>IF(AND((B1555-$B$2)&gt;123,OR(((U1554*R1554/C1554*C1555)/(U1554*S1554/D1554*D1555))&lt;(4/6),((U1554*R1554/C1554*C1555)/(U1554*S1554/D1554*D1555))&gt;(6/4))),COUNTIF($M$2:M1555,1),0)</f>
        <v>0</v>
      </c>
      <c r="O1555" s="51">
        <f>IF(OR((ROW(N1555)-MATCH(MAX($N$2:N1555),$N$2:N1555,0))=1,(ROW(N1555)-MATCH(MAX($N$2:N1555),$N$2:N1555,0))&gt;123),IF(OR(((U1554*R1554/C1554*C1555)/(U1554*S1554/D1554*D1555))&lt;(4/6),((U1554*R1554/C1554*C1555)/(U1554*S1554/D1554*D1555))&gt;(6/4)),1,0),0)</f>
        <v>0</v>
      </c>
      <c r="P1555" s="47">
        <f>IF(O1555=1,U1554/2/C1555,P1554)</f>
        <v>3.6118419146766771</v>
      </c>
      <c r="Q1555" s="47">
        <f>IF(O1555=1,U1554/2/D1555,Q1554)</f>
        <v>89.517711770140608</v>
      </c>
      <c r="R1555" s="41">
        <f>P1555*C1555/U1554</f>
        <v>0.46141720300348971</v>
      </c>
      <c r="S1555" s="41">
        <f>Q1555*D1555/U1554</f>
        <v>0.54108167667885698</v>
      </c>
      <c r="T1555" s="41">
        <f t="shared" si="295"/>
        <v>0.85276811781107542</v>
      </c>
      <c r="U1555" s="42">
        <f>P1555*C1555+Q1555*D1555</f>
        <v>30080.642848428535</v>
      </c>
      <c r="V1555" s="25">
        <f>B1555</f>
        <v>43248</v>
      </c>
      <c r="W1555">
        <f>C1555/C$2</f>
        <v>1.6675388351858593</v>
      </c>
      <c r="X1555">
        <f>D1555/D$2</f>
        <v>1.2996524543174488</v>
      </c>
      <c r="Y1555">
        <f t="shared" si="296"/>
        <v>1.5040321424214267</v>
      </c>
      <c r="AA1555" s="15">
        <f t="shared" si="297"/>
        <v>4.391958282173869E-3</v>
      </c>
      <c r="AB1555" s="15">
        <f t="shared" si="298"/>
        <v>8.9015105526768501E-4</v>
      </c>
      <c r="AC1555" s="15">
        <f t="shared" si="299"/>
        <v>2.498879682346633E-3</v>
      </c>
    </row>
    <row r="1556" spans="1:29" x14ac:dyDescent="0.4">
      <c r="A1556" s="43">
        <f t="shared" si="290"/>
        <v>2018</v>
      </c>
      <c r="B1556" s="53">
        <v>43249</v>
      </c>
      <c r="C1556" s="45">
        <v>3804.0093000000002</v>
      </c>
      <c r="D1556" s="45">
        <f>VLOOKUP(B1556,'H11001.CSI  中证全债'!$A$2:$B$2792,2,0)</f>
        <v>181.38200000000001</v>
      </c>
      <c r="E1556" s="14">
        <f t="shared" si="291"/>
        <v>0</v>
      </c>
      <c r="F1556" s="14">
        <f>IF(AND((B1556-$B$2)&gt;123,OR(((G1555*J1555/C1555*C1556)/(G1555*K1555/D1555*D1556))&lt;(4/6),((G1555*J1555/C1555*C1556)/(G1555*K1555/D1555*D1556))&gt;(6/4))),COUNTIF($E$2:E1556,1),0)</f>
        <v>0</v>
      </c>
      <c r="G1556" s="21">
        <f t="shared" si="292"/>
        <v>30050.161118313888</v>
      </c>
      <c r="H1556" s="12">
        <f t="shared" si="293"/>
        <v>3.6207315507914033</v>
      </c>
      <c r="I1556" s="12">
        <f t="shared" si="294"/>
        <v>89.738036995401941</v>
      </c>
      <c r="J1556" s="15">
        <f>IF(OR((ROW(F1556)-MATCH(MAX($F$2:F1556),$F$2:F1556,0))=1,(ROW(F1556)-MATCH(MAX($F$2:F1556),$F$2:F1556,0))&gt;123),IF(OR(((G1555*J1555/C1555*C1556)/(G1555*K1555/D1555*D1556))&lt;(4/6),((G1555*J1555/C1555*C1556)/(G1555*K1555/D1555*D1556))&gt;(6/4)),50%,((G1555*J1555/C1555*C1556)/((G1555*K1555/D1555*D1556)+(G1555*J1555/C1555*C1556)))),((G1555*J1555/C1555*C1556)/((G1555*K1555/D1555*D1556)+(G1555*J1555/C1555*C1556))))</f>
        <v>0.45834351562327763</v>
      </c>
      <c r="K1556" s="18">
        <f t="shared" si="288"/>
        <v>0.54165648437672242</v>
      </c>
      <c r="L1556" s="20">
        <f t="shared" si="289"/>
        <v>0.84618855094237078</v>
      </c>
      <c r="M1556" s="51">
        <f>IF(AND((B1556-$B$2)&gt;123,OR(((U1555*R1555/C1555*C1556)/(U1555*S1555/D1555*D1556))&lt;(4/6),((U1555*R1555/C1555*C1556)/(U1555*S1555/D1555*D1556))&gt;(6/4))),1,0)</f>
        <v>0</v>
      </c>
      <c r="N1556" s="51">
        <f>IF(AND((B1556-$B$2)&gt;123,OR(((U1555*R1555/C1555*C1556)/(U1555*S1555/D1555*D1556))&lt;(4/6),((U1555*R1555/C1555*C1556)/(U1555*S1555/D1555*D1556))&gt;(6/4))),COUNTIF($M$2:M1556,1),0)</f>
        <v>0</v>
      </c>
      <c r="O1556" s="51">
        <f>IF(OR((ROW(N1556)-MATCH(MAX($N$2:N1556),$N$2:N1556,0))=1,(ROW(N1556)-MATCH(MAX($N$2:N1556),$N$2:N1556,0))&gt;123),IF(OR(((U1555*R1555/C1555*C1556)/(U1555*S1555/D1555*D1556))&lt;(4/6),((U1555*R1555/C1555*C1556)/(U1555*S1555/D1555*D1556))&gt;(6/4)),1,0),0)</f>
        <v>0</v>
      </c>
      <c r="P1556" s="47">
        <f>IF(O1556=1,U1555/2/C1556,P1555)</f>
        <v>3.6118419146766771</v>
      </c>
      <c r="Q1556" s="47">
        <f>IF(O1556=1,U1555/2/D1556,Q1555)</f>
        <v>89.517711770140608</v>
      </c>
      <c r="R1556" s="41">
        <f>P1556*C1556/U1555</f>
        <v>0.45675487398294284</v>
      </c>
      <c r="S1556" s="41">
        <f>Q1556*D1556/U1555</f>
        <v>0.53977907580322493</v>
      </c>
      <c r="T1556" s="41">
        <f t="shared" si="295"/>
        <v>0.84618855094237044</v>
      </c>
      <c r="U1556" s="42">
        <f>P1556*C1556+Q1556*D1556</f>
        <v>29976.381829851533</v>
      </c>
      <c r="V1556" s="25">
        <f>B1556</f>
        <v>43249</v>
      </c>
      <c r="W1556">
        <f>C1556/C$2</f>
        <v>1.6548142840922884</v>
      </c>
      <c r="X1556">
        <f>D1556/D$2</f>
        <v>1.299763525618058</v>
      </c>
      <c r="Y1556">
        <f t="shared" si="296"/>
        <v>1.4988190914925765</v>
      </c>
      <c r="AA1556" s="15">
        <f t="shared" si="297"/>
        <v>-7.6307374827361274E-3</v>
      </c>
      <c r="AB1556" s="15">
        <f t="shared" si="298"/>
        <v>8.5462309743045139E-5</v>
      </c>
      <c r="AC1556" s="15">
        <f t="shared" si="299"/>
        <v>-3.4660502138320615E-3</v>
      </c>
    </row>
    <row r="1557" spans="1:29" x14ac:dyDescent="0.4">
      <c r="A1557" s="43">
        <f t="shared" si="290"/>
        <v>2018</v>
      </c>
      <c r="B1557" s="53">
        <v>43250</v>
      </c>
      <c r="C1557" s="45">
        <v>3723.3724000000002</v>
      </c>
      <c r="D1557" s="45">
        <f>VLOOKUP(B1557,'H11001.CSI  中证全债'!$A$2:$B$2792,2,0)</f>
        <v>181.42529999999999</v>
      </c>
      <c r="E1557" s="14">
        <f t="shared" si="291"/>
        <v>0</v>
      </c>
      <c r="F1557" s="14">
        <f>IF(AND((B1557-$B$2)&gt;123,OR(((G1556*J1556/C1556*C1557)/(G1556*K1556/D1556*D1557))&lt;(4/6),((G1556*J1556/C1556*C1557)/(G1556*K1556/D1556*D1557))&gt;(6/4))),COUNTIF($E$2:E1557,1),0)</f>
        <v>0</v>
      </c>
      <c r="G1557" s="21">
        <f t="shared" si="292"/>
        <v>29762.082207327781</v>
      </c>
      <c r="H1557" s="12">
        <f t="shared" si="293"/>
        <v>3.6207315507914033</v>
      </c>
      <c r="I1557" s="12">
        <f t="shared" si="294"/>
        <v>89.738036995401941</v>
      </c>
      <c r="J1557" s="15">
        <f>IF(OR((ROW(F1557)-MATCH(MAX($F$2:F1557),$F$2:F1557,0))=1,(ROW(F1557)-MATCH(MAX($F$2:F1557),$F$2:F1557,0))&gt;123),IF(OR(((G1556*J1556/C1556*C1557)/(G1556*K1556/D1556*D1557))&lt;(4/6),((G1556*J1556/C1556*C1557)/(G1556*K1556/D1556*D1557))&gt;(6/4)),50%,((G1556*J1556/C1556*C1557)/((G1556*K1556/D1556*D1557)+(G1556*J1556/C1556*C1557)))),((G1556*J1556/C1556*C1557)/((G1556*K1556/D1556*D1557)+(G1556*J1556/C1556*C1557))))</f>
        <v>0.45297005196453072</v>
      </c>
      <c r="K1557" s="18">
        <f t="shared" si="288"/>
        <v>0.54702994803546923</v>
      </c>
      <c r="L1557" s="20">
        <f t="shared" si="289"/>
        <v>0.82805347968839227</v>
      </c>
      <c r="M1557" s="51">
        <f>IF(AND((B1557-$B$2)&gt;123,OR(((U1556*R1556/C1556*C1557)/(U1556*S1556/D1556*D1557))&lt;(4/6),((U1556*R1556/C1556*C1557)/(U1556*S1556/D1556*D1557))&gt;(6/4))),1,0)</f>
        <v>0</v>
      </c>
      <c r="N1557" s="51">
        <f>IF(AND((B1557-$B$2)&gt;123,OR(((U1556*R1556/C1556*C1557)/(U1556*S1556/D1556*D1557))&lt;(4/6),((U1556*R1556/C1556*C1557)/(U1556*S1556/D1556*D1557))&gt;(6/4))),COUNTIF($M$2:M1557,1),0)</f>
        <v>0</v>
      </c>
      <c r="O1557" s="51">
        <f>IF(OR((ROW(N1557)-MATCH(MAX($N$2:N1557),$N$2:N1557,0))=1,(ROW(N1557)-MATCH(MAX($N$2:N1557),$N$2:N1557,0))&gt;123),IF(OR(((U1556*R1556/C1556*C1557)/(U1556*S1556/D1556*D1557))&lt;(4/6),((U1556*R1556/C1556*C1557)/(U1556*S1556/D1556*D1557))&gt;(6/4)),1,0),0)</f>
        <v>0</v>
      </c>
      <c r="P1557" s="47">
        <f>IF(O1557=1,U1556/2/C1557,P1556)</f>
        <v>3.6118419146766771</v>
      </c>
      <c r="Q1557" s="47">
        <f>IF(O1557=1,U1556/2/D1557,Q1556)</f>
        <v>89.517711770140608</v>
      </c>
      <c r="R1557" s="41">
        <f>P1557*C1557/U1556</f>
        <v>0.4486276087155413</v>
      </c>
      <c r="S1557" s="41">
        <f>Q1557*D1557/U1556</f>
        <v>0.54178579007284178</v>
      </c>
      <c r="T1557" s="41">
        <f t="shared" si="295"/>
        <v>0.82805347968839205</v>
      </c>
      <c r="U1557" s="42">
        <f>P1557*C1557+Q1557*D1557</f>
        <v>29689.010211481585</v>
      </c>
      <c r="V1557" s="25">
        <f>B1557</f>
        <v>43250</v>
      </c>
      <c r="W1557">
        <f>C1557/C$2</f>
        <v>1.6197357436836406</v>
      </c>
      <c r="X1557">
        <f>D1557/D$2</f>
        <v>1.3000738086707271</v>
      </c>
      <c r="Y1557">
        <f t="shared" si="296"/>
        <v>1.4844505105740793</v>
      </c>
      <c r="AA1557" s="15">
        <f t="shared" si="297"/>
        <v>-2.1197871414247116E-2</v>
      </c>
      <c r="AB1557" s="15">
        <f t="shared" si="298"/>
        <v>2.3872269574698457E-4</v>
      </c>
      <c r="AC1557" s="15">
        <f t="shared" si="299"/>
        <v>-9.5866012116169186E-3</v>
      </c>
    </row>
    <row r="1558" spans="1:29" x14ac:dyDescent="0.4">
      <c r="A1558" s="43">
        <f t="shared" si="290"/>
        <v>2018</v>
      </c>
      <c r="B1558" s="53">
        <v>43251</v>
      </c>
      <c r="C1558" s="45">
        <v>3802.3759</v>
      </c>
      <c r="D1558" s="45">
        <f>VLOOKUP(B1558,'H11001.CSI  中证全债'!$A$2:$B$2792,2,0)</f>
        <v>181.40600000000001</v>
      </c>
      <c r="E1558" s="14">
        <f t="shared" si="291"/>
        <v>0</v>
      </c>
      <c r="F1558" s="14">
        <f>IF(AND((B1558-$B$2)&gt;123,OR(((G1557*J1557/C1557*C1558)/(G1557*K1557/D1557*D1558))&lt;(4/6),((G1557*J1557/C1557*C1558)/(G1557*K1557/D1557*D1558))&gt;(6/4))),COUNTIF($E$2:E1558,1),0)</f>
        <v>0</v>
      </c>
      <c r="G1558" s="21">
        <f t="shared" si="292"/>
        <v>30046.400728286717</v>
      </c>
      <c r="H1558" s="12">
        <f t="shared" si="293"/>
        <v>3.6207315507914033</v>
      </c>
      <c r="I1558" s="12">
        <f t="shared" si="294"/>
        <v>89.738036995401941</v>
      </c>
      <c r="J1558" s="15">
        <f>IF(OR((ROW(F1558)-MATCH(MAX($F$2:F1558),$F$2:F1558,0))=1,(ROW(F1558)-MATCH(MAX($F$2:F1558),$F$2:F1558,0))&gt;123),IF(OR(((G1557*J1557/C1557*C1558)/(G1557*K1557/D1557*D1558))&lt;(4/6),((G1557*J1557/C1557*C1558)/(G1557*K1557/D1557*D1558))&gt;(6/4)),50%,((G1557*J1557/C1557*C1558)/((G1557*K1557/D1557*D1558)+(G1557*J1557/C1557*C1558)))),((G1557*J1557/C1557*C1558)/((G1557*K1557/D1557*D1558)+(G1557*J1557/C1557*C1558))))</f>
        <v>0.45820404625495659</v>
      </c>
      <c r="K1558" s="18">
        <f t="shared" si="288"/>
        <v>0.54179595374504341</v>
      </c>
      <c r="L1558" s="20">
        <f t="shared" si="289"/>
        <v>0.84571330422038693</v>
      </c>
      <c r="M1558" s="51">
        <f>IF(AND((B1558-$B$2)&gt;123,OR(((U1557*R1557/C1557*C1558)/(U1557*S1557/D1557*D1558))&lt;(4/6),((U1557*R1557/C1557*C1558)/(U1557*S1557/D1557*D1558))&gt;(6/4))),1,0)</f>
        <v>0</v>
      </c>
      <c r="N1558" s="51">
        <f>IF(AND((B1558-$B$2)&gt;123,OR(((U1557*R1557/C1557*C1558)/(U1557*S1557/D1557*D1558))&lt;(4/6),((U1557*R1557/C1557*C1558)/(U1557*S1557/D1557*D1558))&gt;(6/4))),COUNTIF($M$2:M1558,1),0)</f>
        <v>0</v>
      </c>
      <c r="O1558" s="51">
        <f>IF(OR((ROW(N1558)-MATCH(MAX($N$2:N1558),$N$2:N1558,0))=1,(ROW(N1558)-MATCH(MAX($N$2:N1558),$N$2:N1558,0))&gt;123),IF(OR(((U1557*R1557/C1557*C1558)/(U1557*S1557/D1557*D1558))&lt;(4/6),((U1557*R1557/C1557*C1558)/(U1557*S1557/D1557*D1558))&gt;(6/4)),1,0),0)</f>
        <v>0</v>
      </c>
      <c r="P1558" s="47">
        <f>IF(O1558=1,U1557/2/C1558,P1557)</f>
        <v>3.6118419146766771</v>
      </c>
      <c r="Q1558" s="47">
        <f>IF(O1558=1,U1557/2/D1558,Q1557)</f>
        <v>89.517711770140608</v>
      </c>
      <c r="R1558" s="41">
        <f>P1558*C1558/U1557</f>
        <v>0.46258129028718131</v>
      </c>
      <c r="S1558" s="41">
        <f>Q1558*D1558/U1557</f>
        <v>0.5469717550601948</v>
      </c>
      <c r="T1558" s="41">
        <f t="shared" si="295"/>
        <v>0.8457133042203866</v>
      </c>
      <c r="U1558" s="42">
        <f>P1558*C1558+Q1558*D1558</f>
        <v>29972.63067235058</v>
      </c>
      <c r="V1558" s="25">
        <f>B1558</f>
        <v>43251</v>
      </c>
      <c r="W1558">
        <f>C1558/C$2</f>
        <v>1.6541037249326047</v>
      </c>
      <c r="X1558">
        <f>D1558/D$2</f>
        <v>1.2999355069867431</v>
      </c>
      <c r="Y1558">
        <f t="shared" si="296"/>
        <v>1.4986315336175291</v>
      </c>
      <c r="AA1558" s="15">
        <f t="shared" si="297"/>
        <v>2.1218264388488173E-2</v>
      </c>
      <c r="AB1558" s="15">
        <f t="shared" si="298"/>
        <v>-1.0637987094397339E-4</v>
      </c>
      <c r="AC1558" s="15">
        <f t="shared" si="299"/>
        <v>9.5530453473762211E-3</v>
      </c>
    </row>
    <row r="1559" spans="1:29" x14ac:dyDescent="0.4">
      <c r="A1559" s="43">
        <f t="shared" si="290"/>
        <v>2018</v>
      </c>
      <c r="B1559" s="53">
        <v>43252</v>
      </c>
      <c r="C1559" s="45">
        <v>3770.5891000000001</v>
      </c>
      <c r="D1559" s="45">
        <f>VLOOKUP(B1559,'H11001.CSI  中证全债'!$A$2:$B$2792,2,0)</f>
        <v>181.37020000000001</v>
      </c>
      <c r="E1559" s="14">
        <f t="shared" si="291"/>
        <v>0</v>
      </c>
      <c r="F1559" s="14">
        <f>IF(AND((B1559-$B$2)&gt;123,OR(((G1558*J1558/C1558*C1559)/(G1558*K1558/D1558*D1559))&lt;(4/6),((G1558*J1558/C1558*C1559)/(G1558*K1558/D1558*D1559))&gt;(6/4))),COUNTIF($E$2:E1559,1),0)</f>
        <v>0</v>
      </c>
      <c r="G1559" s="21">
        <f t="shared" si="292"/>
        <v>29928.096636903589</v>
      </c>
      <c r="H1559" s="12">
        <f t="shared" si="293"/>
        <v>3.6207315507914033</v>
      </c>
      <c r="I1559" s="12">
        <f t="shared" si="294"/>
        <v>89.738036995401941</v>
      </c>
      <c r="J1559" s="15">
        <f>IF(OR((ROW(F1559)-MATCH(MAX($F$2:F1559),$F$2:F1559,0))=1,(ROW(F1559)-MATCH(MAX($F$2:F1559),$F$2:F1559,0))&gt;123),IF(OR(((G1558*J1558/C1558*C1559)/(G1558*K1558/D1558*D1559))&lt;(4/6),((G1558*J1558/C1558*C1559)/(G1558*K1558/D1558*D1559))&gt;(6/4)),50%,((G1558*J1558/C1558*C1559)/((G1558*K1558/D1558*D1559)+(G1558*J1558/C1558*C1559)))),((G1558*J1558/C1558*C1559)/((G1558*K1558/D1558*D1559)+(G1558*J1558/C1558*C1559))))</f>
        <v>0.4561697018381668</v>
      </c>
      <c r="K1559" s="18">
        <f t="shared" si="288"/>
        <v>0.54383029816183326</v>
      </c>
      <c r="L1559" s="20">
        <f t="shared" si="289"/>
        <v>0.83880891406756386</v>
      </c>
      <c r="M1559" s="51">
        <f>IF(AND((B1559-$B$2)&gt;123,OR(((U1558*R1558/C1558*C1559)/(U1558*S1558/D1558*D1559))&lt;(4/6),((U1558*R1558/C1558*C1559)/(U1558*S1558/D1558*D1559))&gt;(6/4))),1,0)</f>
        <v>0</v>
      </c>
      <c r="N1559" s="51">
        <f>IF(AND((B1559-$B$2)&gt;123,OR(((U1558*R1558/C1558*C1559)/(U1558*S1558/D1558*D1559))&lt;(4/6),((U1558*R1558/C1558*C1559)/(U1558*S1558/D1558*D1559))&gt;(6/4))),COUNTIF($M$2:M1559,1),0)</f>
        <v>0</v>
      </c>
      <c r="O1559" s="51">
        <f>IF(OR((ROW(N1559)-MATCH(MAX($N$2:N1559),$N$2:N1559,0))=1,(ROW(N1559)-MATCH(MAX($N$2:N1559),$N$2:N1559,0))&gt;123),IF(OR(((U1558*R1558/C1558*C1559)/(U1558*S1558/D1558*D1559))&lt;(4/6),((U1558*R1558/C1558*C1559)/(U1558*S1558/D1558*D1559))&gt;(6/4)),1,0),0)</f>
        <v>0</v>
      </c>
      <c r="P1559" s="47">
        <f>IF(O1559=1,U1558/2/C1559,P1558)</f>
        <v>3.6118419146766771</v>
      </c>
      <c r="Q1559" s="47">
        <f>IF(O1559=1,U1558/2/D1559,Q1558)</f>
        <v>89.517711770140608</v>
      </c>
      <c r="R1559" s="41">
        <f>P1559*C1559/U1558</f>
        <v>0.4543735884673672</v>
      </c>
      <c r="S1559" s="41">
        <f>Q1559*D1559/U1558</f>
        <v>0.54168903172954197</v>
      </c>
      <c r="T1559" s="41">
        <f t="shared" si="295"/>
        <v>0.83880891406756375</v>
      </c>
      <c r="U1559" s="42">
        <f>P1559*C1559+Q1559*D1559</f>
        <v>29854.617041695768</v>
      </c>
      <c r="V1559" s="25">
        <f>B1559</f>
        <v>43252</v>
      </c>
      <c r="W1559">
        <f>C1559/C$2</f>
        <v>1.640275880009727</v>
      </c>
      <c r="X1559">
        <f>D1559/D$2</f>
        <v>1.299678968111788</v>
      </c>
      <c r="Y1559">
        <f t="shared" si="296"/>
        <v>1.4927308520847884</v>
      </c>
      <c r="AA1559" s="15">
        <f t="shared" si="297"/>
        <v>-8.3597205631352756E-3</v>
      </c>
      <c r="AB1559" s="15">
        <f t="shared" si="298"/>
        <v>-1.9734738652521511E-4</v>
      </c>
      <c r="AC1559" s="15">
        <f t="shared" si="299"/>
        <v>-3.9373798030908347E-3</v>
      </c>
    </row>
    <row r="1560" spans="1:29" x14ac:dyDescent="0.4">
      <c r="A1560" s="43">
        <f t="shared" si="290"/>
        <v>2018</v>
      </c>
      <c r="B1560" s="53">
        <v>43255</v>
      </c>
      <c r="C1560" s="45">
        <v>3807.5781000000002</v>
      </c>
      <c r="D1560" s="45">
        <f>VLOOKUP(B1560,'H11001.CSI  中证全债'!$A$2:$B$2792,2,0)</f>
        <v>181.34530000000001</v>
      </c>
      <c r="E1560" s="14">
        <f t="shared" si="291"/>
        <v>0</v>
      </c>
      <c r="F1560" s="14">
        <f>IF(AND((B1560-$B$2)&gt;123,OR(((G1559*J1559/C1559*C1560)/(G1559*K1559/D1559*D1560))&lt;(4/6),((G1559*J1559/C1559*C1560)/(G1559*K1559/D1559*D1560))&gt;(6/4))),COUNTIF($E$2:E1560,1),0)</f>
        <v>0</v>
      </c>
      <c r="G1560" s="21">
        <f t="shared" si="292"/>
        <v>30059.789399114627</v>
      </c>
      <c r="H1560" s="12">
        <f t="shared" si="293"/>
        <v>3.6207315507914033</v>
      </c>
      <c r="I1560" s="12">
        <f t="shared" si="294"/>
        <v>89.738036995401941</v>
      </c>
      <c r="J1560" s="15">
        <f>IF(OR((ROW(F1560)-MATCH(MAX($F$2:F1560),$F$2:F1560,0))=1,(ROW(F1560)-MATCH(MAX($F$2:F1560),$F$2:F1560,0))&gt;123),IF(OR(((G1559*J1559/C1559*C1560)/(G1559*K1559/D1559*D1560))&lt;(4/6),((G1559*J1559/C1559*C1560)/(G1559*K1559/D1559*D1560))&gt;(6/4)),50%,((G1559*J1559/C1559*C1560)/((G1559*K1559/D1559*D1560)+(G1559*J1559/C1559*C1560)))),((G1559*J1559/C1559*C1560)/((G1559*K1559/D1559*D1560)+(G1559*J1559/C1559*C1560))))</f>
        <v>0.4586265717210391</v>
      </c>
      <c r="K1560" s="18">
        <f t="shared" si="288"/>
        <v>0.54137342827896084</v>
      </c>
      <c r="L1560" s="20">
        <f t="shared" si="289"/>
        <v>0.84715382721871668</v>
      </c>
      <c r="M1560" s="51">
        <f>IF(AND((B1560-$B$2)&gt;123,OR(((U1559*R1559/C1559*C1560)/(U1559*S1559/D1559*D1560))&lt;(4/6),((U1559*R1559/C1559*C1560)/(U1559*S1559/D1559*D1560))&gt;(6/4))),1,0)</f>
        <v>0</v>
      </c>
      <c r="N1560" s="51">
        <f>IF(AND((B1560-$B$2)&gt;123,OR(((U1559*R1559/C1559*C1560)/(U1559*S1559/D1559*D1560))&lt;(4/6),((U1559*R1559/C1559*C1560)/(U1559*S1559/D1559*D1560))&gt;(6/4))),COUNTIF($M$2:M1560,1),0)</f>
        <v>0</v>
      </c>
      <c r="O1560" s="51">
        <f>IF(OR((ROW(N1560)-MATCH(MAX($N$2:N1560),$N$2:N1560,0))=1,(ROW(N1560)-MATCH(MAX($N$2:N1560),$N$2:N1560,0))&gt;123),IF(OR(((U1559*R1559/C1559*C1560)/(U1559*S1559/D1559*D1560))&lt;(4/6),((U1559*R1559/C1559*C1560)/(U1559*S1559/D1559*D1560))&gt;(6/4)),1,0),0)</f>
        <v>0</v>
      </c>
      <c r="P1560" s="47">
        <f>IF(O1560=1,U1559/2/C1560,P1559)</f>
        <v>3.6118419146766771</v>
      </c>
      <c r="Q1560" s="47">
        <f>IF(O1560=1,U1559/2/D1560,Q1559)</f>
        <v>89.517711770140608</v>
      </c>
      <c r="R1560" s="41">
        <f>P1560*C1560/U1559</f>
        <v>0.4606446686547026</v>
      </c>
      <c r="S1560" s="41">
        <f>Q1560*D1560/U1559</f>
        <v>0.54375563664398607</v>
      </c>
      <c r="T1560" s="41">
        <f t="shared" si="295"/>
        <v>0.84715382721871657</v>
      </c>
      <c r="U1560" s="42">
        <f>P1560*C1560+Q1560*D1560</f>
        <v>29985.986471254662</v>
      </c>
      <c r="V1560" s="25">
        <f>B1560</f>
        <v>43255</v>
      </c>
      <c r="W1560">
        <f>C1560/C$2</f>
        <v>1.6563667779878917</v>
      </c>
      <c r="X1560">
        <f>D1560/D$2</f>
        <v>1.2995005374417772</v>
      </c>
      <c r="Y1560">
        <f t="shared" si="296"/>
        <v>1.4992993235627332</v>
      </c>
      <c r="AA1560" s="15">
        <f t="shared" si="297"/>
        <v>9.8098729453177658E-3</v>
      </c>
      <c r="AB1560" s="15">
        <f t="shared" si="298"/>
        <v>-1.3728826455505772E-4</v>
      </c>
      <c r="AC1560" s="15">
        <f t="shared" si="299"/>
        <v>4.4003052986887337E-3</v>
      </c>
    </row>
    <row r="1561" spans="1:29" x14ac:dyDescent="0.4">
      <c r="A1561" s="43">
        <f t="shared" si="290"/>
        <v>2018</v>
      </c>
      <c r="B1561" s="53">
        <v>43256</v>
      </c>
      <c r="C1561" s="45">
        <v>3845.3164000000002</v>
      </c>
      <c r="D1561" s="45">
        <f>VLOOKUP(B1561,'H11001.CSI  中证全债'!$A$2:$B$2792,2,0)</f>
        <v>181.2586</v>
      </c>
      <c r="E1561" s="14">
        <f t="shared" si="291"/>
        <v>0</v>
      </c>
      <c r="F1561" s="14">
        <f>IF(AND((B1561-$B$2)&gt;123,OR(((G1560*J1560/C1560*C1561)/(G1560*K1560/D1560*D1561))&lt;(4/6),((G1560*J1560/C1560*C1561)/(G1560*K1560/D1560*D1561))&gt;(6/4))),COUNTIF($E$2:E1561,1),0)</f>
        <v>0</v>
      </c>
      <c r="G1561" s="21">
        <f t="shared" si="292"/>
        <v>30188.649364790355</v>
      </c>
      <c r="H1561" s="12">
        <f t="shared" si="293"/>
        <v>3.6207315507914033</v>
      </c>
      <c r="I1561" s="12">
        <f t="shared" si="294"/>
        <v>89.738036995401941</v>
      </c>
      <c r="J1561" s="15">
        <f>IF(OR((ROW(F1561)-MATCH(MAX($F$2:F1561),$F$2:F1561,0))=1,(ROW(F1561)-MATCH(MAX($F$2:F1561),$F$2:F1561,0))&gt;123),IF(OR(((G1560*J1560/C1560*C1561)/(G1560*K1560/D1560*D1561))&lt;(4/6),((G1560*J1560/C1560*C1561)/(G1560*K1560/D1560*D1561))&gt;(6/4)),50%,((G1560*J1560/C1560*C1561)/((G1560*K1560/D1560*D1561)+(G1560*J1560/C1560*C1561)))),((G1560*J1560/C1560*C1561)/((G1560*K1560/D1560*D1561)+(G1560*J1560/C1560*C1561))))</f>
        <v>0.46119514139291445</v>
      </c>
      <c r="K1561" s="18">
        <f t="shared" si="288"/>
        <v>0.53880485860708549</v>
      </c>
      <c r="L1561" s="20">
        <f t="shared" si="289"/>
        <v>0.85595950746471161</v>
      </c>
      <c r="M1561" s="51">
        <f>IF(AND((B1561-$B$2)&gt;123,OR(((U1560*R1560/C1560*C1561)/(U1560*S1560/D1560*D1561))&lt;(4/6),((U1560*R1560/C1560*C1561)/(U1560*S1560/D1560*D1561))&gt;(6/4))),1,0)</f>
        <v>0</v>
      </c>
      <c r="N1561" s="51">
        <f>IF(AND((B1561-$B$2)&gt;123,OR(((U1560*R1560/C1560*C1561)/(U1560*S1560/D1560*D1561))&lt;(4/6),((U1560*R1560/C1560*C1561)/(U1560*S1560/D1560*D1561))&gt;(6/4))),COUNTIF($M$2:M1561,1),0)</f>
        <v>0</v>
      </c>
      <c r="O1561" s="51">
        <f>IF(OR((ROW(N1561)-MATCH(MAX($N$2:N1561),$N$2:N1561,0))=1,(ROW(N1561)-MATCH(MAX($N$2:N1561),$N$2:N1561,0))&gt;123),IF(OR(((U1560*R1560/C1560*C1561)/(U1560*S1560/D1560*D1561))&lt;(4/6),((U1560*R1560/C1560*C1561)/(U1560*S1560/D1560*D1561))&gt;(6/4)),1,0),0)</f>
        <v>0</v>
      </c>
      <c r="P1561" s="47">
        <f>IF(O1561=1,U1560/2/C1561,P1560)</f>
        <v>3.6118419146766771</v>
      </c>
      <c r="Q1561" s="47">
        <f>IF(O1561=1,U1560/2/D1561,Q1560)</f>
        <v>89.517711770140608</v>
      </c>
      <c r="R1561" s="41">
        <f>P1561*C1561/U1560</f>
        <v>0.4631721875159141</v>
      </c>
      <c r="S1561" s="41">
        <f>Q1561*D1561/U1560</f>
        <v>0.54111460118924981</v>
      </c>
      <c r="T1561" s="41">
        <f t="shared" si="295"/>
        <v>0.85595950746471161</v>
      </c>
      <c r="U1561" s="42">
        <f>P1561*C1561+Q1561*D1561</f>
        <v>30114.530059372835</v>
      </c>
      <c r="V1561" s="25">
        <f>B1561</f>
        <v>43256</v>
      </c>
      <c r="W1561">
        <f>C1561/C$2</f>
        <v>1.6727836353014003</v>
      </c>
      <c r="X1561">
        <f>D1561/D$2</f>
        <v>1.2988792547474022</v>
      </c>
      <c r="Y1561">
        <f t="shared" si="296"/>
        <v>1.5057265029686417</v>
      </c>
      <c r="AA1561" s="15">
        <f t="shared" si="297"/>
        <v>9.9113659677787513E-3</v>
      </c>
      <c r="AB1561" s="15">
        <f t="shared" si="298"/>
        <v>-4.7809344934790499E-4</v>
      </c>
      <c r="AC1561" s="15">
        <f t="shared" si="299"/>
        <v>4.2867887051638576E-3</v>
      </c>
    </row>
    <row r="1562" spans="1:29" x14ac:dyDescent="0.4">
      <c r="A1562" s="43">
        <f t="shared" si="290"/>
        <v>2018</v>
      </c>
      <c r="B1562" s="53">
        <v>43257</v>
      </c>
      <c r="C1562" s="45">
        <v>3837.3510999999999</v>
      </c>
      <c r="D1562" s="45">
        <f>VLOOKUP(B1562,'H11001.CSI  中证全债'!$A$2:$B$2792,2,0)</f>
        <v>181.221</v>
      </c>
      <c r="E1562" s="14">
        <f t="shared" si="291"/>
        <v>0</v>
      </c>
      <c r="F1562" s="14">
        <f>IF(AND((B1562-$B$2)&gt;123,OR(((G1561*J1561/C1561*C1562)/(G1561*K1561/D1561*D1562))&lt;(4/6),((G1561*J1561/C1561*C1562)/(G1561*K1561/D1561*D1562))&gt;(6/4))),COUNTIF($E$2:E1562,1),0)</f>
        <v>0</v>
      </c>
      <c r="G1562" s="21">
        <f t="shared" si="292"/>
        <v>30156.435001577804</v>
      </c>
      <c r="H1562" s="12">
        <f t="shared" si="293"/>
        <v>3.6207315507914033</v>
      </c>
      <c r="I1562" s="12">
        <f t="shared" si="294"/>
        <v>89.738036995401941</v>
      </c>
      <c r="J1562" s="15">
        <f>IF(OR((ROW(F1562)-MATCH(MAX($F$2:F1562),$F$2:F1562,0))=1,(ROW(F1562)-MATCH(MAX($F$2:F1562),$F$2:F1562,0))&gt;123),IF(OR(((G1561*J1561/C1561*C1562)/(G1561*K1561/D1561*D1562))&lt;(4/6),((G1561*J1561/C1561*C1562)/(G1561*K1561/D1561*D1562))&gt;(6/4)),50%,((G1561*J1561/C1561*C1562)/((G1561*K1561/D1561*D1562)+(G1561*J1561/C1561*C1562)))),((G1561*J1561/C1561*C1562)/((G1561*K1561/D1561*D1562)+(G1561*J1561/C1561*C1562))))</f>
        <v>0.46073145577410402</v>
      </c>
      <c r="K1562" s="18">
        <f t="shared" si="288"/>
        <v>0.53926854422589598</v>
      </c>
      <c r="L1562" s="20">
        <f t="shared" si="289"/>
        <v>0.85436367595938745</v>
      </c>
      <c r="M1562" s="51">
        <f>IF(AND((B1562-$B$2)&gt;123,OR(((U1561*R1561/C1561*C1562)/(U1561*S1561/D1561*D1562))&lt;(4/6),((U1561*R1561/C1561*C1562)/(U1561*S1561/D1561*D1562))&gt;(6/4))),1,0)</f>
        <v>0</v>
      </c>
      <c r="N1562" s="51">
        <f>IF(AND((B1562-$B$2)&gt;123,OR(((U1561*R1561/C1561*C1562)/(U1561*S1561/D1561*D1562))&lt;(4/6),((U1561*R1561/C1561*C1562)/(U1561*S1561/D1561*D1562))&gt;(6/4))),COUNTIF($M$2:M1562,1),0)</f>
        <v>0</v>
      </c>
      <c r="O1562" s="51">
        <f>IF(OR((ROW(N1562)-MATCH(MAX($N$2:N1562),$N$2:N1562,0))=1,(ROW(N1562)-MATCH(MAX($N$2:N1562),$N$2:N1562,0))&gt;123),IF(OR(((U1561*R1561/C1561*C1562)/(U1561*S1561/D1561*D1562))&lt;(4/6),((U1561*R1561/C1561*C1562)/(U1561*S1561/D1561*D1562))&gt;(6/4)),1,0),0)</f>
        <v>0</v>
      </c>
      <c r="P1562" s="47">
        <f>IF(O1562=1,U1561/2/C1562,P1561)</f>
        <v>3.6118419146766771</v>
      </c>
      <c r="Q1562" s="47">
        <f>IF(O1562=1,U1561/2/D1562,Q1561)</f>
        <v>89.517711770140608</v>
      </c>
      <c r="R1562" s="41">
        <f>P1562*C1562/U1561</f>
        <v>0.46023980839099637</v>
      </c>
      <c r="S1562" s="41">
        <f>Q1562*D1562/U1561</f>
        <v>0.53869308977137997</v>
      </c>
      <c r="T1562" s="41">
        <f t="shared" si="295"/>
        <v>0.85436367595938723</v>
      </c>
      <c r="U1562" s="42">
        <f>P1562*C1562+Q1562*D1562</f>
        <v>30082.394789007303</v>
      </c>
      <c r="V1562" s="25">
        <f>B1562</f>
        <v>43257</v>
      </c>
      <c r="W1562">
        <f>C1562/C$2</f>
        <v>1.6693185827272436</v>
      </c>
      <c r="X1562">
        <f>D1562/D$2</f>
        <v>1.2986098172697957</v>
      </c>
      <c r="Y1562">
        <f t="shared" si="296"/>
        <v>1.5041197394503651</v>
      </c>
      <c r="AA1562" s="15">
        <f t="shared" si="297"/>
        <v>-2.0714290246701683E-3</v>
      </c>
      <c r="AB1562" s="15">
        <f t="shared" si="298"/>
        <v>-2.0743843326598288E-4</v>
      </c>
      <c r="AC1562" s="15">
        <f t="shared" si="299"/>
        <v>-1.0671018376237074E-3</v>
      </c>
    </row>
    <row r="1563" spans="1:29" x14ac:dyDescent="0.4">
      <c r="A1563" s="43">
        <f t="shared" si="290"/>
        <v>2018</v>
      </c>
      <c r="B1563" s="53">
        <v>43258</v>
      </c>
      <c r="C1563" s="45">
        <v>3831.0128</v>
      </c>
      <c r="D1563" s="45">
        <f>VLOOKUP(B1563,'H11001.CSI  中证全债'!$A$2:$B$2792,2,0)</f>
        <v>181.1892</v>
      </c>
      <c r="E1563" s="14">
        <f t="shared" si="291"/>
        <v>0</v>
      </c>
      <c r="F1563" s="14">
        <f>IF(AND((B1563-$B$2)&gt;123,OR(((G1562*J1562/C1562*C1563)/(G1562*K1562/D1562*D1563))&lt;(4/6),((G1562*J1562/C1562*C1563)/(G1562*K1562/D1562*D1563))&gt;(6/4))),COUNTIF($E$2:E1563,1),0)</f>
        <v>0</v>
      </c>
      <c r="G1563" s="21">
        <f t="shared" si="292"/>
        <v>30130.632049212967</v>
      </c>
      <c r="H1563" s="12">
        <f t="shared" si="293"/>
        <v>3.6207315507914033</v>
      </c>
      <c r="I1563" s="12">
        <f t="shared" si="294"/>
        <v>89.738036995401941</v>
      </c>
      <c r="J1563" s="15">
        <f>IF(OR((ROW(F1563)-MATCH(MAX($F$2:F1563),$F$2:F1563,0))=1,(ROW(F1563)-MATCH(MAX($F$2:F1563),$F$2:F1563,0))&gt;123),IF(OR(((G1562*J1562/C1562*C1563)/(G1562*K1562/D1562*D1563))&lt;(4/6),((G1562*J1562/C1562*C1563)/(G1562*K1562/D1562*D1563))&gt;(6/4)),50%,((G1562*J1562/C1562*C1563)/((G1562*K1562/D1562*D1563)+(G1562*J1562/C1562*C1563)))),((G1562*J1562/C1562*C1563)/((G1562*K1562/D1562*D1563)+(G1562*J1562/C1562*C1563))))</f>
        <v>0.46036435258941166</v>
      </c>
      <c r="K1563" s="18">
        <f t="shared" si="288"/>
        <v>0.53963564741058834</v>
      </c>
      <c r="L1563" s="20">
        <f t="shared" si="289"/>
        <v>0.85310218996547837</v>
      </c>
      <c r="M1563" s="51">
        <f>IF(AND((B1563-$B$2)&gt;123,OR(((U1562*R1562/C1562*C1563)/(U1562*S1562/D1562*D1563))&lt;(4/6),((U1562*R1562/C1562*C1563)/(U1562*S1562/D1562*D1563))&gt;(6/4))),1,0)</f>
        <v>0</v>
      </c>
      <c r="N1563" s="51">
        <f>IF(AND((B1563-$B$2)&gt;123,OR(((U1562*R1562/C1562*C1563)/(U1562*S1562/D1562*D1563))&lt;(4/6),((U1562*R1562/C1562*C1563)/(U1562*S1562/D1562*D1563))&gt;(6/4))),COUNTIF($M$2:M1563,1),0)</f>
        <v>0</v>
      </c>
      <c r="O1563" s="51">
        <f>IF(OR((ROW(N1563)-MATCH(MAX($N$2:N1563),$N$2:N1563,0))=1,(ROW(N1563)-MATCH(MAX($N$2:N1563),$N$2:N1563,0))&gt;123),IF(OR(((U1562*R1562/C1562*C1563)/(U1562*S1562/D1562*D1563))&lt;(4/6),((U1562*R1562/C1562*C1563)/(U1562*S1562/D1562*D1563))&gt;(6/4)),1,0),0)</f>
        <v>0</v>
      </c>
      <c r="P1563" s="47">
        <f>IF(O1563=1,U1562/2/C1563,P1562)</f>
        <v>3.6118419146766771</v>
      </c>
      <c r="Q1563" s="47">
        <f>IF(O1563=1,U1562/2/D1563,Q1562)</f>
        <v>89.517711770140608</v>
      </c>
      <c r="R1563" s="41">
        <f>P1563*C1563/U1562</f>
        <v>0.45997044795646302</v>
      </c>
      <c r="S1563" s="41">
        <f>Q1563*D1563/U1562</f>
        <v>0.53917391534896464</v>
      </c>
      <c r="T1563" s="41">
        <f t="shared" si="295"/>
        <v>0.85310218996547804</v>
      </c>
      <c r="U1563" s="42">
        <f>P1563*C1563+Q1563*D1563</f>
        <v>30056.655188165219</v>
      </c>
      <c r="V1563" s="25">
        <f>B1563</f>
        <v>43258</v>
      </c>
      <c r="W1563">
        <f>C1563/C$2</f>
        <v>1.6665613051945989</v>
      </c>
      <c r="X1563">
        <f>D1563/D$2</f>
        <v>1.2983819419562879</v>
      </c>
      <c r="Y1563">
        <f t="shared" si="296"/>
        <v>1.5028327594082609</v>
      </c>
      <c r="AA1563" s="15">
        <f t="shared" si="297"/>
        <v>-1.6517383567012933E-3</v>
      </c>
      <c r="AB1563" s="15">
        <f t="shared" si="298"/>
        <v>-1.7547635207848522E-4</v>
      </c>
      <c r="AC1563" s="15">
        <f t="shared" si="299"/>
        <v>-8.5563669457233704E-4</v>
      </c>
    </row>
    <row r="1564" spans="1:29" x14ac:dyDescent="0.4">
      <c r="A1564" s="43">
        <f t="shared" si="290"/>
        <v>2018</v>
      </c>
      <c r="B1564" s="53">
        <v>43259</v>
      </c>
      <c r="C1564" s="45">
        <v>3779.6158999999998</v>
      </c>
      <c r="D1564" s="45">
        <f>VLOOKUP(B1564,'H11001.CSI  中证全债'!$A$2:$B$2792,2,0)</f>
        <v>181.23140000000001</v>
      </c>
      <c r="E1564" s="14">
        <f t="shared" si="291"/>
        <v>0</v>
      </c>
      <c r="F1564" s="14">
        <f>IF(AND((B1564-$B$2)&gt;123,OR(((G1563*J1563/C1563*C1564)/(G1563*K1563/D1563*D1564))&lt;(4/6),((G1563*J1563/C1563*C1564)/(G1563*K1563/D1563*D1564))&gt;(6/4))),COUNTIF($E$2:E1564,1),0)</f>
        <v>0</v>
      </c>
      <c r="G1564" s="21">
        <f t="shared" si="292"/>
        <v>29948.324616931302</v>
      </c>
      <c r="H1564" s="12">
        <f t="shared" si="293"/>
        <v>3.6207315507914033</v>
      </c>
      <c r="I1564" s="12">
        <f t="shared" si="294"/>
        <v>89.738036995401941</v>
      </c>
      <c r="J1564" s="15">
        <f>IF(OR((ROW(F1564)-MATCH(MAX($F$2:F1564),$F$2:F1564,0))=1,(ROW(F1564)-MATCH(MAX($F$2:F1564),$F$2:F1564,0))&gt;123),IF(OR(((G1563*J1563/C1563*C1564)/(G1563*K1563/D1563*D1564))&lt;(4/6),((G1563*J1563/C1563*C1564)/(G1563*K1563/D1563*D1564))&gt;(6/4)),50%,((G1563*J1563/C1563*C1564)/((G1563*K1563/D1563*D1564)+(G1563*J1563/C1563*C1564)))),((G1563*J1563/C1563*C1564)/((G1563*K1563/D1563*D1564)+(G1563*J1563/C1563*C1564))))</f>
        <v>0.45695292521525649</v>
      </c>
      <c r="K1564" s="18">
        <f t="shared" si="288"/>
        <v>0.54304707478474357</v>
      </c>
      <c r="L1564" s="20">
        <f t="shared" si="289"/>
        <v>0.84146098272674863</v>
      </c>
      <c r="M1564" s="51">
        <f>IF(AND((B1564-$B$2)&gt;123,OR(((U1563*R1563/C1563*C1564)/(U1563*S1563/D1563*D1564))&lt;(4/6),((U1563*R1563/C1563*C1564)/(U1563*S1563/D1563*D1564))&gt;(6/4))),1,0)</f>
        <v>0</v>
      </c>
      <c r="N1564" s="51">
        <f>IF(AND((B1564-$B$2)&gt;123,OR(((U1563*R1563/C1563*C1564)/(U1563*S1563/D1563*D1564))&lt;(4/6),((U1563*R1563/C1563*C1564)/(U1563*S1563/D1563*D1564))&gt;(6/4))),COUNTIF($M$2:M1564,1),0)</f>
        <v>0</v>
      </c>
      <c r="O1564" s="51">
        <f>IF(OR((ROW(N1564)-MATCH(MAX($N$2:N1564),$N$2:N1564,0))=1,(ROW(N1564)-MATCH(MAX($N$2:N1564),$N$2:N1564,0))&gt;123),IF(OR(((U1563*R1563/C1563*C1564)/(U1563*S1563/D1563*D1564))&lt;(4/6),((U1563*R1563/C1563*C1564)/(U1563*S1563/D1563*D1564))&gt;(6/4)),1,0),0)</f>
        <v>0</v>
      </c>
      <c r="P1564" s="47">
        <f>IF(O1564=1,U1563/2/C1564,P1563)</f>
        <v>3.6118419146766771</v>
      </c>
      <c r="Q1564" s="47">
        <f>IF(O1564=1,U1563/2/D1564,Q1563)</f>
        <v>89.517711770140608</v>
      </c>
      <c r="R1564" s="41">
        <f>P1564*C1564/U1563</f>
        <v>0.45418810055663239</v>
      </c>
      <c r="S1564" s="41">
        <f>Q1564*D1564/U1563</f>
        <v>0.5397613316363632</v>
      </c>
      <c r="T1564" s="41">
        <f t="shared" si="295"/>
        <v>0.84146098272674819</v>
      </c>
      <c r="U1564" s="42">
        <f>P1564*C1564+Q1564*D1564</f>
        <v>29874.795357897474</v>
      </c>
      <c r="V1564" s="25">
        <f>B1564</f>
        <v>43259</v>
      </c>
      <c r="W1564">
        <f>C1564/C$2</f>
        <v>1.6442027046838001</v>
      </c>
      <c r="X1564">
        <f>D1564/D$2</f>
        <v>1.2986843425295593</v>
      </c>
      <c r="Y1564">
        <f t="shared" si="296"/>
        <v>1.4937397678948736</v>
      </c>
      <c r="AA1564" s="15">
        <f t="shared" si="297"/>
        <v>-1.3416008424717352E-2</v>
      </c>
      <c r="AB1564" s="15">
        <f t="shared" si="298"/>
        <v>2.3290571402734273E-4</v>
      </c>
      <c r="AC1564" s="15">
        <f t="shared" si="299"/>
        <v>-6.0505678070044144E-3</v>
      </c>
    </row>
    <row r="1565" spans="1:29" x14ac:dyDescent="0.4">
      <c r="A1565" s="43">
        <f t="shared" si="290"/>
        <v>2018</v>
      </c>
      <c r="B1565" s="53">
        <v>43262</v>
      </c>
      <c r="C1565" s="45">
        <v>3779.9818</v>
      </c>
      <c r="D1565" s="45">
        <f>VLOOKUP(B1565,'H11001.CSI  中证全债'!$A$2:$B$2792,2,0)</f>
        <v>181.3092</v>
      </c>
      <c r="E1565" s="14">
        <f t="shared" si="291"/>
        <v>0</v>
      </c>
      <c r="F1565" s="14">
        <f>IF(AND((B1565-$B$2)&gt;123,OR(((G1564*J1564/C1564*C1565)/(G1564*K1564/D1564*D1565))&lt;(4/6),((G1564*J1564/C1564*C1565)/(G1564*K1564/D1564*D1565))&gt;(6/4))),COUNTIF($E$2:E1565,1),0)</f>
        <v>0</v>
      </c>
      <c r="G1565" s="21">
        <f t="shared" si="292"/>
        <v>29956.631061883982</v>
      </c>
      <c r="H1565" s="12">
        <f t="shared" si="293"/>
        <v>3.6207315507914033</v>
      </c>
      <c r="I1565" s="12">
        <f t="shared" si="294"/>
        <v>89.738036995401941</v>
      </c>
      <c r="J1565" s="15">
        <f>IF(OR((ROW(F1565)-MATCH(MAX($F$2:F1565),$F$2:F1565,0))=1,(ROW(F1565)-MATCH(MAX($F$2:F1565),$F$2:F1565,0))&gt;123),IF(OR(((G1564*J1564/C1564*C1565)/(G1564*K1564/D1564*D1565))&lt;(4/6),((G1564*J1564/C1564*C1565)/(G1564*K1564/D1564*D1565))&gt;(6/4)),50%,((G1564*J1564/C1564*C1565)/((G1564*K1564/D1564*D1565)+(G1564*J1564/C1564*C1565)))),((G1564*J1564/C1564*C1565)/((G1564*K1564/D1564*D1565)+(G1564*J1564/C1564*C1565))))</f>
        <v>0.45687044502448582</v>
      </c>
      <c r="K1565" s="18">
        <f t="shared" si="288"/>
        <v>0.54312955497551418</v>
      </c>
      <c r="L1565" s="20">
        <f t="shared" si="289"/>
        <v>0.84118133664275152</v>
      </c>
      <c r="M1565" s="51">
        <f>IF(AND((B1565-$B$2)&gt;123,OR(((U1564*R1564/C1564*C1565)/(U1564*S1564/D1564*D1565))&lt;(4/6),((U1564*R1564/C1564*C1565)/(U1564*S1564/D1564*D1565))&gt;(6/4))),1,0)</f>
        <v>0</v>
      </c>
      <c r="N1565" s="51">
        <f>IF(AND((B1565-$B$2)&gt;123,OR(((U1564*R1564/C1564*C1565)/(U1564*S1564/D1564*D1565))&lt;(4/6),((U1564*R1564/C1564*C1565)/(U1564*S1564/D1564*D1565))&gt;(6/4))),COUNTIF($M$2:M1565,1),0)</f>
        <v>0</v>
      </c>
      <c r="O1565" s="51">
        <f>IF(OR((ROW(N1565)-MATCH(MAX($N$2:N1565),$N$2:N1565,0))=1,(ROW(N1565)-MATCH(MAX($N$2:N1565),$N$2:N1565,0))&gt;123),IF(OR(((U1564*R1564/C1564*C1565)/(U1564*S1564/D1564*D1565))&lt;(4/6),((U1564*R1564/C1564*C1565)/(U1564*S1564/D1564*D1565))&gt;(6/4)),1,0),0)</f>
        <v>0</v>
      </c>
      <c r="P1565" s="47">
        <f>IF(O1565=1,U1564/2/C1565,P1564)</f>
        <v>3.6118419146766771</v>
      </c>
      <c r="Q1565" s="47">
        <f>IF(O1565=1,U1564/2/D1565,Q1564)</f>
        <v>89.517711770140608</v>
      </c>
      <c r="R1565" s="41">
        <f>P1565*C1565/U1564</f>
        <v>0.4569971622699624</v>
      </c>
      <c r="S1565" s="41">
        <f>Q1565*D1565/U1564</f>
        <v>0.54328019698331542</v>
      </c>
      <c r="T1565" s="41">
        <f t="shared" si="295"/>
        <v>0.84118133664275119</v>
      </c>
      <c r="U1565" s="42">
        <f>P1565*C1565+Q1565*D1565</f>
        <v>29883.08140882977</v>
      </c>
      <c r="V1565" s="25">
        <f>B1565</f>
        <v>43262</v>
      </c>
      <c r="W1565">
        <f>C1565/C$2</f>
        <v>1.644361877939909</v>
      </c>
      <c r="X1565">
        <f>D1565/D$2</f>
        <v>1.2992418487997133</v>
      </c>
      <c r="Y1565">
        <f t="shared" si="296"/>
        <v>1.4941540704414884</v>
      </c>
      <c r="AA1565" s="15">
        <f t="shared" si="297"/>
        <v>9.6808778902612858E-5</v>
      </c>
      <c r="AB1565" s="15">
        <f t="shared" si="298"/>
        <v>4.2928543287734655E-4</v>
      </c>
      <c r="AC1565" s="15">
        <f t="shared" si="299"/>
        <v>2.7735925327787569E-4</v>
      </c>
    </row>
    <row r="1566" spans="1:29" x14ac:dyDescent="0.4">
      <c r="A1566" s="43">
        <f t="shared" si="290"/>
        <v>2018</v>
      </c>
      <c r="B1566" s="53">
        <v>43263</v>
      </c>
      <c r="C1566" s="45">
        <v>3825.9533999999999</v>
      </c>
      <c r="D1566" s="45">
        <f>VLOOKUP(B1566,'H11001.CSI  中证全债'!$A$2:$B$2792,2,0)</f>
        <v>181.2636</v>
      </c>
      <c r="E1566" s="14">
        <f t="shared" si="291"/>
        <v>0</v>
      </c>
      <c r="F1566" s="14">
        <f>IF(AND((B1566-$B$2)&gt;123,OR(((G1565*J1565/C1565*C1566)/(G1565*K1565/D1565*D1566))&lt;(4/6),((G1565*J1565/C1565*C1566)/(G1565*K1565/D1565*D1566))&gt;(6/4))),COUNTIF($E$2:E1566,1),0)</f>
        <v>0</v>
      </c>
      <c r="G1566" s="21">
        <f t="shared" si="292"/>
        <v>30118.989829957354</v>
      </c>
      <c r="H1566" s="12">
        <f t="shared" si="293"/>
        <v>3.6207315507914033</v>
      </c>
      <c r="I1566" s="12">
        <f t="shared" si="294"/>
        <v>89.738036995401941</v>
      </c>
      <c r="J1566" s="15">
        <f>IF(OR((ROW(F1566)-MATCH(MAX($F$2:F1566),$F$2:F1566,0))=1,(ROW(F1566)-MATCH(MAX($F$2:F1566),$F$2:F1566,0))&gt;123),IF(OR(((G1565*J1565/C1565*C1566)/(G1565*K1565/D1565*D1566))&lt;(4/6),((G1565*J1565/C1565*C1566)/(G1565*K1565/D1565*D1566))&gt;(6/4)),50%,((G1565*J1565/C1565*C1566)/((G1565*K1565/D1565*D1566)+(G1565*J1565/C1565*C1566)))),((G1565*J1565/C1565*C1566)/((G1565*K1565/D1565*D1566)+(G1565*J1565/C1565*C1566))))</f>
        <v>0.45993409026816767</v>
      </c>
      <c r="K1566" s="18">
        <f t="shared" si="288"/>
        <v>0.54006590973183233</v>
      </c>
      <c r="L1566" s="20">
        <f t="shared" si="289"/>
        <v>0.85162585154938997</v>
      </c>
      <c r="M1566" s="51">
        <f>IF(AND((B1566-$B$2)&gt;123,OR(((U1565*R1565/C1565*C1566)/(U1565*S1565/D1565*D1566))&lt;(4/6),((U1565*R1565/C1565*C1566)/(U1565*S1565/D1565*D1566))&gt;(6/4))),1,0)</f>
        <v>0</v>
      </c>
      <c r="N1566" s="51">
        <f>IF(AND((B1566-$B$2)&gt;123,OR(((U1565*R1565/C1565*C1566)/(U1565*S1565/D1565*D1566))&lt;(4/6),((U1565*R1565/C1565*C1566)/(U1565*S1565/D1565*D1566))&gt;(6/4))),COUNTIF($M$2:M1566,1),0)</f>
        <v>0</v>
      </c>
      <c r="O1566" s="51">
        <f>IF(OR((ROW(N1566)-MATCH(MAX($N$2:N1566),$N$2:N1566,0))=1,(ROW(N1566)-MATCH(MAX($N$2:N1566),$N$2:N1566,0))&gt;123),IF(OR(((U1565*R1565/C1565*C1566)/(U1565*S1565/D1565*D1566))&lt;(4/6),((U1565*R1565/C1565*C1566)/(U1565*S1565/D1565*D1566))&gt;(6/4)),1,0),0)</f>
        <v>0</v>
      </c>
      <c r="P1566" s="47">
        <f>IF(O1566=1,U1565/2/C1566,P1565)</f>
        <v>3.6118419146766771</v>
      </c>
      <c r="Q1566" s="47">
        <f>IF(O1566=1,U1565/2/D1566,Q1565)</f>
        <v>89.517711770140608</v>
      </c>
      <c r="R1566" s="41">
        <f>P1566*C1566/U1565</f>
        <v>0.46242683827232822</v>
      </c>
      <c r="S1566" s="41">
        <f>Q1566*D1566/U1565</f>
        <v>0.54299295568707839</v>
      </c>
      <c r="T1566" s="41">
        <f t="shared" si="295"/>
        <v>0.85162585154938986</v>
      </c>
      <c r="U1566" s="42">
        <f>P1566*C1566+Q1566*D1566</f>
        <v>30045.041552937801</v>
      </c>
      <c r="V1566" s="25">
        <f>B1566</f>
        <v>43263</v>
      </c>
      <c r="W1566">
        <f>C1566/C$2</f>
        <v>1.6643603727760223</v>
      </c>
      <c r="X1566">
        <f>D1566/D$2</f>
        <v>1.2989150841992116</v>
      </c>
      <c r="Y1566">
        <f t="shared" si="296"/>
        <v>1.5022520776468899</v>
      </c>
      <c r="AA1566" s="15">
        <f t="shared" si="297"/>
        <v>1.2161857498890649E-2</v>
      </c>
      <c r="AB1566" s="15">
        <f t="shared" si="298"/>
        <v>-2.5150406046692275E-4</v>
      </c>
      <c r="AC1566" s="15">
        <f t="shared" si="299"/>
        <v>5.4197939594065048E-3</v>
      </c>
    </row>
    <row r="1567" spans="1:29" x14ac:dyDescent="0.4">
      <c r="A1567" s="43">
        <f t="shared" si="290"/>
        <v>2018</v>
      </c>
      <c r="B1567" s="53">
        <v>43264</v>
      </c>
      <c r="C1567" s="45">
        <v>3788.3391000000001</v>
      </c>
      <c r="D1567" s="45">
        <f>VLOOKUP(B1567,'H11001.CSI  中证全债'!$A$2:$B$2792,2,0)</f>
        <v>181.2687</v>
      </c>
      <c r="E1567" s="14">
        <f t="shared" si="291"/>
        <v>0</v>
      </c>
      <c r="F1567" s="14">
        <f>IF(AND((B1567-$B$2)&gt;123,OR(((G1566*J1566/C1566*C1567)/(G1566*K1566/D1566*D1567))&lt;(4/6),((G1566*J1566/C1566*C1567)/(G1566*K1566/D1566*D1567))&gt;(6/4))),COUNTIF($E$2:E1567,1),0)</f>
        <v>0</v>
      </c>
      <c r="G1567" s="21">
        <f t="shared" si="292"/>
        <v>29983.256211175096</v>
      </c>
      <c r="H1567" s="12">
        <f t="shared" si="293"/>
        <v>3.6207315507914033</v>
      </c>
      <c r="I1567" s="12">
        <f t="shared" si="294"/>
        <v>89.738036995401941</v>
      </c>
      <c r="J1567" s="15">
        <f>IF(OR((ROW(F1567)-MATCH(MAX($F$2:F1567),$F$2:F1567,0))=1,(ROW(F1567)-MATCH(MAX($F$2:F1567),$F$2:F1567,0))&gt;123),IF(OR(((G1566*J1566/C1566*C1567)/(G1566*K1566/D1566*D1567))&lt;(4/6),((G1566*J1566/C1566*C1567)/(G1566*K1566/D1566*D1567))&gt;(6/4)),50%,((G1566*J1566/C1566*C1567)/((G1566*K1566/D1566*D1567)+(G1566*J1566/C1566*C1567)))),((G1566*J1566/C1566*C1567)/((G1566*K1566/D1566*D1567)+(G1566*J1566/C1566*C1567))))</f>
        <v>0.45747395839396465</v>
      </c>
      <c r="K1567" s="18">
        <f t="shared" si="288"/>
        <v>0.54252604160603535</v>
      </c>
      <c r="L1567" s="20">
        <f t="shared" si="289"/>
        <v>0.84322949187786134</v>
      </c>
      <c r="M1567" s="51">
        <f>IF(AND((B1567-$B$2)&gt;123,OR(((U1566*R1566/C1566*C1567)/(U1566*S1566/D1566*D1567))&lt;(4/6),((U1566*R1566/C1566*C1567)/(U1566*S1566/D1566*D1567))&gt;(6/4))),1,0)</f>
        <v>0</v>
      </c>
      <c r="N1567" s="51">
        <f>IF(AND((B1567-$B$2)&gt;123,OR(((U1566*R1566/C1566*C1567)/(U1566*S1566/D1566*D1567))&lt;(4/6),((U1566*R1566/C1566*C1567)/(U1566*S1566/D1566*D1567))&gt;(6/4))),COUNTIF($M$2:M1567,1),0)</f>
        <v>0</v>
      </c>
      <c r="O1567" s="51">
        <f>IF(OR((ROW(N1567)-MATCH(MAX($N$2:N1567),$N$2:N1567,0))=1,(ROW(N1567)-MATCH(MAX($N$2:N1567),$N$2:N1567,0))&gt;123),IF(OR(((U1566*R1566/C1566*C1567)/(U1566*S1566/D1566*D1567))&lt;(4/6),((U1566*R1566/C1566*C1567)/(U1566*S1566/D1566*D1567))&gt;(6/4)),1,0),0)</f>
        <v>0</v>
      </c>
      <c r="P1567" s="47">
        <f>IF(O1567=1,U1566/2/C1567,P1566)</f>
        <v>3.6118419146766771</v>
      </c>
      <c r="Q1567" s="47">
        <f>IF(O1567=1,U1566/2/D1567,Q1566)</f>
        <v>89.517711770140608</v>
      </c>
      <c r="R1567" s="41">
        <f>P1567*C1567/U1566</f>
        <v>0.45541231568210661</v>
      </c>
      <c r="S1567" s="41">
        <f>Q1567*D1567/U1566</f>
        <v>0.54008110492899075</v>
      </c>
      <c r="T1567" s="41">
        <f t="shared" si="295"/>
        <v>0.843229491877861</v>
      </c>
      <c r="U1567" s="42">
        <f>P1567*C1567+Q1567*D1567</f>
        <v>29909.641187936606</v>
      </c>
      <c r="V1567" s="25">
        <f>B1567</f>
        <v>43264</v>
      </c>
      <c r="W1567">
        <f>C1567/C$2</f>
        <v>1.6479974577520942</v>
      </c>
      <c r="X1567">
        <f>D1567/D$2</f>
        <v>1.2989516302400572</v>
      </c>
      <c r="Y1567">
        <f t="shared" si="296"/>
        <v>1.4954820593968303</v>
      </c>
      <c r="AA1567" s="15">
        <f t="shared" si="297"/>
        <v>-9.831353408538579E-3</v>
      </c>
      <c r="AB1567" s="15">
        <f t="shared" si="298"/>
        <v>2.813581987770597E-5</v>
      </c>
      <c r="AC1567" s="15">
        <f t="shared" si="299"/>
        <v>-4.5065793889026429E-3</v>
      </c>
    </row>
    <row r="1568" spans="1:29" x14ac:dyDescent="0.4">
      <c r="A1568" s="43">
        <f t="shared" si="290"/>
        <v>2018</v>
      </c>
      <c r="B1568" s="53">
        <v>43265</v>
      </c>
      <c r="C1568" s="45">
        <v>3773.3654999999999</v>
      </c>
      <c r="D1568" s="45">
        <f>VLOOKUP(B1568,'H11001.CSI  中证全债'!$A$2:$B$2792,2,0)</f>
        <v>181.35650000000001</v>
      </c>
      <c r="E1568" s="14">
        <f t="shared" si="291"/>
        <v>0</v>
      </c>
      <c r="F1568" s="14">
        <f>IF(AND((B1568-$B$2)&gt;123,OR(((G1567*J1567/C1567*C1568)/(G1567*K1567/D1567*D1568))&lt;(4/6),((G1567*J1567/C1567*C1568)/(G1567*K1567/D1567*D1568))&gt;(6/4))),COUNTIF($E$2:E1568,1),0)</f>
        <v>0</v>
      </c>
      <c r="G1568" s="21">
        <f t="shared" si="292"/>
        <v>29936.919824874363</v>
      </c>
      <c r="H1568" s="12">
        <f t="shared" si="293"/>
        <v>3.6207315507914033</v>
      </c>
      <c r="I1568" s="12">
        <f t="shared" si="294"/>
        <v>89.738036995401941</v>
      </c>
      <c r="J1568" s="15">
        <f>IF(OR((ROW(F1568)-MATCH(MAX($F$2:F1568),$F$2:F1568,0))=1,(ROW(F1568)-MATCH(MAX($F$2:F1568),$F$2:F1568,0))&gt;123),IF(OR(((G1567*J1567/C1567*C1568)/(G1567*K1567/D1567*D1568))&lt;(4/6),((G1567*J1567/C1567*C1568)/(G1567*K1567/D1567*D1568))&gt;(6/4)),50%,((G1567*J1567/C1567*C1568)/((G1567*K1567/D1567*D1568)+(G1567*J1567/C1567*C1568)))),((G1567*J1567/C1567*C1568)/((G1567*K1567/D1567*D1568)+(G1567*J1567/C1567*C1568))))</f>
        <v>0.4563710494746967</v>
      </c>
      <c r="K1568" s="18">
        <f t="shared" si="288"/>
        <v>0.54362895052530336</v>
      </c>
      <c r="L1568" s="20">
        <f t="shared" si="289"/>
        <v>0.83948996651798957</v>
      </c>
      <c r="M1568" s="51">
        <f>IF(AND((B1568-$B$2)&gt;123,OR(((U1567*R1567/C1567*C1568)/(U1567*S1567/D1567*D1568))&lt;(4/6),((U1567*R1567/C1567*C1568)/(U1567*S1567/D1567*D1568))&gt;(6/4))),1,0)</f>
        <v>0</v>
      </c>
      <c r="N1568" s="51">
        <f>IF(AND((B1568-$B$2)&gt;123,OR(((U1567*R1567/C1567*C1568)/(U1567*S1567/D1567*D1568))&lt;(4/6),((U1567*R1567/C1567*C1568)/(U1567*S1567/D1567*D1568))&gt;(6/4))),COUNTIF($M$2:M1568,1),0)</f>
        <v>0</v>
      </c>
      <c r="O1568" s="51">
        <f>IF(OR((ROW(N1568)-MATCH(MAX($N$2:N1568),$N$2:N1568,0))=1,(ROW(N1568)-MATCH(MAX($N$2:N1568),$N$2:N1568,0))&gt;123),IF(OR(((U1567*R1567/C1567*C1568)/(U1567*S1567/D1567*D1568))&lt;(4/6),((U1567*R1567/C1567*C1568)/(U1567*S1567/D1567*D1568))&gt;(6/4)),1,0),0)</f>
        <v>0</v>
      </c>
      <c r="P1568" s="47">
        <f>IF(O1568=1,U1567/2/C1568,P1567)</f>
        <v>3.6118419146766771</v>
      </c>
      <c r="Q1568" s="47">
        <f>IF(O1568=1,U1567/2/D1568,Q1567)</f>
        <v>89.517711770140608</v>
      </c>
      <c r="R1568" s="41">
        <f>P1568*C1568/U1567</f>
        <v>0.45566576966465894</v>
      </c>
      <c r="S1568" s="41">
        <f>Q1568*D1568/U1567</f>
        <v>0.54278882159206177</v>
      </c>
      <c r="T1568" s="41">
        <f t="shared" si="295"/>
        <v>0.83948996651798957</v>
      </c>
      <c r="U1568" s="42">
        <f>P1568*C1568+Q1568*D1568</f>
        <v>29863.418566936423</v>
      </c>
      <c r="V1568" s="25">
        <f>B1568</f>
        <v>43265</v>
      </c>
      <c r="W1568">
        <f>C1568/C$2</f>
        <v>1.6414836652741724</v>
      </c>
      <c r="X1568">
        <f>D1568/D$2</f>
        <v>1.2995807954138301</v>
      </c>
      <c r="Y1568">
        <f t="shared" si="296"/>
        <v>1.4931709283468211</v>
      </c>
      <c r="AA1568" s="15">
        <f t="shared" si="297"/>
        <v>-3.952550076628536E-3</v>
      </c>
      <c r="AB1568" s="15">
        <f t="shared" si="298"/>
        <v>4.8436382011907142E-4</v>
      </c>
      <c r="AC1568" s="15">
        <f t="shared" si="299"/>
        <v>-1.5454087432793528E-3</v>
      </c>
    </row>
    <row r="1569" spans="1:29" x14ac:dyDescent="0.4">
      <c r="A1569" s="43">
        <f t="shared" si="290"/>
        <v>2018</v>
      </c>
      <c r="B1569" s="53">
        <v>43266</v>
      </c>
      <c r="C1569" s="45">
        <v>3753.4337999999998</v>
      </c>
      <c r="D1569" s="45">
        <f>VLOOKUP(B1569,'H11001.CSI  中证全债'!$A$2:$B$2792,2,0)</f>
        <v>181.50200000000001</v>
      </c>
      <c r="E1569" s="14">
        <f t="shared" si="291"/>
        <v>0</v>
      </c>
      <c r="F1569" s="14">
        <f>IF(AND((B1569-$B$2)&gt;123,OR(((G1568*J1568/C1568*C1569)/(G1568*K1568/D1568*D1569))&lt;(4/6),((G1568*J1568/C1568*C1569)/(G1568*K1568/D1568*D1569))&gt;(6/4))),COUNTIF($E$2:E1569,1),0)</f>
        <v>0</v>
      </c>
      <c r="G1569" s="21">
        <f t="shared" si="292"/>
        <v>29877.809374206288</v>
      </c>
      <c r="H1569" s="12">
        <f t="shared" si="293"/>
        <v>3.6207315507914033</v>
      </c>
      <c r="I1569" s="12">
        <f t="shared" si="294"/>
        <v>89.738036995401941</v>
      </c>
      <c r="J1569" s="15">
        <f>IF(OR((ROW(F1569)-MATCH(MAX($F$2:F1569),$F$2:F1569,0))=1,(ROW(F1569)-MATCH(MAX($F$2:F1569),$F$2:F1569,0))&gt;123),IF(OR(((G1568*J1568/C1568*C1569)/(G1568*K1568/D1568*D1569))&lt;(4/6),((G1568*J1568/C1568*C1569)/(G1568*K1568/D1568*D1569))&gt;(6/4)),50%,((G1568*J1568/C1568*C1569)/((G1568*K1568/D1568*D1569)+(G1568*J1568/C1568*C1569)))),((G1568*J1568/C1568*C1569)/((G1568*K1568/D1568*D1569)+(G1568*J1568/C1568*C1569))))</f>
        <v>0.45485852102662344</v>
      </c>
      <c r="K1569" s="18">
        <f t="shared" si="288"/>
        <v>0.54514147897337661</v>
      </c>
      <c r="L1569" s="20">
        <f t="shared" si="289"/>
        <v>0.83438618885362348</v>
      </c>
      <c r="M1569" s="51">
        <f>IF(AND((B1569-$B$2)&gt;123,OR(((U1568*R1568/C1568*C1569)/(U1568*S1568/D1568*D1569))&lt;(4/6),((U1568*R1568/C1568*C1569)/(U1568*S1568/D1568*D1569))&gt;(6/4))),1,0)</f>
        <v>0</v>
      </c>
      <c r="N1569" s="51">
        <f>IF(AND((B1569-$B$2)&gt;123,OR(((U1568*R1568/C1568*C1569)/(U1568*S1568/D1568*D1569))&lt;(4/6),((U1568*R1568/C1568*C1569)/(U1568*S1568/D1568*D1569))&gt;(6/4))),COUNTIF($M$2:M1569,1),0)</f>
        <v>0</v>
      </c>
      <c r="O1569" s="51">
        <f>IF(OR((ROW(N1569)-MATCH(MAX($N$2:N1569),$N$2:N1569,0))=1,(ROW(N1569)-MATCH(MAX($N$2:N1569),$N$2:N1569,0))&gt;123),IF(OR(((U1568*R1568/C1568*C1569)/(U1568*S1568/D1568*D1569))&lt;(4/6),((U1568*R1568/C1568*C1569)/(U1568*S1568/D1568*D1569))&gt;(6/4)),1,0),0)</f>
        <v>0</v>
      </c>
      <c r="P1569" s="47">
        <f>IF(O1569=1,U1568/2/C1569,P1568)</f>
        <v>3.6118419146766771</v>
      </c>
      <c r="Q1569" s="47">
        <f>IF(O1569=1,U1568/2/D1569,Q1568)</f>
        <v>89.517711770140608</v>
      </c>
      <c r="R1569" s="41">
        <f>P1569*C1569/U1568</f>
        <v>0.4539604028392687</v>
      </c>
      <c r="S1569" s="41">
        <f>Q1569*D1569/U1568</f>
        <v>0.54406509707809536</v>
      </c>
      <c r="T1569" s="41">
        <f t="shared" si="295"/>
        <v>0.83438618885362348</v>
      </c>
      <c r="U1569" s="42">
        <f>P1569*C1569+Q1569*D1569</f>
        <v>29804.453244508215</v>
      </c>
      <c r="V1569" s="25">
        <f>B1569</f>
        <v>43266</v>
      </c>
      <c r="W1569">
        <f>C1569/C$2</f>
        <v>1.6328130077481138</v>
      </c>
      <c r="X1569">
        <f>D1569/D$2</f>
        <v>1.3006234324614834</v>
      </c>
      <c r="Y1569">
        <f t="shared" si="296"/>
        <v>1.4902226622254107</v>
      </c>
      <c r="AA1569" s="15">
        <f t="shared" si="297"/>
        <v>-5.282207620756596E-3</v>
      </c>
      <c r="AB1569" s="15">
        <f t="shared" si="298"/>
        <v>8.0228720779240703E-4</v>
      </c>
      <c r="AC1569" s="15">
        <f t="shared" si="299"/>
        <v>-1.9745000826359993E-3</v>
      </c>
    </row>
    <row r="1570" spans="1:29" x14ac:dyDescent="0.4">
      <c r="A1570" s="43">
        <f t="shared" si="290"/>
        <v>2018</v>
      </c>
      <c r="B1570" s="53">
        <v>43270</v>
      </c>
      <c r="C1570" s="45">
        <v>3621.1165999999998</v>
      </c>
      <c r="D1570" s="45">
        <f>VLOOKUP(B1570,'H11001.CSI  中证全债'!$A$2:$B$2792,2,0)</f>
        <v>181.7285</v>
      </c>
      <c r="E1570" s="14">
        <f t="shared" si="291"/>
        <v>0</v>
      </c>
      <c r="F1570" s="14">
        <f>IF(AND((B1570-$B$2)&gt;123,OR(((G1569*J1569/C1569*C1570)/(G1569*K1569/D1569*D1570))&lt;(4/6),((G1569*J1569/C1569*C1570)/(G1569*K1569/D1569*D1570))&gt;(6/4))),COUNTIF($E$2:E1570,1),0)</f>
        <v>0</v>
      </c>
      <c r="G1570" s="21">
        <f t="shared" si="292"/>
        <v>29419.049978833369</v>
      </c>
      <c r="H1570" s="12">
        <f t="shared" si="293"/>
        <v>3.6207315507914033</v>
      </c>
      <c r="I1570" s="12">
        <f t="shared" si="294"/>
        <v>89.738036995401941</v>
      </c>
      <c r="J1570" s="15">
        <f>IF(OR((ROW(F1570)-MATCH(MAX($F$2:F1570),$F$2:F1570,0))=1,(ROW(F1570)-MATCH(MAX($F$2:F1570),$F$2:F1570,0))&gt;123),IF(OR(((G1569*J1569/C1569*C1570)/(G1569*K1569/D1569*D1570))&lt;(4/6),((G1569*J1569/C1569*C1570)/(G1569*K1569/D1569*D1570))&gt;(6/4)),50%,((G1569*J1569/C1569*C1570)/((G1569*K1569/D1569*D1570)+(G1569*J1569/C1569*C1570)))),((G1569*J1569/C1569*C1570)/((G1569*K1569/D1569*D1570)+(G1569*J1569/C1569*C1570))))</f>
        <v>0.44566670684973664</v>
      </c>
      <c r="K1570" s="18">
        <f t="shared" si="288"/>
        <v>0.55433329315026336</v>
      </c>
      <c r="L1570" s="20">
        <f t="shared" si="289"/>
        <v>0.80396886197656103</v>
      </c>
      <c r="M1570" s="51">
        <f>IF(AND((B1570-$B$2)&gt;123,OR(((U1569*R1569/C1569*C1570)/(U1569*S1569/D1569*D1570))&lt;(4/6),((U1569*R1569/C1569*C1570)/(U1569*S1569/D1569*D1570))&gt;(6/4))),1,0)</f>
        <v>0</v>
      </c>
      <c r="N1570" s="51">
        <f>IF(AND((B1570-$B$2)&gt;123,OR(((U1569*R1569/C1569*C1570)/(U1569*S1569/D1569*D1570))&lt;(4/6),((U1569*R1569/C1569*C1570)/(U1569*S1569/D1569*D1570))&gt;(6/4))),COUNTIF($M$2:M1570,1),0)</f>
        <v>0</v>
      </c>
      <c r="O1570" s="51">
        <f>IF(OR((ROW(N1570)-MATCH(MAX($N$2:N1570),$N$2:N1570,0))=1,(ROW(N1570)-MATCH(MAX($N$2:N1570),$N$2:N1570,0))&gt;123),IF(OR(((U1569*R1569/C1569*C1570)/(U1569*S1569/D1569*D1570))&lt;(4/6),((U1569*R1569/C1569*C1570)/(U1569*S1569/D1569*D1570))&gt;(6/4)),1,0),0)</f>
        <v>0</v>
      </c>
      <c r="P1570" s="47">
        <f>IF(O1570=1,U1569/2/C1570,P1569)</f>
        <v>3.6118419146766771</v>
      </c>
      <c r="Q1570" s="47">
        <f>IF(O1570=1,U1569/2/D1570,Q1569)</f>
        <v>89.517711770140608</v>
      </c>
      <c r="R1570" s="41">
        <f>P1570*C1570/U1569</f>
        <v>0.43882370887717675</v>
      </c>
      <c r="S1570" s="41">
        <f>Q1570*D1570/U1569</f>
        <v>0.54582177200038162</v>
      </c>
      <c r="T1570" s="41">
        <f t="shared" si="295"/>
        <v>0.80396886197656103</v>
      </c>
      <c r="U1570" s="42">
        <f>P1570*C1570+Q1570*D1570</f>
        <v>29346.820197231496</v>
      </c>
      <c r="V1570" s="25">
        <f>B1570</f>
        <v>43270</v>
      </c>
      <c r="W1570">
        <f>C1570/C$2</f>
        <v>1.5752525825958681</v>
      </c>
      <c r="X1570">
        <f>D1570/D$2</f>
        <v>1.3022465066284485</v>
      </c>
      <c r="Y1570">
        <f t="shared" si="296"/>
        <v>1.4673410098615749</v>
      </c>
      <c r="AA1570" s="15">
        <f t="shared" si="297"/>
        <v>-3.525230683434466E-2</v>
      </c>
      <c r="AB1570" s="15">
        <f t="shared" si="298"/>
        <v>1.2479201331114798E-3</v>
      </c>
      <c r="AC1570" s="15">
        <f t="shared" si="299"/>
        <v>-1.5354519122441568E-2</v>
      </c>
    </row>
    <row r="1571" spans="1:29" x14ac:dyDescent="0.4">
      <c r="A1571" s="43">
        <f t="shared" si="290"/>
        <v>2018</v>
      </c>
      <c r="B1571" s="53">
        <v>43271</v>
      </c>
      <c r="C1571" s="45">
        <v>3635.4436000000001</v>
      </c>
      <c r="D1571" s="45">
        <f>VLOOKUP(B1571,'H11001.CSI  中证全债'!$A$2:$B$2792,2,0)</f>
        <v>181.74719999999999</v>
      </c>
      <c r="E1571" s="14">
        <f t="shared" si="291"/>
        <v>0</v>
      </c>
      <c r="F1571" s="14">
        <f>IF(AND((B1571-$B$2)&gt;123,OR(((G1570*J1570/C1570*C1571)/(G1570*K1570/D1570*D1571))&lt;(4/6),((G1570*J1570/C1570*C1571)/(G1570*K1570/D1570*D1571))&gt;(6/4))),COUNTIF($E$2:E1571,1),0)</f>
        <v>0</v>
      </c>
      <c r="G1571" s="21">
        <f t="shared" si="292"/>
        <v>29472.602301053368</v>
      </c>
      <c r="H1571" s="12">
        <f t="shared" si="293"/>
        <v>3.6207315507914033</v>
      </c>
      <c r="I1571" s="12">
        <f t="shared" si="294"/>
        <v>89.738036995401941</v>
      </c>
      <c r="J1571" s="15">
        <f>IF(OR((ROW(F1571)-MATCH(MAX($F$2:F1571),$F$2:F1571,0))=1,(ROW(F1571)-MATCH(MAX($F$2:F1571),$F$2:F1571,0))&gt;123),IF(OR(((G1570*J1570/C1570*C1571)/(G1570*K1570/D1570*D1571))&lt;(4/6),((G1570*J1570/C1570*C1571)/(G1570*K1570/D1570*D1571))&gt;(6/4)),50%,((G1570*J1570/C1570*C1571)/((G1570*K1570/D1570*D1571)+(G1570*J1570/C1570*C1571)))),((G1570*J1570/C1570*C1571)/((G1570*K1570/D1570*D1571)+(G1570*J1570/C1570*C1571))))</f>
        <v>0.44661700413106104</v>
      </c>
      <c r="K1571" s="18">
        <f t="shared" si="288"/>
        <v>0.55338299586893891</v>
      </c>
      <c r="L1571" s="20">
        <f t="shared" si="289"/>
        <v>0.80706672858599382</v>
      </c>
      <c r="M1571" s="51">
        <f>IF(AND((B1571-$B$2)&gt;123,OR(((U1570*R1570/C1570*C1571)/(U1570*S1570/D1570*D1571))&lt;(4/6),((U1570*R1570/C1570*C1571)/(U1570*S1570/D1570*D1571))&gt;(6/4))),1,0)</f>
        <v>0</v>
      </c>
      <c r="N1571" s="51">
        <f>IF(AND((B1571-$B$2)&gt;123,OR(((U1570*R1570/C1570*C1571)/(U1570*S1570/D1570*D1571))&lt;(4/6),((U1570*R1570/C1570*C1571)/(U1570*S1570/D1570*D1571))&gt;(6/4))),COUNTIF($M$2:M1571,1),0)</f>
        <v>0</v>
      </c>
      <c r="O1571" s="51">
        <f>IF(OR((ROW(N1571)-MATCH(MAX($N$2:N1571),$N$2:N1571,0))=1,(ROW(N1571)-MATCH(MAX($N$2:N1571),$N$2:N1571,0))&gt;123),IF(OR(((U1570*R1570/C1570*C1571)/(U1570*S1570/D1570*D1571))&lt;(4/6),((U1570*R1570/C1570*C1571)/(U1570*S1570/D1570*D1571))&gt;(6/4)),1,0),0)</f>
        <v>0</v>
      </c>
      <c r="P1571" s="47">
        <f>IF(O1571=1,U1570/2/C1571,P1570)</f>
        <v>3.6118419146766771</v>
      </c>
      <c r="Q1571" s="47">
        <f>IF(O1571=1,U1570/2/D1571,Q1570)</f>
        <v>89.517711770140608</v>
      </c>
      <c r="R1571" s="41">
        <f>P1571*C1571/U1570</f>
        <v>0.44742999359643681</v>
      </c>
      <c r="S1571" s="41">
        <f>Q1571*D1571/U1570</f>
        <v>0.55439033446509234</v>
      </c>
      <c r="T1571" s="41">
        <f t="shared" si="295"/>
        <v>0.80706672858599349</v>
      </c>
      <c r="U1571" s="42">
        <f>P1571*C1571+Q1571*D1571</f>
        <v>29400.241037553169</v>
      </c>
      <c r="V1571" s="25">
        <f>B1571</f>
        <v>43271</v>
      </c>
      <c r="W1571">
        <f>C1571/C$2</f>
        <v>1.5814850921347356</v>
      </c>
      <c r="X1571">
        <f>D1571/D$2</f>
        <v>1.3023805087782154</v>
      </c>
      <c r="Y1571">
        <f t="shared" si="296"/>
        <v>1.4700120518776585</v>
      </c>
      <c r="AA1571" s="15">
        <f t="shared" si="297"/>
        <v>3.9565144077382541E-3</v>
      </c>
      <c r="AB1571" s="15">
        <f t="shared" si="298"/>
        <v>1.0290075579755253E-4</v>
      </c>
      <c r="AC1571" s="15">
        <f t="shared" si="299"/>
        <v>1.8203280615292083E-3</v>
      </c>
    </row>
    <row r="1572" spans="1:29" x14ac:dyDescent="0.4">
      <c r="A1572" s="43">
        <f t="shared" si="290"/>
        <v>2018</v>
      </c>
      <c r="B1572" s="53">
        <v>43272</v>
      </c>
      <c r="C1572" s="45">
        <v>3592.9650000000001</v>
      </c>
      <c r="D1572" s="45">
        <f>VLOOKUP(B1572,'H11001.CSI  中证全债'!$A$2:$B$2792,2,0)</f>
        <v>181.8117</v>
      </c>
      <c r="E1572" s="14">
        <f t="shared" si="291"/>
        <v>0</v>
      </c>
      <c r="F1572" s="14">
        <f>IF(AND((B1572-$B$2)&gt;123,OR(((G1571*J1571/C1571*C1572)/(G1571*K1571/D1571*D1572))&lt;(4/6),((G1571*J1571/C1571*C1572)/(G1571*K1571/D1571*D1572))&gt;(6/4))),COUNTIF($E$2:E1572,1),0)</f>
        <v>0</v>
      </c>
      <c r="G1572" s="21">
        <f t="shared" si="292"/>
        <v>29324.586797186123</v>
      </c>
      <c r="H1572" s="12">
        <f t="shared" si="293"/>
        <v>3.6207315507914033</v>
      </c>
      <c r="I1572" s="12">
        <f t="shared" si="294"/>
        <v>89.738036995401941</v>
      </c>
      <c r="J1572" s="15">
        <f>IF(OR((ROW(F1572)-MATCH(MAX($F$2:F1572),$F$2:F1572,0))=1,(ROW(F1572)-MATCH(MAX($F$2:F1572),$F$2:F1572,0))&gt;123),IF(OR(((G1571*J1571/C1571*C1572)/(G1571*K1571/D1571*D1572))&lt;(4/6),((G1571*J1571/C1571*C1572)/(G1571*K1571/D1571*D1572))&gt;(6/4)),50%,((G1571*J1571/C1571*C1572)/((G1571*K1571/D1571*D1572)+(G1571*J1571/C1571*C1572)))),((G1571*J1571/C1571*C1572)/((G1571*K1571/D1571*D1572)+(G1571*J1571/C1571*C1572))))</f>
        <v>0.4436264294655819</v>
      </c>
      <c r="K1572" s="18">
        <f t="shared" si="288"/>
        <v>0.55637357053441816</v>
      </c>
      <c r="L1572" s="20">
        <f t="shared" si="289"/>
        <v>0.79735352820491034</v>
      </c>
      <c r="M1572" s="51">
        <f>IF(AND((B1572-$B$2)&gt;123,OR(((U1571*R1571/C1571*C1572)/(U1571*S1571/D1571*D1572))&lt;(4/6),((U1571*R1571/C1571*C1572)/(U1571*S1571/D1571*D1572))&gt;(6/4))),1,0)</f>
        <v>0</v>
      </c>
      <c r="N1572" s="51">
        <f>IF(AND((B1572-$B$2)&gt;123,OR(((U1571*R1571/C1571*C1572)/(U1571*S1571/D1571*D1572))&lt;(4/6),((U1571*R1571/C1571*C1572)/(U1571*S1571/D1571*D1572))&gt;(6/4))),COUNTIF($M$2:M1572,1),0)</f>
        <v>0</v>
      </c>
      <c r="O1572" s="51">
        <f>IF(OR((ROW(N1572)-MATCH(MAX($N$2:N1572),$N$2:N1572,0))=1,(ROW(N1572)-MATCH(MAX($N$2:N1572),$N$2:N1572,0))&gt;123),IF(OR(((U1571*R1571/C1571*C1572)/(U1571*S1571/D1571*D1572))&lt;(4/6),((U1571*R1571/C1571*C1572)/(U1571*S1571/D1571*D1572))&gt;(6/4)),1,0),0)</f>
        <v>0</v>
      </c>
      <c r="P1572" s="47">
        <f>IF(O1572=1,U1571/2/C1572,P1571)</f>
        <v>3.6118419146766771</v>
      </c>
      <c r="Q1572" s="47">
        <f>IF(O1572=1,U1571/2/D1572,Q1571)</f>
        <v>89.517711770140608</v>
      </c>
      <c r="R1572" s="41">
        <f>P1572*C1572/U1571</f>
        <v>0.44139847589651993</v>
      </c>
      <c r="S1572" s="41">
        <f>Q1572*D1572/U1571</f>
        <v>0.5535793851571017</v>
      </c>
      <c r="T1572" s="41">
        <f t="shared" si="295"/>
        <v>0.79735352820491023</v>
      </c>
      <c r="U1572" s="42">
        <f>P1572*C1572+Q1572*D1572</f>
        <v>29252.588942005561</v>
      </c>
      <c r="V1572" s="25">
        <f>B1572</f>
        <v>43272</v>
      </c>
      <c r="W1572">
        <f>C1572/C$2</f>
        <v>1.5630061167946272</v>
      </c>
      <c r="X1572">
        <f>D1572/D$2</f>
        <v>1.3028427087065566</v>
      </c>
      <c r="Y1572">
        <f t="shared" si="296"/>
        <v>1.4626294471002781</v>
      </c>
      <c r="AA1572" s="15">
        <f t="shared" si="297"/>
        <v>-1.168457131338807E-2</v>
      </c>
      <c r="AB1572" s="15">
        <f t="shared" si="298"/>
        <v>3.548885484894182E-4</v>
      </c>
      <c r="AC1572" s="15">
        <f t="shared" si="299"/>
        <v>-5.0221389463783739E-3</v>
      </c>
    </row>
    <row r="1573" spans="1:29" x14ac:dyDescent="0.4">
      <c r="A1573" s="43">
        <f t="shared" si="290"/>
        <v>2018</v>
      </c>
      <c r="B1573" s="53">
        <v>43273</v>
      </c>
      <c r="C1573" s="45">
        <v>3608.9045999999998</v>
      </c>
      <c r="D1573" s="45">
        <f>VLOOKUP(B1573,'H11001.CSI  中证全债'!$A$2:$B$2792,2,0)</f>
        <v>181.91820000000001</v>
      </c>
      <c r="E1573" s="14">
        <f t="shared" si="291"/>
        <v>0</v>
      </c>
      <c r="F1573" s="14">
        <f>IF(AND((B1573-$B$2)&gt;123,OR(((G1572*J1572/C1572*C1573)/(G1572*K1572/D1572*D1573))&lt;(4/6),((G1572*J1572/C1572*C1573)/(G1572*K1572/D1572*D1573))&gt;(6/4))),COUNTIF($E$2:E1573,1),0)</f>
        <v>0</v>
      </c>
      <c r="G1573" s="21">
        <f t="shared" si="292"/>
        <v>29391.856910753129</v>
      </c>
      <c r="H1573" s="12">
        <f t="shared" si="293"/>
        <v>3.6207315507914033</v>
      </c>
      <c r="I1573" s="12">
        <f t="shared" si="294"/>
        <v>89.738036995401941</v>
      </c>
      <c r="J1573" s="15">
        <f>IF(OR((ROW(F1573)-MATCH(MAX($F$2:F1573),$F$2:F1573,0))=1,(ROW(F1573)-MATCH(MAX($F$2:F1573),$F$2:F1573,0))&gt;123),IF(OR(((G1572*J1572/C1572*C1573)/(G1572*K1572/D1572*D1573))&lt;(4/6),((G1572*J1572/C1572*C1573)/(G1572*K1572/D1572*D1573))&gt;(6/4)),50%,((G1572*J1572/C1572*C1573)/((G1572*K1572/D1572*D1573)+(G1572*J1572/C1572*C1573)))),((G1572*J1572/C1572*C1573)/((G1572*K1572/D1572*D1573)+(G1572*J1572/C1572*C1573))))</f>
        <v>0.44457465850807298</v>
      </c>
      <c r="K1573" s="18">
        <f t="shared" si="288"/>
        <v>0.55542534149192702</v>
      </c>
      <c r="L1573" s="20">
        <f t="shared" si="289"/>
        <v>0.80042199247499546</v>
      </c>
      <c r="M1573" s="51">
        <f>IF(AND((B1573-$B$2)&gt;123,OR(((U1572*R1572/C1572*C1573)/(U1572*S1572/D1572*D1573))&lt;(4/6),((U1572*R1572/C1572*C1573)/(U1572*S1572/D1572*D1573))&gt;(6/4))),1,0)</f>
        <v>0</v>
      </c>
      <c r="N1573" s="51">
        <f>IF(AND((B1573-$B$2)&gt;123,OR(((U1572*R1572/C1572*C1573)/(U1572*S1572/D1572*D1573))&lt;(4/6),((U1572*R1572/C1572*C1573)/(U1572*S1572/D1572*D1573))&gt;(6/4))),COUNTIF($M$2:M1573,1),0)</f>
        <v>0</v>
      </c>
      <c r="O1573" s="51">
        <f>IF(OR((ROW(N1573)-MATCH(MAX($N$2:N1573),$N$2:N1573,0))=1,(ROW(N1573)-MATCH(MAX($N$2:N1573),$N$2:N1573,0))&gt;123),IF(OR(((U1572*R1572/C1572*C1573)/(U1572*S1572/D1572*D1573))&lt;(4/6),((U1572*R1572/C1572*C1573)/(U1572*S1572/D1572*D1573))&gt;(6/4)),1,0),0)</f>
        <v>0</v>
      </c>
      <c r="P1573" s="47">
        <f>IF(O1573=1,U1572/2/C1573,P1572)</f>
        <v>3.6118419146766771</v>
      </c>
      <c r="Q1573" s="47">
        <f>IF(O1573=1,U1572/2/D1573,Q1572)</f>
        <v>89.517711770140608</v>
      </c>
      <c r="R1573" s="41">
        <f>P1573*C1573/U1572</f>
        <v>0.44559450536810502</v>
      </c>
      <c r="S1573" s="41">
        <f>Q1573*D1573/U1572</f>
        <v>0.55669947797195896</v>
      </c>
      <c r="T1573" s="41">
        <f t="shared" si="295"/>
        <v>0.80042199247499513</v>
      </c>
      <c r="U1573" s="42">
        <f>P1573*C1573+Q1573*D1573</f>
        <v>29319.69389369226</v>
      </c>
      <c r="V1573" s="25">
        <f>B1573</f>
        <v>43273</v>
      </c>
      <c r="W1573">
        <f>C1573/C$2</f>
        <v>1.5699401371091195</v>
      </c>
      <c r="X1573">
        <f>D1573/D$2</f>
        <v>1.3036058760300968</v>
      </c>
      <c r="Y1573">
        <f t="shared" si="296"/>
        <v>1.4659846946846129</v>
      </c>
      <c r="AA1573" s="15">
        <f t="shared" si="297"/>
        <v>4.4363360066128621E-3</v>
      </c>
      <c r="AB1573" s="15">
        <f t="shared" si="298"/>
        <v>5.8577088273215061E-4</v>
      </c>
      <c r="AC1573" s="15">
        <f t="shared" si="299"/>
        <v>2.2939833400639209E-3</v>
      </c>
    </row>
    <row r="1574" spans="1:29" x14ac:dyDescent="0.4">
      <c r="A1574" s="43">
        <f t="shared" si="290"/>
        <v>2018</v>
      </c>
      <c r="B1574" s="53">
        <v>43276</v>
      </c>
      <c r="C1574" s="45">
        <v>3560.4776999999999</v>
      </c>
      <c r="D1574" s="45">
        <f>VLOOKUP(B1574,'H11001.CSI  中证全债'!$A$2:$B$2792,2,0)</f>
        <v>182.02160000000001</v>
      </c>
      <c r="E1574" s="14">
        <f t="shared" si="291"/>
        <v>0</v>
      </c>
      <c r="F1574" s="14">
        <f>IF(AND((B1574-$B$2)&gt;123,OR(((G1573*J1573/C1573*C1574)/(G1573*K1573/D1573*D1574))&lt;(4/6),((G1573*J1573/C1573*C1574)/(G1573*K1573/D1573*D1574))&gt;(6/4))),COUNTIF($E$2:E1574,1),0)</f>
        <v>0</v>
      </c>
      <c r="G1574" s="21">
        <f t="shared" si="292"/>
        <v>29225.795019041434</v>
      </c>
      <c r="H1574" s="12">
        <f t="shared" si="293"/>
        <v>3.6207315507914033</v>
      </c>
      <c r="I1574" s="12">
        <f t="shared" si="294"/>
        <v>89.738036995401941</v>
      </c>
      <c r="J1574" s="15">
        <f>IF(OR((ROW(F1574)-MATCH(MAX($F$2:F1574),$F$2:F1574,0))=1,(ROW(F1574)-MATCH(MAX($F$2:F1574),$F$2:F1574,0))&gt;123),IF(OR(((G1573*J1573/C1573*C1574)/(G1573*K1573/D1573*D1574))&lt;(4/6),((G1573*J1573/C1573*C1574)/(G1573*K1573/D1573*D1574))&gt;(6/4)),50%,((G1573*J1573/C1573*C1574)/((G1573*K1573/D1573*D1574)+(G1573*J1573/C1573*C1574)))),((G1573*J1573/C1573*C1574)/((G1573*K1573/D1573*D1574)+(G1573*J1573/C1573*C1574))))</f>
        <v>0.44110122362385684</v>
      </c>
      <c r="K1574" s="18">
        <f t="shared" si="288"/>
        <v>0.55889877637614316</v>
      </c>
      <c r="L1574" s="20">
        <f t="shared" si="289"/>
        <v>0.78923275961332995</v>
      </c>
      <c r="M1574" s="51">
        <f>IF(AND((B1574-$B$2)&gt;123,OR(((U1573*R1573/C1573*C1574)/(U1573*S1573/D1573*D1574))&lt;(4/6),((U1573*R1573/C1573*C1574)/(U1573*S1573/D1573*D1574))&gt;(6/4))),1,0)</f>
        <v>0</v>
      </c>
      <c r="N1574" s="51">
        <f>IF(AND((B1574-$B$2)&gt;123,OR(((U1573*R1573/C1573*C1574)/(U1573*S1573/D1573*D1574))&lt;(4/6),((U1573*R1573/C1573*C1574)/(U1573*S1573/D1573*D1574))&gt;(6/4))),COUNTIF($M$2:M1574,1),0)</f>
        <v>0</v>
      </c>
      <c r="O1574" s="51">
        <f>IF(OR((ROW(N1574)-MATCH(MAX($N$2:N1574),$N$2:N1574,0))=1,(ROW(N1574)-MATCH(MAX($N$2:N1574),$N$2:N1574,0))&gt;123),IF(OR(((U1573*R1573/C1573*C1574)/(U1573*S1573/D1573*D1574))&lt;(4/6),((U1573*R1573/C1573*C1574)/(U1573*S1573/D1573*D1574))&gt;(6/4)),1,0),0)</f>
        <v>0</v>
      </c>
      <c r="P1574" s="47">
        <f>IF(O1574=1,U1573/2/C1574,P1573)</f>
        <v>3.6118419146766771</v>
      </c>
      <c r="Q1574" s="47">
        <f>IF(O1574=1,U1573/2/D1574,Q1573)</f>
        <v>89.517711770140608</v>
      </c>
      <c r="R1574" s="41">
        <f>P1574*C1574/U1573</f>
        <v>0.43860903322385109</v>
      </c>
      <c r="S1574" s="41">
        <f>Q1574*D1574/U1573</f>
        <v>0.55574103821886411</v>
      </c>
      <c r="T1574" s="41">
        <f t="shared" si="295"/>
        <v>0.78923275961332973</v>
      </c>
      <c r="U1574" s="42">
        <f>P1574*C1574+Q1574*D1574</f>
        <v>29154.039717871437</v>
      </c>
      <c r="V1574" s="25">
        <f>B1574</f>
        <v>43276</v>
      </c>
      <c r="W1574">
        <f>C1574/C$2</f>
        <v>1.5488735414374661</v>
      </c>
      <c r="X1574">
        <f>D1574/D$2</f>
        <v>1.3043468290935147</v>
      </c>
      <c r="Y1574">
        <f t="shared" si="296"/>
        <v>1.4577019858935718</v>
      </c>
      <c r="AA1574" s="15">
        <f t="shared" si="297"/>
        <v>-1.3418725449267921E-2</v>
      </c>
      <c r="AB1574" s="15">
        <f t="shared" si="298"/>
        <v>5.6838733012964937E-4</v>
      </c>
      <c r="AC1574" s="15">
        <f t="shared" si="299"/>
        <v>-5.6499285572848557E-3</v>
      </c>
    </row>
    <row r="1575" spans="1:29" x14ac:dyDescent="0.4">
      <c r="A1575" s="43">
        <f t="shared" si="290"/>
        <v>2018</v>
      </c>
      <c r="B1575" s="53">
        <v>43277</v>
      </c>
      <c r="C1575" s="45">
        <v>3531.1111999999998</v>
      </c>
      <c r="D1575" s="45">
        <f>VLOOKUP(B1575,'H11001.CSI  中证全债'!$A$2:$B$2792,2,0)</f>
        <v>182.0454</v>
      </c>
      <c r="E1575" s="14">
        <f t="shared" si="291"/>
        <v>0</v>
      </c>
      <c r="F1575" s="14">
        <f>IF(AND((B1575-$B$2)&gt;123,OR(((G1574*J1574/C1574*C1575)/(G1574*K1574/D1574*D1575))&lt;(4/6),((G1574*J1574/C1574*C1575)/(G1574*K1574/D1574*D1575))&gt;(6/4))),COUNTIF($E$2:E1575,1),0)</f>
        <v>0</v>
      </c>
      <c r="G1575" s="21">
        <f t="shared" si="292"/>
        <v>29121.602571235606</v>
      </c>
      <c r="H1575" s="12">
        <f t="shared" si="293"/>
        <v>3.6207315507914033</v>
      </c>
      <c r="I1575" s="12">
        <f t="shared" si="294"/>
        <v>89.738036995401941</v>
      </c>
      <c r="J1575" s="15">
        <f>IF(OR((ROW(F1575)-MATCH(MAX($F$2:F1575),$F$2:F1575,0))=1,(ROW(F1575)-MATCH(MAX($F$2:F1575),$F$2:F1575,0))&gt;123),IF(OR(((G1574*J1574/C1574*C1575)/(G1574*K1574/D1574*D1575))&lt;(4/6),((G1574*J1574/C1574*C1575)/(G1574*K1574/D1574*D1575))&gt;(6/4)),50%,((G1574*J1574/C1574*C1575)/((G1574*K1574/D1574*D1575)+(G1574*J1574/C1574*C1575)))),((G1574*J1574/C1574*C1575)/((G1574*K1574/D1574*D1575)+(G1574*J1574/C1574*C1575))))</f>
        <v>0.43902823341945002</v>
      </c>
      <c r="K1575" s="18">
        <f t="shared" si="288"/>
        <v>0.56097176658055004</v>
      </c>
      <c r="L1575" s="20">
        <f t="shared" si="289"/>
        <v>0.78262090817080343</v>
      </c>
      <c r="M1575" s="51">
        <f>IF(AND((B1575-$B$2)&gt;123,OR(((U1574*R1574/C1574*C1575)/(U1574*S1574/D1574*D1575))&lt;(4/6),((U1574*R1574/C1574*C1575)/(U1574*S1574/D1574*D1575))&gt;(6/4))),1,0)</f>
        <v>0</v>
      </c>
      <c r="N1575" s="51">
        <f>IF(AND((B1575-$B$2)&gt;123,OR(((U1574*R1574/C1574*C1575)/(U1574*S1574/D1574*D1575))&lt;(4/6),((U1574*R1574/C1574*C1575)/(U1574*S1574/D1574*D1575))&gt;(6/4))),COUNTIF($M$2:M1575,1),0)</f>
        <v>0</v>
      </c>
      <c r="O1575" s="51">
        <f>IF(OR((ROW(N1575)-MATCH(MAX($N$2:N1575),$N$2:N1575,0))=1,(ROW(N1575)-MATCH(MAX($N$2:N1575),$N$2:N1575,0))&gt;123),IF(OR(((U1574*R1574/C1574*C1575)/(U1574*S1574/D1574*D1575))&lt;(4/6),((U1574*R1574/C1574*C1575)/(U1574*S1574/D1574*D1575))&gt;(6/4)),1,0),0)</f>
        <v>0</v>
      </c>
      <c r="P1575" s="47">
        <f>IF(O1575=1,U1574/2/C1575,P1574)</f>
        <v>3.6118419146766771</v>
      </c>
      <c r="Q1575" s="47">
        <f>IF(O1575=1,U1574/2/D1575,Q1574)</f>
        <v>89.517711770140608</v>
      </c>
      <c r="R1575" s="41">
        <f>P1575*C1575/U1574</f>
        <v>0.43746306038425836</v>
      </c>
      <c r="S1575" s="41">
        <f>Q1575*D1575/U1574</f>
        <v>0.55897185446620368</v>
      </c>
      <c r="T1575" s="41">
        <f t="shared" si="295"/>
        <v>0.78262090817080321</v>
      </c>
      <c r="U1575" s="42">
        <f>P1575*C1575+Q1575*D1575</f>
        <v>29050.103083824215</v>
      </c>
      <c r="V1575" s="25">
        <f>B1575</f>
        <v>43277</v>
      </c>
      <c r="W1575">
        <f>C1575/C$2</f>
        <v>1.5360985717038758</v>
      </c>
      <c r="X1575">
        <f>D1575/D$2</f>
        <v>1.3045173772841274</v>
      </c>
      <c r="Y1575">
        <f t="shared" si="296"/>
        <v>1.4525051541912108</v>
      </c>
      <c r="AA1575" s="15">
        <f t="shared" si="297"/>
        <v>-8.2479101048715808E-3</v>
      </c>
      <c r="AB1575" s="15">
        <f t="shared" si="298"/>
        <v>1.3075371274617886E-4</v>
      </c>
      <c r="AC1575" s="15">
        <f t="shared" si="299"/>
        <v>-3.5650851495377944E-3</v>
      </c>
    </row>
    <row r="1576" spans="1:29" x14ac:dyDescent="0.4">
      <c r="A1576" s="43">
        <f t="shared" si="290"/>
        <v>2018</v>
      </c>
      <c r="B1576" s="53">
        <v>43278</v>
      </c>
      <c r="C1576" s="45">
        <v>3459.2620999999999</v>
      </c>
      <c r="D1576" s="45">
        <f>VLOOKUP(B1576,'H11001.CSI  中证全债'!$A$2:$B$2792,2,0)</f>
        <v>182.08279999999999</v>
      </c>
      <c r="E1576" s="14">
        <f t="shared" si="291"/>
        <v>0</v>
      </c>
      <c r="F1576" s="14">
        <f>IF(AND((B1576-$B$2)&gt;123,OR(((G1575*J1575/C1575*C1576)/(G1575*K1575/D1575*D1576))&lt;(4/6),((G1575*J1575/C1575*C1576)/(G1575*K1575/D1575*D1576))&gt;(6/4))),COUNTIF($E$2:E1576,1),0)</f>
        <v>0</v>
      </c>
      <c r="G1576" s="21">
        <f t="shared" si="292"/>
        <v>28864.812470553268</v>
      </c>
      <c r="H1576" s="12">
        <f t="shared" si="293"/>
        <v>3.6207315507914033</v>
      </c>
      <c r="I1576" s="12">
        <f t="shared" si="294"/>
        <v>89.738036995401941</v>
      </c>
      <c r="J1576" s="15">
        <f>IF(OR((ROW(F1576)-MATCH(MAX($F$2:F1576),$F$2:F1576,0))=1,(ROW(F1576)-MATCH(MAX($F$2:F1576),$F$2:F1576,0))&gt;123),IF(OR(((G1575*J1575/C1575*C1576)/(G1575*K1575/D1575*D1576))&lt;(4/6),((G1575*J1575/C1575*C1576)/(G1575*K1575/D1575*D1576))&gt;(6/4)),50%,((G1575*J1575/C1575*C1576)/((G1575*K1575/D1575*D1576)+(G1575*J1575/C1575*C1576)))),((G1575*J1575/C1575*C1576)/((G1575*K1575/D1575*D1576)+(G1575*J1575/C1575*C1576))))</f>
        <v>0.43392138579471051</v>
      </c>
      <c r="K1576" s="18">
        <f t="shared" si="288"/>
        <v>0.56607861420528949</v>
      </c>
      <c r="L1576" s="20">
        <f t="shared" si="289"/>
        <v>0.76653908998821163</v>
      </c>
      <c r="M1576" s="51">
        <f>IF(AND((B1576-$B$2)&gt;123,OR(((U1575*R1575/C1575*C1576)/(U1575*S1575/D1575*D1576))&lt;(4/6),((U1575*R1575/C1575*C1576)/(U1575*S1575/D1575*D1576))&gt;(6/4))),1,0)</f>
        <v>0</v>
      </c>
      <c r="N1576" s="51">
        <f>IF(AND((B1576-$B$2)&gt;123,OR(((U1575*R1575/C1575*C1576)/(U1575*S1575/D1575*D1576))&lt;(4/6),((U1575*R1575/C1575*C1576)/(U1575*S1575/D1575*D1576))&gt;(6/4))),COUNTIF($M$2:M1576,1),0)</f>
        <v>0</v>
      </c>
      <c r="O1576" s="51">
        <f>IF(OR((ROW(N1576)-MATCH(MAX($N$2:N1576),$N$2:N1576,0))=1,(ROW(N1576)-MATCH(MAX($N$2:N1576),$N$2:N1576,0))&gt;123),IF(OR(((U1575*R1575/C1575*C1576)/(U1575*S1575/D1575*D1576))&lt;(4/6),((U1575*R1575/C1575*C1576)/(U1575*S1575/D1575*D1576))&gt;(6/4)),1,0),0)</f>
        <v>0</v>
      </c>
      <c r="P1576" s="47">
        <f>IF(O1576=1,U1575/2/C1576,P1575)</f>
        <v>3.6118419146766771</v>
      </c>
      <c r="Q1576" s="47">
        <f>IF(O1576=1,U1575/2/D1576,Q1575)</f>
        <v>89.517711770140608</v>
      </c>
      <c r="R1576" s="41">
        <f>P1576*C1576/U1575</f>
        <v>0.43009512945892397</v>
      </c>
      <c r="S1576" s="41">
        <f>Q1576*D1576/U1575</f>
        <v>0.56108701444767606</v>
      </c>
      <c r="T1576" s="41">
        <f t="shared" si="295"/>
        <v>0.7665390899882113</v>
      </c>
      <c r="U1576" s="42">
        <f>P1576*C1576+Q1576*D1576</f>
        <v>28793.943455332621</v>
      </c>
      <c r="V1576" s="25">
        <f>B1576</f>
        <v>43278</v>
      </c>
      <c r="W1576">
        <f>C1576/C$2</f>
        <v>1.5048428865563197</v>
      </c>
      <c r="X1576">
        <f>D1576/D$2</f>
        <v>1.3047853815836616</v>
      </c>
      <c r="Y1576">
        <f t="shared" si="296"/>
        <v>1.439697172766631</v>
      </c>
      <c r="AA1576" s="15">
        <f t="shared" si="297"/>
        <v>-2.0347447568346166E-2</v>
      </c>
      <c r="AB1576" s="15">
        <f t="shared" si="298"/>
        <v>2.0544325756111093E-4</v>
      </c>
      <c r="AC1576" s="15">
        <f t="shared" si="299"/>
        <v>-8.8178560934000227E-3</v>
      </c>
    </row>
    <row r="1577" spans="1:29" x14ac:dyDescent="0.4">
      <c r="A1577" s="43">
        <f t="shared" si="290"/>
        <v>2018</v>
      </c>
      <c r="B1577" s="53">
        <v>43279</v>
      </c>
      <c r="C1577" s="45">
        <v>3423.5255000000002</v>
      </c>
      <c r="D1577" s="45">
        <f>VLOOKUP(B1577,'H11001.CSI  中证全债'!$A$2:$B$2792,2,0)</f>
        <v>182.27459999999999</v>
      </c>
      <c r="E1577" s="14">
        <f t="shared" si="291"/>
        <v>0</v>
      </c>
      <c r="F1577" s="14">
        <f>IF(AND((B1577-$B$2)&gt;123,OR(((G1576*J1576/C1576*C1577)/(G1576*K1576/D1576*D1577))&lt;(4/6),((G1576*J1576/C1576*C1577)/(G1576*K1576/D1576*D1577))&gt;(6/4))),COUNTIF($E$2:E1577,1),0)</f>
        <v>0</v>
      </c>
      <c r="G1577" s="21">
        <f t="shared" si="292"/>
        <v>28752.631590910976</v>
      </c>
      <c r="H1577" s="12">
        <f t="shared" si="293"/>
        <v>3.6207315507914033</v>
      </c>
      <c r="I1577" s="12">
        <f t="shared" si="294"/>
        <v>89.738036995401941</v>
      </c>
      <c r="J1577" s="15">
        <f>IF(OR((ROW(F1577)-MATCH(MAX($F$2:F1577),$F$2:F1577,0))=1,(ROW(F1577)-MATCH(MAX($F$2:F1577),$F$2:F1577,0))&gt;123),IF(OR(((G1576*J1576/C1576*C1577)/(G1576*K1576/D1576*D1577))&lt;(4/6),((G1576*J1576/C1576*C1577)/(G1576*K1576/D1576*D1577))&gt;(6/4)),50%,((G1576*J1576/C1576*C1577)/((G1576*K1576/D1576*D1577)+(G1576*J1576/C1576*C1577)))),((G1576*J1576/C1576*C1577)/((G1576*K1576/D1576*D1577)+(G1576*J1576/C1576*C1577))))</f>
        <v>0.43111416614496295</v>
      </c>
      <c r="K1577" s="18">
        <f t="shared" si="288"/>
        <v>0.5688858338550371</v>
      </c>
      <c r="L1577" s="20">
        <f t="shared" si="289"/>
        <v>0.75782193981441104</v>
      </c>
      <c r="M1577" s="51">
        <f>IF(AND((B1577-$B$2)&gt;123,OR(((U1576*R1576/C1576*C1577)/(U1576*S1576/D1576*D1577))&lt;(4/6),((U1576*R1576/C1576*C1577)/(U1576*S1576/D1576*D1577))&gt;(6/4))),1,0)</f>
        <v>0</v>
      </c>
      <c r="N1577" s="51">
        <f>IF(AND((B1577-$B$2)&gt;123,OR(((U1576*R1576/C1576*C1577)/(U1576*S1576/D1576*D1577))&lt;(4/6),((U1576*R1576/C1576*C1577)/(U1576*S1576/D1576*D1577))&gt;(6/4))),COUNTIF($M$2:M1577,1),0)</f>
        <v>0</v>
      </c>
      <c r="O1577" s="51">
        <f>IF(OR((ROW(N1577)-MATCH(MAX($N$2:N1577),$N$2:N1577,0))=1,(ROW(N1577)-MATCH(MAX($N$2:N1577),$N$2:N1577,0))&gt;123),IF(OR(((U1576*R1576/C1576*C1577)/(U1576*S1576/D1576*D1577))&lt;(4/6),((U1576*R1576/C1576*C1577)/(U1576*S1576/D1576*D1577))&gt;(6/4)),1,0),0)</f>
        <v>0</v>
      </c>
      <c r="P1577" s="47">
        <f>IF(O1577=1,U1576/2/C1577,P1576)</f>
        <v>3.6118419146766771</v>
      </c>
      <c r="Q1577" s="47">
        <f>IF(O1577=1,U1576/2/D1577,Q1576)</f>
        <v>89.517711770140608</v>
      </c>
      <c r="R1577" s="41">
        <f>P1577*C1577/U1576</f>
        <v>0.42943867400609192</v>
      </c>
      <c r="S1577" s="41">
        <f>Q1577*D1577/U1576</f>
        <v>0.56667490269714371</v>
      </c>
      <c r="T1577" s="41">
        <f t="shared" si="295"/>
        <v>0.75782193981441082</v>
      </c>
      <c r="U1577" s="42">
        <f>P1577*C1577+Q1577*D1577</f>
        <v>28682.0380026821</v>
      </c>
      <c r="V1577" s="25">
        <f>B1577</f>
        <v>43279</v>
      </c>
      <c r="W1577">
        <f>C1577/C$2</f>
        <v>1.4892968057029181</v>
      </c>
      <c r="X1577">
        <f>D1577/D$2</f>
        <v>1.3061597993550698</v>
      </c>
      <c r="Y1577">
        <f t="shared" si="296"/>
        <v>1.4341019001341051</v>
      </c>
      <c r="AA1577" s="15">
        <f t="shared" si="297"/>
        <v>-1.0330700295880901E-2</v>
      </c>
      <c r="AB1577" s="15">
        <f t="shared" si="298"/>
        <v>1.0533669297705384E-3</v>
      </c>
      <c r="AC1577" s="15">
        <f t="shared" si="299"/>
        <v>-3.886423296764252E-3</v>
      </c>
    </row>
    <row r="1578" spans="1:29" x14ac:dyDescent="0.4">
      <c r="A1578" s="43">
        <f t="shared" si="290"/>
        <v>2018</v>
      </c>
      <c r="B1578" s="53">
        <v>43280</v>
      </c>
      <c r="C1578" s="45">
        <v>3510.9845</v>
      </c>
      <c r="D1578" s="45">
        <f>VLOOKUP(B1578,'H11001.CSI  中证全债'!$A$2:$B$2792,2,0)</f>
        <v>182.61949999999999</v>
      </c>
      <c r="E1578" s="14">
        <f t="shared" si="291"/>
        <v>0</v>
      </c>
      <c r="F1578" s="14">
        <f>IF(AND((B1578-$B$2)&gt;123,OR(((G1577*J1577/C1577*C1578)/(G1577*K1577/D1577*D1578))&lt;(4/6),((G1577*J1577/C1577*C1578)/(G1577*K1577/D1577*D1578))&gt;(6/4))),COUNTIF($E$2:E1578,1),0)</f>
        <v>0</v>
      </c>
      <c r="G1578" s="21">
        <f t="shared" si="292"/>
        <v>29100.247800571356</v>
      </c>
      <c r="H1578" s="12">
        <f t="shared" si="293"/>
        <v>3.6207315507914033</v>
      </c>
      <c r="I1578" s="12">
        <f t="shared" si="294"/>
        <v>89.738036995401941</v>
      </c>
      <c r="J1578" s="15">
        <f>IF(OR((ROW(F1578)-MATCH(MAX($F$2:F1578),$F$2:F1578,0))=1,(ROW(F1578)-MATCH(MAX($F$2:F1578),$F$2:F1578,0))&gt;123),IF(OR(((G1577*J1577/C1577*C1578)/(G1577*K1577/D1577*D1578))&lt;(4/6),((G1577*J1577/C1577*C1578)/(G1577*K1577/D1577*D1578))&gt;(6/4)),50%,((G1577*J1577/C1577*C1578)/((G1577*K1577/D1577*D1578)+(G1577*J1577/C1577*C1578)))),((G1577*J1577/C1577*C1578)/((G1577*K1577/D1577*D1578)+(G1577*J1577/C1577*C1578))))</f>
        <v>0.43684618909808642</v>
      </c>
      <c r="K1578" s="18">
        <f t="shared" si="288"/>
        <v>0.56315381090191363</v>
      </c>
      <c r="L1578" s="20">
        <f t="shared" si="289"/>
        <v>0.77571381146912521</v>
      </c>
      <c r="M1578" s="51">
        <f>IF(AND((B1578-$B$2)&gt;123,OR(((U1577*R1577/C1577*C1578)/(U1577*S1577/D1577*D1578))&lt;(4/6),((U1577*R1577/C1577*C1578)/(U1577*S1577/D1577*D1578))&gt;(6/4))),1,0)</f>
        <v>0</v>
      </c>
      <c r="N1578" s="51">
        <f>IF(AND((B1578-$B$2)&gt;123,OR(((U1577*R1577/C1577*C1578)/(U1577*S1577/D1577*D1578))&lt;(4/6),((U1577*R1577/C1577*C1578)/(U1577*S1577/D1577*D1578))&gt;(6/4))),COUNTIF($M$2:M1578,1),0)</f>
        <v>0</v>
      </c>
      <c r="O1578" s="51">
        <f>IF(OR((ROW(N1578)-MATCH(MAX($N$2:N1578),$N$2:N1578,0))=1,(ROW(N1578)-MATCH(MAX($N$2:N1578),$N$2:N1578,0))&gt;123),IF(OR(((U1577*R1577/C1577*C1578)/(U1577*S1577/D1577*D1578))&lt;(4/6),((U1577*R1577/C1577*C1578)/(U1577*S1577/D1577*D1578))&gt;(6/4)),1,0),0)</f>
        <v>0</v>
      </c>
      <c r="P1578" s="47">
        <f>IF(O1578=1,U1577/2/C1578,P1577)</f>
        <v>3.6118419146766771</v>
      </c>
      <c r="Q1578" s="47">
        <f>IF(O1578=1,U1577/2/D1578,Q1577)</f>
        <v>89.517711770140608</v>
      </c>
      <c r="R1578" s="41">
        <f>P1578*C1578/U1577</f>
        <v>0.4421276123298597</v>
      </c>
      <c r="S1578" s="41">
        <f>Q1578*D1578/U1577</f>
        <v>0.56996227963572521</v>
      </c>
      <c r="T1578" s="41">
        <f t="shared" si="295"/>
        <v>0.7757138114691251</v>
      </c>
      <c r="U1578" s="42">
        <f>P1578*C1578+Q1578*D1578</f>
        <v>29028.800743487329</v>
      </c>
      <c r="V1578" s="25">
        <f>B1578</f>
        <v>43280</v>
      </c>
      <c r="W1578">
        <f>C1578/C$2</f>
        <v>1.5273430855772672</v>
      </c>
      <c r="X1578">
        <f>D1578/D$2</f>
        <v>1.3086313149408813</v>
      </c>
      <c r="Y1578">
        <f t="shared" si="296"/>
        <v>1.4514400371743665</v>
      </c>
      <c r="AA1578" s="15">
        <f t="shared" si="297"/>
        <v>2.5546472488666927E-2</v>
      </c>
      <c r="AB1578" s="15">
        <f t="shared" si="298"/>
        <v>1.8922000103140935E-3</v>
      </c>
      <c r="AC1578" s="15">
        <f t="shared" si="299"/>
        <v>1.2089891965584965E-2</v>
      </c>
    </row>
    <row r="1579" spans="1:29" x14ac:dyDescent="0.4">
      <c r="A1579" s="43">
        <f t="shared" si="290"/>
        <v>2018</v>
      </c>
      <c r="B1579" s="53">
        <v>43283</v>
      </c>
      <c r="C1579" s="45">
        <v>3407.9638</v>
      </c>
      <c r="D1579" s="45">
        <f>VLOOKUP(B1579,'H11001.CSI  中证全债'!$A$2:$B$2792,2,0)</f>
        <v>182.86330000000001</v>
      </c>
      <c r="E1579" s="14">
        <f t="shared" si="291"/>
        <v>0</v>
      </c>
      <c r="F1579" s="14">
        <f>IF(AND((B1579-$B$2)&gt;123,OR(((G1578*J1578/C1578*C1579)/(G1578*K1578/D1578*D1579))&lt;(4/6),((G1578*J1578/C1578*C1579)/(G1578*K1578/D1578*D1579))&gt;(6/4))),COUNTIF($E$2:E1579,1),0)</f>
        <v>0</v>
      </c>
      <c r="G1579" s="21">
        <f t="shared" si="292"/>
        <v>28749.115635116221</v>
      </c>
      <c r="H1579" s="12">
        <f t="shared" si="293"/>
        <v>3.6207315507914033</v>
      </c>
      <c r="I1579" s="12">
        <f t="shared" si="294"/>
        <v>89.738036995401941</v>
      </c>
      <c r="J1579" s="15">
        <f>IF(OR((ROW(F1579)-MATCH(MAX($F$2:F1579),$F$2:F1579,0))=1,(ROW(F1579)-MATCH(MAX($F$2:F1579),$F$2:F1579,0))&gt;123),IF(OR(((G1578*J1578/C1578*C1579)/(G1578*K1578/D1578*D1579))&lt;(4/6),((G1578*J1578/C1578*C1579)/(G1578*K1578/D1578*D1579))&gt;(6/4)),50%,((G1578*J1578/C1578*C1579)/((G1578*K1578/D1578*D1579)+(G1578*J1578/C1578*C1579)))),((G1578*J1578/C1578*C1579)/((G1578*K1578/D1578*D1579)+(G1578*J1578/C1578*C1579))))</f>
        <v>0.42920701322522853</v>
      </c>
      <c r="K1579" s="18">
        <f t="shared" si="288"/>
        <v>0.57079298677477142</v>
      </c>
      <c r="L1579" s="20">
        <f t="shared" si="289"/>
        <v>0.75194864542823969</v>
      </c>
      <c r="M1579" s="51">
        <f>IF(AND((B1579-$B$2)&gt;123,OR(((U1578*R1578/C1578*C1579)/(U1578*S1578/D1578*D1579))&lt;(4/6),((U1578*R1578/C1578*C1579)/(U1578*S1578/D1578*D1579))&gt;(6/4))),1,0)</f>
        <v>0</v>
      </c>
      <c r="N1579" s="51">
        <f>IF(AND((B1579-$B$2)&gt;123,OR(((U1578*R1578/C1578*C1579)/(U1578*S1578/D1578*D1579))&lt;(4/6),((U1578*R1578/C1578*C1579)/(U1578*S1578/D1578*D1579))&gt;(6/4))),COUNTIF($M$2:M1579,1),0)</f>
        <v>0</v>
      </c>
      <c r="O1579" s="51">
        <f>IF(OR((ROW(N1579)-MATCH(MAX($N$2:N1579),$N$2:N1579,0))=1,(ROW(N1579)-MATCH(MAX($N$2:N1579),$N$2:N1579,0))&gt;123),IF(OR(((U1578*R1578/C1578*C1579)/(U1578*S1578/D1578*D1579))&lt;(4/6),((U1578*R1578/C1578*C1579)/(U1578*S1578/D1578*D1579))&gt;(6/4)),1,0),0)</f>
        <v>0</v>
      </c>
      <c r="P1579" s="47">
        <f>IF(O1579=1,U1578/2/C1579,P1578)</f>
        <v>3.6118419146766771</v>
      </c>
      <c r="Q1579" s="47">
        <f>IF(O1579=1,U1578/2/D1579,Q1578)</f>
        <v>89.517711770140608</v>
      </c>
      <c r="R1579" s="41">
        <f>P1579*C1579/U1578</f>
        <v>0.42402807492150218</v>
      </c>
      <c r="S1579" s="41">
        <f>Q1579*D1579/U1578</f>
        <v>0.56390563039051089</v>
      </c>
      <c r="T1579" s="41">
        <f t="shared" si="295"/>
        <v>0.75194864542823958</v>
      </c>
      <c r="U1579" s="42">
        <f>P1579*C1579+Q1579*D1579</f>
        <v>28678.530679277559</v>
      </c>
      <c r="V1579" s="25">
        <f>B1579</f>
        <v>43283</v>
      </c>
      <c r="W1579">
        <f>C1579/C$2</f>
        <v>1.482527178866107</v>
      </c>
      <c r="X1579">
        <f>D1579/D$2</f>
        <v>1.3103783590111071</v>
      </c>
      <c r="Y1579">
        <f t="shared" si="296"/>
        <v>1.433926533963878</v>
      </c>
      <c r="AA1579" s="15">
        <f t="shared" si="297"/>
        <v>-2.9342396698133988E-2</v>
      </c>
      <c r="AB1579" s="15">
        <f t="shared" si="298"/>
        <v>1.3350162496339468E-3</v>
      </c>
      <c r="AC1579" s="15">
        <f t="shared" si="299"/>
        <v>-1.2066294687986812E-2</v>
      </c>
    </row>
    <row r="1580" spans="1:29" x14ac:dyDescent="0.4">
      <c r="A1580" s="43">
        <f t="shared" si="290"/>
        <v>2018</v>
      </c>
      <c r="B1580" s="53">
        <v>43284</v>
      </c>
      <c r="C1580" s="45">
        <v>3409.2800999999999</v>
      </c>
      <c r="D1580" s="45">
        <f>VLOOKUP(B1580,'H11001.CSI  中证全债'!$A$2:$B$2792,2,0)</f>
        <v>183.06460000000001</v>
      </c>
      <c r="E1580" s="14">
        <f t="shared" si="291"/>
        <v>0</v>
      </c>
      <c r="F1580" s="14">
        <f>IF(AND((B1580-$B$2)&gt;123,OR(((G1579*J1579/C1579*C1580)/(G1579*K1579/D1579*D1580))&lt;(4/6),((G1579*J1579/C1579*C1580)/(G1579*K1579/D1579*D1580))&gt;(6/4))),COUNTIF($E$2:E1580,1),0)</f>
        <v>0</v>
      </c>
      <c r="G1580" s="21">
        <f t="shared" si="292"/>
        <v>28771.945870903699</v>
      </c>
      <c r="H1580" s="12">
        <f t="shared" si="293"/>
        <v>3.6207315507914033</v>
      </c>
      <c r="I1580" s="12">
        <f t="shared" si="294"/>
        <v>89.738036995401941</v>
      </c>
      <c r="J1580" s="15">
        <f>IF(OR((ROW(F1580)-MATCH(MAX($F$2:F1580),$F$2:F1580,0))=1,(ROW(F1580)-MATCH(MAX($F$2:F1580),$F$2:F1580,0))&gt;123),IF(OR(((G1579*J1579/C1579*C1580)/(G1579*K1579/D1579*D1580))&lt;(4/6),((G1579*J1579/C1579*C1580)/(G1579*K1579/D1579*D1580))&gt;(6/4)),50%,((G1579*J1579/C1579*C1580)/((G1579*K1579/D1579*D1580)+(G1579*J1579/C1579*C1580)))),((G1579*J1579/C1579*C1580)/((G1579*K1579/D1579*D1580)+(G1579*J1579/C1579*C1580))))</f>
        <v>0.42903208837322693</v>
      </c>
      <c r="K1580" s="18">
        <f t="shared" si="288"/>
        <v>0.57096791162677307</v>
      </c>
      <c r="L1580" s="20">
        <f t="shared" si="289"/>
        <v>0.75141190885990472</v>
      </c>
      <c r="M1580" s="51">
        <f>IF(AND((B1580-$B$2)&gt;123,OR(((U1579*R1579/C1579*C1580)/(U1579*S1579/D1579*D1580))&lt;(4/6),((U1579*R1579/C1579*C1580)/(U1579*S1579/D1579*D1580))&gt;(6/4))),1,0)</f>
        <v>0</v>
      </c>
      <c r="N1580" s="51">
        <f>IF(AND((B1580-$B$2)&gt;123,OR(((U1579*R1579/C1579*C1580)/(U1579*S1579/D1579*D1580))&lt;(4/6),((U1579*R1579/C1579*C1580)/(U1579*S1579/D1579*D1580))&gt;(6/4))),COUNTIF($M$2:M1580,1),0)</f>
        <v>0</v>
      </c>
      <c r="O1580" s="51">
        <f>IF(OR((ROW(N1580)-MATCH(MAX($N$2:N1580),$N$2:N1580,0))=1,(ROW(N1580)-MATCH(MAX($N$2:N1580),$N$2:N1580,0))&gt;123),IF(OR(((U1579*R1579/C1579*C1580)/(U1579*S1579/D1579*D1580))&lt;(4/6),((U1579*R1579/C1579*C1580)/(U1579*S1579/D1579*D1580))&gt;(6/4)),1,0),0)</f>
        <v>0</v>
      </c>
      <c r="P1580" s="47">
        <f>IF(O1580=1,U1579/2/C1580,P1579)</f>
        <v>3.6118419146766771</v>
      </c>
      <c r="Q1580" s="47">
        <f>IF(O1580=1,U1579/2/D1580,Q1579)</f>
        <v>89.517711770140608</v>
      </c>
      <c r="R1580" s="41">
        <f>P1580*C1580/U1579</f>
        <v>0.42937279115734983</v>
      </c>
      <c r="S1580" s="41">
        <f>Q1580*D1580/U1579</f>
        <v>0.57142132842800508</v>
      </c>
      <c r="T1580" s="41">
        <f t="shared" si="295"/>
        <v>0.75141190885990472</v>
      </c>
      <c r="U1580" s="42">
        <f>P1580*C1580+Q1580*D1580</f>
        <v>28701.304862169178</v>
      </c>
      <c r="V1580" s="25">
        <f>B1580</f>
        <v>43284</v>
      </c>
      <c r="W1580">
        <f>C1580/C$2</f>
        <v>1.4830997936707422</v>
      </c>
      <c r="X1580">
        <f>D1580/D$2</f>
        <v>1.3118208527409529</v>
      </c>
      <c r="Y1580">
        <f t="shared" si="296"/>
        <v>1.435065243108459</v>
      </c>
      <c r="AA1580" s="15">
        <f t="shared" si="297"/>
        <v>3.8624236560247382E-4</v>
      </c>
      <c r="AB1580" s="15">
        <f t="shared" si="298"/>
        <v>1.1008223082487056E-3</v>
      </c>
      <c r="AC1580" s="15">
        <f t="shared" si="299"/>
        <v>7.9411958535491323E-4</v>
      </c>
    </row>
    <row r="1581" spans="1:29" x14ac:dyDescent="0.4">
      <c r="A1581" s="43">
        <f t="shared" si="290"/>
        <v>2018</v>
      </c>
      <c r="B1581" s="53">
        <v>43285</v>
      </c>
      <c r="C1581" s="45">
        <v>3363.7473</v>
      </c>
      <c r="D1581" s="45">
        <f>VLOOKUP(B1581,'H11001.CSI  中证全债'!$A$2:$B$2792,2,0)</f>
        <v>183.1653</v>
      </c>
      <c r="E1581" s="14">
        <f t="shared" si="291"/>
        <v>0</v>
      </c>
      <c r="F1581" s="14">
        <f>IF(AND((B1581-$B$2)&gt;123,OR(((G1580*J1580/C1580*C1581)/(G1580*K1580/D1580*D1581))&lt;(4/6),((G1580*J1580/C1580*C1581)/(G1580*K1580/D1580*D1581))&gt;(6/4))),COUNTIF($E$2:E1581,1),0)</f>
        <v>0</v>
      </c>
      <c r="G1581" s="21">
        <f t="shared" si="292"/>
        <v>28616.120445673259</v>
      </c>
      <c r="H1581" s="12">
        <f t="shared" si="293"/>
        <v>3.6207315507914033</v>
      </c>
      <c r="I1581" s="12">
        <f t="shared" si="294"/>
        <v>89.738036995401941</v>
      </c>
      <c r="J1581" s="15">
        <f>IF(OR((ROW(F1581)-MATCH(MAX($F$2:F1581),$F$2:F1581,0))=1,(ROW(F1581)-MATCH(MAX($F$2:F1581),$F$2:F1581,0))&gt;123),IF(OR(((G1580*J1580/C1580*C1581)/(G1580*K1580/D1580*D1581))&lt;(4/6),((G1580*J1580/C1580*C1581)/(G1580*K1580/D1580*D1581))&gt;(6/4)),50%,((G1580*J1580/C1580*C1581)/((G1580*K1580/D1580*D1581)+(G1580*J1580/C1580*C1581)))),((G1580*J1580/C1580*C1581)/((G1580*K1580/D1580*D1581)+(G1580*J1580/C1580*C1581))))</f>
        <v>0.42560716785915248</v>
      </c>
      <c r="K1581" s="18">
        <f t="shared" si="288"/>
        <v>0.57439283214084758</v>
      </c>
      <c r="L1581" s="20">
        <f t="shared" si="289"/>
        <v>0.74096880052080594</v>
      </c>
      <c r="M1581" s="51">
        <f>IF(AND((B1581-$B$2)&gt;123,OR(((U1580*R1580/C1580*C1581)/(U1580*S1580/D1580*D1581))&lt;(4/6),((U1580*R1580/C1580*C1581)/(U1580*S1580/D1580*D1581))&gt;(6/4))),1,0)</f>
        <v>0</v>
      </c>
      <c r="N1581" s="51">
        <f>IF(AND((B1581-$B$2)&gt;123,OR(((U1580*R1580/C1580*C1581)/(U1580*S1580/D1580*D1581))&lt;(4/6),((U1580*R1580/C1580*C1581)/(U1580*S1580/D1580*D1581))&gt;(6/4))),COUNTIF($M$2:M1581,1),0)</f>
        <v>0</v>
      </c>
      <c r="O1581" s="51">
        <f>IF(OR((ROW(N1581)-MATCH(MAX($N$2:N1581),$N$2:N1581,0))=1,(ROW(N1581)-MATCH(MAX($N$2:N1581),$N$2:N1581,0))&gt;123),IF(OR(((U1580*R1580/C1580*C1581)/(U1580*S1580/D1580*D1581))&lt;(4/6),((U1580*R1580/C1580*C1581)/(U1580*S1580/D1580*D1581))&gt;(6/4)),1,0),0)</f>
        <v>0</v>
      </c>
      <c r="P1581" s="47">
        <f>IF(O1581=1,U1580/2/C1581,P1580)</f>
        <v>3.6118419146766771</v>
      </c>
      <c r="Q1581" s="47">
        <f>IF(O1581=1,U1580/2/D1581,Q1580)</f>
        <v>89.517711770140608</v>
      </c>
      <c r="R1581" s="41">
        <f>P1581*C1581/U1580</f>
        <v>0.42330213022942981</v>
      </c>
      <c r="S1581" s="41">
        <f>Q1581*D1581/U1580</f>
        <v>0.57128198910926176</v>
      </c>
      <c r="T1581" s="41">
        <f t="shared" si="295"/>
        <v>0.74096880052080594</v>
      </c>
      <c r="U1581" s="42">
        <f>P1581*C1581+Q1581*D1581</f>
        <v>28545.86202021184</v>
      </c>
      <c r="V1581" s="25">
        <f>B1581</f>
        <v>43285</v>
      </c>
      <c r="W1581">
        <f>C1581/C$2</f>
        <v>1.4632921849367895</v>
      </c>
      <c r="X1581">
        <f>D1581/D$2</f>
        <v>1.3125424579003939</v>
      </c>
      <c r="Y1581">
        <f t="shared" si="296"/>
        <v>1.427293101010592</v>
      </c>
      <c r="AA1581" s="15">
        <f t="shared" si="297"/>
        <v>-1.3355546820573605E-2</v>
      </c>
      <c r="AB1581" s="15">
        <f t="shared" si="298"/>
        <v>5.5007904313542078E-4</v>
      </c>
      <c r="AC1581" s="15">
        <f t="shared" si="299"/>
        <v>-5.415880661308381E-3</v>
      </c>
    </row>
    <row r="1582" spans="1:29" x14ac:dyDescent="0.4">
      <c r="A1582" s="43">
        <f t="shared" si="290"/>
        <v>2018</v>
      </c>
      <c r="B1582" s="53">
        <v>43286</v>
      </c>
      <c r="C1582" s="45">
        <v>3342.4378999999999</v>
      </c>
      <c r="D1582" s="45">
        <f>VLOOKUP(B1582,'H11001.CSI  中证全债'!$A$2:$B$2792,2,0)</f>
        <v>183.2732</v>
      </c>
      <c r="E1582" s="14">
        <f t="shared" si="291"/>
        <v>0</v>
      </c>
      <c r="F1582" s="14">
        <f>IF(AND((B1582-$B$2)&gt;123,OR(((G1581*J1581/C1581*C1582)/(G1581*K1581/D1581*D1582))&lt;(4/6),((G1581*J1581/C1581*C1582)/(G1581*K1581/D1581*D1582))&gt;(6/4))),COUNTIF($E$2:E1582,1),0)</f>
        <v>0</v>
      </c>
      <c r="G1582" s="21">
        <f t="shared" si="292"/>
        <v>28548.647562956627</v>
      </c>
      <c r="H1582" s="12">
        <f t="shared" si="293"/>
        <v>3.6207315507914033</v>
      </c>
      <c r="I1582" s="12">
        <f t="shared" si="294"/>
        <v>89.738036995401941</v>
      </c>
      <c r="J1582" s="15">
        <f>IF(OR((ROW(F1582)-MATCH(MAX($F$2:F1582),$F$2:F1582,0))=1,(ROW(F1582)-MATCH(MAX($F$2:F1582),$F$2:F1582,0))&gt;123),IF(OR(((G1581*J1581/C1581*C1582)/(G1581*K1581/D1581*D1582))&lt;(4/6),((G1581*J1581/C1581*C1582)/(G1581*K1581/D1581*D1582))&gt;(6/4)),50%,((G1581*J1581/C1581*C1582)/((G1581*K1581/D1581*D1582)+(G1581*J1581/C1581*C1582)))),((G1581*J1581/C1581*C1582)/((G1581*K1581/D1581*D1582)+(G1581*J1581/C1581*C1582))))</f>
        <v>0.42391046141162997</v>
      </c>
      <c r="K1582" s="18">
        <f t="shared" si="288"/>
        <v>0.57608953858836998</v>
      </c>
      <c r="L1582" s="20">
        <f t="shared" si="289"/>
        <v>0.73584127642790664</v>
      </c>
      <c r="M1582" s="51">
        <f>IF(AND((B1582-$B$2)&gt;123,OR(((U1581*R1581/C1581*C1582)/(U1581*S1581/D1581*D1582))&lt;(4/6),((U1581*R1581/C1581*C1582)/(U1581*S1581/D1581*D1582))&gt;(6/4))),1,0)</f>
        <v>0</v>
      </c>
      <c r="N1582" s="51">
        <f>IF(AND((B1582-$B$2)&gt;123,OR(((U1581*R1581/C1581*C1582)/(U1581*S1581/D1581*D1582))&lt;(4/6),((U1581*R1581/C1581*C1582)/(U1581*S1581/D1581*D1582))&gt;(6/4))),COUNTIF($M$2:M1582,1),0)</f>
        <v>0</v>
      </c>
      <c r="O1582" s="51">
        <f>IF(OR((ROW(N1582)-MATCH(MAX($N$2:N1582),$N$2:N1582,0))=1,(ROW(N1582)-MATCH(MAX($N$2:N1582),$N$2:N1582,0))&gt;123),IF(OR(((U1581*R1581/C1581*C1582)/(U1581*S1581/D1581*D1582))&lt;(4/6),((U1581*R1581/C1581*C1582)/(U1581*S1581/D1581*D1582))&gt;(6/4)),1,0),0)</f>
        <v>0</v>
      </c>
      <c r="P1582" s="47">
        <f>IF(O1582=1,U1581/2/C1582,P1581)</f>
        <v>3.6118419146766771</v>
      </c>
      <c r="Q1582" s="47">
        <f>IF(O1582=1,U1581/2/D1582,Q1581)</f>
        <v>89.517711770140608</v>
      </c>
      <c r="R1582" s="41">
        <f>P1582*C1582/U1581</f>
        <v>0.42291093875098545</v>
      </c>
      <c r="S1582" s="41">
        <f>Q1582*D1582/U1581</f>
        <v>0.57473119855953059</v>
      </c>
      <c r="T1582" s="41">
        <f t="shared" si="295"/>
        <v>0.73584127642790631</v>
      </c>
      <c r="U1582" s="42">
        <f>P1582*C1582+Q1582*D1582</f>
        <v>28478.554797215224</v>
      </c>
      <c r="V1582" s="25">
        <f>B1582</f>
        <v>43286</v>
      </c>
      <c r="W1582">
        <f>C1582/C$2</f>
        <v>1.4540222024723839</v>
      </c>
      <c r="X1582">
        <f>D1582/D$2</f>
        <v>1.3133156574704405</v>
      </c>
      <c r="Y1582">
        <f t="shared" si="296"/>
        <v>1.4239277398607613</v>
      </c>
      <c r="AA1582" s="15">
        <f t="shared" si="297"/>
        <v>-6.3350180912816745E-3</v>
      </c>
      <c r="AB1582" s="15">
        <f t="shared" si="298"/>
        <v>5.8908537807100814E-4</v>
      </c>
      <c r="AC1582" s="15">
        <f t="shared" si="299"/>
        <v>-2.3578626894840138E-3</v>
      </c>
    </row>
    <row r="1583" spans="1:29" x14ac:dyDescent="0.4">
      <c r="A1583" s="43">
        <f t="shared" si="290"/>
        <v>2018</v>
      </c>
      <c r="B1583" s="53">
        <v>43287</v>
      </c>
      <c r="C1583" s="45">
        <v>3365.1226999999999</v>
      </c>
      <c r="D1583" s="45">
        <f>VLOOKUP(B1583,'H11001.CSI  中证全债'!$A$2:$B$2792,2,0)</f>
        <v>183.36879999999999</v>
      </c>
      <c r="E1583" s="14">
        <f t="shared" si="291"/>
        <v>0</v>
      </c>
      <c r="F1583" s="14">
        <f>IF(AND((B1583-$B$2)&gt;123,OR(((G1582*J1582/C1582*C1583)/(G1582*K1582/D1582*D1583))&lt;(4/6),((G1582*J1582/C1582*C1583)/(G1582*K1582/D1582*D1583))&gt;(6/4))),COUNTIF($E$2:E1583,1),0)</f>
        <v>0</v>
      </c>
      <c r="G1583" s="21">
        <f t="shared" si="292"/>
        <v>28639.362090376781</v>
      </c>
      <c r="H1583" s="12">
        <f t="shared" si="293"/>
        <v>3.6207315507914033</v>
      </c>
      <c r="I1583" s="12">
        <f t="shared" si="294"/>
        <v>89.738036995401941</v>
      </c>
      <c r="J1583" s="15">
        <f>IF(OR((ROW(F1583)-MATCH(MAX($F$2:F1583),$F$2:F1583,0))=1,(ROW(F1583)-MATCH(MAX($F$2:F1583),$F$2:F1583,0))&gt;123),IF(OR(((G1582*J1582/C1582*C1583)/(G1582*K1582/D1582*D1583))&lt;(4/6),((G1582*J1582/C1582*C1583)/(G1582*K1582/D1582*D1583))&gt;(6/4)),50%,((G1582*J1582/C1582*C1583)/((G1582*K1582/D1582*D1583)+(G1582*J1582/C1582*C1583)))),((G1582*J1582/C1582*C1583)/((G1582*K1582/D1582*D1583)+(G1582*J1582/C1582*C1583))))</f>
        <v>0.42543566067305677</v>
      </c>
      <c r="K1583" s="18">
        <f t="shared" si="288"/>
        <v>0.57456433932694329</v>
      </c>
      <c r="L1583" s="20">
        <f t="shared" si="289"/>
        <v>0.74044912214952463</v>
      </c>
      <c r="M1583" s="51">
        <f>IF(AND((B1583-$B$2)&gt;123,OR(((U1582*R1582/C1582*C1583)/(U1582*S1582/D1582*D1583))&lt;(4/6),((U1582*R1582/C1582*C1583)/(U1582*S1582/D1582*D1583))&gt;(6/4))),1,0)</f>
        <v>0</v>
      </c>
      <c r="N1583" s="51">
        <f>IF(AND((B1583-$B$2)&gt;123,OR(((U1582*R1582/C1582*C1583)/(U1582*S1582/D1582*D1583))&lt;(4/6),((U1582*R1582/C1582*C1583)/(U1582*S1582/D1582*D1583))&gt;(6/4))),COUNTIF($M$2:M1583,1),0)</f>
        <v>0</v>
      </c>
      <c r="O1583" s="51">
        <f>IF(OR((ROW(N1583)-MATCH(MAX($N$2:N1583),$N$2:N1583,0))=1,(ROW(N1583)-MATCH(MAX($N$2:N1583),$N$2:N1583,0))&gt;123),IF(OR(((U1582*R1582/C1582*C1583)/(U1582*S1582/D1582*D1583))&lt;(4/6),((U1582*R1582/C1582*C1583)/(U1582*S1582/D1582*D1583))&gt;(6/4)),1,0),0)</f>
        <v>0</v>
      </c>
      <c r="P1583" s="47">
        <f>IF(O1583=1,U1582/2/C1583,P1582)</f>
        <v>3.6118419146766771</v>
      </c>
      <c r="Q1583" s="47">
        <f>IF(O1583=1,U1582/2/D1583,Q1582)</f>
        <v>89.517711770140608</v>
      </c>
      <c r="R1583" s="41">
        <f>P1583*C1583/U1582</f>
        <v>0.426787500364255</v>
      </c>
      <c r="S1583" s="41">
        <f>Q1583*D1583/U1582</f>
        <v>0.57639004166186403</v>
      </c>
      <c r="T1583" s="41">
        <f t="shared" si="295"/>
        <v>0.74044912214952441</v>
      </c>
      <c r="U1583" s="42">
        <f>P1583*C1583+Q1583*D1583</f>
        <v>28569.046601926508</v>
      </c>
      <c r="V1583" s="25">
        <f>B1583</f>
        <v>43287</v>
      </c>
      <c r="W1583">
        <f>C1583/C$2</f>
        <v>1.4638905093326684</v>
      </c>
      <c r="X1583">
        <f>D1583/D$2</f>
        <v>1.3140007165890359</v>
      </c>
      <c r="Y1583">
        <f t="shared" si="296"/>
        <v>1.4284523300963254</v>
      </c>
      <c r="AA1583" s="15">
        <f t="shared" si="297"/>
        <v>6.7869024582325466E-3</v>
      </c>
      <c r="AB1583" s="15">
        <f t="shared" si="298"/>
        <v>5.216256386639806E-4</v>
      </c>
      <c r="AC1583" s="15">
        <f t="shared" si="299"/>
        <v>3.1775420261190845E-3</v>
      </c>
    </row>
    <row r="1584" spans="1:29" x14ac:dyDescent="0.4">
      <c r="A1584" s="43">
        <f t="shared" si="290"/>
        <v>2018</v>
      </c>
      <c r="B1584" s="53">
        <v>43290</v>
      </c>
      <c r="C1584" s="45">
        <v>3459.1837</v>
      </c>
      <c r="D1584" s="45">
        <f>VLOOKUP(B1584,'H11001.CSI  中证全债'!$A$2:$B$2792,2,0)</f>
        <v>183.3921</v>
      </c>
      <c r="E1584" s="14">
        <f t="shared" si="291"/>
        <v>0</v>
      </c>
      <c r="F1584" s="14">
        <f>IF(AND((B1584-$B$2)&gt;123,OR(((G1583*J1583/C1583*C1584)/(G1583*K1583/D1583*D1584))&lt;(4/6),((G1583*J1583/C1583*C1584)/(G1583*K1583/D1583*D1584))&gt;(6/4))),COUNTIF($E$2:E1584,1),0)</f>
        <v>0</v>
      </c>
      <c r="G1584" s="21">
        <f t="shared" si="292"/>
        <v>28982.022617037765</v>
      </c>
      <c r="H1584" s="12">
        <f t="shared" si="293"/>
        <v>3.6207315507914033</v>
      </c>
      <c r="I1584" s="12">
        <f t="shared" si="294"/>
        <v>89.738036995401941</v>
      </c>
      <c r="J1584" s="15">
        <f>IF(OR((ROW(F1584)-MATCH(MAX($F$2:F1584),$F$2:F1584,0))=1,(ROW(F1584)-MATCH(MAX($F$2:F1584),$F$2:F1584,0))&gt;123),IF(OR(((G1583*J1583/C1583*C1584)/(G1583*K1583/D1583*D1584))&lt;(4/6),((G1583*J1583/C1583*C1584)/(G1583*K1583/D1583*D1584))&gt;(6/4)),50%,((G1583*J1583/C1583*C1584)/((G1583*K1583/D1583*D1584)+(G1583*J1583/C1583*C1584)))),((G1583*J1583/C1583*C1584)/((G1583*K1583/D1583*D1584)+(G1583*J1583/C1583*C1584))))</f>
        <v>0.43215671066416006</v>
      </c>
      <c r="K1584" s="18">
        <f t="shared" si="288"/>
        <v>0.56784328933583994</v>
      </c>
      <c r="L1584" s="20">
        <f t="shared" si="289"/>
        <v>0.76104925210900809</v>
      </c>
      <c r="M1584" s="51">
        <f>IF(AND((B1584-$B$2)&gt;123,OR(((U1583*R1583/C1583*C1584)/(U1583*S1583/D1583*D1584))&lt;(4/6),((U1583*R1583/C1583*C1584)/(U1583*S1583/D1583*D1584))&gt;(6/4))),1,0)</f>
        <v>0</v>
      </c>
      <c r="N1584" s="51">
        <f>IF(AND((B1584-$B$2)&gt;123,OR(((U1583*R1583/C1583*C1584)/(U1583*S1583/D1583*D1584))&lt;(4/6),((U1583*R1583/C1583*C1584)/(U1583*S1583/D1583*D1584))&gt;(6/4))),COUNTIF($M$2:M1584,1),0)</f>
        <v>0</v>
      </c>
      <c r="O1584" s="51">
        <f>IF(OR((ROW(N1584)-MATCH(MAX($N$2:N1584),$N$2:N1584,0))=1,(ROW(N1584)-MATCH(MAX($N$2:N1584),$N$2:N1584,0))&gt;123),IF(OR(((U1583*R1583/C1583*C1584)/(U1583*S1583/D1583*D1584))&lt;(4/6),((U1583*R1583/C1583*C1584)/(U1583*S1583/D1583*D1584))&gt;(6/4)),1,0),0)</f>
        <v>0</v>
      </c>
      <c r="P1584" s="47">
        <f>IF(O1584=1,U1583/2/C1584,P1583)</f>
        <v>3.6118419146766771</v>
      </c>
      <c r="Q1584" s="47">
        <f>IF(O1584=1,U1583/2/D1584,Q1583)</f>
        <v>89.517711770140608</v>
      </c>
      <c r="R1584" s="41">
        <f>P1584*C1584/U1583</f>
        <v>0.43732732325004636</v>
      </c>
      <c r="S1584" s="41">
        <f>Q1584*D1584/U1583</f>
        <v>0.57463734710747261</v>
      </c>
      <c r="T1584" s="41">
        <f t="shared" si="295"/>
        <v>0.76104925210900787</v>
      </c>
      <c r="U1584" s="42">
        <f>P1584*C1584+Q1584*D1584</f>
        <v>28910.865826947156</v>
      </c>
      <c r="V1584" s="25">
        <f>B1584</f>
        <v>43290</v>
      </c>
      <c r="W1584">
        <f>C1584/C$2</f>
        <v>1.5048087811087141</v>
      </c>
      <c r="X1584">
        <f>D1584/D$2</f>
        <v>1.3141676818344679</v>
      </c>
      <c r="Y1584">
        <f t="shared" si="296"/>
        <v>1.4455432913473578</v>
      </c>
      <c r="AA1584" s="15">
        <f t="shared" si="297"/>
        <v>2.795172966501358E-2</v>
      </c>
      <c r="AB1584" s="15">
        <f t="shared" si="298"/>
        <v>1.2706632753234359E-4</v>
      </c>
      <c r="AC1584" s="15">
        <f t="shared" si="299"/>
        <v>1.1964670357518914E-2</v>
      </c>
    </row>
    <row r="1585" spans="1:29" x14ac:dyDescent="0.4">
      <c r="A1585" s="43">
        <f t="shared" si="290"/>
        <v>2018</v>
      </c>
      <c r="B1585" s="53">
        <v>43291</v>
      </c>
      <c r="C1585" s="45">
        <v>3467.5155</v>
      </c>
      <c r="D1585" s="45">
        <f>VLOOKUP(B1585,'H11001.CSI  中证全债'!$A$2:$B$2792,2,0)</f>
        <v>183.3278</v>
      </c>
      <c r="E1585" s="14">
        <f t="shared" si="291"/>
        <v>0</v>
      </c>
      <c r="F1585" s="14">
        <f>IF(AND((B1585-$B$2)&gt;123,OR(((G1584*J1584/C1584*C1585)/(G1584*K1584/D1584*D1585))&lt;(4/6),((G1584*J1584/C1584*C1585)/(G1584*K1584/D1584*D1585))&gt;(6/4))),COUNTIF($E$2:E1585,1),0)</f>
        <v>0</v>
      </c>
      <c r="G1585" s="21">
        <f t="shared" si="292"/>
        <v>29006.41967239384</v>
      </c>
      <c r="H1585" s="12">
        <f t="shared" si="293"/>
        <v>3.6207315507914033</v>
      </c>
      <c r="I1585" s="12">
        <f t="shared" si="294"/>
        <v>89.738036995401941</v>
      </c>
      <c r="J1585" s="15">
        <f>IF(OR((ROW(F1585)-MATCH(MAX($F$2:F1585),$F$2:F1585,0))=1,(ROW(F1585)-MATCH(MAX($F$2:F1585),$F$2:F1585,0))&gt;123),IF(OR(((G1584*J1584/C1584*C1585)/(G1584*K1584/D1584*D1585))&lt;(4/6),((G1584*J1584/C1584*C1585)/(G1584*K1584/D1584*D1585))&gt;(6/4)),50%,((G1584*J1584/C1584*C1585)/((G1584*K1584/D1584*D1585)+(G1584*J1584/C1584*C1585)))),((G1584*J1584/C1584*C1585)/((G1584*K1584/D1584*D1585)+(G1584*J1584/C1584*C1585))))</f>
        <v>0.43283324572653409</v>
      </c>
      <c r="K1585" s="18">
        <f t="shared" si="288"/>
        <v>0.56716675427346597</v>
      </c>
      <c r="L1585" s="20">
        <f t="shared" si="289"/>
        <v>0.76314988927901539</v>
      </c>
      <c r="M1585" s="51">
        <f>IF(AND((B1585-$B$2)&gt;123,OR(((U1584*R1584/C1584*C1585)/(U1584*S1584/D1584*D1585))&lt;(4/6),((U1584*R1584/C1584*C1585)/(U1584*S1584/D1584*D1585))&gt;(6/4))),1,0)</f>
        <v>0</v>
      </c>
      <c r="N1585" s="51">
        <f>IF(AND((B1585-$B$2)&gt;123,OR(((U1584*R1584/C1584*C1585)/(U1584*S1584/D1584*D1585))&lt;(4/6),((U1584*R1584/C1584*C1585)/(U1584*S1584/D1584*D1585))&gt;(6/4))),COUNTIF($M$2:M1585,1),0)</f>
        <v>0</v>
      </c>
      <c r="O1585" s="51">
        <f>IF(OR((ROW(N1585)-MATCH(MAX($N$2:N1585),$N$2:N1585,0))=1,(ROW(N1585)-MATCH(MAX($N$2:N1585),$N$2:N1585,0))&gt;123),IF(OR(((U1584*R1584/C1584*C1585)/(U1584*S1584/D1584*D1585))&lt;(4/6),((U1584*R1584/C1584*C1585)/(U1584*S1584/D1584*D1585))&gt;(6/4)),1,0),0)</f>
        <v>0</v>
      </c>
      <c r="P1585" s="47">
        <f>IF(O1585=1,U1584/2/C1585,P1584)</f>
        <v>3.6118419146766771</v>
      </c>
      <c r="Q1585" s="47">
        <f>IF(O1585=1,U1584/2/D1585,Q1584)</f>
        <v>89.517711770140608</v>
      </c>
      <c r="R1585" s="41">
        <f>P1585*C1585/U1584</f>
        <v>0.43319760458428097</v>
      </c>
      <c r="S1585" s="41">
        <f>Q1585*D1585/U1584</f>
        <v>0.56764419502641061</v>
      </c>
      <c r="T1585" s="41">
        <f t="shared" si="295"/>
        <v>0.76314988927901517</v>
      </c>
      <c r="U1585" s="42">
        <f>P1585*C1585+Q1585*D1585</f>
        <v>28935.202982545037</v>
      </c>
      <c r="V1585" s="25">
        <f>B1585</f>
        <v>43291</v>
      </c>
      <c r="W1585">
        <f>C1585/C$2</f>
        <v>1.5084332679500581</v>
      </c>
      <c r="X1585">
        <f>D1585/D$2</f>
        <v>1.3137069150841991</v>
      </c>
      <c r="Y1585">
        <f t="shared" si="296"/>
        <v>1.4467601491272519</v>
      </c>
      <c r="AA1585" s="15">
        <f t="shared" si="297"/>
        <v>2.4086029313794555E-3</v>
      </c>
      <c r="AB1585" s="15">
        <f t="shared" si="298"/>
        <v>-3.5061488471965774E-4</v>
      </c>
      <c r="AC1585" s="15">
        <f t="shared" si="299"/>
        <v>8.4179961069152931E-4</v>
      </c>
    </row>
    <row r="1586" spans="1:29" x14ac:dyDescent="0.4">
      <c r="A1586" s="43">
        <f t="shared" si="290"/>
        <v>2018</v>
      </c>
      <c r="B1586" s="53">
        <v>43292</v>
      </c>
      <c r="C1586" s="45">
        <v>3407.5297</v>
      </c>
      <c r="D1586" s="45">
        <f>VLOOKUP(B1586,'H11001.CSI  中证全债'!$A$2:$B$2792,2,0)</f>
        <v>183.3477</v>
      </c>
      <c r="E1586" s="14">
        <f t="shared" si="291"/>
        <v>0</v>
      </c>
      <c r="F1586" s="14">
        <f>IF(AND((B1586-$B$2)&gt;123,OR(((G1585*J1585/C1585*C1586)/(G1585*K1585/D1585*D1586))&lt;(4/6),((G1585*J1585/C1585*C1586)/(G1585*K1585/D1585*D1586))&gt;(6/4))),COUNTIF($E$2:E1586,1),0)</f>
        <v>0</v>
      </c>
      <c r="G1586" s="21">
        <f t="shared" si="292"/>
        <v>28791.012980670588</v>
      </c>
      <c r="H1586" s="12">
        <f t="shared" si="293"/>
        <v>3.6207315507914033</v>
      </c>
      <c r="I1586" s="12">
        <f t="shared" si="294"/>
        <v>89.738036995401941</v>
      </c>
      <c r="J1586" s="15">
        <f>IF(OR((ROW(F1586)-MATCH(MAX($F$2:F1586),$F$2:F1586,0))=1,(ROW(F1586)-MATCH(MAX($F$2:F1586),$F$2:F1586,0))&gt;123),IF(OR(((G1585*J1585/C1585*C1586)/(G1585*K1585/D1585*D1586))&lt;(4/6),((G1585*J1585/C1585*C1586)/(G1585*K1585/D1585*D1586))&gt;(6/4)),50%,((G1585*J1585/C1585*C1586)/((G1585*K1585/D1585*D1586)+(G1585*J1585/C1585*C1586)))),((G1585*J1585/C1585*C1586)/((G1585*K1585/D1585*D1586)+(G1585*J1585/C1585*C1586))))</f>
        <v>0.42852782926852712</v>
      </c>
      <c r="K1586" s="18">
        <f t="shared" si="288"/>
        <v>0.57147217073147294</v>
      </c>
      <c r="L1586" s="20">
        <f t="shared" si="289"/>
        <v>0.74986648732171868</v>
      </c>
      <c r="M1586" s="51">
        <f>IF(AND((B1586-$B$2)&gt;123,OR(((U1585*R1585/C1585*C1586)/(U1585*S1585/D1585*D1586))&lt;(4/6),((U1585*R1585/C1585*C1586)/(U1585*S1585/D1585*D1586))&gt;(6/4))),1,0)</f>
        <v>0</v>
      </c>
      <c r="N1586" s="51">
        <f>IF(AND((B1586-$B$2)&gt;123,OR(((U1585*R1585/C1585*C1586)/(U1585*S1585/D1585*D1586))&lt;(4/6),((U1585*R1585/C1585*C1586)/(U1585*S1585/D1585*D1586))&gt;(6/4))),COUNTIF($M$2:M1586,1),0)</f>
        <v>0</v>
      </c>
      <c r="O1586" s="51">
        <f>IF(OR((ROW(N1586)-MATCH(MAX($N$2:N1586),$N$2:N1586,0))=1,(ROW(N1586)-MATCH(MAX($N$2:N1586),$N$2:N1586,0))&gt;123),IF(OR(((U1585*R1585/C1585*C1586)/(U1585*S1585/D1585*D1586))&lt;(4/6),((U1585*R1585/C1585*C1586)/(U1585*S1585/D1585*D1586))&gt;(6/4)),1,0),0)</f>
        <v>0</v>
      </c>
      <c r="P1586" s="47">
        <f>IF(O1586=1,U1585/2/C1586,P1585)</f>
        <v>3.6118419146766771</v>
      </c>
      <c r="Q1586" s="47">
        <f>IF(O1586=1,U1585/2/D1586,Q1585)</f>
        <v>89.517711770140608</v>
      </c>
      <c r="R1586" s="41">
        <f>P1586*C1586/U1585</f>
        <v>0.42534550745643751</v>
      </c>
      <c r="S1586" s="41">
        <f>Q1586*D1586/U1585</f>
        <v>0.56722831950476238</v>
      </c>
      <c r="T1586" s="41">
        <f t="shared" si="295"/>
        <v>0.74986648732171834</v>
      </c>
      <c r="U1586" s="42">
        <f>P1586*C1586+Q1586*D1586</f>
        <v>28720.325158283853</v>
      </c>
      <c r="V1586" s="25">
        <f>B1586</f>
        <v>43292</v>
      </c>
      <c r="W1586">
        <f>C1586/C$2</f>
        <v>1.4823383373507288</v>
      </c>
      <c r="X1586">
        <f>D1586/D$2</f>
        <v>1.3138495163024004</v>
      </c>
      <c r="Y1586">
        <f t="shared" si="296"/>
        <v>1.4360162579141926</v>
      </c>
      <c r="AA1586" s="15">
        <f t="shared" si="297"/>
        <v>-1.7299360305671252E-2</v>
      </c>
      <c r="AB1586" s="15">
        <f t="shared" si="298"/>
        <v>1.0854873074350735E-4</v>
      </c>
      <c r="AC1586" s="15">
        <f t="shared" si="299"/>
        <v>-7.4261730388001101E-3</v>
      </c>
    </row>
    <row r="1587" spans="1:29" x14ac:dyDescent="0.4">
      <c r="A1587" s="43">
        <f t="shared" si="290"/>
        <v>2018</v>
      </c>
      <c r="B1587" s="53">
        <v>43293</v>
      </c>
      <c r="C1587" s="45">
        <v>3481.0558999999998</v>
      </c>
      <c r="D1587" s="45">
        <f>VLOOKUP(B1587,'H11001.CSI  中证全债'!$A$2:$B$2792,2,0)</f>
        <v>183.4528</v>
      </c>
      <c r="E1587" s="14">
        <f t="shared" si="291"/>
        <v>0</v>
      </c>
      <c r="F1587" s="14">
        <f>IF(AND((B1587-$B$2)&gt;123,OR(((G1586*J1586/C1586*C1587)/(G1586*K1586/D1586*D1587))&lt;(4/6),((G1586*J1586/C1586*C1587)/(G1586*K1586/D1586*D1587))&gt;(6/4))),COUNTIF($E$2:E1587,1),0)</f>
        <v>0</v>
      </c>
      <c r="G1587" s="21">
        <f t="shared" si="292"/>
        <v>29066.66308050861</v>
      </c>
      <c r="H1587" s="12">
        <f t="shared" si="293"/>
        <v>3.6207315507914033</v>
      </c>
      <c r="I1587" s="12">
        <f t="shared" si="294"/>
        <v>89.738036995401941</v>
      </c>
      <c r="J1587" s="15">
        <f>IF(OR((ROW(F1587)-MATCH(MAX($F$2:F1587),$F$2:F1587,0))=1,(ROW(F1587)-MATCH(MAX($F$2:F1587),$F$2:F1587,0))&gt;123),IF(OR(((G1586*J1586/C1586*C1587)/(G1586*K1586/D1586*D1587))&lt;(4/6),((G1586*J1586/C1586*C1587)/(G1586*K1586/D1586*D1587))&gt;(6/4)),50%,((G1586*J1586/C1586*C1587)/((G1586*K1586/D1586*D1587)+(G1586*J1586/C1586*C1587)))),((G1586*J1586/C1586*C1587)/((G1586*K1586/D1586*D1587)+(G1586*J1586/C1586*C1587))))</f>
        <v>0.43362283769169452</v>
      </c>
      <c r="K1587" s="18">
        <f t="shared" si="288"/>
        <v>0.56637716230830548</v>
      </c>
      <c r="L1587" s="20">
        <f t="shared" si="289"/>
        <v>0.7656079138580334</v>
      </c>
      <c r="M1587" s="51">
        <f>IF(AND((B1587-$B$2)&gt;123,OR(((U1586*R1586/C1586*C1587)/(U1586*S1586/D1586*D1587))&lt;(4/6),((U1586*R1586/C1586*C1587)/(U1586*S1586/D1586*D1587))&gt;(6/4))),1,0)</f>
        <v>0</v>
      </c>
      <c r="N1587" s="51">
        <f>IF(AND((B1587-$B$2)&gt;123,OR(((U1586*R1586/C1586*C1587)/(U1586*S1586/D1586*D1587))&lt;(4/6),((U1586*R1586/C1586*C1587)/(U1586*S1586/D1586*D1587))&gt;(6/4))),COUNTIF($M$2:M1587,1),0)</f>
        <v>0</v>
      </c>
      <c r="O1587" s="51">
        <f>IF(OR((ROW(N1587)-MATCH(MAX($N$2:N1587),$N$2:N1587,0))=1,(ROW(N1587)-MATCH(MAX($N$2:N1587),$N$2:N1587,0))&gt;123),IF(OR(((U1586*R1586/C1586*C1587)/(U1586*S1586/D1586*D1587))&lt;(4/6),((U1586*R1586/C1586*C1587)/(U1586*S1586/D1586*D1587))&gt;(6/4)),1,0),0)</f>
        <v>0</v>
      </c>
      <c r="P1587" s="47">
        <f>IF(O1587=1,U1586/2/C1587,P1586)</f>
        <v>3.6118419146766771</v>
      </c>
      <c r="Q1587" s="47">
        <f>IF(O1587=1,U1586/2/D1587,Q1586)</f>
        <v>89.517711770140608</v>
      </c>
      <c r="R1587" s="41">
        <f>P1587*C1587/U1586</f>
        <v>0.43777441716484483</v>
      </c>
      <c r="S1587" s="41">
        <f>Q1587*D1587/U1586</f>
        <v>0.57179975447069575</v>
      </c>
      <c r="T1587" s="41">
        <f t="shared" si="295"/>
        <v>0.76560791385803295</v>
      </c>
      <c r="U1587" s="42">
        <f>P1587*C1587+Q1587*D1587</f>
        <v>28995.298480777798</v>
      </c>
      <c r="V1587" s="25">
        <f>B1587</f>
        <v>43293</v>
      </c>
      <c r="W1587">
        <f>C1587/C$2</f>
        <v>1.5143235919648608</v>
      </c>
      <c r="X1587">
        <f>D1587/D$2</f>
        <v>1.3146026513794338</v>
      </c>
      <c r="Y1587">
        <f t="shared" si="296"/>
        <v>1.4497649240388899</v>
      </c>
      <c r="AA1587" s="15">
        <f t="shared" si="297"/>
        <v>2.1577566880781607E-2</v>
      </c>
      <c r="AB1587" s="15">
        <f t="shared" si="298"/>
        <v>5.7322780705737486E-4</v>
      </c>
      <c r="AC1587" s="15">
        <f t="shared" si="299"/>
        <v>9.5741716355406403E-3</v>
      </c>
    </row>
    <row r="1588" spans="1:29" x14ac:dyDescent="0.4">
      <c r="A1588" s="43">
        <f t="shared" si="290"/>
        <v>2018</v>
      </c>
      <c r="B1588" s="53">
        <v>43294</v>
      </c>
      <c r="C1588" s="45">
        <v>3492.6896999999999</v>
      </c>
      <c r="D1588" s="45">
        <f>VLOOKUP(B1588,'H11001.CSI  中证全债'!$A$2:$B$2792,2,0)</f>
        <v>183.57040000000001</v>
      </c>
      <c r="E1588" s="14">
        <f t="shared" si="291"/>
        <v>0</v>
      </c>
      <c r="F1588" s="14">
        <f>IF(AND((B1588-$B$2)&gt;123,OR(((G1587*J1587/C1587*C1588)/(G1587*K1587/D1587*D1588))&lt;(4/6),((G1587*J1587/C1587*C1588)/(G1587*K1587/D1587*D1588))&gt;(6/4))),COUNTIF($E$2:E1588,1),0)</f>
        <v>0</v>
      </c>
      <c r="G1588" s="21">
        <f t="shared" si="292"/>
        <v>29119.339140374865</v>
      </c>
      <c r="H1588" s="12">
        <f t="shared" si="293"/>
        <v>3.6207315507914033</v>
      </c>
      <c r="I1588" s="12">
        <f t="shared" si="294"/>
        <v>89.738036995401941</v>
      </c>
      <c r="J1588" s="15">
        <f>IF(OR((ROW(F1588)-MATCH(MAX($F$2:F1588),$F$2:F1588,0))=1,(ROW(F1588)-MATCH(MAX($F$2:F1588),$F$2:F1588,0))&gt;123),IF(OR(((G1587*J1587/C1587*C1588)/(G1587*K1587/D1587*D1588))&lt;(4/6),((G1587*J1587/C1587*C1588)/(G1587*K1587/D1587*D1588))&gt;(6/4)),50%,((G1587*J1587/C1587*C1588)/((G1587*K1587/D1587*D1588)+(G1587*J1587/C1587*C1588)))),((G1587*J1587/C1587*C1588)/((G1587*K1587/D1587*D1588)+(G1587*J1587/C1587*C1588))))</f>
        <v>0.4342849861032716</v>
      </c>
      <c r="K1588" s="18">
        <f t="shared" si="288"/>
        <v>0.5657150138967284</v>
      </c>
      <c r="L1588" s="20">
        <f t="shared" si="289"/>
        <v>0.76767449234174046</v>
      </c>
      <c r="M1588" s="51">
        <f>IF(AND((B1588-$B$2)&gt;123,OR(((U1587*R1587/C1587*C1588)/(U1587*S1587/D1587*D1588))&lt;(4/6),((U1587*R1587/C1587*C1588)/(U1587*S1587/D1587*D1588))&gt;(6/4))),1,0)</f>
        <v>0</v>
      </c>
      <c r="N1588" s="51">
        <f>IF(AND((B1588-$B$2)&gt;123,OR(((U1587*R1587/C1587*C1588)/(U1587*S1587/D1587*D1588))&lt;(4/6),((U1587*R1587/C1587*C1588)/(U1587*S1587/D1587*D1588))&gt;(6/4))),COUNTIF($M$2:M1588,1),0)</f>
        <v>0</v>
      </c>
      <c r="O1588" s="51">
        <f>IF(OR((ROW(N1588)-MATCH(MAX($N$2:N1588),$N$2:N1588,0))=1,(ROW(N1588)-MATCH(MAX($N$2:N1588),$N$2:N1588,0))&gt;123),IF(OR(((U1587*R1587/C1587*C1588)/(U1587*S1587/D1587*D1588))&lt;(4/6),((U1587*R1587/C1587*C1588)/(U1587*S1587/D1587*D1588))&gt;(6/4)),1,0),0)</f>
        <v>0</v>
      </c>
      <c r="P1588" s="47">
        <f>IF(O1588=1,U1587/2/C1588,P1587)</f>
        <v>3.6118419146766771</v>
      </c>
      <c r="Q1588" s="47">
        <f>IF(O1588=1,U1587/2/D1588,Q1587)</f>
        <v>89.517711770140608</v>
      </c>
      <c r="R1588" s="41">
        <f>P1588*C1588/U1587</f>
        <v>0.43507201906483395</v>
      </c>
      <c r="S1588" s="41">
        <f>Q1588*D1588/U1587</f>
        <v>0.56674023092479686</v>
      </c>
      <c r="T1588" s="41">
        <f t="shared" si="295"/>
        <v>0.76767449234174001</v>
      </c>
      <c r="U1588" s="42">
        <f>P1588*C1588+Q1588*D1588</f>
        <v>29047.845210148931</v>
      </c>
      <c r="V1588" s="25">
        <f>B1588</f>
        <v>43294</v>
      </c>
      <c r="W1588">
        <f>C1588/C$2</f>
        <v>1.5193845097755172</v>
      </c>
      <c r="X1588">
        <f>D1588/D$2</f>
        <v>1.3154453600859906</v>
      </c>
      <c r="Y1588">
        <f t="shared" si="296"/>
        <v>1.4523922605074466</v>
      </c>
      <c r="AA1588" s="15">
        <f t="shared" si="297"/>
        <v>3.342031939217005E-3</v>
      </c>
      <c r="AB1588" s="15">
        <f t="shared" si="298"/>
        <v>6.4103682255045591E-4</v>
      </c>
      <c r="AC1588" s="15">
        <f t="shared" si="299"/>
        <v>1.8122499896309208E-3</v>
      </c>
    </row>
    <row r="1589" spans="1:29" x14ac:dyDescent="0.4">
      <c r="A1589" s="43">
        <f t="shared" si="290"/>
        <v>2018</v>
      </c>
      <c r="B1589" s="53">
        <v>43297</v>
      </c>
      <c r="C1589" s="45">
        <v>3472.0859</v>
      </c>
      <c r="D1589" s="45">
        <f>VLOOKUP(B1589,'H11001.CSI  中证全债'!$A$2:$B$2792,2,0)</f>
        <v>183.70269999999999</v>
      </c>
      <c r="E1589" s="14">
        <f t="shared" si="291"/>
        <v>0</v>
      </c>
      <c r="F1589" s="14">
        <f>IF(AND((B1589-$B$2)&gt;123,OR(((G1588*J1588/C1588*C1589)/(G1588*K1588/D1588*D1589))&lt;(4/6),((G1588*J1588/C1588*C1589)/(G1588*K1588/D1588*D1589))&gt;(6/4))),COUNTIF($E$2:E1589,1),0)</f>
        <v>0</v>
      </c>
      <c r="G1589" s="21">
        <f t="shared" si="292"/>
        <v>29056.610653943164</v>
      </c>
      <c r="H1589" s="12">
        <f t="shared" si="293"/>
        <v>3.6207315507914033</v>
      </c>
      <c r="I1589" s="12">
        <f t="shared" si="294"/>
        <v>89.738036995401941</v>
      </c>
      <c r="J1589" s="15">
        <f>IF(OR((ROW(F1589)-MATCH(MAX($F$2:F1589),$F$2:F1589,0))=1,(ROW(F1589)-MATCH(MAX($F$2:F1589),$F$2:F1589,0))&gt;123),IF(OR(((G1588*J1588/C1588*C1589)/(G1588*K1588/D1588*D1589))&lt;(4/6),((G1588*J1588/C1588*C1589)/(G1588*K1588/D1588*D1589))&gt;(6/4)),50%,((G1588*J1588/C1588*C1589)/((G1588*K1588/D1588*D1589)+(G1588*J1588/C1588*C1589)))),((G1588*J1588/C1588*C1589)/((G1588*K1588/D1588*D1589)+(G1588*J1588/C1588*C1589))))</f>
        <v>0.43265510609310948</v>
      </c>
      <c r="K1589" s="18">
        <f t="shared" si="288"/>
        <v>0.56734489390689058</v>
      </c>
      <c r="L1589" s="20">
        <f t="shared" si="289"/>
        <v>0.76259628092134446</v>
      </c>
      <c r="M1589" s="51">
        <f>IF(AND((B1589-$B$2)&gt;123,OR(((U1588*R1588/C1588*C1589)/(U1588*S1588/D1588*D1589))&lt;(4/6),((U1588*R1588/C1588*C1589)/(U1588*S1588/D1588*D1589))&gt;(6/4))),1,0)</f>
        <v>0</v>
      </c>
      <c r="N1589" s="51">
        <f>IF(AND((B1589-$B$2)&gt;123,OR(((U1588*R1588/C1588*C1589)/(U1588*S1588/D1588*D1589))&lt;(4/6),((U1588*R1588/C1588*C1589)/(U1588*S1588/D1588*D1589))&gt;(6/4))),COUNTIF($M$2:M1589,1),0)</f>
        <v>0</v>
      </c>
      <c r="O1589" s="51">
        <f>IF(OR((ROW(N1589)-MATCH(MAX($N$2:N1589),$N$2:N1589,0))=1,(ROW(N1589)-MATCH(MAX($N$2:N1589),$N$2:N1589,0))&gt;123),IF(OR(((U1588*R1588/C1588*C1589)/(U1588*S1588/D1588*D1589))&lt;(4/6),((U1588*R1588/C1588*C1589)/(U1588*S1588/D1588*D1589))&gt;(6/4)),1,0),0)</f>
        <v>0</v>
      </c>
      <c r="P1589" s="47">
        <f>IF(O1589=1,U1588/2/C1589,P1588)</f>
        <v>3.6118419146766771</v>
      </c>
      <c r="Q1589" s="47">
        <f>IF(O1589=1,U1588/2/D1589,Q1588)</f>
        <v>89.517711770140608</v>
      </c>
      <c r="R1589" s="41">
        <f>P1589*C1589/U1588</f>
        <v>0.43172308631679041</v>
      </c>
      <c r="S1589" s="41">
        <f>Q1589*D1589/U1588</f>
        <v>0.5661227272118301</v>
      </c>
      <c r="T1589" s="41">
        <f t="shared" si="295"/>
        <v>0.76259628092134435</v>
      </c>
      <c r="U1589" s="42">
        <f>P1589*C1589+Q1589*D1589</f>
        <v>28985.270734974503</v>
      </c>
      <c r="V1589" s="25">
        <f>B1589</f>
        <v>43297</v>
      </c>
      <c r="W1589">
        <f>C1589/C$2</f>
        <v>1.5104214763395631</v>
      </c>
      <c r="X1589">
        <f>D1589/D$2</f>
        <v>1.316393407380867</v>
      </c>
      <c r="Y1589">
        <f t="shared" si="296"/>
        <v>1.4492635367487252</v>
      </c>
      <c r="AA1589" s="15">
        <f t="shared" si="297"/>
        <v>-5.8991212417179861E-3</v>
      </c>
      <c r="AB1589" s="15">
        <f t="shared" si="298"/>
        <v>7.2070442729321726E-4</v>
      </c>
      <c r="AC1589" s="15">
        <f t="shared" si="299"/>
        <v>-2.1541864713794379E-3</v>
      </c>
    </row>
    <row r="1590" spans="1:29" x14ac:dyDescent="0.4">
      <c r="A1590" s="43">
        <f t="shared" si="290"/>
        <v>2018</v>
      </c>
      <c r="B1590" s="53">
        <v>43298</v>
      </c>
      <c r="C1590" s="45">
        <v>3449.3773000000001</v>
      </c>
      <c r="D1590" s="45">
        <f>VLOOKUP(B1590,'H11001.CSI  中证全债'!$A$2:$B$2792,2,0)</f>
        <v>183.77760000000001</v>
      </c>
      <c r="E1590" s="14">
        <f t="shared" si="291"/>
        <v>0</v>
      </c>
      <c r="F1590" s="14">
        <f>IF(AND((B1590-$B$2)&gt;123,OR(((G1589*J1589/C1589*C1590)/(G1589*K1589/D1589*D1590))&lt;(4/6),((G1589*J1589/C1589*C1590)/(G1589*K1589/D1589*D1590))&gt;(6/4))),COUNTIF($E$2:E1590,1),0)</f>
        <v>0</v>
      </c>
      <c r="G1590" s="21">
        <f t="shared" si="292"/>
        <v>28981.110288419819</v>
      </c>
      <c r="H1590" s="12">
        <f t="shared" si="293"/>
        <v>3.6207315507914033</v>
      </c>
      <c r="I1590" s="12">
        <f t="shared" si="294"/>
        <v>89.738036995401941</v>
      </c>
      <c r="J1590" s="15">
        <f>IF(OR((ROW(F1590)-MATCH(MAX($F$2:F1590),$F$2:F1590,0))=1,(ROW(F1590)-MATCH(MAX($F$2:F1590),$F$2:F1590,0))&gt;123),IF(OR(((G1589*J1589/C1589*C1590)/(G1589*K1589/D1589*D1590))&lt;(4/6),((G1589*J1589/C1589*C1590)/(G1589*K1589/D1589*D1590))&gt;(6/4)),50%,((G1589*J1589/C1589*C1590)/((G1589*K1589/D1589*D1590)+(G1589*J1589/C1589*C1590)))),((G1589*J1589/C1589*C1590)/((G1589*K1589/D1589*D1590)+(G1589*J1589/C1589*C1590))))</f>
        <v>0.43094516036137087</v>
      </c>
      <c r="K1590" s="18">
        <f t="shared" si="288"/>
        <v>0.56905483963862913</v>
      </c>
      <c r="L1590" s="20">
        <f t="shared" si="289"/>
        <v>0.75729987752153549</v>
      </c>
      <c r="M1590" s="51">
        <f>IF(AND((B1590-$B$2)&gt;123,OR(((U1589*R1589/C1589*C1590)/(U1589*S1589/D1589*D1590))&lt;(4/6),((U1589*R1589/C1589*C1590)/(U1589*S1589/D1589*D1590))&gt;(6/4))),1,0)</f>
        <v>0</v>
      </c>
      <c r="N1590" s="51">
        <f>IF(AND((B1590-$B$2)&gt;123,OR(((U1589*R1589/C1589*C1590)/(U1589*S1589/D1589*D1590))&lt;(4/6),((U1589*R1589/C1589*C1590)/(U1589*S1589/D1589*D1590))&gt;(6/4))),COUNTIF($M$2:M1590,1),0)</f>
        <v>0</v>
      </c>
      <c r="O1590" s="51">
        <f>IF(OR((ROW(N1590)-MATCH(MAX($N$2:N1590),$N$2:N1590,0))=1,(ROW(N1590)-MATCH(MAX($N$2:N1590),$N$2:N1590,0))&gt;123),IF(OR(((U1589*R1589/C1589*C1590)/(U1589*S1589/D1589*D1590))&lt;(4/6),((U1589*R1589/C1589*C1590)/(U1589*S1589/D1589*D1590))&gt;(6/4)),1,0),0)</f>
        <v>0</v>
      </c>
      <c r="P1590" s="47">
        <f>IF(O1590=1,U1589/2/C1590,P1589)</f>
        <v>3.6118419146766771</v>
      </c>
      <c r="Q1590" s="47">
        <f>IF(O1590=1,U1589/2/D1590,Q1589)</f>
        <v>89.517711770140608</v>
      </c>
      <c r="R1590" s="41">
        <f>P1590*C1590/U1589</f>
        <v>0.42982539737472036</v>
      </c>
      <c r="S1590" s="41">
        <f>Q1590*D1590/U1589</f>
        <v>0.56757621403747993</v>
      </c>
      <c r="T1590" s="41">
        <f t="shared" si="295"/>
        <v>0.75729987752153549</v>
      </c>
      <c r="U1590" s="42">
        <f>P1590*C1590+Q1590*D1590</f>
        <v>28909.955738282461</v>
      </c>
      <c r="V1590" s="25">
        <f>B1590</f>
        <v>43298</v>
      </c>
      <c r="W1590">
        <f>C1590/C$2</f>
        <v>1.5005428160398266</v>
      </c>
      <c r="X1590">
        <f>D1590/D$2</f>
        <v>1.3169301325689717</v>
      </c>
      <c r="Y1590">
        <f t="shared" si="296"/>
        <v>1.445497786914123</v>
      </c>
      <c r="AA1590" s="15">
        <f t="shared" si="297"/>
        <v>-6.5403335787286299E-3</v>
      </c>
      <c r="AB1590" s="15">
        <f t="shared" si="298"/>
        <v>4.0772400187916169E-4</v>
      </c>
      <c r="AC1590" s="15">
        <f t="shared" si="299"/>
        <v>-2.5983885877997048E-3</v>
      </c>
    </row>
    <row r="1591" spans="1:29" x14ac:dyDescent="0.4">
      <c r="A1591" s="43">
        <f t="shared" si="290"/>
        <v>2018</v>
      </c>
      <c r="B1591" s="53">
        <v>43299</v>
      </c>
      <c r="C1591" s="45">
        <v>3431.3227000000002</v>
      </c>
      <c r="D1591" s="45">
        <f>VLOOKUP(B1591,'H11001.CSI  中证全债'!$A$2:$B$2792,2,0)</f>
        <v>183.8509</v>
      </c>
      <c r="E1591" s="14">
        <f t="shared" si="291"/>
        <v>0</v>
      </c>
      <c r="F1591" s="14">
        <f>IF(AND((B1591-$B$2)&gt;123,OR(((G1590*J1590/C1590*C1591)/(G1590*K1590/D1590*D1591))&lt;(4/6),((G1590*J1590/C1590*C1591)/(G1590*K1590/D1590*D1591))&gt;(6/4))),COUNTIF($E$2:E1591,1),0)</f>
        <v>0</v>
      </c>
      <c r="G1591" s="21">
        <f t="shared" si="292"/>
        <v>28922.317226674662</v>
      </c>
      <c r="H1591" s="12">
        <f t="shared" si="293"/>
        <v>3.6207315507914033</v>
      </c>
      <c r="I1591" s="12">
        <f t="shared" si="294"/>
        <v>89.738036995401941</v>
      </c>
      <c r="J1591" s="15">
        <f>IF(OR((ROW(F1591)-MATCH(MAX($F$2:F1591),$F$2:F1591,0))=1,(ROW(F1591)-MATCH(MAX($F$2:F1591),$F$2:F1591,0))&gt;123),IF(OR(((G1590*J1590/C1590*C1591)/(G1590*K1590/D1590*D1591))&lt;(4/6),((G1590*J1590/C1590*C1591)/(G1590*K1590/D1590*D1591))&gt;(6/4)),50%,((G1590*J1590/C1590*C1591)/((G1590*K1590/D1590*D1591)+(G1590*J1590/C1590*C1591)))),((G1590*J1590/C1590*C1591)/((G1590*K1590/D1590*D1591)+(G1590*J1590/C1590*C1591))))</f>
        <v>0.42956096026007007</v>
      </c>
      <c r="K1591" s="18">
        <f t="shared" si="288"/>
        <v>0.57043903973992993</v>
      </c>
      <c r="L1591" s="20">
        <f t="shared" si="289"/>
        <v>0.75303569765476097</v>
      </c>
      <c r="M1591" s="51">
        <f>IF(AND((B1591-$B$2)&gt;123,OR(((U1590*R1590/C1590*C1591)/(U1590*S1590/D1590*D1591))&lt;(4/6),((U1590*R1590/C1590*C1591)/(U1590*S1590/D1590*D1591))&gt;(6/4))),1,0)</f>
        <v>0</v>
      </c>
      <c r="N1591" s="51">
        <f>IF(AND((B1591-$B$2)&gt;123,OR(((U1590*R1590/C1590*C1591)/(U1590*S1590/D1590*D1591))&lt;(4/6),((U1590*R1590/C1590*C1591)/(U1590*S1590/D1590*D1591))&gt;(6/4))),COUNTIF($M$2:M1591,1),0)</f>
        <v>0</v>
      </c>
      <c r="O1591" s="51">
        <f>IF(OR((ROW(N1591)-MATCH(MAX($N$2:N1591),$N$2:N1591,0))=1,(ROW(N1591)-MATCH(MAX($N$2:N1591),$N$2:N1591,0))&gt;123),IF(OR(((U1590*R1590/C1590*C1591)/(U1590*S1590/D1590*D1591))&lt;(4/6),((U1590*R1590/C1590*C1591)/(U1590*S1590/D1590*D1591))&gt;(6/4)),1,0),0)</f>
        <v>0</v>
      </c>
      <c r="P1591" s="47">
        <f>IF(O1591=1,U1590/2/C1591,P1590)</f>
        <v>3.6118419146766771</v>
      </c>
      <c r="Q1591" s="47">
        <f>IF(O1591=1,U1590/2/D1591,Q1590)</f>
        <v>89.517711770140608</v>
      </c>
      <c r="R1591" s="41">
        <f>P1591*C1591/U1590</f>
        <v>0.42868952352736595</v>
      </c>
      <c r="S1591" s="41">
        <f>Q1591*D1591/U1590</f>
        <v>0.5692818081034775</v>
      </c>
      <c r="T1591" s="41">
        <f t="shared" si="295"/>
        <v>0.75303569765476097</v>
      </c>
      <c r="U1591" s="42">
        <f>P1591*C1591+Q1591*D1591</f>
        <v>28851.307025522492</v>
      </c>
      <c r="V1591" s="25">
        <f>B1591</f>
        <v>43299</v>
      </c>
      <c r="W1591">
        <f>C1591/C$2</f>
        <v>1.4926887316732158</v>
      </c>
      <c r="X1591">
        <f>D1591/D$2</f>
        <v>1.3174553923324972</v>
      </c>
      <c r="Y1591">
        <f t="shared" si="296"/>
        <v>1.4425653512761245</v>
      </c>
      <c r="AA1591" s="15">
        <f t="shared" si="297"/>
        <v>-5.2341621196381194E-3</v>
      </c>
      <c r="AB1591" s="15">
        <f t="shared" si="298"/>
        <v>3.988516554791488E-4</v>
      </c>
      <c r="AC1591" s="15">
        <f t="shared" si="299"/>
        <v>-2.0286683691566054E-3</v>
      </c>
    </row>
    <row r="1592" spans="1:29" x14ac:dyDescent="0.4">
      <c r="A1592" s="43">
        <f t="shared" si="290"/>
        <v>2018</v>
      </c>
      <c r="B1592" s="53">
        <v>43300</v>
      </c>
      <c r="C1592" s="45">
        <v>3428.3429999999998</v>
      </c>
      <c r="D1592" s="45">
        <f>VLOOKUP(B1592,'H11001.CSI  中证全债'!$A$2:$B$2792,2,0)</f>
        <v>183.9966</v>
      </c>
      <c r="E1592" s="14">
        <f t="shared" si="291"/>
        <v>0</v>
      </c>
      <c r="F1592" s="14">
        <f>IF(AND((B1592-$B$2)&gt;123,OR(((G1591*J1591/C1591*C1592)/(G1591*K1591/D1591*D1592))&lt;(4/6),((G1591*J1591/C1591*C1592)/(G1591*K1591/D1591*D1592))&gt;(6/4))),COUNTIF($E$2:E1592,1),0)</f>
        <v>0</v>
      </c>
      <c r="G1592" s="21">
        <f t="shared" si="292"/>
        <v>28924.603364863</v>
      </c>
      <c r="H1592" s="12">
        <f t="shared" si="293"/>
        <v>3.6207315507914033</v>
      </c>
      <c r="I1592" s="12">
        <f t="shared" si="294"/>
        <v>89.738036995401941</v>
      </c>
      <c r="J1592" s="15">
        <f>IF(OR((ROW(F1592)-MATCH(MAX($F$2:F1592),$F$2:F1592,0))=1,(ROW(F1592)-MATCH(MAX($F$2:F1592),$F$2:F1592,0))&gt;123),IF(OR(((G1591*J1591/C1591*C1592)/(G1591*K1591/D1591*D1592))&lt;(4/6),((G1591*J1591/C1591*C1592)/(G1591*K1591/D1591*D1592))&gt;(6/4)),50%,((G1591*J1591/C1591*C1592)/((G1591*K1591/D1591*D1592)+(G1591*J1591/C1591*C1592)))),((G1591*J1591/C1591*C1592)/((G1591*K1591/D1591*D1592)+(G1591*J1591/C1591*C1592))))</f>
        <v>0.42915401502493983</v>
      </c>
      <c r="K1592" s="18">
        <f t="shared" si="288"/>
        <v>0.57084598497506023</v>
      </c>
      <c r="L1592" s="20">
        <f t="shared" si="289"/>
        <v>0.75178599187955963</v>
      </c>
      <c r="M1592" s="51">
        <f>IF(AND((B1592-$B$2)&gt;123,OR(((U1591*R1591/C1591*C1592)/(U1591*S1591/D1591*D1592))&lt;(4/6),((U1591*R1591/C1591*C1592)/(U1591*S1591/D1591*D1592))&gt;(6/4))),1,0)</f>
        <v>0</v>
      </c>
      <c r="N1592" s="51">
        <f>IF(AND((B1592-$B$2)&gt;123,OR(((U1591*R1591/C1591*C1592)/(U1591*S1591/D1591*D1592))&lt;(4/6),((U1591*R1591/C1591*C1592)/(U1591*S1591/D1591*D1592))&gt;(6/4))),COUNTIF($M$2:M1592,1),0)</f>
        <v>0</v>
      </c>
      <c r="O1592" s="51">
        <f>IF(OR((ROW(N1592)-MATCH(MAX($N$2:N1592),$N$2:N1592,0))=1,(ROW(N1592)-MATCH(MAX($N$2:N1592),$N$2:N1592,0))&gt;123),IF(OR(((U1591*R1591/C1591*C1592)/(U1591*S1591/D1591*D1592))&lt;(4/6),((U1591*R1591/C1591*C1592)/(U1591*S1591/D1591*D1592))&gt;(6/4)),1,0),0)</f>
        <v>0</v>
      </c>
      <c r="P1592" s="47">
        <f>IF(O1592=1,U1591/2/C1592,P1591)</f>
        <v>3.6118419146766771</v>
      </c>
      <c r="Q1592" s="47">
        <f>IF(O1592=1,U1591/2/D1592,Q1591)</f>
        <v>89.517711770140608</v>
      </c>
      <c r="R1592" s="41">
        <f>P1592*C1592/U1591</f>
        <v>0.4291879371126735</v>
      </c>
      <c r="S1592" s="41">
        <f>Q1592*D1592/U1591</f>
        <v>0.57089110697533707</v>
      </c>
      <c r="T1592" s="41">
        <f t="shared" si="295"/>
        <v>0.75178599187955952</v>
      </c>
      <c r="U1592" s="42">
        <f>P1592*C1592+Q1592*D1592</f>
        <v>28853.587550774238</v>
      </c>
      <c r="V1592" s="25">
        <f>B1592</f>
        <v>43300</v>
      </c>
      <c r="W1592">
        <f>C1592/C$2</f>
        <v>1.4913925071549661</v>
      </c>
      <c r="X1592">
        <f>D1592/D$2</f>
        <v>1.3184994625582227</v>
      </c>
      <c r="Y1592">
        <f t="shared" si="296"/>
        <v>1.4426793775387119</v>
      </c>
      <c r="AA1592" s="15">
        <f t="shared" si="297"/>
        <v>-8.6838232964803197E-4</v>
      </c>
      <c r="AB1592" s="15">
        <f t="shared" si="298"/>
        <v>7.9249000140868553E-4</v>
      </c>
      <c r="AC1592" s="15">
        <f t="shared" si="299"/>
        <v>7.9044088010737923E-5</v>
      </c>
    </row>
    <row r="1593" spans="1:29" x14ac:dyDescent="0.4">
      <c r="A1593" s="43">
        <f t="shared" si="290"/>
        <v>2018</v>
      </c>
      <c r="B1593" s="53">
        <v>43301</v>
      </c>
      <c r="C1593" s="45">
        <v>3492.8937999999998</v>
      </c>
      <c r="D1593" s="45">
        <f>VLOOKUP(B1593,'H11001.CSI  中证全债'!$A$2:$B$2792,2,0)</f>
        <v>184.1284</v>
      </c>
      <c r="E1593" s="14">
        <f t="shared" si="291"/>
        <v>0</v>
      </c>
      <c r="F1593" s="14">
        <f>IF(AND((B1593-$B$2)&gt;123,OR(((G1592*J1592/C1592*C1593)/(G1592*K1592/D1592*D1593))&lt;(4/6),((G1592*J1592/C1592*C1593)/(G1592*K1592/D1592*D1593))&gt;(6/4))),COUNTIF($E$2:E1593,1),0)</f>
        <v>0</v>
      </c>
      <c r="G1593" s="21">
        <f t="shared" si="292"/>
        <v>29170.151956327823</v>
      </c>
      <c r="H1593" s="12">
        <f t="shared" si="293"/>
        <v>3.6207315507914033</v>
      </c>
      <c r="I1593" s="12">
        <f t="shared" si="294"/>
        <v>89.738036995401941</v>
      </c>
      <c r="J1593" s="15">
        <f>IF(OR((ROW(F1593)-MATCH(MAX($F$2:F1593),$F$2:F1593,0))=1,(ROW(F1593)-MATCH(MAX($F$2:F1593),$F$2:F1593,0))&gt;123),IF(OR(((G1592*J1592/C1592*C1593)/(G1592*K1592/D1592*D1593))&lt;(4/6),((G1592*J1592/C1592*C1593)/(G1592*K1592/D1592*D1593))&gt;(6/4)),50%,((G1592*J1592/C1592*C1593)/((G1592*K1592/D1592*D1593)+(G1592*J1592/C1592*C1593)))),((G1592*J1592/C1592*C1593)/((G1592*K1592/D1592*D1593)+(G1592*J1592/C1592*C1593))))</f>
        <v>0.43355381912846758</v>
      </c>
      <c r="K1593" s="18">
        <f t="shared" si="288"/>
        <v>0.56644618087153242</v>
      </c>
      <c r="L1593" s="20">
        <f t="shared" si="289"/>
        <v>0.76539278358519947</v>
      </c>
      <c r="M1593" s="51">
        <f>IF(AND((B1593-$B$2)&gt;123,OR(((U1592*R1592/C1592*C1593)/(U1592*S1592/D1592*D1593))&lt;(4/6),((U1592*R1592/C1592*C1593)/(U1592*S1592/D1592*D1593))&gt;(6/4))),1,0)</f>
        <v>0</v>
      </c>
      <c r="N1593" s="51">
        <f>IF(AND((B1593-$B$2)&gt;123,OR(((U1592*R1592/C1592*C1593)/(U1592*S1592/D1592*D1593))&lt;(4/6),((U1592*R1592/C1592*C1593)/(U1592*S1592/D1592*D1593))&gt;(6/4))),COUNTIF($M$2:M1593,1),0)</f>
        <v>0</v>
      </c>
      <c r="O1593" s="51">
        <f>IF(OR((ROW(N1593)-MATCH(MAX($N$2:N1593),$N$2:N1593,0))=1,(ROW(N1593)-MATCH(MAX($N$2:N1593),$N$2:N1593,0))&gt;123),IF(OR(((U1592*R1592/C1592*C1593)/(U1592*S1592/D1592*D1593))&lt;(4/6),((U1592*R1592/C1592*C1593)/(U1592*S1592/D1592*D1593))&gt;(6/4)),1,0),0)</f>
        <v>0</v>
      </c>
      <c r="P1593" s="47">
        <f>IF(O1593=1,U1592/2/C1593,P1592)</f>
        <v>3.6118419146766771</v>
      </c>
      <c r="Q1593" s="47">
        <f>IF(O1593=1,U1592/2/D1593,Q1592)</f>
        <v>89.517711770140608</v>
      </c>
      <c r="R1593" s="41">
        <f>P1593*C1593/U1592</f>
        <v>0.43723437191836378</v>
      </c>
      <c r="S1593" s="41">
        <f>Q1593*D1593/U1592</f>
        <v>0.57125489199192736</v>
      </c>
      <c r="T1593" s="41">
        <f t="shared" si="295"/>
        <v>0.76539278358519947</v>
      </c>
      <c r="U1593" s="42">
        <f>P1593*C1593+Q1593*D1593</f>
        <v>29098.53327025145</v>
      </c>
      <c r="V1593" s="25">
        <f>B1593</f>
        <v>43301</v>
      </c>
      <c r="W1593">
        <f>C1593/C$2</f>
        <v>1.519473297044093</v>
      </c>
      <c r="X1593">
        <f>D1593/D$2</f>
        <v>1.3194439269079181</v>
      </c>
      <c r="Y1593">
        <f t="shared" si="296"/>
        <v>1.4549266635125724</v>
      </c>
      <c r="AA1593" s="15">
        <f t="shared" si="297"/>
        <v>1.882857112021763E-2</v>
      </c>
      <c r="AB1593" s="15">
        <f t="shared" si="298"/>
        <v>7.163175841291558E-4</v>
      </c>
      <c r="AC1593" s="15">
        <f t="shared" si="299"/>
        <v>8.4892639102909229E-3</v>
      </c>
    </row>
    <row r="1594" spans="1:29" x14ac:dyDescent="0.4">
      <c r="A1594" s="43">
        <f t="shared" si="290"/>
        <v>2018</v>
      </c>
      <c r="B1594" s="53">
        <v>43304</v>
      </c>
      <c r="C1594" s="45">
        <v>3525.7503000000002</v>
      </c>
      <c r="D1594" s="45">
        <f>VLOOKUP(B1594,'H11001.CSI  中证全债'!$A$2:$B$2792,2,0)</f>
        <v>184.22280000000001</v>
      </c>
      <c r="E1594" s="14">
        <f t="shared" si="291"/>
        <v>0</v>
      </c>
      <c r="F1594" s="14">
        <f>IF(AND((B1594-$B$2)&gt;123,OR(((G1593*J1593/C1593*C1594)/(G1593*K1593/D1593*D1594))&lt;(4/6),((G1593*J1593/C1593*C1594)/(G1593*K1593/D1593*D1594))&gt;(6/4))),COUNTIF($E$2:E1594,1),0)</f>
        <v>0</v>
      </c>
      <c r="G1594" s="21">
        <f t="shared" si="292"/>
        <v>29297.587793218765</v>
      </c>
      <c r="H1594" s="12">
        <f t="shared" si="293"/>
        <v>3.6207315507914033</v>
      </c>
      <c r="I1594" s="12">
        <f t="shared" si="294"/>
        <v>89.738036995401941</v>
      </c>
      <c r="J1594" s="15">
        <f>IF(OR((ROW(F1594)-MATCH(MAX($F$2:F1594),$F$2:F1594,0))=1,(ROW(F1594)-MATCH(MAX($F$2:F1594),$F$2:F1594,0))&gt;123),IF(OR(((G1593*J1593/C1593*C1594)/(G1593*K1593/D1593*D1594))&lt;(4/6),((G1593*J1593/C1593*C1594)/(G1593*K1593/D1593*D1594))&gt;(6/4)),50%,((G1593*J1593/C1593*C1594)/((G1593*K1593/D1593*D1594)+(G1593*J1593/C1593*C1594)))),((G1593*J1593/C1593*C1594)/((G1593*K1593/D1593*D1594)+(G1593*J1593/C1593*C1594))))</f>
        <v>0.43572854671595262</v>
      </c>
      <c r="K1594" s="18">
        <f t="shared" si="288"/>
        <v>0.56427145328404738</v>
      </c>
      <c r="L1594" s="20">
        <f t="shared" si="289"/>
        <v>0.77219668686059184</v>
      </c>
      <c r="M1594" s="51">
        <f>IF(AND((B1594-$B$2)&gt;123,OR(((U1593*R1593/C1593*C1594)/(U1593*S1593/D1593*D1594))&lt;(4/6),((U1593*R1593/C1593*C1594)/(U1593*S1593/D1593*D1594))&gt;(6/4))),1,0)</f>
        <v>0</v>
      </c>
      <c r="N1594" s="51">
        <f>IF(AND((B1594-$B$2)&gt;123,OR(((U1593*R1593/C1593*C1594)/(U1593*S1593/D1593*D1594))&lt;(4/6),((U1593*R1593/C1593*C1594)/(U1593*S1593/D1593*D1594))&gt;(6/4))),COUNTIF($M$2:M1594,1),0)</f>
        <v>0</v>
      </c>
      <c r="O1594" s="51">
        <f>IF(OR((ROW(N1594)-MATCH(MAX($N$2:N1594),$N$2:N1594,0))=1,(ROW(N1594)-MATCH(MAX($N$2:N1594),$N$2:N1594,0))&gt;123),IF(OR(((U1593*R1593/C1593*C1594)/(U1593*S1593/D1593*D1594))&lt;(4/6),((U1593*R1593/C1593*C1594)/(U1593*S1593/D1593*D1594))&gt;(6/4)),1,0),0)</f>
        <v>0</v>
      </c>
      <c r="P1594" s="47">
        <f>IF(O1594=1,U1593/2/C1594,P1593)</f>
        <v>3.6118419146766771</v>
      </c>
      <c r="Q1594" s="47">
        <f>IF(O1594=1,U1593/2/D1594,Q1593)</f>
        <v>89.517711770140608</v>
      </c>
      <c r="R1594" s="41">
        <f>P1594*C1594/U1593</f>
        <v>0.43763211691644921</v>
      </c>
      <c r="S1594" s="41">
        <f>Q1594*D1594/U1593</f>
        <v>0.5667365897355332</v>
      </c>
      <c r="T1594" s="41">
        <f t="shared" si="295"/>
        <v>0.77219668686059184</v>
      </c>
      <c r="U1594" s="42">
        <f>P1594*C1594+Q1594*D1594</f>
        <v>29225.656226112129</v>
      </c>
      <c r="V1594" s="25">
        <f>B1594</f>
        <v>43304</v>
      </c>
      <c r="W1594">
        <f>C1594/C$2</f>
        <v>1.5337664812182952</v>
      </c>
      <c r="X1594">
        <f>D1594/D$2</f>
        <v>1.3201203869580795</v>
      </c>
      <c r="Y1594">
        <f t="shared" si="296"/>
        <v>1.4612828113056064</v>
      </c>
      <c r="AA1594" s="15">
        <f t="shared" si="297"/>
        <v>9.4066701942097097E-3</v>
      </c>
      <c r="AB1594" s="15">
        <f t="shared" si="298"/>
        <v>5.1268571279616815E-4</v>
      </c>
      <c r="AC1594" s="15">
        <f t="shared" si="299"/>
        <v>4.3687066519824125E-3</v>
      </c>
    </row>
    <row r="1595" spans="1:29" x14ac:dyDescent="0.4">
      <c r="A1595" s="43">
        <f t="shared" si="290"/>
        <v>2018</v>
      </c>
      <c r="B1595" s="53">
        <v>43305</v>
      </c>
      <c r="C1595" s="45">
        <v>3581.7057</v>
      </c>
      <c r="D1595" s="45">
        <f>VLOOKUP(B1595,'H11001.CSI  中证全债'!$A$2:$B$2792,2,0)</f>
        <v>184.1155</v>
      </c>
      <c r="E1595" s="14">
        <f t="shared" si="291"/>
        <v>0</v>
      </c>
      <c r="F1595" s="14">
        <f>IF(AND((B1595-$B$2)&gt;123,OR(((G1594*J1594/C1594*C1595)/(G1594*K1594/D1594*D1595))&lt;(4/6),((G1594*J1594/C1594*C1595)/(G1594*K1594/D1594*D1595))&gt;(6/4))),COUNTIF($E$2:E1595,1),0)</f>
        <v>0</v>
      </c>
      <c r="G1595" s="21">
        <f t="shared" si="292"/>
        <v>29490.558384066309</v>
      </c>
      <c r="H1595" s="12">
        <f t="shared" si="293"/>
        <v>3.6207315507914033</v>
      </c>
      <c r="I1595" s="12">
        <f t="shared" si="294"/>
        <v>89.738036995401941</v>
      </c>
      <c r="J1595" s="15">
        <f>IF(OR((ROW(F1595)-MATCH(MAX($F$2:F1595),$F$2:F1595,0))=1,(ROW(F1595)-MATCH(MAX($F$2:F1595),$F$2:F1595,0))&gt;123),IF(OR(((G1594*J1594/C1594*C1595)/(G1594*K1594/D1594*D1595))&lt;(4/6),((G1594*J1594/C1594*C1595)/(G1594*K1594/D1594*D1595))&gt;(6/4)),50%,((G1594*J1594/C1594*C1595)/((G1594*K1594/D1594*D1595)+(G1594*J1594/C1594*C1595)))),((G1594*J1594/C1594*C1595)/((G1594*K1594/D1594*D1595)+(G1594*J1594/C1594*C1595))))</f>
        <v>0.43974734776965757</v>
      </c>
      <c r="K1595" s="18">
        <f t="shared" si="288"/>
        <v>0.56025265223034237</v>
      </c>
      <c r="L1595" s="20">
        <f t="shared" si="289"/>
        <v>0.78490899778705514</v>
      </c>
      <c r="M1595" s="51">
        <f>IF(AND((B1595-$B$2)&gt;123,OR(((U1594*R1594/C1594*C1595)/(U1594*S1594/D1594*D1595))&lt;(4/6),((U1594*R1594/C1594*C1595)/(U1594*S1594/D1594*D1595))&gt;(6/4))),1,0)</f>
        <v>0</v>
      </c>
      <c r="N1595" s="51">
        <f>IF(AND((B1595-$B$2)&gt;123,OR(((U1594*R1594/C1594*C1595)/(U1594*S1594/D1594*D1595))&lt;(4/6),((U1594*R1594/C1594*C1595)/(U1594*S1594/D1594*D1595))&gt;(6/4))),COUNTIF($M$2:M1595,1),0)</f>
        <v>0</v>
      </c>
      <c r="O1595" s="51">
        <f>IF(OR((ROW(N1595)-MATCH(MAX($N$2:N1595),$N$2:N1595,0))=1,(ROW(N1595)-MATCH(MAX($N$2:N1595),$N$2:N1595,0))&gt;123),IF(OR(((U1594*R1594/C1594*C1595)/(U1594*S1594/D1594*D1595))&lt;(4/6),((U1594*R1594/C1594*C1595)/(U1594*S1594/D1594*D1595))&gt;(6/4)),1,0),0)</f>
        <v>0</v>
      </c>
      <c r="P1595" s="47">
        <f>IF(O1595=1,U1594/2/C1595,P1594)</f>
        <v>3.6118419146766771</v>
      </c>
      <c r="Q1595" s="47">
        <f>IF(O1595=1,U1594/2/D1595,Q1594)</f>
        <v>89.517711770140608</v>
      </c>
      <c r="R1595" s="41">
        <f>P1595*C1595/U1594</f>
        <v>0.44264377412808942</v>
      </c>
      <c r="S1595" s="41">
        <f>Q1595*D1595/U1594</f>
        <v>0.56394279512155399</v>
      </c>
      <c r="T1595" s="41">
        <f t="shared" si="295"/>
        <v>0.78490899778705503</v>
      </c>
      <c r="U1595" s="42">
        <f>P1595*C1595+Q1595*D1595</f>
        <v>29418.15303471169</v>
      </c>
      <c r="V1595" s="25">
        <f>B1595</f>
        <v>43305</v>
      </c>
      <c r="W1595">
        <f>C1595/C$2</f>
        <v>1.558108113398873</v>
      </c>
      <c r="X1595">
        <f>D1595/D$2</f>
        <v>1.31935148692225</v>
      </c>
      <c r="Y1595">
        <f t="shared" si="296"/>
        <v>1.4709076517355846</v>
      </c>
      <c r="AA1595" s="15">
        <f t="shared" si="297"/>
        <v>1.5870494288832582E-2</v>
      </c>
      <c r="AB1595" s="15">
        <f t="shared" si="298"/>
        <v>-5.8244690668041166E-4</v>
      </c>
      <c r="AC1595" s="15">
        <f t="shared" si="299"/>
        <v>6.5865692496434036E-3</v>
      </c>
    </row>
    <row r="1596" spans="1:29" x14ac:dyDescent="0.4">
      <c r="A1596" s="43">
        <f t="shared" si="290"/>
        <v>2018</v>
      </c>
      <c r="B1596" s="53">
        <v>43306</v>
      </c>
      <c r="C1596" s="45">
        <v>3577.7521999999999</v>
      </c>
      <c r="D1596" s="45">
        <f>VLOOKUP(B1596,'H11001.CSI  中证全债'!$A$2:$B$2792,2,0)</f>
        <v>184.07640000000001</v>
      </c>
      <c r="E1596" s="14">
        <f t="shared" si="291"/>
        <v>0</v>
      </c>
      <c r="F1596" s="14">
        <f>IF(AND((B1596-$B$2)&gt;123,OR(((G1595*J1595/C1595*C1596)/(G1595*K1595/D1595*D1596))&lt;(4/6),((G1595*J1595/C1595*C1596)/(G1595*K1595/D1595*D1596))&gt;(6/4))),COUNTIF($E$2:E1596,1),0)</f>
        <v>0</v>
      </c>
      <c r="G1596" s="21">
        <f t="shared" si="292"/>
        <v>29472.735064633736</v>
      </c>
      <c r="H1596" s="12">
        <f t="shared" si="293"/>
        <v>3.6207315507914033</v>
      </c>
      <c r="I1596" s="12">
        <f t="shared" si="294"/>
        <v>89.738036995401941</v>
      </c>
      <c r="J1596" s="15">
        <f>IF(OR((ROW(F1596)-MATCH(MAX($F$2:F1596),$F$2:F1596,0))=1,(ROW(F1596)-MATCH(MAX($F$2:F1596),$F$2:F1596,0))&gt;123),IF(OR(((G1595*J1595/C1595*C1596)/(G1595*K1595/D1595*D1596))&lt;(4/6),((G1595*J1595/C1595*C1596)/(G1595*K1595/D1595*D1596))&gt;(6/4)),50%,((G1595*J1595/C1595*C1596)/((G1595*K1595/D1595*D1596)+(G1595*J1595/C1595*C1596)))),((G1595*J1595/C1595*C1596)/((G1595*K1595/D1595*D1596)+(G1595*J1595/C1595*C1596))))</f>
        <v>0.43952759196067265</v>
      </c>
      <c r="K1596" s="18">
        <f t="shared" si="288"/>
        <v>0.5604724080393273</v>
      </c>
      <c r="L1596" s="20">
        <f t="shared" si="289"/>
        <v>0.78420915223686061</v>
      </c>
      <c r="M1596" s="51">
        <f>IF(AND((B1596-$B$2)&gt;123,OR(((U1595*R1595/C1595*C1596)/(U1595*S1595/D1595*D1596))&lt;(4/6),((U1595*R1595/C1595*C1596)/(U1595*S1595/D1595*D1596))&gt;(6/4))),1,0)</f>
        <v>0</v>
      </c>
      <c r="N1596" s="51">
        <f>IF(AND((B1596-$B$2)&gt;123,OR(((U1595*R1595/C1595*C1596)/(U1595*S1595/D1595*D1596))&lt;(4/6),((U1595*R1595/C1595*C1596)/(U1595*S1595/D1595*D1596))&gt;(6/4))),COUNTIF($M$2:M1596,1),0)</f>
        <v>0</v>
      </c>
      <c r="O1596" s="51">
        <f>IF(OR((ROW(N1596)-MATCH(MAX($N$2:N1596),$N$2:N1596,0))=1,(ROW(N1596)-MATCH(MAX($N$2:N1596),$N$2:N1596,0))&gt;123),IF(OR(((U1595*R1595/C1595*C1596)/(U1595*S1595/D1595*D1596))&lt;(4/6),((U1595*R1595/C1595*C1596)/(U1595*S1595/D1595*D1596))&gt;(6/4)),1,0),0)</f>
        <v>0</v>
      </c>
      <c r="P1596" s="47">
        <f>IF(O1596=1,U1595/2/C1596,P1595)</f>
        <v>3.6118419146766771</v>
      </c>
      <c r="Q1596" s="47">
        <f>IF(O1596=1,U1595/2/D1596,Q1595)</f>
        <v>89.517711770140608</v>
      </c>
      <c r="R1596" s="41">
        <f>P1596*C1596/U1595</f>
        <v>0.43926195302061172</v>
      </c>
      <c r="S1596" s="41">
        <f>Q1596*D1596/U1595</f>
        <v>0.56013367322693319</v>
      </c>
      <c r="T1596" s="41">
        <f t="shared" si="295"/>
        <v>0.78420915223686016</v>
      </c>
      <c r="U1596" s="42">
        <f>P1596*C1596+Q1596*D1596</f>
        <v>29400.373475171804</v>
      </c>
      <c r="V1596" s="25">
        <f>B1596</f>
        <v>43306</v>
      </c>
      <c r="W1596">
        <f>C1596/C$2</f>
        <v>1.5563882679000309</v>
      </c>
      <c r="X1596">
        <f>D1596/D$2</f>
        <v>1.3190713006091006</v>
      </c>
      <c r="Y1596">
        <f t="shared" si="296"/>
        <v>1.4700186737585903</v>
      </c>
      <c r="AA1596" s="15">
        <f t="shared" si="297"/>
        <v>-1.1038036988911815E-3</v>
      </c>
      <c r="AB1596" s="15">
        <f t="shared" si="298"/>
        <v>-2.1236669373303485E-4</v>
      </c>
      <c r="AC1596" s="15">
        <f t="shared" si="299"/>
        <v>-6.0437375245503411E-4</v>
      </c>
    </row>
    <row r="1597" spans="1:29" x14ac:dyDescent="0.4">
      <c r="A1597" s="43">
        <f t="shared" si="290"/>
        <v>2018</v>
      </c>
      <c r="B1597" s="53">
        <v>43307</v>
      </c>
      <c r="C1597" s="45">
        <v>3536.2456000000002</v>
      </c>
      <c r="D1597" s="45">
        <f>VLOOKUP(B1597,'H11001.CSI  中证全债'!$A$2:$B$2792,2,0)</f>
        <v>184.15299999999999</v>
      </c>
      <c r="E1597" s="14">
        <f t="shared" si="291"/>
        <v>0</v>
      </c>
      <c r="F1597" s="14">
        <f>IF(AND((B1597-$B$2)&gt;123,OR(((G1596*J1596/C1596*C1597)/(G1596*K1596/D1596*D1597))&lt;(4/6),((G1596*J1596/C1596*C1597)/(G1596*K1596/D1596*D1597))&gt;(6/4))),COUNTIF($E$2:E1597,1),0)</f>
        <v>0</v>
      </c>
      <c r="G1597" s="21">
        <f t="shared" si="292"/>
        <v>29329.324742081502</v>
      </c>
      <c r="H1597" s="12">
        <f t="shared" si="293"/>
        <v>3.6207315507914033</v>
      </c>
      <c r="I1597" s="12">
        <f t="shared" si="294"/>
        <v>89.738036995401941</v>
      </c>
      <c r="J1597" s="15">
        <f>IF(OR((ROW(F1597)-MATCH(MAX($F$2:F1597),$F$2:F1597,0))=1,(ROW(F1597)-MATCH(MAX($F$2:F1597),$F$2:F1597,0))&gt;123),IF(OR(((G1596*J1596/C1596*C1597)/(G1596*K1596/D1596*D1597))&lt;(4/6),((G1596*J1596/C1596*C1597)/(G1596*K1596/D1596*D1597))&gt;(6/4)),50%,((G1596*J1596/C1596*C1597)/((G1596*K1596/D1596*D1597)+(G1596*J1596/C1596*C1597)))),((G1596*J1596/C1596*C1597)/((G1596*K1596/D1596*D1597)+(G1596*J1596/C1596*C1597))))</f>
        <v>0.43655270374828897</v>
      </c>
      <c r="K1597" s="18">
        <f t="shared" si="288"/>
        <v>0.56344729625171097</v>
      </c>
      <c r="L1597" s="20">
        <f t="shared" si="289"/>
        <v>0.77478888735898044</v>
      </c>
      <c r="M1597" s="51">
        <f>IF(AND((B1597-$B$2)&gt;123,OR(((U1596*R1596/C1596*C1597)/(U1596*S1596/D1596*D1597))&lt;(4/6),((U1596*R1596/C1596*C1597)/(U1596*S1596/D1596*D1597))&gt;(6/4))),1,0)</f>
        <v>0</v>
      </c>
      <c r="N1597" s="51">
        <f>IF(AND((B1597-$B$2)&gt;123,OR(((U1596*R1596/C1596*C1597)/(U1596*S1596/D1596*D1597))&lt;(4/6),((U1596*R1596/C1596*C1597)/(U1596*S1596/D1596*D1597))&gt;(6/4))),COUNTIF($M$2:M1597,1),0)</f>
        <v>0</v>
      </c>
      <c r="O1597" s="51">
        <f>IF(OR((ROW(N1597)-MATCH(MAX($N$2:N1597),$N$2:N1597,0))=1,(ROW(N1597)-MATCH(MAX($N$2:N1597),$N$2:N1597,0))&gt;123),IF(OR(((U1596*R1596/C1596*C1597)/(U1596*S1596/D1596*D1597))&lt;(4/6),((U1596*R1596/C1596*C1597)/(U1596*S1596/D1596*D1597))&gt;(6/4)),1,0),0)</f>
        <v>0</v>
      </c>
      <c r="P1597" s="47">
        <f>IF(O1597=1,U1596/2/C1597,P1596)</f>
        <v>3.6118419146766771</v>
      </c>
      <c r="Q1597" s="47">
        <f>IF(O1597=1,U1596/2/D1597,Q1596)</f>
        <v>89.517711770140608</v>
      </c>
      <c r="R1597" s="41">
        <f>P1597*C1597/U1596</f>
        <v>0.43442849763310154</v>
      </c>
      <c r="S1597" s="41">
        <f>Q1597*D1597/U1596</f>
        <v>0.56070563829837095</v>
      </c>
      <c r="T1597" s="41">
        <f t="shared" si="295"/>
        <v>0.77478888735898011</v>
      </c>
      <c r="U1597" s="42">
        <f>P1597*C1597+Q1597*D1597</f>
        <v>29257.315254277677</v>
      </c>
      <c r="V1597" s="25">
        <f>B1597</f>
        <v>43307</v>
      </c>
      <c r="W1597">
        <f>C1597/C$2</f>
        <v>1.5383321305072795</v>
      </c>
      <c r="X1597">
        <f>D1597/D$2</f>
        <v>1.3196202078108203</v>
      </c>
      <c r="Y1597">
        <f t="shared" si="296"/>
        <v>1.4628657627138839</v>
      </c>
      <c r="AA1597" s="15">
        <f t="shared" si="297"/>
        <v>-1.1601306541017431E-2</v>
      </c>
      <c r="AB1597" s="15">
        <f t="shared" si="298"/>
        <v>4.1613156276421037E-4</v>
      </c>
      <c r="AC1597" s="15">
        <f t="shared" si="299"/>
        <v>-4.8658640685275145E-3</v>
      </c>
    </row>
    <row r="1598" spans="1:29" x14ac:dyDescent="0.4">
      <c r="A1598" s="43">
        <f t="shared" si="290"/>
        <v>2018</v>
      </c>
      <c r="B1598" s="53">
        <v>43308</v>
      </c>
      <c r="C1598" s="45">
        <v>3521.2269000000001</v>
      </c>
      <c r="D1598" s="45">
        <f>VLOOKUP(B1598,'H11001.CSI  中证全债'!$A$2:$B$2792,2,0)</f>
        <v>184.3314</v>
      </c>
      <c r="E1598" s="14">
        <f t="shared" si="291"/>
        <v>0</v>
      </c>
      <c r="F1598" s="14">
        <f>IF(AND((B1598-$B$2)&gt;123,OR(((G1597*J1597/C1597*C1598)/(G1597*K1597/D1597*D1598))&lt;(4/6),((G1597*J1597/C1597*C1598)/(G1597*K1597/D1597*D1598))&gt;(6/4))),COUNTIF($E$2:E1598,1),0)</f>
        <v>0</v>
      </c>
      <c r="G1598" s="21">
        <f t="shared" si="292"/>
        <v>29290.955326939609</v>
      </c>
      <c r="H1598" s="12">
        <f t="shared" si="293"/>
        <v>3.6207315507914033</v>
      </c>
      <c r="I1598" s="12">
        <f t="shared" si="294"/>
        <v>89.738036995401941</v>
      </c>
      <c r="J1598" s="15">
        <f>IF(OR((ROW(F1598)-MATCH(MAX($F$2:F1598),$F$2:F1598,0))=1,(ROW(F1598)-MATCH(MAX($F$2:F1598),$F$2:F1598,0))&gt;123),IF(OR(((G1597*J1597/C1597*C1598)/(G1597*K1597/D1597*D1598))&lt;(4/6),((G1597*J1597/C1597*C1598)/(G1597*K1597/D1597*D1598))&gt;(6/4)),50%,((G1597*J1597/C1597*C1598)/((G1597*K1597/D1597*D1598)+(G1597*J1597/C1597*C1598)))),((G1597*J1597/C1597*C1598)/((G1597*K1597/D1597*D1598)+(G1597*J1597/C1597*C1598))))</f>
        <v>0.43526806114785355</v>
      </c>
      <c r="K1598" s="18">
        <f t="shared" si="288"/>
        <v>0.56473193885214645</v>
      </c>
      <c r="L1598" s="20">
        <f t="shared" si="289"/>
        <v>0.77075162781223872</v>
      </c>
      <c r="M1598" s="51">
        <f>IF(AND((B1598-$B$2)&gt;123,OR(((U1597*R1597/C1597*C1598)/(U1597*S1597/D1597*D1598))&lt;(4/6),((U1597*R1597/C1597*C1598)/(U1597*S1597/D1597*D1598))&gt;(6/4))),1,0)</f>
        <v>0</v>
      </c>
      <c r="N1598" s="51">
        <f>IF(AND((B1598-$B$2)&gt;123,OR(((U1597*R1597/C1597*C1598)/(U1597*S1597/D1597*D1598))&lt;(4/6),((U1597*R1597/C1597*C1598)/(U1597*S1597/D1597*D1598))&gt;(6/4))),COUNTIF($M$2:M1598,1),0)</f>
        <v>0</v>
      </c>
      <c r="O1598" s="51">
        <f>IF(OR((ROW(N1598)-MATCH(MAX($N$2:N1598),$N$2:N1598,0))=1,(ROW(N1598)-MATCH(MAX($N$2:N1598),$N$2:N1598,0))&gt;123),IF(OR(((U1597*R1597/C1597*C1598)/(U1597*S1597/D1597*D1598))&lt;(4/6),((U1597*R1597/C1597*C1598)/(U1597*S1597/D1597*D1598))&gt;(6/4)),1,0),0)</f>
        <v>0</v>
      </c>
      <c r="P1598" s="47">
        <f>IF(O1598=1,U1597/2/C1598,P1597)</f>
        <v>3.6118419146766771</v>
      </c>
      <c r="Q1598" s="47">
        <f>IF(O1598=1,U1597/2/D1598,Q1597)</f>
        <v>89.517711770140608</v>
      </c>
      <c r="R1598" s="41">
        <f>P1598*C1598/U1597</f>
        <v>0.43469863170878337</v>
      </c>
      <c r="S1598" s="41">
        <f>Q1598*D1598/U1597</f>
        <v>0.56399314126999112</v>
      </c>
      <c r="T1598" s="41">
        <f t="shared" si="295"/>
        <v>0.77075162781223838</v>
      </c>
      <c r="U1598" s="42">
        <f>P1598*C1598+Q1598*D1598</f>
        <v>29219.040043893518</v>
      </c>
      <c r="V1598" s="25">
        <f>B1598</f>
        <v>43308</v>
      </c>
      <c r="W1598">
        <f>C1598/C$2</f>
        <v>1.5317987186966151</v>
      </c>
      <c r="X1598">
        <f>D1598/D$2</f>
        <v>1.3208986026513794</v>
      </c>
      <c r="Y1598">
        <f t="shared" si="296"/>
        <v>1.4609520021946758</v>
      </c>
      <c r="AA1598" s="15">
        <f t="shared" si="297"/>
        <v>-4.2470749203619151E-3</v>
      </c>
      <c r="AB1598" s="15">
        <f t="shared" si="298"/>
        <v>9.687596726635217E-4</v>
      </c>
      <c r="AC1598" s="15">
        <f t="shared" si="299"/>
        <v>-1.308227021225572E-3</v>
      </c>
    </row>
    <row r="1599" spans="1:29" x14ac:dyDescent="0.4">
      <c r="A1599" s="43">
        <f t="shared" si="290"/>
        <v>2018</v>
      </c>
      <c r="B1599" s="53">
        <v>43311</v>
      </c>
      <c r="C1599" s="45">
        <v>3515.0794000000001</v>
      </c>
      <c r="D1599" s="45">
        <f>VLOOKUP(B1599,'H11001.CSI  中证全债'!$A$2:$B$2792,2,0)</f>
        <v>184.51779999999999</v>
      </c>
      <c r="E1599" s="14">
        <f t="shared" si="291"/>
        <v>0</v>
      </c>
      <c r="F1599" s="14">
        <f>IF(AND((B1599-$B$2)&gt;123,OR(((G1598*J1598/C1598*C1599)/(G1598*K1598/D1598*D1599))&lt;(4/6),((G1598*J1598/C1598*C1599)/(G1598*K1598/D1598*D1599))&gt;(6/4))),COUNTIF($E$2:E1599,1),0)</f>
        <v>0</v>
      </c>
      <c r="G1599" s="21">
        <f t="shared" si="292"/>
        <v>29285.424049827059</v>
      </c>
      <c r="H1599" s="12">
        <f t="shared" si="293"/>
        <v>3.6207315507914033</v>
      </c>
      <c r="I1599" s="12">
        <f t="shared" si="294"/>
        <v>89.738036995401941</v>
      </c>
      <c r="J1599" s="15">
        <f>IF(OR((ROW(F1599)-MATCH(MAX($F$2:F1599),$F$2:F1599,0))=1,(ROW(F1599)-MATCH(MAX($F$2:F1599),$F$2:F1599,0))&gt;123),IF(OR(((G1598*J1598/C1598*C1599)/(G1598*K1598/D1598*D1599))&lt;(4/6),((G1598*J1598/C1598*C1599)/(G1598*K1598/D1598*D1599))&gt;(6/4)),50%,((G1598*J1598/C1598*C1599)/((G1598*K1598/D1598*D1599)+(G1598*J1598/C1598*C1599)))),((G1598*J1598/C1598*C1599)/((G1598*K1598/D1598*D1599)+(G1598*J1598/C1598*C1599))))</f>
        <v>0.43459022022227006</v>
      </c>
      <c r="K1599" s="18">
        <f t="shared" si="288"/>
        <v>0.56540977977772999</v>
      </c>
      <c r="L1599" s="20">
        <f t="shared" si="289"/>
        <v>0.76862876406756386</v>
      </c>
      <c r="M1599" s="51">
        <f>IF(AND((B1599-$B$2)&gt;123,OR(((U1598*R1598/C1598*C1599)/(U1598*S1598/D1598*D1599))&lt;(4/6),((U1598*R1598/C1598*C1599)/(U1598*S1598/D1598*D1599))&gt;(6/4))),1,0)</f>
        <v>0</v>
      </c>
      <c r="N1599" s="51">
        <f>IF(AND((B1599-$B$2)&gt;123,OR(((U1598*R1598/C1598*C1599)/(U1598*S1598/D1598*D1599))&lt;(4/6),((U1598*R1598/C1598*C1599)/(U1598*S1598/D1598*D1599))&gt;(6/4))),COUNTIF($M$2:M1599,1),0)</f>
        <v>0</v>
      </c>
      <c r="O1599" s="51">
        <f>IF(OR((ROW(N1599)-MATCH(MAX($N$2:N1599),$N$2:N1599,0))=1,(ROW(N1599)-MATCH(MAX($N$2:N1599),$N$2:N1599,0))&gt;123),IF(OR(((U1598*R1598/C1598*C1599)/(U1598*S1598/D1598*D1599))&lt;(4/6),((U1598*R1598/C1598*C1599)/(U1598*S1598/D1598*D1599))&gt;(6/4)),1,0),0)</f>
        <v>0</v>
      </c>
      <c r="P1599" s="47">
        <f>IF(O1599=1,U1598/2/C1599,P1598)</f>
        <v>3.6118419146766771</v>
      </c>
      <c r="Q1599" s="47">
        <f>IF(O1599=1,U1598/2/D1599,Q1598)</f>
        <v>89.517711770140608</v>
      </c>
      <c r="R1599" s="41">
        <f>P1599*C1599/U1598</f>
        <v>0.43450815260407094</v>
      </c>
      <c r="S1599" s="41">
        <f>Q1599*D1599/U1598</f>
        <v>0.56530300831400737</v>
      </c>
      <c r="T1599" s="41">
        <f t="shared" si="295"/>
        <v>0.76862876406756331</v>
      </c>
      <c r="U1599" s="42">
        <f>P1599*C1599+Q1599*D1599</f>
        <v>29213.522347196995</v>
      </c>
      <c r="V1599" s="25">
        <f>B1599</f>
        <v>43311</v>
      </c>
      <c r="W1599">
        <f>C1599/C$2</f>
        <v>1.5291244426869697</v>
      </c>
      <c r="X1599">
        <f>D1599/D$2</f>
        <v>1.3222343246148331</v>
      </c>
      <c r="Y1599">
        <f t="shared" si="296"/>
        <v>1.4606761173598497</v>
      </c>
      <c r="AA1599" s="15">
        <f t="shared" si="297"/>
        <v>-1.7458403489989394E-3</v>
      </c>
      <c r="AB1599" s="15">
        <f t="shared" si="298"/>
        <v>1.0112221791835907E-3</v>
      </c>
      <c r="AC1599" s="15">
        <f t="shared" si="299"/>
        <v>-1.8883908192168786E-4</v>
      </c>
    </row>
    <row r="1600" spans="1:29" x14ac:dyDescent="0.4">
      <c r="A1600" s="43">
        <f t="shared" si="290"/>
        <v>2018</v>
      </c>
      <c r="B1600" s="53">
        <v>43312</v>
      </c>
      <c r="C1600" s="45">
        <v>3517.6568000000002</v>
      </c>
      <c r="D1600" s="45">
        <f>VLOOKUP(B1600,'H11001.CSI  中证全债'!$A$2:$B$2792,2,0)</f>
        <v>184.7567</v>
      </c>
      <c r="E1600" s="14">
        <f t="shared" si="291"/>
        <v>0</v>
      </c>
      <c r="F1600" s="14">
        <f>IF(AND((B1600-$B$2)&gt;123,OR(((G1599*J1599/C1599*C1600)/(G1599*K1599/D1599*D1600))&lt;(4/6),((G1599*J1599/C1599*C1600)/(G1599*K1599/D1599*D1600))&gt;(6/4))),COUNTIF($E$2:E1600,1),0)</f>
        <v>0</v>
      </c>
      <c r="G1600" s="21">
        <f t="shared" si="292"/>
        <v>29316.194540364271</v>
      </c>
      <c r="H1600" s="12">
        <f t="shared" si="293"/>
        <v>3.6207315507914033</v>
      </c>
      <c r="I1600" s="12">
        <f t="shared" si="294"/>
        <v>89.738036995401941</v>
      </c>
      <c r="J1600" s="15">
        <f>IF(OR((ROW(F1600)-MATCH(MAX($F$2:F1600),$F$2:F1600,0))=1,(ROW(F1600)-MATCH(MAX($F$2:F1600),$F$2:F1600,0))&gt;123),IF(OR(((G1599*J1599/C1599*C1600)/(G1599*K1599/D1599*D1600))&lt;(4/6),((G1599*J1599/C1599*C1600)/(G1599*K1599/D1599*D1600))&gt;(6/4)),50%,((G1599*J1599/C1599*C1600)/((G1599*K1599/D1599*D1600)+(G1599*J1599/C1599*C1600)))),((G1599*J1599/C1599*C1600)/((G1599*K1599/D1599*D1600)+(G1599*J1599/C1599*C1600))))</f>
        <v>0.43445239603249192</v>
      </c>
      <c r="K1600" s="18">
        <f t="shared" si="288"/>
        <v>0.56554760396750803</v>
      </c>
      <c r="L1600" s="20">
        <f t="shared" si="289"/>
        <v>0.76819774849130507</v>
      </c>
      <c r="M1600" s="51">
        <f>IF(AND((B1600-$B$2)&gt;123,OR(((U1599*R1599/C1599*C1600)/(U1599*S1599/D1599*D1600))&lt;(4/6),((U1599*R1599/C1599*C1600)/(U1599*S1599/D1599*D1600))&gt;(6/4))),1,0)</f>
        <v>0</v>
      </c>
      <c r="N1600" s="51">
        <f>IF(AND((B1600-$B$2)&gt;123,OR(((U1599*R1599/C1599*C1600)/(U1599*S1599/D1599*D1600))&lt;(4/6),((U1599*R1599/C1599*C1600)/(U1599*S1599/D1599*D1600))&gt;(6/4))),COUNTIF($M$2:M1600,1),0)</f>
        <v>0</v>
      </c>
      <c r="O1600" s="51">
        <f>IF(OR((ROW(N1600)-MATCH(MAX($N$2:N1600),$N$2:N1600,0))=1,(ROW(N1600)-MATCH(MAX($N$2:N1600),$N$2:N1600,0))&gt;123),IF(OR(((U1599*R1599/C1599*C1600)/(U1599*S1599/D1599*D1600))&lt;(4/6),((U1599*R1599/C1599*C1600)/(U1599*S1599/D1599*D1600))&gt;(6/4)),1,0),0)</f>
        <v>0</v>
      </c>
      <c r="P1600" s="47">
        <f>IF(O1600=1,U1599/2/C1600,P1599)</f>
        <v>3.6118419146766771</v>
      </c>
      <c r="Q1600" s="47">
        <f>IF(O1600=1,U1599/2/D1600,Q1599)</f>
        <v>89.517711770140608</v>
      </c>
      <c r="R1600" s="41">
        <f>P1600*C1600/U1599</f>
        <v>0.43490887954860008</v>
      </c>
      <c r="S1600" s="41">
        <f>Q1600*D1600/U1599</f>
        <v>0.56614183054133604</v>
      </c>
      <c r="T1600" s="41">
        <f t="shared" si="295"/>
        <v>0.76819774849130462</v>
      </c>
      <c r="U1600" s="42">
        <f>P1600*C1600+Q1600*D1600</f>
        <v>29244.21728988977</v>
      </c>
      <c r="V1600" s="25">
        <f>B1600</f>
        <v>43312</v>
      </c>
      <c r="W1600">
        <f>C1600/C$2</f>
        <v>1.530245659277008</v>
      </c>
      <c r="X1600">
        <f>D1600/D$2</f>
        <v>1.3239462558222859</v>
      </c>
      <c r="Y1600">
        <f t="shared" si="296"/>
        <v>1.4622108644944884</v>
      </c>
      <c r="AA1600" s="15">
        <f t="shared" si="297"/>
        <v>7.3324090488546823E-4</v>
      </c>
      <c r="AB1600" s="15">
        <f t="shared" si="298"/>
        <v>1.294726037271321E-3</v>
      </c>
      <c r="AC1600" s="15">
        <f t="shared" si="299"/>
        <v>1.0507100899361799E-3</v>
      </c>
    </row>
    <row r="1601" spans="1:29" x14ac:dyDescent="0.4">
      <c r="A1601" s="43">
        <f t="shared" si="290"/>
        <v>2018</v>
      </c>
      <c r="B1601" s="53">
        <v>43313</v>
      </c>
      <c r="C1601" s="45">
        <v>3447.3881999999999</v>
      </c>
      <c r="D1601" s="45">
        <f>VLOOKUP(B1601,'H11001.CSI  中证全债'!$A$2:$B$2792,2,0)</f>
        <v>184.959</v>
      </c>
      <c r="E1601" s="14">
        <f t="shared" si="291"/>
        <v>0</v>
      </c>
      <c r="F1601" s="14">
        <f>IF(AND((B1601-$B$2)&gt;123,OR(((G1600*J1600/C1600*C1601)/(G1600*K1600/D1600*D1601))&lt;(4/6),((G1600*J1600/C1600*C1601)/(G1600*K1600/D1600*D1601))&gt;(6/4))),COUNTIF($E$2:E1601,1),0)</f>
        <v>0</v>
      </c>
      <c r="G1601" s="21">
        <f t="shared" si="292"/>
        <v>29079.924808198499</v>
      </c>
      <c r="H1601" s="12">
        <f t="shared" si="293"/>
        <v>3.6207315507914033</v>
      </c>
      <c r="I1601" s="12">
        <f t="shared" si="294"/>
        <v>89.738036995401941</v>
      </c>
      <c r="J1601" s="15">
        <f>IF(OR((ROW(F1601)-MATCH(MAX($F$2:F1601),$F$2:F1601,0))=1,(ROW(F1601)-MATCH(MAX($F$2:F1601),$F$2:F1601,0))&gt;123),IF(OR(((G1600*J1600/C1600*C1601)/(G1600*K1600/D1600*D1601))&lt;(4/6),((G1600*J1600/C1600*C1601)/(G1600*K1600/D1600*D1601))&gt;(6/4)),50%,((G1600*J1600/C1600*C1601)/((G1600*K1600/D1600*D1601)+(G1600*J1600/C1600*C1601)))),((G1600*J1600/C1600*C1601)/((G1600*K1600/D1600*D1601)+(G1600*J1600/C1600*C1601))))</f>
        <v>0.42923313268151597</v>
      </c>
      <c r="K1601" s="18">
        <f t="shared" si="288"/>
        <v>0.57076686731848403</v>
      </c>
      <c r="L1601" s="20">
        <f t="shared" si="289"/>
        <v>0.75202881817245848</v>
      </c>
      <c r="M1601" s="51">
        <f>IF(AND((B1601-$B$2)&gt;123,OR(((U1600*R1600/C1600*C1601)/(U1600*S1600/D1600*D1601))&lt;(4/6),((U1600*R1600/C1600*C1601)/(U1600*S1600/D1600*D1601))&gt;(6/4))),1,0)</f>
        <v>0</v>
      </c>
      <c r="N1601" s="51">
        <f>IF(AND((B1601-$B$2)&gt;123,OR(((U1600*R1600/C1600*C1601)/(U1600*S1600/D1600*D1601))&lt;(4/6),((U1600*R1600/C1600*C1601)/(U1600*S1600/D1600*D1601))&gt;(6/4))),COUNTIF($M$2:M1601,1),0)</f>
        <v>0</v>
      </c>
      <c r="O1601" s="51">
        <f>IF(OR((ROW(N1601)-MATCH(MAX($N$2:N1601),$N$2:N1601,0))=1,(ROW(N1601)-MATCH(MAX($N$2:N1601),$N$2:N1601,0))&gt;123),IF(OR(((U1600*R1600/C1600*C1601)/(U1600*S1600/D1600*D1601))&lt;(4/6),((U1600*R1600/C1600*C1601)/(U1600*S1600/D1600*D1601))&gt;(6/4)),1,0),0)</f>
        <v>0</v>
      </c>
      <c r="P1601" s="47">
        <f>IF(O1601=1,U1600/2/C1601,P1600)</f>
        <v>3.6118419146766771</v>
      </c>
      <c r="Q1601" s="47">
        <f>IF(O1601=1,U1600/2/D1601,Q1600)</f>
        <v>89.517711770140608</v>
      </c>
      <c r="R1601" s="41">
        <f>P1601*C1601/U1600</f>
        <v>0.42577378883128647</v>
      </c>
      <c r="S1601" s="41">
        <f>Q1601*D1601/U1600</f>
        <v>0.56616685231023478</v>
      </c>
      <c r="T1601" s="41">
        <f t="shared" si="295"/>
        <v>0.75202881817245804</v>
      </c>
      <c r="U1601" s="42">
        <f>P1601*C1601+Q1601*D1601</f>
        <v>29008.527648215219</v>
      </c>
      <c r="V1601" s="25">
        <f>B1601</f>
        <v>43313</v>
      </c>
      <c r="W1601">
        <f>C1601/C$2</f>
        <v>1.4996775208123707</v>
      </c>
      <c r="X1601">
        <f>D1601/D$2</f>
        <v>1.3253959154424937</v>
      </c>
      <c r="Y1601">
        <f t="shared" si="296"/>
        <v>1.4504263824107608</v>
      </c>
      <c r="AA1601" s="15">
        <f t="shared" si="297"/>
        <v>-1.9975968093305818E-2</v>
      </c>
      <c r="AB1601" s="15">
        <f t="shared" si="298"/>
        <v>1.0949535253661491E-3</v>
      </c>
      <c r="AC1601" s="15">
        <f t="shared" si="299"/>
        <v>-8.05935885847886E-3</v>
      </c>
    </row>
    <row r="1602" spans="1:29" x14ac:dyDescent="0.4">
      <c r="A1602" s="43">
        <f t="shared" si="290"/>
        <v>2018</v>
      </c>
      <c r="B1602" s="53">
        <v>43314</v>
      </c>
      <c r="C1602" s="45">
        <v>3370.9578999999999</v>
      </c>
      <c r="D1602" s="45">
        <f>VLOOKUP(B1602,'H11001.CSI  中证全债'!$A$2:$B$2792,2,0)</f>
        <v>185.12710000000001</v>
      </c>
      <c r="E1602" s="14">
        <f t="shared" si="291"/>
        <v>0</v>
      </c>
      <c r="F1602" s="14">
        <f>IF(AND((B1602-$B$2)&gt;123,OR(((G1601*J1601/C1601*C1602)/(G1601*K1601/D1601*D1602))&lt;(4/6),((G1601*J1601/C1601*C1602)/(G1601*K1601/D1601*D1602))&gt;(6/4))),COUNTIF($E$2:E1602,1),0)</f>
        <v>0</v>
      </c>
      <c r="G1602" s="21">
        <f t="shared" si="292"/>
        <v>28818.276173570979</v>
      </c>
      <c r="H1602" s="12">
        <f t="shared" si="293"/>
        <v>3.6207315507914033</v>
      </c>
      <c r="I1602" s="12">
        <f t="shared" si="294"/>
        <v>89.738036995401941</v>
      </c>
      <c r="J1602" s="15">
        <f>IF(OR((ROW(F1602)-MATCH(MAX($F$2:F1602),$F$2:F1602,0))=1,(ROW(F1602)-MATCH(MAX($F$2:F1602),$F$2:F1602,0))&gt;123),IF(OR(((G1601*J1601/C1601*C1602)/(G1601*K1601/D1601*D1602))&lt;(4/6),((G1601*J1601/C1601*C1602)/(G1601*K1601/D1601*D1602))&gt;(6/4)),50%,((G1601*J1601/C1601*C1602)/((G1601*K1601/D1601*D1602)+(G1601*J1601/C1601*C1602)))),((G1601*J1601/C1601*C1602)/((G1601*K1601/D1601*D1602)+(G1601*J1601/C1601*C1602))))</f>
        <v>0.4235275403499999</v>
      </c>
      <c r="K1602" s="18">
        <f t="shared" ref="K1602:K1665" si="300">1-J1602</f>
        <v>0.57647245965000016</v>
      </c>
      <c r="L1602" s="20">
        <f t="shared" ref="L1602:L1665" si="301">J1602/K1602</f>
        <v>0.73468824617769368</v>
      </c>
      <c r="M1602" s="51">
        <f>IF(AND((B1602-$B$2)&gt;123,OR(((U1601*R1601/C1601*C1602)/(U1601*S1601/D1601*D1602))&lt;(4/6),((U1601*R1601/C1601*C1602)/(U1601*S1601/D1601*D1602))&gt;(6/4))),1,0)</f>
        <v>0</v>
      </c>
      <c r="N1602" s="51">
        <f>IF(AND((B1602-$B$2)&gt;123,OR(((U1601*R1601/C1601*C1602)/(U1601*S1601/D1601*D1602))&lt;(4/6),((U1601*R1601/C1601*C1602)/(U1601*S1601/D1601*D1602))&gt;(6/4))),COUNTIF($M$2:M1602,1),0)</f>
        <v>0</v>
      </c>
      <c r="O1602" s="51">
        <f>IF(OR((ROW(N1602)-MATCH(MAX($N$2:N1602),$N$2:N1602,0))=1,(ROW(N1602)-MATCH(MAX($N$2:N1602),$N$2:N1602,0))&gt;123),IF(OR(((U1601*R1601/C1601*C1602)/(U1601*S1601/D1601*D1602))&lt;(4/6),((U1601*R1601/C1601*C1602)/(U1601*S1601/D1601*D1602))&gt;(6/4)),1,0),0)</f>
        <v>0</v>
      </c>
      <c r="P1602" s="47">
        <f>IF(O1602=1,U1601/2/C1602,P1601)</f>
        <v>3.6118419146766771</v>
      </c>
      <c r="Q1602" s="47">
        <f>IF(O1602=1,U1601/2/D1602,Q1601)</f>
        <v>89.517711770140608</v>
      </c>
      <c r="R1602" s="41">
        <f>P1602*C1602/U1601</f>
        <v>0.41971682201456278</v>
      </c>
      <c r="S1602" s="41">
        <f>Q1602*D1602/U1601</f>
        <v>0.57128560882550061</v>
      </c>
      <c r="T1602" s="41">
        <f t="shared" si="295"/>
        <v>0.73468824617769324</v>
      </c>
      <c r="U1602" s="42">
        <f>P1602*C1602+Q1602*D1602</f>
        <v>28747.521414472467</v>
      </c>
      <c r="V1602" s="25">
        <f>B1602</f>
        <v>43314</v>
      </c>
      <c r="W1602">
        <f>C1602/C$2</f>
        <v>1.4664289290758945</v>
      </c>
      <c r="X1602">
        <f>D1602/D$2</f>
        <v>1.3266005016123252</v>
      </c>
      <c r="Y1602">
        <f t="shared" si="296"/>
        <v>1.4373760707236234</v>
      </c>
      <c r="AA1602" s="15">
        <f t="shared" si="297"/>
        <v>-2.2170494172950916E-2</v>
      </c>
      <c r="AB1602" s="15">
        <f t="shared" si="298"/>
        <v>9.0885006947472036E-4</v>
      </c>
      <c r="AC1602" s="15">
        <f t="shared" si="299"/>
        <v>-8.997569159936547E-3</v>
      </c>
    </row>
    <row r="1603" spans="1:29" x14ac:dyDescent="0.4">
      <c r="A1603" s="43">
        <f t="shared" ref="A1603:A1666" si="302">YEAR(B1603)</f>
        <v>2018</v>
      </c>
      <c r="B1603" s="53">
        <v>43315</v>
      </c>
      <c r="C1603" s="45">
        <v>3315.2838999999999</v>
      </c>
      <c r="D1603" s="45">
        <f>VLOOKUP(B1603,'H11001.CSI  中证全债'!$A$2:$B$2792,2,0)</f>
        <v>185.34059999999999</v>
      </c>
      <c r="E1603" s="14">
        <f t="shared" ref="E1603:E1666" si="303">IF(AND((B1603-$B$2)&gt;123,OR(((G1602*J1602/C1602*C1603)/(G1602*K1602/D1602*D1603))&lt;(4/6),((G1602*J1602/C1602*C1603)/(G1602*K1602/D1602*D1603))&gt;(6/4))),1,0)</f>
        <v>0</v>
      </c>
      <c r="F1603" s="14">
        <f>IF(AND((B1603-$B$2)&gt;123,OR(((G1602*J1602/C1602*C1603)/(G1602*K1602/D1602*D1603))&lt;(4/6),((G1602*J1602/C1602*C1603)/(G1602*K1602/D1602*D1603))&gt;(6/4))),COUNTIF($E$2:E1603,1),0)</f>
        <v>0</v>
      </c>
      <c r="G1603" s="21">
        <f t="shared" ref="G1603:G1666" si="304">G1602*J1602/C1602*C1603+G1602*K1602/D1602*D1603</f>
        <v>28635.854636110736</v>
      </c>
      <c r="H1603" s="12">
        <f t="shared" ref="H1603:H1666" si="305">IF(J1603=50%,G1603*J1603/C1603,H1602)</f>
        <v>3.6207315507914033</v>
      </c>
      <c r="I1603" s="12">
        <f t="shared" ref="I1603:I1666" si="306">IF(K1603=50%,G1603*K1603/D1603,I1602)</f>
        <v>89.738036995401941</v>
      </c>
      <c r="J1603" s="15">
        <f>IF(OR((ROW(F1603)-MATCH(MAX($F$2:F1603),$F$2:F1603,0))=1,(ROW(F1603)-MATCH(MAX($F$2:F1603),$F$2:F1603,0))&gt;123),IF(OR(((G1602*J1602/C1602*C1603)/(G1602*K1602/D1602*D1603))&lt;(4/6),((G1602*J1602/C1602*C1603)/(G1602*K1602/D1602*D1603))&gt;(6/4)),50%,((G1602*J1602/C1602*C1603)/((G1602*K1602/D1602*D1603)+(G1602*J1602/C1602*C1603)))),((G1602*J1602/C1602*C1603)/((G1602*K1602/D1602*D1603)+(G1602*J1602/C1602*C1603))))</f>
        <v>0.4191861276395657</v>
      </c>
      <c r="K1603" s="18">
        <f t="shared" si="300"/>
        <v>0.58081387236043436</v>
      </c>
      <c r="L1603" s="20">
        <f t="shared" si="301"/>
        <v>0.72172196221138518</v>
      </c>
      <c r="M1603" s="51">
        <f>IF(AND((B1603-$B$2)&gt;123,OR(((U1602*R1602/C1602*C1603)/(U1602*S1602/D1602*D1603))&lt;(4/6),((U1602*R1602/C1602*C1603)/(U1602*S1602/D1602*D1603))&gt;(6/4))),1,0)</f>
        <v>0</v>
      </c>
      <c r="N1603" s="51">
        <f>IF(AND((B1603-$B$2)&gt;123,OR(((U1602*R1602/C1602*C1603)/(U1602*S1602/D1602*D1603))&lt;(4/6),((U1602*R1602/C1602*C1603)/(U1602*S1602/D1602*D1603))&gt;(6/4))),COUNTIF($M$2:M1603,1),0)</f>
        <v>0</v>
      </c>
      <c r="O1603" s="51">
        <f>IF(OR((ROW(N1603)-MATCH(MAX($N$2:N1603),$N$2:N1603,0))=1,(ROW(N1603)-MATCH(MAX($N$2:N1603),$N$2:N1603,0))&gt;123),IF(OR(((U1602*R1602/C1602*C1603)/(U1602*S1602/D1602*D1603))&lt;(4/6),((U1602*R1602/C1602*C1603)/(U1602*S1602/D1602*D1603))&gt;(6/4)),1,0),0)</f>
        <v>0</v>
      </c>
      <c r="P1603" s="47">
        <f>IF(O1603=1,U1602/2/C1603,P1602)</f>
        <v>3.6118419146766771</v>
      </c>
      <c r="Q1603" s="47">
        <f>IF(O1603=1,U1602/2/D1603,Q1602)</f>
        <v>89.517711770140608</v>
      </c>
      <c r="R1603" s="41">
        <f>P1603*C1603/U1602</f>
        <v>0.4165326525522477</v>
      </c>
      <c r="S1603" s="41">
        <f>Q1603*D1603/U1602</f>
        <v>0.57713728327730973</v>
      </c>
      <c r="T1603" s="41">
        <f t="shared" ref="T1603:T1666" si="307">R1603/S1603</f>
        <v>0.72172196221138463</v>
      </c>
      <c r="U1603" s="42">
        <f>P1603*C1603+Q1603*D1603</f>
        <v>28565.547759177683</v>
      </c>
      <c r="V1603" s="25">
        <f>B1603</f>
        <v>43315</v>
      </c>
      <c r="W1603">
        <f>C1603/C$2</f>
        <v>1.4422097110911871</v>
      </c>
      <c r="X1603">
        <f>D1603/D$2</f>
        <v>1.328130419204586</v>
      </c>
      <c r="Y1603">
        <f t="shared" ref="Y1603:Y1666" si="308">U1603/U$2</f>
        <v>1.4282773879588841</v>
      </c>
      <c r="AA1603" s="15">
        <f t="shared" ref="AA1603:AA1666" si="309">W1603/W1602-1</f>
        <v>-1.651578027717282E-2</v>
      </c>
      <c r="AB1603" s="15">
        <f t="shared" ref="AB1603:AB1666" si="310">X1603/X1602-1</f>
        <v>1.1532617320748617E-3</v>
      </c>
      <c r="AC1603" s="15">
        <f t="shared" ref="AC1603:AC1666" si="311">Y1603/Y1602-1</f>
        <v>-6.3300641704426841E-3</v>
      </c>
    </row>
    <row r="1604" spans="1:29" x14ac:dyDescent="0.4">
      <c r="A1604" s="43">
        <f t="shared" si="302"/>
        <v>2018</v>
      </c>
      <c r="B1604" s="53">
        <v>43318</v>
      </c>
      <c r="C1604" s="45">
        <v>3273.2728000000002</v>
      </c>
      <c r="D1604" s="45">
        <f>VLOOKUP(B1604,'H11001.CSI  中证全债'!$A$2:$B$2792,2,0)</f>
        <v>185.54</v>
      </c>
      <c r="E1604" s="14">
        <f t="shared" si="303"/>
        <v>0</v>
      </c>
      <c r="F1604" s="14">
        <f>IF(AND((B1604-$B$2)&gt;123,OR(((G1603*J1603/C1603*C1604)/(G1603*K1603/D1603*D1604))&lt;(4/6),((G1603*J1603/C1603*C1604)/(G1603*K1603/D1603*D1604))&gt;(6/4))),COUNTIF($E$2:E1604,1),0)</f>
        <v>0</v>
      </c>
      <c r="G1604" s="21">
        <f t="shared" si="304"/>
        <v>28501.637485434167</v>
      </c>
      <c r="H1604" s="12">
        <f t="shared" si="305"/>
        <v>3.6207315507914033</v>
      </c>
      <c r="I1604" s="12">
        <f t="shared" si="306"/>
        <v>89.738036995401941</v>
      </c>
      <c r="J1604" s="15">
        <f>IF(OR((ROW(F1604)-MATCH(MAX($F$2:F1604),$F$2:F1604,0))=1,(ROW(F1604)-MATCH(MAX($F$2:F1604),$F$2:F1604,0))&gt;123),IF(OR(((G1603*J1603/C1603*C1604)/(G1603*K1603/D1603*D1604))&lt;(4/6),((G1603*J1603/C1603*C1604)/(G1603*K1603/D1603*D1604))&gt;(6/4)),50%,((G1603*J1603/C1603*C1604)/((G1603*K1603/D1603*D1604)+(G1603*J1603/C1603*C1604)))),((G1603*J1603/C1603*C1604)/((G1603*K1603/D1603*D1604)+(G1603*J1603/C1603*C1604))))</f>
        <v>0.41582319989032646</v>
      </c>
      <c r="K1604" s="18">
        <f t="shared" si="300"/>
        <v>0.58417680010967354</v>
      </c>
      <c r="L1604" s="20">
        <f t="shared" si="301"/>
        <v>0.71181053374981629</v>
      </c>
      <c r="M1604" s="51">
        <f>IF(AND((B1604-$B$2)&gt;123,OR(((U1603*R1603/C1603*C1604)/(U1603*S1603/D1603*D1604))&lt;(4/6),((U1603*R1603/C1603*C1604)/(U1603*S1603/D1603*D1604))&gt;(6/4))),1,0)</f>
        <v>0</v>
      </c>
      <c r="N1604" s="51">
        <f>IF(AND((B1604-$B$2)&gt;123,OR(((U1603*R1603/C1603*C1604)/(U1603*S1603/D1603*D1604))&lt;(4/6),((U1603*R1603/C1603*C1604)/(U1603*S1603/D1603*D1604))&gt;(6/4))),COUNTIF($M$2:M1604,1),0)</f>
        <v>0</v>
      </c>
      <c r="O1604" s="51">
        <f>IF(OR((ROW(N1604)-MATCH(MAX($N$2:N1604),$N$2:N1604,0))=1,(ROW(N1604)-MATCH(MAX($N$2:N1604),$N$2:N1604,0))&gt;123),IF(OR(((U1603*R1603/C1603*C1604)/(U1603*S1603/D1603*D1604))&lt;(4/6),((U1603*R1603/C1603*C1604)/(U1603*S1603/D1603*D1604))&gt;(6/4)),1,0),0)</f>
        <v>0</v>
      </c>
      <c r="P1604" s="47">
        <f>IF(O1604=1,U1603/2/C1604,P1603)</f>
        <v>3.6118419146766771</v>
      </c>
      <c r="Q1604" s="47">
        <f>IF(O1604=1,U1603/2/D1604,Q1603)</f>
        <v>89.517711770140608</v>
      </c>
      <c r="R1604" s="41">
        <f>P1604*C1604/U1603</f>
        <v>0.41387422348352076</v>
      </c>
      <c r="S1604" s="41">
        <f>Q1604*D1604/U1603</f>
        <v>0.58143874508744986</v>
      </c>
      <c r="T1604" s="41">
        <f t="shared" si="307"/>
        <v>0.71181053374981573</v>
      </c>
      <c r="U1604" s="42">
        <f>P1604*C1604+Q1604*D1604</f>
        <v>28431.660139042979</v>
      </c>
      <c r="V1604" s="25">
        <f>B1604</f>
        <v>43318</v>
      </c>
      <c r="W1604">
        <f>C1604/C$2</f>
        <v>1.4239341068831666</v>
      </c>
      <c r="X1604">
        <f>D1604/D$2</f>
        <v>1.3295592977427444</v>
      </c>
      <c r="Y1604">
        <f t="shared" si="308"/>
        <v>1.4215830069521489</v>
      </c>
      <c r="AA1604" s="15">
        <f t="shared" si="309"/>
        <v>-1.2671946435718451E-2</v>
      </c>
      <c r="AB1604" s="15">
        <f t="shared" si="310"/>
        <v>1.0758570976894255E-3</v>
      </c>
      <c r="AC1604" s="15">
        <f t="shared" si="311"/>
        <v>-4.6870314290293758E-3</v>
      </c>
    </row>
    <row r="1605" spans="1:29" x14ac:dyDescent="0.4">
      <c r="A1605" s="43">
        <f t="shared" si="302"/>
        <v>2018</v>
      </c>
      <c r="B1605" s="53">
        <v>43319</v>
      </c>
      <c r="C1605" s="45">
        <v>3368.8694999999998</v>
      </c>
      <c r="D1605" s="45">
        <f>VLOOKUP(B1605,'H11001.CSI  中证全债'!$A$2:$B$2792,2,0)</f>
        <v>185.73249999999999</v>
      </c>
      <c r="E1605" s="14">
        <f t="shared" si="303"/>
        <v>0</v>
      </c>
      <c r="F1605" s="14">
        <f>IF(AND((B1605-$B$2)&gt;123,OR(((G1604*J1604/C1604*C1605)/(G1604*K1604/D1604*D1605))&lt;(4/6),((G1604*J1604/C1604*C1605)/(G1604*K1604/D1604*D1605))&gt;(6/4))),COUNTIF($E$2:E1605,1),0)</f>
        <v>0</v>
      </c>
      <c r="G1605" s="21">
        <f t="shared" si="304"/>
        <v>28865.04204539732</v>
      </c>
      <c r="H1605" s="12">
        <f t="shared" si="305"/>
        <v>3.6207315507914033</v>
      </c>
      <c r="I1605" s="12">
        <f t="shared" si="306"/>
        <v>89.738036995401941</v>
      </c>
      <c r="J1605" s="15">
        <f>IF(OR((ROW(F1605)-MATCH(MAX($F$2:F1605),$F$2:F1605,0))=1,(ROW(F1605)-MATCH(MAX($F$2:F1605),$F$2:F1605,0))&gt;123),IF(OR(((G1604*J1604/C1604*C1605)/(G1604*K1604/D1604*D1605))&lt;(4/6),((G1604*J1604/C1604*C1605)/(G1604*K1604/D1604*D1605))&gt;(6/4)),50%,((G1604*J1604/C1604*C1605)/((G1604*K1604/D1604*D1605)+(G1604*J1604/C1604*C1605)))),((G1604*J1604/C1604*C1605)/((G1604*K1604/D1604*D1605)+(G1604*J1604/C1604*C1605))))</f>
        <v>0.42257939794318955</v>
      </c>
      <c r="K1605" s="18">
        <f t="shared" si="300"/>
        <v>0.57742060205681045</v>
      </c>
      <c r="L1605" s="20">
        <f t="shared" si="301"/>
        <v>0.73183983466806302</v>
      </c>
      <c r="M1605" s="51">
        <f>IF(AND((B1605-$B$2)&gt;123,OR(((U1604*R1604/C1604*C1605)/(U1604*S1604/D1604*D1605))&lt;(4/6),((U1604*R1604/C1604*C1605)/(U1604*S1604/D1604*D1605))&gt;(6/4))),1,0)</f>
        <v>0</v>
      </c>
      <c r="N1605" s="51">
        <f>IF(AND((B1605-$B$2)&gt;123,OR(((U1604*R1604/C1604*C1605)/(U1604*S1604/D1604*D1605))&lt;(4/6),((U1604*R1604/C1604*C1605)/(U1604*S1604/D1604*D1605))&gt;(6/4))),COUNTIF($M$2:M1605,1),0)</f>
        <v>0</v>
      </c>
      <c r="O1605" s="51">
        <f>IF(OR((ROW(N1605)-MATCH(MAX($N$2:N1605),$N$2:N1605,0))=1,(ROW(N1605)-MATCH(MAX($N$2:N1605),$N$2:N1605,0))&gt;123),IF(OR(((U1604*R1604/C1604*C1605)/(U1604*S1604/D1604*D1605))&lt;(4/6),((U1604*R1604/C1604*C1605)/(U1604*S1604/D1604*D1605))&gt;(6/4)),1,0),0)</f>
        <v>0</v>
      </c>
      <c r="P1605" s="47">
        <f>IF(O1605=1,U1604/2/C1605,P1604)</f>
        <v>3.6118419146766771</v>
      </c>
      <c r="Q1605" s="47">
        <f>IF(O1605=1,U1604/2/D1605,Q1604)</f>
        <v>89.517711770140608</v>
      </c>
      <c r="R1605" s="41">
        <f>P1605*C1605/U1604</f>
        <v>0.42796741399095217</v>
      </c>
      <c r="S1605" s="41">
        <f>Q1605*D1605/U1604</f>
        <v>0.58478289062396238</v>
      </c>
      <c r="T1605" s="41">
        <f t="shared" si="307"/>
        <v>0.73183983466806224</v>
      </c>
      <c r="U1605" s="42">
        <f>P1605*C1605+Q1605*D1605</f>
        <v>28794.172466523501</v>
      </c>
      <c r="V1605" s="25">
        <f>B1605</f>
        <v>43319</v>
      </c>
      <c r="W1605">
        <f>C1605/C$2</f>
        <v>1.4655204365149277</v>
      </c>
      <c r="X1605">
        <f>D1605/D$2</f>
        <v>1.3309387316374057</v>
      </c>
      <c r="Y1605">
        <f t="shared" si="308"/>
        <v>1.4397086233261751</v>
      </c>
      <c r="AA1605" s="15">
        <f t="shared" si="309"/>
        <v>2.9205234589674278E-2</v>
      </c>
      <c r="AB1605" s="15">
        <f t="shared" si="310"/>
        <v>1.0375121267649501E-3</v>
      </c>
      <c r="AC1605" s="15">
        <f t="shared" si="311"/>
        <v>1.2750304614914665E-2</v>
      </c>
    </row>
    <row r="1606" spans="1:29" x14ac:dyDescent="0.4">
      <c r="A1606" s="43">
        <f t="shared" si="302"/>
        <v>2018</v>
      </c>
      <c r="B1606" s="53">
        <v>43320</v>
      </c>
      <c r="C1606" s="45">
        <v>3314.5075000000002</v>
      </c>
      <c r="D1606" s="45">
        <f>VLOOKUP(B1606,'H11001.CSI  中证全债'!$A$2:$B$2792,2,0)</f>
        <v>185.73150000000001</v>
      </c>
      <c r="E1606" s="14">
        <f t="shared" si="303"/>
        <v>0</v>
      </c>
      <c r="F1606" s="14">
        <f>IF(AND((B1606-$B$2)&gt;123,OR(((G1605*J1605/C1605*C1606)/(G1605*K1605/D1605*D1606))&lt;(4/6),((G1605*J1605/C1605*C1606)/(G1605*K1605/D1605*D1606))&gt;(6/4))),COUNTIF($E$2:E1606,1),0)</f>
        <v>0</v>
      </c>
      <c r="G1606" s="21">
        <f t="shared" si="304"/>
        <v>28668.122098796204</v>
      </c>
      <c r="H1606" s="12">
        <f t="shared" si="305"/>
        <v>3.6207315507914033</v>
      </c>
      <c r="I1606" s="12">
        <f t="shared" si="306"/>
        <v>89.738036995401941</v>
      </c>
      <c r="J1606" s="15">
        <f>IF(OR((ROW(F1606)-MATCH(MAX($F$2:F1606),$F$2:F1606,0))=1,(ROW(F1606)-MATCH(MAX($F$2:F1606),$F$2:F1606,0))&gt;123),IF(OR(((G1605*J1605/C1605*C1606)/(G1605*K1605/D1605*D1606))&lt;(4/6),((G1605*J1605/C1605*C1606)/(G1605*K1605/D1605*D1606))&gt;(6/4)),50%,((G1605*J1605/C1605*C1606)/((G1605*K1605/D1605*D1606)+(G1605*J1605/C1605*C1606)))),((G1605*J1605/C1605*C1606)/((G1605*K1605/D1605*D1606)+(G1605*J1605/C1605*C1606))))</f>
        <v>0.41861625394321378</v>
      </c>
      <c r="K1606" s="18">
        <f t="shared" si="300"/>
        <v>0.58138374605678622</v>
      </c>
      <c r="L1606" s="20">
        <f t="shared" si="301"/>
        <v>0.72003432635064712</v>
      </c>
      <c r="M1606" s="51">
        <f>IF(AND((B1606-$B$2)&gt;123,OR(((U1605*R1605/C1605*C1606)/(U1605*S1605/D1605*D1606))&lt;(4/6),((U1605*R1605/C1605*C1606)/(U1605*S1605/D1605*D1606))&gt;(6/4))),1,0)</f>
        <v>0</v>
      </c>
      <c r="N1606" s="51">
        <f>IF(AND((B1606-$B$2)&gt;123,OR(((U1605*R1605/C1605*C1606)/(U1605*S1605/D1605*D1606))&lt;(4/6),((U1605*R1605/C1605*C1606)/(U1605*S1605/D1605*D1606))&gt;(6/4))),COUNTIF($M$2:M1606,1),0)</f>
        <v>0</v>
      </c>
      <c r="O1606" s="51">
        <f>IF(OR((ROW(N1606)-MATCH(MAX($N$2:N1606),$N$2:N1606,0))=1,(ROW(N1606)-MATCH(MAX($N$2:N1606),$N$2:N1606,0))&gt;123),IF(OR(((U1605*R1605/C1605*C1606)/(U1605*S1605/D1605*D1606))&lt;(4/6),((U1605*R1605/C1605*C1606)/(U1605*S1605/D1605*D1606))&gt;(6/4)),1,0),0)</f>
        <v>0</v>
      </c>
      <c r="P1606" s="47">
        <f>IF(O1606=1,U1605/2/C1606,P1605)</f>
        <v>3.6118419146766771</v>
      </c>
      <c r="Q1606" s="47">
        <f>IF(O1606=1,U1605/2/D1606,Q1605)</f>
        <v>89.517711770140608</v>
      </c>
      <c r="R1606" s="41">
        <f>P1606*C1606/U1605</f>
        <v>0.41576041572052158</v>
      </c>
      <c r="S1606" s="41">
        <f>Q1606*D1606/U1605</f>
        <v>0.57741749317386304</v>
      </c>
      <c r="T1606" s="41">
        <f t="shared" si="307"/>
        <v>0.72003432635064668</v>
      </c>
      <c r="U1606" s="42">
        <f>P1606*C1606+Q1606*D1606</f>
        <v>28597.73599864608</v>
      </c>
      <c r="V1606" s="25">
        <f>B1606</f>
        <v>43320</v>
      </c>
      <c r="W1606">
        <f>C1606/C$2</f>
        <v>1.441871962755459</v>
      </c>
      <c r="X1606">
        <f>D1606/D$2</f>
        <v>1.330931565747044</v>
      </c>
      <c r="Y1606">
        <f t="shared" si="308"/>
        <v>1.4298867999323039</v>
      </c>
      <c r="AA1606" s="15">
        <f t="shared" si="309"/>
        <v>-1.613657044299277E-2</v>
      </c>
      <c r="AB1606" s="15">
        <f t="shared" si="310"/>
        <v>-5.3840873298627301E-6</v>
      </c>
      <c r="AC1606" s="15">
        <f t="shared" si="311"/>
        <v>-6.8220911056152689E-3</v>
      </c>
    </row>
    <row r="1607" spans="1:29" x14ac:dyDescent="0.4">
      <c r="A1607" s="43">
        <f t="shared" si="302"/>
        <v>2018</v>
      </c>
      <c r="B1607" s="53">
        <v>43321</v>
      </c>
      <c r="C1607" s="45">
        <v>3397.5297999999998</v>
      </c>
      <c r="D1607" s="45">
        <f>VLOOKUP(B1607,'H11001.CSI  中证全债'!$A$2:$B$2792,2,0)</f>
        <v>185.46289999999999</v>
      </c>
      <c r="E1607" s="14">
        <f t="shared" si="303"/>
        <v>0</v>
      </c>
      <c r="F1607" s="14">
        <f>IF(AND((B1607-$B$2)&gt;123,OR(((G1606*J1606/C1606*C1607)/(G1606*K1606/D1606*D1607))&lt;(4/6),((G1606*J1606/C1606*C1607)/(G1606*K1606/D1606*D1607))&gt;(6/4))),COUNTIF($E$2:E1607,1),0)</f>
        <v>0</v>
      </c>
      <c r="G1607" s="21">
        <f t="shared" si="304"/>
        <v>28944.619923088503</v>
      </c>
      <c r="H1607" s="12">
        <f t="shared" si="305"/>
        <v>3.6207315507914033</v>
      </c>
      <c r="I1607" s="12">
        <f t="shared" si="306"/>
        <v>89.738036995401941</v>
      </c>
      <c r="J1607" s="15">
        <f>IF(OR((ROW(F1607)-MATCH(MAX($F$2:F1607),$F$2:F1607,0))=1,(ROW(F1607)-MATCH(MAX($F$2:F1607),$F$2:F1607,0))&gt;123),IF(OR(((G1606*J1606/C1606*C1607)/(G1606*K1606/D1606*D1607))&lt;(4/6),((G1606*J1606/C1606*C1607)/(G1606*K1606/D1606*D1607))&gt;(6/4)),50%,((G1606*J1606/C1606*C1607)/((G1606*K1606/D1606*D1607)+(G1606*J1606/C1606*C1607)))),((G1606*J1606/C1606*C1607)/((G1606*K1606/D1606*D1607)+(G1606*J1606/C1606*C1607))))</f>
        <v>0.42500275955606248</v>
      </c>
      <c r="K1607" s="18">
        <f t="shared" si="300"/>
        <v>0.57499724044393752</v>
      </c>
      <c r="L1607" s="20">
        <f t="shared" si="301"/>
        <v>0.73913878130603039</v>
      </c>
      <c r="M1607" s="51">
        <f>IF(AND((B1607-$B$2)&gt;123,OR(((U1606*R1606/C1606*C1607)/(U1606*S1606/D1606*D1607))&lt;(4/6),((U1606*R1606/C1606*C1607)/(U1606*S1606/D1606*D1607))&gt;(6/4))),1,0)</f>
        <v>0</v>
      </c>
      <c r="N1607" s="51">
        <f>IF(AND((B1607-$B$2)&gt;123,OR(((U1606*R1606/C1606*C1607)/(U1606*S1606/D1606*D1607))&lt;(4/6),((U1606*R1606/C1606*C1607)/(U1606*S1606/D1606*D1607))&gt;(6/4))),COUNTIF($M$2:M1607,1),0)</f>
        <v>0</v>
      </c>
      <c r="O1607" s="51">
        <f>IF(OR((ROW(N1607)-MATCH(MAX($N$2:N1607),$N$2:N1607,0))=1,(ROW(N1607)-MATCH(MAX($N$2:N1607),$N$2:N1607,0))&gt;123),IF(OR(((U1606*R1606/C1606*C1607)/(U1606*S1606/D1606*D1607))&lt;(4/6),((U1606*R1606/C1606*C1607)/(U1606*S1606/D1606*D1607))&gt;(6/4)),1,0),0)</f>
        <v>0</v>
      </c>
      <c r="P1607" s="47">
        <f>IF(O1607=1,U1606/2/C1607,P1606)</f>
        <v>3.6118419146766771</v>
      </c>
      <c r="Q1607" s="47">
        <f>IF(O1607=1,U1606/2/D1607,Q1606)</f>
        <v>89.517711770140608</v>
      </c>
      <c r="R1607" s="41">
        <f>P1607*C1607/U1606</f>
        <v>0.42910181905952405</v>
      </c>
      <c r="S1607" s="41">
        <f>Q1607*D1607/U1606</f>
        <v>0.58054296420669171</v>
      </c>
      <c r="T1607" s="41">
        <f t="shared" si="307"/>
        <v>0.7391387813060295</v>
      </c>
      <c r="U1607" s="42">
        <f>P1607*C1607+Q1607*D1607</f>
        <v>28873.554964257477</v>
      </c>
      <c r="V1607" s="25">
        <f>B1607</f>
        <v>43321</v>
      </c>
      <c r="W1607">
        <f>C1607/C$2</f>
        <v>1.4779881962089878</v>
      </c>
      <c r="X1607">
        <f>D1607/D$2</f>
        <v>1.3290068075958437</v>
      </c>
      <c r="Y1607">
        <f t="shared" si="308"/>
        <v>1.4436777482128738</v>
      </c>
      <c r="AA1607" s="15">
        <f t="shared" si="309"/>
        <v>2.5048155721475895E-2</v>
      </c>
      <c r="AB1607" s="15">
        <f t="shared" si="310"/>
        <v>-1.4461736431353733E-3</v>
      </c>
      <c r="AC1607" s="15">
        <f t="shared" si="311"/>
        <v>9.6447832662156507E-3</v>
      </c>
    </row>
    <row r="1608" spans="1:29" x14ac:dyDescent="0.4">
      <c r="A1608" s="43">
        <f t="shared" si="302"/>
        <v>2018</v>
      </c>
      <c r="B1608" s="53">
        <v>43322</v>
      </c>
      <c r="C1608" s="45">
        <v>3405.0191</v>
      </c>
      <c r="D1608" s="45">
        <f>VLOOKUP(B1608,'H11001.CSI  中证全债'!$A$2:$B$2792,2,0)</f>
        <v>185.1986</v>
      </c>
      <c r="E1608" s="14">
        <f t="shared" si="303"/>
        <v>0</v>
      </c>
      <c r="F1608" s="14">
        <f>IF(AND((B1608-$B$2)&gt;123,OR(((G1607*J1607/C1607*C1608)/(G1607*K1607/D1607*D1608))&lt;(4/6),((G1607*J1607/C1607*C1608)/(G1607*K1607/D1607*D1608))&gt;(6/4))),COUNTIF($E$2:E1608,1),0)</f>
        <v>0</v>
      </c>
      <c r="G1608" s="21">
        <f t="shared" si="304"/>
        <v>28948.018904713961</v>
      </c>
      <c r="H1608" s="12">
        <f t="shared" si="305"/>
        <v>3.6207315507914033</v>
      </c>
      <c r="I1608" s="12">
        <f t="shared" si="306"/>
        <v>89.738036995401941</v>
      </c>
      <c r="J1608" s="15">
        <f>IF(OR((ROW(F1608)-MATCH(MAX($F$2:F1608),$F$2:F1608,0))=1,(ROW(F1608)-MATCH(MAX($F$2:F1608),$F$2:F1608,0))&gt;123),IF(OR(((G1607*J1607/C1607*C1608)/(G1607*K1607/D1607*D1608))&lt;(4/6),((G1607*J1607/C1607*C1608)/(G1607*K1607/D1607*D1608))&gt;(6/4)),50%,((G1607*J1607/C1607*C1608)/((G1607*K1607/D1607*D1608)+(G1607*J1607/C1607*C1608)))),((G1607*J1607/C1607*C1608)/((G1607*K1607/D1607*D1608)+(G1607*J1607/C1607*C1608))))</f>
        <v>0.42588959634849882</v>
      </c>
      <c r="K1608" s="18">
        <f t="shared" si="300"/>
        <v>0.57411040365150123</v>
      </c>
      <c r="L1608" s="20">
        <f t="shared" si="301"/>
        <v>0.74182525458469828</v>
      </c>
      <c r="M1608" s="51">
        <f>IF(AND((B1608-$B$2)&gt;123,OR(((U1607*R1607/C1607*C1608)/(U1607*S1607/D1607*D1608))&lt;(4/6),((U1607*R1607/C1607*C1608)/(U1607*S1607/D1607*D1608))&gt;(6/4))),1,0)</f>
        <v>0</v>
      </c>
      <c r="N1608" s="51">
        <f>IF(AND((B1608-$B$2)&gt;123,OR(((U1607*R1607/C1607*C1608)/(U1607*S1607/D1607*D1608))&lt;(4/6),((U1607*R1607/C1607*C1608)/(U1607*S1607/D1607*D1608))&gt;(6/4))),COUNTIF($M$2:M1608,1),0)</f>
        <v>0</v>
      </c>
      <c r="O1608" s="51">
        <f>IF(OR((ROW(N1608)-MATCH(MAX($N$2:N1608),$N$2:N1608,0))=1,(ROW(N1608)-MATCH(MAX($N$2:N1608),$N$2:N1608,0))&gt;123),IF(OR(((U1607*R1607/C1607*C1608)/(U1607*S1607/D1607*D1608))&lt;(4/6),((U1607*R1607/C1607*C1608)/(U1607*S1607/D1607*D1608))&gt;(6/4)),1,0),0)</f>
        <v>0</v>
      </c>
      <c r="P1608" s="47">
        <f>IF(O1608=1,U1607/2/C1608,P1607)</f>
        <v>3.6118419146766771</v>
      </c>
      <c r="Q1608" s="47">
        <f>IF(O1608=1,U1607/2/D1608,Q1607)</f>
        <v>89.517711770140608</v>
      </c>
      <c r="R1608" s="41">
        <f>P1608*C1608/U1607</f>
        <v>0.42593960878315162</v>
      </c>
      <c r="S1608" s="41">
        <f>Q1608*D1608/U1607</f>
        <v>0.57417782173189713</v>
      </c>
      <c r="T1608" s="41">
        <f t="shared" si="307"/>
        <v>0.7418252545846975</v>
      </c>
      <c r="U1608" s="42">
        <f>P1608*C1608+Q1608*D1608</f>
        <v>28876.945600688217</v>
      </c>
      <c r="V1608" s="25">
        <f>B1608</f>
        <v>43322</v>
      </c>
      <c r="W1608">
        <f>C1608/C$2</f>
        <v>1.4812461799941097</v>
      </c>
      <c r="X1608">
        <f>D1608/D$2</f>
        <v>1.3271128627731994</v>
      </c>
      <c r="Y1608">
        <f t="shared" si="308"/>
        <v>1.4438472800344109</v>
      </c>
      <c r="AA1608" s="15">
        <f t="shared" si="309"/>
        <v>2.2043368096433813E-3</v>
      </c>
      <c r="AB1608" s="15">
        <f t="shared" si="310"/>
        <v>-1.4250828602379029E-3</v>
      </c>
      <c r="AC1608" s="15">
        <f t="shared" si="311"/>
        <v>1.1743051504886637E-4</v>
      </c>
    </row>
    <row r="1609" spans="1:29" x14ac:dyDescent="0.4">
      <c r="A1609" s="43">
        <f t="shared" si="302"/>
        <v>2018</v>
      </c>
      <c r="B1609" s="53">
        <v>43325</v>
      </c>
      <c r="C1609" s="45">
        <v>3390.3440999999998</v>
      </c>
      <c r="D1609" s="45">
        <f>VLOOKUP(B1609,'H11001.CSI  中证全债'!$A$2:$B$2792,2,0)</f>
        <v>184.93700000000001</v>
      </c>
      <c r="E1609" s="14">
        <f t="shared" si="303"/>
        <v>0</v>
      </c>
      <c r="F1609" s="14">
        <f>IF(AND((B1609-$B$2)&gt;123,OR(((G1608*J1608/C1608*C1609)/(G1608*K1608/D1608*D1609))&lt;(4/6),((G1608*J1608/C1608*C1609)/(G1608*K1608/D1608*D1609))&gt;(6/4))),COUNTIF($E$2:E1609,1),0)</f>
        <v>0</v>
      </c>
      <c r="G1609" s="21">
        <f t="shared" si="304"/>
        <v>28871.409198728103</v>
      </c>
      <c r="H1609" s="12">
        <f t="shared" si="305"/>
        <v>3.6207315507914033</v>
      </c>
      <c r="I1609" s="12">
        <f t="shared" si="306"/>
        <v>89.738036995401941</v>
      </c>
      <c r="J1609" s="15">
        <f>IF(OR((ROW(F1609)-MATCH(MAX($F$2:F1609),$F$2:F1609,0))=1,(ROW(F1609)-MATCH(MAX($F$2:F1609),$F$2:F1609,0))&gt;123),IF(OR(((G1608*J1608/C1608*C1609)/(G1608*K1608/D1608*D1609))&lt;(4/6),((G1608*J1608/C1608*C1609)/(G1608*K1608/D1608*D1609))&gt;(6/4)),50%,((G1608*J1608/C1608*C1609)/((G1608*K1608/D1608*D1609)+(G1608*J1608/C1608*C1609)))),((G1608*J1608/C1608*C1609)/((G1608*K1608/D1608*D1609)+(G1608*J1608/C1608*C1609))))</f>
        <v>0.42517931031403422</v>
      </c>
      <c r="K1609" s="18">
        <f t="shared" si="300"/>
        <v>0.57482068968596578</v>
      </c>
      <c r="L1609" s="20">
        <f t="shared" si="301"/>
        <v>0.73967294139380546</v>
      </c>
      <c r="M1609" s="51">
        <f>IF(AND((B1609-$B$2)&gt;123,OR(((U1608*R1608/C1608*C1609)/(U1608*S1608/D1608*D1609))&lt;(4/6),((U1608*R1608/C1608*C1609)/(U1608*S1608/D1608*D1609))&gt;(6/4))),1,0)</f>
        <v>0</v>
      </c>
      <c r="N1609" s="51">
        <f>IF(AND((B1609-$B$2)&gt;123,OR(((U1608*R1608/C1608*C1609)/(U1608*S1608/D1608*D1609))&lt;(4/6),((U1608*R1608/C1608*C1609)/(U1608*S1608/D1608*D1609))&gt;(6/4))),COUNTIF($M$2:M1609,1),0)</f>
        <v>0</v>
      </c>
      <c r="O1609" s="51">
        <f>IF(OR((ROW(N1609)-MATCH(MAX($N$2:N1609),$N$2:N1609,0))=1,(ROW(N1609)-MATCH(MAX($N$2:N1609),$N$2:N1609,0))&gt;123),IF(OR(((U1608*R1608/C1608*C1609)/(U1608*S1608/D1608*D1609))&lt;(4/6),((U1608*R1608/C1608*C1609)/(U1608*S1608/D1608*D1609))&gt;(6/4)),1,0),0)</f>
        <v>0</v>
      </c>
      <c r="P1609" s="47">
        <f>IF(O1609=1,U1608/2/C1609,P1608)</f>
        <v>3.6118419146766771</v>
      </c>
      <c r="Q1609" s="47">
        <f>IF(O1609=1,U1608/2/D1609,Q1608)</f>
        <v>89.517711770140608</v>
      </c>
      <c r="R1609" s="41">
        <f>P1609*C1609/U1608</f>
        <v>0.4240540912770544</v>
      </c>
      <c r="S1609" s="41">
        <f>Q1609*D1609/U1608</f>
        <v>0.57329945107629177</v>
      </c>
      <c r="T1609" s="41">
        <f t="shared" si="307"/>
        <v>0.73967294139380479</v>
      </c>
      <c r="U1609" s="42">
        <f>P1609*C1609+Q1609*D1609</f>
        <v>28800.523987191271</v>
      </c>
      <c r="V1609" s="25">
        <f>B1609</f>
        <v>43325</v>
      </c>
      <c r="W1609">
        <f>C1609/C$2</f>
        <v>1.4748622840296455</v>
      </c>
      <c r="X1609">
        <f>D1609/D$2</f>
        <v>1.3252382658545323</v>
      </c>
      <c r="Y1609">
        <f t="shared" si="308"/>
        <v>1.4400261993595636</v>
      </c>
      <c r="AA1609" s="15">
        <f t="shared" si="309"/>
        <v>-4.309814297370651E-3</v>
      </c>
      <c r="AB1609" s="15">
        <f t="shared" si="310"/>
        <v>-1.4125376757707642E-3</v>
      </c>
      <c r="AC1609" s="15">
        <f t="shared" si="311"/>
        <v>-2.6464576466537215E-3</v>
      </c>
    </row>
    <row r="1610" spans="1:29" x14ac:dyDescent="0.4">
      <c r="A1610" s="43">
        <f t="shared" si="302"/>
        <v>2018</v>
      </c>
      <c r="B1610" s="53">
        <v>43326</v>
      </c>
      <c r="C1610" s="45">
        <v>3372.9137000000001</v>
      </c>
      <c r="D1610" s="45">
        <f>VLOOKUP(B1610,'H11001.CSI  中证全债'!$A$2:$B$2792,2,0)</f>
        <v>184.83930000000001</v>
      </c>
      <c r="E1610" s="14">
        <f t="shared" si="303"/>
        <v>0</v>
      </c>
      <c r="F1610" s="14">
        <f>IF(AND((B1610-$B$2)&gt;123,OR(((G1609*J1609/C1609*C1610)/(G1609*K1609/D1609*D1610))&lt;(4/6),((G1609*J1609/C1609*C1610)/(G1609*K1609/D1609*D1610))&gt;(6/4))),COUNTIF($E$2:E1610,1),0)</f>
        <v>0</v>
      </c>
      <c r="G1610" s="21">
        <f t="shared" si="304"/>
        <v>28799.53099329074</v>
      </c>
      <c r="H1610" s="12">
        <f t="shared" si="305"/>
        <v>3.6207315507914033</v>
      </c>
      <c r="I1610" s="12">
        <f t="shared" si="306"/>
        <v>89.738036995401941</v>
      </c>
      <c r="J1610" s="15">
        <f>IF(OR((ROW(F1610)-MATCH(MAX($F$2:F1610),$F$2:F1610,0))=1,(ROW(F1610)-MATCH(MAX($F$2:F1610),$F$2:F1610,0))&gt;123),IF(OR(((G1609*J1609/C1609*C1610)/(G1609*K1609/D1609*D1610))&lt;(4/6),((G1609*J1609/C1609*C1610)/(G1609*K1609/D1609*D1610))&gt;(6/4)),50%,((G1609*J1609/C1609*C1610)/((G1609*K1609/D1609*D1610)+(G1609*J1609/C1609*C1610)))),((G1609*J1609/C1609*C1610)/((G1609*K1609/D1609*D1610)+(G1609*J1609/C1609*C1610))))</f>
        <v>0.42404909491517834</v>
      </c>
      <c r="K1610" s="18">
        <f t="shared" si="300"/>
        <v>0.57595090508482172</v>
      </c>
      <c r="L1610" s="20">
        <f t="shared" si="301"/>
        <v>0.73625909981464055</v>
      </c>
      <c r="M1610" s="51">
        <f>IF(AND((B1610-$B$2)&gt;123,OR(((U1609*R1609/C1609*C1610)/(U1609*S1609/D1609*D1610))&lt;(4/6),((U1609*R1609/C1609*C1610)/(U1609*S1609/D1609*D1610))&gt;(6/4))),1,0)</f>
        <v>0</v>
      </c>
      <c r="N1610" s="51">
        <f>IF(AND((B1610-$B$2)&gt;123,OR(((U1609*R1609/C1609*C1610)/(U1609*S1609/D1609*D1610))&lt;(4/6),((U1609*R1609/C1609*C1610)/(U1609*S1609/D1609*D1610))&gt;(6/4))),COUNTIF($M$2:M1610,1),0)</f>
        <v>0</v>
      </c>
      <c r="O1610" s="51">
        <f>IF(OR((ROW(N1610)-MATCH(MAX($N$2:N1610),$N$2:N1610,0))=1,(ROW(N1610)-MATCH(MAX($N$2:N1610),$N$2:N1610,0))&gt;123),IF(OR(((U1609*R1609/C1609*C1610)/(U1609*S1609/D1609*D1610))&lt;(4/6),((U1609*R1609/C1609*C1610)/(U1609*S1609/D1609*D1610))&gt;(6/4)),1,0),0)</f>
        <v>0</v>
      </c>
      <c r="P1610" s="47">
        <f>IF(O1610=1,U1609/2/C1610,P1609)</f>
        <v>3.6118419146766771</v>
      </c>
      <c r="Q1610" s="47">
        <f>IF(O1610=1,U1609/2/D1610,Q1609)</f>
        <v>89.517711770140608</v>
      </c>
      <c r="R1610" s="41">
        <f>P1610*C1610/U1609</f>
        <v>0.42299338309487716</v>
      </c>
      <c r="S1610" s="41">
        <f>Q1610*D1610/U1609</f>
        <v>0.57451701880678918</v>
      </c>
      <c r="T1610" s="41">
        <f t="shared" si="307"/>
        <v>0.73625909981463988</v>
      </c>
      <c r="U1610" s="42">
        <f>P1610*C1610+Q1610*D1610</f>
        <v>28728.822257441745</v>
      </c>
      <c r="V1610" s="25">
        <f>B1610</f>
        <v>43326</v>
      </c>
      <c r="W1610">
        <f>C1610/C$2</f>
        <v>1.4672797381884874</v>
      </c>
      <c r="X1610">
        <f>D1610/D$2</f>
        <v>1.3245381583661771</v>
      </c>
      <c r="Y1610">
        <f t="shared" si="308"/>
        <v>1.4364411128720873</v>
      </c>
      <c r="AA1610" s="15">
        <f t="shared" si="309"/>
        <v>-5.141189061015794E-3</v>
      </c>
      <c r="AB1610" s="15">
        <f t="shared" si="310"/>
        <v>-5.2828801159299221E-4</v>
      </c>
      <c r="AC1610" s="15">
        <f t="shared" si="311"/>
        <v>-2.4895980983337118E-3</v>
      </c>
    </row>
    <row r="1611" spans="1:29" x14ac:dyDescent="0.4">
      <c r="A1611" s="43">
        <f t="shared" si="302"/>
        <v>2018</v>
      </c>
      <c r="B1611" s="53">
        <v>43327</v>
      </c>
      <c r="C1611" s="45">
        <v>3291.9760000000001</v>
      </c>
      <c r="D1611" s="45">
        <f>VLOOKUP(B1611,'H11001.CSI  中证全债'!$A$2:$B$2792,2,0)</f>
        <v>184.86869999999999</v>
      </c>
      <c r="E1611" s="14">
        <f t="shared" si="303"/>
        <v>0</v>
      </c>
      <c r="F1611" s="14">
        <f>IF(AND((B1611-$B$2)&gt;123,OR(((G1610*J1610/C1610*C1611)/(G1610*K1610/D1610*D1611))&lt;(4/6),((G1610*J1610/C1610*C1611)/(G1610*K1610/D1610*D1611))&gt;(6/4))),COUNTIF($E$2:E1611,1),0)</f>
        <v>0</v>
      </c>
      <c r="G1611" s="21">
        <f t="shared" si="304"/>
        <v>28509.115607539916</v>
      </c>
      <c r="H1611" s="12">
        <f t="shared" si="305"/>
        <v>3.6207315507914033</v>
      </c>
      <c r="I1611" s="12">
        <f t="shared" si="306"/>
        <v>89.738036995401941</v>
      </c>
      <c r="J1611" s="15">
        <f>IF(OR((ROW(F1611)-MATCH(MAX($F$2:F1611),$F$2:F1611,0))=1,(ROW(F1611)-MATCH(MAX($F$2:F1611),$F$2:F1611,0))&gt;123),IF(OR(((G1610*J1610/C1610*C1611)/(G1610*K1610/D1610*D1611))&lt;(4/6),((G1610*J1610/C1610*C1611)/(G1610*K1610/D1610*D1611))&gt;(6/4)),50%,((G1610*J1610/C1610*C1611)/((G1610*K1610/D1610*D1611)+(G1610*J1610/C1610*C1611)))),((G1610*J1610/C1610*C1611)/((G1610*K1610/D1610*D1611)+(G1610*J1610/C1610*C1611))))</f>
        <v>0.41808948168478838</v>
      </c>
      <c r="K1611" s="18">
        <f t="shared" si="300"/>
        <v>0.58191051831521157</v>
      </c>
      <c r="L1611" s="20">
        <f t="shared" si="301"/>
        <v>0.71847727189271393</v>
      </c>
      <c r="M1611" s="51">
        <f>IF(AND((B1611-$B$2)&gt;123,OR(((U1610*R1610/C1610*C1611)/(U1610*S1610/D1610*D1611))&lt;(4/6),((U1610*R1610/C1610*C1611)/(U1610*S1610/D1610*D1611))&gt;(6/4))),1,0)</f>
        <v>0</v>
      </c>
      <c r="N1611" s="51">
        <f>IF(AND((B1611-$B$2)&gt;123,OR(((U1610*R1610/C1610*C1611)/(U1610*S1610/D1610*D1611))&lt;(4/6),((U1610*R1610/C1610*C1611)/(U1610*S1610/D1610*D1611))&gt;(6/4))),COUNTIF($M$2:M1611,1),0)</f>
        <v>0</v>
      </c>
      <c r="O1611" s="51">
        <f>IF(OR((ROW(N1611)-MATCH(MAX($N$2:N1611),$N$2:N1611,0))=1,(ROW(N1611)-MATCH(MAX($N$2:N1611),$N$2:N1611,0))&gt;123),IF(OR(((U1610*R1610/C1610*C1611)/(U1610*S1610/D1610*D1611))&lt;(4/6),((U1610*R1610/C1610*C1611)/(U1610*S1610/D1610*D1611))&gt;(6/4)),1,0),0)</f>
        <v>0</v>
      </c>
      <c r="P1611" s="47">
        <f>IF(O1611=1,U1610/2/C1611,P1610)</f>
        <v>3.6118419146766771</v>
      </c>
      <c r="Q1611" s="47">
        <f>IF(O1611=1,U1610/2/D1611,Q1610)</f>
        <v>89.517711770140608</v>
      </c>
      <c r="R1611" s="41">
        <f>P1611*C1611/U1610</f>
        <v>0.41387345406509757</v>
      </c>
      <c r="S1611" s="41">
        <f>Q1611*D1611/U1610</f>
        <v>0.5760425141561043</v>
      </c>
      <c r="T1611" s="41">
        <f t="shared" si="307"/>
        <v>0.71847727189271338</v>
      </c>
      <c r="U1611" s="42">
        <f>P1611*C1611+Q1611*D1611</f>
        <v>28439.119900830261</v>
      </c>
      <c r="V1611" s="25">
        <f>B1611</f>
        <v>43327</v>
      </c>
      <c r="W1611">
        <f>C1611/C$2</f>
        <v>1.4320703442257605</v>
      </c>
      <c r="X1611">
        <f>D1611/D$2</f>
        <v>1.3247488355428161</v>
      </c>
      <c r="Y1611">
        <f t="shared" si="308"/>
        <v>1.421955995041513</v>
      </c>
      <c r="AA1611" s="15">
        <f t="shared" si="309"/>
        <v>-2.3996374410646948E-2</v>
      </c>
      <c r="AB1611" s="15">
        <f t="shared" si="310"/>
        <v>1.5905708363961324E-4</v>
      </c>
      <c r="AC1611" s="15">
        <f t="shared" si="311"/>
        <v>-1.008403177879813E-2</v>
      </c>
    </row>
    <row r="1612" spans="1:29" x14ac:dyDescent="0.4">
      <c r="A1612" s="43">
        <f t="shared" si="302"/>
        <v>2018</v>
      </c>
      <c r="B1612" s="53">
        <v>43328</v>
      </c>
      <c r="C1612" s="45">
        <v>3276.7276000000002</v>
      </c>
      <c r="D1612" s="45">
        <f>VLOOKUP(B1612,'H11001.CSI  中证全债'!$A$2:$B$2792,2,0)</f>
        <v>184.84389999999999</v>
      </c>
      <c r="E1612" s="14">
        <f t="shared" si="303"/>
        <v>0</v>
      </c>
      <c r="F1612" s="14">
        <f>IF(AND((B1612-$B$2)&gt;123,OR(((G1611*J1611/C1611*C1612)/(G1611*K1611/D1611*D1612))&lt;(4/6),((G1611*J1611/C1611*C1612)/(G1611*K1611/D1611*D1612))&gt;(6/4))),COUNTIF($E$2:E1612,1),0)</f>
        <v>0</v>
      </c>
      <c r="G1612" s="21">
        <f t="shared" si="304"/>
        <v>28451.679741243341</v>
      </c>
      <c r="H1612" s="12">
        <f t="shared" si="305"/>
        <v>3.6207315507914033</v>
      </c>
      <c r="I1612" s="12">
        <f t="shared" si="306"/>
        <v>89.738036995401941</v>
      </c>
      <c r="J1612" s="15">
        <f>IF(OR((ROW(F1612)-MATCH(MAX($F$2:F1612),$F$2:F1612,0))=1,(ROW(F1612)-MATCH(MAX($F$2:F1612),$F$2:F1612,0))&gt;123),IF(OR(((G1611*J1611/C1611*C1612)/(G1611*K1611/D1611*D1612))&lt;(4/6),((G1611*J1611/C1611*C1612)/(G1611*K1611/D1611*D1612))&gt;(6/4)),50%,((G1611*J1611/C1611*C1612)/((G1611*K1611/D1611*D1612)+(G1611*J1611/C1611*C1612)))),((G1611*J1611/C1611*C1612)/((G1611*K1611/D1611*D1612)+(G1611*J1611/C1611*C1612))))</f>
        <v>0.41699298995942247</v>
      </c>
      <c r="K1612" s="18">
        <f t="shared" si="300"/>
        <v>0.58300701004057753</v>
      </c>
      <c r="L1612" s="20">
        <f t="shared" si="301"/>
        <v>0.71524524195755312</v>
      </c>
      <c r="M1612" s="51">
        <f>IF(AND((B1612-$B$2)&gt;123,OR(((U1611*R1611/C1611*C1612)/(U1611*S1611/D1611*D1612))&lt;(4/6),((U1611*R1611/C1611*C1612)/(U1611*S1611/D1611*D1612))&gt;(6/4))),1,0)</f>
        <v>0</v>
      </c>
      <c r="N1612" s="51">
        <f>IF(AND((B1612-$B$2)&gt;123,OR(((U1611*R1611/C1611*C1612)/(U1611*S1611/D1611*D1612))&lt;(4/6),((U1611*R1611/C1611*C1612)/(U1611*S1611/D1611*D1612))&gt;(6/4))),COUNTIF($M$2:M1612,1),0)</f>
        <v>0</v>
      </c>
      <c r="O1612" s="51">
        <f>IF(OR((ROW(N1612)-MATCH(MAX($N$2:N1612),$N$2:N1612,0))=1,(ROW(N1612)-MATCH(MAX($N$2:N1612),$N$2:N1612,0))&gt;123),IF(OR(((U1611*R1611/C1611*C1612)/(U1611*S1611/D1611*D1612))&lt;(4/6),((U1611*R1611/C1611*C1612)/(U1611*S1611/D1611*D1612))&gt;(6/4)),1,0),0)</f>
        <v>0</v>
      </c>
      <c r="P1612" s="47">
        <f>IF(O1612=1,U1611/2/C1612,P1611)</f>
        <v>3.6118419146766771</v>
      </c>
      <c r="Q1612" s="47">
        <f>IF(O1612=1,U1611/2/D1612,Q1611)</f>
        <v>89.517711770140608</v>
      </c>
      <c r="R1612" s="41">
        <f>P1612*C1612/U1611</f>
        <v>0.41615289537537337</v>
      </c>
      <c r="S1612" s="41">
        <f>Q1612*D1612/U1611</f>
        <v>0.58183245544759699</v>
      </c>
      <c r="T1612" s="41">
        <f t="shared" si="307"/>
        <v>0.71524524195755246</v>
      </c>
      <c r="U1612" s="42">
        <f>P1612*C1612+Q1612*D1612</f>
        <v>28381.825051326603</v>
      </c>
      <c r="V1612" s="25">
        <f>B1612</f>
        <v>43328</v>
      </c>
      <c r="W1612">
        <f>C1612/C$2</f>
        <v>1.4254370086738331</v>
      </c>
      <c r="X1612">
        <f>D1612/D$2</f>
        <v>1.3245711214618414</v>
      </c>
      <c r="Y1612">
        <f t="shared" si="308"/>
        <v>1.4190912525663302</v>
      </c>
      <c r="AA1612" s="15">
        <f t="shared" si="309"/>
        <v>-4.6319900266587055E-3</v>
      </c>
      <c r="AB1612" s="15">
        <f t="shared" si="310"/>
        <v>-1.3414926377486314E-4</v>
      </c>
      <c r="AC1612" s="15">
        <f t="shared" si="311"/>
        <v>-2.0146491770297592E-3</v>
      </c>
    </row>
    <row r="1613" spans="1:29" x14ac:dyDescent="0.4">
      <c r="A1613" s="43">
        <f t="shared" si="302"/>
        <v>2018</v>
      </c>
      <c r="B1613" s="53">
        <v>43329</v>
      </c>
      <c r="C1613" s="45">
        <v>3229.6197999999999</v>
      </c>
      <c r="D1613" s="45">
        <f>VLOOKUP(B1613,'H11001.CSI  中证全债'!$A$2:$B$2792,2,0)</f>
        <v>184.6352</v>
      </c>
      <c r="E1613" s="14">
        <f t="shared" si="303"/>
        <v>0</v>
      </c>
      <c r="F1613" s="14">
        <f>IF(AND((B1613-$B$2)&gt;123,OR(((G1612*J1612/C1612*C1613)/(G1612*K1612/D1612*D1613))&lt;(4/6),((G1612*J1612/C1612*C1613)/(G1612*K1612/D1612*D1613))&gt;(6/4))),COUNTIF($E$2:E1613,1),0)</f>
        <v>0</v>
      </c>
      <c r="G1613" s="21">
        <f t="shared" si="304"/>
        <v>28262.386715174027</v>
      </c>
      <c r="H1613" s="12">
        <f t="shared" si="305"/>
        <v>3.6207315507914033</v>
      </c>
      <c r="I1613" s="12">
        <f t="shared" si="306"/>
        <v>89.738036995401941</v>
      </c>
      <c r="J1613" s="15">
        <f>IF(OR((ROW(F1613)-MATCH(MAX($F$2:F1613),$F$2:F1613,0))=1,(ROW(F1613)-MATCH(MAX($F$2:F1613),$F$2:F1613,0))&gt;123),IF(OR(((G1612*J1612/C1612*C1613)/(G1612*K1612/D1612*D1613))&lt;(4/6),((G1612*J1612/C1612*C1613)/(G1612*K1612/D1612*D1613))&gt;(6/4)),50%,((G1612*J1612/C1612*C1613)/((G1612*K1612/D1612*D1613)+(G1612*J1612/C1612*C1613)))),((G1612*J1612/C1612*C1613)/((G1612*K1612/D1612*D1613)+(G1612*J1612/C1612*C1613))))</f>
        <v>0.41375084223309239</v>
      </c>
      <c r="K1613" s="18">
        <f t="shared" si="300"/>
        <v>0.58624915776690756</v>
      </c>
      <c r="L1613" s="20">
        <f t="shared" si="301"/>
        <v>0.70575938020809847</v>
      </c>
      <c r="M1613" s="51">
        <f>IF(AND((B1613-$B$2)&gt;123,OR(((U1612*R1612/C1612*C1613)/(U1612*S1612/D1612*D1613))&lt;(4/6),((U1612*R1612/C1612*C1613)/(U1612*S1612/D1612*D1613))&gt;(6/4))),1,0)</f>
        <v>0</v>
      </c>
      <c r="N1613" s="51">
        <f>IF(AND((B1613-$B$2)&gt;123,OR(((U1612*R1612/C1612*C1613)/(U1612*S1612/D1612*D1613))&lt;(4/6),((U1612*R1612/C1612*C1613)/(U1612*S1612/D1612*D1613))&gt;(6/4))),COUNTIF($M$2:M1613,1),0)</f>
        <v>0</v>
      </c>
      <c r="O1613" s="51">
        <f>IF(OR((ROW(N1613)-MATCH(MAX($N$2:N1613),$N$2:N1613,0))=1,(ROW(N1613)-MATCH(MAX($N$2:N1613),$N$2:N1613,0))&gt;123),IF(OR(((U1612*R1612/C1612*C1613)/(U1612*S1612/D1612*D1613))&lt;(4/6),((U1612*R1612/C1612*C1613)/(U1612*S1612/D1612*D1613))&gt;(6/4)),1,0),0)</f>
        <v>0</v>
      </c>
      <c r="P1613" s="47">
        <f>IF(O1613=1,U1612/2/C1613,P1612)</f>
        <v>3.6118419146766771</v>
      </c>
      <c r="Q1613" s="47">
        <f>IF(O1613=1,U1612/2/D1613,Q1612)</f>
        <v>89.517711770140608</v>
      </c>
      <c r="R1613" s="41">
        <f>P1613*C1613/U1612</f>
        <v>0.41099809969988088</v>
      </c>
      <c r="S1613" s="41">
        <f>Q1613*D1613/U1612</f>
        <v>0.58234875968449118</v>
      </c>
      <c r="T1613" s="41">
        <f t="shared" si="307"/>
        <v>0.70575938020809759</v>
      </c>
      <c r="U1613" s="42">
        <f>P1613*C1613+Q1613*D1613</f>
        <v>28192.996778331973</v>
      </c>
      <c r="V1613" s="25">
        <f>B1613</f>
        <v>43329</v>
      </c>
      <c r="W1613">
        <f>C1613/C$2</f>
        <v>1.4049442458585153</v>
      </c>
      <c r="X1613">
        <f>D1613/D$2</f>
        <v>1.3230756001433177</v>
      </c>
      <c r="Y1613">
        <f t="shared" si="308"/>
        <v>1.4096498389165986</v>
      </c>
      <c r="AA1613" s="15">
        <f t="shared" si="309"/>
        <v>-1.4376477312303959E-2</v>
      </c>
      <c r="AB1613" s="15">
        <f t="shared" si="310"/>
        <v>-1.1290607912946005E-3</v>
      </c>
      <c r="AC1613" s="15">
        <f t="shared" si="311"/>
        <v>-6.6531406156280504E-3</v>
      </c>
    </row>
    <row r="1614" spans="1:29" x14ac:dyDescent="0.4">
      <c r="A1614" s="43">
        <f t="shared" si="302"/>
        <v>2018</v>
      </c>
      <c r="B1614" s="53">
        <v>43332</v>
      </c>
      <c r="C1614" s="45">
        <v>3267.2498000000001</v>
      </c>
      <c r="D1614" s="45">
        <f>VLOOKUP(B1614,'H11001.CSI  中证全债'!$A$2:$B$2792,2,0)</f>
        <v>184.3202</v>
      </c>
      <c r="E1614" s="14">
        <f t="shared" si="303"/>
        <v>0</v>
      </c>
      <c r="F1614" s="14">
        <f>IF(AND((B1614-$B$2)&gt;123,OR(((G1613*J1613/C1613*C1614)/(G1613*K1613/D1613*D1614))&lt;(4/6),((G1613*J1613/C1613*C1614)/(G1613*K1613/D1613*D1614))&gt;(6/4))),COUNTIF($E$2:E1614,1),0)</f>
        <v>0</v>
      </c>
      <c r="G1614" s="21">
        <f t="shared" si="304"/>
        <v>28370.367361776756</v>
      </c>
      <c r="H1614" s="12">
        <f t="shared" si="305"/>
        <v>3.6207315507914033</v>
      </c>
      <c r="I1614" s="12">
        <f t="shared" si="306"/>
        <v>89.738036995401941</v>
      </c>
      <c r="J1614" s="15">
        <f>IF(OR((ROW(F1614)-MATCH(MAX($F$2:F1614),$F$2:F1614,0))=1,(ROW(F1614)-MATCH(MAX($F$2:F1614),$F$2:F1614,0))&gt;123),IF(OR(((G1613*J1613/C1613*C1614)/(G1613*K1613/D1613*D1614))&lt;(4/6),((G1613*J1613/C1613*C1614)/(G1613*K1613/D1613*D1614))&gt;(6/4)),50%,((G1613*J1613/C1613*C1614)/((G1613*K1613/D1613*D1614)+(G1613*J1613/C1613*C1614)))),((G1613*J1613/C1613*C1614)/((G1613*K1613/D1613*D1614)+(G1613*J1613/C1613*C1614))))</f>
        <v>0.41697854258719153</v>
      </c>
      <c r="K1614" s="18">
        <f t="shared" si="300"/>
        <v>0.58302145741280853</v>
      </c>
      <c r="L1614" s="20">
        <f t="shared" si="301"/>
        <v>0.7152027378847392</v>
      </c>
      <c r="M1614" s="51">
        <f>IF(AND((B1614-$B$2)&gt;123,OR(((U1613*R1613/C1613*C1614)/(U1613*S1613/D1613*D1614))&lt;(4/6),((U1613*R1613/C1613*C1614)/(U1613*S1613/D1613*D1614))&gt;(6/4))),1,0)</f>
        <v>0</v>
      </c>
      <c r="N1614" s="51">
        <f>IF(AND((B1614-$B$2)&gt;123,OR(((U1613*R1613/C1613*C1614)/(U1613*S1613/D1613*D1614))&lt;(4/6),((U1613*R1613/C1613*C1614)/(U1613*S1613/D1613*D1614))&gt;(6/4))),COUNTIF($M$2:M1614,1),0)</f>
        <v>0</v>
      </c>
      <c r="O1614" s="51">
        <f>IF(OR((ROW(N1614)-MATCH(MAX($N$2:N1614),$N$2:N1614,0))=1,(ROW(N1614)-MATCH(MAX($N$2:N1614),$N$2:N1614,0))&gt;123),IF(OR(((U1613*R1613/C1613*C1614)/(U1613*S1613/D1613*D1614))&lt;(4/6),((U1613*R1613/C1613*C1614)/(U1613*S1613/D1613*D1614))&gt;(6/4)),1,0),0)</f>
        <v>0</v>
      </c>
      <c r="P1614" s="47">
        <f>IF(O1614=1,U1613/2/C1614,P1613)</f>
        <v>3.6118419146766771</v>
      </c>
      <c r="Q1614" s="47">
        <f>IF(O1614=1,U1613/2/D1614,Q1613)</f>
        <v>89.517711770140608</v>
      </c>
      <c r="R1614" s="41">
        <f>P1614*C1614/U1613</f>
        <v>0.41857167104806015</v>
      </c>
      <c r="S1614" s="41">
        <f>Q1614*D1614/U1613</f>
        <v>0.58524897749415061</v>
      </c>
      <c r="T1614" s="41">
        <f t="shared" si="307"/>
        <v>0.71520273788473832</v>
      </c>
      <c r="U1614" s="42">
        <f>P1614*C1614+Q1614*D1614</f>
        <v>28300.712310373659</v>
      </c>
      <c r="V1614" s="25">
        <f>B1614</f>
        <v>43332</v>
      </c>
      <c r="W1614">
        <f>C1614/C$2</f>
        <v>1.421313990672334</v>
      </c>
      <c r="X1614">
        <f>D1614/D$2</f>
        <v>1.3208183446793262</v>
      </c>
      <c r="Y1614">
        <f t="shared" si="308"/>
        <v>1.415035615518683</v>
      </c>
      <c r="AA1614" s="15">
        <f t="shared" si="309"/>
        <v>1.1651526288017022E-2</v>
      </c>
      <c r="AB1614" s="15">
        <f t="shared" si="310"/>
        <v>-1.7060668821546887E-3</v>
      </c>
      <c r="AC1614" s="15">
        <f t="shared" si="311"/>
        <v>3.8206485422107583E-3</v>
      </c>
    </row>
    <row r="1615" spans="1:29" x14ac:dyDescent="0.4">
      <c r="A1615" s="43">
        <f t="shared" si="302"/>
        <v>2018</v>
      </c>
      <c r="B1615" s="53">
        <v>43333</v>
      </c>
      <c r="C1615" s="45">
        <v>3326.6489000000001</v>
      </c>
      <c r="D1615" s="45">
        <f>VLOOKUP(B1615,'H11001.CSI  中证全债'!$A$2:$B$2792,2,0)</f>
        <v>184.21789999999999</v>
      </c>
      <c r="E1615" s="14">
        <f t="shared" si="303"/>
        <v>0</v>
      </c>
      <c r="F1615" s="14">
        <f>IF(AND((B1615-$B$2)&gt;123,OR(((G1614*J1614/C1614*C1615)/(G1614*K1614/D1614*D1615))&lt;(4/6),((G1614*J1614/C1614*C1615)/(G1614*K1614/D1614*D1615))&gt;(6/4))),COUNTIF($E$2:E1615,1),0)</f>
        <v>0</v>
      </c>
      <c r="G1615" s="21">
        <f t="shared" si="304"/>
        <v>28576.25535605074</v>
      </c>
      <c r="H1615" s="12">
        <f t="shared" si="305"/>
        <v>3.6207315507914033</v>
      </c>
      <c r="I1615" s="12">
        <f t="shared" si="306"/>
        <v>89.738036995401941</v>
      </c>
      <c r="J1615" s="15">
        <f>IF(OR((ROW(F1615)-MATCH(MAX($F$2:F1615),$F$2:F1615,0))=1,(ROW(F1615)-MATCH(MAX($F$2:F1615),$F$2:F1615,0))&gt;123),IF(OR(((G1614*J1614/C1614*C1615)/(G1614*K1614/D1614*D1615))&lt;(4/6),((G1614*J1614/C1614*C1615)/(G1614*K1614/D1614*D1615))&gt;(6/4)),50%,((G1614*J1614/C1614*C1615)/((G1614*K1614/D1614*D1615)+(G1614*J1614/C1614*C1615)))),((G1614*J1614/C1614*C1615)/((G1614*K1614/D1614*D1615)+(G1614*J1614/C1614*C1615))))</f>
        <v>0.42150038486708591</v>
      </c>
      <c r="K1615" s="18">
        <f t="shared" si="300"/>
        <v>0.57849961513291404</v>
      </c>
      <c r="L1615" s="20">
        <f t="shared" si="301"/>
        <v>0.72860962019869879</v>
      </c>
      <c r="M1615" s="51">
        <f>IF(AND((B1615-$B$2)&gt;123,OR(((U1614*R1614/C1614*C1615)/(U1614*S1614/D1614*D1615))&lt;(4/6),((U1614*R1614/C1614*C1615)/(U1614*S1614/D1614*D1615))&gt;(6/4))),1,0)</f>
        <v>0</v>
      </c>
      <c r="N1615" s="51">
        <f>IF(AND((B1615-$B$2)&gt;123,OR(((U1614*R1614/C1614*C1615)/(U1614*S1614/D1614*D1615))&lt;(4/6),((U1614*R1614/C1614*C1615)/(U1614*S1614/D1614*D1615))&gt;(6/4))),COUNTIF($M$2:M1615,1),0)</f>
        <v>0</v>
      </c>
      <c r="O1615" s="51">
        <f>IF(OR((ROW(N1615)-MATCH(MAX($N$2:N1615),$N$2:N1615,0))=1,(ROW(N1615)-MATCH(MAX($N$2:N1615),$N$2:N1615,0))&gt;123),IF(OR(((U1614*R1614/C1614*C1615)/(U1614*S1614/D1614*D1615))&lt;(4/6),((U1614*R1614/C1614*C1615)/(U1614*S1614/D1614*D1615))&gt;(6/4)),1,0),0)</f>
        <v>0</v>
      </c>
      <c r="P1615" s="47">
        <f>IF(O1615=1,U1614/2/C1615,P1614)</f>
        <v>3.6118419146766771</v>
      </c>
      <c r="Q1615" s="47">
        <f>IF(O1615=1,U1614/2/D1615,Q1614)</f>
        <v>89.517711770140608</v>
      </c>
      <c r="R1615" s="41">
        <f>P1615*C1615/U1614</f>
        <v>0.42455927612920291</v>
      </c>
      <c r="S1615" s="41">
        <f>Q1615*D1615/U1614</f>
        <v>0.58269787326363065</v>
      </c>
      <c r="T1615" s="41">
        <f t="shared" si="307"/>
        <v>0.7286096201986979</v>
      </c>
      <c r="U1615" s="42">
        <f>P1615*C1615+Q1615*D1615</f>
        <v>28506.094807533646</v>
      </c>
      <c r="V1615" s="25">
        <f>B1615</f>
        <v>43333</v>
      </c>
      <c r="W1615">
        <f>C1615/C$2</f>
        <v>1.447153695938624</v>
      </c>
      <c r="X1615">
        <f>D1615/D$2</f>
        <v>1.3200852740953062</v>
      </c>
      <c r="Y1615">
        <f t="shared" si="308"/>
        <v>1.4253047403766823</v>
      </c>
      <c r="AA1615" s="15">
        <f t="shared" si="309"/>
        <v>1.8180152616429801E-2</v>
      </c>
      <c r="AB1615" s="15">
        <f t="shared" si="310"/>
        <v>-5.5501241860633765E-4</v>
      </c>
      <c r="AC1615" s="15">
        <f t="shared" si="311"/>
        <v>7.2571493928337283E-3</v>
      </c>
    </row>
    <row r="1616" spans="1:29" x14ac:dyDescent="0.4">
      <c r="A1616" s="43">
        <f t="shared" si="302"/>
        <v>2018</v>
      </c>
      <c r="B1616" s="53">
        <v>43334</v>
      </c>
      <c r="C1616" s="45">
        <v>3307.9544999999998</v>
      </c>
      <c r="D1616" s="45">
        <f>VLOOKUP(B1616,'H11001.CSI  中证全债'!$A$2:$B$2792,2,0)</f>
        <v>184.20609999999999</v>
      </c>
      <c r="E1616" s="14">
        <f t="shared" si="303"/>
        <v>0</v>
      </c>
      <c r="F1616" s="14">
        <f>IF(AND((B1616-$B$2)&gt;123,OR(((G1615*J1615/C1615*C1616)/(G1615*K1615/D1615*D1616))&lt;(4/6),((G1615*J1615/C1615*C1616)/(G1615*K1615/D1615*D1616))&gt;(6/4))),COUNTIF($E$2:E1616,1),0)</f>
        <v>0</v>
      </c>
      <c r="G1616" s="21">
        <f t="shared" si="304"/>
        <v>28507.509043311074</v>
      </c>
      <c r="H1616" s="12">
        <f t="shared" si="305"/>
        <v>3.6207315507914033</v>
      </c>
      <c r="I1616" s="12">
        <f t="shared" si="306"/>
        <v>89.738036995401941</v>
      </c>
      <c r="J1616" s="15">
        <f>IF(OR((ROW(F1616)-MATCH(MAX($F$2:F1616),$F$2:F1616,0))=1,(ROW(F1616)-MATCH(MAX($F$2:F1616),$F$2:F1616,0))&gt;123),IF(OR(((G1615*J1615/C1615*C1616)/(G1615*K1615/D1615*D1616))&lt;(4/6),((G1615*J1615/C1615*C1616)/(G1615*K1615/D1615*D1616))&gt;(6/4)),50%,((G1615*J1615/C1615*C1616)/((G1615*K1615/D1615*D1616)+(G1615*J1615/C1615*C1616)))),((G1615*J1615/C1615*C1616)/((G1615*K1615/D1615*D1616)+(G1615*J1615/C1615*C1616))))</f>
        <v>0.42014246872764555</v>
      </c>
      <c r="K1616" s="18">
        <f t="shared" si="300"/>
        <v>0.5798575312723544</v>
      </c>
      <c r="L1616" s="20">
        <f t="shared" si="301"/>
        <v>0.72456154498113778</v>
      </c>
      <c r="M1616" s="51">
        <f>IF(AND((B1616-$B$2)&gt;123,OR(((U1615*R1615/C1615*C1616)/(U1615*S1615/D1615*D1616))&lt;(4/6),((U1615*R1615/C1615*C1616)/(U1615*S1615/D1615*D1616))&gt;(6/4))),1,0)</f>
        <v>0</v>
      </c>
      <c r="N1616" s="51">
        <f>IF(AND((B1616-$B$2)&gt;123,OR(((U1615*R1615/C1615*C1616)/(U1615*S1615/D1615*D1616))&lt;(4/6),((U1615*R1615/C1615*C1616)/(U1615*S1615/D1615*D1616))&gt;(6/4))),COUNTIF($M$2:M1616,1),0)</f>
        <v>0</v>
      </c>
      <c r="O1616" s="51">
        <f>IF(OR((ROW(N1616)-MATCH(MAX($N$2:N1616),$N$2:N1616,0))=1,(ROW(N1616)-MATCH(MAX($N$2:N1616),$N$2:N1616,0))&gt;123),IF(OR(((U1615*R1615/C1615*C1616)/(U1615*S1615/D1615*D1616))&lt;(4/6),((U1615*R1615/C1615*C1616)/(U1615*S1615/D1615*D1616))&gt;(6/4)),1,0),0)</f>
        <v>0</v>
      </c>
      <c r="P1616" s="47">
        <f>IF(O1616=1,U1615/2/C1616,P1615)</f>
        <v>3.6118419146766771</v>
      </c>
      <c r="Q1616" s="47">
        <f>IF(O1616=1,U1615/2/D1616,Q1615)</f>
        <v>89.517711770140608</v>
      </c>
      <c r="R1616" s="41">
        <f>P1616*C1616/U1615</f>
        <v>0.41913172588571274</v>
      </c>
      <c r="S1616" s="41">
        <f>Q1616*D1616/U1615</f>
        <v>0.57846255958370574</v>
      </c>
      <c r="T1616" s="41">
        <f t="shared" si="307"/>
        <v>0.72456154498113678</v>
      </c>
      <c r="U1616" s="42">
        <f>P1616*C1616+Q1616*D1616</f>
        <v>28437.517281045028</v>
      </c>
      <c r="V1616" s="25">
        <f>B1616</f>
        <v>43334</v>
      </c>
      <c r="W1616">
        <f>C1616/C$2</f>
        <v>1.4390212867585164</v>
      </c>
      <c r="X1616">
        <f>D1616/D$2</f>
        <v>1.3200007165890359</v>
      </c>
      <c r="Y1616">
        <f t="shared" si="308"/>
        <v>1.4218758640522513</v>
      </c>
      <c r="AA1616" s="15">
        <f t="shared" si="309"/>
        <v>-5.6195891306713985E-3</v>
      </c>
      <c r="AB1616" s="15">
        <f t="shared" si="310"/>
        <v>-6.4054578843952825E-5</v>
      </c>
      <c r="AC1616" s="15">
        <f t="shared" si="311"/>
        <v>-2.4057145305815819E-3</v>
      </c>
    </row>
    <row r="1617" spans="1:29" x14ac:dyDescent="0.4">
      <c r="A1617" s="43">
        <f t="shared" si="302"/>
        <v>2018</v>
      </c>
      <c r="B1617" s="53">
        <v>43335</v>
      </c>
      <c r="C1617" s="45">
        <v>3320.0257000000001</v>
      </c>
      <c r="D1617" s="45">
        <f>VLOOKUP(B1617,'H11001.CSI  中证全债'!$A$2:$B$2792,2,0)</f>
        <v>184.3322</v>
      </c>
      <c r="E1617" s="14">
        <f t="shared" si="303"/>
        <v>0</v>
      </c>
      <c r="F1617" s="14">
        <f>IF(AND((B1617-$B$2)&gt;123,OR(((G1616*J1616/C1616*C1617)/(G1616*K1616/D1616*D1617))&lt;(4/6),((G1616*J1616/C1616*C1617)/(G1616*K1616/D1616*D1617))&gt;(6/4))),COUNTIF($E$2:E1617,1),0)</f>
        <v>0</v>
      </c>
      <c r="G1617" s="21">
        <f t="shared" si="304"/>
        <v>28562.531584472108</v>
      </c>
      <c r="H1617" s="12">
        <f t="shared" si="305"/>
        <v>3.6207315507914033</v>
      </c>
      <c r="I1617" s="12">
        <f t="shared" si="306"/>
        <v>89.738036995401941</v>
      </c>
      <c r="J1617" s="15">
        <f>IF(OR((ROW(F1617)-MATCH(MAX($F$2:F1617),$F$2:F1617,0))=1,(ROW(F1617)-MATCH(MAX($F$2:F1617),$F$2:F1617,0))&gt;123),IF(OR(((G1616*J1616/C1616*C1617)/(G1616*K1616/D1616*D1617))&lt;(4/6),((G1616*J1616/C1616*C1617)/(G1616*K1616/D1616*D1617))&gt;(6/4)),50%,((G1616*J1616/C1616*C1617)/((G1616*K1616/D1616*D1617)+(G1616*J1616/C1616*C1617)))),((G1616*J1616/C1616*C1617)/((G1616*K1616/D1616*D1617)+(G1616*J1616/C1616*C1617))))</f>
        <v>0.42086331759063789</v>
      </c>
      <c r="K1617" s="18">
        <f t="shared" si="300"/>
        <v>0.57913668240936211</v>
      </c>
      <c r="L1617" s="20">
        <f t="shared" si="301"/>
        <v>0.72670809909628742</v>
      </c>
      <c r="M1617" s="51">
        <f>IF(AND((B1617-$B$2)&gt;123,OR(((U1616*R1616/C1616*C1617)/(U1616*S1616/D1616*D1617))&lt;(4/6),((U1616*R1616/C1616*C1617)/(U1616*S1616/D1616*D1617))&gt;(6/4))),1,0)</f>
        <v>0</v>
      </c>
      <c r="N1617" s="51">
        <f>IF(AND((B1617-$B$2)&gt;123,OR(((U1616*R1616/C1616*C1617)/(U1616*S1616/D1616*D1617))&lt;(4/6),((U1616*R1616/C1616*C1617)/(U1616*S1616/D1616*D1617))&gt;(6/4))),COUNTIF($M$2:M1617,1),0)</f>
        <v>0</v>
      </c>
      <c r="O1617" s="51">
        <f>IF(OR((ROW(N1617)-MATCH(MAX($N$2:N1617),$N$2:N1617,0))=1,(ROW(N1617)-MATCH(MAX($N$2:N1617),$N$2:N1617,0))&gt;123),IF(OR(((U1616*R1616/C1616*C1617)/(U1616*S1616/D1616*D1617))&lt;(4/6),((U1616*R1616/C1616*C1617)/(U1616*S1616/D1616*D1617))&gt;(6/4)),1,0),0)</f>
        <v>0</v>
      </c>
      <c r="P1617" s="47">
        <f>IF(O1617=1,U1616/2/C1617,P1616)</f>
        <v>3.6118419146766771</v>
      </c>
      <c r="Q1617" s="47">
        <f>IF(O1617=1,U1616/2/D1617,Q1616)</f>
        <v>89.517711770140608</v>
      </c>
      <c r="R1617" s="41">
        <f>P1617*C1617/U1616</f>
        <v>0.42167562880239989</v>
      </c>
      <c r="S1617" s="41">
        <f>Q1617*D1617/U1616</f>
        <v>0.58025447814161402</v>
      </c>
      <c r="T1617" s="41">
        <f t="shared" si="307"/>
        <v>0.7267080990962862</v>
      </c>
      <c r="U1617" s="42">
        <f>P1617*C1617+Q1617*D1617</f>
        <v>28492.404730619688</v>
      </c>
      <c r="V1617" s="25">
        <f>B1617</f>
        <v>43335</v>
      </c>
      <c r="W1617">
        <f>C1617/C$2</f>
        <v>1.4442724816454835</v>
      </c>
      <c r="X1617">
        <f>D1617/D$2</f>
        <v>1.3209043353636689</v>
      </c>
      <c r="Y1617">
        <f t="shared" si="308"/>
        <v>1.4246202365309844</v>
      </c>
      <c r="AA1617" s="15">
        <f t="shared" si="309"/>
        <v>3.6491432998853046E-3</v>
      </c>
      <c r="AB1617" s="15">
        <f t="shared" si="310"/>
        <v>6.8455930612509874E-4</v>
      </c>
      <c r="AC1617" s="15">
        <f t="shared" si="311"/>
        <v>1.9301069440138541E-3</v>
      </c>
    </row>
    <row r="1618" spans="1:29" x14ac:dyDescent="0.4">
      <c r="A1618" s="43">
        <f t="shared" si="302"/>
        <v>2018</v>
      </c>
      <c r="B1618" s="53">
        <v>43336</v>
      </c>
      <c r="C1618" s="45">
        <v>3325.3346999999999</v>
      </c>
      <c r="D1618" s="45">
        <f>VLOOKUP(B1618,'H11001.CSI  中证全债'!$A$2:$B$2792,2,0)</f>
        <v>184.4776</v>
      </c>
      <c r="E1618" s="14">
        <f t="shared" si="303"/>
        <v>0</v>
      </c>
      <c r="F1618" s="14">
        <f>IF(AND((B1618-$B$2)&gt;123,OR(((G1617*J1617/C1617*C1618)/(G1617*K1617/D1617*D1618))&lt;(4/6),((G1617*J1617/C1617*C1618)/(G1617*K1617/D1617*D1618))&gt;(6/4))),COUNTIF($E$2:E1618,1),0)</f>
        <v>0</v>
      </c>
      <c r="G1618" s="21">
        <f t="shared" si="304"/>
        <v>28594.80195885439</v>
      </c>
      <c r="H1618" s="12">
        <f t="shared" si="305"/>
        <v>3.6207315507914033</v>
      </c>
      <c r="I1618" s="12">
        <f t="shared" si="306"/>
        <v>89.738036995401941</v>
      </c>
      <c r="J1618" s="15">
        <f>IF(OR((ROW(F1618)-MATCH(MAX($F$2:F1618),$F$2:F1618,0))=1,(ROW(F1618)-MATCH(MAX($F$2:F1618),$F$2:F1618,0))&gt;123),IF(OR(((G1617*J1617/C1617*C1618)/(G1617*K1617/D1617*D1618))&lt;(4/6),((G1617*J1617/C1617*C1618)/(G1617*K1617/D1617*D1618))&gt;(6/4)),50%,((G1617*J1617/C1617*C1618)/((G1617*K1617/D1617*D1618)+(G1617*J1617/C1617*C1618)))),((G1617*J1617/C1617*C1618)/((G1617*K1617/D1617*D1618)+(G1617*J1617/C1617*C1618))))</f>
        <v>0.42106059285027597</v>
      </c>
      <c r="K1618" s="18">
        <f t="shared" si="300"/>
        <v>0.57893940714972403</v>
      </c>
      <c r="L1618" s="20">
        <f t="shared" si="301"/>
        <v>0.72729647982207957</v>
      </c>
      <c r="M1618" s="51">
        <f>IF(AND((B1618-$B$2)&gt;123,OR(((U1617*R1617/C1617*C1618)/(U1617*S1617/D1617*D1618))&lt;(4/6),((U1617*R1617/C1617*C1618)/(U1617*S1617/D1617*D1618))&gt;(6/4))),1,0)</f>
        <v>0</v>
      </c>
      <c r="N1618" s="51">
        <f>IF(AND((B1618-$B$2)&gt;123,OR(((U1617*R1617/C1617*C1618)/(U1617*S1617/D1617*D1618))&lt;(4/6),((U1617*R1617/C1617*C1618)/(U1617*S1617/D1617*D1618))&gt;(6/4))),COUNTIF($M$2:M1618,1),0)</f>
        <v>0</v>
      </c>
      <c r="O1618" s="51">
        <f>IF(OR((ROW(N1618)-MATCH(MAX($N$2:N1618),$N$2:N1618,0))=1,(ROW(N1618)-MATCH(MAX($N$2:N1618),$N$2:N1618,0))&gt;123),IF(OR(((U1617*R1617/C1617*C1618)/(U1617*S1617/D1617*D1618))&lt;(4/6),((U1617*R1617/C1617*C1618)/(U1617*S1617/D1617*D1618))&gt;(6/4)),1,0),0)</f>
        <v>0</v>
      </c>
      <c r="P1618" s="47">
        <f>IF(O1618=1,U1617/2/C1618,P1617)</f>
        <v>3.6118419146766771</v>
      </c>
      <c r="Q1618" s="47">
        <f>IF(O1618=1,U1617/2/D1618,Q1617)</f>
        <v>89.517711770140608</v>
      </c>
      <c r="R1618" s="41">
        <f>P1618*C1618/U1617</f>
        <v>0.42153631339096775</v>
      </c>
      <c r="S1618" s="41">
        <f>Q1618*D1618/U1617</f>
        <v>0.57959350153061384</v>
      </c>
      <c r="T1618" s="41">
        <f t="shared" si="307"/>
        <v>0.72729647982207823</v>
      </c>
      <c r="U1618" s="42">
        <f>P1618*C1618+Q1618*D1618</f>
        <v>28524.595874636085</v>
      </c>
      <c r="V1618" s="25">
        <f>B1618</f>
        <v>43336</v>
      </c>
      <c r="W1618">
        <f>C1618/C$2</f>
        <v>1.4465819946727638</v>
      </c>
      <c r="X1618">
        <f>D1618/D$2</f>
        <v>1.3219462558222859</v>
      </c>
      <c r="Y1618">
        <f t="shared" si="308"/>
        <v>1.4262297937318043</v>
      </c>
      <c r="AA1618" s="15">
        <f t="shared" si="309"/>
        <v>1.5990840070905232E-3</v>
      </c>
      <c r="AB1618" s="15">
        <f t="shared" si="310"/>
        <v>7.8879327648673225E-4</v>
      </c>
      <c r="AC1618" s="15">
        <f t="shared" si="311"/>
        <v>1.1298149215817066E-3</v>
      </c>
    </row>
    <row r="1619" spans="1:29" x14ac:dyDescent="0.4">
      <c r="A1619" s="43">
        <f t="shared" si="302"/>
        <v>2018</v>
      </c>
      <c r="B1619" s="53">
        <v>43339</v>
      </c>
      <c r="C1619" s="45">
        <v>3406.5735</v>
      </c>
      <c r="D1619" s="45">
        <f>VLOOKUP(B1619,'H11001.CSI  中证全债'!$A$2:$B$2792,2,0)</f>
        <v>184.47730000000001</v>
      </c>
      <c r="E1619" s="14">
        <f t="shared" si="303"/>
        <v>0</v>
      </c>
      <c r="F1619" s="14">
        <f>IF(AND((B1619-$B$2)&gt;123,OR(((G1618*J1618/C1618*C1619)/(G1618*K1618/D1618*D1619))&lt;(4/6),((G1618*J1618/C1618*C1619)/(G1618*K1618/D1618*D1619))&gt;(6/4))),COUNTIF($E$2:E1619,1),0)</f>
        <v>0</v>
      </c>
      <c r="G1619" s="21">
        <f t="shared" si="304"/>
        <v>28888.918923751728</v>
      </c>
      <c r="H1619" s="12">
        <f t="shared" si="305"/>
        <v>3.6207315507914033</v>
      </c>
      <c r="I1619" s="12">
        <f t="shared" si="306"/>
        <v>89.738036995401941</v>
      </c>
      <c r="J1619" s="15">
        <f>IF(OR((ROW(F1619)-MATCH(MAX($F$2:F1619),$F$2:F1619,0))=1,(ROW(F1619)-MATCH(MAX($F$2:F1619),$F$2:F1619,0))&gt;123),IF(OR(((G1618*J1618/C1618*C1619)/(G1618*K1618/D1618*D1619))&lt;(4/6),((G1618*J1618/C1618*C1619)/(G1618*K1618/D1618*D1619))&gt;(6/4)),50%,((G1618*J1618/C1618*C1619)/((G1618*K1618/D1618*D1619)+(G1618*J1618/C1618*C1619)))),((G1618*J1618/C1618*C1619)/((G1618*K1618/D1618*D1619)+(G1618*J1618/C1618*C1619))))</f>
        <v>0.4269556844302318</v>
      </c>
      <c r="K1619" s="18">
        <f t="shared" si="300"/>
        <v>0.5730443155697682</v>
      </c>
      <c r="L1619" s="20">
        <f t="shared" si="301"/>
        <v>0.74506573545837729</v>
      </c>
      <c r="M1619" s="51">
        <f>IF(AND((B1619-$B$2)&gt;123,OR(((U1618*R1618/C1618*C1619)/(U1618*S1618/D1618*D1619))&lt;(4/6),((U1618*R1618/C1618*C1619)/(U1618*S1618/D1618*D1619))&gt;(6/4))),1,0)</f>
        <v>0</v>
      </c>
      <c r="N1619" s="51">
        <f>IF(AND((B1619-$B$2)&gt;123,OR(((U1618*R1618/C1618*C1619)/(U1618*S1618/D1618*D1619))&lt;(4/6),((U1618*R1618/C1618*C1619)/(U1618*S1618/D1618*D1619))&gt;(6/4))),COUNTIF($M$2:M1619,1),0)</f>
        <v>0</v>
      </c>
      <c r="O1619" s="51">
        <f>IF(OR((ROW(N1619)-MATCH(MAX($N$2:N1619),$N$2:N1619,0))=1,(ROW(N1619)-MATCH(MAX($N$2:N1619),$N$2:N1619,0))&gt;123),IF(OR(((U1618*R1618/C1618*C1619)/(U1618*S1618/D1618*D1619))&lt;(4/6),((U1618*R1618/C1618*C1619)/(U1618*S1618/D1618*D1619))&gt;(6/4)),1,0),0)</f>
        <v>0</v>
      </c>
      <c r="P1619" s="47">
        <f>IF(O1619=1,U1618/2/C1619,P1618)</f>
        <v>3.6118419146766771</v>
      </c>
      <c r="Q1619" s="47">
        <f>IF(O1619=1,U1618/2/D1619,Q1618)</f>
        <v>89.517711770140608</v>
      </c>
      <c r="R1619" s="41">
        <f>P1619*C1619/U1618</f>
        <v>0.43134721370995771</v>
      </c>
      <c r="S1619" s="41">
        <f>Q1619*D1619/U1618</f>
        <v>0.57893846567053053</v>
      </c>
      <c r="T1619" s="41">
        <f t="shared" si="307"/>
        <v>0.74506573545837618</v>
      </c>
      <c r="U1619" s="42">
        <f>P1619*C1619+Q1619*D1619</f>
        <v>28817.990722260591</v>
      </c>
      <c r="V1619" s="25">
        <f>B1619</f>
        <v>43339</v>
      </c>
      <c r="W1619">
        <f>C1619/C$2</f>
        <v>1.481922372695109</v>
      </c>
      <c r="X1619">
        <f>D1619/D$2</f>
        <v>1.3219441060551773</v>
      </c>
      <c r="Y1619">
        <f t="shared" si="308"/>
        <v>1.4408995361130295</v>
      </c>
      <c r="AA1619" s="15">
        <f t="shared" si="309"/>
        <v>2.4430262613865494E-2</v>
      </c>
      <c r="AB1619" s="15">
        <f t="shared" si="310"/>
        <v>-1.6262136974809493E-6</v>
      </c>
      <c r="AC1619" s="15">
        <f t="shared" si="311"/>
        <v>1.0285679380488189E-2</v>
      </c>
    </row>
    <row r="1620" spans="1:29" x14ac:dyDescent="0.4">
      <c r="A1620" s="43">
        <f t="shared" si="302"/>
        <v>2018</v>
      </c>
      <c r="B1620" s="53">
        <v>43340</v>
      </c>
      <c r="C1620" s="45">
        <v>3400.1705000000002</v>
      </c>
      <c r="D1620" s="45">
        <f>VLOOKUP(B1620,'H11001.CSI  中证全债'!$A$2:$B$2792,2,0)</f>
        <v>184.45</v>
      </c>
      <c r="E1620" s="14">
        <f t="shared" si="303"/>
        <v>0</v>
      </c>
      <c r="F1620" s="14">
        <f>IF(AND((B1620-$B$2)&gt;123,OR(((G1619*J1619/C1619*C1620)/(G1619*K1619/D1619*D1620))&lt;(4/6),((G1619*J1619/C1619*C1620)/(G1619*K1619/D1619*D1620))&gt;(6/4))),COUNTIF($E$2:E1620,1),0)</f>
        <v>0</v>
      </c>
      <c r="G1620" s="21">
        <f t="shared" si="304"/>
        <v>28863.285531222034</v>
      </c>
      <c r="H1620" s="12">
        <f t="shared" si="305"/>
        <v>3.6207315507914033</v>
      </c>
      <c r="I1620" s="12">
        <f t="shared" si="306"/>
        <v>89.738036995401941</v>
      </c>
      <c r="J1620" s="15">
        <f>IF(OR((ROW(F1620)-MATCH(MAX($F$2:F1620),$F$2:F1620,0))=1,(ROW(F1620)-MATCH(MAX($F$2:F1620),$F$2:F1620,0))&gt;123),IF(OR(((G1619*J1619/C1619*C1620)/(G1619*K1619/D1619*D1620))&lt;(4/6),((G1619*J1619/C1619*C1620)/(G1619*K1619/D1619*D1620))&gt;(6/4)),50%,((G1619*J1619/C1619*C1620)/((G1619*K1619/D1619*D1620)+(G1619*J1619/C1619*C1620)))),((G1619*J1619/C1619*C1620)/((G1619*K1619/D1619*D1620)+(G1619*J1619/C1619*C1620))))</f>
        <v>0.42653164325672466</v>
      </c>
      <c r="K1620" s="18">
        <f t="shared" si="300"/>
        <v>0.57346835674327534</v>
      </c>
      <c r="L1620" s="20">
        <f t="shared" si="301"/>
        <v>0.74377537703910335</v>
      </c>
      <c r="M1620" s="51">
        <f>IF(AND((B1620-$B$2)&gt;123,OR(((U1619*R1619/C1619*C1620)/(U1619*S1619/D1619*D1620))&lt;(4/6),((U1619*R1619/C1619*C1620)/(U1619*S1619/D1619*D1620))&gt;(6/4))),1,0)</f>
        <v>0</v>
      </c>
      <c r="N1620" s="51">
        <f>IF(AND((B1620-$B$2)&gt;123,OR(((U1619*R1619/C1619*C1620)/(U1619*S1619/D1619*D1620))&lt;(4/6),((U1619*R1619/C1619*C1620)/(U1619*S1619/D1619*D1620))&gt;(6/4))),COUNTIF($M$2:M1620,1),0)</f>
        <v>0</v>
      </c>
      <c r="O1620" s="51">
        <f>IF(OR((ROW(N1620)-MATCH(MAX($N$2:N1620),$N$2:N1620,0))=1,(ROW(N1620)-MATCH(MAX($N$2:N1620),$N$2:N1620,0))&gt;123),IF(OR(((U1619*R1619/C1619*C1620)/(U1619*S1619/D1619*D1620))&lt;(4/6),((U1619*R1619/C1619*C1620)/(U1619*S1619/D1619*D1620))&gt;(6/4)),1,0),0)</f>
        <v>0</v>
      </c>
      <c r="P1620" s="47">
        <f>IF(O1620=1,U1619/2/C1620,P1619)</f>
        <v>3.6118419146766771</v>
      </c>
      <c r="Q1620" s="47">
        <f>IF(O1620=1,U1619/2/D1620,Q1619)</f>
        <v>89.517711770140608</v>
      </c>
      <c r="R1620" s="41">
        <f>P1620*C1620/U1619</f>
        <v>0.42615317796812024</v>
      </c>
      <c r="S1620" s="41">
        <f>Q1620*D1620/U1619</f>
        <v>0.57295951321297423</v>
      </c>
      <c r="T1620" s="41">
        <f t="shared" si="307"/>
        <v>0.74377537703910201</v>
      </c>
      <c r="U1620" s="42">
        <f>P1620*C1620+Q1620*D1620</f>
        <v>28792.420264949593</v>
      </c>
      <c r="V1620" s="25">
        <f>B1620</f>
        <v>43340</v>
      </c>
      <c r="W1620">
        <f>C1620/C$2</f>
        <v>1.4791369494678202</v>
      </c>
      <c r="X1620">
        <f>D1620/D$2</f>
        <v>1.3217484772482979</v>
      </c>
      <c r="Y1620">
        <f t="shared" si="308"/>
        <v>1.4396210132474796</v>
      </c>
      <c r="AA1620" s="15">
        <f t="shared" si="309"/>
        <v>-1.8796013061217476E-3</v>
      </c>
      <c r="AB1620" s="15">
        <f t="shared" si="310"/>
        <v>-1.4798568712803828E-4</v>
      </c>
      <c r="AC1620" s="15">
        <f t="shared" si="311"/>
        <v>-8.8730881890541902E-4</v>
      </c>
    </row>
    <row r="1621" spans="1:29" x14ac:dyDescent="0.4">
      <c r="A1621" s="43">
        <f t="shared" si="302"/>
        <v>2018</v>
      </c>
      <c r="B1621" s="53">
        <v>43341</v>
      </c>
      <c r="C1621" s="45">
        <v>3386.5736000000002</v>
      </c>
      <c r="D1621" s="45">
        <f>VLOOKUP(B1621,'H11001.CSI  中证全债'!$A$2:$B$2792,2,0)</f>
        <v>184.44390000000001</v>
      </c>
      <c r="E1621" s="14">
        <f t="shared" si="303"/>
        <v>0</v>
      </c>
      <c r="F1621" s="14">
        <f>IF(AND((B1621-$B$2)&gt;123,OR(((G1620*J1620/C1620*C1621)/(G1620*K1620/D1620*D1621))&lt;(4/6),((G1620*J1620/C1620*C1621)/(G1620*K1620/D1620*D1621))&gt;(6/4))),COUNTIF($E$2:E1621,1),0)</f>
        <v>0</v>
      </c>
      <c r="G1621" s="21">
        <f t="shared" si="304"/>
        <v>28813.507404373406</v>
      </c>
      <c r="H1621" s="12">
        <f t="shared" si="305"/>
        <v>3.6207315507914033</v>
      </c>
      <c r="I1621" s="12">
        <f t="shared" si="306"/>
        <v>89.738036995401941</v>
      </c>
      <c r="J1621" s="15">
        <f>IF(OR((ROW(F1621)-MATCH(MAX($F$2:F1621),$F$2:F1621,0))=1,(ROW(F1621)-MATCH(MAX($F$2:F1621),$F$2:F1621,0))&gt;123),IF(OR(((G1620*J1620/C1620*C1621)/(G1620*K1620/D1620*D1621))&lt;(4/6),((G1620*J1620/C1620*C1621)/(G1620*K1620/D1620*D1621))&gt;(6/4)),50%,((G1620*J1620/C1620*C1621)/((G1620*K1620/D1620*D1621)+(G1620*J1620/C1620*C1621)))),((G1620*J1620/C1620*C1621)/((G1620*K1620/D1620*D1621)+(G1620*J1620/C1620*C1621))))</f>
        <v>0.42555991919040292</v>
      </c>
      <c r="K1621" s="18">
        <f t="shared" si="300"/>
        <v>0.57444008080959708</v>
      </c>
      <c r="L1621" s="20">
        <f t="shared" si="301"/>
        <v>0.74082560289078836</v>
      </c>
      <c r="M1621" s="51">
        <f>IF(AND((B1621-$B$2)&gt;123,OR(((U1620*R1620/C1620*C1621)/(U1620*S1620/D1620*D1621))&lt;(4/6),((U1620*R1620/C1620*C1621)/(U1620*S1620/D1620*D1621))&gt;(6/4))),1,0)</f>
        <v>0</v>
      </c>
      <c r="N1621" s="51">
        <f>IF(AND((B1621-$B$2)&gt;123,OR(((U1620*R1620/C1620*C1621)/(U1620*S1620/D1620*D1621))&lt;(4/6),((U1620*R1620/C1620*C1621)/(U1620*S1620/D1620*D1621))&gt;(6/4))),COUNTIF($M$2:M1621,1),0)</f>
        <v>0</v>
      </c>
      <c r="O1621" s="51">
        <f>IF(OR((ROW(N1621)-MATCH(MAX($N$2:N1621),$N$2:N1621,0))=1,(ROW(N1621)-MATCH(MAX($N$2:N1621),$N$2:N1621,0))&gt;123),IF(OR(((U1620*R1620/C1620*C1621)/(U1620*S1620/D1620*D1621))&lt;(4/6),((U1620*R1620/C1620*C1621)/(U1620*S1620/D1620*D1621))&gt;(6/4)),1,0),0)</f>
        <v>0</v>
      </c>
      <c r="P1621" s="47">
        <f>IF(O1621=1,U1620/2/C1621,P1620)</f>
        <v>3.6118419146766771</v>
      </c>
      <c r="Q1621" s="47">
        <f>IF(O1621=1,U1620/2/D1621,Q1620)</f>
        <v>89.517711770140608</v>
      </c>
      <c r="R1621" s="41">
        <f>P1621*C1621/U1620</f>
        <v>0.42482599111363389</v>
      </c>
      <c r="S1621" s="41">
        <f>Q1621*D1621/U1620</f>
        <v>0.57344939140320461</v>
      </c>
      <c r="T1621" s="41">
        <f t="shared" si="307"/>
        <v>0.74082560289078692</v>
      </c>
      <c r="U1621" s="42">
        <f>P1621*C1621+Q1621*D1621</f>
        <v>28742.764353578124</v>
      </c>
      <c r="V1621" s="25">
        <f>B1621</f>
        <v>43341</v>
      </c>
      <c r="W1621">
        <f>C1621/C$2</f>
        <v>1.473222046909781</v>
      </c>
      <c r="X1621">
        <f>D1621/D$2</f>
        <v>1.3217047653170906</v>
      </c>
      <c r="Y1621">
        <f t="shared" si="308"/>
        <v>1.4371382176789063</v>
      </c>
      <c r="AA1621" s="15">
        <f t="shared" si="309"/>
        <v>-3.9988877028372949E-3</v>
      </c>
      <c r="AB1621" s="15">
        <f t="shared" si="310"/>
        <v>-3.3071293033204441E-5</v>
      </c>
      <c r="AC1621" s="15">
        <f t="shared" si="311"/>
        <v>-1.7246174831615502E-3</v>
      </c>
    </row>
    <row r="1622" spans="1:29" x14ac:dyDescent="0.4">
      <c r="A1622" s="43">
        <f t="shared" si="302"/>
        <v>2018</v>
      </c>
      <c r="B1622" s="53">
        <v>43342</v>
      </c>
      <c r="C1622" s="45">
        <v>3351.0942</v>
      </c>
      <c r="D1622" s="45">
        <f>VLOOKUP(B1622,'H11001.CSI  中证全债'!$A$2:$B$2792,2,0)</f>
        <v>184.52529999999999</v>
      </c>
      <c r="E1622" s="14">
        <f t="shared" si="303"/>
        <v>0</v>
      </c>
      <c r="F1622" s="14">
        <f>IF(AND((B1622-$B$2)&gt;123,OR(((G1621*J1621/C1621*C1622)/(G1621*K1621/D1621*D1622))&lt;(4/6),((G1621*J1621/C1621*C1622)/(G1621*K1621/D1621*D1622))&gt;(6/4))),COUNTIF($E$2:E1622,1),0)</f>
        <v>0</v>
      </c>
      <c r="G1622" s="21">
        <f t="shared" si="304"/>
        <v>28692.35069760168</v>
      </c>
      <c r="H1622" s="12">
        <f t="shared" si="305"/>
        <v>3.6207315507914033</v>
      </c>
      <c r="I1622" s="12">
        <f t="shared" si="306"/>
        <v>89.738036995401941</v>
      </c>
      <c r="J1622" s="15">
        <f>IF(OR((ROW(F1622)-MATCH(MAX($F$2:F1622),$F$2:F1622,0))=1,(ROW(F1622)-MATCH(MAX($F$2:F1622),$F$2:F1622,0))&gt;123),IF(OR(((G1621*J1621/C1621*C1622)/(G1621*K1621/D1621*D1622))&lt;(4/6),((G1621*J1621/C1621*C1622)/(G1621*K1621/D1621*D1622))&gt;(6/4)),50%,((G1621*J1621/C1621*C1622)/((G1621*K1621/D1621*D1622)+(G1621*J1621/C1621*C1622)))),((G1621*J1621/C1621*C1622)/((G1621*K1621/D1621*D1622)+(G1621*J1621/C1621*C1622))))</f>
        <v>0.42287969457407598</v>
      </c>
      <c r="K1622" s="18">
        <f t="shared" si="300"/>
        <v>0.57712030542592396</v>
      </c>
      <c r="L1622" s="20">
        <f t="shared" si="301"/>
        <v>0.73274097375933434</v>
      </c>
      <c r="M1622" s="51">
        <f>IF(AND((B1622-$B$2)&gt;123,OR(((U1621*R1621/C1621*C1622)/(U1621*S1621/D1621*D1622))&lt;(4/6),((U1621*R1621/C1621*C1622)/(U1621*S1621/D1621*D1622))&gt;(6/4))),1,0)</f>
        <v>0</v>
      </c>
      <c r="N1622" s="51">
        <f>IF(AND((B1622-$B$2)&gt;123,OR(((U1621*R1621/C1621*C1622)/(U1621*S1621/D1621*D1622))&lt;(4/6),((U1621*R1621/C1621*C1622)/(U1621*S1621/D1621*D1622))&gt;(6/4))),COUNTIF($M$2:M1622,1),0)</f>
        <v>0</v>
      </c>
      <c r="O1622" s="51">
        <f>IF(OR((ROW(N1622)-MATCH(MAX($N$2:N1622),$N$2:N1622,0))=1,(ROW(N1622)-MATCH(MAX($N$2:N1622),$N$2:N1622,0))&gt;123),IF(OR(((U1621*R1621/C1621*C1622)/(U1621*S1621/D1621*D1622))&lt;(4/6),((U1621*R1621/C1621*C1622)/(U1621*S1621/D1621*D1622))&gt;(6/4)),1,0),0)</f>
        <v>0</v>
      </c>
      <c r="P1622" s="47">
        <f>IF(O1622=1,U1621/2/C1622,P1621)</f>
        <v>3.6118419146766771</v>
      </c>
      <c r="Q1622" s="47">
        <f>IF(O1622=1,U1621/2/D1622,Q1621)</f>
        <v>89.517711770140608</v>
      </c>
      <c r="R1622" s="41">
        <f>P1622*C1622/U1621</f>
        <v>0.42110154551238055</v>
      </c>
      <c r="S1622" s="41">
        <f>Q1622*D1622/U1621</f>
        <v>0.57469359649961438</v>
      </c>
      <c r="T1622" s="41">
        <f t="shared" si="307"/>
        <v>0.73274097375933278</v>
      </c>
      <c r="U1622" s="42">
        <f>P1622*C1622+Q1622*D1622</f>
        <v>28621.905111288634</v>
      </c>
      <c r="V1622" s="25">
        <f>B1622</f>
        <v>43342</v>
      </c>
      <c r="W1622">
        <f>C1622/C$2</f>
        <v>1.4577878528054122</v>
      </c>
      <c r="X1622">
        <f>D1622/D$2</f>
        <v>1.3222880687925473</v>
      </c>
      <c r="Y1622">
        <f t="shared" si="308"/>
        <v>1.4310952555644316</v>
      </c>
      <c r="AA1622" s="15">
        <f t="shared" si="309"/>
        <v>-1.0476488684610263E-2</v>
      </c>
      <c r="AB1622" s="15">
        <f t="shared" si="310"/>
        <v>4.413266039158259E-4</v>
      </c>
      <c r="AC1622" s="15">
        <f t="shared" si="311"/>
        <v>-4.204857988005184E-3</v>
      </c>
    </row>
    <row r="1623" spans="1:29" x14ac:dyDescent="0.4">
      <c r="A1623" s="43">
        <f t="shared" si="302"/>
        <v>2018</v>
      </c>
      <c r="B1623" s="53">
        <v>43343</v>
      </c>
      <c r="C1623" s="45">
        <v>3334.5036</v>
      </c>
      <c r="D1623" s="45">
        <f>VLOOKUP(B1623,'H11001.CSI  中证全债'!$A$2:$B$2792,2,0)</f>
        <v>184.6557</v>
      </c>
      <c r="E1623" s="14">
        <f t="shared" si="303"/>
        <v>0</v>
      </c>
      <c r="F1623" s="14">
        <f>IF(AND((B1623-$B$2)&gt;123,OR(((G1622*J1622/C1622*C1623)/(G1622*K1622/D1622*D1623))&lt;(4/6),((G1622*J1622/C1622*C1623)/(G1622*K1622/D1622*D1623))&gt;(6/4))),COUNTIF($E$2:E1623,1),0)</f>
        <v>0</v>
      </c>
      <c r="G1623" s="21">
        <f t="shared" si="304"/>
        <v>28643.982428759322</v>
      </c>
      <c r="H1623" s="12">
        <f t="shared" si="305"/>
        <v>3.6207315507914033</v>
      </c>
      <c r="I1623" s="12">
        <f t="shared" si="306"/>
        <v>89.738036995401941</v>
      </c>
      <c r="J1623" s="15">
        <f>IF(OR((ROW(F1623)-MATCH(MAX($F$2:F1623),$F$2:F1623,0))=1,(ROW(F1623)-MATCH(MAX($F$2:F1623),$F$2:F1623,0))&gt;123),IF(OR(((G1622*J1622/C1622*C1623)/(G1622*K1622/D1622*D1623))&lt;(4/6),((G1622*J1622/C1622*C1623)/(G1622*K1622/D1622*D1623))&gt;(6/4)),50%,((G1622*J1622/C1622*C1623)/((G1622*K1622/D1622*D1623)+(G1622*J1622/C1622*C1623)))),((G1622*J1622/C1622*C1623)/((G1622*K1622/D1622*D1623)+(G1622*J1622/C1622*C1623))))</f>
        <v>0.42149664142460708</v>
      </c>
      <c r="K1623" s="18">
        <f t="shared" si="300"/>
        <v>0.57850335857539292</v>
      </c>
      <c r="L1623" s="20">
        <f t="shared" si="301"/>
        <v>0.72859843452348061</v>
      </c>
      <c r="M1623" s="51">
        <f>IF(AND((B1623-$B$2)&gt;123,OR(((U1622*R1622/C1622*C1623)/(U1622*S1622/D1622*D1623))&lt;(4/6),((U1622*R1622/C1622*C1623)/(U1622*S1622/D1622*D1623))&gt;(6/4))),1,0)</f>
        <v>0</v>
      </c>
      <c r="N1623" s="51">
        <f>IF(AND((B1623-$B$2)&gt;123,OR(((U1622*R1622/C1622*C1623)/(U1622*S1622/D1622*D1623))&lt;(4/6),((U1622*R1622/C1622*C1623)/(U1622*S1622/D1622*D1623))&gt;(6/4))),COUNTIF($M$2:M1623,1),0)</f>
        <v>0</v>
      </c>
      <c r="O1623" s="51">
        <f>IF(OR((ROW(N1623)-MATCH(MAX($N$2:N1623),$N$2:N1623,0))=1,(ROW(N1623)-MATCH(MAX($N$2:N1623),$N$2:N1623,0))&gt;123),IF(OR(((U1622*R1622/C1622*C1623)/(U1622*S1622/D1622*D1623))&lt;(4/6),((U1622*R1622/C1622*C1623)/(U1622*S1622/D1622*D1623))&gt;(6/4)),1,0),0)</f>
        <v>0</v>
      </c>
      <c r="P1623" s="47">
        <f>IF(O1623=1,U1622/2/C1623,P1622)</f>
        <v>3.6118419146766771</v>
      </c>
      <c r="Q1623" s="47">
        <f>IF(O1623=1,U1622/2/D1623,Q1622)</f>
        <v>89.517711770140608</v>
      </c>
      <c r="R1623" s="41">
        <f>P1623*C1623/U1622</f>
        <v>0.42078610142447059</v>
      </c>
      <c r="S1623" s="41">
        <f>Q1623*D1623/U1622</f>
        <v>0.5775281437430958</v>
      </c>
      <c r="T1623" s="41">
        <f t="shared" si="307"/>
        <v>0.72859843452347939</v>
      </c>
      <c r="U1623" s="42">
        <f>P1623*C1623+Q1623*D1623</f>
        <v>28573.655596433826</v>
      </c>
      <c r="V1623" s="25">
        <f>B1623</f>
        <v>43343</v>
      </c>
      <c r="W1623">
        <f>C1623/C$2</f>
        <v>1.4505706354706225</v>
      </c>
      <c r="X1623">
        <f>D1623/D$2</f>
        <v>1.3232225008957361</v>
      </c>
      <c r="Y1623">
        <f t="shared" si="308"/>
        <v>1.4286827798216912</v>
      </c>
      <c r="AA1623" s="15">
        <f t="shared" si="309"/>
        <v>-4.9508008458848396E-3</v>
      </c>
      <c r="AB1623" s="15">
        <f t="shared" si="310"/>
        <v>7.0667816283176421E-4</v>
      </c>
      <c r="AC1623" s="15">
        <f t="shared" si="311"/>
        <v>-1.6857548324334948E-3</v>
      </c>
    </row>
    <row r="1624" spans="1:29" x14ac:dyDescent="0.4">
      <c r="A1624" s="43">
        <f t="shared" si="302"/>
        <v>2018</v>
      </c>
      <c r="B1624" s="53">
        <v>43346</v>
      </c>
      <c r="C1624" s="45">
        <v>3321.8247999999999</v>
      </c>
      <c r="D1624" s="45">
        <f>VLOOKUP(B1624,'H11001.CSI  中证全债'!$A$2:$B$2792,2,0)</f>
        <v>184.69550000000001</v>
      </c>
      <c r="E1624" s="14">
        <f t="shared" si="303"/>
        <v>0</v>
      </c>
      <c r="F1624" s="14">
        <f>IF(AND((B1624-$B$2)&gt;123,OR(((G1623*J1623/C1623*C1624)/(G1623*K1623/D1623*D1624))&lt;(4/6),((G1623*J1623/C1623*C1624)/(G1623*K1623/D1623*D1624))&gt;(6/4))),COUNTIF($E$2:E1624,1),0)</f>
        <v>0</v>
      </c>
      <c r="G1624" s="21">
        <f t="shared" si="304"/>
        <v>28601.647471445569</v>
      </c>
      <c r="H1624" s="12">
        <f t="shared" si="305"/>
        <v>3.6207315507914033</v>
      </c>
      <c r="I1624" s="12">
        <f t="shared" si="306"/>
        <v>89.738036995401941</v>
      </c>
      <c r="J1624" s="15">
        <f>IF(OR((ROW(F1624)-MATCH(MAX($F$2:F1624),$F$2:F1624,0))=1,(ROW(F1624)-MATCH(MAX($F$2:F1624),$F$2:F1624,0))&gt;123),IF(OR(((G1623*J1623/C1623*C1624)/(G1623*K1623/D1623*D1624))&lt;(4/6),((G1623*J1623/C1623*C1624)/(G1623*K1623/D1623*D1624))&gt;(6/4)),50%,((G1623*J1623/C1623*C1624)/((G1623*K1623/D1623*D1624)+(G1623*J1623/C1623*C1624)))),((G1623*J1623/C1623*C1624)/((G1623*K1623/D1623*D1624)+(G1623*J1623/C1623*C1624))))</f>
        <v>0.42051549203831423</v>
      </c>
      <c r="K1624" s="18">
        <f t="shared" si="300"/>
        <v>0.57948450796168571</v>
      </c>
      <c r="L1624" s="20">
        <f t="shared" si="301"/>
        <v>0.72567167242738062</v>
      </c>
      <c r="M1624" s="51">
        <f>IF(AND((B1624-$B$2)&gt;123,OR(((U1623*R1623/C1623*C1624)/(U1623*S1623/D1623*D1624))&lt;(4/6),((U1623*R1623/C1623*C1624)/(U1623*S1623/D1623*D1624))&gt;(6/4))),1,0)</f>
        <v>0</v>
      </c>
      <c r="N1624" s="51">
        <f>IF(AND((B1624-$B$2)&gt;123,OR(((U1623*R1623/C1623*C1624)/(U1623*S1623/D1623*D1624))&lt;(4/6),((U1623*R1623/C1623*C1624)/(U1623*S1623/D1623*D1624))&gt;(6/4))),COUNTIF($M$2:M1624,1),0)</f>
        <v>0</v>
      </c>
      <c r="O1624" s="51">
        <f>IF(OR((ROW(N1624)-MATCH(MAX($N$2:N1624),$N$2:N1624,0))=1,(ROW(N1624)-MATCH(MAX($N$2:N1624),$N$2:N1624,0))&gt;123),IF(OR(((U1623*R1623/C1623*C1624)/(U1623*S1623/D1623*D1624))&lt;(4/6),((U1623*R1623/C1623*C1624)/(U1623*S1623/D1623*D1624))&gt;(6/4)),1,0),0)</f>
        <v>0</v>
      </c>
      <c r="P1624" s="47">
        <f>IF(O1624=1,U1623/2/C1624,P1623)</f>
        <v>3.6118419146766771</v>
      </c>
      <c r="Q1624" s="47">
        <f>IF(O1624=1,U1623/2/D1624,Q1623)</f>
        <v>89.517711770140608</v>
      </c>
      <c r="R1624" s="41">
        <f>P1624*C1624/U1623</f>
        <v>0.41989398260087812</v>
      </c>
      <c r="S1624" s="41">
        <f>Q1624*D1624/U1623</f>
        <v>0.57862804702893855</v>
      </c>
      <c r="T1624" s="41">
        <f t="shared" si="307"/>
        <v>0.72567167242737929</v>
      </c>
      <c r="U1624" s="42">
        <f>P1624*C1624+Q1624*D1624</f>
        <v>28531.424580094474</v>
      </c>
      <c r="V1624" s="25">
        <f>B1624</f>
        <v>43346</v>
      </c>
      <c r="W1624">
        <f>C1624/C$2</f>
        <v>1.4450551233647111</v>
      </c>
      <c r="X1624">
        <f>D1624/D$2</f>
        <v>1.323507703332139</v>
      </c>
      <c r="Y1624">
        <f t="shared" si="308"/>
        <v>1.4265712290047237</v>
      </c>
      <c r="AA1624" s="15">
        <f t="shared" si="309"/>
        <v>-3.8023050867301844E-3</v>
      </c>
      <c r="AB1624" s="15">
        <f t="shared" si="310"/>
        <v>2.1553626560133488E-4</v>
      </c>
      <c r="AC1624" s="15">
        <f t="shared" si="311"/>
        <v>-1.477970370183268E-3</v>
      </c>
    </row>
    <row r="1625" spans="1:29" x14ac:dyDescent="0.4">
      <c r="A1625" s="43">
        <f t="shared" si="302"/>
        <v>2018</v>
      </c>
      <c r="B1625" s="53">
        <v>43347</v>
      </c>
      <c r="C1625" s="45">
        <v>3363.8984</v>
      </c>
      <c r="D1625" s="45">
        <f>VLOOKUP(B1625,'H11001.CSI  中证全债'!$A$2:$B$2792,2,0)</f>
        <v>184.60230000000001</v>
      </c>
      <c r="E1625" s="14">
        <f t="shared" si="303"/>
        <v>0</v>
      </c>
      <c r="F1625" s="14">
        <f>IF(AND((B1625-$B$2)&gt;123,OR(((G1624*J1624/C1624*C1625)/(G1624*K1624/D1624*D1625))&lt;(4/6),((G1624*J1624/C1624*C1625)/(G1624*K1624/D1624*D1625))&gt;(6/4))),COUNTIF($E$2:E1625,1),0)</f>
        <v>0</v>
      </c>
      <c r="G1625" s="21">
        <f t="shared" si="304"/>
        <v>28745.621097372976</v>
      </c>
      <c r="H1625" s="12">
        <f t="shared" si="305"/>
        <v>3.6207315507914033</v>
      </c>
      <c r="I1625" s="12">
        <f t="shared" si="306"/>
        <v>89.738036995401941</v>
      </c>
      <c r="J1625" s="15">
        <f>IF(OR((ROW(F1625)-MATCH(MAX($F$2:F1625),$F$2:F1625,0))=1,(ROW(F1625)-MATCH(MAX($F$2:F1625),$F$2:F1625,0))&gt;123),IF(OR(((G1624*J1624/C1624*C1625)/(G1624*K1624/D1624*D1625))&lt;(4/6),((G1624*J1624/C1624*C1625)/(G1624*K1624/D1624*D1625))&gt;(6/4)),50%,((G1624*J1624/C1624*C1625)/((G1624*K1624/D1624*D1625)+(G1624*J1624/C1624*C1625)))),((G1624*J1624/C1624*C1625)/((G1624*K1624/D1624*D1625)+(G1624*J1624/C1624*C1625))))</f>
        <v>0.42370881565852864</v>
      </c>
      <c r="K1625" s="18">
        <f t="shared" si="300"/>
        <v>0.57629118434147131</v>
      </c>
      <c r="L1625" s="20">
        <f t="shared" si="301"/>
        <v>0.73523390114443843</v>
      </c>
      <c r="M1625" s="51">
        <f>IF(AND((B1625-$B$2)&gt;123,OR(((U1624*R1624/C1624*C1625)/(U1624*S1624/D1624*D1625))&lt;(4/6),((U1624*R1624/C1624*C1625)/(U1624*S1624/D1624*D1625))&gt;(6/4))),1,0)</f>
        <v>0</v>
      </c>
      <c r="N1625" s="51">
        <f>IF(AND((B1625-$B$2)&gt;123,OR(((U1624*R1624/C1624*C1625)/(U1624*S1624/D1624*D1625))&lt;(4/6),((U1624*R1624/C1624*C1625)/(U1624*S1624/D1624*D1625))&gt;(6/4))),COUNTIF($M$2:M1625,1),0)</f>
        <v>0</v>
      </c>
      <c r="O1625" s="51">
        <f>IF(OR((ROW(N1625)-MATCH(MAX($N$2:N1625),$N$2:N1625,0))=1,(ROW(N1625)-MATCH(MAX($N$2:N1625),$N$2:N1625,0))&gt;123),IF(OR(((U1624*R1624/C1624*C1625)/(U1624*S1624/D1624*D1625))&lt;(4/6),((U1624*R1624/C1624*C1625)/(U1624*S1624/D1624*D1625))&gt;(6/4)),1,0),0)</f>
        <v>0</v>
      </c>
      <c r="P1625" s="47">
        <f>IF(O1625=1,U1624/2/C1625,P1624)</f>
        <v>3.6118419146766771</v>
      </c>
      <c r="Q1625" s="47">
        <f>IF(O1625=1,U1624/2/D1625,Q1624)</f>
        <v>89.517711770140608</v>
      </c>
      <c r="R1625" s="41">
        <f>P1625*C1625/U1624</f>
        <v>0.42584166113844918</v>
      </c>
      <c r="S1625" s="41">
        <f>Q1625*D1625/U1624</f>
        <v>0.5791920917623633</v>
      </c>
      <c r="T1625" s="41">
        <f t="shared" si="307"/>
        <v>0.7352339011444371</v>
      </c>
      <c r="U1625" s="42">
        <f>P1625*C1625+Q1625*D1625</f>
        <v>28675.04472133884</v>
      </c>
      <c r="V1625" s="25">
        <f>B1625</f>
        <v>43347</v>
      </c>
      <c r="W1625">
        <f>C1625/C$2</f>
        <v>1.4633579162267543</v>
      </c>
      <c r="X1625">
        <f>D1625/D$2</f>
        <v>1.322839842350412</v>
      </c>
      <c r="Y1625">
        <f t="shared" si="308"/>
        <v>1.4337522360669419</v>
      </c>
      <c r="AA1625" s="15">
        <f t="shared" si="309"/>
        <v>1.2665809467133915E-2</v>
      </c>
      <c r="AB1625" s="15">
        <f t="shared" si="310"/>
        <v>-5.0461435173032587E-4</v>
      </c>
      <c r="AC1625" s="15">
        <f t="shared" si="311"/>
        <v>5.0337529008126491E-3</v>
      </c>
    </row>
    <row r="1626" spans="1:29" x14ac:dyDescent="0.4">
      <c r="A1626" s="43">
        <f t="shared" si="302"/>
        <v>2018</v>
      </c>
      <c r="B1626" s="53">
        <v>43348</v>
      </c>
      <c r="C1626" s="45">
        <v>3298.1412</v>
      </c>
      <c r="D1626" s="45">
        <f>VLOOKUP(B1626,'H11001.CSI  中证全债'!$A$2:$B$2792,2,0)</f>
        <v>184.6148</v>
      </c>
      <c r="E1626" s="14">
        <f t="shared" si="303"/>
        <v>0</v>
      </c>
      <c r="F1626" s="14">
        <f>IF(AND((B1626-$B$2)&gt;123,OR(((G1625*J1625/C1625*C1626)/(G1625*K1625/D1625*D1626))&lt;(4/6),((G1625*J1625/C1625*C1626)/(G1625*K1625/D1625*D1626))&gt;(6/4))),COUNTIF($E$2:E1626,1),0)</f>
        <v>0</v>
      </c>
      <c r="G1626" s="21">
        <f t="shared" si="304"/>
        <v>28508.653654103713</v>
      </c>
      <c r="H1626" s="12">
        <f t="shared" si="305"/>
        <v>3.6207315507914033</v>
      </c>
      <c r="I1626" s="12">
        <f t="shared" si="306"/>
        <v>89.738036995401941</v>
      </c>
      <c r="J1626" s="15">
        <f>IF(OR((ROW(F1626)-MATCH(MAX($F$2:F1626),$F$2:F1626,0))=1,(ROW(F1626)-MATCH(MAX($F$2:F1626),$F$2:F1626,0))&gt;123),IF(OR(((G1625*J1625/C1625*C1626)/(G1625*K1625/D1625*D1626))&lt;(4/6),((G1625*J1625/C1625*C1626)/(G1625*K1625/D1625*D1626))&gt;(6/4)),50%,((G1625*J1625/C1625*C1626)/((G1625*K1625/D1625*D1626)+(G1625*J1625/C1625*C1626)))),((G1625*J1625/C1625*C1626)/((G1625*K1625/D1625*D1626)+(G1625*J1625/C1625*C1626))))</f>
        <v>0.41887926545721171</v>
      </c>
      <c r="K1626" s="18">
        <f t="shared" si="300"/>
        <v>0.58112073454278823</v>
      </c>
      <c r="L1626" s="20">
        <f t="shared" si="301"/>
        <v>0.72081280284513649</v>
      </c>
      <c r="M1626" s="51">
        <f>IF(AND((B1626-$B$2)&gt;123,OR(((U1625*R1625/C1625*C1626)/(U1625*S1625/D1625*D1626))&lt;(4/6),((U1625*R1625/C1625*C1626)/(U1625*S1625/D1625*D1626))&gt;(6/4))),1,0)</f>
        <v>0</v>
      </c>
      <c r="N1626" s="51">
        <f>IF(AND((B1626-$B$2)&gt;123,OR(((U1625*R1625/C1625*C1626)/(U1625*S1625/D1625*D1626))&lt;(4/6),((U1625*R1625/C1625*C1626)/(U1625*S1625/D1625*D1626))&gt;(6/4))),COUNTIF($M$2:M1626,1),0)</f>
        <v>0</v>
      </c>
      <c r="O1626" s="51">
        <f>IF(OR((ROW(N1626)-MATCH(MAX($N$2:N1626),$N$2:N1626,0))=1,(ROW(N1626)-MATCH(MAX($N$2:N1626),$N$2:N1626,0))&gt;123),IF(OR(((U1625*R1625/C1625*C1626)/(U1625*S1625/D1625*D1626))&lt;(4/6),((U1625*R1625/C1625*C1626)/(U1625*S1625/D1625*D1626))&gt;(6/4)),1,0),0)</f>
        <v>0</v>
      </c>
      <c r="P1626" s="47">
        <f>IF(O1626=1,U1625/2/C1626,P1625)</f>
        <v>3.6118419146766771</v>
      </c>
      <c r="Q1626" s="47">
        <f>IF(O1626=1,U1625/2/D1626,Q1625)</f>
        <v>89.517711770140608</v>
      </c>
      <c r="R1626" s="41">
        <f>P1626*C1626/U1625</f>
        <v>0.41542619174425632</v>
      </c>
      <c r="S1626" s="41">
        <f>Q1626*D1626/U1625</f>
        <v>0.57633020682279656</v>
      </c>
      <c r="T1626" s="41">
        <f t="shared" si="307"/>
        <v>0.72081280284513494</v>
      </c>
      <c r="U1626" s="42">
        <f>P1626*C1626+Q1626*D1626</f>
        <v>28438.659081584192</v>
      </c>
      <c r="V1626" s="25">
        <f>B1626</f>
        <v>43348</v>
      </c>
      <c r="W1626">
        <f>C1626/C$2</f>
        <v>1.434752320062225</v>
      </c>
      <c r="X1626">
        <f>D1626/D$2</f>
        <v>1.3229294159799354</v>
      </c>
      <c r="Y1626">
        <f t="shared" si="308"/>
        <v>1.4219329540792096</v>
      </c>
      <c r="AA1626" s="15">
        <f t="shared" si="309"/>
        <v>-1.954791500242703E-2</v>
      </c>
      <c r="AB1626" s="15">
        <f t="shared" si="310"/>
        <v>6.7713132501534545E-5</v>
      </c>
      <c r="AC1626" s="15">
        <f t="shared" si="311"/>
        <v>-8.2436014329468899E-3</v>
      </c>
    </row>
    <row r="1627" spans="1:29" x14ac:dyDescent="0.4">
      <c r="A1627" s="43">
        <f t="shared" si="302"/>
        <v>2018</v>
      </c>
      <c r="B1627" s="53">
        <v>43349</v>
      </c>
      <c r="C1627" s="45">
        <v>3262.8807999999999</v>
      </c>
      <c r="D1627" s="45">
        <f>VLOOKUP(B1627,'H11001.CSI  中证全债'!$A$2:$B$2792,2,0)</f>
        <v>184.60679999999999</v>
      </c>
      <c r="E1627" s="14">
        <f t="shared" si="303"/>
        <v>0</v>
      </c>
      <c r="F1627" s="14">
        <f>IF(AND((B1627-$B$2)&gt;123,OR(((G1626*J1626/C1626*C1627)/(G1626*K1626/D1626*D1627))&lt;(4/6),((G1626*J1626/C1626*C1627)/(G1626*K1626/D1626*D1627))&gt;(6/4))),COUNTIF($E$2:E1627,1),0)</f>
        <v>0</v>
      </c>
      <c r="G1627" s="21">
        <f t="shared" si="304"/>
        <v>28380.267307034221</v>
      </c>
      <c r="H1627" s="12">
        <f t="shared" si="305"/>
        <v>3.6207315507914033</v>
      </c>
      <c r="I1627" s="12">
        <f t="shared" si="306"/>
        <v>89.738036995401941</v>
      </c>
      <c r="J1627" s="15">
        <f>IF(OR((ROW(F1627)-MATCH(MAX($F$2:F1627),$F$2:F1627,0))=1,(ROW(F1627)-MATCH(MAX($F$2:F1627),$F$2:F1627,0))&gt;123),IF(OR(((G1626*J1626/C1626*C1627)/(G1626*K1626/D1626*D1627))&lt;(4/6),((G1626*J1626/C1626*C1627)/(G1626*K1626/D1626*D1627))&gt;(6/4)),50%,((G1626*J1626/C1626*C1627)/((G1626*K1626/D1626*D1627)+(G1626*J1626/C1626*C1627)))),((G1626*J1626/C1626*C1627)/((G1626*K1626/D1626*D1627)+(G1626*J1626/C1626*C1627))))</f>
        <v>0.41627569364377753</v>
      </c>
      <c r="K1627" s="18">
        <f t="shared" si="300"/>
        <v>0.58372430635622252</v>
      </c>
      <c r="L1627" s="20">
        <f t="shared" si="301"/>
        <v>0.7131375019181434</v>
      </c>
      <c r="M1627" s="51">
        <f>IF(AND((B1627-$B$2)&gt;123,OR(((U1626*R1626/C1626*C1627)/(U1626*S1626/D1626*D1627))&lt;(4/6),((U1626*R1626/C1626*C1627)/(U1626*S1626/D1626*D1627))&gt;(6/4))),1,0)</f>
        <v>0</v>
      </c>
      <c r="N1627" s="51">
        <f>IF(AND((B1627-$B$2)&gt;123,OR(((U1626*R1626/C1626*C1627)/(U1626*S1626/D1626*D1627))&lt;(4/6),((U1626*R1626/C1626*C1627)/(U1626*S1626/D1626*D1627))&gt;(6/4))),COUNTIF($M$2:M1627,1),0)</f>
        <v>0</v>
      </c>
      <c r="O1627" s="51">
        <f>IF(OR((ROW(N1627)-MATCH(MAX($N$2:N1627),$N$2:N1627,0))=1,(ROW(N1627)-MATCH(MAX($N$2:N1627),$N$2:N1627,0))&gt;123),IF(OR(((U1626*R1626/C1626*C1627)/(U1626*S1626/D1626*D1627))&lt;(4/6),((U1626*R1626/C1626*C1627)/(U1626*S1626/D1626*D1627))&gt;(6/4)),1,0),0)</f>
        <v>0</v>
      </c>
      <c r="P1627" s="47">
        <f>IF(O1627=1,U1626/2/C1627,P1626)</f>
        <v>3.6118419146766771</v>
      </c>
      <c r="Q1627" s="47">
        <f>IF(O1627=1,U1626/2/D1627,Q1626)</f>
        <v>89.517711770140608</v>
      </c>
      <c r="R1627" s="41">
        <f>P1627*C1627/U1626</f>
        <v>0.41440103073162471</v>
      </c>
      <c r="S1627" s="41">
        <f>Q1627*D1627/U1626</f>
        <v>0.58109555256454892</v>
      </c>
      <c r="T1627" s="41">
        <f t="shared" si="307"/>
        <v>0.71313750191814185</v>
      </c>
      <c r="U1627" s="42">
        <f>P1627*C1627+Q1627*D1627</f>
        <v>28310.587949241759</v>
      </c>
      <c r="V1627" s="25">
        <f>B1627</f>
        <v>43349</v>
      </c>
      <c r="W1627">
        <f>C1627/C$2</f>
        <v>1.4194133950015506</v>
      </c>
      <c r="X1627">
        <f>D1627/D$2</f>
        <v>1.3228720888570402</v>
      </c>
      <c r="Y1627">
        <f t="shared" si="308"/>
        <v>1.4155293974620879</v>
      </c>
      <c r="AA1627" s="15">
        <f t="shared" si="309"/>
        <v>-1.0690991640988634E-2</v>
      </c>
      <c r="AB1627" s="15">
        <f t="shared" si="310"/>
        <v>-4.3333470556072839E-5</v>
      </c>
      <c r="AC1627" s="15">
        <f t="shared" si="311"/>
        <v>-4.5034167038264794E-3</v>
      </c>
    </row>
    <row r="1628" spans="1:29" x14ac:dyDescent="0.4">
      <c r="A1628" s="43">
        <f t="shared" si="302"/>
        <v>2018</v>
      </c>
      <c r="B1628" s="53">
        <v>43350</v>
      </c>
      <c r="C1628" s="45">
        <v>3277.6437999999998</v>
      </c>
      <c r="D1628" s="45">
        <f>VLOOKUP(B1628,'H11001.CSI  中证全债'!$A$2:$B$2792,2,0)</f>
        <v>184.5909</v>
      </c>
      <c r="E1628" s="14">
        <f t="shared" si="303"/>
        <v>0</v>
      </c>
      <c r="F1628" s="14">
        <f>IF(AND((B1628-$B$2)&gt;123,OR(((G1627*J1627/C1627*C1628)/(G1627*K1627/D1627*D1628))&lt;(4/6),((G1627*J1627/C1627*C1628)/(G1627*K1627/D1627*D1628))&gt;(6/4))),COUNTIF($E$2:E1628,1),0)</f>
        <v>0</v>
      </c>
      <c r="G1628" s="21">
        <f t="shared" si="304"/>
        <v>28432.293332130328</v>
      </c>
      <c r="H1628" s="12">
        <f t="shared" si="305"/>
        <v>3.6207315507914033</v>
      </c>
      <c r="I1628" s="12">
        <f t="shared" si="306"/>
        <v>89.738036995401941</v>
      </c>
      <c r="J1628" s="15">
        <f>IF(OR((ROW(F1628)-MATCH(MAX($F$2:F1628),$F$2:F1628,0))=1,(ROW(F1628)-MATCH(MAX($F$2:F1628),$F$2:F1628,0))&gt;123),IF(OR(((G1627*J1627/C1627*C1628)/(G1627*K1627/D1627*D1628))&lt;(4/6),((G1627*J1627/C1627*C1628)/(G1627*K1627/D1627*D1628))&gt;(6/4)),50%,((G1627*J1627/C1627*C1628)/((G1627*K1627/D1627*D1628)+(G1627*J1627/C1627*C1628)))),((G1627*J1627/C1627*C1628)/((G1627*K1627/D1627*D1628)+(G1627*J1627/C1627*C1628))))</f>
        <v>0.41739398859904209</v>
      </c>
      <c r="K1628" s="18">
        <f t="shared" si="300"/>
        <v>0.58260601140095791</v>
      </c>
      <c r="L1628" s="20">
        <f t="shared" si="301"/>
        <v>0.71642581853105092</v>
      </c>
      <c r="M1628" s="51">
        <f>IF(AND((B1628-$B$2)&gt;123,OR(((U1627*R1627/C1627*C1628)/(U1627*S1627/D1627*D1628))&lt;(4/6),((U1627*R1627/C1627*C1628)/(U1627*S1627/D1627*D1628))&gt;(6/4))),1,0)</f>
        <v>0</v>
      </c>
      <c r="N1628" s="51">
        <f>IF(AND((B1628-$B$2)&gt;123,OR(((U1627*R1627/C1627*C1628)/(U1627*S1627/D1627*D1628))&lt;(4/6),((U1627*R1627/C1627*C1628)/(U1627*S1627/D1627*D1628))&gt;(6/4))),COUNTIF($M$2:M1628,1),0)</f>
        <v>0</v>
      </c>
      <c r="O1628" s="51">
        <f>IF(OR((ROW(N1628)-MATCH(MAX($N$2:N1628),$N$2:N1628,0))=1,(ROW(N1628)-MATCH(MAX($N$2:N1628),$N$2:N1628,0))&gt;123),IF(OR(((U1627*R1627/C1627*C1628)/(U1627*S1627/D1627*D1628))&lt;(4/6),((U1627*R1627/C1627*C1628)/(U1627*S1627/D1627*D1628))&gt;(6/4)),1,0),0)</f>
        <v>0</v>
      </c>
      <c r="P1628" s="47">
        <f>IF(O1628=1,U1627/2/C1628,P1627)</f>
        <v>3.6118419146766771</v>
      </c>
      <c r="Q1628" s="47">
        <f>IF(O1628=1,U1627/2/D1628,Q1627)</f>
        <v>89.517711770140608</v>
      </c>
      <c r="R1628" s="41">
        <f>P1628*C1628/U1627</f>
        <v>0.41815914524435743</v>
      </c>
      <c r="S1628" s="41">
        <f>Q1628*D1628/U1627</f>
        <v>0.583674030762523</v>
      </c>
      <c r="T1628" s="41">
        <f t="shared" si="307"/>
        <v>0.71642581853104936</v>
      </c>
      <c r="U1628" s="42">
        <f>P1628*C1628+Q1628*D1628</f>
        <v>28362.486239810987</v>
      </c>
      <c r="V1628" s="25">
        <f>B1628</f>
        <v>43350</v>
      </c>
      <c r="W1628">
        <f>C1628/C$2</f>
        <v>1.4258355725908785</v>
      </c>
      <c r="X1628">
        <f>D1628/D$2</f>
        <v>1.3227581512002866</v>
      </c>
      <c r="Y1628">
        <f t="shared" si="308"/>
        <v>1.4181243119905493</v>
      </c>
      <c r="AA1628" s="15">
        <f t="shared" si="309"/>
        <v>4.5245293668099151E-3</v>
      </c>
      <c r="AB1628" s="15">
        <f t="shared" si="310"/>
        <v>-8.6129004998491965E-5</v>
      </c>
      <c r="AC1628" s="15">
        <f t="shared" si="311"/>
        <v>1.8331760068803771E-3</v>
      </c>
    </row>
    <row r="1629" spans="1:29" x14ac:dyDescent="0.4">
      <c r="A1629" s="43">
        <f t="shared" si="302"/>
        <v>2018</v>
      </c>
      <c r="B1629" s="53">
        <v>43353</v>
      </c>
      <c r="C1629" s="45">
        <v>3230.0681</v>
      </c>
      <c r="D1629" s="45">
        <f>VLOOKUP(B1629,'H11001.CSI  中证全债'!$A$2:$B$2792,2,0)</f>
        <v>184.54750000000001</v>
      </c>
      <c r="E1629" s="14">
        <f t="shared" si="303"/>
        <v>0</v>
      </c>
      <c r="F1629" s="14">
        <f>IF(AND((B1629-$B$2)&gt;123,OR(((G1628*J1628/C1628*C1629)/(G1628*K1628/D1628*D1629))&lt;(4/6),((G1628*J1628/C1628*C1629)/(G1628*K1628/D1628*D1629))&gt;(6/4))),COUNTIF($E$2:E1629,1),0)</f>
        <v>0</v>
      </c>
      <c r="G1629" s="21">
        <f t="shared" si="304"/>
        <v>28256.139863283741</v>
      </c>
      <c r="H1629" s="12">
        <f t="shared" si="305"/>
        <v>3.6207315507914033</v>
      </c>
      <c r="I1629" s="12">
        <f t="shared" si="306"/>
        <v>89.738036995401941</v>
      </c>
      <c r="J1629" s="15">
        <f>IF(OR((ROW(F1629)-MATCH(MAX($F$2:F1629),$F$2:F1629,0))=1,(ROW(F1629)-MATCH(MAX($F$2:F1629),$F$2:F1629,0))&gt;123),IF(OR(((G1628*J1628/C1628*C1629)/(G1628*K1628/D1628*D1629))&lt;(4/6),((G1628*J1628/C1628*C1629)/(G1628*K1628/D1628*D1629))&gt;(6/4)),50%,((G1628*J1628/C1628*C1629)/((G1628*K1628/D1628*D1629)+(G1628*J1628/C1628*C1629)))),((G1628*J1628/C1628*C1629)/((G1628*K1628/D1628*D1629)+(G1628*J1628/C1628*C1629))))</f>
        <v>0.41389975904216453</v>
      </c>
      <c r="K1629" s="18">
        <f t="shared" si="300"/>
        <v>0.58610024095783553</v>
      </c>
      <c r="L1629" s="20">
        <f t="shared" si="301"/>
        <v>0.7061927808897468</v>
      </c>
      <c r="M1629" s="51">
        <f>IF(AND((B1629-$B$2)&gt;123,OR(((U1628*R1628/C1628*C1629)/(U1628*S1628/D1628*D1629))&lt;(4/6),((U1628*R1628/C1628*C1629)/(U1628*S1628/D1628*D1629))&gt;(6/4))),1,0)</f>
        <v>0</v>
      </c>
      <c r="N1629" s="51">
        <f>IF(AND((B1629-$B$2)&gt;123,OR(((U1628*R1628/C1628*C1629)/(U1628*S1628/D1628*D1629))&lt;(4/6),((U1628*R1628/C1628*C1629)/(U1628*S1628/D1628*D1629))&gt;(6/4))),COUNTIF($M$2:M1629,1),0)</f>
        <v>0</v>
      </c>
      <c r="O1629" s="51">
        <f>IF(OR((ROW(N1629)-MATCH(MAX($N$2:N1629),$N$2:N1629,0))=1,(ROW(N1629)-MATCH(MAX($N$2:N1629),$N$2:N1629,0))&gt;123),IF(OR(((U1628*R1628/C1628*C1629)/(U1628*S1628/D1628*D1629))&lt;(4/6),((U1628*R1628/C1628*C1629)/(U1628*S1628/D1628*D1629))&gt;(6/4)),1,0),0)</f>
        <v>0</v>
      </c>
      <c r="P1629" s="47">
        <f>IF(O1629=1,U1628/2/C1629,P1628)</f>
        <v>3.6118419146766771</v>
      </c>
      <c r="Q1629" s="47">
        <f>IF(O1629=1,U1628/2/D1629,Q1628)</f>
        <v>89.517711770140608</v>
      </c>
      <c r="R1629" s="41">
        <f>P1629*C1629/U1628</f>
        <v>0.41133542568156056</v>
      </c>
      <c r="S1629" s="41">
        <f>Q1629*D1629/U1628</f>
        <v>0.58246903227092117</v>
      </c>
      <c r="T1629" s="41">
        <f t="shared" si="307"/>
        <v>0.70619278088974524</v>
      </c>
      <c r="U1629" s="42">
        <f>P1629*C1629+Q1629*D1629</f>
        <v>28186.765263740082</v>
      </c>
      <c r="V1629" s="25">
        <f>B1629</f>
        <v>43353</v>
      </c>
      <c r="W1629">
        <f>C1629/C$2</f>
        <v>1.4051392646360874</v>
      </c>
      <c r="X1629">
        <f>D1629/D$2</f>
        <v>1.3224471515585812</v>
      </c>
      <c r="Y1629">
        <f t="shared" si="308"/>
        <v>1.4093382631870042</v>
      </c>
      <c r="AA1629" s="15">
        <f t="shared" si="309"/>
        <v>-1.4515213642190106E-2</v>
      </c>
      <c r="AB1629" s="15">
        <f t="shared" si="310"/>
        <v>-2.3511451539592887E-4</v>
      </c>
      <c r="AC1629" s="15">
        <f t="shared" si="311"/>
        <v>-6.1955420475181544E-3</v>
      </c>
    </row>
    <row r="1630" spans="1:29" x14ac:dyDescent="0.4">
      <c r="A1630" s="43">
        <f t="shared" si="302"/>
        <v>2018</v>
      </c>
      <c r="B1630" s="53">
        <v>43354</v>
      </c>
      <c r="C1630" s="45">
        <v>3224.2116000000001</v>
      </c>
      <c r="D1630" s="45">
        <f>VLOOKUP(B1630,'H11001.CSI  中证全债'!$A$2:$B$2792,2,0)</f>
        <v>184.41</v>
      </c>
      <c r="E1630" s="14">
        <f t="shared" si="303"/>
        <v>0</v>
      </c>
      <c r="F1630" s="14">
        <f>IF(AND((B1630-$B$2)&gt;123,OR(((G1629*J1629/C1629*C1630)/(G1629*K1629/D1629*D1630))&lt;(4/6),((G1629*J1629/C1629*C1630)/(G1629*K1629/D1629*D1630))&gt;(6/4))),COUNTIF($E$2:E1630,1),0)</f>
        <v>0</v>
      </c>
      <c r="G1630" s="21">
        <f t="shared" si="304"/>
        <v>28222.596068869665</v>
      </c>
      <c r="H1630" s="12">
        <f t="shared" si="305"/>
        <v>3.6207315507914033</v>
      </c>
      <c r="I1630" s="12">
        <f t="shared" si="306"/>
        <v>89.738036995401941</v>
      </c>
      <c r="J1630" s="15">
        <f>IF(OR((ROW(F1630)-MATCH(MAX($F$2:F1630),$F$2:F1630,0))=1,(ROW(F1630)-MATCH(MAX($F$2:F1630),$F$2:F1630,0))&gt;123),IF(OR(((G1629*J1629/C1629*C1630)/(G1629*K1629/D1629*D1630))&lt;(4/6),((G1629*J1629/C1629*C1630)/(G1629*K1629/D1629*D1630))&gt;(6/4)),50%,((G1629*J1629/C1629*C1630)/((G1629*K1629/D1629*D1630)+(G1629*J1629/C1629*C1630)))),((G1629*J1629/C1629*C1630)/((G1629*K1629/D1629*D1630)+(G1629*J1629/C1629*C1630))))</f>
        <v>0.41364035534010968</v>
      </c>
      <c r="K1630" s="18">
        <f t="shared" si="300"/>
        <v>0.58635964465989032</v>
      </c>
      <c r="L1630" s="20">
        <f t="shared" si="301"/>
        <v>0.70543796645493217</v>
      </c>
      <c r="M1630" s="51">
        <f>IF(AND((B1630-$B$2)&gt;123,OR(((U1629*R1629/C1629*C1630)/(U1629*S1629/D1629*D1630))&lt;(4/6),((U1629*R1629/C1629*C1630)/(U1629*S1629/D1629*D1630))&gt;(6/4))),1,0)</f>
        <v>0</v>
      </c>
      <c r="N1630" s="51">
        <f>IF(AND((B1630-$B$2)&gt;123,OR(((U1629*R1629/C1629*C1630)/(U1629*S1629/D1629*D1630))&lt;(4/6),((U1629*R1629/C1629*C1630)/(U1629*S1629/D1629*D1630))&gt;(6/4))),COUNTIF($M$2:M1630,1),0)</f>
        <v>0</v>
      </c>
      <c r="O1630" s="51">
        <f>IF(OR((ROW(N1630)-MATCH(MAX($N$2:N1630),$N$2:N1630,0))=1,(ROW(N1630)-MATCH(MAX($N$2:N1630),$N$2:N1630,0))&gt;123),IF(OR(((U1629*R1629/C1629*C1630)/(U1629*S1629/D1629*D1630))&lt;(4/6),((U1629*R1629/C1629*C1630)/(U1629*S1629/D1629*D1630))&gt;(6/4)),1,0),0)</f>
        <v>0</v>
      </c>
      <c r="P1630" s="47">
        <f>IF(O1630=1,U1629/2/C1630,P1629)</f>
        <v>3.6118419146766771</v>
      </c>
      <c r="Q1630" s="47">
        <f>IF(O1630=1,U1629/2/D1630,Q1629)</f>
        <v>89.517711770140608</v>
      </c>
      <c r="R1630" s="41">
        <f>P1630*C1630/U1629</f>
        <v>0.41314930924860377</v>
      </c>
      <c r="S1630" s="41">
        <f>Q1630*D1630/U1629</f>
        <v>0.58566355781050694</v>
      </c>
      <c r="T1630" s="41">
        <f t="shared" si="307"/>
        <v>0.70543796645493073</v>
      </c>
      <c r="U1630" s="42">
        <f>P1630*C1630+Q1630*D1630</f>
        <v>28153.303826198382</v>
      </c>
      <c r="V1630" s="25">
        <f>B1630</f>
        <v>43354</v>
      </c>
      <c r="W1630">
        <f>C1630/C$2</f>
        <v>1.4025915789995707</v>
      </c>
      <c r="X1630">
        <f>D1630/D$2</f>
        <v>1.3214618416338229</v>
      </c>
      <c r="Y1630">
        <f t="shared" si="308"/>
        <v>1.4076651913099192</v>
      </c>
      <c r="AA1630" s="15">
        <f t="shared" si="309"/>
        <v>-1.8131196676626216E-3</v>
      </c>
      <c r="AB1630" s="15">
        <f t="shared" si="310"/>
        <v>-7.4506563350906774E-4</v>
      </c>
      <c r="AC1630" s="15">
        <f t="shared" si="311"/>
        <v>-1.187132940889235E-3</v>
      </c>
    </row>
    <row r="1631" spans="1:29" x14ac:dyDescent="0.4">
      <c r="A1631" s="43">
        <f t="shared" si="302"/>
        <v>2018</v>
      </c>
      <c r="B1631" s="53">
        <v>43355</v>
      </c>
      <c r="C1631" s="45">
        <v>3202.0248000000001</v>
      </c>
      <c r="D1631" s="45">
        <f>VLOOKUP(B1631,'H11001.CSI  中证全债'!$A$2:$B$2792,2,0)</f>
        <v>184.3699</v>
      </c>
      <c r="E1631" s="14">
        <f t="shared" si="303"/>
        <v>0</v>
      </c>
      <c r="F1631" s="14">
        <f>IF(AND((B1631-$B$2)&gt;123,OR(((G1630*J1630/C1630*C1631)/(G1630*K1630/D1630*D1631))&lt;(4/6),((G1630*J1630/C1630*C1631)/(G1630*K1630/D1630*D1631))&gt;(6/4))),COUNTIF($E$2:E1631,1),0)</f>
        <v>0</v>
      </c>
      <c r="G1631" s="21">
        <f t="shared" si="304"/>
        <v>28138.665126815053</v>
      </c>
      <c r="H1631" s="12">
        <f t="shared" si="305"/>
        <v>3.6207315507914033</v>
      </c>
      <c r="I1631" s="12">
        <f t="shared" si="306"/>
        <v>89.738036995401941</v>
      </c>
      <c r="J1631" s="15">
        <f>IF(OR((ROW(F1631)-MATCH(MAX($F$2:F1631),$F$2:F1631,0))=1,(ROW(F1631)-MATCH(MAX($F$2:F1631),$F$2:F1631,0))&gt;123),IF(OR(((G1630*J1630/C1630*C1631)/(G1630*K1630/D1630*D1631))&lt;(4/6),((G1630*J1630/C1630*C1631)/(G1630*K1630/D1630*D1631))&gt;(6/4)),50%,((G1630*J1630/C1630*C1631)/((G1630*K1630/D1630*D1631)+(G1630*J1630/C1630*C1631)))),((G1630*J1630/C1630*C1631)/((G1630*K1630/D1630*D1631)+(G1630*J1630/C1630*C1631))))</f>
        <v>0.41201926841683095</v>
      </c>
      <c r="K1631" s="18">
        <f t="shared" si="300"/>
        <v>0.5879807315831691</v>
      </c>
      <c r="L1631" s="20">
        <f t="shared" si="301"/>
        <v>0.70073600423511728</v>
      </c>
      <c r="M1631" s="51">
        <f>IF(AND((B1631-$B$2)&gt;123,OR(((U1630*R1630/C1630*C1631)/(U1630*S1630/D1630*D1631))&lt;(4/6),((U1630*R1630/C1630*C1631)/(U1630*S1630/D1630*D1631))&gt;(6/4))),1,0)</f>
        <v>0</v>
      </c>
      <c r="N1631" s="51">
        <f>IF(AND((B1631-$B$2)&gt;123,OR(((U1630*R1630/C1630*C1631)/(U1630*S1630/D1630*D1631))&lt;(4/6),((U1630*R1630/C1630*C1631)/(U1630*S1630/D1630*D1631))&gt;(6/4))),COUNTIF($M$2:M1631,1),0)</f>
        <v>0</v>
      </c>
      <c r="O1631" s="51">
        <f>IF(OR((ROW(N1631)-MATCH(MAX($N$2:N1631),$N$2:N1631,0))=1,(ROW(N1631)-MATCH(MAX($N$2:N1631),$N$2:N1631,0))&gt;123),IF(OR(((U1630*R1630/C1630*C1631)/(U1630*S1630/D1630*D1631))&lt;(4/6),((U1630*R1630/C1630*C1631)/(U1630*S1630/D1630*D1631))&gt;(6/4)),1,0),0)</f>
        <v>0</v>
      </c>
      <c r="P1631" s="47">
        <f>IF(O1631=1,U1630/2/C1631,P1630)</f>
        <v>3.6118419146766771</v>
      </c>
      <c r="Q1631" s="47">
        <f>IF(O1631=1,U1630/2/D1631,Q1630)</f>
        <v>89.517711770140608</v>
      </c>
      <c r="R1631" s="41">
        <f>P1631*C1631/U1630</f>
        <v>0.41079396776559018</v>
      </c>
      <c r="S1631" s="41">
        <f>Q1631*D1631/U1630</f>
        <v>0.58623214061048545</v>
      </c>
      <c r="T1631" s="41">
        <f t="shared" si="307"/>
        <v>0.70073600423511584</v>
      </c>
      <c r="U1631" s="42">
        <f>P1631*C1631+Q1631*D1631</f>
        <v>28069.578951763851</v>
      </c>
      <c r="V1631" s="25">
        <f>B1631</f>
        <v>43355</v>
      </c>
      <c r="W1631">
        <f>C1631/C$2</f>
        <v>1.3929399113345367</v>
      </c>
      <c r="X1631">
        <f>D1631/D$2</f>
        <v>1.3211744894303117</v>
      </c>
      <c r="Y1631">
        <f t="shared" si="308"/>
        <v>1.4034789475881926</v>
      </c>
      <c r="AA1631" s="15">
        <f t="shared" si="309"/>
        <v>-6.8813101472620097E-3</v>
      </c>
      <c r="AB1631" s="15">
        <f t="shared" si="310"/>
        <v>-2.1745024673269775E-4</v>
      </c>
      <c r="AC1631" s="15">
        <f t="shared" si="311"/>
        <v>-2.9738916239244739E-3</v>
      </c>
    </row>
    <row r="1632" spans="1:29" x14ac:dyDescent="0.4">
      <c r="A1632" s="43">
        <f t="shared" si="302"/>
        <v>2018</v>
      </c>
      <c r="B1632" s="53">
        <v>43356</v>
      </c>
      <c r="C1632" s="45">
        <v>3236.5662000000002</v>
      </c>
      <c r="D1632" s="45">
        <f>VLOOKUP(B1632,'H11001.CSI  中证全债'!$A$2:$B$2792,2,0)</f>
        <v>184.4248</v>
      </c>
      <c r="E1632" s="14">
        <f t="shared" si="303"/>
        <v>0</v>
      </c>
      <c r="F1632" s="14">
        <f>IF(AND((B1632-$B$2)&gt;123,OR(((G1631*J1631/C1631*C1632)/(G1631*K1631/D1631*D1632))&lt;(4/6),((G1631*J1631/C1631*C1632)/(G1631*K1631/D1631*D1632))&gt;(6/4))),COUNTIF($E$2:E1632,1),0)</f>
        <v>0</v>
      </c>
      <c r="G1632" s="21">
        <f t="shared" si="304"/>
        <v>28268.65688183461</v>
      </c>
      <c r="H1632" s="12">
        <f t="shared" si="305"/>
        <v>3.6207315507914033</v>
      </c>
      <c r="I1632" s="12">
        <f t="shared" si="306"/>
        <v>89.738036995401941</v>
      </c>
      <c r="J1632" s="15">
        <f>IF(OR((ROW(F1632)-MATCH(MAX($F$2:F1632),$F$2:F1632,0))=1,(ROW(F1632)-MATCH(MAX($F$2:F1632),$F$2:F1632,0))&gt;123),IF(OR(((G1631*J1631/C1631*C1632)/(G1631*K1631/D1631*D1632))&lt;(4/6),((G1631*J1631/C1631*C1632)/(G1631*K1631/D1631*D1632))&gt;(6/4)),50%,((G1631*J1631/C1631*C1632)/((G1631*K1631/D1631*D1632)+(G1631*J1631/C1631*C1632)))),((G1631*J1631/C1631*C1632)/((G1631*K1631/D1631*D1632)+(G1631*J1631/C1631*C1632))))</f>
        <v>0.41454878473888435</v>
      </c>
      <c r="K1632" s="18">
        <f t="shared" si="300"/>
        <v>0.58545121526111565</v>
      </c>
      <c r="L1632" s="20">
        <f t="shared" si="301"/>
        <v>0.70808425011807763</v>
      </c>
      <c r="M1632" s="51">
        <f>IF(AND((B1632-$B$2)&gt;123,OR(((U1631*R1631/C1631*C1632)/(U1631*S1631/D1631*D1632))&lt;(4/6),((U1631*R1631/C1631*C1632)/(U1631*S1631/D1631*D1632))&gt;(6/4))),1,0)</f>
        <v>0</v>
      </c>
      <c r="N1632" s="51">
        <f>IF(AND((B1632-$B$2)&gt;123,OR(((U1631*R1631/C1631*C1632)/(U1631*S1631/D1631*D1632))&lt;(4/6),((U1631*R1631/C1631*C1632)/(U1631*S1631/D1631*D1632))&gt;(6/4))),COUNTIF($M$2:M1632,1),0)</f>
        <v>0</v>
      </c>
      <c r="O1632" s="51">
        <f>IF(OR((ROW(N1632)-MATCH(MAX($N$2:N1632),$N$2:N1632,0))=1,(ROW(N1632)-MATCH(MAX($N$2:N1632),$N$2:N1632,0))&gt;123),IF(OR(((U1631*R1631/C1631*C1632)/(U1631*S1631/D1631*D1632))&lt;(4/6),((U1631*R1631/C1631*C1632)/(U1631*S1631/D1631*D1632))&gt;(6/4)),1,0),0)</f>
        <v>0</v>
      </c>
      <c r="P1632" s="47">
        <f>IF(O1632=1,U1631/2/C1632,P1631)</f>
        <v>3.6118419146766771</v>
      </c>
      <c r="Q1632" s="47">
        <f>IF(O1632=1,U1631/2/D1632,Q1631)</f>
        <v>89.517711770140608</v>
      </c>
      <c r="R1632" s="41">
        <f>P1632*C1632/U1631</f>
        <v>0.41646386933250512</v>
      </c>
      <c r="S1632" s="41">
        <f>Q1632*D1632/U1631</f>
        <v>0.58815581516331961</v>
      </c>
      <c r="T1632" s="41">
        <f t="shared" si="307"/>
        <v>0.70808425011807641</v>
      </c>
      <c r="U1632" s="42">
        <f>P1632*C1632+Q1632*D1632</f>
        <v>28199.251550451645</v>
      </c>
      <c r="V1632" s="25">
        <f>B1632</f>
        <v>43356</v>
      </c>
      <c r="W1632">
        <f>C1632/C$2</f>
        <v>1.4079660581193369</v>
      </c>
      <c r="X1632">
        <f>D1632/D$2</f>
        <v>1.3215678968111788</v>
      </c>
      <c r="Y1632">
        <f t="shared" si="308"/>
        <v>1.4099625775225824</v>
      </c>
      <c r="AA1632" s="15">
        <f t="shared" si="309"/>
        <v>1.0787361796823047E-2</v>
      </c>
      <c r="AB1632" s="15">
        <f t="shared" si="310"/>
        <v>2.9777094851168862E-4</v>
      </c>
      <c r="AC1632" s="15">
        <f t="shared" si="311"/>
        <v>4.6196844958248384E-3</v>
      </c>
    </row>
    <row r="1633" spans="1:29" x14ac:dyDescent="0.4">
      <c r="A1633" s="43">
        <f t="shared" si="302"/>
        <v>2018</v>
      </c>
      <c r="B1633" s="53">
        <v>43357</v>
      </c>
      <c r="C1633" s="45">
        <v>3242.0902000000001</v>
      </c>
      <c r="D1633" s="45">
        <f>VLOOKUP(B1633,'H11001.CSI  中证全债'!$A$2:$B$2792,2,0)</f>
        <v>184.5121</v>
      </c>
      <c r="E1633" s="14">
        <f t="shared" si="303"/>
        <v>0</v>
      </c>
      <c r="F1633" s="14">
        <f>IF(AND((B1633-$B$2)&gt;123,OR(((G1632*J1632/C1632*C1633)/(G1632*K1632/D1632*D1633))&lt;(4/6),((G1632*J1632/C1632*C1633)/(G1632*K1632/D1632*D1633))&gt;(6/4))),COUNTIF($E$2:E1633,1),0)</f>
        <v>0</v>
      </c>
      <c r="G1633" s="21">
        <f t="shared" si="304"/>
        <v>28296.491933550882</v>
      </c>
      <c r="H1633" s="12">
        <f t="shared" si="305"/>
        <v>3.6207315507914033</v>
      </c>
      <c r="I1633" s="12">
        <f t="shared" si="306"/>
        <v>89.738036995401941</v>
      </c>
      <c r="J1633" s="15">
        <f>IF(OR((ROW(F1633)-MATCH(MAX($F$2:F1633),$F$2:F1633,0))=1,(ROW(F1633)-MATCH(MAX($F$2:F1633),$F$2:F1633,0))&gt;123),IF(OR(((G1632*J1632/C1632*C1633)/(G1632*K1632/D1632*D1633))&lt;(4/6),((G1632*J1632/C1632*C1633)/(G1632*K1632/D1632*D1633))&gt;(6/4)),50%,((G1632*J1632/C1632*C1633)/((G1632*K1632/D1632*D1633)+(G1632*J1632/C1632*C1633)))),((G1632*J1632/C1632*C1633)/((G1632*K1632/D1632*D1633)+(G1632*J1632/C1632*C1633))))</f>
        <v>0.4148478300850113</v>
      </c>
      <c r="K1633" s="18">
        <f t="shared" si="300"/>
        <v>0.58515216991498864</v>
      </c>
      <c r="L1633" s="20">
        <f t="shared" si="301"/>
        <v>0.70895717629361388</v>
      </c>
      <c r="M1633" s="51">
        <f>IF(AND((B1633-$B$2)&gt;123,OR(((U1632*R1632/C1632*C1633)/(U1632*S1632/D1632*D1633))&lt;(4/6),((U1632*R1632/C1632*C1633)/(U1632*S1632/D1632*D1633))&gt;(6/4))),1,0)</f>
        <v>0</v>
      </c>
      <c r="N1633" s="51">
        <f>IF(AND((B1633-$B$2)&gt;123,OR(((U1632*R1632/C1632*C1633)/(U1632*S1632/D1632*D1633))&lt;(4/6),((U1632*R1632/C1632*C1633)/(U1632*S1632/D1632*D1633))&gt;(6/4))),COUNTIF($M$2:M1633,1),0)</f>
        <v>0</v>
      </c>
      <c r="O1633" s="51">
        <f>IF(OR((ROW(N1633)-MATCH(MAX($N$2:N1633),$N$2:N1633,0))=1,(ROW(N1633)-MATCH(MAX($N$2:N1633),$N$2:N1633,0))&gt;123),IF(OR(((U1632*R1632/C1632*C1633)/(U1632*S1632/D1632*D1633))&lt;(4/6),((U1632*R1632/C1632*C1633)/(U1632*S1632/D1632*D1633))&gt;(6/4)),1,0),0)</f>
        <v>0</v>
      </c>
      <c r="P1633" s="47">
        <f>IF(O1633=1,U1632/2/C1633,P1632)</f>
        <v>3.6118419146766771</v>
      </c>
      <c r="Q1633" s="47">
        <f>IF(O1633=1,U1632/2/D1633,Q1632)</f>
        <v>89.517711770140608</v>
      </c>
      <c r="R1633" s="41">
        <f>P1633*C1633/U1632</f>
        <v>0.41525631467814411</v>
      </c>
      <c r="S1633" s="41">
        <f>Q1633*D1633/U1632</f>
        <v>0.5857283465964479</v>
      </c>
      <c r="T1633" s="41">
        <f t="shared" si="307"/>
        <v>0.70895717629361255</v>
      </c>
      <c r="U1633" s="42">
        <f>P1633*C1633+Q1633*D1633</f>
        <v>28227.018261425852</v>
      </c>
      <c r="V1633" s="25">
        <f>B1633</f>
        <v>43357</v>
      </c>
      <c r="W1633">
        <f>C1633/C$2</f>
        <v>1.4103691001164544</v>
      </c>
      <c r="X1633">
        <f>D1633/D$2</f>
        <v>1.3221934790397707</v>
      </c>
      <c r="Y1633">
        <f t="shared" si="308"/>
        <v>1.4113509130712927</v>
      </c>
      <c r="AA1633" s="15">
        <f t="shared" si="309"/>
        <v>1.7067471074745377E-3</v>
      </c>
      <c r="AB1633" s="15">
        <f t="shared" si="310"/>
        <v>4.7336366909433991E-4</v>
      </c>
      <c r="AC1633" s="15">
        <f t="shared" si="311"/>
        <v>9.8466127459184705E-4</v>
      </c>
    </row>
    <row r="1634" spans="1:29" x14ac:dyDescent="0.4">
      <c r="A1634" s="43">
        <f t="shared" si="302"/>
        <v>2018</v>
      </c>
      <c r="B1634" s="53">
        <v>43360</v>
      </c>
      <c r="C1634" s="45">
        <v>3204.9223999999999</v>
      </c>
      <c r="D1634" s="45">
        <f>VLOOKUP(B1634,'H11001.CSI  中证全债'!$A$2:$B$2792,2,0)</f>
        <v>184.642</v>
      </c>
      <c r="E1634" s="14">
        <f t="shared" si="303"/>
        <v>0</v>
      </c>
      <c r="F1634" s="14">
        <f>IF(AND((B1634-$B$2)&gt;123,OR(((G1633*J1633/C1633*C1634)/(G1633*K1633/D1633*D1634))&lt;(4/6),((G1633*J1633/C1633*C1634)/(G1633*K1633/D1633*D1634))&gt;(6/4))),COUNTIF($E$2:E1634,1),0)</f>
        <v>0</v>
      </c>
      <c r="G1634" s="21">
        <f t="shared" si="304"/>
        <v>28173.574278423079</v>
      </c>
      <c r="H1634" s="12">
        <f t="shared" si="305"/>
        <v>3.6207315507914033</v>
      </c>
      <c r="I1634" s="12">
        <f t="shared" si="306"/>
        <v>89.738036995401941</v>
      </c>
      <c r="J1634" s="15">
        <f>IF(OR((ROW(F1634)-MATCH(MAX($F$2:F1634),$F$2:F1634,0))=1,(ROW(F1634)-MATCH(MAX($F$2:F1634),$F$2:F1634,0))&gt;123),IF(OR(((G1633*J1633/C1633*C1634)/(G1633*K1633/D1633*D1634))&lt;(4/6),((G1633*J1633/C1633*C1634)/(G1633*K1633/D1633*D1634))&gt;(6/4)),50%,((G1633*J1633/C1633*C1634)/((G1633*K1633/D1633*D1634)+(G1633*J1633/C1633*C1634)))),((G1633*J1633/C1633*C1634)/((G1633*K1633/D1633*D1634)+(G1633*J1633/C1633*C1634))))</f>
        <v>0.41188113147593175</v>
      </c>
      <c r="K1634" s="18">
        <f t="shared" si="300"/>
        <v>0.58811886852406825</v>
      </c>
      <c r="L1634" s="20">
        <f t="shared" si="301"/>
        <v>0.70033653657394246</v>
      </c>
      <c r="M1634" s="51">
        <f>IF(AND((B1634-$B$2)&gt;123,OR(((U1633*R1633/C1633*C1634)/(U1633*S1633/D1633*D1634))&lt;(4/6),((U1633*R1633/C1633*C1634)/(U1633*S1633/D1633*D1634))&gt;(6/4))),1,0)</f>
        <v>0</v>
      </c>
      <c r="N1634" s="51">
        <f>IF(AND((B1634-$B$2)&gt;123,OR(((U1633*R1633/C1633*C1634)/(U1633*S1633/D1633*D1634))&lt;(4/6),((U1633*R1633/C1633*C1634)/(U1633*S1633/D1633*D1634))&gt;(6/4))),COUNTIF($M$2:M1634,1),0)</f>
        <v>0</v>
      </c>
      <c r="O1634" s="51">
        <f>IF(OR((ROW(N1634)-MATCH(MAX($N$2:N1634),$N$2:N1634,0))=1,(ROW(N1634)-MATCH(MAX($N$2:N1634),$N$2:N1634,0))&gt;123),IF(OR(((U1633*R1633/C1633*C1634)/(U1633*S1633/D1633*D1634))&lt;(4/6),((U1633*R1633/C1633*C1634)/(U1633*S1633/D1633*D1634))&gt;(6/4)),1,0),0)</f>
        <v>0</v>
      </c>
      <c r="P1634" s="47">
        <f>IF(O1634=1,U1633/2/C1634,P1633)</f>
        <v>3.6118419146766771</v>
      </c>
      <c r="Q1634" s="47">
        <f>IF(O1634=1,U1633/2/D1634,Q1633)</f>
        <v>89.517711770140608</v>
      </c>
      <c r="R1634" s="41">
        <f>P1634*C1634/U1633</f>
        <v>0.41009195340427151</v>
      </c>
      <c r="S1634" s="41">
        <f>Q1634*D1634/U1633</f>
        <v>0.58556412808397618</v>
      </c>
      <c r="T1634" s="41">
        <f t="shared" si="307"/>
        <v>0.70033653657394113</v>
      </c>
      <c r="U1634" s="42">
        <f>P1634*C1634+Q1634*D1634</f>
        <v>28104.402394268473</v>
      </c>
      <c r="V1634" s="25">
        <f>B1634</f>
        <v>43360</v>
      </c>
      <c r="W1634">
        <f>C1634/C$2</f>
        <v>1.3942004208368624</v>
      </c>
      <c r="X1634">
        <f>D1634/D$2</f>
        <v>1.3231243281977785</v>
      </c>
      <c r="Y1634">
        <f t="shared" si="308"/>
        <v>1.4052201197134235</v>
      </c>
      <c r="AA1634" s="15">
        <f t="shared" si="309"/>
        <v>-1.1464147419464221E-2</v>
      </c>
      <c r="AB1634" s="15">
        <f t="shared" si="310"/>
        <v>7.0401886922311085E-4</v>
      </c>
      <c r="AC1634" s="15">
        <f t="shared" si="311"/>
        <v>-4.3439185117524204E-3</v>
      </c>
    </row>
    <row r="1635" spans="1:29" x14ac:dyDescent="0.4">
      <c r="A1635" s="43">
        <f t="shared" si="302"/>
        <v>2018</v>
      </c>
      <c r="B1635" s="53">
        <v>43361</v>
      </c>
      <c r="C1635" s="45">
        <v>3269.4319</v>
      </c>
      <c r="D1635" s="45">
        <f>VLOOKUP(B1635,'H11001.CSI  中证全债'!$A$2:$B$2792,2,0)</f>
        <v>184.69300000000001</v>
      </c>
      <c r="E1635" s="14">
        <f t="shared" si="303"/>
        <v>0</v>
      </c>
      <c r="F1635" s="14">
        <f>IF(AND((B1635-$B$2)&gt;123,OR(((G1634*J1634/C1634*C1635)/(G1634*K1634/D1634*D1635))&lt;(4/6),((G1634*J1634/C1634*C1635)/(G1634*K1634/D1634*D1635))&gt;(6/4))),COUNTIF($E$2:E1635,1),0)</f>
        <v>0</v>
      </c>
      <c r="G1635" s="21">
        <f t="shared" si="304"/>
        <v>28411.722500285625</v>
      </c>
      <c r="H1635" s="12">
        <f t="shared" si="305"/>
        <v>3.6207315507914033</v>
      </c>
      <c r="I1635" s="12">
        <f t="shared" si="306"/>
        <v>89.738036995401941</v>
      </c>
      <c r="J1635" s="15">
        <f>IF(OR((ROW(F1635)-MATCH(MAX($F$2:F1635),$F$2:F1635,0))=1,(ROW(F1635)-MATCH(MAX($F$2:F1635),$F$2:F1635,0))&gt;123),IF(OR(((G1634*J1634/C1634*C1635)/(G1634*K1634/D1634*D1635))&lt;(4/6),((G1634*J1634/C1634*C1635)/(G1634*K1634/D1634*D1635))&gt;(6/4)),50%,((G1634*J1634/C1634*C1635)/((G1634*K1634/D1634*D1635)+(G1634*J1634/C1634*C1635)))),((G1634*J1634/C1634*C1635)/((G1634*K1634/D1634*D1635)+(G1634*J1634/C1634*C1635))))</f>
        <v>0.41664968512116357</v>
      </c>
      <c r="K1635" s="18">
        <f t="shared" si="300"/>
        <v>0.58335031487883637</v>
      </c>
      <c r="L1635" s="20">
        <f t="shared" si="301"/>
        <v>0.71423581078841614</v>
      </c>
      <c r="M1635" s="51">
        <f>IF(AND((B1635-$B$2)&gt;123,OR(((U1634*R1634/C1634*C1635)/(U1634*S1634/D1634*D1635))&lt;(4/6),((U1634*R1634/C1634*C1635)/(U1634*S1634/D1634*D1635))&gt;(6/4))),1,0)</f>
        <v>0</v>
      </c>
      <c r="N1635" s="51">
        <f>IF(AND((B1635-$B$2)&gt;123,OR(((U1634*R1634/C1634*C1635)/(U1634*S1634/D1634*D1635))&lt;(4/6),((U1634*R1634/C1634*C1635)/(U1634*S1634/D1634*D1635))&gt;(6/4))),COUNTIF($M$2:M1635,1),0)</f>
        <v>0</v>
      </c>
      <c r="O1635" s="51">
        <f>IF(OR((ROW(N1635)-MATCH(MAX($N$2:N1635),$N$2:N1635,0))=1,(ROW(N1635)-MATCH(MAX($N$2:N1635),$N$2:N1635,0))&gt;123),IF(OR(((U1634*R1634/C1634*C1635)/(U1634*S1634/D1634*D1635))&lt;(4/6),((U1634*R1634/C1634*C1635)/(U1634*S1634/D1634*D1635))&gt;(6/4)),1,0),0)</f>
        <v>0</v>
      </c>
      <c r="P1635" s="47">
        <f>IF(O1635=1,U1634/2/C1635,P1634)</f>
        <v>3.6118419146766771</v>
      </c>
      <c r="Q1635" s="47">
        <f>IF(O1635=1,U1634/2/D1635,Q1634)</f>
        <v>89.517711770140608</v>
      </c>
      <c r="R1635" s="41">
        <f>P1635*C1635/U1634</f>
        <v>0.42017158052110842</v>
      </c>
      <c r="S1635" s="41">
        <f>Q1635*D1635/U1634</f>
        <v>0.58828131294242825</v>
      </c>
      <c r="T1635" s="41">
        <f t="shared" si="307"/>
        <v>0.7142358107884148</v>
      </c>
      <c r="U1635" s="42">
        <f>P1635*C1635+Q1635*D1635</f>
        <v>28341.965913563588</v>
      </c>
      <c r="V1635" s="25">
        <f>B1635</f>
        <v>43361</v>
      </c>
      <c r="W1635">
        <f>C1635/C$2</f>
        <v>1.4222632444634111</v>
      </c>
      <c r="X1635">
        <f>D1635/D$2</f>
        <v>1.3234897886062342</v>
      </c>
      <c r="Y1635">
        <f t="shared" si="308"/>
        <v>1.4170982956781795</v>
      </c>
      <c r="AA1635" s="15">
        <f t="shared" si="309"/>
        <v>2.0128256459501115E-2</v>
      </c>
      <c r="AB1635" s="15">
        <f t="shared" si="310"/>
        <v>2.7621017969914341E-4</v>
      </c>
      <c r="AC1635" s="15">
        <f t="shared" si="311"/>
        <v>8.4528934635368369E-3</v>
      </c>
    </row>
    <row r="1636" spans="1:29" x14ac:dyDescent="0.4">
      <c r="A1636" s="43">
        <f t="shared" si="302"/>
        <v>2018</v>
      </c>
      <c r="B1636" s="53">
        <v>43362</v>
      </c>
      <c r="C1636" s="45">
        <v>3312.4823000000001</v>
      </c>
      <c r="D1636" s="45">
        <f>VLOOKUP(B1636,'H11001.CSI  中证全债'!$A$2:$B$2792,2,0)</f>
        <v>184.6644</v>
      </c>
      <c r="E1636" s="14">
        <f t="shared" si="303"/>
        <v>0</v>
      </c>
      <c r="F1636" s="14">
        <f>IF(AND((B1636-$B$2)&gt;123,OR(((G1635*J1635/C1635*C1636)/(G1635*K1635/D1635*D1636))&lt;(4/6),((G1635*J1635/C1635*C1636)/(G1635*K1635/D1635*D1636))&gt;(6/4))),COUNTIF($E$2:E1636,1),0)</f>
        <v>0</v>
      </c>
      <c r="G1636" s="21">
        <f t="shared" si="304"/>
        <v>28565.029933981743</v>
      </c>
      <c r="H1636" s="12">
        <f t="shared" si="305"/>
        <v>3.6207315507914033</v>
      </c>
      <c r="I1636" s="12">
        <f t="shared" si="306"/>
        <v>89.738036995401941</v>
      </c>
      <c r="J1636" s="15">
        <f>IF(OR((ROW(F1636)-MATCH(MAX($F$2:F1636),$F$2:F1636,0))=1,(ROW(F1636)-MATCH(MAX($F$2:F1636),$F$2:F1636,0))&gt;123),IF(OR(((G1635*J1635/C1635*C1636)/(G1635*K1635/D1635*D1636))&lt;(4/6),((G1635*J1635/C1635*C1636)/(G1635*K1635/D1635*D1636))&gt;(6/4)),50%,((G1635*J1635/C1635*C1636)/((G1635*K1635/D1635*D1636)+(G1635*J1635/C1635*C1636)))),((G1635*J1635/C1635*C1636)/((G1635*K1635/D1635*D1636)+(G1635*J1635/C1635*C1636))))</f>
        <v>0.41987035206219581</v>
      </c>
      <c r="K1636" s="18">
        <f t="shared" si="300"/>
        <v>0.58012964793780419</v>
      </c>
      <c r="L1636" s="20">
        <f t="shared" si="301"/>
        <v>0.72375261901320753</v>
      </c>
      <c r="M1636" s="51">
        <f>IF(AND((B1636-$B$2)&gt;123,OR(((U1635*R1635/C1635*C1636)/(U1635*S1635/D1635*D1636))&lt;(4/6),((U1635*R1635/C1635*C1636)/(U1635*S1635/D1635*D1636))&gt;(6/4))),1,0)</f>
        <v>0</v>
      </c>
      <c r="N1636" s="51">
        <f>IF(AND((B1636-$B$2)&gt;123,OR(((U1635*R1635/C1635*C1636)/(U1635*S1635/D1635*D1636))&lt;(4/6),((U1635*R1635/C1635*C1636)/(U1635*S1635/D1635*D1636))&gt;(6/4))),COUNTIF($M$2:M1636,1),0)</f>
        <v>0</v>
      </c>
      <c r="O1636" s="51">
        <f>IF(OR((ROW(N1636)-MATCH(MAX($N$2:N1636),$N$2:N1636,0))=1,(ROW(N1636)-MATCH(MAX($N$2:N1636),$N$2:N1636,0))&gt;123),IF(OR(((U1635*R1635/C1635*C1636)/(U1635*S1635/D1635*D1636))&lt;(4/6),((U1635*R1635/C1635*C1636)/(U1635*S1635/D1635*D1636))&gt;(6/4)),1,0),0)</f>
        <v>0</v>
      </c>
      <c r="P1636" s="47">
        <f>IF(O1636=1,U1635/2/C1636,P1635)</f>
        <v>3.6118419146766771</v>
      </c>
      <c r="Q1636" s="47">
        <f>IF(O1636=1,U1635/2/D1636,Q1635)</f>
        <v>89.517711770140608</v>
      </c>
      <c r="R1636" s="41">
        <f>P1636*C1636/U1635</f>
        <v>0.42213593966108492</v>
      </c>
      <c r="S1636" s="41">
        <f>Q1636*D1636/U1635</f>
        <v>0.58325998216993324</v>
      </c>
      <c r="T1636" s="41">
        <f t="shared" si="307"/>
        <v>0.72375261901320587</v>
      </c>
      <c r="U1636" s="42">
        <f>P1636*C1636+Q1636*D1636</f>
        <v>28494.896946170556</v>
      </c>
      <c r="V1636" s="25">
        <f>B1636</f>
        <v>43362</v>
      </c>
      <c r="W1636">
        <f>C1636/C$2</f>
        <v>1.4409909633614397</v>
      </c>
      <c r="X1636">
        <f>D1636/D$2</f>
        <v>1.3232848441418845</v>
      </c>
      <c r="Y1636">
        <f t="shared" si="308"/>
        <v>1.4247448473085278</v>
      </c>
      <c r="AA1636" s="15">
        <f t="shared" si="309"/>
        <v>1.3167547548551095E-2</v>
      </c>
      <c r="AB1636" s="15">
        <f t="shared" si="310"/>
        <v>-1.5485156448813431E-4</v>
      </c>
      <c r="AC1636" s="15">
        <f t="shared" si="311"/>
        <v>5.3959218310180024E-3</v>
      </c>
    </row>
    <row r="1637" spans="1:29" x14ac:dyDescent="0.4">
      <c r="A1637" s="43">
        <f t="shared" si="302"/>
        <v>2018</v>
      </c>
      <c r="B1637" s="53">
        <v>43363</v>
      </c>
      <c r="C1637" s="45">
        <v>3310.1257999999998</v>
      </c>
      <c r="D1637" s="45">
        <f>VLOOKUP(B1637,'H11001.CSI  中证全债'!$A$2:$B$2792,2,0)</f>
        <v>184.6</v>
      </c>
      <c r="E1637" s="14">
        <f t="shared" si="303"/>
        <v>0</v>
      </c>
      <c r="F1637" s="14">
        <f>IF(AND((B1637-$B$2)&gt;123,OR(((G1636*J1636/C1636*C1637)/(G1636*K1636/D1636*D1637))&lt;(4/6),((G1636*J1636/C1636*C1637)/(G1636*K1636/D1636*D1637))&gt;(6/4))),COUNTIF($E$2:E1637,1),0)</f>
        <v>0</v>
      </c>
      <c r="G1637" s="21">
        <f t="shared" si="304"/>
        <v>28550.718550499794</v>
      </c>
      <c r="H1637" s="12">
        <f t="shared" si="305"/>
        <v>3.6207315507914033</v>
      </c>
      <c r="I1637" s="12">
        <f t="shared" si="306"/>
        <v>89.738036995401941</v>
      </c>
      <c r="J1637" s="15">
        <f>IF(OR((ROW(F1637)-MATCH(MAX($F$2:F1637),$F$2:F1637,0))=1,(ROW(F1637)-MATCH(MAX($F$2:F1637),$F$2:F1637,0))&gt;123),IF(OR(((G1636*J1636/C1636*C1637)/(G1636*K1636/D1636*D1637))&lt;(4/6),((G1636*J1636/C1636*C1637)/(G1636*K1636/D1636*D1637))&gt;(6/4)),50%,((G1636*J1636/C1636*C1637)/((G1636*K1636/D1636*D1637)+(G1636*J1636/C1636*C1637)))),((G1636*J1636/C1636*C1637)/((G1636*K1636/D1636*D1637)+(G1636*J1636/C1636*C1637))))</f>
        <v>0.41978197150974433</v>
      </c>
      <c r="K1637" s="18">
        <f t="shared" si="300"/>
        <v>0.58021802849025561</v>
      </c>
      <c r="L1637" s="20">
        <f t="shared" si="301"/>
        <v>0.72349005183797788</v>
      </c>
      <c r="M1637" s="51">
        <f>IF(AND((B1637-$B$2)&gt;123,OR(((U1636*R1636/C1636*C1637)/(U1636*S1636/D1636*D1637))&lt;(4/6),((U1636*R1636/C1636*C1637)/(U1636*S1636/D1636*D1637))&gt;(6/4))),1,0)</f>
        <v>0</v>
      </c>
      <c r="N1637" s="51">
        <f>IF(AND((B1637-$B$2)&gt;123,OR(((U1636*R1636/C1636*C1637)/(U1636*S1636/D1636*D1637))&lt;(4/6),((U1636*R1636/C1636*C1637)/(U1636*S1636/D1636*D1637))&gt;(6/4))),COUNTIF($M$2:M1637,1),0)</f>
        <v>0</v>
      </c>
      <c r="O1637" s="51">
        <f>IF(OR((ROW(N1637)-MATCH(MAX($N$2:N1637),$N$2:N1637,0))=1,(ROW(N1637)-MATCH(MAX($N$2:N1637),$N$2:N1637,0))&gt;123),IF(OR(((U1636*R1636/C1636*C1637)/(U1636*S1636/D1636*D1637))&lt;(4/6),((U1636*R1636/C1636*C1637)/(U1636*S1636/D1636*D1637))&gt;(6/4)),1,0),0)</f>
        <v>0</v>
      </c>
      <c r="P1637" s="47">
        <f>IF(O1637=1,U1636/2/C1637,P1636)</f>
        <v>3.6118419146766771</v>
      </c>
      <c r="Q1637" s="47">
        <f>IF(O1637=1,U1636/2/D1637,Q1636)</f>
        <v>89.517711770140608</v>
      </c>
      <c r="R1637" s="41">
        <f>P1637*C1637/U1636</f>
        <v>0.41957165628210469</v>
      </c>
      <c r="S1637" s="41">
        <f>Q1637*D1637/U1636</f>
        <v>0.57992733309354028</v>
      </c>
      <c r="T1637" s="41">
        <f t="shared" si="307"/>
        <v>0.7234900518379761</v>
      </c>
      <c r="U1637" s="42">
        <f>P1637*C1637+Q1637*D1637</f>
        <v>28480.620700060623</v>
      </c>
      <c r="V1637" s="25">
        <f>B1637</f>
        <v>43363</v>
      </c>
      <c r="W1637">
        <f>C1637/C$2</f>
        <v>1.4399658423501784</v>
      </c>
      <c r="X1637">
        <f>D1637/D$2</f>
        <v>1.3228233608025797</v>
      </c>
      <c r="Y1637">
        <f t="shared" si="308"/>
        <v>1.4240310350030312</v>
      </c>
      <c r="AA1637" s="15">
        <f t="shared" si="309"/>
        <v>-7.1140002770730959E-4</v>
      </c>
      <c r="AB1637" s="15">
        <f t="shared" si="310"/>
        <v>-3.4874074266610933E-4</v>
      </c>
      <c r="AC1637" s="15">
        <f t="shared" si="311"/>
        <v>-5.0101062435503607E-4</v>
      </c>
    </row>
    <row r="1638" spans="1:29" x14ac:dyDescent="0.4">
      <c r="A1638" s="43">
        <f t="shared" si="302"/>
        <v>2018</v>
      </c>
      <c r="B1638" s="53">
        <v>43364</v>
      </c>
      <c r="C1638" s="45">
        <v>3410.4856</v>
      </c>
      <c r="D1638" s="45">
        <f>VLOOKUP(B1638,'H11001.CSI  中证全债'!$A$2:$B$2792,2,0)</f>
        <v>184.60159999999999</v>
      </c>
      <c r="E1638" s="14">
        <f t="shared" si="303"/>
        <v>0</v>
      </c>
      <c r="F1638" s="14">
        <f>IF(AND((B1638-$B$2)&gt;123,OR(((G1637*J1637/C1637*C1638)/(G1637*K1637/D1637*D1638))&lt;(4/6),((G1637*J1637/C1637*C1638)/(G1637*K1637/D1637*D1638))&gt;(6/4))),COUNTIF($E$2:E1638,1),0)</f>
        <v>0</v>
      </c>
      <c r="G1638" s="21">
        <f t="shared" si="304"/>
        <v>28914.238025650098</v>
      </c>
      <c r="H1638" s="12">
        <f t="shared" si="305"/>
        <v>3.6207315507914033</v>
      </c>
      <c r="I1638" s="12">
        <f t="shared" si="306"/>
        <v>89.738036995401941</v>
      </c>
      <c r="J1638" s="15">
        <f>IF(OR((ROW(F1638)-MATCH(MAX($F$2:F1638),$F$2:F1638,0))=1,(ROW(F1638)-MATCH(MAX($F$2:F1638),$F$2:F1638,0))&gt;123),IF(OR(((G1637*J1637/C1637*C1638)/(G1637*K1637/D1637*D1638))&lt;(4/6),((G1637*J1637/C1637*C1638)/(G1637*K1637/D1637*D1638))&gt;(6/4)),50%,((G1637*J1637/C1637*C1638)/((G1637*K1637/D1637*D1638)+(G1637*J1637/C1637*C1638)))),((G1637*J1637/C1637*C1638)/((G1637*K1637/D1637*D1638)+(G1637*J1637/C1637*C1638))))</f>
        <v>0.42707170095526359</v>
      </c>
      <c r="K1638" s="18">
        <f t="shared" si="300"/>
        <v>0.57292829904473641</v>
      </c>
      <c r="L1638" s="20">
        <f t="shared" si="301"/>
        <v>0.74541910683646684</v>
      </c>
      <c r="M1638" s="51">
        <f>IF(AND((B1638-$B$2)&gt;123,OR(((U1637*R1637/C1637*C1638)/(U1637*S1637/D1637*D1638))&lt;(4/6),((U1637*R1637/C1637*C1638)/(U1637*S1637/D1637*D1638))&gt;(6/4))),1,0)</f>
        <v>0</v>
      </c>
      <c r="N1638" s="51">
        <f>IF(AND((B1638-$B$2)&gt;123,OR(((U1637*R1637/C1637*C1638)/(U1637*S1637/D1637*D1638))&lt;(4/6),((U1637*R1637/C1637*C1638)/(U1637*S1637/D1637*D1638))&gt;(6/4))),COUNTIF($M$2:M1638,1),0)</f>
        <v>0</v>
      </c>
      <c r="O1638" s="51">
        <f>IF(OR((ROW(N1638)-MATCH(MAX($N$2:N1638),$N$2:N1638,0))=1,(ROW(N1638)-MATCH(MAX($N$2:N1638),$N$2:N1638,0))&gt;123),IF(OR(((U1637*R1637/C1637*C1638)/(U1637*S1637/D1637*D1638))&lt;(4/6),((U1637*R1637/C1637*C1638)/(U1637*S1637/D1637*D1638))&gt;(6/4)),1,0),0)</f>
        <v>0</v>
      </c>
      <c r="P1638" s="47">
        <f>IF(O1638=1,U1637/2/C1638,P1637)</f>
        <v>3.6118419146766771</v>
      </c>
      <c r="Q1638" s="47">
        <f>IF(O1638=1,U1637/2/D1638,Q1637)</f>
        <v>89.517711770140608</v>
      </c>
      <c r="R1638" s="41">
        <f>P1638*C1638/U1637</f>
        <v>0.43250935326191875</v>
      </c>
      <c r="S1638" s="41">
        <f>Q1638*D1638/U1637</f>
        <v>0.58022305746558445</v>
      </c>
      <c r="T1638" s="41">
        <f t="shared" si="307"/>
        <v>0.74541910683646484</v>
      </c>
      <c r="U1638" s="42">
        <f>P1638*C1638+Q1638*D1638</f>
        <v>28843.247660588022</v>
      </c>
      <c r="V1638" s="25">
        <f>B1638</f>
        <v>43364</v>
      </c>
      <c r="W1638">
        <f>C1638/C$2</f>
        <v>1.4836242084295266</v>
      </c>
      <c r="X1638">
        <f>D1638/D$2</f>
        <v>1.3228348262271585</v>
      </c>
      <c r="Y1638">
        <f t="shared" si="308"/>
        <v>1.442162383029401</v>
      </c>
      <c r="AA1638" s="15">
        <f t="shared" si="309"/>
        <v>3.0319028962584982E-2</v>
      </c>
      <c r="AB1638" s="15">
        <f t="shared" si="310"/>
        <v>8.6673889490018752E-6</v>
      </c>
      <c r="AC1638" s="15">
        <f t="shared" si="311"/>
        <v>1.2732410727503085E-2</v>
      </c>
    </row>
    <row r="1639" spans="1:29" x14ac:dyDescent="0.4">
      <c r="A1639" s="43">
        <f t="shared" si="302"/>
        <v>2018</v>
      </c>
      <c r="B1639" s="53">
        <v>43368</v>
      </c>
      <c r="C1639" s="45">
        <v>3379.8042999999998</v>
      </c>
      <c r="D1639" s="45">
        <f>VLOOKUP(B1639,'H11001.CSI  中证全债'!$A$2:$B$2792,2,0)</f>
        <v>184.73240000000001</v>
      </c>
      <c r="E1639" s="14">
        <f t="shared" si="303"/>
        <v>0</v>
      </c>
      <c r="F1639" s="14">
        <f>IF(AND((B1639-$B$2)&gt;123,OR(((G1638*J1638/C1638*C1639)/(G1638*K1638/D1638*D1639))&lt;(4/6),((G1638*J1638/C1638*C1639)/(G1638*K1638/D1638*D1639))&gt;(6/4))),COUNTIF($E$2:E1639,1),0)</f>
        <v>0</v>
      </c>
      <c r="G1639" s="21">
        <f t="shared" si="304"/>
        <v>28814.887009959806</v>
      </c>
      <c r="H1639" s="12">
        <f t="shared" si="305"/>
        <v>3.6207315507914033</v>
      </c>
      <c r="I1639" s="12">
        <f t="shared" si="306"/>
        <v>89.738036995401941</v>
      </c>
      <c r="J1639" s="15">
        <f>IF(OR((ROW(F1639)-MATCH(MAX($F$2:F1639),$F$2:F1639,0))=1,(ROW(F1639)-MATCH(MAX($F$2:F1639),$F$2:F1639,0))&gt;123),IF(OR(((G1638*J1638/C1638*C1639)/(G1638*K1638/D1638*D1639))&lt;(4/6),((G1638*J1638/C1638*C1639)/(G1638*K1638/D1638*D1639))&gt;(6/4)),50%,((G1638*J1638/C1638*C1639)/((G1638*K1638/D1638*D1639)+(G1638*J1638/C1638*C1639)))),((G1638*J1638/C1638*C1639)/((G1638*K1638/D1638*D1639)+(G1638*J1638/C1638*C1639))))</f>
        <v>0.42468894846891586</v>
      </c>
      <c r="K1639" s="18">
        <f t="shared" si="300"/>
        <v>0.57531105153108419</v>
      </c>
      <c r="L1639" s="20">
        <f t="shared" si="301"/>
        <v>0.73819014485934975</v>
      </c>
      <c r="M1639" s="51">
        <f>IF(AND((B1639-$B$2)&gt;123,OR(((U1638*R1638/C1638*C1639)/(U1638*S1638/D1638*D1639))&lt;(4/6),((U1638*R1638/C1638*C1639)/(U1638*S1638/D1638*D1639))&gt;(6/4))),1,0)</f>
        <v>0</v>
      </c>
      <c r="N1639" s="51">
        <f>IF(AND((B1639-$B$2)&gt;123,OR(((U1638*R1638/C1638*C1639)/(U1638*S1638/D1638*D1639))&lt;(4/6),((U1638*R1638/C1638*C1639)/(U1638*S1638/D1638*D1639))&gt;(6/4))),COUNTIF($M$2:M1639,1),0)</f>
        <v>0</v>
      </c>
      <c r="O1639" s="51">
        <f>IF(OR((ROW(N1639)-MATCH(MAX($N$2:N1639),$N$2:N1639,0))=1,(ROW(N1639)-MATCH(MAX($N$2:N1639),$N$2:N1639,0))&gt;123),IF(OR(((U1638*R1638/C1638*C1639)/(U1638*S1638/D1638*D1639))&lt;(4/6),((U1638*R1638/C1638*C1639)/(U1638*S1638/D1638*D1639))&gt;(6/4)),1,0),0)</f>
        <v>0</v>
      </c>
      <c r="P1639" s="47">
        <f>IF(O1639=1,U1638/2/C1639,P1638)</f>
        <v>3.6118419146766771</v>
      </c>
      <c r="Q1639" s="47">
        <f>IF(O1639=1,U1638/2/D1639,Q1638)</f>
        <v>89.517711770140608</v>
      </c>
      <c r="R1639" s="41">
        <f>P1639*C1639/U1638</f>
        <v>0.4232296923631379</v>
      </c>
      <c r="S1639" s="41">
        <f>Q1639*D1639/U1638</f>
        <v>0.57333424905554453</v>
      </c>
      <c r="T1639" s="41">
        <f t="shared" si="307"/>
        <v>0.73819014485934797</v>
      </c>
      <c r="U1639" s="42">
        <f>P1639*C1639+Q1639*D1639</f>
        <v>28744.140571950789</v>
      </c>
      <c r="V1639" s="25">
        <f>B1639</f>
        <v>43368</v>
      </c>
      <c r="W1639">
        <f>C1639/C$2</f>
        <v>1.4702772764189973</v>
      </c>
      <c r="X1639">
        <f>D1639/D$2</f>
        <v>1.3237721246864922</v>
      </c>
      <c r="Y1639">
        <f t="shared" si="308"/>
        <v>1.4372070285975396</v>
      </c>
      <c r="AA1639" s="15">
        <f t="shared" si="309"/>
        <v>-8.9961675838772237E-3</v>
      </c>
      <c r="AB1639" s="15">
        <f t="shared" si="310"/>
        <v>7.0855290528371029E-4</v>
      </c>
      <c r="AC1639" s="15">
        <f t="shared" si="311"/>
        <v>-3.4360585813174582E-3</v>
      </c>
    </row>
    <row r="1640" spans="1:29" x14ac:dyDescent="0.4">
      <c r="A1640" s="43">
        <f t="shared" si="302"/>
        <v>2018</v>
      </c>
      <c r="B1640" s="53">
        <v>43369</v>
      </c>
      <c r="C1640" s="45">
        <v>3417.2413000000001</v>
      </c>
      <c r="D1640" s="45">
        <f>VLOOKUP(B1640,'H11001.CSI  中证全债'!$A$2:$B$2792,2,0)</f>
        <v>184.78700000000001</v>
      </c>
      <c r="E1640" s="14">
        <f t="shared" si="303"/>
        <v>0</v>
      </c>
      <c r="F1640" s="14">
        <f>IF(AND((B1640-$B$2)&gt;123,OR(((G1639*J1639/C1639*C1640)/(G1639*K1639/D1639*D1640))&lt;(4/6),((G1639*J1639/C1639*C1640)/(G1639*K1639/D1639*D1640))&gt;(6/4))),COUNTIF($E$2:E1640,1),0)</f>
        <v>0</v>
      </c>
      <c r="G1640" s="21">
        <f t="shared" si="304"/>
        <v>28955.336033846736</v>
      </c>
      <c r="H1640" s="12">
        <f t="shared" si="305"/>
        <v>3.6207315507914033</v>
      </c>
      <c r="I1640" s="12">
        <f t="shared" si="306"/>
        <v>89.738036995401941</v>
      </c>
      <c r="J1640" s="15">
        <f>IF(OR((ROW(F1640)-MATCH(MAX($F$2:F1640),$F$2:F1640,0))=1,(ROW(F1640)-MATCH(MAX($F$2:F1640),$F$2:F1640,0))&gt;123),IF(OR(((G1639*J1639/C1639*C1640)/(G1639*K1639/D1639*D1640))&lt;(4/6),((G1639*J1639/C1639*C1640)/(G1639*K1639/D1639*D1640))&gt;(6/4)),50%,((G1639*J1639/C1639*C1640)/((G1639*K1639/D1639*D1640)+(G1639*J1639/C1639*C1640)))),((G1639*J1639/C1639*C1640)/((G1639*K1639/D1639*D1640)+(G1639*J1639/C1639*C1640))))</f>
        <v>0.42731030222251171</v>
      </c>
      <c r="K1640" s="18">
        <f t="shared" si="300"/>
        <v>0.57268969777748824</v>
      </c>
      <c r="L1640" s="20">
        <f t="shared" si="301"/>
        <v>0.74614630554876515</v>
      </c>
      <c r="M1640" s="51">
        <f>IF(AND((B1640-$B$2)&gt;123,OR(((U1639*R1639/C1639*C1640)/(U1639*S1639/D1639*D1640))&lt;(4/6),((U1639*R1639/C1639*C1640)/(U1639*S1639/D1639*D1640))&gt;(6/4))),1,0)</f>
        <v>0</v>
      </c>
      <c r="N1640" s="51">
        <f>IF(AND((B1640-$B$2)&gt;123,OR(((U1639*R1639/C1639*C1640)/(U1639*S1639/D1639*D1640))&lt;(4/6),((U1639*R1639/C1639*C1640)/(U1639*S1639/D1639*D1640))&gt;(6/4))),COUNTIF($M$2:M1640,1),0)</f>
        <v>0</v>
      </c>
      <c r="O1640" s="51">
        <f>IF(OR((ROW(N1640)-MATCH(MAX($N$2:N1640),$N$2:N1640,0))=1,(ROW(N1640)-MATCH(MAX($N$2:N1640),$N$2:N1640,0))&gt;123),IF(OR(((U1639*R1639/C1639*C1640)/(U1639*S1639/D1639*D1640))&lt;(4/6),((U1639*R1639/C1639*C1640)/(U1639*S1639/D1639*D1640))&gt;(6/4)),1,0),0)</f>
        <v>0</v>
      </c>
      <c r="P1640" s="47">
        <f>IF(O1640=1,U1639/2/C1640,P1639)</f>
        <v>3.6118419146766771</v>
      </c>
      <c r="Q1640" s="47">
        <f>IF(O1640=1,U1639/2/D1640,Q1639)</f>
        <v>89.517711770140608</v>
      </c>
      <c r="R1640" s="41">
        <f>P1640*C1640/U1639</f>
        <v>0.42939309070692322</v>
      </c>
      <c r="S1640" s="41">
        <f>Q1640*D1640/U1639</f>
        <v>0.5754810919972595</v>
      </c>
      <c r="T1640" s="41">
        <f t="shared" si="307"/>
        <v>0.74614630554876338</v>
      </c>
      <c r="U1640" s="42">
        <f>P1640*C1640+Q1640*D1640</f>
        <v>28884.24476477319</v>
      </c>
      <c r="V1640" s="25">
        <f>B1640</f>
        <v>43369</v>
      </c>
      <c r="W1640">
        <f>C1640/C$2</f>
        <v>1.486563062669195</v>
      </c>
      <c r="X1640">
        <f>D1640/D$2</f>
        <v>1.3241633823002508</v>
      </c>
      <c r="Y1640">
        <f t="shared" si="308"/>
        <v>1.4442122382386595</v>
      </c>
      <c r="AA1640" s="15">
        <f t="shared" si="309"/>
        <v>1.1076676835993338E-2</v>
      </c>
      <c r="AB1640" s="15">
        <f t="shared" si="310"/>
        <v>2.955626625325003E-4</v>
      </c>
      <c r="AC1640" s="15">
        <f t="shared" si="311"/>
        <v>4.8741827041827168E-3</v>
      </c>
    </row>
    <row r="1641" spans="1:29" x14ac:dyDescent="0.4">
      <c r="A1641" s="43">
        <f t="shared" si="302"/>
        <v>2018</v>
      </c>
      <c r="B1641" s="53">
        <v>43370</v>
      </c>
      <c r="C1641" s="45">
        <v>3403.5902000000001</v>
      </c>
      <c r="D1641" s="45">
        <f>VLOOKUP(B1641,'H11001.CSI  中证全债'!$A$2:$B$2792,2,0)</f>
        <v>184.92349999999999</v>
      </c>
      <c r="E1641" s="14">
        <f t="shared" si="303"/>
        <v>0</v>
      </c>
      <c r="F1641" s="14">
        <f>IF(AND((B1641-$B$2)&gt;123,OR(((G1640*J1640/C1640*C1641)/(G1640*K1640/D1640*D1641))&lt;(4/6),((G1640*J1640/C1640*C1641)/(G1640*K1640/D1640*D1641))&gt;(6/4))),COUNTIF($E$2:E1641,1),0)</f>
        <v>0</v>
      </c>
      <c r="G1641" s="21">
        <f t="shared" si="304"/>
        <v>28918.158307423597</v>
      </c>
      <c r="H1641" s="12">
        <f t="shared" si="305"/>
        <v>3.6207315507914033</v>
      </c>
      <c r="I1641" s="12">
        <f t="shared" si="306"/>
        <v>89.738036995401941</v>
      </c>
      <c r="J1641" s="15">
        <f>IF(OR((ROW(F1641)-MATCH(MAX($F$2:F1641),$F$2:F1641,0))=1,(ROW(F1641)-MATCH(MAX($F$2:F1641),$F$2:F1641,0))&gt;123),IF(OR(((G1640*J1640/C1640*C1641)/(G1640*K1640/D1640*D1641))&lt;(4/6),((G1640*J1640/C1640*C1641)/(G1640*K1640/D1640*D1641))&gt;(6/4)),50%,((G1640*J1640/C1640*C1641)/((G1640*K1640/D1640*D1641)+(G1640*J1640/C1640*C1641)))),((G1640*J1640/C1640*C1641)/((G1640*K1640/D1640*D1641)+(G1640*J1640/C1640*C1641))))</f>
        <v>0.4261504585491136</v>
      </c>
      <c r="K1641" s="18">
        <f t="shared" si="300"/>
        <v>0.5738495414508864</v>
      </c>
      <c r="L1641" s="20">
        <f t="shared" si="301"/>
        <v>0.7426170585963362</v>
      </c>
      <c r="M1641" s="51">
        <f>IF(AND((B1641-$B$2)&gt;123,OR(((U1640*R1640/C1640*C1641)/(U1640*S1640/D1640*D1641))&lt;(4/6),((U1640*R1640/C1640*C1641)/(U1640*S1640/D1640*D1641))&gt;(6/4))),1,0)</f>
        <v>0</v>
      </c>
      <c r="N1641" s="51">
        <f>IF(AND((B1641-$B$2)&gt;123,OR(((U1640*R1640/C1640*C1641)/(U1640*S1640/D1640*D1641))&lt;(4/6),((U1640*R1640/C1640*C1641)/(U1640*S1640/D1640*D1641))&gt;(6/4))),COUNTIF($M$2:M1641,1),0)</f>
        <v>0</v>
      </c>
      <c r="O1641" s="51">
        <f>IF(OR((ROW(N1641)-MATCH(MAX($N$2:N1641),$N$2:N1641,0))=1,(ROW(N1641)-MATCH(MAX($N$2:N1641),$N$2:N1641,0))&gt;123),IF(OR(((U1640*R1640/C1640*C1641)/(U1640*S1640/D1640*D1641))&lt;(4/6),((U1640*R1640/C1640*C1641)/(U1640*S1640/D1640*D1641))&gt;(6/4)),1,0),0)</f>
        <v>0</v>
      </c>
      <c r="P1641" s="47">
        <f>IF(O1641=1,U1640/2/C1641,P1640)</f>
        <v>3.6118419146766771</v>
      </c>
      <c r="Q1641" s="47">
        <f>IF(O1641=1,U1640/2/D1641,Q1640)</f>
        <v>89.517711770140608</v>
      </c>
      <c r="R1641" s="41">
        <f>P1641*C1641/U1640</f>
        <v>0.42560329497468535</v>
      </c>
      <c r="S1641" s="41">
        <f>Q1641*D1641/U1640</f>
        <v>0.5731127369725979</v>
      </c>
      <c r="T1641" s="41">
        <f t="shared" si="307"/>
        <v>0.74261705859633442</v>
      </c>
      <c r="U1641" s="42">
        <f>P1641*C1641+Q1641*D1641</f>
        <v>28847.158317268368</v>
      </c>
      <c r="V1641" s="25">
        <f>B1641</f>
        <v>43370</v>
      </c>
      <c r="W1641">
        <f>C1641/C$2</f>
        <v>1.4806245821103876</v>
      </c>
      <c r="X1641">
        <f>D1641/D$2</f>
        <v>1.3251415263346469</v>
      </c>
      <c r="Y1641">
        <f t="shared" si="308"/>
        <v>1.4423579158634183</v>
      </c>
      <c r="AA1641" s="15">
        <f t="shared" si="309"/>
        <v>-3.9947720402420117E-3</v>
      </c>
      <c r="AB1641" s="15">
        <f t="shared" si="310"/>
        <v>7.3868832764190095E-4</v>
      </c>
      <c r="AC1641" s="15">
        <f t="shared" si="311"/>
        <v>-1.2839680527169106E-3</v>
      </c>
    </row>
    <row r="1642" spans="1:29" x14ac:dyDescent="0.4">
      <c r="A1642" s="43">
        <f t="shared" si="302"/>
        <v>2018</v>
      </c>
      <c r="B1642" s="53">
        <v>43371</v>
      </c>
      <c r="C1642" s="45">
        <v>3438.8649</v>
      </c>
      <c r="D1642" s="45">
        <f>VLOOKUP(B1642,'H11001.CSI  中证全债'!$A$2:$B$2792,2,0)</f>
        <v>185.08860000000001</v>
      </c>
      <c r="E1642" s="14">
        <f t="shared" si="303"/>
        <v>0</v>
      </c>
      <c r="F1642" s="14">
        <f>IF(AND((B1642-$B$2)&gt;123,OR(((G1641*J1641/C1641*C1642)/(G1641*K1641/D1641*D1642))&lt;(4/6),((G1641*J1641/C1641*C1642)/(G1641*K1641/D1641*D1642))&gt;(6/4))),COUNTIF($E$2:E1642,1),0)</f>
        <v>0</v>
      </c>
      <c r="G1642" s="21">
        <f t="shared" si="304"/>
        <v>29060.694276566242</v>
      </c>
      <c r="H1642" s="12">
        <f t="shared" si="305"/>
        <v>3.6207315507914033</v>
      </c>
      <c r="I1642" s="12">
        <f t="shared" si="306"/>
        <v>89.738036995401941</v>
      </c>
      <c r="J1642" s="15">
        <f>IF(OR((ROW(F1642)-MATCH(MAX($F$2:F1642),$F$2:F1642,0))=1,(ROW(F1642)-MATCH(MAX($F$2:F1642),$F$2:F1642,0))&gt;123),IF(OR(((G1641*J1641/C1641*C1642)/(G1641*K1641/D1641*D1642))&lt;(4/6),((G1641*J1641/C1641*C1642)/(G1641*K1641/D1641*D1642))&gt;(6/4)),50%,((G1641*J1641/C1641*C1642)/((G1641*K1641/D1641*D1642)+(G1641*J1641/C1641*C1642)))),((G1641*J1641/C1641*C1642)/((G1641*K1641/D1641*D1642)+(G1641*J1641/C1641*C1642))))</f>
        <v>0.42845523661075924</v>
      </c>
      <c r="K1642" s="18">
        <f t="shared" si="300"/>
        <v>0.57154476338924076</v>
      </c>
      <c r="L1642" s="20">
        <f t="shared" si="301"/>
        <v>0.74964423446036743</v>
      </c>
      <c r="M1642" s="51">
        <f>IF(AND((B1642-$B$2)&gt;123,OR(((U1641*R1641/C1641*C1642)/(U1641*S1641/D1641*D1642))&lt;(4/6),((U1641*R1641/C1641*C1642)/(U1641*S1641/D1641*D1642))&gt;(6/4))),1,0)</f>
        <v>0</v>
      </c>
      <c r="N1642" s="51">
        <f>IF(AND((B1642-$B$2)&gt;123,OR(((U1641*R1641/C1641*C1642)/(U1641*S1641/D1641*D1642))&lt;(4/6),((U1641*R1641/C1641*C1642)/(U1641*S1641/D1641*D1642))&gt;(6/4))),COUNTIF($M$2:M1642,1),0)</f>
        <v>0</v>
      </c>
      <c r="O1642" s="51">
        <f>IF(OR((ROW(N1642)-MATCH(MAX($N$2:N1642),$N$2:N1642,0))=1,(ROW(N1642)-MATCH(MAX($N$2:N1642),$N$2:N1642,0))&gt;123),IF(OR(((U1641*R1641/C1641*C1642)/(U1641*S1641/D1641*D1642))&lt;(4/6),((U1641*R1641/C1641*C1642)/(U1641*S1641/D1641*D1642))&gt;(6/4)),1,0),0)</f>
        <v>0</v>
      </c>
      <c r="P1642" s="47">
        <f>IF(O1642=1,U1641/2/C1642,P1641)</f>
        <v>3.6118419146766771</v>
      </c>
      <c r="Q1642" s="47">
        <f>IF(O1642=1,U1641/2/D1642,Q1641)</f>
        <v>89.517711770140608</v>
      </c>
      <c r="R1642" s="41">
        <f>P1642*C1642/U1641</f>
        <v>0.43056706827497909</v>
      </c>
      <c r="S1642" s="41">
        <f>Q1642*D1642/U1641</f>
        <v>0.57436187524996374</v>
      </c>
      <c r="T1642" s="41">
        <f t="shared" si="307"/>
        <v>0.74964423446036565</v>
      </c>
      <c r="U1642" s="42">
        <f>P1642*C1642+Q1642*D1642</f>
        <v>28989.344331469267</v>
      </c>
      <c r="V1642" s="25">
        <f>B1642</f>
        <v>43371</v>
      </c>
      <c r="W1642">
        <f>C1642/C$2</f>
        <v>1.4959697279351021</v>
      </c>
      <c r="X1642">
        <f>D1642/D$2</f>
        <v>1.3263246148333931</v>
      </c>
      <c r="Y1642">
        <f t="shared" si="308"/>
        <v>1.4494672165734634</v>
      </c>
      <c r="AA1642" s="15">
        <f t="shared" si="309"/>
        <v>1.0363968024117653E-2</v>
      </c>
      <c r="AB1642" s="15">
        <f t="shared" si="310"/>
        <v>8.9280161796656543E-4</v>
      </c>
      <c r="AC1642" s="15">
        <f t="shared" si="311"/>
        <v>4.9289435249428859E-3</v>
      </c>
    </row>
    <row r="1643" spans="1:29" x14ac:dyDescent="0.4">
      <c r="A1643" s="43">
        <f t="shared" si="302"/>
        <v>2018</v>
      </c>
      <c r="B1643" s="53">
        <v>43381</v>
      </c>
      <c r="C1643" s="45">
        <v>3290.8987999999999</v>
      </c>
      <c r="D1643" s="45">
        <f>VLOOKUP(B1643,'H11001.CSI  中证全债'!$A$2:$B$2792,2,0)</f>
        <v>185.34630000000001</v>
      </c>
      <c r="E1643" s="14">
        <f t="shared" si="303"/>
        <v>0</v>
      </c>
      <c r="F1643" s="14">
        <f>IF(AND((B1643-$B$2)&gt;123,OR(((G1642*J1642/C1642*C1643)/(G1642*K1642/D1642*D1643))&lt;(4/6),((G1642*J1642/C1642*C1643)/(G1642*K1642/D1642*D1643))&gt;(6/4))),COUNTIF($E$2:E1643,1),0)</f>
        <v>0</v>
      </c>
      <c r="G1643" s="21">
        <f t="shared" si="304"/>
        <v>28548.074241982398</v>
      </c>
      <c r="H1643" s="12">
        <f t="shared" si="305"/>
        <v>3.6207315507914033</v>
      </c>
      <c r="I1643" s="12">
        <f t="shared" si="306"/>
        <v>89.738036995401941</v>
      </c>
      <c r="J1643" s="15">
        <f>IF(OR((ROW(F1643)-MATCH(MAX($F$2:F1643),$F$2:F1643,0))=1,(ROW(F1643)-MATCH(MAX($F$2:F1643),$F$2:F1643,0))&gt;123),IF(OR(((G1642*J1642/C1642*C1643)/(G1642*K1642/D1642*D1643))&lt;(4/6),((G1642*J1642/C1642*C1643)/(G1642*K1642/D1642*D1643))&gt;(6/4)),50%,((G1642*J1642/C1642*C1643)/((G1642*K1642/D1642*D1643)+(G1642*J1642/C1642*C1643)))),((G1642*J1642/C1642*C1643)/((G1642*K1642/D1642*D1643)+(G1642*J1642/C1642*C1643))))</f>
        <v>0.41738230798415321</v>
      </c>
      <c r="K1643" s="18">
        <f t="shared" si="300"/>
        <v>0.58261769201584679</v>
      </c>
      <c r="L1643" s="20">
        <f t="shared" si="301"/>
        <v>0.71639140675597734</v>
      </c>
      <c r="M1643" s="51">
        <f>IF(AND((B1643-$B$2)&gt;123,OR(((U1642*R1642/C1642*C1643)/(U1642*S1642/D1642*D1643))&lt;(4/6),((U1642*R1642/C1642*C1643)/(U1642*S1642/D1642*D1643))&gt;(6/4))),1,0)</f>
        <v>0</v>
      </c>
      <c r="N1643" s="51">
        <f>IF(AND((B1643-$B$2)&gt;123,OR(((U1642*R1642/C1642*C1643)/(U1642*S1642/D1642*D1643))&lt;(4/6),((U1642*R1642/C1642*C1643)/(U1642*S1642/D1642*D1643))&gt;(6/4))),COUNTIF($M$2:M1643,1),0)</f>
        <v>0</v>
      </c>
      <c r="O1643" s="51">
        <f>IF(OR((ROW(N1643)-MATCH(MAX($N$2:N1643),$N$2:N1643,0))=1,(ROW(N1643)-MATCH(MAX($N$2:N1643),$N$2:N1643,0))&gt;123),IF(OR(((U1642*R1642/C1642*C1643)/(U1642*S1642/D1642*D1643))&lt;(4/6),((U1642*R1642/C1642*C1643)/(U1642*S1642/D1642*D1643))&gt;(6/4)),1,0),0)</f>
        <v>0</v>
      </c>
      <c r="P1643" s="47">
        <f>IF(O1643=1,U1642/2/C1643,P1642)</f>
        <v>3.6118419146766771</v>
      </c>
      <c r="Q1643" s="47">
        <f>IF(O1643=1,U1642/2/D1643,Q1642)</f>
        <v>89.517711770140608</v>
      </c>
      <c r="R1643" s="41">
        <f>P1643*C1643/U1642</f>
        <v>0.4100198364919953</v>
      </c>
      <c r="S1643" s="41">
        <f>Q1643*D1643/U1642</f>
        <v>0.57234052869042906</v>
      </c>
      <c r="T1643" s="41">
        <f t="shared" si="307"/>
        <v>0.71639140675597568</v>
      </c>
      <c r="U1643" s="42">
        <f>P1643*C1643+Q1643*D1643</f>
        <v>28477.982883861194</v>
      </c>
      <c r="V1643" s="25">
        <f>B1643</f>
        <v>43381</v>
      </c>
      <c r="W1643">
        <f>C1643/C$2</f>
        <v>1.4316017423359533</v>
      </c>
      <c r="X1643">
        <f>D1643/D$2</f>
        <v>1.3281712647796489</v>
      </c>
      <c r="Y1643">
        <f t="shared" si="308"/>
        <v>1.4238991441930597</v>
      </c>
      <c r="AA1643" s="15">
        <f t="shared" si="309"/>
        <v>-4.3027599019664908E-2</v>
      </c>
      <c r="AB1643" s="15">
        <f t="shared" si="310"/>
        <v>1.3923061712066698E-3</v>
      </c>
      <c r="AC1643" s="15">
        <f t="shared" si="311"/>
        <v>-1.7639634817575578E-2</v>
      </c>
    </row>
    <row r="1644" spans="1:29" x14ac:dyDescent="0.4">
      <c r="A1644" s="43">
        <f t="shared" si="302"/>
        <v>2018</v>
      </c>
      <c r="B1644" s="53">
        <v>43382</v>
      </c>
      <c r="C1644" s="45">
        <v>3288.6905999999999</v>
      </c>
      <c r="D1644" s="45">
        <f>VLOOKUP(B1644,'H11001.CSI  中证全债'!$A$2:$B$2792,2,0)</f>
        <v>185.4308</v>
      </c>
      <c r="E1644" s="14">
        <f t="shared" si="303"/>
        <v>0</v>
      </c>
      <c r="F1644" s="14">
        <f>IF(AND((B1644-$B$2)&gt;123,OR(((G1643*J1643/C1643*C1644)/(G1643*K1643/D1643*D1644))&lt;(4/6),((G1643*J1643/C1643*C1644)/(G1643*K1643/D1643*D1644))&gt;(6/4))),COUNTIF($E$2:E1644,1),0)</f>
        <v>0</v>
      </c>
      <c r="G1644" s="21">
        <f t="shared" si="304"/>
        <v>28547.661806698052</v>
      </c>
      <c r="H1644" s="12">
        <f t="shared" si="305"/>
        <v>3.6207315507914033</v>
      </c>
      <c r="I1644" s="12">
        <f t="shared" si="306"/>
        <v>89.738036995401941</v>
      </c>
      <c r="J1644" s="15">
        <f>IF(OR((ROW(F1644)-MATCH(MAX($F$2:F1644),$F$2:F1644,0))=1,(ROW(F1644)-MATCH(MAX($F$2:F1644),$F$2:F1644,0))&gt;123),IF(OR(((G1643*J1643/C1643*C1644)/(G1643*K1643/D1643*D1644))&lt;(4/6),((G1643*J1643/C1643*C1644)/(G1643*K1643/D1643*D1644))&gt;(6/4)),50%,((G1643*J1643/C1643*C1644)/((G1643*K1643/D1643*D1644)+(G1643*J1643/C1643*C1644)))),((G1643*J1643/C1643*C1644)/((G1643*K1643/D1643*D1644)+(G1643*J1643/C1643*C1644))))</f>
        <v>0.41710826956123248</v>
      </c>
      <c r="K1644" s="18">
        <f t="shared" si="300"/>
        <v>0.58289173043876752</v>
      </c>
      <c r="L1644" s="20">
        <f t="shared" si="301"/>
        <v>0.71558446925856589</v>
      </c>
      <c r="M1644" s="51">
        <f>IF(AND((B1644-$B$2)&gt;123,OR(((U1643*R1643/C1643*C1644)/(U1643*S1643/D1643*D1644))&lt;(4/6),((U1643*R1643/C1643*C1644)/(U1643*S1643/D1643*D1644))&gt;(6/4))),1,0)</f>
        <v>0</v>
      </c>
      <c r="N1644" s="51">
        <f>IF(AND((B1644-$B$2)&gt;123,OR(((U1643*R1643/C1643*C1644)/(U1643*S1643/D1643*D1644))&lt;(4/6),((U1643*R1643/C1643*C1644)/(U1643*S1643/D1643*D1644))&gt;(6/4))),COUNTIF($M$2:M1644,1),0)</f>
        <v>0</v>
      </c>
      <c r="O1644" s="51">
        <f>IF(OR((ROW(N1644)-MATCH(MAX($N$2:N1644),$N$2:N1644,0))=1,(ROW(N1644)-MATCH(MAX($N$2:N1644),$N$2:N1644,0))&gt;123),IF(OR(((U1643*R1643/C1643*C1644)/(U1643*S1643/D1643*D1644))&lt;(4/6),((U1643*R1643/C1643*C1644)/(U1643*S1643/D1643*D1644))&gt;(6/4)),1,0),0)</f>
        <v>0</v>
      </c>
      <c r="P1644" s="47">
        <f>IF(O1644=1,U1643/2/C1644,P1643)</f>
        <v>3.6118419146766771</v>
      </c>
      <c r="Q1644" s="47">
        <f>IF(O1644=1,U1643/2/D1644,Q1643)</f>
        <v>89.517711770140608</v>
      </c>
      <c r="R1644" s="41">
        <f>P1644*C1644/U1643</f>
        <v>0.41710224357971376</v>
      </c>
      <c r="S1644" s="41">
        <f>Q1644*D1644/U1643</f>
        <v>0.58288330937629818</v>
      </c>
      <c r="T1644" s="41">
        <f t="shared" si="307"/>
        <v>0.71558446925856412</v>
      </c>
      <c r="U1644" s="42">
        <f>P1644*C1644+Q1644*D1644</f>
        <v>28477.571461189778</v>
      </c>
      <c r="V1644" s="25">
        <f>B1644</f>
        <v>43382</v>
      </c>
      <c r="W1644">
        <f>C1644/C$2</f>
        <v>1.4306411345629564</v>
      </c>
      <c r="X1644">
        <f>D1644/D$2</f>
        <v>1.3287767825152275</v>
      </c>
      <c r="Y1644">
        <f t="shared" si="308"/>
        <v>1.423878573059489</v>
      </c>
      <c r="AA1644" s="15">
        <f t="shared" si="309"/>
        <v>-6.7100209827175572E-4</v>
      </c>
      <c r="AB1644" s="15">
        <f t="shared" si="310"/>
        <v>4.5590335496314971E-4</v>
      </c>
      <c r="AC1644" s="15">
        <f t="shared" si="311"/>
        <v>-1.4447043988119468E-5</v>
      </c>
    </row>
    <row r="1645" spans="1:29" x14ac:dyDescent="0.4">
      <c r="A1645" s="43">
        <f t="shared" si="302"/>
        <v>2018</v>
      </c>
      <c r="B1645" s="53">
        <v>43383</v>
      </c>
      <c r="C1645" s="45">
        <v>3281.5978</v>
      </c>
      <c r="D1645" s="45">
        <f>VLOOKUP(B1645,'H11001.CSI  中证全债'!$A$2:$B$2792,2,0)</f>
        <v>185.51009999999999</v>
      </c>
      <c r="E1645" s="14">
        <f t="shared" si="303"/>
        <v>0</v>
      </c>
      <c r="F1645" s="14">
        <f>IF(AND((B1645-$B$2)&gt;123,OR(((G1644*J1644/C1644*C1645)/(G1644*K1644/D1644*D1645))&lt;(4/6),((G1644*J1644/C1644*C1645)/(G1644*K1644/D1644*D1645))&gt;(6/4))),COUNTIF($E$2:E1645,1),0)</f>
        <v>0</v>
      </c>
      <c r="G1645" s="21">
        <f t="shared" si="304"/>
        <v>28529.096908288331</v>
      </c>
      <c r="H1645" s="12">
        <f t="shared" si="305"/>
        <v>3.6207315507914033</v>
      </c>
      <c r="I1645" s="12">
        <f t="shared" si="306"/>
        <v>89.738036995401941</v>
      </c>
      <c r="J1645" s="15">
        <f>IF(OR((ROW(F1645)-MATCH(MAX($F$2:F1645),$F$2:F1645,0))=1,(ROW(F1645)-MATCH(MAX($F$2:F1645),$F$2:F1645,0))&gt;123),IF(OR(((G1644*J1644/C1644*C1645)/(G1644*K1644/D1644*D1645))&lt;(4/6),((G1644*J1644/C1644*C1645)/(G1644*K1644/D1644*D1645))&gt;(6/4)),50%,((G1644*J1644/C1644*C1645)/((G1644*K1644/D1644*D1645)+(G1644*J1644/C1644*C1645)))),((G1644*J1644/C1644*C1645)/((G1644*K1644/D1644*D1645)+(G1644*J1644/C1644*C1645))))</f>
        <v>0.41647952368291541</v>
      </c>
      <c r="K1645" s="18">
        <f t="shared" si="300"/>
        <v>0.58352047631708459</v>
      </c>
      <c r="L1645" s="20">
        <f t="shared" si="301"/>
        <v>0.71373591945143799</v>
      </c>
      <c r="M1645" s="51">
        <f>IF(AND((B1645-$B$2)&gt;123,OR(((U1644*R1644/C1644*C1645)/(U1644*S1644/D1644*D1645))&lt;(4/6),((U1644*R1644/C1644*C1645)/(U1644*S1644/D1644*D1645))&gt;(6/4))),1,0)</f>
        <v>0</v>
      </c>
      <c r="N1645" s="51">
        <f>IF(AND((B1645-$B$2)&gt;123,OR(((U1644*R1644/C1644*C1645)/(U1644*S1644/D1644*D1645))&lt;(4/6),((U1644*R1644/C1644*C1645)/(U1644*S1644/D1644*D1645))&gt;(6/4))),COUNTIF($M$2:M1645,1),0)</f>
        <v>0</v>
      </c>
      <c r="O1645" s="51">
        <f>IF(OR((ROW(N1645)-MATCH(MAX($N$2:N1645),$N$2:N1645,0))=1,(ROW(N1645)-MATCH(MAX($N$2:N1645),$N$2:N1645,0))&gt;123),IF(OR(((U1644*R1644/C1644*C1645)/(U1644*S1644/D1644*D1645))&lt;(4/6),((U1644*R1644/C1644*C1645)/(U1644*S1644/D1644*D1645))&gt;(6/4)),1,0),0)</f>
        <v>0</v>
      </c>
      <c r="P1645" s="47">
        <f>IF(O1645=1,U1644/2/C1645,P1644)</f>
        <v>3.6118419146766771</v>
      </c>
      <c r="Q1645" s="47">
        <f>IF(O1645=1,U1644/2/D1645,Q1644)</f>
        <v>89.517711770140608</v>
      </c>
      <c r="R1645" s="41">
        <f>P1645*C1645/U1644</f>
        <v>0.41620868188510812</v>
      </c>
      <c r="S1645" s="41">
        <f>Q1645*D1645/U1644</f>
        <v>0.58314100571678984</v>
      </c>
      <c r="T1645" s="41">
        <f t="shared" si="307"/>
        <v>0.713735919451436</v>
      </c>
      <c r="U1645" s="42">
        <f>P1645*C1645+Q1645*D1645</f>
        <v>28459.052143400731</v>
      </c>
      <c r="V1645" s="25">
        <f>B1645</f>
        <v>43383</v>
      </c>
      <c r="W1645">
        <f>C1645/C$2</f>
        <v>1.4275556355989529</v>
      </c>
      <c r="X1645">
        <f>D1645/D$2</f>
        <v>1.3293450376209242</v>
      </c>
      <c r="Y1645">
        <f t="shared" si="308"/>
        <v>1.4229526071700365</v>
      </c>
      <c r="AA1645" s="15">
        <f t="shared" si="309"/>
        <v>-2.1567246246879668E-3</v>
      </c>
      <c r="AB1645" s="15">
        <f t="shared" si="310"/>
        <v>4.2765279554402014E-4</v>
      </c>
      <c r="AC1645" s="15">
        <f t="shared" si="311"/>
        <v>-6.5031239810209307E-4</v>
      </c>
    </row>
    <row r="1646" spans="1:29" x14ac:dyDescent="0.4">
      <c r="A1646" s="43">
        <f t="shared" si="302"/>
        <v>2018</v>
      </c>
      <c r="B1646" s="53">
        <v>43384</v>
      </c>
      <c r="C1646" s="45">
        <v>3124.1138999999998</v>
      </c>
      <c r="D1646" s="45">
        <f>VLOOKUP(B1646,'H11001.CSI  中证全债'!$A$2:$B$2792,2,0)</f>
        <v>185.68100000000001</v>
      </c>
      <c r="E1646" s="14">
        <f t="shared" si="303"/>
        <v>0</v>
      </c>
      <c r="F1646" s="14">
        <f>IF(AND((B1646-$B$2)&gt;123,OR(((G1645*J1645/C1645*C1646)/(G1645*K1645/D1645*D1646))&lt;(4/6),((G1645*J1645/C1645*C1646)/(G1645*K1645/D1645*D1646))&gt;(6/4))),COUNTIF($E$2:E1646,1),0)</f>
        <v>0</v>
      </c>
      <c r="G1646" s="21">
        <f t="shared" si="304"/>
        <v>27974.22621333917</v>
      </c>
      <c r="H1646" s="12">
        <f t="shared" si="305"/>
        <v>3.6207315507914033</v>
      </c>
      <c r="I1646" s="12">
        <f t="shared" si="306"/>
        <v>89.738036995401941</v>
      </c>
      <c r="J1646" s="15">
        <f>IF(OR((ROW(F1646)-MATCH(MAX($F$2:F1646),$F$2:F1646,0))=1,(ROW(F1646)-MATCH(MAX($F$2:F1646),$F$2:F1646,0))&gt;123),IF(OR(((G1645*J1645/C1645*C1646)/(G1645*K1645/D1645*D1646))&lt;(4/6),((G1645*J1645/C1645*C1646)/(G1645*K1645/D1645*D1646))&gt;(6/4)),50%,((G1645*J1645/C1645*C1646)/((G1645*K1645/D1645*D1646)+(G1645*J1645/C1645*C1646)))),((G1645*J1645/C1645*C1646)/((G1645*K1645/D1645*D1646)+(G1645*J1645/C1645*C1646))))</f>
        <v>0.4043571278694455</v>
      </c>
      <c r="K1646" s="18">
        <f t="shared" si="300"/>
        <v>0.59564287213055445</v>
      </c>
      <c r="L1646" s="20">
        <f t="shared" si="301"/>
        <v>0.67885833406030838</v>
      </c>
      <c r="M1646" s="51">
        <f>IF(AND((B1646-$B$2)&gt;123,OR(((U1645*R1645/C1645*C1646)/(U1645*S1645/D1645*D1646))&lt;(4/6),((U1645*R1645/C1645*C1646)/(U1645*S1645/D1645*D1646))&gt;(6/4))),1,0)</f>
        <v>0</v>
      </c>
      <c r="N1646" s="51">
        <f>IF(AND((B1646-$B$2)&gt;123,OR(((U1645*R1645/C1645*C1646)/(U1645*S1645/D1645*D1646))&lt;(4/6),((U1645*R1645/C1645*C1646)/(U1645*S1645/D1645*D1646))&gt;(6/4))),COUNTIF($M$2:M1646,1),0)</f>
        <v>0</v>
      </c>
      <c r="O1646" s="51">
        <f>IF(OR((ROW(N1646)-MATCH(MAX($N$2:N1646),$N$2:N1646,0))=1,(ROW(N1646)-MATCH(MAX($N$2:N1646),$N$2:N1646,0))&gt;123),IF(OR(((U1645*R1645/C1645*C1646)/(U1645*S1645/D1645*D1646))&lt;(4/6),((U1645*R1645/C1645*C1646)/(U1645*S1645/D1645*D1646))&gt;(6/4)),1,0),0)</f>
        <v>0</v>
      </c>
      <c r="P1646" s="47">
        <f>IF(O1646=1,U1645/2/C1646,P1645)</f>
        <v>3.6118419146766771</v>
      </c>
      <c r="Q1646" s="47">
        <f>IF(O1646=1,U1645/2/D1646,Q1645)</f>
        <v>89.517711770140608</v>
      </c>
      <c r="R1646" s="41">
        <f>P1646*C1646/U1645</f>
        <v>0.39649266860282917</v>
      </c>
      <c r="S1646" s="41">
        <f>Q1646*D1646/U1645</f>
        <v>0.58405804084539181</v>
      </c>
      <c r="T1646" s="41">
        <f t="shared" si="307"/>
        <v>0.6788583340603066</v>
      </c>
      <c r="U1646" s="42">
        <f>P1646*C1646+Q1646*D1646</f>
        <v>27905.543769435499</v>
      </c>
      <c r="V1646" s="25">
        <f>B1646</f>
        <v>43384</v>
      </c>
      <c r="W1646">
        <f>C1646/C$2</f>
        <v>1.3590472312597306</v>
      </c>
      <c r="X1646">
        <f>D1646/D$2</f>
        <v>1.3305696882837692</v>
      </c>
      <c r="Y1646">
        <f t="shared" si="308"/>
        <v>1.395277188471775</v>
      </c>
      <c r="AA1646" s="15">
        <f t="shared" si="309"/>
        <v>-4.7990006575455491E-2</v>
      </c>
      <c r="AB1646" s="15">
        <f t="shared" si="310"/>
        <v>9.2124364118184587E-4</v>
      </c>
      <c r="AC1646" s="15">
        <f t="shared" si="311"/>
        <v>-1.9449290551779019E-2</v>
      </c>
    </row>
    <row r="1647" spans="1:29" x14ac:dyDescent="0.4">
      <c r="A1647" s="43">
        <f t="shared" si="302"/>
        <v>2018</v>
      </c>
      <c r="B1647" s="53">
        <v>43385</v>
      </c>
      <c r="C1647" s="45">
        <v>3170.7262000000001</v>
      </c>
      <c r="D1647" s="45">
        <f>VLOOKUP(B1647,'H11001.CSI  中证全债'!$A$2:$B$2792,2,0)</f>
        <v>185.8202</v>
      </c>
      <c r="E1647" s="14">
        <f t="shared" si="303"/>
        <v>0</v>
      </c>
      <c r="F1647" s="14">
        <f>IF(AND((B1647-$B$2)&gt;123,OR(((G1646*J1646/C1646*C1647)/(G1646*K1646/D1646*D1647))&lt;(4/6),((G1646*J1646/C1646*C1647)/(G1646*K1646/D1646*D1647))&gt;(6/4))),COUNTIF($E$2:E1647,1),0)</f>
        <v>0</v>
      </c>
      <c r="G1647" s="21">
        <f t="shared" si="304"/>
        <v>28155.488373353881</v>
      </c>
      <c r="H1647" s="12">
        <f t="shared" si="305"/>
        <v>3.6207315507914033</v>
      </c>
      <c r="I1647" s="12">
        <f t="shared" si="306"/>
        <v>89.738036995401941</v>
      </c>
      <c r="J1647" s="15">
        <f>IF(OR((ROW(F1647)-MATCH(MAX($F$2:F1647),$F$2:F1647,0))=1,(ROW(F1647)-MATCH(MAX($F$2:F1647),$F$2:F1647,0))&gt;123),IF(OR(((G1646*J1646/C1646*C1647)/(G1646*K1646/D1646*D1647))&lt;(4/6),((G1646*J1646/C1646*C1647)/(G1646*K1646/D1646*D1647))&gt;(6/4)),50%,((G1646*J1646/C1646*C1647)/((G1646*K1646/D1646*D1647)+(G1646*J1646/C1646*C1647)))),((G1646*J1646/C1646*C1647)/((G1646*K1646/D1646*D1647)+(G1646*J1646/C1646*C1647))))</f>
        <v>0.40774815336273268</v>
      </c>
      <c r="K1647" s="18">
        <f t="shared" si="300"/>
        <v>0.59225184663726727</v>
      </c>
      <c r="L1647" s="20">
        <f t="shared" si="301"/>
        <v>0.68847088561711756</v>
      </c>
      <c r="M1647" s="51">
        <f>IF(AND((B1647-$B$2)&gt;123,OR(((U1646*R1646/C1646*C1647)/(U1646*S1646/D1646*D1647))&lt;(4/6),((U1646*R1646/C1646*C1647)/(U1646*S1646/D1646*D1647))&gt;(6/4))),1,0)</f>
        <v>0</v>
      </c>
      <c r="N1647" s="51">
        <f>IF(AND((B1647-$B$2)&gt;123,OR(((U1646*R1646/C1646*C1647)/(U1646*S1646/D1646*D1647))&lt;(4/6),((U1646*R1646/C1646*C1647)/(U1646*S1646/D1646*D1647))&gt;(6/4))),COUNTIF($M$2:M1647,1),0)</f>
        <v>0</v>
      </c>
      <c r="O1647" s="51">
        <f>IF(OR((ROW(N1647)-MATCH(MAX($N$2:N1647),$N$2:N1647,0))=1,(ROW(N1647)-MATCH(MAX($N$2:N1647),$N$2:N1647,0))&gt;123),IF(OR(((U1646*R1646/C1646*C1647)/(U1646*S1646/D1646*D1647))&lt;(4/6),((U1646*R1646/C1646*C1647)/(U1646*S1646/D1646*D1647))&gt;(6/4)),1,0),0)</f>
        <v>0</v>
      </c>
      <c r="P1647" s="47">
        <f>IF(O1647=1,U1646/2/C1647,P1646)</f>
        <v>3.6118419146766771</v>
      </c>
      <c r="Q1647" s="47">
        <f>IF(O1647=1,U1646/2/D1647,Q1646)</f>
        <v>89.517711770140608</v>
      </c>
      <c r="R1647" s="41">
        <f>P1647*C1647/U1646</f>
        <v>0.4103902036005791</v>
      </c>
      <c r="S1647" s="41">
        <f>Q1647*D1647/U1646</f>
        <v>0.59608940940577759</v>
      </c>
      <c r="T1647" s="41">
        <f t="shared" si="307"/>
        <v>0.68847088561711556</v>
      </c>
      <c r="U1647" s="42">
        <f>P1647*C1647+Q1647*D1647</f>
        <v>28086.36089379339</v>
      </c>
      <c r="V1647" s="25">
        <f>B1647</f>
        <v>43385</v>
      </c>
      <c r="W1647">
        <f>C1647/C$2</f>
        <v>1.3793244424259588</v>
      </c>
      <c r="X1647">
        <f>D1647/D$2</f>
        <v>1.3315671802221425</v>
      </c>
      <c r="Y1647">
        <f t="shared" si="308"/>
        <v>1.4043180446896695</v>
      </c>
      <c r="AA1647" s="15">
        <f t="shared" si="309"/>
        <v>1.4920166643092037E-2</v>
      </c>
      <c r="AB1647" s="15">
        <f t="shared" si="310"/>
        <v>7.4967282597571128E-4</v>
      </c>
      <c r="AC1647" s="15">
        <f t="shared" si="311"/>
        <v>6.4796130063566881E-3</v>
      </c>
    </row>
    <row r="1648" spans="1:29" x14ac:dyDescent="0.4">
      <c r="A1648" s="43">
        <f t="shared" si="302"/>
        <v>2018</v>
      </c>
      <c r="B1648" s="53">
        <v>43388</v>
      </c>
      <c r="C1648" s="45">
        <v>3126.4515999999999</v>
      </c>
      <c r="D1648" s="45">
        <f>VLOOKUP(B1648,'H11001.CSI  中证全债'!$A$2:$B$2792,2,0)</f>
        <v>185.94329999999999</v>
      </c>
      <c r="E1648" s="14">
        <f t="shared" si="303"/>
        <v>0</v>
      </c>
      <c r="F1648" s="14">
        <f>IF(AND((B1648-$B$2)&gt;123,OR(((G1647*J1647/C1647*C1648)/(G1647*K1647/D1647*D1648))&lt;(4/6),((G1647*J1647/C1647*C1648)/(G1647*K1647/D1647*D1648))&gt;(6/4))),COUNTIF($E$2:E1648,1),0)</f>
        <v>0</v>
      </c>
      <c r="G1648" s="21">
        <f t="shared" si="304"/>
        <v>28006.228684589343</v>
      </c>
      <c r="H1648" s="12">
        <f t="shared" si="305"/>
        <v>3.6207315507914033</v>
      </c>
      <c r="I1648" s="12">
        <f t="shared" si="306"/>
        <v>89.738036995401941</v>
      </c>
      <c r="J1648" s="15">
        <f>IF(OR((ROW(F1648)-MATCH(MAX($F$2:F1648),$F$2:F1648,0))=1,(ROW(F1648)-MATCH(MAX($F$2:F1648),$F$2:F1648,0))&gt;123),IF(OR(((G1647*J1647/C1647*C1648)/(G1647*K1647/D1647*D1648))&lt;(4/6),((G1647*J1647/C1647*C1648)/(G1647*K1647/D1647*D1648))&gt;(6/4)),50%,((G1647*J1647/C1647*C1648)/((G1647*K1647/D1647*D1648)+(G1647*J1647/C1647*C1648)))),((G1647*J1647/C1647*C1648)/((G1647*K1647/D1647*D1648)+(G1647*J1647/C1647*C1648))))</f>
        <v>0.40419729759513146</v>
      </c>
      <c r="K1648" s="18">
        <f t="shared" si="300"/>
        <v>0.59580270240486854</v>
      </c>
      <c r="L1648" s="20">
        <f t="shared" si="301"/>
        <v>0.67840796284348748</v>
      </c>
      <c r="M1648" s="51">
        <f>IF(AND((B1648-$B$2)&gt;123,OR(((U1647*R1647/C1647*C1648)/(U1647*S1647/D1647*D1648))&lt;(4/6),((U1647*R1647/C1647*C1648)/(U1647*S1647/D1647*D1648))&gt;(6/4))),1,0)</f>
        <v>0</v>
      </c>
      <c r="N1648" s="51">
        <f>IF(AND((B1648-$B$2)&gt;123,OR(((U1647*R1647/C1647*C1648)/(U1647*S1647/D1647*D1648))&lt;(4/6),((U1647*R1647/C1647*C1648)/(U1647*S1647/D1647*D1648))&gt;(6/4))),COUNTIF($M$2:M1648,1),0)</f>
        <v>0</v>
      </c>
      <c r="O1648" s="51">
        <f>IF(OR((ROW(N1648)-MATCH(MAX($N$2:N1648),$N$2:N1648,0))=1,(ROW(N1648)-MATCH(MAX($N$2:N1648),$N$2:N1648,0))&gt;123),IF(OR(((U1647*R1647/C1647*C1648)/(U1647*S1647/D1647*D1648))&lt;(4/6),((U1647*R1647/C1647*C1648)/(U1647*S1647/D1647*D1648))&gt;(6/4)),1,0),0)</f>
        <v>0</v>
      </c>
      <c r="P1648" s="47">
        <f>IF(O1648=1,U1647/2/C1648,P1647)</f>
        <v>3.6118419146766771</v>
      </c>
      <c r="Q1648" s="47">
        <f>IF(O1648=1,U1647/2/D1648,Q1647)</f>
        <v>89.517711770140608</v>
      </c>
      <c r="R1648" s="41">
        <f>P1648*C1648/U1647</f>
        <v>0.40205454084239711</v>
      </c>
      <c r="S1648" s="41">
        <f>Q1648*D1648/U1647</f>
        <v>0.59264419473678054</v>
      </c>
      <c r="T1648" s="41">
        <f t="shared" si="307"/>
        <v>0.67840796284348537</v>
      </c>
      <c r="U1648" s="42">
        <f>P1648*C1648+Q1648*D1648</f>
        <v>27937.467668076744</v>
      </c>
      <c r="V1648" s="25">
        <f>B1648</f>
        <v>43388</v>
      </c>
      <c r="W1648">
        <f>C1648/C$2</f>
        <v>1.3600641739238621</v>
      </c>
      <c r="X1648">
        <f>D1648/D$2</f>
        <v>1.3324493013256895</v>
      </c>
      <c r="Y1648">
        <f t="shared" si="308"/>
        <v>1.3968733834038372</v>
      </c>
      <c r="AA1648" s="15">
        <f t="shared" si="309"/>
        <v>-1.3963551945923358E-2</v>
      </c>
      <c r="AB1648" s="15">
        <f t="shared" si="310"/>
        <v>6.6246834305405677E-4</v>
      </c>
      <c r="AC1648" s="15">
        <f t="shared" si="311"/>
        <v>-5.3012644208224602E-3</v>
      </c>
    </row>
    <row r="1649" spans="1:29" x14ac:dyDescent="0.4">
      <c r="A1649" s="43">
        <f t="shared" si="302"/>
        <v>2018</v>
      </c>
      <c r="B1649" s="53">
        <v>43389</v>
      </c>
      <c r="C1649" s="45">
        <v>3100.9738000000002</v>
      </c>
      <c r="D1649" s="45">
        <f>VLOOKUP(B1649,'H11001.CSI  中证全债'!$A$2:$B$2792,2,0)</f>
        <v>185.98410000000001</v>
      </c>
      <c r="E1649" s="14">
        <f t="shared" si="303"/>
        <v>0</v>
      </c>
      <c r="F1649" s="14">
        <f>IF(AND((B1649-$B$2)&gt;123,OR(((G1648*J1648/C1648*C1649)/(G1648*K1648/D1648*D1649))&lt;(4/6),((G1648*J1648/C1648*C1649)/(G1648*K1648/D1648*D1649))&gt;(6/4))),COUNTIF($E$2:E1649,1),0)</f>
        <v>0</v>
      </c>
      <c r="G1649" s="21">
        <f t="shared" si="304"/>
        <v>27917.641722194006</v>
      </c>
      <c r="H1649" s="12">
        <f t="shared" si="305"/>
        <v>3.6207315507914033</v>
      </c>
      <c r="I1649" s="12">
        <f t="shared" si="306"/>
        <v>89.738036995401941</v>
      </c>
      <c r="J1649" s="15">
        <f>IF(OR((ROW(F1649)-MATCH(MAX($F$2:F1649),$F$2:F1649,0))=1,(ROW(F1649)-MATCH(MAX($F$2:F1649),$F$2:F1649,0))&gt;123),IF(OR(((G1648*J1648/C1648*C1649)/(G1648*K1648/D1648*D1649))&lt;(4/6),((G1648*J1648/C1648*C1649)/(G1648*K1648/D1648*D1649))&gt;(6/4)),50%,((G1648*J1648/C1648*C1649)/((G1648*K1648/D1648*D1649)+(G1648*J1648/C1648*C1649)))),((G1648*J1648/C1648*C1649)/((G1648*K1648/D1648*D1649)+(G1648*J1648/C1648*C1649))))</f>
        <v>0.4021755772770601</v>
      </c>
      <c r="K1649" s="18">
        <f t="shared" si="300"/>
        <v>0.5978244227229399</v>
      </c>
      <c r="L1649" s="20">
        <f t="shared" si="301"/>
        <v>0.67273192929330572</v>
      </c>
      <c r="M1649" s="51">
        <f>IF(AND((B1649-$B$2)&gt;123,OR(((U1648*R1648/C1648*C1649)/(U1648*S1648/D1648*D1649))&lt;(4/6),((U1648*R1648/C1648*C1649)/(U1648*S1648/D1648*D1649))&gt;(6/4))),1,0)</f>
        <v>0</v>
      </c>
      <c r="N1649" s="51">
        <f>IF(AND((B1649-$B$2)&gt;123,OR(((U1648*R1648/C1648*C1649)/(U1648*S1648/D1648*D1649))&lt;(4/6),((U1648*R1648/C1648*C1649)/(U1648*S1648/D1648*D1649))&gt;(6/4))),COUNTIF($M$2:M1649,1),0)</f>
        <v>0</v>
      </c>
      <c r="O1649" s="51">
        <f>IF(OR((ROW(N1649)-MATCH(MAX($N$2:N1649),$N$2:N1649,0))=1,(ROW(N1649)-MATCH(MAX($N$2:N1649),$N$2:N1649,0))&gt;123),IF(OR(((U1648*R1648/C1648*C1649)/(U1648*S1648/D1648*D1649))&lt;(4/6),((U1648*R1648/C1648*C1649)/(U1648*S1648/D1648*D1649))&gt;(6/4)),1,0),0)</f>
        <v>0</v>
      </c>
      <c r="P1649" s="47">
        <f>IF(O1649=1,U1648/2/C1649,P1648)</f>
        <v>3.6118419146766771</v>
      </c>
      <c r="Q1649" s="47">
        <f>IF(O1649=1,U1648/2/D1649,Q1648)</f>
        <v>89.517711770140608</v>
      </c>
      <c r="R1649" s="41">
        <f>P1649*C1649/U1648</f>
        <v>0.40090344909651043</v>
      </c>
      <c r="S1649" s="41">
        <f>Q1649*D1649/U1648</f>
        <v>0.59593343446275004</v>
      </c>
      <c r="T1649" s="41">
        <f t="shared" si="307"/>
        <v>0.67273192929330372</v>
      </c>
      <c r="U1649" s="42">
        <f>P1649*C1649+Q1649*D1649</f>
        <v>27849.098204783222</v>
      </c>
      <c r="V1649" s="25">
        <f>B1649</f>
        <v>43389</v>
      </c>
      <c r="W1649">
        <f>C1649/C$2</f>
        <v>1.3489808604926237</v>
      </c>
      <c r="X1649">
        <f>D1649/D$2</f>
        <v>1.3327416696524543</v>
      </c>
      <c r="Y1649">
        <f t="shared" si="308"/>
        <v>1.392454910239161</v>
      </c>
      <c r="AA1649" s="15">
        <f t="shared" si="309"/>
        <v>-8.1491106403182023E-3</v>
      </c>
      <c r="AB1649" s="15">
        <f t="shared" si="310"/>
        <v>2.1942172694600082E-4</v>
      </c>
      <c r="AC1649" s="15">
        <f t="shared" si="311"/>
        <v>-3.1631164407395218E-3</v>
      </c>
    </row>
    <row r="1650" spans="1:29" x14ac:dyDescent="0.4">
      <c r="A1650" s="43">
        <f t="shared" si="302"/>
        <v>2018</v>
      </c>
      <c r="B1650" s="53">
        <v>43390</v>
      </c>
      <c r="C1650" s="45">
        <v>3118.2462999999998</v>
      </c>
      <c r="D1650" s="45">
        <f>VLOOKUP(B1650,'H11001.CSI  中证全债'!$A$2:$B$2792,2,0)</f>
        <v>186.0384</v>
      </c>
      <c r="E1650" s="14">
        <f t="shared" si="303"/>
        <v>0</v>
      </c>
      <c r="F1650" s="14">
        <f>IF(AND((B1650-$B$2)&gt;123,OR(((G1649*J1649/C1649*C1650)/(G1649*K1649/D1649*D1650))&lt;(4/6),((G1649*J1649/C1649*C1650)/(G1649*K1649/D1649*D1650))&gt;(6/4))),COUNTIF($E$2:E1650,1),0)</f>
        <v>0</v>
      </c>
      <c r="G1650" s="21">
        <f t="shared" si="304"/>
        <v>27985.0535833139</v>
      </c>
      <c r="H1650" s="12">
        <f t="shared" si="305"/>
        <v>3.6207315507914033</v>
      </c>
      <c r="I1650" s="12">
        <f t="shared" si="306"/>
        <v>89.738036995401941</v>
      </c>
      <c r="J1650" s="15">
        <f>IF(OR((ROW(F1650)-MATCH(MAX($F$2:F1650),$F$2:F1650,0))=1,(ROW(F1650)-MATCH(MAX($F$2:F1650),$F$2:F1650,0))&gt;123),IF(OR(((G1649*J1649/C1649*C1650)/(G1649*K1649/D1649*D1650))&lt;(4/6),((G1649*J1649/C1649*C1650)/(G1649*K1649/D1649*D1650))&gt;(6/4)),50%,((G1649*J1649/C1649*C1650)/((G1649*K1649/D1649*D1650)+(G1649*J1649/C1649*C1650)))),((G1649*J1649/C1649*C1650)/((G1649*K1649/D1649*D1650)+(G1649*J1649/C1649*C1650))))</f>
        <v>0.40344152738304639</v>
      </c>
      <c r="K1650" s="18">
        <f t="shared" si="300"/>
        <v>0.59655847261695361</v>
      </c>
      <c r="L1650" s="20">
        <f t="shared" si="301"/>
        <v>0.67628161513363272</v>
      </c>
      <c r="M1650" s="51">
        <f>IF(AND((B1650-$B$2)&gt;123,OR(((U1649*R1649/C1649*C1650)/(U1649*S1649/D1649*D1650))&lt;(4/6),((U1649*R1649/C1649*C1650)/(U1649*S1649/D1649*D1650))&gt;(6/4))),1,0)</f>
        <v>0</v>
      </c>
      <c r="N1650" s="51">
        <f>IF(AND((B1650-$B$2)&gt;123,OR(((U1649*R1649/C1649*C1650)/(U1649*S1649/D1649*D1650))&lt;(4/6),((U1649*R1649/C1649*C1650)/(U1649*S1649/D1649*D1650))&gt;(6/4))),COUNTIF($M$2:M1650,1),0)</f>
        <v>0</v>
      </c>
      <c r="O1650" s="51">
        <f>IF(OR((ROW(N1650)-MATCH(MAX($N$2:N1650),$N$2:N1650,0))=1,(ROW(N1650)-MATCH(MAX($N$2:N1650),$N$2:N1650,0))&gt;123),IF(OR(((U1649*R1649/C1649*C1650)/(U1649*S1649/D1649*D1650))&lt;(4/6),((U1649*R1649/C1649*C1650)/(U1649*S1649/D1649*D1650))&gt;(6/4)),1,0),0)</f>
        <v>0</v>
      </c>
      <c r="P1650" s="47">
        <f>IF(O1650=1,U1649/2/C1650,P1649)</f>
        <v>3.6118419146766771</v>
      </c>
      <c r="Q1650" s="47">
        <f>IF(O1650=1,U1649/2/D1650,Q1649)</f>
        <v>89.517711770140608</v>
      </c>
      <c r="R1650" s="41">
        <f>P1650*C1650/U1649</f>
        <v>0.40441570509062491</v>
      </c>
      <c r="S1650" s="41">
        <f>Q1650*D1650/U1649</f>
        <v>0.59799896380550543</v>
      </c>
      <c r="T1650" s="41">
        <f t="shared" si="307"/>
        <v>0.67628161513363094</v>
      </c>
      <c r="U1650" s="42">
        <f>P1650*C1650+Q1650*D1650</f>
        <v>27916.344556003591</v>
      </c>
      <c r="V1650" s="25">
        <f>B1650</f>
        <v>43390</v>
      </c>
      <c r="W1650">
        <f>C1650/C$2</f>
        <v>1.3564947169182595</v>
      </c>
      <c r="X1650">
        <f>D1650/D$2</f>
        <v>1.3331307774991041</v>
      </c>
      <c r="Y1650">
        <f t="shared" si="308"/>
        <v>1.3958172278001795</v>
      </c>
      <c r="AA1650" s="15">
        <f t="shared" si="309"/>
        <v>5.5700244871463855E-3</v>
      </c>
      <c r="AB1650" s="15">
        <f t="shared" si="310"/>
        <v>2.9196044177970393E-4</v>
      </c>
      <c r="AC1650" s="15">
        <f t="shared" si="311"/>
        <v>2.4146688961304008E-3</v>
      </c>
    </row>
    <row r="1651" spans="1:29" x14ac:dyDescent="0.4">
      <c r="A1651" s="43">
        <f t="shared" si="302"/>
        <v>2018</v>
      </c>
      <c r="B1651" s="53">
        <v>43391</v>
      </c>
      <c r="C1651" s="45">
        <v>3044.3917999999999</v>
      </c>
      <c r="D1651" s="45">
        <f>VLOOKUP(B1651,'H11001.CSI  中证全债'!$A$2:$B$2792,2,0)</f>
        <v>186.12819999999999</v>
      </c>
      <c r="E1651" s="14">
        <f t="shared" si="303"/>
        <v>1</v>
      </c>
      <c r="F1651" s="14">
        <f>IF(AND((B1651-$B$2)&gt;123,OR(((G1650*J1650/C1650*C1651)/(G1650*K1650/D1650*D1651))&lt;(4/6),((G1650*J1650/C1650*C1651)/(G1650*K1650/D1650*D1651))&gt;(6/4))),COUNTIF($E$2:E1651,1),0)</f>
        <v>3</v>
      </c>
      <c r="G1651" s="23">
        <f t="shared" si="304"/>
        <v>27725.704740718167</v>
      </c>
      <c r="H1651" s="12">
        <f t="shared" si="305"/>
        <v>4.553570394703824</v>
      </c>
      <c r="I1651" s="12">
        <f t="shared" si="306"/>
        <v>74.480129127983204</v>
      </c>
      <c r="J1651" s="15">
        <f>IF(OR((ROW(F1651)-MATCH(MAX($F$2:F1651),$F$2:F1651,0))=1,(ROW(F1651)-MATCH(MAX($F$2:F1651),$F$2:F1651,0))&gt;123),IF(OR(((G1650*J1650/C1650*C1651)/(G1650*K1650/D1650*D1651))&lt;(4/6),((G1650*J1650/C1650*C1651)/(G1650*K1650/D1650*D1651))&gt;(6/4)),50%,((G1650*J1650/C1650*C1651)/((G1650*K1650/D1650*D1651)+(G1650*J1650/C1650*C1651)))),((G1650*J1650/C1650*C1651)/((G1650*K1650/D1650*D1651)+(G1650*J1650/C1650*C1651))))</f>
        <v>0.5</v>
      </c>
      <c r="K1651" s="18">
        <f t="shared" si="300"/>
        <v>0.5</v>
      </c>
      <c r="L1651" s="20">
        <f t="shared" si="301"/>
        <v>1</v>
      </c>
      <c r="M1651" s="51">
        <f>IF(AND((B1651-$B$2)&gt;123,OR(((U1650*R1650/C1650*C1651)/(U1650*S1650/D1650*D1651))&lt;(4/6),((U1650*R1650/C1650*C1651)/(U1650*S1650/D1650*D1651))&gt;(6/4))),1,0)</f>
        <v>1</v>
      </c>
      <c r="N1651" s="51">
        <f>IF(AND((B1651-$B$2)&gt;123,OR(((U1650*R1650/C1650*C1651)/(U1650*S1650/D1650*D1651))&lt;(4/6),((U1650*R1650/C1650*C1651)/(U1650*S1650/D1650*D1651))&gt;(6/4))),COUNTIF($M$2:M1651,1),0)</f>
        <v>3</v>
      </c>
      <c r="O1651" s="51">
        <f>IF(OR((ROW(N1651)-MATCH(MAX($N$2:N1651),$N$2:N1651,0))=1,(ROW(N1651)-MATCH(MAX($N$2:N1651),$N$2:N1651,0))&gt;123),IF(OR(((U1650*R1650/C1650*C1651)/(U1650*S1650/D1650*D1651))&lt;(4/6),((U1650*R1650/C1650*C1651)/(U1650*S1650/D1650*D1651))&gt;(6/4)),1,0),0)</f>
        <v>1</v>
      </c>
      <c r="P1651" s="47">
        <f>IF(O1651=1,U1650/2/C1651,P1650)</f>
        <v>4.5848803948301908</v>
      </c>
      <c r="Q1651" s="47">
        <f>IF(O1651=1,U1650/2/D1651,Q1650)</f>
        <v>74.992248772629807</v>
      </c>
      <c r="R1651" s="41">
        <f>P1651*C1651/U1650</f>
        <v>0.5</v>
      </c>
      <c r="S1651" s="41">
        <f>Q1651*D1651/U1650</f>
        <v>0.5</v>
      </c>
      <c r="T1651" s="41">
        <f t="shared" si="307"/>
        <v>1</v>
      </c>
      <c r="U1651" s="42">
        <f>P1651*C1651+Q1651*D1651</f>
        <v>27916.344556003591</v>
      </c>
      <c r="V1651" s="25">
        <f>B1651</f>
        <v>43391</v>
      </c>
      <c r="W1651">
        <f>C1651/C$2</f>
        <v>1.3243666457422785</v>
      </c>
      <c r="X1651">
        <f>D1651/D$2</f>
        <v>1.3337742744536007</v>
      </c>
      <c r="Y1651">
        <f t="shared" si="308"/>
        <v>1.3958172278001795</v>
      </c>
      <c r="AA1651" s="15">
        <f t="shared" si="309"/>
        <v>-2.3684626836565137E-2</v>
      </c>
      <c r="AB1651" s="15">
        <f t="shared" si="310"/>
        <v>4.8269604554751488E-4</v>
      </c>
      <c r="AC1651" s="15">
        <f t="shared" si="311"/>
        <v>0</v>
      </c>
    </row>
    <row r="1652" spans="1:29" x14ac:dyDescent="0.4">
      <c r="A1652" s="43">
        <f t="shared" si="302"/>
        <v>2018</v>
      </c>
      <c r="B1652" s="53">
        <v>43392</v>
      </c>
      <c r="C1652" s="45">
        <v>3134.9454999999998</v>
      </c>
      <c r="D1652" s="45">
        <f>VLOOKUP(B1652,'H11001.CSI  中证全债'!$A$2:$B$2792,2,0)</f>
        <v>186.2355</v>
      </c>
      <c r="E1652" s="14">
        <f t="shared" si="303"/>
        <v>0</v>
      </c>
      <c r="F1652" s="14">
        <f>IF(AND((B1652-$B$2)&gt;123,OR(((G1651*J1651/C1651*C1652)/(G1651*K1651/D1651*D1652))&lt;(4/6),((G1651*J1651/C1651*C1652)/(G1651*K1651/D1651*D1652))&gt;(6/4))),COUNTIF($E$2:E1652,1),0)</f>
        <v>0</v>
      </c>
      <c r="G1652" s="21">
        <f t="shared" si="304"/>
        <v>28146.039106024495</v>
      </c>
      <c r="H1652" s="12">
        <f t="shared" si="305"/>
        <v>4.553570394703824</v>
      </c>
      <c r="I1652" s="12">
        <f t="shared" si="306"/>
        <v>74.480129127983204</v>
      </c>
      <c r="J1652" s="15">
        <f>IF(OR((ROW(F1652)-MATCH(MAX($F$2:F1652),$F$2:F1652,0))=1,(ROW(F1652)-MATCH(MAX($F$2:F1652),$F$2:F1652,0))&gt;123),IF(OR(((G1651*J1651/C1651*C1652)/(G1651*K1651/D1651*D1652))&lt;(4/6),((G1651*J1651/C1651*C1652)/(G1651*K1651/D1651*D1652))&gt;(6/4)),50%,((G1651*J1651/C1651*C1652)/((G1651*K1651/D1651*D1652)+(G1651*J1651/C1651*C1652)))),((G1651*J1651/C1651*C1652)/((G1651*K1651/D1651*D1652)+(G1651*J1651/C1651*C1652))))</f>
        <v>0.50718308761087649</v>
      </c>
      <c r="K1652" s="18">
        <f t="shared" si="300"/>
        <v>0.49281691238912351</v>
      </c>
      <c r="L1652" s="20">
        <f t="shared" si="301"/>
        <v>1.0291511408407381</v>
      </c>
      <c r="M1652" s="51">
        <f>IF(AND((B1652-$B$2)&gt;123,OR(((U1651*R1651/C1651*C1652)/(U1651*S1651/D1651*D1652))&lt;(4/6),((U1651*R1651/C1651*C1652)/(U1651*S1651/D1651*D1652))&gt;(6/4))),1,0)</f>
        <v>0</v>
      </c>
      <c r="N1652" s="51">
        <f>IF(AND((B1652-$B$2)&gt;123,OR(((U1651*R1651/C1651*C1652)/(U1651*S1651/D1651*D1652))&lt;(4/6),((U1651*R1651/C1651*C1652)/(U1651*S1651/D1651*D1652))&gt;(6/4))),COUNTIF($M$2:M1652,1),0)</f>
        <v>0</v>
      </c>
      <c r="O1652" s="51">
        <f>IF(OR((ROW(N1652)-MATCH(MAX($N$2:N1652),$N$2:N1652,0))=1,(ROW(N1652)-MATCH(MAX($N$2:N1652),$N$2:N1652,0))&gt;123),IF(OR(((U1651*R1651/C1651*C1652)/(U1651*S1651/D1651*D1652))&lt;(4/6),((U1651*R1651/C1651*C1652)/(U1651*S1651/D1651*D1652))&gt;(6/4)),1,0),0)</f>
        <v>0</v>
      </c>
      <c r="P1652" s="47">
        <f>IF(O1652=1,U1651/2/C1652,P1651)</f>
        <v>4.5848803948301908</v>
      </c>
      <c r="Q1652" s="47">
        <f>IF(O1652=1,U1651/2/D1652,Q1651)</f>
        <v>74.992248772629807</v>
      </c>
      <c r="R1652" s="41">
        <f>P1652*C1652/U1651</f>
        <v>0.51487221519910809</v>
      </c>
      <c r="S1652" s="41">
        <f>Q1652*D1652/U1651</f>
        <v>0.50028824219006041</v>
      </c>
      <c r="T1652" s="41">
        <f t="shared" si="307"/>
        <v>1.0291511408407379</v>
      </c>
      <c r="U1652" s="42">
        <f>P1652*C1652+Q1652*D1652</f>
        <v>28339.569108106229</v>
      </c>
      <c r="V1652" s="25">
        <f>B1652</f>
        <v>43392</v>
      </c>
      <c r="W1652">
        <f>C1652/C$2</f>
        <v>1.3637591772582784</v>
      </c>
      <c r="X1652">
        <f>D1652/D$2</f>
        <v>1.3345431744894303</v>
      </c>
      <c r="Y1652">
        <f t="shared" si="308"/>
        <v>1.4169784554053115</v>
      </c>
      <c r="AA1652" s="15">
        <f t="shared" si="309"/>
        <v>2.9744430398215949E-2</v>
      </c>
      <c r="AB1652" s="15">
        <f t="shared" si="310"/>
        <v>5.7648438012081193E-4</v>
      </c>
      <c r="AC1652" s="15">
        <f t="shared" si="311"/>
        <v>1.5160457389168602E-2</v>
      </c>
    </row>
    <row r="1653" spans="1:29" x14ac:dyDescent="0.4">
      <c r="A1653" s="43">
        <f t="shared" si="302"/>
        <v>2018</v>
      </c>
      <c r="B1653" s="53">
        <v>43395</v>
      </c>
      <c r="C1653" s="45">
        <v>3270.2732000000001</v>
      </c>
      <c r="D1653" s="45">
        <f>VLOOKUP(B1653,'H11001.CSI  中证全债'!$A$2:$B$2792,2,0)</f>
        <v>186.24090000000001</v>
      </c>
      <c r="E1653" s="14">
        <f t="shared" si="303"/>
        <v>0</v>
      </c>
      <c r="F1653" s="14">
        <f>IF(AND((B1653-$B$2)&gt;123,OR(((G1652*J1652/C1652*C1653)/(G1652*K1652/D1652*D1653))&lt;(4/6),((G1652*J1652/C1652*C1653)/(G1652*K1652/D1652*D1653))&gt;(6/4))),COUNTIF($E$2:E1653,1),0)</f>
        <v>0</v>
      </c>
      <c r="G1653" s="21">
        <f t="shared" si="304"/>
        <v>28762.665507025151</v>
      </c>
      <c r="H1653" s="12">
        <f t="shared" si="305"/>
        <v>4.553570394703824</v>
      </c>
      <c r="I1653" s="12">
        <f t="shared" si="306"/>
        <v>74.480129127983204</v>
      </c>
      <c r="J1653" s="15">
        <f>IF(OR((ROW(F1653)-MATCH(MAX($F$2:F1653),$F$2:F1653,0))=1,(ROW(F1653)-MATCH(MAX($F$2:F1653),$F$2:F1653,0))&gt;123),IF(OR(((G1652*J1652/C1652*C1653)/(G1652*K1652/D1652*D1653))&lt;(4/6),((G1652*J1652/C1652*C1653)/(G1652*K1652/D1652*D1653))&gt;(6/4)),50%,((G1652*J1652/C1652*C1653)/((G1652*K1652/D1652*D1653)+(G1652*J1652/C1652*C1653)))),((G1652*J1652/C1652*C1653)/((G1652*K1652/D1652*D1653)+(G1652*J1652/C1652*C1653))))</f>
        <v>0.51773432550874599</v>
      </c>
      <c r="K1653" s="18">
        <f t="shared" si="300"/>
        <v>0.48226567449125401</v>
      </c>
      <c r="L1653" s="20">
        <f t="shared" si="301"/>
        <v>1.0735458750094709</v>
      </c>
      <c r="M1653" s="51">
        <f>IF(AND((B1653-$B$2)&gt;123,OR(((U1652*R1652/C1652*C1653)/(U1652*S1652/D1652*D1653))&lt;(4/6),((U1652*R1652/C1652*C1653)/(U1652*S1652/D1652*D1653))&gt;(6/4))),1,0)</f>
        <v>0</v>
      </c>
      <c r="N1653" s="51">
        <f>IF(AND((B1653-$B$2)&gt;123,OR(((U1652*R1652/C1652*C1653)/(U1652*S1652/D1652*D1653))&lt;(4/6),((U1652*R1652/C1652*C1653)/(U1652*S1652/D1652*D1653))&gt;(6/4))),COUNTIF($M$2:M1653,1),0)</f>
        <v>0</v>
      </c>
      <c r="O1653" s="51">
        <f>IF(OR((ROW(N1653)-MATCH(MAX($N$2:N1653),$N$2:N1653,0))=1,(ROW(N1653)-MATCH(MAX($N$2:N1653),$N$2:N1653,0))&gt;123),IF(OR(((U1652*R1652/C1652*C1653)/(U1652*S1652/D1652*D1653))&lt;(4/6),((U1652*R1652/C1652*C1653)/(U1652*S1652/D1652*D1653))&gt;(6/4)),1,0),0)</f>
        <v>0</v>
      </c>
      <c r="P1653" s="47">
        <f>IF(O1653=1,U1652/2/C1653,P1652)</f>
        <v>4.5848803948301908</v>
      </c>
      <c r="Q1653" s="47">
        <f>IF(O1653=1,U1652/2/D1653,Q1652)</f>
        <v>74.992248772629807</v>
      </c>
      <c r="R1653" s="41">
        <f>P1653*C1653/U1652</f>
        <v>0.52907690385912653</v>
      </c>
      <c r="S1653" s="41">
        <f>Q1653*D1653/U1652</f>
        <v>0.49283120188455753</v>
      </c>
      <c r="T1653" s="41">
        <f t="shared" si="307"/>
        <v>1.0735458750094709</v>
      </c>
      <c r="U1653" s="42">
        <f>P1653*C1653+Q1653*D1653</f>
        <v>28960.435384857061</v>
      </c>
      <c r="V1653" s="25">
        <f>B1653</f>
        <v>43395</v>
      </c>
      <c r="W1653">
        <f>C1653/C$2</f>
        <v>1.4226292254974762</v>
      </c>
      <c r="X1653">
        <f>D1653/D$2</f>
        <v>1.3345818702973844</v>
      </c>
      <c r="Y1653">
        <f t="shared" si="308"/>
        <v>1.448021769242853</v>
      </c>
      <c r="AA1653" s="15">
        <f t="shared" si="309"/>
        <v>4.3167480901980859E-2</v>
      </c>
      <c r="AB1653" s="15">
        <f t="shared" si="310"/>
        <v>2.8995545962029468E-5</v>
      </c>
      <c r="AC1653" s="15">
        <f t="shared" si="311"/>
        <v>2.1908105743683848E-2</v>
      </c>
    </row>
    <row r="1654" spans="1:29" x14ac:dyDescent="0.4">
      <c r="A1654" s="43">
        <f t="shared" si="302"/>
        <v>2018</v>
      </c>
      <c r="B1654" s="53">
        <v>43396</v>
      </c>
      <c r="C1654" s="45">
        <v>3183.4256999999998</v>
      </c>
      <c r="D1654" s="45">
        <f>VLOOKUP(B1654,'H11001.CSI  中证全债'!$A$2:$B$2792,2,0)</f>
        <v>186.27969999999999</v>
      </c>
      <c r="E1654" s="14">
        <f t="shared" si="303"/>
        <v>0</v>
      </c>
      <c r="F1654" s="14">
        <f>IF(AND((B1654-$B$2)&gt;123,OR(((G1653*J1653/C1653*C1654)/(G1653*K1653/D1653*D1654))&lt;(4/6),((G1653*J1653/C1653*C1654)/(G1653*K1653/D1653*D1654))&gt;(6/4))),COUNTIF($E$2:E1654,1),0)</f>
        <v>0</v>
      </c>
      <c r="G1654" s="21">
        <f t="shared" si="304"/>
        <v>28370.089131181274</v>
      </c>
      <c r="H1654" s="12">
        <f t="shared" si="305"/>
        <v>4.553570394703824</v>
      </c>
      <c r="I1654" s="12">
        <f t="shared" si="306"/>
        <v>74.480129127983204</v>
      </c>
      <c r="J1654" s="15">
        <f>IF(OR((ROW(F1654)-MATCH(MAX($F$2:F1654),$F$2:F1654,0))=1,(ROW(F1654)-MATCH(MAX($F$2:F1654),$F$2:F1654,0))&gt;123),IF(OR(((G1653*J1653/C1653*C1654)/(G1653*K1653/D1653*D1654))&lt;(4/6),((G1653*J1653/C1653*C1654)/(G1653*K1653/D1653*D1654))&gt;(6/4)),50%,((G1653*J1653/C1653*C1654)/((G1653*K1653/D1653*D1654)+(G1653*J1653/C1653*C1654)))),((G1653*J1653/C1653*C1654)/((G1653*K1653/D1653*D1654)+(G1653*J1653/C1653*C1654))))</f>
        <v>0.5109590228719777</v>
      </c>
      <c r="K1654" s="18">
        <f t="shared" si="300"/>
        <v>0.4890409771280223</v>
      </c>
      <c r="L1654" s="20">
        <f t="shared" si="301"/>
        <v>1.0448184237498315</v>
      </c>
      <c r="M1654" s="51">
        <f>IF(AND((B1654-$B$2)&gt;123,OR(((U1653*R1653/C1653*C1654)/(U1653*S1653/D1653*D1654))&lt;(4/6),((U1653*R1653/C1653*C1654)/(U1653*S1653/D1653*D1654))&gt;(6/4))),1,0)</f>
        <v>0</v>
      </c>
      <c r="N1654" s="51">
        <f>IF(AND((B1654-$B$2)&gt;123,OR(((U1653*R1653/C1653*C1654)/(U1653*S1653/D1653*D1654))&lt;(4/6),((U1653*R1653/C1653*C1654)/(U1653*S1653/D1653*D1654))&gt;(6/4))),COUNTIF($M$2:M1654,1),0)</f>
        <v>0</v>
      </c>
      <c r="O1654" s="51">
        <f>IF(OR((ROW(N1654)-MATCH(MAX($N$2:N1654),$N$2:N1654,0))=1,(ROW(N1654)-MATCH(MAX($N$2:N1654),$N$2:N1654,0))&gt;123),IF(OR(((U1653*R1653/C1653*C1654)/(U1653*S1653/D1653*D1654))&lt;(4/6),((U1653*R1653/C1653*C1654)/(U1653*S1653/D1653*D1654))&gt;(6/4)),1,0),0)</f>
        <v>0</v>
      </c>
      <c r="P1654" s="47">
        <f>IF(O1654=1,U1653/2/C1654,P1653)</f>
        <v>4.5848803948301908</v>
      </c>
      <c r="Q1654" s="47">
        <f>IF(O1654=1,U1653/2/D1654,Q1653)</f>
        <v>74.992248772629807</v>
      </c>
      <c r="R1654" s="41">
        <f>P1654*C1654/U1653</f>
        <v>0.50398503635620029</v>
      </c>
      <c r="S1654" s="41">
        <f>Q1654*D1654/U1653</f>
        <v>0.48236614602124694</v>
      </c>
      <c r="T1654" s="41">
        <f t="shared" si="307"/>
        <v>1.0448184237498315</v>
      </c>
      <c r="U1654" s="42">
        <f>P1654*C1654+Q1654*D1654</f>
        <v>28565.159684019425</v>
      </c>
      <c r="V1654" s="25">
        <f>B1654</f>
        <v>43396</v>
      </c>
      <c r="W1654">
        <f>C1654/C$2</f>
        <v>1.384848959414082</v>
      </c>
      <c r="X1654">
        <f>D1654/D$2</f>
        <v>1.334859906843425</v>
      </c>
      <c r="Y1654">
        <f t="shared" si="308"/>
        <v>1.4282579842009713</v>
      </c>
      <c r="AA1654" s="15">
        <f t="shared" si="309"/>
        <v>-2.6556649762472628E-2</v>
      </c>
      <c r="AB1654" s="15">
        <f t="shared" si="310"/>
        <v>2.0833232657246903E-4</v>
      </c>
      <c r="AC1654" s="15">
        <f t="shared" si="311"/>
        <v>-1.3648817622552656E-2</v>
      </c>
    </row>
    <row r="1655" spans="1:29" x14ac:dyDescent="0.4">
      <c r="A1655" s="43">
        <f t="shared" si="302"/>
        <v>2018</v>
      </c>
      <c r="B1655" s="53">
        <v>43397</v>
      </c>
      <c r="C1655" s="45">
        <v>3188.2017999999998</v>
      </c>
      <c r="D1655" s="45">
        <f>VLOOKUP(B1655,'H11001.CSI  中证全债'!$A$2:$B$2792,2,0)</f>
        <v>186.37880000000001</v>
      </c>
      <c r="E1655" s="14">
        <f t="shared" si="303"/>
        <v>0</v>
      </c>
      <c r="F1655" s="14">
        <f>IF(AND((B1655-$B$2)&gt;123,OR(((G1654*J1654/C1654*C1655)/(G1654*K1654/D1654*D1655))&lt;(4/6),((G1654*J1654/C1654*C1655)/(G1654*K1654/D1654*D1655))&gt;(6/4))),COUNTIF($E$2:E1655,1),0)</f>
        <v>0</v>
      </c>
      <c r="G1655" s="21">
        <f t="shared" si="304"/>
        <v>28399.218419540004</v>
      </c>
      <c r="H1655" s="12">
        <f t="shared" si="305"/>
        <v>4.553570394703824</v>
      </c>
      <c r="I1655" s="12">
        <f t="shared" si="306"/>
        <v>74.480129127983204</v>
      </c>
      <c r="J1655" s="15">
        <f>IF(OR((ROW(F1655)-MATCH(MAX($F$2:F1655),$F$2:F1655,0))=1,(ROW(F1655)-MATCH(MAX($F$2:F1655),$F$2:F1655,0))&gt;123),IF(OR(((G1654*J1654/C1654*C1655)/(G1654*K1654/D1654*D1655))&lt;(4/6),((G1654*J1654/C1654*C1655)/(G1654*K1654/D1654*D1655))&gt;(6/4)),50%,((G1654*J1654/C1654*C1655)/((G1654*K1654/D1654*D1655)+(G1654*J1654/C1654*C1655)))),((G1654*J1654/C1654*C1655)/((G1654*K1654/D1654*D1655)+(G1654*J1654/C1654*C1655))))</f>
        <v>0.51120073497630414</v>
      </c>
      <c r="K1655" s="18">
        <f t="shared" si="300"/>
        <v>0.48879926502369586</v>
      </c>
      <c r="L1655" s="20">
        <f t="shared" si="301"/>
        <v>1.0458295900905707</v>
      </c>
      <c r="M1655" s="51">
        <f>IF(AND((B1655-$B$2)&gt;123,OR(((U1654*R1654/C1654*C1655)/(U1654*S1654/D1654*D1655))&lt;(4/6),((U1654*R1654/C1654*C1655)/(U1654*S1654/D1654*D1655))&gt;(6/4))),1,0)</f>
        <v>0</v>
      </c>
      <c r="N1655" s="51">
        <f>IF(AND((B1655-$B$2)&gt;123,OR(((U1654*R1654/C1654*C1655)/(U1654*S1654/D1654*D1655))&lt;(4/6),((U1654*R1654/C1654*C1655)/(U1654*S1654/D1654*D1655))&gt;(6/4))),COUNTIF($M$2:M1655,1),0)</f>
        <v>0</v>
      </c>
      <c r="O1655" s="51">
        <f>IF(OR((ROW(N1655)-MATCH(MAX($N$2:N1655),$N$2:N1655,0))=1,(ROW(N1655)-MATCH(MAX($N$2:N1655),$N$2:N1655,0))&gt;123),IF(OR(((U1654*R1654/C1654*C1655)/(U1654*S1654/D1654*D1655))&lt;(4/6),((U1654*R1654/C1654*C1655)/(U1654*S1654/D1654*D1655))&gt;(6/4)),1,0),0)</f>
        <v>0</v>
      </c>
      <c r="P1655" s="47">
        <f>IF(O1655=1,U1654/2/C1655,P1654)</f>
        <v>4.5848803948301908</v>
      </c>
      <c r="Q1655" s="47">
        <f>IF(O1655=1,U1654/2/D1655,Q1654)</f>
        <v>74.992248772629807</v>
      </c>
      <c r="R1655" s="41">
        <f>P1655*C1655/U1654</f>
        <v>0.51172561572480879</v>
      </c>
      <c r="S1655" s="41">
        <f>Q1655*D1655/U1654</f>
        <v>0.48930114482656051</v>
      </c>
      <c r="T1655" s="41">
        <f t="shared" si="307"/>
        <v>1.0458295900905707</v>
      </c>
      <c r="U1655" s="42">
        <f>P1655*C1655+Q1655*D1655</f>
        <v>28594.489263126539</v>
      </c>
      <c r="V1655" s="25">
        <f>B1655</f>
        <v>43397</v>
      </c>
      <c r="W1655">
        <f>C1655/C$2</f>
        <v>1.3869266511017058</v>
      </c>
      <c r="X1655">
        <f>D1655/D$2</f>
        <v>1.3355700465782874</v>
      </c>
      <c r="Y1655">
        <f t="shared" si="308"/>
        <v>1.4297244631563271</v>
      </c>
      <c r="AA1655" s="15">
        <f t="shared" si="309"/>
        <v>1.5003020174146897E-3</v>
      </c>
      <c r="AB1655" s="15">
        <f t="shared" si="310"/>
        <v>5.3199570323569922E-4</v>
      </c>
      <c r="AC1655" s="15">
        <f t="shared" si="311"/>
        <v>1.026760551369188E-3</v>
      </c>
    </row>
    <row r="1656" spans="1:29" x14ac:dyDescent="0.4">
      <c r="A1656" s="43">
        <f t="shared" si="302"/>
        <v>2018</v>
      </c>
      <c r="B1656" s="53">
        <v>43398</v>
      </c>
      <c r="C1656" s="45">
        <v>3194.3083999999999</v>
      </c>
      <c r="D1656" s="45">
        <f>VLOOKUP(B1656,'H11001.CSI  中证全债'!$A$2:$B$2792,2,0)</f>
        <v>186.52510000000001</v>
      </c>
      <c r="E1656" s="14">
        <f t="shared" si="303"/>
        <v>0</v>
      </c>
      <c r="F1656" s="14">
        <f>IF(AND((B1656-$B$2)&gt;123,OR(((G1655*J1655/C1655*C1656)/(G1655*K1655/D1655*D1656))&lt;(4/6),((G1655*J1655/C1655*C1656)/(G1655*K1655/D1655*D1656))&gt;(6/4))),COUNTIF($E$2:E1656,1),0)</f>
        <v>0</v>
      </c>
      <c r="G1656" s="21">
        <f t="shared" si="304"/>
        <v>28437.921695403726</v>
      </c>
      <c r="H1656" s="12">
        <f t="shared" si="305"/>
        <v>4.553570394703824</v>
      </c>
      <c r="I1656" s="12">
        <f t="shared" si="306"/>
        <v>74.480129127983204</v>
      </c>
      <c r="J1656" s="15">
        <f>IF(OR((ROW(F1656)-MATCH(MAX($F$2:F1656),$F$2:F1656,0))=1,(ROW(F1656)-MATCH(MAX($F$2:F1656),$F$2:F1656,0))&gt;123),IF(OR(((G1655*J1655/C1655*C1656)/(G1655*K1655/D1655*D1656))&lt;(4/6),((G1655*J1655/C1655*C1656)/(G1655*K1655/D1655*D1656))&gt;(6/4)),50%,((G1655*J1655/C1655*C1656)/((G1655*K1655/D1655*D1656)+(G1655*J1655/C1655*C1656)))),((G1655*J1655/C1655*C1656)/((G1655*K1655/D1655*D1656)+(G1655*J1655/C1655*C1656))))</f>
        <v>0.51148281219666836</v>
      </c>
      <c r="K1656" s="18">
        <f t="shared" si="300"/>
        <v>0.48851718780333164</v>
      </c>
      <c r="L1656" s="20">
        <f t="shared" si="301"/>
        <v>1.0470108830696501</v>
      </c>
      <c r="M1656" s="51">
        <f>IF(AND((B1656-$B$2)&gt;123,OR(((U1655*R1655/C1655*C1656)/(U1655*S1655/D1655*D1656))&lt;(4/6),((U1655*R1655/C1655*C1656)/(U1655*S1655/D1655*D1656))&gt;(6/4))),1,0)</f>
        <v>0</v>
      </c>
      <c r="N1656" s="51">
        <f>IF(AND((B1656-$B$2)&gt;123,OR(((U1655*R1655/C1655*C1656)/(U1655*S1655/D1655*D1656))&lt;(4/6),((U1655*R1655/C1655*C1656)/(U1655*S1655/D1655*D1656))&gt;(6/4))),COUNTIF($M$2:M1656,1),0)</f>
        <v>0</v>
      </c>
      <c r="O1656" s="51">
        <f>IF(OR((ROW(N1656)-MATCH(MAX($N$2:N1656),$N$2:N1656,0))=1,(ROW(N1656)-MATCH(MAX($N$2:N1656),$N$2:N1656,0))&gt;123),IF(OR(((U1655*R1655/C1655*C1656)/(U1655*S1655/D1655*D1656))&lt;(4/6),((U1655*R1655/C1655*C1656)/(U1655*S1655/D1655*D1656))&gt;(6/4)),1,0),0)</f>
        <v>0</v>
      </c>
      <c r="P1656" s="47">
        <f>IF(O1656=1,U1655/2/C1656,P1655)</f>
        <v>4.5848803948301908</v>
      </c>
      <c r="Q1656" s="47">
        <f>IF(O1656=1,U1655/2/D1656,Q1655)</f>
        <v>74.992248772629807</v>
      </c>
      <c r="R1656" s="41">
        <f>P1656*C1656/U1655</f>
        <v>0.51217987575974089</v>
      </c>
      <c r="S1656" s="41">
        <f>Q1656*D1656/U1655</f>
        <v>0.48918295314956095</v>
      </c>
      <c r="T1656" s="41">
        <f t="shared" si="307"/>
        <v>1.0470108830696496</v>
      </c>
      <c r="U1656" s="42">
        <f>P1656*C1656+Q1656*D1656</f>
        <v>28633.458659741045</v>
      </c>
      <c r="V1656" s="25">
        <f>B1656</f>
        <v>43398</v>
      </c>
      <c r="W1656">
        <f>C1656/C$2</f>
        <v>1.3895831348561589</v>
      </c>
      <c r="X1656">
        <f>D1656/D$2</f>
        <v>1.33661841633823</v>
      </c>
      <c r="Y1656">
        <f t="shared" si="308"/>
        <v>1.4316729329870523</v>
      </c>
      <c r="AA1656" s="15">
        <f t="shared" si="309"/>
        <v>1.9153743655750954E-3</v>
      </c>
      <c r="AB1656" s="15">
        <f t="shared" si="310"/>
        <v>7.8496052126086902E-4</v>
      </c>
      <c r="AC1656" s="15">
        <f t="shared" si="311"/>
        <v>1.3628289093017276E-3</v>
      </c>
    </row>
    <row r="1657" spans="1:29" x14ac:dyDescent="0.4">
      <c r="A1657" s="43">
        <f t="shared" si="302"/>
        <v>2018</v>
      </c>
      <c r="B1657" s="53">
        <v>43399</v>
      </c>
      <c r="C1657" s="45">
        <v>3173.6350000000002</v>
      </c>
      <c r="D1657" s="45">
        <f>VLOOKUP(B1657,'H11001.CSI  中证全债'!$A$2:$B$2792,2,0)</f>
        <v>186.63929999999999</v>
      </c>
      <c r="E1657" s="14">
        <f t="shared" si="303"/>
        <v>0</v>
      </c>
      <c r="F1657" s="14">
        <f>IF(AND((B1657-$B$2)&gt;123,OR(((G1656*J1656/C1656*C1657)/(G1656*K1656/D1656*D1657))&lt;(4/6),((G1656*J1656/C1656*C1657)/(G1656*K1656/D1656*D1657))&gt;(6/4))),COUNTIF($E$2:E1657,1),0)</f>
        <v>0</v>
      </c>
      <c r="G1657" s="21">
        <f t="shared" si="304"/>
        <v>28352.289543952273</v>
      </c>
      <c r="H1657" s="12">
        <f t="shared" si="305"/>
        <v>4.553570394703824</v>
      </c>
      <c r="I1657" s="12">
        <f t="shared" si="306"/>
        <v>74.480129127983204</v>
      </c>
      <c r="J1657" s="15">
        <f>IF(OR((ROW(F1657)-MATCH(MAX($F$2:F1657),$F$2:F1657,0))=1,(ROW(F1657)-MATCH(MAX($F$2:F1657),$F$2:F1657,0))&gt;123),IF(OR(((G1656*J1656/C1656*C1657)/(G1656*K1656/D1656*D1657))&lt;(4/6),((G1656*J1656/C1656*C1657)/(G1656*K1656/D1656*D1657))&gt;(6/4)),50%,((G1656*J1656/C1656*C1657)/((G1656*K1656/D1656*D1657)+(G1656*J1656/C1656*C1657)))),((G1656*J1656/C1656*C1657)/((G1656*K1656/D1656*D1657)+(G1656*J1656/C1656*C1657))))</f>
        <v>0.50970735034266212</v>
      </c>
      <c r="K1657" s="18">
        <f t="shared" si="300"/>
        <v>0.49029264965733788</v>
      </c>
      <c r="L1657" s="20">
        <f t="shared" si="301"/>
        <v>1.0395981883450487</v>
      </c>
      <c r="M1657" s="51">
        <f>IF(AND((B1657-$B$2)&gt;123,OR(((U1656*R1656/C1656*C1657)/(U1656*S1656/D1656*D1657))&lt;(4/6),((U1656*R1656/C1656*C1657)/(U1656*S1656/D1656*D1657))&gt;(6/4))),1,0)</f>
        <v>0</v>
      </c>
      <c r="N1657" s="51">
        <f>IF(AND((B1657-$B$2)&gt;123,OR(((U1656*R1656/C1656*C1657)/(U1656*S1656/D1656*D1657))&lt;(4/6),((U1656*R1656/C1656*C1657)/(U1656*S1656/D1656*D1657))&gt;(6/4))),COUNTIF($M$2:M1657,1),0)</f>
        <v>0</v>
      </c>
      <c r="O1657" s="51">
        <f>IF(OR((ROW(N1657)-MATCH(MAX($N$2:N1657),$N$2:N1657,0))=1,(ROW(N1657)-MATCH(MAX($N$2:N1657),$N$2:N1657,0))&gt;123),IF(OR(((U1656*R1656/C1656*C1657)/(U1656*S1656/D1656*D1657))&lt;(4/6),((U1656*R1656/C1656*C1657)/(U1656*S1656/D1656*D1657))&gt;(6/4)),1,0),0)</f>
        <v>0</v>
      </c>
      <c r="P1657" s="47">
        <f>IF(O1657=1,U1656/2/C1657,P1656)</f>
        <v>4.5848803948301908</v>
      </c>
      <c r="Q1657" s="47">
        <f>IF(O1657=1,U1656/2/D1657,Q1656)</f>
        <v>74.992248772629807</v>
      </c>
      <c r="R1657" s="41">
        <f>P1657*C1657/U1656</f>
        <v>0.50817252169069638</v>
      </c>
      <c r="S1657" s="41">
        <f>Q1657*D1657/U1656</f>
        <v>0.48881628247127262</v>
      </c>
      <c r="T1657" s="41">
        <f t="shared" si="307"/>
        <v>1.0395981883450482</v>
      </c>
      <c r="U1657" s="42">
        <f>P1657*C1657+Q1657*D1657</f>
        <v>28547.2377081964</v>
      </c>
      <c r="V1657" s="25">
        <f>B1657</f>
        <v>43399</v>
      </c>
      <c r="W1657">
        <f>C1657/C$2</f>
        <v>1.3805898241350854</v>
      </c>
      <c r="X1657">
        <f>D1657/D$2</f>
        <v>1.3374367610175562</v>
      </c>
      <c r="Y1657">
        <f t="shared" si="308"/>
        <v>1.42736188540982</v>
      </c>
      <c r="AA1657" s="15">
        <f t="shared" si="309"/>
        <v>-6.4719486697026873E-3</v>
      </c>
      <c r="AB1657" s="15">
        <f t="shared" si="310"/>
        <v>6.1225004034293207E-4</v>
      </c>
      <c r="AC1657" s="15">
        <f t="shared" si="311"/>
        <v>-3.011195838031111E-3</v>
      </c>
    </row>
    <row r="1658" spans="1:29" x14ac:dyDescent="0.4">
      <c r="A1658" s="43">
        <f t="shared" si="302"/>
        <v>2018</v>
      </c>
      <c r="B1658" s="53">
        <v>43402</v>
      </c>
      <c r="C1658" s="45">
        <v>3076.8888999999999</v>
      </c>
      <c r="D1658" s="45">
        <f>VLOOKUP(B1658,'H11001.CSI  中证全债'!$A$2:$B$2792,2,0)</f>
        <v>186.79650000000001</v>
      </c>
      <c r="E1658" s="14">
        <f t="shared" si="303"/>
        <v>0</v>
      </c>
      <c r="F1658" s="14">
        <f>IF(AND((B1658-$B$2)&gt;123,OR(((G1657*J1657/C1657*C1658)/(G1657*K1657/D1657*D1658))&lt;(4/6),((G1657*J1657/C1657*C1658)/(G1657*K1657/D1657*D1658))&gt;(6/4))),COUNTIF($E$2:E1658,1),0)</f>
        <v>0</v>
      </c>
      <c r="G1658" s="21">
        <f t="shared" si="304"/>
        <v>27923.457643488135</v>
      </c>
      <c r="H1658" s="12">
        <f t="shared" si="305"/>
        <v>4.553570394703824</v>
      </c>
      <c r="I1658" s="12">
        <f t="shared" si="306"/>
        <v>74.480129127983204</v>
      </c>
      <c r="J1658" s="15">
        <f>IF(OR((ROW(F1658)-MATCH(MAX($F$2:F1658),$F$2:F1658,0))=1,(ROW(F1658)-MATCH(MAX($F$2:F1658),$F$2:F1658,0))&gt;123),IF(OR(((G1657*J1657/C1657*C1658)/(G1657*K1657/D1657*D1658))&lt;(4/6),((G1657*J1657/C1657*C1658)/(G1657*K1657/D1657*D1658))&gt;(6/4)),50%,((G1657*J1657/C1657*C1658)/((G1657*K1657/D1657*D1658)+(G1657*J1657/C1657*C1658)))),((G1657*J1657/C1657*C1658)/((G1657*K1657/D1657*D1658)+(G1657*J1657/C1657*C1658))))</f>
        <v>0.50175842768885048</v>
      </c>
      <c r="K1658" s="18">
        <f t="shared" si="300"/>
        <v>0.49824157231114952</v>
      </c>
      <c r="L1658" s="20">
        <f t="shared" si="301"/>
        <v>1.0070585346007714</v>
      </c>
      <c r="M1658" s="51">
        <f>IF(AND((B1658-$B$2)&gt;123,OR(((U1657*R1657/C1657*C1658)/(U1657*S1657/D1657*D1658))&lt;(4/6),((U1657*R1657/C1657*C1658)/(U1657*S1657/D1657*D1658))&gt;(6/4))),1,0)</f>
        <v>0</v>
      </c>
      <c r="N1658" s="51">
        <f>IF(AND((B1658-$B$2)&gt;123,OR(((U1657*R1657/C1657*C1658)/(U1657*S1657/D1657*D1658))&lt;(4/6),((U1657*R1657/C1657*C1658)/(U1657*S1657/D1657*D1658))&gt;(6/4))),COUNTIF($M$2:M1658,1),0)</f>
        <v>0</v>
      </c>
      <c r="O1658" s="51">
        <f>IF(OR((ROW(N1658)-MATCH(MAX($N$2:N1658),$N$2:N1658,0))=1,(ROW(N1658)-MATCH(MAX($N$2:N1658),$N$2:N1658,0))&gt;123),IF(OR(((U1657*R1657/C1657*C1658)/(U1657*S1657/D1657*D1658))&lt;(4/6),((U1657*R1657/C1657*C1658)/(U1657*S1657/D1657*D1658))&gt;(6/4)),1,0),0)</f>
        <v>0</v>
      </c>
      <c r="P1658" s="47">
        <f>IF(O1658=1,U1657/2/C1658,P1657)</f>
        <v>4.5848803948301908</v>
      </c>
      <c r="Q1658" s="47">
        <f>IF(O1658=1,U1657/2/D1658,Q1657)</f>
        <v>74.992248772629807</v>
      </c>
      <c r="R1658" s="41">
        <f>P1658*C1658/U1657</f>
        <v>0.49416926915595139</v>
      </c>
      <c r="S1658" s="41">
        <f>Q1658*D1658/U1657</f>
        <v>0.49070560665260182</v>
      </c>
      <c r="T1658" s="41">
        <f t="shared" si="307"/>
        <v>1.0070585346007708</v>
      </c>
      <c r="U1658" s="42">
        <f>P1658*C1658+Q1658*D1658</f>
        <v>28115.457192537178</v>
      </c>
      <c r="V1658" s="25">
        <f>B1658</f>
        <v>43402</v>
      </c>
      <c r="W1658">
        <f>C1658/C$2</f>
        <v>1.3385034842803902</v>
      </c>
      <c r="X1658">
        <f>D1658/D$2</f>
        <v>1.3385632389824436</v>
      </c>
      <c r="Y1658">
        <f t="shared" si="308"/>
        <v>1.4057728596268588</v>
      </c>
      <c r="AA1658" s="15">
        <f t="shared" si="309"/>
        <v>-3.0484318455020865E-2</v>
      </c>
      <c r="AB1658" s="15">
        <f t="shared" si="310"/>
        <v>8.4226633940454043E-4</v>
      </c>
      <c r="AC1658" s="15">
        <f t="shared" si="311"/>
        <v>-1.5125124191446848E-2</v>
      </c>
    </row>
    <row r="1659" spans="1:29" x14ac:dyDescent="0.4">
      <c r="A1659" s="43">
        <f t="shared" si="302"/>
        <v>2018</v>
      </c>
      <c r="B1659" s="53">
        <v>43403</v>
      </c>
      <c r="C1659" s="45">
        <v>3110.2604999999999</v>
      </c>
      <c r="D1659" s="45">
        <f>VLOOKUP(B1659,'H11001.CSI  中证全债'!$A$2:$B$2792,2,0)</f>
        <v>186.92689999999999</v>
      </c>
      <c r="E1659" s="14">
        <f t="shared" si="303"/>
        <v>0</v>
      </c>
      <c r="F1659" s="14">
        <f>IF(AND((B1659-$B$2)&gt;123,OR(((G1658*J1658/C1658*C1659)/(G1658*K1658/D1658*D1659))&lt;(4/6),((G1658*J1658/C1658*C1659)/(G1658*K1658/D1658*D1659))&gt;(6/4))),COUNTIF($E$2:E1659,1),0)</f>
        <v>0</v>
      </c>
      <c r="G1659" s="21">
        <f t="shared" si="304"/>
        <v>28085.129782110322</v>
      </c>
      <c r="H1659" s="12">
        <f t="shared" si="305"/>
        <v>4.553570394703824</v>
      </c>
      <c r="I1659" s="12">
        <f t="shared" si="306"/>
        <v>74.480129127983204</v>
      </c>
      <c r="J1659" s="15">
        <f>IF(OR((ROW(F1659)-MATCH(MAX($F$2:F1659),$F$2:F1659,0))=1,(ROW(F1659)-MATCH(MAX($F$2:F1659),$F$2:F1659,0))&gt;123),IF(OR(((G1658*J1658/C1658*C1659)/(G1658*K1658/D1658*D1659))&lt;(4/6),((G1658*J1658/C1658*C1659)/(G1658*K1658/D1658*D1659))&gt;(6/4)),50%,((G1658*J1658/C1658*C1659)/((G1658*K1658/D1658*D1659)+(G1658*J1658/C1658*C1659)))),((G1658*J1658/C1658*C1659)/((G1658*K1658/D1658*D1659)+(G1658*J1658/C1658*C1659))))</f>
        <v>0.50428074367091358</v>
      </c>
      <c r="K1659" s="18">
        <f t="shared" si="300"/>
        <v>0.49571925632908642</v>
      </c>
      <c r="L1659" s="20">
        <f t="shared" si="301"/>
        <v>1.0172708387510037</v>
      </c>
      <c r="M1659" s="51">
        <f>IF(AND((B1659-$B$2)&gt;123,OR(((U1658*R1658/C1658*C1659)/(U1658*S1658/D1658*D1659))&lt;(4/6),((U1658*R1658/C1658*C1659)/(U1658*S1658/D1658*D1659))&gt;(6/4))),1,0)</f>
        <v>0</v>
      </c>
      <c r="N1659" s="51">
        <f>IF(AND((B1659-$B$2)&gt;123,OR(((U1658*R1658/C1658*C1659)/(U1658*S1658/D1658*D1659))&lt;(4/6),((U1658*R1658/C1658*C1659)/(U1658*S1658/D1658*D1659))&gt;(6/4))),COUNTIF($M$2:M1659,1),0)</f>
        <v>0</v>
      </c>
      <c r="O1659" s="51">
        <f>IF(OR((ROW(N1659)-MATCH(MAX($N$2:N1659),$N$2:N1659,0))=1,(ROW(N1659)-MATCH(MAX($N$2:N1659),$N$2:N1659,0))&gt;123),IF(OR(((U1658*R1658/C1658*C1659)/(U1658*S1658/D1658*D1659))&lt;(4/6),((U1658*R1658/C1658*C1659)/(U1658*S1658/D1658*D1659))&gt;(6/4)),1,0),0)</f>
        <v>0</v>
      </c>
      <c r="P1659" s="47">
        <f>IF(O1659=1,U1658/2/C1659,P1658)</f>
        <v>4.5848803948301908</v>
      </c>
      <c r="Q1659" s="47">
        <f>IF(O1659=1,U1658/2/D1659,Q1658)</f>
        <v>74.992248772629807</v>
      </c>
      <c r="R1659" s="41">
        <f>P1659*C1659/U1658</f>
        <v>0.50720044463832847</v>
      </c>
      <c r="S1659" s="41">
        <f>Q1659*D1659/U1658</f>
        <v>0.49858938772005379</v>
      </c>
      <c r="T1659" s="41">
        <f t="shared" si="307"/>
        <v>1.0172708387510037</v>
      </c>
      <c r="U1659" s="42">
        <f>P1659*C1659+Q1659*D1659</f>
        <v>28278.240976361238</v>
      </c>
      <c r="V1659" s="25">
        <f>B1659</f>
        <v>43403</v>
      </c>
      <c r="W1659">
        <f>C1659/C$2</f>
        <v>1.3530207464655837</v>
      </c>
      <c r="X1659">
        <f>D1659/D$2</f>
        <v>1.3394976710856321</v>
      </c>
      <c r="Y1659">
        <f t="shared" si="308"/>
        <v>1.4139120488180619</v>
      </c>
      <c r="AA1659" s="15">
        <f t="shared" si="309"/>
        <v>1.0845890470728481E-2</v>
      </c>
      <c r="AB1659" s="15">
        <f t="shared" si="310"/>
        <v>6.9808588490660739E-4</v>
      </c>
      <c r="AC1659" s="15">
        <f t="shared" si="311"/>
        <v>5.7898323583822631E-3</v>
      </c>
    </row>
    <row r="1660" spans="1:29" x14ac:dyDescent="0.4">
      <c r="A1660" s="43">
        <f t="shared" si="302"/>
        <v>2018</v>
      </c>
      <c r="B1660" s="53">
        <v>43404</v>
      </c>
      <c r="C1660" s="45">
        <v>3153.8234000000002</v>
      </c>
      <c r="D1660" s="45">
        <f>VLOOKUP(B1660,'H11001.CSI  中证全债'!$A$2:$B$2792,2,0)</f>
        <v>186.97909999999999</v>
      </c>
      <c r="E1660" s="14">
        <f t="shared" si="303"/>
        <v>0</v>
      </c>
      <c r="F1660" s="14">
        <f>IF(AND((B1660-$B$2)&gt;123,OR(((G1659*J1659/C1659*C1660)/(G1659*K1659/D1659*D1660))&lt;(4/6),((G1659*J1659/C1659*C1660)/(G1659*K1659/D1659*D1660))&gt;(6/4))),COUNTIF($E$2:E1660,1),0)</f>
        <v>0</v>
      </c>
      <c r="G1660" s="21">
        <f t="shared" si="304"/>
        <v>28287.384376598246</v>
      </c>
      <c r="H1660" s="12">
        <f t="shared" si="305"/>
        <v>4.553570394703824</v>
      </c>
      <c r="I1660" s="12">
        <f t="shared" si="306"/>
        <v>74.480129127983204</v>
      </c>
      <c r="J1660" s="15">
        <f>IF(OR((ROW(F1660)-MATCH(MAX($F$2:F1660),$F$2:F1660,0))=1,(ROW(F1660)-MATCH(MAX($F$2:F1660),$F$2:F1660,0))&gt;123),IF(OR(((G1659*J1659/C1659*C1660)/(G1659*K1659/D1659*D1660))&lt;(4/6),((G1659*J1659/C1659*C1660)/(G1659*K1659/D1659*D1660))&gt;(6/4)),50%,((G1659*J1659/C1659*C1660)/((G1659*K1659/D1659*D1660)+(G1659*J1659/C1659*C1660)))),((G1659*J1659/C1659*C1660)/((G1659*K1659/D1659*D1660)+(G1659*J1659/C1659*C1660))))</f>
        <v>0.50768769120431445</v>
      </c>
      <c r="K1660" s="18">
        <f t="shared" si="300"/>
        <v>0.49231230879568555</v>
      </c>
      <c r="L1660" s="20">
        <f t="shared" si="301"/>
        <v>1.0312309526573504</v>
      </c>
      <c r="M1660" s="51">
        <f>IF(AND((B1660-$B$2)&gt;123,OR(((U1659*R1659/C1659*C1660)/(U1659*S1659/D1659*D1660))&lt;(4/6),((U1659*R1659/C1659*C1660)/(U1659*S1659/D1659*D1660))&gt;(6/4))),1,0)</f>
        <v>0</v>
      </c>
      <c r="N1660" s="51">
        <f>IF(AND((B1660-$B$2)&gt;123,OR(((U1659*R1659/C1659*C1660)/(U1659*S1659/D1659*D1660))&lt;(4/6),((U1659*R1659/C1659*C1660)/(U1659*S1659/D1659*D1660))&gt;(6/4))),COUNTIF($M$2:M1660,1),0)</f>
        <v>0</v>
      </c>
      <c r="O1660" s="51">
        <f>IF(OR((ROW(N1660)-MATCH(MAX($N$2:N1660),$N$2:N1660,0))=1,(ROW(N1660)-MATCH(MAX($N$2:N1660),$N$2:N1660,0))&gt;123),IF(OR(((U1659*R1659/C1659*C1660)/(U1659*S1659/D1659*D1660))&lt;(4/6),((U1659*R1659/C1659*C1660)/(U1659*S1659/D1659*D1660))&gt;(6/4)),1,0),0)</f>
        <v>0</v>
      </c>
      <c r="P1660" s="47">
        <f>IF(O1660=1,U1659/2/C1660,P1659)</f>
        <v>4.5848803948301908</v>
      </c>
      <c r="Q1660" s="47">
        <f>IF(O1660=1,U1659/2/D1660,Q1659)</f>
        <v>74.992248772629807</v>
      </c>
      <c r="R1660" s="41">
        <f>P1660*C1660/U1659</f>
        <v>0.51134379565915111</v>
      </c>
      <c r="S1660" s="41">
        <f>Q1660*D1660/U1659</f>
        <v>0.4958576876901179</v>
      </c>
      <c r="T1660" s="41">
        <f t="shared" si="307"/>
        <v>1.0312309526573502</v>
      </c>
      <c r="U1660" s="42">
        <f>P1660*C1660+Q1660*D1660</f>
        <v>28481.886257899121</v>
      </c>
      <c r="V1660" s="25">
        <f>B1660</f>
        <v>43404</v>
      </c>
      <c r="W1660">
        <f>C1660/C$2</f>
        <v>1.3719714123265963</v>
      </c>
      <c r="X1660">
        <f>D1660/D$2</f>
        <v>1.3398717305625223</v>
      </c>
      <c r="Y1660">
        <f t="shared" si="308"/>
        <v>1.4240943128949561</v>
      </c>
      <c r="AA1660" s="15">
        <f t="shared" si="309"/>
        <v>1.4006190156740983E-2</v>
      </c>
      <c r="AB1660" s="15">
        <f t="shared" si="310"/>
        <v>2.7925354777735834E-4</v>
      </c>
      <c r="AC1660" s="15">
        <f t="shared" si="311"/>
        <v>7.2014833492690666E-3</v>
      </c>
    </row>
    <row r="1661" spans="1:29" x14ac:dyDescent="0.4">
      <c r="A1661" s="43">
        <f t="shared" si="302"/>
        <v>2018</v>
      </c>
      <c r="B1661" s="53">
        <v>43405</v>
      </c>
      <c r="C1661" s="45">
        <v>3177.0338000000002</v>
      </c>
      <c r="D1661" s="45">
        <f>VLOOKUP(B1661,'H11001.CSI  中证全债'!$A$2:$B$2792,2,0)</f>
        <v>187.0487</v>
      </c>
      <c r="E1661" s="14">
        <f t="shared" si="303"/>
        <v>0</v>
      </c>
      <c r="F1661" s="14">
        <f>IF(AND((B1661-$B$2)&gt;123,OR(((G1660*J1660/C1660*C1661)/(G1660*K1660/D1660*D1661))&lt;(4/6),((G1660*J1660/C1660*C1661)/(G1660*K1660/D1660*D1661))&gt;(6/4))),COUNTIF($E$2:E1661,1),0)</f>
        <v>0</v>
      </c>
      <c r="G1661" s="21">
        <f t="shared" si="304"/>
        <v>28398.258383874789</v>
      </c>
      <c r="H1661" s="12">
        <f t="shared" si="305"/>
        <v>4.553570394703824</v>
      </c>
      <c r="I1661" s="12">
        <f t="shared" si="306"/>
        <v>74.480129127983204</v>
      </c>
      <c r="J1661" s="15">
        <f>IF(OR((ROW(F1661)-MATCH(MAX($F$2:F1661),$F$2:F1661,0))=1,(ROW(F1661)-MATCH(MAX($F$2:F1661),$F$2:F1661,0))&gt;123),IF(OR(((G1660*J1660/C1660*C1661)/(G1660*K1660/D1660*D1661))&lt;(4/6),((G1660*J1660/C1660*C1661)/(G1660*K1660/D1660*D1661))&gt;(6/4)),50%,((G1660*J1660/C1660*C1661)/((G1660*K1660/D1660*D1661)+(G1660*J1660/C1660*C1661)))),((G1660*J1660/C1660*C1661)/((G1660*K1660/D1660*D1661)+(G1660*J1660/C1660*C1661))))</f>
        <v>0.50942726342922551</v>
      </c>
      <c r="K1661" s="18">
        <f t="shared" si="300"/>
        <v>0.49057273657077449</v>
      </c>
      <c r="L1661" s="20">
        <f t="shared" si="301"/>
        <v>1.0384337030024311</v>
      </c>
      <c r="M1661" s="51">
        <f>IF(AND((B1661-$B$2)&gt;123,OR(((U1660*R1660/C1660*C1661)/(U1660*S1660/D1660*D1661))&lt;(4/6),((U1660*R1660/C1660*C1661)/(U1660*S1660/D1660*D1661))&gt;(6/4))),1,0)</f>
        <v>0</v>
      </c>
      <c r="N1661" s="51">
        <f>IF(AND((B1661-$B$2)&gt;123,OR(((U1660*R1660/C1660*C1661)/(U1660*S1660/D1660*D1661))&lt;(4/6),((U1660*R1660/C1660*C1661)/(U1660*S1660/D1660*D1661))&gt;(6/4))),COUNTIF($M$2:M1661,1),0)</f>
        <v>0</v>
      </c>
      <c r="O1661" s="51">
        <f>IF(OR((ROW(N1661)-MATCH(MAX($N$2:N1661),$N$2:N1661,0))=1,(ROW(N1661)-MATCH(MAX($N$2:N1661),$N$2:N1661,0))&gt;123),IF(OR(((U1660*R1660/C1660*C1661)/(U1660*S1660/D1660*D1661))&lt;(4/6),((U1660*R1660/C1660*C1661)/(U1660*S1660/D1660*D1661))&gt;(6/4)),1,0),0)</f>
        <v>0</v>
      </c>
      <c r="P1661" s="47">
        <f>IF(O1661=1,U1660/2/C1661,P1660)</f>
        <v>4.5848803948301908</v>
      </c>
      <c r="Q1661" s="47">
        <f>IF(O1661=1,U1660/2/D1661,Q1660)</f>
        <v>74.992248772629807</v>
      </c>
      <c r="R1661" s="41">
        <f>P1661*C1661/U1660</f>
        <v>0.51142399247848491</v>
      </c>
      <c r="S1661" s="41">
        <f>Q1661*D1661/U1660</f>
        <v>0.49249556423274876</v>
      </c>
      <c r="T1661" s="41">
        <f t="shared" si="307"/>
        <v>1.0384337030024311</v>
      </c>
      <c r="U1661" s="42">
        <f>P1661*C1661+Q1661*D1661</f>
        <v>28593.522626329861</v>
      </c>
      <c r="V1661" s="25">
        <f>B1661</f>
        <v>43405</v>
      </c>
      <c r="W1661">
        <f>C1661/C$2</f>
        <v>1.3820683648917478</v>
      </c>
      <c r="X1661">
        <f>D1661/D$2</f>
        <v>1.3403704765317088</v>
      </c>
      <c r="Y1661">
        <f t="shared" si="308"/>
        <v>1.429676131316493</v>
      </c>
      <c r="AA1661" s="15">
        <f t="shared" si="309"/>
        <v>7.3594482176775333E-3</v>
      </c>
      <c r="AB1661" s="15">
        <f t="shared" si="310"/>
        <v>3.7223411600528777E-4</v>
      </c>
      <c r="AC1661" s="15">
        <f t="shared" si="311"/>
        <v>3.9195567112335628E-3</v>
      </c>
    </row>
    <row r="1662" spans="1:29" x14ac:dyDescent="0.4">
      <c r="A1662" s="43">
        <f t="shared" si="302"/>
        <v>2018</v>
      </c>
      <c r="B1662" s="53">
        <v>43406</v>
      </c>
      <c r="C1662" s="45">
        <v>3290.2455</v>
      </c>
      <c r="D1662" s="45">
        <f>VLOOKUP(B1662,'H11001.CSI  中证全债'!$A$2:$B$2792,2,0)</f>
        <v>187.04220000000001</v>
      </c>
      <c r="E1662" s="14">
        <f t="shared" si="303"/>
        <v>0</v>
      </c>
      <c r="F1662" s="14">
        <f>IF(AND((B1662-$B$2)&gt;123,OR(((G1661*J1661/C1661*C1662)/(G1661*K1661/D1661*D1662))&lt;(4/6),((G1661*J1661/C1661*C1662)/(G1661*K1661/D1661*D1662))&gt;(6/4))),COUNTIF($E$2:E1662,1),0)</f>
        <v>0</v>
      </c>
      <c r="G1662" s="21">
        <f t="shared" si="304"/>
        <v>28913.291708489545</v>
      </c>
      <c r="H1662" s="12">
        <f t="shared" si="305"/>
        <v>4.553570394703824</v>
      </c>
      <c r="I1662" s="12">
        <f t="shared" si="306"/>
        <v>74.480129127983204</v>
      </c>
      <c r="J1662" s="15">
        <f>IF(OR((ROW(F1662)-MATCH(MAX($F$2:F1662),$F$2:F1662,0))=1,(ROW(F1662)-MATCH(MAX($F$2:F1662),$F$2:F1662,0))&gt;123),IF(OR(((G1661*J1661/C1661*C1662)/(G1661*K1661/D1661*D1662))&lt;(4/6),((G1661*J1661/C1661*C1662)/(G1661*K1661/D1661*D1662))&gt;(6/4)),50%,((G1661*J1661/C1661*C1662)/((G1661*K1661/D1661*D1662)+(G1661*J1661/C1661*C1662)))),((G1661*J1661/C1661*C1662)/((G1661*K1661/D1661*D1662)+(G1661*J1661/C1661*C1662))))</f>
        <v>0.51818259405269829</v>
      </c>
      <c r="K1662" s="18">
        <f t="shared" si="300"/>
        <v>0.48181740594730171</v>
      </c>
      <c r="L1662" s="20">
        <f t="shared" si="301"/>
        <v>1.075475040246624</v>
      </c>
      <c r="M1662" s="51">
        <f>IF(AND((B1662-$B$2)&gt;123,OR(((U1661*R1661/C1661*C1662)/(U1661*S1661/D1661*D1662))&lt;(4/6),((U1661*R1661/C1661*C1662)/(U1661*S1661/D1661*D1662))&gt;(6/4))),1,0)</f>
        <v>0</v>
      </c>
      <c r="N1662" s="51">
        <f>IF(AND((B1662-$B$2)&gt;123,OR(((U1661*R1661/C1661*C1662)/(U1661*S1661/D1661*D1662))&lt;(4/6),((U1661*R1661/C1661*C1662)/(U1661*S1661/D1661*D1662))&gt;(6/4))),COUNTIF($M$2:M1662,1),0)</f>
        <v>0</v>
      </c>
      <c r="O1662" s="51">
        <f>IF(OR((ROW(N1662)-MATCH(MAX($N$2:N1662),$N$2:N1662,0))=1,(ROW(N1662)-MATCH(MAX($N$2:N1662),$N$2:N1662,0))&gt;123),IF(OR(((U1661*R1661/C1661*C1662)/(U1661*S1661/D1661*D1662))&lt;(4/6),((U1661*R1661/C1661*C1662)/(U1661*S1661/D1661*D1662))&gt;(6/4)),1,0),0)</f>
        <v>0</v>
      </c>
      <c r="P1662" s="47">
        <f>IF(O1662=1,U1661/2/C1662,P1661)</f>
        <v>4.5848803948301908</v>
      </c>
      <c r="Q1662" s="47">
        <f>IF(O1662=1,U1661/2/D1662,Q1661)</f>
        <v>74.992248772629807</v>
      </c>
      <c r="R1662" s="41">
        <f>P1662*C1662/U1661</f>
        <v>0.52758039938867629</v>
      </c>
      <c r="S1662" s="41">
        <f>Q1662*D1662/U1661</f>
        <v>0.49055568901691449</v>
      </c>
      <c r="T1662" s="41">
        <f t="shared" si="307"/>
        <v>1.0754750402466235</v>
      </c>
      <c r="U1662" s="42">
        <f>P1662*C1662+Q1662*D1662</f>
        <v>29112.097280508238</v>
      </c>
      <c r="V1662" s="25">
        <f>B1662</f>
        <v>43406</v>
      </c>
      <c r="W1662">
        <f>C1662/C$2</f>
        <v>1.4313175447731878</v>
      </c>
      <c r="X1662">
        <f>D1662/D$2</f>
        <v>1.3403238982443568</v>
      </c>
      <c r="Y1662">
        <f t="shared" si="308"/>
        <v>1.455604864025412</v>
      </c>
      <c r="AA1662" s="15">
        <f t="shared" si="309"/>
        <v>3.5634402126914821E-2</v>
      </c>
      <c r="AB1662" s="15">
        <f t="shared" si="310"/>
        <v>-3.4750308341990888E-5</v>
      </c>
      <c r="AC1662" s="15">
        <f t="shared" si="311"/>
        <v>1.8136088405590778E-2</v>
      </c>
    </row>
    <row r="1663" spans="1:29" x14ac:dyDescent="0.4">
      <c r="A1663" s="43">
        <f t="shared" si="302"/>
        <v>2018</v>
      </c>
      <c r="B1663" s="53">
        <v>43409</v>
      </c>
      <c r="C1663" s="45">
        <v>3262.8350999999998</v>
      </c>
      <c r="D1663" s="45">
        <f>VLOOKUP(B1663,'H11001.CSI  中证全债'!$A$2:$B$2792,2,0)</f>
        <v>187.10720000000001</v>
      </c>
      <c r="E1663" s="14">
        <f t="shared" si="303"/>
        <v>0</v>
      </c>
      <c r="F1663" s="14">
        <f>IF(AND((B1663-$B$2)&gt;123,OR(((G1662*J1662/C1662*C1663)/(G1662*K1662/D1662*D1663))&lt;(4/6),((G1662*J1662/C1662*C1663)/(G1662*K1662/D1662*D1663))&gt;(6/4))),COUNTIF($E$2:E1663,1),0)</f>
        <v>0</v>
      </c>
      <c r="G1663" s="21">
        <f t="shared" si="304"/>
        <v>28793.317730935876</v>
      </c>
      <c r="H1663" s="12">
        <f t="shared" si="305"/>
        <v>4.553570394703824</v>
      </c>
      <c r="I1663" s="12">
        <f t="shared" si="306"/>
        <v>74.480129127983204</v>
      </c>
      <c r="J1663" s="15">
        <f>IF(OR((ROW(F1663)-MATCH(MAX($F$2:F1663),$F$2:F1663,0))=1,(ROW(F1663)-MATCH(MAX($F$2:F1663),$F$2:F1663,0))&gt;123),IF(OR(((G1662*J1662/C1662*C1663)/(G1662*K1662/D1662*D1663))&lt;(4/6),((G1662*J1662/C1662*C1663)/(G1662*K1662/D1662*D1663))&gt;(6/4)),50%,((G1662*J1662/C1662*C1663)/((G1662*K1662/D1662*D1663)+(G1662*J1662/C1662*C1663)))),((G1662*J1662/C1662*C1663)/((G1662*K1662/D1662*D1663)+(G1662*J1662/C1662*C1663))))</f>
        <v>0.51600685454171791</v>
      </c>
      <c r="K1663" s="18">
        <f t="shared" si="300"/>
        <v>0.48399314545828209</v>
      </c>
      <c r="L1663" s="20">
        <f t="shared" si="301"/>
        <v>1.0661449637951437</v>
      </c>
      <c r="M1663" s="51">
        <f>IF(AND((B1663-$B$2)&gt;123,OR(((U1662*R1662/C1662*C1663)/(U1662*S1662/D1662*D1663))&lt;(4/6),((U1662*R1662/C1662*C1663)/(U1662*S1662/D1662*D1663))&gt;(6/4))),1,0)</f>
        <v>0</v>
      </c>
      <c r="N1663" s="51">
        <f>IF(AND((B1663-$B$2)&gt;123,OR(((U1662*R1662/C1662*C1663)/(U1662*S1662/D1662*D1663))&lt;(4/6),((U1662*R1662/C1662*C1663)/(U1662*S1662/D1662*D1663))&gt;(6/4))),COUNTIF($M$2:M1663,1),0)</f>
        <v>0</v>
      </c>
      <c r="O1663" s="51">
        <f>IF(OR((ROW(N1663)-MATCH(MAX($N$2:N1663),$N$2:N1663,0))=1,(ROW(N1663)-MATCH(MAX($N$2:N1663),$N$2:N1663,0))&gt;123),IF(OR(((U1662*R1662/C1662*C1663)/(U1662*S1662/D1662*D1663))&lt;(4/6),((U1662*R1662/C1662*C1663)/(U1662*S1662/D1662*D1663))&gt;(6/4)),1,0),0)</f>
        <v>0</v>
      </c>
      <c r="P1663" s="47">
        <f>IF(O1663=1,U1662/2/C1663,P1662)</f>
        <v>4.5848803948301908</v>
      </c>
      <c r="Q1663" s="47">
        <f>IF(O1663=1,U1662/2/D1663,Q1662)</f>
        <v>74.992248772629807</v>
      </c>
      <c r="R1663" s="41">
        <f>P1663*C1663/U1662</f>
        <v>0.51386571490917465</v>
      </c>
      <c r="S1663" s="41">
        <f>Q1663*D1663/U1662</f>
        <v>0.48198484480006648</v>
      </c>
      <c r="T1663" s="41">
        <f t="shared" si="307"/>
        <v>1.0661449637951432</v>
      </c>
      <c r="U1663" s="42">
        <f>P1663*C1663+Q1663*D1663</f>
        <v>28991.298371104007</v>
      </c>
      <c r="V1663" s="25">
        <f>B1663</f>
        <v>43409</v>
      </c>
      <c r="W1663">
        <f>C1663/C$2</f>
        <v>1.4193935146577294</v>
      </c>
      <c r="X1663">
        <f>D1663/D$2</f>
        <v>1.3407896811178788</v>
      </c>
      <c r="Y1663">
        <f t="shared" si="308"/>
        <v>1.4495649185552004</v>
      </c>
      <c r="AA1663" s="15">
        <f t="shared" si="309"/>
        <v>-8.3308069261094353E-3</v>
      </c>
      <c r="AB1663" s="15">
        <f t="shared" si="310"/>
        <v>3.4751515968056701E-4</v>
      </c>
      <c r="AC1663" s="15">
        <f t="shared" si="311"/>
        <v>-4.1494402907588102E-3</v>
      </c>
    </row>
    <row r="1664" spans="1:29" x14ac:dyDescent="0.4">
      <c r="A1664" s="43">
        <f t="shared" si="302"/>
        <v>2018</v>
      </c>
      <c r="B1664" s="53">
        <v>43410</v>
      </c>
      <c r="C1664" s="45">
        <v>3243.1504</v>
      </c>
      <c r="D1664" s="45">
        <f>VLOOKUP(B1664,'H11001.CSI  中证全债'!$A$2:$B$2792,2,0)</f>
        <v>187.1738</v>
      </c>
      <c r="E1664" s="14">
        <f t="shared" si="303"/>
        <v>0</v>
      </c>
      <c r="F1664" s="14">
        <f>IF(AND((B1664-$B$2)&gt;123,OR(((G1663*J1663/C1663*C1664)/(G1663*K1663/D1663*D1664))&lt;(4/6),((G1663*J1663/C1663*C1664)/(G1663*K1663/D1663*D1664))&gt;(6/4))),COUNTIF($E$2:E1664,1),0)</f>
        <v>0</v>
      </c>
      <c r="G1664" s="21">
        <f t="shared" si="304"/>
        <v>28708.642440387172</v>
      </c>
      <c r="H1664" s="12">
        <f t="shared" si="305"/>
        <v>4.553570394703824</v>
      </c>
      <c r="I1664" s="12">
        <f t="shared" si="306"/>
        <v>74.480129127983204</v>
      </c>
      <c r="J1664" s="15">
        <f>IF(OR((ROW(F1664)-MATCH(MAX($F$2:F1664),$F$2:F1664,0))=1,(ROW(F1664)-MATCH(MAX($F$2:F1664),$F$2:F1664,0))&gt;123),IF(OR(((G1663*J1663/C1663*C1664)/(G1663*K1663/D1663*D1664))&lt;(4/6),((G1663*J1663/C1663*C1664)/(G1663*K1663/D1663*D1664))&gt;(6/4)),50%,((G1663*J1663/C1663*C1664)/((G1663*K1663/D1663*D1664)+(G1663*J1663/C1663*C1664)))),((G1663*J1663/C1663*C1664)/((G1663*K1663/D1663*D1664)+(G1663*J1663/C1663*C1664))))</f>
        <v>0.51440654770343464</v>
      </c>
      <c r="K1664" s="18">
        <f t="shared" si="300"/>
        <v>0.48559345229656536</v>
      </c>
      <c r="L1664" s="20">
        <f t="shared" si="301"/>
        <v>1.0593358400336756</v>
      </c>
      <c r="M1664" s="51">
        <f>IF(AND((B1664-$B$2)&gt;123,OR(((U1663*R1663/C1663*C1664)/(U1663*S1663/D1663*D1664))&lt;(4/6),((U1663*R1663/C1663*C1664)/(U1663*S1663/D1663*D1664))&gt;(6/4))),1,0)</f>
        <v>0</v>
      </c>
      <c r="N1664" s="51">
        <f>IF(AND((B1664-$B$2)&gt;123,OR(((U1663*R1663/C1663*C1664)/(U1663*S1663/D1663*D1664))&lt;(4/6),((U1663*R1663/C1663*C1664)/(U1663*S1663/D1663*D1664))&gt;(6/4))),COUNTIF($M$2:M1664,1),0)</f>
        <v>0</v>
      </c>
      <c r="O1664" s="51">
        <f>IF(OR((ROW(N1664)-MATCH(MAX($N$2:N1664),$N$2:N1664,0))=1,(ROW(N1664)-MATCH(MAX($N$2:N1664),$N$2:N1664,0))&gt;123),IF(OR(((U1663*R1663/C1663*C1664)/(U1663*S1663/D1663*D1664))&lt;(4/6),((U1663*R1663/C1663*C1664)/(U1663*S1663/D1663*D1664))&gt;(6/4)),1,0),0)</f>
        <v>0</v>
      </c>
      <c r="P1664" s="47">
        <f>IF(O1664=1,U1663/2/C1664,P1663)</f>
        <v>4.5848803948301908</v>
      </c>
      <c r="Q1664" s="47">
        <f>IF(O1664=1,U1663/2/D1664,Q1663)</f>
        <v>74.992248772629807</v>
      </c>
      <c r="R1664" s="41">
        <f>P1664*C1664/U1663</f>
        <v>0.51289378268295382</v>
      </c>
      <c r="S1664" s="41">
        <f>Q1664*D1664/U1663</f>
        <v>0.48416542072875557</v>
      </c>
      <c r="T1664" s="41">
        <f t="shared" si="307"/>
        <v>1.0593358400336748</v>
      </c>
      <c r="U1664" s="42">
        <f>P1664*C1664+Q1664*D1664</f>
        <v>28906.040859764151</v>
      </c>
      <c r="V1664" s="25">
        <f>B1664</f>
        <v>43410</v>
      </c>
      <c r="W1664">
        <f>C1664/C$2</f>
        <v>1.4108303066923675</v>
      </c>
      <c r="X1664">
        <f>D1664/D$2</f>
        <v>1.3412669294159798</v>
      </c>
      <c r="Y1664">
        <f t="shared" si="308"/>
        <v>1.4453020429882075</v>
      </c>
      <c r="AA1664" s="15">
        <f t="shared" si="309"/>
        <v>-6.0330048551946458E-3</v>
      </c>
      <c r="AB1664" s="15">
        <f t="shared" si="310"/>
        <v>3.5594568247510061E-4</v>
      </c>
      <c r="AC1664" s="15">
        <f t="shared" si="311"/>
        <v>-2.9407965882906062E-3</v>
      </c>
    </row>
    <row r="1665" spans="1:29" x14ac:dyDescent="0.4">
      <c r="A1665" s="43">
        <f t="shared" si="302"/>
        <v>2018</v>
      </c>
      <c r="B1665" s="53">
        <v>43411</v>
      </c>
      <c r="C1665" s="45">
        <v>3221.9101000000001</v>
      </c>
      <c r="D1665" s="45">
        <f>VLOOKUP(B1665,'H11001.CSI  中证全债'!$A$2:$B$2792,2,0)</f>
        <v>187.30959999999999</v>
      </c>
      <c r="E1665" s="14">
        <f t="shared" si="303"/>
        <v>0</v>
      </c>
      <c r="F1665" s="14">
        <f>IF(AND((B1665-$B$2)&gt;123,OR(((G1664*J1664/C1664*C1665)/(G1664*K1664/D1664*D1665))&lt;(4/6),((G1664*J1664/C1664*C1665)/(G1664*K1664/D1664*D1665))&gt;(6/4))),COUNTIF($E$2:E1665,1),0)</f>
        <v>0</v>
      </c>
      <c r="G1665" s="21">
        <f t="shared" si="304"/>
        <v>28622.037640668124</v>
      </c>
      <c r="H1665" s="12">
        <f t="shared" si="305"/>
        <v>4.553570394703824</v>
      </c>
      <c r="I1665" s="12">
        <f t="shared" si="306"/>
        <v>74.480129127983204</v>
      </c>
      <c r="J1665" s="15">
        <f>IF(OR((ROW(F1665)-MATCH(MAX($F$2:F1665),$F$2:F1665,0))=1,(ROW(F1665)-MATCH(MAX($F$2:F1665),$F$2:F1665,0))&gt;123),IF(OR(((G1664*J1664/C1664*C1665)/(G1664*K1664/D1664*D1665))&lt;(4/6),((G1664*J1664/C1664*C1665)/(G1664*K1664/D1664*D1665))&gt;(6/4)),50%,((G1664*J1664/C1664*C1665)/((G1664*K1664/D1664*D1665)+(G1664*J1664/C1664*C1665)))),((G1664*J1664/C1664*C1665)/((G1664*K1664/D1664*D1665)+(G1664*J1664/C1664*C1665))))</f>
        <v>0.51258385688485797</v>
      </c>
      <c r="K1665" s="18">
        <f t="shared" si="300"/>
        <v>0.48741614311514203</v>
      </c>
      <c r="L1665" s="20">
        <f t="shared" si="301"/>
        <v>1.0516349614702247</v>
      </c>
      <c r="M1665" s="51">
        <f>IF(AND((B1665-$B$2)&gt;123,OR(((U1664*R1664/C1664*C1665)/(U1664*S1664/D1664*D1665))&lt;(4/6),((U1664*R1664/C1664*C1665)/(U1664*S1664/D1664*D1665))&gt;(6/4))),1,0)</f>
        <v>0</v>
      </c>
      <c r="N1665" s="51">
        <f>IF(AND((B1665-$B$2)&gt;123,OR(((U1664*R1664/C1664*C1665)/(U1664*S1664/D1664*D1665))&lt;(4/6),((U1664*R1664/C1664*C1665)/(U1664*S1664/D1664*D1665))&gt;(6/4))),COUNTIF($M$2:M1665,1),0)</f>
        <v>0</v>
      </c>
      <c r="O1665" s="51">
        <f>IF(OR((ROW(N1665)-MATCH(MAX($N$2:N1665),$N$2:N1665,0))=1,(ROW(N1665)-MATCH(MAX($N$2:N1665),$N$2:N1665,0))&gt;123),IF(OR(((U1664*R1664/C1664*C1665)/(U1664*S1664/D1664*D1665))&lt;(4/6),((U1664*R1664/C1664*C1665)/(U1664*S1664/D1664*D1665))&gt;(6/4)),1,0),0)</f>
        <v>0</v>
      </c>
      <c r="P1665" s="47">
        <f>IF(O1665=1,U1664/2/C1665,P1664)</f>
        <v>4.5848803948301908</v>
      </c>
      <c r="Q1665" s="47">
        <f>IF(O1665=1,U1664/2/D1665,Q1664)</f>
        <v>74.992248772629807</v>
      </c>
      <c r="R1665" s="41">
        <f>P1665*C1665/U1664</f>
        <v>0.51103755519689342</v>
      </c>
      <c r="S1665" s="41">
        <f>Q1665*D1665/U1664</f>
        <v>0.48594576437668502</v>
      </c>
      <c r="T1665" s="41">
        <f t="shared" si="307"/>
        <v>1.0516349614702234</v>
      </c>
      <c r="U1665" s="42">
        <f>P1665*C1665+Q1665*D1665</f>
        <v>28818.840572097157</v>
      </c>
      <c r="V1665" s="25">
        <f>B1665</f>
        <v>43411</v>
      </c>
      <c r="W1665">
        <f>C1665/C$2</f>
        <v>1.4015903840038491</v>
      </c>
      <c r="X1665">
        <f>D1665/D$2</f>
        <v>1.3422400573271227</v>
      </c>
      <c r="Y1665">
        <f t="shared" si="308"/>
        <v>1.4409420286048578</v>
      </c>
      <c r="AA1665" s="15">
        <f t="shared" si="309"/>
        <v>-6.5492799840549676E-3</v>
      </c>
      <c r="AB1665" s="15">
        <f t="shared" si="310"/>
        <v>7.2552889346688687E-4</v>
      </c>
      <c r="AC1665" s="15">
        <f t="shared" si="311"/>
        <v>-3.0166804264216696E-3</v>
      </c>
    </row>
    <row r="1666" spans="1:29" x14ac:dyDescent="0.4">
      <c r="A1666" s="43">
        <f t="shared" si="302"/>
        <v>2018</v>
      </c>
      <c r="B1666" s="53">
        <v>43412</v>
      </c>
      <c r="C1666" s="45">
        <v>3212.7737000000002</v>
      </c>
      <c r="D1666" s="45">
        <f>VLOOKUP(B1666,'H11001.CSI  中证全债'!$A$2:$B$2792,2,0)</f>
        <v>187.45439999999999</v>
      </c>
      <c r="E1666" s="14">
        <f t="shared" si="303"/>
        <v>0</v>
      </c>
      <c r="F1666" s="14">
        <f>IF(AND((B1666-$B$2)&gt;123,OR(((G1665*J1665/C1665*C1666)/(G1665*K1665/D1665*D1666))&lt;(4/6),((G1665*J1665/C1665*C1666)/(G1665*K1665/D1665*D1666))&gt;(6/4))),COUNTIF($E$2:E1666,1),0)</f>
        <v>0</v>
      </c>
      <c r="G1666" s="21">
        <f t="shared" si="304"/>
        <v>28591.219122811686</v>
      </c>
      <c r="H1666" s="12">
        <f t="shared" si="305"/>
        <v>4.553570394703824</v>
      </c>
      <c r="I1666" s="12">
        <f t="shared" si="306"/>
        <v>74.480129127983204</v>
      </c>
      <c r="J1666" s="15">
        <f>IF(OR((ROW(F1666)-MATCH(MAX($F$2:F1666),$F$2:F1666,0))=1,(ROW(F1666)-MATCH(MAX($F$2:F1666),$F$2:F1666,0))&gt;123),IF(OR(((G1665*J1665/C1665*C1666)/(G1665*K1665/D1665*D1666))&lt;(4/6),((G1665*J1665/C1665*C1666)/(G1665*K1665/D1665*D1666))&gt;(6/4)),50%,((G1665*J1665/C1665*C1666)/((G1665*K1665/D1665*D1666)+(G1665*J1665/C1665*C1666)))),((G1665*J1665/C1665*C1666)/((G1665*K1665/D1665*D1666)+(G1665*J1665/C1665*C1666))))</f>
        <v>0.51168126627838562</v>
      </c>
      <c r="K1666" s="18">
        <f t="shared" ref="K1666:K1729" si="312">1-J1666</f>
        <v>0.48831873372161438</v>
      </c>
      <c r="L1666" s="20">
        <f t="shared" ref="L1666:L1729" si="313">J1666/K1666</f>
        <v>1.0478427939446819</v>
      </c>
      <c r="M1666" s="51">
        <f>IF(AND((B1666-$B$2)&gt;123,OR(((U1665*R1665/C1665*C1666)/(U1665*S1665/D1665*D1666))&lt;(4/6),((U1665*R1665/C1665*C1666)/(U1665*S1665/D1665*D1666))&gt;(6/4))),1,0)</f>
        <v>0</v>
      </c>
      <c r="N1666" s="51">
        <f>IF(AND((B1666-$B$2)&gt;123,OR(((U1665*R1665/C1665*C1666)/(U1665*S1665/D1665*D1666))&lt;(4/6),((U1665*R1665/C1665*C1666)/(U1665*S1665/D1665*D1666))&gt;(6/4))),COUNTIF($M$2:M1666,1),0)</f>
        <v>0</v>
      </c>
      <c r="O1666" s="51">
        <f>IF(OR((ROW(N1666)-MATCH(MAX($N$2:N1666),$N$2:N1666,0))=1,(ROW(N1666)-MATCH(MAX($N$2:N1666),$N$2:N1666,0))&gt;123),IF(OR(((U1665*R1665/C1665*C1666)/(U1665*S1665/D1665*D1666))&lt;(4/6),((U1665*R1665/C1665*C1666)/(U1665*S1665/D1665*D1666))&gt;(6/4)),1,0),0)</f>
        <v>0</v>
      </c>
      <c r="P1666" s="47">
        <f>IF(O1666=1,U1665/2/C1666,P1665)</f>
        <v>4.5848803948301908</v>
      </c>
      <c r="Q1666" s="47">
        <f>IF(O1666=1,U1665/2/D1666,Q1665)</f>
        <v>74.992248772629807</v>
      </c>
      <c r="R1666" s="41">
        <f>P1666*C1666/U1665</f>
        <v>0.51113031814395904</v>
      </c>
      <c r="S1666" s="41">
        <f>Q1666*D1666/U1665</f>
        <v>0.48779294098093823</v>
      </c>
      <c r="T1666" s="41">
        <f t="shared" si="307"/>
        <v>1.0478427939446806</v>
      </c>
      <c r="U1666" s="42">
        <f>P1666*C1666+Q1666*D1666</f>
        <v>28787.810148480108</v>
      </c>
      <c r="V1666" s="25">
        <f>B1666</f>
        <v>43412</v>
      </c>
      <c r="W1666">
        <f>C1666/C$2</f>
        <v>1.3976158813060819</v>
      </c>
      <c r="X1666">
        <f>D1666/D$2</f>
        <v>1.3432776782515226</v>
      </c>
      <c r="Y1666">
        <f t="shared" si="308"/>
        <v>1.4393905074240054</v>
      </c>
      <c r="AA1666" s="15">
        <f t="shared" si="309"/>
        <v>-2.8357091651937116E-3</v>
      </c>
      <c r="AB1666" s="15">
        <f t="shared" si="310"/>
        <v>7.7305167487407012E-4</v>
      </c>
      <c r="AC1666" s="15">
        <f t="shared" si="311"/>
        <v>-1.0767408751027885E-3</v>
      </c>
    </row>
    <row r="1667" spans="1:29" x14ac:dyDescent="0.4">
      <c r="A1667" s="43">
        <f t="shared" ref="A1667:A1730" si="314">YEAR(B1667)</f>
        <v>2018</v>
      </c>
      <c r="B1667" s="53">
        <v>43413</v>
      </c>
      <c r="C1667" s="45">
        <v>3167.4441999999999</v>
      </c>
      <c r="D1667" s="45">
        <f>VLOOKUP(B1667,'H11001.CSI  中证全债'!$A$2:$B$2792,2,0)</f>
        <v>187.54599999999999</v>
      </c>
      <c r="E1667" s="14">
        <f t="shared" ref="E1667:E1730" si="315">IF(AND((B1667-$B$2)&gt;123,OR(((G1666*J1666/C1666*C1667)/(G1666*K1666/D1666*D1667))&lt;(4/6),((G1666*J1666/C1666*C1667)/(G1666*K1666/D1666*D1667))&gt;(6/4))),1,0)</f>
        <v>0</v>
      </c>
      <c r="F1667" s="14">
        <f>IF(AND((B1667-$B$2)&gt;123,OR(((G1666*J1666/C1666*C1667)/(G1666*K1666/D1666*D1667))&lt;(4/6),((G1666*J1666/C1666*C1667)/(G1666*K1666/D1666*D1667))&gt;(6/4))),COUNTIF($E$2:E1667,1),0)</f>
        <v>0</v>
      </c>
      <c r="G1667" s="21">
        <f t="shared" ref="G1667:G1730" si="316">G1666*J1666/C1666*C1667+G1666*K1666/D1666*D1667</f>
        <v>28391.630433433078</v>
      </c>
      <c r="H1667" s="12">
        <f t="shared" ref="H1667:H1730" si="317">IF(J1667=50%,G1667*J1667/C1667,H1666)</f>
        <v>4.553570394703824</v>
      </c>
      <c r="I1667" s="12">
        <f t="shared" ref="I1667:I1730" si="318">IF(K1667=50%,G1667*K1667/D1667,I1666)</f>
        <v>74.480129127983204</v>
      </c>
      <c r="J1667" s="15">
        <f>IF(OR((ROW(F1667)-MATCH(MAX($F$2:F1667),$F$2:F1667,0))=1,(ROW(F1667)-MATCH(MAX($F$2:F1667),$F$2:F1667,0))&gt;123),IF(OR(((G1666*J1666/C1666*C1667)/(G1666*K1666/D1666*D1667))&lt;(4/6),((G1666*J1666/C1666*C1667)/(G1666*K1666/D1666*D1667))&gt;(6/4)),50%,((G1666*J1666/C1666*C1667)/((G1666*K1666/D1666*D1667)+(G1666*J1666/C1666*C1667)))),((G1666*J1666/C1666*C1667)/((G1666*K1666/D1666*D1667)+(G1666*J1666/C1666*C1667))))</f>
        <v>0.50800816704813367</v>
      </c>
      <c r="K1667" s="18">
        <f t="shared" si="312"/>
        <v>0.49199183295186633</v>
      </c>
      <c r="L1667" s="20">
        <f t="shared" si="313"/>
        <v>1.0325540649733393</v>
      </c>
      <c r="M1667" s="51">
        <f>IF(AND((B1667-$B$2)&gt;123,OR(((U1666*R1666/C1666*C1667)/(U1666*S1666/D1666*D1667))&lt;(4/6),((U1666*R1666/C1666*C1667)/(U1666*S1666/D1666*D1667))&gt;(6/4))),1,0)</f>
        <v>0</v>
      </c>
      <c r="N1667" s="51">
        <f>IF(AND((B1667-$B$2)&gt;123,OR(((U1666*R1666/C1666*C1667)/(U1666*S1666/D1666*D1667))&lt;(4/6),((U1666*R1666/C1666*C1667)/(U1666*S1666/D1666*D1667))&gt;(6/4))),COUNTIF($M$2:M1667,1),0)</f>
        <v>0</v>
      </c>
      <c r="O1667" s="51">
        <f>IF(OR((ROW(N1667)-MATCH(MAX($N$2:N1667),$N$2:N1667,0))=1,(ROW(N1667)-MATCH(MAX($N$2:N1667),$N$2:N1667,0))&gt;123),IF(OR(((U1666*R1666/C1666*C1667)/(U1666*S1666/D1666*D1667))&lt;(4/6),((U1666*R1666/C1666*C1667)/(U1666*S1666/D1666*D1667))&gt;(6/4)),1,0),0)</f>
        <v>0</v>
      </c>
      <c r="P1667" s="47">
        <f>IF(O1667=1,U1666/2/C1667,P1666)</f>
        <v>4.5848803948301908</v>
      </c>
      <c r="Q1667" s="47">
        <f>IF(O1667=1,U1666/2/D1667,Q1666)</f>
        <v>74.992248772629807</v>
      </c>
      <c r="R1667" s="41">
        <f>P1667*C1667/U1666</f>
        <v>0.50446187950372201</v>
      </c>
      <c r="S1667" s="41">
        <f>Q1667*D1667/U1666</f>
        <v>0.48855735173222908</v>
      </c>
      <c r="T1667" s="41">
        <f t="shared" ref="T1667:T1730" si="319">R1667/S1667</f>
        <v>1.032554064973338</v>
      </c>
      <c r="U1667" s="42">
        <f>P1667*C1667+Q1667*D1667</f>
        <v>28586.849102610227</v>
      </c>
      <c r="V1667" s="25">
        <f>B1667</f>
        <v>43413</v>
      </c>
      <c r="W1667">
        <f>C1667/C$2</f>
        <v>1.3778967118259333</v>
      </c>
      <c r="X1667">
        <f>D1667/D$2</f>
        <v>1.3439340738086705</v>
      </c>
      <c r="Y1667">
        <f t="shared" ref="Y1667:Y1730" si="320">U1667/U$2</f>
        <v>1.4293424551305114</v>
      </c>
      <c r="AA1667" s="15">
        <f t="shared" ref="AA1667:AA1730" si="321">W1667/W1666-1</f>
        <v>-1.410914811709274E-2</v>
      </c>
      <c r="AB1667" s="15">
        <f t="shared" ref="AB1667:AB1730" si="322">X1667/X1666-1</f>
        <v>4.886521735418814E-4</v>
      </c>
      <c r="AC1667" s="15">
        <f t="shared" ref="AC1667:AC1730" si="323">Y1667/Y1666-1</f>
        <v>-6.9807687640489613E-3</v>
      </c>
    </row>
    <row r="1668" spans="1:29" x14ac:dyDescent="0.4">
      <c r="A1668" s="43">
        <f t="shared" si="314"/>
        <v>2018</v>
      </c>
      <c r="B1668" s="53">
        <v>43416</v>
      </c>
      <c r="C1668" s="45">
        <v>3205.1406999999999</v>
      </c>
      <c r="D1668" s="45">
        <f>VLOOKUP(B1668,'H11001.CSI  中证全债'!$A$2:$B$2792,2,0)</f>
        <v>187.62219999999999</v>
      </c>
      <c r="E1668" s="14">
        <f t="shared" si="315"/>
        <v>0</v>
      </c>
      <c r="F1668" s="14">
        <f>IF(AND((B1668-$B$2)&gt;123,OR(((G1667*J1667/C1667*C1668)/(G1667*K1667/D1667*D1668))&lt;(4/6),((G1667*J1667/C1667*C1668)/(G1667*K1667/D1667*D1668))&gt;(6/4))),COUNTIF($E$2:E1668,1),0)</f>
        <v>0</v>
      </c>
      <c r="G1668" s="21">
        <f t="shared" si="316"/>
        <v>28568.959485656582</v>
      </c>
      <c r="H1668" s="12">
        <f t="shared" si="317"/>
        <v>4.553570394703824</v>
      </c>
      <c r="I1668" s="12">
        <f t="shared" si="318"/>
        <v>74.480129127983204</v>
      </c>
      <c r="J1668" s="15">
        <f>IF(OR((ROW(F1668)-MATCH(MAX($F$2:F1668),$F$2:F1668,0))=1,(ROW(F1668)-MATCH(MAX($F$2:F1668),$F$2:F1668,0))&gt;123),IF(OR(((G1667*J1667/C1667*C1668)/(G1667*K1667/D1667*D1668))&lt;(4/6),((G1667*J1667/C1667*C1668)/(G1667*K1667/D1667*D1668))&gt;(6/4)),50%,((G1667*J1667/C1667*C1668)/((G1667*K1667/D1667*D1668)+(G1667*J1667/C1667*C1668)))),((G1667*J1667/C1667*C1668)/((G1667*K1667/D1667*D1668)+(G1667*J1667/C1667*C1668))))</f>
        <v>0.51086333087166946</v>
      </c>
      <c r="K1668" s="18">
        <f t="shared" si="312"/>
        <v>0.48913666912833054</v>
      </c>
      <c r="L1668" s="20">
        <f t="shared" si="313"/>
        <v>1.0444183867507972</v>
      </c>
      <c r="M1668" s="51">
        <f>IF(AND((B1668-$B$2)&gt;123,OR(((U1667*R1667/C1667*C1668)/(U1667*S1667/D1667*D1668))&lt;(4/6),((U1667*R1667/C1667*C1668)/(U1667*S1667/D1667*D1668))&gt;(6/4))),1,0)</f>
        <v>0</v>
      </c>
      <c r="N1668" s="51">
        <f>IF(AND((B1668-$B$2)&gt;123,OR(((U1667*R1667/C1667*C1668)/(U1667*S1667/D1667*D1668))&lt;(4/6),((U1667*R1667/C1667*C1668)/(U1667*S1667/D1667*D1668))&gt;(6/4))),COUNTIF($M$2:M1668,1),0)</f>
        <v>0</v>
      </c>
      <c r="O1668" s="51">
        <f>IF(OR((ROW(N1668)-MATCH(MAX($N$2:N1668),$N$2:N1668,0))=1,(ROW(N1668)-MATCH(MAX($N$2:N1668),$N$2:N1668,0))&gt;123),IF(OR(((U1667*R1667/C1667*C1668)/(U1667*S1667/D1667*D1668))&lt;(4/6),((U1667*R1667/C1667*C1668)/(U1667*S1667/D1667*D1668))&gt;(6/4)),1,0),0)</f>
        <v>0</v>
      </c>
      <c r="P1668" s="47">
        <f>IF(O1668=1,U1667/2/C1668,P1667)</f>
        <v>4.5848803948301908</v>
      </c>
      <c r="Q1668" s="47">
        <f>IF(O1668=1,U1667/2/D1668,Q1667)</f>
        <v>74.992248772629807</v>
      </c>
      <c r="R1668" s="41">
        <f>P1668*C1668/U1667</f>
        <v>0.51405409198317409</v>
      </c>
      <c r="S1668" s="41">
        <f>Q1668*D1668/U1667</f>
        <v>0.4921917293915184</v>
      </c>
      <c r="T1668" s="41">
        <f t="shared" si="319"/>
        <v>1.0444183867507961</v>
      </c>
      <c r="U1668" s="42">
        <f>P1668*C1668+Q1668*D1668</f>
        <v>28765.39745577042</v>
      </c>
      <c r="V1668" s="25">
        <f>B1668</f>
        <v>43416</v>
      </c>
      <c r="W1668">
        <f>C1668/C$2</f>
        <v>1.3942953853676319</v>
      </c>
      <c r="X1668">
        <f>D1668/D$2</f>
        <v>1.3444801146542456</v>
      </c>
      <c r="Y1668">
        <f t="shared" si="320"/>
        <v>1.438269872788521</v>
      </c>
      <c r="AA1668" s="15">
        <f t="shared" si="321"/>
        <v>1.1901235702905355E-2</v>
      </c>
      <c r="AB1668" s="15">
        <f t="shared" si="322"/>
        <v>4.0630032098798452E-4</v>
      </c>
      <c r="AC1668" s="15">
        <f t="shared" si="323"/>
        <v>6.2458213746925395E-3</v>
      </c>
    </row>
    <row r="1669" spans="1:29" x14ac:dyDescent="0.4">
      <c r="A1669" s="43">
        <f t="shared" si="314"/>
        <v>2018</v>
      </c>
      <c r="B1669" s="53">
        <v>43417</v>
      </c>
      <c r="C1669" s="45">
        <v>3237.3823000000002</v>
      </c>
      <c r="D1669" s="45">
        <f>VLOOKUP(B1669,'H11001.CSI  中证全债'!$A$2:$B$2792,2,0)</f>
        <v>187.68620000000001</v>
      </c>
      <c r="E1669" s="14">
        <f t="shared" si="315"/>
        <v>0</v>
      </c>
      <c r="F1669" s="14">
        <f>IF(AND((B1669-$B$2)&gt;123,OR(((G1668*J1668/C1668*C1669)/(G1668*K1668/D1668*D1669))&lt;(4/6),((G1668*J1668/C1668*C1669)/(G1668*K1668/D1668*D1669))&gt;(6/4))),COUNTIF($E$2:E1669,1),0)</f>
        <v>0</v>
      </c>
      <c r="G1669" s="21">
        <f t="shared" si="316"/>
        <v>28720.540609158656</v>
      </c>
      <c r="H1669" s="12">
        <f t="shared" si="317"/>
        <v>4.553570394703824</v>
      </c>
      <c r="I1669" s="12">
        <f t="shared" si="318"/>
        <v>74.480129127983204</v>
      </c>
      <c r="J1669" s="15">
        <f>IF(OR((ROW(F1669)-MATCH(MAX($F$2:F1669),$F$2:F1669,0))=1,(ROW(F1669)-MATCH(MAX($F$2:F1669),$F$2:F1669,0))&gt;123),IF(OR(((G1668*J1668/C1668*C1669)/(G1668*K1668/D1668*D1669))&lt;(4/6),((G1668*J1668/C1668*C1669)/(G1668*K1668/D1668*D1669))&gt;(6/4)),50%,((G1668*J1668/C1668*C1669)/((G1668*K1668/D1668*D1669)+(G1668*J1668/C1668*C1669)))),((G1668*J1668/C1668*C1669)/((G1668*K1668/D1668*D1669)+(G1668*J1668/C1668*C1669))))</f>
        <v>0.51327892459368396</v>
      </c>
      <c r="K1669" s="18">
        <f t="shared" si="312"/>
        <v>0.48672107540631604</v>
      </c>
      <c r="L1669" s="20">
        <f t="shared" si="313"/>
        <v>1.0545648227071271</v>
      </c>
      <c r="M1669" s="51">
        <f>IF(AND((B1669-$B$2)&gt;123,OR(((U1668*R1668/C1668*C1669)/(U1668*S1668/D1668*D1669))&lt;(4/6),((U1668*R1668/C1668*C1669)/(U1668*S1668/D1668*D1669))&gt;(6/4))),1,0)</f>
        <v>0</v>
      </c>
      <c r="N1669" s="51">
        <f>IF(AND((B1669-$B$2)&gt;123,OR(((U1668*R1668/C1668*C1669)/(U1668*S1668/D1668*D1669))&lt;(4/6),((U1668*R1668/C1668*C1669)/(U1668*S1668/D1668*D1669))&gt;(6/4))),COUNTIF($M$2:M1669,1),0)</f>
        <v>0</v>
      </c>
      <c r="O1669" s="51">
        <f>IF(OR((ROW(N1669)-MATCH(MAX($N$2:N1669),$N$2:N1669,0))=1,(ROW(N1669)-MATCH(MAX($N$2:N1669),$N$2:N1669,0))&gt;123),IF(OR(((U1668*R1668/C1668*C1669)/(U1668*S1668/D1668*D1669))&lt;(4/6),((U1668*R1668/C1668*C1669)/(U1668*S1668/D1668*D1669))&gt;(6/4)),1,0),0)</f>
        <v>0</v>
      </c>
      <c r="P1669" s="47">
        <f>IF(O1669=1,U1668/2/C1669,P1668)</f>
        <v>4.5848803948301908</v>
      </c>
      <c r="Q1669" s="47">
        <f>IF(O1669=1,U1668/2/D1669,Q1668)</f>
        <v>74.992248772629807</v>
      </c>
      <c r="R1669" s="41">
        <f>P1669*C1669/U1668</f>
        <v>0.51600227880260774</v>
      </c>
      <c r="S1669" s="41">
        <f>Q1669*D1669/U1668</f>
        <v>0.48930351903641317</v>
      </c>
      <c r="T1669" s="41">
        <f t="shared" si="319"/>
        <v>1.0545648227071256</v>
      </c>
      <c r="U1669" s="42">
        <f>P1669*C1669+Q1669*D1669</f>
        <v>28918.020839429824</v>
      </c>
      <c r="V1669" s="25">
        <f>B1669</f>
        <v>43417</v>
      </c>
      <c r="W1669">
        <f>C1669/C$2</f>
        <v>1.4083210766881</v>
      </c>
      <c r="X1669">
        <f>D1669/D$2</f>
        <v>1.344938731637406</v>
      </c>
      <c r="Y1669">
        <f t="shared" si="320"/>
        <v>1.4459010419714913</v>
      </c>
      <c r="AA1669" s="15">
        <f t="shared" si="321"/>
        <v>1.0059339984669124E-2</v>
      </c>
      <c r="AB1669" s="15">
        <f t="shared" si="322"/>
        <v>3.4111101991141091E-4</v>
      </c>
      <c r="AC1669" s="15">
        <f t="shared" si="323"/>
        <v>5.3057978390209648E-3</v>
      </c>
    </row>
    <row r="1670" spans="1:29" x14ac:dyDescent="0.4">
      <c r="A1670" s="43">
        <f t="shared" si="314"/>
        <v>2018</v>
      </c>
      <c r="B1670" s="53">
        <v>43418</v>
      </c>
      <c r="C1670" s="45">
        <v>3204.9427000000001</v>
      </c>
      <c r="D1670" s="45">
        <f>VLOOKUP(B1670,'H11001.CSI  中证全债'!$A$2:$B$2792,2,0)</f>
        <v>188.04409999999999</v>
      </c>
      <c r="E1670" s="14">
        <f t="shared" si="315"/>
        <v>0</v>
      </c>
      <c r="F1670" s="14">
        <f>IF(AND((B1670-$B$2)&gt;123,OR(((G1669*J1669/C1669*C1670)/(G1669*K1669/D1669*D1670))&lt;(4/6),((G1669*J1669/C1669*C1670)/(G1669*K1669/D1669*D1670))&gt;(6/4))),COUNTIF($E$2:E1670,1),0)</f>
        <v>0</v>
      </c>
      <c r="G1670" s="21">
        <f t="shared" si="316"/>
        <v>28599.481045197521</v>
      </c>
      <c r="H1670" s="12">
        <f t="shared" si="317"/>
        <v>4.553570394703824</v>
      </c>
      <c r="I1670" s="12">
        <f t="shared" si="318"/>
        <v>74.480129127983204</v>
      </c>
      <c r="J1670" s="15">
        <f>IF(OR((ROW(F1670)-MATCH(MAX($F$2:F1670),$F$2:F1670,0))=1,(ROW(F1670)-MATCH(MAX($F$2:F1670),$F$2:F1670,0))&gt;123),IF(OR(((G1669*J1669/C1669*C1670)/(G1669*K1669/D1669*D1670))&lt;(4/6),((G1669*J1669/C1669*C1670)/(G1669*K1669/D1669*D1670))&gt;(6/4)),50%,((G1669*J1669/C1669*C1670)/((G1669*K1669/D1669*D1670)+(G1669*J1669/C1669*C1670)))),((G1669*J1669/C1669*C1670)/((G1669*K1669/D1669*D1670)+(G1669*J1669/C1669*C1670))))</f>
        <v>0.51028660878071386</v>
      </c>
      <c r="K1670" s="18">
        <f t="shared" si="312"/>
        <v>0.48971339121928614</v>
      </c>
      <c r="L1670" s="20">
        <f t="shared" si="313"/>
        <v>1.0420107310322975</v>
      </c>
      <c r="M1670" s="51">
        <f>IF(AND((B1670-$B$2)&gt;123,OR(((U1669*R1669/C1669*C1670)/(U1669*S1669/D1669*D1670))&lt;(4/6),((U1669*R1669/C1669*C1670)/(U1669*S1669/D1669*D1670))&gt;(6/4))),1,0)</f>
        <v>0</v>
      </c>
      <c r="N1670" s="51">
        <f>IF(AND((B1670-$B$2)&gt;123,OR(((U1669*R1669/C1669*C1670)/(U1669*S1669/D1669*D1670))&lt;(4/6),((U1669*R1669/C1669*C1670)/(U1669*S1669/D1669*D1670))&gt;(6/4))),COUNTIF($M$2:M1670,1),0)</f>
        <v>0</v>
      </c>
      <c r="O1670" s="51">
        <f>IF(OR((ROW(N1670)-MATCH(MAX($N$2:N1670),$N$2:N1670,0))=1,(ROW(N1670)-MATCH(MAX($N$2:N1670),$N$2:N1670,0))&gt;123),IF(OR(((U1669*R1669/C1669*C1670)/(U1669*S1669/D1669*D1670))&lt;(4/6),((U1669*R1669/C1669*C1670)/(U1669*S1669/D1669*D1670))&gt;(6/4)),1,0),0)</f>
        <v>0</v>
      </c>
      <c r="P1670" s="47">
        <f>IF(O1670=1,U1669/2/C1670,P1669)</f>
        <v>4.5848803948301908</v>
      </c>
      <c r="Q1670" s="47">
        <f>IF(O1670=1,U1669/2/D1670,Q1669)</f>
        <v>74.992248772629807</v>
      </c>
      <c r="R1670" s="41">
        <f>P1670*C1670/U1669</f>
        <v>0.50813570656773421</v>
      </c>
      <c r="S1670" s="41">
        <f>Q1670*D1670/U1669</f>
        <v>0.48764920689860464</v>
      </c>
      <c r="T1670" s="41">
        <f t="shared" si="319"/>
        <v>1.0420107310322957</v>
      </c>
      <c r="U1670" s="42">
        <f>P1670*C1670+Q1670*D1670</f>
        <v>28796.128879209413</v>
      </c>
      <c r="V1670" s="25">
        <f>B1670</f>
        <v>43418</v>
      </c>
      <c r="W1670">
        <f>C1670/C$2</f>
        <v>1.3942092517116889</v>
      </c>
      <c r="X1670">
        <f>D1670/D$2</f>
        <v>1.3475034037979217</v>
      </c>
      <c r="Y1670">
        <f t="shared" si="320"/>
        <v>1.4398064439604707</v>
      </c>
      <c r="AA1670" s="15">
        <f t="shared" si="321"/>
        <v>-1.0020317958740921E-2</v>
      </c>
      <c r="AB1670" s="15">
        <f t="shared" si="322"/>
        <v>1.9069063149019794E-3</v>
      </c>
      <c r="AC1670" s="15">
        <f t="shared" si="323"/>
        <v>-4.2150865336610943E-3</v>
      </c>
    </row>
    <row r="1671" spans="1:29" x14ac:dyDescent="0.4">
      <c r="A1671" s="43">
        <f t="shared" si="314"/>
        <v>2018</v>
      </c>
      <c r="B1671" s="53">
        <v>43419</v>
      </c>
      <c r="C1671" s="45">
        <v>3242.3715000000002</v>
      </c>
      <c r="D1671" s="45">
        <f>VLOOKUP(B1671,'H11001.CSI  中证全债'!$A$2:$B$2792,2,0)</f>
        <v>188.20869999999999</v>
      </c>
      <c r="E1671" s="14">
        <f t="shared" si="315"/>
        <v>0</v>
      </c>
      <c r="F1671" s="14">
        <f>IF(AND((B1671-$B$2)&gt;123,OR(((G1670*J1670/C1670*C1671)/(G1670*K1670/D1670*D1671))&lt;(4/6),((G1670*J1670/C1670*C1671)/(G1670*K1670/D1670*D1671))&gt;(6/4))),COUNTIF($E$2:E1671,1),0)</f>
        <v>0</v>
      </c>
      <c r="G1671" s="21">
        <f t="shared" si="316"/>
        <v>28782.175150041279</v>
      </c>
      <c r="H1671" s="12">
        <f t="shared" si="317"/>
        <v>4.553570394703824</v>
      </c>
      <c r="I1671" s="12">
        <f t="shared" si="318"/>
        <v>74.480129127983204</v>
      </c>
      <c r="J1671" s="15">
        <f>IF(OR((ROW(F1671)-MATCH(MAX($F$2:F1671),$F$2:F1671,0))=1,(ROW(F1671)-MATCH(MAX($F$2:F1671),$F$2:F1671,0))&gt;123),IF(OR(((G1670*J1670/C1670*C1671)/(G1670*K1670/D1670*D1671))&lt;(4/6),((G1670*J1670/C1670*C1671)/(G1670*K1670/D1670*D1671))&gt;(6/4)),50%,((G1670*J1670/C1670*C1671)/((G1670*K1670/D1670*D1671)+(G1670*J1670/C1670*C1671)))),((G1670*J1670/C1670*C1671)/((G1670*K1670/D1670*D1671)+(G1670*J1670/C1670*C1671))))</f>
        <v>0.51296911349002972</v>
      </c>
      <c r="K1671" s="18">
        <f t="shared" si="312"/>
        <v>0.48703088650997028</v>
      </c>
      <c r="L1671" s="20">
        <f t="shared" si="313"/>
        <v>1.0532578686455205</v>
      </c>
      <c r="M1671" s="51">
        <f>IF(AND((B1671-$B$2)&gt;123,OR(((U1670*R1670/C1670*C1671)/(U1670*S1670/D1670*D1671))&lt;(4/6),((U1670*R1670/C1670*C1671)/(U1670*S1670/D1670*D1671))&gt;(6/4))),1,0)</f>
        <v>0</v>
      </c>
      <c r="N1671" s="51">
        <f>IF(AND((B1671-$B$2)&gt;123,OR(((U1670*R1670/C1670*C1671)/(U1670*S1670/D1670*D1671))&lt;(4/6),((U1670*R1670/C1670*C1671)/(U1670*S1670/D1670*D1671))&gt;(6/4))),COUNTIF($M$2:M1671,1),0)</f>
        <v>0</v>
      </c>
      <c r="O1671" s="51">
        <f>IF(OR((ROW(N1671)-MATCH(MAX($N$2:N1671),$N$2:N1671,0))=1,(ROW(N1671)-MATCH(MAX($N$2:N1671),$N$2:N1671,0))&gt;123),IF(OR(((U1670*R1670/C1670*C1671)/(U1670*S1670/D1670*D1671))&lt;(4/6),((U1670*R1670/C1670*C1671)/(U1670*S1670/D1670*D1671))&gt;(6/4)),1,0),0)</f>
        <v>0</v>
      </c>
      <c r="P1671" s="47">
        <f>IF(O1671=1,U1670/2/C1671,P1670)</f>
        <v>4.5848803948301908</v>
      </c>
      <c r="Q1671" s="47">
        <f>IF(O1671=1,U1670/2/D1671,Q1670)</f>
        <v>74.992248772629807</v>
      </c>
      <c r="R1671" s="41">
        <f>P1671*C1671/U1670</f>
        <v>0.5162459713062062</v>
      </c>
      <c r="S1671" s="41">
        <f>Q1671*D1671/U1670</f>
        <v>0.49014205036995762</v>
      </c>
      <c r="T1671" s="41">
        <f t="shared" si="319"/>
        <v>1.053257868645519</v>
      </c>
      <c r="U1671" s="42">
        <f>P1671*C1671+Q1671*D1671</f>
        <v>28980.079174679409</v>
      </c>
      <c r="V1671" s="25">
        <f>B1671</f>
        <v>43419</v>
      </c>
      <c r="W1671">
        <f>C1671/C$2</f>
        <v>1.4104914708104785</v>
      </c>
      <c r="X1671">
        <f>D1671/D$2</f>
        <v>1.3486829093514867</v>
      </c>
      <c r="Y1671">
        <f t="shared" si="320"/>
        <v>1.4490039587339705</v>
      </c>
      <c r="AA1671" s="15">
        <f t="shared" si="321"/>
        <v>1.1678461521324568E-2</v>
      </c>
      <c r="AB1671" s="15">
        <f t="shared" si="322"/>
        <v>8.7532658562539112E-4</v>
      </c>
      <c r="AC1671" s="15">
        <f t="shared" si="323"/>
        <v>6.3880216761638131E-3</v>
      </c>
    </row>
    <row r="1672" spans="1:29" x14ac:dyDescent="0.4">
      <c r="A1672" s="43">
        <f t="shared" si="314"/>
        <v>2018</v>
      </c>
      <c r="B1672" s="53">
        <v>43420</v>
      </c>
      <c r="C1672" s="45">
        <v>3257.6734999999999</v>
      </c>
      <c r="D1672" s="45">
        <f>VLOOKUP(B1672,'H11001.CSI  中证全债'!$A$2:$B$2792,2,0)</f>
        <v>188.51650000000001</v>
      </c>
      <c r="E1672" s="14">
        <f t="shared" si="315"/>
        <v>0</v>
      </c>
      <c r="F1672" s="14">
        <f>IF(AND((B1672-$B$2)&gt;123,OR(((G1671*J1671/C1671*C1672)/(G1671*K1671/D1671*D1672))&lt;(4/6),((G1671*J1671/C1671*C1672)/(G1671*K1671/D1671*D1672))&gt;(6/4))),COUNTIF($E$2:E1672,1),0)</f>
        <v>0</v>
      </c>
      <c r="G1672" s="21">
        <f t="shared" si="316"/>
        <v>28874.778867966626</v>
      </c>
      <c r="H1672" s="12">
        <f t="shared" si="317"/>
        <v>4.553570394703824</v>
      </c>
      <c r="I1672" s="12">
        <f t="shared" si="318"/>
        <v>74.480129127983204</v>
      </c>
      <c r="J1672" s="15">
        <f>IF(OR((ROW(F1672)-MATCH(MAX($F$2:F1672),$F$2:F1672,0))=1,(ROW(F1672)-MATCH(MAX($F$2:F1672),$F$2:F1672,0))&gt;123),IF(OR(((G1671*J1671/C1671*C1672)/(G1671*K1671/D1671*D1672))&lt;(4/6),((G1671*J1671/C1671*C1672)/(G1671*K1671/D1671*D1672))&gt;(6/4)),50%,((G1671*J1671/C1671*C1672)/((G1671*K1671/D1671*D1672)+(G1671*J1671/C1671*C1672)))),((G1671*J1671/C1671*C1672)/((G1671*K1671/D1671*D1672)+(G1671*J1671/C1671*C1672))))</f>
        <v>0.51373711546126943</v>
      </c>
      <c r="K1672" s="18">
        <f t="shared" si="312"/>
        <v>0.48626288453873057</v>
      </c>
      <c r="L1672" s="20">
        <f t="shared" si="313"/>
        <v>1.0565007772464496</v>
      </c>
      <c r="M1672" s="51">
        <f>IF(AND((B1672-$B$2)&gt;123,OR(((U1671*R1671/C1671*C1672)/(U1671*S1671/D1671*D1672))&lt;(4/6),((U1671*R1671/C1671*C1672)/(U1671*S1671/D1671*D1672))&gt;(6/4))),1,0)</f>
        <v>0</v>
      </c>
      <c r="N1672" s="51">
        <f>IF(AND((B1672-$B$2)&gt;123,OR(((U1671*R1671/C1671*C1672)/(U1671*S1671/D1671*D1672))&lt;(4/6),((U1671*R1671/C1671*C1672)/(U1671*S1671/D1671*D1672))&gt;(6/4))),COUNTIF($M$2:M1672,1),0)</f>
        <v>0</v>
      </c>
      <c r="O1672" s="51">
        <f>IF(OR((ROW(N1672)-MATCH(MAX($N$2:N1672),$N$2:N1672,0))=1,(ROW(N1672)-MATCH(MAX($N$2:N1672),$N$2:N1672,0))&gt;123),IF(OR(((U1671*R1671/C1671*C1672)/(U1671*S1671/D1671*D1672))&lt;(4/6),((U1671*R1671/C1671*C1672)/(U1671*S1671/D1671*D1672))&gt;(6/4)),1,0),0)</f>
        <v>0</v>
      </c>
      <c r="P1672" s="47">
        <f>IF(O1672=1,U1671/2/C1672,P1671)</f>
        <v>4.5848803948301908</v>
      </c>
      <c r="Q1672" s="47">
        <f>IF(O1672=1,U1671/2/D1672,Q1671)</f>
        <v>74.992248772629807</v>
      </c>
      <c r="R1672" s="41">
        <f>P1672*C1672/U1671</f>
        <v>0.5153900123212164</v>
      </c>
      <c r="S1672" s="41">
        <f>Q1672*D1672/U1671</f>
        <v>0.48782738585812924</v>
      </c>
      <c r="T1672" s="41">
        <f t="shared" si="319"/>
        <v>1.0565007772464479</v>
      </c>
      <c r="U1672" s="42">
        <f>P1672*C1672+Q1672*D1672</f>
        <v>29073.319628653317</v>
      </c>
      <c r="V1672" s="25">
        <f>B1672</f>
        <v>43420</v>
      </c>
      <c r="W1672">
        <f>C1672/C$2</f>
        <v>1.4171481233520955</v>
      </c>
      <c r="X1672">
        <f>D1672/D$2</f>
        <v>1.3508885704048728</v>
      </c>
      <c r="Y1672">
        <f t="shared" si="320"/>
        <v>1.4536659814326658</v>
      </c>
      <c r="AA1672" s="15">
        <f t="shared" si="321"/>
        <v>4.7193851784101959E-3</v>
      </c>
      <c r="AB1672" s="15">
        <f t="shared" si="322"/>
        <v>1.6354185539777522E-3</v>
      </c>
      <c r="AC1672" s="15">
        <f t="shared" si="323"/>
        <v>3.2173981793457429E-3</v>
      </c>
    </row>
    <row r="1673" spans="1:29" x14ac:dyDescent="0.4">
      <c r="A1673" s="43">
        <f t="shared" si="314"/>
        <v>2018</v>
      </c>
      <c r="B1673" s="53">
        <v>43423</v>
      </c>
      <c r="C1673" s="45">
        <v>3294.6030999999998</v>
      </c>
      <c r="D1673" s="45">
        <f>VLOOKUP(B1673,'H11001.CSI  中证全债'!$A$2:$B$2792,2,0)</f>
        <v>188.74619999999999</v>
      </c>
      <c r="E1673" s="14">
        <f t="shared" si="315"/>
        <v>0</v>
      </c>
      <c r="F1673" s="14">
        <f>IF(AND((B1673-$B$2)&gt;123,OR(((G1672*J1672/C1672*C1673)/(G1672*K1672/D1672*D1673))&lt;(4/6),((G1672*J1672/C1672*C1673)/(G1672*K1672/D1672*D1673))&gt;(6/4))),COUNTIF($E$2:E1673,1),0)</f>
        <v>0</v>
      </c>
      <c r="G1673" s="21">
        <f t="shared" si="316"/>
        <v>29060.048486875574</v>
      </c>
      <c r="H1673" s="12">
        <f t="shared" si="317"/>
        <v>4.553570394703824</v>
      </c>
      <c r="I1673" s="12">
        <f t="shared" si="318"/>
        <v>74.480129127983204</v>
      </c>
      <c r="J1673" s="15">
        <f>IF(OR((ROW(F1673)-MATCH(MAX($F$2:F1673),$F$2:F1673,0))=1,(ROW(F1673)-MATCH(MAX($F$2:F1673),$F$2:F1673,0))&gt;123),IF(OR(((G1672*J1672/C1672*C1673)/(G1672*K1672/D1672*D1673))&lt;(4/6),((G1672*J1672/C1672*C1673)/(G1672*K1672/D1672*D1673))&gt;(6/4)),50%,((G1672*J1672/C1672*C1673)/((G1672*K1672/D1672*D1673)+(G1672*J1672/C1672*C1673)))),((G1672*J1672/C1672*C1673)/((G1672*K1672/D1672*D1673)+(G1672*J1672/C1672*C1673))))</f>
        <v>0.51624852399110455</v>
      </c>
      <c r="K1673" s="18">
        <f t="shared" si="312"/>
        <v>0.48375147600889545</v>
      </c>
      <c r="L1673" s="20">
        <f t="shared" si="313"/>
        <v>1.0671771552002696</v>
      </c>
      <c r="M1673" s="51">
        <f>IF(AND((B1673-$B$2)&gt;123,OR(((U1672*R1672/C1672*C1673)/(U1672*S1672/D1672*D1673))&lt;(4/6),((U1672*R1672/C1672*C1673)/(U1672*S1672/D1672*D1673))&gt;(6/4))),1,0)</f>
        <v>0</v>
      </c>
      <c r="N1673" s="51">
        <f>IF(AND((B1673-$B$2)&gt;123,OR(((U1672*R1672/C1672*C1673)/(U1672*S1672/D1672*D1673))&lt;(4/6),((U1672*R1672/C1672*C1673)/(U1672*S1672/D1672*D1673))&gt;(6/4))),COUNTIF($M$2:M1673,1),0)</f>
        <v>0</v>
      </c>
      <c r="O1673" s="51">
        <f>IF(OR((ROW(N1673)-MATCH(MAX($N$2:N1673),$N$2:N1673,0))=1,(ROW(N1673)-MATCH(MAX($N$2:N1673),$N$2:N1673,0))&gt;123),IF(OR(((U1672*R1672/C1672*C1673)/(U1672*S1672/D1672*D1673))&lt;(4/6),((U1672*R1672/C1672*C1673)/(U1672*S1672/D1672*D1673))&gt;(6/4)),1,0),0)</f>
        <v>0</v>
      </c>
      <c r="P1673" s="47">
        <f>IF(O1673=1,U1672/2/C1673,P1672)</f>
        <v>4.5848803948301908</v>
      </c>
      <c r="Q1673" s="47">
        <f>IF(O1673=1,U1672/2/D1673,Q1672)</f>
        <v>74.992248772629807</v>
      </c>
      <c r="R1673" s="41">
        <f>P1673*C1673/U1672</f>
        <v>0.51956093610478615</v>
      </c>
      <c r="S1673" s="41">
        <f>Q1673*D1673/U1672</f>
        <v>0.48685537689127589</v>
      </c>
      <c r="T1673" s="41">
        <f t="shared" si="319"/>
        <v>1.067177155200268</v>
      </c>
      <c r="U1673" s="42">
        <f>P1673*C1673+Q1673*D1673</f>
        <v>29259.863147225311</v>
      </c>
      <c r="V1673" s="25">
        <f>B1673</f>
        <v>43423</v>
      </c>
      <c r="W1673">
        <f>C1673/C$2</f>
        <v>1.4332131812334772</v>
      </c>
      <c r="X1673">
        <f>D1673/D$2</f>
        <v>1.3525345754209959</v>
      </c>
      <c r="Y1673">
        <f t="shared" si="320"/>
        <v>1.4629931573612656</v>
      </c>
      <c r="AA1673" s="15">
        <f t="shared" si="321"/>
        <v>1.1336188233719513E-2</v>
      </c>
      <c r="AB1673" s="15">
        <f t="shared" si="322"/>
        <v>1.2184609835212967E-3</v>
      </c>
      <c r="AC1673" s="15">
        <f t="shared" si="323"/>
        <v>6.4163129960621568E-3</v>
      </c>
    </row>
    <row r="1674" spans="1:29" x14ac:dyDescent="0.4">
      <c r="A1674" s="43">
        <f t="shared" si="314"/>
        <v>2018</v>
      </c>
      <c r="B1674" s="53">
        <v>43424</v>
      </c>
      <c r="C1674" s="45">
        <v>3218.4076</v>
      </c>
      <c r="D1674" s="45">
        <f>VLOOKUP(B1674,'H11001.CSI  中证全债'!$A$2:$B$2792,2,0)</f>
        <v>188.82669999999999</v>
      </c>
      <c r="E1674" s="14">
        <f t="shared" si="315"/>
        <v>0</v>
      </c>
      <c r="F1674" s="14">
        <f>IF(AND((B1674-$B$2)&gt;123,OR(((G1673*J1673/C1673*C1674)/(G1673*K1673/D1673*D1674))&lt;(4/6),((G1673*J1673/C1673*C1674)/(G1673*K1673/D1673*D1674))&gt;(6/4))),COUNTIF($E$2:E1674,1),0)</f>
        <v>0</v>
      </c>
      <c r="G1674" s="21">
        <f t="shared" si="316"/>
        <v>28719.082564260723</v>
      </c>
      <c r="H1674" s="12">
        <f t="shared" si="317"/>
        <v>4.553570394703824</v>
      </c>
      <c r="I1674" s="12">
        <f t="shared" si="318"/>
        <v>74.480129127983204</v>
      </c>
      <c r="J1674" s="15">
        <f>IF(OR((ROW(F1674)-MATCH(MAX($F$2:F1674),$F$2:F1674,0))=1,(ROW(F1674)-MATCH(MAX($F$2:F1674),$F$2:F1674,0))&gt;123),IF(OR(((G1673*J1673/C1673*C1674)/(G1673*K1673/D1673*D1674))&lt;(4/6),((G1673*J1673/C1673*C1674)/(G1673*K1673/D1673*D1674))&gt;(6/4)),50%,((G1673*J1673/C1673*C1674)/((G1673*K1673/D1673*D1674)+(G1673*J1673/C1673*C1674)))),((G1673*J1673/C1673*C1674)/((G1673*K1673/D1673*D1674)+(G1673*J1673/C1673*C1674))))</f>
        <v>0.51029643905433864</v>
      </c>
      <c r="K1674" s="18">
        <f t="shared" si="312"/>
        <v>0.48970356094566136</v>
      </c>
      <c r="L1674" s="20">
        <f t="shared" si="313"/>
        <v>1.0420517222070238</v>
      </c>
      <c r="M1674" s="51">
        <f>IF(AND((B1674-$B$2)&gt;123,OR(((U1673*R1673/C1673*C1674)/(U1673*S1673/D1673*D1674))&lt;(4/6),((U1673*R1673/C1673*C1674)/(U1673*S1673/D1673*D1674))&gt;(6/4))),1,0)</f>
        <v>0</v>
      </c>
      <c r="N1674" s="51">
        <f>IF(AND((B1674-$B$2)&gt;123,OR(((U1673*R1673/C1673*C1674)/(U1673*S1673/D1673*D1674))&lt;(4/6),((U1673*R1673/C1673*C1674)/(U1673*S1673/D1673*D1674))&gt;(6/4))),COUNTIF($M$2:M1674,1),0)</f>
        <v>0</v>
      </c>
      <c r="O1674" s="51">
        <f>IF(OR((ROW(N1674)-MATCH(MAX($N$2:N1674),$N$2:N1674,0))=1,(ROW(N1674)-MATCH(MAX($N$2:N1674),$N$2:N1674,0))&gt;123),IF(OR(((U1673*R1673/C1673*C1674)/(U1673*S1673/D1673*D1674))&lt;(4/6),((U1673*R1673/C1673*C1674)/(U1673*S1673/D1673*D1674))&gt;(6/4)),1,0),0)</f>
        <v>0</v>
      </c>
      <c r="P1674" s="47">
        <f>IF(O1674=1,U1673/2/C1674,P1673)</f>
        <v>4.5848803948301908</v>
      </c>
      <c r="Q1674" s="47">
        <f>IF(O1674=1,U1673/2/D1674,Q1673)</f>
        <v>74.992248772629807</v>
      </c>
      <c r="R1674" s="41">
        <f>P1674*C1674/U1673</f>
        <v>0.50430905413212046</v>
      </c>
      <c r="S1674" s="41">
        <f>Q1674*D1674/U1673</f>
        <v>0.48395779536164946</v>
      </c>
      <c r="T1674" s="41">
        <f t="shared" si="319"/>
        <v>1.0420517222070222</v>
      </c>
      <c r="U1674" s="42">
        <f>P1674*C1674+Q1674*D1674</f>
        <v>28916.552769127222</v>
      </c>
      <c r="V1674" s="25">
        <f>B1674</f>
        <v>43424</v>
      </c>
      <c r="W1674">
        <f>C1674/C$2</f>
        <v>1.4000667318324325</v>
      </c>
      <c r="X1674">
        <f>D1674/D$2</f>
        <v>1.353111429595127</v>
      </c>
      <c r="Y1674">
        <f t="shared" si="320"/>
        <v>1.4458276384563611</v>
      </c>
      <c r="AA1674" s="15">
        <f t="shared" si="321"/>
        <v>-2.3127368513676139E-2</v>
      </c>
      <c r="AB1674" s="15">
        <f t="shared" si="322"/>
        <v>4.2649865268806764E-4</v>
      </c>
      <c r="AC1674" s="15">
        <f t="shared" si="323"/>
        <v>-1.1733150506230028E-2</v>
      </c>
    </row>
    <row r="1675" spans="1:29" x14ac:dyDescent="0.4">
      <c r="A1675" s="43">
        <f t="shared" si="314"/>
        <v>2018</v>
      </c>
      <c r="B1675" s="53">
        <v>43425</v>
      </c>
      <c r="C1675" s="45">
        <v>3226.4917999999998</v>
      </c>
      <c r="D1675" s="45">
        <f>VLOOKUP(B1675,'H11001.CSI  中证全债'!$A$2:$B$2792,2,0)</f>
        <v>188.7929</v>
      </c>
      <c r="E1675" s="14">
        <f t="shared" si="315"/>
        <v>0</v>
      </c>
      <c r="F1675" s="14">
        <f>IF(AND((B1675-$B$2)&gt;123,OR(((G1674*J1674/C1674*C1675)/(G1674*K1674/D1674*D1675))&lt;(4/6),((G1674*J1674/C1674*C1675)/(G1674*K1674/D1674*D1675))&gt;(6/4))),COUNTIF($E$2:E1675,1),0)</f>
        <v>0</v>
      </c>
      <c r="G1675" s="21">
        <f t="shared" si="316"/>
        <v>28753.377109681063</v>
      </c>
      <c r="H1675" s="12">
        <f t="shared" si="317"/>
        <v>4.553570394703824</v>
      </c>
      <c r="I1675" s="12">
        <f t="shared" si="318"/>
        <v>74.480129127983204</v>
      </c>
      <c r="J1675" s="15">
        <f>IF(OR((ROW(F1675)-MATCH(MAX($F$2:F1675),$F$2:F1675,0))=1,(ROW(F1675)-MATCH(MAX($F$2:F1675),$F$2:F1675,0))&gt;123),IF(OR(((G1674*J1674/C1674*C1675)/(G1674*K1674/D1674*D1675))&lt;(4/6),((G1674*J1674/C1674*C1675)/(G1674*K1674/D1674*D1675))&gt;(6/4)),50%,((G1674*J1674/C1674*C1675)/((G1674*K1674/D1674*D1675)+(G1674*J1674/C1674*C1675)))),((G1674*J1674/C1674*C1675)/((G1674*K1674/D1674*D1675)+(G1674*J1674/C1674*C1675))))</f>
        <v>0.51096806761832303</v>
      </c>
      <c r="K1675" s="18">
        <f t="shared" si="312"/>
        <v>0.48903193238167697</v>
      </c>
      <c r="L1675" s="20">
        <f t="shared" si="313"/>
        <v>1.0448562430878756</v>
      </c>
      <c r="M1675" s="51">
        <f>IF(AND((B1675-$B$2)&gt;123,OR(((U1674*R1674/C1674*C1675)/(U1674*S1674/D1674*D1675))&lt;(4/6),((U1674*R1674/C1674*C1675)/(U1674*S1674/D1674*D1675))&gt;(6/4))),1,0)</f>
        <v>0</v>
      </c>
      <c r="N1675" s="51">
        <f>IF(AND((B1675-$B$2)&gt;123,OR(((U1674*R1674/C1674*C1675)/(U1674*S1674/D1674*D1675))&lt;(4/6),((U1674*R1674/C1674*C1675)/(U1674*S1674/D1674*D1675))&gt;(6/4))),COUNTIF($M$2:M1675,1),0)</f>
        <v>0</v>
      </c>
      <c r="O1675" s="51">
        <f>IF(OR((ROW(N1675)-MATCH(MAX($N$2:N1675),$N$2:N1675,0))=1,(ROW(N1675)-MATCH(MAX($N$2:N1675),$N$2:N1675,0))&gt;123),IF(OR(((U1674*R1674/C1674*C1675)/(U1674*S1674/D1674*D1675))&lt;(4/6),((U1674*R1674/C1674*C1675)/(U1674*S1674/D1674*D1675))&gt;(6/4)),1,0),0)</f>
        <v>0</v>
      </c>
      <c r="P1675" s="47">
        <f>IF(O1675=1,U1674/2/C1675,P1674)</f>
        <v>4.5848803948301908</v>
      </c>
      <c r="Q1675" s="47">
        <f>IF(O1675=1,U1674/2/D1675,Q1674)</f>
        <v>74.992248772629807</v>
      </c>
      <c r="R1675" s="41">
        <f>P1675*C1675/U1674</f>
        <v>0.51157823396204449</v>
      </c>
      <c r="S1675" s="41">
        <f>Q1675*D1675/U1674</f>
        <v>0.48961590395456905</v>
      </c>
      <c r="T1675" s="41">
        <f t="shared" si="319"/>
        <v>1.0448562430878743</v>
      </c>
      <c r="U1675" s="42">
        <f>P1675*C1675+Q1675*D1675</f>
        <v>28951.083121206597</v>
      </c>
      <c r="V1675" s="25">
        <f>B1675</f>
        <v>43425</v>
      </c>
      <c r="W1675">
        <f>C1675/C$2</f>
        <v>1.4035835081020012</v>
      </c>
      <c r="X1675">
        <f>D1675/D$2</f>
        <v>1.3528692225008956</v>
      </c>
      <c r="Y1675">
        <f t="shared" si="320"/>
        <v>1.4475541560603298</v>
      </c>
      <c r="AA1675" s="15">
        <f t="shared" si="321"/>
        <v>2.5118633202332319E-3</v>
      </c>
      <c r="AB1675" s="15">
        <f t="shared" si="322"/>
        <v>-1.7900010962423885E-4</v>
      </c>
      <c r="AC1675" s="15">
        <f t="shared" si="323"/>
        <v>1.1941379166136024E-3</v>
      </c>
    </row>
    <row r="1676" spans="1:29" x14ac:dyDescent="0.4">
      <c r="A1676" s="43">
        <f t="shared" si="314"/>
        <v>2018</v>
      </c>
      <c r="B1676" s="53">
        <v>43426</v>
      </c>
      <c r="C1676" s="45">
        <v>3214.4272999999998</v>
      </c>
      <c r="D1676" s="45">
        <f>VLOOKUP(B1676,'H11001.CSI  中证全债'!$A$2:$B$2792,2,0)</f>
        <v>188.81530000000001</v>
      </c>
      <c r="E1676" s="14">
        <f t="shared" si="315"/>
        <v>0</v>
      </c>
      <c r="F1676" s="14">
        <f>IF(AND((B1676-$B$2)&gt;123,OR(((G1675*J1675/C1675*C1676)/(G1675*K1675/D1675*D1676))&lt;(4/6),((G1675*J1675/C1675*C1676)/(G1675*K1675/D1675*D1676))&gt;(6/4))),COUNTIF($E$2:E1676,1),0)</f>
        <v>0</v>
      </c>
      <c r="G1676" s="21">
        <f t="shared" si="316"/>
        <v>28700.108914546625</v>
      </c>
      <c r="H1676" s="12">
        <f t="shared" si="317"/>
        <v>4.553570394703824</v>
      </c>
      <c r="I1676" s="12">
        <f t="shared" si="318"/>
        <v>74.480129127983204</v>
      </c>
      <c r="J1676" s="15">
        <f>IF(OR((ROW(F1676)-MATCH(MAX($F$2:F1676),$F$2:F1676,0))=1,(ROW(F1676)-MATCH(MAX($F$2:F1676),$F$2:F1676,0))&gt;123),IF(OR(((G1675*J1675/C1675*C1676)/(G1675*K1675/D1675*D1676))&lt;(4/6),((G1675*J1675/C1675*C1676)/(G1675*K1675/D1675*D1676))&gt;(6/4)),50%,((G1675*J1675/C1675*C1676)/((G1675*K1675/D1675*D1676)+(G1675*J1675/C1675*C1676)))),((G1675*J1675/C1675*C1676)/((G1675*K1675/D1675*D1676)+(G1675*J1675/C1675*C1676))))</f>
        <v>0.51000228022789618</v>
      </c>
      <c r="K1676" s="18">
        <f t="shared" si="312"/>
        <v>0.48999771977210382</v>
      </c>
      <c r="L1676" s="20">
        <f t="shared" si="313"/>
        <v>1.0408258235672943</v>
      </c>
      <c r="M1676" s="51">
        <f>IF(AND((B1676-$B$2)&gt;123,OR(((U1675*R1675/C1675*C1676)/(U1675*S1675/D1675*D1676))&lt;(4/6),((U1675*R1675/C1675*C1676)/(U1675*S1675/D1675*D1676))&gt;(6/4))),1,0)</f>
        <v>0</v>
      </c>
      <c r="N1676" s="51">
        <f>IF(AND((B1676-$B$2)&gt;123,OR(((U1675*R1675/C1675*C1676)/(U1675*S1675/D1675*D1676))&lt;(4/6),((U1675*R1675/C1675*C1676)/(U1675*S1675/D1675*D1676))&gt;(6/4))),COUNTIF($M$2:M1676,1),0)</f>
        <v>0</v>
      </c>
      <c r="O1676" s="51">
        <f>IF(OR((ROW(N1676)-MATCH(MAX($N$2:N1676),$N$2:N1676,0))=1,(ROW(N1676)-MATCH(MAX($N$2:N1676),$N$2:N1676,0))&gt;123),IF(OR(((U1675*R1675/C1675*C1676)/(U1675*S1675/D1675*D1676))&lt;(4/6),((U1675*R1675/C1675*C1676)/(U1675*S1675/D1675*D1676))&gt;(6/4)),1,0),0)</f>
        <v>0</v>
      </c>
      <c r="P1676" s="47">
        <f>IF(O1676=1,U1675/2/C1676,P1675)</f>
        <v>4.5848803948301908</v>
      </c>
      <c r="Q1676" s="47">
        <f>IF(O1676=1,U1675/2/D1676,Q1675)</f>
        <v>74.992248772629807</v>
      </c>
      <c r="R1676" s="41">
        <f>P1676*C1676/U1675</f>
        <v>0.50905745552509463</v>
      </c>
      <c r="S1676" s="41">
        <f>Q1676*D1676/U1675</f>
        <v>0.48908995530142341</v>
      </c>
      <c r="T1676" s="41">
        <f t="shared" si="319"/>
        <v>1.0408258235672931</v>
      </c>
      <c r="U1676" s="42">
        <f>P1676*C1676+Q1676*D1676</f>
        <v>28897.448658055673</v>
      </c>
      <c r="V1676" s="25">
        <f>B1676</f>
        <v>43426</v>
      </c>
      <c r="W1676">
        <f>C1676/C$2</f>
        <v>1.3983352278387455</v>
      </c>
      <c r="X1676">
        <f>D1676/D$2</f>
        <v>1.3530297384450016</v>
      </c>
      <c r="Y1676">
        <f t="shared" si="320"/>
        <v>1.4448724329027836</v>
      </c>
      <c r="AA1676" s="15">
        <f t="shared" si="321"/>
        <v>-3.7392005769236736E-3</v>
      </c>
      <c r="AB1676" s="15">
        <f t="shared" si="322"/>
        <v>1.1864852968512807E-4</v>
      </c>
      <c r="AC1676" s="15">
        <f t="shared" si="323"/>
        <v>-1.8525891734819666E-3</v>
      </c>
    </row>
    <row r="1677" spans="1:29" x14ac:dyDescent="0.4">
      <c r="A1677" s="43">
        <f t="shared" si="314"/>
        <v>2018</v>
      </c>
      <c r="B1677" s="53">
        <v>43427</v>
      </c>
      <c r="C1677" s="45">
        <v>3143.4751999999999</v>
      </c>
      <c r="D1677" s="45">
        <f>VLOOKUP(B1677,'H11001.CSI  中证全债'!$A$2:$B$2792,2,0)</f>
        <v>188.7919</v>
      </c>
      <c r="E1677" s="14">
        <f t="shared" si="315"/>
        <v>0</v>
      </c>
      <c r="F1677" s="14">
        <f>IF(AND((B1677-$B$2)&gt;123,OR(((G1676*J1676/C1676*C1677)/(G1676*K1676/D1676*D1677))&lt;(4/6),((G1676*J1676/C1676*C1677)/(G1676*K1676/D1676*D1677))&gt;(6/4))),COUNTIF($E$2:E1677,1),0)</f>
        <v>0</v>
      </c>
      <c r="G1677" s="21">
        <f t="shared" si="316"/>
        <v>28375.280697522961</v>
      </c>
      <c r="H1677" s="12">
        <f t="shared" si="317"/>
        <v>4.553570394703824</v>
      </c>
      <c r="I1677" s="12">
        <f t="shared" si="318"/>
        <v>74.480129127983204</v>
      </c>
      <c r="J1677" s="15">
        <f>IF(OR((ROW(F1677)-MATCH(MAX($F$2:F1677),$F$2:F1677,0))=1,(ROW(F1677)-MATCH(MAX($F$2:F1677),$F$2:F1677,0))&gt;123),IF(OR(((G1676*J1676/C1676*C1677)/(G1676*K1676/D1676*D1677))&lt;(4/6),((G1676*J1676/C1676*C1677)/(G1676*K1676/D1676*D1677))&gt;(6/4)),50%,((G1676*J1676/C1676*C1677)/((G1676*K1676/D1676*D1677)+(G1676*J1676/C1676*C1677)))),((G1676*J1676/C1676*C1677)/((G1676*K1676/D1676*D1677)+(G1676*J1676/C1676*C1677))))</f>
        <v>0.50445441438241834</v>
      </c>
      <c r="K1677" s="18">
        <f t="shared" si="312"/>
        <v>0.49554558561758166</v>
      </c>
      <c r="L1677" s="20">
        <f t="shared" si="313"/>
        <v>1.0179778188392776</v>
      </c>
      <c r="M1677" s="51">
        <f>IF(AND((B1677-$B$2)&gt;123,OR(((U1676*R1676/C1676*C1677)/(U1676*S1676/D1676*D1677))&lt;(4/6),((U1676*R1676/C1676*C1677)/(U1676*S1676/D1676*D1677))&gt;(6/4))),1,0)</f>
        <v>0</v>
      </c>
      <c r="N1677" s="51">
        <f>IF(AND((B1677-$B$2)&gt;123,OR(((U1676*R1676/C1676*C1677)/(U1676*S1676/D1676*D1677))&lt;(4/6),((U1676*R1676/C1676*C1677)/(U1676*S1676/D1676*D1677))&gt;(6/4))),COUNTIF($M$2:M1677,1),0)</f>
        <v>0</v>
      </c>
      <c r="O1677" s="51">
        <f>IF(OR((ROW(N1677)-MATCH(MAX($N$2:N1677),$N$2:N1677,0))=1,(ROW(N1677)-MATCH(MAX($N$2:N1677),$N$2:N1677,0))&gt;123),IF(OR(((U1676*R1676/C1676*C1677)/(U1676*S1676/D1676*D1677))&lt;(4/6),((U1676*R1676/C1676*C1677)/(U1676*S1676/D1676*D1677))&gt;(6/4)),1,0),0)</f>
        <v>0</v>
      </c>
      <c r="P1677" s="47">
        <f>IF(O1677=1,U1676/2/C1677,P1676)</f>
        <v>4.5848803948301908</v>
      </c>
      <c r="Q1677" s="47">
        <f>IF(O1677=1,U1676/2/D1677,Q1676)</f>
        <v>74.992248772629807</v>
      </c>
      <c r="R1677" s="41">
        <f>P1677*C1677/U1676</f>
        <v>0.49874499256518917</v>
      </c>
      <c r="S1677" s="41">
        <f>Q1677*D1677/U1676</f>
        <v>0.48993699404361352</v>
      </c>
      <c r="T1677" s="41">
        <f t="shared" si="319"/>
        <v>1.0179778188392763</v>
      </c>
      <c r="U1677" s="42">
        <f>P1677*C1677+Q1677*D1677</f>
        <v>28570.386947172363</v>
      </c>
      <c r="V1677" s="25">
        <f>B1677</f>
        <v>43427</v>
      </c>
      <c r="W1677">
        <f>C1677/C$2</f>
        <v>1.3674697542537191</v>
      </c>
      <c r="X1677">
        <f>D1677/D$2</f>
        <v>1.3528620566105338</v>
      </c>
      <c r="Y1677">
        <f t="shared" si="320"/>
        <v>1.4285193473586182</v>
      </c>
      <c r="AA1677" s="15">
        <f t="shared" si="321"/>
        <v>-2.2073014374909161E-2</v>
      </c>
      <c r="AB1677" s="15">
        <f t="shared" si="322"/>
        <v>-1.239306348583824E-4</v>
      </c>
      <c r="AC1677" s="15">
        <f t="shared" si="323"/>
        <v>-1.1318013391197201E-2</v>
      </c>
    </row>
    <row r="1678" spans="1:29" x14ac:dyDescent="0.4">
      <c r="A1678" s="43">
        <f t="shared" si="314"/>
        <v>2018</v>
      </c>
      <c r="B1678" s="53">
        <v>43430</v>
      </c>
      <c r="C1678" s="45">
        <v>3141.2433999999998</v>
      </c>
      <c r="D1678" s="45">
        <f>VLOOKUP(B1678,'H11001.CSI  中证全债'!$A$2:$B$2792,2,0)</f>
        <v>188.81649999999999</v>
      </c>
      <c r="E1678" s="14">
        <f t="shared" si="315"/>
        <v>0</v>
      </c>
      <c r="F1678" s="14">
        <f>IF(AND((B1678-$B$2)&gt;123,OR(((G1677*J1677/C1677*C1678)/(G1677*K1677/D1677*D1678))&lt;(4/6),((G1677*J1677/C1677*C1678)/(G1677*K1677/D1677*D1678))&gt;(6/4))),COUNTIF($E$2:E1678,1),0)</f>
        <v>0</v>
      </c>
      <c r="G1678" s="21">
        <f t="shared" si="316"/>
        <v>28366.950250292612</v>
      </c>
      <c r="H1678" s="12">
        <f t="shared" si="317"/>
        <v>4.553570394703824</v>
      </c>
      <c r="I1678" s="12">
        <f t="shared" si="318"/>
        <v>74.480129127983204</v>
      </c>
      <c r="J1678" s="15">
        <f>IF(OR((ROW(F1678)-MATCH(MAX($F$2:F1678),$F$2:F1678,0))=1,(ROW(F1678)-MATCH(MAX($F$2:F1678),$F$2:F1678,0))&gt;123),IF(OR(((G1677*J1677/C1677*C1678)/(G1677*K1677/D1677*D1678))&lt;(4/6),((G1677*J1677/C1677*C1678)/(G1677*K1677/D1677*D1678))&gt;(6/4)),50%,((G1677*J1677/C1677*C1678)/((G1677*K1677/D1677*D1678)+(G1677*J1677/C1677*C1678)))),((G1677*J1677/C1677*C1678)/((G1677*K1677/D1677*D1678)+(G1677*J1677/C1677*C1678))))</f>
        <v>0.50424429917880353</v>
      </c>
      <c r="K1678" s="18">
        <f t="shared" si="312"/>
        <v>0.49575570082119647</v>
      </c>
      <c r="L1678" s="20">
        <f t="shared" si="313"/>
        <v>1.0171225431065061</v>
      </c>
      <c r="M1678" s="51">
        <f>IF(AND((B1678-$B$2)&gt;123,OR(((U1677*R1677/C1677*C1678)/(U1677*S1677/D1677*D1678))&lt;(4/6),((U1677*R1677/C1677*C1678)/(U1677*S1677/D1677*D1678))&gt;(6/4))),1,0)</f>
        <v>0</v>
      </c>
      <c r="N1678" s="51">
        <f>IF(AND((B1678-$B$2)&gt;123,OR(((U1677*R1677/C1677*C1678)/(U1677*S1677/D1677*D1678))&lt;(4/6),((U1677*R1677/C1677*C1678)/(U1677*S1677/D1677*D1678))&gt;(6/4))),COUNTIF($M$2:M1678,1),0)</f>
        <v>0</v>
      </c>
      <c r="O1678" s="51">
        <f>IF(OR((ROW(N1678)-MATCH(MAX($N$2:N1678),$N$2:N1678,0))=1,(ROW(N1678)-MATCH(MAX($N$2:N1678),$N$2:N1678,0))&gt;123),IF(OR(((U1677*R1677/C1677*C1678)/(U1677*S1677/D1677*D1678))&lt;(4/6),((U1677*R1677/C1677*C1678)/(U1677*S1677/D1677*D1678))&gt;(6/4)),1,0),0)</f>
        <v>0</v>
      </c>
      <c r="P1678" s="47">
        <f>IF(O1678=1,U1677/2/C1678,P1677)</f>
        <v>4.5848803948301908</v>
      </c>
      <c r="Q1678" s="47">
        <f>IF(O1678=1,U1677/2/D1678,Q1677)</f>
        <v>74.992248772629807</v>
      </c>
      <c r="R1678" s="41">
        <f>P1678*C1678/U1677</f>
        <v>0.50409626256304974</v>
      </c>
      <c r="S1678" s="41">
        <f>Q1678*D1678/U1677</f>
        <v>0.49561015629781874</v>
      </c>
      <c r="T1678" s="41">
        <f t="shared" si="319"/>
        <v>1.0171225431065047</v>
      </c>
      <c r="U1678" s="42">
        <f>P1678*C1678+Q1678*D1678</f>
        <v>28561.999220426987</v>
      </c>
      <c r="V1678" s="25">
        <f>B1678</f>
        <v>43430</v>
      </c>
      <c r="W1678">
        <f>C1678/C$2</f>
        <v>1.3664988800449633</v>
      </c>
      <c r="X1678">
        <f>D1678/D$2</f>
        <v>1.3530383375134358</v>
      </c>
      <c r="Y1678">
        <f t="shared" si="320"/>
        <v>1.4280999610213494</v>
      </c>
      <c r="AA1678" s="15">
        <f t="shared" si="321"/>
        <v>-7.0997856130694537E-4</v>
      </c>
      <c r="AB1678" s="15">
        <f t="shared" si="322"/>
        <v>1.3030220046506003E-4</v>
      </c>
      <c r="AC1678" s="15">
        <f t="shared" si="323"/>
        <v>-2.935811391313603E-4</v>
      </c>
    </row>
    <row r="1679" spans="1:29" x14ac:dyDescent="0.4">
      <c r="A1679" s="43">
        <f t="shared" si="314"/>
        <v>2018</v>
      </c>
      <c r="B1679" s="53">
        <v>43431</v>
      </c>
      <c r="C1679" s="45">
        <v>3137.2413000000001</v>
      </c>
      <c r="D1679" s="45">
        <f>VLOOKUP(B1679,'H11001.CSI  中证全债'!$A$2:$B$2792,2,0)</f>
        <v>188.77199999999999</v>
      </c>
      <c r="E1679" s="14">
        <f t="shared" si="315"/>
        <v>0</v>
      </c>
      <c r="F1679" s="14">
        <f>IF(AND((B1679-$B$2)&gt;123,OR(((G1678*J1678/C1678*C1679)/(G1678*K1678/D1678*D1679))&lt;(4/6),((G1678*J1678/C1678*C1679)/(G1678*K1678/D1678*D1679))&gt;(6/4))),COUNTIF($E$2:E1679,1),0)</f>
        <v>0</v>
      </c>
      <c r="G1679" s="21">
        <f t="shared" si="316"/>
        <v>28345.412040469771</v>
      </c>
      <c r="H1679" s="12">
        <f t="shared" si="317"/>
        <v>4.553570394703824</v>
      </c>
      <c r="I1679" s="12">
        <f t="shared" si="318"/>
        <v>74.480129127983204</v>
      </c>
      <c r="J1679" s="15">
        <f>IF(OR((ROW(F1679)-MATCH(MAX($F$2:F1679),$F$2:F1679,0))=1,(ROW(F1679)-MATCH(MAX($F$2:F1679),$F$2:F1679,0))&gt;123),IF(OR(((G1678*J1678/C1678*C1679)/(G1678*K1678/D1678*D1679))&lt;(4/6),((G1678*J1678/C1678*C1679)/(G1678*K1678/D1678*D1679))&gt;(6/4)),50%,((G1678*J1678/C1678*C1679)/((G1678*K1678/D1678*D1679)+(G1678*J1678/C1678*C1679)))),((G1678*J1678/C1678*C1679)/((G1678*K1678/D1678*D1679)+(G1678*J1678/C1678*C1679))))</f>
        <v>0.50398452787795078</v>
      </c>
      <c r="K1679" s="18">
        <f t="shared" si="312"/>
        <v>0.49601547212204922</v>
      </c>
      <c r="L1679" s="20">
        <f t="shared" si="313"/>
        <v>1.0160661435051783</v>
      </c>
      <c r="M1679" s="51">
        <f>IF(AND((B1679-$B$2)&gt;123,OR(((U1678*R1678/C1678*C1679)/(U1678*S1678/D1678*D1679))&lt;(4/6),((U1678*R1678/C1678*C1679)/(U1678*S1678/D1678*D1679))&gt;(6/4))),1,0)</f>
        <v>0</v>
      </c>
      <c r="N1679" s="51">
        <f>IF(AND((B1679-$B$2)&gt;123,OR(((U1678*R1678/C1678*C1679)/(U1678*S1678/D1678*D1679))&lt;(4/6),((U1678*R1678/C1678*C1679)/(U1678*S1678/D1678*D1679))&gt;(6/4))),COUNTIF($M$2:M1679,1),0)</f>
        <v>0</v>
      </c>
      <c r="O1679" s="51">
        <f>IF(OR((ROW(N1679)-MATCH(MAX($N$2:N1679),$N$2:N1679,0))=1,(ROW(N1679)-MATCH(MAX($N$2:N1679),$N$2:N1679,0))&gt;123),IF(OR(((U1678*R1678/C1678*C1679)/(U1678*S1678/D1678*D1679))&lt;(4/6),((U1678*R1678/C1678*C1679)/(U1678*S1678/D1678*D1679))&gt;(6/4)),1,0),0)</f>
        <v>0</v>
      </c>
      <c r="P1679" s="47">
        <f>IF(O1679=1,U1678/2/C1679,P1678)</f>
        <v>4.5848803948301908</v>
      </c>
      <c r="Q1679" s="47">
        <f>IF(O1679=1,U1678/2/D1679,Q1678)</f>
        <v>74.992248772629807</v>
      </c>
      <c r="R1679" s="41">
        <f>P1679*C1679/U1678</f>
        <v>0.50360186691464204</v>
      </c>
      <c r="S1679" s="41">
        <f>Q1679*D1679/U1678</f>
        <v>0.4956388618336795</v>
      </c>
      <c r="T1679" s="41">
        <f t="shared" si="319"/>
        <v>1.016066143505177</v>
      </c>
      <c r="U1679" s="42">
        <f>P1679*C1679+Q1679*D1679</f>
        <v>28540.312915528455</v>
      </c>
      <c r="V1679" s="25">
        <f>B1679</f>
        <v>43431</v>
      </c>
      <c r="W1679">
        <f>C1679/C$2</f>
        <v>1.3647578926487534</v>
      </c>
      <c r="X1679">
        <f>D1679/D$2</f>
        <v>1.3527194553923323</v>
      </c>
      <c r="Y1679">
        <f t="shared" si="320"/>
        <v>1.4270156457764227</v>
      </c>
      <c r="AA1679" s="15">
        <f t="shared" si="321"/>
        <v>-1.2740496327027229E-3</v>
      </c>
      <c r="AB1679" s="15">
        <f t="shared" si="322"/>
        <v>-2.3567855563466633E-4</v>
      </c>
      <c r="AC1679" s="15">
        <f t="shared" si="323"/>
        <v>-7.5927125167851717E-4</v>
      </c>
    </row>
    <row r="1680" spans="1:29" x14ac:dyDescent="0.4">
      <c r="A1680" s="43">
        <f t="shared" si="314"/>
        <v>2018</v>
      </c>
      <c r="B1680" s="53">
        <v>43432</v>
      </c>
      <c r="C1680" s="45">
        <v>3178.9326000000001</v>
      </c>
      <c r="D1680" s="45">
        <f>VLOOKUP(B1680,'H11001.CSI  中证全债'!$A$2:$B$2792,2,0)</f>
        <v>188.81610000000001</v>
      </c>
      <c r="E1680" s="14">
        <f t="shared" si="315"/>
        <v>0</v>
      </c>
      <c r="F1680" s="14">
        <f>IF(AND((B1680-$B$2)&gt;123,OR(((G1679*J1679/C1679*C1680)/(G1679*K1679/D1679*D1680))&lt;(4/6),((G1679*J1679/C1679*C1680)/(G1679*K1679/D1679*D1680))&gt;(6/4))),COUNTIF($E$2:E1680,1),0)</f>
        <v>0</v>
      </c>
      <c r="G1680" s="21">
        <f t="shared" si="316"/>
        <v>28538.540883561029</v>
      </c>
      <c r="H1680" s="12">
        <f t="shared" si="317"/>
        <v>4.553570394703824</v>
      </c>
      <c r="I1680" s="12">
        <f t="shared" si="318"/>
        <v>74.480129127983204</v>
      </c>
      <c r="J1680" s="15">
        <f>IF(OR((ROW(F1680)-MATCH(MAX($F$2:F1680),$F$2:F1680,0))=1,(ROW(F1680)-MATCH(MAX($F$2:F1680),$F$2:F1680,0))&gt;123),IF(OR(((G1679*J1679/C1679*C1680)/(G1679*K1679/D1679*D1680))&lt;(4/6),((G1679*J1679/C1679*C1680)/(G1679*K1679/D1679*D1680))&gt;(6/4)),50%,((G1679*J1679/C1679*C1680)/((G1679*K1679/D1679*D1680)+(G1679*J1679/C1679*C1680)))),((G1679*J1679/C1679*C1680)/((G1679*K1679/D1679*D1680)+(G1679*J1679/C1679*C1680))))</f>
        <v>0.50722612039556414</v>
      </c>
      <c r="K1680" s="18">
        <f t="shared" si="312"/>
        <v>0.49277387960443586</v>
      </c>
      <c r="L1680" s="20">
        <f t="shared" si="313"/>
        <v>1.0293283418405406</v>
      </c>
      <c r="M1680" s="51">
        <f>IF(AND((B1680-$B$2)&gt;123,OR(((U1679*R1679/C1679*C1680)/(U1679*S1679/D1679*D1680))&lt;(4/6),((U1679*R1679/C1679*C1680)/(U1679*S1679/D1679*D1680))&gt;(6/4))),1,0)</f>
        <v>0</v>
      </c>
      <c r="N1680" s="51">
        <f>IF(AND((B1680-$B$2)&gt;123,OR(((U1679*R1679/C1679*C1680)/(U1679*S1679/D1679*D1680))&lt;(4/6),((U1679*R1679/C1679*C1680)/(U1679*S1679/D1679*D1680))&gt;(6/4))),COUNTIF($M$2:M1680,1),0)</f>
        <v>0</v>
      </c>
      <c r="O1680" s="51">
        <f>IF(OR((ROW(N1680)-MATCH(MAX($N$2:N1680),$N$2:N1680,0))=1,(ROW(N1680)-MATCH(MAX($N$2:N1680),$N$2:N1680,0))&gt;123),IF(OR(((U1679*R1679/C1679*C1680)/(U1679*S1679/D1679*D1680))&lt;(4/6),((U1679*R1679/C1679*C1680)/(U1679*S1679/D1679*D1680))&gt;(6/4)),1,0),0)</f>
        <v>0</v>
      </c>
      <c r="P1680" s="47">
        <f>IF(O1680=1,U1679/2/C1680,P1679)</f>
        <v>4.5848803948301908</v>
      </c>
      <c r="Q1680" s="47">
        <f>IF(O1680=1,U1679/2/D1680,Q1679)</f>
        <v>74.992248772629807</v>
      </c>
      <c r="R1680" s="41">
        <f>P1680*C1680/U1679</f>
        <v>0.51068205865032623</v>
      </c>
      <c r="S1680" s="41">
        <f>Q1680*D1680/U1679</f>
        <v>0.49613134885334753</v>
      </c>
      <c r="T1680" s="41">
        <f t="shared" si="319"/>
        <v>1.029328341840539</v>
      </c>
      <c r="U1680" s="42">
        <f>P1680*C1680+Q1680*D1680</f>
        <v>28734.769697704316</v>
      </c>
      <c r="V1680" s="25">
        <f>B1680</f>
        <v>43432</v>
      </c>
      <c r="W1680">
        <f>C1680/C$2</f>
        <v>1.3828943779518721</v>
      </c>
      <c r="X1680">
        <f>D1680/D$2</f>
        <v>1.3530354711572912</v>
      </c>
      <c r="Y1680">
        <f t="shared" si="320"/>
        <v>1.4367384848852158</v>
      </c>
      <c r="AA1680" s="15">
        <f t="shared" si="321"/>
        <v>1.3289159491812086E-2</v>
      </c>
      <c r="AB1680" s="15">
        <f t="shared" si="322"/>
        <v>2.3361515478992345E-4</v>
      </c>
      <c r="AC1680" s="15">
        <f t="shared" si="323"/>
        <v>6.8134075036738739E-3</v>
      </c>
    </row>
    <row r="1681" spans="1:29" x14ac:dyDescent="0.4">
      <c r="A1681" s="43">
        <f t="shared" si="314"/>
        <v>2018</v>
      </c>
      <c r="B1681" s="53">
        <v>43433</v>
      </c>
      <c r="C1681" s="45">
        <v>3137.6541999999999</v>
      </c>
      <c r="D1681" s="45">
        <f>VLOOKUP(B1681,'H11001.CSI  中证全债'!$A$2:$B$2792,2,0)</f>
        <v>188.92179999999999</v>
      </c>
      <c r="E1681" s="14">
        <f t="shared" si="315"/>
        <v>0</v>
      </c>
      <c r="F1681" s="14">
        <f>IF(AND((B1681-$B$2)&gt;123,OR(((G1680*J1680/C1680*C1681)/(G1680*K1680/D1680*D1681))&lt;(4/6),((G1680*J1680/C1680*C1681)/(G1680*K1680/D1680*D1681))&gt;(6/4))),COUNTIF($E$2:E1681,1),0)</f>
        <v>0</v>
      </c>
      <c r="G1681" s="21">
        <f t="shared" si="316"/>
        <v>28358.449333029115</v>
      </c>
      <c r="H1681" s="12">
        <f t="shared" si="317"/>
        <v>4.553570394703824</v>
      </c>
      <c r="I1681" s="12">
        <f t="shared" si="318"/>
        <v>74.480129127983204</v>
      </c>
      <c r="J1681" s="15">
        <f>IF(OR((ROW(F1681)-MATCH(MAX($F$2:F1681),$F$2:F1681,0))=1,(ROW(F1681)-MATCH(MAX($F$2:F1681),$F$2:F1681,0))&gt;123),IF(OR(((G1680*J1680/C1680*C1681)/(G1680*K1680/D1680*D1681))&lt;(4/6),((G1680*J1680/C1680*C1681)/(G1680*K1680/D1680*D1681))&gt;(6/4)),50%,((G1680*J1680/C1680*C1681)/((G1680*K1680/D1680*D1681)+(G1680*J1680/C1680*C1681)))),((G1680*J1680/C1680*C1681)/((G1680*K1680/D1680*D1681)+(G1680*J1680/C1680*C1681))))</f>
        <v>0.50381913009952251</v>
      </c>
      <c r="K1681" s="18">
        <f t="shared" si="312"/>
        <v>0.49618086990047749</v>
      </c>
      <c r="L1681" s="20">
        <f t="shared" si="313"/>
        <v>1.0153941045743602</v>
      </c>
      <c r="M1681" s="51">
        <f>IF(AND((B1681-$B$2)&gt;123,OR(((U1680*R1680/C1680*C1681)/(U1680*S1680/D1680*D1681))&lt;(4/6),((U1680*R1680/C1680*C1681)/(U1680*S1680/D1680*D1681))&gt;(6/4))),1,0)</f>
        <v>0</v>
      </c>
      <c r="N1681" s="51">
        <f>IF(AND((B1681-$B$2)&gt;123,OR(((U1680*R1680/C1680*C1681)/(U1680*S1680/D1680*D1681))&lt;(4/6),((U1680*R1680/C1680*C1681)/(U1680*S1680/D1680*D1681))&gt;(6/4))),COUNTIF($M$2:M1681,1),0)</f>
        <v>0</v>
      </c>
      <c r="O1681" s="51">
        <f>IF(OR((ROW(N1681)-MATCH(MAX($N$2:N1681),$N$2:N1681,0))=1,(ROW(N1681)-MATCH(MAX($N$2:N1681),$N$2:N1681,0))&gt;123),IF(OR(((U1680*R1680/C1680*C1681)/(U1680*S1680/D1680*D1681))&lt;(4/6),((U1680*R1680/C1680*C1681)/(U1680*S1680/D1680*D1681))&gt;(6/4)),1,0),0)</f>
        <v>0</v>
      </c>
      <c r="P1681" s="47">
        <f>IF(O1681=1,U1680/2/C1681,P1680)</f>
        <v>4.5848803948301908</v>
      </c>
      <c r="Q1681" s="47">
        <f>IF(O1681=1,U1680/2/D1681,Q1680)</f>
        <v>74.992248772629807</v>
      </c>
      <c r="R1681" s="41">
        <f>P1681*C1681/U1680</f>
        <v>0.50063979557441585</v>
      </c>
      <c r="S1681" s="41">
        <f>Q1681*D1681/U1680</f>
        <v>0.4930497363723399</v>
      </c>
      <c r="T1681" s="41">
        <f t="shared" si="319"/>
        <v>1.0153941045743591</v>
      </c>
      <c r="U1681" s="42">
        <f>P1681*C1681+Q1681*D1681</f>
        <v>28553.439851509618</v>
      </c>
      <c r="V1681" s="25">
        <f>B1681</f>
        <v>43433</v>
      </c>
      <c r="W1681">
        <f>C1681/C$2</f>
        <v>1.3649375117726872</v>
      </c>
      <c r="X1681">
        <f>D1681/D$2</f>
        <v>1.3537929057685416</v>
      </c>
      <c r="Y1681">
        <f t="shared" si="320"/>
        <v>1.4276719925754808</v>
      </c>
      <c r="AA1681" s="15">
        <f t="shared" si="321"/>
        <v>-1.2984987476613918E-2</v>
      </c>
      <c r="AB1681" s="15">
        <f t="shared" si="322"/>
        <v>5.5980395739552158E-4</v>
      </c>
      <c r="AC1681" s="15">
        <f t="shared" si="323"/>
        <v>-6.3104680532444224E-3</v>
      </c>
    </row>
    <row r="1682" spans="1:29" x14ac:dyDescent="0.4">
      <c r="A1682" s="43">
        <f t="shared" si="314"/>
        <v>2018</v>
      </c>
      <c r="B1682" s="53">
        <v>43434</v>
      </c>
      <c r="C1682" s="45">
        <v>3172.69</v>
      </c>
      <c r="D1682" s="45">
        <f>VLOOKUP(B1682,'H11001.CSI  中证全债'!$A$2:$B$2792,2,0)</f>
        <v>189.0051</v>
      </c>
      <c r="E1682" s="14">
        <f t="shared" si="315"/>
        <v>0</v>
      </c>
      <c r="F1682" s="14">
        <f>IF(AND((B1682-$B$2)&gt;123,OR(((G1681*J1681/C1681*C1682)/(G1681*K1681/D1681*D1682))&lt;(4/6),((G1681*J1681/C1681*C1682)/(G1681*K1681/D1681*D1682))&gt;(6/4))),COUNTIF($E$2:E1682,1),0)</f>
        <v>0</v>
      </c>
      <c r="G1682" s="21">
        <f t="shared" si="316"/>
        <v>28524.191509420241</v>
      </c>
      <c r="H1682" s="12">
        <f t="shared" si="317"/>
        <v>4.553570394703824</v>
      </c>
      <c r="I1682" s="12">
        <f t="shared" si="318"/>
        <v>74.480129127983204</v>
      </c>
      <c r="J1682" s="15">
        <f>IF(OR((ROW(F1682)-MATCH(MAX($F$2:F1682),$F$2:F1682,0))=1,(ROW(F1682)-MATCH(MAX($F$2:F1682),$F$2:F1682,0))&gt;123),IF(OR(((G1681*J1681/C1681*C1682)/(G1681*K1681/D1681*D1682))&lt;(4/6),((G1681*J1681/C1681*C1682)/(G1681*K1681/D1681*D1682))&gt;(6/4)),50%,((G1681*J1681/C1681*C1682)/((G1681*K1681/D1681*D1682)+(G1681*J1681/C1681*C1682)))),((G1681*J1681/C1681*C1682)/((G1681*K1681/D1681*D1682)+(G1681*J1681/C1681*C1682))))</f>
        <v>0.50648472370554898</v>
      </c>
      <c r="K1682" s="18">
        <f t="shared" si="312"/>
        <v>0.49351527629445102</v>
      </c>
      <c r="L1682" s="20">
        <f t="shared" si="313"/>
        <v>1.0262797283773641</v>
      </c>
      <c r="M1682" s="51">
        <f>IF(AND((B1682-$B$2)&gt;123,OR(((U1681*R1681/C1681*C1682)/(U1681*S1681/D1681*D1682))&lt;(4/6),((U1681*R1681/C1681*C1682)/(U1681*S1681/D1681*D1682))&gt;(6/4))),1,0)</f>
        <v>0</v>
      </c>
      <c r="N1682" s="51">
        <f>IF(AND((B1682-$B$2)&gt;123,OR(((U1681*R1681/C1681*C1682)/(U1681*S1681/D1681*D1682))&lt;(4/6),((U1681*R1681/C1681*C1682)/(U1681*S1681/D1681*D1682))&gt;(6/4))),COUNTIF($M$2:M1682,1),0)</f>
        <v>0</v>
      </c>
      <c r="O1682" s="51">
        <f>IF(OR((ROW(N1682)-MATCH(MAX($N$2:N1682),$N$2:N1682,0))=1,(ROW(N1682)-MATCH(MAX($N$2:N1682),$N$2:N1682,0))&gt;123),IF(OR(((U1681*R1681/C1681*C1682)/(U1681*S1681/D1681*D1682))&lt;(4/6),((U1681*R1681/C1681*C1682)/(U1681*S1681/D1681*D1682))&gt;(6/4)),1,0),0)</f>
        <v>0</v>
      </c>
      <c r="P1682" s="47">
        <f>IF(O1682=1,U1681/2/C1682,P1681)</f>
        <v>4.5848803948301908</v>
      </c>
      <c r="Q1682" s="47">
        <f>IF(O1682=1,U1681/2/D1682,Q1681)</f>
        <v>74.992248772629807</v>
      </c>
      <c r="R1682" s="41">
        <f>P1682*C1682/U1681</f>
        <v>0.50944489544942628</v>
      </c>
      <c r="S1682" s="41">
        <f>Q1682*D1682/U1681</f>
        <v>0.49639964754531668</v>
      </c>
      <c r="T1682" s="41">
        <f t="shared" si="319"/>
        <v>1.0262797283773628</v>
      </c>
      <c r="U1682" s="42">
        <f>P1682*C1682+Q1682*D1682</f>
        <v>28720.321658369572</v>
      </c>
      <c r="V1682" s="25">
        <f>B1682</f>
        <v>43434</v>
      </c>
      <c r="W1682">
        <f>C1682/C$2</f>
        <v>1.3801787316862664</v>
      </c>
      <c r="X1682">
        <f>D1682/D$2</f>
        <v>1.354389824435686</v>
      </c>
      <c r="Y1682">
        <f t="shared" si="320"/>
        <v>1.4360160829184787</v>
      </c>
      <c r="AA1682" s="15">
        <f t="shared" si="321"/>
        <v>1.1166240052839393E-2</v>
      </c>
      <c r="AB1682" s="15">
        <f t="shared" si="322"/>
        <v>4.4092317562083316E-4</v>
      </c>
      <c r="AC1682" s="15">
        <f t="shared" si="323"/>
        <v>5.8445429947431293E-3</v>
      </c>
    </row>
    <row r="1683" spans="1:29" x14ac:dyDescent="0.4">
      <c r="A1683" s="43">
        <f t="shared" si="314"/>
        <v>2018</v>
      </c>
      <c r="B1683" s="53">
        <v>43437</v>
      </c>
      <c r="C1683" s="45">
        <v>3260.9502000000002</v>
      </c>
      <c r="D1683" s="45">
        <f>VLOOKUP(B1683,'H11001.CSI  中证全债'!$A$2:$B$2792,2,0)</f>
        <v>189.0899</v>
      </c>
      <c r="E1683" s="14">
        <f t="shared" si="315"/>
        <v>0</v>
      </c>
      <c r="F1683" s="14">
        <f>IF(AND((B1683-$B$2)&gt;123,OR(((G1682*J1682/C1682*C1683)/(G1682*K1682/D1682*D1683))&lt;(4/6),((G1682*J1682/C1682*C1683)/(G1682*K1682/D1682*D1683))&gt;(6/4))),COUNTIF($E$2:E1683,1),0)</f>
        <v>0</v>
      </c>
      <c r="G1683" s="21">
        <f t="shared" si="316"/>
        <v>28932.406458120931</v>
      </c>
      <c r="H1683" s="12">
        <f t="shared" si="317"/>
        <v>4.553570394703824</v>
      </c>
      <c r="I1683" s="12">
        <f t="shared" si="318"/>
        <v>74.480129127983204</v>
      </c>
      <c r="J1683" s="15">
        <f>IF(OR((ROW(F1683)-MATCH(MAX($F$2:F1683),$F$2:F1683,0))=1,(ROW(F1683)-MATCH(MAX($F$2:F1683),$F$2:F1683,0))&gt;123),IF(OR(((G1682*J1682/C1682*C1683)/(G1682*K1682/D1682*D1683))&lt;(4/6),((G1682*J1682/C1682*C1683)/(G1682*K1682/D1682*D1683))&gt;(6/4)),50%,((G1682*J1682/C1682*C1683)/((G1682*K1682/D1682*D1683)+(G1682*J1682/C1682*C1683)))),((G1682*J1682/C1682*C1683)/((G1682*K1682/D1682*D1683)+(G1682*J1682/C1682*C1683))))</f>
        <v>0.51322956183465385</v>
      </c>
      <c r="K1683" s="18">
        <f t="shared" si="312"/>
        <v>0.48677043816534615</v>
      </c>
      <c r="L1683" s="20">
        <f t="shared" si="313"/>
        <v>1.0543564719522267</v>
      </c>
      <c r="M1683" s="51">
        <f>IF(AND((B1683-$B$2)&gt;123,OR(((U1682*R1682/C1682*C1683)/(U1682*S1682/D1682*D1683))&lt;(4/6),((U1682*R1682/C1682*C1683)/(U1682*S1682/D1682*D1683))&gt;(6/4))),1,0)</f>
        <v>0</v>
      </c>
      <c r="N1683" s="51">
        <f>IF(AND((B1683-$B$2)&gt;123,OR(((U1682*R1682/C1682*C1683)/(U1682*S1682/D1682*D1683))&lt;(4/6),((U1682*R1682/C1682*C1683)/(U1682*S1682/D1682*D1683))&gt;(6/4))),COUNTIF($M$2:M1683,1),0)</f>
        <v>0</v>
      </c>
      <c r="O1683" s="51">
        <f>IF(OR((ROW(N1683)-MATCH(MAX($N$2:N1683),$N$2:N1683,0))=1,(ROW(N1683)-MATCH(MAX($N$2:N1683),$N$2:N1683,0))&gt;123),IF(OR(((U1682*R1682/C1682*C1683)/(U1682*S1682/D1682*D1683))&lt;(4/6),((U1682*R1682/C1682*C1683)/(U1682*S1682/D1682*D1683))&gt;(6/4)),1,0),0)</f>
        <v>0</v>
      </c>
      <c r="P1683" s="47">
        <f>IF(O1683=1,U1682/2/C1683,P1682)</f>
        <v>4.5848803948301908</v>
      </c>
      <c r="Q1683" s="47">
        <f>IF(O1683=1,U1682/2/D1683,Q1682)</f>
        <v>74.992248772629807</v>
      </c>
      <c r="R1683" s="41">
        <f>P1683*C1683/U1682</f>
        <v>0.52057448444838728</v>
      </c>
      <c r="S1683" s="41">
        <f>Q1683*D1683/U1682</f>
        <v>0.49373669939589027</v>
      </c>
      <c r="T1683" s="41">
        <f t="shared" si="319"/>
        <v>1.0543564719522254</v>
      </c>
      <c r="U1683" s="42">
        <f>P1683*C1683+Q1683*D1683</f>
        <v>29131.343461689285</v>
      </c>
      <c r="V1683" s="25">
        <f>B1683</f>
        <v>43437</v>
      </c>
      <c r="W1683">
        <f>C1683/C$2</f>
        <v>1.4185735483542599</v>
      </c>
      <c r="X1683">
        <f>D1683/D$2</f>
        <v>1.3549974919383732</v>
      </c>
      <c r="Y1683">
        <f t="shared" si="320"/>
        <v>1.4565671730844643</v>
      </c>
      <c r="AA1683" s="15">
        <f t="shared" si="321"/>
        <v>2.7818727956402833E-2</v>
      </c>
      <c r="AB1683" s="15">
        <f t="shared" si="322"/>
        <v>4.4866514184005446E-4</v>
      </c>
      <c r="AC1683" s="15">
        <f t="shared" si="323"/>
        <v>1.4311183844277542E-2</v>
      </c>
    </row>
    <row r="1684" spans="1:29" x14ac:dyDescent="0.4">
      <c r="A1684" s="43">
        <f t="shared" si="314"/>
        <v>2018</v>
      </c>
      <c r="B1684" s="53">
        <v>43438</v>
      </c>
      <c r="C1684" s="45">
        <v>3267.7094999999999</v>
      </c>
      <c r="D1684" s="45">
        <f>VLOOKUP(B1684,'H11001.CSI  中证全债'!$A$2:$B$2792,2,0)</f>
        <v>189.27610000000001</v>
      </c>
      <c r="E1684" s="14">
        <f t="shared" si="315"/>
        <v>0</v>
      </c>
      <c r="F1684" s="14">
        <f>IF(AND((B1684-$B$2)&gt;123,OR(((G1683*J1683/C1683*C1684)/(G1683*K1683/D1683*D1684))&lt;(4/6),((G1683*J1683/C1683*C1684)/(G1683*K1683/D1683*D1684))&gt;(6/4))),COUNTIF($E$2:E1684,1),0)</f>
        <v>0</v>
      </c>
      <c r="G1684" s="21">
        <f t="shared" si="316"/>
        <v>28977.053606533485</v>
      </c>
      <c r="H1684" s="12">
        <f t="shared" si="317"/>
        <v>4.553570394703824</v>
      </c>
      <c r="I1684" s="12">
        <f t="shared" si="318"/>
        <v>74.480129127983204</v>
      </c>
      <c r="J1684" s="15">
        <f>IF(OR((ROW(F1684)-MATCH(MAX($F$2:F1684),$F$2:F1684,0))=1,(ROW(F1684)-MATCH(MAX($F$2:F1684),$F$2:F1684,0))&gt;123),IF(OR(((G1683*J1683/C1683*C1684)/(G1683*K1683/D1683*D1684))&lt;(4/6),((G1683*J1683/C1683*C1684)/(G1683*K1683/D1683*D1684))&gt;(6/4)),50%,((G1683*J1683/C1683*C1684)/((G1683*K1683/D1683*D1684)+(G1683*J1683/C1683*C1684)))),((G1683*J1683/C1683*C1684)/((G1683*K1683/D1683*D1684)+(G1683*J1683/C1683*C1684))))</f>
        <v>0.51350097355438118</v>
      </c>
      <c r="K1684" s="18">
        <f t="shared" si="312"/>
        <v>0.48649902644561882</v>
      </c>
      <c r="L1684" s="20">
        <f t="shared" si="313"/>
        <v>1.0555025717236057</v>
      </c>
      <c r="M1684" s="51">
        <f>IF(AND((B1684-$B$2)&gt;123,OR(((U1683*R1683/C1683*C1684)/(U1683*S1683/D1683*D1684))&lt;(4/6),((U1683*R1683/C1683*C1684)/(U1683*S1683/D1683*D1684))&gt;(6/4))),1,0)</f>
        <v>0</v>
      </c>
      <c r="N1684" s="51">
        <f>IF(AND((B1684-$B$2)&gt;123,OR(((U1683*R1683/C1683*C1684)/(U1683*S1683/D1683*D1684))&lt;(4/6),((U1683*R1683/C1683*C1684)/(U1683*S1683/D1683*D1684))&gt;(6/4))),COUNTIF($M$2:M1684,1),0)</f>
        <v>0</v>
      </c>
      <c r="O1684" s="51">
        <f>IF(OR((ROW(N1684)-MATCH(MAX($N$2:N1684),$N$2:N1684,0))=1,(ROW(N1684)-MATCH(MAX($N$2:N1684),$N$2:N1684,0))&gt;123),IF(OR(((U1683*R1683/C1683*C1684)/(U1683*S1683/D1683*D1684))&lt;(4/6),((U1683*R1683/C1683*C1684)/(U1683*S1683/D1683*D1684))&gt;(6/4)),1,0),0)</f>
        <v>0</v>
      </c>
      <c r="P1684" s="47">
        <f>IF(O1684=1,U1683/2/C1684,P1683)</f>
        <v>4.5848803948301908</v>
      </c>
      <c r="Q1684" s="47">
        <f>IF(O1684=1,U1683/2/D1684,Q1683)</f>
        <v>74.992248772629807</v>
      </c>
      <c r="R1684" s="41">
        <f>P1684*C1684/U1683</f>
        <v>0.51429338445215589</v>
      </c>
      <c r="S1684" s="41">
        <f>Q1684*D1684/U1683</f>
        <v>0.48724976919035834</v>
      </c>
      <c r="T1684" s="41">
        <f t="shared" si="319"/>
        <v>1.0555025717236044</v>
      </c>
      <c r="U1684" s="42">
        <f>P1684*C1684+Q1684*D1684</f>
        <v>29176.297600463524</v>
      </c>
      <c r="V1684" s="25">
        <f>B1684</f>
        <v>43438</v>
      </c>
      <c r="W1684">
        <f>C1684/C$2</f>
        <v>1.4215139686603997</v>
      </c>
      <c r="X1684">
        <f>D1684/D$2</f>
        <v>1.3563317807237549</v>
      </c>
      <c r="Y1684">
        <f t="shared" si="320"/>
        <v>1.4588148800231762</v>
      </c>
      <c r="AA1684" s="15">
        <f t="shared" si="321"/>
        <v>2.0728007437831319E-3</v>
      </c>
      <c r="AB1684" s="15">
        <f t="shared" si="322"/>
        <v>9.8471679344069862E-4</v>
      </c>
      <c r="AC1684" s="15">
        <f t="shared" si="323"/>
        <v>1.5431536425141168E-3</v>
      </c>
    </row>
    <row r="1685" spans="1:29" x14ac:dyDescent="0.4">
      <c r="A1685" s="43">
        <f t="shared" si="314"/>
        <v>2018</v>
      </c>
      <c r="B1685" s="53">
        <v>43439</v>
      </c>
      <c r="C1685" s="45">
        <v>3252.0041000000001</v>
      </c>
      <c r="D1685" s="45">
        <f>VLOOKUP(B1685,'H11001.CSI  中证全债'!$A$2:$B$2792,2,0)</f>
        <v>189.51939999999999</v>
      </c>
      <c r="E1685" s="14">
        <f t="shared" si="315"/>
        <v>0</v>
      </c>
      <c r="F1685" s="14">
        <f>IF(AND((B1685-$B$2)&gt;123,OR(((G1684*J1684/C1684*C1685)/(G1684*K1684/D1684*D1685))&lt;(4/6),((G1684*J1684/C1684*C1685)/(G1684*K1684/D1684*D1685))&gt;(6/4))),COUNTIF($E$2:E1685,1),0)</f>
        <v>0</v>
      </c>
      <c r="G1685" s="21">
        <f t="shared" si="316"/>
        <v>28923.65897747334</v>
      </c>
      <c r="H1685" s="12">
        <f t="shared" si="317"/>
        <v>4.553570394703824</v>
      </c>
      <c r="I1685" s="12">
        <f t="shared" si="318"/>
        <v>74.480129127983204</v>
      </c>
      <c r="J1685" s="15">
        <f>IF(OR((ROW(F1685)-MATCH(MAX($F$2:F1685),$F$2:F1685,0))=1,(ROW(F1685)-MATCH(MAX($F$2:F1685),$F$2:F1685,0))&gt;123),IF(OR(((G1684*J1684/C1684*C1685)/(G1684*K1684/D1684*D1685))&lt;(4/6),((G1684*J1684/C1684*C1685)/(G1684*K1684/D1684*D1685))&gt;(6/4)),50%,((G1684*J1684/C1684*C1685)/((G1684*K1684/D1684*D1685)+(G1684*J1684/C1684*C1685)))),((G1684*J1684/C1684*C1685)/((G1684*K1684/D1684*D1685)+(G1684*J1684/C1684*C1685))))</f>
        <v>0.51197635834209543</v>
      </c>
      <c r="K1685" s="18">
        <f t="shared" si="312"/>
        <v>0.48802364165790457</v>
      </c>
      <c r="L1685" s="20">
        <f t="shared" si="313"/>
        <v>1.0490810580463257</v>
      </c>
      <c r="M1685" s="51">
        <f>IF(AND((B1685-$B$2)&gt;123,OR(((U1684*R1684/C1684*C1685)/(U1684*S1684/D1684*D1685))&lt;(4/6),((U1684*R1684/C1684*C1685)/(U1684*S1684/D1684*D1685))&gt;(6/4))),1,0)</f>
        <v>0</v>
      </c>
      <c r="N1685" s="51">
        <f>IF(AND((B1685-$B$2)&gt;123,OR(((U1684*R1684/C1684*C1685)/(U1684*S1684/D1684*D1685))&lt;(4/6),((U1684*R1684/C1684*C1685)/(U1684*S1684/D1684*D1685))&gt;(6/4))),COUNTIF($M$2:M1685,1),0)</f>
        <v>0</v>
      </c>
      <c r="O1685" s="51">
        <f>IF(OR((ROW(N1685)-MATCH(MAX($N$2:N1685),$N$2:N1685,0))=1,(ROW(N1685)-MATCH(MAX($N$2:N1685),$N$2:N1685,0))&gt;123),IF(OR(((U1684*R1684/C1684*C1685)/(U1684*S1684/D1684*D1685))&lt;(4/6),((U1684*R1684/C1684*C1685)/(U1684*S1684/D1684*D1685))&gt;(6/4)),1,0),0)</f>
        <v>0</v>
      </c>
      <c r="P1685" s="47">
        <f>IF(O1685=1,U1684/2/C1685,P1684)</f>
        <v>4.5848803948301908</v>
      </c>
      <c r="Q1685" s="47">
        <f>IF(O1685=1,U1684/2/D1685,Q1684)</f>
        <v>74.992248772629807</v>
      </c>
      <c r="R1685" s="41">
        <f>P1685*C1685/U1684</f>
        <v>0.51103296402352716</v>
      </c>
      <c r="S1685" s="41">
        <f>Q1685*D1685/U1684</f>
        <v>0.48712438386335022</v>
      </c>
      <c r="T1685" s="41">
        <f t="shared" si="319"/>
        <v>1.0490810580463241</v>
      </c>
      <c r="U1685" s="42">
        <f>P1685*C1685+Q1685*D1685</f>
        <v>29122.535834036935</v>
      </c>
      <c r="V1685" s="25">
        <f>B1685</f>
        <v>43439</v>
      </c>
      <c r="W1685">
        <f>C1685/C$2</f>
        <v>1.4146818296702603</v>
      </c>
      <c r="X1685">
        <f>D1685/D$2</f>
        <v>1.3580752418487996</v>
      </c>
      <c r="Y1685">
        <f t="shared" si="320"/>
        <v>1.4561267917018468</v>
      </c>
      <c r="AA1685" s="15">
        <f t="shared" si="321"/>
        <v>-4.8062411912686009E-3</v>
      </c>
      <c r="AB1685" s="15">
        <f t="shared" si="322"/>
        <v>1.2854237803927582E-3</v>
      </c>
      <c r="AC1685" s="15">
        <f t="shared" si="323"/>
        <v>-1.8426521131226226E-3</v>
      </c>
    </row>
    <row r="1686" spans="1:29" x14ac:dyDescent="0.4">
      <c r="A1686" s="43">
        <f t="shared" si="314"/>
        <v>2018</v>
      </c>
      <c r="B1686" s="53">
        <v>43440</v>
      </c>
      <c r="C1686" s="45">
        <v>3181.6729999999998</v>
      </c>
      <c r="D1686" s="45">
        <f>VLOOKUP(B1686,'H11001.CSI  中证全债'!$A$2:$B$2792,2,0)</f>
        <v>189.66589999999999</v>
      </c>
      <c r="E1686" s="14">
        <f t="shared" si="315"/>
        <v>0</v>
      </c>
      <c r="F1686" s="14">
        <f>IF(AND((B1686-$B$2)&gt;123,OR(((G1685*J1685/C1685*C1686)/(G1685*K1685/D1685*D1686))&lt;(4/6),((G1685*J1685/C1685*C1686)/(G1685*K1685/D1685*D1686))&gt;(6/4))),COUNTIF($E$2:E1686,1),0)</f>
        <v>0</v>
      </c>
      <c r="G1686" s="21">
        <f t="shared" si="316"/>
        <v>28614.312701603631</v>
      </c>
      <c r="H1686" s="12">
        <f t="shared" si="317"/>
        <v>4.553570394703824</v>
      </c>
      <c r="I1686" s="12">
        <f t="shared" si="318"/>
        <v>74.480129127983204</v>
      </c>
      <c r="J1686" s="15">
        <f>IF(OR((ROW(F1686)-MATCH(MAX($F$2:F1686),$F$2:F1686,0))=1,(ROW(F1686)-MATCH(MAX($F$2:F1686),$F$2:F1686,0))&gt;123),IF(OR(((G1685*J1685/C1685*C1686)/(G1685*K1685/D1685*D1686))&lt;(4/6),((G1685*J1685/C1685*C1686)/(G1685*K1685/D1685*D1686))&gt;(6/4)),50%,((G1685*J1685/C1685*C1686)/((G1685*K1685/D1685*D1686)+(G1685*J1685/C1685*C1686)))),((G1685*J1685/C1685*C1686)/((G1685*K1685/D1685*D1686)+(G1685*J1685/C1685*C1686))))</f>
        <v>0.50631906240461788</v>
      </c>
      <c r="K1686" s="18">
        <f t="shared" si="312"/>
        <v>0.49368093759538212</v>
      </c>
      <c r="L1686" s="20">
        <f t="shared" si="313"/>
        <v>1.0255997828694652</v>
      </c>
      <c r="M1686" s="51">
        <f>IF(AND((B1686-$B$2)&gt;123,OR(((U1685*R1685/C1685*C1686)/(U1685*S1685/D1685*D1686))&lt;(4/6),((U1685*R1685/C1685*C1686)/(U1685*S1685/D1685*D1686))&gt;(6/4))),1,0)</f>
        <v>0</v>
      </c>
      <c r="N1686" s="51">
        <f>IF(AND((B1686-$B$2)&gt;123,OR(((U1685*R1685/C1685*C1686)/(U1685*S1685/D1685*D1686))&lt;(4/6),((U1685*R1685/C1685*C1686)/(U1685*S1685/D1685*D1686))&gt;(6/4))),COUNTIF($M$2:M1686,1),0)</f>
        <v>0</v>
      </c>
      <c r="O1686" s="51">
        <f>IF(OR((ROW(N1686)-MATCH(MAX($N$2:N1686),$N$2:N1686,0))=1,(ROW(N1686)-MATCH(MAX($N$2:N1686),$N$2:N1686,0))&gt;123),IF(OR(((U1685*R1685/C1685*C1686)/(U1685*S1685/D1685*D1686))&lt;(4/6),((U1685*R1685/C1685*C1686)/(U1685*S1685/D1685*D1686))&gt;(6/4)),1,0),0)</f>
        <v>0</v>
      </c>
      <c r="P1686" s="47">
        <f>IF(O1686=1,U1685/2/C1686,P1685)</f>
        <v>4.5848803948301908</v>
      </c>
      <c r="Q1686" s="47">
        <f>IF(O1686=1,U1685/2/D1686,Q1685)</f>
        <v>74.992248772629807</v>
      </c>
      <c r="R1686" s="41">
        <f>P1686*C1686/U1685</f>
        <v>0.50090384448634884</v>
      </c>
      <c r="S1686" s="41">
        <f>Q1686*D1686/U1685</f>
        <v>0.48840088780528029</v>
      </c>
      <c r="T1686" s="41">
        <f t="shared" si="319"/>
        <v>1.0255997828694638</v>
      </c>
      <c r="U1686" s="42">
        <f>P1686*C1686+Q1686*D1686</f>
        <v>28811.062516945283</v>
      </c>
      <c r="V1686" s="25">
        <f>B1686</f>
        <v>43440</v>
      </c>
      <c r="W1686">
        <f>C1686/C$2</f>
        <v>1.3840865025516007</v>
      </c>
      <c r="X1686">
        <f>D1686/D$2</f>
        <v>1.3591250447868146</v>
      </c>
      <c r="Y1686">
        <f t="shared" si="320"/>
        <v>1.4405531258472641</v>
      </c>
      <c r="AA1686" s="15">
        <f t="shared" si="321"/>
        <v>-2.1627002253779559E-2</v>
      </c>
      <c r="AB1686" s="15">
        <f t="shared" si="322"/>
        <v>7.7300793480783447E-4</v>
      </c>
      <c r="AC1686" s="15">
        <f t="shared" si="323"/>
        <v>-1.0695267708371037E-2</v>
      </c>
    </row>
    <row r="1687" spans="1:29" x14ac:dyDescent="0.4">
      <c r="A1687" s="43">
        <f t="shared" si="314"/>
        <v>2018</v>
      </c>
      <c r="B1687" s="53">
        <v>43441</v>
      </c>
      <c r="C1687" s="45">
        <v>3181.5646000000002</v>
      </c>
      <c r="D1687" s="45">
        <f>VLOOKUP(B1687,'H11001.CSI  中证全债'!$A$2:$B$2792,2,0)</f>
        <v>189.7654</v>
      </c>
      <c r="E1687" s="14">
        <f t="shared" si="315"/>
        <v>0</v>
      </c>
      <c r="F1687" s="14">
        <f>IF(AND((B1687-$B$2)&gt;123,OR(((G1686*J1686/C1686*C1687)/(G1686*K1686/D1686*D1687))&lt;(4/6),((G1686*J1686/C1686*C1687)/(G1686*K1686/D1686*D1687))&gt;(6/4))),COUNTIF($E$2:E1687,1),0)</f>
        <v>0</v>
      </c>
      <c r="G1687" s="21">
        <f t="shared" si="316"/>
        <v>28621.229867421083</v>
      </c>
      <c r="H1687" s="12">
        <f t="shared" si="317"/>
        <v>4.553570394703824</v>
      </c>
      <c r="I1687" s="12">
        <f t="shared" si="318"/>
        <v>74.480129127983204</v>
      </c>
      <c r="J1687" s="15">
        <f>IF(OR((ROW(F1687)-MATCH(MAX($F$2:F1687),$F$2:F1687,0))=1,(ROW(F1687)-MATCH(MAX($F$2:F1687),$F$2:F1687,0))&gt;123),IF(OR(((G1686*J1686/C1686*C1687)/(G1686*K1686/D1686*D1687))&lt;(4/6),((G1686*J1686/C1686*C1687)/(G1686*K1686/D1686*D1687))&gt;(6/4)),50%,((G1686*J1686/C1686*C1687)/((G1686*K1686/D1686*D1687)+(G1686*J1686/C1686*C1687)))),((G1686*J1686/C1686*C1687)/((G1686*K1686/D1686*D1687)+(G1686*J1686/C1686*C1687))))</f>
        <v>0.50617944925869496</v>
      </c>
      <c r="K1687" s="18">
        <f t="shared" si="312"/>
        <v>0.49382055074130504</v>
      </c>
      <c r="L1687" s="20">
        <f t="shared" si="313"/>
        <v>1.0250271044792227</v>
      </c>
      <c r="M1687" s="51">
        <f>IF(AND((B1687-$B$2)&gt;123,OR(((U1686*R1686/C1686*C1687)/(U1686*S1686/D1686*D1687))&lt;(4/6),((U1686*R1686/C1686*C1687)/(U1686*S1686/D1686*D1687))&gt;(6/4))),1,0)</f>
        <v>0</v>
      </c>
      <c r="N1687" s="51">
        <f>IF(AND((B1687-$B$2)&gt;123,OR(((U1686*R1686/C1686*C1687)/(U1686*S1686/D1686*D1687))&lt;(4/6),((U1686*R1686/C1686*C1687)/(U1686*S1686/D1686*D1687))&gt;(6/4))),COUNTIF($M$2:M1687,1),0)</f>
        <v>0</v>
      </c>
      <c r="O1687" s="51">
        <f>IF(OR((ROW(N1687)-MATCH(MAX($N$2:N1687),$N$2:N1687,0))=1,(ROW(N1687)-MATCH(MAX($N$2:N1687),$N$2:N1687,0))&gt;123),IF(OR(((U1686*R1686/C1686*C1687)/(U1686*S1686/D1686*D1687))&lt;(4/6),((U1686*R1686/C1686*C1687)/(U1686*S1686/D1686*D1687))&gt;(6/4)),1,0),0)</f>
        <v>0</v>
      </c>
      <c r="P1687" s="47">
        <f>IF(O1687=1,U1686/2/C1687,P1686)</f>
        <v>4.5848803948301908</v>
      </c>
      <c r="Q1687" s="47">
        <f>IF(O1687=1,U1686/2/D1687,Q1686)</f>
        <v>74.992248772629807</v>
      </c>
      <c r="R1687" s="41">
        <f>P1687*C1687/U1686</f>
        <v>0.5063018120503654</v>
      </c>
      <c r="S1687" s="41">
        <f>Q1687*D1687/U1686</f>
        <v>0.49393992591795782</v>
      </c>
      <c r="T1687" s="41">
        <f t="shared" si="319"/>
        <v>1.0250271044792214</v>
      </c>
      <c r="U1687" s="42">
        <f>P1687*C1687+Q1687*D1687</f>
        <v>28818.027244663361</v>
      </c>
      <c r="V1687" s="25">
        <f>B1687</f>
        <v>43441</v>
      </c>
      <c r="W1687">
        <f>C1687/C$2</f>
        <v>1.3840393465500642</v>
      </c>
      <c r="X1687">
        <f>D1687/D$2</f>
        <v>1.3598380508778214</v>
      </c>
      <c r="Y1687">
        <f t="shared" si="320"/>
        <v>1.4409013622331681</v>
      </c>
      <c r="AA1687" s="15">
        <f t="shared" si="321"/>
        <v>-3.4070125999763334E-5</v>
      </c>
      <c r="AB1687" s="15">
        <f t="shared" si="322"/>
        <v>5.2460668997422744E-4</v>
      </c>
      <c r="AC1687" s="15">
        <f t="shared" si="323"/>
        <v>2.4173796832327454E-4</v>
      </c>
    </row>
    <row r="1688" spans="1:29" x14ac:dyDescent="0.4">
      <c r="A1688" s="43">
        <f t="shared" si="314"/>
        <v>2018</v>
      </c>
      <c r="B1688" s="53">
        <v>43444</v>
      </c>
      <c r="C1688" s="45">
        <v>3144.7631000000001</v>
      </c>
      <c r="D1688" s="45">
        <f>VLOOKUP(B1688,'H11001.CSI  中证全债'!$A$2:$B$2792,2,0)</f>
        <v>190.00030000000001</v>
      </c>
      <c r="E1688" s="14">
        <f t="shared" si="315"/>
        <v>0</v>
      </c>
      <c r="F1688" s="14">
        <f>IF(AND((B1688-$B$2)&gt;123,OR(((G1687*J1687/C1687*C1688)/(G1687*K1687/D1687*D1688))&lt;(4/6),((G1687*J1687/C1687*C1688)/(G1687*K1687/D1687*D1688))&gt;(6/4))),COUNTIF($E$2:E1688,1),0)</f>
        <v>0</v>
      </c>
      <c r="G1688" s="21">
        <f t="shared" si="316"/>
        <v>28471.147028872554</v>
      </c>
      <c r="H1688" s="12">
        <f t="shared" si="317"/>
        <v>4.553570394703824</v>
      </c>
      <c r="I1688" s="12">
        <f t="shared" si="318"/>
        <v>74.480129127983204</v>
      </c>
      <c r="J1688" s="15">
        <f>IF(OR((ROW(F1688)-MATCH(MAX($F$2:F1688),$F$2:F1688,0))=1,(ROW(F1688)-MATCH(MAX($F$2:F1688),$F$2:F1688,0))&gt;123),IF(OR(((G1687*J1687/C1687*C1688)/(G1687*K1687/D1687*D1688))&lt;(4/6),((G1687*J1687/C1687*C1688)/(G1687*K1687/D1687*D1688))&gt;(6/4)),50%,((G1687*J1687/C1687*C1688)/((G1687*K1687/D1687*D1688)+(G1687*J1687/C1687*C1688)))),((G1687*J1687/C1687*C1688)/((G1687*K1687/D1687*D1688)+(G1687*J1687/C1687*C1688))))</f>
        <v>0.50296182784610777</v>
      </c>
      <c r="K1688" s="18">
        <f t="shared" si="312"/>
        <v>0.49703817215389223</v>
      </c>
      <c r="L1688" s="20">
        <f t="shared" si="313"/>
        <v>1.0119179089737629</v>
      </c>
      <c r="M1688" s="51">
        <f>IF(AND((B1688-$B$2)&gt;123,OR(((U1687*R1687/C1687*C1688)/(U1687*S1687/D1687*D1688))&lt;(4/6),((U1687*R1687/C1687*C1688)/(U1687*S1687/D1687*D1688))&gt;(6/4))),1,0)</f>
        <v>0</v>
      </c>
      <c r="N1688" s="51">
        <f>IF(AND((B1688-$B$2)&gt;123,OR(((U1687*R1687/C1687*C1688)/(U1687*S1687/D1687*D1688))&lt;(4/6),((U1687*R1687/C1687*C1688)/(U1687*S1687/D1687*D1688))&gt;(6/4))),COUNTIF($M$2:M1688,1),0)</f>
        <v>0</v>
      </c>
      <c r="O1688" s="51">
        <f>IF(OR((ROW(N1688)-MATCH(MAX($N$2:N1688),$N$2:N1688,0))=1,(ROW(N1688)-MATCH(MAX($N$2:N1688),$N$2:N1688,0))&gt;123),IF(OR(((U1687*R1687/C1687*C1688)/(U1687*S1687/D1687*D1688))&lt;(4/6),((U1687*R1687/C1687*C1688)/(U1687*S1687/D1687*D1688))&gt;(6/4)),1,0),0)</f>
        <v>0</v>
      </c>
      <c r="P1688" s="47">
        <f>IF(O1688=1,U1687/2/C1688,P1687)</f>
        <v>4.5848803948301908</v>
      </c>
      <c r="Q1688" s="47">
        <f>IF(O1688=1,U1687/2/D1688,Q1687)</f>
        <v>74.992248772629807</v>
      </c>
      <c r="R1688" s="41">
        <f>P1688*C1688/U1687</f>
        <v>0.5003244171144805</v>
      </c>
      <c r="S1688" s="41">
        <f>Q1688*D1688/U1687</f>
        <v>0.49443182364653016</v>
      </c>
      <c r="T1688" s="41">
        <f t="shared" si="319"/>
        <v>1.0119179089737618</v>
      </c>
      <c r="U1688" s="42">
        <f>P1688*C1688+Q1688*D1688</f>
        <v>28666.912448049712</v>
      </c>
      <c r="V1688" s="25">
        <f>B1688</f>
        <v>43444</v>
      </c>
      <c r="W1688">
        <f>C1688/C$2</f>
        <v>1.3680300145339668</v>
      </c>
      <c r="X1688">
        <f>D1688/D$2</f>
        <v>1.3615213185238266</v>
      </c>
      <c r="Y1688">
        <f t="shared" si="320"/>
        <v>1.4333456224024856</v>
      </c>
      <c r="AA1688" s="15">
        <f t="shared" si="321"/>
        <v>-1.1567107579710911E-2</v>
      </c>
      <c r="AB1688" s="15">
        <f t="shared" si="322"/>
        <v>1.2378442013138979E-3</v>
      </c>
      <c r="AC1688" s="15">
        <f t="shared" si="323"/>
        <v>-5.2437592389893428E-3</v>
      </c>
    </row>
    <row r="1689" spans="1:29" x14ac:dyDescent="0.4">
      <c r="A1689" s="43">
        <f t="shared" si="314"/>
        <v>2018</v>
      </c>
      <c r="B1689" s="53">
        <v>43445</v>
      </c>
      <c r="C1689" s="45">
        <v>3159.8157999999999</v>
      </c>
      <c r="D1689" s="45">
        <f>VLOOKUP(B1689,'H11001.CSI  中证全债'!$A$2:$B$2792,2,0)</f>
        <v>190.10159999999999</v>
      </c>
      <c r="E1689" s="14">
        <f t="shared" si="315"/>
        <v>0</v>
      </c>
      <c r="F1689" s="14">
        <f>IF(AND((B1689-$B$2)&gt;123,OR(((G1688*J1688/C1688*C1689)/(G1688*K1688/D1688*D1689))&lt;(4/6),((G1688*J1688/C1688*C1689)/(G1688*K1688/D1688*D1689))&gt;(6/4))),COUNTIF($E$2:E1689,1),0)</f>
        <v>0</v>
      </c>
      <c r="G1689" s="21">
        <f t="shared" si="316"/>
        <v>28547.235395033575</v>
      </c>
      <c r="H1689" s="12">
        <f t="shared" si="317"/>
        <v>4.553570394703824</v>
      </c>
      <c r="I1689" s="12">
        <f t="shared" si="318"/>
        <v>74.480129127983204</v>
      </c>
      <c r="J1689" s="15">
        <f>IF(OR((ROW(F1689)-MATCH(MAX($F$2:F1689),$F$2:F1689,0))=1,(ROW(F1689)-MATCH(MAX($F$2:F1689),$F$2:F1689,0))&gt;123),IF(OR(((G1688*J1688/C1688*C1689)/(G1688*K1688/D1688*D1689))&lt;(4/6),((G1688*J1688/C1688*C1689)/(G1688*K1688/D1688*D1689))&gt;(6/4)),50%,((G1688*J1688/C1688*C1689)/((G1688*K1688/D1688*D1689)+(G1688*J1688/C1688*C1689)))),((G1688*J1688/C1688*C1689)/((G1688*K1688/D1688*D1689)+(G1688*J1688/C1688*C1689))))</f>
        <v>0.50402231531325681</v>
      </c>
      <c r="K1689" s="18">
        <f t="shared" si="312"/>
        <v>0.49597768468674319</v>
      </c>
      <c r="L1689" s="20">
        <f t="shared" si="313"/>
        <v>1.0162197430950841</v>
      </c>
      <c r="M1689" s="51">
        <f>IF(AND((B1689-$B$2)&gt;123,OR(((U1688*R1688/C1688*C1689)/(U1688*S1688/D1688*D1689))&lt;(4/6),((U1688*R1688/C1688*C1689)/(U1688*S1688/D1688*D1689))&gt;(6/4))),1,0)</f>
        <v>0</v>
      </c>
      <c r="N1689" s="51">
        <f>IF(AND((B1689-$B$2)&gt;123,OR(((U1688*R1688/C1688*C1689)/(U1688*S1688/D1688*D1689))&lt;(4/6),((U1688*R1688/C1688*C1689)/(U1688*S1688/D1688*D1689))&gt;(6/4))),COUNTIF($M$2:M1689,1),0)</f>
        <v>0</v>
      </c>
      <c r="O1689" s="51">
        <f>IF(OR((ROW(N1689)-MATCH(MAX($N$2:N1689),$N$2:N1689,0))=1,(ROW(N1689)-MATCH(MAX($N$2:N1689),$N$2:N1689,0))&gt;123),IF(OR(((U1688*R1688/C1688*C1689)/(U1688*S1688/D1688*D1689))&lt;(4/6),((U1688*R1688/C1688*C1689)/(U1688*S1688/D1688*D1689))&gt;(6/4)),1,0),0)</f>
        <v>0</v>
      </c>
      <c r="P1689" s="47">
        <f>IF(O1689=1,U1688/2/C1689,P1688)</f>
        <v>4.5848803948301908</v>
      </c>
      <c r="Q1689" s="47">
        <f>IF(O1689=1,U1688/2/D1689,Q1688)</f>
        <v>74.992248772629807</v>
      </c>
      <c r="R1689" s="41">
        <f>P1689*C1689/U1688</f>
        <v>0.50536930124403023</v>
      </c>
      <c r="S1689" s="41">
        <f>Q1689*D1689/U1688</f>
        <v>0.49730317156094173</v>
      </c>
      <c r="T1689" s="41">
        <f t="shared" si="319"/>
        <v>1.016219743095083</v>
      </c>
      <c r="U1689" s="42">
        <f>P1689*C1689+Q1689*D1689</f>
        <v>28743.523991969636</v>
      </c>
      <c r="V1689" s="25">
        <f>B1689</f>
        <v>43445</v>
      </c>
      <c r="W1689">
        <f>C1689/C$2</f>
        <v>1.3745782169724192</v>
      </c>
      <c r="X1689">
        <f>D1689/D$2</f>
        <v>1.3622472232174847</v>
      </c>
      <c r="Y1689">
        <f t="shared" si="320"/>
        <v>1.4371761995984818</v>
      </c>
      <c r="AA1689" s="15">
        <f t="shared" si="321"/>
        <v>4.7865926689358851E-3</v>
      </c>
      <c r="AB1689" s="15">
        <f t="shared" si="322"/>
        <v>5.33157052909905E-4</v>
      </c>
      <c r="AC1689" s="15">
        <f t="shared" si="323"/>
        <v>2.6724728049718482E-3</v>
      </c>
    </row>
    <row r="1690" spans="1:29" x14ac:dyDescent="0.4">
      <c r="A1690" s="43">
        <f t="shared" si="314"/>
        <v>2018</v>
      </c>
      <c r="B1690" s="53">
        <v>43446</v>
      </c>
      <c r="C1690" s="45">
        <v>3170.6091999999999</v>
      </c>
      <c r="D1690" s="45">
        <f>VLOOKUP(B1690,'H11001.CSI  中证全债'!$A$2:$B$2792,2,0)</f>
        <v>190.1506</v>
      </c>
      <c r="E1690" s="14">
        <f t="shared" si="315"/>
        <v>0</v>
      </c>
      <c r="F1690" s="14">
        <f>IF(AND((B1690-$B$2)&gt;123,OR(((G1689*J1689/C1689*C1690)/(G1689*K1689/D1689*D1690))&lt;(4/6),((G1689*J1689/C1689*C1690)/(G1689*K1689/D1689*D1690))&gt;(6/4))),COUNTIF($E$2:E1690,1),0)</f>
        <v>0</v>
      </c>
      <c r="G1690" s="21">
        <f t="shared" si="316"/>
        <v>28600.033428059043</v>
      </c>
      <c r="H1690" s="12">
        <f t="shared" si="317"/>
        <v>4.553570394703824</v>
      </c>
      <c r="I1690" s="12">
        <f t="shared" si="318"/>
        <v>74.480129127983204</v>
      </c>
      <c r="J1690" s="15">
        <f>IF(OR((ROW(F1690)-MATCH(MAX($F$2:F1690),$F$2:F1690,0))=1,(ROW(F1690)-MATCH(MAX($F$2:F1690),$F$2:F1690,0))&gt;123),IF(OR(((G1689*J1689/C1689*C1690)/(G1689*K1689/D1689*D1690))&lt;(4/6),((G1689*J1689/C1689*C1690)/(G1689*K1689/D1689*D1690))&gt;(6/4)),50%,((G1689*J1689/C1689*C1690)/((G1689*K1689/D1689*D1690)+(G1689*J1689/C1689*C1690)))),((G1689*J1689/C1689*C1690)/((G1689*K1689/D1689*D1690)+(G1689*J1689/C1689*C1690))))</f>
        <v>0.50481032557574146</v>
      </c>
      <c r="K1690" s="18">
        <f t="shared" si="312"/>
        <v>0.49518967442425854</v>
      </c>
      <c r="L1690" s="20">
        <f t="shared" si="313"/>
        <v>1.0194282143759732</v>
      </c>
      <c r="M1690" s="51">
        <f>IF(AND((B1690-$B$2)&gt;123,OR(((U1689*R1689/C1689*C1690)/(U1689*S1689/D1689*D1690))&lt;(4/6),((U1689*R1689/C1689*C1690)/(U1689*S1689/D1689*D1690))&gt;(6/4))),1,0)</f>
        <v>0</v>
      </c>
      <c r="N1690" s="51">
        <f>IF(AND((B1690-$B$2)&gt;123,OR(((U1689*R1689/C1689*C1690)/(U1689*S1689/D1689*D1690))&lt;(4/6),((U1689*R1689/C1689*C1690)/(U1689*S1689/D1689*D1690))&gt;(6/4))),COUNTIF($M$2:M1690,1),0)</f>
        <v>0</v>
      </c>
      <c r="O1690" s="51">
        <f>IF(OR((ROW(N1690)-MATCH(MAX($N$2:N1690),$N$2:N1690,0))=1,(ROW(N1690)-MATCH(MAX($N$2:N1690),$N$2:N1690,0))&gt;123),IF(OR(((U1689*R1689/C1689*C1690)/(U1689*S1689/D1689*D1690))&lt;(4/6),((U1689*R1689/C1689*C1690)/(U1689*S1689/D1689*D1690))&gt;(6/4)),1,0),0)</f>
        <v>0</v>
      </c>
      <c r="P1690" s="47">
        <f>IF(O1690=1,U1689/2/C1690,P1689)</f>
        <v>4.5848803948301908</v>
      </c>
      <c r="Q1690" s="47">
        <f>IF(O1690=1,U1689/2/D1690,Q1689)</f>
        <v>74.992248772629807</v>
      </c>
      <c r="R1690" s="41">
        <f>P1690*C1690/U1689</f>
        <v>0.50574397087878098</v>
      </c>
      <c r="S1690" s="41">
        <f>Q1690*D1690/U1689</f>
        <v>0.4961055263595629</v>
      </c>
      <c r="T1690" s="41">
        <f t="shared" si="319"/>
        <v>1.0194282143759721</v>
      </c>
      <c r="U1690" s="42">
        <f>P1690*C1690+Q1690*D1690</f>
        <v>28796.685060213058</v>
      </c>
      <c r="V1690" s="25">
        <f>B1690</f>
        <v>43446</v>
      </c>
      <c r="W1690">
        <f>C1690/C$2</f>
        <v>1.3792735452656286</v>
      </c>
      <c r="X1690">
        <f>D1690/D$2</f>
        <v>1.3625983518452167</v>
      </c>
      <c r="Y1690">
        <f t="shared" si="320"/>
        <v>1.4398342530106529</v>
      </c>
      <c r="AA1690" s="15">
        <f t="shared" si="321"/>
        <v>3.4158320241326479E-3</v>
      </c>
      <c r="AB1690" s="15">
        <f t="shared" si="322"/>
        <v>2.5775690472884527E-4</v>
      </c>
      <c r="AC1690" s="15">
        <f t="shared" si="323"/>
        <v>1.8494972383440444E-3</v>
      </c>
    </row>
    <row r="1691" spans="1:29" x14ac:dyDescent="0.4">
      <c r="A1691" s="43">
        <f t="shared" si="314"/>
        <v>2018</v>
      </c>
      <c r="B1691" s="53">
        <v>43447</v>
      </c>
      <c r="C1691" s="45">
        <v>3219.6923999999999</v>
      </c>
      <c r="D1691" s="45">
        <f>VLOOKUP(B1691,'H11001.CSI  中证全债'!$A$2:$B$2792,2,0)</f>
        <v>190.03190000000001</v>
      </c>
      <c r="E1691" s="14">
        <f t="shared" si="315"/>
        <v>0</v>
      </c>
      <c r="F1691" s="14">
        <f>IF(AND((B1691-$B$2)&gt;123,OR(((G1690*J1690/C1690*C1691)/(G1690*K1690/D1690*D1691))&lt;(4/6),((G1690*J1690/C1690*C1691)/(G1690*K1690/D1690*D1691))&gt;(6/4))),COUNTIF($E$2:E1691,1),0)</f>
        <v>0</v>
      </c>
      <c r="G1691" s="21">
        <f t="shared" si="316"/>
        <v>28814.69644312888</v>
      </c>
      <c r="H1691" s="12">
        <f t="shared" si="317"/>
        <v>4.553570394703824</v>
      </c>
      <c r="I1691" s="12">
        <f t="shared" si="318"/>
        <v>74.480129127983204</v>
      </c>
      <c r="J1691" s="15">
        <f>IF(OR((ROW(F1691)-MATCH(MAX($F$2:F1691),$F$2:F1691,0))=1,(ROW(F1691)-MATCH(MAX($F$2:F1691),$F$2:F1691,0))&gt;123),IF(OR(((G1690*J1690/C1690*C1691)/(G1690*K1690/D1690*D1691))&lt;(4/6),((G1690*J1690/C1690*C1691)/(G1690*K1690/D1690*D1691))&gt;(6/4)),50%,((G1690*J1690/C1690*C1691)/((G1690*K1690/D1690*D1691)+(G1690*J1690/C1690*C1691)))),((G1690*J1690/C1690*C1691)/((G1690*K1690/D1690*D1691)+(G1690*J1690/C1690*C1691))))</f>
        <v>0.50880619275754924</v>
      </c>
      <c r="K1691" s="18">
        <f t="shared" si="312"/>
        <v>0.49119380724245076</v>
      </c>
      <c r="L1691" s="20">
        <f t="shared" si="313"/>
        <v>1.0358562857581082</v>
      </c>
      <c r="M1691" s="51">
        <f>IF(AND((B1691-$B$2)&gt;123,OR(((U1690*R1690/C1690*C1691)/(U1690*S1690/D1690*D1691))&lt;(4/6),((U1690*R1690/C1690*C1691)/(U1690*S1690/D1690*D1691))&gt;(6/4))),1,0)</f>
        <v>0</v>
      </c>
      <c r="N1691" s="51">
        <f>IF(AND((B1691-$B$2)&gt;123,OR(((U1690*R1690/C1690*C1691)/(U1690*S1690/D1690*D1691))&lt;(4/6),((U1690*R1690/C1690*C1691)/(U1690*S1690/D1690*D1691))&gt;(6/4))),COUNTIF($M$2:M1691,1),0)</f>
        <v>0</v>
      </c>
      <c r="O1691" s="51">
        <f>IF(OR((ROW(N1691)-MATCH(MAX($N$2:N1691),$N$2:N1691,0))=1,(ROW(N1691)-MATCH(MAX($N$2:N1691),$N$2:N1691,0))&gt;123),IF(OR(((U1690*R1690/C1690*C1691)/(U1690*S1690/D1690*D1691))&lt;(4/6),((U1690*R1690/C1690*C1691)/(U1690*S1690/D1690*D1691))&gt;(6/4)),1,0),0)</f>
        <v>0</v>
      </c>
      <c r="P1691" s="47">
        <f>IF(O1691=1,U1690/2/C1691,P1690)</f>
        <v>4.5848803948301908</v>
      </c>
      <c r="Q1691" s="47">
        <f>IF(O1691=1,U1690/2/D1691,Q1690)</f>
        <v>74.992248772629807</v>
      </c>
      <c r="R1691" s="41">
        <f>P1691*C1691/U1690</f>
        <v>0.51262513484718941</v>
      </c>
      <c r="S1691" s="41">
        <f>Q1691*D1691/U1690</f>
        <v>0.49488055620767596</v>
      </c>
      <c r="T1691" s="41">
        <f t="shared" si="319"/>
        <v>1.0358562857581073</v>
      </c>
      <c r="U1691" s="42">
        <f>P1691*C1691+Q1691*D1691</f>
        <v>29012.824081679275</v>
      </c>
      <c r="V1691" s="25">
        <f>B1691</f>
        <v>43447</v>
      </c>
      <c r="W1691">
        <f>C1691/C$2</f>
        <v>1.4006256435554405</v>
      </c>
      <c r="X1691">
        <f>D1691/D$2</f>
        <v>1.3617477606592618</v>
      </c>
      <c r="Y1691">
        <f t="shared" si="320"/>
        <v>1.4506412040839638</v>
      </c>
      <c r="AA1691" s="15">
        <f t="shared" si="321"/>
        <v>1.5480684279853829E-2</v>
      </c>
      <c r="AB1691" s="15">
        <f t="shared" si="322"/>
        <v>-6.2424204814504058E-4</v>
      </c>
      <c r="AC1691" s="15">
        <f t="shared" si="323"/>
        <v>7.5056910548654265E-3</v>
      </c>
    </row>
    <row r="1692" spans="1:29" x14ac:dyDescent="0.4">
      <c r="A1692" s="43">
        <f t="shared" si="314"/>
        <v>2018</v>
      </c>
      <c r="B1692" s="53">
        <v>43448</v>
      </c>
      <c r="C1692" s="45">
        <v>3165.9108999999999</v>
      </c>
      <c r="D1692" s="45">
        <f>VLOOKUP(B1692,'H11001.CSI  中证全债'!$A$2:$B$2792,2,0)</f>
        <v>189.8339</v>
      </c>
      <c r="E1692" s="14">
        <f t="shared" si="315"/>
        <v>0</v>
      </c>
      <c r="F1692" s="14">
        <f>IF(AND((B1692-$B$2)&gt;123,OR(((G1691*J1691/C1691*C1692)/(G1691*K1691/D1691*D1692))&lt;(4/6),((G1691*J1691/C1691*C1692)/(G1691*K1691/D1691*D1692))&gt;(6/4))),COUNTIF($E$2:E1692,1),0)</f>
        <v>0</v>
      </c>
      <c r="G1692" s="21">
        <f t="shared" si="316"/>
        <v>28555.051531378776</v>
      </c>
      <c r="H1692" s="12">
        <f t="shared" si="317"/>
        <v>4.553570394703824</v>
      </c>
      <c r="I1692" s="12">
        <f t="shared" si="318"/>
        <v>74.480129127983204</v>
      </c>
      <c r="J1692" s="15">
        <f>IF(OR((ROW(F1692)-MATCH(MAX($F$2:F1692),$F$2:F1692,0))=1,(ROW(F1692)-MATCH(MAX($F$2:F1692),$F$2:F1692,0))&gt;123),IF(OR(((G1691*J1691/C1691*C1692)/(G1691*K1691/D1691*D1692))&lt;(4/6),((G1691*J1691/C1691*C1692)/(G1691*K1691/D1691*D1692))&gt;(6/4)),50%,((G1691*J1691/C1691*C1692)/((G1691*K1691/D1691*D1692)+(G1691*J1691/C1691*C1692)))),((G1691*J1691/C1691*C1692)/((G1691*K1691/D1691*D1692)+(G1691*J1691/C1691*C1692))))</f>
        <v>0.50485631695212896</v>
      </c>
      <c r="K1692" s="18">
        <f t="shared" si="312"/>
        <v>0.49514368304787104</v>
      </c>
      <c r="L1692" s="20">
        <f t="shared" si="313"/>
        <v>1.0196157887837154</v>
      </c>
      <c r="M1692" s="51">
        <f>IF(AND((B1692-$B$2)&gt;123,OR(((U1691*R1691/C1691*C1692)/(U1691*S1691/D1691*D1692))&lt;(4/6),((U1691*R1691/C1691*C1692)/(U1691*S1691/D1691*D1692))&gt;(6/4))),1,0)</f>
        <v>0</v>
      </c>
      <c r="N1692" s="51">
        <f>IF(AND((B1692-$B$2)&gt;123,OR(((U1691*R1691/C1691*C1692)/(U1691*S1691/D1691*D1692))&lt;(4/6),((U1691*R1691/C1691*C1692)/(U1691*S1691/D1691*D1692))&gt;(6/4))),COUNTIF($M$2:M1692,1),0)</f>
        <v>0</v>
      </c>
      <c r="O1692" s="51">
        <f>IF(OR((ROW(N1692)-MATCH(MAX($N$2:N1692),$N$2:N1692,0))=1,(ROW(N1692)-MATCH(MAX($N$2:N1692),$N$2:N1692,0))&gt;123),IF(OR(((U1691*R1691/C1691*C1692)/(U1691*S1691/D1691*D1692))&lt;(4/6),((U1691*R1691/C1691*C1692)/(U1691*S1691/D1691*D1692))&gt;(6/4)),1,0),0)</f>
        <v>0</v>
      </c>
      <c r="P1692" s="47">
        <f>IF(O1692=1,U1691/2/C1692,P1691)</f>
        <v>4.5848803948301908</v>
      </c>
      <c r="Q1692" s="47">
        <f>IF(O1692=1,U1691/2/D1692,Q1691)</f>
        <v>74.992248772629807</v>
      </c>
      <c r="R1692" s="41">
        <f>P1692*C1692/U1691</f>
        <v>0.50030713233308421</v>
      </c>
      <c r="S1692" s="41">
        <f>Q1692*D1692/U1691</f>
        <v>0.49068201751749424</v>
      </c>
      <c r="T1692" s="41">
        <f t="shared" si="319"/>
        <v>1.0196157887837143</v>
      </c>
      <c r="U1692" s="42">
        <f>P1692*C1692+Q1692*D1692</f>
        <v>28751.393871467735</v>
      </c>
      <c r="V1692" s="25">
        <f>B1692</f>
        <v>43448</v>
      </c>
      <c r="W1692">
        <f>C1692/C$2</f>
        <v>1.377229698014532</v>
      </c>
      <c r="X1692">
        <f>D1692/D$2</f>
        <v>1.3603289143676101</v>
      </c>
      <c r="Y1692">
        <f t="shared" si="320"/>
        <v>1.4375696935733868</v>
      </c>
      <c r="AA1692" s="15">
        <f t="shared" si="321"/>
        <v>-1.6703924884252985E-2</v>
      </c>
      <c r="AB1692" s="15">
        <f t="shared" si="322"/>
        <v>-1.0419303285396087E-3</v>
      </c>
      <c r="AC1692" s="15">
        <f t="shared" si="323"/>
        <v>-9.0108501494214899E-3</v>
      </c>
    </row>
    <row r="1693" spans="1:29" x14ac:dyDescent="0.4">
      <c r="A1693" s="43">
        <f t="shared" si="314"/>
        <v>2018</v>
      </c>
      <c r="B1693" s="53">
        <v>43451</v>
      </c>
      <c r="C1693" s="45">
        <v>3161.1966000000002</v>
      </c>
      <c r="D1693" s="45">
        <f>VLOOKUP(B1693,'H11001.CSI  中证全债'!$A$2:$B$2792,2,0)</f>
        <v>189.75460000000001</v>
      </c>
      <c r="E1693" s="14">
        <f t="shared" si="315"/>
        <v>0</v>
      </c>
      <c r="F1693" s="14">
        <f>IF(AND((B1693-$B$2)&gt;123,OR(((G1692*J1692/C1692*C1693)/(G1692*K1692/D1692*D1693))&lt;(4/6),((G1692*J1692/C1692*C1693)/(G1692*K1692/D1692*D1693))&gt;(6/4))),COUNTIF($E$2:E1693,1),0)</f>
        <v>0</v>
      </c>
      <c r="G1693" s="21">
        <f t="shared" si="316"/>
        <v>28527.678360227175</v>
      </c>
      <c r="H1693" s="12">
        <f t="shared" si="317"/>
        <v>4.553570394703824</v>
      </c>
      <c r="I1693" s="12">
        <f t="shared" si="318"/>
        <v>74.480129127983204</v>
      </c>
      <c r="J1693" s="15">
        <f>IF(OR((ROW(F1693)-MATCH(MAX($F$2:F1693),$F$2:F1693,0))=1,(ROW(F1693)-MATCH(MAX($F$2:F1693),$F$2:F1693,0))&gt;123),IF(OR(((G1692*J1692/C1692*C1693)/(G1692*K1692/D1692*D1693))&lt;(4/6),((G1692*J1692/C1692*C1693)/(G1692*K1692/D1692*D1693))&gt;(6/4)),50%,((G1692*J1692/C1692*C1693)/((G1692*K1692/D1692*D1693)+(G1692*J1692/C1692*C1693)))),((G1692*J1692/C1692*C1693)/((G1692*K1692/D1692*D1693)+(G1692*J1692/C1692*C1693))))</f>
        <v>0.50458824822097292</v>
      </c>
      <c r="K1693" s="18">
        <f t="shared" si="312"/>
        <v>0.49541175177902708</v>
      </c>
      <c r="L1693" s="20">
        <f t="shared" si="313"/>
        <v>1.0185229688415605</v>
      </c>
      <c r="M1693" s="51">
        <f>IF(AND((B1693-$B$2)&gt;123,OR(((U1692*R1692/C1692*C1693)/(U1692*S1692/D1692*D1693))&lt;(4/6),((U1692*R1692/C1692*C1693)/(U1692*S1692/D1692*D1693))&gt;(6/4))),1,0)</f>
        <v>0</v>
      </c>
      <c r="N1693" s="51">
        <f>IF(AND((B1693-$B$2)&gt;123,OR(((U1692*R1692/C1692*C1693)/(U1692*S1692/D1692*D1693))&lt;(4/6),((U1692*R1692/C1692*C1693)/(U1692*S1692/D1692*D1693))&gt;(6/4))),COUNTIF($M$2:M1693,1),0)</f>
        <v>0</v>
      </c>
      <c r="O1693" s="51">
        <f>IF(OR((ROW(N1693)-MATCH(MAX($N$2:N1693),$N$2:N1693,0))=1,(ROW(N1693)-MATCH(MAX($N$2:N1693),$N$2:N1693,0))&gt;123),IF(OR(((U1692*R1692/C1692*C1693)/(U1692*S1692/D1692*D1693))&lt;(4/6),((U1692*R1692/C1692*C1693)/(U1692*S1692/D1692*D1693))&gt;(6/4)),1,0),0)</f>
        <v>0</v>
      </c>
      <c r="P1693" s="47">
        <f>IF(O1693=1,U1692/2/C1693,P1692)</f>
        <v>4.5848803948301908</v>
      </c>
      <c r="Q1693" s="47">
        <f>IF(O1693=1,U1692/2/D1693,Q1692)</f>
        <v>74.992248772629807</v>
      </c>
      <c r="R1693" s="41">
        <f>P1693*C1693/U1692</f>
        <v>0.50410454464703713</v>
      </c>
      <c r="S1693" s="41">
        <f>Q1693*D1693/U1692</f>
        <v>0.49493684489058909</v>
      </c>
      <c r="T1693" s="41">
        <f t="shared" si="319"/>
        <v>1.0185229688415594</v>
      </c>
      <c r="U1693" s="42">
        <f>P1693*C1693+Q1693*D1693</f>
        <v>28723.83248449472</v>
      </c>
      <c r="V1693" s="25">
        <f>B1693</f>
        <v>43451</v>
      </c>
      <c r="W1693">
        <f>C1693/C$2</f>
        <v>1.375178890468006</v>
      </c>
      <c r="X1693">
        <f>D1693/D$2</f>
        <v>1.3597606592619134</v>
      </c>
      <c r="Y1693">
        <f t="shared" si="320"/>
        <v>1.4361916242247359</v>
      </c>
      <c r="AA1693" s="15">
        <f t="shared" si="321"/>
        <v>-1.4890817047312765E-3</v>
      </c>
      <c r="AB1693" s="15">
        <f t="shared" si="322"/>
        <v>-4.1773360816999006E-4</v>
      </c>
      <c r="AC1693" s="15">
        <f t="shared" si="323"/>
        <v>-9.5861046237377678E-4</v>
      </c>
    </row>
    <row r="1694" spans="1:29" x14ac:dyDescent="0.4">
      <c r="A1694" s="43">
        <f t="shared" si="314"/>
        <v>2018</v>
      </c>
      <c r="B1694" s="53">
        <v>43452</v>
      </c>
      <c r="C1694" s="45">
        <v>3128.4265</v>
      </c>
      <c r="D1694" s="45">
        <f>VLOOKUP(B1694,'H11001.CSI  中证全债'!$A$2:$B$2792,2,0)</f>
        <v>189.62710000000001</v>
      </c>
      <c r="E1694" s="14">
        <f t="shared" si="315"/>
        <v>0</v>
      </c>
      <c r="F1694" s="14">
        <f>IF(AND((B1694-$B$2)&gt;123,OR(((G1693*J1693/C1693*C1694)/(G1693*K1693/D1693*D1694))&lt;(4/6),((G1693*J1693/C1693*C1694)/(G1693*K1693/D1693*D1694))&gt;(6/4))),COUNTIF($E$2:E1694,1),0)</f>
        <v>0</v>
      </c>
      <c r="G1694" s="21">
        <f t="shared" si="316"/>
        <v>28368.961186571873</v>
      </c>
      <c r="H1694" s="12">
        <f t="shared" si="317"/>
        <v>4.553570394703824</v>
      </c>
      <c r="I1694" s="12">
        <f t="shared" si="318"/>
        <v>74.480129127983204</v>
      </c>
      <c r="J1694" s="15">
        <f>IF(OR((ROW(F1694)-MATCH(MAX($F$2:F1694),$F$2:F1694,0))=1,(ROW(F1694)-MATCH(MAX($F$2:F1694),$F$2:F1694,0))&gt;123),IF(OR(((G1693*J1693/C1693*C1694)/(G1693*K1693/D1693*D1694))&lt;(4/6),((G1693*J1693/C1693*C1694)/(G1693*K1693/D1693*D1694))&gt;(6/4)),50%,((G1693*J1693/C1693*C1694)/((G1693*K1693/D1693*D1694)+(G1693*J1693/C1693*C1694)))),((G1693*J1693/C1693*C1694)/((G1693*K1693/D1693*D1694)+(G1693*J1693/C1693*C1694))))</f>
        <v>0.50215128424053312</v>
      </c>
      <c r="K1694" s="18">
        <f t="shared" si="312"/>
        <v>0.49784871575946688</v>
      </c>
      <c r="L1694" s="20">
        <f t="shared" si="313"/>
        <v>1.0086423211406756</v>
      </c>
      <c r="M1694" s="51">
        <f>IF(AND((B1694-$B$2)&gt;123,OR(((U1693*R1693/C1693*C1694)/(U1693*S1693/D1693*D1694))&lt;(4/6),((U1693*R1693/C1693*C1694)/(U1693*S1693/D1693*D1694))&gt;(6/4))),1,0)</f>
        <v>0</v>
      </c>
      <c r="N1694" s="51">
        <f>IF(AND((B1694-$B$2)&gt;123,OR(((U1693*R1693/C1693*C1694)/(U1693*S1693/D1693*D1694))&lt;(4/6),((U1693*R1693/C1693*C1694)/(U1693*S1693/D1693*D1694))&gt;(6/4))),COUNTIF($M$2:M1694,1),0)</f>
        <v>0</v>
      </c>
      <c r="O1694" s="51">
        <f>IF(OR((ROW(N1694)-MATCH(MAX($N$2:N1694),$N$2:N1694,0))=1,(ROW(N1694)-MATCH(MAX($N$2:N1694),$N$2:N1694,0))&gt;123),IF(OR(((U1693*R1693/C1693*C1694)/(U1693*S1693/D1693*D1694))&lt;(4/6),((U1693*R1693/C1693*C1694)/(U1693*S1693/D1693*D1694))&gt;(6/4)),1,0),0)</f>
        <v>0</v>
      </c>
      <c r="P1694" s="47">
        <f>IF(O1694=1,U1693/2/C1694,P1693)</f>
        <v>4.5848803948301908</v>
      </c>
      <c r="Q1694" s="47">
        <f>IF(O1694=1,U1693/2/D1694,Q1693)</f>
        <v>74.992248772629807</v>
      </c>
      <c r="R1694" s="41">
        <f>P1694*C1694/U1693</f>
        <v>0.49935750510520871</v>
      </c>
      <c r="S1694" s="41">
        <f>Q1694*D1694/U1693</f>
        <v>0.49507887448197196</v>
      </c>
      <c r="T1694" s="41">
        <f t="shared" si="319"/>
        <v>1.0086423211406743</v>
      </c>
      <c r="U1694" s="42">
        <f>P1694*C1694+Q1694*D1694</f>
        <v>28564.023983749583</v>
      </c>
      <c r="V1694" s="25">
        <f>B1694</f>
        <v>43452</v>
      </c>
      <c r="W1694">
        <f>C1694/C$2</f>
        <v>1.3609232918891241</v>
      </c>
      <c r="X1694">
        <f>D1694/D$2</f>
        <v>1.358847008240774</v>
      </c>
      <c r="Y1694">
        <f t="shared" si="320"/>
        <v>1.4282011991874792</v>
      </c>
      <c r="AA1694" s="15">
        <f t="shared" si="321"/>
        <v>-1.0366359371638101E-2</v>
      </c>
      <c r="AB1694" s="15">
        <f t="shared" si="322"/>
        <v>-6.7192046991215726E-4</v>
      </c>
      <c r="AC1694" s="15">
        <f t="shared" si="323"/>
        <v>-5.5636204128192146E-3</v>
      </c>
    </row>
    <row r="1695" spans="1:29" x14ac:dyDescent="0.4">
      <c r="A1695" s="43">
        <f t="shared" si="314"/>
        <v>2018</v>
      </c>
      <c r="B1695" s="53">
        <v>43453</v>
      </c>
      <c r="C1695" s="45">
        <v>3091.1255000000001</v>
      </c>
      <c r="D1695" s="45">
        <f>VLOOKUP(B1695,'H11001.CSI  中证全债'!$A$2:$B$2792,2,0)</f>
        <v>189.68109999999999</v>
      </c>
      <c r="E1695" s="14">
        <f t="shared" si="315"/>
        <v>0</v>
      </c>
      <c r="F1695" s="14">
        <f>IF(AND((B1695-$B$2)&gt;123,OR(((G1694*J1694/C1694*C1695)/(G1694*K1694/D1694*D1695))&lt;(4/6),((G1694*J1694/C1694*C1695)/(G1694*K1694/D1694*D1695))&gt;(6/4))),COUNTIF($E$2:E1695,1),0)</f>
        <v>0</v>
      </c>
      <c r="G1695" s="21">
        <f t="shared" si="316"/>
        <v>28203.130384251934</v>
      </c>
      <c r="H1695" s="12">
        <f t="shared" si="317"/>
        <v>4.553570394703824</v>
      </c>
      <c r="I1695" s="12">
        <f t="shared" si="318"/>
        <v>74.480129127983204</v>
      </c>
      <c r="J1695" s="15">
        <f>IF(OR((ROW(F1695)-MATCH(MAX($F$2:F1695),$F$2:F1695,0))=1,(ROW(F1695)-MATCH(MAX($F$2:F1695),$F$2:F1695,0))&gt;123),IF(OR(((G1694*J1694/C1694*C1695)/(G1694*K1694/D1694*D1695))&lt;(4/6),((G1694*J1694/C1694*C1695)/(G1694*K1694/D1694*D1695))&gt;(6/4)),50%,((G1694*J1694/C1694*C1695)/((G1694*K1694/D1694*D1695)+(G1694*J1694/C1694*C1695)))),((G1694*J1694/C1694*C1695)/((G1694*K1694/D1694*D1695)+(G1694*J1694/C1694*C1695))))</f>
        <v>0.49908139172287136</v>
      </c>
      <c r="K1695" s="18">
        <f t="shared" si="312"/>
        <v>0.50091860827712864</v>
      </c>
      <c r="L1695" s="20">
        <f t="shared" si="313"/>
        <v>0.99633230524101257</v>
      </c>
      <c r="M1695" s="51">
        <f>IF(AND((B1695-$B$2)&gt;123,OR(((U1694*R1694/C1694*C1695)/(U1694*S1694/D1694*D1695))&lt;(4/6),((U1694*R1694/C1694*C1695)/(U1694*S1694/D1694*D1695))&gt;(6/4))),1,0)</f>
        <v>0</v>
      </c>
      <c r="N1695" s="51">
        <f>IF(AND((B1695-$B$2)&gt;123,OR(((U1694*R1694/C1694*C1695)/(U1694*S1694/D1694*D1695))&lt;(4/6),((U1694*R1694/C1694*C1695)/(U1694*S1694/D1694*D1695))&gt;(6/4))),COUNTIF($M$2:M1695,1),0)</f>
        <v>0</v>
      </c>
      <c r="O1695" s="51">
        <f>IF(OR((ROW(N1695)-MATCH(MAX($N$2:N1695),$N$2:N1695,0))=1,(ROW(N1695)-MATCH(MAX($N$2:N1695),$N$2:N1695,0))&gt;123),IF(OR(((U1694*R1694/C1694*C1695)/(U1694*S1694/D1694*D1695))&lt;(4/6),((U1694*R1694/C1694*C1695)/(U1694*S1694/D1694*D1695))&gt;(6/4)),1,0),0)</f>
        <v>0</v>
      </c>
      <c r="P1695" s="47">
        <f>IF(O1695=1,U1694/2/C1695,P1694)</f>
        <v>4.5848803948301908</v>
      </c>
      <c r="Q1695" s="47">
        <f>IF(O1695=1,U1694/2/D1695,Q1694)</f>
        <v>74.992248772629807</v>
      </c>
      <c r="R1695" s="41">
        <f>P1695*C1695/U1694</f>
        <v>0.49616401074906474</v>
      </c>
      <c r="S1695" s="41">
        <f>Q1695*D1695/U1694</f>
        <v>0.49799048785138339</v>
      </c>
      <c r="T1695" s="41">
        <f t="shared" si="319"/>
        <v>0.99633230524101146</v>
      </c>
      <c r="U1695" s="42">
        <f>P1695*C1695+Q1695*D1695</f>
        <v>28397.052941575741</v>
      </c>
      <c r="V1695" s="25">
        <f>B1695</f>
        <v>43453</v>
      </c>
      <c r="W1695">
        <f>C1695/C$2</f>
        <v>1.3446966681500796</v>
      </c>
      <c r="X1695">
        <f>D1695/D$2</f>
        <v>1.359233966320315</v>
      </c>
      <c r="Y1695">
        <f t="shared" si="320"/>
        <v>1.4198526470787871</v>
      </c>
      <c r="AA1695" s="15">
        <f t="shared" si="321"/>
        <v>-1.1923246398788612E-2</v>
      </c>
      <c r="AB1695" s="15">
        <f t="shared" si="322"/>
        <v>2.8476942377930747E-4</v>
      </c>
      <c r="AC1695" s="15">
        <f t="shared" si="323"/>
        <v>-5.8455013995518668E-3</v>
      </c>
    </row>
    <row r="1696" spans="1:29" x14ac:dyDescent="0.4">
      <c r="A1696" s="43">
        <f t="shared" si="314"/>
        <v>2018</v>
      </c>
      <c r="B1696" s="53">
        <v>43454</v>
      </c>
      <c r="C1696" s="45">
        <v>3067.4169000000002</v>
      </c>
      <c r="D1696" s="45">
        <f>VLOOKUP(B1696,'H11001.CSI  中证全债'!$A$2:$B$2792,2,0)</f>
        <v>189.84630000000001</v>
      </c>
      <c r="E1696" s="14">
        <f t="shared" si="315"/>
        <v>0</v>
      </c>
      <c r="F1696" s="14">
        <f>IF(AND((B1696-$B$2)&gt;123,OR(((G1695*J1695/C1695*C1696)/(G1695*K1695/D1695*D1696))&lt;(4/6),((G1695*J1695/C1695*C1696)/(G1695*K1695/D1695*D1696))&gt;(6/4))),COUNTIF($E$2:E1696,1),0)</f>
        <v>0</v>
      </c>
      <c r="G1696" s="21">
        <f t="shared" si="316"/>
        <v>28107.475722524003</v>
      </c>
      <c r="H1696" s="12">
        <f t="shared" si="317"/>
        <v>4.553570394703824</v>
      </c>
      <c r="I1696" s="12">
        <f t="shared" si="318"/>
        <v>74.480129127983204</v>
      </c>
      <c r="J1696" s="15">
        <f>IF(OR((ROW(F1696)-MATCH(MAX($F$2:F1696),$F$2:F1696,0))=1,(ROW(F1696)-MATCH(MAX($F$2:F1696),$F$2:F1696,0))&gt;123),IF(OR(((G1695*J1695/C1695*C1696)/(G1695*K1695/D1695*D1696))&lt;(4/6),((G1695*J1695/C1695*C1696)/(G1695*K1695/D1695*D1696))&gt;(6/4)),50%,((G1695*J1695/C1695*C1696)/((G1695*K1695/D1695*D1696)+(G1695*J1695/C1695*C1696)))),((G1695*J1695/C1695*C1696)/((G1695*K1695/D1695*D1696)+(G1695*J1695/C1695*C1696))))</f>
        <v>0.49693892549949359</v>
      </c>
      <c r="K1696" s="18">
        <f t="shared" si="312"/>
        <v>0.50306107450050641</v>
      </c>
      <c r="L1696" s="20">
        <f t="shared" si="313"/>
        <v>0.98783020728230353</v>
      </c>
      <c r="M1696" s="51">
        <f>IF(AND((B1696-$B$2)&gt;123,OR(((U1695*R1695/C1695*C1696)/(U1695*S1695/D1695*D1696))&lt;(4/6),((U1695*R1695/C1695*C1696)/(U1695*S1695/D1695*D1696))&gt;(6/4))),1,0)</f>
        <v>0</v>
      </c>
      <c r="N1696" s="51">
        <f>IF(AND((B1696-$B$2)&gt;123,OR(((U1695*R1695/C1695*C1696)/(U1695*S1695/D1695*D1696))&lt;(4/6),((U1695*R1695/C1695*C1696)/(U1695*S1695/D1695*D1696))&gt;(6/4))),COUNTIF($M$2:M1696,1),0)</f>
        <v>0</v>
      </c>
      <c r="O1696" s="51">
        <f>IF(OR((ROW(N1696)-MATCH(MAX($N$2:N1696),$N$2:N1696,0))=1,(ROW(N1696)-MATCH(MAX($N$2:N1696),$N$2:N1696,0))&gt;123),IF(OR(((U1695*R1695/C1695*C1696)/(U1695*S1695/D1695*D1696))&lt;(4/6),((U1695*R1695/C1695*C1696)/(U1695*S1695/D1695*D1696))&gt;(6/4)),1,0),0)</f>
        <v>0</v>
      </c>
      <c r="P1696" s="47">
        <f>IF(O1696=1,U1695/2/C1696,P1695)</f>
        <v>4.5848803948301908</v>
      </c>
      <c r="Q1696" s="47">
        <f>IF(O1696=1,U1695/2/D1696,Q1695)</f>
        <v>74.992248772629807</v>
      </c>
      <c r="R1696" s="41">
        <f>P1696*C1696/U1695</f>
        <v>0.49525349114626854</v>
      </c>
      <c r="S1696" s="41">
        <f>Q1696*D1696/U1695</f>
        <v>0.50135487606599871</v>
      </c>
      <c r="T1696" s="41">
        <f t="shared" si="319"/>
        <v>0.98783020728230242</v>
      </c>
      <c r="U1696" s="42">
        <f>P1696*C1696+Q1696*D1696</f>
        <v>28300.740565744112</v>
      </c>
      <c r="V1696" s="25">
        <f>B1696</f>
        <v>43454</v>
      </c>
      <c r="W1696">
        <f>C1696/C$2</f>
        <v>1.3343829893859844</v>
      </c>
      <c r="X1696">
        <f>D1696/D$2</f>
        <v>1.3604177714080974</v>
      </c>
      <c r="Y1696">
        <f t="shared" si="320"/>
        <v>1.4150370282872056</v>
      </c>
      <c r="AA1696" s="15">
        <f t="shared" si="321"/>
        <v>-7.6698924065037311E-3</v>
      </c>
      <c r="AB1696" s="15">
        <f t="shared" si="322"/>
        <v>8.7093548065686477E-4</v>
      </c>
      <c r="AC1696" s="15">
        <f t="shared" si="323"/>
        <v>-3.3916327877326902E-3</v>
      </c>
    </row>
    <row r="1697" spans="1:29" x14ac:dyDescent="0.4">
      <c r="A1697" s="43">
        <f t="shared" si="314"/>
        <v>2018</v>
      </c>
      <c r="B1697" s="53">
        <v>43455</v>
      </c>
      <c r="C1697" s="45">
        <v>3029.3951000000002</v>
      </c>
      <c r="D1697" s="45">
        <f>VLOOKUP(B1697,'H11001.CSI  中证全债'!$A$2:$B$2792,2,0)</f>
        <v>189.96850000000001</v>
      </c>
      <c r="E1697" s="14">
        <f t="shared" si="315"/>
        <v>0</v>
      </c>
      <c r="F1697" s="14">
        <f>IF(AND((B1697-$B$2)&gt;123,OR(((G1696*J1696/C1696*C1697)/(G1696*K1696/D1696*D1697))&lt;(4/6),((G1696*J1696/C1696*C1697)/(G1696*K1696/D1696*D1697))&gt;(6/4))),COUNTIF($E$2:E1697,1),0)</f>
        <v>0</v>
      </c>
      <c r="G1697" s="21">
        <f t="shared" si="316"/>
        <v>27943.442251470093</v>
      </c>
      <c r="H1697" s="12">
        <f t="shared" si="317"/>
        <v>4.553570394703824</v>
      </c>
      <c r="I1697" s="12">
        <f t="shared" si="318"/>
        <v>74.480129127983204</v>
      </c>
      <c r="J1697" s="15">
        <f>IF(OR((ROW(F1697)-MATCH(MAX($F$2:F1697),$F$2:F1697,0))=1,(ROW(F1697)-MATCH(MAX($F$2:F1697),$F$2:F1697,0))&gt;123),IF(OR(((G1696*J1696/C1696*C1697)/(G1696*K1696/D1696*D1697))&lt;(4/6),((G1696*J1696/C1696*C1697)/(G1696*K1696/D1696*D1697))&gt;(6/4)),50%,((G1696*J1696/C1696*C1697)/((G1696*K1696/D1696*D1697)+(G1696*J1696/C1696*C1697)))),((G1696*J1696/C1696*C1697)/((G1696*K1696/D1696*D1697)+(G1696*J1696/C1696*C1697))))</f>
        <v>0.49366014813350728</v>
      </c>
      <c r="K1697" s="18">
        <f t="shared" si="312"/>
        <v>0.50633985186649277</v>
      </c>
      <c r="L1697" s="20">
        <f t="shared" si="313"/>
        <v>0.97495811620150974</v>
      </c>
      <c r="M1697" s="51">
        <f>IF(AND((B1697-$B$2)&gt;123,OR(((U1696*R1696/C1696*C1697)/(U1696*S1696/D1696*D1697))&lt;(4/6),((U1696*R1696/C1696*C1697)/(U1696*S1696/D1696*D1697))&gt;(6/4))),1,0)</f>
        <v>0</v>
      </c>
      <c r="N1697" s="51">
        <f>IF(AND((B1697-$B$2)&gt;123,OR(((U1696*R1696/C1696*C1697)/(U1696*S1696/D1696*D1697))&lt;(4/6),((U1696*R1696/C1696*C1697)/(U1696*S1696/D1696*D1697))&gt;(6/4))),COUNTIF($M$2:M1697,1),0)</f>
        <v>0</v>
      </c>
      <c r="O1697" s="51">
        <f>IF(OR((ROW(N1697)-MATCH(MAX($N$2:N1697),$N$2:N1697,0))=1,(ROW(N1697)-MATCH(MAX($N$2:N1697),$N$2:N1697,0))&gt;123),IF(OR(((U1696*R1696/C1696*C1697)/(U1696*S1696/D1696*D1697))&lt;(4/6),((U1696*R1696/C1696*C1697)/(U1696*S1696/D1696*D1697))&gt;(6/4)),1,0),0)</f>
        <v>0</v>
      </c>
      <c r="P1697" s="47">
        <f>IF(O1697=1,U1696/2/C1697,P1696)</f>
        <v>4.5848803948301908</v>
      </c>
      <c r="Q1697" s="47">
        <f>IF(O1697=1,U1696/2/D1697,Q1696)</f>
        <v>74.992248772629807</v>
      </c>
      <c r="R1697" s="41">
        <f>P1697*C1697/U1696</f>
        <v>0.49077917837233992</v>
      </c>
      <c r="S1697" s="41">
        <f>Q1697*D1697/U1696</f>
        <v>0.50338488414706795</v>
      </c>
      <c r="T1697" s="41">
        <f t="shared" si="319"/>
        <v>0.97495811620150841</v>
      </c>
      <c r="U1697" s="42">
        <f>P1697*C1697+Q1697*D1697</f>
        <v>28135.579213147972</v>
      </c>
      <c r="V1697" s="25">
        <f>B1697</f>
        <v>43455</v>
      </c>
      <c r="W1697">
        <f>C1697/C$2</f>
        <v>1.3178428043378301</v>
      </c>
      <c r="X1697">
        <f>D1697/D$2</f>
        <v>1.3612934432103188</v>
      </c>
      <c r="Y1697">
        <f t="shared" si="320"/>
        <v>1.4067789606573986</v>
      </c>
      <c r="AA1697" s="15">
        <f t="shared" si="321"/>
        <v>-1.2395380621395113E-2</v>
      </c>
      <c r="AB1697" s="15">
        <f t="shared" si="322"/>
        <v>6.4367859684377748E-4</v>
      </c>
      <c r="AC1697" s="15">
        <f t="shared" si="323"/>
        <v>-5.8359374805920794E-3</v>
      </c>
    </row>
    <row r="1698" spans="1:29" x14ac:dyDescent="0.4">
      <c r="A1698" s="43">
        <f t="shared" si="314"/>
        <v>2018</v>
      </c>
      <c r="B1698" s="53">
        <v>43458</v>
      </c>
      <c r="C1698" s="45">
        <v>3038.1981000000001</v>
      </c>
      <c r="D1698" s="45">
        <f>VLOOKUP(B1698,'H11001.CSI  中证全债'!$A$2:$B$2792,2,0)</f>
        <v>189.99160000000001</v>
      </c>
      <c r="E1698" s="14">
        <f t="shared" si="315"/>
        <v>0</v>
      </c>
      <c r="F1698" s="14">
        <f>IF(AND((B1698-$B$2)&gt;123,OR(((G1697*J1697/C1697*C1698)/(G1697*K1697/D1697*D1698))&lt;(4/6),((G1697*J1697/C1697*C1698)/(G1697*K1697/D1697*D1698))&gt;(6/4))),COUNTIF($E$2:E1698,1),0)</f>
        <v>0</v>
      </c>
      <c r="G1698" s="21">
        <f t="shared" si="316"/>
        <v>27985.247822637528</v>
      </c>
      <c r="H1698" s="12">
        <f t="shared" si="317"/>
        <v>4.553570394703824</v>
      </c>
      <c r="I1698" s="12">
        <f t="shared" si="318"/>
        <v>74.480129127983204</v>
      </c>
      <c r="J1698" s="15">
        <f>IF(OR((ROW(F1698)-MATCH(MAX($F$2:F1698),$F$2:F1698,0))=1,(ROW(F1698)-MATCH(MAX($F$2:F1698),$F$2:F1698,0))&gt;123),IF(OR(((G1697*J1697/C1697*C1698)/(G1697*K1697/D1697*D1698))&lt;(4/6),((G1697*J1697/C1697*C1698)/(G1697*K1697/D1697*D1698))&gt;(6/4)),50%,((G1697*J1697/C1697*C1698)/((G1697*K1697/D1697*D1698)+(G1697*J1697/C1697*C1698)))),((G1697*J1697/C1697*C1698)/((G1697*K1697/D1697*D1698)+(G1697*J1697/C1697*C1698))))</f>
        <v>0.49435506196284001</v>
      </c>
      <c r="K1698" s="18">
        <f t="shared" si="312"/>
        <v>0.50564493803715993</v>
      </c>
      <c r="L1698" s="20">
        <f t="shared" si="313"/>
        <v>0.97767232454032749</v>
      </c>
      <c r="M1698" s="51">
        <f>IF(AND((B1698-$B$2)&gt;123,OR(((U1697*R1697/C1697*C1698)/(U1697*S1697/D1697*D1698))&lt;(4/6),((U1697*R1697/C1697*C1698)/(U1697*S1697/D1697*D1698))&gt;(6/4))),1,0)</f>
        <v>0</v>
      </c>
      <c r="N1698" s="51">
        <f>IF(AND((B1698-$B$2)&gt;123,OR(((U1697*R1697/C1697*C1698)/(U1697*S1697/D1697*D1698))&lt;(4/6),((U1697*R1697/C1697*C1698)/(U1697*S1697/D1697*D1698))&gt;(6/4))),COUNTIF($M$2:M1698,1),0)</f>
        <v>0</v>
      </c>
      <c r="O1698" s="51">
        <f>IF(OR((ROW(N1698)-MATCH(MAX($N$2:N1698),$N$2:N1698,0))=1,(ROW(N1698)-MATCH(MAX($N$2:N1698),$N$2:N1698,0))&gt;123),IF(OR(((U1697*R1697/C1697*C1698)/(U1697*S1697/D1697*D1698))&lt;(4/6),((U1697*R1697/C1697*C1698)/(U1697*S1697/D1697*D1698))&gt;(6/4)),1,0),0)</f>
        <v>0</v>
      </c>
      <c r="P1698" s="47">
        <f>IF(O1698=1,U1697/2/C1698,P1697)</f>
        <v>4.5848803948301908</v>
      </c>
      <c r="Q1698" s="47">
        <f>IF(O1698=1,U1697/2/D1698,Q1697)</f>
        <v>74.992248772629807</v>
      </c>
      <c r="R1698" s="41">
        <f>P1698*C1698/U1697</f>
        <v>0.49509465573009581</v>
      </c>
      <c r="S1698" s="41">
        <f>Q1698*D1698/U1697</f>
        <v>0.50640142234043017</v>
      </c>
      <c r="T1698" s="41">
        <f t="shared" si="319"/>
        <v>0.97767232454032615</v>
      </c>
      <c r="U1698" s="42">
        <f>P1698*C1698+Q1698*D1698</f>
        <v>28177.67223621031</v>
      </c>
      <c r="V1698" s="25">
        <f>B1698</f>
        <v>43458</v>
      </c>
      <c r="W1698">
        <f>C1698/C$2</f>
        <v>1.3216722718795799</v>
      </c>
      <c r="X1698">
        <f>D1698/D$2</f>
        <v>1.3614589752776782</v>
      </c>
      <c r="Y1698">
        <f t="shared" si="320"/>
        <v>1.4088836118105155</v>
      </c>
      <c r="AA1698" s="15">
        <f t="shared" si="321"/>
        <v>2.9058606452490032E-3</v>
      </c>
      <c r="AB1698" s="15">
        <f t="shared" si="322"/>
        <v>1.2159910722053802E-4</v>
      </c>
      <c r="AC1698" s="15">
        <f t="shared" si="323"/>
        <v>1.4960780705259857E-3</v>
      </c>
    </row>
    <row r="1699" spans="1:29" x14ac:dyDescent="0.4">
      <c r="A1699" s="43">
        <f t="shared" si="314"/>
        <v>2018</v>
      </c>
      <c r="B1699" s="53">
        <v>43459</v>
      </c>
      <c r="C1699" s="45">
        <v>3017.2815000000001</v>
      </c>
      <c r="D1699" s="45">
        <f>VLOOKUP(B1699,'H11001.CSI  中证全债'!$A$2:$B$2792,2,0)</f>
        <v>190.07470000000001</v>
      </c>
      <c r="E1699" s="14">
        <f t="shared" si="315"/>
        <v>0</v>
      </c>
      <c r="F1699" s="14">
        <f>IF(AND((B1699-$B$2)&gt;123,OR(((G1698*J1698/C1698*C1699)/(G1698*K1698/D1698*D1699))&lt;(4/6),((G1698*J1698/C1698*C1699)/(G1698*K1698/D1698*D1699))&gt;(6/4))),COUNTIF($E$2:E1699,1),0)</f>
        <v>0</v>
      </c>
      <c r="G1699" s="21">
        <f t="shared" si="316"/>
        <v>27896.191910850197</v>
      </c>
      <c r="H1699" s="12">
        <f t="shared" si="317"/>
        <v>4.553570394703824</v>
      </c>
      <c r="I1699" s="12">
        <f t="shared" si="318"/>
        <v>74.480129127983204</v>
      </c>
      <c r="J1699" s="15">
        <f>IF(OR((ROW(F1699)-MATCH(MAX($F$2:F1699),$F$2:F1699,0))=1,(ROW(F1699)-MATCH(MAX($F$2:F1699),$F$2:F1699,0))&gt;123),IF(OR(((G1698*J1698/C1698*C1699)/(G1698*K1698/D1698*D1699))&lt;(4/6),((G1698*J1698/C1698*C1699)/(G1698*K1698/D1698*D1699))&gt;(6/4)),50%,((G1698*J1698/C1698*C1699)/((G1698*K1698/D1698*D1699)+(G1698*J1698/C1698*C1699)))),((G1698*J1698/C1698*C1699)/((G1698*K1698/D1698*D1699)+(G1698*J1698/C1698*C1699))))</f>
        <v>0.49251897014458157</v>
      </c>
      <c r="K1699" s="18">
        <f t="shared" si="312"/>
        <v>0.50748102985541843</v>
      </c>
      <c r="L1699" s="20">
        <f t="shared" si="313"/>
        <v>0.97051700688181475</v>
      </c>
      <c r="M1699" s="51">
        <f>IF(AND((B1699-$B$2)&gt;123,OR(((U1698*R1698/C1698*C1699)/(U1698*S1698/D1698*D1699))&lt;(4/6),((U1698*R1698/C1698*C1699)/(U1698*S1698/D1698*D1699))&gt;(6/4))),1,0)</f>
        <v>0</v>
      </c>
      <c r="N1699" s="51">
        <f>IF(AND((B1699-$B$2)&gt;123,OR(((U1698*R1698/C1698*C1699)/(U1698*S1698/D1698*D1699))&lt;(4/6),((U1698*R1698/C1698*C1699)/(U1698*S1698/D1698*D1699))&gt;(6/4))),COUNTIF($M$2:M1699,1),0)</f>
        <v>0</v>
      </c>
      <c r="O1699" s="51">
        <f>IF(OR((ROW(N1699)-MATCH(MAX($N$2:N1699),$N$2:N1699,0))=1,(ROW(N1699)-MATCH(MAX($N$2:N1699),$N$2:N1699,0))&gt;123),IF(OR(((U1698*R1698/C1698*C1699)/(U1698*S1698/D1698*D1699))&lt;(4/6),((U1698*R1698/C1698*C1699)/(U1698*S1698/D1698*D1699))&gt;(6/4)),1,0),0)</f>
        <v>0</v>
      </c>
      <c r="P1699" s="47">
        <f>IF(O1699=1,U1698/2/C1699,P1698)</f>
        <v>4.5848803948301908</v>
      </c>
      <c r="Q1699" s="47">
        <f>IF(O1699=1,U1698/2/D1699,Q1698)</f>
        <v>74.992248772629807</v>
      </c>
      <c r="R1699" s="41">
        <f>P1699*C1699/U1698</f>
        <v>0.49095165417022346</v>
      </c>
      <c r="S1699" s="41">
        <f>Q1699*D1699/U1698</f>
        <v>0.50586610094305129</v>
      </c>
      <c r="T1699" s="41">
        <f t="shared" si="319"/>
        <v>0.97051700688181353</v>
      </c>
      <c r="U1699" s="42">
        <f>P1699*C1699+Q1699*D1699</f>
        <v>28088.003982816808</v>
      </c>
      <c r="V1699" s="25">
        <f>B1699</f>
        <v>43459</v>
      </c>
      <c r="W1699">
        <f>C1699/C$2</f>
        <v>1.3125731646679744</v>
      </c>
      <c r="X1699">
        <f>D1699/D$2</f>
        <v>1.3620544607667502</v>
      </c>
      <c r="Y1699">
        <f t="shared" si="320"/>
        <v>1.4044001991408404</v>
      </c>
      <c r="AA1699" s="15">
        <f t="shared" si="321"/>
        <v>-6.8845412022342511E-3</v>
      </c>
      <c r="AB1699" s="15">
        <f t="shared" si="322"/>
        <v>4.3738775819557318E-4</v>
      </c>
      <c r="AC1699" s="15">
        <f t="shared" si="323"/>
        <v>-3.1822448867253605E-3</v>
      </c>
    </row>
    <row r="1700" spans="1:29" x14ac:dyDescent="0.4">
      <c r="A1700" s="43">
        <f t="shared" si="314"/>
        <v>2018</v>
      </c>
      <c r="B1700" s="53">
        <v>43460</v>
      </c>
      <c r="C1700" s="45">
        <v>3002.0327000000002</v>
      </c>
      <c r="D1700" s="45">
        <f>VLOOKUP(B1700,'H11001.CSI  中证全债'!$A$2:$B$2792,2,0)</f>
        <v>190.11009999999999</v>
      </c>
      <c r="E1700" s="14">
        <f t="shared" si="315"/>
        <v>0</v>
      </c>
      <c r="F1700" s="14">
        <f>IF(AND((B1700-$B$2)&gt;123,OR(((G1699*J1699/C1699*C1700)/(G1699*K1699/D1699*D1700))&lt;(4/6),((G1699*J1699/C1699*C1700)/(G1699*K1699/D1699*D1700))&gt;(6/4))),COUNTIF($E$2:E1700,1),0)</f>
        <v>0</v>
      </c>
      <c r="G1700" s="21">
        <f t="shared" si="316"/>
        <v>27829.392023186567</v>
      </c>
      <c r="H1700" s="12">
        <f t="shared" si="317"/>
        <v>4.553570394703824</v>
      </c>
      <c r="I1700" s="12">
        <f t="shared" si="318"/>
        <v>74.480129127983204</v>
      </c>
      <c r="J1700" s="15">
        <f>IF(OR((ROW(F1700)-MATCH(MAX($F$2:F1700),$F$2:F1700,0))=1,(ROW(F1700)-MATCH(MAX($F$2:F1700),$F$2:F1700,0))&gt;123),IF(OR(((G1699*J1699/C1699*C1700)/(G1699*K1699/D1699*D1700))&lt;(4/6),((G1699*J1699/C1699*C1700)/(G1699*K1699/D1699*D1700))&gt;(6/4)),50%,((G1699*J1699/C1699*C1700)/((G1699*K1699/D1699*D1700)+(G1699*J1699/C1699*C1700)))),((G1699*J1699/C1699*C1700)/((G1699*K1699/D1699*D1700)+(G1699*J1699/C1699*C1700))))</f>
        <v>0.49120610379355051</v>
      </c>
      <c r="K1700" s="18">
        <f t="shared" si="312"/>
        <v>0.50879389620644955</v>
      </c>
      <c r="L1700" s="20">
        <f t="shared" si="313"/>
        <v>0.96543238324195113</v>
      </c>
      <c r="M1700" s="51">
        <f>IF(AND((B1700-$B$2)&gt;123,OR(((U1699*R1699/C1699*C1700)/(U1699*S1699/D1699*D1700))&lt;(4/6),((U1699*R1699/C1699*C1700)/(U1699*S1699/D1699*D1700))&gt;(6/4))),1,0)</f>
        <v>0</v>
      </c>
      <c r="N1700" s="51">
        <f>IF(AND((B1700-$B$2)&gt;123,OR(((U1699*R1699/C1699*C1700)/(U1699*S1699/D1699*D1700))&lt;(4/6),((U1699*R1699/C1699*C1700)/(U1699*S1699/D1699*D1700))&gt;(6/4))),COUNTIF($M$2:M1700,1),0)</f>
        <v>0</v>
      </c>
      <c r="O1700" s="51">
        <f>IF(OR((ROW(N1700)-MATCH(MAX($N$2:N1700),$N$2:N1700,0))=1,(ROW(N1700)-MATCH(MAX($N$2:N1700),$N$2:N1700,0))&gt;123),IF(OR(((U1699*R1699/C1699*C1700)/(U1699*S1699/D1699*D1700))&lt;(4/6),((U1699*R1699/C1699*C1700)/(U1699*S1699/D1699*D1700))&gt;(6/4)),1,0),0)</f>
        <v>0</v>
      </c>
      <c r="P1700" s="47">
        <f>IF(O1700=1,U1699/2/C1700,P1699)</f>
        <v>4.5848803948301908</v>
      </c>
      <c r="Q1700" s="47">
        <f>IF(O1700=1,U1699/2/D1700,Q1699)</f>
        <v>74.992248772629807</v>
      </c>
      <c r="R1700" s="41">
        <f>P1700*C1700/U1699</f>
        <v>0.49002986752954825</v>
      </c>
      <c r="S1700" s="41">
        <f>Q1700*D1700/U1699</f>
        <v>0.50757554442498998</v>
      </c>
      <c r="T1700" s="41">
        <f t="shared" si="319"/>
        <v>0.9654323832419498</v>
      </c>
      <c r="U1700" s="42">
        <f>P1700*C1700+Q1700*D1700</f>
        <v>28020.744784258673</v>
      </c>
      <c r="V1700" s="25">
        <f>B1700</f>
        <v>43460</v>
      </c>
      <c r="W1700">
        <f>C1700/C$2</f>
        <v>1.3059396551086611</v>
      </c>
      <c r="X1700">
        <f>D1700/D$2</f>
        <v>1.3623081332855604</v>
      </c>
      <c r="Y1700">
        <f t="shared" si="320"/>
        <v>1.4010372392129338</v>
      </c>
      <c r="AA1700" s="15">
        <f t="shared" si="321"/>
        <v>-5.0538207986229322E-3</v>
      </c>
      <c r="AB1700" s="15">
        <f t="shared" si="322"/>
        <v>1.8624256673804851E-4</v>
      </c>
      <c r="AC1700" s="15">
        <f t="shared" si="323"/>
        <v>-2.3945880454616653E-3</v>
      </c>
    </row>
    <row r="1701" spans="1:29" x14ac:dyDescent="0.4">
      <c r="A1701" s="43">
        <f t="shared" si="314"/>
        <v>2018</v>
      </c>
      <c r="B1701" s="53">
        <v>43461</v>
      </c>
      <c r="C1701" s="45">
        <v>2990.5057000000002</v>
      </c>
      <c r="D1701" s="45">
        <f>VLOOKUP(B1701,'H11001.CSI  中证全债'!$A$2:$B$2792,2,0)</f>
        <v>190.1926</v>
      </c>
      <c r="E1701" s="14">
        <f t="shared" si="315"/>
        <v>0</v>
      </c>
      <c r="F1701" s="14">
        <f>IF(AND((B1701-$B$2)&gt;123,OR(((G1700*J1700/C1700*C1701)/(G1700*K1700/D1700*D1701))&lt;(4/6),((G1700*J1700/C1700*C1701)/(G1700*K1700/D1700*D1701))&gt;(6/4))),COUNTIF($E$2:E1701,1),0)</f>
        <v>0</v>
      </c>
      <c r="G1701" s="21">
        <f t="shared" si="316"/>
        <v>27783.047627899876</v>
      </c>
      <c r="H1701" s="12">
        <f t="shared" si="317"/>
        <v>4.553570394703824</v>
      </c>
      <c r="I1701" s="12">
        <f t="shared" si="318"/>
        <v>74.480129127983204</v>
      </c>
      <c r="J1701" s="15">
        <f>IF(OR((ROW(F1701)-MATCH(MAX($F$2:F1701),$F$2:F1701,0))=1,(ROW(F1701)-MATCH(MAX($F$2:F1701),$F$2:F1701,0))&gt;123),IF(OR(((G1700*J1700/C1700*C1701)/(G1700*K1700/D1700*D1701))&lt;(4/6),((G1700*J1700/C1700*C1701)/(G1700*K1700/D1700*D1701))&gt;(6/4)),50%,((G1700*J1700/C1700*C1701)/((G1700*K1700/D1700*D1701)+(G1700*J1700/C1700*C1701)))),((G1700*J1700/C1700*C1701)/((G1700*K1700/D1700*D1701)+(G1700*J1700/C1700*C1701))))</f>
        <v>0.4901362299447054</v>
      </c>
      <c r="K1701" s="18">
        <f t="shared" si="312"/>
        <v>0.5098637700552946</v>
      </c>
      <c r="L1701" s="20">
        <f t="shared" si="313"/>
        <v>0.96130821354800378</v>
      </c>
      <c r="M1701" s="51">
        <f>IF(AND((B1701-$B$2)&gt;123,OR(((U1700*R1700/C1700*C1701)/(U1700*S1700/D1700*D1701))&lt;(4/6),((U1700*R1700/C1700*C1701)/(U1700*S1700/D1700*D1701))&gt;(6/4))),1,0)</f>
        <v>0</v>
      </c>
      <c r="N1701" s="51">
        <f>IF(AND((B1701-$B$2)&gt;123,OR(((U1700*R1700/C1700*C1701)/(U1700*S1700/D1700*D1701))&lt;(4/6),((U1700*R1700/C1700*C1701)/(U1700*S1700/D1700*D1701))&gt;(6/4))),COUNTIF($M$2:M1701,1),0)</f>
        <v>0</v>
      </c>
      <c r="O1701" s="51">
        <f>IF(OR((ROW(N1701)-MATCH(MAX($N$2:N1701),$N$2:N1701,0))=1,(ROW(N1701)-MATCH(MAX($N$2:N1701),$N$2:N1701,0))&gt;123),IF(OR(((U1700*R1700/C1700*C1701)/(U1700*S1700/D1700*D1701))&lt;(4/6),((U1700*R1700/C1700*C1701)/(U1700*S1700/D1700*D1701))&gt;(6/4)),1,0),0)</f>
        <v>0</v>
      </c>
      <c r="P1701" s="47">
        <f>IF(O1701=1,U1700/2/C1701,P1700)</f>
        <v>4.5848803948301908</v>
      </c>
      <c r="Q1701" s="47">
        <f>IF(O1701=1,U1700/2/D1701,Q1700)</f>
        <v>74.992248772629807</v>
      </c>
      <c r="R1701" s="41">
        <f>P1701*C1701/U1700</f>
        <v>0.48932000416564525</v>
      </c>
      <c r="S1701" s="41">
        <f>Q1701*D1701/U1700</f>
        <v>0.50901469192659854</v>
      </c>
      <c r="T1701" s="41">
        <f t="shared" si="319"/>
        <v>0.96130821354800244</v>
      </c>
      <c r="U1701" s="42">
        <f>P1701*C1701+Q1701*D1701</f>
        <v>27974.08172847121</v>
      </c>
      <c r="V1701" s="25">
        <f>B1701</f>
        <v>43461</v>
      </c>
      <c r="W1701">
        <f>C1701/C$2</f>
        <v>1.300925197269998</v>
      </c>
      <c r="X1701">
        <f>D1701/D$2</f>
        <v>1.3628993192404155</v>
      </c>
      <c r="Y1701">
        <f t="shared" si="320"/>
        <v>1.3987040864235605</v>
      </c>
      <c r="AA1701" s="15">
        <f t="shared" si="321"/>
        <v>-3.8397316591521902E-3</v>
      </c>
      <c r="AB1701" s="15">
        <f t="shared" si="322"/>
        <v>4.3395905846144167E-4</v>
      </c>
      <c r="AC1701" s="15">
        <f t="shared" si="323"/>
        <v>-1.6653039077562104E-3</v>
      </c>
    </row>
    <row r="1702" spans="1:29" x14ac:dyDescent="0.4">
      <c r="A1702" s="43">
        <f t="shared" si="314"/>
        <v>2018</v>
      </c>
      <c r="B1702" s="53">
        <v>43462</v>
      </c>
      <c r="C1702" s="45">
        <v>3010.6536000000001</v>
      </c>
      <c r="D1702" s="45">
        <f>VLOOKUP(B1702,'H11001.CSI  中证全债'!$A$2:$B$2792,2,0)</f>
        <v>190.48230000000001</v>
      </c>
      <c r="E1702" s="14">
        <f t="shared" si="315"/>
        <v>0</v>
      </c>
      <c r="F1702" s="14">
        <f>IF(AND((B1702-$B$2)&gt;123,OR(((G1701*J1701/C1701*C1702)/(G1701*K1701/D1701*D1702))&lt;(4/6),((G1701*J1701/C1701*C1702)/(G1701*K1701/D1701*D1702))&gt;(6/4))),COUNTIF($E$2:E1702,1),0)</f>
        <v>0</v>
      </c>
      <c r="G1702" s="21">
        <f t="shared" si="316"/>
        <v>27896.369402263706</v>
      </c>
      <c r="H1702" s="12">
        <f t="shared" si="317"/>
        <v>4.553570394703824</v>
      </c>
      <c r="I1702" s="12">
        <f t="shared" si="318"/>
        <v>74.480129127983204</v>
      </c>
      <c r="J1702" s="15">
        <f>IF(OR((ROW(F1702)-MATCH(MAX($F$2:F1702),$F$2:F1702,0))=1,(ROW(F1702)-MATCH(MAX($F$2:F1702),$F$2:F1702,0))&gt;123),IF(OR(((G1701*J1701/C1701*C1702)/(G1701*K1701/D1701*D1702))&lt;(4/6),((G1701*J1701/C1701*C1702)/(G1701*K1701/D1701*D1702))&gt;(6/4)),50%,((G1701*J1701/C1701*C1702)/((G1701*K1701/D1701*D1702)+(G1701*J1701/C1701*C1702)))),((G1701*J1701/C1701*C1702)/((G1701*K1701/D1701*D1702)+(G1701*J1701/C1701*C1702))))</f>
        <v>0.49143395342893714</v>
      </c>
      <c r="K1702" s="18">
        <f t="shared" si="312"/>
        <v>0.50856604657106286</v>
      </c>
      <c r="L1702" s="20">
        <f t="shared" si="313"/>
        <v>0.96631294350529984</v>
      </c>
      <c r="M1702" s="51">
        <f>IF(AND((B1702-$B$2)&gt;123,OR(((U1701*R1701/C1701*C1702)/(U1701*S1701/D1701*D1702))&lt;(4/6),((U1701*R1701/C1701*C1702)/(U1701*S1701/D1701*D1702))&gt;(6/4))),1,0)</f>
        <v>0</v>
      </c>
      <c r="N1702" s="51">
        <f>IF(AND((B1702-$B$2)&gt;123,OR(((U1701*R1701/C1701*C1702)/(U1701*S1701/D1701*D1702))&lt;(4/6),((U1701*R1701/C1701*C1702)/(U1701*S1701/D1701*D1702))&gt;(6/4))),COUNTIF($M$2:M1702,1),0)</f>
        <v>0</v>
      </c>
      <c r="O1702" s="51">
        <f>IF(OR((ROW(N1702)-MATCH(MAX($N$2:N1702),$N$2:N1702,0))=1,(ROW(N1702)-MATCH(MAX($N$2:N1702),$N$2:N1702,0))&gt;123),IF(OR(((U1701*R1701/C1701*C1702)/(U1701*S1701/D1701*D1702))&lt;(4/6),((U1701*R1701/C1701*C1702)/(U1701*S1701/D1701*D1702))&gt;(6/4)),1,0),0)</f>
        <v>0</v>
      </c>
      <c r="P1702" s="47">
        <f>IF(O1702=1,U1701/2/C1702,P1701)</f>
        <v>4.5848803948301908</v>
      </c>
      <c r="Q1702" s="47">
        <f>IF(O1702=1,U1701/2/D1702,Q1701)</f>
        <v>74.992248772629807</v>
      </c>
      <c r="R1702" s="41">
        <f>P1702*C1702/U1701</f>
        <v>0.4934384191855759</v>
      </c>
      <c r="S1702" s="41">
        <f>Q1702*D1702/U1701</f>
        <v>0.51064039088168367</v>
      </c>
      <c r="T1702" s="41">
        <f t="shared" si="319"/>
        <v>0.96631294350529839</v>
      </c>
      <c r="U1702" s="42">
        <f>P1702*C1702+Q1702*D1702</f>
        <v>28088.182694647639</v>
      </c>
      <c r="V1702" s="25">
        <f>B1702</f>
        <v>43462</v>
      </c>
      <c r="W1702">
        <f>C1702/C$2</f>
        <v>1.3096899057880511</v>
      </c>
      <c r="X1702">
        <f>D1702/D$2</f>
        <v>1.3649752776782516</v>
      </c>
      <c r="Y1702">
        <f t="shared" si="320"/>
        <v>1.4044091347323819</v>
      </c>
      <c r="AA1702" s="15">
        <f t="shared" si="321"/>
        <v>6.7372886130931953E-3</v>
      </c>
      <c r="AB1702" s="15">
        <f t="shared" si="322"/>
        <v>1.5231928056087529E-3</v>
      </c>
      <c r="AC1702" s="15">
        <f t="shared" si="323"/>
        <v>4.0788100672595196E-3</v>
      </c>
    </row>
    <row r="1703" spans="1:29" x14ac:dyDescent="0.4">
      <c r="A1703" s="43">
        <f t="shared" si="314"/>
        <v>2019</v>
      </c>
      <c r="B1703" s="53">
        <v>43467</v>
      </c>
      <c r="C1703" s="45">
        <v>2969.5353</v>
      </c>
      <c r="D1703" s="45">
        <f>VLOOKUP(B1703,'H11001.CSI  中证全债'!$A$2:$B$2792,2,0)</f>
        <v>190.95310000000001</v>
      </c>
      <c r="E1703" s="14">
        <f t="shared" si="315"/>
        <v>0</v>
      </c>
      <c r="F1703" s="14">
        <f>IF(AND((B1703-$B$2)&gt;123,OR(((G1702*J1702/C1702*C1703)/(G1702*K1702/D1702*D1703))&lt;(4/6),((G1702*J1702/C1702*C1703)/(G1702*K1702/D1702*D1703))&gt;(6/4))),COUNTIF($E$2:E1703,1),0)</f>
        <v>0</v>
      </c>
      <c r="G1703" s="21">
        <f t="shared" si="316"/>
        <v>27744.199573496611</v>
      </c>
      <c r="H1703" s="12">
        <f t="shared" si="317"/>
        <v>4.553570394703824</v>
      </c>
      <c r="I1703" s="12">
        <f t="shared" si="318"/>
        <v>74.480129127983204</v>
      </c>
      <c r="J1703" s="15">
        <f>IF(OR((ROW(F1703)-MATCH(MAX($F$2:F1703),$F$2:F1703,0))=1,(ROW(F1703)-MATCH(MAX($F$2:F1703),$F$2:F1703,0))&gt;123),IF(OR(((G1702*J1702/C1702*C1703)/(G1702*K1702/D1702*D1703))&lt;(4/6),((G1702*J1702/C1702*C1703)/(G1702*K1702/D1702*D1703))&gt;(6/4)),50%,((G1702*J1702/C1702*C1703)/((G1702*K1702/D1702*D1703)+(G1702*J1702/C1702*C1703)))),((G1702*J1702/C1702*C1703)/((G1702*K1702/D1702*D1703)+(G1702*J1702/C1702*C1703))))</f>
        <v>0.48738072231231999</v>
      </c>
      <c r="K1703" s="18">
        <f t="shared" si="312"/>
        <v>0.51261927768768001</v>
      </c>
      <c r="L1703" s="20">
        <f t="shared" si="313"/>
        <v>0.95076549698012536</v>
      </c>
      <c r="M1703" s="51">
        <f>IF(AND((B1703-$B$2)&gt;123,OR(((U1702*R1702/C1702*C1703)/(U1702*S1702/D1702*D1703))&lt;(4/6),((U1702*R1702/C1702*C1703)/(U1702*S1702/D1702*D1703))&gt;(6/4))),1,0)</f>
        <v>0</v>
      </c>
      <c r="N1703" s="51">
        <f>IF(AND((B1703-$B$2)&gt;123,OR(((U1702*R1702/C1702*C1703)/(U1702*S1702/D1702*D1703))&lt;(4/6),((U1702*R1702/C1702*C1703)/(U1702*S1702/D1702*D1703))&gt;(6/4))),COUNTIF($M$2:M1703,1),0)</f>
        <v>0</v>
      </c>
      <c r="O1703" s="51">
        <f>IF(OR((ROW(N1703)-MATCH(MAX($N$2:N1703),$N$2:N1703,0))=1,(ROW(N1703)-MATCH(MAX($N$2:N1703),$N$2:N1703,0))&gt;123),IF(OR(((U1702*R1702/C1702*C1703)/(U1702*S1702/D1702*D1703))&lt;(4/6),((U1702*R1702/C1702*C1703)/(U1702*S1702/D1702*D1703))&gt;(6/4)),1,0),0)</f>
        <v>0</v>
      </c>
      <c r="P1703" s="47">
        <f>IF(O1703=1,U1702/2/C1703,P1702)</f>
        <v>4.5848803948301908</v>
      </c>
      <c r="Q1703" s="47">
        <f>IF(O1703=1,U1702/2/D1703,Q1702)</f>
        <v>74.992248772629807</v>
      </c>
      <c r="R1703" s="41">
        <f>P1703*C1703/U1702</f>
        <v>0.48472214549218939</v>
      </c>
      <c r="S1703" s="41">
        <f>Q1703*D1703/U1702</f>
        <v>0.50982302895066312</v>
      </c>
      <c r="T1703" s="41">
        <f t="shared" si="319"/>
        <v>0.95076549698012403</v>
      </c>
      <c r="U1703" s="42">
        <f>P1703*C1703+Q1703*D1703</f>
        <v>27934.966557831045</v>
      </c>
      <c r="V1703" s="25">
        <f>B1703</f>
        <v>43467</v>
      </c>
      <c r="W1703">
        <f>C1703/C$2</f>
        <v>1.29180268606501</v>
      </c>
      <c r="X1703">
        <f>D1703/D$2</f>
        <v>1.3683489788606233</v>
      </c>
      <c r="Y1703">
        <f t="shared" si="320"/>
        <v>1.3967483278915522</v>
      </c>
      <c r="AA1703" s="15">
        <f t="shared" si="321"/>
        <v>-1.3657599133955478E-2</v>
      </c>
      <c r="AB1703" s="15">
        <f t="shared" si="322"/>
        <v>2.4716207227652998E-3</v>
      </c>
      <c r="AC1703" s="15">
        <f t="shared" si="323"/>
        <v>-5.4548255571476023E-3</v>
      </c>
    </row>
    <row r="1704" spans="1:29" x14ac:dyDescent="0.4">
      <c r="A1704" s="43">
        <f t="shared" si="314"/>
        <v>2019</v>
      </c>
      <c r="B1704" s="53">
        <v>43468</v>
      </c>
      <c r="C1704" s="45">
        <v>2964.8420999999998</v>
      </c>
      <c r="D1704" s="45">
        <f>VLOOKUP(B1704,'H11001.CSI  中证全债'!$A$2:$B$2792,2,0)</f>
        <v>191.30410000000001</v>
      </c>
      <c r="E1704" s="14">
        <f t="shared" si="315"/>
        <v>0</v>
      </c>
      <c r="F1704" s="14">
        <f>IF(AND((B1704-$B$2)&gt;123,OR(((G1703*J1703/C1703*C1704)/(G1703*K1703/D1703*D1704))&lt;(4/6),((G1703*J1703/C1703*C1704)/(G1703*K1703/D1703*D1704))&gt;(6/4))),COUNTIF($E$2:E1704,1),0)</f>
        <v>0</v>
      </c>
      <c r="G1704" s="21">
        <f t="shared" si="316"/>
        <v>27748.971282244107</v>
      </c>
      <c r="H1704" s="12">
        <f t="shared" si="317"/>
        <v>4.553570394703824</v>
      </c>
      <c r="I1704" s="12">
        <f t="shared" si="318"/>
        <v>74.480129127983204</v>
      </c>
      <c r="J1704" s="15">
        <f>IF(OR((ROW(F1704)-MATCH(MAX($F$2:F1704),$F$2:F1704,0))=1,(ROW(F1704)-MATCH(MAX($F$2:F1704),$F$2:F1704,0))&gt;123),IF(OR(((G1703*J1703/C1703*C1704)/(G1703*K1703/D1703*D1704))&lt;(4/6),((G1703*J1703/C1703*C1704)/(G1703*K1703/D1703*D1704))&gt;(6/4)),50%,((G1703*J1703/C1703*C1704)/((G1703*K1703/D1703*D1704)+(G1703*J1703/C1703*C1704)))),((G1703*J1703/C1703*C1704)/((G1703*K1703/D1703*D1704)+(G1703*J1703/C1703*C1704))))</f>
        <v>0.48652676433343062</v>
      </c>
      <c r="K1704" s="18">
        <f t="shared" si="312"/>
        <v>0.51347323566656944</v>
      </c>
      <c r="L1704" s="20">
        <f t="shared" si="313"/>
        <v>0.94752117644815892</v>
      </c>
      <c r="M1704" s="51">
        <f>IF(AND((B1704-$B$2)&gt;123,OR(((U1703*R1703/C1703*C1704)/(U1703*S1703/D1703*D1704))&lt;(4/6),((U1703*R1703/C1703*C1704)/(U1703*S1703/D1703*D1704))&gt;(6/4))),1,0)</f>
        <v>0</v>
      </c>
      <c r="N1704" s="51">
        <f>IF(AND((B1704-$B$2)&gt;123,OR(((U1703*R1703/C1703*C1704)/(U1703*S1703/D1703*D1704))&lt;(4/6),((U1703*R1703/C1703*C1704)/(U1703*S1703/D1703*D1704))&gt;(6/4))),COUNTIF($M$2:M1704,1),0)</f>
        <v>0</v>
      </c>
      <c r="O1704" s="51">
        <f>IF(OR((ROW(N1704)-MATCH(MAX($N$2:N1704),$N$2:N1704,0))=1,(ROW(N1704)-MATCH(MAX($N$2:N1704),$N$2:N1704,0))&gt;123),IF(OR(((U1703*R1703/C1703*C1704)/(U1703*S1703/D1703*D1704))&lt;(4/6),((U1703*R1703/C1703*C1704)/(U1703*S1703/D1703*D1704))&gt;(6/4)),1,0),0)</f>
        <v>0</v>
      </c>
      <c r="P1704" s="47">
        <f>IF(O1704=1,U1703/2/C1704,P1703)</f>
        <v>4.5848803948301908</v>
      </c>
      <c r="Q1704" s="47">
        <f>IF(O1704=1,U1703/2/D1704,Q1703)</f>
        <v>74.992248772629807</v>
      </c>
      <c r="R1704" s="41">
        <f>P1704*C1704/U1703</f>
        <v>0.48661044178864443</v>
      </c>
      <c r="S1704" s="41">
        <f>Q1704*D1704/U1703</f>
        <v>0.51356154762971518</v>
      </c>
      <c r="T1704" s="41">
        <f t="shared" si="319"/>
        <v>0.94752117644815792</v>
      </c>
      <c r="U1704" s="42">
        <f>P1704*C1704+Q1704*D1704</f>
        <v>27939.771076481222</v>
      </c>
      <c r="V1704" s="25">
        <f>B1704</f>
        <v>43468</v>
      </c>
      <c r="W1704">
        <f>C1704/C$2</f>
        <v>1.2897610574080816</v>
      </c>
      <c r="X1704">
        <f>D1704/D$2</f>
        <v>1.3708642063776424</v>
      </c>
      <c r="Y1704">
        <f t="shared" si="320"/>
        <v>1.3969885538240612</v>
      </c>
      <c r="AA1704" s="15">
        <f t="shared" si="321"/>
        <v>-1.5804493046438495E-3</v>
      </c>
      <c r="AB1704" s="15">
        <f t="shared" si="322"/>
        <v>1.8381476917630479E-3</v>
      </c>
      <c r="AC1704" s="15">
        <f t="shared" si="323"/>
        <v>1.7198941835960824E-4</v>
      </c>
    </row>
    <row r="1705" spans="1:29" x14ac:dyDescent="0.4">
      <c r="A1705" s="43">
        <f t="shared" si="314"/>
        <v>2019</v>
      </c>
      <c r="B1705" s="53">
        <v>43469</v>
      </c>
      <c r="C1705" s="45">
        <v>3035.8741</v>
      </c>
      <c r="D1705" s="45">
        <f>VLOOKUP(B1705,'H11001.CSI  中证全债'!$A$2:$B$2792,2,0)</f>
        <v>191.47810000000001</v>
      </c>
      <c r="E1705" s="14">
        <f t="shared" si="315"/>
        <v>0</v>
      </c>
      <c r="F1705" s="14">
        <f>IF(AND((B1705-$B$2)&gt;123,OR(((G1704*J1704/C1704*C1705)/(G1704*K1704/D1704*D1705))&lt;(4/6),((G1704*J1704/C1704*C1705)/(G1704*K1704/D1704*D1705))&gt;(6/4))),COUNTIF($E$2:E1705,1),0)</f>
        <v>0</v>
      </c>
      <c r="G1705" s="21">
        <f t="shared" si="316"/>
        <v>28085.380036988983</v>
      </c>
      <c r="H1705" s="12">
        <f t="shared" si="317"/>
        <v>4.553570394703824</v>
      </c>
      <c r="I1705" s="12">
        <f t="shared" si="318"/>
        <v>74.480129127983204</v>
      </c>
      <c r="J1705" s="15">
        <f>IF(OR((ROW(F1705)-MATCH(MAX($F$2:F1705),$F$2:F1705,0))=1,(ROW(F1705)-MATCH(MAX($F$2:F1705),$F$2:F1705,0))&gt;123),IF(OR(((G1704*J1704/C1704*C1705)/(G1704*K1704/D1704*D1705))&lt;(4/6),((G1704*J1704/C1704*C1705)/(G1704*K1704/D1704*D1705))&gt;(6/4)),50%,((G1704*J1704/C1704*C1705)/((G1704*K1704/D1704*D1705)+(G1704*J1704/C1704*C1705)))),((G1704*J1704/C1704*C1705)/((G1704*K1704/D1704*D1705)+(G1704*J1704/C1704*C1705))))</f>
        <v>0.49221575088539149</v>
      </c>
      <c r="K1705" s="18">
        <f t="shared" si="312"/>
        <v>0.50778424911460851</v>
      </c>
      <c r="L1705" s="20">
        <f t="shared" si="313"/>
        <v>0.96934032858174934</v>
      </c>
      <c r="M1705" s="51">
        <f>IF(AND((B1705-$B$2)&gt;123,OR(((U1704*R1704/C1704*C1705)/(U1704*S1704/D1704*D1705))&lt;(4/6),((U1704*R1704/C1704*C1705)/(U1704*S1704/D1704*D1705))&gt;(6/4))),1,0)</f>
        <v>0</v>
      </c>
      <c r="N1705" s="51">
        <f>IF(AND((B1705-$B$2)&gt;123,OR(((U1704*R1704/C1704*C1705)/(U1704*S1704/D1704*D1705))&lt;(4/6),((U1704*R1704/C1704*C1705)/(U1704*S1704/D1704*D1705))&gt;(6/4))),COUNTIF($M$2:M1705,1),0)</f>
        <v>0</v>
      </c>
      <c r="O1705" s="51">
        <f>IF(OR((ROW(N1705)-MATCH(MAX($N$2:N1705),$N$2:N1705,0))=1,(ROW(N1705)-MATCH(MAX($N$2:N1705),$N$2:N1705,0))&gt;123),IF(OR(((U1704*R1704/C1704*C1705)/(U1704*S1704/D1704*D1705))&lt;(4/6),((U1704*R1704/C1704*C1705)/(U1704*S1704/D1704*D1705))&gt;(6/4)),1,0),0)</f>
        <v>0</v>
      </c>
      <c r="P1705" s="47">
        <f>IF(O1705=1,U1704/2/C1705,P1704)</f>
        <v>4.5848803948301908</v>
      </c>
      <c r="Q1705" s="47">
        <f>IF(O1705=1,U1704/2/D1705,Q1704)</f>
        <v>74.992248772629807</v>
      </c>
      <c r="R1705" s="41">
        <f>P1705*C1705/U1704</f>
        <v>0.4981830239110086</v>
      </c>
      <c r="S1705" s="41">
        <f>Q1705*D1705/U1704</f>
        <v>0.51394026351911437</v>
      </c>
      <c r="T1705" s="41">
        <f t="shared" si="319"/>
        <v>0.96934032858174823</v>
      </c>
      <c r="U1705" s="42">
        <f>P1705*C1705+Q1705*D1705</f>
        <v>28278.49295197324</v>
      </c>
      <c r="V1705" s="25">
        <f>B1705</f>
        <v>43469</v>
      </c>
      <c r="W1705">
        <f>C1705/C$2</f>
        <v>1.3206612889684102</v>
      </c>
      <c r="X1705">
        <f>D1705/D$2</f>
        <v>1.3721110713006091</v>
      </c>
      <c r="Y1705">
        <f t="shared" si="320"/>
        <v>1.413924647598662</v>
      </c>
      <c r="AA1705" s="15">
        <f t="shared" si="321"/>
        <v>2.3958105559820586E-2</v>
      </c>
      <c r="AB1705" s="15">
        <f t="shared" si="322"/>
        <v>9.0954663282172277E-4</v>
      </c>
      <c r="AC1705" s="15">
        <f t="shared" si="323"/>
        <v>1.212328743012292E-2</v>
      </c>
    </row>
    <row r="1706" spans="1:29" x14ac:dyDescent="0.4">
      <c r="A1706" s="43">
        <f t="shared" si="314"/>
        <v>2019</v>
      </c>
      <c r="B1706" s="53">
        <v>43472</v>
      </c>
      <c r="C1706" s="45">
        <v>3054.3029999999999</v>
      </c>
      <c r="D1706" s="45">
        <f>VLOOKUP(B1706,'H11001.CSI  中证全债'!$A$2:$B$2792,2,0)</f>
        <v>191.59960000000001</v>
      </c>
      <c r="E1706" s="14">
        <f t="shared" si="315"/>
        <v>0</v>
      </c>
      <c r="F1706" s="14">
        <f>IF(AND((B1706-$B$2)&gt;123,OR(((G1705*J1705/C1705*C1706)/(G1705*K1705/D1705*D1706))&lt;(4/6),((G1705*J1705/C1705*C1706)/(G1705*K1705/D1705*D1706))&gt;(6/4))),COUNTIF($E$2:E1706,1),0)</f>
        <v>0</v>
      </c>
      <c r="G1706" s="21">
        <f t="shared" si="316"/>
        <v>28178.346666124988</v>
      </c>
      <c r="H1706" s="12">
        <f t="shared" si="317"/>
        <v>4.553570394703824</v>
      </c>
      <c r="I1706" s="12">
        <f t="shared" si="318"/>
        <v>74.480129127983204</v>
      </c>
      <c r="J1706" s="15">
        <f>IF(OR((ROW(F1706)-MATCH(MAX($F$2:F1706),$F$2:F1706,0))=1,(ROW(F1706)-MATCH(MAX($F$2:F1706),$F$2:F1706,0))&gt;123),IF(OR(((G1705*J1705/C1705*C1706)/(G1705*K1705/D1705*D1706))&lt;(4/6),((G1705*J1705/C1705*C1706)/(G1705*K1705/D1705*D1706))&gt;(6/4)),50%,((G1705*J1705/C1705*C1706)/((G1705*K1705/D1705*D1706)+(G1705*J1705/C1705*C1706)))),((G1705*J1705/C1705*C1706)/((G1705*K1705/D1705*D1706)+(G1705*J1705/C1705*C1706))))</f>
        <v>0.49356989897405013</v>
      </c>
      <c r="K1706" s="18">
        <f t="shared" si="312"/>
        <v>0.50643010102594987</v>
      </c>
      <c r="L1706" s="20">
        <f t="shared" si="313"/>
        <v>0.97460616573571168</v>
      </c>
      <c r="M1706" s="51">
        <f>IF(AND((B1706-$B$2)&gt;123,OR(((U1705*R1705/C1705*C1706)/(U1705*S1705/D1705*D1706))&lt;(4/6),((U1705*R1705/C1705*C1706)/(U1705*S1705/D1705*D1706))&gt;(6/4))),1,0)</f>
        <v>0</v>
      </c>
      <c r="N1706" s="51">
        <f>IF(AND((B1706-$B$2)&gt;123,OR(((U1705*R1705/C1705*C1706)/(U1705*S1705/D1705*D1706))&lt;(4/6),((U1705*R1705/C1705*C1706)/(U1705*S1705/D1705*D1706))&gt;(6/4))),COUNTIF($M$2:M1706,1),0)</f>
        <v>0</v>
      </c>
      <c r="O1706" s="51">
        <f>IF(OR((ROW(N1706)-MATCH(MAX($N$2:N1706),$N$2:N1706,0))=1,(ROW(N1706)-MATCH(MAX($N$2:N1706),$N$2:N1706,0))&gt;123),IF(OR(((U1705*R1705/C1705*C1706)/(U1705*S1705/D1705*D1706))&lt;(4/6),((U1705*R1705/C1705*C1706)/(U1705*S1705/D1705*D1706))&gt;(6/4)),1,0),0)</f>
        <v>0</v>
      </c>
      <c r="P1706" s="47">
        <f>IF(O1706=1,U1705/2/C1706,P1705)</f>
        <v>4.5848803948301908</v>
      </c>
      <c r="Q1706" s="47">
        <f>IF(O1706=1,U1705/2/D1706,Q1705)</f>
        <v>74.992248772629807</v>
      </c>
      <c r="R1706" s="41">
        <f>P1706*C1706/U1705</f>
        <v>0.49520368600809334</v>
      </c>
      <c r="S1706" s="41">
        <f>Q1706*D1706/U1705</f>
        <v>0.50810645717008573</v>
      </c>
      <c r="T1706" s="41">
        <f t="shared" si="319"/>
        <v>0.97460616573571068</v>
      </c>
      <c r="U1706" s="42">
        <f>P1706*C1706+Q1706*D1706</f>
        <v>28372.0988125074</v>
      </c>
      <c r="V1706" s="25">
        <f>B1706</f>
        <v>43472</v>
      </c>
      <c r="W1706">
        <f>C1706/C$2</f>
        <v>1.3286782007462306</v>
      </c>
      <c r="X1706">
        <f>D1706/D$2</f>
        <v>1.3729817269795772</v>
      </c>
      <c r="Y1706">
        <f t="shared" si="320"/>
        <v>1.41860494062537</v>
      </c>
      <c r="AA1706" s="15">
        <f t="shared" si="321"/>
        <v>6.0703768973817684E-3</v>
      </c>
      <c r="AB1706" s="15">
        <f t="shared" si="322"/>
        <v>6.3453731784468559E-4</v>
      </c>
      <c r="AC1706" s="15">
        <f t="shared" si="323"/>
        <v>3.3101431781790147E-3</v>
      </c>
    </row>
    <row r="1707" spans="1:29" x14ac:dyDescent="0.4">
      <c r="A1707" s="43">
        <f t="shared" si="314"/>
        <v>2019</v>
      </c>
      <c r="B1707" s="53">
        <v>43473</v>
      </c>
      <c r="C1707" s="45">
        <v>3047.7035000000001</v>
      </c>
      <c r="D1707" s="45">
        <f>VLOOKUP(B1707,'H11001.CSI  中证全债'!$A$2:$B$2792,2,0)</f>
        <v>191.8306</v>
      </c>
      <c r="E1707" s="14">
        <f t="shared" si="315"/>
        <v>0</v>
      </c>
      <c r="F1707" s="14">
        <f>IF(AND((B1707-$B$2)&gt;123,OR(((G1706*J1706/C1706*C1707)/(G1706*K1706/D1706*D1707))&lt;(4/6),((G1706*J1706/C1706*C1707)/(G1706*K1706/D1706*D1707))&gt;(6/4))),COUNTIF($E$2:E1707,1),0)</f>
        <v>0</v>
      </c>
      <c r="G1707" s="21">
        <f t="shared" si="316"/>
        <v>28165.500288133706</v>
      </c>
      <c r="H1707" s="12">
        <f t="shared" si="317"/>
        <v>4.553570394703824</v>
      </c>
      <c r="I1707" s="12">
        <f t="shared" si="318"/>
        <v>74.480129127983204</v>
      </c>
      <c r="J1707" s="15">
        <f>IF(OR((ROW(F1707)-MATCH(MAX($F$2:F1707),$F$2:F1707,0))=1,(ROW(F1707)-MATCH(MAX($F$2:F1707),$F$2:F1707,0))&gt;123),IF(OR(((G1706*J1706/C1706*C1707)/(G1706*K1706/D1706*D1707))&lt;(4/6),((G1706*J1706/C1706*C1707)/(G1706*K1706/D1706*D1707))&gt;(6/4)),50%,((G1706*J1706/C1706*C1707)/((G1706*K1706/D1706*D1707)+(G1706*J1706/C1706*C1707)))),((G1706*J1706/C1706*C1707)/((G1706*K1706/D1706*D1707)+(G1706*J1706/C1706*C1707))))</f>
        <v>0.49272806403094793</v>
      </c>
      <c r="K1707" s="18">
        <f t="shared" si="312"/>
        <v>0.50727193596905207</v>
      </c>
      <c r="L1707" s="20">
        <f t="shared" si="313"/>
        <v>0.97132923998580623</v>
      </c>
      <c r="M1707" s="51">
        <f>IF(AND((B1707-$B$2)&gt;123,OR(((U1706*R1706/C1706*C1707)/(U1706*S1706/D1706*D1707))&lt;(4/6),((U1706*R1706/C1706*C1707)/(U1706*S1706/D1706*D1707))&gt;(6/4))),1,0)</f>
        <v>0</v>
      </c>
      <c r="N1707" s="51">
        <f>IF(AND((B1707-$B$2)&gt;123,OR(((U1706*R1706/C1706*C1707)/(U1706*S1706/D1706*D1707))&lt;(4/6),((U1706*R1706/C1706*C1707)/(U1706*S1706/D1706*D1707))&gt;(6/4))),COUNTIF($M$2:M1707,1),0)</f>
        <v>0</v>
      </c>
      <c r="O1707" s="51">
        <f>IF(OR((ROW(N1707)-MATCH(MAX($N$2:N1707),$N$2:N1707,0))=1,(ROW(N1707)-MATCH(MAX($N$2:N1707),$N$2:N1707,0))&gt;123),IF(OR(((U1706*R1706/C1706*C1707)/(U1706*S1706/D1706*D1707))&lt;(4/6),((U1706*R1706/C1706*C1707)/(U1706*S1706/D1706*D1707))&gt;(6/4)),1,0),0)</f>
        <v>0</v>
      </c>
      <c r="P1707" s="47">
        <f>IF(O1707=1,U1706/2/C1707,P1706)</f>
        <v>4.5848803948301908</v>
      </c>
      <c r="Q1707" s="47">
        <f>IF(O1707=1,U1706/2/D1707,Q1706)</f>
        <v>74.992248772629807</v>
      </c>
      <c r="R1707" s="41">
        <f>P1707*C1707/U1706</f>
        <v>0.49250343158418075</v>
      </c>
      <c r="S1707" s="41">
        <f>Q1707*D1707/U1706</f>
        <v>0.5070406730382977</v>
      </c>
      <c r="T1707" s="41">
        <f t="shared" si="319"/>
        <v>0.971329239985805</v>
      </c>
      <c r="U1707" s="42">
        <f>P1707*C1707+Q1707*D1707</f>
        <v>28359.164103808194</v>
      </c>
      <c r="V1707" s="25">
        <f>B1707</f>
        <v>43473</v>
      </c>
      <c r="W1707">
        <f>C1707/C$2</f>
        <v>1.3258072963906953</v>
      </c>
      <c r="X1707">
        <f>D1707/D$2</f>
        <v>1.3746370476531709</v>
      </c>
      <c r="Y1707">
        <f t="shared" si="320"/>
        <v>1.4179582051904098</v>
      </c>
      <c r="AA1707" s="15">
        <f t="shared" si="321"/>
        <v>-2.1607221025549128E-3</v>
      </c>
      <c r="AB1707" s="15">
        <f t="shared" si="322"/>
        <v>1.2056392602071142E-3</v>
      </c>
      <c r="AC1707" s="15">
        <f t="shared" si="323"/>
        <v>-4.5589537752144249E-4</v>
      </c>
    </row>
    <row r="1708" spans="1:29" x14ac:dyDescent="0.4">
      <c r="A1708" s="43">
        <f t="shared" si="314"/>
        <v>2019</v>
      </c>
      <c r="B1708" s="53">
        <v>43474</v>
      </c>
      <c r="C1708" s="45">
        <v>3078.4758999999999</v>
      </c>
      <c r="D1708" s="45">
        <f>VLOOKUP(B1708,'H11001.CSI  中证全债'!$A$2:$B$2792,2,0)</f>
        <v>191.95419999999999</v>
      </c>
      <c r="E1708" s="14">
        <f t="shared" si="315"/>
        <v>0</v>
      </c>
      <c r="F1708" s="14">
        <f>IF(AND((B1708-$B$2)&gt;123,OR(((G1707*J1707/C1707*C1708)/(G1707*K1707/D1707*D1708))&lt;(4/6),((G1707*J1707/C1707*C1708)/(G1707*K1707/D1707*D1708))&gt;(6/4))),COUNTIF($E$2:E1708,1),0)</f>
        <v>0</v>
      </c>
      <c r="G1708" s="21">
        <f t="shared" si="316"/>
        <v>28314.830321707905</v>
      </c>
      <c r="H1708" s="12">
        <f t="shared" si="317"/>
        <v>4.553570394703824</v>
      </c>
      <c r="I1708" s="12">
        <f t="shared" si="318"/>
        <v>74.480129127983204</v>
      </c>
      <c r="J1708" s="15">
        <f>IF(OR((ROW(F1708)-MATCH(MAX($F$2:F1708),$F$2:F1708,0))=1,(ROW(F1708)-MATCH(MAX($F$2:F1708),$F$2:F1708,0))&gt;123),IF(OR(((G1707*J1707/C1707*C1708)/(G1707*K1707/D1707*D1708))&lt;(4/6),((G1707*J1707/C1707*C1708)/(G1707*K1707/D1707*D1708))&gt;(6/4)),50%,((G1707*J1707/C1707*C1708)/((G1707*K1707/D1707*D1708)+(G1707*J1707/C1707*C1708)))),((G1707*J1707/C1707*C1708)/((G1707*K1707/D1707*D1708)+(G1707*J1707/C1707*C1708))))</f>
        <v>0.49507825262516575</v>
      </c>
      <c r="K1708" s="18">
        <f t="shared" si="312"/>
        <v>0.5049217473748342</v>
      </c>
      <c r="L1708" s="20">
        <f t="shared" si="313"/>
        <v>0.98050491031363518</v>
      </c>
      <c r="M1708" s="51">
        <f>IF(AND((B1708-$B$2)&gt;123,OR(((U1707*R1707/C1707*C1708)/(U1707*S1707/D1707*D1708))&lt;(4/6),((U1707*R1707/C1707*C1708)/(U1707*S1707/D1707*D1708))&gt;(6/4))),1,0)</f>
        <v>0</v>
      </c>
      <c r="N1708" s="51">
        <f>IF(AND((B1708-$B$2)&gt;123,OR(((U1707*R1707/C1707*C1708)/(U1707*S1707/D1707*D1708))&lt;(4/6),((U1707*R1707/C1707*C1708)/(U1707*S1707/D1707*D1708))&gt;(6/4))),COUNTIF($M$2:M1708,1),0)</f>
        <v>0</v>
      </c>
      <c r="O1708" s="51">
        <f>IF(OR((ROW(N1708)-MATCH(MAX($N$2:N1708),$N$2:N1708,0))=1,(ROW(N1708)-MATCH(MAX($N$2:N1708),$N$2:N1708,0))&gt;123),IF(OR(((U1707*R1707/C1707*C1708)/(U1707*S1707/D1707*D1708))&lt;(4/6),((U1707*R1707/C1707*C1708)/(U1707*S1707/D1707*D1708))&gt;(6/4)),1,0),0)</f>
        <v>0</v>
      </c>
      <c r="P1708" s="47">
        <f>IF(O1708=1,U1707/2/C1708,P1707)</f>
        <v>4.5848803948301908</v>
      </c>
      <c r="Q1708" s="47">
        <f>IF(O1708=1,U1707/2/D1708,Q1707)</f>
        <v>74.992248772629807</v>
      </c>
      <c r="R1708" s="41">
        <f>P1708*C1708/U1707</f>
        <v>0.49770309689670567</v>
      </c>
      <c r="S1708" s="41">
        <f>Q1708*D1708/U1707</f>
        <v>0.50759878065017083</v>
      </c>
      <c r="T1708" s="41">
        <f t="shared" si="319"/>
        <v>0.98050491031363385</v>
      </c>
      <c r="U1708" s="42">
        <f>P1708*C1708+Q1708*D1708</f>
        <v>28509.520919218361</v>
      </c>
      <c r="V1708" s="25">
        <f>B1708</f>
        <v>43474</v>
      </c>
      <c r="W1708">
        <f>C1708/C$2</f>
        <v>1.3391938585833274</v>
      </c>
      <c r="X1708">
        <f>D1708/D$2</f>
        <v>1.3755227517018986</v>
      </c>
      <c r="Y1708">
        <f t="shared" si="320"/>
        <v>1.4254760459609181</v>
      </c>
      <c r="AA1708" s="15">
        <f t="shared" si="321"/>
        <v>1.0096913955048414E-2</v>
      </c>
      <c r="AB1708" s="15">
        <f t="shared" si="322"/>
        <v>6.4431847682255849E-4</v>
      </c>
      <c r="AC1708" s="15">
        <f t="shared" si="323"/>
        <v>5.3018775468764989E-3</v>
      </c>
    </row>
    <row r="1709" spans="1:29" x14ac:dyDescent="0.4">
      <c r="A1709" s="43">
        <f t="shared" si="314"/>
        <v>2019</v>
      </c>
      <c r="B1709" s="53">
        <v>43475</v>
      </c>
      <c r="C1709" s="45">
        <v>3072.6864</v>
      </c>
      <c r="D1709" s="45">
        <f>VLOOKUP(B1709,'H11001.CSI  中证全债'!$A$2:$B$2792,2,0)</f>
        <v>192.0359</v>
      </c>
      <c r="E1709" s="14">
        <f t="shared" si="315"/>
        <v>0</v>
      </c>
      <c r="F1709" s="14">
        <f>IF(AND((B1709-$B$2)&gt;123,OR(((G1708*J1708/C1708*C1709)/(G1708*K1708/D1708*D1709))&lt;(4/6),((G1708*J1708/C1708*C1709)/(G1708*K1708/D1708*D1709))&gt;(6/4))),COUNTIF($E$2:E1709,1),0)</f>
        <v>0</v>
      </c>
      <c r="G1709" s="21">
        <f t="shared" si="316"/>
        <v>28294.552452457523</v>
      </c>
      <c r="H1709" s="12">
        <f t="shared" si="317"/>
        <v>4.553570394703824</v>
      </c>
      <c r="I1709" s="12">
        <f t="shared" si="318"/>
        <v>74.480129127983204</v>
      </c>
      <c r="J1709" s="15">
        <f>IF(OR((ROW(F1709)-MATCH(MAX($F$2:F1709),$F$2:F1709,0))=1,(ROW(F1709)-MATCH(MAX($F$2:F1709),$F$2:F1709,0))&gt;123),IF(OR(((G1708*J1708/C1708*C1709)/(G1708*K1708/D1708*D1709))&lt;(4/6),((G1708*J1708/C1708*C1709)/(G1708*K1708/D1708*D1709))&gt;(6/4)),50%,((G1708*J1708/C1708*C1709)/((G1708*K1708/D1708*D1709)+(G1708*J1708/C1708*C1709)))),((G1708*J1708/C1708*C1709)/((G1708*K1708/D1708*D1709)+(G1708*J1708/C1708*C1709))))</f>
        <v>0.494501330132678</v>
      </c>
      <c r="K1709" s="18">
        <f t="shared" si="312"/>
        <v>0.50549866986732206</v>
      </c>
      <c r="L1709" s="20">
        <f t="shared" si="313"/>
        <v>0.97824457235954643</v>
      </c>
      <c r="M1709" s="51">
        <f>IF(AND((B1709-$B$2)&gt;123,OR(((U1708*R1708/C1708*C1709)/(U1708*S1708/D1708*D1709))&lt;(4/6),((U1708*R1708/C1708*C1709)/(U1708*S1708/D1708*D1709))&gt;(6/4))),1,0)</f>
        <v>0</v>
      </c>
      <c r="N1709" s="51">
        <f>IF(AND((B1709-$B$2)&gt;123,OR(((U1708*R1708/C1708*C1709)/(U1708*S1708/D1708*D1709))&lt;(4/6),((U1708*R1708/C1708*C1709)/(U1708*S1708/D1708*D1709))&gt;(6/4))),COUNTIF($M$2:M1709,1),0)</f>
        <v>0</v>
      </c>
      <c r="O1709" s="51">
        <f>IF(OR((ROW(N1709)-MATCH(MAX($N$2:N1709),$N$2:N1709,0))=1,(ROW(N1709)-MATCH(MAX($N$2:N1709),$N$2:N1709,0))&gt;123),IF(OR(((U1708*R1708/C1708*C1709)/(U1708*S1708/D1708*D1709))&lt;(4/6),((U1708*R1708/C1708*C1709)/(U1708*S1708/D1708*D1709))&gt;(6/4)),1,0),0)</f>
        <v>0</v>
      </c>
      <c r="P1709" s="47">
        <f>IF(O1709=1,U1708/2/C1709,P1708)</f>
        <v>4.5848803948301908</v>
      </c>
      <c r="Q1709" s="47">
        <f>IF(O1709=1,U1708/2/D1709,Q1708)</f>
        <v>74.992248772629807</v>
      </c>
      <c r="R1709" s="41">
        <f>P1709*C1709/U1708</f>
        <v>0.49414718945082869</v>
      </c>
      <c r="S1709" s="41">
        <f>Q1709*D1709/U1708</f>
        <v>0.50513665336157787</v>
      </c>
      <c r="T1709" s="41">
        <f t="shared" si="319"/>
        <v>0.97824457235954543</v>
      </c>
      <c r="U1709" s="42">
        <f>P1709*C1709+Q1709*D1709</f>
        <v>28489.103620897218</v>
      </c>
      <c r="V1709" s="25">
        <f>B1709</f>
        <v>43475</v>
      </c>
      <c r="W1709">
        <f>C1709/C$2</f>
        <v>1.3366753191839227</v>
      </c>
      <c r="X1709">
        <f>D1709/D$2</f>
        <v>1.3761082049444642</v>
      </c>
      <c r="Y1709">
        <f t="shared" si="320"/>
        <v>1.4244551810448609</v>
      </c>
      <c r="AA1709" s="15">
        <f t="shared" si="321"/>
        <v>-1.880638402918744E-3</v>
      </c>
      <c r="AB1709" s="15">
        <f t="shared" si="322"/>
        <v>4.2562236200094361E-4</v>
      </c>
      <c r="AC1709" s="15">
        <f t="shared" si="323"/>
        <v>-7.1615718759343583E-4</v>
      </c>
    </row>
    <row r="1710" spans="1:29" x14ac:dyDescent="0.4">
      <c r="A1710" s="43">
        <f t="shared" si="314"/>
        <v>2019</v>
      </c>
      <c r="B1710" s="53">
        <v>43476</v>
      </c>
      <c r="C1710" s="45">
        <v>3094.7782000000002</v>
      </c>
      <c r="D1710" s="45">
        <f>VLOOKUP(B1710,'H11001.CSI  中证全债'!$A$2:$B$2792,2,0)</f>
        <v>192.00409999999999</v>
      </c>
      <c r="E1710" s="14">
        <f t="shared" si="315"/>
        <v>0</v>
      </c>
      <c r="F1710" s="14">
        <f>IF(AND((B1710-$B$2)&gt;123,OR(((G1709*J1709/C1709*C1710)/(G1709*K1709/D1709*D1710))&lt;(4/6),((G1709*J1709/C1709*C1710)/(G1709*K1709/D1709*D1710))&gt;(6/4))),COUNTIF($E$2:E1710,1),0)</f>
        <v>0</v>
      </c>
      <c r="G1710" s="21">
        <f t="shared" si="316"/>
        <v>28392.780550796975</v>
      </c>
      <c r="H1710" s="12">
        <f t="shared" si="317"/>
        <v>4.553570394703824</v>
      </c>
      <c r="I1710" s="12">
        <f t="shared" si="318"/>
        <v>74.480129127983204</v>
      </c>
      <c r="J1710" s="15">
        <f>IF(OR((ROW(F1710)-MATCH(MAX($F$2:F1710),$F$2:F1710,0))=1,(ROW(F1710)-MATCH(MAX($F$2:F1710),$F$2:F1710,0))&gt;123),IF(OR(((G1709*J1709/C1709*C1710)/(G1709*K1709/D1709*D1710))&lt;(4/6),((G1709*J1709/C1709*C1710)/(G1709*K1709/D1709*D1710))&gt;(6/4)),50%,((G1709*J1709/C1709*C1710)/((G1709*K1709/D1709*D1710)+(G1709*J1709/C1709*C1710)))),((G1709*J1709/C1709*C1710)/((G1709*K1709/D1709*D1710)+(G1709*J1709/C1709*C1710))))</f>
        <v>0.49633357904071934</v>
      </c>
      <c r="K1710" s="18">
        <f t="shared" si="312"/>
        <v>0.50366642095928071</v>
      </c>
      <c r="L1710" s="20">
        <f t="shared" si="313"/>
        <v>0.98544107446234896</v>
      </c>
      <c r="M1710" s="51">
        <f>IF(AND((B1710-$B$2)&gt;123,OR(((U1709*R1709/C1709*C1710)/(U1709*S1709/D1709*D1710))&lt;(4/6),((U1709*R1709/C1709*C1710)/(U1709*S1709/D1709*D1710))&gt;(6/4))),1,0)</f>
        <v>0</v>
      </c>
      <c r="N1710" s="51">
        <f>IF(AND((B1710-$B$2)&gt;123,OR(((U1709*R1709/C1709*C1710)/(U1709*S1709/D1709*D1710))&lt;(4/6),((U1709*R1709/C1709*C1710)/(U1709*S1709/D1709*D1710))&gt;(6/4))),COUNTIF($M$2:M1710,1),0)</f>
        <v>0</v>
      </c>
      <c r="O1710" s="51">
        <f>IF(OR((ROW(N1710)-MATCH(MAX($N$2:N1710),$N$2:N1710,0))=1,(ROW(N1710)-MATCH(MAX($N$2:N1710),$N$2:N1710,0))&gt;123),IF(OR(((U1709*R1709/C1709*C1710)/(U1709*S1709/D1709*D1710))&lt;(4/6),((U1709*R1709/C1709*C1710)/(U1709*S1709/D1709*D1710))&gt;(6/4)),1,0),0)</f>
        <v>0</v>
      </c>
      <c r="P1710" s="47">
        <f>IF(O1710=1,U1709/2/C1710,P1709)</f>
        <v>4.5848803948301908</v>
      </c>
      <c r="Q1710" s="47">
        <f>IF(O1710=1,U1709/2/D1710,Q1709)</f>
        <v>74.992248772629807</v>
      </c>
      <c r="R1710" s="41">
        <f>P1710*C1710/U1709</f>
        <v>0.49805666349993089</v>
      </c>
      <c r="S1710" s="41">
        <f>Q1710*D1710/U1709</f>
        <v>0.50541496230169647</v>
      </c>
      <c r="T1710" s="41">
        <f t="shared" si="319"/>
        <v>0.98544107446234797</v>
      </c>
      <c r="U1710" s="42">
        <f>P1710*C1710+Q1710*D1710</f>
        <v>28588.007128092759</v>
      </c>
      <c r="V1710" s="25">
        <f>B1710</f>
        <v>43476</v>
      </c>
      <c r="W1710">
        <f>C1710/C$2</f>
        <v>1.3462856600948427</v>
      </c>
      <c r="X1710">
        <f>D1710/D$2</f>
        <v>1.3758803296309565</v>
      </c>
      <c r="Y1710">
        <f t="shared" si="320"/>
        <v>1.429400356404638</v>
      </c>
      <c r="AA1710" s="15">
        <f t="shared" si="321"/>
        <v>7.1897346894886915E-3</v>
      </c>
      <c r="AB1710" s="15">
        <f t="shared" si="322"/>
        <v>-1.6559403736482459E-4</v>
      </c>
      <c r="AC1710" s="15">
        <f t="shared" si="323"/>
        <v>3.4716258016274093E-3</v>
      </c>
    </row>
    <row r="1711" spans="1:29" x14ac:dyDescent="0.4">
      <c r="A1711" s="43">
        <f t="shared" si="314"/>
        <v>2019</v>
      </c>
      <c r="B1711" s="53">
        <v>43479</v>
      </c>
      <c r="C1711" s="45">
        <v>3067.7845000000002</v>
      </c>
      <c r="D1711" s="45">
        <f>VLOOKUP(B1711,'H11001.CSI  中证全债'!$A$2:$B$2792,2,0)</f>
        <v>192.0087</v>
      </c>
      <c r="E1711" s="14">
        <f t="shared" si="315"/>
        <v>0</v>
      </c>
      <c r="F1711" s="14">
        <f>IF(AND((B1711-$B$2)&gt;123,OR(((G1710*J1710/C1710*C1711)/(G1710*K1710/D1710*D1711))&lt;(4/6),((G1710*J1710/C1710*C1711)/(G1710*K1710/D1710*D1711))&gt;(6/4))),COUNTIF($E$2:E1711,1),0)</f>
        <v>0</v>
      </c>
      <c r="G1711" s="21">
        <f t="shared" si="316"/>
        <v>28270.20544622745</v>
      </c>
      <c r="H1711" s="12">
        <f t="shared" si="317"/>
        <v>4.553570394703824</v>
      </c>
      <c r="I1711" s="12">
        <f t="shared" si="318"/>
        <v>74.480129127983204</v>
      </c>
      <c r="J1711" s="15">
        <f>IF(OR((ROW(F1711)-MATCH(MAX($F$2:F1711),$F$2:F1711,0))=1,(ROW(F1711)-MATCH(MAX($F$2:F1711),$F$2:F1711,0))&gt;123),IF(OR(((G1710*J1710/C1710*C1711)/(G1710*K1710/D1710*D1711))&lt;(4/6),((G1710*J1710/C1710*C1711)/(G1710*K1710/D1710*D1711))&gt;(6/4)),50%,((G1710*J1710/C1710*C1711)/((G1710*K1710/D1710*D1711)+(G1710*J1710/C1710*C1711)))),((G1710*J1710/C1710*C1711)/((G1710*K1710/D1710*D1711)+(G1710*J1710/C1710*C1711))))</f>
        <v>0.49413764265358157</v>
      </c>
      <c r="K1711" s="18">
        <f t="shared" si="312"/>
        <v>0.50586235734641849</v>
      </c>
      <c r="L1711" s="20">
        <f t="shared" si="313"/>
        <v>0.97682232227291865</v>
      </c>
      <c r="M1711" s="51">
        <f>IF(AND((B1711-$B$2)&gt;123,OR(((U1710*R1710/C1710*C1711)/(U1710*S1710/D1710*D1711))&lt;(4/6),((U1710*R1710/C1710*C1711)/(U1710*S1710/D1710*D1711))&gt;(6/4))),1,0)</f>
        <v>0</v>
      </c>
      <c r="N1711" s="51">
        <f>IF(AND((B1711-$B$2)&gt;123,OR(((U1710*R1710/C1710*C1711)/(U1710*S1710/D1710*D1711))&lt;(4/6),((U1710*R1710/C1710*C1711)/(U1710*S1710/D1710*D1711))&gt;(6/4))),COUNTIF($M$2:M1711,1),0)</f>
        <v>0</v>
      </c>
      <c r="O1711" s="51">
        <f>IF(OR((ROW(N1711)-MATCH(MAX($N$2:N1711),$N$2:N1711,0))=1,(ROW(N1711)-MATCH(MAX($N$2:N1711),$N$2:N1711,0))&gt;123),IF(OR(((U1710*R1710/C1710*C1711)/(U1710*S1710/D1710*D1711))&lt;(4/6),((U1710*R1710/C1710*C1711)/(U1710*S1710/D1710*D1711))&gt;(6/4)),1,0),0)</f>
        <v>0</v>
      </c>
      <c r="P1711" s="47">
        <f>IF(O1711=1,U1710/2/C1711,P1710)</f>
        <v>4.5848803948301908</v>
      </c>
      <c r="Q1711" s="47">
        <f>IF(O1711=1,U1710/2/D1711,Q1710)</f>
        <v>74.992248772629807</v>
      </c>
      <c r="R1711" s="41">
        <f>P1711*C1711/U1710</f>
        <v>0.49200439004341018</v>
      </c>
      <c r="S1711" s="41">
        <f>Q1711*D1711/U1710</f>
        <v>0.50367848770960766</v>
      </c>
      <c r="T1711" s="41">
        <f t="shared" si="319"/>
        <v>0.97682232227291765</v>
      </c>
      <c r="U1711" s="42">
        <f>P1711*C1711+Q1711*D1711</f>
        <v>28464.589206523186</v>
      </c>
      <c r="V1711" s="25">
        <f>B1711</f>
        <v>43479</v>
      </c>
      <c r="W1711">
        <f>C1711/C$2</f>
        <v>1.3345429021734827</v>
      </c>
      <c r="X1711">
        <f>D1711/D$2</f>
        <v>1.3759132927266211</v>
      </c>
      <c r="Y1711">
        <f t="shared" si="320"/>
        <v>1.4232294603261593</v>
      </c>
      <c r="AA1711" s="15">
        <f t="shared" si="321"/>
        <v>-8.7223375167888584E-3</v>
      </c>
      <c r="AB1711" s="15">
        <f t="shared" si="322"/>
        <v>2.3957821734033047E-5</v>
      </c>
      <c r="AC1711" s="15">
        <f t="shared" si="323"/>
        <v>-4.317122246982219E-3</v>
      </c>
    </row>
    <row r="1712" spans="1:29" x14ac:dyDescent="0.4">
      <c r="A1712" s="43">
        <f t="shared" si="314"/>
        <v>2019</v>
      </c>
      <c r="B1712" s="53">
        <v>43480</v>
      </c>
      <c r="C1712" s="45">
        <v>3127.9904000000001</v>
      </c>
      <c r="D1712" s="45">
        <f>VLOOKUP(B1712,'H11001.CSI  中证全债'!$A$2:$B$2792,2,0)</f>
        <v>191.91069999999999</v>
      </c>
      <c r="E1712" s="14">
        <f t="shared" si="315"/>
        <v>0</v>
      </c>
      <c r="F1712" s="14">
        <f>IF(AND((B1712-$B$2)&gt;123,OR(((G1711*J1711/C1711*C1712)/(G1711*K1711/D1711*D1712))&lt;(4/6),((G1711*J1711/C1711*C1712)/(G1711*K1711/D1711*D1712))&gt;(6/4))),COUNTIF($E$2:E1712,1),0)</f>
        <v>0</v>
      </c>
      <c r="G1712" s="21">
        <f t="shared" si="316"/>
        <v>28537.058197399409</v>
      </c>
      <c r="H1712" s="12">
        <f t="shared" si="317"/>
        <v>4.553570394703824</v>
      </c>
      <c r="I1712" s="12">
        <f t="shared" si="318"/>
        <v>74.480129127983204</v>
      </c>
      <c r="J1712" s="15">
        <f>IF(OR((ROW(F1712)-MATCH(MAX($F$2:F1712),$F$2:F1712,0))=1,(ROW(F1712)-MATCH(MAX($F$2:F1712),$F$2:F1712,0))&gt;123),IF(OR(((G1711*J1711/C1711*C1712)/(G1711*K1711/D1711*D1712))&lt;(4/6),((G1711*J1711/C1711*C1712)/(G1711*K1711/D1711*D1712))&gt;(6/4)),50%,((G1711*J1711/C1711*C1712)/((G1711*K1711/D1711*D1712)+(G1711*J1711/C1711*C1712)))),((G1711*J1711/C1711*C1712)/((G1711*K1711/D1711*D1712)+(G1711*J1711/C1711*C1712))))</f>
        <v>0.49912378430288901</v>
      </c>
      <c r="K1712" s="18">
        <f t="shared" si="312"/>
        <v>0.50087621569711094</v>
      </c>
      <c r="L1712" s="20">
        <f t="shared" si="313"/>
        <v>0.99650126849847931</v>
      </c>
      <c r="M1712" s="51">
        <f>IF(AND((B1712-$B$2)&gt;123,OR(((U1711*R1711/C1711*C1712)/(U1711*S1711/D1711*D1712))&lt;(4/6),((U1711*R1711/C1711*C1712)/(U1711*S1711/D1711*D1712))&gt;(6/4))),1,0)</f>
        <v>0</v>
      </c>
      <c r="N1712" s="51">
        <f>IF(AND((B1712-$B$2)&gt;123,OR(((U1711*R1711/C1711*C1712)/(U1711*S1711/D1711*D1712))&lt;(4/6),((U1711*R1711/C1711*C1712)/(U1711*S1711/D1711*D1712))&gt;(6/4))),COUNTIF($M$2:M1712,1),0)</f>
        <v>0</v>
      </c>
      <c r="O1712" s="51">
        <f>IF(OR((ROW(N1712)-MATCH(MAX($N$2:N1712),$N$2:N1712,0))=1,(ROW(N1712)-MATCH(MAX($N$2:N1712),$N$2:N1712,0))&gt;123),IF(OR(((U1711*R1711/C1711*C1712)/(U1711*S1711/D1711*D1712))&lt;(4/6),((U1711*R1711/C1711*C1712)/(U1711*S1711/D1711*D1712))&gt;(6/4)),1,0),0)</f>
        <v>0</v>
      </c>
      <c r="P1712" s="47">
        <f>IF(O1712=1,U1711/2/C1712,P1711)</f>
        <v>4.5848803948301908</v>
      </c>
      <c r="Q1712" s="47">
        <f>IF(O1712=1,U1711/2/D1712,Q1711)</f>
        <v>74.992248772629807</v>
      </c>
      <c r="R1712" s="41">
        <f>P1712*C1712/U1711</f>
        <v>0.50383519523585596</v>
      </c>
      <c r="S1712" s="41">
        <f>Q1712*D1712/U1711</f>
        <v>0.50560416846737333</v>
      </c>
      <c r="T1712" s="41">
        <f t="shared" si="319"/>
        <v>0.99650126849847853</v>
      </c>
      <c r="U1712" s="42">
        <f>P1712*C1712+Q1712*D1712</f>
        <v>28733.276816706573</v>
      </c>
      <c r="V1712" s="25">
        <f>B1712</f>
        <v>43480</v>
      </c>
      <c r="W1712">
        <f>C1712/C$2</f>
        <v>1.3607335803368175</v>
      </c>
      <c r="X1712">
        <f>D1712/D$2</f>
        <v>1.3752110354711571</v>
      </c>
      <c r="Y1712">
        <f t="shared" si="320"/>
        <v>1.4366638408353287</v>
      </c>
      <c r="AA1712" s="15">
        <f t="shared" si="321"/>
        <v>1.9625205095077591E-2</v>
      </c>
      <c r="AB1712" s="15">
        <f t="shared" si="322"/>
        <v>-5.1039353945947497E-4</v>
      </c>
      <c r="AC1712" s="15">
        <f t="shared" si="323"/>
        <v>9.4393637032292865E-3</v>
      </c>
    </row>
    <row r="1713" spans="1:29" x14ac:dyDescent="0.4">
      <c r="A1713" s="43">
        <f t="shared" si="314"/>
        <v>2019</v>
      </c>
      <c r="B1713" s="53">
        <v>43481</v>
      </c>
      <c r="C1713" s="45">
        <v>3128.6516999999999</v>
      </c>
      <c r="D1713" s="45">
        <f>VLOOKUP(B1713,'H11001.CSI  中证全债'!$A$2:$B$2792,2,0)</f>
        <v>192.0171</v>
      </c>
      <c r="E1713" s="14">
        <f t="shared" si="315"/>
        <v>0</v>
      </c>
      <c r="F1713" s="14">
        <f>IF(AND((B1713-$B$2)&gt;123,OR(((G1712*J1712/C1712*C1713)/(G1712*K1712/D1712*D1713))&lt;(4/6),((G1712*J1712/C1712*C1713)/(G1712*K1712/D1712*D1713))&gt;(6/4))),COUNTIF($E$2:E1713,1),0)</f>
        <v>0</v>
      </c>
      <c r="G1713" s="21">
        <f t="shared" si="316"/>
        <v>28547.994159240639</v>
      </c>
      <c r="H1713" s="12">
        <f t="shared" si="317"/>
        <v>4.553570394703824</v>
      </c>
      <c r="I1713" s="12">
        <f t="shared" si="318"/>
        <v>74.480129127983204</v>
      </c>
      <c r="J1713" s="15">
        <f>IF(OR((ROW(F1713)-MATCH(MAX($F$2:F1713),$F$2:F1713,0))=1,(ROW(F1713)-MATCH(MAX($F$2:F1713),$F$2:F1713,0))&gt;123),IF(OR(((G1712*J1712/C1712*C1713)/(G1712*K1712/D1712*D1713))&lt;(4/6),((G1712*J1712/C1712*C1713)/(G1712*K1712/D1712*D1713))&gt;(6/4)),50%,((G1712*J1712/C1712*C1713)/((G1712*K1712/D1712*D1713)+(G1712*J1712/C1712*C1713)))),((G1712*J1712/C1712*C1713)/((G1712*K1712/D1712*D1713)+(G1712*J1712/C1712*C1713))))</f>
        <v>0.49903806470579504</v>
      </c>
      <c r="K1713" s="18">
        <f t="shared" si="312"/>
        <v>0.50096193529420496</v>
      </c>
      <c r="L1713" s="20">
        <f t="shared" si="313"/>
        <v>0.99615964716504846</v>
      </c>
      <c r="M1713" s="51">
        <f>IF(AND((B1713-$B$2)&gt;123,OR(((U1712*R1712/C1712*C1713)/(U1712*S1712/D1712*D1713))&lt;(4/6),((U1712*R1712/C1712*C1713)/(U1712*S1712/D1712*D1713))&gt;(6/4))),1,0)</f>
        <v>0</v>
      </c>
      <c r="N1713" s="51">
        <f>IF(AND((B1713-$B$2)&gt;123,OR(((U1712*R1712/C1712*C1713)/(U1712*S1712/D1712*D1713))&lt;(4/6),((U1712*R1712/C1712*C1713)/(U1712*S1712/D1712*D1713))&gt;(6/4))),COUNTIF($M$2:M1713,1),0)</f>
        <v>0</v>
      </c>
      <c r="O1713" s="51">
        <f>IF(OR((ROW(N1713)-MATCH(MAX($N$2:N1713),$N$2:N1713,0))=1,(ROW(N1713)-MATCH(MAX($N$2:N1713),$N$2:N1713,0))&gt;123),IF(OR(((U1712*R1712/C1712*C1713)/(U1712*S1712/D1712*D1713))&lt;(4/6),((U1712*R1712/C1712*C1713)/(U1712*S1712/D1712*D1713))&gt;(6/4)),1,0),0)</f>
        <v>0</v>
      </c>
      <c r="P1713" s="47">
        <f>IF(O1713=1,U1712/2/C1713,P1712)</f>
        <v>4.5848803948301908</v>
      </c>
      <c r="Q1713" s="47">
        <f>IF(O1713=1,U1712/2/D1713,Q1712)</f>
        <v>74.992248772629807</v>
      </c>
      <c r="R1713" s="41">
        <f>P1713*C1713/U1712</f>
        <v>0.4992293059050521</v>
      </c>
      <c r="S1713" s="41">
        <f>Q1713*D1713/U1712</f>
        <v>0.50115391375850216</v>
      </c>
      <c r="T1713" s="41">
        <f t="shared" si="319"/>
        <v>0.99615964716504735</v>
      </c>
      <c r="U1713" s="42">
        <f>P1713*C1713+Q1713*D1713</f>
        <v>28744.287973381084</v>
      </c>
      <c r="V1713" s="25">
        <f>B1713</f>
        <v>43481</v>
      </c>
      <c r="W1713">
        <f>C1713/C$2</f>
        <v>1.3610212580472978</v>
      </c>
      <c r="X1713">
        <f>D1713/D$2</f>
        <v>1.375973486205661</v>
      </c>
      <c r="Y1713">
        <f t="shared" si="320"/>
        <v>1.4372143986690542</v>
      </c>
      <c r="AA1713" s="15">
        <f t="shared" si="321"/>
        <v>2.1141369231814089E-4</v>
      </c>
      <c r="AB1713" s="15">
        <f t="shared" si="322"/>
        <v>5.5442453182652507E-4</v>
      </c>
      <c r="AC1713" s="15">
        <f t="shared" si="323"/>
        <v>3.8321966355425729E-4</v>
      </c>
    </row>
    <row r="1714" spans="1:29" x14ac:dyDescent="0.4">
      <c r="A1714" s="43">
        <f t="shared" si="314"/>
        <v>2019</v>
      </c>
      <c r="B1714" s="53">
        <v>43482</v>
      </c>
      <c r="C1714" s="45">
        <v>3111.4168</v>
      </c>
      <c r="D1714" s="45">
        <f>VLOOKUP(B1714,'H11001.CSI  中证全债'!$A$2:$B$2792,2,0)</f>
        <v>192.2071</v>
      </c>
      <c r="E1714" s="14">
        <f t="shared" si="315"/>
        <v>0</v>
      </c>
      <c r="F1714" s="14">
        <f>IF(AND((B1714-$B$2)&gt;123,OR(((G1713*J1713/C1713*C1714)/(G1713*K1713/D1713*D1714))&lt;(4/6),((G1713*J1713/C1713*C1714)/(G1713*K1713/D1713*D1714))&gt;(6/4))),COUNTIF($E$2:E1714,1),0)</f>
        <v>0</v>
      </c>
      <c r="G1714" s="21">
        <f t="shared" si="316"/>
        <v>28483.665053379278</v>
      </c>
      <c r="H1714" s="12">
        <f t="shared" si="317"/>
        <v>4.553570394703824</v>
      </c>
      <c r="I1714" s="12">
        <f t="shared" si="318"/>
        <v>74.480129127983204</v>
      </c>
      <c r="J1714" s="15">
        <f>IF(OR((ROW(F1714)-MATCH(MAX($F$2:F1714),$F$2:F1714,0))=1,(ROW(F1714)-MATCH(MAX($F$2:F1714),$F$2:F1714,0))&gt;123),IF(OR(((G1713*J1713/C1713*C1714)/(G1713*K1713/D1713*D1714))&lt;(4/6),((G1713*J1713/C1713*C1714)/(G1713*K1713/D1713*D1714))&gt;(6/4)),50%,((G1713*J1713/C1713*C1714)/((G1713*K1713/D1713*D1714)+(G1713*J1713/C1713*C1714)))),((G1713*J1713/C1713*C1714)/((G1713*K1713/D1713*D1714)+(G1713*J1713/C1713*C1714))))</f>
        <v>0.49740984523981485</v>
      </c>
      <c r="K1714" s="18">
        <f t="shared" si="312"/>
        <v>0.5025901547601852</v>
      </c>
      <c r="L1714" s="20">
        <f t="shared" si="313"/>
        <v>0.98969277557209179</v>
      </c>
      <c r="M1714" s="51">
        <f>IF(AND((B1714-$B$2)&gt;123,OR(((U1713*R1713/C1713*C1714)/(U1713*S1713/D1713*D1714))&lt;(4/6),((U1713*R1713/C1713*C1714)/(U1713*S1713/D1713*D1714))&gt;(6/4))),1,0)</f>
        <v>0</v>
      </c>
      <c r="N1714" s="51">
        <f>IF(AND((B1714-$B$2)&gt;123,OR(((U1713*R1713/C1713*C1714)/(U1713*S1713/D1713*D1714))&lt;(4/6),((U1713*R1713/C1713*C1714)/(U1713*S1713/D1713*D1714))&gt;(6/4))),COUNTIF($M$2:M1714,1),0)</f>
        <v>0</v>
      </c>
      <c r="O1714" s="51">
        <f>IF(OR((ROW(N1714)-MATCH(MAX($N$2:N1714),$N$2:N1714,0))=1,(ROW(N1714)-MATCH(MAX($N$2:N1714),$N$2:N1714,0))&gt;123),IF(OR(((U1713*R1713/C1713*C1714)/(U1713*S1713/D1713*D1714))&lt;(4/6),((U1713*R1713/C1713*C1714)/(U1713*S1713/D1713*D1714))&gt;(6/4)),1,0),0)</f>
        <v>0</v>
      </c>
      <c r="P1714" s="47">
        <f>IF(O1714=1,U1713/2/C1714,P1713)</f>
        <v>4.5848803948301908</v>
      </c>
      <c r="Q1714" s="47">
        <f>IF(O1714=1,U1713/2/D1714,Q1713)</f>
        <v>74.992248772629807</v>
      </c>
      <c r="R1714" s="41">
        <f>P1714*C1714/U1713</f>
        <v>0.49628899834554829</v>
      </c>
      <c r="S1714" s="41">
        <f>Q1714*D1714/U1713</f>
        <v>0.50145763472777594</v>
      </c>
      <c r="T1714" s="41">
        <f t="shared" si="319"/>
        <v>0.9896927755720909</v>
      </c>
      <c r="U1714" s="42">
        <f>P1714*C1714+Q1714*D1714</f>
        <v>28679.516545531023</v>
      </c>
      <c r="V1714" s="25">
        <f>B1714</f>
        <v>43482</v>
      </c>
      <c r="W1714">
        <f>C1714/C$2</f>
        <v>1.3535237583159216</v>
      </c>
      <c r="X1714">
        <f>D1714/D$2</f>
        <v>1.3773350053744176</v>
      </c>
      <c r="Y1714">
        <f t="shared" si="320"/>
        <v>1.4339758272765513</v>
      </c>
      <c r="AA1714" s="15">
        <f t="shared" si="321"/>
        <v>-5.5087308056694928E-3</v>
      </c>
      <c r="AB1714" s="15">
        <f t="shared" si="322"/>
        <v>9.8949520641644639E-4</v>
      </c>
      <c r="AC1714" s="15">
        <f t="shared" si="323"/>
        <v>-2.2533669266756595E-3</v>
      </c>
    </row>
    <row r="1715" spans="1:29" x14ac:dyDescent="0.4">
      <c r="A1715" s="43">
        <f t="shared" si="314"/>
        <v>2019</v>
      </c>
      <c r="B1715" s="53">
        <v>43483</v>
      </c>
      <c r="C1715" s="45">
        <v>3168.1738999999998</v>
      </c>
      <c r="D1715" s="45">
        <f>VLOOKUP(B1715,'H11001.CSI  中证全债'!$A$2:$B$2792,2,0)</f>
        <v>192.22470000000001</v>
      </c>
      <c r="E1715" s="14">
        <f t="shared" si="315"/>
        <v>0</v>
      </c>
      <c r="F1715" s="14">
        <f>IF(AND((B1715-$B$2)&gt;123,OR(((G1714*J1714/C1714*C1715)/(G1714*K1714/D1714*D1715))&lt;(4/6),((G1714*J1714/C1714*C1715)/(G1714*K1714/D1714*D1715))&gt;(6/4))),COUNTIF($E$2:E1715,1),0)</f>
        <v>0</v>
      </c>
      <c r="G1715" s="21">
        <f t="shared" si="316"/>
        <v>28743.423353901177</v>
      </c>
      <c r="H1715" s="12">
        <f t="shared" si="317"/>
        <v>4.553570394703824</v>
      </c>
      <c r="I1715" s="12">
        <f t="shared" si="318"/>
        <v>74.480129127983204</v>
      </c>
      <c r="J1715" s="15">
        <f>IF(OR((ROW(F1715)-MATCH(MAX($F$2:F1715),$F$2:F1715,0))=1,(ROW(F1715)-MATCH(MAX($F$2:F1715),$F$2:F1715,0))&gt;123),IF(OR(((G1714*J1714/C1714*C1715)/(G1714*K1714/D1714*D1715))&lt;(4/6),((G1714*J1714/C1714*C1715)/(G1714*K1714/D1714*D1715))&gt;(6/4)),50%,((G1714*J1714/C1714*C1715)/((G1714*K1714/D1714*D1715)+(G1714*J1714/C1714*C1715)))),((G1714*J1714/C1714*C1715)/((G1714*K1714/D1714*D1715)+(G1714*J1714/C1714*C1715))))</f>
        <v>0.50190621690005921</v>
      </c>
      <c r="K1715" s="18">
        <f t="shared" si="312"/>
        <v>0.49809378309994079</v>
      </c>
      <c r="L1715" s="20">
        <f t="shared" si="313"/>
        <v>1.0076540481521197</v>
      </c>
      <c r="M1715" s="51">
        <f>IF(AND((B1715-$B$2)&gt;123,OR(((U1714*R1714/C1714*C1715)/(U1714*S1714/D1714*D1715))&lt;(4/6),((U1714*R1714/C1714*C1715)/(U1714*S1714/D1714*D1715))&gt;(6/4))),1,0)</f>
        <v>0</v>
      </c>
      <c r="N1715" s="51">
        <f>IF(AND((B1715-$B$2)&gt;123,OR(((U1714*R1714/C1714*C1715)/(U1714*S1714/D1714*D1715))&lt;(4/6),((U1714*R1714/C1714*C1715)/(U1714*S1714/D1714*D1715))&gt;(6/4))),COUNTIF($M$2:M1715,1),0)</f>
        <v>0</v>
      </c>
      <c r="O1715" s="51">
        <f>IF(OR((ROW(N1715)-MATCH(MAX($N$2:N1715),$N$2:N1715,0))=1,(ROW(N1715)-MATCH(MAX($N$2:N1715),$N$2:N1715,0))&gt;123),IF(OR(((U1714*R1714/C1714*C1715)/(U1714*S1714/D1714*D1715))&lt;(4/6),((U1714*R1714/C1714*C1715)/(U1714*S1714/D1714*D1715))&gt;(6/4)),1,0),0)</f>
        <v>0</v>
      </c>
      <c r="P1715" s="47">
        <f>IF(O1715=1,U1714/2/C1715,P1714)</f>
        <v>4.5848803948301908</v>
      </c>
      <c r="Q1715" s="47">
        <f>IF(O1715=1,U1714/2/D1715,Q1714)</f>
        <v>74.992248772629807</v>
      </c>
      <c r="R1715" s="41">
        <f>P1715*C1715/U1714</f>
        <v>0.50648337737709059</v>
      </c>
      <c r="S1715" s="41">
        <f>Q1715*D1715/U1714</f>
        <v>0.50263617588387843</v>
      </c>
      <c r="T1715" s="41">
        <f t="shared" si="319"/>
        <v>1.007654048152119</v>
      </c>
      <c r="U1715" s="42">
        <f>P1715*C1715+Q1715*D1715</f>
        <v>28941.060924166839</v>
      </c>
      <c r="V1715" s="25">
        <f>B1715</f>
        <v>43483</v>
      </c>
      <c r="W1715">
        <f>C1715/C$2</f>
        <v>1.3782141447993759</v>
      </c>
      <c r="X1715">
        <f>D1715/D$2</f>
        <v>1.3774611250447868</v>
      </c>
      <c r="Y1715">
        <f t="shared" si="320"/>
        <v>1.447053046208342</v>
      </c>
      <c r="AA1715" s="15">
        <f t="shared" si="321"/>
        <v>1.8241561207742896E-2</v>
      </c>
      <c r="AB1715" s="15">
        <f t="shared" si="322"/>
        <v>9.1567897335886883E-5</v>
      </c>
      <c r="AC1715" s="15">
        <f t="shared" si="323"/>
        <v>9.1195532609691377E-3</v>
      </c>
    </row>
    <row r="1716" spans="1:29" x14ac:dyDescent="0.4">
      <c r="A1716" s="43">
        <f t="shared" si="314"/>
        <v>2019</v>
      </c>
      <c r="B1716" s="53">
        <v>43486</v>
      </c>
      <c r="C1716" s="45">
        <v>3185.6363999999999</v>
      </c>
      <c r="D1716" s="45">
        <f>VLOOKUP(B1716,'H11001.CSI  中证全债'!$A$2:$B$2792,2,0)</f>
        <v>192.22970000000001</v>
      </c>
      <c r="E1716" s="14">
        <f t="shared" si="315"/>
        <v>0</v>
      </c>
      <c r="F1716" s="14">
        <f>IF(AND((B1716-$B$2)&gt;123,OR(((G1715*J1715/C1715*C1716)/(G1715*K1715/D1715*D1716))&lt;(4/6),((G1715*J1715/C1715*C1716)/(G1715*K1715/D1715*D1716))&gt;(6/4))),COUNTIF($E$2:E1716,1),0)</f>
        <v>0</v>
      </c>
      <c r="G1716" s="21">
        <f t="shared" si="316"/>
        <v>28823.31247756433</v>
      </c>
      <c r="H1716" s="12">
        <f t="shared" si="317"/>
        <v>4.553570394703824</v>
      </c>
      <c r="I1716" s="12">
        <f t="shared" si="318"/>
        <v>74.480129127983204</v>
      </c>
      <c r="J1716" s="15">
        <f>IF(OR((ROW(F1716)-MATCH(MAX($F$2:F1716),$F$2:F1716,0))=1,(ROW(F1716)-MATCH(MAX($F$2:F1716),$F$2:F1716,0))&gt;123),IF(OR(((G1715*J1715/C1715*C1716)/(G1715*K1715/D1715*D1716))&lt;(4/6),((G1715*J1715/C1715*C1716)/(G1715*K1715/D1715*D1716))&gt;(6/4)),50%,((G1715*J1715/C1715*C1716)/((G1715*K1715/D1715*D1716)+(G1715*J1715/C1715*C1716)))),((G1715*J1715/C1715*C1716)/((G1715*K1715/D1715*D1716)+(G1715*J1715/C1715*C1716))))</f>
        <v>0.50327385551616077</v>
      </c>
      <c r="K1716" s="18">
        <f t="shared" si="312"/>
        <v>0.49672614448383923</v>
      </c>
      <c r="L1716" s="20">
        <f t="shared" si="313"/>
        <v>1.0131817322382446</v>
      </c>
      <c r="M1716" s="51">
        <f>IF(AND((B1716-$B$2)&gt;123,OR(((U1715*R1715/C1715*C1716)/(U1715*S1715/D1715*D1716))&lt;(4/6),((U1715*R1715/C1715*C1716)/(U1715*S1715/D1715*D1716))&gt;(6/4))),1,0)</f>
        <v>0</v>
      </c>
      <c r="N1716" s="51">
        <f>IF(AND((B1716-$B$2)&gt;123,OR(((U1715*R1715/C1715*C1716)/(U1715*S1715/D1715*D1716))&lt;(4/6),((U1715*R1715/C1715*C1716)/(U1715*S1715/D1715*D1716))&gt;(6/4))),COUNTIF($M$2:M1716,1),0)</f>
        <v>0</v>
      </c>
      <c r="O1716" s="51">
        <f>IF(OR((ROW(N1716)-MATCH(MAX($N$2:N1716),$N$2:N1716,0))=1,(ROW(N1716)-MATCH(MAX($N$2:N1716),$N$2:N1716,0))&gt;123),IF(OR(((U1715*R1715/C1715*C1716)/(U1715*S1715/D1715*D1716))&lt;(4/6),((U1715*R1715/C1715*C1716)/(U1715*S1715/D1715*D1716))&gt;(6/4)),1,0),0)</f>
        <v>0</v>
      </c>
      <c r="P1716" s="47">
        <f>IF(O1716=1,U1715/2/C1716,P1715)</f>
        <v>4.5848803948301908</v>
      </c>
      <c r="Q1716" s="47">
        <f>IF(O1716=1,U1715/2/D1716,Q1715)</f>
        <v>74.992248772629807</v>
      </c>
      <c r="R1716" s="41">
        <f>P1716*C1716/U1715</f>
        <v>0.50467264879087703</v>
      </c>
      <c r="S1716" s="41">
        <f>Q1716*D1716/U1715</f>
        <v>0.49810673912960568</v>
      </c>
      <c r="T1716" s="41">
        <f t="shared" si="319"/>
        <v>1.0131817322382441</v>
      </c>
      <c r="U1716" s="42">
        <f>P1716*C1716+Q1716*D1716</f>
        <v>29021.499359305424</v>
      </c>
      <c r="V1716" s="25">
        <f>B1716</f>
        <v>43486</v>
      </c>
      <c r="W1716">
        <f>C1716/C$2</f>
        <v>1.3858106547332401</v>
      </c>
      <c r="X1716">
        <f>D1716/D$2</f>
        <v>1.3774969544965963</v>
      </c>
      <c r="Y1716">
        <f t="shared" si="320"/>
        <v>1.4510749679652712</v>
      </c>
      <c r="AA1716" s="15">
        <f t="shared" si="321"/>
        <v>5.511850217565506E-3</v>
      </c>
      <c r="AB1716" s="15">
        <f t="shared" si="322"/>
        <v>2.6011225404465321E-5</v>
      </c>
      <c r="AC1716" s="15">
        <f t="shared" si="323"/>
        <v>2.7793879204827121E-3</v>
      </c>
    </row>
    <row r="1717" spans="1:29" x14ac:dyDescent="0.4">
      <c r="A1717" s="43">
        <f t="shared" si="314"/>
        <v>2019</v>
      </c>
      <c r="B1717" s="53">
        <v>43487</v>
      </c>
      <c r="C1717" s="45">
        <v>3143.3171000000002</v>
      </c>
      <c r="D1717" s="45">
        <f>VLOOKUP(B1717,'H11001.CSI  中证全债'!$A$2:$B$2792,2,0)</f>
        <v>192.19659999999999</v>
      </c>
      <c r="E1717" s="14">
        <f t="shared" si="315"/>
        <v>0</v>
      </c>
      <c r="F1717" s="14">
        <f>IF(AND((B1717-$B$2)&gt;123,OR(((G1716*J1716/C1716*C1717)/(G1716*K1716/D1716*D1717))&lt;(4/6),((G1716*J1716/C1716*C1717)/(G1716*K1716/D1716*D1717))&gt;(6/4))),COUNTIF($E$2:E1717,1),0)</f>
        <v>0</v>
      </c>
      <c r="G1717" s="21">
        <f t="shared" si="316"/>
        <v>28628.143273685608</v>
      </c>
      <c r="H1717" s="12">
        <f t="shared" si="317"/>
        <v>4.553570394703824</v>
      </c>
      <c r="I1717" s="12">
        <f t="shared" si="318"/>
        <v>74.480129127983204</v>
      </c>
      <c r="J1717" s="15">
        <f>IF(OR((ROW(F1717)-MATCH(MAX($F$2:F1717),$F$2:F1717,0))=1,(ROW(F1717)-MATCH(MAX($F$2:F1717),$F$2:F1717,0))&gt;123),IF(OR(((G1716*J1716/C1716*C1717)/(G1716*K1716/D1716*D1717))&lt;(4/6),((G1716*J1716/C1716*C1717)/(G1716*K1716/D1716*D1717))&gt;(6/4)),50%,((G1716*J1716/C1716*C1717)/((G1716*K1716/D1716*D1717)+(G1716*J1716/C1716*C1717)))),((G1716*J1716/C1716*C1717)/((G1716*K1716/D1716*D1717)+(G1716*J1716/C1716*C1717))))</f>
        <v>0.49997359419682585</v>
      </c>
      <c r="K1717" s="18">
        <f t="shared" si="312"/>
        <v>0.50002640580317415</v>
      </c>
      <c r="L1717" s="20">
        <f t="shared" si="313"/>
        <v>0.99989438236514039</v>
      </c>
      <c r="M1717" s="51">
        <f>IF(AND((B1717-$B$2)&gt;123,OR(((U1716*R1716/C1716*C1717)/(U1716*S1716/D1716*D1717))&lt;(4/6),((U1716*R1716/C1716*C1717)/(U1716*S1716/D1716*D1717))&gt;(6/4))),1,0)</f>
        <v>0</v>
      </c>
      <c r="N1717" s="51">
        <f>IF(AND((B1717-$B$2)&gt;123,OR(((U1716*R1716/C1716*C1717)/(U1716*S1716/D1716*D1717))&lt;(4/6),((U1716*R1716/C1716*C1717)/(U1716*S1716/D1716*D1717))&gt;(6/4))),COUNTIF($M$2:M1717,1),0)</f>
        <v>0</v>
      </c>
      <c r="O1717" s="51">
        <f>IF(OR((ROW(N1717)-MATCH(MAX($N$2:N1717),$N$2:N1717,0))=1,(ROW(N1717)-MATCH(MAX($N$2:N1717),$N$2:N1717,0))&gt;123),IF(OR(((U1716*R1716/C1716*C1717)/(U1716*S1716/D1716*D1717))&lt;(4/6),((U1716*R1716/C1716*C1717)/(U1716*S1716/D1716*D1717))&gt;(6/4)),1,0),0)</f>
        <v>0</v>
      </c>
      <c r="P1717" s="47">
        <f>IF(O1717=1,U1716/2/C1717,P1716)</f>
        <v>4.5848803948301908</v>
      </c>
      <c r="Q1717" s="47">
        <f>IF(O1717=1,U1716/2/D1717,Q1716)</f>
        <v>74.992248772629807</v>
      </c>
      <c r="R1717" s="41">
        <f>P1717*C1717/U1716</f>
        <v>0.49658815928486921</v>
      </c>
      <c r="S1717" s="41">
        <f>Q1717*D1717/U1716</f>
        <v>0.49664061329182052</v>
      </c>
      <c r="T1717" s="41">
        <f t="shared" si="319"/>
        <v>0.99989438236513994</v>
      </c>
      <c r="U1717" s="42">
        <f>P1717*C1717+Q1717*D1717</f>
        <v>28824.988186978113</v>
      </c>
      <c r="V1717" s="25">
        <f>B1717</f>
        <v>43487</v>
      </c>
      <c r="W1717">
        <f>C1717/C$2</f>
        <v>1.3674009778345042</v>
      </c>
      <c r="X1717">
        <f>D1717/D$2</f>
        <v>1.3772597635256179</v>
      </c>
      <c r="Y1717">
        <f t="shared" si="320"/>
        <v>1.4412494093489057</v>
      </c>
      <c r="AA1717" s="15">
        <f t="shared" si="321"/>
        <v>-1.3284409984767764E-2</v>
      </c>
      <c r="AB1717" s="15">
        <f t="shared" si="322"/>
        <v>-1.7218983330902216E-4</v>
      </c>
      <c r="AC1717" s="15">
        <f t="shared" si="323"/>
        <v>-6.7712274233102665E-3</v>
      </c>
    </row>
    <row r="1718" spans="1:29" x14ac:dyDescent="0.4">
      <c r="A1718" s="43">
        <f t="shared" si="314"/>
        <v>2019</v>
      </c>
      <c r="B1718" s="53">
        <v>43488</v>
      </c>
      <c r="C1718" s="45">
        <v>3141.0531999999998</v>
      </c>
      <c r="D1718" s="45">
        <f>VLOOKUP(B1718,'H11001.CSI  中证全债'!$A$2:$B$2792,2,0)</f>
        <v>192.18719999999999</v>
      </c>
      <c r="E1718" s="14">
        <f t="shared" si="315"/>
        <v>0</v>
      </c>
      <c r="F1718" s="14">
        <f>IF(AND((B1718-$B$2)&gt;123,OR(((G1717*J1717/C1717*C1718)/(G1717*K1717/D1717*D1718))&lt;(4/6),((G1717*J1717/C1717*C1718)/(G1717*K1717/D1717*D1718))&gt;(6/4))),COUNTIF($E$2:E1718,1),0)</f>
        <v>0</v>
      </c>
      <c r="G1718" s="21">
        <f t="shared" si="316"/>
        <v>28617.134332455233</v>
      </c>
      <c r="H1718" s="12">
        <f t="shared" si="317"/>
        <v>4.553570394703824</v>
      </c>
      <c r="I1718" s="12">
        <f t="shared" si="318"/>
        <v>74.480129127983204</v>
      </c>
      <c r="J1718" s="15">
        <f>IF(OR((ROW(F1718)-MATCH(MAX($F$2:F1718),$F$2:F1718,0))=1,(ROW(F1718)-MATCH(MAX($F$2:F1718),$F$2:F1718,0))&gt;123),IF(OR(((G1717*J1717/C1717*C1718)/(G1717*K1717/D1717*D1718))&lt;(4/6),((G1717*J1717/C1717*C1718)/(G1717*K1717/D1717*D1718))&gt;(6/4)),50%,((G1717*J1717/C1717*C1718)/((G1717*K1717/D1717*D1718)+(G1717*J1717/C1717*C1718)))),((G1717*J1717/C1717*C1718)/((G1717*K1717/D1717*D1718)+(G1717*J1717/C1717*C1718))))</f>
        <v>0.49980570009375097</v>
      </c>
      <c r="K1718" s="18">
        <f t="shared" si="312"/>
        <v>0.50019429990624897</v>
      </c>
      <c r="L1718" s="20">
        <f t="shared" si="313"/>
        <v>0.99922310227731337</v>
      </c>
      <c r="M1718" s="51">
        <f>IF(AND((B1718-$B$2)&gt;123,OR(((U1717*R1717/C1717*C1718)/(U1717*S1717/D1717*D1718))&lt;(4/6),((U1717*R1717/C1717*C1718)/(U1717*S1717/D1717*D1718))&gt;(6/4))),1,0)</f>
        <v>0</v>
      </c>
      <c r="N1718" s="51">
        <f>IF(AND((B1718-$B$2)&gt;123,OR(((U1717*R1717/C1717*C1718)/(U1717*S1717/D1717*D1718))&lt;(4/6),((U1717*R1717/C1717*C1718)/(U1717*S1717/D1717*D1718))&gt;(6/4))),COUNTIF($M$2:M1718,1),0)</f>
        <v>0</v>
      </c>
      <c r="O1718" s="51">
        <f>IF(OR((ROW(N1718)-MATCH(MAX($N$2:N1718),$N$2:N1718,0))=1,(ROW(N1718)-MATCH(MAX($N$2:N1718),$N$2:N1718,0))&gt;123),IF(OR(((U1717*R1717/C1717*C1718)/(U1717*S1717/D1717*D1718))&lt;(4/6),((U1717*R1717/C1717*C1718)/(U1717*S1717/D1717*D1718))&gt;(6/4)),1,0),0)</f>
        <v>0</v>
      </c>
      <c r="P1718" s="47">
        <f>IF(O1718=1,U1717/2/C1718,P1717)</f>
        <v>4.5848803948301908</v>
      </c>
      <c r="Q1718" s="47">
        <f>IF(O1718=1,U1717/2/D1718,Q1717)</f>
        <v>74.992248772629807</v>
      </c>
      <c r="R1718" s="41">
        <f>P1718*C1718/U1717</f>
        <v>0.49961350000845944</v>
      </c>
      <c r="S1718" s="41">
        <f>Q1718*D1718/U1717</f>
        <v>0.50000195038505257</v>
      </c>
      <c r="T1718" s="41">
        <f t="shared" si="319"/>
        <v>0.99922310227731315</v>
      </c>
      <c r="U1718" s="42">
        <f>P1718*C1718+Q1718*D1718</f>
        <v>28813.903549113791</v>
      </c>
      <c r="V1718" s="25">
        <f>B1718</f>
        <v>43488</v>
      </c>
      <c r="W1718">
        <f>C1718/C$2</f>
        <v>1.3664161395330423</v>
      </c>
      <c r="X1718">
        <f>D1718/D$2</f>
        <v>1.3771924041562162</v>
      </c>
      <c r="Y1718">
        <f t="shared" si="320"/>
        <v>1.4406951774556895</v>
      </c>
      <c r="AA1718" s="15">
        <f t="shared" si="321"/>
        <v>-7.2022641304636537E-4</v>
      </c>
      <c r="AB1718" s="15">
        <f t="shared" si="322"/>
        <v>-4.8908253319712713E-5</v>
      </c>
      <c r="AC1718" s="15">
        <f t="shared" si="323"/>
        <v>-3.8454960648792724E-4</v>
      </c>
    </row>
    <row r="1719" spans="1:29" x14ac:dyDescent="0.4">
      <c r="A1719" s="43">
        <f t="shared" si="314"/>
        <v>2019</v>
      </c>
      <c r="B1719" s="53">
        <v>43489</v>
      </c>
      <c r="C1719" s="45">
        <v>3158.7817</v>
      </c>
      <c r="D1719" s="45">
        <f>VLOOKUP(B1719,'H11001.CSI  中证全债'!$A$2:$B$2792,2,0)</f>
        <v>192.1806</v>
      </c>
      <c r="E1719" s="14">
        <f t="shared" si="315"/>
        <v>0</v>
      </c>
      <c r="F1719" s="14">
        <f>IF(AND((B1719-$B$2)&gt;123,OR(((G1718*J1718/C1718*C1719)/(G1718*K1718/D1718*D1719))&lt;(4/6),((G1718*J1718/C1718*C1719)/(G1718*K1718/D1718*D1719))&gt;(6/4))),COUNTIF($E$2:E1719,1),0)</f>
        <v>0</v>
      </c>
      <c r="G1719" s="21">
        <f t="shared" si="316"/>
        <v>28697.370736345496</v>
      </c>
      <c r="H1719" s="12">
        <f t="shared" si="317"/>
        <v>4.553570394703824</v>
      </c>
      <c r="I1719" s="12">
        <f t="shared" si="318"/>
        <v>74.480129127983204</v>
      </c>
      <c r="J1719" s="15">
        <f>IF(OR((ROW(F1719)-MATCH(MAX($F$2:F1719),$F$2:F1719,0))=1,(ROW(F1719)-MATCH(MAX($F$2:F1719),$F$2:F1719,0))&gt;123),IF(OR(((G1718*J1718/C1718*C1719)/(G1718*K1718/D1718*D1719))&lt;(4/6),((G1718*J1718/C1718*C1719)/(G1718*K1718/D1718*D1719))&gt;(6/4)),50%,((G1718*J1718/C1718*C1719)/((G1718*K1718/D1718*D1719)+(G1718*J1718/C1718*C1719)))),((G1718*J1718/C1718*C1719)/((G1718*K1718/D1718*D1719)+(G1718*J1718/C1718*C1719))))</f>
        <v>0.50122134757924264</v>
      </c>
      <c r="K1719" s="18">
        <f t="shared" si="312"/>
        <v>0.49877865242075736</v>
      </c>
      <c r="L1719" s="20">
        <f t="shared" si="313"/>
        <v>1.0048973530575738</v>
      </c>
      <c r="M1719" s="51">
        <f>IF(AND((B1719-$B$2)&gt;123,OR(((U1718*R1718/C1718*C1719)/(U1718*S1718/D1718*D1719))&lt;(4/6),((U1718*R1718/C1718*C1719)/(U1718*S1718/D1718*D1719))&gt;(6/4))),1,0)</f>
        <v>0</v>
      </c>
      <c r="N1719" s="51">
        <f>IF(AND((B1719-$B$2)&gt;123,OR(((U1718*R1718/C1718*C1719)/(U1718*S1718/D1718*D1719))&lt;(4/6),((U1718*R1718/C1718*C1719)/(U1718*S1718/D1718*D1719))&gt;(6/4))),COUNTIF($M$2:M1719,1),0)</f>
        <v>0</v>
      </c>
      <c r="O1719" s="51">
        <f>IF(OR((ROW(N1719)-MATCH(MAX($N$2:N1719),$N$2:N1719,0))=1,(ROW(N1719)-MATCH(MAX($N$2:N1719),$N$2:N1719,0))&gt;123),IF(OR(((U1718*R1718/C1718*C1719)/(U1718*S1718/D1718*D1719))&lt;(4/6),((U1718*R1718/C1718*C1719)/(U1718*S1718/D1718*D1719))&gt;(6/4)),1,0),0)</f>
        <v>0</v>
      </c>
      <c r="P1719" s="47">
        <f>IF(O1719=1,U1718/2/C1719,P1718)</f>
        <v>4.5848803948301908</v>
      </c>
      <c r="Q1719" s="47">
        <f>IF(O1719=1,U1718/2/D1719,Q1718)</f>
        <v>74.992248772629807</v>
      </c>
      <c r="R1719" s="41">
        <f>P1719*C1719/U1718</f>
        <v>0.50262666643526732</v>
      </c>
      <c r="S1719" s="41">
        <f>Q1719*D1719/U1718</f>
        <v>0.50017712247518509</v>
      </c>
      <c r="T1719" s="41">
        <f t="shared" si="319"/>
        <v>1.0048973530575736</v>
      </c>
      <c r="U1719" s="42">
        <f>P1719*C1719+Q1719*D1719</f>
        <v>28894.691652351641</v>
      </c>
      <c r="V1719" s="25">
        <f>B1719</f>
        <v>43489</v>
      </c>
      <c r="W1719">
        <f>C1719/C$2</f>
        <v>1.3741283643784259</v>
      </c>
      <c r="X1719">
        <f>D1719/D$2</f>
        <v>1.3771451092798279</v>
      </c>
      <c r="Y1719">
        <f t="shared" si="320"/>
        <v>1.4447345826175821</v>
      </c>
      <c r="AA1719" s="15">
        <f t="shared" si="321"/>
        <v>5.6441259893338369E-3</v>
      </c>
      <c r="AB1719" s="15">
        <f t="shared" si="322"/>
        <v>-3.4341517020863854E-5</v>
      </c>
      <c r="AC1719" s="15">
        <f t="shared" si="323"/>
        <v>2.8037889104524094E-3</v>
      </c>
    </row>
    <row r="1720" spans="1:29" x14ac:dyDescent="0.4">
      <c r="A1720" s="43">
        <f t="shared" si="314"/>
        <v>2019</v>
      </c>
      <c r="B1720" s="53">
        <v>43490</v>
      </c>
      <c r="C1720" s="45">
        <v>3184.4695999999999</v>
      </c>
      <c r="D1720" s="45">
        <f>VLOOKUP(B1720,'H11001.CSI  中证全债'!$A$2:$B$2792,2,0)</f>
        <v>192.07749999999999</v>
      </c>
      <c r="E1720" s="14">
        <f t="shared" si="315"/>
        <v>0</v>
      </c>
      <c r="F1720" s="14">
        <f>IF(AND((B1720-$B$2)&gt;123,OR(((G1719*J1719/C1719*C1720)/(G1719*K1719/D1719*D1720))&lt;(4/6),((G1719*J1719/C1719*C1720)/(G1719*K1719/D1719*D1720))&gt;(6/4))),COUNTIF($E$2:E1720,1),0)</f>
        <v>0</v>
      </c>
      <c r="G1720" s="21">
        <f t="shared" si="316"/>
        <v>28806.66349597451</v>
      </c>
      <c r="H1720" s="12">
        <f t="shared" si="317"/>
        <v>4.553570394703824</v>
      </c>
      <c r="I1720" s="12">
        <f t="shared" si="318"/>
        <v>74.480129127983204</v>
      </c>
      <c r="J1720" s="15">
        <f>IF(OR((ROW(F1720)-MATCH(MAX($F$2:F1720),$F$2:F1720,0))=1,(ROW(F1720)-MATCH(MAX($F$2:F1720),$F$2:F1720,0))&gt;123),IF(OR(((G1719*J1719/C1719*C1720)/(G1719*K1719/D1719*D1720))&lt;(4/6),((G1719*J1719/C1719*C1720)/(G1719*K1719/D1719*D1720))&gt;(6/4)),50%,((G1719*J1719/C1719*C1720)/((G1719*K1719/D1719*D1720)+(G1719*J1719/C1719*C1720)))),((G1719*J1719/C1719*C1720)/((G1719*K1719/D1719*D1720)+(G1719*J1719/C1719*C1720))))</f>
        <v>0.50338028544752067</v>
      </c>
      <c r="K1720" s="18">
        <f t="shared" si="312"/>
        <v>0.49661971455247933</v>
      </c>
      <c r="L1720" s="20">
        <f t="shared" si="313"/>
        <v>1.0136131746222228</v>
      </c>
      <c r="M1720" s="51">
        <f>IF(AND((B1720-$B$2)&gt;123,OR(((U1719*R1719/C1719*C1720)/(U1719*S1719/D1719*D1720))&lt;(4/6),((U1719*R1719/C1719*C1720)/(U1719*S1719/D1719*D1720))&gt;(6/4))),1,0)</f>
        <v>0</v>
      </c>
      <c r="N1720" s="51">
        <f>IF(AND((B1720-$B$2)&gt;123,OR(((U1719*R1719/C1719*C1720)/(U1719*S1719/D1719*D1720))&lt;(4/6),((U1719*R1719/C1719*C1720)/(U1719*S1719/D1719*D1720))&gt;(6/4))),COUNTIF($M$2:M1720,1),0)</f>
        <v>0</v>
      </c>
      <c r="O1720" s="51">
        <f>IF(OR((ROW(N1720)-MATCH(MAX($N$2:N1720),$N$2:N1720,0))=1,(ROW(N1720)-MATCH(MAX($N$2:N1720),$N$2:N1720,0))&gt;123),IF(OR(((U1719*R1719/C1719*C1720)/(U1719*S1719/D1719*D1720))&lt;(4/6),((U1719*R1719/C1719*C1720)/(U1719*S1719/D1719*D1720))&gt;(6/4)),1,0),0)</f>
        <v>0</v>
      </c>
      <c r="P1720" s="47">
        <f>IF(O1720=1,U1719/2/C1720,P1719)</f>
        <v>4.5848803948301908</v>
      </c>
      <c r="Q1720" s="47">
        <f>IF(O1720=1,U1719/2/D1720,Q1719)</f>
        <v>74.992248772629807</v>
      </c>
      <c r="R1720" s="41">
        <f>P1720*C1720/U1719</f>
        <v>0.50529738862205376</v>
      </c>
      <c r="S1720" s="41">
        <f>Q1720*D1720/U1719</f>
        <v>0.49851107036999581</v>
      </c>
      <c r="T1720" s="41">
        <f t="shared" si="319"/>
        <v>1.0136131746222228</v>
      </c>
      <c r="U1720" s="42">
        <f>P1720*C1720+Q1720*D1720</f>
        <v>29004.735900597538</v>
      </c>
      <c r="V1720" s="25">
        <f>B1720</f>
        <v>43490</v>
      </c>
      <c r="W1720">
        <f>C1720/C$2</f>
        <v>1.3853030751890263</v>
      </c>
      <c r="X1720">
        <f>D1720/D$2</f>
        <v>1.3764063059835183</v>
      </c>
      <c r="Y1720">
        <f t="shared" si="320"/>
        <v>1.4502367950298769</v>
      </c>
      <c r="AA1720" s="15">
        <f t="shared" si="321"/>
        <v>8.1322175571676425E-3</v>
      </c>
      <c r="AB1720" s="15">
        <f t="shared" si="322"/>
        <v>-5.3647454529748284E-4</v>
      </c>
      <c r="AC1720" s="15">
        <f t="shared" si="323"/>
        <v>3.8084589920495127E-3</v>
      </c>
    </row>
    <row r="1721" spans="1:29" x14ac:dyDescent="0.4">
      <c r="A1721" s="43">
        <f t="shared" si="314"/>
        <v>2019</v>
      </c>
      <c r="B1721" s="53">
        <v>43493</v>
      </c>
      <c r="C1721" s="45">
        <v>3183.7777000000001</v>
      </c>
      <c r="D1721" s="45">
        <f>VLOOKUP(B1721,'H11001.CSI  中证全债'!$A$2:$B$2792,2,0)</f>
        <v>192.02099999999999</v>
      </c>
      <c r="E1721" s="14">
        <f t="shared" si="315"/>
        <v>0</v>
      </c>
      <c r="F1721" s="14">
        <f>IF(AND((B1721-$B$2)&gt;123,OR(((G1720*J1720/C1720*C1721)/(G1720*K1720/D1720*D1721))&lt;(4/6),((G1720*J1720/C1720*C1721)/(G1720*K1720/D1720*D1721))&gt;(6/4))),COUNTIF($E$2:E1721,1),0)</f>
        <v>0</v>
      </c>
      <c r="G1721" s="21">
        <f t="shared" si="316"/>
        <v>28799.304753322685</v>
      </c>
      <c r="H1721" s="12">
        <f t="shared" si="317"/>
        <v>4.553570394703824</v>
      </c>
      <c r="I1721" s="12">
        <f t="shared" si="318"/>
        <v>74.480129127983204</v>
      </c>
      <c r="J1721" s="15">
        <f>IF(OR((ROW(F1721)-MATCH(MAX($F$2:F1721),$F$2:F1721,0))=1,(ROW(F1721)-MATCH(MAX($F$2:F1721),$F$2:F1721,0))&gt;123),IF(OR(((G1720*J1720/C1720*C1721)/(G1720*K1720/D1720*D1721))&lt;(4/6),((G1720*J1720/C1720*C1721)/(G1720*K1720/D1720*D1721))&gt;(6/4)),50%,((G1720*J1720/C1720*C1721)/((G1720*K1720/D1720*D1721)+(G1720*J1720/C1720*C1721)))),((G1720*J1720/C1720*C1721)/((G1720*K1720/D1720*D1721)+(G1720*J1720/C1720*C1721))))</f>
        <v>0.50339950919702636</v>
      </c>
      <c r="K1721" s="18">
        <f t="shared" si="312"/>
        <v>0.49660049080297364</v>
      </c>
      <c r="L1721" s="20">
        <f t="shared" si="313"/>
        <v>1.0136911229851164</v>
      </c>
      <c r="M1721" s="51">
        <f>IF(AND((B1721-$B$2)&gt;123,OR(((U1720*R1720/C1720*C1721)/(U1720*S1720/D1720*D1721))&lt;(4/6),((U1720*R1720/C1720*C1721)/(U1720*S1720/D1720*D1721))&gt;(6/4))),1,0)</f>
        <v>0</v>
      </c>
      <c r="N1721" s="51">
        <f>IF(AND((B1721-$B$2)&gt;123,OR(((U1720*R1720/C1720*C1721)/(U1720*S1720/D1720*D1721))&lt;(4/6),((U1720*R1720/C1720*C1721)/(U1720*S1720/D1720*D1721))&gt;(6/4))),COUNTIF($M$2:M1721,1),0)</f>
        <v>0</v>
      </c>
      <c r="O1721" s="51">
        <f>IF(OR((ROW(N1721)-MATCH(MAX($N$2:N1721),$N$2:N1721,0))=1,(ROW(N1721)-MATCH(MAX($N$2:N1721),$N$2:N1721,0))&gt;123),IF(OR(((U1720*R1720/C1720*C1721)/(U1720*S1720/D1720*D1721))&lt;(4/6),((U1720*R1720/C1720*C1721)/(U1720*S1720/D1720*D1721))&gt;(6/4)),1,0),0)</f>
        <v>0</v>
      </c>
      <c r="P1721" s="47">
        <f>IF(O1721=1,U1720/2/C1721,P1720)</f>
        <v>4.5848803948301908</v>
      </c>
      <c r="Q1721" s="47">
        <f>IF(O1721=1,U1720/2/D1721,Q1720)</f>
        <v>74.992248772629807</v>
      </c>
      <c r="R1721" s="41">
        <f>P1721*C1721/U1720</f>
        <v>0.50327091438632388</v>
      </c>
      <c r="S1721" s="41">
        <f>Q1721*D1721/U1720</f>
        <v>0.49647363282051077</v>
      </c>
      <c r="T1721" s="41">
        <f t="shared" si="319"/>
        <v>1.0136911229851164</v>
      </c>
      <c r="U1721" s="42">
        <f>P1721*C1721+Q1721*D1721</f>
        <v>28997.326559796704</v>
      </c>
      <c r="V1721" s="25">
        <f>B1721</f>
        <v>43493</v>
      </c>
      <c r="W1721">
        <f>C1721/C$2</f>
        <v>1.3850020859135366</v>
      </c>
      <c r="X1721">
        <f>D1721/D$2</f>
        <v>1.3760014331780721</v>
      </c>
      <c r="Y1721">
        <f t="shared" si="320"/>
        <v>1.4498663279898352</v>
      </c>
      <c r="AA1721" s="15">
        <f t="shared" si="321"/>
        <v>-2.1727323130982246E-4</v>
      </c>
      <c r="AB1721" s="15">
        <f t="shared" si="322"/>
        <v>-2.9415210006389358E-4</v>
      </c>
      <c r="AC1721" s="15">
        <f t="shared" si="323"/>
        <v>-2.5545279316552261E-4</v>
      </c>
    </row>
    <row r="1722" spans="1:29" x14ac:dyDescent="0.4">
      <c r="A1722" s="43">
        <f t="shared" si="314"/>
        <v>2019</v>
      </c>
      <c r="B1722" s="53">
        <v>43494</v>
      </c>
      <c r="C1722" s="45">
        <v>3193.9697999999999</v>
      </c>
      <c r="D1722" s="45">
        <f>VLOOKUP(B1722,'H11001.CSI  中证全债'!$A$2:$B$2792,2,0)</f>
        <v>192.0891</v>
      </c>
      <c r="E1722" s="14">
        <f t="shared" si="315"/>
        <v>0</v>
      </c>
      <c r="F1722" s="14">
        <f>IF(AND((B1722-$B$2)&gt;123,OR(((G1721*J1721/C1721*C1722)/(G1721*K1721/D1721*D1722))&lt;(4/6),((G1721*J1721/C1721*C1722)/(G1721*K1721/D1721*D1722))&gt;(6/4))),COUNTIF($E$2:E1722,1),0)</f>
        <v>0</v>
      </c>
      <c r="G1722" s="21">
        <f t="shared" si="316"/>
        <v>28850.787294936159</v>
      </c>
      <c r="H1722" s="12">
        <f t="shared" si="317"/>
        <v>4.553570394703824</v>
      </c>
      <c r="I1722" s="12">
        <f t="shared" si="318"/>
        <v>74.480129127983204</v>
      </c>
      <c r="J1722" s="15">
        <f>IF(OR((ROW(F1722)-MATCH(MAX($F$2:F1722),$F$2:F1722,0))=1,(ROW(F1722)-MATCH(MAX($F$2:F1722),$F$2:F1722,0))&gt;123),IF(OR(((G1721*J1721/C1721*C1722)/(G1721*K1721/D1721*D1722))&lt;(4/6),((G1721*J1721/C1721*C1722)/(G1721*K1721/D1721*D1722))&gt;(6/4)),50%,((G1721*J1721/C1721*C1722)/((G1721*K1721/D1721*D1722)+(G1721*J1721/C1721*C1722)))),((G1721*J1721/C1721*C1722)/((G1721*K1721/D1721*D1722)+(G1721*J1721/C1721*C1722))))</f>
        <v>0.50410985926234386</v>
      </c>
      <c r="K1722" s="18">
        <f t="shared" si="312"/>
        <v>0.49589014073765614</v>
      </c>
      <c r="L1722" s="20">
        <f t="shared" si="313"/>
        <v>1.016575684510405</v>
      </c>
      <c r="M1722" s="51">
        <f>IF(AND((B1722-$B$2)&gt;123,OR(((U1721*R1721/C1721*C1722)/(U1721*S1721/D1721*D1722))&lt;(4/6),((U1721*R1721/C1721*C1722)/(U1721*S1721/D1721*D1722))&gt;(6/4))),1,0)</f>
        <v>0</v>
      </c>
      <c r="N1722" s="51">
        <f>IF(AND((B1722-$B$2)&gt;123,OR(((U1721*R1721/C1721*C1722)/(U1721*S1721/D1721*D1722))&lt;(4/6),((U1721*R1721/C1721*C1722)/(U1721*S1721/D1721*D1722))&gt;(6/4))),COUNTIF($M$2:M1722,1),0)</f>
        <v>0</v>
      </c>
      <c r="O1722" s="51">
        <f>IF(OR((ROW(N1722)-MATCH(MAX($N$2:N1722),$N$2:N1722,0))=1,(ROW(N1722)-MATCH(MAX($N$2:N1722),$N$2:N1722,0))&gt;123),IF(OR(((U1721*R1721/C1721*C1722)/(U1721*S1721/D1721*D1722))&lt;(4/6),((U1721*R1721/C1721*C1722)/(U1721*S1721/D1721*D1722))&gt;(6/4)),1,0),0)</f>
        <v>0</v>
      </c>
      <c r="P1722" s="47">
        <f>IF(O1722=1,U1721/2/C1722,P1721)</f>
        <v>4.5848803948301908</v>
      </c>
      <c r="Q1722" s="47">
        <f>IF(O1722=1,U1721/2/D1722,Q1721)</f>
        <v>74.992248772629807</v>
      </c>
      <c r="R1722" s="41">
        <f>P1722*C1722/U1721</f>
        <v>0.5050110218782311</v>
      </c>
      <c r="S1722" s="41">
        <f>Q1722*D1722/U1721</f>
        <v>0.49677660952657005</v>
      </c>
      <c r="T1722" s="41">
        <f t="shared" si="319"/>
        <v>1.016575684510405</v>
      </c>
      <c r="U1722" s="42">
        <f>P1722*C1722+Q1722*D1722</f>
        <v>29049.163091410272</v>
      </c>
      <c r="V1722" s="25">
        <f>B1722</f>
        <v>43494</v>
      </c>
      <c r="W1722">
        <f>C1722/C$2</f>
        <v>1.3894358376041269</v>
      </c>
      <c r="X1722">
        <f>D1722/D$2</f>
        <v>1.3764894303117161</v>
      </c>
      <c r="Y1722">
        <f t="shared" si="320"/>
        <v>1.4524581545705135</v>
      </c>
      <c r="AA1722" s="15">
        <f t="shared" si="321"/>
        <v>3.2012599372122086E-3</v>
      </c>
      <c r="AB1722" s="15">
        <f t="shared" si="322"/>
        <v>3.5464871029744494E-4</v>
      </c>
      <c r="AC1722" s="15">
        <f t="shared" si="323"/>
        <v>1.7876314048010933E-3</v>
      </c>
    </row>
    <row r="1723" spans="1:29" x14ac:dyDescent="0.4">
      <c r="A1723" s="43">
        <f t="shared" si="314"/>
        <v>2019</v>
      </c>
      <c r="B1723" s="53">
        <v>43495</v>
      </c>
      <c r="C1723" s="45">
        <v>3168.4829</v>
      </c>
      <c r="D1723" s="45">
        <f>VLOOKUP(B1723,'H11001.CSI  中证全债'!$A$2:$B$2792,2,0)</f>
        <v>192.2047</v>
      </c>
      <c r="E1723" s="14">
        <f t="shared" si="315"/>
        <v>0</v>
      </c>
      <c r="F1723" s="14">
        <f>IF(AND((B1723-$B$2)&gt;123,OR(((G1722*J1722/C1722*C1723)/(G1722*K1722/D1722*D1723))&lt;(4/6),((G1722*J1722/C1722*C1723)/(G1722*K1722/D1722*D1723))&gt;(6/4))),COUNTIF($E$2:E1723,1),0)</f>
        <v>0</v>
      </c>
      <c r="G1723" s="21">
        <f t="shared" si="316"/>
        <v>28743.340804570576</v>
      </c>
      <c r="H1723" s="12">
        <f t="shared" si="317"/>
        <v>4.553570394703824</v>
      </c>
      <c r="I1723" s="12">
        <f t="shared" si="318"/>
        <v>74.480129127983204</v>
      </c>
      <c r="J1723" s="15">
        <f>IF(OR((ROW(F1723)-MATCH(MAX($F$2:F1723),$F$2:F1723,0))=1,(ROW(F1723)-MATCH(MAX($F$2:F1723),$F$2:F1723,0))&gt;123),IF(OR(((G1722*J1722/C1722*C1723)/(G1722*K1722/D1722*D1723))&lt;(4/6),((G1722*J1722/C1722*C1723)/(G1722*K1722/D1722*D1723))&gt;(6/4)),50%,((G1722*J1722/C1722*C1723)/((G1722*K1722/D1722*D1723)+(G1722*J1722/C1722*C1723)))),((G1722*J1722/C1722*C1723)/((G1722*K1722/D1722*D1723)+(G1722*J1722/C1722*C1723))))</f>
        <v>0.50195661066896846</v>
      </c>
      <c r="K1723" s="18">
        <f t="shared" si="312"/>
        <v>0.49804338933103154</v>
      </c>
      <c r="L1723" s="20">
        <f t="shared" si="313"/>
        <v>1.0078571895978645</v>
      </c>
      <c r="M1723" s="51">
        <f>IF(AND((B1723-$B$2)&gt;123,OR(((U1722*R1722/C1722*C1723)/(U1722*S1722/D1722*D1723))&lt;(4/6),((U1722*R1722/C1722*C1723)/(U1722*S1722/D1722*D1723))&gt;(6/4))),1,0)</f>
        <v>0</v>
      </c>
      <c r="N1723" s="51">
        <f>IF(AND((B1723-$B$2)&gt;123,OR(((U1722*R1722/C1722*C1723)/(U1722*S1722/D1722*D1723))&lt;(4/6),((U1722*R1722/C1722*C1723)/(U1722*S1722/D1722*D1723))&gt;(6/4))),COUNTIF($M$2:M1723,1),0)</f>
        <v>0</v>
      </c>
      <c r="O1723" s="51">
        <f>IF(OR((ROW(N1723)-MATCH(MAX($N$2:N1723),$N$2:N1723,0))=1,(ROW(N1723)-MATCH(MAX($N$2:N1723),$N$2:N1723,0))&gt;123),IF(OR(((U1722*R1722/C1722*C1723)/(U1722*S1722/D1722*D1723))&lt;(4/6),((U1722*R1722/C1722*C1723)/(U1722*S1722/D1722*D1723))&gt;(6/4)),1,0),0)</f>
        <v>0</v>
      </c>
      <c r="P1723" s="47">
        <f>IF(O1723=1,U1722/2/C1723,P1722)</f>
        <v>4.5848803948301908</v>
      </c>
      <c r="Q1723" s="47">
        <f>IF(O1723=1,U1722/2/D1723,Q1722)</f>
        <v>74.992248772629807</v>
      </c>
      <c r="R1723" s="41">
        <f>P1723*C1723/U1722</f>
        <v>0.50008721710334991</v>
      </c>
      <c r="S1723" s="41">
        <f>Q1723*D1723/U1722</f>
        <v>0.49618856943699025</v>
      </c>
      <c r="T1723" s="41">
        <f t="shared" si="319"/>
        <v>1.0078571895978647</v>
      </c>
      <c r="U1723" s="42">
        <f>P1723*C1723+Q1723*D1723</f>
        <v>28940.977807233387</v>
      </c>
      <c r="V1723" s="25">
        <f>B1723</f>
        <v>43495</v>
      </c>
      <c r="W1723">
        <f>C1723/C$2</f>
        <v>1.3783485655048628</v>
      </c>
      <c r="X1723">
        <f>D1723/D$2</f>
        <v>1.3773178072375492</v>
      </c>
      <c r="Y1723">
        <f t="shared" si="320"/>
        <v>1.4470488903616694</v>
      </c>
      <c r="AA1723" s="15">
        <f t="shared" si="321"/>
        <v>-7.9796934836389166E-3</v>
      </c>
      <c r="AB1723" s="15">
        <f t="shared" si="322"/>
        <v>6.018040586373008E-4</v>
      </c>
      <c r="AC1723" s="15">
        <f t="shared" si="323"/>
        <v>-3.7242134596597865E-3</v>
      </c>
    </row>
    <row r="1724" spans="1:29" x14ac:dyDescent="0.4">
      <c r="A1724" s="43">
        <f t="shared" si="314"/>
        <v>2019</v>
      </c>
      <c r="B1724" s="53">
        <v>43496</v>
      </c>
      <c r="C1724" s="45">
        <v>3201.6331</v>
      </c>
      <c r="D1724" s="45">
        <f>VLOOKUP(B1724,'H11001.CSI  中证全债'!$A$2:$B$2792,2,0)</f>
        <v>192.3278</v>
      </c>
      <c r="E1724" s="14">
        <f t="shared" si="315"/>
        <v>0</v>
      </c>
      <c r="F1724" s="14">
        <f>IF(AND((B1724-$B$2)&gt;123,OR(((G1723*J1723/C1723*C1724)/(G1723*K1723/D1723*D1724))&lt;(4/6),((G1723*J1723/C1723*C1724)/(G1723*K1723/D1723*D1724))&gt;(6/4))),COUNTIF($E$2:E1724,1),0)</f>
        <v>0</v>
      </c>
      <c r="G1724" s="21">
        <f t="shared" si="316"/>
        <v>28903.461077764739</v>
      </c>
      <c r="H1724" s="12">
        <f t="shared" si="317"/>
        <v>4.553570394703824</v>
      </c>
      <c r="I1724" s="12">
        <f t="shared" si="318"/>
        <v>74.480129127983204</v>
      </c>
      <c r="J1724" s="15">
        <f>IF(OR((ROW(F1724)-MATCH(MAX($F$2:F1724),$F$2:F1724,0))=1,(ROW(F1724)-MATCH(MAX($F$2:F1724),$F$2:F1724,0))&gt;123),IF(OR(((G1723*J1723/C1723*C1724)/(G1723*K1723/D1723*D1724))&lt;(4/6),((G1723*J1723/C1723*C1724)/(G1723*K1723/D1723*D1724))&gt;(6/4)),50%,((G1723*J1723/C1723*C1724)/((G1723*K1723/D1723*D1724)+(G1723*J1723/C1723*C1724)))),((G1723*J1723/C1723*C1724)/((G1723*K1723/D1723*D1724)+(G1723*J1723/C1723*C1724))))</f>
        <v>0.50439847531198434</v>
      </c>
      <c r="K1724" s="18">
        <f t="shared" si="312"/>
        <v>0.49560152468801566</v>
      </c>
      <c r="L1724" s="20">
        <f t="shared" si="313"/>
        <v>1.0177500475397174</v>
      </c>
      <c r="M1724" s="51">
        <f>IF(AND((B1724-$B$2)&gt;123,OR(((U1723*R1723/C1723*C1724)/(U1723*S1723/D1723*D1724))&lt;(4/6),((U1723*R1723/C1723*C1724)/(U1723*S1723/D1723*D1724))&gt;(6/4))),1,0)</f>
        <v>0</v>
      </c>
      <c r="N1724" s="51">
        <f>IF(AND((B1724-$B$2)&gt;123,OR(((U1723*R1723/C1723*C1724)/(U1723*S1723/D1723*D1724))&lt;(4/6),((U1723*R1723/C1723*C1724)/(U1723*S1723/D1723*D1724))&gt;(6/4))),COUNTIF($M$2:M1724,1),0)</f>
        <v>0</v>
      </c>
      <c r="O1724" s="51">
        <f>IF(OR((ROW(N1724)-MATCH(MAX($N$2:N1724),$N$2:N1724,0))=1,(ROW(N1724)-MATCH(MAX($N$2:N1724),$N$2:N1724,0))&gt;123),IF(OR(((U1723*R1723/C1723*C1724)/(U1723*S1723/D1723*D1724))&lt;(4/6),((U1723*R1723/C1723*C1724)/(U1723*S1723/D1723*D1724))&gt;(6/4)),1,0),0)</f>
        <v>0</v>
      </c>
      <c r="P1724" s="47">
        <f>IF(O1724=1,U1723/2/C1724,P1723)</f>
        <v>4.5848803948301908</v>
      </c>
      <c r="Q1724" s="47">
        <f>IF(O1724=1,U1723/2/D1724,Q1723)</f>
        <v>74.992248772629807</v>
      </c>
      <c r="R1724" s="41">
        <f>P1724*C1724/U1723</f>
        <v>0.50720832341610012</v>
      </c>
      <c r="S1724" s="41">
        <f>Q1724*D1724/U1723</f>
        <v>0.49836236769746406</v>
      </c>
      <c r="T1724" s="41">
        <f t="shared" si="319"/>
        <v>1.0177500475397172</v>
      </c>
      <c r="U1724" s="42">
        <f>P1724*C1724+Q1724*D1724</f>
        <v>29102.199055122001</v>
      </c>
      <c r="V1724" s="25">
        <f>B1724</f>
        <v>43496</v>
      </c>
      <c r="W1724">
        <f>C1724/C$2</f>
        <v>1.3927695146020471</v>
      </c>
      <c r="X1724">
        <f>D1724/D$2</f>
        <v>1.3781999283410962</v>
      </c>
      <c r="Y1724">
        <f t="shared" si="320"/>
        <v>1.4551099527561</v>
      </c>
      <c r="AA1724" s="15">
        <f t="shared" si="321"/>
        <v>1.0462483480658813E-2</v>
      </c>
      <c r="AB1724" s="15">
        <f t="shared" si="322"/>
        <v>6.4046300636766418E-4</v>
      </c>
      <c r="AC1724" s="15">
        <f t="shared" si="323"/>
        <v>5.5706911135642301E-3</v>
      </c>
    </row>
    <row r="1725" spans="1:29" x14ac:dyDescent="0.4">
      <c r="A1725" s="43">
        <f t="shared" si="314"/>
        <v>2019</v>
      </c>
      <c r="B1725" s="53">
        <v>43497</v>
      </c>
      <c r="C1725" s="45">
        <v>3247.3971000000001</v>
      </c>
      <c r="D1725" s="45">
        <f>VLOOKUP(B1725,'H11001.CSI  中证全债'!$A$2:$B$2792,2,0)</f>
        <v>192.40600000000001</v>
      </c>
      <c r="E1725" s="14">
        <f t="shared" si="315"/>
        <v>0</v>
      </c>
      <c r="F1725" s="14">
        <f>IF(AND((B1725-$B$2)&gt;123,OR(((G1724*J1724/C1724*C1725)/(G1724*K1724/D1724*D1725))&lt;(4/6),((G1724*J1724/C1724*C1725)/(G1724*K1724/D1724*D1725))&gt;(6/4))),COUNTIF($E$2:E1725,1),0)</f>
        <v>0</v>
      </c>
      <c r="G1725" s="21">
        <f t="shared" si="316"/>
        <v>29117.675019405775</v>
      </c>
      <c r="H1725" s="12">
        <f t="shared" si="317"/>
        <v>4.553570394703824</v>
      </c>
      <c r="I1725" s="12">
        <f t="shared" si="318"/>
        <v>74.480129127983204</v>
      </c>
      <c r="J1725" s="15">
        <f>IF(OR((ROW(F1725)-MATCH(MAX($F$2:F1725),$F$2:F1725,0))=1,(ROW(F1725)-MATCH(MAX($F$2:F1725),$F$2:F1725,0))&gt;123),IF(OR(((G1724*J1724/C1724*C1725)/(G1724*K1724/D1724*D1725))&lt;(4/6),((G1724*J1724/C1724*C1725)/(G1724*K1724/D1724*D1725))&gt;(6/4)),50%,((G1724*J1724/C1724*C1725)/((G1724*K1724/D1724*D1725)+(G1724*J1724/C1724*C1725)))),((G1724*J1724/C1724*C1725)/((G1724*K1724/D1724*D1725)+(G1724*J1724/C1724*C1725))))</f>
        <v>0.50784450628533806</v>
      </c>
      <c r="K1725" s="18">
        <f t="shared" si="312"/>
        <v>0.49215549371466194</v>
      </c>
      <c r="L1725" s="20">
        <f t="shared" si="313"/>
        <v>1.0318781620261099</v>
      </c>
      <c r="M1725" s="51">
        <f>IF(AND((B1725-$B$2)&gt;123,OR(((U1724*R1724/C1724*C1725)/(U1724*S1724/D1724*D1725))&lt;(4/6),((U1724*R1724/C1724*C1725)/(U1724*S1724/D1724*D1725))&gt;(6/4))),1,0)</f>
        <v>0</v>
      </c>
      <c r="N1725" s="51">
        <f>IF(AND((B1725-$B$2)&gt;123,OR(((U1724*R1724/C1724*C1725)/(U1724*S1724/D1724*D1725))&lt;(4/6),((U1724*R1724/C1724*C1725)/(U1724*S1724/D1724*D1725))&gt;(6/4))),COUNTIF($M$2:M1725,1),0)</f>
        <v>0</v>
      </c>
      <c r="O1725" s="51">
        <f>IF(OR((ROW(N1725)-MATCH(MAX($N$2:N1725),$N$2:N1725,0))=1,(ROW(N1725)-MATCH(MAX($N$2:N1725),$N$2:N1725,0))&gt;123),IF(OR(((U1724*R1724/C1724*C1725)/(U1724*S1724/D1724*D1725))&lt;(4/6),((U1724*R1724/C1724*C1725)/(U1724*S1724/D1724*D1725))&gt;(6/4)),1,0),0)</f>
        <v>0</v>
      </c>
      <c r="P1725" s="47">
        <f>IF(O1725=1,U1724/2/C1725,P1724)</f>
        <v>4.5848803948301908</v>
      </c>
      <c r="Q1725" s="47">
        <f>IF(O1725=1,U1724/2/D1725,Q1724)</f>
        <v>74.992248772629807</v>
      </c>
      <c r="R1725" s="41">
        <f>P1725*C1725/U1724</f>
        <v>0.51160832450556548</v>
      </c>
      <c r="S1725" s="41">
        <f>Q1725*D1725/U1724</f>
        <v>0.49580303502209422</v>
      </c>
      <c r="T1725" s="41">
        <f t="shared" si="319"/>
        <v>1.0318781620261097</v>
      </c>
      <c r="U1725" s="42">
        <f>P1725*C1725+Q1725*D1725</f>
        <v>29317.885915365026</v>
      </c>
      <c r="V1725" s="25">
        <f>B1725</f>
        <v>43497</v>
      </c>
      <c r="W1725">
        <f>C1725/C$2</f>
        <v>1.4126776996049597</v>
      </c>
      <c r="X1725">
        <f>D1725/D$2</f>
        <v>1.3787603009673952</v>
      </c>
      <c r="Y1725">
        <f t="shared" si="320"/>
        <v>1.4658942957682513</v>
      </c>
      <c r="AA1725" s="15">
        <f t="shared" si="321"/>
        <v>1.4293955169316641E-2</v>
      </c>
      <c r="AB1725" s="15">
        <f t="shared" si="322"/>
        <v>4.0659748616711511E-4</v>
      </c>
      <c r="AC1725" s="15">
        <f t="shared" si="323"/>
        <v>7.4113595276597E-3</v>
      </c>
    </row>
    <row r="1726" spans="1:29" x14ac:dyDescent="0.4">
      <c r="A1726" s="43">
        <f t="shared" si="314"/>
        <v>2019</v>
      </c>
      <c r="B1726" s="53">
        <v>43507</v>
      </c>
      <c r="C1726" s="45">
        <v>3306.4724999999999</v>
      </c>
      <c r="D1726" s="45">
        <f>VLOOKUP(B1726,'H11001.CSI  中证全债'!$A$2:$B$2792,2,0)</f>
        <v>192.72620000000001</v>
      </c>
      <c r="E1726" s="14">
        <f t="shared" si="315"/>
        <v>0</v>
      </c>
      <c r="F1726" s="14">
        <f>IF(AND((B1726-$B$2)&gt;123,OR(((G1725*J1725/C1725*C1726)/(G1725*K1725/D1725*D1726))&lt;(4/6),((G1725*J1725/C1725*C1726)/(G1725*K1725/D1725*D1726))&gt;(6/4))),COUNTIF($E$2:E1726,1),0)</f>
        <v>0</v>
      </c>
      <c r="G1726" s="21">
        <f t="shared" si="316"/>
        <v>29410.527549247839</v>
      </c>
      <c r="H1726" s="12">
        <f t="shared" si="317"/>
        <v>4.553570394703824</v>
      </c>
      <c r="I1726" s="12">
        <f t="shared" si="318"/>
        <v>74.480129127983204</v>
      </c>
      <c r="J1726" s="15">
        <f>IF(OR((ROW(F1726)-MATCH(MAX($F$2:F1726),$F$2:F1726,0))=1,(ROW(F1726)-MATCH(MAX($F$2:F1726),$F$2:F1726,0))&gt;123),IF(OR(((G1725*J1725/C1725*C1726)/(G1725*K1725/D1725*D1726))&lt;(4/6),((G1725*J1725/C1725*C1726)/(G1725*K1725/D1725*D1726))&gt;(6/4)),50%,((G1725*J1725/C1725*C1726)/((G1725*K1725/D1725*D1726)+(G1725*J1725/C1725*C1726)))),((G1725*J1725/C1725*C1726)/((G1725*K1725/D1725*D1726)+(G1725*J1725/C1725*C1726))))</f>
        <v>0.5119342134101702</v>
      </c>
      <c r="K1726" s="18">
        <f t="shared" si="312"/>
        <v>0.4880657865898298</v>
      </c>
      <c r="L1726" s="20">
        <f t="shared" si="313"/>
        <v>1.0489041180024352</v>
      </c>
      <c r="M1726" s="51">
        <f>IF(AND((B1726-$B$2)&gt;123,OR(((U1725*R1725/C1725*C1726)/(U1725*S1725/D1725*D1726))&lt;(4/6),((U1725*R1725/C1725*C1726)/(U1725*S1725/D1725*D1726))&gt;(6/4))),1,0)</f>
        <v>0</v>
      </c>
      <c r="N1726" s="51">
        <f>IF(AND((B1726-$B$2)&gt;123,OR(((U1725*R1725/C1725*C1726)/(U1725*S1725/D1725*D1726))&lt;(4/6),((U1725*R1725/C1725*C1726)/(U1725*S1725/D1725*D1726))&gt;(6/4))),COUNTIF($M$2:M1726,1),0)</f>
        <v>0</v>
      </c>
      <c r="O1726" s="51">
        <f>IF(OR((ROW(N1726)-MATCH(MAX($N$2:N1726),$N$2:N1726,0))=1,(ROW(N1726)-MATCH(MAX($N$2:N1726),$N$2:N1726,0))&gt;123),IF(OR(((U1725*R1725/C1725*C1726)/(U1725*S1725/D1725*D1726))&lt;(4/6),((U1725*R1725/C1725*C1726)/(U1725*S1725/D1725*D1726))&gt;(6/4)),1,0),0)</f>
        <v>0</v>
      </c>
      <c r="P1726" s="47">
        <f>IF(O1726=1,U1725/2/C1726,P1725)</f>
        <v>4.5848803948301908</v>
      </c>
      <c r="Q1726" s="47">
        <f>IF(O1726=1,U1725/2/D1726,Q1725)</f>
        <v>74.992248772629807</v>
      </c>
      <c r="R1726" s="41">
        <f>P1726*C1726/U1725</f>
        <v>0.5170830183683256</v>
      </c>
      <c r="S1726" s="41">
        <f>Q1726*D1726/U1725</f>
        <v>0.49297453360472493</v>
      </c>
      <c r="T1726" s="41">
        <f t="shared" si="319"/>
        <v>1.0489041180024348</v>
      </c>
      <c r="U1726" s="42">
        <f>P1726*C1726+Q1726*D1726</f>
        <v>29612.752076698776</v>
      </c>
      <c r="V1726" s="25">
        <f>B1726</f>
        <v>43507</v>
      </c>
      <c r="W1726">
        <f>C1726/C$2</f>
        <v>1.4383765893943368</v>
      </c>
      <c r="X1726">
        <f>D1726/D$2</f>
        <v>1.3810548190612684</v>
      </c>
      <c r="Y1726">
        <f t="shared" si="320"/>
        <v>1.4806376038349389</v>
      </c>
      <c r="AA1726" s="15">
        <f t="shared" si="321"/>
        <v>1.8191615678907924E-2</v>
      </c>
      <c r="AB1726" s="15">
        <f t="shared" si="322"/>
        <v>1.6641892664470692E-3</v>
      </c>
      <c r="AC1726" s="15">
        <f t="shared" si="323"/>
        <v>1.0057551973050582E-2</v>
      </c>
    </row>
    <row r="1727" spans="1:29" x14ac:dyDescent="0.4">
      <c r="A1727" s="43">
        <f t="shared" si="314"/>
        <v>2019</v>
      </c>
      <c r="B1727" s="53">
        <v>43508</v>
      </c>
      <c r="C1727" s="45">
        <v>3330.3353000000002</v>
      </c>
      <c r="D1727" s="45">
        <f>VLOOKUP(B1727,'H11001.CSI  中证全债'!$A$2:$B$2792,2,0)</f>
        <v>192.81450000000001</v>
      </c>
      <c r="E1727" s="14">
        <f t="shared" si="315"/>
        <v>0</v>
      </c>
      <c r="F1727" s="14">
        <f>IF(AND((B1727-$B$2)&gt;123,OR(((G1726*J1726/C1726*C1727)/(G1726*K1726/D1726*D1727))&lt;(4/6),((G1726*J1726/C1726*C1727)/(G1726*K1726/D1726*D1727))&gt;(6/4))),COUNTIF($E$2:E1727,1),0)</f>
        <v>0</v>
      </c>
      <c r="G1727" s="21">
        <f t="shared" si="316"/>
        <v>29525.765084264582</v>
      </c>
      <c r="H1727" s="12">
        <f t="shared" si="317"/>
        <v>4.553570394703824</v>
      </c>
      <c r="I1727" s="12">
        <f t="shared" si="318"/>
        <v>74.480129127983204</v>
      </c>
      <c r="J1727" s="15">
        <f>IF(OR((ROW(F1727)-MATCH(MAX($F$2:F1727),$F$2:F1727,0))=1,(ROW(F1727)-MATCH(MAX($F$2:F1727),$F$2:F1727,0))&gt;123),IF(OR(((G1726*J1726/C1726*C1727)/(G1726*K1726/D1726*D1727))&lt;(4/6),((G1726*J1726/C1726*C1727)/(G1726*K1726/D1726*D1727))&gt;(6/4)),50%,((G1726*J1726/C1726*C1727)/((G1726*K1726/D1726*D1727)+(G1726*J1726/C1726*C1727)))),((G1726*J1726/C1726*C1727)/((G1726*K1726/D1726*D1727)+(G1726*J1726/C1726*C1727))))</f>
        <v>0.51361636805134103</v>
      </c>
      <c r="K1727" s="18">
        <f t="shared" si="312"/>
        <v>0.48638363194865897</v>
      </c>
      <c r="L1727" s="20">
        <f t="shared" si="313"/>
        <v>1.0559902396254088</v>
      </c>
      <c r="M1727" s="51">
        <f>IF(AND((B1727-$B$2)&gt;123,OR(((U1726*R1726/C1726*C1727)/(U1726*S1726/D1726*D1727))&lt;(4/6),((U1726*R1726/C1726*C1727)/(U1726*S1726/D1726*D1727))&gt;(6/4))),1,0)</f>
        <v>0</v>
      </c>
      <c r="N1727" s="51">
        <f>IF(AND((B1727-$B$2)&gt;123,OR(((U1726*R1726/C1726*C1727)/(U1726*S1726/D1726*D1727))&lt;(4/6),((U1726*R1726/C1726*C1727)/(U1726*S1726/D1726*D1727))&gt;(6/4))),COUNTIF($M$2:M1727,1),0)</f>
        <v>0</v>
      </c>
      <c r="O1727" s="51">
        <f>IF(OR((ROW(N1727)-MATCH(MAX($N$2:N1727),$N$2:N1727,0))=1,(ROW(N1727)-MATCH(MAX($N$2:N1727),$N$2:N1727,0))&gt;123),IF(OR(((U1726*R1726/C1726*C1727)/(U1726*S1726/D1726*D1727))&lt;(4/6),((U1726*R1726/C1726*C1727)/(U1726*S1726/D1726*D1727))&gt;(6/4)),1,0),0)</f>
        <v>0</v>
      </c>
      <c r="P1727" s="47">
        <f>IF(O1727=1,U1726/2/C1727,P1726)</f>
        <v>4.5848803948301908</v>
      </c>
      <c r="Q1727" s="47">
        <f>IF(O1727=1,U1726/2/D1727,Q1726)</f>
        <v>74.992248772629807</v>
      </c>
      <c r="R1727" s="41">
        <f>P1727*C1727/U1726</f>
        <v>0.51562884076538451</v>
      </c>
      <c r="S1727" s="41">
        <f>Q1727*D1727/U1726</f>
        <v>0.48828940023943168</v>
      </c>
      <c r="T1727" s="41">
        <f t="shared" si="319"/>
        <v>1.0559902396254086</v>
      </c>
      <c r="U1727" s="42">
        <f>P1727*C1727+Q1727*D1727</f>
        <v>29728.781976151156</v>
      </c>
      <c r="V1727" s="25">
        <f>B1727</f>
        <v>43508</v>
      </c>
      <c r="W1727">
        <f>C1727/C$2</f>
        <v>1.4487573480056362</v>
      </c>
      <c r="X1727">
        <f>D1727/D$2</f>
        <v>1.381687567180222</v>
      </c>
      <c r="Y1727">
        <f t="shared" si="320"/>
        <v>1.4864390988075578</v>
      </c>
      <c r="AA1727" s="15">
        <f t="shared" si="321"/>
        <v>7.2169963609254317E-3</v>
      </c>
      <c r="AB1727" s="15">
        <f t="shared" si="322"/>
        <v>4.5816292751044152E-4</v>
      </c>
      <c r="AC1727" s="15">
        <f t="shared" si="323"/>
        <v>3.918241004816192E-3</v>
      </c>
    </row>
    <row r="1728" spans="1:29" x14ac:dyDescent="0.4">
      <c r="A1728" s="43">
        <f t="shared" si="314"/>
        <v>2019</v>
      </c>
      <c r="B1728" s="53">
        <v>43509</v>
      </c>
      <c r="C1728" s="45">
        <v>3397.0275999999999</v>
      </c>
      <c r="D1728" s="45">
        <f>VLOOKUP(B1728,'H11001.CSI  中证全债'!$A$2:$B$2792,2,0)</f>
        <v>192.86789999999999</v>
      </c>
      <c r="E1728" s="14">
        <f t="shared" si="315"/>
        <v>0</v>
      </c>
      <c r="F1728" s="14">
        <f>IF(AND((B1728-$B$2)&gt;123,OR(((G1727*J1727/C1727*C1728)/(G1727*K1727/D1727*D1728))&lt;(4/6),((G1727*J1727/C1727*C1728)/(G1727*K1727/D1727*D1728))&gt;(6/4))),COUNTIF($E$2:E1728,1),0)</f>
        <v>0</v>
      </c>
      <c r="G1728" s="21">
        <f t="shared" si="316"/>
        <v>29833.430405994717</v>
      </c>
      <c r="H1728" s="12">
        <f t="shared" si="317"/>
        <v>4.553570394703824</v>
      </c>
      <c r="I1728" s="12">
        <f t="shared" si="318"/>
        <v>74.480129127983204</v>
      </c>
      <c r="J1728" s="15">
        <f>IF(OR((ROW(F1728)-MATCH(MAX($F$2:F1728),$F$2:F1728,0))=1,(ROW(F1728)-MATCH(MAX($F$2:F1728),$F$2:F1728,0))&gt;123),IF(OR(((G1727*J1727/C1727*C1728)/(G1727*K1727/D1727*D1728))&lt;(4/6),((G1727*J1727/C1727*C1728)/(G1727*K1727/D1727*D1728))&gt;(6/4)),50%,((G1727*J1727/C1727*C1728)/((G1727*K1727/D1727*D1728)+(G1727*J1727/C1727*C1728)))),((G1727*J1727/C1727*C1728)/((G1727*K1727/D1727*D1728)+(G1727*J1727/C1727*C1728))))</f>
        <v>0.51849901599795645</v>
      </c>
      <c r="K1728" s="18">
        <f t="shared" si="312"/>
        <v>0.48150098400204355</v>
      </c>
      <c r="L1728" s="20">
        <f t="shared" si="313"/>
        <v>1.0768389540731569</v>
      </c>
      <c r="M1728" s="51">
        <f>IF(AND((B1728-$B$2)&gt;123,OR(((U1727*R1727/C1727*C1728)/(U1727*S1727/D1727*D1728))&lt;(4/6),((U1727*R1727/C1727*C1728)/(U1727*S1727/D1727*D1728))&gt;(6/4))),1,0)</f>
        <v>0</v>
      </c>
      <c r="N1728" s="51">
        <f>IF(AND((B1728-$B$2)&gt;123,OR(((U1727*R1727/C1727*C1728)/(U1727*S1727/D1727*D1728))&lt;(4/6),((U1727*R1727/C1727*C1728)/(U1727*S1727/D1727*D1728))&gt;(6/4))),COUNTIF($M$2:M1728,1),0)</f>
        <v>0</v>
      </c>
      <c r="O1728" s="51">
        <f>IF(OR((ROW(N1728)-MATCH(MAX($N$2:N1728),$N$2:N1728,0))=1,(ROW(N1728)-MATCH(MAX($N$2:N1728),$N$2:N1728,0))&gt;123),IF(OR(((U1727*R1727/C1727*C1728)/(U1727*S1727/D1727*D1728))&lt;(4/6),((U1727*R1727/C1727*C1728)/(U1727*S1727/D1727*D1728))&gt;(6/4)),1,0),0)</f>
        <v>0</v>
      </c>
      <c r="P1728" s="47">
        <f>IF(O1728=1,U1727/2/C1728,P1727)</f>
        <v>4.5848803948301908</v>
      </c>
      <c r="Q1728" s="47">
        <f>IF(O1728=1,U1727/2/D1728,Q1727)</f>
        <v>74.992248772629807</v>
      </c>
      <c r="R1728" s="41">
        <f>P1728*C1728/U1727</f>
        <v>0.52390189602895632</v>
      </c>
      <c r="S1728" s="41">
        <f>Q1728*D1728/U1727</f>
        <v>0.48651833595663579</v>
      </c>
      <c r="T1728" s="41">
        <f t="shared" si="319"/>
        <v>1.0768389540731567</v>
      </c>
      <c r="U1728" s="42">
        <f>P1728*C1728+Q1728*D1728</f>
        <v>30038.562780991742</v>
      </c>
      <c r="V1728" s="25">
        <f>B1728</f>
        <v>43509</v>
      </c>
      <c r="W1728">
        <f>C1728/C$2</f>
        <v>1.4777697299361869</v>
      </c>
      <c r="X1728">
        <f>D1728/D$2</f>
        <v>1.3820702257255462</v>
      </c>
      <c r="Y1728">
        <f t="shared" si="320"/>
        <v>1.5019281390495871</v>
      </c>
      <c r="AA1728" s="15">
        <f t="shared" si="321"/>
        <v>2.002570131602055E-2</v>
      </c>
      <c r="AB1728" s="15">
        <f t="shared" si="322"/>
        <v>2.7695012563877519E-4</v>
      </c>
      <c r="AC1728" s="15">
        <f t="shared" si="323"/>
        <v>1.0420231985592165E-2</v>
      </c>
    </row>
    <row r="1729" spans="1:29" x14ac:dyDescent="0.4">
      <c r="A1729" s="43">
        <f t="shared" si="314"/>
        <v>2019</v>
      </c>
      <c r="B1729" s="53">
        <v>43510</v>
      </c>
      <c r="C1729" s="45">
        <v>3402.1403</v>
      </c>
      <c r="D1729" s="45">
        <f>VLOOKUP(B1729,'H11001.CSI  中证全债'!$A$2:$B$2792,2,0)</f>
        <v>192.89099999999999</v>
      </c>
      <c r="E1729" s="14">
        <f t="shared" si="315"/>
        <v>0</v>
      </c>
      <c r="F1729" s="14">
        <f>IF(AND((B1729-$B$2)&gt;123,OR(((G1728*J1728/C1728*C1729)/(G1728*K1728/D1728*D1729))&lt;(4/6),((G1728*J1728/C1728*C1729)/(G1728*K1728/D1728*D1729))&gt;(6/4))),COUNTIF($E$2:E1729,1),0)</f>
        <v>0</v>
      </c>
      <c r="G1729" s="21">
        <f t="shared" si="316"/>
        <v>29858.431936334575</v>
      </c>
      <c r="H1729" s="12">
        <f t="shared" si="317"/>
        <v>4.553570394703824</v>
      </c>
      <c r="I1729" s="12">
        <f t="shared" si="318"/>
        <v>74.480129127983204</v>
      </c>
      <c r="J1729" s="15">
        <f>IF(OR((ROW(F1729)-MATCH(MAX($F$2:F1729),$F$2:F1729,0))=1,(ROW(F1729)-MATCH(MAX($F$2:F1729),$F$2:F1729,0))&gt;123),IF(OR(((G1728*J1728/C1728*C1729)/(G1728*K1728/D1728*D1729))&lt;(4/6),((G1728*J1728/C1728*C1729)/(G1728*K1728/D1728*D1729))&gt;(6/4)),50%,((G1728*J1728/C1728*C1729)/((G1728*K1728/D1728*D1729)+(G1728*J1728/C1728*C1729)))),((G1728*J1728/C1728*C1729)/((G1728*K1728/D1728*D1729)+(G1728*J1728/C1728*C1729))))</f>
        <v>0.51884457233860226</v>
      </c>
      <c r="K1729" s="18">
        <f t="shared" si="312"/>
        <v>0.48115542766139774</v>
      </c>
      <c r="L1729" s="20">
        <f t="shared" si="313"/>
        <v>1.0783304988585256</v>
      </c>
      <c r="M1729" s="51">
        <f>IF(AND((B1729-$B$2)&gt;123,OR(((U1728*R1728/C1728*C1729)/(U1728*S1728/D1728*D1729))&lt;(4/6),((U1728*R1728/C1728*C1729)/(U1728*S1728/D1728*D1729))&gt;(6/4))),1,0)</f>
        <v>0</v>
      </c>
      <c r="N1729" s="51">
        <f>IF(AND((B1729-$B$2)&gt;123,OR(((U1728*R1728/C1728*C1729)/(U1728*S1728/D1728*D1729))&lt;(4/6),((U1728*R1728/C1728*C1729)/(U1728*S1728/D1728*D1729))&gt;(6/4))),COUNTIF($M$2:M1729,1),0)</f>
        <v>0</v>
      </c>
      <c r="O1729" s="51">
        <f>IF(OR((ROW(N1729)-MATCH(MAX($N$2:N1729),$N$2:N1729,0))=1,(ROW(N1729)-MATCH(MAX($N$2:N1729),$N$2:N1729,0))&gt;123),IF(OR(((U1728*R1728/C1728*C1729)/(U1728*S1728/D1728*D1729))&lt;(4/6),((U1728*R1728/C1728*C1729)/(U1728*S1728/D1728*D1729))&gt;(6/4)),1,0),0)</f>
        <v>0</v>
      </c>
      <c r="P1729" s="47">
        <f>IF(O1729=1,U1728/2/C1729,P1728)</f>
        <v>4.5848803948301908</v>
      </c>
      <c r="Q1729" s="47">
        <f>IF(O1729=1,U1728/2/D1729,Q1728)</f>
        <v>74.992248772629807</v>
      </c>
      <c r="R1729" s="41">
        <f>P1729*C1729/U1728</f>
        <v>0.51927938349308445</v>
      </c>
      <c r="S1729" s="41">
        <f>Q1729*D1729/U1728</f>
        <v>0.48155865390320629</v>
      </c>
      <c r="T1729" s="41">
        <f t="shared" si="319"/>
        <v>1.0783304988585254</v>
      </c>
      <c r="U1729" s="42">
        <f>P1729*C1729+Q1729*D1729</f>
        <v>30063.736219933038</v>
      </c>
      <c r="V1729" s="25">
        <f>B1729</f>
        <v>43510</v>
      </c>
      <c r="W1729">
        <f>C1729/C$2</f>
        <v>1.4799938488389139</v>
      </c>
      <c r="X1729">
        <f>D1729/D$2</f>
        <v>1.3822357577929056</v>
      </c>
      <c r="Y1729">
        <f t="shared" si="320"/>
        <v>1.503186810996652</v>
      </c>
      <c r="AA1729" s="15">
        <f t="shared" si="321"/>
        <v>1.5050510628764613E-3</v>
      </c>
      <c r="AB1729" s="15">
        <f t="shared" si="322"/>
        <v>1.1977109721228452E-4</v>
      </c>
      <c r="AC1729" s="15">
        <f t="shared" si="323"/>
        <v>8.3803739629062513E-4</v>
      </c>
    </row>
    <row r="1730" spans="1:29" x14ac:dyDescent="0.4">
      <c r="A1730" s="43">
        <f t="shared" si="314"/>
        <v>2019</v>
      </c>
      <c r="B1730" s="53">
        <v>43511</v>
      </c>
      <c r="C1730" s="45">
        <v>3338.7046999999998</v>
      </c>
      <c r="D1730" s="45">
        <f>VLOOKUP(B1730,'H11001.CSI  中证全债'!$A$2:$B$2792,2,0)</f>
        <v>192.93389999999999</v>
      </c>
      <c r="E1730" s="14">
        <f t="shared" si="315"/>
        <v>0</v>
      </c>
      <c r="F1730" s="14">
        <f>IF(AND((B1730-$B$2)&gt;123,OR(((G1729*J1729/C1729*C1730)/(G1729*K1729/D1729*D1730))&lt;(4/6),((G1729*J1729/C1729*C1730)/(G1729*K1729/D1729*D1730))&gt;(6/4))),COUNTIF($E$2:E1730,1),0)</f>
        <v>0</v>
      </c>
      <c r="G1730" s="21">
        <f t="shared" si="316"/>
        <v>29572.768663743893</v>
      </c>
      <c r="H1730" s="12">
        <f t="shared" si="317"/>
        <v>4.553570394703824</v>
      </c>
      <c r="I1730" s="12">
        <f t="shared" si="318"/>
        <v>74.480129127983204</v>
      </c>
      <c r="J1730" s="15">
        <f>IF(OR((ROW(F1730)-MATCH(MAX($F$2:F1730),$F$2:F1730,0))=1,(ROW(F1730)-MATCH(MAX($F$2:F1730),$F$2:F1730,0))&gt;123),IF(OR(((G1729*J1729/C1729*C1730)/(G1729*K1729/D1729*D1730))&lt;(4/6),((G1729*J1729/C1729*C1730)/(G1729*K1729/D1729*D1730))&gt;(6/4)),50%,((G1729*J1729/C1729*C1730)/((G1729*K1729/D1729*D1730)+(G1729*J1729/C1729*C1730)))),((G1729*J1729/C1729*C1730)/((G1729*K1729/D1729*D1730)+(G1729*J1729/C1729*C1730))))</f>
        <v>0.51408872302231745</v>
      </c>
      <c r="K1730" s="18">
        <f t="shared" ref="K1730:K1793" si="324">1-J1730</f>
        <v>0.48591127697768255</v>
      </c>
      <c r="L1730" s="20">
        <f t="shared" ref="L1730:L1793" si="325">J1730/K1730</f>
        <v>1.0579888703548839</v>
      </c>
      <c r="M1730" s="51">
        <f>IF(AND((B1730-$B$2)&gt;123,OR(((U1729*R1729/C1729*C1730)/(U1729*S1729/D1729*D1730))&lt;(4/6),((U1729*R1729/C1729*C1730)/(U1729*S1729/D1729*D1730))&gt;(6/4))),1,0)</f>
        <v>0</v>
      </c>
      <c r="N1730" s="51">
        <f>IF(AND((B1730-$B$2)&gt;123,OR(((U1729*R1729/C1729*C1730)/(U1729*S1729/D1729*D1730))&lt;(4/6),((U1729*R1729/C1729*C1730)/(U1729*S1729/D1729*D1730))&gt;(6/4))),COUNTIF($M$2:M1730,1),0)</f>
        <v>0</v>
      </c>
      <c r="O1730" s="51">
        <f>IF(OR((ROW(N1730)-MATCH(MAX($N$2:N1730),$N$2:N1730,0))=1,(ROW(N1730)-MATCH(MAX($N$2:N1730),$N$2:N1730,0))&gt;123),IF(OR(((U1729*R1729/C1729*C1730)/(U1729*S1729/D1729*D1730))&lt;(4/6),((U1729*R1729/C1729*C1730)/(U1729*S1729/D1729*D1730))&gt;(6/4)),1,0),0)</f>
        <v>0</v>
      </c>
      <c r="P1730" s="47">
        <f>IF(O1730=1,U1729/2/C1730,P1729)</f>
        <v>4.5848803948301908</v>
      </c>
      <c r="Q1730" s="47">
        <f>IF(O1730=1,U1729/2/D1730,Q1729)</f>
        <v>74.992248772629807</v>
      </c>
      <c r="R1730" s="41">
        <f>P1730*C1730/U1729</f>
        <v>0.50917030442171396</v>
      </c>
      <c r="S1730" s="41">
        <f>Q1730*D1730/U1729</f>
        <v>0.48126243922672052</v>
      </c>
      <c r="T1730" s="41">
        <f t="shared" si="319"/>
        <v>1.0579888703548839</v>
      </c>
      <c r="U1730" s="42">
        <f>P1730*C1730+Q1730*D1730</f>
        <v>29776.108748631093</v>
      </c>
      <c r="V1730" s="25">
        <f>B1730</f>
        <v>43511</v>
      </c>
      <c r="W1730">
        <f>C1730/C$2</f>
        <v>1.4523981915412398</v>
      </c>
      <c r="X1730">
        <f>D1730/D$2</f>
        <v>1.3825431744894301</v>
      </c>
      <c r="Y1730">
        <f t="shared" si="320"/>
        <v>1.4888054374315547</v>
      </c>
      <c r="AA1730" s="15">
        <f t="shared" si="321"/>
        <v>-1.8645791885772645E-2</v>
      </c>
      <c r="AB1730" s="15">
        <f t="shared" si="322"/>
        <v>2.2240539994089481E-4</v>
      </c>
      <c r="AC1730" s="15">
        <f t="shared" si="323"/>
        <v>-9.5672563515655229E-3</v>
      </c>
    </row>
    <row r="1731" spans="1:29" x14ac:dyDescent="0.4">
      <c r="A1731" s="43">
        <f t="shared" ref="A1731:A1794" si="326">YEAR(B1731)</f>
        <v>2019</v>
      </c>
      <c r="B1731" s="53">
        <v>43514</v>
      </c>
      <c r="C1731" s="45">
        <v>3445.7447999999999</v>
      </c>
      <c r="D1731" s="45">
        <f>VLOOKUP(B1731,'H11001.CSI  中证全债'!$A$2:$B$2792,2,0)</f>
        <v>192.89769999999999</v>
      </c>
      <c r="E1731" s="14">
        <f t="shared" ref="E1731:E1794" si="327">IF(AND((B1731-$B$2)&gt;123,OR(((G1730*J1730/C1730*C1731)/(G1730*K1730/D1730*D1731))&lt;(4/6),((G1730*J1730/C1730*C1731)/(G1730*K1730/D1730*D1731))&gt;(6/4))),1,0)</f>
        <v>0</v>
      </c>
      <c r="F1731" s="14">
        <f>IF(AND((B1731-$B$2)&gt;123,OR(((G1730*J1730/C1730*C1731)/(G1730*K1730/D1730*D1731))&lt;(4/6),((G1730*J1730/C1730*C1731)/(G1730*K1730/D1730*D1731))&gt;(6/4))),COUNTIF($E$2:E1731,1),0)</f>
        <v>0</v>
      </c>
      <c r="G1731" s="21">
        <f t="shared" ref="G1731:G1794" si="328">G1730*J1730/C1730*C1731+G1730*K1730/D1730*D1731</f>
        <v>30057.487113475596</v>
      </c>
      <c r="H1731" s="12">
        <f t="shared" ref="H1731:H1794" si="329">IF(J1731=50%,G1731*J1731/C1731,H1730)</f>
        <v>4.553570394703824</v>
      </c>
      <c r="I1731" s="12">
        <f t="shared" ref="I1731:I1794" si="330">IF(K1731=50%,G1731*K1731/D1731,I1730)</f>
        <v>74.480129127983204</v>
      </c>
      <c r="J1731" s="15">
        <f>IF(OR((ROW(F1731)-MATCH(MAX($F$2:F1731),$F$2:F1731,0))=1,(ROW(F1731)-MATCH(MAX($F$2:F1731),$F$2:F1731,0))&gt;123),IF(OR(((G1730*J1730/C1730*C1731)/(G1730*K1730/D1730*D1731))&lt;(4/6),((G1730*J1730/C1730*C1731)/(G1730*K1730/D1730*D1731))&gt;(6/4)),50%,((G1730*J1730/C1730*C1731)/((G1730*K1730/D1730*D1731)+(G1730*J1730/C1730*C1731)))),((G1730*J1730/C1730*C1731)/((G1730*K1730/D1730*D1731)+(G1730*J1730/C1730*C1731))))</f>
        <v>0.52201441357185785</v>
      </c>
      <c r="K1731" s="18">
        <f t="shared" si="324"/>
        <v>0.47798558642814215</v>
      </c>
      <c r="L1731" s="20">
        <f t="shared" si="325"/>
        <v>1.0921132946136123</v>
      </c>
      <c r="M1731" s="51">
        <f>IF(AND((B1731-$B$2)&gt;123,OR(((U1730*R1730/C1730*C1731)/(U1730*S1730/D1730*D1731))&lt;(4/6),((U1730*R1730/C1730*C1731)/(U1730*S1730/D1730*D1731))&gt;(6/4))),1,0)</f>
        <v>0</v>
      </c>
      <c r="N1731" s="51">
        <f>IF(AND((B1731-$B$2)&gt;123,OR(((U1730*R1730/C1730*C1731)/(U1730*S1730/D1730*D1731))&lt;(4/6),((U1730*R1730/C1730*C1731)/(U1730*S1730/D1730*D1731))&gt;(6/4))),COUNTIF($M$2:M1731,1),0)</f>
        <v>0</v>
      </c>
      <c r="O1731" s="51">
        <f>IF(OR((ROW(N1731)-MATCH(MAX($N$2:N1731),$N$2:N1731,0))=1,(ROW(N1731)-MATCH(MAX($N$2:N1731),$N$2:N1731,0))&gt;123),IF(OR(((U1730*R1730/C1730*C1731)/(U1730*S1730/D1730*D1731))&lt;(4/6),((U1730*R1730/C1730*C1731)/(U1730*S1730/D1730*D1731))&gt;(6/4)),1,0),0)</f>
        <v>0</v>
      </c>
      <c r="P1731" s="47">
        <f>IF(O1731=1,U1730/2/C1731,P1730)</f>
        <v>4.5848803948301908</v>
      </c>
      <c r="Q1731" s="47">
        <f>IF(O1731=1,U1730/2/D1731,Q1730)</f>
        <v>74.992248772629807</v>
      </c>
      <c r="R1731" s="41">
        <f>P1731*C1731/U1730</f>
        <v>0.53057059646299076</v>
      </c>
      <c r="S1731" s="41">
        <f>Q1731*D1731/U1730</f>
        <v>0.48582010591740449</v>
      </c>
      <c r="T1731" s="41">
        <f t="shared" ref="T1731:T1794" si="331">R1731/S1731</f>
        <v>1.0921132946136125</v>
      </c>
      <c r="U1731" s="42">
        <f>P1731*C1731+Q1731*D1731</f>
        <v>30264.16008517619</v>
      </c>
      <c r="V1731" s="25">
        <f>B1731</f>
        <v>43514</v>
      </c>
      <c r="W1731">
        <f>C1731/C$2</f>
        <v>1.4989626114680437</v>
      </c>
      <c r="X1731">
        <f>D1731/D$2</f>
        <v>1.3822837692583301</v>
      </c>
      <c r="Y1731">
        <f t="shared" ref="Y1731:Y1794" si="332">U1731/U$2</f>
        <v>1.5132080042588094</v>
      </c>
      <c r="AA1731" s="15">
        <f t="shared" ref="AA1731:AA1794" si="333">W1731/W1730-1</f>
        <v>3.2060367603040874E-2</v>
      </c>
      <c r="AB1731" s="15">
        <f t="shared" ref="AB1731:AB1794" si="334">X1731/X1730-1</f>
        <v>-1.8762902735081077E-4</v>
      </c>
      <c r="AC1731" s="15">
        <f t="shared" ref="AC1731:AC1794" si="335">Y1731/Y1730-1</f>
        <v>1.6390702380395306E-2</v>
      </c>
    </row>
    <row r="1732" spans="1:29" x14ac:dyDescent="0.4">
      <c r="A1732" s="43">
        <f t="shared" si="326"/>
        <v>2019</v>
      </c>
      <c r="B1732" s="53">
        <v>43515</v>
      </c>
      <c r="C1732" s="45">
        <v>3439.6078000000002</v>
      </c>
      <c r="D1732" s="45">
        <f>VLOOKUP(B1732,'H11001.CSI  中证全债'!$A$2:$B$2792,2,0)</f>
        <v>192.81319999999999</v>
      </c>
      <c r="E1732" s="14">
        <f t="shared" si="327"/>
        <v>0</v>
      </c>
      <c r="F1732" s="14">
        <f>IF(AND((B1732-$B$2)&gt;123,OR(((G1731*J1731/C1731*C1732)/(G1731*K1731/D1731*D1732))&lt;(4/6),((G1731*J1731/C1731*C1732)/(G1731*K1731/D1731*D1732))&gt;(6/4))),COUNTIF($E$2:E1732,1),0)</f>
        <v>0</v>
      </c>
      <c r="G1732" s="21">
        <f t="shared" si="328"/>
        <v>30023.248281051987</v>
      </c>
      <c r="H1732" s="12">
        <f t="shared" si="329"/>
        <v>4.553570394703824</v>
      </c>
      <c r="I1732" s="12">
        <f t="shared" si="330"/>
        <v>74.480129127983204</v>
      </c>
      <c r="J1732" s="15">
        <f>IF(OR((ROW(F1732)-MATCH(MAX($F$2:F1732),$F$2:F1732,0))=1,(ROW(F1732)-MATCH(MAX($F$2:F1732),$F$2:F1732,0))&gt;123),IF(OR(((G1731*J1731/C1731*C1732)/(G1731*K1731/D1731*D1732))&lt;(4/6),((G1731*J1731/C1731*C1732)/(G1731*K1731/D1731*D1732))&gt;(6/4)),50%,((G1731*J1731/C1731*C1732)/((G1731*K1731/D1731*D1732)+(G1731*J1731/C1731*C1732)))),((G1731*J1731/C1731*C1732)/((G1731*K1731/D1731*D1732)+(G1731*J1731/C1731*C1732))))</f>
        <v>0.52167893696422973</v>
      </c>
      <c r="K1732" s="18">
        <f t="shared" si="324"/>
        <v>0.47832106303577027</v>
      </c>
      <c r="L1732" s="20">
        <f t="shared" si="325"/>
        <v>1.0906459641423256</v>
      </c>
      <c r="M1732" s="51">
        <f>IF(AND((B1732-$B$2)&gt;123,OR(((U1731*R1731/C1731*C1732)/(U1731*S1731/D1731*D1732))&lt;(4/6),((U1731*R1731/C1731*C1732)/(U1731*S1731/D1731*D1732))&gt;(6/4))),1,0)</f>
        <v>0</v>
      </c>
      <c r="N1732" s="51">
        <f>IF(AND((B1732-$B$2)&gt;123,OR(((U1731*R1731/C1731*C1732)/(U1731*S1731/D1731*D1732))&lt;(4/6),((U1731*R1731/C1731*C1732)/(U1731*S1731/D1731*D1732))&gt;(6/4))),COUNTIF($M$2:M1732,1),0)</f>
        <v>0</v>
      </c>
      <c r="O1732" s="51">
        <f>IF(OR((ROW(N1732)-MATCH(MAX($N$2:N1732),$N$2:N1732,0))=1,(ROW(N1732)-MATCH(MAX($N$2:N1732),$N$2:N1732,0))&gt;123),IF(OR(((U1731*R1731/C1731*C1732)/(U1731*S1731/D1731*D1732))&lt;(4/6),((U1731*R1731/C1731*C1732)/(U1731*S1731/D1731*D1732))&gt;(6/4)),1,0),0)</f>
        <v>0</v>
      </c>
      <c r="P1732" s="47">
        <f>IF(O1732=1,U1731/2/C1732,P1731)</f>
        <v>4.5848803948301908</v>
      </c>
      <c r="Q1732" s="47">
        <f>IF(O1732=1,U1731/2/D1732,Q1731)</f>
        <v>74.992248772629807</v>
      </c>
      <c r="R1732" s="41">
        <f>P1732*C1732/U1731</f>
        <v>0.52108468643243355</v>
      </c>
      <c r="S1732" s="41">
        <f>Q1732*D1732/U1731</f>
        <v>0.47777620196138493</v>
      </c>
      <c r="T1732" s="41">
        <f t="shared" si="331"/>
        <v>1.0906459641423265</v>
      </c>
      <c r="U1732" s="42">
        <f>P1732*C1732+Q1732*D1732</f>
        <v>30229.685829171831</v>
      </c>
      <c r="V1732" s="25">
        <f>B1732</f>
        <v>43515</v>
      </c>
      <c r="W1732">
        <f>C1732/C$2</f>
        <v>1.4962929031522743</v>
      </c>
      <c r="X1732">
        <f>D1732/D$2</f>
        <v>1.3816782515227515</v>
      </c>
      <c r="Y1732">
        <f t="shared" si="332"/>
        <v>1.5114842914585915</v>
      </c>
      <c r="AA1732" s="15">
        <f t="shared" si="333"/>
        <v>-1.7810372956232889E-3</v>
      </c>
      <c r="AB1732" s="15">
        <f t="shared" si="334"/>
        <v>-4.3805602658819609E-4</v>
      </c>
      <c r="AC1732" s="15">
        <f t="shared" si="335"/>
        <v>-1.1391116061814088E-3</v>
      </c>
    </row>
    <row r="1733" spans="1:29" x14ac:dyDescent="0.4">
      <c r="A1733" s="43">
        <f t="shared" si="326"/>
        <v>2019</v>
      </c>
      <c r="B1733" s="53">
        <v>43516</v>
      </c>
      <c r="C1733" s="45">
        <v>3451.9272999999998</v>
      </c>
      <c r="D1733" s="45">
        <f>VLOOKUP(B1733,'H11001.CSI  中证全债'!$A$2:$B$2792,2,0)</f>
        <v>192.85159999999999</v>
      </c>
      <c r="E1733" s="14">
        <f t="shared" si="327"/>
        <v>0</v>
      </c>
      <c r="F1733" s="14">
        <f>IF(AND((B1733-$B$2)&gt;123,OR(((G1732*J1732/C1732*C1733)/(G1732*K1732/D1732*D1733))&lt;(4/6),((G1732*J1732/C1732*C1733)/(G1732*K1732/D1732*D1733))&gt;(6/4))),COUNTIF($E$2:E1733,1),0)</f>
        <v>0</v>
      </c>
      <c r="G1733" s="21">
        <f t="shared" si="328"/>
        <v>30082.20602848805</v>
      </c>
      <c r="H1733" s="12">
        <f t="shared" si="329"/>
        <v>4.553570394703824</v>
      </c>
      <c r="I1733" s="12">
        <f t="shared" si="330"/>
        <v>74.480129127983204</v>
      </c>
      <c r="J1733" s="15">
        <f>IF(OR((ROW(F1733)-MATCH(MAX($F$2:F1733),$F$2:F1733,0))=1,(ROW(F1733)-MATCH(MAX($F$2:F1733),$F$2:F1733,0))&gt;123),IF(OR(((G1732*J1732/C1732*C1733)/(G1732*K1732/D1732*D1733))&lt;(4/6),((G1732*J1732/C1732*C1733)/(G1732*K1732/D1732*D1733))&gt;(6/4)),50%,((G1732*J1732/C1732*C1733)/((G1732*K1732/D1732*D1733)+(G1732*J1732/C1732*C1733)))),((G1732*J1732/C1732*C1733)/((G1732*K1732/D1732*D1733)+(G1732*J1732/C1732*C1733))))</f>
        <v>0.52252131851847161</v>
      </c>
      <c r="K1733" s="18">
        <f t="shared" si="324"/>
        <v>0.47747868148152839</v>
      </c>
      <c r="L1733" s="20">
        <f t="shared" si="325"/>
        <v>1.094334341581878</v>
      </c>
      <c r="M1733" s="51">
        <f>IF(AND((B1733-$B$2)&gt;123,OR(((U1732*R1732/C1732*C1733)/(U1732*S1732/D1732*D1733))&lt;(4/6),((U1732*R1732/C1732*C1733)/(U1732*S1732/D1732*D1733))&gt;(6/4))),1,0)</f>
        <v>0</v>
      </c>
      <c r="N1733" s="51">
        <f>IF(AND((B1733-$B$2)&gt;123,OR(((U1732*R1732/C1732*C1733)/(U1732*S1732/D1732*D1733))&lt;(4/6),((U1732*R1732/C1732*C1733)/(U1732*S1732/D1732*D1733))&gt;(6/4))),COUNTIF($M$2:M1733,1),0)</f>
        <v>0</v>
      </c>
      <c r="O1733" s="51">
        <f>IF(OR((ROW(N1733)-MATCH(MAX($N$2:N1733),$N$2:N1733,0))=1,(ROW(N1733)-MATCH(MAX($N$2:N1733),$N$2:N1733,0))&gt;123),IF(OR(((U1732*R1732/C1732*C1733)/(U1732*S1732/D1732*D1733))&lt;(4/6),((U1732*R1732/C1732*C1733)/(U1732*S1732/D1732*D1733))&gt;(6/4)),1,0),0)</f>
        <v>0</v>
      </c>
      <c r="P1733" s="47">
        <f>IF(O1733=1,U1732/2/C1733,P1732)</f>
        <v>4.5848803948301908</v>
      </c>
      <c r="Q1733" s="47">
        <f>IF(O1733=1,U1732/2/D1733,Q1732)</f>
        <v>74.992248772629807</v>
      </c>
      <c r="R1733" s="41">
        <f>P1733*C1733/U1732</f>
        <v>0.52354741268519167</v>
      </c>
      <c r="S1733" s="41">
        <f>Q1733*D1733/U1732</f>
        <v>0.47841632377943588</v>
      </c>
      <c r="T1733" s="41">
        <f t="shared" si="331"/>
        <v>1.0943343415818783</v>
      </c>
      <c r="U1733" s="42">
        <f>P1733*C1733+Q1733*D1733</f>
        <v>30289.048965548809</v>
      </c>
      <c r="V1733" s="25">
        <f>B1733</f>
        <v>43516</v>
      </c>
      <c r="W1733">
        <f>C1733/C$2</f>
        <v>1.5016521131239413</v>
      </c>
      <c r="X1733">
        <f>D1733/D$2</f>
        <v>1.3819534217126477</v>
      </c>
      <c r="Y1733">
        <f t="shared" si="332"/>
        <v>1.5144524482774404</v>
      </c>
      <c r="AA1733" s="15">
        <f t="shared" si="333"/>
        <v>3.581658350699124E-3</v>
      </c>
      <c r="AB1733" s="15">
        <f t="shared" si="334"/>
        <v>1.9915648928603424E-4</v>
      </c>
      <c r="AC1733" s="15">
        <f t="shared" si="335"/>
        <v>1.9637364646274413E-3</v>
      </c>
    </row>
    <row r="1734" spans="1:29" x14ac:dyDescent="0.4">
      <c r="A1734" s="43">
        <f t="shared" si="326"/>
        <v>2019</v>
      </c>
      <c r="B1734" s="53">
        <v>43517</v>
      </c>
      <c r="C1734" s="45">
        <v>3442.7055999999998</v>
      </c>
      <c r="D1734" s="45">
        <f>VLOOKUP(B1734,'H11001.CSI  中证全债'!$A$2:$B$2792,2,0)</f>
        <v>192.85669999999999</v>
      </c>
      <c r="E1734" s="14">
        <f t="shared" si="327"/>
        <v>0</v>
      </c>
      <c r="F1734" s="14">
        <f>IF(AND((B1734-$B$2)&gt;123,OR(((G1733*J1733/C1733*C1734)/(G1733*K1733/D1733*D1734))&lt;(4/6),((G1733*J1733/C1733*C1734)/(G1733*K1733/D1733*D1734))&gt;(6/4))),COUNTIF($E$2:E1734,1),0)</f>
        <v>0</v>
      </c>
      <c r="G1734" s="21">
        <f t="shared" si="328"/>
        <v>30040.59421703776</v>
      </c>
      <c r="H1734" s="12">
        <f t="shared" si="329"/>
        <v>4.553570394703824</v>
      </c>
      <c r="I1734" s="12">
        <f t="shared" si="330"/>
        <v>74.480129127983204</v>
      </c>
      <c r="J1734" s="15">
        <f>IF(OR((ROW(F1734)-MATCH(MAX($F$2:F1734),$F$2:F1734,0))=1,(ROW(F1734)-MATCH(MAX($F$2:F1734),$F$2:F1734,0))&gt;123),IF(OR(((G1733*J1733/C1733*C1734)/(G1733*K1733/D1733*D1734))&lt;(4/6),((G1733*J1733/C1733*C1734)/(G1733*K1733/D1733*D1734))&gt;(6/4)),50%,((G1733*J1733/C1733*C1734)/((G1733*K1733/D1733*D1734)+(G1733*J1733/C1733*C1734)))),((G1733*J1733/C1733*C1734)/((G1733*K1733/D1733*D1734)+(G1733*J1733/C1733*C1734))))</f>
        <v>0.52184727720698487</v>
      </c>
      <c r="K1734" s="18">
        <f t="shared" si="324"/>
        <v>0.47815272279301513</v>
      </c>
      <c r="L1734" s="20">
        <f t="shared" si="325"/>
        <v>1.0913820048095479</v>
      </c>
      <c r="M1734" s="51">
        <f>IF(AND((B1734-$B$2)&gt;123,OR(((U1733*R1733/C1733*C1734)/(U1733*S1733/D1733*D1734))&lt;(4/6),((U1733*R1733/C1733*C1734)/(U1733*S1733/D1733*D1734))&gt;(6/4))),1,0)</f>
        <v>0</v>
      </c>
      <c r="N1734" s="51">
        <f>IF(AND((B1734-$B$2)&gt;123,OR(((U1733*R1733/C1733*C1734)/(U1733*S1733/D1733*D1734))&lt;(4/6),((U1733*R1733/C1733*C1734)/(U1733*S1733/D1733*D1734))&gt;(6/4))),COUNTIF($M$2:M1734,1),0)</f>
        <v>0</v>
      </c>
      <c r="O1734" s="51">
        <f>IF(OR((ROW(N1734)-MATCH(MAX($N$2:N1734),$N$2:N1734,0))=1,(ROW(N1734)-MATCH(MAX($N$2:N1734),$N$2:N1734,0))&gt;123),IF(OR(((U1733*R1733/C1733*C1734)/(U1733*S1733/D1733*D1734))&lt;(4/6),((U1733*R1733/C1733*C1734)/(U1733*S1733/D1733*D1734))&gt;(6/4)),1,0),0)</f>
        <v>0</v>
      </c>
      <c r="P1734" s="47">
        <f>IF(O1734=1,U1733/2/C1734,P1733)</f>
        <v>4.5848803948301908</v>
      </c>
      <c r="Q1734" s="47">
        <f>IF(O1734=1,U1733/2/D1734,Q1733)</f>
        <v>74.992248772629807</v>
      </c>
      <c r="R1734" s="41">
        <f>P1734*C1734/U1733</f>
        <v>0.52112542155303387</v>
      </c>
      <c r="S1734" s="41">
        <f>Q1734*D1734/U1733</f>
        <v>0.47749130850290411</v>
      </c>
      <c r="T1734" s="41">
        <f t="shared" si="331"/>
        <v>1.0913820048095479</v>
      </c>
      <c r="U1734" s="42">
        <f>P1734*C1734+Q1734*D1734</f>
        <v>30247.151034480543</v>
      </c>
      <c r="V1734" s="25">
        <f>B1734</f>
        <v>43517</v>
      </c>
      <c r="W1734">
        <f>C1734/C$2</f>
        <v>1.4976405033511646</v>
      </c>
      <c r="X1734">
        <f>D1734/D$2</f>
        <v>1.3819899677534933</v>
      </c>
      <c r="Y1734">
        <f t="shared" si="332"/>
        <v>1.5123575517240271</v>
      </c>
      <c r="AA1734" s="15">
        <f t="shared" si="333"/>
        <v>-2.6714641412058926E-3</v>
      </c>
      <c r="AB1734" s="15">
        <f t="shared" si="334"/>
        <v>2.6445204499125907E-5</v>
      </c>
      <c r="AC1734" s="15">
        <f t="shared" si="335"/>
        <v>-1.3832699440620155E-3</v>
      </c>
    </row>
    <row r="1735" spans="1:29" x14ac:dyDescent="0.4">
      <c r="A1735" s="43">
        <f t="shared" si="326"/>
        <v>2019</v>
      </c>
      <c r="B1735" s="53">
        <v>43518</v>
      </c>
      <c r="C1735" s="45">
        <v>3520.1181999999999</v>
      </c>
      <c r="D1735" s="45">
        <f>VLOOKUP(B1735,'H11001.CSI  中证全债'!$A$2:$B$2792,2,0)</f>
        <v>192.83349999999999</v>
      </c>
      <c r="E1735" s="14">
        <f t="shared" si="327"/>
        <v>0</v>
      </c>
      <c r="F1735" s="14">
        <f>IF(AND((B1735-$B$2)&gt;123,OR(((G1734*J1734/C1734*C1735)/(G1734*K1734/D1734*D1735))&lt;(4/6),((G1734*J1734/C1734*C1735)/(G1734*K1734/D1734*D1735))&gt;(6/4))),COUNTIF($E$2:E1735,1),0)</f>
        <v>0</v>
      </c>
      <c r="G1735" s="21">
        <f t="shared" si="328"/>
        <v>30391.370001579042</v>
      </c>
      <c r="H1735" s="12">
        <f t="shared" si="329"/>
        <v>4.553570394703824</v>
      </c>
      <c r="I1735" s="12">
        <f t="shared" si="330"/>
        <v>74.480129127983204</v>
      </c>
      <c r="J1735" s="15">
        <f>IF(OR((ROW(F1735)-MATCH(MAX($F$2:F1735),$F$2:F1735,0))=1,(ROW(F1735)-MATCH(MAX($F$2:F1735),$F$2:F1735,0))&gt;123),IF(OR(((G1734*J1734/C1734*C1735)/(G1734*K1734/D1734*D1735))&lt;(4/6),((G1734*J1734/C1734*C1735)/(G1734*K1734/D1734*D1735))&gt;(6/4)),50%,((G1734*J1734/C1734*C1735)/((G1734*K1734/D1734*D1735)+(G1734*J1734/C1734*C1735)))),((G1734*J1734/C1734*C1735)/((G1734*K1734/D1734*D1735)+(G1734*J1734/C1734*C1735))))</f>
        <v>0.52742295001986683</v>
      </c>
      <c r="K1735" s="18">
        <f t="shared" si="324"/>
        <v>0.47257704998013317</v>
      </c>
      <c r="L1735" s="20">
        <f t="shared" si="325"/>
        <v>1.116057053642447</v>
      </c>
      <c r="M1735" s="51">
        <f>IF(AND((B1735-$B$2)&gt;123,OR(((U1734*R1734/C1734*C1735)/(U1734*S1734/D1734*D1735))&lt;(4/6),((U1734*R1734/C1734*C1735)/(U1734*S1734/D1734*D1735))&gt;(6/4))),1,0)</f>
        <v>0</v>
      </c>
      <c r="N1735" s="51">
        <f>IF(AND((B1735-$B$2)&gt;123,OR(((U1734*R1734/C1734*C1735)/(U1734*S1734/D1734*D1735))&lt;(4/6),((U1734*R1734/C1734*C1735)/(U1734*S1734/D1734*D1735))&gt;(6/4))),COUNTIF($M$2:M1735,1),0)</f>
        <v>0</v>
      </c>
      <c r="O1735" s="51">
        <f>IF(OR((ROW(N1735)-MATCH(MAX($N$2:N1735),$N$2:N1735,0))=1,(ROW(N1735)-MATCH(MAX($N$2:N1735),$N$2:N1735,0))&gt;123),IF(OR(((U1734*R1734/C1734*C1735)/(U1734*S1734/D1734*D1735))&lt;(4/6),((U1734*R1734/C1734*C1735)/(U1734*S1734/D1734*D1735))&gt;(6/4)),1,0),0)</f>
        <v>0</v>
      </c>
      <c r="P1735" s="47">
        <f>IF(O1735=1,U1734/2/C1735,P1734)</f>
        <v>4.5848803948301908</v>
      </c>
      <c r="Q1735" s="47">
        <f>IF(O1735=1,U1734/2/D1735,Q1734)</f>
        <v>74.992248772629807</v>
      </c>
      <c r="R1735" s="41">
        <f>P1735*C1735/U1734</f>
        <v>0.53358152324054453</v>
      </c>
      <c r="S1735" s="41">
        <f>Q1735*D1735/U1734</f>
        <v>0.47809520265931577</v>
      </c>
      <c r="T1735" s="41">
        <f t="shared" si="331"/>
        <v>1.116057053642447</v>
      </c>
      <c r="U1735" s="42">
        <f>P1735*C1735+Q1735*D1735</f>
        <v>30600.33872636185</v>
      </c>
      <c r="V1735" s="25">
        <f>B1735</f>
        <v>43518</v>
      </c>
      <c r="W1735">
        <f>C1735/C$2</f>
        <v>1.5313164137251805</v>
      </c>
      <c r="X1735">
        <f>D1735/D$2</f>
        <v>1.3818237190970977</v>
      </c>
      <c r="Y1735">
        <f t="shared" si="332"/>
        <v>1.5300169363180924</v>
      </c>
      <c r="AA1735" s="15">
        <f t="shared" si="333"/>
        <v>2.2485977308080107E-2</v>
      </c>
      <c r="AB1735" s="15">
        <f t="shared" si="334"/>
        <v>-1.2029657253287418E-4</v>
      </c>
      <c r="AC1735" s="15">
        <f t="shared" si="335"/>
        <v>1.1676725899860463E-2</v>
      </c>
    </row>
    <row r="1736" spans="1:29" x14ac:dyDescent="0.4">
      <c r="A1736" s="43">
        <f t="shared" si="326"/>
        <v>2019</v>
      </c>
      <c r="B1736" s="53">
        <v>43521</v>
      </c>
      <c r="C1736" s="45">
        <v>3729.4830999999999</v>
      </c>
      <c r="D1736" s="45">
        <f>VLOOKUP(B1736,'H11001.CSI  中证全债'!$A$2:$B$2792,2,0)</f>
        <v>192.74170000000001</v>
      </c>
      <c r="E1736" s="14">
        <f t="shared" si="327"/>
        <v>0</v>
      </c>
      <c r="F1736" s="14">
        <f>IF(AND((B1736-$B$2)&gt;123,OR(((G1735*J1735/C1735*C1736)/(G1735*K1735/D1735*D1736))&lt;(4/6),((G1735*J1735/C1735*C1736)/(G1735*K1735/D1735*D1736))&gt;(6/4))),COUNTIF($E$2:E1736,1),0)</f>
        <v>0</v>
      </c>
      <c r="G1736" s="21">
        <f t="shared" si="328"/>
        <v>31337.890536055223</v>
      </c>
      <c r="H1736" s="12">
        <f t="shared" si="329"/>
        <v>4.553570394703824</v>
      </c>
      <c r="I1736" s="12">
        <f t="shared" si="330"/>
        <v>74.480129127983204</v>
      </c>
      <c r="J1736" s="15">
        <f>IF(OR((ROW(F1736)-MATCH(MAX($F$2:F1736),$F$2:F1736,0))=1,(ROW(F1736)-MATCH(MAX($F$2:F1736),$F$2:F1736,0))&gt;123),IF(OR(((G1735*J1735/C1735*C1736)/(G1735*K1735/D1735*D1736))&lt;(4/6),((G1735*J1735/C1735*C1736)/(G1735*K1735/D1735*D1736))&gt;(6/4)),50%,((G1735*J1735/C1735*C1736)/((G1735*K1735/D1735*D1736)+(G1735*J1735/C1735*C1736)))),((G1735*J1735/C1735*C1736)/((G1735*K1735/D1735*D1736)+(G1735*J1735/C1735*C1736))))</f>
        <v>0.54191470903790973</v>
      </c>
      <c r="K1736" s="18">
        <f t="shared" si="324"/>
        <v>0.45808529096209027</v>
      </c>
      <c r="L1736" s="20">
        <f t="shared" si="325"/>
        <v>1.1829995848584383</v>
      </c>
      <c r="M1736" s="51">
        <f>IF(AND((B1736-$B$2)&gt;123,OR(((U1735*R1735/C1735*C1736)/(U1735*S1735/D1735*D1736))&lt;(4/6),((U1735*R1735/C1735*C1736)/(U1735*S1735/D1735*D1736))&gt;(6/4))),1,0)</f>
        <v>0</v>
      </c>
      <c r="N1736" s="51">
        <f>IF(AND((B1736-$B$2)&gt;123,OR(((U1735*R1735/C1735*C1736)/(U1735*S1735/D1735*D1736))&lt;(4/6),((U1735*R1735/C1735*C1736)/(U1735*S1735/D1735*D1736))&gt;(6/4))),COUNTIF($M$2:M1736,1),0)</f>
        <v>0</v>
      </c>
      <c r="O1736" s="51">
        <f>IF(OR((ROW(N1736)-MATCH(MAX($N$2:N1736),$N$2:N1736,0))=1,(ROW(N1736)-MATCH(MAX($N$2:N1736),$N$2:N1736,0))&gt;123),IF(OR(((U1735*R1735/C1735*C1736)/(U1735*S1735/D1735*D1736))&lt;(4/6),((U1735*R1735/C1735*C1736)/(U1735*S1735/D1735*D1736))&gt;(6/4)),1,0),0)</f>
        <v>0</v>
      </c>
      <c r="P1736" s="47">
        <f>IF(O1736=1,U1735/2/C1736,P1735)</f>
        <v>4.5848803948301908</v>
      </c>
      <c r="Q1736" s="47">
        <f>IF(O1736=1,U1735/2/D1736,Q1735)</f>
        <v>74.992248772629807</v>
      </c>
      <c r="R1736" s="41">
        <f>P1736*C1736/U1735</f>
        <v>0.55879230948870917</v>
      </c>
      <c r="S1736" s="41">
        <f>Q1736*D1736/U1735</f>
        <v>0.47235207572416543</v>
      </c>
      <c r="T1736" s="41">
        <f t="shared" si="331"/>
        <v>1.182999584858438</v>
      </c>
      <c r="U1736" s="42">
        <f>P1736*C1736+Q1736*D1736</f>
        <v>31553.367463300106</v>
      </c>
      <c r="V1736" s="25">
        <f>B1736</f>
        <v>43521</v>
      </c>
      <c r="W1736">
        <f>C1736/C$2</f>
        <v>1.6223940110137973</v>
      </c>
      <c r="X1736">
        <f>D1736/D$2</f>
        <v>1.3811658903618773</v>
      </c>
      <c r="Y1736">
        <f t="shared" si="332"/>
        <v>1.5776683731650054</v>
      </c>
      <c r="AA1736" s="15">
        <f t="shared" si="333"/>
        <v>5.9476667573264974E-2</v>
      </c>
      <c r="AB1736" s="15">
        <f t="shared" si="334"/>
        <v>-4.7605836122877054E-4</v>
      </c>
      <c r="AC1736" s="15">
        <f t="shared" si="335"/>
        <v>3.1144385212874548E-2</v>
      </c>
    </row>
    <row r="1737" spans="1:29" x14ac:dyDescent="0.4">
      <c r="A1737" s="43">
        <f t="shared" si="326"/>
        <v>2019</v>
      </c>
      <c r="B1737" s="53">
        <v>43522</v>
      </c>
      <c r="C1737" s="45">
        <v>3684.6934999999999</v>
      </c>
      <c r="D1737" s="45">
        <f>VLOOKUP(B1737,'H11001.CSI  中证全债'!$A$2:$B$2792,2,0)</f>
        <v>192.51679999999999</v>
      </c>
      <c r="E1737" s="14">
        <f t="shared" si="327"/>
        <v>0</v>
      </c>
      <c r="F1737" s="14">
        <f>IF(AND((B1737-$B$2)&gt;123,OR(((G1736*J1736/C1736*C1737)/(G1736*K1736/D1736*D1737))&lt;(4/6),((G1736*J1736/C1736*C1737)/(G1736*K1736/D1736*D1737))&gt;(6/4))),COUNTIF($E$2:E1737,1),0)</f>
        <v>0</v>
      </c>
      <c r="G1737" s="21">
        <f t="shared" si="328"/>
        <v>31117.187358463711</v>
      </c>
      <c r="H1737" s="12">
        <f t="shared" si="329"/>
        <v>4.553570394703824</v>
      </c>
      <c r="I1737" s="12">
        <f t="shared" si="330"/>
        <v>74.480129127983204</v>
      </c>
      <c r="J1737" s="15">
        <f>IF(OR((ROW(F1737)-MATCH(MAX($F$2:F1737),$F$2:F1737,0))=1,(ROW(F1737)-MATCH(MAX($F$2:F1737),$F$2:F1737,0))&gt;123),IF(OR(((G1736*J1736/C1736*C1737)/(G1736*K1736/D1736*D1737))&lt;(4/6),((G1736*J1736/C1736*C1737)/(G1736*K1736/D1736*D1737))&gt;(6/4)),50%,((G1736*J1736/C1736*C1737)/((G1736*K1736/D1736*D1737)+(G1736*J1736/C1736*C1737)))),((G1736*J1736/C1736*C1737)/((G1736*K1736/D1736*D1737)+(G1736*J1736/C1736*C1737))))</f>
        <v>0.53920397887741411</v>
      </c>
      <c r="K1737" s="18">
        <f t="shared" si="324"/>
        <v>0.46079602112258589</v>
      </c>
      <c r="L1737" s="20">
        <f t="shared" si="325"/>
        <v>1.1701576275850032</v>
      </c>
      <c r="M1737" s="51">
        <f>IF(AND((B1737-$B$2)&gt;123,OR(((U1736*R1736/C1736*C1737)/(U1736*S1736/D1736*D1737))&lt;(4/6),((U1736*R1736/C1736*C1737)/(U1736*S1736/D1736*D1737))&gt;(6/4))),1,0)</f>
        <v>0</v>
      </c>
      <c r="N1737" s="51">
        <f>IF(AND((B1737-$B$2)&gt;123,OR(((U1736*R1736/C1736*C1737)/(U1736*S1736/D1736*D1737))&lt;(4/6),((U1736*R1736/C1736*C1737)/(U1736*S1736/D1736*D1737))&gt;(6/4))),COUNTIF($M$2:M1737,1),0)</f>
        <v>0</v>
      </c>
      <c r="O1737" s="51">
        <f>IF(OR((ROW(N1737)-MATCH(MAX($N$2:N1737),$N$2:N1737,0))=1,(ROW(N1737)-MATCH(MAX($N$2:N1737),$N$2:N1737,0))&gt;123),IF(OR(((U1736*R1736/C1736*C1737)/(U1736*S1736/D1736*D1737))&lt;(4/6),((U1736*R1736/C1736*C1737)/(U1736*S1736/D1736*D1737))&gt;(6/4)),1,0),0)</f>
        <v>0</v>
      </c>
      <c r="P1737" s="47">
        <f>IF(O1737=1,U1736/2/C1737,P1736)</f>
        <v>4.5848803948301908</v>
      </c>
      <c r="Q1737" s="47">
        <f>IF(O1737=1,U1736/2/D1737,Q1736)</f>
        <v>74.992248772629807</v>
      </c>
      <c r="R1737" s="41">
        <f>P1737*C1737/U1736</f>
        <v>0.53540653018279583</v>
      </c>
      <c r="S1737" s="41">
        <f>Q1737*D1737/U1736</f>
        <v>0.4575507756914593</v>
      </c>
      <c r="T1737" s="41">
        <f t="shared" si="331"/>
        <v>1.170157627585003</v>
      </c>
      <c r="U1737" s="42">
        <f>P1737*C1737+Q1737*D1737</f>
        <v>31331.146747618855</v>
      </c>
      <c r="V1737" s="25">
        <f>B1737</f>
        <v>43522</v>
      </c>
      <c r="W1737">
        <f>C1737/C$2</f>
        <v>1.6029097080025561</v>
      </c>
      <c r="X1737">
        <f>D1737/D$2</f>
        <v>1.379554281619491</v>
      </c>
      <c r="Y1737">
        <f t="shared" si="332"/>
        <v>1.5665573373809427</v>
      </c>
      <c r="AA1737" s="15">
        <f t="shared" si="333"/>
        <v>-1.2009599936248505E-2</v>
      </c>
      <c r="AB1737" s="15">
        <f t="shared" si="334"/>
        <v>-1.1668466138879952E-3</v>
      </c>
      <c r="AC1737" s="15">
        <f t="shared" si="335"/>
        <v>-7.042694125744875E-3</v>
      </c>
    </row>
    <row r="1738" spans="1:29" x14ac:dyDescent="0.4">
      <c r="A1738" s="43">
        <f t="shared" si="326"/>
        <v>2019</v>
      </c>
      <c r="B1738" s="53">
        <v>43523</v>
      </c>
      <c r="C1738" s="45">
        <v>3678.3921</v>
      </c>
      <c r="D1738" s="45">
        <f>VLOOKUP(B1738,'H11001.CSI  中证全债'!$A$2:$B$2792,2,0)</f>
        <v>192.4222</v>
      </c>
      <c r="E1738" s="14">
        <f t="shared" si="327"/>
        <v>0</v>
      </c>
      <c r="F1738" s="14">
        <f>IF(AND((B1738-$B$2)&gt;123,OR(((G1737*J1737/C1737*C1738)/(G1737*K1737/D1737*D1738))&lt;(4/6),((G1737*J1737/C1737*C1738)/(G1737*K1737/D1737*D1738))&gt;(6/4))),COUNTIF($E$2:E1738,1),0)</f>
        <v>0</v>
      </c>
      <c r="G1738" s="21">
        <f t="shared" si="328"/>
        <v>31081.447669763016</v>
      </c>
      <c r="H1738" s="12">
        <f t="shared" si="329"/>
        <v>4.553570394703824</v>
      </c>
      <c r="I1738" s="12">
        <f t="shared" si="330"/>
        <v>74.480129127983204</v>
      </c>
      <c r="J1738" s="15">
        <f>IF(OR((ROW(F1738)-MATCH(MAX($F$2:F1738),$F$2:F1738,0))=1,(ROW(F1738)-MATCH(MAX($F$2:F1738),$F$2:F1738,0))&gt;123),IF(OR(((G1737*J1737/C1737*C1738)/(G1737*K1737/D1737*D1738))&lt;(4/6),((G1737*J1737/C1737*C1738)/(G1737*K1737/D1737*D1738))&gt;(6/4)),50%,((G1737*J1737/C1737*C1738)/((G1737*K1737/D1737*D1738)+(G1737*J1737/C1737*C1738)))),((G1737*J1737/C1737*C1738)/((G1737*K1737/D1737*D1738)+(G1737*J1737/C1737*C1738))))</f>
        <v>0.53890081133405998</v>
      </c>
      <c r="K1738" s="18">
        <f t="shared" si="324"/>
        <v>0.46109918866594002</v>
      </c>
      <c r="L1738" s="20">
        <f t="shared" si="325"/>
        <v>1.1687307732924384</v>
      </c>
      <c r="M1738" s="51">
        <f>IF(AND((B1738-$B$2)&gt;123,OR(((U1737*R1737/C1737*C1738)/(U1737*S1737/D1737*D1738))&lt;(4/6),((U1737*R1737/C1737*C1738)/(U1737*S1737/D1737*D1738))&gt;(6/4))),1,0)</f>
        <v>0</v>
      </c>
      <c r="N1738" s="51">
        <f>IF(AND((B1738-$B$2)&gt;123,OR(((U1737*R1737/C1737*C1738)/(U1737*S1737/D1737*D1738))&lt;(4/6),((U1737*R1737/C1737*C1738)/(U1737*S1737/D1737*D1738))&gt;(6/4))),COUNTIF($M$2:M1738,1),0)</f>
        <v>0</v>
      </c>
      <c r="O1738" s="51">
        <f>IF(OR((ROW(N1738)-MATCH(MAX($N$2:N1738),$N$2:N1738,0))=1,(ROW(N1738)-MATCH(MAX($N$2:N1738),$N$2:N1738,0))&gt;123),IF(OR(((U1737*R1737/C1737*C1738)/(U1737*S1737/D1737*D1738))&lt;(4/6),((U1737*R1737/C1737*C1738)/(U1737*S1737/D1737*D1738))&gt;(6/4)),1,0),0)</f>
        <v>0</v>
      </c>
      <c r="P1738" s="47">
        <f>IF(O1738=1,U1737/2/C1738,P1737)</f>
        <v>4.5848803948301908</v>
      </c>
      <c r="Q1738" s="47">
        <f>IF(O1738=1,U1737/2/D1738,Q1737)</f>
        <v>74.992248772629807</v>
      </c>
      <c r="R1738" s="41">
        <f>P1738*C1738/U1737</f>
        <v>0.53828185605973655</v>
      </c>
      <c r="S1738" s="41">
        <f>Q1738*D1738/U1737</f>
        <v>0.46056959255324453</v>
      </c>
      <c r="T1738" s="41">
        <f t="shared" si="331"/>
        <v>1.1687307732924379</v>
      </c>
      <c r="U1738" s="42">
        <f>P1738*C1738+Q1738*D1738</f>
        <v>31295.161315564983</v>
      </c>
      <c r="V1738" s="25">
        <f>B1738</f>
        <v>43523</v>
      </c>
      <c r="W1738">
        <f>C1738/C$2</f>
        <v>1.6001684826512461</v>
      </c>
      <c r="X1738">
        <f>D1738/D$2</f>
        <v>1.3788763883912576</v>
      </c>
      <c r="Y1738">
        <f t="shared" si="332"/>
        <v>1.5647580657782492</v>
      </c>
      <c r="AA1738" s="15">
        <f t="shared" si="333"/>
        <v>-1.7101558107885939E-3</v>
      </c>
      <c r="AB1738" s="15">
        <f t="shared" si="334"/>
        <v>-4.9138568685935802E-4</v>
      </c>
      <c r="AC1738" s="15">
        <f t="shared" si="335"/>
        <v>-1.1485513870189701E-3</v>
      </c>
    </row>
    <row r="1739" spans="1:29" x14ac:dyDescent="0.4">
      <c r="A1739" s="43">
        <f t="shared" si="326"/>
        <v>2019</v>
      </c>
      <c r="B1739" s="53">
        <v>43524</v>
      </c>
      <c r="C1739" s="45">
        <v>3669.3703</v>
      </c>
      <c r="D1739" s="45">
        <f>VLOOKUP(B1739,'H11001.CSI  中证全债'!$A$2:$B$2792,2,0)</f>
        <v>192.4744</v>
      </c>
      <c r="E1739" s="14">
        <f t="shared" si="327"/>
        <v>0</v>
      </c>
      <c r="F1739" s="14">
        <f>IF(AND((B1739-$B$2)&gt;123,OR(((G1738*J1738/C1738*C1739)/(G1738*K1738/D1738*D1739))&lt;(4/6),((G1738*J1738/C1738*C1739)/(G1738*K1738/D1738*D1739))&gt;(6/4))),COUNTIF($E$2:E1739,1),0)</f>
        <v>0</v>
      </c>
      <c r="G1739" s="21">
        <f t="shared" si="328"/>
        <v>31044.254131116559</v>
      </c>
      <c r="H1739" s="12">
        <f t="shared" si="329"/>
        <v>4.553570394703824</v>
      </c>
      <c r="I1739" s="12">
        <f t="shared" si="330"/>
        <v>74.480129127983204</v>
      </c>
      <c r="J1739" s="15">
        <f>IF(OR((ROW(F1739)-MATCH(MAX($F$2:F1739),$F$2:F1739,0))=1,(ROW(F1739)-MATCH(MAX($F$2:F1739),$F$2:F1739,0))&gt;123),IF(OR(((G1738*J1738/C1738*C1739)/(G1738*K1738/D1738*D1739))&lt;(4/6),((G1738*J1738/C1738*C1739)/(G1738*K1738/D1738*D1739))&gt;(6/4)),50%,((G1738*J1738/C1738*C1739)/((G1738*K1738/D1738*D1739)+(G1738*J1738/C1738*C1739)))),((G1738*J1738/C1738*C1739)/((G1738*K1738/D1738*D1739)+(G1738*J1738/C1738*C1739))))</f>
        <v>0.53822314089800682</v>
      </c>
      <c r="K1739" s="18">
        <f t="shared" si="324"/>
        <v>0.46177685910199318</v>
      </c>
      <c r="L1739" s="20">
        <f t="shared" si="325"/>
        <v>1.1655481003198753</v>
      </c>
      <c r="M1739" s="51">
        <f>IF(AND((B1739-$B$2)&gt;123,OR(((U1738*R1738/C1738*C1739)/(U1738*S1738/D1738*D1739))&lt;(4/6),((U1738*R1738/C1738*C1739)/(U1738*S1738/D1738*D1739))&gt;(6/4))),1,0)</f>
        <v>0</v>
      </c>
      <c r="N1739" s="51">
        <f>IF(AND((B1739-$B$2)&gt;123,OR(((U1738*R1738/C1738*C1739)/(U1738*S1738/D1738*D1739))&lt;(4/6),((U1738*R1738/C1738*C1739)/(U1738*S1738/D1738*D1739))&gt;(6/4))),COUNTIF($M$2:M1739,1),0)</f>
        <v>0</v>
      </c>
      <c r="O1739" s="51">
        <f>IF(OR((ROW(N1739)-MATCH(MAX($N$2:N1739),$N$2:N1739,0))=1,(ROW(N1739)-MATCH(MAX($N$2:N1739),$N$2:N1739,0))&gt;123),IF(OR(((U1738*R1738/C1738*C1739)/(U1738*S1738/D1738*D1739))&lt;(4/6),((U1738*R1738/C1738*C1739)/(U1738*S1738/D1738*D1739))&gt;(6/4)),1,0),0)</f>
        <v>0</v>
      </c>
      <c r="P1739" s="47">
        <f>IF(O1739=1,U1738/2/C1739,P1738)</f>
        <v>4.5848803948301908</v>
      </c>
      <c r="Q1739" s="47">
        <f>IF(O1739=1,U1738/2/D1739,Q1738)</f>
        <v>74.992248772629807</v>
      </c>
      <c r="R1739" s="41">
        <f>P1739*C1739/U1738</f>
        <v>0.53757907748744427</v>
      </c>
      <c r="S1739" s="41">
        <f>Q1739*D1739/U1738</f>
        <v>0.46122427494833562</v>
      </c>
      <c r="T1739" s="41">
        <f t="shared" si="331"/>
        <v>1.1655481003198749</v>
      </c>
      <c r="U1739" s="42">
        <f>P1739*C1739+Q1739*D1739</f>
        <v>31257.712037004836</v>
      </c>
      <c r="V1739" s="25">
        <f>B1739</f>
        <v>43524</v>
      </c>
      <c r="W1739">
        <f>C1739/C$2</f>
        <v>1.5962438330694946</v>
      </c>
      <c r="X1739">
        <f>D1739/D$2</f>
        <v>1.3792504478681475</v>
      </c>
      <c r="Y1739">
        <f t="shared" si="332"/>
        <v>1.5628856018502417</v>
      </c>
      <c r="AA1739" s="15">
        <f t="shared" si="333"/>
        <v>-2.4526477207256203E-3</v>
      </c>
      <c r="AB1739" s="15">
        <f t="shared" si="334"/>
        <v>2.7127846994789984E-4</v>
      </c>
      <c r="AC1739" s="15">
        <f t="shared" si="335"/>
        <v>-1.1966475642202212E-3</v>
      </c>
    </row>
    <row r="1740" spans="1:29" x14ac:dyDescent="0.4">
      <c r="A1740" s="43">
        <f t="shared" si="326"/>
        <v>2019</v>
      </c>
      <c r="B1740" s="53">
        <v>43525</v>
      </c>
      <c r="C1740" s="45">
        <v>3749.7143000000001</v>
      </c>
      <c r="D1740" s="45">
        <f>VLOOKUP(B1740,'H11001.CSI  中证全债'!$A$2:$B$2792,2,0)</f>
        <v>192.36189999999999</v>
      </c>
      <c r="E1740" s="14">
        <f t="shared" si="327"/>
        <v>0</v>
      </c>
      <c r="F1740" s="14">
        <f>IF(AND((B1740-$B$2)&gt;123,OR(((G1739*J1739/C1739*C1740)/(G1739*K1739/D1739*D1740))&lt;(4/6),((G1739*J1739/C1739*C1740)/(G1739*K1739/D1739*D1740))&gt;(6/4))),COUNTIF($E$2:E1740,1),0)</f>
        <v>0</v>
      </c>
      <c r="G1740" s="21">
        <f t="shared" si="328"/>
        <v>31401.727176381748</v>
      </c>
      <c r="H1740" s="12">
        <f t="shared" si="329"/>
        <v>4.553570394703824</v>
      </c>
      <c r="I1740" s="12">
        <f t="shared" si="330"/>
        <v>74.480129127983204</v>
      </c>
      <c r="J1740" s="15">
        <f>IF(OR((ROW(F1740)-MATCH(MAX($F$2:F1740),$F$2:F1740,0))=1,(ROW(F1740)-MATCH(MAX($F$2:F1740),$F$2:F1740,0))&gt;123),IF(OR(((G1739*J1739/C1739*C1740)/(G1739*K1739/D1739*D1740))&lt;(4/6),((G1739*J1739/C1739*C1740)/(G1739*K1739/D1739*D1740))&gt;(6/4)),50%,((G1739*J1739/C1739*C1740)/((G1739*K1739/D1739*D1740)+(G1739*J1739/C1739*C1740)))),((G1739*J1739/C1739*C1740)/((G1739*K1739/D1739*D1740)+(G1739*J1739/C1739*C1740))))</f>
        <v>0.54374677956949802</v>
      </c>
      <c r="K1740" s="18">
        <f t="shared" si="324"/>
        <v>0.45625322043050198</v>
      </c>
      <c r="L1740" s="20">
        <f t="shared" si="325"/>
        <v>1.1917653513907052</v>
      </c>
      <c r="M1740" s="51">
        <f>IF(AND((B1740-$B$2)&gt;123,OR(((U1739*R1739/C1739*C1740)/(U1739*S1739/D1739*D1740))&lt;(4/6),((U1739*R1739/C1739*C1740)/(U1739*S1739/D1739*D1740))&gt;(6/4))),1,0)</f>
        <v>0</v>
      </c>
      <c r="N1740" s="51">
        <f>IF(AND((B1740-$B$2)&gt;123,OR(((U1739*R1739/C1739*C1740)/(U1739*S1739/D1739*D1740))&lt;(4/6),((U1739*R1739/C1739*C1740)/(U1739*S1739/D1739*D1740))&gt;(6/4))),COUNTIF($M$2:M1740,1),0)</f>
        <v>0</v>
      </c>
      <c r="O1740" s="51">
        <f>IF(OR((ROW(N1740)-MATCH(MAX($N$2:N1740),$N$2:N1740,0))=1,(ROW(N1740)-MATCH(MAX($N$2:N1740),$N$2:N1740,0))&gt;123),IF(OR(((U1739*R1739/C1739*C1740)/(U1739*S1739/D1739*D1740))&lt;(4/6),((U1739*R1739/C1739*C1740)/(U1739*S1739/D1739*D1740))&gt;(6/4)),1,0),0)</f>
        <v>0</v>
      </c>
      <c r="P1740" s="47">
        <f>IF(O1740=1,U1739/2/C1740,P1739)</f>
        <v>4.5848803948301908</v>
      </c>
      <c r="Q1740" s="47">
        <f>IF(O1740=1,U1739/2/D1740,Q1739)</f>
        <v>74.992248772629807</v>
      </c>
      <c r="R1740" s="41">
        <f>P1740*C1740/U1739</f>
        <v>0.55000799674433798</v>
      </c>
      <c r="S1740" s="41">
        <f>Q1740*D1740/U1739</f>
        <v>0.46150695361508698</v>
      </c>
      <c r="T1740" s="41">
        <f t="shared" si="331"/>
        <v>1.1917653513907052</v>
      </c>
      <c r="U1740" s="42">
        <f>P1740*C1740+Q1740*D1740</f>
        <v>31617.643039460148</v>
      </c>
      <c r="V1740" s="25">
        <f>B1740</f>
        <v>43525</v>
      </c>
      <c r="W1740">
        <f>C1740/C$2</f>
        <v>1.6311949565699315</v>
      </c>
      <c r="X1740">
        <f>D1740/D$2</f>
        <v>1.3784442852024363</v>
      </c>
      <c r="Y1740">
        <f t="shared" si="332"/>
        <v>1.5808821519730074</v>
      </c>
      <c r="AA1740" s="15">
        <f t="shared" si="333"/>
        <v>2.1895854991795138E-2</v>
      </c>
      <c r="AB1740" s="15">
        <f t="shared" si="334"/>
        <v>-5.8449331443555241E-4</v>
      </c>
      <c r="AC1740" s="15">
        <f t="shared" si="335"/>
        <v>1.1514950359424958E-2</v>
      </c>
    </row>
    <row r="1741" spans="1:29" x14ac:dyDescent="0.4">
      <c r="A1741" s="43">
        <f t="shared" si="326"/>
        <v>2019</v>
      </c>
      <c r="B1741" s="53">
        <v>43528</v>
      </c>
      <c r="C1741" s="45">
        <v>3794.1039999999998</v>
      </c>
      <c r="D1741" s="45">
        <f>VLOOKUP(B1741,'H11001.CSI  中证全债'!$A$2:$B$2792,2,0)</f>
        <v>192.29310000000001</v>
      </c>
      <c r="E1741" s="14">
        <f t="shared" si="327"/>
        <v>0</v>
      </c>
      <c r="F1741" s="14">
        <f>IF(AND((B1741-$B$2)&gt;123,OR(((G1740*J1740/C1740*C1741)/(G1740*K1740/D1740*D1741))&lt;(4/6),((G1740*J1740/C1740*C1741)/(G1740*K1740/D1740*D1741))&gt;(6/4))),COUNTIF($E$2:E1741,1),0)</f>
        <v>0</v>
      </c>
      <c r="G1741" s="21">
        <f t="shared" si="328"/>
        <v>31598.734567247528</v>
      </c>
      <c r="H1741" s="12">
        <f t="shared" si="329"/>
        <v>4.553570394703824</v>
      </c>
      <c r="I1741" s="12">
        <f t="shared" si="330"/>
        <v>74.480129127983204</v>
      </c>
      <c r="J1741" s="15">
        <f>IF(OR((ROW(F1741)-MATCH(MAX($F$2:F1741),$F$2:F1741,0))=1,(ROW(F1741)-MATCH(MAX($F$2:F1741),$F$2:F1741,0))&gt;123),IF(OR(((G1740*J1740/C1740*C1741)/(G1740*K1740/D1740*D1741))&lt;(4/6),((G1740*J1740/C1740*C1741)/(G1740*K1740/D1740*D1741))&gt;(6/4)),50%,((G1740*J1740/C1740*C1741)/((G1740*K1740/D1740*D1741)+(G1740*J1740/C1740*C1741)))),((G1740*J1740/C1740*C1741)/((G1740*K1740/D1740*D1741)+(G1740*J1740/C1740*C1741))))</f>
        <v>0.54675352938768873</v>
      </c>
      <c r="K1741" s="18">
        <f t="shared" si="324"/>
        <v>0.45324647061231127</v>
      </c>
      <c r="L1741" s="20">
        <f t="shared" si="325"/>
        <v>1.206305100730414</v>
      </c>
      <c r="M1741" s="51">
        <f>IF(AND((B1741-$B$2)&gt;123,OR(((U1740*R1740/C1740*C1741)/(U1740*S1740/D1740*D1741))&lt;(4/6),((U1740*R1740/C1740*C1741)/(U1740*S1740/D1740*D1741))&gt;(6/4))),1,0)</f>
        <v>0</v>
      </c>
      <c r="N1741" s="51">
        <f>IF(AND((B1741-$B$2)&gt;123,OR(((U1740*R1740/C1740*C1741)/(U1740*S1740/D1740*D1741))&lt;(4/6),((U1740*R1740/C1740*C1741)/(U1740*S1740/D1740*D1741))&gt;(6/4))),COUNTIF($M$2:M1741,1),0)</f>
        <v>0</v>
      </c>
      <c r="O1741" s="51">
        <f>IF(OR((ROW(N1741)-MATCH(MAX($N$2:N1741),$N$2:N1741,0))=1,(ROW(N1741)-MATCH(MAX($N$2:N1741),$N$2:N1741,0))&gt;123),IF(OR(((U1740*R1740/C1740*C1741)/(U1740*S1740/D1740*D1741))&lt;(4/6),((U1740*R1740/C1740*C1741)/(U1740*S1740/D1740*D1741))&gt;(6/4)),1,0),0)</f>
        <v>0</v>
      </c>
      <c r="P1741" s="47">
        <f>IF(O1741=1,U1740/2/C1741,P1740)</f>
        <v>4.5848803948301908</v>
      </c>
      <c r="Q1741" s="47">
        <f>IF(O1741=1,U1740/2/D1741,Q1740)</f>
        <v>74.992248772629807</v>
      </c>
      <c r="R1741" s="41">
        <f>P1741*C1741/U1740</f>
        <v>0.55018373835888001</v>
      </c>
      <c r="S1741" s="41">
        <f>Q1741*D1741/U1740</f>
        <v>0.45609003727642827</v>
      </c>
      <c r="T1741" s="41">
        <f t="shared" si="331"/>
        <v>1.2063051007304137</v>
      </c>
      <c r="U1741" s="42">
        <f>P1741*C1741+Q1741*D1741</f>
        <v>31816.005038006988</v>
      </c>
      <c r="V1741" s="25">
        <f>B1741</f>
        <v>43528</v>
      </c>
      <c r="W1741">
        <f>C1741/C$2</f>
        <v>1.6505052956972757</v>
      </c>
      <c r="X1741">
        <f>D1741/D$2</f>
        <v>1.3779512719455391</v>
      </c>
      <c r="Y1741">
        <f t="shared" si="332"/>
        <v>1.5908002519003495</v>
      </c>
      <c r="AA1741" s="15">
        <f t="shared" si="333"/>
        <v>1.1838155242920756E-2</v>
      </c>
      <c r="AB1741" s="15">
        <f t="shared" si="334"/>
        <v>-3.5765918302954613E-4</v>
      </c>
      <c r="AC1741" s="15">
        <f t="shared" si="335"/>
        <v>6.2737756353083984E-3</v>
      </c>
    </row>
    <row r="1742" spans="1:29" x14ac:dyDescent="0.4">
      <c r="A1742" s="43">
        <f t="shared" si="326"/>
        <v>2019</v>
      </c>
      <c r="B1742" s="53">
        <v>43529</v>
      </c>
      <c r="C1742" s="45">
        <v>3816.0131999999999</v>
      </c>
      <c r="D1742" s="45">
        <f>VLOOKUP(B1742,'H11001.CSI  中证全债'!$A$2:$B$2792,2,0)</f>
        <v>192.22030000000001</v>
      </c>
      <c r="E1742" s="14">
        <f t="shared" si="327"/>
        <v>0</v>
      </c>
      <c r="F1742" s="14">
        <f>IF(AND((B1742-$B$2)&gt;123,OR(((G1741*J1741/C1741*C1742)/(G1741*K1741/D1741*D1742))&lt;(4/6),((G1741*J1741/C1741*C1742)/(G1741*K1741/D1741*D1742))&gt;(6/4))),COUNTIF($E$2:E1742,1),0)</f>
        <v>0</v>
      </c>
      <c r="G1742" s="21">
        <f t="shared" si="328"/>
        <v>31693.077498338651</v>
      </c>
      <c r="H1742" s="12">
        <f t="shared" si="329"/>
        <v>4.553570394703824</v>
      </c>
      <c r="I1742" s="12">
        <f t="shared" si="330"/>
        <v>74.480129127983204</v>
      </c>
      <c r="J1742" s="15">
        <f>IF(OR((ROW(F1742)-MATCH(MAX($F$2:F1742),$F$2:F1742,0))=1,(ROW(F1742)-MATCH(MAX($F$2:F1742),$F$2:F1742,0))&gt;123),IF(OR(((G1741*J1741/C1741*C1742)/(G1741*K1741/D1741*D1742))&lt;(4/6),((G1741*J1741/C1741*C1742)/(G1741*K1741/D1741*D1742))&gt;(6/4)),50%,((G1741*J1741/C1741*C1742)/((G1741*K1741/D1741*D1742)+(G1741*J1741/C1741*C1742)))),((G1741*J1741/C1741*C1742)/((G1741*K1741/D1741*D1742)+(G1741*J1741/C1741*C1742))))</f>
        <v>0.54827382207454811</v>
      </c>
      <c r="K1742" s="18">
        <f t="shared" si="324"/>
        <v>0.45172617792545189</v>
      </c>
      <c r="L1742" s="20">
        <f t="shared" si="325"/>
        <v>1.2137304607682697</v>
      </c>
      <c r="M1742" s="51">
        <f>IF(AND((B1742-$B$2)&gt;123,OR(((U1741*R1741/C1741*C1742)/(U1741*S1741/D1741*D1742))&lt;(4/6),((U1741*R1741/C1741*C1742)/(U1741*S1741/D1741*D1742))&gt;(6/4))),1,0)</f>
        <v>0</v>
      </c>
      <c r="N1742" s="51">
        <f>IF(AND((B1742-$B$2)&gt;123,OR(((U1741*R1741/C1741*C1742)/(U1741*S1741/D1741*D1742))&lt;(4/6),((U1741*R1741/C1741*C1742)/(U1741*S1741/D1741*D1742))&gt;(6/4))),COUNTIF($M$2:M1742,1),0)</f>
        <v>0</v>
      </c>
      <c r="O1742" s="51">
        <f>IF(OR((ROW(N1742)-MATCH(MAX($N$2:N1742),$N$2:N1742,0))=1,(ROW(N1742)-MATCH(MAX($N$2:N1742),$N$2:N1742,0))&gt;123),IF(OR(((U1741*R1741/C1741*C1742)/(U1741*S1741/D1741*D1742))&lt;(4/6),((U1741*R1741/C1741*C1742)/(U1741*S1741/D1741*D1742))&gt;(6/4)),1,0),0)</f>
        <v>0</v>
      </c>
      <c r="P1742" s="47">
        <f>IF(O1742=1,U1741/2/C1742,P1741)</f>
        <v>4.5848803948301908</v>
      </c>
      <c r="Q1742" s="47">
        <f>IF(O1742=1,U1741/2/D1742,Q1741)</f>
        <v>74.992248772629807</v>
      </c>
      <c r="R1742" s="41">
        <f>P1742*C1742/U1741</f>
        <v>0.54991077874776439</v>
      </c>
      <c r="S1742" s="41">
        <f>Q1742*D1742/U1741</f>
        <v>0.45307487660784324</v>
      </c>
      <c r="T1742" s="41">
        <f t="shared" si="331"/>
        <v>1.2137304607682695</v>
      </c>
      <c r="U1742" s="42">
        <f>P1742*C1742+Q1742*D1742</f>
        <v>31910.996663842754</v>
      </c>
      <c r="V1742" s="25">
        <f>B1742</f>
        <v>43529</v>
      </c>
      <c r="W1742">
        <f>C1742/C$2</f>
        <v>1.6600362022366038</v>
      </c>
      <c r="X1742">
        <f>D1742/D$2</f>
        <v>1.3774295951271944</v>
      </c>
      <c r="Y1742">
        <f t="shared" si="332"/>
        <v>1.5955498331921376</v>
      </c>
      <c r="AA1742" s="15">
        <f t="shared" si="333"/>
        <v>5.7745385998908549E-3</v>
      </c>
      <c r="AB1742" s="15">
        <f t="shared" si="334"/>
        <v>-3.7858872731266757E-4</v>
      </c>
      <c r="AC1742" s="15">
        <f t="shared" si="335"/>
        <v>2.9856553556075749E-3</v>
      </c>
    </row>
    <row r="1743" spans="1:29" x14ac:dyDescent="0.4">
      <c r="A1743" s="43">
        <f t="shared" si="326"/>
        <v>2019</v>
      </c>
      <c r="B1743" s="53">
        <v>43530</v>
      </c>
      <c r="C1743" s="45">
        <v>3848.0902999999998</v>
      </c>
      <c r="D1743" s="45">
        <f>VLOOKUP(B1743,'H11001.CSI  中证全债'!$A$2:$B$2792,2,0)</f>
        <v>192.17580000000001</v>
      </c>
      <c r="E1743" s="14">
        <f t="shared" si="327"/>
        <v>0</v>
      </c>
      <c r="F1743" s="14">
        <f>IF(AND((B1743-$B$2)&gt;123,OR(((G1742*J1742/C1742*C1743)/(G1742*K1742/D1742*D1743))&lt;(4/6),((G1742*J1742/C1742*C1743)/(G1742*K1742/D1742*D1743))&gt;(6/4))),COUNTIF($E$2:E1743,1),0)</f>
        <v>0</v>
      </c>
      <c r="G1743" s="21">
        <f t="shared" si="328"/>
        <v>31835.82846550041</v>
      </c>
      <c r="H1743" s="12">
        <f t="shared" si="329"/>
        <v>4.553570394703824</v>
      </c>
      <c r="I1743" s="12">
        <f t="shared" si="330"/>
        <v>74.480129127983204</v>
      </c>
      <c r="J1743" s="15">
        <f>IF(OR((ROW(F1743)-MATCH(MAX($F$2:F1743),$F$2:F1743,0))=1,(ROW(F1743)-MATCH(MAX($F$2:F1743),$F$2:F1743,0))&gt;123),IF(OR(((G1742*J1742/C1742*C1743)/(G1742*K1742/D1742*D1743))&lt;(4/6),((G1742*J1742/C1742*C1743)/(G1742*K1742/D1742*D1743))&gt;(6/4)),50%,((G1742*J1742/C1742*C1743)/((G1742*K1742/D1742*D1743)+(G1742*J1742/C1742*C1743)))),((G1742*J1742/C1742*C1743)/((G1742*K1742/D1742*D1743)+(G1742*J1742/C1742*C1743))))</f>
        <v>0.55040345770224386</v>
      </c>
      <c r="K1743" s="18">
        <f t="shared" si="324"/>
        <v>0.44959654229775614</v>
      </c>
      <c r="L1743" s="20">
        <f t="shared" si="325"/>
        <v>1.2242163938567969</v>
      </c>
      <c r="M1743" s="51">
        <f>IF(AND((B1743-$B$2)&gt;123,OR(((U1742*R1742/C1742*C1743)/(U1742*S1742/D1742*D1743))&lt;(4/6),((U1742*R1742/C1742*C1743)/(U1742*S1742/D1742*D1743))&gt;(6/4))),1,0)</f>
        <v>0</v>
      </c>
      <c r="N1743" s="51">
        <f>IF(AND((B1743-$B$2)&gt;123,OR(((U1742*R1742/C1742*C1743)/(U1742*S1742/D1742*D1743))&lt;(4/6),((U1742*R1742/C1742*C1743)/(U1742*S1742/D1742*D1743))&gt;(6/4))),COUNTIF($M$2:M1743,1),0)</f>
        <v>0</v>
      </c>
      <c r="O1743" s="51">
        <f>IF(OR((ROW(N1743)-MATCH(MAX($N$2:N1743),$N$2:N1743,0))=1,(ROW(N1743)-MATCH(MAX($N$2:N1743),$N$2:N1743,0))&gt;123),IF(OR(((U1742*R1742/C1742*C1743)/(U1742*S1742/D1742*D1743))&lt;(4/6),((U1742*R1742/C1742*C1743)/(U1742*S1742/D1742*D1743))&gt;(6/4)),1,0),0)</f>
        <v>0</v>
      </c>
      <c r="P1743" s="47">
        <f>IF(O1743=1,U1742/2/C1743,P1742)</f>
        <v>4.5848803948301908</v>
      </c>
      <c r="Q1743" s="47">
        <f>IF(O1743=1,U1742/2/D1743,Q1742)</f>
        <v>74.992248772629807</v>
      </c>
      <c r="R1743" s="41">
        <f>P1743*C1743/U1742</f>
        <v>0.55288256771989008</v>
      </c>
      <c r="S1743" s="41">
        <f>Q1743*D1743/U1742</f>
        <v>0.45162160096392556</v>
      </c>
      <c r="T1743" s="41">
        <f t="shared" si="331"/>
        <v>1.2242163938567965</v>
      </c>
      <c r="U1743" s="42">
        <f>P1743*C1743+Q1743*D1743</f>
        <v>32054.729175685381</v>
      </c>
      <c r="V1743" s="25">
        <f>B1743</f>
        <v>43530</v>
      </c>
      <c r="W1743">
        <f>C1743/C$2</f>
        <v>1.6739903330196848</v>
      </c>
      <c r="X1743">
        <f>D1743/D$2</f>
        <v>1.3771107130060909</v>
      </c>
      <c r="Y1743">
        <f t="shared" si="332"/>
        <v>1.602736458784269</v>
      </c>
      <c r="AA1743" s="15">
        <f t="shared" si="333"/>
        <v>8.4059195602363967E-3</v>
      </c>
      <c r="AB1743" s="15">
        <f t="shared" si="334"/>
        <v>-2.3150520522541296E-4</v>
      </c>
      <c r="AC1743" s="15">
        <f t="shared" si="335"/>
        <v>4.5041686838156458E-3</v>
      </c>
    </row>
    <row r="1744" spans="1:29" x14ac:dyDescent="0.4">
      <c r="A1744" s="43">
        <f t="shared" si="326"/>
        <v>2019</v>
      </c>
      <c r="B1744" s="53">
        <v>43531</v>
      </c>
      <c r="C1744" s="45">
        <v>3808.8497000000002</v>
      </c>
      <c r="D1744" s="45">
        <f>VLOOKUP(B1744,'H11001.CSI  中证全债'!$A$2:$B$2792,2,0)</f>
        <v>192.29050000000001</v>
      </c>
      <c r="E1744" s="14">
        <f t="shared" si="327"/>
        <v>0</v>
      </c>
      <c r="F1744" s="14">
        <f>IF(AND((B1744-$B$2)&gt;123,OR(((G1743*J1743/C1743*C1744)/(G1743*K1743/D1743*D1744))&lt;(4/6),((G1743*J1743/C1743*C1744)/(G1743*K1743/D1743*D1744))&gt;(6/4))),COUNTIF($E$2:E1744,1),0)</f>
        <v>0</v>
      </c>
      <c r="G1744" s="21">
        <f t="shared" si="328"/>
        <v>31665.686501880977</v>
      </c>
      <c r="H1744" s="12">
        <f t="shared" si="329"/>
        <v>4.553570394703824</v>
      </c>
      <c r="I1744" s="12">
        <f t="shared" si="330"/>
        <v>74.480129127983204</v>
      </c>
      <c r="J1744" s="15">
        <f>IF(OR((ROW(F1744)-MATCH(MAX($F$2:F1744),$F$2:F1744,0))=1,(ROW(F1744)-MATCH(MAX($F$2:F1744),$F$2:F1744,0))&gt;123),IF(OR(((G1743*J1743/C1743*C1744)/(G1743*K1743/D1743*D1744))&lt;(4/6),((G1743*J1743/C1743*C1744)/(G1743*K1743/D1743*D1744))&gt;(6/4)),50%,((G1743*J1743/C1743*C1744)/((G1743*K1743/D1743*D1744)+(G1743*J1743/C1743*C1744)))),((G1743*J1743/C1743*C1744)/((G1743*K1743/D1743*D1744)+(G1743*J1743/C1743*C1744))))</f>
        <v>0.54771796059959998</v>
      </c>
      <c r="K1744" s="18">
        <f t="shared" si="324"/>
        <v>0.45228203940040002</v>
      </c>
      <c r="L1744" s="20">
        <f t="shared" si="325"/>
        <v>1.2110097525113344</v>
      </c>
      <c r="M1744" s="51">
        <f>IF(AND((B1744-$B$2)&gt;123,OR(((U1743*R1743/C1743*C1744)/(U1743*S1743/D1743*D1744))&lt;(4/6),((U1743*R1743/C1743*C1744)/(U1743*S1743/D1743*D1744))&gt;(6/4))),1,0)</f>
        <v>0</v>
      </c>
      <c r="N1744" s="51">
        <f>IF(AND((B1744-$B$2)&gt;123,OR(((U1743*R1743/C1743*C1744)/(U1743*S1743/D1743*D1744))&lt;(4/6),((U1743*R1743/C1743*C1744)/(U1743*S1743/D1743*D1744))&gt;(6/4))),COUNTIF($M$2:M1744,1),0)</f>
        <v>0</v>
      </c>
      <c r="O1744" s="51">
        <f>IF(OR((ROW(N1744)-MATCH(MAX($N$2:N1744),$N$2:N1744,0))=1,(ROW(N1744)-MATCH(MAX($N$2:N1744),$N$2:N1744,0))&gt;123),IF(OR(((U1743*R1743/C1743*C1744)/(U1743*S1743/D1743*D1744))&lt;(4/6),((U1743*R1743/C1743*C1744)/(U1743*S1743/D1743*D1744))&gt;(6/4)),1,0),0)</f>
        <v>0</v>
      </c>
      <c r="P1744" s="47">
        <f>IF(O1744=1,U1743/2/C1744,P1743)</f>
        <v>4.5848803948301908</v>
      </c>
      <c r="Q1744" s="47">
        <f>IF(O1744=1,U1743/2/D1744,Q1743)</f>
        <v>74.992248772629807</v>
      </c>
      <c r="R1744" s="41">
        <f>P1744*C1744/U1743</f>
        <v>0.54479076147151584</v>
      </c>
      <c r="S1744" s="41">
        <f>Q1744*D1744/U1743</f>
        <v>0.44986488369871069</v>
      </c>
      <c r="T1744" s="41">
        <f t="shared" si="331"/>
        <v>1.2110097525113344</v>
      </c>
      <c r="U1744" s="42">
        <f>P1744*C1744+Q1744*D1744</f>
        <v>31883.417328998228</v>
      </c>
      <c r="V1744" s="25">
        <f>B1744</f>
        <v>43531</v>
      </c>
      <c r="W1744">
        <f>C1744/C$2</f>
        <v>1.6569199474671703</v>
      </c>
      <c r="X1744">
        <f>D1744/D$2</f>
        <v>1.3779326406305983</v>
      </c>
      <c r="Y1744">
        <f t="shared" si="332"/>
        <v>1.5941708664499115</v>
      </c>
      <c r="AA1744" s="15">
        <f t="shared" si="333"/>
        <v>-1.0197421822455532E-2</v>
      </c>
      <c r="AB1744" s="15">
        <f t="shared" si="334"/>
        <v>5.9684934315362703E-4</v>
      </c>
      <c r="AC1744" s="15">
        <f t="shared" si="335"/>
        <v>-5.3443548297733567E-3</v>
      </c>
    </row>
    <row r="1745" spans="1:29" x14ac:dyDescent="0.4">
      <c r="A1745" s="43">
        <f t="shared" si="326"/>
        <v>2019</v>
      </c>
      <c r="B1745" s="53">
        <v>43532</v>
      </c>
      <c r="C1745" s="45">
        <v>3657.5790000000002</v>
      </c>
      <c r="D1745" s="45">
        <f>VLOOKUP(B1745,'H11001.CSI  中证全债'!$A$2:$B$2792,2,0)</f>
        <v>192.53139999999999</v>
      </c>
      <c r="E1745" s="14">
        <f t="shared" si="327"/>
        <v>0</v>
      </c>
      <c r="F1745" s="14">
        <f>IF(AND((B1745-$B$2)&gt;123,OR(((G1744*J1744/C1744*C1745)/(G1744*K1744/D1744*D1745))&lt;(4/6),((G1744*J1744/C1744*C1745)/(G1744*K1744/D1744*D1745))&gt;(6/4))),COUNTIF($E$2:E1745,1),0)</f>
        <v>0</v>
      </c>
      <c r="G1745" s="21">
        <f t="shared" si="328"/>
        <v>30994.806983881786</v>
      </c>
      <c r="H1745" s="12">
        <f t="shared" si="329"/>
        <v>4.553570394703824</v>
      </c>
      <c r="I1745" s="12">
        <f t="shared" si="330"/>
        <v>74.480129127983204</v>
      </c>
      <c r="J1745" s="15">
        <f>IF(OR((ROW(F1745)-MATCH(MAX($F$2:F1745),$F$2:F1745,0))=1,(ROW(F1745)-MATCH(MAX($F$2:F1745),$F$2:F1745,0))&gt;123),IF(OR(((G1744*J1744/C1744*C1745)/(G1744*K1744/D1744*D1745))&lt;(4/6),((G1744*J1744/C1744*C1745)/(G1744*K1744/D1744*D1745))&gt;(6/4)),50%,((G1744*J1744/C1744*C1745)/((G1744*K1744/D1744*D1745)+(G1744*J1744/C1744*C1745)))),((G1744*J1744/C1744*C1745)/((G1744*K1744/D1744*D1745)+(G1744*J1744/C1744*C1745))))</f>
        <v>0.53734948113571168</v>
      </c>
      <c r="K1745" s="18">
        <f t="shared" si="324"/>
        <v>0.46265051886428832</v>
      </c>
      <c r="L1745" s="20">
        <f t="shared" si="325"/>
        <v>1.1614587236491032</v>
      </c>
      <c r="M1745" s="51">
        <f>IF(AND((B1745-$B$2)&gt;123,OR(((U1744*R1744/C1744*C1745)/(U1744*S1744/D1744*D1745))&lt;(4/6),((U1744*R1744/C1744*C1745)/(U1744*S1744/D1744*D1745))&gt;(6/4))),1,0)</f>
        <v>0</v>
      </c>
      <c r="N1745" s="51">
        <f>IF(AND((B1745-$B$2)&gt;123,OR(((U1744*R1744/C1744*C1745)/(U1744*S1744/D1744*D1745))&lt;(4/6),((U1744*R1744/C1744*C1745)/(U1744*S1744/D1744*D1745))&gt;(6/4))),COUNTIF($M$2:M1745,1),0)</f>
        <v>0</v>
      </c>
      <c r="O1745" s="51">
        <f>IF(OR((ROW(N1745)-MATCH(MAX($N$2:N1745),$N$2:N1745,0))=1,(ROW(N1745)-MATCH(MAX($N$2:N1745),$N$2:N1745,0))&gt;123),IF(OR(((U1744*R1744/C1744*C1745)/(U1744*S1744/D1744*D1745))&lt;(4/6),((U1744*R1744/C1744*C1745)/(U1744*S1744/D1744*D1745))&gt;(6/4)),1,0),0)</f>
        <v>0</v>
      </c>
      <c r="P1745" s="47">
        <f>IF(O1745=1,U1744/2/C1745,P1744)</f>
        <v>4.5848803948301908</v>
      </c>
      <c r="Q1745" s="47">
        <f>IF(O1745=1,U1744/2/D1745,Q1744)</f>
        <v>74.992248772629807</v>
      </c>
      <c r="R1745" s="41">
        <f>P1745*C1745/U1744</f>
        <v>0.52596502051837968</v>
      </c>
      <c r="S1745" s="41">
        <f>Q1745*D1745/U1744</f>
        <v>0.45284865472092573</v>
      </c>
      <c r="T1745" s="41">
        <f t="shared" si="331"/>
        <v>1.161458723649103</v>
      </c>
      <c r="U1745" s="42">
        <f>P1745*C1745+Q1745*D1745</f>
        <v>31207.924894985314</v>
      </c>
      <c r="V1745" s="25">
        <f>B1745</f>
        <v>43532</v>
      </c>
      <c r="W1745">
        <f>C1745/C$2</f>
        <v>1.5911143998507016</v>
      </c>
      <c r="X1745">
        <f>D1745/D$2</f>
        <v>1.3796589036187745</v>
      </c>
      <c r="Y1745">
        <f t="shared" si="332"/>
        <v>1.5603962447492656</v>
      </c>
      <c r="AA1745" s="15">
        <f t="shared" si="333"/>
        <v>-3.971558657197749E-2</v>
      </c>
      <c r="AB1745" s="15">
        <f t="shared" si="334"/>
        <v>1.2527919996048187E-3</v>
      </c>
      <c r="AC1745" s="15">
        <f t="shared" si="335"/>
        <v>-2.1186324760694708E-2</v>
      </c>
    </row>
    <row r="1746" spans="1:29" x14ac:dyDescent="0.4">
      <c r="A1746" s="43">
        <f t="shared" si="326"/>
        <v>2019</v>
      </c>
      <c r="B1746" s="53">
        <v>43535</v>
      </c>
      <c r="C1746" s="45">
        <v>3729.9546</v>
      </c>
      <c r="D1746" s="45">
        <f>VLOOKUP(B1746,'H11001.CSI  中证全债'!$A$2:$B$2792,2,0)</f>
        <v>192.63509999999999</v>
      </c>
      <c r="E1746" s="14">
        <f t="shared" si="327"/>
        <v>0</v>
      </c>
      <c r="F1746" s="14">
        <f>IF(AND((B1746-$B$2)&gt;123,OR(((G1745*J1745/C1745*C1746)/(G1745*K1745/D1745*D1746))&lt;(4/6),((G1745*J1745/C1745*C1746)/(G1745*K1745/D1745*D1746))&gt;(6/4))),COUNTIF($E$2:E1746,1),0)</f>
        <v>0</v>
      </c>
      <c r="G1746" s="21">
        <f t="shared" si="328"/>
        <v>31332.097962731281</v>
      </c>
      <c r="H1746" s="12">
        <f t="shared" si="329"/>
        <v>4.553570394703824</v>
      </c>
      <c r="I1746" s="12">
        <f t="shared" si="330"/>
        <v>74.480129127983204</v>
      </c>
      <c r="J1746" s="15">
        <f>IF(OR((ROW(F1746)-MATCH(MAX($F$2:F1746),$F$2:F1746,0))=1,(ROW(F1746)-MATCH(MAX($F$2:F1746),$F$2:F1746,0))&gt;123),IF(OR(((G1745*J1745/C1745*C1746)/(G1745*K1745/D1745*D1746))&lt;(4/6),((G1745*J1745/C1745*C1746)/(G1745*K1745/D1745*D1746))&gt;(6/4)),50%,((G1745*J1745/C1745*C1746)/((G1745*K1745/D1745*D1746)+(G1745*J1745/C1745*C1746)))),((G1745*J1745/C1745*C1746)/((G1745*K1745/D1745*D1746)+(G1745*J1745/C1745*C1746))))</f>
        <v>0.5420834206618429</v>
      </c>
      <c r="K1746" s="18">
        <f t="shared" si="324"/>
        <v>0.4579165793381571</v>
      </c>
      <c r="L1746" s="20">
        <f t="shared" si="325"/>
        <v>1.1838038741583348</v>
      </c>
      <c r="M1746" s="51">
        <f>IF(AND((B1746-$B$2)&gt;123,OR(((U1745*R1745/C1745*C1746)/(U1745*S1745/D1745*D1746))&lt;(4/6),((U1745*R1745/C1745*C1746)/(U1745*S1745/D1745*D1746))&gt;(6/4))),1,0)</f>
        <v>0</v>
      </c>
      <c r="N1746" s="51">
        <f>IF(AND((B1746-$B$2)&gt;123,OR(((U1745*R1745/C1745*C1746)/(U1745*S1745/D1745*D1746))&lt;(4/6),((U1745*R1745/C1745*C1746)/(U1745*S1745/D1745*D1746))&gt;(6/4))),COUNTIF($M$2:M1746,1),0)</f>
        <v>0</v>
      </c>
      <c r="O1746" s="51">
        <f>IF(OR((ROW(N1746)-MATCH(MAX($N$2:N1746),$N$2:N1746,0))=1,(ROW(N1746)-MATCH(MAX($N$2:N1746),$N$2:N1746,0))&gt;123),IF(OR(((U1745*R1745/C1745*C1746)/(U1745*S1745/D1745*D1746))&lt;(4/6),((U1745*R1745/C1745*C1746)/(U1745*S1745/D1745*D1746))&gt;(6/4)),1,0),0)</f>
        <v>0</v>
      </c>
      <c r="P1746" s="47">
        <f>IF(O1746=1,U1745/2/C1746,P1745)</f>
        <v>4.5848803948301908</v>
      </c>
      <c r="Q1746" s="47">
        <f>IF(O1746=1,U1745/2/D1746,Q1745)</f>
        <v>74.992248772629807</v>
      </c>
      <c r="R1746" s="41">
        <f>P1746*C1746/U1745</f>
        <v>0.54798246844969323</v>
      </c>
      <c r="S1746" s="41">
        <f>Q1746*D1746/U1745</f>
        <v>0.46289970865258384</v>
      </c>
      <c r="T1746" s="41">
        <f t="shared" si="331"/>
        <v>1.1838038741583348</v>
      </c>
      <c r="U1746" s="42">
        <f>P1746*C1746+Q1746*D1746</f>
        <v>31547.535060687107</v>
      </c>
      <c r="V1746" s="25">
        <f>B1746</f>
        <v>43535</v>
      </c>
      <c r="W1746">
        <f>C1746/C$2</f>
        <v>1.6225991222197425</v>
      </c>
      <c r="X1746">
        <f>D1746/D$2</f>
        <v>1.3804020064493012</v>
      </c>
      <c r="Y1746">
        <f t="shared" si="332"/>
        <v>1.5773767530343554</v>
      </c>
      <c r="AA1746" s="15">
        <f t="shared" si="333"/>
        <v>1.9787843270097527E-2</v>
      </c>
      <c r="AB1746" s="15">
        <f t="shared" si="334"/>
        <v>5.3861344175554215E-4</v>
      </c>
      <c r="AC1746" s="15">
        <f t="shared" si="335"/>
        <v>1.0882177102277124E-2</v>
      </c>
    </row>
    <row r="1747" spans="1:29" x14ac:dyDescent="0.4">
      <c r="A1747" s="43">
        <f t="shared" si="326"/>
        <v>2019</v>
      </c>
      <c r="B1747" s="53">
        <v>43536</v>
      </c>
      <c r="C1747" s="45">
        <v>3755.3519000000001</v>
      </c>
      <c r="D1747" s="45">
        <f>VLOOKUP(B1747,'H11001.CSI  中证全债'!$A$2:$B$2792,2,0)</f>
        <v>192.6011</v>
      </c>
      <c r="E1747" s="14">
        <f t="shared" si="327"/>
        <v>0</v>
      </c>
      <c r="F1747" s="14">
        <f>IF(AND((B1747-$B$2)&gt;123,OR(((G1746*J1746/C1746*C1747)/(G1746*K1746/D1746*D1747))&lt;(4/6),((G1746*J1746/C1746*C1747)/(G1746*K1746/D1746*D1747))&gt;(6/4))),COUNTIF($E$2:E1747,1),0)</f>
        <v>0</v>
      </c>
      <c r="G1747" s="21">
        <f t="shared" si="328"/>
        <v>31445.214031726347</v>
      </c>
      <c r="H1747" s="12">
        <f t="shared" si="329"/>
        <v>4.553570394703824</v>
      </c>
      <c r="I1747" s="12">
        <f t="shared" si="330"/>
        <v>74.480129127983204</v>
      </c>
      <c r="J1747" s="15">
        <f>IF(OR((ROW(F1747)-MATCH(MAX($F$2:F1747),$F$2:F1747,0))=1,(ROW(F1747)-MATCH(MAX($F$2:F1747),$F$2:F1747,0))&gt;123),IF(OR(((G1746*J1746/C1746*C1747)/(G1746*K1746/D1746*D1747))&lt;(4/6),((G1746*J1746/C1746*C1747)/(G1746*K1746/D1746*D1747))&gt;(6/4)),50%,((G1746*J1746/C1746*C1747)/((G1746*K1746/D1746*D1747)+(G1746*J1746/C1746*C1747)))),((G1746*J1746/C1746*C1747)/((G1746*K1746/D1746*D1747)+(G1746*J1746/C1746*C1747))))</f>
        <v>0.54381118908211612</v>
      </c>
      <c r="K1747" s="18">
        <f t="shared" si="324"/>
        <v>0.45618881091788388</v>
      </c>
      <c r="L1747" s="20">
        <f t="shared" si="325"/>
        <v>1.1920748077707777</v>
      </c>
      <c r="M1747" s="51">
        <f>IF(AND((B1747-$B$2)&gt;123,OR(((U1746*R1746/C1746*C1747)/(U1746*S1746/D1746*D1747))&lt;(4/6),((U1746*R1746/C1746*C1747)/(U1746*S1746/D1746*D1747))&gt;(6/4))),1,0)</f>
        <v>0</v>
      </c>
      <c r="N1747" s="51">
        <f>IF(AND((B1747-$B$2)&gt;123,OR(((U1746*R1746/C1746*C1747)/(U1746*S1746/D1746*D1747))&lt;(4/6),((U1746*R1746/C1746*C1747)/(U1746*S1746/D1746*D1747))&gt;(6/4))),COUNTIF($M$2:M1747,1),0)</f>
        <v>0</v>
      </c>
      <c r="O1747" s="51">
        <f>IF(OR((ROW(N1747)-MATCH(MAX($N$2:N1747),$N$2:N1747,0))=1,(ROW(N1747)-MATCH(MAX($N$2:N1747),$N$2:N1747,0))&gt;123),IF(OR(((U1746*R1746/C1746*C1747)/(U1746*S1746/D1746*D1747))&lt;(4/6),((U1746*R1746/C1746*C1747)/(U1746*S1746/D1746*D1747))&gt;(6/4)),1,0),0)</f>
        <v>0</v>
      </c>
      <c r="P1747" s="47">
        <f>IF(O1747=1,U1746/2/C1747,P1746)</f>
        <v>4.5848803948301908</v>
      </c>
      <c r="Q1747" s="47">
        <f>IF(O1747=1,U1746/2/D1747,Q1746)</f>
        <v>74.992248772629807</v>
      </c>
      <c r="R1747" s="41">
        <f>P1747*C1747/U1746</f>
        <v>0.54577447235978449</v>
      </c>
      <c r="S1747" s="41">
        <f>Q1747*D1747/U1746</f>
        <v>0.45783575728808679</v>
      </c>
      <c r="T1747" s="41">
        <f t="shared" si="331"/>
        <v>1.1920748077707777</v>
      </c>
      <c r="U1747" s="42">
        <f>P1747*C1747+Q1747*D1747</f>
        <v>31661.428907080459</v>
      </c>
      <c r="V1747" s="25">
        <f>B1747</f>
        <v>43536</v>
      </c>
      <c r="W1747">
        <f>C1747/C$2</f>
        <v>1.6336474166646002</v>
      </c>
      <c r="X1747">
        <f>D1747/D$2</f>
        <v>1.3801583661769974</v>
      </c>
      <c r="Y1747">
        <f t="shared" si="332"/>
        <v>1.5830714453540229</v>
      </c>
      <c r="AA1747" s="15">
        <f t="shared" si="333"/>
        <v>6.8090104903690829E-3</v>
      </c>
      <c r="AB1747" s="15">
        <f t="shared" si="334"/>
        <v>-1.7649950606091203E-4</v>
      </c>
      <c r="AC1747" s="15">
        <f t="shared" si="335"/>
        <v>3.610229647871277E-3</v>
      </c>
    </row>
    <row r="1748" spans="1:29" x14ac:dyDescent="0.4">
      <c r="A1748" s="43">
        <f t="shared" si="326"/>
        <v>2019</v>
      </c>
      <c r="B1748" s="53">
        <v>43537</v>
      </c>
      <c r="C1748" s="45">
        <v>3724.1941000000002</v>
      </c>
      <c r="D1748" s="45">
        <f>VLOOKUP(B1748,'H11001.CSI  中证全债'!$A$2:$B$2792,2,0)</f>
        <v>192.56880000000001</v>
      </c>
      <c r="E1748" s="14">
        <f t="shared" si="327"/>
        <v>0</v>
      </c>
      <c r="F1748" s="14">
        <f>IF(AND((B1748-$B$2)&gt;123,OR(((G1747*J1747/C1747*C1748)/(G1747*K1747/D1747*D1748))&lt;(4/6),((G1747*J1747/C1747*C1748)/(G1747*K1747/D1747*D1748))&gt;(6/4))),COUNTIF($E$2:E1748,1),0)</f>
        <v>0</v>
      </c>
      <c r="G1748" s="21">
        <f t="shared" si="328"/>
        <v>31300.929087911412</v>
      </c>
      <c r="H1748" s="12">
        <f t="shared" si="329"/>
        <v>4.553570394703824</v>
      </c>
      <c r="I1748" s="12">
        <f t="shared" si="330"/>
        <v>74.480129127983204</v>
      </c>
      <c r="J1748" s="15">
        <f>IF(OR((ROW(F1748)-MATCH(MAX($F$2:F1748),$F$2:F1748,0))=1,(ROW(F1748)-MATCH(MAX($F$2:F1748),$F$2:F1748,0))&gt;123),IF(OR(((G1747*J1747/C1747*C1748)/(G1747*K1747/D1747*D1748))&lt;(4/6),((G1747*J1747/C1747*C1748)/(G1747*K1747/D1747*D1748))&gt;(6/4)),50%,((G1747*J1747/C1747*C1748)/((G1747*K1747/D1747*D1748)+(G1747*J1747/C1747*C1748)))),((G1747*J1747/C1747*C1748)/((G1747*K1747/D1747*D1748)+(G1747*J1747/C1747*C1748))))</f>
        <v>0.54178519590461804</v>
      </c>
      <c r="K1748" s="18">
        <f t="shared" si="324"/>
        <v>0.45821480409538196</v>
      </c>
      <c r="L1748" s="20">
        <f t="shared" si="325"/>
        <v>1.1823825661290508</v>
      </c>
      <c r="M1748" s="51">
        <f>IF(AND((B1748-$B$2)&gt;123,OR(((U1747*R1747/C1747*C1748)/(U1747*S1747/D1747*D1748))&lt;(4/6),((U1747*R1747/C1747*C1748)/(U1747*S1747/D1747*D1748))&gt;(6/4))),1,0)</f>
        <v>0</v>
      </c>
      <c r="N1748" s="51">
        <f>IF(AND((B1748-$B$2)&gt;123,OR(((U1747*R1747/C1747*C1748)/(U1747*S1747/D1747*D1748))&lt;(4/6),((U1747*R1747/C1747*C1748)/(U1747*S1747/D1747*D1748))&gt;(6/4))),COUNTIF($M$2:M1748,1),0)</f>
        <v>0</v>
      </c>
      <c r="O1748" s="51">
        <f>IF(OR((ROW(N1748)-MATCH(MAX($N$2:N1748),$N$2:N1748,0))=1,(ROW(N1748)-MATCH(MAX($N$2:N1748),$N$2:N1748,0))&gt;123),IF(OR(((U1747*R1747/C1747*C1748)/(U1747*S1747/D1747*D1748))&lt;(4/6),((U1747*R1747/C1747*C1748)/(U1747*S1747/D1747*D1748))&gt;(6/4)),1,0),0)</f>
        <v>0</v>
      </c>
      <c r="P1748" s="47">
        <f>IF(O1748=1,U1747/2/C1748,P1747)</f>
        <v>4.5848803948301908</v>
      </c>
      <c r="Q1748" s="47">
        <f>IF(O1748=1,U1747/2/D1748,Q1747)</f>
        <v>74.992248772629807</v>
      </c>
      <c r="R1748" s="41">
        <f>P1748*C1748/U1747</f>
        <v>0.53929923901235488</v>
      </c>
      <c r="S1748" s="41">
        <f>Q1748*D1748/U1747</f>
        <v>0.45611230617002607</v>
      </c>
      <c r="T1748" s="41">
        <f t="shared" si="331"/>
        <v>1.1823825661290512</v>
      </c>
      <c r="U1748" s="42">
        <f>P1748*C1748+Q1748*D1748</f>
        <v>31516.151871079062</v>
      </c>
      <c r="V1748" s="25">
        <f>B1748</f>
        <v>43537</v>
      </c>
      <c r="W1748">
        <f>C1748/C$2</f>
        <v>1.6200931983558042</v>
      </c>
      <c r="X1748">
        <f>D1748/D$2</f>
        <v>1.3799269079183087</v>
      </c>
      <c r="Y1748">
        <f t="shared" si="332"/>
        <v>1.5758075935539531</v>
      </c>
      <c r="AA1748" s="15">
        <f t="shared" si="333"/>
        <v>-8.2969055443244955E-3</v>
      </c>
      <c r="AB1748" s="15">
        <f t="shared" si="334"/>
        <v>-1.6770413045408272E-4</v>
      </c>
      <c r="AC1748" s="15">
        <f t="shared" si="335"/>
        <v>-4.5884548176190476E-3</v>
      </c>
    </row>
    <row r="1749" spans="1:29" x14ac:dyDescent="0.4">
      <c r="A1749" s="43">
        <f t="shared" si="326"/>
        <v>2019</v>
      </c>
      <c r="B1749" s="53">
        <v>43538</v>
      </c>
      <c r="C1749" s="45">
        <v>3698.4857999999999</v>
      </c>
      <c r="D1749" s="45">
        <f>VLOOKUP(B1749,'H11001.CSI  中证全债'!$A$2:$B$2792,2,0)</f>
        <v>192.55250000000001</v>
      </c>
      <c r="E1749" s="14">
        <f t="shared" si="327"/>
        <v>0</v>
      </c>
      <c r="F1749" s="14">
        <f>IF(AND((B1749-$B$2)&gt;123,OR(((G1748*J1748/C1748*C1749)/(G1748*K1748/D1748*D1749))&lt;(4/6),((G1748*J1748/C1748*C1749)/(G1748*K1748/D1748*D1749))&gt;(6/4))),COUNTIF($E$2:E1749,1),0)</f>
        <v>0</v>
      </c>
      <c r="G1749" s="21">
        <f t="shared" si="328"/>
        <v>31182.650508028462</v>
      </c>
      <c r="H1749" s="12">
        <f t="shared" si="329"/>
        <v>4.553570394703824</v>
      </c>
      <c r="I1749" s="12">
        <f t="shared" si="330"/>
        <v>74.480129127983204</v>
      </c>
      <c r="J1749" s="15">
        <f>IF(OR((ROW(F1749)-MATCH(MAX($F$2:F1749),$F$2:F1749,0))=1,(ROW(F1749)-MATCH(MAX($F$2:F1749),$F$2:F1749,0))&gt;123),IF(OR(((G1748*J1748/C1748*C1749)/(G1748*K1748/D1748*D1749))&lt;(4/6),((G1748*J1748/C1748*C1749)/(G1748*K1748/D1748*D1749))&gt;(6/4)),50%,((G1748*J1748/C1748*C1749)/((G1748*K1748/D1748*D1749)+(G1748*J1748/C1748*C1749)))),((G1748*J1748/C1748*C1749)/((G1748*K1748/D1748*D1749)+(G1748*J1748/C1748*C1749))))</f>
        <v>0.54008607894881866</v>
      </c>
      <c r="K1749" s="18">
        <f t="shared" si="324"/>
        <v>0.45991392105118134</v>
      </c>
      <c r="L1749" s="20">
        <f t="shared" si="325"/>
        <v>1.1743199199415306</v>
      </c>
      <c r="M1749" s="51">
        <f>IF(AND((B1749-$B$2)&gt;123,OR(((U1748*R1748/C1748*C1749)/(U1748*S1748/D1748*D1749))&lt;(4/6),((U1748*R1748/C1748*C1749)/(U1748*S1748/D1748*D1749))&gt;(6/4))),1,0)</f>
        <v>0</v>
      </c>
      <c r="N1749" s="51">
        <f>IF(AND((B1749-$B$2)&gt;123,OR(((U1748*R1748/C1748*C1749)/(U1748*S1748/D1748*D1749))&lt;(4/6),((U1748*R1748/C1748*C1749)/(U1748*S1748/D1748*D1749))&gt;(6/4))),COUNTIF($M$2:M1749,1),0)</f>
        <v>0</v>
      </c>
      <c r="O1749" s="51">
        <f>IF(OR((ROW(N1749)-MATCH(MAX($N$2:N1749),$N$2:N1749,0))=1,(ROW(N1749)-MATCH(MAX($N$2:N1749),$N$2:N1749,0))&gt;123),IF(OR(((U1748*R1748/C1748*C1749)/(U1748*S1748/D1748*D1749))&lt;(4/6),((U1748*R1748/C1748*C1749)/(U1748*S1748/D1748*D1749))&gt;(6/4)),1,0),0)</f>
        <v>0</v>
      </c>
      <c r="P1749" s="47">
        <f>IF(O1749=1,U1748/2/C1749,P1748)</f>
        <v>4.5848803948301908</v>
      </c>
      <c r="Q1749" s="47">
        <f>IF(O1749=1,U1748/2/D1749,Q1748)</f>
        <v>74.992248772629807</v>
      </c>
      <c r="R1749" s="41">
        <f>P1749*C1749/U1748</f>
        <v>0.53804522532900434</v>
      </c>
      <c r="S1749" s="41">
        <f>Q1749*D1749/U1748</f>
        <v>0.45817601847015726</v>
      </c>
      <c r="T1749" s="41">
        <f t="shared" si="331"/>
        <v>1.1743199199415306</v>
      </c>
      <c r="U1749" s="42">
        <f>P1749*C1749+Q1749*D1749</f>
        <v>31397.060016769654</v>
      </c>
      <c r="V1749" s="25">
        <f>B1749</f>
        <v>43538</v>
      </c>
      <c r="W1749">
        <f>C1749/C$2</f>
        <v>1.6089096131685308</v>
      </c>
      <c r="X1749">
        <f>D1749/D$2</f>
        <v>1.3798101039054103</v>
      </c>
      <c r="Y1749">
        <f t="shared" si="332"/>
        <v>1.5698530008384828</v>
      </c>
      <c r="AA1749" s="15">
        <f t="shared" si="333"/>
        <v>-6.9030505150095012E-3</v>
      </c>
      <c r="AB1749" s="15">
        <f t="shared" si="334"/>
        <v>-8.4645072306543945E-5</v>
      </c>
      <c r="AC1749" s="15">
        <f t="shared" si="335"/>
        <v>-3.7787562008384512E-3</v>
      </c>
    </row>
    <row r="1750" spans="1:29" x14ac:dyDescent="0.4">
      <c r="A1750" s="43">
        <f t="shared" si="326"/>
        <v>2019</v>
      </c>
      <c r="B1750" s="53">
        <v>43539</v>
      </c>
      <c r="C1750" s="45">
        <v>3745.0050000000001</v>
      </c>
      <c r="D1750" s="45">
        <f>VLOOKUP(B1750,'H11001.CSI  中证全债'!$A$2:$B$2792,2,0)</f>
        <v>192.4975</v>
      </c>
      <c r="E1750" s="14">
        <f t="shared" si="327"/>
        <v>0</v>
      </c>
      <c r="F1750" s="14">
        <f>IF(AND((B1750-$B$2)&gt;123,OR(((G1749*J1749/C1749*C1750)/(G1749*K1749/D1749*D1750))&lt;(4/6),((G1749*J1749/C1749*C1750)/(G1749*K1749/D1749*D1750))&gt;(6/4))),COUNTIF($E$2:E1750,1),0)</f>
        <v>0</v>
      </c>
      <c r="G1750" s="21">
        <f t="shared" si="328"/>
        <v>31390.382552831725</v>
      </c>
      <c r="H1750" s="12">
        <f t="shared" si="329"/>
        <v>4.553570394703824</v>
      </c>
      <c r="I1750" s="12">
        <f t="shared" si="330"/>
        <v>74.480129127983204</v>
      </c>
      <c r="J1750" s="15">
        <f>IF(OR((ROW(F1750)-MATCH(MAX($F$2:F1750),$F$2:F1750,0))=1,(ROW(F1750)-MATCH(MAX($F$2:F1750),$F$2:F1750,0))&gt;123),IF(OR(((G1749*J1749/C1749*C1750)/(G1749*K1749/D1749*D1750))&lt;(4/6),((G1749*J1749/C1749*C1750)/(G1749*K1749/D1749*D1750))&gt;(6/4)),50%,((G1749*J1749/C1749*C1750)/((G1749*K1749/D1749*D1750)+(G1749*J1749/C1749*C1750)))),((G1749*J1749/C1749*C1750)/((G1749*K1749/D1749*D1750)+(G1749*J1749/C1749*C1750))))</f>
        <v>0.54326014878335471</v>
      </c>
      <c r="K1750" s="18">
        <f t="shared" si="324"/>
        <v>0.45673985121664529</v>
      </c>
      <c r="L1750" s="20">
        <f t="shared" si="325"/>
        <v>1.1894301478976272</v>
      </c>
      <c r="M1750" s="51">
        <f>IF(AND((B1750-$B$2)&gt;123,OR(((U1749*R1749/C1749*C1750)/(U1749*S1749/D1749*D1750))&lt;(4/6),((U1749*R1749/C1749*C1750)/(U1749*S1749/D1749*D1750))&gt;(6/4))),1,0)</f>
        <v>0</v>
      </c>
      <c r="N1750" s="51">
        <f>IF(AND((B1750-$B$2)&gt;123,OR(((U1749*R1749/C1749*C1750)/(U1749*S1749/D1749*D1750))&lt;(4/6),((U1749*R1749/C1749*C1750)/(U1749*S1749/D1749*D1750))&gt;(6/4))),COUNTIF($M$2:M1750,1),0)</f>
        <v>0</v>
      </c>
      <c r="O1750" s="51">
        <f>IF(OR((ROW(N1750)-MATCH(MAX($N$2:N1750),$N$2:N1750,0))=1,(ROW(N1750)-MATCH(MAX($N$2:N1750),$N$2:N1750,0))&gt;123),IF(OR(((U1749*R1749/C1749*C1750)/(U1749*S1749/D1749*D1750))&lt;(4/6),((U1749*R1749/C1749*C1750)/(U1749*S1749/D1749*D1750))&gt;(6/4)),1,0),0)</f>
        <v>0</v>
      </c>
      <c r="P1750" s="47">
        <f>IF(O1750=1,U1749/2/C1750,P1749)</f>
        <v>4.5848803948301908</v>
      </c>
      <c r="Q1750" s="47">
        <f>IF(O1750=1,U1749/2/D1750,Q1749)</f>
        <v>74.992248772629807</v>
      </c>
      <c r="R1750" s="41">
        <f>P1750*C1750/U1749</f>
        <v>0.54687922989827908</v>
      </c>
      <c r="S1750" s="41">
        <f>Q1750*D1750/U1749</f>
        <v>0.45978255290141534</v>
      </c>
      <c r="T1750" s="41">
        <f t="shared" si="331"/>
        <v>1.1894301478976272</v>
      </c>
      <c r="U1750" s="42">
        <f>P1750*C1750+Q1750*D1750</f>
        <v>31606.220411150345</v>
      </c>
      <c r="V1750" s="25">
        <f>B1750</f>
        <v>43539</v>
      </c>
      <c r="W1750">
        <f>C1750/C$2</f>
        <v>1.6291463241157271</v>
      </c>
      <c r="X1750">
        <f>D1750/D$2</f>
        <v>1.3794159799355068</v>
      </c>
      <c r="Y1750">
        <f t="shared" si="332"/>
        <v>1.5803110205575173</v>
      </c>
      <c r="AA1750" s="15">
        <f t="shared" si="333"/>
        <v>1.2577904179056354E-2</v>
      </c>
      <c r="AB1750" s="15">
        <f t="shared" si="334"/>
        <v>-2.8563638488221521E-4</v>
      </c>
      <c r="AC1750" s="15">
        <f t="shared" si="335"/>
        <v>6.6617827996944268E-3</v>
      </c>
    </row>
    <row r="1751" spans="1:29" x14ac:dyDescent="0.4">
      <c r="A1751" s="43">
        <f t="shared" si="326"/>
        <v>2019</v>
      </c>
      <c r="B1751" s="53">
        <v>43542</v>
      </c>
      <c r="C1751" s="45">
        <v>3851.7478999999998</v>
      </c>
      <c r="D1751" s="45">
        <f>VLOOKUP(B1751,'H11001.CSI  中证全债'!$A$2:$B$2792,2,0)</f>
        <v>192.53229999999999</v>
      </c>
      <c r="E1751" s="14">
        <f t="shared" si="327"/>
        <v>0</v>
      </c>
      <c r="F1751" s="14">
        <f>IF(AND((B1751-$B$2)&gt;123,OR(((G1750*J1750/C1750*C1751)/(G1750*K1750/D1750*D1751))&lt;(4/6),((G1750*J1750/C1750*C1751)/(G1750*K1750/D1750*D1751))&gt;(6/4))),COUNTIF($E$2:E1751,1),0)</f>
        <v>0</v>
      </c>
      <c r="G1751" s="21">
        <f t="shared" si="328"/>
        <v>31879.035770610208</v>
      </c>
      <c r="H1751" s="12">
        <f t="shared" si="329"/>
        <v>4.553570394703824</v>
      </c>
      <c r="I1751" s="12">
        <f t="shared" si="330"/>
        <v>74.480129127983204</v>
      </c>
      <c r="J1751" s="15">
        <f>IF(OR((ROW(F1751)-MATCH(MAX($F$2:F1751),$F$2:F1751,0))=1,(ROW(F1751)-MATCH(MAX($F$2:F1751),$F$2:F1751,0))&gt;123),IF(OR(((G1750*J1750/C1750*C1751)/(G1750*K1750/D1750*D1751))&lt;(4/6),((G1750*J1750/C1750*C1751)/(G1750*K1750/D1750*D1751))&gt;(6/4)),50%,((G1750*J1750/C1750*C1751)/((G1750*K1750/D1750*D1751)+(G1750*J1750/C1750*C1751)))),((G1750*J1750/C1750*C1751)/((G1750*K1750/D1750*D1751)+(G1750*J1750/C1750*C1751))))</f>
        <v>0.55017991546257139</v>
      </c>
      <c r="K1751" s="18">
        <f t="shared" si="324"/>
        <v>0.44982008453742861</v>
      </c>
      <c r="L1751" s="20">
        <f t="shared" si="325"/>
        <v>1.2231110490060655</v>
      </c>
      <c r="M1751" s="51">
        <f>IF(AND((B1751-$B$2)&gt;123,OR(((U1750*R1750/C1750*C1751)/(U1750*S1750/D1750*D1751))&lt;(4/6),((U1750*R1750/C1750*C1751)/(U1750*S1750/D1750*D1751))&gt;(6/4))),1,0)</f>
        <v>0</v>
      </c>
      <c r="N1751" s="51">
        <f>IF(AND((B1751-$B$2)&gt;123,OR(((U1750*R1750/C1750*C1751)/(U1750*S1750/D1750*D1751))&lt;(4/6),((U1750*R1750/C1750*C1751)/(U1750*S1750/D1750*D1751))&gt;(6/4))),COUNTIF($M$2:M1751,1),0)</f>
        <v>0</v>
      </c>
      <c r="O1751" s="51">
        <f>IF(OR((ROW(N1751)-MATCH(MAX($N$2:N1751),$N$2:N1751,0))=1,(ROW(N1751)-MATCH(MAX($N$2:N1751),$N$2:N1751,0))&gt;123),IF(OR(((U1750*R1750/C1750*C1751)/(U1750*S1750/D1750*D1751))&lt;(4/6),((U1750*R1750/C1750*C1751)/(U1750*S1750/D1750*D1751))&gt;(6/4)),1,0),0)</f>
        <v>0</v>
      </c>
      <c r="P1751" s="47">
        <f>IF(O1751=1,U1750/2/C1751,P1750)</f>
        <v>4.5848803948301908</v>
      </c>
      <c r="Q1751" s="47">
        <f>IF(O1751=1,U1750/2/D1751,Q1750)</f>
        <v>74.992248772629807</v>
      </c>
      <c r="R1751" s="41">
        <f>P1751*C1751/U1750</f>
        <v>0.5587445510032627</v>
      </c>
      <c r="S1751" s="41">
        <f>Q1751*D1751/U1750</f>
        <v>0.45682242136338663</v>
      </c>
      <c r="T1751" s="41">
        <f t="shared" si="331"/>
        <v>1.2231110490060655</v>
      </c>
      <c r="U1751" s="42">
        <f>P1751*C1751+Q1751*D1751</f>
        <v>32098.233570904951</v>
      </c>
      <c r="V1751" s="25">
        <f>B1751</f>
        <v>43542</v>
      </c>
      <c r="W1751">
        <f>C1751/C$2</f>
        <v>1.6755814565549232</v>
      </c>
      <c r="X1751">
        <f>D1751/D$2</f>
        <v>1.3796653529201002</v>
      </c>
      <c r="Y1751">
        <f t="shared" si="332"/>
        <v>1.6049116785452475</v>
      </c>
      <c r="AA1751" s="15">
        <f t="shared" si="333"/>
        <v>2.8502738981656783E-2</v>
      </c>
      <c r="AB1751" s="15">
        <f t="shared" si="334"/>
        <v>1.8078156859191452E-4</v>
      </c>
      <c r="AC1751" s="15">
        <f t="shared" si="335"/>
        <v>1.556697236664939E-2</v>
      </c>
    </row>
    <row r="1752" spans="1:29" x14ac:dyDescent="0.4">
      <c r="A1752" s="43">
        <f t="shared" si="326"/>
        <v>2019</v>
      </c>
      <c r="B1752" s="53">
        <v>43543</v>
      </c>
      <c r="C1752" s="45">
        <v>3833.9625999999998</v>
      </c>
      <c r="D1752" s="45">
        <f>VLOOKUP(B1752,'H11001.CSI  中证全债'!$A$2:$B$2792,2,0)</f>
        <v>192.5249</v>
      </c>
      <c r="E1752" s="14">
        <f t="shared" si="327"/>
        <v>0</v>
      </c>
      <c r="F1752" s="14">
        <f>IF(AND((B1752-$B$2)&gt;123,OR(((G1751*J1751/C1751*C1752)/(G1751*K1751/D1751*D1752))&lt;(4/6),((G1751*J1751/C1751*C1752)/(G1751*K1751/D1751*D1752))&gt;(6/4))),COUNTIF($E$2:E1752,1),0)</f>
        <v>0</v>
      </c>
      <c r="G1752" s="21">
        <f t="shared" si="328"/>
        <v>31797.498002113738</v>
      </c>
      <c r="H1752" s="12">
        <f t="shared" si="329"/>
        <v>4.553570394703824</v>
      </c>
      <c r="I1752" s="12">
        <f t="shared" si="330"/>
        <v>74.480129127983204</v>
      </c>
      <c r="J1752" s="15">
        <f>IF(OR((ROW(F1752)-MATCH(MAX($F$2:F1752),$F$2:F1752,0))=1,(ROW(F1752)-MATCH(MAX($F$2:F1752),$F$2:F1752,0))&gt;123),IF(OR(((G1751*J1751/C1751*C1752)/(G1751*K1751/D1751*D1752))&lt;(4/6),((G1751*J1751/C1751*C1752)/(G1751*K1751/D1751*D1752))&gt;(6/4)),50%,((G1751*J1751/C1751*C1752)/((G1751*K1751/D1751*D1752)+(G1751*J1751/C1751*C1752)))),((G1751*J1751/C1751*C1752)/((G1751*K1751/D1751*D1752)+(G1751*J1751/C1751*C1752))))</f>
        <v>0.54904378289767175</v>
      </c>
      <c r="K1752" s="18">
        <f t="shared" si="324"/>
        <v>0.45095621710232825</v>
      </c>
      <c r="L1752" s="20">
        <f t="shared" si="325"/>
        <v>1.2175101752130542</v>
      </c>
      <c r="M1752" s="51">
        <f>IF(AND((B1752-$B$2)&gt;123,OR(((U1751*R1751/C1751*C1752)/(U1751*S1751/D1751*D1752))&lt;(4/6),((U1751*R1751/C1751*C1752)/(U1751*S1751/D1751*D1752))&gt;(6/4))),1,0)</f>
        <v>0</v>
      </c>
      <c r="N1752" s="51">
        <f>IF(AND((B1752-$B$2)&gt;123,OR(((U1751*R1751/C1751*C1752)/(U1751*S1751/D1751*D1752))&lt;(4/6),((U1751*R1751/C1751*C1752)/(U1751*S1751/D1751*D1752))&gt;(6/4))),COUNTIF($M$2:M1752,1),0)</f>
        <v>0</v>
      </c>
      <c r="O1752" s="51">
        <f>IF(OR((ROW(N1752)-MATCH(MAX($N$2:N1752),$N$2:N1752,0))=1,(ROW(N1752)-MATCH(MAX($N$2:N1752),$N$2:N1752,0))&gt;123),IF(OR(((U1751*R1751/C1751*C1752)/(U1751*S1751/D1751*D1752))&lt;(4/6),((U1751*R1751/C1751*C1752)/(U1751*S1751/D1751*D1752))&gt;(6/4)),1,0),0)</f>
        <v>0</v>
      </c>
      <c r="P1752" s="47">
        <f>IF(O1752=1,U1751/2/C1752,P1751)</f>
        <v>4.5848803948301908</v>
      </c>
      <c r="Q1752" s="47">
        <f>IF(O1752=1,U1751/2/D1752,Q1751)</f>
        <v>74.992248772629807</v>
      </c>
      <c r="R1752" s="41">
        <f>P1752*C1752/U1751</f>
        <v>0.54763948054717193</v>
      </c>
      <c r="S1752" s="41">
        <f>Q1752*D1752/U1751</f>
        <v>0.44980279565330072</v>
      </c>
      <c r="T1752" s="41">
        <f t="shared" si="331"/>
        <v>1.2175101752130546</v>
      </c>
      <c r="U1752" s="42">
        <f>P1752*C1752+Q1752*D1752</f>
        <v>32016.135154977863</v>
      </c>
      <c r="V1752" s="25">
        <f>B1752</f>
        <v>43543</v>
      </c>
      <c r="W1752">
        <f>C1752/C$2</f>
        <v>1.6678445226607641</v>
      </c>
      <c r="X1752">
        <f>D1752/D$2</f>
        <v>1.3796123253314223</v>
      </c>
      <c r="Y1752">
        <f t="shared" si="332"/>
        <v>1.6008067577488931</v>
      </c>
      <c r="AA1752" s="15">
        <f t="shared" si="333"/>
        <v>-4.6174621137587968E-3</v>
      </c>
      <c r="AB1752" s="15">
        <f t="shared" si="334"/>
        <v>-3.8435109329659767E-5</v>
      </c>
      <c r="AC1752" s="15">
        <f t="shared" si="335"/>
        <v>-2.5577237995272339E-3</v>
      </c>
    </row>
    <row r="1753" spans="1:29" x14ac:dyDescent="0.4">
      <c r="A1753" s="43">
        <f t="shared" si="326"/>
        <v>2019</v>
      </c>
      <c r="B1753" s="53">
        <v>43544</v>
      </c>
      <c r="C1753" s="45">
        <v>3835.4396999999999</v>
      </c>
      <c r="D1753" s="45">
        <f>VLOOKUP(B1753,'H11001.CSI  中证全债'!$A$2:$B$2792,2,0)</f>
        <v>192.52850000000001</v>
      </c>
      <c r="E1753" s="14">
        <f t="shared" si="327"/>
        <v>0</v>
      </c>
      <c r="F1753" s="14">
        <f>IF(AND((B1753-$B$2)&gt;123,OR(((G1752*J1752/C1752*C1753)/(G1752*K1752/D1752*D1753))&lt;(4/6),((G1752*J1752/C1752*C1753)/(G1752*K1752/D1752*D1753))&gt;(6/4))),COUNTIF($E$2:E1753,1),0)</f>
        <v>0</v>
      </c>
      <c r="G1753" s="21">
        <f t="shared" si="328"/>
        <v>31804.492209408618</v>
      </c>
      <c r="H1753" s="12">
        <f t="shared" si="329"/>
        <v>4.553570394703824</v>
      </c>
      <c r="I1753" s="12">
        <f t="shared" si="330"/>
        <v>74.480129127983204</v>
      </c>
      <c r="J1753" s="15">
        <f>IF(OR((ROW(F1753)-MATCH(MAX($F$2:F1753),$F$2:F1753,0))=1,(ROW(F1753)-MATCH(MAX($F$2:F1753),$F$2:F1753,0))&gt;123),IF(OR(((G1752*J1752/C1752*C1753)/(G1752*K1752/D1752*D1753))&lt;(4/6),((G1752*J1752/C1752*C1753)/(G1752*K1752/D1752*D1753))&gt;(6/4)),50%,((G1752*J1752/C1752*C1753)/((G1752*K1752/D1752*D1753)+(G1752*J1752/C1752*C1753)))),((G1752*J1752/C1752*C1753)/((G1752*K1752/D1752*D1753)+(G1752*J1752/C1752*C1753))))</f>
        <v>0.54913452331193358</v>
      </c>
      <c r="K1753" s="18">
        <f t="shared" si="324"/>
        <v>0.45086547668806642</v>
      </c>
      <c r="L1753" s="20">
        <f t="shared" si="325"/>
        <v>1.2179564675160415</v>
      </c>
      <c r="M1753" s="51">
        <f>IF(AND((B1753-$B$2)&gt;123,OR(((U1752*R1752/C1752*C1753)/(U1752*S1752/D1752*D1753))&lt;(4/6),((U1752*R1752/C1752*C1753)/(U1752*S1752/D1752*D1753))&gt;(6/4))),1,0)</f>
        <v>0</v>
      </c>
      <c r="N1753" s="51">
        <f>IF(AND((B1753-$B$2)&gt;123,OR(((U1752*R1752/C1752*C1753)/(U1752*S1752/D1752*D1753))&lt;(4/6),((U1752*R1752/C1752*C1753)/(U1752*S1752/D1752*D1753))&gt;(6/4))),COUNTIF($M$2:M1753,1),0)</f>
        <v>0</v>
      </c>
      <c r="O1753" s="51">
        <f>IF(OR((ROW(N1753)-MATCH(MAX($N$2:N1753),$N$2:N1753,0))=1,(ROW(N1753)-MATCH(MAX($N$2:N1753),$N$2:N1753,0))&gt;123),IF(OR(((U1752*R1752/C1752*C1753)/(U1752*S1752/D1752*D1753))&lt;(4/6),((U1752*R1752/C1752*C1753)/(U1752*S1752/D1752*D1753))&gt;(6/4)),1,0),0)</f>
        <v>0</v>
      </c>
      <c r="P1753" s="47">
        <f>IF(O1753=1,U1752/2/C1753,P1752)</f>
        <v>4.5848803948301908</v>
      </c>
      <c r="Q1753" s="47">
        <f>IF(O1753=1,U1752/2/D1753,Q1752)</f>
        <v>74.992248772629807</v>
      </c>
      <c r="R1753" s="41">
        <f>P1753*C1753/U1752</f>
        <v>0.54925531145345852</v>
      </c>
      <c r="S1753" s="41">
        <f>Q1753*D1753/U1752</f>
        <v>0.450964649478512</v>
      </c>
      <c r="T1753" s="41">
        <f t="shared" si="331"/>
        <v>1.2179564675160419</v>
      </c>
      <c r="U1753" s="42">
        <f>P1753*C1753+Q1753*D1753</f>
        <v>32023.177453904646</v>
      </c>
      <c r="V1753" s="25">
        <f>B1753</f>
        <v>43544</v>
      </c>
      <c r="W1753">
        <f>C1753/C$2</f>
        <v>1.6684870884344685</v>
      </c>
      <c r="X1753">
        <f>D1753/D$2</f>
        <v>1.3796381225367251</v>
      </c>
      <c r="Y1753">
        <f t="shared" si="332"/>
        <v>1.6011588726952324</v>
      </c>
      <c r="AA1753" s="15">
        <f t="shared" si="333"/>
        <v>3.8526719066078741E-4</v>
      </c>
      <c r="AB1753" s="15">
        <f t="shared" si="334"/>
        <v>1.8698879989065276E-5</v>
      </c>
      <c r="AC1753" s="15">
        <f t="shared" si="335"/>
        <v>2.1996093197063082E-4</v>
      </c>
    </row>
    <row r="1754" spans="1:29" x14ac:dyDescent="0.4">
      <c r="A1754" s="43">
        <f t="shared" si="326"/>
        <v>2019</v>
      </c>
      <c r="B1754" s="53">
        <v>43545</v>
      </c>
      <c r="C1754" s="45">
        <v>3836.8912999999998</v>
      </c>
      <c r="D1754" s="45">
        <f>VLOOKUP(B1754,'H11001.CSI  中证全债'!$A$2:$B$2792,2,0)</f>
        <v>192.61160000000001</v>
      </c>
      <c r="E1754" s="14">
        <f t="shared" si="327"/>
        <v>0</v>
      </c>
      <c r="F1754" s="14">
        <f>IF(AND((B1754-$B$2)&gt;123,OR(((G1753*J1753/C1753*C1754)/(G1753*K1753/D1753*D1754))&lt;(4/6),((G1753*J1753/C1753*C1754)/(G1753*K1753/D1753*D1754))&gt;(6/4))),COUNTIF($E$2:E1754,1),0)</f>
        <v>0</v>
      </c>
      <c r="G1754" s="21">
        <f t="shared" si="328"/>
        <v>31817.291470924105</v>
      </c>
      <c r="H1754" s="12">
        <f t="shared" si="329"/>
        <v>4.553570394703824</v>
      </c>
      <c r="I1754" s="12">
        <f t="shared" si="330"/>
        <v>74.480129127983204</v>
      </c>
      <c r="J1754" s="15">
        <f>IF(OR((ROW(F1754)-MATCH(MAX($F$2:F1754),$F$2:F1754,0))=1,(ROW(F1754)-MATCH(MAX($F$2:F1754),$F$2:F1754,0))&gt;123),IF(OR(((G1753*J1753/C1753*C1754)/(G1753*K1753/D1753*D1754))&lt;(4/6),((G1753*J1753/C1753*C1754)/(G1753*K1753/D1753*D1754))&gt;(6/4)),50%,((G1753*J1753/C1753*C1754)/((G1753*K1753/D1753*D1754)+(G1753*J1753/C1753*C1754)))),((G1753*J1753/C1753*C1754)/((G1753*K1753/D1753*D1754)+(G1753*J1753/C1753*C1754))))</f>
        <v>0.54912136840255099</v>
      </c>
      <c r="K1754" s="18">
        <f t="shared" si="324"/>
        <v>0.45087863159744901</v>
      </c>
      <c r="L1754" s="20">
        <f t="shared" si="325"/>
        <v>1.2178917560520246</v>
      </c>
      <c r="M1754" s="51">
        <f>IF(AND((B1754-$B$2)&gt;123,OR(((U1753*R1753/C1753*C1754)/(U1753*S1753/D1753*D1754))&lt;(4/6),((U1753*R1753/C1753*C1754)/(U1753*S1753/D1753*D1754))&gt;(6/4))),1,0)</f>
        <v>0</v>
      </c>
      <c r="N1754" s="51">
        <f>IF(AND((B1754-$B$2)&gt;123,OR(((U1753*R1753/C1753*C1754)/(U1753*S1753/D1753*D1754))&lt;(4/6),((U1753*R1753/C1753*C1754)/(U1753*S1753/D1753*D1754))&gt;(6/4))),COUNTIF($M$2:M1754,1),0)</f>
        <v>0</v>
      </c>
      <c r="O1754" s="51">
        <f>IF(OR((ROW(N1754)-MATCH(MAX($N$2:N1754),$N$2:N1754,0))=1,(ROW(N1754)-MATCH(MAX($N$2:N1754),$N$2:N1754,0))&gt;123),IF(OR(((U1753*R1753/C1753*C1754)/(U1753*S1753/D1753*D1754))&lt;(4/6),((U1753*R1753/C1753*C1754)/(U1753*S1753/D1753*D1754))&gt;(6/4)),1,0),0)</f>
        <v>0</v>
      </c>
      <c r="P1754" s="47">
        <f>IF(O1754=1,U1753/2/C1754,P1753)</f>
        <v>4.5848803948301908</v>
      </c>
      <c r="Q1754" s="47">
        <f>IF(O1754=1,U1753/2/D1754,Q1753)</f>
        <v>74.992248772629807</v>
      </c>
      <c r="R1754" s="41">
        <f>P1754*C1754/U1753</f>
        <v>0.54934235441772306</v>
      </c>
      <c r="S1754" s="41">
        <f>Q1754*D1754/U1753</f>
        <v>0.45106008123291447</v>
      </c>
      <c r="T1754" s="41">
        <f t="shared" si="331"/>
        <v>1.2178917560520246</v>
      </c>
      <c r="U1754" s="42">
        <f>P1754*C1754+Q1754*D1754</f>
        <v>32036.064722158786</v>
      </c>
      <c r="V1754" s="25">
        <f>B1754</f>
        <v>43545</v>
      </c>
      <c r="W1754">
        <f>C1754/C$2</f>
        <v>1.6691185612373316</v>
      </c>
      <c r="X1754">
        <f>D1754/D$2</f>
        <v>1.3802336080257971</v>
      </c>
      <c r="Y1754">
        <f t="shared" si="332"/>
        <v>1.6018032361079393</v>
      </c>
      <c r="AA1754" s="15">
        <f t="shared" si="333"/>
        <v>3.784702963782749E-4</v>
      </c>
      <c r="AB1754" s="15">
        <f t="shared" si="334"/>
        <v>4.3162440885380349E-4</v>
      </c>
      <c r="AC1754" s="15">
        <f t="shared" si="335"/>
        <v>4.0243565063735609E-4</v>
      </c>
    </row>
    <row r="1755" spans="1:29" x14ac:dyDescent="0.4">
      <c r="A1755" s="43">
        <f t="shared" si="326"/>
        <v>2019</v>
      </c>
      <c r="B1755" s="53">
        <v>43546</v>
      </c>
      <c r="C1755" s="45">
        <v>3833.8013000000001</v>
      </c>
      <c r="D1755" s="45">
        <f>VLOOKUP(B1755,'H11001.CSI  中证全债'!$A$2:$B$2792,2,0)</f>
        <v>192.6944</v>
      </c>
      <c r="E1755" s="14">
        <f t="shared" si="327"/>
        <v>0</v>
      </c>
      <c r="F1755" s="14">
        <f>IF(AND((B1755-$B$2)&gt;123,OR(((G1754*J1754/C1754*C1755)/(G1754*K1754/D1754*D1755))&lt;(4/6),((G1754*J1754/C1754*C1755)/(G1754*K1754/D1754*D1755))&gt;(6/4))),COUNTIF($E$2:E1755,1),0)</f>
        <v>0</v>
      </c>
      <c r="G1755" s="21">
        <f t="shared" si="328"/>
        <v>31809.387893096267</v>
      </c>
      <c r="H1755" s="12">
        <f t="shared" si="329"/>
        <v>4.553570394703824</v>
      </c>
      <c r="I1755" s="12">
        <f t="shared" si="330"/>
        <v>74.480129127983204</v>
      </c>
      <c r="J1755" s="15">
        <f>IF(OR((ROW(F1755)-MATCH(MAX($F$2:F1755),$F$2:F1755,0))=1,(ROW(F1755)-MATCH(MAX($F$2:F1755),$F$2:F1755,0))&gt;123),IF(OR(((G1754*J1754/C1754*C1755)/(G1754*K1754/D1754*D1755))&lt;(4/6),((G1754*J1754/C1754*C1755)/(G1754*K1754/D1754*D1755))&gt;(6/4)),50%,((G1754*J1754/C1754*C1755)/((G1754*K1754/D1754*D1755)+(G1754*J1754/C1754*C1755)))),((G1754*J1754/C1754*C1755)/((G1754*K1754/D1754*D1755)+(G1754*J1754/C1754*C1755))))</f>
        <v>0.54881546785896818</v>
      </c>
      <c r="K1755" s="18">
        <f t="shared" si="324"/>
        <v>0.45118453214103182</v>
      </c>
      <c r="L1755" s="20">
        <f t="shared" si="325"/>
        <v>1.2163880380709033</v>
      </c>
      <c r="M1755" s="51">
        <f>IF(AND((B1755-$B$2)&gt;123,OR(((U1754*R1754/C1754*C1755)/(U1754*S1754/D1754*D1755))&lt;(4/6),((U1754*R1754/C1754*C1755)/(U1754*S1754/D1754*D1755))&gt;(6/4))),1,0)</f>
        <v>0</v>
      </c>
      <c r="N1755" s="51">
        <f>IF(AND((B1755-$B$2)&gt;123,OR(((U1754*R1754/C1754*C1755)/(U1754*S1754/D1754*D1755))&lt;(4/6),((U1754*R1754/C1754*C1755)/(U1754*S1754/D1754*D1755))&gt;(6/4))),COUNTIF($M$2:M1755,1),0)</f>
        <v>0</v>
      </c>
      <c r="O1755" s="51">
        <f>IF(OR((ROW(N1755)-MATCH(MAX($N$2:N1755),$N$2:N1755,0))=1,(ROW(N1755)-MATCH(MAX($N$2:N1755),$N$2:N1755,0))&gt;123),IF(OR(((U1754*R1754/C1754*C1755)/(U1754*S1754/D1754*D1755))&lt;(4/6),((U1754*R1754/C1754*C1755)/(U1754*S1754/D1754*D1755))&gt;(6/4)),1,0),0)</f>
        <v>0</v>
      </c>
      <c r="P1755" s="47">
        <f>IF(O1755=1,U1754/2/C1755,P1754)</f>
        <v>4.5848803948301908</v>
      </c>
      <c r="Q1755" s="47">
        <f>IF(O1755=1,U1754/2/D1755,Q1754)</f>
        <v>74.992248772629807</v>
      </c>
      <c r="R1755" s="41">
        <f>P1755*C1755/U1754</f>
        <v>0.54867913929161327</v>
      </c>
      <c r="S1755" s="41">
        <f>Q1755*D1755/U1754</f>
        <v>0.45107245559712644</v>
      </c>
      <c r="T1755" s="41">
        <f t="shared" si="331"/>
        <v>1.2163880380709033</v>
      </c>
      <c r="U1755" s="42">
        <f>P1755*C1755+Q1755*D1755</f>
        <v>32028.106799937137</v>
      </c>
      <c r="V1755" s="25">
        <f>B1755</f>
        <v>43546</v>
      </c>
      <c r="W1755">
        <f>C1755/C$2</f>
        <v>1.6677743541824632</v>
      </c>
      <c r="X1755">
        <f>D1755/D$2</f>
        <v>1.3808269437477605</v>
      </c>
      <c r="Y1755">
        <f t="shared" si="332"/>
        <v>1.6014053399968569</v>
      </c>
      <c r="AA1755" s="15">
        <f t="shared" si="333"/>
        <v>-8.0533946843885929E-4</v>
      </c>
      <c r="AB1755" s="15">
        <f t="shared" si="334"/>
        <v>4.2988065100946216E-4</v>
      </c>
      <c r="AC1755" s="15">
        <f t="shared" si="335"/>
        <v>-2.4840511126023035E-4</v>
      </c>
    </row>
    <row r="1756" spans="1:29" x14ac:dyDescent="0.4">
      <c r="A1756" s="43">
        <f t="shared" si="326"/>
        <v>2019</v>
      </c>
      <c r="B1756" s="53">
        <v>43549</v>
      </c>
      <c r="C1756" s="45">
        <v>3742.8252000000002</v>
      </c>
      <c r="D1756" s="45">
        <f>VLOOKUP(B1756,'H11001.CSI  中证全债'!$A$2:$B$2792,2,0)</f>
        <v>192.8723</v>
      </c>
      <c r="E1756" s="14">
        <f t="shared" si="327"/>
        <v>0</v>
      </c>
      <c r="F1756" s="14">
        <f>IF(AND((B1756-$B$2)&gt;123,OR(((G1755*J1755/C1755*C1756)/(G1755*K1755/D1755*D1756))&lt;(4/6),((G1755*J1755/C1755*C1756)/(G1755*K1755/D1755*D1756))&gt;(6/4))),COUNTIF($E$2:E1756,1),0)</f>
        <v>0</v>
      </c>
      <c r="G1756" s="21">
        <f t="shared" si="328"/>
        <v>31408.371832482517</v>
      </c>
      <c r="H1756" s="12">
        <f t="shared" si="329"/>
        <v>4.553570394703824</v>
      </c>
      <c r="I1756" s="12">
        <f t="shared" si="330"/>
        <v>74.480129127983204</v>
      </c>
      <c r="J1756" s="15">
        <f>IF(OR((ROW(F1756)-MATCH(MAX($F$2:F1756),$F$2:F1756,0))=1,(ROW(F1756)-MATCH(MAX($F$2:F1756),$F$2:F1756,0))&gt;123),IF(OR(((G1755*J1755/C1755*C1756)/(G1755*K1755/D1755*D1756))&lt;(4/6),((G1755*J1755/C1755*C1756)/(G1755*K1755/D1755*D1756))&gt;(6/4)),50%,((G1755*J1755/C1755*C1756)/((G1755*K1755/D1755*D1756)+(G1755*J1755/C1755*C1756)))),((G1755*J1755/C1755*C1756)/((G1755*K1755/D1755*D1756)+(G1755*J1755/C1755*C1756))))</f>
        <v>0.54263296786512583</v>
      </c>
      <c r="K1756" s="18">
        <f t="shared" si="324"/>
        <v>0.45736703213487417</v>
      </c>
      <c r="L1756" s="20">
        <f t="shared" si="325"/>
        <v>1.1864278134177091</v>
      </c>
      <c r="M1756" s="51">
        <f>IF(AND((B1756-$B$2)&gt;123,OR(((U1755*R1755/C1755*C1756)/(U1755*S1755/D1755*D1756))&lt;(4/6),((U1755*R1755/C1755*C1756)/(U1755*S1755/D1755*D1756))&gt;(6/4))),1,0)</f>
        <v>0</v>
      </c>
      <c r="N1756" s="51">
        <f>IF(AND((B1756-$B$2)&gt;123,OR(((U1755*R1755/C1755*C1756)/(U1755*S1755/D1755*D1756))&lt;(4/6),((U1755*R1755/C1755*C1756)/(U1755*S1755/D1755*D1756))&gt;(6/4))),COUNTIF($M$2:M1756,1),0)</f>
        <v>0</v>
      </c>
      <c r="O1756" s="51">
        <f>IF(OR((ROW(N1756)-MATCH(MAX($N$2:N1756),$N$2:N1756,0))=1,(ROW(N1756)-MATCH(MAX($N$2:N1756),$N$2:N1756,0))&gt;123),IF(OR(((U1755*R1755/C1755*C1756)/(U1755*S1755/D1755*D1756))&lt;(4/6),((U1755*R1755/C1755*C1756)/(U1755*S1755/D1755*D1756))&gt;(6/4)),1,0),0)</f>
        <v>0</v>
      </c>
      <c r="P1756" s="47">
        <f>IF(O1756=1,U1755/2/C1756,P1755)</f>
        <v>4.5848803948301908</v>
      </c>
      <c r="Q1756" s="47">
        <f>IF(O1756=1,U1755/2/D1756,Q1755)</f>
        <v>74.992248772629807</v>
      </c>
      <c r="R1756" s="41">
        <f>P1756*C1756/U1755</f>
        <v>0.53579207750081781</v>
      </c>
      <c r="S1756" s="41">
        <f>Q1756*D1756/U1755</f>
        <v>0.45160107630769097</v>
      </c>
      <c r="T1756" s="41">
        <f t="shared" si="331"/>
        <v>1.1864278134177091</v>
      </c>
      <c r="U1756" s="42">
        <f>P1756*C1756+Q1756*D1756</f>
        <v>31624.333383705678</v>
      </c>
      <c r="V1756" s="25">
        <f>B1756</f>
        <v>43549</v>
      </c>
      <c r="W1756">
        <f>C1756/C$2</f>
        <v>1.628198070867118</v>
      </c>
      <c r="X1756">
        <f>D1756/D$2</f>
        <v>1.3821017556431385</v>
      </c>
      <c r="Y1756">
        <f t="shared" si="332"/>
        <v>1.5812166691852838</v>
      </c>
      <c r="AA1756" s="15">
        <f t="shared" si="333"/>
        <v>-2.3729998735197877E-2</v>
      </c>
      <c r="AB1756" s="15">
        <f t="shared" si="334"/>
        <v>9.2322350831164357E-4</v>
      </c>
      <c r="AC1756" s="15">
        <f t="shared" si="335"/>
        <v>-1.2606846191491217E-2</v>
      </c>
    </row>
    <row r="1757" spans="1:29" x14ac:dyDescent="0.4">
      <c r="A1757" s="43">
        <f t="shared" si="326"/>
        <v>2019</v>
      </c>
      <c r="B1757" s="53">
        <v>43550</v>
      </c>
      <c r="C1757" s="45">
        <v>3700.4387999999999</v>
      </c>
      <c r="D1757" s="45">
        <f>VLOOKUP(B1757,'H11001.CSI  中证全债'!$A$2:$B$2792,2,0)</f>
        <v>193.0129</v>
      </c>
      <c r="E1757" s="14">
        <f t="shared" si="327"/>
        <v>0</v>
      </c>
      <c r="F1757" s="14">
        <f>IF(AND((B1757-$B$2)&gt;123,OR(((G1756*J1756/C1756*C1757)/(G1756*K1756/D1756*D1757))&lt;(4/6),((G1756*J1756/C1756*C1757)/(G1756*K1756/D1756*D1757))&gt;(6/4))),COUNTIF($E$2:E1757,1),0)</f>
        <v>0</v>
      </c>
      <c r="G1757" s="21">
        <f t="shared" si="328"/>
        <v>31225.834282459837</v>
      </c>
      <c r="H1757" s="12">
        <f t="shared" si="329"/>
        <v>4.553570394703824</v>
      </c>
      <c r="I1757" s="12">
        <f t="shared" si="330"/>
        <v>74.480129127983204</v>
      </c>
      <c r="J1757" s="15">
        <f>IF(OR((ROW(F1757)-MATCH(MAX($F$2:F1757),$F$2:F1757,0))=1,(ROW(F1757)-MATCH(MAX($F$2:F1757),$F$2:F1757,0))&gt;123),IF(OR(((G1756*J1756/C1756*C1757)/(G1756*K1756/D1756*D1757))&lt;(4/6),((G1756*J1756/C1756*C1757)/(G1756*K1756/D1756*D1757))&gt;(6/4)),50%,((G1756*J1756/C1756*C1757)/((G1756*K1756/D1756*D1757)+(G1756*J1756/C1756*C1757)))),((G1756*J1756/C1756*C1757)/((G1756*K1756/D1756*D1757)+(G1756*J1756/C1756*C1757))))</f>
        <v>0.53962396695861625</v>
      </c>
      <c r="K1757" s="18">
        <f t="shared" si="324"/>
        <v>0.46037603304138375</v>
      </c>
      <c r="L1757" s="20">
        <f t="shared" si="325"/>
        <v>1.1721374012319812</v>
      </c>
      <c r="M1757" s="51">
        <f>IF(AND((B1757-$B$2)&gt;123,OR(((U1756*R1756/C1756*C1757)/(U1756*S1756/D1756*D1757))&lt;(4/6),((U1756*R1756/C1756*C1757)/(U1756*S1756/D1756*D1757))&gt;(6/4))),1,0)</f>
        <v>0</v>
      </c>
      <c r="N1757" s="51">
        <f>IF(AND((B1757-$B$2)&gt;123,OR(((U1756*R1756/C1756*C1757)/(U1756*S1756/D1756*D1757))&lt;(4/6),((U1756*R1756/C1756*C1757)/(U1756*S1756/D1756*D1757))&gt;(6/4))),COUNTIF($M$2:M1757,1),0)</f>
        <v>0</v>
      </c>
      <c r="O1757" s="51">
        <f>IF(OR((ROW(N1757)-MATCH(MAX($N$2:N1757),$N$2:N1757,0))=1,(ROW(N1757)-MATCH(MAX($N$2:N1757),$N$2:N1757,0))&gt;123),IF(OR(((U1756*R1756/C1756*C1757)/(U1756*S1756/D1756*D1757))&lt;(4/6),((U1756*R1756/C1756*C1757)/(U1756*S1756/D1756*D1757))&gt;(6/4)),1,0),0)</f>
        <v>0</v>
      </c>
      <c r="P1757" s="47">
        <f>IF(O1757=1,U1756/2/C1757,P1756)</f>
        <v>4.5848803948301908</v>
      </c>
      <c r="Q1757" s="47">
        <f>IF(O1757=1,U1756/2/D1757,Q1756)</f>
        <v>74.992248772629807</v>
      </c>
      <c r="R1757" s="41">
        <f>P1757*C1757/U1756</f>
        <v>0.5364878083131599</v>
      </c>
      <c r="S1757" s="41">
        <f>Q1757*D1757/U1756</f>
        <v>0.45770044343716149</v>
      </c>
      <c r="T1757" s="41">
        <f t="shared" si="331"/>
        <v>1.1721374012319812</v>
      </c>
      <c r="U1757" s="42">
        <f>P1757*C1757+Q1757*D1757</f>
        <v>31440.540719515673</v>
      </c>
      <c r="V1757" s="25">
        <f>B1757</f>
        <v>43550</v>
      </c>
      <c r="W1757">
        <f>C1757/C$2</f>
        <v>1.6097592042294233</v>
      </c>
      <c r="X1757">
        <f>D1757/D$2</f>
        <v>1.3831092798280185</v>
      </c>
      <c r="Y1757">
        <f t="shared" si="332"/>
        <v>1.5720270359757837</v>
      </c>
      <c r="AA1757" s="15">
        <f t="shared" si="333"/>
        <v>-1.1324707336052064E-2</v>
      </c>
      <c r="AB1757" s="15">
        <f t="shared" si="334"/>
        <v>7.2897974462882154E-4</v>
      </c>
      <c r="AC1757" s="15">
        <f t="shared" si="335"/>
        <v>-5.8117482496785611E-3</v>
      </c>
    </row>
    <row r="1758" spans="1:29" x14ac:dyDescent="0.4">
      <c r="A1758" s="43">
        <f t="shared" si="326"/>
        <v>2019</v>
      </c>
      <c r="B1758" s="53">
        <v>43551</v>
      </c>
      <c r="C1758" s="45">
        <v>3743.3878</v>
      </c>
      <c r="D1758" s="45">
        <f>VLOOKUP(B1758,'H11001.CSI  中证全债'!$A$2:$B$2792,2,0)</f>
        <v>193.0446</v>
      </c>
      <c r="E1758" s="14">
        <f t="shared" si="327"/>
        <v>0</v>
      </c>
      <c r="F1758" s="14">
        <f>IF(AND((B1758-$B$2)&gt;123,OR(((G1757*J1757/C1757*C1758)/(G1757*K1757/D1757*D1758))&lt;(4/6),((G1757*J1757/C1757*C1758)/(G1757*K1757/D1757*D1758))&gt;(6/4))),COUNTIF($E$2:E1758,1),0)</f>
        <v>0</v>
      </c>
      <c r="G1758" s="21">
        <f t="shared" si="328"/>
        <v>31423.766597435329</v>
      </c>
      <c r="H1758" s="12">
        <f t="shared" si="329"/>
        <v>4.553570394703824</v>
      </c>
      <c r="I1758" s="12">
        <f t="shared" si="330"/>
        <v>74.480129127983204</v>
      </c>
      <c r="J1758" s="15">
        <f>IF(OR((ROW(F1758)-MATCH(MAX($F$2:F1758),$F$2:F1758,0))=1,(ROW(F1758)-MATCH(MAX($F$2:F1758),$F$2:F1758,0))&gt;123),IF(OR(((G1757*J1757/C1757*C1758)/(G1757*K1757/D1757*D1758))&lt;(4/6),((G1757*J1757/C1757*C1758)/(G1757*K1757/D1757*D1758))&gt;(6/4)),50%,((G1757*J1757/C1757*C1758)/((G1757*K1757/D1757*D1758)+(G1757*J1757/C1757*C1758)))),((G1757*J1757/C1757*C1758)/((G1757*K1757/D1757*D1758)+(G1757*J1757/C1757*C1758))))</f>
        <v>0.54244865296850409</v>
      </c>
      <c r="K1758" s="18">
        <f t="shared" si="324"/>
        <v>0.45755134703149591</v>
      </c>
      <c r="L1758" s="20">
        <f t="shared" si="325"/>
        <v>1.1855470571506463</v>
      </c>
      <c r="M1758" s="51">
        <f>IF(AND((B1758-$B$2)&gt;123,OR(((U1757*R1757/C1757*C1758)/(U1757*S1757/D1757*D1758))&lt;(4/6),((U1757*R1757/C1757*C1758)/(U1757*S1757/D1757*D1758))&gt;(6/4))),1,0)</f>
        <v>0</v>
      </c>
      <c r="N1758" s="51">
        <f>IF(AND((B1758-$B$2)&gt;123,OR(((U1757*R1757/C1757*C1758)/(U1757*S1757/D1757*D1758))&lt;(4/6),((U1757*R1757/C1757*C1758)/(U1757*S1757/D1757*D1758))&gt;(6/4))),COUNTIF($M$2:M1758,1),0)</f>
        <v>0</v>
      </c>
      <c r="O1758" s="51">
        <f>IF(OR((ROW(N1758)-MATCH(MAX($N$2:N1758),$N$2:N1758,0))=1,(ROW(N1758)-MATCH(MAX($N$2:N1758),$N$2:N1758,0))&gt;123),IF(OR(((U1757*R1757/C1757*C1758)/(U1757*S1757/D1757*D1758))&lt;(4/6),((U1757*R1757/C1757*C1758)/(U1757*S1757/D1757*D1758))&gt;(6/4)),1,0),0)</f>
        <v>0</v>
      </c>
      <c r="P1758" s="47">
        <f>IF(O1758=1,U1757/2/C1758,P1757)</f>
        <v>4.5848803948301908</v>
      </c>
      <c r="Q1758" s="47">
        <f>IF(O1758=1,U1757/2/D1758,Q1757)</f>
        <v>74.992248772629807</v>
      </c>
      <c r="R1758" s="41">
        <f>P1758*C1758/U1757</f>
        <v>0.54588709168774463</v>
      </c>
      <c r="S1758" s="41">
        <f>Q1758*D1758/U1757</f>
        <v>0.46045164415466905</v>
      </c>
      <c r="T1758" s="41">
        <f t="shared" si="331"/>
        <v>1.1855470571506466</v>
      </c>
      <c r="U1758" s="42">
        <f>P1758*C1758+Q1758*D1758</f>
        <v>31639.834001879331</v>
      </c>
      <c r="V1758" s="25">
        <f>B1758</f>
        <v>43551</v>
      </c>
      <c r="W1758">
        <f>C1758/C$2</f>
        <v>1.628442812255166</v>
      </c>
      <c r="X1758">
        <f>D1758/D$2</f>
        <v>1.38333643855249</v>
      </c>
      <c r="Y1758">
        <f t="shared" si="332"/>
        <v>1.5819917000939665</v>
      </c>
      <c r="AA1758" s="15">
        <f t="shared" si="333"/>
        <v>1.1606461374256583E-2</v>
      </c>
      <c r="AB1758" s="15">
        <f t="shared" si="334"/>
        <v>1.6423772711560147E-4</v>
      </c>
      <c r="AC1758" s="15">
        <f t="shared" si="335"/>
        <v>6.338735842413401E-3</v>
      </c>
    </row>
    <row r="1759" spans="1:29" x14ac:dyDescent="0.4">
      <c r="A1759" s="43">
        <f t="shared" si="326"/>
        <v>2019</v>
      </c>
      <c r="B1759" s="53">
        <v>43552</v>
      </c>
      <c r="C1759" s="45">
        <v>3728.3953000000001</v>
      </c>
      <c r="D1759" s="45">
        <f>VLOOKUP(B1759,'H11001.CSI  中证全债'!$A$2:$B$2792,2,0)</f>
        <v>193.1259</v>
      </c>
      <c r="E1759" s="14">
        <f t="shared" si="327"/>
        <v>0</v>
      </c>
      <c r="F1759" s="14">
        <f>IF(AND((B1759-$B$2)&gt;123,OR(((G1758*J1758/C1758*C1759)/(G1758*K1758/D1758*D1759))&lt;(4/6),((G1758*J1758/C1758*C1759)/(G1758*K1758/D1758*D1759))&gt;(6/4))),COUNTIF($E$2:E1759,1),0)</f>
        <v>0</v>
      </c>
      <c r="G1759" s="21">
        <f t="shared" si="328"/>
        <v>31361.552427790841</v>
      </c>
      <c r="H1759" s="12">
        <f t="shared" si="329"/>
        <v>4.553570394703824</v>
      </c>
      <c r="I1759" s="12">
        <f t="shared" si="330"/>
        <v>74.480129127983204</v>
      </c>
      <c r="J1759" s="15">
        <f>IF(OR((ROW(F1759)-MATCH(MAX($F$2:F1759),$F$2:F1759,0))=1,(ROW(F1759)-MATCH(MAX($F$2:F1759),$F$2:F1759,0))&gt;123),IF(OR(((G1758*J1758/C1758*C1759)/(G1758*K1758/D1758*D1759))&lt;(4/6),((G1758*J1758/C1758*C1759)/(G1758*K1758/D1758*D1759))&gt;(6/4)),50%,((G1758*J1758/C1758*C1759)/((G1758*K1758/D1758*D1759)+(G1758*J1758/C1758*C1759)))),((G1758*J1758/C1758*C1759)/((G1758*K1758/D1758*D1759)+(G1758*J1758/C1758*C1759))))</f>
        <v>0.54134789714007781</v>
      </c>
      <c r="K1759" s="18">
        <f t="shared" si="324"/>
        <v>0.45865210285992219</v>
      </c>
      <c r="L1759" s="20">
        <f t="shared" si="325"/>
        <v>1.1803017881407423</v>
      </c>
      <c r="M1759" s="51">
        <f>IF(AND((B1759-$B$2)&gt;123,OR(((U1758*R1758/C1758*C1759)/(U1758*S1758/D1758*D1759))&lt;(4/6),((U1758*R1758/C1758*C1759)/(U1758*S1758/D1758*D1759))&gt;(6/4))),1,0)</f>
        <v>0</v>
      </c>
      <c r="N1759" s="51">
        <f>IF(AND((B1759-$B$2)&gt;123,OR(((U1758*R1758/C1758*C1759)/(U1758*S1758/D1758*D1759))&lt;(4/6),((U1758*R1758/C1758*C1759)/(U1758*S1758/D1758*D1759))&gt;(6/4))),COUNTIF($M$2:M1759,1),0)</f>
        <v>0</v>
      </c>
      <c r="O1759" s="51">
        <f>IF(OR((ROW(N1759)-MATCH(MAX($N$2:N1759),$N$2:N1759,0))=1,(ROW(N1759)-MATCH(MAX($N$2:N1759),$N$2:N1759,0))&gt;123),IF(OR(((U1758*R1758/C1758*C1759)/(U1758*S1758/D1758*D1759))&lt;(4/6),((U1758*R1758/C1758*C1759)/(U1758*S1758/D1758*D1759))&gt;(6/4)),1,0),0)</f>
        <v>0</v>
      </c>
      <c r="P1759" s="47">
        <f>IF(O1759=1,U1758/2/C1759,P1758)</f>
        <v>4.5848803948301908</v>
      </c>
      <c r="Q1759" s="47">
        <f>IF(O1759=1,U1758/2/D1759,Q1758)</f>
        <v>74.992248772629807</v>
      </c>
      <c r="R1759" s="41">
        <f>P1759*C1759/U1758</f>
        <v>0.54027611251473917</v>
      </c>
      <c r="S1759" s="41">
        <f>Q1759*D1759/U1758</f>
        <v>0.45774404304326549</v>
      </c>
      <c r="T1759" s="41">
        <f t="shared" si="331"/>
        <v>1.1803017881407423</v>
      </c>
      <c r="U1759" s="42">
        <f>P1759*C1759+Q1759*D1759</f>
        <v>31577.192052385057</v>
      </c>
      <c r="V1759" s="25">
        <f>B1759</f>
        <v>43552</v>
      </c>
      <c r="W1759">
        <f>C1759/C$2</f>
        <v>1.6219207979282679</v>
      </c>
      <c r="X1759">
        <f>D1759/D$2</f>
        <v>1.3839190254389107</v>
      </c>
      <c r="Y1759">
        <f t="shared" si="332"/>
        <v>1.5788596026192527</v>
      </c>
      <c r="AA1759" s="15">
        <f t="shared" si="333"/>
        <v>-4.0050619388137809E-3</v>
      </c>
      <c r="AB1759" s="15">
        <f t="shared" si="334"/>
        <v>4.2114620144784176E-4</v>
      </c>
      <c r="AC1759" s="15">
        <f t="shared" si="335"/>
        <v>-1.9798444419952821E-3</v>
      </c>
    </row>
    <row r="1760" spans="1:29" x14ac:dyDescent="0.4">
      <c r="A1760" s="43">
        <f t="shared" si="326"/>
        <v>2019</v>
      </c>
      <c r="B1760" s="53">
        <v>43553</v>
      </c>
      <c r="C1760" s="45">
        <v>3872.3411999999998</v>
      </c>
      <c r="D1760" s="45">
        <f>VLOOKUP(B1760,'H11001.CSI  中证全债'!$A$2:$B$2792,2,0)</f>
        <v>193.19579999999999</v>
      </c>
      <c r="E1760" s="14">
        <f t="shared" si="327"/>
        <v>0</v>
      </c>
      <c r="F1760" s="14">
        <f>IF(AND((B1760-$B$2)&gt;123,OR(((G1759*J1759/C1759*C1760)/(G1759*K1759/D1759*D1760))&lt;(4/6),((G1759*J1759/C1759*C1760)/(G1759*K1759/D1759*D1760))&gt;(6/4))),COUNTIF($E$2:E1760,1),0)</f>
        <v>0</v>
      </c>
      <c r="G1760" s="21">
        <f t="shared" si="328"/>
        <v>32022.226377495881</v>
      </c>
      <c r="H1760" s="12">
        <f t="shared" si="329"/>
        <v>4.553570394703824</v>
      </c>
      <c r="I1760" s="12">
        <f t="shared" si="330"/>
        <v>74.480129127983204</v>
      </c>
      <c r="J1760" s="15">
        <f>IF(OR((ROW(F1760)-MATCH(MAX($F$2:F1760),$F$2:F1760,0))=1,(ROW(F1760)-MATCH(MAX($F$2:F1760),$F$2:F1760,0))&gt;123),IF(OR(((G1759*J1759/C1759*C1760)/(G1759*K1759/D1759*D1760))&lt;(4/6),((G1759*J1759/C1759*C1760)/(G1759*K1759/D1759*D1760))&gt;(6/4)),50%,((G1759*J1759/C1759*C1760)/((G1759*K1759/D1759*D1760)+(G1759*J1759/C1759*C1760)))),((G1759*J1759/C1759*C1760)/((G1759*K1759/D1759*D1760)+(G1759*J1759/C1759*C1760))))</f>
        <v>0.55064810418377785</v>
      </c>
      <c r="K1760" s="18">
        <f t="shared" si="324"/>
        <v>0.44935189581622215</v>
      </c>
      <c r="L1760" s="20">
        <f t="shared" si="325"/>
        <v>1.2254273528401542</v>
      </c>
      <c r="M1760" s="51">
        <f>IF(AND((B1760-$B$2)&gt;123,OR(((U1759*R1759/C1759*C1760)/(U1759*S1759/D1759*D1760))&lt;(4/6),((U1759*R1759/C1759*C1760)/(U1759*S1759/D1759*D1760))&gt;(6/4))),1,0)</f>
        <v>0</v>
      </c>
      <c r="N1760" s="51">
        <f>IF(AND((B1760-$B$2)&gt;123,OR(((U1759*R1759/C1759*C1760)/(U1759*S1759/D1759*D1760))&lt;(4/6),((U1759*R1759/C1759*C1760)/(U1759*S1759/D1759*D1760))&gt;(6/4))),COUNTIF($M$2:M1760,1),0)</f>
        <v>0</v>
      </c>
      <c r="O1760" s="51">
        <f>IF(OR((ROW(N1760)-MATCH(MAX($N$2:N1760),$N$2:N1760,0))=1,(ROW(N1760)-MATCH(MAX($N$2:N1760),$N$2:N1760,0))&gt;123),IF(OR(((U1759*R1759/C1759*C1760)/(U1759*S1759/D1759*D1760))&lt;(4/6),((U1759*R1759/C1759*C1760)/(U1759*S1759/D1759*D1760))&gt;(6/4)),1,0),0)</f>
        <v>0</v>
      </c>
      <c r="P1760" s="47">
        <f>IF(O1760=1,U1759/2/C1760,P1759)</f>
        <v>4.5848803948301908</v>
      </c>
      <c r="Q1760" s="47">
        <f>IF(O1760=1,U1759/2/D1760,Q1759)</f>
        <v>74.992248772629807</v>
      </c>
      <c r="R1760" s="41">
        <f>P1760*C1760/U1759</f>
        <v>0.56224825882300777</v>
      </c>
      <c r="S1760" s="41">
        <f>Q1760*D1760/U1759</f>
        <v>0.45881810742994567</v>
      </c>
      <c r="T1760" s="41">
        <f t="shared" si="331"/>
        <v>1.2254273528401542</v>
      </c>
      <c r="U1760" s="42">
        <f>P1760*C1760+Q1760*D1760</f>
        <v>32242.408745400448</v>
      </c>
      <c r="V1760" s="25">
        <f>B1760</f>
        <v>43553</v>
      </c>
      <c r="W1760">
        <f>C1760/C$2</f>
        <v>1.6845399222970017</v>
      </c>
      <c r="X1760">
        <f>D1760/D$2</f>
        <v>1.3844199211752057</v>
      </c>
      <c r="Y1760">
        <f t="shared" si="332"/>
        <v>1.6121204372700224</v>
      </c>
      <c r="AA1760" s="15">
        <f t="shared" si="333"/>
        <v>3.8608003824057935E-2</v>
      </c>
      <c r="AB1760" s="15">
        <f t="shared" si="334"/>
        <v>3.6194006086165409E-4</v>
      </c>
      <c r="AC1760" s="15">
        <f t="shared" si="335"/>
        <v>2.1066366252953328E-2</v>
      </c>
    </row>
    <row r="1761" spans="1:29" x14ac:dyDescent="0.4">
      <c r="A1761" s="43">
        <f t="shared" si="326"/>
        <v>2019</v>
      </c>
      <c r="B1761" s="53">
        <v>43556</v>
      </c>
      <c r="C1761" s="45">
        <v>3973.9279999999999</v>
      </c>
      <c r="D1761" s="45">
        <f>VLOOKUP(B1761,'H11001.CSI  中证全债'!$A$2:$B$2792,2,0)</f>
        <v>193.06970000000001</v>
      </c>
      <c r="E1761" s="14">
        <f t="shared" si="327"/>
        <v>0</v>
      </c>
      <c r="F1761" s="14">
        <f>IF(AND((B1761-$B$2)&gt;123,OR(((G1760*J1760/C1760*C1761)/(G1760*K1760/D1760*D1761))&lt;(4/6),((G1760*J1760/C1760*C1761)/(G1760*K1760/D1760*D1761))&gt;(6/4))),COUNTIF($E$2:E1761,1),0)</f>
        <v>0</v>
      </c>
      <c r="G1761" s="21">
        <f t="shared" si="328"/>
        <v>32475.417078185536</v>
      </c>
      <c r="H1761" s="12">
        <f t="shared" si="329"/>
        <v>4.553570394703824</v>
      </c>
      <c r="I1761" s="12">
        <f t="shared" si="330"/>
        <v>74.480129127983204</v>
      </c>
      <c r="J1761" s="15">
        <f>IF(OR((ROW(F1761)-MATCH(MAX($F$2:F1761),$F$2:F1761,0))=1,(ROW(F1761)-MATCH(MAX($F$2:F1761),$F$2:F1761,0))&gt;123),IF(OR(((G1760*J1760/C1760*C1761)/(G1760*K1760/D1760*D1761))&lt;(4/6),((G1760*J1760/C1760*C1761)/(G1760*K1760/D1760*D1761))&gt;(6/4)),50%,((G1760*J1760/C1760*C1761)/((G1760*K1760/D1760*D1761)+(G1760*J1760/C1760*C1761)))),((G1760*J1760/C1760*C1761)/((G1760*K1760/D1760*D1761)+(G1760*J1760/C1760*C1761))))</f>
        <v>0.55720795972901482</v>
      </c>
      <c r="K1761" s="18">
        <f t="shared" si="324"/>
        <v>0.44279204027098518</v>
      </c>
      <c r="L1761" s="20">
        <f t="shared" si="325"/>
        <v>1.2583965136049149</v>
      </c>
      <c r="M1761" s="51">
        <f>IF(AND((B1761-$B$2)&gt;123,OR(((U1760*R1760/C1760*C1761)/(U1760*S1760/D1760*D1761))&lt;(4/6),((U1760*R1760/C1760*C1761)/(U1760*S1760/D1760*D1761))&gt;(6/4))),1,0)</f>
        <v>0</v>
      </c>
      <c r="N1761" s="51">
        <f>IF(AND((B1761-$B$2)&gt;123,OR(((U1760*R1760/C1760*C1761)/(U1760*S1760/D1760*D1761))&lt;(4/6),((U1760*R1760/C1760*C1761)/(U1760*S1760/D1760*D1761))&gt;(6/4))),COUNTIF($M$2:M1761,1),0)</f>
        <v>0</v>
      </c>
      <c r="O1761" s="51">
        <f>IF(OR((ROW(N1761)-MATCH(MAX($N$2:N1761),$N$2:N1761,0))=1,(ROW(N1761)-MATCH(MAX($N$2:N1761),$N$2:N1761,0))&gt;123),IF(OR(((U1760*R1760/C1760*C1761)/(U1760*S1760/D1760*D1761))&lt;(4/6),((U1760*R1760/C1760*C1761)/(U1760*S1760/D1760*D1761))&gt;(6/4)),1,0),0)</f>
        <v>0</v>
      </c>
      <c r="P1761" s="47">
        <f>IF(O1761=1,U1760/2/C1761,P1760)</f>
        <v>4.5848803948301908</v>
      </c>
      <c r="Q1761" s="47">
        <f>IF(O1761=1,U1760/2/D1761,Q1760)</f>
        <v>74.992248772629807</v>
      </c>
      <c r="R1761" s="41">
        <f>P1761*C1761/U1760</f>
        <v>0.56509377824527229</v>
      </c>
      <c r="S1761" s="41">
        <f>Q1761*D1761/U1760</f>
        <v>0.44905860127222891</v>
      </c>
      <c r="T1761" s="41">
        <f t="shared" si="331"/>
        <v>1.2583965136049144</v>
      </c>
      <c r="U1761" s="42">
        <f>P1761*C1761+Q1761*D1761</f>
        <v>32698.715550523753</v>
      </c>
      <c r="V1761" s="25">
        <f>B1761</f>
        <v>43556</v>
      </c>
      <c r="W1761">
        <f>C1761/C$2</f>
        <v>1.7287320560321182</v>
      </c>
      <c r="X1761">
        <f>D1761/D$2</f>
        <v>1.3835163024005732</v>
      </c>
      <c r="Y1761">
        <f t="shared" si="332"/>
        <v>1.6349357775261877</v>
      </c>
      <c r="AA1761" s="15">
        <f t="shared" si="333"/>
        <v>2.6233948599364121E-2</v>
      </c>
      <c r="AB1761" s="15">
        <f t="shared" si="334"/>
        <v>-6.5270570064135391E-4</v>
      </c>
      <c r="AC1761" s="15">
        <f t="shared" si="335"/>
        <v>1.4152379517501146E-2</v>
      </c>
    </row>
    <row r="1762" spans="1:29" x14ac:dyDescent="0.4">
      <c r="A1762" s="43">
        <f t="shared" si="326"/>
        <v>2019</v>
      </c>
      <c r="B1762" s="53">
        <v>43557</v>
      </c>
      <c r="C1762" s="45">
        <v>3971.2851999999998</v>
      </c>
      <c r="D1762" s="45">
        <f>VLOOKUP(B1762,'H11001.CSI  中证全债'!$A$2:$B$2792,2,0)</f>
        <v>192.93690000000001</v>
      </c>
      <c r="E1762" s="14">
        <f t="shared" si="327"/>
        <v>0</v>
      </c>
      <c r="F1762" s="14">
        <f>IF(AND((B1762-$B$2)&gt;123,OR(((G1761*J1761/C1761*C1762)/(G1761*K1761/D1761*D1762))&lt;(4/6),((G1761*J1761/C1761*C1762)/(G1761*K1761/D1761*D1762))&gt;(6/4))),COUNTIF($E$2:E1762,1),0)</f>
        <v>0</v>
      </c>
      <c r="G1762" s="21">
        <f t="shared" si="328"/>
        <v>32453.491941198219</v>
      </c>
      <c r="H1762" s="12">
        <f t="shared" si="329"/>
        <v>4.553570394703824</v>
      </c>
      <c r="I1762" s="12">
        <f t="shared" si="330"/>
        <v>74.480129127983204</v>
      </c>
      <c r="J1762" s="15">
        <f>IF(OR((ROW(F1762)-MATCH(MAX($F$2:F1762),$F$2:F1762,0))=1,(ROW(F1762)-MATCH(MAX($F$2:F1762),$F$2:F1762,0))&gt;123),IF(OR(((G1761*J1761/C1761*C1762)/(G1761*K1761/D1761*D1762))&lt;(4/6),((G1761*J1761/C1761*C1762)/(G1761*K1761/D1761*D1762))&gt;(6/4)),50%,((G1761*J1761/C1761*C1762)/((G1761*K1761/D1761*D1762)+(G1761*J1761/C1761*C1762)))),((G1761*J1761/C1761*C1762)/((G1761*K1761/D1761*D1762)+(G1761*J1761/C1761*C1762))))</f>
        <v>0.55721358886158057</v>
      </c>
      <c r="K1762" s="18">
        <f t="shared" si="324"/>
        <v>0.44278641113841943</v>
      </c>
      <c r="L1762" s="20">
        <f t="shared" si="325"/>
        <v>1.2584252245432845</v>
      </c>
      <c r="M1762" s="51">
        <f>IF(AND((B1762-$B$2)&gt;123,OR(((U1761*R1761/C1761*C1762)/(U1761*S1761/D1761*D1762))&lt;(4/6),((U1761*R1761/C1761*C1762)/(U1761*S1761/D1761*D1762))&gt;(6/4))),1,0)</f>
        <v>0</v>
      </c>
      <c r="N1762" s="51">
        <f>IF(AND((B1762-$B$2)&gt;123,OR(((U1761*R1761/C1761*C1762)/(U1761*S1761/D1761*D1762))&lt;(4/6),((U1761*R1761/C1761*C1762)/(U1761*S1761/D1761*D1762))&gt;(6/4))),COUNTIF($M$2:M1762,1),0)</f>
        <v>0</v>
      </c>
      <c r="O1762" s="51">
        <f>IF(OR((ROW(N1762)-MATCH(MAX($N$2:N1762),$N$2:N1762,0))=1,(ROW(N1762)-MATCH(MAX($N$2:N1762),$N$2:N1762,0))&gt;123),IF(OR(((U1761*R1761/C1761*C1762)/(U1761*S1761/D1761*D1762))&lt;(4/6),((U1761*R1761/C1761*C1762)/(U1761*S1761/D1761*D1762))&gt;(6/4)),1,0),0)</f>
        <v>0</v>
      </c>
      <c r="P1762" s="47">
        <f>IF(O1762=1,U1761/2/C1762,P1761)</f>
        <v>4.5848803948301908</v>
      </c>
      <c r="Q1762" s="47">
        <f>IF(O1762=1,U1761/2/D1762,Q1761)</f>
        <v>74.992248772629807</v>
      </c>
      <c r="R1762" s="41">
        <f>P1762*C1762/U1761</f>
        <v>0.55683739710282432</v>
      </c>
      <c r="S1762" s="41">
        <f>Q1762*D1762/U1761</f>
        <v>0.44248747263065646</v>
      </c>
      <c r="T1762" s="41">
        <f t="shared" si="331"/>
        <v>1.2584252245432845</v>
      </c>
      <c r="U1762" s="42">
        <f>P1762*C1762+Q1762*D1762</f>
        <v>32676.639657979293</v>
      </c>
      <c r="V1762" s="25">
        <f>B1762</f>
        <v>43557</v>
      </c>
      <c r="W1762">
        <f>C1762/C$2</f>
        <v>1.7275823892345108</v>
      </c>
      <c r="X1762">
        <f>D1762/D$2</f>
        <v>1.3825646721605158</v>
      </c>
      <c r="Y1762">
        <f t="shared" si="332"/>
        <v>1.6338319828989647</v>
      </c>
      <c r="AA1762" s="15">
        <f t="shared" si="333"/>
        <v>-6.6503469614964672E-4</v>
      </c>
      <c r="AB1762" s="15">
        <f t="shared" si="334"/>
        <v>-6.8783449707543465E-4</v>
      </c>
      <c r="AC1762" s="15">
        <f t="shared" si="335"/>
        <v>-6.7513026651921937E-4</v>
      </c>
    </row>
    <row r="1763" spans="1:29" x14ac:dyDescent="0.4">
      <c r="A1763" s="43">
        <f t="shared" si="326"/>
        <v>2019</v>
      </c>
      <c r="B1763" s="53">
        <v>43558</v>
      </c>
      <c r="C1763" s="45">
        <v>4022.1565999999998</v>
      </c>
      <c r="D1763" s="45">
        <f>VLOOKUP(B1763,'H11001.CSI  中证全债'!$A$2:$B$2792,2,0)</f>
        <v>192.69929999999999</v>
      </c>
      <c r="E1763" s="14">
        <f t="shared" si="327"/>
        <v>0</v>
      </c>
      <c r="F1763" s="14">
        <f>IF(AND((B1763-$B$2)&gt;123,OR(((G1762*J1762/C1762*C1763)/(G1762*K1762/D1762*D1763))&lt;(4/6),((G1762*J1762/C1762*C1763)/(G1762*K1762/D1762*D1763))&gt;(6/4))),COUNTIF($E$2:E1763,1),0)</f>
        <v>0</v>
      </c>
      <c r="G1763" s="21">
        <f t="shared" si="328"/>
        <v>32667.441963494544</v>
      </c>
      <c r="H1763" s="12">
        <f t="shared" si="329"/>
        <v>4.553570394703824</v>
      </c>
      <c r="I1763" s="12">
        <f t="shared" si="330"/>
        <v>74.480129127983204</v>
      </c>
      <c r="J1763" s="15">
        <f>IF(OR((ROW(F1763)-MATCH(MAX($F$2:F1763),$F$2:F1763,0))=1,(ROW(F1763)-MATCH(MAX($F$2:F1763),$F$2:F1763,0))&gt;123),IF(OR(((G1762*J1762/C1762*C1763)/(G1762*K1762/D1762*D1763))&lt;(4/6),((G1762*J1762/C1762*C1763)/(G1762*K1762/D1762*D1763))&gt;(6/4)),50%,((G1762*J1762/C1762*C1763)/((G1762*K1762/D1762*D1763)+(G1762*J1762/C1762*C1763)))),((G1762*J1762/C1762*C1763)/((G1762*K1762/D1762*D1763)+(G1762*J1762/C1762*C1763))))</f>
        <v>0.56065526150133072</v>
      </c>
      <c r="K1763" s="18">
        <f t="shared" si="324"/>
        <v>0.43934473849866928</v>
      </c>
      <c r="L1763" s="20">
        <f t="shared" si="325"/>
        <v>1.2761169359105204</v>
      </c>
      <c r="M1763" s="51">
        <f>IF(AND((B1763-$B$2)&gt;123,OR(((U1762*R1762/C1762*C1763)/(U1762*S1762/D1762*D1763))&lt;(4/6),((U1762*R1762/C1762*C1763)/(U1762*S1762/D1762*D1763))&gt;(6/4))),1,0)</f>
        <v>0</v>
      </c>
      <c r="N1763" s="51">
        <f>IF(AND((B1763-$B$2)&gt;123,OR(((U1762*R1762/C1762*C1763)/(U1762*S1762/D1762*D1763))&lt;(4/6),((U1762*R1762/C1762*C1763)/(U1762*S1762/D1762*D1763))&gt;(6/4))),COUNTIF($M$2:M1763,1),0)</f>
        <v>0</v>
      </c>
      <c r="O1763" s="51">
        <f>IF(OR((ROW(N1763)-MATCH(MAX($N$2:N1763),$N$2:N1763,0))=1,(ROW(N1763)-MATCH(MAX($N$2:N1763),$N$2:N1763,0))&gt;123),IF(OR(((U1762*R1762/C1762*C1763)/(U1762*S1762/D1762*D1763))&lt;(4/6),((U1762*R1762/C1762*C1763)/(U1762*S1762/D1762*D1763))&gt;(6/4)),1,0),0)</f>
        <v>0</v>
      </c>
      <c r="P1763" s="47">
        <f>IF(O1763=1,U1762/2/C1763,P1762)</f>
        <v>4.5848803948301908</v>
      </c>
      <c r="Q1763" s="47">
        <f>IF(O1763=1,U1762/2/D1763,Q1762)</f>
        <v>74.992248772629807</v>
      </c>
      <c r="R1763" s="41">
        <f>P1763*C1763/U1762</f>
        <v>0.56435138782006711</v>
      </c>
      <c r="S1763" s="41">
        <f>Q1763*D1763/U1762</f>
        <v>0.44224112378651059</v>
      </c>
      <c r="T1763" s="41">
        <f t="shared" si="331"/>
        <v>1.2761169359105204</v>
      </c>
      <c r="U1763" s="42">
        <f>P1763*C1763+Q1763*D1763</f>
        <v>32892.060784188478</v>
      </c>
      <c r="V1763" s="25">
        <f>B1763</f>
        <v>43558</v>
      </c>
      <c r="W1763">
        <f>C1763/C$2</f>
        <v>1.7497123875422891</v>
      </c>
      <c r="X1763">
        <f>D1763/D$2</f>
        <v>1.3808620566105336</v>
      </c>
      <c r="Y1763">
        <f t="shared" si="332"/>
        <v>1.644603039209424</v>
      </c>
      <c r="AA1763" s="15">
        <f t="shared" si="333"/>
        <v>1.2809807767017123E-2</v>
      </c>
      <c r="AB1763" s="15">
        <f t="shared" si="334"/>
        <v>-1.2314907101752537E-3</v>
      </c>
      <c r="AC1763" s="15">
        <f t="shared" si="335"/>
        <v>6.5925116065777001E-3</v>
      </c>
    </row>
    <row r="1764" spans="1:29" x14ac:dyDescent="0.4">
      <c r="A1764" s="43">
        <f t="shared" si="326"/>
        <v>2019</v>
      </c>
      <c r="B1764" s="53">
        <v>43559</v>
      </c>
      <c r="C1764" s="45">
        <v>4062.2309</v>
      </c>
      <c r="D1764" s="45">
        <f>VLOOKUP(B1764,'H11001.CSI  中证全债'!$A$2:$B$2792,2,0)</f>
        <v>192.49119999999999</v>
      </c>
      <c r="E1764" s="14">
        <f t="shared" si="327"/>
        <v>0</v>
      </c>
      <c r="F1764" s="14">
        <f>IF(AND((B1764-$B$2)&gt;123,OR(((G1763*J1763/C1763*C1764)/(G1763*K1763/D1763*D1764))&lt;(4/6),((G1763*J1763/C1763*C1764)/(G1763*K1763/D1763*D1764))&gt;(6/4))),COUNTIF($E$2:E1764,1),0)</f>
        <v>0</v>
      </c>
      <c r="G1764" s="21">
        <f t="shared" si="328"/>
        <v>32834.423794691495</v>
      </c>
      <c r="H1764" s="12">
        <f t="shared" si="329"/>
        <v>4.553570394703824</v>
      </c>
      <c r="I1764" s="12">
        <f t="shared" si="330"/>
        <v>74.480129127983204</v>
      </c>
      <c r="J1764" s="15">
        <f>IF(OR((ROW(F1764)-MATCH(MAX($F$2:F1764),$F$2:F1764,0))=1,(ROW(F1764)-MATCH(MAX($F$2:F1764),$F$2:F1764,0))&gt;123),IF(OR(((G1763*J1763/C1763*C1764)/(G1763*K1763/D1763*D1764))&lt;(4/6),((G1763*J1763/C1763*C1764)/(G1763*K1763/D1763*D1764))&gt;(6/4)),50%,((G1763*J1763/C1763*C1764)/((G1763*K1763/D1763*D1764)+(G1763*J1763/C1763*C1764)))),((G1763*J1763/C1763*C1764)/((G1763*K1763/D1763*D1764)+(G1763*J1763/C1763*C1764))))</f>
        <v>0.56336162554135238</v>
      </c>
      <c r="K1764" s="18">
        <f t="shared" si="324"/>
        <v>0.43663837445864762</v>
      </c>
      <c r="L1764" s="20">
        <f t="shared" si="325"/>
        <v>1.2902247225517423</v>
      </c>
      <c r="M1764" s="51">
        <f>IF(AND((B1764-$B$2)&gt;123,OR(((U1763*R1763/C1763*C1764)/(U1763*S1763/D1763*D1764))&lt;(4/6),((U1763*R1763/C1763*C1764)/(U1763*S1763/D1763*D1764))&gt;(6/4))),1,0)</f>
        <v>0</v>
      </c>
      <c r="N1764" s="51">
        <f>IF(AND((B1764-$B$2)&gt;123,OR(((U1763*R1763/C1763*C1764)/(U1763*S1763/D1763*D1764))&lt;(4/6),((U1763*R1763/C1763*C1764)/(U1763*S1763/D1763*D1764))&gt;(6/4))),COUNTIF($M$2:M1764,1),0)</f>
        <v>0</v>
      </c>
      <c r="O1764" s="51">
        <f>IF(OR((ROW(N1764)-MATCH(MAX($N$2:N1764),$N$2:N1764,0))=1,(ROW(N1764)-MATCH(MAX($N$2:N1764),$N$2:N1764,0))&gt;123),IF(OR(((U1763*R1763/C1763*C1764)/(U1763*S1763/D1763*D1764))&lt;(4/6),((U1763*R1763/C1763*C1764)/(U1763*S1763/D1763*D1764))&gt;(6/4)),1,0),0)</f>
        <v>0</v>
      </c>
      <c r="P1764" s="47">
        <f>IF(O1764=1,U1763/2/C1764,P1763)</f>
        <v>4.5848803948301908</v>
      </c>
      <c r="Q1764" s="47">
        <f>IF(O1764=1,U1763/2/D1764,Q1763)</f>
        <v>74.992248772629807</v>
      </c>
      <c r="R1764" s="41">
        <f>P1764*C1764/U1763</f>
        <v>0.56624128645768945</v>
      </c>
      <c r="S1764" s="41">
        <f>Q1764*D1764/U1763</f>
        <v>0.4388702809366461</v>
      </c>
      <c r="T1764" s="41">
        <f t="shared" si="331"/>
        <v>1.2902247225517425</v>
      </c>
      <c r="U1764" s="42">
        <f>P1764*C1764+Q1764*D1764</f>
        <v>33060.190769625435</v>
      </c>
      <c r="V1764" s="25">
        <f>B1764</f>
        <v>43559</v>
      </c>
      <c r="W1764">
        <f>C1764/C$2</f>
        <v>1.7671454479885398</v>
      </c>
      <c r="X1764">
        <f>D1764/D$2</f>
        <v>1.379370834826227</v>
      </c>
      <c r="Y1764">
        <f t="shared" si="332"/>
        <v>1.6530095384812717</v>
      </c>
      <c r="AA1764" s="15">
        <f t="shared" si="333"/>
        <v>9.9633863087280616E-3</v>
      </c>
      <c r="AB1764" s="15">
        <f t="shared" si="334"/>
        <v>-1.079920892291697E-3</v>
      </c>
      <c r="AC1764" s="15">
        <f t="shared" si="335"/>
        <v>5.1115673943353812E-3</v>
      </c>
    </row>
    <row r="1765" spans="1:29" x14ac:dyDescent="0.4">
      <c r="A1765" s="43">
        <f t="shared" si="326"/>
        <v>2019</v>
      </c>
      <c r="B1765" s="53">
        <v>43563</v>
      </c>
      <c r="C1765" s="45">
        <v>4057.2285999999999</v>
      </c>
      <c r="D1765" s="45">
        <f>VLOOKUP(B1765,'H11001.CSI  中证全债'!$A$2:$B$2792,2,0)</f>
        <v>192.4846</v>
      </c>
      <c r="E1765" s="14">
        <f t="shared" si="327"/>
        <v>0</v>
      </c>
      <c r="F1765" s="14">
        <f>IF(AND((B1765-$B$2)&gt;123,OR(((G1764*J1764/C1764*C1765)/(G1764*K1764/D1764*D1765))&lt;(4/6),((G1764*J1764/C1764*C1765)/(G1764*K1764/D1764*D1765))&gt;(6/4))),COUNTIF($E$2:E1765,1),0)</f>
        <v>0</v>
      </c>
      <c r="G1765" s="21">
        <f t="shared" si="328"/>
        <v>32811.153900653822</v>
      </c>
      <c r="H1765" s="12">
        <f t="shared" si="329"/>
        <v>4.553570394703824</v>
      </c>
      <c r="I1765" s="12">
        <f t="shared" si="330"/>
        <v>74.480129127983204</v>
      </c>
      <c r="J1765" s="15">
        <f>IF(OR((ROW(F1765)-MATCH(MAX($F$2:F1765),$F$2:F1765,0))=1,(ROW(F1765)-MATCH(MAX($F$2:F1765),$F$2:F1765,0))&gt;123),IF(OR(((G1764*J1764/C1764*C1765)/(G1764*K1764/D1764*D1765))&lt;(4/6),((G1764*J1764/C1764*C1765)/(G1764*K1764/D1764*D1765))&gt;(6/4)),50%,((G1764*J1764/C1764*C1765)/((G1764*K1764/D1764*D1765)+(G1764*J1764/C1764*C1765)))),((G1764*J1764/C1764*C1765)/((G1764*K1764/D1764*D1765)+(G1764*J1764/C1764*C1765))))</f>
        <v>0.56306694038997174</v>
      </c>
      <c r="K1765" s="18">
        <f t="shared" si="324"/>
        <v>0.43693305961002826</v>
      </c>
      <c r="L1765" s="20">
        <f t="shared" si="325"/>
        <v>1.2886801032920707</v>
      </c>
      <c r="M1765" s="51">
        <f>IF(AND((B1765-$B$2)&gt;123,OR(((U1764*R1764/C1764*C1765)/(U1764*S1764/D1764*D1765))&lt;(4/6),((U1764*R1764/C1764*C1765)/(U1764*S1764/D1764*D1765))&gt;(6/4))),1,0)</f>
        <v>0</v>
      </c>
      <c r="N1765" s="51">
        <f>IF(AND((B1765-$B$2)&gt;123,OR(((U1764*R1764/C1764*C1765)/(U1764*S1764/D1764*D1765))&lt;(4/6),((U1764*R1764/C1764*C1765)/(U1764*S1764/D1764*D1765))&gt;(6/4))),COUNTIF($M$2:M1765,1),0)</f>
        <v>0</v>
      </c>
      <c r="O1765" s="51">
        <f>IF(OR((ROW(N1765)-MATCH(MAX($N$2:N1765),$N$2:N1765,0))=1,(ROW(N1765)-MATCH(MAX($N$2:N1765),$N$2:N1765,0))&gt;123),IF(OR(((U1764*R1764/C1764*C1765)/(U1764*S1764/D1764*D1765))&lt;(4/6),((U1764*R1764/C1764*C1765)/(U1764*S1764/D1764*D1765))&gt;(6/4)),1,0),0)</f>
        <v>0</v>
      </c>
      <c r="P1765" s="47">
        <f>IF(O1765=1,U1764/2/C1765,P1764)</f>
        <v>4.5848803948301908</v>
      </c>
      <c r="Q1765" s="47">
        <f>IF(O1765=1,U1764/2/D1765,Q1764)</f>
        <v>74.992248772629807</v>
      </c>
      <c r="R1765" s="41">
        <f>P1765*C1765/U1764</f>
        <v>0.56266789248461135</v>
      </c>
      <c r="S1765" s="41">
        <f>Q1765*D1765/U1764</f>
        <v>0.43662340331569971</v>
      </c>
      <c r="T1765" s="41">
        <f t="shared" si="331"/>
        <v>1.2886801032920707</v>
      </c>
      <c r="U1765" s="42">
        <f>P1765*C1765+Q1765*D1765</f>
        <v>33036.760873584484</v>
      </c>
      <c r="V1765" s="25">
        <f>B1765</f>
        <v>43563</v>
      </c>
      <c r="W1765">
        <f>C1765/C$2</f>
        <v>1.764969355124278</v>
      </c>
      <c r="X1765">
        <f>D1765/D$2</f>
        <v>1.3793235399498387</v>
      </c>
      <c r="Y1765">
        <f t="shared" si="332"/>
        <v>1.6518380436792242</v>
      </c>
      <c r="AA1765" s="15">
        <f t="shared" si="333"/>
        <v>-1.2314169536744579E-3</v>
      </c>
      <c r="AB1765" s="15">
        <f t="shared" si="334"/>
        <v>-3.4287281704292738E-5</v>
      </c>
      <c r="AC1765" s="15">
        <f t="shared" si="335"/>
        <v>-7.087041996889365E-4</v>
      </c>
    </row>
    <row r="1766" spans="1:29" x14ac:dyDescent="0.4">
      <c r="A1766" s="43">
        <f t="shared" si="326"/>
        <v>2019</v>
      </c>
      <c r="B1766" s="53">
        <v>43564</v>
      </c>
      <c r="C1766" s="45">
        <v>4075.4301</v>
      </c>
      <c r="D1766" s="45">
        <f>VLOOKUP(B1766,'H11001.CSI  中证全债'!$A$2:$B$2792,2,0)</f>
        <v>192.3912</v>
      </c>
      <c r="E1766" s="14">
        <f t="shared" si="327"/>
        <v>0</v>
      </c>
      <c r="F1766" s="14">
        <f>IF(AND((B1766-$B$2)&gt;123,OR(((G1765*J1765/C1765*C1766)/(G1765*K1765/D1765*D1766))&lt;(4/6),((G1765*J1765/C1765*C1766)/(G1765*K1765/D1765*D1766))&gt;(6/4))),COUNTIF($E$2:E1766,1),0)</f>
        <v>0</v>
      </c>
      <c r="G1766" s="21">
        <f t="shared" si="328"/>
        <v>32887.079268132467</v>
      </c>
      <c r="H1766" s="12">
        <f t="shared" si="329"/>
        <v>4.553570394703824</v>
      </c>
      <c r="I1766" s="12">
        <f t="shared" si="330"/>
        <v>74.480129127983204</v>
      </c>
      <c r="J1766" s="15">
        <f>IF(OR((ROW(F1766)-MATCH(MAX($F$2:F1766),$F$2:F1766,0))=1,(ROW(F1766)-MATCH(MAX($F$2:F1766),$F$2:F1766,0))&gt;123),IF(OR(((G1765*J1765/C1765*C1766)/(G1765*K1765/D1765*D1766))&lt;(4/6),((G1765*J1765/C1765*C1766)/(G1765*K1765/D1765*D1766))&gt;(6/4)),50%,((G1765*J1765/C1765*C1766)/((G1765*K1765/D1765*D1766)+(G1765*J1765/C1765*C1766)))),((G1765*J1765/C1765*C1766)/((G1765*K1765/D1765*D1766)+(G1765*J1765/C1765*C1766))))</f>
        <v>0.56428719916843684</v>
      </c>
      <c r="K1766" s="18">
        <f t="shared" si="324"/>
        <v>0.43571280083156316</v>
      </c>
      <c r="L1766" s="20">
        <f t="shared" si="325"/>
        <v>1.2950897887128583</v>
      </c>
      <c r="M1766" s="51">
        <f>IF(AND((B1766-$B$2)&gt;123,OR(((U1765*R1765/C1765*C1766)/(U1765*S1765/D1765*D1766))&lt;(4/6),((U1765*R1765/C1765*C1766)/(U1765*S1765/D1765*D1766))&gt;(6/4))),1,0)</f>
        <v>0</v>
      </c>
      <c r="N1766" s="51">
        <f>IF(AND((B1766-$B$2)&gt;123,OR(((U1765*R1765/C1765*C1766)/(U1765*S1765/D1765*D1766))&lt;(4/6),((U1765*R1765/C1765*C1766)/(U1765*S1765/D1765*D1766))&gt;(6/4))),COUNTIF($M$2:M1766,1),0)</f>
        <v>0</v>
      </c>
      <c r="O1766" s="51">
        <f>IF(OR((ROW(N1766)-MATCH(MAX($N$2:N1766),$N$2:N1766,0))=1,(ROW(N1766)-MATCH(MAX($N$2:N1766),$N$2:N1766,0))&gt;123),IF(OR(((U1765*R1765/C1765*C1766)/(U1765*S1765/D1765*D1766))&lt;(4/6),((U1765*R1765/C1765*C1766)/(U1765*S1765/D1765*D1766))&gt;(6/4)),1,0),0)</f>
        <v>0</v>
      </c>
      <c r="P1766" s="47">
        <f>IF(O1766=1,U1765/2/C1766,P1765)</f>
        <v>4.5848803948301908</v>
      </c>
      <c r="Q1766" s="47">
        <f>IF(O1766=1,U1765/2/D1766,Q1765)</f>
        <v>74.992248772629807</v>
      </c>
      <c r="R1766" s="41">
        <f>P1766*C1766/U1765</f>
        <v>0.56559296589307206</v>
      </c>
      <c r="S1766" s="41">
        <f>Q1766*D1766/U1765</f>
        <v>0.4367210449981187</v>
      </c>
      <c r="T1766" s="41">
        <f t="shared" si="331"/>
        <v>1.2950897887128578</v>
      </c>
      <c r="U1766" s="42">
        <f>P1766*C1766+Q1766*D1766</f>
        <v>33113.208298055622</v>
      </c>
      <c r="V1766" s="25">
        <f>B1766</f>
        <v>43564</v>
      </c>
      <c r="W1766">
        <f>C1766/C$2</f>
        <v>1.7728873437033035</v>
      </c>
      <c r="X1766">
        <f>D1766/D$2</f>
        <v>1.3786542457900393</v>
      </c>
      <c r="Y1766">
        <f t="shared" si="332"/>
        <v>1.6556604149027812</v>
      </c>
      <c r="AA1766" s="15">
        <f t="shared" si="333"/>
        <v>4.4861904010045084E-3</v>
      </c>
      <c r="AB1766" s="15">
        <f t="shared" si="334"/>
        <v>-4.85233623884751E-4</v>
      </c>
      <c r="AC1766" s="15">
        <f t="shared" si="335"/>
        <v>2.3140108911907653E-3</v>
      </c>
    </row>
    <row r="1767" spans="1:29" x14ac:dyDescent="0.4">
      <c r="A1767" s="43">
        <f t="shared" si="326"/>
        <v>2019</v>
      </c>
      <c r="B1767" s="53">
        <v>43565</v>
      </c>
      <c r="C1767" s="45">
        <v>4085.8470000000002</v>
      </c>
      <c r="D1767" s="45">
        <f>VLOOKUP(B1767,'H11001.CSI  中证全债'!$A$2:$B$2792,2,0)</f>
        <v>192.18520000000001</v>
      </c>
      <c r="E1767" s="14">
        <f t="shared" si="327"/>
        <v>0</v>
      </c>
      <c r="F1767" s="14">
        <f>IF(AND((B1767-$B$2)&gt;123,OR(((G1766*J1766/C1766*C1767)/(G1766*K1766/D1766*D1767))&lt;(4/6),((G1766*J1766/C1766*C1767)/(G1766*K1766/D1766*D1767))&gt;(6/4))),COUNTIF($E$2:E1767,1),0)</f>
        <v>0</v>
      </c>
      <c r="G1767" s="21">
        <f t="shared" si="328"/>
        <v>32919.170448976693</v>
      </c>
      <c r="H1767" s="12">
        <f t="shared" si="329"/>
        <v>4.553570394703824</v>
      </c>
      <c r="I1767" s="12">
        <f t="shared" si="330"/>
        <v>74.480129127983204</v>
      </c>
      <c r="J1767" s="15">
        <f>IF(OR((ROW(F1767)-MATCH(MAX($F$2:F1767),$F$2:F1767,0))=1,(ROW(F1767)-MATCH(MAX($F$2:F1767),$F$2:F1767,0))&gt;123),IF(OR(((G1766*J1766/C1766*C1767)/(G1766*K1766/D1766*D1767))&lt;(4/6),((G1766*J1766/C1766*C1767)/(G1766*K1766/D1766*D1767))&gt;(6/4)),50%,((G1766*J1766/C1766*C1767)/((G1766*K1766/D1766*D1767)+(G1766*J1766/C1766*C1767)))),((G1766*J1766/C1766*C1767)/((G1766*K1766/D1766*D1767)+(G1766*J1766/C1766*C1767))))</f>
        <v>0.56517803099949548</v>
      </c>
      <c r="K1767" s="18">
        <f t="shared" si="324"/>
        <v>0.43482196900050452</v>
      </c>
      <c r="L1767" s="20">
        <f t="shared" si="325"/>
        <v>1.2997918028351501</v>
      </c>
      <c r="M1767" s="51">
        <f>IF(AND((B1767-$B$2)&gt;123,OR(((U1766*R1766/C1766*C1767)/(U1766*S1766/D1766*D1767))&lt;(4/6),((U1766*R1766/C1766*C1767)/(U1766*S1766/D1766*D1767))&gt;(6/4))),1,0)</f>
        <v>0</v>
      </c>
      <c r="N1767" s="51">
        <f>IF(AND((B1767-$B$2)&gt;123,OR(((U1766*R1766/C1766*C1767)/(U1766*S1766/D1766*D1767))&lt;(4/6),((U1766*R1766/C1766*C1767)/(U1766*S1766/D1766*D1767))&gt;(6/4))),COUNTIF($M$2:M1767,1),0)</f>
        <v>0</v>
      </c>
      <c r="O1767" s="51">
        <f>IF(OR((ROW(N1767)-MATCH(MAX($N$2:N1767),$N$2:N1767,0))=1,(ROW(N1767)-MATCH(MAX($N$2:N1767),$N$2:N1767,0))&gt;123),IF(OR(((U1766*R1766/C1766*C1767)/(U1766*S1766/D1766*D1767))&lt;(4/6),((U1766*R1766/C1766*C1767)/(U1766*S1766/D1766*D1767))&gt;(6/4)),1,0),0)</f>
        <v>0</v>
      </c>
      <c r="P1767" s="47">
        <f>IF(O1767=1,U1766/2/C1767,P1766)</f>
        <v>4.5848803948301908</v>
      </c>
      <c r="Q1767" s="47">
        <f>IF(O1767=1,U1766/2/D1767,Q1766)</f>
        <v>74.992248772629807</v>
      </c>
      <c r="R1767" s="41">
        <f>P1767*C1767/U1766</f>
        <v>0.56572953118758185</v>
      </c>
      <c r="S1767" s="41">
        <f>Q1767*D1767/U1766</f>
        <v>0.43524626786658721</v>
      </c>
      <c r="T1767" s="41">
        <f t="shared" si="331"/>
        <v>1.2997918028351496</v>
      </c>
      <c r="U1767" s="42">
        <f>P1767*C1767+Q1767*D1767</f>
        <v>33145.520135393366</v>
      </c>
      <c r="V1767" s="25">
        <f>B1767</f>
        <v>43565</v>
      </c>
      <c r="W1767">
        <f>C1767/C$2</f>
        <v>1.7774188875446819</v>
      </c>
      <c r="X1767">
        <f>D1767/D$2</f>
        <v>1.3771780723754925</v>
      </c>
      <c r="Y1767">
        <f t="shared" si="332"/>
        <v>1.6572760067696684</v>
      </c>
      <c r="AA1767" s="15">
        <f t="shared" si="333"/>
        <v>2.5560247003133529E-3</v>
      </c>
      <c r="AB1767" s="15">
        <f t="shared" si="334"/>
        <v>-1.0707350440144481E-3</v>
      </c>
      <c r="AC1767" s="15">
        <f t="shared" si="335"/>
        <v>9.7579905416900203E-4</v>
      </c>
    </row>
    <row r="1768" spans="1:29" x14ac:dyDescent="0.4">
      <c r="A1768" s="43">
        <f t="shared" si="326"/>
        <v>2019</v>
      </c>
      <c r="B1768" s="53">
        <v>43566</v>
      </c>
      <c r="C1768" s="45">
        <v>3997.5778</v>
      </c>
      <c r="D1768" s="45">
        <f>VLOOKUP(B1768,'H11001.CSI  中证全债'!$A$2:$B$2792,2,0)</f>
        <v>192.2158</v>
      </c>
      <c r="E1768" s="14">
        <f t="shared" si="327"/>
        <v>0</v>
      </c>
      <c r="F1768" s="14">
        <f>IF(AND((B1768-$B$2)&gt;123,OR(((G1767*J1767/C1767*C1768)/(G1767*K1767/D1767*D1768))&lt;(4/6),((G1767*J1767/C1767*C1768)/(G1767*K1767/D1767*D1768))&gt;(6/4))),COUNTIF($E$2:E1768,1),0)</f>
        <v>0</v>
      </c>
      <c r="G1768" s="21">
        <f t="shared" si="328"/>
        <v>32519.509525043817</v>
      </c>
      <c r="H1768" s="12">
        <f t="shared" si="329"/>
        <v>4.553570394703824</v>
      </c>
      <c r="I1768" s="12">
        <f t="shared" si="330"/>
        <v>74.480129127983204</v>
      </c>
      <c r="J1768" s="15">
        <f>IF(OR((ROW(F1768)-MATCH(MAX($F$2:F1768),$F$2:F1768,0))=1,(ROW(F1768)-MATCH(MAX($F$2:F1768),$F$2:F1768,0))&gt;123),IF(OR(((G1767*J1767/C1767*C1768)/(G1767*K1767/D1767*D1768))&lt;(4/6),((G1767*J1767/C1767*C1768)/(G1767*K1767/D1767*D1768))&gt;(6/4)),50%,((G1767*J1767/C1767*C1768)/((G1767*K1767/D1767*D1768)+(G1767*J1767/C1767*C1768)))),((G1767*J1767/C1767*C1768)/((G1767*K1767/D1767*D1768)+(G1767*J1767/C1767*C1768))))</f>
        <v>0.55976403661889818</v>
      </c>
      <c r="K1768" s="18">
        <f t="shared" si="324"/>
        <v>0.44023596338110182</v>
      </c>
      <c r="L1768" s="20">
        <f t="shared" si="325"/>
        <v>1.2715091068884887</v>
      </c>
      <c r="M1768" s="51">
        <f>IF(AND((B1768-$B$2)&gt;123,OR(((U1767*R1767/C1767*C1768)/(U1767*S1767/D1767*D1768))&lt;(4/6),((U1767*R1767/C1767*C1768)/(U1767*S1767/D1767*D1768))&gt;(6/4))),1,0)</f>
        <v>0</v>
      </c>
      <c r="N1768" s="51">
        <f>IF(AND((B1768-$B$2)&gt;123,OR(((U1767*R1767/C1767*C1768)/(U1767*S1767/D1767*D1768))&lt;(4/6),((U1767*R1767/C1767*C1768)/(U1767*S1767/D1767*D1768))&gt;(6/4))),COUNTIF($M$2:M1768,1),0)</f>
        <v>0</v>
      </c>
      <c r="O1768" s="51">
        <f>IF(OR((ROW(N1768)-MATCH(MAX($N$2:N1768),$N$2:N1768,0))=1,(ROW(N1768)-MATCH(MAX($N$2:N1768),$N$2:N1768,0))&gt;123),IF(OR(((U1767*R1767/C1767*C1768)/(U1767*S1767/D1767*D1768))&lt;(4/6),((U1767*R1767/C1767*C1768)/(U1767*S1767/D1767*D1768))&gt;(6/4)),1,0),0)</f>
        <v>0</v>
      </c>
      <c r="P1768" s="47">
        <f>IF(O1768=1,U1767/2/C1768,P1767)</f>
        <v>4.5848803948301908</v>
      </c>
      <c r="Q1768" s="47">
        <f>IF(O1768=1,U1767/2/D1768,Q1767)</f>
        <v>74.992248772629807</v>
      </c>
      <c r="R1768" s="41">
        <f>P1768*C1768/U1767</f>
        <v>0.55296812381160987</v>
      </c>
      <c r="S1768" s="41">
        <f>Q1768*D1768/U1767</f>
        <v>0.43489120197084474</v>
      </c>
      <c r="T1768" s="41">
        <f t="shared" si="331"/>
        <v>1.2715091068884881</v>
      </c>
      <c r="U1768" s="42">
        <f>P1768*C1768+Q1768*D1768</f>
        <v>32743.111173658464</v>
      </c>
      <c r="V1768" s="25">
        <f>B1768</f>
        <v>43566</v>
      </c>
      <c r="W1768">
        <f>C1768/C$2</f>
        <v>1.7390201557105089</v>
      </c>
      <c r="X1768">
        <f>D1768/D$2</f>
        <v>1.377397348620566</v>
      </c>
      <c r="Y1768">
        <f t="shared" si="332"/>
        <v>1.6371555586829232</v>
      </c>
      <c r="AA1768" s="15">
        <f t="shared" si="333"/>
        <v>-2.1603647909478885E-2</v>
      </c>
      <c r="AB1768" s="15">
        <f t="shared" si="334"/>
        <v>1.5922141767421572E-4</v>
      </c>
      <c r="AC1768" s="15">
        <f t="shared" si="335"/>
        <v>-1.2140674217545389E-2</v>
      </c>
    </row>
    <row r="1769" spans="1:29" x14ac:dyDescent="0.4">
      <c r="A1769" s="43">
        <f t="shared" si="326"/>
        <v>2019</v>
      </c>
      <c r="B1769" s="53">
        <v>43567</v>
      </c>
      <c r="C1769" s="45">
        <v>3988.6167999999998</v>
      </c>
      <c r="D1769" s="45">
        <f>VLOOKUP(B1769,'H11001.CSI  中证全债'!$A$2:$B$2792,2,0)</f>
        <v>192.26320000000001</v>
      </c>
      <c r="E1769" s="14">
        <f t="shared" si="327"/>
        <v>0</v>
      </c>
      <c r="F1769" s="14">
        <f>IF(AND((B1769-$B$2)&gt;123,OR(((G1768*J1768/C1768*C1769)/(G1768*K1768/D1768*D1769))&lt;(4/6),((G1768*J1768/C1768*C1769)/(G1768*K1768/D1768*D1769))&gt;(6/4))),COUNTIF($E$2:E1769,1),0)</f>
        <v>0</v>
      </c>
      <c r="G1769" s="21">
        <f t="shared" si="328"/>
        <v>32482.235338857543</v>
      </c>
      <c r="H1769" s="12">
        <f t="shared" si="329"/>
        <v>4.553570394703824</v>
      </c>
      <c r="I1769" s="12">
        <f t="shared" si="330"/>
        <v>74.480129127983204</v>
      </c>
      <c r="J1769" s="15">
        <f>IF(OR((ROW(F1769)-MATCH(MAX($F$2:F1769),$F$2:F1769,0))=1,(ROW(F1769)-MATCH(MAX($F$2:F1769),$F$2:F1769,0))&gt;123),IF(OR(((G1768*J1768/C1768*C1769)/(G1768*K1768/D1768*D1769))&lt;(4/6),((G1768*J1768/C1768*C1769)/(G1768*K1768/D1768*D1769))&gt;(6/4)),50%,((G1768*J1768/C1768*C1769)/((G1768*K1768/D1768*D1769)+(G1768*J1768/C1768*C1769)))),((G1768*J1768/C1768*C1769)/((G1768*K1768/D1768*D1769)+(G1768*J1768/C1768*C1769))))</f>
        <v>0.55915016891005309</v>
      </c>
      <c r="K1769" s="18">
        <f t="shared" si="324"/>
        <v>0.44084983108994691</v>
      </c>
      <c r="L1769" s="20">
        <f t="shared" si="325"/>
        <v>1.2683461112543089</v>
      </c>
      <c r="M1769" s="51">
        <f>IF(AND((B1769-$B$2)&gt;123,OR(((U1768*R1768/C1768*C1769)/(U1768*S1768/D1768*D1769))&lt;(4/6),((U1768*R1768/C1768*C1769)/(U1768*S1768/D1768*D1769))&gt;(6/4))),1,0)</f>
        <v>0</v>
      </c>
      <c r="N1769" s="51">
        <f>IF(AND((B1769-$B$2)&gt;123,OR(((U1768*R1768/C1768*C1769)/(U1768*S1768/D1768*D1769))&lt;(4/6),((U1768*R1768/C1768*C1769)/(U1768*S1768/D1768*D1769))&gt;(6/4))),COUNTIF($M$2:M1769,1),0)</f>
        <v>0</v>
      </c>
      <c r="O1769" s="51">
        <f>IF(OR((ROW(N1769)-MATCH(MAX($N$2:N1769),$N$2:N1769,0))=1,(ROW(N1769)-MATCH(MAX($N$2:N1769),$N$2:N1769,0))&gt;123),IF(OR(((U1768*R1768/C1768*C1769)/(U1768*S1768/D1768*D1769))&lt;(4/6),((U1768*R1768/C1768*C1769)/(U1768*S1768/D1768*D1769))&gt;(6/4)),1,0),0)</f>
        <v>0</v>
      </c>
      <c r="P1769" s="47">
        <f>IF(O1769=1,U1768/2/C1769,P1768)</f>
        <v>4.5848803948301908</v>
      </c>
      <c r="Q1769" s="47">
        <f>IF(O1769=1,U1768/2/D1769,Q1768)</f>
        <v>74.992248772629807</v>
      </c>
      <c r="R1769" s="41">
        <f>P1769*C1769/U1768</f>
        <v>0.55850926540915646</v>
      </c>
      <c r="S1769" s="41">
        <f>Q1769*D1769/U1768</f>
        <v>0.44034452461625673</v>
      </c>
      <c r="T1769" s="41">
        <f t="shared" si="331"/>
        <v>1.2683461112543089</v>
      </c>
      <c r="U1769" s="42">
        <f>P1769*C1769+Q1769*D1769</f>
        <v>32705.580693032214</v>
      </c>
      <c r="V1769" s="25">
        <f>B1769</f>
        <v>43567</v>
      </c>
      <c r="W1769">
        <f>C1769/C$2</f>
        <v>1.7351219552513903</v>
      </c>
      <c r="X1769">
        <f>D1769/D$2</f>
        <v>1.3777370118237191</v>
      </c>
      <c r="Y1769">
        <f t="shared" si="332"/>
        <v>1.6352790346516106</v>
      </c>
      <c r="AA1769" s="15">
        <f t="shared" si="333"/>
        <v>-2.2416074053643875E-3</v>
      </c>
      <c r="AB1769" s="15">
        <f t="shared" si="334"/>
        <v>2.4659783430935889E-4</v>
      </c>
      <c r="AC1769" s="15">
        <f t="shared" si="335"/>
        <v>-1.1462099745868093E-3</v>
      </c>
    </row>
    <row r="1770" spans="1:29" x14ac:dyDescent="0.4">
      <c r="A1770" s="43">
        <f t="shared" si="326"/>
        <v>2019</v>
      </c>
      <c r="B1770" s="53">
        <v>43570</v>
      </c>
      <c r="C1770" s="45">
        <v>3975.5243999999998</v>
      </c>
      <c r="D1770" s="45">
        <f>VLOOKUP(B1770,'H11001.CSI  中证全债'!$A$2:$B$2792,2,0)</f>
        <v>191.952</v>
      </c>
      <c r="E1770" s="14">
        <f t="shared" si="327"/>
        <v>0</v>
      </c>
      <c r="F1770" s="14">
        <f>IF(AND((B1770-$B$2)&gt;123,OR(((G1769*J1769/C1769*C1770)/(G1769*K1769/D1769*D1770))&lt;(4/6),((G1769*J1769/C1769*C1770)/(G1769*K1769/D1769*D1770))&gt;(6/4))),COUNTIF($E$2:E1770,1),0)</f>
        <v>0</v>
      </c>
      <c r="G1770" s="21">
        <f t="shared" si="328"/>
        <v>32399.439957637296</v>
      </c>
      <c r="H1770" s="12">
        <f t="shared" si="329"/>
        <v>4.553570394703824</v>
      </c>
      <c r="I1770" s="12">
        <f t="shared" si="330"/>
        <v>74.480129127983204</v>
      </c>
      <c r="J1770" s="15">
        <f>IF(OR((ROW(F1770)-MATCH(MAX($F$2:F1770),$F$2:F1770,0))=1,(ROW(F1770)-MATCH(MAX($F$2:F1770),$F$2:F1770,0))&gt;123),IF(OR(((G1769*J1769/C1769*C1770)/(G1769*K1769/D1769*D1770))&lt;(4/6),((G1769*J1769/C1769*C1770)/(G1769*K1769/D1769*D1770))&gt;(6/4)),50%,((G1769*J1769/C1769*C1770)/((G1769*K1769/D1769*D1770)+(G1769*J1769/C1769*C1770)))),((G1769*J1769/C1769*C1770)/((G1769*K1769/D1769*D1770)+(G1769*J1769/C1769*C1770))))</f>
        <v>0.55873898545568579</v>
      </c>
      <c r="K1770" s="18">
        <f t="shared" si="324"/>
        <v>0.44126101454431421</v>
      </c>
      <c r="L1770" s="20">
        <f t="shared" si="325"/>
        <v>1.2662323818311705</v>
      </c>
      <c r="M1770" s="51">
        <f>IF(AND((B1770-$B$2)&gt;123,OR(((U1769*R1769/C1769*C1770)/(U1769*S1769/D1769*D1770))&lt;(4/6),((U1769*R1769/C1769*C1770)/(U1769*S1769/D1769*D1770))&gt;(6/4))),1,0)</f>
        <v>0</v>
      </c>
      <c r="N1770" s="51">
        <f>IF(AND((B1770-$B$2)&gt;123,OR(((U1769*R1769/C1769*C1770)/(U1769*S1769/D1769*D1770))&lt;(4/6),((U1769*R1769/C1769*C1770)/(U1769*S1769/D1769*D1770))&gt;(6/4))),COUNTIF($M$2:M1770,1),0)</f>
        <v>0</v>
      </c>
      <c r="O1770" s="51">
        <f>IF(OR((ROW(N1770)-MATCH(MAX($N$2:N1770),$N$2:N1770,0))=1,(ROW(N1770)-MATCH(MAX($N$2:N1770),$N$2:N1770,0))&gt;123),IF(OR(((U1769*R1769/C1769*C1770)/(U1769*S1769/D1769*D1770))&lt;(4/6),((U1769*R1769/C1769*C1770)/(U1769*S1769/D1769*D1770))&gt;(6/4)),1,0),0)</f>
        <v>0</v>
      </c>
      <c r="P1770" s="47">
        <f>IF(O1770=1,U1769/2/C1770,P1769)</f>
        <v>4.5848803948301908</v>
      </c>
      <c r="Q1770" s="47">
        <f>IF(O1770=1,U1769/2/D1770,Q1769)</f>
        <v>74.992248772629807</v>
      </c>
      <c r="R1770" s="41">
        <f>P1770*C1770/U1769</f>
        <v>0.55731479137480378</v>
      </c>
      <c r="S1770" s="41">
        <f>Q1770*D1770/U1769</f>
        <v>0.44013626516867232</v>
      </c>
      <c r="T1770" s="41">
        <f t="shared" si="331"/>
        <v>1.2662323818311709</v>
      </c>
      <c r="U1770" s="42">
        <f>P1770*C1770+Q1770*D1770</f>
        <v>32622.216017132894</v>
      </c>
      <c r="V1770" s="25">
        <f>B1770</f>
        <v>43570</v>
      </c>
      <c r="W1770">
        <f>C1770/C$2</f>
        <v>1.7294265195086203</v>
      </c>
      <c r="X1770">
        <f>D1770/D$2</f>
        <v>1.3755069867431027</v>
      </c>
      <c r="Y1770">
        <f t="shared" si="332"/>
        <v>1.6311108008566446</v>
      </c>
      <c r="AA1770" s="15">
        <f t="shared" si="333"/>
        <v>-3.2824411710846713E-3</v>
      </c>
      <c r="AB1770" s="15">
        <f t="shared" si="334"/>
        <v>-1.6186144826467741E-3</v>
      </c>
      <c r="AC1770" s="15">
        <f t="shared" si="335"/>
        <v>-2.5489434565239E-3</v>
      </c>
    </row>
    <row r="1771" spans="1:29" x14ac:dyDescent="0.4">
      <c r="A1771" s="43">
        <f t="shared" si="326"/>
        <v>2019</v>
      </c>
      <c r="B1771" s="53">
        <v>43571</v>
      </c>
      <c r="C1771" s="45">
        <v>4085.7891</v>
      </c>
      <c r="D1771" s="45">
        <f>VLOOKUP(B1771,'H11001.CSI  中证全债'!$A$2:$B$2792,2,0)</f>
        <v>191.64429999999999</v>
      </c>
      <c r="E1771" s="14">
        <f t="shared" si="327"/>
        <v>0</v>
      </c>
      <c r="F1771" s="14">
        <f>IF(AND((B1771-$B$2)&gt;123,OR(((G1770*J1770/C1770*C1771)/(G1770*K1770/D1770*D1771))&lt;(4/6),((G1770*J1770/C1770*C1771)/(G1770*K1770/D1770*D1771))&gt;(6/4))),COUNTIF($E$2:E1771,1),0)</f>
        <v>0</v>
      </c>
      <c r="G1771" s="21">
        <f t="shared" si="328"/>
        <v>32878.620495405514</v>
      </c>
      <c r="H1771" s="12">
        <f t="shared" si="329"/>
        <v>4.553570394703824</v>
      </c>
      <c r="I1771" s="12">
        <f t="shared" si="330"/>
        <v>74.480129127983204</v>
      </c>
      <c r="J1771" s="15">
        <f>IF(OR((ROW(F1771)-MATCH(MAX($F$2:F1771),$F$2:F1771,0))=1,(ROW(F1771)-MATCH(MAX($F$2:F1771),$F$2:F1771,0))&gt;123),IF(OR(((G1770*J1770/C1770*C1771)/(G1770*K1770/D1770*D1771))&lt;(4/6),((G1770*J1770/C1770*C1771)/(G1770*K1770/D1770*D1771))&gt;(6/4)),50%,((G1770*J1770/C1770*C1771)/((G1770*K1770/D1770*D1771)+(G1770*J1770/C1770*C1771)))),((G1770*J1770/C1770*C1771)/((G1770*K1770/D1770*D1771)+(G1770*J1770/C1770*C1771))))</f>
        <v>0.56586705903197609</v>
      </c>
      <c r="K1771" s="18">
        <f t="shared" si="324"/>
        <v>0.43413294096802391</v>
      </c>
      <c r="L1771" s="20">
        <f t="shared" si="325"/>
        <v>1.3034418852672482</v>
      </c>
      <c r="M1771" s="51">
        <f>IF(AND((B1771-$B$2)&gt;123,OR(((U1770*R1770/C1770*C1771)/(U1770*S1770/D1770*D1771))&lt;(4/6),((U1770*R1770/C1770*C1771)/(U1770*S1770/D1770*D1771))&gt;(6/4))),1,0)</f>
        <v>0</v>
      </c>
      <c r="N1771" s="51">
        <f>IF(AND((B1771-$B$2)&gt;123,OR(((U1770*R1770/C1770*C1771)/(U1770*S1770/D1770*D1771))&lt;(4/6),((U1770*R1770/C1770*C1771)/(U1770*S1770/D1770*D1771))&gt;(6/4))),COUNTIF($M$2:M1771,1),0)</f>
        <v>0</v>
      </c>
      <c r="O1771" s="51">
        <f>IF(OR((ROW(N1771)-MATCH(MAX($N$2:N1771),$N$2:N1771,0))=1,(ROW(N1771)-MATCH(MAX($N$2:N1771),$N$2:N1771,0))&gt;123),IF(OR(((U1770*R1770/C1770*C1771)/(U1770*S1770/D1770*D1771))&lt;(4/6),((U1770*R1770/C1770*C1771)/(U1770*S1770/D1770*D1771))&gt;(6/4)),1,0),0)</f>
        <v>0</v>
      </c>
      <c r="P1771" s="47">
        <f>IF(O1771=1,U1770/2/C1771,P1770)</f>
        <v>4.5848803948301908</v>
      </c>
      <c r="Q1771" s="47">
        <f>IF(O1771=1,U1770/2/D1771,Q1770)</f>
        <v>74.992248772629807</v>
      </c>
      <c r="R1771" s="41">
        <f>P1771*C1771/U1770</f>
        <v>0.57423610744783748</v>
      </c>
      <c r="S1771" s="41">
        <f>Q1771*D1771/U1770</f>
        <v>0.4405536709679238</v>
      </c>
      <c r="T1771" s="41">
        <f t="shared" si="331"/>
        <v>1.303441885267248</v>
      </c>
      <c r="U1771" s="42">
        <f>P1771*C1771+Q1771*D1771</f>
        <v>33104.691363457387</v>
      </c>
      <c r="V1771" s="25">
        <f>B1771</f>
        <v>43571</v>
      </c>
      <c r="W1771">
        <f>C1771/C$2</f>
        <v>1.7773936999755953</v>
      </c>
      <c r="X1771">
        <f>D1771/D$2</f>
        <v>1.373302042278753</v>
      </c>
      <c r="Y1771">
        <f t="shared" si="332"/>
        <v>1.6552345681728693</v>
      </c>
      <c r="AA1771" s="15">
        <f t="shared" si="333"/>
        <v>2.773588812585337E-2</v>
      </c>
      <c r="AB1771" s="15">
        <f t="shared" si="334"/>
        <v>-1.6030049178961114E-3</v>
      </c>
      <c r="AC1771" s="15">
        <f t="shared" si="335"/>
        <v>1.4789778415761345E-2</v>
      </c>
    </row>
    <row r="1772" spans="1:29" x14ac:dyDescent="0.4">
      <c r="A1772" s="43">
        <f t="shared" si="326"/>
        <v>2019</v>
      </c>
      <c r="B1772" s="53">
        <v>43572</v>
      </c>
      <c r="C1772" s="45">
        <v>4087.2397999999998</v>
      </c>
      <c r="D1772" s="45">
        <f>VLOOKUP(B1772,'H11001.CSI  中证全债'!$A$2:$B$2792,2,0)</f>
        <v>191.5626</v>
      </c>
      <c r="E1772" s="14">
        <f t="shared" si="327"/>
        <v>0</v>
      </c>
      <c r="F1772" s="14">
        <f>IF(AND((B1772-$B$2)&gt;123,OR(((G1771*J1771/C1771*C1772)/(G1771*K1771/D1771*D1772))&lt;(4/6),((G1771*J1771/C1771*C1772)/(G1771*K1771/D1771*D1772))&gt;(6/4))),COUNTIF($E$2:E1772,1),0)</f>
        <v>0</v>
      </c>
      <c r="G1772" s="21">
        <f t="shared" si="328"/>
        <v>32879.141333427353</v>
      </c>
      <c r="H1772" s="12">
        <f t="shared" si="329"/>
        <v>4.553570394703824</v>
      </c>
      <c r="I1772" s="12">
        <f t="shared" si="330"/>
        <v>74.480129127983204</v>
      </c>
      <c r="J1772" s="15">
        <f>IF(OR((ROW(F1772)-MATCH(MAX($F$2:F1772),$F$2:F1772,0))=1,(ROW(F1772)-MATCH(MAX($F$2:F1772),$F$2:F1772,0))&gt;123),IF(OR(((G1771*J1771/C1771*C1772)/(G1771*K1771/D1771*D1772))&lt;(4/6),((G1771*J1771/C1771*C1772)/(G1771*K1771/D1771*D1772))&gt;(6/4)),50%,((G1771*J1771/C1771*C1772)/((G1771*K1771/D1771*D1772)+(G1771*J1771/C1771*C1772)))),((G1771*J1771/C1771*C1772)/((G1771*K1771/D1771*D1772)+(G1771*J1771/C1771*C1772))))</f>
        <v>0.56605900867652259</v>
      </c>
      <c r="K1772" s="18">
        <f t="shared" si="324"/>
        <v>0.43394099132347741</v>
      </c>
      <c r="L1772" s="20">
        <f t="shared" si="325"/>
        <v>1.3044607907404604</v>
      </c>
      <c r="M1772" s="51">
        <f>IF(AND((B1772-$B$2)&gt;123,OR(((U1771*R1771/C1771*C1772)/(U1771*S1771/D1771*D1772))&lt;(4/6),((U1771*R1771/C1771*C1772)/(U1771*S1771/D1771*D1772))&gt;(6/4))),1,0)</f>
        <v>0</v>
      </c>
      <c r="N1772" s="51">
        <f>IF(AND((B1772-$B$2)&gt;123,OR(((U1771*R1771/C1771*C1772)/(U1771*S1771/D1771*D1772))&lt;(4/6),((U1771*R1771/C1771*C1772)/(U1771*S1771/D1771*D1772))&gt;(6/4))),COUNTIF($M$2:M1772,1),0)</f>
        <v>0</v>
      </c>
      <c r="O1772" s="51">
        <f>IF(OR((ROW(N1772)-MATCH(MAX($N$2:N1772),$N$2:N1772,0))=1,(ROW(N1772)-MATCH(MAX($N$2:N1772),$N$2:N1772,0))&gt;123),IF(OR(((U1771*R1771/C1771*C1772)/(U1771*S1771/D1771*D1772))&lt;(4/6),((U1771*R1771/C1771*C1772)/(U1771*S1771/D1771*D1772))&gt;(6/4)),1,0),0)</f>
        <v>0</v>
      </c>
      <c r="P1772" s="47">
        <f>IF(O1772=1,U1771/2/C1772,P1771)</f>
        <v>4.5848803948301908</v>
      </c>
      <c r="Q1772" s="47">
        <f>IF(O1772=1,U1771/2/D1772,Q1771)</f>
        <v>74.992248772629807</v>
      </c>
      <c r="R1772" s="41">
        <f>P1772*C1772/U1771</f>
        <v>0.56606797575147538</v>
      </c>
      <c r="S1772" s="41">
        <f>Q1772*D1772/U1771</f>
        <v>0.43394786548559589</v>
      </c>
      <c r="T1772" s="41">
        <f t="shared" si="331"/>
        <v>1.3044607907404604</v>
      </c>
      <c r="U1772" s="42">
        <f>P1772*C1772+Q1772*D1772</f>
        <v>33105.215782721447</v>
      </c>
      <c r="V1772" s="25">
        <f>B1772</f>
        <v>43572</v>
      </c>
      <c r="W1772">
        <f>C1772/C$2</f>
        <v>1.7780247812618404</v>
      </c>
      <c r="X1772">
        <f>D1772/D$2</f>
        <v>1.3727165890361877</v>
      </c>
      <c r="Y1772">
        <f t="shared" si="332"/>
        <v>1.6552607891360724</v>
      </c>
      <c r="AA1772" s="15">
        <f t="shared" si="333"/>
        <v>3.5505993199702601E-4</v>
      </c>
      <c r="AB1772" s="15">
        <f t="shared" si="334"/>
        <v>-4.2631061816078564E-4</v>
      </c>
      <c r="AC1772" s="15">
        <f t="shared" si="335"/>
        <v>1.5841237071434477E-5</v>
      </c>
    </row>
    <row r="1773" spans="1:29" x14ac:dyDescent="0.4">
      <c r="A1773" s="43">
        <f t="shared" si="326"/>
        <v>2019</v>
      </c>
      <c r="B1773" s="53">
        <v>43573</v>
      </c>
      <c r="C1773" s="45">
        <v>4072.0753</v>
      </c>
      <c r="D1773" s="45">
        <f>VLOOKUP(B1773,'H11001.CSI  中证全债'!$A$2:$B$2792,2,0)</f>
        <v>191.62649999999999</v>
      </c>
      <c r="E1773" s="14">
        <f t="shared" si="327"/>
        <v>0</v>
      </c>
      <c r="F1773" s="14">
        <f>IF(AND((B1773-$B$2)&gt;123,OR(((G1772*J1772/C1772*C1773)/(G1772*K1772/D1772*D1773))&lt;(4/6),((G1772*J1772/C1772*C1773)/(G1772*K1772/D1772*D1773))&gt;(6/4))),COUNTIF($E$2:E1773,1),0)</f>
        <v>0</v>
      </c>
      <c r="G1773" s="21">
        <f t="shared" si="328"/>
        <v>32814.84799542815</v>
      </c>
      <c r="H1773" s="12">
        <f t="shared" si="329"/>
        <v>4.553570394703824</v>
      </c>
      <c r="I1773" s="12">
        <f t="shared" si="330"/>
        <v>74.480129127983204</v>
      </c>
      <c r="J1773" s="15">
        <f>IF(OR((ROW(F1773)-MATCH(MAX($F$2:F1773),$F$2:F1773,0))=1,(ROW(F1773)-MATCH(MAX($F$2:F1773),$F$2:F1773,0))&gt;123),IF(OR(((G1772*J1772/C1772*C1773)/(G1772*K1772/D1772*D1773))&lt;(4/6),((G1772*J1772/C1772*C1773)/(G1772*K1772/D1772*D1773))&gt;(6/4)),50%,((G1772*J1772/C1772*C1773)/((G1772*K1772/D1772*D1773)+(G1772*J1772/C1772*C1773)))),((G1772*J1772/C1772*C1773)/((G1772*K1772/D1772*D1773)+(G1772*J1772/C1772*C1773))))</f>
        <v>0.56506376423465587</v>
      </c>
      <c r="K1773" s="18">
        <f t="shared" si="324"/>
        <v>0.43493623576534413</v>
      </c>
      <c r="L1773" s="20">
        <f t="shared" si="325"/>
        <v>1.2991875998566325</v>
      </c>
      <c r="M1773" s="51">
        <f>IF(AND((B1773-$B$2)&gt;123,OR(((U1772*R1772/C1772*C1773)/(U1772*S1772/D1772*D1773))&lt;(4/6),((U1772*R1772/C1772*C1773)/(U1772*S1772/D1772*D1773))&gt;(6/4))),1,0)</f>
        <v>0</v>
      </c>
      <c r="N1773" s="51">
        <f>IF(AND((B1773-$B$2)&gt;123,OR(((U1772*R1772/C1772*C1773)/(U1772*S1772/D1772*D1773))&lt;(4/6),((U1772*R1772/C1772*C1773)/(U1772*S1772/D1772*D1773))&gt;(6/4))),COUNTIF($M$2:M1773,1),0)</f>
        <v>0</v>
      </c>
      <c r="O1773" s="51">
        <f>IF(OR((ROW(N1773)-MATCH(MAX($N$2:N1773),$N$2:N1773,0))=1,(ROW(N1773)-MATCH(MAX($N$2:N1773),$N$2:N1773,0))&gt;123),IF(OR(((U1772*R1772/C1772*C1773)/(U1772*S1772/D1772*D1773))&lt;(4/6),((U1772*R1772/C1772*C1773)/(U1772*S1772/D1772*D1773))&gt;(6/4)),1,0),0)</f>
        <v>0</v>
      </c>
      <c r="P1773" s="47">
        <f>IF(O1773=1,U1772/2/C1773,P1772)</f>
        <v>4.5848803948301908</v>
      </c>
      <c r="Q1773" s="47">
        <f>IF(O1773=1,U1772/2/D1773,Q1772)</f>
        <v>74.992248772629807</v>
      </c>
      <c r="R1773" s="41">
        <f>P1773*C1773/U1772</f>
        <v>0.56395881337183917</v>
      </c>
      <c r="S1773" s="41">
        <f>Q1773*D1773/U1772</f>
        <v>0.43408574206994649</v>
      </c>
      <c r="T1773" s="41">
        <f t="shared" si="331"/>
        <v>1.2991875998566329</v>
      </c>
      <c r="U1773" s="42">
        <f>P1773*C1773+Q1773*D1773</f>
        <v>33040.480368670615</v>
      </c>
      <c r="V1773" s="25">
        <f>B1773</f>
        <v>43573</v>
      </c>
      <c r="W1773">
        <f>C1773/C$2</f>
        <v>1.7714279437590728</v>
      </c>
      <c r="X1773">
        <f>D1773/D$2</f>
        <v>1.3731744894303115</v>
      </c>
      <c r="Y1773">
        <f t="shared" si="332"/>
        <v>1.6520240184335306</v>
      </c>
      <c r="AA1773" s="15">
        <f t="shared" si="333"/>
        <v>-3.7102056013448292E-3</v>
      </c>
      <c r="AB1773" s="15">
        <f t="shared" si="334"/>
        <v>3.3357241966847084E-4</v>
      </c>
      <c r="AC1773" s="15">
        <f t="shared" si="335"/>
        <v>-1.955444558214392E-3</v>
      </c>
    </row>
    <row r="1774" spans="1:29" x14ac:dyDescent="0.4">
      <c r="A1774" s="43">
        <f t="shared" si="326"/>
        <v>2019</v>
      </c>
      <c r="B1774" s="53">
        <v>43574</v>
      </c>
      <c r="C1774" s="45">
        <v>4120.6077999999998</v>
      </c>
      <c r="D1774" s="45">
        <f>VLOOKUP(B1774,'H11001.CSI  中证全债'!$A$2:$B$2792,2,0)</f>
        <v>191.77459999999999</v>
      </c>
      <c r="E1774" s="14">
        <f t="shared" si="327"/>
        <v>0</v>
      </c>
      <c r="F1774" s="14">
        <f>IF(AND((B1774-$B$2)&gt;123,OR(((G1773*J1773/C1773*C1774)/(G1773*K1773/D1773*D1774))&lt;(4/6),((G1773*J1773/C1773*C1774)/(G1773*K1773/D1773*D1774))&gt;(6/4))),COUNTIF($E$2:E1774,1),0)</f>
        <v>0</v>
      </c>
      <c r="G1774" s="21">
        <f t="shared" si="328"/>
        <v>33046.874657732966</v>
      </c>
      <c r="H1774" s="12">
        <f t="shared" si="329"/>
        <v>4.553570394703824</v>
      </c>
      <c r="I1774" s="12">
        <f t="shared" si="330"/>
        <v>74.480129127983204</v>
      </c>
      <c r="J1774" s="15">
        <f>IF(OR((ROW(F1774)-MATCH(MAX($F$2:F1774),$F$2:F1774,0))=1,(ROW(F1774)-MATCH(MAX($F$2:F1774),$F$2:F1774,0))&gt;123),IF(OR(((G1773*J1773/C1773*C1774)/(G1773*K1773/D1773*D1774))&lt;(4/6),((G1773*J1773/C1773*C1774)/(G1773*K1773/D1773*D1774))&gt;(6/4)),50%,((G1773*J1773/C1773*C1774)/((G1773*K1773/D1773*D1774)+(G1773*J1773/C1773*C1774)))),((G1773*J1773/C1773*C1774)/((G1773*K1773/D1773*D1774)+(G1773*J1773/C1773*C1774))))</f>
        <v>0.56778372782900943</v>
      </c>
      <c r="K1774" s="18">
        <f t="shared" si="324"/>
        <v>0.43221627217099057</v>
      </c>
      <c r="L1774" s="20">
        <f t="shared" si="325"/>
        <v>1.3136565288878956</v>
      </c>
      <c r="M1774" s="51">
        <f>IF(AND((B1774-$B$2)&gt;123,OR(((U1773*R1773/C1773*C1774)/(U1773*S1773/D1773*D1774))&lt;(4/6),((U1773*R1773/C1773*C1774)/(U1773*S1773/D1773*D1774))&gt;(6/4))),1,0)</f>
        <v>0</v>
      </c>
      <c r="N1774" s="51">
        <f>IF(AND((B1774-$B$2)&gt;123,OR(((U1773*R1773/C1773*C1774)/(U1773*S1773/D1773*D1774))&lt;(4/6),((U1773*R1773/C1773*C1774)/(U1773*S1773/D1773*D1774))&gt;(6/4))),COUNTIF($M$2:M1774,1),0)</f>
        <v>0</v>
      </c>
      <c r="O1774" s="51">
        <f>IF(OR((ROW(N1774)-MATCH(MAX($N$2:N1774),$N$2:N1774,0))=1,(ROW(N1774)-MATCH(MAX($N$2:N1774),$N$2:N1774,0))&gt;123),IF(OR(((U1773*R1773/C1773*C1774)/(U1773*S1773/D1773*D1774))&lt;(4/6),((U1773*R1773/C1773*C1774)/(U1773*S1773/D1773*D1774))&gt;(6/4)),1,0),0)</f>
        <v>0</v>
      </c>
      <c r="P1774" s="47">
        <f>IF(O1774=1,U1773/2/C1774,P1773)</f>
        <v>4.5848803948301908</v>
      </c>
      <c r="Q1774" s="47">
        <f>IF(O1774=1,U1773/2/D1774,Q1773)</f>
        <v>74.992248772629807</v>
      </c>
      <c r="R1774" s="41">
        <f>P1774*C1774/U1773</f>
        <v>0.57179840323745579</v>
      </c>
      <c r="S1774" s="41">
        <f>Q1774*D1774/U1773</f>
        <v>0.43527237954773768</v>
      </c>
      <c r="T1774" s="41">
        <f t="shared" si="331"/>
        <v>1.3136565288878959</v>
      </c>
      <c r="U1774" s="42">
        <f>P1774*C1774+Q1774*D1774</f>
        <v>33274.102428475933</v>
      </c>
      <c r="V1774" s="25">
        <f>B1774</f>
        <v>43574</v>
      </c>
      <c r="W1774">
        <f>C1774/C$2</f>
        <v>1.7925404773805622</v>
      </c>
      <c r="X1774">
        <f>D1774/D$2</f>
        <v>1.3742357577929056</v>
      </c>
      <c r="Y1774">
        <f t="shared" si="332"/>
        <v>1.6637051214237966</v>
      </c>
      <c r="AA1774" s="15">
        <f t="shared" si="333"/>
        <v>1.1918369977097276E-2</v>
      </c>
      <c r="AB1774" s="15">
        <f t="shared" si="334"/>
        <v>7.7285761624823479E-4</v>
      </c>
      <c r="AC1774" s="15">
        <f t="shared" si="335"/>
        <v>7.0707827851934635E-3</v>
      </c>
    </row>
    <row r="1775" spans="1:29" x14ac:dyDescent="0.4">
      <c r="A1775" s="43">
        <f t="shared" si="326"/>
        <v>2019</v>
      </c>
      <c r="B1775" s="53">
        <v>43577</v>
      </c>
      <c r="C1775" s="45">
        <v>4025.6109000000001</v>
      </c>
      <c r="D1775" s="45">
        <f>VLOOKUP(B1775,'H11001.CSI  中证全债'!$A$2:$B$2792,2,0)</f>
        <v>191.7602</v>
      </c>
      <c r="E1775" s="14">
        <f t="shared" si="327"/>
        <v>0</v>
      </c>
      <c r="F1775" s="14">
        <f>IF(AND((B1775-$B$2)&gt;123,OR(((G1774*J1774/C1774*C1775)/(G1774*K1774/D1774*D1775))&lt;(4/6),((G1774*J1774/C1774*C1775)/(G1774*K1774/D1774*D1775))&gt;(6/4))),COUNTIF($E$2:E1775,1),0)</f>
        <v>0</v>
      </c>
      <c r="G1775" s="21">
        <f t="shared" si="328"/>
        <v>32613.227072444886</v>
      </c>
      <c r="H1775" s="12">
        <f t="shared" si="329"/>
        <v>4.553570394703824</v>
      </c>
      <c r="I1775" s="12">
        <f t="shared" si="330"/>
        <v>74.480129127983204</v>
      </c>
      <c r="J1775" s="15">
        <f>IF(OR((ROW(F1775)-MATCH(MAX($F$2:F1775),$F$2:F1775,0))=1,(ROW(F1775)-MATCH(MAX($F$2:F1775),$F$2:F1775,0))&gt;123),IF(OR(((G1774*J1774/C1774*C1775)/(G1774*K1774/D1774*D1775))&lt;(4/6),((G1774*J1774/C1774*C1775)/(G1774*K1774/D1774*D1775))&gt;(6/4)),50%,((G1774*J1774/C1774*C1775)/((G1774*K1774/D1774*D1775)+(G1774*J1774/C1774*C1775)))),((G1774*J1774/C1774*C1775)/((G1774*K1774/D1774*D1775)+(G1774*J1774/C1774*C1775))))</f>
        <v>0.56206957300232629</v>
      </c>
      <c r="K1775" s="18">
        <f t="shared" si="324"/>
        <v>0.43793042699767371</v>
      </c>
      <c r="L1775" s="20">
        <f t="shared" si="325"/>
        <v>1.2834677344885927</v>
      </c>
      <c r="M1775" s="51">
        <f>IF(AND((B1775-$B$2)&gt;123,OR(((U1774*R1774/C1774*C1775)/(U1774*S1774/D1774*D1775))&lt;(4/6),((U1774*R1774/C1774*C1775)/(U1774*S1774/D1774*D1775))&gt;(6/4))),1,0)</f>
        <v>0</v>
      </c>
      <c r="N1775" s="51">
        <f>IF(AND((B1775-$B$2)&gt;123,OR(((U1774*R1774/C1774*C1775)/(U1774*S1774/D1774*D1775))&lt;(4/6),((U1774*R1774/C1774*C1775)/(U1774*S1774/D1774*D1775))&gt;(6/4))),COUNTIF($M$2:M1775,1),0)</f>
        <v>0</v>
      </c>
      <c r="O1775" s="51">
        <f>IF(OR((ROW(N1775)-MATCH(MAX($N$2:N1775),$N$2:N1775,0))=1,(ROW(N1775)-MATCH(MAX($N$2:N1775),$N$2:N1775,0))&gt;123),IF(OR(((U1774*R1774/C1774*C1775)/(U1774*S1774/D1774*D1775))&lt;(4/6),((U1774*R1774/C1774*C1775)/(U1774*S1774/D1774*D1775))&gt;(6/4)),1,0),0)</f>
        <v>0</v>
      </c>
      <c r="P1775" s="47">
        <f>IF(O1775=1,U1774/2/C1775,P1774)</f>
        <v>4.5848803948301908</v>
      </c>
      <c r="Q1775" s="47">
        <f>IF(O1775=1,U1774/2/D1775,Q1774)</f>
        <v>74.992248772629807</v>
      </c>
      <c r="R1775" s="41">
        <f>P1775*C1775/U1774</f>
        <v>0.55469398557928618</v>
      </c>
      <c r="S1775" s="41">
        <f>Q1775*D1775/U1774</f>
        <v>0.43218381785055782</v>
      </c>
      <c r="T1775" s="41">
        <f t="shared" si="331"/>
        <v>1.283467734488593</v>
      </c>
      <c r="U1775" s="42">
        <f>P1775*C1775+Q1775*D1775</f>
        <v>32837.473115713969</v>
      </c>
      <c r="V1775" s="25">
        <f>B1775</f>
        <v>43577</v>
      </c>
      <c r="W1775">
        <f>C1775/C$2</f>
        <v>1.7512150718237236</v>
      </c>
      <c r="X1775">
        <f>D1775/D$2</f>
        <v>1.3741325689716946</v>
      </c>
      <c r="Y1775">
        <f t="shared" si="332"/>
        <v>1.6418736557856983</v>
      </c>
      <c r="AA1775" s="15">
        <f t="shared" si="333"/>
        <v>-2.3054098960837655E-2</v>
      </c>
      <c r="AB1775" s="15">
        <f t="shared" si="334"/>
        <v>-7.5088150359836625E-5</v>
      </c>
      <c r="AC1775" s="15">
        <f t="shared" si="335"/>
        <v>-1.3122196570155897E-2</v>
      </c>
    </row>
    <row r="1776" spans="1:29" x14ac:dyDescent="0.4">
      <c r="A1776" s="43">
        <f t="shared" si="326"/>
        <v>2019</v>
      </c>
      <c r="B1776" s="53">
        <v>43578</v>
      </c>
      <c r="C1776" s="45">
        <v>4019.0052999999998</v>
      </c>
      <c r="D1776" s="45">
        <f>VLOOKUP(B1776,'H11001.CSI  中证全债'!$A$2:$B$2792,2,0)</f>
        <v>191.65479999999999</v>
      </c>
      <c r="E1776" s="14">
        <f t="shared" si="327"/>
        <v>0</v>
      </c>
      <c r="F1776" s="14">
        <f>IF(AND((B1776-$B$2)&gt;123,OR(((G1775*J1775/C1775*C1776)/(G1775*K1775/D1775*D1776))&lt;(4/6),((G1775*J1775/C1775*C1776)/(G1775*K1775/D1775*D1776))&gt;(6/4))),COUNTIF($E$2:E1776,1),0)</f>
        <v>0</v>
      </c>
      <c r="G1776" s="21">
        <f t="shared" si="328"/>
        <v>32575.297802235542</v>
      </c>
      <c r="H1776" s="12">
        <f t="shared" si="329"/>
        <v>4.553570394703824</v>
      </c>
      <c r="I1776" s="12">
        <f t="shared" si="330"/>
        <v>74.480129127983204</v>
      </c>
      <c r="J1776" s="15">
        <f>IF(OR((ROW(F1776)-MATCH(MAX($F$2:F1776),$F$2:F1776,0))=1,(ROW(F1776)-MATCH(MAX($F$2:F1776),$F$2:F1776,0))&gt;123),IF(OR(((G1775*J1775/C1775*C1776)/(G1775*K1775/D1775*D1776))&lt;(4/6),((G1775*J1775/C1775*C1776)/(G1775*K1775/D1775*D1776))&gt;(6/4)),50%,((G1775*J1775/C1775*C1776)/((G1775*K1775/D1775*D1776)+(G1775*J1775/C1775*C1776)))),((G1775*J1775/C1775*C1776)/((G1775*K1775/D1775*D1776)+(G1775*J1775/C1775*C1776))))</f>
        <v>0.56180065217951192</v>
      </c>
      <c r="K1776" s="18">
        <f t="shared" si="324"/>
        <v>0.43819934782048808</v>
      </c>
      <c r="L1776" s="20">
        <f t="shared" si="325"/>
        <v>1.2820663813713802</v>
      </c>
      <c r="M1776" s="51">
        <f>IF(AND((B1776-$B$2)&gt;123,OR(((U1775*R1775/C1775*C1776)/(U1775*S1775/D1775*D1776))&lt;(4/6),((U1775*R1775/C1775*C1776)/(U1775*S1775/D1775*D1776))&gt;(6/4))),1,0)</f>
        <v>0</v>
      </c>
      <c r="N1776" s="51">
        <f>IF(AND((B1776-$B$2)&gt;123,OR(((U1775*R1775/C1775*C1776)/(U1775*S1775/D1775*D1776))&lt;(4/6),((U1775*R1775/C1775*C1776)/(U1775*S1775/D1775*D1776))&gt;(6/4))),COUNTIF($M$2:M1776,1),0)</f>
        <v>0</v>
      </c>
      <c r="O1776" s="51">
        <f>IF(OR((ROW(N1776)-MATCH(MAX($N$2:N1776),$N$2:N1776,0))=1,(ROW(N1776)-MATCH(MAX($N$2:N1776),$N$2:N1776,0))&gt;123),IF(OR(((U1775*R1775/C1775*C1776)/(U1775*S1775/D1775*D1776))&lt;(4/6),((U1775*R1775/C1775*C1776)/(U1775*S1775/D1775*D1776))&gt;(6/4)),1,0),0)</f>
        <v>0</v>
      </c>
      <c r="P1776" s="47">
        <f>IF(O1776=1,U1775/2/C1776,P1775)</f>
        <v>4.5848803948301908</v>
      </c>
      <c r="Q1776" s="47">
        <f>IF(O1776=1,U1775/2/D1776,Q1775)</f>
        <v>74.992248772629807</v>
      </c>
      <c r="R1776" s="41">
        <f>P1776*C1776/U1775</f>
        <v>0.56114727652021368</v>
      </c>
      <c r="S1776" s="41">
        <f>Q1776*D1776/U1775</f>
        <v>0.43768972080835195</v>
      </c>
      <c r="T1776" s="41">
        <f t="shared" si="331"/>
        <v>1.2820663813713806</v>
      </c>
      <c r="U1776" s="42">
        <f>P1776*C1776+Q1776*D1776</f>
        <v>32799.283046757242</v>
      </c>
      <c r="V1776" s="25">
        <f>B1776</f>
        <v>43578</v>
      </c>
      <c r="W1776">
        <f>C1776/C$2</f>
        <v>1.7483415138555554</v>
      </c>
      <c r="X1776">
        <f>D1776/D$2</f>
        <v>1.3733772841275527</v>
      </c>
      <c r="Y1776">
        <f t="shared" si="332"/>
        <v>1.6399641523378621</v>
      </c>
      <c r="AA1776" s="15">
        <f t="shared" si="333"/>
        <v>-1.640893808192101E-3</v>
      </c>
      <c r="AB1776" s="15">
        <f t="shared" si="334"/>
        <v>-5.4964481680763733E-4</v>
      </c>
      <c r="AC1776" s="15">
        <f t="shared" si="335"/>
        <v>-1.1630026714342101E-3</v>
      </c>
    </row>
    <row r="1777" spans="1:29" x14ac:dyDescent="0.4">
      <c r="A1777" s="43">
        <f t="shared" si="326"/>
        <v>2019</v>
      </c>
      <c r="B1777" s="53">
        <v>43579</v>
      </c>
      <c r="C1777" s="45">
        <v>4030.0886999999998</v>
      </c>
      <c r="D1777" s="45">
        <f>VLOOKUP(B1777,'H11001.CSI  中证全债'!$A$2:$B$2792,2,0)</f>
        <v>191.56880000000001</v>
      </c>
      <c r="E1777" s="14">
        <f t="shared" si="327"/>
        <v>0</v>
      </c>
      <c r="F1777" s="14">
        <f>IF(AND((B1777-$B$2)&gt;123,OR(((G1776*J1776/C1776*C1777)/(G1776*K1776/D1776*D1777))&lt;(4/6),((G1776*J1776/C1776*C1777)/(G1776*K1776/D1776*D1777))&gt;(6/4))),COUNTIF($E$2:E1777,1),0)</f>
        <v>0</v>
      </c>
      <c r="G1777" s="21">
        <f t="shared" si="328"/>
        <v>32619.361553243194</v>
      </c>
      <c r="H1777" s="12">
        <f t="shared" si="329"/>
        <v>4.553570394703824</v>
      </c>
      <c r="I1777" s="12">
        <f t="shared" si="330"/>
        <v>74.480129127983204</v>
      </c>
      <c r="J1777" s="15">
        <f>IF(OR((ROW(F1777)-MATCH(MAX($F$2:F1777),$F$2:F1777,0))=1,(ROW(F1777)-MATCH(MAX($F$2:F1777),$F$2:F1777,0))&gt;123),IF(OR(((G1776*J1776/C1776*C1777)/(G1776*K1776/D1776*D1777))&lt;(4/6),((G1776*J1776/C1776*C1777)/(G1776*K1776/D1776*D1777))&gt;(6/4)),50%,((G1776*J1776/C1776*C1777)/((G1776*K1776/D1776*D1777)+(G1776*J1776/C1776*C1777)))),((G1776*J1776/C1776*C1777)/((G1776*K1776/D1776*D1777)+(G1776*J1776/C1776*C1777))))</f>
        <v>0.56258895694191857</v>
      </c>
      <c r="K1777" s="18">
        <f t="shared" si="324"/>
        <v>0.43741104305808143</v>
      </c>
      <c r="L1777" s="20">
        <f t="shared" si="325"/>
        <v>1.2861791348674647</v>
      </c>
      <c r="M1777" s="51">
        <f>IF(AND((B1777-$B$2)&gt;123,OR(((U1776*R1776/C1776*C1777)/(U1776*S1776/D1776*D1777))&lt;(4/6),((U1776*R1776/C1776*C1777)/(U1776*S1776/D1776*D1777))&gt;(6/4))),1,0)</f>
        <v>0</v>
      </c>
      <c r="N1777" s="51">
        <f>IF(AND((B1777-$B$2)&gt;123,OR(((U1776*R1776/C1776*C1777)/(U1776*S1776/D1776*D1777))&lt;(4/6),((U1776*R1776/C1776*C1777)/(U1776*S1776/D1776*D1777))&gt;(6/4))),COUNTIF($M$2:M1777,1),0)</f>
        <v>0</v>
      </c>
      <c r="O1777" s="51">
        <f>IF(OR((ROW(N1777)-MATCH(MAX($N$2:N1777),$N$2:N1777,0))=1,(ROW(N1777)-MATCH(MAX($N$2:N1777),$N$2:N1777,0))&gt;123),IF(OR(((U1776*R1776/C1776*C1777)/(U1776*S1776/D1776*D1777))&lt;(4/6),((U1776*R1776/C1776*C1777)/(U1776*S1776/D1776*D1777))&gt;(6/4)),1,0),0)</f>
        <v>0</v>
      </c>
      <c r="P1777" s="47">
        <f>IF(O1777=1,U1776/2/C1777,P1776)</f>
        <v>4.5848803948301908</v>
      </c>
      <c r="Q1777" s="47">
        <f>IF(O1777=1,U1776/2/D1777,Q1776)</f>
        <v>74.992248772629807</v>
      </c>
      <c r="R1777" s="41">
        <f>P1777*C1777/U1776</f>
        <v>0.56334995626934892</v>
      </c>
      <c r="S1777" s="41">
        <f>Q1777*D1777/U1776</f>
        <v>0.43800271750435416</v>
      </c>
      <c r="T1777" s="41">
        <f t="shared" si="331"/>
        <v>1.2861791348674652</v>
      </c>
      <c r="U1777" s="42">
        <f>P1777*C1777+Q1777*D1777</f>
        <v>32843.649776730854</v>
      </c>
      <c r="V1777" s="25">
        <f>B1777</f>
        <v>43579</v>
      </c>
      <c r="W1777">
        <f>C1777/C$2</f>
        <v>1.7531629975034289</v>
      </c>
      <c r="X1777">
        <f>D1777/D$2</f>
        <v>1.3727610175564313</v>
      </c>
      <c r="Y1777">
        <f t="shared" si="332"/>
        <v>1.6421824888365426</v>
      </c>
      <c r="AA1777" s="15">
        <f t="shared" si="333"/>
        <v>2.7577470475095289E-3</v>
      </c>
      <c r="AB1777" s="15">
        <f t="shared" si="334"/>
        <v>-4.4872343400725878E-4</v>
      </c>
      <c r="AC1777" s="15">
        <f t="shared" si="335"/>
        <v>1.3526737737030725E-3</v>
      </c>
    </row>
    <row r="1778" spans="1:29" x14ac:dyDescent="0.4">
      <c r="A1778" s="43">
        <f t="shared" si="326"/>
        <v>2019</v>
      </c>
      <c r="B1778" s="53">
        <v>43580</v>
      </c>
      <c r="C1778" s="45">
        <v>3941.8159999999998</v>
      </c>
      <c r="D1778" s="45">
        <f>VLOOKUP(B1778,'H11001.CSI  中证全债'!$A$2:$B$2792,2,0)</f>
        <v>191.58789999999999</v>
      </c>
      <c r="E1778" s="14">
        <f t="shared" si="327"/>
        <v>0</v>
      </c>
      <c r="F1778" s="14">
        <f>IF(AND((B1778-$B$2)&gt;123,OR(((G1777*J1777/C1777*C1778)/(G1777*K1777/D1777*D1778))&lt;(4/6),((G1777*J1777/C1777*C1778)/(G1777*K1777/D1777*D1778))&gt;(6/4))),COUNTIF($E$2:E1778,1),0)</f>
        <v>0</v>
      </c>
      <c r="G1778" s="21">
        <f t="shared" si="328"/>
        <v>32218.828170328965</v>
      </c>
      <c r="H1778" s="12">
        <f t="shared" si="329"/>
        <v>4.553570394703824</v>
      </c>
      <c r="I1778" s="12">
        <f t="shared" si="330"/>
        <v>74.480129127983204</v>
      </c>
      <c r="J1778" s="15">
        <f>IF(OR((ROW(F1778)-MATCH(MAX($F$2:F1778),$F$2:F1778,0))=1,(ROW(F1778)-MATCH(MAX($F$2:F1778),$F$2:F1778,0))&gt;123),IF(OR(((G1777*J1777/C1777*C1778)/(G1777*K1777/D1777*D1778))&lt;(4/6),((G1777*J1777/C1777*C1778)/(G1777*K1777/D1777*D1778))&gt;(6/4)),50%,((G1777*J1777/C1777*C1778)/((G1777*K1777/D1777*D1778)+(G1777*J1777/C1777*C1778)))),((G1777*J1777/C1777*C1778)/((G1777*K1777/D1777*D1778)+(G1777*J1777/C1777*C1778))))</f>
        <v>0.55710706001094668</v>
      </c>
      <c r="K1778" s="18">
        <f t="shared" si="324"/>
        <v>0.44289293998905332</v>
      </c>
      <c r="L1778" s="20">
        <f t="shared" si="325"/>
        <v>1.2578820064838159</v>
      </c>
      <c r="M1778" s="51">
        <f>IF(AND((B1778-$B$2)&gt;123,OR(((U1777*R1777/C1777*C1778)/(U1777*S1777/D1777*D1778))&lt;(4/6),((U1777*R1777/C1777*C1778)/(U1777*S1777/D1777*D1778))&gt;(6/4))),1,0)</f>
        <v>0</v>
      </c>
      <c r="N1778" s="51">
        <f>IF(AND((B1778-$B$2)&gt;123,OR(((U1777*R1777/C1777*C1778)/(U1777*S1777/D1777*D1778))&lt;(4/6),((U1777*R1777/C1777*C1778)/(U1777*S1777/D1777*D1778))&gt;(6/4))),COUNTIF($M$2:M1778,1),0)</f>
        <v>0</v>
      </c>
      <c r="O1778" s="51">
        <f>IF(OR((ROW(N1778)-MATCH(MAX($N$2:N1778),$N$2:N1778,0))=1,(ROW(N1778)-MATCH(MAX($N$2:N1778),$N$2:N1778,0))&gt;123),IF(OR(((U1777*R1777/C1777*C1778)/(U1777*S1777/D1777*D1778))&lt;(4/6),((U1777*R1777/C1777*C1778)/(U1777*S1777/D1777*D1778))&gt;(6/4)),1,0),0)</f>
        <v>0</v>
      </c>
      <c r="P1778" s="47">
        <f>IF(O1778=1,U1777/2/C1778,P1777)</f>
        <v>4.5848803948301908</v>
      </c>
      <c r="Q1778" s="47">
        <f>IF(O1778=1,U1777/2/D1778,Q1777)</f>
        <v>74.992248772629807</v>
      </c>
      <c r="R1778" s="41">
        <f>P1778*C1778/U1777</f>
        <v>0.55026633828108207</v>
      </c>
      <c r="S1778" s="41">
        <f>Q1778*D1778/U1777</f>
        <v>0.43745465428768876</v>
      </c>
      <c r="T1778" s="41">
        <f t="shared" si="331"/>
        <v>1.2578820064838161</v>
      </c>
      <c r="U1778" s="42">
        <f>P1778*C1778+Q1778*D1778</f>
        <v>32440.362357053687</v>
      </c>
      <c r="V1778" s="25">
        <f>B1778</f>
        <v>43580</v>
      </c>
      <c r="W1778">
        <f>C1778/C$2</f>
        <v>1.7147627431046308</v>
      </c>
      <c r="X1778">
        <f>D1778/D$2</f>
        <v>1.3728978860623431</v>
      </c>
      <c r="Y1778">
        <f t="shared" si="332"/>
        <v>1.6220181178526845</v>
      </c>
      <c r="AA1778" s="15">
        <f t="shared" si="333"/>
        <v>-2.1903413689132956E-2</v>
      </c>
      <c r="AB1778" s="15">
        <f t="shared" si="334"/>
        <v>9.9703083174196294E-5</v>
      </c>
      <c r="AC1778" s="15">
        <f t="shared" si="335"/>
        <v>-1.2279007431229116E-2</v>
      </c>
    </row>
    <row r="1779" spans="1:29" x14ac:dyDescent="0.4">
      <c r="A1779" s="43">
        <f t="shared" si="326"/>
        <v>2019</v>
      </c>
      <c r="B1779" s="53">
        <v>43581</v>
      </c>
      <c r="C1779" s="45">
        <v>3889.2748000000001</v>
      </c>
      <c r="D1779" s="45">
        <f>VLOOKUP(B1779,'H11001.CSI  中证全债'!$A$2:$B$2792,2,0)</f>
        <v>191.65440000000001</v>
      </c>
      <c r="E1779" s="14">
        <f t="shared" si="327"/>
        <v>0</v>
      </c>
      <c r="F1779" s="14">
        <f>IF(AND((B1779-$B$2)&gt;123,OR(((G1778*J1778/C1778*C1779)/(G1778*K1778/D1778*D1779))&lt;(4/6),((G1778*J1778/C1778*C1779)/(G1778*K1778/D1778*D1779))&gt;(6/4))),COUNTIF($E$2:E1779,1),0)</f>
        <v>0</v>
      </c>
      <c r="G1779" s="21">
        <f t="shared" si="328"/>
        <v>31984.531046093769</v>
      </c>
      <c r="H1779" s="12">
        <f t="shared" si="329"/>
        <v>4.553570394703824</v>
      </c>
      <c r="I1779" s="12">
        <f t="shared" si="330"/>
        <v>74.480129127983204</v>
      </c>
      <c r="J1779" s="15">
        <f>IF(OR((ROW(F1779)-MATCH(MAX($F$2:F1779),$F$2:F1779,0))=1,(ROW(F1779)-MATCH(MAX($F$2:F1779),$F$2:F1779,0))&gt;123),IF(OR(((G1778*J1778/C1778*C1779)/(G1778*K1778/D1778*D1779))&lt;(4/6),((G1778*J1778/C1778*C1779)/(G1778*K1778/D1778*D1779))&gt;(6/4)),50%,((G1778*J1778/C1778*C1779)/((G1778*K1778/D1778*D1779)+(G1778*J1778/C1778*C1779)))),((G1778*J1778/C1778*C1779)/((G1778*K1778/D1778*D1779)+(G1778*J1778/C1778*C1779))))</f>
        <v>0.55370787086498607</v>
      </c>
      <c r="K1779" s="18">
        <f t="shared" si="324"/>
        <v>0.44629212913501393</v>
      </c>
      <c r="L1779" s="20">
        <f t="shared" si="325"/>
        <v>1.2406848221548543</v>
      </c>
      <c r="M1779" s="51">
        <f>IF(AND((B1779-$B$2)&gt;123,OR(((U1778*R1778/C1778*C1779)/(U1778*S1778/D1778*D1779))&lt;(4/6),((U1778*R1778/C1778*C1779)/(U1778*S1778/D1778*D1779))&gt;(6/4))),1,0)</f>
        <v>0</v>
      </c>
      <c r="N1779" s="51">
        <f>IF(AND((B1779-$B$2)&gt;123,OR(((U1778*R1778/C1778*C1779)/(U1778*S1778/D1778*D1779))&lt;(4/6),((U1778*R1778/C1778*C1779)/(U1778*S1778/D1778*D1779))&gt;(6/4))),COUNTIF($M$2:M1779,1),0)</f>
        <v>0</v>
      </c>
      <c r="O1779" s="51">
        <f>IF(OR((ROW(N1779)-MATCH(MAX($N$2:N1779),$N$2:N1779,0))=1,(ROW(N1779)-MATCH(MAX($N$2:N1779),$N$2:N1779,0))&gt;123),IF(OR(((U1778*R1778/C1778*C1779)/(U1778*S1778/D1778*D1779))&lt;(4/6),((U1778*R1778/C1778*C1779)/(U1778*S1778/D1778*D1779))&gt;(6/4)),1,0),0)</f>
        <v>0</v>
      </c>
      <c r="P1779" s="47">
        <f>IF(O1779=1,U1778/2/C1779,P1778)</f>
        <v>4.5848803948301908</v>
      </c>
      <c r="Q1779" s="47">
        <f>IF(O1779=1,U1778/2/D1779,Q1778)</f>
        <v>74.992248772629807</v>
      </c>
      <c r="R1779" s="41">
        <f>P1779*C1779/U1778</f>
        <v>0.54968127619418639</v>
      </c>
      <c r="S1779" s="41">
        <f>Q1779*D1779/U1778</f>
        <v>0.44304666775844415</v>
      </c>
      <c r="T1779" s="41">
        <f t="shared" si="331"/>
        <v>1.240684822154855</v>
      </c>
      <c r="U1779" s="42">
        <f>P1779*C1779+Q1779*D1779</f>
        <v>32204.454223796216</v>
      </c>
      <c r="V1779" s="25">
        <f>B1779</f>
        <v>43581</v>
      </c>
      <c r="W1779">
        <f>C1779/C$2</f>
        <v>1.6919063509650667</v>
      </c>
      <c r="X1779">
        <f>D1779/D$2</f>
        <v>1.373374417771408</v>
      </c>
      <c r="Y1779">
        <f t="shared" si="332"/>
        <v>1.6102227111898109</v>
      </c>
      <c r="AA1779" s="15">
        <f t="shared" si="333"/>
        <v>-1.3329186344567923E-2</v>
      </c>
      <c r="AB1779" s="15">
        <f t="shared" si="334"/>
        <v>3.470991644045629E-4</v>
      </c>
      <c r="AC1779" s="15">
        <f t="shared" si="335"/>
        <v>-7.2720560473695794E-3</v>
      </c>
    </row>
    <row r="1780" spans="1:29" x14ac:dyDescent="0.4">
      <c r="A1780" s="43">
        <f t="shared" si="326"/>
        <v>2019</v>
      </c>
      <c r="B1780" s="53">
        <v>43584</v>
      </c>
      <c r="C1780" s="45">
        <v>3900.3339000000001</v>
      </c>
      <c r="D1780" s="45">
        <f>VLOOKUP(B1780,'H11001.CSI  中证全债'!$A$2:$B$2792,2,0)</f>
        <v>191.6362</v>
      </c>
      <c r="E1780" s="14">
        <f t="shared" si="327"/>
        <v>0</v>
      </c>
      <c r="F1780" s="14">
        <f>IF(AND((B1780-$B$2)&gt;123,OR(((G1779*J1779/C1779*C1780)/(G1779*K1779/D1779*D1780))&lt;(4/6),((G1779*J1779/C1779*C1780)/(G1779*K1779/D1779*D1780))&gt;(6/4))),COUNTIF($E$2:E1780,1),0)</f>
        <v>0</v>
      </c>
      <c r="G1780" s="21">
        <f t="shared" si="328"/>
        <v>32033.533898095706</v>
      </c>
      <c r="H1780" s="12">
        <f t="shared" si="329"/>
        <v>4.553570394703824</v>
      </c>
      <c r="I1780" s="12">
        <f t="shared" si="330"/>
        <v>74.480129127983204</v>
      </c>
      <c r="J1780" s="15">
        <f>IF(OR((ROW(F1780)-MATCH(MAX($F$2:F1780),$F$2:F1780,0))=1,(ROW(F1780)-MATCH(MAX($F$2:F1780),$F$2:F1780,0))&gt;123),IF(OR(((G1779*J1779/C1779*C1780)/(G1779*K1779/D1779*D1780))&lt;(4/6),((G1779*J1779/C1779*C1780)/(G1779*K1779/D1779*D1780))&gt;(6/4)),50%,((G1779*J1779/C1779*C1780)/((G1779*K1779/D1779*D1780)+(G1779*J1779/C1779*C1780)))),((G1779*J1779/C1779*C1780)/((G1779*K1779/D1779*D1780)+(G1779*J1779/C1779*C1780))))</f>
        <v>0.55443289625798975</v>
      </c>
      <c r="K1780" s="18">
        <f t="shared" si="324"/>
        <v>0.44556710374201025</v>
      </c>
      <c r="L1780" s="20">
        <f t="shared" si="325"/>
        <v>1.2443308574661167</v>
      </c>
      <c r="M1780" s="51">
        <f>IF(AND((B1780-$B$2)&gt;123,OR(((U1779*R1779/C1779*C1780)/(U1779*S1779/D1779*D1780))&lt;(4/6),((U1779*R1779/C1779*C1780)/(U1779*S1779/D1779*D1780))&gt;(6/4))),1,0)</f>
        <v>0</v>
      </c>
      <c r="N1780" s="51">
        <f>IF(AND((B1780-$B$2)&gt;123,OR(((U1779*R1779/C1779*C1780)/(U1779*S1779/D1779*D1780))&lt;(4/6),((U1779*R1779/C1779*C1780)/(U1779*S1779/D1779*D1780))&gt;(6/4))),COUNTIF($M$2:M1780,1),0)</f>
        <v>0</v>
      </c>
      <c r="O1780" s="51">
        <f>IF(OR((ROW(N1780)-MATCH(MAX($N$2:N1780),$N$2:N1780,0))=1,(ROW(N1780)-MATCH(MAX($N$2:N1780),$N$2:N1780,0))&gt;123),IF(OR(((U1779*R1779/C1779*C1780)/(U1779*S1779/D1779*D1780))&lt;(4/6),((U1779*R1779/C1779*C1780)/(U1779*S1779/D1779*D1780))&gt;(6/4)),1,0),0)</f>
        <v>0</v>
      </c>
      <c r="P1780" s="47">
        <f>IF(O1780=1,U1779/2/C1780,P1779)</f>
        <v>4.5848803948301908</v>
      </c>
      <c r="Q1780" s="47">
        <f>IF(O1780=1,U1779/2/D1780,Q1779)</f>
        <v>74.992248772629807</v>
      </c>
      <c r="R1780" s="41">
        <f>P1780*C1780/U1779</f>
        <v>0.55528233166541163</v>
      </c>
      <c r="S1780" s="41">
        <f>Q1780*D1780/U1779</f>
        <v>0.44624974807436374</v>
      </c>
      <c r="T1780" s="41">
        <f t="shared" si="331"/>
        <v>1.2443308574661167</v>
      </c>
      <c r="U1780" s="42">
        <f>P1780*C1780+Q1780*D1780</f>
        <v>32253.79401564302</v>
      </c>
      <c r="V1780" s="25">
        <f>B1780</f>
        <v>43584</v>
      </c>
      <c r="W1780">
        <f>C1780/C$2</f>
        <v>1.6967172636642562</v>
      </c>
      <c r="X1780">
        <f>D1780/D$2</f>
        <v>1.3732439985668219</v>
      </c>
      <c r="Y1780">
        <f t="shared" si="332"/>
        <v>1.612689700782151</v>
      </c>
      <c r="AA1780" s="15">
        <f t="shared" si="333"/>
        <v>2.8434864000868032E-3</v>
      </c>
      <c r="AB1780" s="15">
        <f t="shared" si="334"/>
        <v>-9.4962599345493892E-5</v>
      </c>
      <c r="AC1780" s="15">
        <f t="shared" si="335"/>
        <v>1.5320797397753161E-3</v>
      </c>
    </row>
    <row r="1781" spans="1:29" x14ac:dyDescent="0.4">
      <c r="A1781" s="43">
        <f t="shared" si="326"/>
        <v>2019</v>
      </c>
      <c r="B1781" s="53">
        <v>43585</v>
      </c>
      <c r="C1781" s="45">
        <v>3913.2109999999998</v>
      </c>
      <c r="D1781" s="45">
        <f>VLOOKUP(B1781,'H11001.CSI  中证全债'!$A$2:$B$2792,2,0)</f>
        <v>191.75620000000001</v>
      </c>
      <c r="E1781" s="14">
        <f t="shared" si="327"/>
        <v>0</v>
      </c>
      <c r="F1781" s="14">
        <f>IF(AND((B1781-$B$2)&gt;123,OR(((G1780*J1780/C1780*C1781)/(G1780*K1780/D1780*D1781))&lt;(4/6),((G1780*J1780/C1780*C1781)/(G1780*K1780/D1780*D1781))&gt;(6/4))),COUNTIF($E$2:E1781,1),0)</f>
        <v>0</v>
      </c>
      <c r="G1781" s="21">
        <f t="shared" si="328"/>
        <v>32101.108294920705</v>
      </c>
      <c r="H1781" s="12">
        <f t="shared" si="329"/>
        <v>4.553570394703824</v>
      </c>
      <c r="I1781" s="12">
        <f t="shared" si="330"/>
        <v>74.480129127983204</v>
      </c>
      <c r="J1781" s="15">
        <f>IF(OR((ROW(F1781)-MATCH(MAX($F$2:F1781),$F$2:F1781,0))=1,(ROW(F1781)-MATCH(MAX($F$2:F1781),$F$2:F1781,0))&gt;123),IF(OR(((G1780*J1780/C1780*C1781)/(G1780*K1780/D1780*D1781))&lt;(4/6),((G1780*J1780/C1780*C1781)/(G1780*K1780/D1780*D1781))&gt;(6/4)),50%,((G1780*J1780/C1780*C1781)/((G1780*K1780/D1780*D1781)+(G1780*J1780/C1780*C1781)))),((G1780*J1780/C1780*C1781)/((G1780*K1780/D1780*D1781)+(G1780*J1780/C1780*C1781))))</f>
        <v>0.55509241594156467</v>
      </c>
      <c r="K1781" s="18">
        <f t="shared" si="324"/>
        <v>0.44490758405843533</v>
      </c>
      <c r="L1781" s="20">
        <f t="shared" si="325"/>
        <v>1.2476577964304996</v>
      </c>
      <c r="M1781" s="51">
        <f>IF(AND((B1781-$B$2)&gt;123,OR(((U1780*R1780/C1780*C1781)/(U1780*S1780/D1780*D1781))&lt;(4/6),((U1780*R1780/C1780*C1781)/(U1780*S1780/D1780*D1781))&gt;(6/4))),1,0)</f>
        <v>0</v>
      </c>
      <c r="N1781" s="51">
        <f>IF(AND((B1781-$B$2)&gt;123,OR(((U1780*R1780/C1780*C1781)/(U1780*S1780/D1780*D1781))&lt;(4/6),((U1780*R1780/C1780*C1781)/(U1780*S1780/D1780*D1781))&gt;(6/4))),COUNTIF($M$2:M1781,1),0)</f>
        <v>0</v>
      </c>
      <c r="O1781" s="51">
        <f>IF(OR((ROW(N1781)-MATCH(MAX($N$2:N1781),$N$2:N1781,0))=1,(ROW(N1781)-MATCH(MAX($N$2:N1781),$N$2:N1781,0))&gt;123),IF(OR(((U1780*R1780/C1780*C1781)/(U1780*S1780/D1780*D1781))&lt;(4/6),((U1780*R1780/C1780*C1781)/(U1780*S1780/D1780*D1781))&gt;(6/4)),1,0),0)</f>
        <v>0</v>
      </c>
      <c r="P1781" s="47">
        <f>IF(O1781=1,U1780/2/C1781,P1780)</f>
        <v>4.5848803948301908</v>
      </c>
      <c r="Q1781" s="47">
        <f>IF(O1781=1,U1780/2/D1781,Q1780)</f>
        <v>74.992248772629807</v>
      </c>
      <c r="R1781" s="41">
        <f>P1781*C1781/U1780</f>
        <v>0.55626337745048549</v>
      </c>
      <c r="S1781" s="41">
        <f>Q1781*D1781/U1780</f>
        <v>0.44584611184407569</v>
      </c>
      <c r="T1781" s="41">
        <f t="shared" si="331"/>
        <v>1.2476577964304996</v>
      </c>
      <c r="U1781" s="42">
        <f>P1781*C1781+Q1781*D1781</f>
        <v>32321.833048828001</v>
      </c>
      <c r="V1781" s="25">
        <f>B1781</f>
        <v>43585</v>
      </c>
      <c r="W1781">
        <f>C1781/C$2</f>
        <v>1.7023190399316497</v>
      </c>
      <c r="X1781">
        <f>D1781/D$2</f>
        <v>1.3741039054102471</v>
      </c>
      <c r="Y1781">
        <f t="shared" si="332"/>
        <v>1.6160916524414</v>
      </c>
      <c r="AA1781" s="15">
        <f t="shared" si="333"/>
        <v>3.3015378503875592E-3</v>
      </c>
      <c r="AB1781" s="15">
        <f t="shared" si="334"/>
        <v>6.2618649294843287E-4</v>
      </c>
      <c r="AC1781" s="15">
        <f t="shared" si="335"/>
        <v>2.1094892945612287E-3</v>
      </c>
    </row>
    <row r="1782" spans="1:29" x14ac:dyDescent="0.4">
      <c r="A1782" s="43">
        <f t="shared" si="326"/>
        <v>2019</v>
      </c>
      <c r="B1782" s="53">
        <v>43591</v>
      </c>
      <c r="C1782" s="45">
        <v>3684.6167999999998</v>
      </c>
      <c r="D1782" s="45">
        <f>VLOOKUP(B1782,'H11001.CSI  中证全债'!$A$2:$B$2792,2,0)</f>
        <v>192.1788</v>
      </c>
      <c r="E1782" s="14">
        <f t="shared" si="327"/>
        <v>0</v>
      </c>
      <c r="F1782" s="14">
        <f>IF(AND((B1782-$B$2)&gt;123,OR(((G1781*J1781/C1781*C1782)/(G1781*K1781/D1781*D1782))&lt;(4/6),((G1781*J1781/C1781*C1782)/(G1781*K1781/D1781*D1782))&gt;(6/4))),COUNTIF($E$2:E1782,1),0)</f>
        <v>0</v>
      </c>
      <c r="G1782" s="21">
        <f t="shared" si="328"/>
        <v>31091.663815969187</v>
      </c>
      <c r="H1782" s="12">
        <f t="shared" si="329"/>
        <v>4.553570394703824</v>
      </c>
      <c r="I1782" s="12">
        <f t="shared" si="330"/>
        <v>74.480129127983204</v>
      </c>
      <c r="J1782" s="15">
        <f>IF(OR((ROW(F1782)-MATCH(MAX($F$2:F1782),$F$2:F1782,0))=1,(ROW(F1782)-MATCH(MAX($F$2:F1782),$F$2:F1782,0))&gt;123),IF(OR(((G1781*J1781/C1781*C1782)/(G1781*K1781/D1781*D1782))&lt;(4/6),((G1781*J1781/C1781*C1782)/(G1781*K1781/D1781*D1782))&gt;(6/4)),50%,((G1781*J1781/C1781*C1782)/((G1781*K1781/D1781*D1782)+(G1781*J1781/C1781*C1782)))),((G1781*J1781/C1781*C1782)/((G1781*K1781/D1781*D1782)+(G1781*J1781/C1781*C1782))))</f>
        <v>0.53963538508642916</v>
      </c>
      <c r="K1782" s="18">
        <f t="shared" si="324"/>
        <v>0.46036461491357084</v>
      </c>
      <c r="L1782" s="20">
        <f t="shared" si="325"/>
        <v>1.1721912753605981</v>
      </c>
      <c r="M1782" s="51">
        <f>IF(AND((B1782-$B$2)&gt;123,OR(((U1781*R1781/C1781*C1782)/(U1781*S1781/D1781*D1782))&lt;(4/6),((U1781*R1781/C1781*C1782)/(U1781*S1781/D1781*D1782))&gt;(6/4))),1,0)</f>
        <v>0</v>
      </c>
      <c r="N1782" s="51">
        <f>IF(AND((B1782-$B$2)&gt;123,OR(((U1781*R1781/C1781*C1782)/(U1781*S1781/D1781*D1782))&lt;(4/6),((U1781*R1781/C1781*C1782)/(U1781*S1781/D1781*D1782))&gt;(6/4))),COUNTIF($M$2:M1782,1),0)</f>
        <v>0</v>
      </c>
      <c r="O1782" s="51">
        <f>IF(OR((ROW(N1782)-MATCH(MAX($N$2:N1782),$N$2:N1782,0))=1,(ROW(N1782)-MATCH(MAX($N$2:N1782),$N$2:N1782,0))&gt;123),IF(OR(((U1781*R1781/C1781*C1782)/(U1781*S1781/D1781*D1782))&lt;(4/6),((U1781*R1781/C1781*C1782)/(U1781*S1781/D1781*D1782))&gt;(6/4)),1,0),0)</f>
        <v>0</v>
      </c>
      <c r="P1782" s="47">
        <f>IF(O1782=1,U1781/2/C1782,P1781)</f>
        <v>4.5848803948301908</v>
      </c>
      <c r="Q1782" s="47">
        <f>IF(O1782=1,U1781/2/D1782,Q1781)</f>
        <v>74.992248772629807</v>
      </c>
      <c r="R1782" s="41">
        <f>P1782*C1782/U1781</f>
        <v>0.52266612797798973</v>
      </c>
      <c r="S1782" s="41">
        <f>Q1782*D1782/U1781</f>
        <v>0.44588808922605488</v>
      </c>
      <c r="T1782" s="41">
        <f t="shared" si="331"/>
        <v>1.1721912753605988</v>
      </c>
      <c r="U1782" s="42">
        <f>P1782*C1782+Q1782*D1782</f>
        <v>31305.447707207422</v>
      </c>
      <c r="V1782" s="25">
        <f>B1782</f>
        <v>43591</v>
      </c>
      <c r="W1782">
        <f>C1782/C$2</f>
        <v>1.6028763420863397</v>
      </c>
      <c r="X1782">
        <f>D1782/D$2</f>
        <v>1.3771322106771764</v>
      </c>
      <c r="Y1782">
        <f t="shared" si="332"/>
        <v>1.5652723853603712</v>
      </c>
      <c r="AA1782" s="15">
        <f t="shared" si="333"/>
        <v>-5.8416016923186653E-2</v>
      </c>
      <c r="AB1782" s="15">
        <f t="shared" si="334"/>
        <v>2.2038400844404116E-3</v>
      </c>
      <c r="AC1782" s="15">
        <f t="shared" si="335"/>
        <v>-3.1445782795955335E-2</v>
      </c>
    </row>
    <row r="1783" spans="1:29" x14ac:dyDescent="0.4">
      <c r="A1783" s="43">
        <f t="shared" si="326"/>
        <v>2019</v>
      </c>
      <c r="B1783" s="53">
        <v>43592</v>
      </c>
      <c r="C1783" s="45">
        <v>3720.6684</v>
      </c>
      <c r="D1783" s="45">
        <f>VLOOKUP(B1783,'H11001.CSI  中证全债'!$A$2:$B$2792,2,0)</f>
        <v>192.2962</v>
      </c>
      <c r="E1783" s="14">
        <f t="shared" si="327"/>
        <v>0</v>
      </c>
      <c r="F1783" s="14">
        <f>IF(AND((B1783-$B$2)&gt;123,OR(((G1782*J1782/C1782*C1783)/(G1782*K1782/D1782*D1783))&lt;(4/6),((G1782*J1782/C1782*C1783)/(G1782*K1782/D1782*D1783))&gt;(6/4))),COUNTIF($E$2:E1783,1),0)</f>
        <v>0</v>
      </c>
      <c r="G1783" s="21">
        <f t="shared" si="328"/>
        <v>31264.571281570519</v>
      </c>
      <c r="H1783" s="12">
        <f t="shared" si="329"/>
        <v>4.553570394703824</v>
      </c>
      <c r="I1783" s="12">
        <f t="shared" si="330"/>
        <v>74.480129127983204</v>
      </c>
      <c r="J1783" s="15">
        <f>IF(OR((ROW(F1783)-MATCH(MAX($F$2:F1783),$F$2:F1783,0))=1,(ROW(F1783)-MATCH(MAX($F$2:F1783),$F$2:F1783,0))&gt;123),IF(OR(((G1782*J1782/C1782*C1783)/(G1782*K1782/D1782*D1783))&lt;(4/6),((G1782*J1782/C1782*C1783)/(G1782*K1782/D1782*D1783))&gt;(6/4)),50%,((G1782*J1782/C1782*C1783)/((G1782*K1782/D1782*D1783)+(G1782*J1782/C1782*C1783)))),((G1782*J1782/C1782*C1783)/((G1782*K1782/D1782*D1783)+(G1782*J1782/C1782*C1783))))</f>
        <v>0.54190173670275155</v>
      </c>
      <c r="K1783" s="18">
        <f t="shared" si="324"/>
        <v>0.45809826329724845</v>
      </c>
      <c r="L1783" s="20">
        <f t="shared" si="325"/>
        <v>1.1829377671120422</v>
      </c>
      <c r="M1783" s="51">
        <f>IF(AND((B1783-$B$2)&gt;123,OR(((U1782*R1782/C1782*C1783)/(U1782*S1782/D1782*D1783))&lt;(4/6),((U1782*R1782/C1782*C1783)/(U1782*S1782/D1782*D1783))&gt;(6/4))),1,0)</f>
        <v>0</v>
      </c>
      <c r="N1783" s="51">
        <f>IF(AND((B1783-$B$2)&gt;123,OR(((U1782*R1782/C1782*C1783)/(U1782*S1782/D1782*D1783))&lt;(4/6),((U1782*R1782/C1782*C1783)/(U1782*S1782/D1782*D1783))&gt;(6/4))),COUNTIF($M$2:M1783,1),0)</f>
        <v>0</v>
      </c>
      <c r="O1783" s="51">
        <f>IF(OR((ROW(N1783)-MATCH(MAX($N$2:N1783),$N$2:N1783,0))=1,(ROW(N1783)-MATCH(MAX($N$2:N1783),$N$2:N1783,0))&gt;123),IF(OR(((U1782*R1782/C1782*C1783)/(U1782*S1782/D1782*D1783))&lt;(4/6),((U1782*R1782/C1782*C1783)/(U1782*S1782/D1782*D1783))&gt;(6/4)),1,0),0)</f>
        <v>0</v>
      </c>
      <c r="P1783" s="47">
        <f>IF(O1783=1,U1782/2/C1783,P1782)</f>
        <v>4.5848803948301908</v>
      </c>
      <c r="Q1783" s="47">
        <f>IF(O1783=1,U1782/2/D1783,Q1782)</f>
        <v>74.992248772629807</v>
      </c>
      <c r="R1783" s="41">
        <f>P1783*C1783/U1782</f>
        <v>0.54491536943893559</v>
      </c>
      <c r="S1783" s="41">
        <f>Q1783*D1783/U1782</f>
        <v>0.46064584679654036</v>
      </c>
      <c r="T1783" s="41">
        <f t="shared" si="331"/>
        <v>1.1829377671120427</v>
      </c>
      <c r="U1783" s="42">
        <f>P1783*C1783+Q1783*D1783</f>
        <v>31479.544071255586</v>
      </c>
      <c r="V1783" s="25">
        <f>B1783</f>
        <v>43592</v>
      </c>
      <c r="W1783">
        <f>C1783/C$2</f>
        <v>1.6185594537560146</v>
      </c>
      <c r="X1783">
        <f>D1783/D$2</f>
        <v>1.377973486205661</v>
      </c>
      <c r="Y1783">
        <f t="shared" si="332"/>
        <v>1.5739772035627793</v>
      </c>
      <c r="AA1783" s="15">
        <f t="shared" si="333"/>
        <v>9.7843553229199909E-3</v>
      </c>
      <c r="AB1783" s="15">
        <f t="shared" si="334"/>
        <v>6.108894425400635E-4</v>
      </c>
      <c r="AC1783" s="15">
        <f t="shared" si="335"/>
        <v>5.5612162354758965E-3</v>
      </c>
    </row>
    <row r="1784" spans="1:29" x14ac:dyDescent="0.4">
      <c r="A1784" s="43">
        <f t="shared" si="326"/>
        <v>2019</v>
      </c>
      <c r="B1784" s="53">
        <v>43593</v>
      </c>
      <c r="C1784" s="45">
        <v>3667.4573999999998</v>
      </c>
      <c r="D1784" s="45">
        <f>VLOOKUP(B1784,'H11001.CSI  中证全债'!$A$2:$B$2792,2,0)</f>
        <v>192.4074</v>
      </c>
      <c r="E1784" s="14">
        <f t="shared" si="327"/>
        <v>0</v>
      </c>
      <c r="F1784" s="14">
        <f>IF(AND((B1784-$B$2)&gt;123,OR(((G1783*J1783/C1783*C1784)/(G1783*K1783/D1783*D1784))&lt;(4/6),((G1783*J1783/C1783*C1784)/(G1783*K1783/D1783*D1784))&gt;(6/4))),COUNTIF($E$2:E1784,1),0)</f>
        <v>0</v>
      </c>
      <c r="G1784" s="21">
        <f t="shared" si="328"/>
        <v>31030.553437656963</v>
      </c>
      <c r="H1784" s="12">
        <f t="shared" si="329"/>
        <v>4.553570394703824</v>
      </c>
      <c r="I1784" s="12">
        <f t="shared" si="330"/>
        <v>74.480129127983204</v>
      </c>
      <c r="J1784" s="15">
        <f>IF(OR((ROW(F1784)-MATCH(MAX($F$2:F1784),$F$2:F1784,0))=1,(ROW(F1784)-MATCH(MAX($F$2:F1784),$F$2:F1784,0))&gt;123),IF(OR(((G1783*J1783/C1783*C1784)/(G1783*K1783/D1783*D1784))&lt;(4/6),((G1783*J1783/C1783*C1784)/(G1783*K1783/D1783*D1784))&gt;(6/4)),50%,((G1783*J1783/C1783*C1784)/((G1783*K1783/D1783*D1784)+(G1783*J1783/C1783*C1784)))),((G1783*J1783/C1783*C1784)/((G1783*K1783/D1783*D1784)+(G1783*J1783/C1783*C1784))))</f>
        <v>0.53818007062069417</v>
      </c>
      <c r="K1784" s="18">
        <f t="shared" si="324"/>
        <v>0.46181992937930583</v>
      </c>
      <c r="L1784" s="20">
        <f t="shared" si="325"/>
        <v>1.1653461368460598</v>
      </c>
      <c r="M1784" s="51">
        <f>IF(AND((B1784-$B$2)&gt;123,OR(((U1783*R1783/C1783*C1784)/(U1783*S1783/D1783*D1784))&lt;(4/6),((U1783*R1783/C1783*C1784)/(U1783*S1783/D1783*D1784))&gt;(6/4))),1,0)</f>
        <v>0</v>
      </c>
      <c r="N1784" s="51">
        <f>IF(AND((B1784-$B$2)&gt;123,OR(((U1783*R1783/C1783*C1784)/(U1783*S1783/D1783*D1784))&lt;(4/6),((U1783*R1783/C1783*C1784)/(U1783*S1783/D1783*D1784))&gt;(6/4))),COUNTIF($M$2:M1784,1),0)</f>
        <v>0</v>
      </c>
      <c r="O1784" s="51">
        <f>IF(OR((ROW(N1784)-MATCH(MAX($N$2:N1784),$N$2:N1784,0))=1,(ROW(N1784)-MATCH(MAX($N$2:N1784),$N$2:N1784,0))&gt;123),IF(OR(((U1783*R1783/C1783*C1784)/(U1783*S1783/D1783*D1784))&lt;(4/6),((U1783*R1783/C1783*C1784)/(U1783*S1783/D1783*D1784))&gt;(6/4)),1,0),0)</f>
        <v>0</v>
      </c>
      <c r="P1784" s="47">
        <f>IF(O1784=1,U1783/2/C1784,P1783)</f>
        <v>4.5848803948301908</v>
      </c>
      <c r="Q1784" s="47">
        <f>IF(O1784=1,U1783/2/D1784,Q1783)</f>
        <v>74.992248772629807</v>
      </c>
      <c r="R1784" s="41">
        <f>P1784*C1784/U1783</f>
        <v>0.53415174927799491</v>
      </c>
      <c r="S1784" s="41">
        <f>Q1784*D1784/U1783</f>
        <v>0.45836316986783404</v>
      </c>
      <c r="T1784" s="41">
        <f t="shared" si="331"/>
        <v>1.1653461368460603</v>
      </c>
      <c r="U1784" s="42">
        <f>P1784*C1784+Q1784*D1784</f>
        <v>31243.917138629797</v>
      </c>
      <c r="V1784" s="25">
        <f>B1784</f>
        <v>43593</v>
      </c>
      <c r="W1784">
        <f>C1784/C$2</f>
        <v>1.5954116862490226</v>
      </c>
      <c r="X1784">
        <f>D1784/D$2</f>
        <v>1.3787703332139016</v>
      </c>
      <c r="Y1784">
        <f t="shared" si="332"/>
        <v>1.5621958569314898</v>
      </c>
      <c r="AA1784" s="15">
        <f t="shared" si="333"/>
        <v>-1.4301462608170223E-2</v>
      </c>
      <c r="AB1784" s="15">
        <f t="shared" si="334"/>
        <v>5.7827455768744151E-4</v>
      </c>
      <c r="AC1784" s="15">
        <f t="shared" si="335"/>
        <v>-7.4850808541711E-3</v>
      </c>
    </row>
    <row r="1785" spans="1:29" x14ac:dyDescent="0.4">
      <c r="A1785" s="43">
        <f t="shared" si="326"/>
        <v>2019</v>
      </c>
      <c r="B1785" s="53">
        <v>43594</v>
      </c>
      <c r="C1785" s="45">
        <v>3599.7001</v>
      </c>
      <c r="D1785" s="45">
        <f>VLOOKUP(B1785,'H11001.CSI  中证全债'!$A$2:$B$2792,2,0)</f>
        <v>192.5737</v>
      </c>
      <c r="E1785" s="14">
        <f t="shared" si="327"/>
        <v>0</v>
      </c>
      <c r="F1785" s="14">
        <f>IF(AND((B1785-$B$2)&gt;123,OR(((G1784*J1784/C1784*C1785)/(G1784*K1784/D1784*D1785))&lt;(4/6),((G1784*J1784/C1784*C1785)/(G1784*K1784/D1784*D1785))&gt;(6/4))),COUNTIF($E$2:E1785,1),0)</f>
        <v>0</v>
      </c>
      <c r="G1785" s="21">
        <f t="shared" si="328"/>
        <v>30734.40184782588</v>
      </c>
      <c r="H1785" s="12">
        <f t="shared" si="329"/>
        <v>4.553570394703824</v>
      </c>
      <c r="I1785" s="12">
        <f t="shared" si="330"/>
        <v>74.480129127983204</v>
      </c>
      <c r="J1785" s="15">
        <f>IF(OR((ROW(F1785)-MATCH(MAX($F$2:F1785),$F$2:F1785,0))=1,(ROW(F1785)-MATCH(MAX($F$2:F1785),$F$2:F1785,0))&gt;123),IF(OR(((G1784*J1784/C1784*C1785)/(G1784*K1784/D1784*D1785))&lt;(4/6),((G1784*J1784/C1784*C1785)/(G1784*K1784/D1784*D1785))&gt;(6/4)),50%,((G1784*J1784/C1784*C1785)/((G1784*K1784/D1784*D1785)+(G1784*J1784/C1784*C1785)))),((G1784*J1784/C1784*C1785)/((G1784*K1784/D1784*D1785)+(G1784*J1784/C1784*C1785))))</f>
        <v>0.53332704785767293</v>
      </c>
      <c r="K1785" s="18">
        <f t="shared" si="324"/>
        <v>0.46667295214232707</v>
      </c>
      <c r="L1785" s="20">
        <f t="shared" si="325"/>
        <v>1.1428282813678423</v>
      </c>
      <c r="M1785" s="51">
        <f>IF(AND((B1785-$B$2)&gt;123,OR(((U1784*R1784/C1784*C1785)/(U1784*S1784/D1784*D1785))&lt;(4/6),((U1784*R1784/C1784*C1785)/(U1784*S1784/D1784*D1785))&gt;(6/4))),1,0)</f>
        <v>0</v>
      </c>
      <c r="N1785" s="51">
        <f>IF(AND((B1785-$B$2)&gt;123,OR(((U1784*R1784/C1784*C1785)/(U1784*S1784/D1784*D1785))&lt;(4/6),((U1784*R1784/C1784*C1785)/(U1784*S1784/D1784*D1785))&gt;(6/4))),COUNTIF($M$2:M1785,1),0)</f>
        <v>0</v>
      </c>
      <c r="O1785" s="51">
        <f>IF(OR((ROW(N1785)-MATCH(MAX($N$2:N1785),$N$2:N1785,0))=1,(ROW(N1785)-MATCH(MAX($N$2:N1785),$N$2:N1785,0))&gt;123),IF(OR(((U1784*R1784/C1784*C1785)/(U1784*S1784/D1784*D1785))&lt;(4/6),((U1784*R1784/C1784*C1785)/(U1784*S1784/D1784*D1785))&gt;(6/4)),1,0),0)</f>
        <v>0</v>
      </c>
      <c r="P1785" s="47">
        <f>IF(O1785=1,U1784/2/C1785,P1784)</f>
        <v>4.5848803948301908</v>
      </c>
      <c r="Q1785" s="47">
        <f>IF(O1785=1,U1784/2/D1785,Q1784)</f>
        <v>74.992248772629807</v>
      </c>
      <c r="R1785" s="41">
        <f>P1785*C1785/U1784</f>
        <v>0.52823704347085809</v>
      </c>
      <c r="S1785" s="41">
        <f>Q1785*D1785/U1784</f>
        <v>0.46221908582680088</v>
      </c>
      <c r="T1785" s="41">
        <f t="shared" si="331"/>
        <v>1.1428282813678423</v>
      </c>
      <c r="U1785" s="42">
        <f>P1785*C1785+Q1785*D1785</f>
        <v>30945.729233224058</v>
      </c>
      <c r="V1785" s="25">
        <f>B1785</f>
        <v>43594</v>
      </c>
      <c r="W1785">
        <f>C1785/C$2</f>
        <v>1.5659360096539297</v>
      </c>
      <c r="X1785">
        <f>D1785/D$2</f>
        <v>1.3799620207810819</v>
      </c>
      <c r="Y1785">
        <f t="shared" si="332"/>
        <v>1.547286461661203</v>
      </c>
      <c r="AA1785" s="15">
        <f t="shared" si="333"/>
        <v>-1.8475279358391439E-2</v>
      </c>
      <c r="AB1785" s="15">
        <f t="shared" si="334"/>
        <v>8.6431187158075851E-4</v>
      </c>
      <c r="AC1785" s="15">
        <f t="shared" si="335"/>
        <v>-9.543870702340862E-3</v>
      </c>
    </row>
    <row r="1786" spans="1:29" x14ac:dyDescent="0.4">
      <c r="A1786" s="43">
        <f t="shared" si="326"/>
        <v>2019</v>
      </c>
      <c r="B1786" s="53">
        <v>43595</v>
      </c>
      <c r="C1786" s="45">
        <v>3730.4513000000002</v>
      </c>
      <c r="D1786" s="45">
        <f>VLOOKUP(B1786,'H11001.CSI  中证全债'!$A$2:$B$2792,2,0)</f>
        <v>192.66820000000001</v>
      </c>
      <c r="E1786" s="14">
        <f t="shared" si="327"/>
        <v>0</v>
      </c>
      <c r="F1786" s="14">
        <f>IF(AND((B1786-$B$2)&gt;123,OR(((G1785*J1785/C1785*C1786)/(G1785*K1785/D1785*D1786))&lt;(4/6),((G1785*J1785/C1785*C1786)/(G1785*K1785/D1785*D1786))&gt;(6/4))),COUNTIF($E$2:E1786,1),0)</f>
        <v>0</v>
      </c>
      <c r="G1786" s="21">
        <f t="shared" si="328"/>
        <v>31336.825013420475</v>
      </c>
      <c r="H1786" s="12">
        <f t="shared" si="329"/>
        <v>4.553570394703824</v>
      </c>
      <c r="I1786" s="12">
        <f t="shared" si="330"/>
        <v>74.480129127983204</v>
      </c>
      <c r="J1786" s="15">
        <f>IF(OR((ROW(F1786)-MATCH(MAX($F$2:F1786),$F$2:F1786,0))=1,(ROW(F1786)-MATCH(MAX($F$2:F1786),$F$2:F1786,0))&gt;123),IF(OR(((G1785*J1785/C1785*C1786)/(G1785*K1785/D1785*D1786))&lt;(4/6),((G1785*J1785/C1785*C1786)/(G1785*K1785/D1785*D1786))&gt;(6/4)),50%,((G1785*J1785/C1785*C1786)/((G1785*K1785/D1785*D1786)+(G1785*J1785/C1785*C1786)))),((G1785*J1785/C1785*C1786)/((G1785*K1785/D1785*D1786)+(G1785*J1785/C1785*C1786))))</f>
        <v>0.54207382500586754</v>
      </c>
      <c r="K1786" s="18">
        <f t="shared" si="324"/>
        <v>0.45792617499413246</v>
      </c>
      <c r="L1786" s="20">
        <f t="shared" si="325"/>
        <v>1.1837581134400392</v>
      </c>
      <c r="M1786" s="51">
        <f>IF(AND((B1786-$B$2)&gt;123,OR(((U1785*R1785/C1785*C1786)/(U1785*S1785/D1785*D1786))&lt;(4/6),((U1785*R1785/C1785*C1786)/(U1785*S1785/D1785*D1786))&gt;(6/4))),1,0)</f>
        <v>0</v>
      </c>
      <c r="N1786" s="51">
        <f>IF(AND((B1786-$B$2)&gt;123,OR(((U1785*R1785/C1785*C1786)/(U1785*S1785/D1785*D1786))&lt;(4/6),((U1785*R1785/C1785*C1786)/(U1785*S1785/D1785*D1786))&gt;(6/4))),COUNTIF($M$2:M1786,1),0)</f>
        <v>0</v>
      </c>
      <c r="O1786" s="51">
        <f>IF(OR((ROW(N1786)-MATCH(MAX($N$2:N1786),$N$2:N1786,0))=1,(ROW(N1786)-MATCH(MAX($N$2:N1786),$N$2:N1786,0))&gt;123),IF(OR(((U1785*R1785/C1785*C1786)/(U1785*S1785/D1785*D1786))&lt;(4/6),((U1785*R1785/C1785*C1786)/(U1785*S1785/D1785*D1786))&gt;(6/4)),1,0),0)</f>
        <v>0</v>
      </c>
      <c r="P1786" s="47">
        <f>IF(O1786=1,U1785/2/C1786,P1785)</f>
        <v>4.5848803948301908</v>
      </c>
      <c r="Q1786" s="47">
        <f>IF(O1786=1,U1785/2/D1786,Q1785)</f>
        <v>74.992248772629807</v>
      </c>
      <c r="R1786" s="41">
        <f>P1786*C1786/U1785</f>
        <v>0.55269898150843688</v>
      </c>
      <c r="S1786" s="41">
        <f>Q1786*D1786/U1785</f>
        <v>0.46690195846031052</v>
      </c>
      <c r="T1786" s="41">
        <f t="shared" si="331"/>
        <v>1.1837581134400395</v>
      </c>
      <c r="U1786" s="42">
        <f>P1786*C1786+Q1786*D1786</f>
        <v>31552.294614213592</v>
      </c>
      <c r="V1786" s="25">
        <f>B1786</f>
        <v>43595</v>
      </c>
      <c r="W1786">
        <f>C1786/C$2</f>
        <v>1.6228151958909895</v>
      </c>
      <c r="X1786">
        <f>D1786/D$2</f>
        <v>1.3806391974202794</v>
      </c>
      <c r="Y1786">
        <f t="shared" si="332"/>
        <v>1.5776147307106796</v>
      </c>
      <c r="AA1786" s="15">
        <f t="shared" si="333"/>
        <v>3.6322803669116777E-2</v>
      </c>
      <c r="AB1786" s="15">
        <f t="shared" si="334"/>
        <v>4.9072121478688224E-4</v>
      </c>
      <c r="AC1786" s="15">
        <f t="shared" si="335"/>
        <v>1.9600939968747344E-2</v>
      </c>
    </row>
    <row r="1787" spans="1:29" x14ac:dyDescent="0.4">
      <c r="A1787" s="43">
        <f t="shared" si="326"/>
        <v>2019</v>
      </c>
      <c r="B1787" s="53">
        <v>43598</v>
      </c>
      <c r="C1787" s="45">
        <v>3668.7255</v>
      </c>
      <c r="D1787" s="45">
        <f>VLOOKUP(B1787,'H11001.CSI  中证全债'!$A$2:$B$2792,2,0)</f>
        <v>192.86019999999999</v>
      </c>
      <c r="E1787" s="14">
        <f t="shared" si="327"/>
        <v>0</v>
      </c>
      <c r="F1787" s="14">
        <f>IF(AND((B1787-$B$2)&gt;123,OR(((G1786*J1786/C1786*C1787)/(G1786*K1786/D1786*D1787))&lt;(4/6),((G1786*J1786/C1786*C1787)/(G1786*K1786/D1786*D1787))&gt;(6/4))),COUNTIF($E$2:E1787,1),0)</f>
        <v>0</v>
      </c>
      <c r="G1787" s="21">
        <f t="shared" si="328"/>
        <v>31070.05242274364</v>
      </c>
      <c r="H1787" s="12">
        <f t="shared" si="329"/>
        <v>4.553570394703824</v>
      </c>
      <c r="I1787" s="12">
        <f t="shared" si="330"/>
        <v>74.480129127983204</v>
      </c>
      <c r="J1787" s="15">
        <f>IF(OR((ROW(F1787)-MATCH(MAX($F$2:F1787),$F$2:F1787,0))=1,(ROW(F1787)-MATCH(MAX($F$2:F1787),$F$2:F1787,0))&gt;123),IF(OR(((G1786*J1786/C1786*C1787)/(G1786*K1786/D1786*D1787))&lt;(4/6),((G1786*J1786/C1786*C1787)/(G1786*K1786/D1786*D1787))&gt;(6/4)),50%,((G1786*J1786/C1786*C1787)/((G1786*K1786/D1786*D1787)+(G1786*J1786/C1786*C1787)))),((G1786*J1786/C1786*C1787)/((G1786*K1786/D1786*D1787)+(G1786*J1786/C1786*C1787))))</f>
        <v>0.53768173918065665</v>
      </c>
      <c r="K1787" s="18">
        <f t="shared" si="324"/>
        <v>0.46231826081934335</v>
      </c>
      <c r="L1787" s="20">
        <f t="shared" si="325"/>
        <v>1.1630121168645824</v>
      </c>
      <c r="M1787" s="51">
        <f>IF(AND((B1787-$B$2)&gt;123,OR(((U1786*R1786/C1786*C1787)/(U1786*S1786/D1786*D1787))&lt;(4/6),((U1786*R1786/C1786*C1787)/(U1786*S1786/D1786*D1787))&gt;(6/4))),1,0)</f>
        <v>0</v>
      </c>
      <c r="N1787" s="51">
        <f>IF(AND((B1787-$B$2)&gt;123,OR(((U1786*R1786/C1786*C1787)/(U1786*S1786/D1786*D1787))&lt;(4/6),((U1786*R1786/C1786*C1787)/(U1786*S1786/D1786*D1787))&gt;(6/4))),COUNTIF($M$2:M1787,1),0)</f>
        <v>0</v>
      </c>
      <c r="O1787" s="51">
        <f>IF(OR((ROW(N1787)-MATCH(MAX($N$2:N1787),$N$2:N1787,0))=1,(ROW(N1787)-MATCH(MAX($N$2:N1787),$N$2:N1787,0))&gt;123),IF(OR(((U1786*R1786/C1786*C1787)/(U1786*S1786/D1786*D1787))&lt;(4/6),((U1786*R1786/C1786*C1787)/(U1786*S1786/D1786*D1787))&gt;(6/4)),1,0),0)</f>
        <v>0</v>
      </c>
      <c r="P1787" s="47">
        <f>IF(O1787=1,U1786/2/C1787,P1786)</f>
        <v>4.5848803948301908</v>
      </c>
      <c r="Q1787" s="47">
        <f>IF(O1787=1,U1786/2/D1787,Q1786)</f>
        <v>74.992248772629807</v>
      </c>
      <c r="R1787" s="41">
        <f>P1787*C1787/U1786</f>
        <v>0.53310441679846199</v>
      </c>
      <c r="S1787" s="41">
        <f>Q1787*D1787/U1786</f>
        <v>0.45838251301773397</v>
      </c>
      <c r="T1787" s="41">
        <f t="shared" si="331"/>
        <v>1.1630121168645828</v>
      </c>
      <c r="U1787" s="42">
        <f>P1787*C1787+Q1787*D1787</f>
        <v>31283.68771570273</v>
      </c>
      <c r="V1787" s="25">
        <f>B1787</f>
        <v>43598</v>
      </c>
      <c r="W1787">
        <f>C1787/C$2</f>
        <v>1.595963333163676</v>
      </c>
      <c r="X1787">
        <f>D1787/D$2</f>
        <v>1.3820150483697597</v>
      </c>
      <c r="Y1787">
        <f t="shared" si="332"/>
        <v>1.5641843857851365</v>
      </c>
      <c r="AA1787" s="15">
        <f t="shared" si="333"/>
        <v>-1.6546469860094448E-2</v>
      </c>
      <c r="AB1787" s="15">
        <f t="shared" si="334"/>
        <v>9.9653186151105189E-4</v>
      </c>
      <c r="AC1787" s="15">
        <f t="shared" si="335"/>
        <v>-8.5130701838039835E-3</v>
      </c>
    </row>
    <row r="1788" spans="1:29" x14ac:dyDescent="0.4">
      <c r="A1788" s="43">
        <f t="shared" si="326"/>
        <v>2019</v>
      </c>
      <c r="B1788" s="53">
        <v>43599</v>
      </c>
      <c r="C1788" s="45">
        <v>3645.1502999999998</v>
      </c>
      <c r="D1788" s="45">
        <f>VLOOKUP(B1788,'H11001.CSI  中证全债'!$A$2:$B$2792,2,0)</f>
        <v>192.9521</v>
      </c>
      <c r="E1788" s="14">
        <f t="shared" si="327"/>
        <v>0</v>
      </c>
      <c r="F1788" s="14">
        <f>IF(AND((B1788-$B$2)&gt;123,OR(((G1787*J1787/C1787*C1788)/(G1787*K1787/D1787*D1788))&lt;(4/6),((G1787*J1787/C1787*C1788)/(G1787*K1787/D1787*D1788))&gt;(6/4))),COUNTIF($E$2:E1788,1),0)</f>
        <v>0</v>
      </c>
      <c r="G1788" s="21">
        <f t="shared" si="328"/>
        <v>30969.54581384128</v>
      </c>
      <c r="H1788" s="12">
        <f t="shared" si="329"/>
        <v>4.553570394703824</v>
      </c>
      <c r="I1788" s="12">
        <f t="shared" si="330"/>
        <v>74.480129127983204</v>
      </c>
      <c r="J1788" s="15">
        <f>IF(OR((ROW(F1788)-MATCH(MAX($F$2:F1788),$F$2:F1788,0))=1,(ROW(F1788)-MATCH(MAX($F$2:F1788),$F$2:F1788,0))&gt;123),IF(OR(((G1787*J1787/C1787*C1788)/(G1787*K1787/D1787*D1788))&lt;(4/6),((G1787*J1787/C1787*C1788)/(G1787*K1787/D1787*D1788))&gt;(6/4)),50%,((G1787*J1787/C1787*C1788)/((G1787*K1787/D1787*D1788)+(G1787*J1787/C1787*C1788)))),((G1787*J1787/C1787*C1788)/((G1787*K1787/D1787*D1788)+(G1787*J1787/C1787*C1788))))</f>
        <v>0.535960346015387</v>
      </c>
      <c r="K1788" s="18">
        <f t="shared" si="324"/>
        <v>0.464039653984613</v>
      </c>
      <c r="L1788" s="20">
        <f t="shared" si="325"/>
        <v>1.1549882459682181</v>
      </c>
      <c r="M1788" s="51">
        <f>IF(AND((B1788-$B$2)&gt;123,OR(((U1787*R1787/C1787*C1788)/(U1787*S1787/D1787*D1788))&lt;(4/6),((U1787*R1787/C1787*C1788)/(U1787*S1787/D1787*D1788))&gt;(6/4))),1,0)</f>
        <v>0</v>
      </c>
      <c r="N1788" s="51">
        <f>IF(AND((B1788-$B$2)&gt;123,OR(((U1787*R1787/C1787*C1788)/(U1787*S1787/D1787*D1788))&lt;(4/6),((U1787*R1787/C1787*C1788)/(U1787*S1787/D1787*D1788))&gt;(6/4))),COUNTIF($M$2:M1788,1),0)</f>
        <v>0</v>
      </c>
      <c r="O1788" s="51">
        <f>IF(OR((ROW(N1788)-MATCH(MAX($N$2:N1788),$N$2:N1788,0))=1,(ROW(N1788)-MATCH(MAX($N$2:N1788),$N$2:N1788,0))&gt;123),IF(OR(((U1787*R1787/C1787*C1788)/(U1787*S1787/D1787*D1788))&lt;(4/6),((U1787*R1787/C1787*C1788)/(U1787*S1787/D1787*D1788))&gt;(6/4)),1,0),0)</f>
        <v>0</v>
      </c>
      <c r="P1788" s="47">
        <f>IF(O1788=1,U1787/2/C1788,P1787)</f>
        <v>4.5848803948301908</v>
      </c>
      <c r="Q1788" s="47">
        <f>IF(O1788=1,U1787/2/D1788,Q1787)</f>
        <v>74.992248772629807</v>
      </c>
      <c r="R1788" s="41">
        <f>P1788*C1788/U1787</f>
        <v>0.53422660073066042</v>
      </c>
      <c r="S1788" s="41">
        <f>Q1788*D1788/U1787</f>
        <v>0.46253856053991443</v>
      </c>
      <c r="T1788" s="41">
        <f t="shared" si="331"/>
        <v>1.1549882459682186</v>
      </c>
      <c r="U1788" s="42">
        <f>P1788*C1788+Q1788*D1788</f>
        <v>31182.490031080735</v>
      </c>
      <c r="V1788" s="25">
        <f>B1788</f>
        <v>43599</v>
      </c>
      <c r="W1788">
        <f>C1788/C$2</f>
        <v>1.5857076858627261</v>
      </c>
      <c r="X1788">
        <f>D1788/D$2</f>
        <v>1.3826735936940164</v>
      </c>
      <c r="Y1788">
        <f t="shared" si="332"/>
        <v>1.5591245015540367</v>
      </c>
      <c r="AA1788" s="15">
        <f t="shared" si="333"/>
        <v>-6.4259918056012166E-3</v>
      </c>
      <c r="AB1788" s="15">
        <f t="shared" si="334"/>
        <v>4.7651096493739331E-4</v>
      </c>
      <c r="AC1788" s="15">
        <f t="shared" si="335"/>
        <v>-3.2348387294250935E-3</v>
      </c>
    </row>
    <row r="1789" spans="1:29" x14ac:dyDescent="0.4">
      <c r="A1789" s="43">
        <f t="shared" si="326"/>
        <v>2019</v>
      </c>
      <c r="B1789" s="53">
        <v>43600</v>
      </c>
      <c r="C1789" s="45">
        <v>3727.0922999999998</v>
      </c>
      <c r="D1789" s="45">
        <f>VLOOKUP(B1789,'H11001.CSI  中证全债'!$A$2:$B$2792,2,0)</f>
        <v>192.9564</v>
      </c>
      <c r="E1789" s="14">
        <f t="shared" si="327"/>
        <v>0</v>
      </c>
      <c r="F1789" s="14">
        <f>IF(AND((B1789-$B$2)&gt;123,OR(((G1788*J1788/C1788*C1789)/(G1788*K1788/D1788*D1789))&lt;(4/6),((G1788*J1788/C1788*C1789)/(G1788*K1788/D1788*D1789))&gt;(6/4))),COUNTIF($E$2:E1789,1),0)</f>
        <v>0</v>
      </c>
      <c r="G1789" s="21">
        <f t="shared" si="328"/>
        <v>31342.994743679352</v>
      </c>
      <c r="H1789" s="12">
        <f t="shared" si="329"/>
        <v>4.553570394703824</v>
      </c>
      <c r="I1789" s="12">
        <f t="shared" si="330"/>
        <v>74.480129127983204</v>
      </c>
      <c r="J1789" s="15">
        <f>IF(OR((ROW(F1789)-MATCH(MAX($F$2:F1789),$F$2:F1789,0))=1,(ROW(F1789)-MATCH(MAX($F$2:F1789),$F$2:F1789,0))&gt;123),IF(OR(((G1788*J1788/C1788*C1789)/(G1788*K1788/D1788*D1789))&lt;(4/6),((G1788*J1788/C1788*C1789)/(G1788*K1788/D1788*D1789))&gt;(6/4)),50%,((G1788*J1788/C1788*C1789)/((G1788*K1788/D1788*D1789)+(G1788*J1788/C1788*C1789)))),((G1788*J1788/C1788*C1789)/((G1788*K1788/D1788*D1789)+(G1788*J1788/C1788*C1789))))</f>
        <v>0.54147911820171779</v>
      </c>
      <c r="K1789" s="18">
        <f t="shared" si="324"/>
        <v>0.45852088179828221</v>
      </c>
      <c r="L1789" s="20">
        <f t="shared" si="325"/>
        <v>1.1809257543038825</v>
      </c>
      <c r="M1789" s="51">
        <f>IF(AND((B1789-$B$2)&gt;123,OR(((U1788*R1788/C1788*C1789)/(U1788*S1788/D1788*D1789))&lt;(4/6),((U1788*R1788/C1788*C1789)/(U1788*S1788/D1788*D1789))&gt;(6/4))),1,0)</f>
        <v>0</v>
      </c>
      <c r="N1789" s="51">
        <f>IF(AND((B1789-$B$2)&gt;123,OR(((U1788*R1788/C1788*C1789)/(U1788*S1788/D1788*D1789))&lt;(4/6),((U1788*R1788/C1788*C1789)/(U1788*S1788/D1788*D1789))&gt;(6/4))),COUNTIF($M$2:M1789,1),0)</f>
        <v>0</v>
      </c>
      <c r="O1789" s="51">
        <f>IF(OR((ROW(N1789)-MATCH(MAX($N$2:N1789),$N$2:N1789,0))=1,(ROW(N1789)-MATCH(MAX($N$2:N1789),$N$2:N1789,0))&gt;123),IF(OR(((U1788*R1788/C1788*C1789)/(U1788*S1788/D1788*D1789))&lt;(4/6),((U1788*R1788/C1788*C1789)/(U1788*S1788/D1788*D1789))&gt;(6/4)),1,0),0)</f>
        <v>0</v>
      </c>
      <c r="P1789" s="47">
        <f>IF(O1789=1,U1788/2/C1789,P1788)</f>
        <v>4.5848803948301908</v>
      </c>
      <c r="Q1789" s="47">
        <f>IF(O1789=1,U1788/2/D1789,Q1788)</f>
        <v>74.992248772629807</v>
      </c>
      <c r="R1789" s="41">
        <f>P1789*C1789/U1788</f>
        <v>0.54800859068535113</v>
      </c>
      <c r="S1789" s="41">
        <f>Q1789*D1789/U1788</f>
        <v>0.4640499952584945</v>
      </c>
      <c r="T1789" s="41">
        <f t="shared" si="331"/>
        <v>1.1809257543038834</v>
      </c>
      <c r="U1789" s="42">
        <f>P1789*C1789+Q1789*D1789</f>
        <v>31558.506767063631</v>
      </c>
      <c r="V1789" s="25">
        <f>B1789</f>
        <v>43600</v>
      </c>
      <c r="W1789">
        <f>C1789/C$2</f>
        <v>1.6213539688692085</v>
      </c>
      <c r="X1789">
        <f>D1789/D$2</f>
        <v>1.3827044070225725</v>
      </c>
      <c r="Y1789">
        <f t="shared" si="332"/>
        <v>1.5779253383531815</v>
      </c>
      <c r="AA1789" s="15">
        <f t="shared" si="333"/>
        <v>2.2479731494199351E-2</v>
      </c>
      <c r="AB1789" s="15">
        <f t="shared" si="334"/>
        <v>2.2285323663107093E-5</v>
      </c>
      <c r="AC1789" s="15">
        <f t="shared" si="335"/>
        <v>1.2058585943845568E-2</v>
      </c>
    </row>
    <row r="1790" spans="1:29" x14ac:dyDescent="0.4">
      <c r="A1790" s="43">
        <f t="shared" si="326"/>
        <v>2019</v>
      </c>
      <c r="B1790" s="53">
        <v>43601</v>
      </c>
      <c r="C1790" s="45">
        <v>3743.9634999999998</v>
      </c>
      <c r="D1790" s="45">
        <f>VLOOKUP(B1790,'H11001.CSI  中证全债'!$A$2:$B$2792,2,0)</f>
        <v>193.0325</v>
      </c>
      <c r="E1790" s="14">
        <f t="shared" si="327"/>
        <v>0</v>
      </c>
      <c r="F1790" s="14">
        <f>IF(AND((B1790-$B$2)&gt;123,OR(((G1789*J1789/C1789*C1790)/(G1789*K1789/D1789*D1790))&lt;(4/6),((G1789*J1789/C1789*C1790)/(G1789*K1789/D1789*D1790))&gt;(6/4))),COUNTIF($E$2:E1790,1),0)</f>
        <v>0</v>
      </c>
      <c r="G1790" s="21">
        <f t="shared" si="328"/>
        <v>31425.486878349118</v>
      </c>
      <c r="H1790" s="12">
        <f t="shared" si="329"/>
        <v>4.553570394703824</v>
      </c>
      <c r="I1790" s="12">
        <f t="shared" si="330"/>
        <v>74.480129127983204</v>
      </c>
      <c r="J1790" s="15">
        <f>IF(OR((ROW(F1790)-MATCH(MAX($F$2:F1790),$F$2:F1790,0))=1,(ROW(F1790)-MATCH(MAX($F$2:F1790),$F$2:F1790,0))&gt;123),IF(OR(((G1789*J1789/C1789*C1790)/(G1789*K1789/D1789*D1790))&lt;(4/6),((G1789*J1789/C1789*C1790)/(G1789*K1789/D1789*D1790))&gt;(6/4)),50%,((G1789*J1789/C1789*C1790)/((G1789*K1789/D1789*D1790)+(G1789*J1789/C1789*C1790)))),((G1789*J1789/C1789*C1790)/((G1789*K1789/D1789*D1790)+(G1789*J1789/C1789*C1790))))</f>
        <v>0.54250237771804755</v>
      </c>
      <c r="K1790" s="18">
        <f t="shared" si="324"/>
        <v>0.45749762228195245</v>
      </c>
      <c r="L1790" s="20">
        <f t="shared" si="325"/>
        <v>1.1858037097812659</v>
      </c>
      <c r="M1790" s="51">
        <f>IF(AND((B1790-$B$2)&gt;123,OR(((U1789*R1789/C1789*C1790)/(U1789*S1789/D1789*D1790))&lt;(4/6),((U1789*R1789/C1789*C1790)/(U1789*S1789/D1789*D1790))&gt;(6/4))),1,0)</f>
        <v>0</v>
      </c>
      <c r="N1790" s="51">
        <f>IF(AND((B1790-$B$2)&gt;123,OR(((U1789*R1789/C1789*C1790)/(U1789*S1789/D1789*D1790))&lt;(4/6),((U1789*R1789/C1789*C1790)/(U1789*S1789/D1789*D1790))&gt;(6/4))),COUNTIF($M$2:M1790,1),0)</f>
        <v>0</v>
      </c>
      <c r="O1790" s="51">
        <f>IF(OR((ROW(N1790)-MATCH(MAX($N$2:N1790),$N$2:N1790,0))=1,(ROW(N1790)-MATCH(MAX($N$2:N1790),$N$2:N1790,0))&gt;123),IF(OR(((U1789*R1789/C1789*C1790)/(U1789*S1789/D1789*D1790))&lt;(4/6),((U1789*R1789/C1789*C1790)/(U1789*S1789/D1789*D1790))&gt;(6/4)),1,0),0)</f>
        <v>0</v>
      </c>
      <c r="P1790" s="47">
        <f>IF(O1790=1,U1789/2/C1790,P1789)</f>
        <v>4.5848803948301908</v>
      </c>
      <c r="Q1790" s="47">
        <f>IF(O1790=1,U1789/2/D1790,Q1789)</f>
        <v>74.992248772629807</v>
      </c>
      <c r="R1790" s="41">
        <f>P1790*C1790/U1789</f>
        <v>0.5439301984980135</v>
      </c>
      <c r="S1790" s="41">
        <f>Q1790*D1790/U1789</f>
        <v>0.45870171767159251</v>
      </c>
      <c r="T1790" s="41">
        <f t="shared" si="331"/>
        <v>1.1858037097812664</v>
      </c>
      <c r="U1790" s="42">
        <f>P1790*C1790+Q1790*D1790</f>
        <v>31641.566111312488</v>
      </c>
      <c r="V1790" s="25">
        <f>B1790</f>
        <v>43601</v>
      </c>
      <c r="W1790">
        <f>C1790/C$2</f>
        <v>1.6286932523850972</v>
      </c>
      <c r="X1790">
        <f>D1790/D$2</f>
        <v>1.3832497312791112</v>
      </c>
      <c r="Y1790">
        <f t="shared" si="332"/>
        <v>1.5820783055656245</v>
      </c>
      <c r="AA1790" s="15">
        <f t="shared" si="333"/>
        <v>4.5266386346267673E-3</v>
      </c>
      <c r="AB1790" s="15">
        <f t="shared" si="334"/>
        <v>3.9438961340487744E-4</v>
      </c>
      <c r="AC1790" s="15">
        <f t="shared" si="335"/>
        <v>2.6319161696062299E-3</v>
      </c>
    </row>
    <row r="1791" spans="1:29" x14ac:dyDescent="0.4">
      <c r="A1791" s="43">
        <f t="shared" si="326"/>
        <v>2019</v>
      </c>
      <c r="B1791" s="53">
        <v>43602</v>
      </c>
      <c r="C1791" s="45">
        <v>3648.7609000000002</v>
      </c>
      <c r="D1791" s="45">
        <f>VLOOKUP(B1791,'H11001.CSI  中证全债'!$A$2:$B$2792,2,0)</f>
        <v>193.09110000000001</v>
      </c>
      <c r="E1791" s="14">
        <f t="shared" si="327"/>
        <v>0</v>
      </c>
      <c r="F1791" s="14">
        <f>IF(AND((B1791-$B$2)&gt;123,OR(((G1790*J1790/C1790*C1791)/(G1790*K1790/D1790*D1791))&lt;(4/6),((G1790*J1790/C1790*C1791)/(G1790*K1790/D1790*D1791))&gt;(6/4))),COUNTIF($E$2:E1791,1),0)</f>
        <v>0</v>
      </c>
      <c r="G1791" s="21">
        <f t="shared" si="328"/>
        <v>30996.339673057191</v>
      </c>
      <c r="H1791" s="12">
        <f t="shared" si="329"/>
        <v>4.553570394703824</v>
      </c>
      <c r="I1791" s="12">
        <f t="shared" si="330"/>
        <v>74.480129127983204</v>
      </c>
      <c r="J1791" s="15">
        <f>IF(OR((ROW(F1791)-MATCH(MAX($F$2:F1791),$F$2:F1791,0))=1,(ROW(F1791)-MATCH(MAX($F$2:F1791),$F$2:F1791,0))&gt;123),IF(OR(((G1790*J1790/C1790*C1791)/(G1790*K1790/D1790*D1791))&lt;(4/6),((G1790*J1790/C1790*C1791)/(G1790*K1790/D1790*D1791))&gt;(6/4)),50%,((G1790*J1790/C1790*C1791)/((G1790*K1790/D1790*D1791)+(G1790*J1790/C1790*C1791)))),((G1790*J1790/C1790*C1791)/((G1790*K1790/D1790*D1791)+(G1790*J1790/C1790*C1791))))</f>
        <v>0.53602747249653349</v>
      </c>
      <c r="K1791" s="18">
        <f t="shared" si="324"/>
        <v>0.46397252750346651</v>
      </c>
      <c r="L1791" s="20">
        <f t="shared" si="325"/>
        <v>1.1553000247251248</v>
      </c>
      <c r="M1791" s="51">
        <f>IF(AND((B1791-$B$2)&gt;123,OR(((U1790*R1790/C1790*C1791)/(U1790*S1790/D1790*D1791))&lt;(4/6),((U1790*R1790/C1790*C1791)/(U1790*S1790/D1790*D1791))&gt;(6/4))),1,0)</f>
        <v>0</v>
      </c>
      <c r="N1791" s="51">
        <f>IF(AND((B1791-$B$2)&gt;123,OR(((U1790*R1790/C1790*C1791)/(U1790*S1790/D1790*D1791))&lt;(4/6),((U1790*R1790/C1790*C1791)/(U1790*S1790/D1790*D1791))&gt;(6/4))),COUNTIF($M$2:M1791,1),0)</f>
        <v>0</v>
      </c>
      <c r="O1791" s="51">
        <f>IF(OR((ROW(N1791)-MATCH(MAX($N$2:N1791),$N$2:N1791,0))=1,(ROW(N1791)-MATCH(MAX($N$2:N1791),$N$2:N1791,0))&gt;123),IF(OR(((U1790*R1790/C1790*C1791)/(U1790*S1790/D1790*D1791))&lt;(4/6),((U1790*R1790/C1790*C1791)/(U1790*S1790/D1790*D1791))&gt;(6/4)),1,0),0)</f>
        <v>0</v>
      </c>
      <c r="P1791" s="47">
        <f>IF(O1791=1,U1790/2/C1791,P1790)</f>
        <v>4.5848803948301908</v>
      </c>
      <c r="Q1791" s="47">
        <f>IF(O1791=1,U1790/2/D1791,Q1790)</f>
        <v>74.992248772629807</v>
      </c>
      <c r="R1791" s="41">
        <f>P1791*C1791/U1790</f>
        <v>0.52870746842875038</v>
      </c>
      <c r="S1791" s="41">
        <f>Q1791*D1791/U1790</f>
        <v>0.4576365074990309</v>
      </c>
      <c r="T1791" s="41">
        <f t="shared" si="331"/>
        <v>1.1553000247251253</v>
      </c>
      <c r="U1791" s="42">
        <f>P1791*C1791+Q1791*D1791</f>
        <v>31209.468122813705</v>
      </c>
      <c r="V1791" s="25">
        <f>B1791</f>
        <v>43602</v>
      </c>
      <c r="W1791">
        <f>C1791/C$2</f>
        <v>1.58727836353014</v>
      </c>
      <c r="X1791">
        <f>D1791/D$2</f>
        <v>1.3836696524543175</v>
      </c>
      <c r="Y1791">
        <f t="shared" si="332"/>
        <v>1.5604734061406853</v>
      </c>
      <c r="AA1791" s="15">
        <f t="shared" si="333"/>
        <v>-2.5428292770482308E-2</v>
      </c>
      <c r="AB1791" s="15">
        <f t="shared" si="334"/>
        <v>3.0357582272433348E-4</v>
      </c>
      <c r="AC1791" s="15">
        <f t="shared" si="335"/>
        <v>-1.3656024072218664E-2</v>
      </c>
    </row>
    <row r="1792" spans="1:29" x14ac:dyDescent="0.4">
      <c r="A1792" s="43">
        <f t="shared" si="326"/>
        <v>2019</v>
      </c>
      <c r="B1792" s="53">
        <v>43605</v>
      </c>
      <c r="C1792" s="45">
        <v>3617.7923999999998</v>
      </c>
      <c r="D1792" s="45">
        <f>VLOOKUP(B1792,'H11001.CSI  中证全债'!$A$2:$B$2792,2,0)</f>
        <v>193.1559</v>
      </c>
      <c r="E1792" s="14">
        <f t="shared" si="327"/>
        <v>0</v>
      </c>
      <c r="F1792" s="14">
        <f>IF(AND((B1792-$B$2)&gt;123,OR(((G1791*J1791/C1791*C1792)/(G1791*K1791/D1791*D1792))&lt;(4/6),((G1791*J1791/C1791*C1792)/(G1791*K1791/D1791*D1792))&gt;(6/4))),COUNTIF($E$2:E1792,1),0)</f>
        <v>0</v>
      </c>
      <c r="G1792" s="21">
        <f t="shared" si="328"/>
        <v>30860.148740656296</v>
      </c>
      <c r="H1792" s="12">
        <f t="shared" si="329"/>
        <v>4.553570394703824</v>
      </c>
      <c r="I1792" s="12">
        <f t="shared" si="330"/>
        <v>74.480129127983204</v>
      </c>
      <c r="J1792" s="15">
        <f>IF(OR((ROW(F1792)-MATCH(MAX($F$2:F1792),$F$2:F1792,0))=1,(ROW(F1792)-MATCH(MAX($F$2:F1792),$F$2:F1792,0))&gt;123),IF(OR(((G1791*J1791/C1791*C1792)/(G1791*K1791/D1791*D1792))&lt;(4/6),((G1791*J1791/C1791*C1792)/(G1791*K1791/D1791*D1792))&gt;(6/4)),50%,((G1791*J1791/C1791*C1792)/((G1791*K1791/D1791*D1792)+(G1791*J1791/C1791*C1792)))),((G1791*J1791/C1791*C1792)/((G1791*K1791/D1791*D1792)+(G1791*J1791/C1791*C1792))))</f>
        <v>0.53382349207932367</v>
      </c>
      <c r="K1792" s="18">
        <f t="shared" si="324"/>
        <v>0.46617650792067633</v>
      </c>
      <c r="L1792" s="20">
        <f t="shared" si="325"/>
        <v>1.1451102383094731</v>
      </c>
      <c r="M1792" s="51">
        <f>IF(AND((B1792-$B$2)&gt;123,OR(((U1791*R1791/C1791*C1792)/(U1791*S1791/D1791*D1792))&lt;(4/6),((U1791*R1791/C1791*C1792)/(U1791*S1791/D1791*D1792))&gt;(6/4))),1,0)</f>
        <v>0</v>
      </c>
      <c r="N1792" s="51">
        <f>IF(AND((B1792-$B$2)&gt;123,OR(((U1791*R1791/C1791*C1792)/(U1791*S1791/D1791*D1792))&lt;(4/6),((U1791*R1791/C1791*C1792)/(U1791*S1791/D1791*D1792))&gt;(6/4))),COUNTIF($M$2:M1792,1),0)</f>
        <v>0</v>
      </c>
      <c r="O1792" s="51">
        <f>IF(OR((ROW(N1792)-MATCH(MAX($N$2:N1792),$N$2:N1792,0))=1,(ROW(N1792)-MATCH(MAX($N$2:N1792),$N$2:N1792,0))&gt;123),IF(OR(((U1791*R1791/C1791*C1792)/(U1791*S1791/D1791*D1792))&lt;(4/6),((U1791*R1791/C1791*C1792)/(U1791*S1791/D1791*D1792))&gt;(6/4)),1,0),0)</f>
        <v>0</v>
      </c>
      <c r="P1792" s="47">
        <f>IF(O1792=1,U1791/2/C1792,P1791)</f>
        <v>4.5848803948301908</v>
      </c>
      <c r="Q1792" s="47">
        <f>IF(O1792=1,U1791/2/D1792,Q1791)</f>
        <v>74.992248772629807</v>
      </c>
      <c r="R1792" s="41">
        <f>P1792*C1792/U1791</f>
        <v>0.53147799193670597</v>
      </c>
      <c r="S1792" s="41">
        <f>Q1792*D1792/U1791</f>
        <v>0.46412823338417364</v>
      </c>
      <c r="T1792" s="41">
        <f t="shared" si="331"/>
        <v>1.1451102383094733</v>
      </c>
      <c r="U1792" s="42">
        <f>P1792*C1792+Q1792*D1792</f>
        <v>31072.34075202687</v>
      </c>
      <c r="V1792" s="25">
        <f>B1792</f>
        <v>43605</v>
      </c>
      <c r="W1792">
        <f>C1792/C$2</f>
        <v>1.5738064942166468</v>
      </c>
      <c r="X1792">
        <f>D1792/D$2</f>
        <v>1.384134002149767</v>
      </c>
      <c r="Y1792">
        <f t="shared" si="332"/>
        <v>1.5536170376013434</v>
      </c>
      <c r="AA1792" s="15">
        <f t="shared" si="333"/>
        <v>-8.4874018464735634E-3</v>
      </c>
      <c r="AB1792" s="15">
        <f t="shared" si="334"/>
        <v>3.3559288853801661E-4</v>
      </c>
      <c r="AC1792" s="15">
        <f t="shared" si="335"/>
        <v>-4.393774679120499E-3</v>
      </c>
    </row>
    <row r="1793" spans="1:29" x14ac:dyDescent="0.4">
      <c r="A1793" s="43">
        <f t="shared" si="326"/>
        <v>2019</v>
      </c>
      <c r="B1793" s="53">
        <v>43606</v>
      </c>
      <c r="C1793" s="45">
        <v>3666.7761999999998</v>
      </c>
      <c r="D1793" s="45">
        <f>VLOOKUP(B1793,'H11001.CSI  中证全债'!$A$2:$B$2792,2,0)</f>
        <v>193.1061</v>
      </c>
      <c r="E1793" s="14">
        <f t="shared" si="327"/>
        <v>0</v>
      </c>
      <c r="F1793" s="14">
        <f>IF(AND((B1793-$B$2)&gt;123,OR(((G1792*J1792/C1792*C1793)/(G1792*K1792/D1792*D1793))&lt;(4/6),((G1792*J1792/C1792*C1793)/(G1792*K1792/D1792*D1793))&gt;(6/4))),COUNTIF($E$2:E1793,1),0)</f>
        <v>0</v>
      </c>
      <c r="G1793" s="21">
        <f t="shared" si="328"/>
        <v>31079.490811725813</v>
      </c>
      <c r="H1793" s="12">
        <f t="shared" si="329"/>
        <v>4.553570394703824</v>
      </c>
      <c r="I1793" s="12">
        <f t="shared" si="330"/>
        <v>74.480129127983204</v>
      </c>
      <c r="J1793" s="15">
        <f>IF(OR((ROW(F1793)-MATCH(MAX($F$2:F1793),$F$2:F1793,0))=1,(ROW(F1793)-MATCH(MAX($F$2:F1793),$F$2:F1793,0))&gt;123),IF(OR(((G1792*J1792/C1792*C1793)/(G1792*K1792/D1792*D1793))&lt;(4/6),((G1792*J1792/C1792*C1793)/(G1792*K1792/D1792*D1793))&gt;(6/4)),50%,((G1792*J1792/C1792*C1793)/((G1792*K1792/D1792*D1793)+(G1792*J1792/C1792*C1793)))),((G1792*J1792/C1792*C1793)/((G1792*K1792/D1792*D1793)+(G1792*J1792/C1792*C1793))))</f>
        <v>0.53723285395734621</v>
      </c>
      <c r="K1793" s="18">
        <f t="shared" si="324"/>
        <v>0.46276714604265379</v>
      </c>
      <c r="L1793" s="20">
        <f t="shared" si="325"/>
        <v>1.1609139900087653</v>
      </c>
      <c r="M1793" s="51">
        <f>IF(AND((B1793-$B$2)&gt;123,OR(((U1792*R1792/C1792*C1793)/(U1792*S1792/D1792*D1793))&lt;(4/6),((U1792*R1792/C1792*C1793)/(U1792*S1792/D1792*D1793))&gt;(6/4))),1,0)</f>
        <v>0</v>
      </c>
      <c r="N1793" s="51">
        <f>IF(AND((B1793-$B$2)&gt;123,OR(((U1792*R1792/C1792*C1793)/(U1792*S1792/D1792*D1793))&lt;(4/6),((U1792*R1792/C1792*C1793)/(U1792*S1792/D1792*D1793))&gt;(6/4))),COUNTIF($M$2:M1793,1),0)</f>
        <v>0</v>
      </c>
      <c r="O1793" s="51">
        <f>IF(OR((ROW(N1793)-MATCH(MAX($N$2:N1793),$N$2:N1793,0))=1,(ROW(N1793)-MATCH(MAX($N$2:N1793),$N$2:N1793,0))&gt;123),IF(OR(((U1792*R1792/C1792*C1793)/(U1792*S1792/D1792*D1793))&lt;(4/6),((U1792*R1792/C1792*C1793)/(U1792*S1792/D1792*D1793))&gt;(6/4)),1,0),0)</f>
        <v>0</v>
      </c>
      <c r="P1793" s="47">
        <f>IF(O1793=1,U1792/2/C1793,P1792)</f>
        <v>4.5848803948301908</v>
      </c>
      <c r="Q1793" s="47">
        <f>IF(O1793=1,U1792/2/D1793,Q1792)</f>
        <v>74.992248772629807</v>
      </c>
      <c r="R1793" s="41">
        <f>P1793*C1793/U1792</f>
        <v>0.54105129850937628</v>
      </c>
      <c r="S1793" s="41">
        <f>Q1793*D1793/U1792</f>
        <v>0.46605631697598104</v>
      </c>
      <c r="T1793" s="41">
        <f t="shared" si="331"/>
        <v>1.1609139900087659</v>
      </c>
      <c r="U1793" s="42">
        <f>P1793*C1793+Q1793*D1793</f>
        <v>31293.191002322274</v>
      </c>
      <c r="V1793" s="25">
        <f>B1793</f>
        <v>43606</v>
      </c>
      <c r="W1793">
        <f>C1793/C$2</f>
        <v>1.5951153516711014</v>
      </c>
      <c r="X1793">
        <f>D1793/D$2</f>
        <v>1.3837771408097455</v>
      </c>
      <c r="Y1793">
        <f t="shared" si="332"/>
        <v>1.5646595501161136</v>
      </c>
      <c r="AA1793" s="15">
        <f t="shared" si="333"/>
        <v>1.3539693432934374E-2</v>
      </c>
      <c r="AB1793" s="15">
        <f t="shared" si="334"/>
        <v>-2.5782282601782835E-4</v>
      </c>
      <c r="AC1793" s="15">
        <f t="shared" si="335"/>
        <v>7.1076154853573215E-3</v>
      </c>
    </row>
    <row r="1794" spans="1:29" x14ac:dyDescent="0.4">
      <c r="A1794" s="43">
        <f t="shared" si="326"/>
        <v>2019</v>
      </c>
      <c r="B1794" s="53">
        <v>43607</v>
      </c>
      <c r="C1794" s="45">
        <v>3649.3796000000002</v>
      </c>
      <c r="D1794" s="45">
        <f>VLOOKUP(B1794,'H11001.CSI  中证全债'!$A$2:$B$2792,2,0)</f>
        <v>193.00049999999999</v>
      </c>
      <c r="E1794" s="14">
        <f t="shared" si="327"/>
        <v>0</v>
      </c>
      <c r="F1794" s="14">
        <f>IF(AND((B1794-$B$2)&gt;123,OR(((G1793*J1793/C1793*C1794)/(G1793*K1793/D1793*D1794))&lt;(4/6),((G1793*J1793/C1793*C1794)/(G1793*K1793/D1793*D1794))&gt;(6/4))),COUNTIF($E$2:E1794,1),0)</f>
        <v>0</v>
      </c>
      <c r="G1794" s="21">
        <f t="shared" si="328"/>
        <v>30992.409067361394</v>
      </c>
      <c r="H1794" s="12">
        <f t="shared" si="329"/>
        <v>4.553570394703824</v>
      </c>
      <c r="I1794" s="12">
        <f t="shared" si="330"/>
        <v>74.480129127983204</v>
      </c>
      <c r="J1794" s="15">
        <f>IF(OR((ROW(F1794)-MATCH(MAX($F$2:F1794),$F$2:F1794,0))=1,(ROW(F1794)-MATCH(MAX($F$2:F1794),$F$2:F1794,0))&gt;123),IF(OR(((G1793*J1793/C1793*C1794)/(G1793*K1793/D1793*D1794))&lt;(4/6),((G1793*J1793/C1793*C1794)/(G1793*K1793/D1793*D1794))&gt;(6/4)),50%,((G1793*J1793/C1793*C1794)/((G1793*K1793/D1793*D1794)+(G1793*J1793/C1793*C1794)))),((G1793*J1793/C1793*C1794)/((G1793*K1793/D1793*D1794)+(G1793*J1793/C1793*C1794))))</f>
        <v>0.53618635677781012</v>
      </c>
      <c r="K1794" s="18">
        <f t="shared" ref="K1794:K1857" si="336">1-J1794</f>
        <v>0.46381364322218988</v>
      </c>
      <c r="L1794" s="20">
        <f t="shared" ref="L1794:L1857" si="337">J1794/K1794</f>
        <v>1.1560383456011234</v>
      </c>
      <c r="M1794" s="51">
        <f>IF(AND((B1794-$B$2)&gt;123,OR(((U1793*R1793/C1793*C1794)/(U1793*S1793/D1793*D1794))&lt;(4/6),((U1793*R1793/C1793*C1794)/(U1793*S1793/D1793*D1794))&gt;(6/4))),1,0)</f>
        <v>0</v>
      </c>
      <c r="N1794" s="51">
        <f>IF(AND((B1794-$B$2)&gt;123,OR(((U1793*R1793/C1793*C1794)/(U1793*S1793/D1793*D1794))&lt;(4/6),((U1793*R1793/C1793*C1794)/(U1793*S1793/D1793*D1794))&gt;(6/4))),COUNTIF($M$2:M1794,1),0)</f>
        <v>0</v>
      </c>
      <c r="O1794" s="51">
        <f>IF(OR((ROW(N1794)-MATCH(MAX($N$2:N1794),$N$2:N1794,0))=1,(ROW(N1794)-MATCH(MAX($N$2:N1794),$N$2:N1794,0))&gt;123),IF(OR(((U1793*R1793/C1793*C1794)/(U1793*S1793/D1793*D1794))&lt;(4/6),((U1793*R1793/C1793*C1794)/(U1793*S1793/D1793*D1794))&gt;(6/4)),1,0),0)</f>
        <v>0</v>
      </c>
      <c r="P1794" s="47">
        <f>IF(O1794=1,U1793/2/C1794,P1793)</f>
        <v>4.5848803948301908</v>
      </c>
      <c r="Q1794" s="47">
        <f>IF(O1794=1,U1793/2/D1794,Q1793)</f>
        <v>74.992248772629807</v>
      </c>
      <c r="R1794" s="41">
        <f>P1794*C1794/U1793</f>
        <v>0.53468401417073641</v>
      </c>
      <c r="S1794" s="41">
        <f>Q1794*D1794/U1793</f>
        <v>0.46251408199847227</v>
      </c>
      <c r="T1794" s="41">
        <f t="shared" si="331"/>
        <v>1.1560383456011238</v>
      </c>
      <c r="U1794" s="42">
        <f>P1794*C1794+Q1794*D1794</f>
        <v>31205.510490575183</v>
      </c>
      <c r="V1794" s="25">
        <f>B1794</f>
        <v>43607</v>
      </c>
      <c r="W1794">
        <f>C1794/C$2</f>
        <v>1.5875475094540388</v>
      </c>
      <c r="X1794">
        <f>D1794/D$2</f>
        <v>1.3830204227875311</v>
      </c>
      <c r="Y1794">
        <f t="shared" si="332"/>
        <v>1.5602755245287592</v>
      </c>
      <c r="AA1794" s="15">
        <f t="shared" si="333"/>
        <v>-4.7443855449916805E-3</v>
      </c>
      <c r="AB1794" s="15">
        <f t="shared" si="334"/>
        <v>-5.4684963343987203E-4</v>
      </c>
      <c r="AC1794" s="15">
        <f t="shared" si="335"/>
        <v>-2.8019038307912636E-3</v>
      </c>
    </row>
    <row r="1795" spans="1:29" x14ac:dyDescent="0.4">
      <c r="A1795" s="43">
        <f t="shared" ref="A1795:A1858" si="338">YEAR(B1795)</f>
        <v>2019</v>
      </c>
      <c r="B1795" s="53">
        <v>43608</v>
      </c>
      <c r="C1795" s="45">
        <v>3583.9645999999998</v>
      </c>
      <c r="D1795" s="45">
        <f>VLOOKUP(B1795,'H11001.CSI  中证全债'!$A$2:$B$2792,2,0)</f>
        <v>193.04400000000001</v>
      </c>
      <c r="E1795" s="14">
        <f t="shared" ref="E1795:E1858" si="339">IF(AND((B1795-$B$2)&gt;123,OR(((G1794*J1794/C1794*C1795)/(G1794*K1794/D1794*D1795))&lt;(4/6),((G1794*J1794/C1794*C1795)/(G1794*K1794/D1794*D1795))&gt;(6/4))),1,0)</f>
        <v>0</v>
      </c>
      <c r="F1795" s="14">
        <f>IF(AND((B1795-$B$2)&gt;123,OR(((G1794*J1794/C1794*C1795)/(G1794*K1794/D1794*D1795))&lt;(4/6),((G1794*J1794/C1794*C1795)/(G1794*K1794/D1794*D1795))&gt;(6/4))),COUNTIF($E$2:E1795,1),0)</f>
        <v>0</v>
      </c>
      <c r="G1795" s="21">
        <f t="shared" ref="G1795:G1858" si="340">G1794*J1794/C1794*C1795+G1794*K1794/D1794*D1795</f>
        <v>30697.77714560891</v>
      </c>
      <c r="H1795" s="12">
        <f t="shared" ref="H1795:H1858" si="341">IF(J1795=50%,G1795*J1795/C1795,H1794)</f>
        <v>4.553570394703824</v>
      </c>
      <c r="I1795" s="12">
        <f t="shared" ref="I1795:I1858" si="342">IF(K1795=50%,G1795*K1795/D1795,I1794)</f>
        <v>74.480129127983204</v>
      </c>
      <c r="J1795" s="15">
        <f>IF(OR((ROW(F1795)-MATCH(MAX($F$2:F1795),$F$2:F1795,0))=1,(ROW(F1795)-MATCH(MAX($F$2:F1795),$F$2:F1795,0))&gt;123),IF(OR(((G1794*J1794/C1794*C1795)/(G1794*K1794/D1794*D1795))&lt;(4/6),((G1794*J1794/C1794*C1795)/(G1794*K1794/D1794*D1795))&gt;(6/4)),50%,((G1794*J1794/C1794*C1795)/((G1794*K1794/D1794*D1795)+(G1794*J1794/C1794*C1795)))),((G1794*J1794/C1794*C1795)/((G1794*K1794/D1794*D1795)+(G1794*J1794/C1794*C1795))))</f>
        <v>0.53162921278685982</v>
      </c>
      <c r="K1795" s="18">
        <f t="shared" si="336"/>
        <v>0.46837078721314018</v>
      </c>
      <c r="L1795" s="20">
        <f t="shared" si="337"/>
        <v>1.1350605701737175</v>
      </c>
      <c r="M1795" s="51">
        <f>IF(AND((B1795-$B$2)&gt;123,OR(((U1794*R1794/C1794*C1795)/(U1794*S1794/D1794*D1795))&lt;(4/6),((U1794*R1794/C1794*C1795)/(U1794*S1794/D1794*D1795))&gt;(6/4))),1,0)</f>
        <v>0</v>
      </c>
      <c r="N1795" s="51">
        <f>IF(AND((B1795-$B$2)&gt;123,OR(((U1794*R1794/C1794*C1795)/(U1794*S1794/D1794*D1795))&lt;(4/6),((U1794*R1794/C1794*C1795)/(U1794*S1794/D1794*D1795))&gt;(6/4))),COUNTIF($M$2:M1795,1),0)</f>
        <v>0</v>
      </c>
      <c r="O1795" s="51">
        <f>IF(OR((ROW(N1795)-MATCH(MAX($N$2:N1795),$N$2:N1795,0))=1,(ROW(N1795)-MATCH(MAX($N$2:N1795),$N$2:N1795,0))&gt;123),IF(OR(((U1794*R1794/C1794*C1795)/(U1794*S1794/D1794*D1795))&lt;(4/6),((U1794*R1794/C1794*C1795)/(U1794*S1794/D1794*D1795))&gt;(6/4)),1,0),0)</f>
        <v>0</v>
      </c>
      <c r="P1795" s="47">
        <f>IF(O1795=1,U1794/2/C1795,P1794)</f>
        <v>4.5848803948301908</v>
      </c>
      <c r="Q1795" s="47">
        <f>IF(O1795=1,U1794/2/D1795,Q1794)</f>
        <v>74.992248772629807</v>
      </c>
      <c r="R1795" s="41">
        <f>P1795*C1795/U1794</f>
        <v>0.52657523533442274</v>
      </c>
      <c r="S1795" s="41">
        <f>Q1795*D1795/U1794</f>
        <v>0.46391818125955331</v>
      </c>
      <c r="T1795" s="41">
        <f t="shared" ref="T1795:T1858" si="343">R1795/S1795</f>
        <v>1.1350605701737178</v>
      </c>
      <c r="U1795" s="42">
        <f>P1795*C1795+Q1795*D1795</f>
        <v>30908.852702368975</v>
      </c>
      <c r="V1795" s="25">
        <f>B1795</f>
        <v>43608</v>
      </c>
      <c r="W1795">
        <f>C1795/C$2</f>
        <v>1.5590907766080129</v>
      </c>
      <c r="X1795">
        <f>D1795/D$2</f>
        <v>1.3833321390182729</v>
      </c>
      <c r="Y1795">
        <f t="shared" ref="Y1795:Y1858" si="344">U1795/U$2</f>
        <v>1.5454426351184487</v>
      </c>
      <c r="AA1795" s="15">
        <f t="shared" ref="AA1795:AA1858" si="345">W1795/W1794-1</f>
        <v>-1.7924964561099821E-2</v>
      </c>
      <c r="AB1795" s="15">
        <f t="shared" ref="AB1795:AB1858" si="346">X1795/X1794-1</f>
        <v>2.2538801712945755E-4</v>
      </c>
      <c r="AC1795" s="15">
        <f t="shared" ref="AC1795:AC1858" si="347">Y1795/Y1794-1</f>
        <v>-9.5065834060239496E-3</v>
      </c>
    </row>
    <row r="1796" spans="1:29" x14ac:dyDescent="0.4">
      <c r="A1796" s="43">
        <f t="shared" si="338"/>
        <v>2019</v>
      </c>
      <c r="B1796" s="53">
        <v>43609</v>
      </c>
      <c r="C1796" s="45">
        <v>3593.9139</v>
      </c>
      <c r="D1796" s="45">
        <f>VLOOKUP(B1796,'H11001.CSI  中证全债'!$A$2:$B$2792,2,0)</f>
        <v>193.10570000000001</v>
      </c>
      <c r="E1796" s="14">
        <f t="shared" si="339"/>
        <v>0</v>
      </c>
      <c r="F1796" s="14">
        <f>IF(AND((B1796-$B$2)&gt;123,OR(((G1795*J1795/C1795*C1796)/(G1795*K1795/D1795*D1796))&lt;(4/6),((G1795*J1795/C1795*C1796)/(G1795*K1795/D1795*D1796))&gt;(6/4))),COUNTIF($E$2:E1796,1),0)</f>
        <v>0</v>
      </c>
      <c r="G1796" s="21">
        <f t="shared" si="340"/>
        <v>30747.677407504132</v>
      </c>
      <c r="H1796" s="12">
        <f t="shared" si="341"/>
        <v>4.553570394703824</v>
      </c>
      <c r="I1796" s="12">
        <f t="shared" si="342"/>
        <v>74.480129127983204</v>
      </c>
      <c r="J1796" s="15">
        <f>IF(OR((ROW(F1796)-MATCH(MAX($F$2:F1796),$F$2:F1796,0))=1,(ROW(F1796)-MATCH(MAX($F$2:F1796),$F$2:F1796,0))&gt;123),IF(OR(((G1795*J1795/C1795*C1796)/(G1795*K1795/D1795*D1796))&lt;(4/6),((G1795*J1795/C1795*C1796)/(G1795*K1795/D1795*D1796))&gt;(6/4)),50%,((G1795*J1795/C1795*C1796)/((G1795*K1795/D1795*D1796)+(G1795*J1795/C1795*C1796)))),((G1795*J1795/C1795*C1796)/((G1795*K1795/D1795*D1796)+(G1795*J1795/C1795*C1796))))</f>
        <v>0.53223987357694058</v>
      </c>
      <c r="K1796" s="18">
        <f t="shared" si="336"/>
        <v>0.46776012642305942</v>
      </c>
      <c r="L1796" s="20">
        <f t="shared" si="337"/>
        <v>1.1378478914971972</v>
      </c>
      <c r="M1796" s="51">
        <f>IF(AND((B1796-$B$2)&gt;123,OR(((U1795*R1795/C1795*C1796)/(U1795*S1795/D1795*D1796))&lt;(4/6),((U1795*R1795/C1795*C1796)/(U1795*S1795/D1795*D1796))&gt;(6/4))),1,0)</f>
        <v>0</v>
      </c>
      <c r="N1796" s="51">
        <f>IF(AND((B1796-$B$2)&gt;123,OR(((U1795*R1795/C1795*C1796)/(U1795*S1795/D1795*D1796))&lt;(4/6),((U1795*R1795/C1795*C1796)/(U1795*S1795/D1795*D1796))&gt;(6/4))),COUNTIF($M$2:M1796,1),0)</f>
        <v>0</v>
      </c>
      <c r="O1796" s="51">
        <f>IF(OR((ROW(N1796)-MATCH(MAX($N$2:N1796),$N$2:N1796,0))=1,(ROW(N1796)-MATCH(MAX($N$2:N1796),$N$2:N1796,0))&gt;123),IF(OR(((U1795*R1795/C1795*C1796)/(U1795*S1795/D1795*D1796))&lt;(4/6),((U1795*R1795/C1795*C1796)/(U1795*S1795/D1795*D1796))&gt;(6/4)),1,0),0)</f>
        <v>0</v>
      </c>
      <c r="P1796" s="47">
        <f>IF(O1796=1,U1795/2/C1796,P1795)</f>
        <v>4.5848803948301908</v>
      </c>
      <c r="Q1796" s="47">
        <f>IF(O1796=1,U1795/2/D1796,Q1795)</f>
        <v>74.992248772629807</v>
      </c>
      <c r="R1796" s="41">
        <f>P1796*C1796/U1795</f>
        <v>0.53310504726546504</v>
      </c>
      <c r="S1796" s="41">
        <f>Q1796*D1796/U1795</f>
        <v>0.46852048612929936</v>
      </c>
      <c r="T1796" s="41">
        <f t="shared" si="343"/>
        <v>1.137847891497197</v>
      </c>
      <c r="U1796" s="42">
        <f>P1796*C1796+Q1796*D1796</f>
        <v>30959.096074630532</v>
      </c>
      <c r="V1796" s="25">
        <f>B1796</f>
        <v>43609</v>
      </c>
      <c r="W1796">
        <f>C1796/C$2</f>
        <v>1.5634189058154573</v>
      </c>
      <c r="X1796">
        <f>D1796/D$2</f>
        <v>1.3837742744536008</v>
      </c>
      <c r="Y1796">
        <f t="shared" si="344"/>
        <v>1.5479548037315265</v>
      </c>
      <c r="AA1796" s="15">
        <f t="shared" si="345"/>
        <v>2.7760597858585978E-3</v>
      </c>
      <c r="AB1796" s="15">
        <f t="shared" si="346"/>
        <v>3.1961625328946752E-4</v>
      </c>
      <c r="AC1796" s="15">
        <f t="shared" si="347"/>
        <v>1.6255333947643447E-3</v>
      </c>
    </row>
    <row r="1797" spans="1:29" x14ac:dyDescent="0.4">
      <c r="A1797" s="43">
        <f t="shared" si="338"/>
        <v>2019</v>
      </c>
      <c r="B1797" s="53">
        <v>43612</v>
      </c>
      <c r="C1797" s="45">
        <v>3637.1970999999999</v>
      </c>
      <c r="D1797" s="45">
        <f>VLOOKUP(B1797,'H11001.CSI  中证全债'!$A$2:$B$2792,2,0)</f>
        <v>193.02930000000001</v>
      </c>
      <c r="E1797" s="14">
        <f t="shared" si="339"/>
        <v>0</v>
      </c>
      <c r="F1797" s="14">
        <f>IF(AND((B1797-$B$2)&gt;123,OR(((G1796*J1796/C1796*C1797)/(G1796*K1796/D1796*D1797))&lt;(4/6),((G1796*J1796/C1796*C1797)/(G1796*K1796/D1796*D1797))&gt;(6/4))),COUNTIF($E$2:E1797,1),0)</f>
        <v>0</v>
      </c>
      <c r="G1797" s="21">
        <f t="shared" si="340"/>
        <v>30939.080223746798</v>
      </c>
      <c r="H1797" s="12">
        <f t="shared" si="341"/>
        <v>4.553570394703824</v>
      </c>
      <c r="I1797" s="12">
        <f t="shared" si="342"/>
        <v>74.480129127983204</v>
      </c>
      <c r="J1797" s="15">
        <f>IF(OR((ROW(F1797)-MATCH(MAX($F$2:F1797),$F$2:F1797,0))=1,(ROW(F1797)-MATCH(MAX($F$2:F1797),$F$2:F1797,0))&gt;123),IF(OR(((G1796*J1796/C1796*C1797)/(G1796*K1796/D1796*D1797))&lt;(4/6),((G1796*J1796/C1796*C1797)/(G1796*K1796/D1796*D1797))&gt;(6/4)),50%,((G1796*J1796/C1796*C1797)/((G1796*K1796/D1796*D1797)+(G1796*J1796/C1796*C1797)))),((G1796*J1796/C1796*C1797)/((G1796*K1796/D1796*D1797)+(G1796*J1796/C1796*C1797))))</f>
        <v>0.53531756323998669</v>
      </c>
      <c r="K1797" s="18">
        <f t="shared" si="336"/>
        <v>0.46468243676001331</v>
      </c>
      <c r="L1797" s="20">
        <f t="shared" si="337"/>
        <v>1.1520073084157754</v>
      </c>
      <c r="M1797" s="51">
        <f>IF(AND((B1797-$B$2)&gt;123,OR(((U1796*R1796/C1796*C1797)/(U1796*S1796/D1796*D1797))&lt;(4/6),((U1796*R1796/C1796*C1797)/(U1796*S1796/D1796*D1797))&gt;(6/4))),1,0)</f>
        <v>0</v>
      </c>
      <c r="N1797" s="51">
        <f>IF(AND((B1797-$B$2)&gt;123,OR(((U1796*R1796/C1796*C1797)/(U1796*S1796/D1796*D1797))&lt;(4/6),((U1796*R1796/C1796*C1797)/(U1796*S1796/D1796*D1797))&gt;(6/4))),COUNTIF($M$2:M1797,1),0)</f>
        <v>0</v>
      </c>
      <c r="O1797" s="51">
        <f>IF(OR((ROW(N1797)-MATCH(MAX($N$2:N1797),$N$2:N1797,0))=1,(ROW(N1797)-MATCH(MAX($N$2:N1797),$N$2:N1797,0))&gt;123),IF(OR(((U1796*R1796/C1796*C1797)/(U1796*S1796/D1796*D1797))&lt;(4/6),((U1796*R1796/C1796*C1797)/(U1796*S1796/D1796*D1797))&gt;(6/4)),1,0),0)</f>
        <v>0</v>
      </c>
      <c r="P1797" s="47">
        <f>IF(O1797=1,U1796/2/C1797,P1796)</f>
        <v>4.5848803948301908</v>
      </c>
      <c r="Q1797" s="47">
        <f>IF(O1797=1,U1796/2/D1797,Q1796)</f>
        <v>74.992248772629807</v>
      </c>
      <c r="R1797" s="41">
        <f>P1797*C1797/U1796</f>
        <v>0.53864988938060387</v>
      </c>
      <c r="S1797" s="41">
        <f>Q1797*D1797/U1796</f>
        <v>0.46757506262815995</v>
      </c>
      <c r="T1797" s="41">
        <f t="shared" si="343"/>
        <v>1.1520073084157747</v>
      </c>
      <c r="U1797" s="42">
        <f>P1797*C1797+Q1797*D1797</f>
        <v>31151.814961929816</v>
      </c>
      <c r="V1797" s="25">
        <f>B1797</f>
        <v>43612</v>
      </c>
      <c r="W1797">
        <f>C1797/C$2</f>
        <v>1.5822478970119884</v>
      </c>
      <c r="X1797">
        <f>D1797/D$2</f>
        <v>1.3832268004299533</v>
      </c>
      <c r="Y1797">
        <f t="shared" si="344"/>
        <v>1.5575907480964908</v>
      </c>
      <c r="AA1797" s="15">
        <f t="shared" si="345"/>
        <v>1.2043471603479405E-2</v>
      </c>
      <c r="AB1797" s="15">
        <f t="shared" si="346"/>
        <v>-3.9563824371835477E-4</v>
      </c>
      <c r="AC1797" s="15">
        <f t="shared" si="347"/>
        <v>6.2249520087638288E-3</v>
      </c>
    </row>
    <row r="1798" spans="1:29" x14ac:dyDescent="0.4">
      <c r="A1798" s="43">
        <f t="shared" si="338"/>
        <v>2019</v>
      </c>
      <c r="B1798" s="53">
        <v>43613</v>
      </c>
      <c r="C1798" s="45">
        <v>3672.2604999999999</v>
      </c>
      <c r="D1798" s="45">
        <f>VLOOKUP(B1798,'H11001.CSI  中证全债'!$A$2:$B$2792,2,0)</f>
        <v>192.9555</v>
      </c>
      <c r="E1798" s="14">
        <f t="shared" si="339"/>
        <v>0</v>
      </c>
      <c r="F1798" s="14">
        <f>IF(AND((B1798-$B$2)&gt;123,OR(((G1797*J1797/C1797*C1798)/(G1797*K1797/D1797*D1798))&lt;(4/6),((G1797*J1797/C1797*C1798)/(G1797*K1797/D1797*D1798))&gt;(6/4))),COUNTIF($E$2:E1798,1),0)</f>
        <v>0</v>
      </c>
      <c r="G1798" s="21">
        <f t="shared" si="340"/>
        <v>31093.247250394812</v>
      </c>
      <c r="H1798" s="12">
        <f t="shared" si="341"/>
        <v>4.553570394703824</v>
      </c>
      <c r="I1798" s="12">
        <f t="shared" si="342"/>
        <v>74.480129127983204</v>
      </c>
      <c r="J1798" s="15">
        <f>IF(OR((ROW(F1798)-MATCH(MAX($F$2:F1798),$F$2:F1798,0))=1,(ROW(F1798)-MATCH(MAX($F$2:F1798),$F$2:F1798,0))&gt;123),IF(OR(((G1797*J1797/C1797*C1798)/(G1797*K1797/D1797*D1798))&lt;(4/6),((G1797*J1797/C1797*C1798)/(G1797*K1797/D1797*D1798))&gt;(6/4)),50%,((G1797*J1797/C1797*C1798)/((G1797*K1797/D1797*D1798)+(G1797*J1797/C1797*C1798)))),((G1797*J1797/C1797*C1798)/((G1797*K1797/D1797*D1798)+(G1797*J1797/C1797*C1798))))</f>
        <v>0.53779833800498045</v>
      </c>
      <c r="K1798" s="18">
        <f t="shared" si="336"/>
        <v>0.46220166199501955</v>
      </c>
      <c r="L1798" s="20">
        <f t="shared" si="337"/>
        <v>1.1635577762391851</v>
      </c>
      <c r="M1798" s="51">
        <f>IF(AND((B1798-$B$2)&gt;123,OR(((U1797*R1797/C1797*C1798)/(U1797*S1797/D1797*D1798))&lt;(4/6),((U1797*R1797/C1797*C1798)/(U1797*S1797/D1797*D1798))&gt;(6/4))),1,0)</f>
        <v>0</v>
      </c>
      <c r="N1798" s="51">
        <f>IF(AND((B1798-$B$2)&gt;123,OR(((U1797*R1797/C1797*C1798)/(U1797*S1797/D1797*D1798))&lt;(4/6),((U1797*R1797/C1797*C1798)/(U1797*S1797/D1797*D1798))&gt;(6/4))),COUNTIF($M$2:M1798,1),0)</f>
        <v>0</v>
      </c>
      <c r="O1798" s="51">
        <f>IF(OR((ROW(N1798)-MATCH(MAX($N$2:N1798),$N$2:N1798,0))=1,(ROW(N1798)-MATCH(MAX($N$2:N1798),$N$2:N1798,0))&gt;123),IF(OR(((U1797*R1797/C1797*C1798)/(U1797*S1797/D1797*D1798))&lt;(4/6),((U1797*R1797/C1797*C1798)/(U1797*S1797/D1797*D1798))&gt;(6/4)),1,0),0)</f>
        <v>0</v>
      </c>
      <c r="P1798" s="47">
        <f>IF(O1798=1,U1797/2/C1798,P1797)</f>
        <v>4.5848803948301908</v>
      </c>
      <c r="Q1798" s="47">
        <f>IF(O1798=1,U1797/2/D1798,Q1797)</f>
        <v>74.992248772629807</v>
      </c>
      <c r="R1798" s="41">
        <f>P1798*C1798/U1797</f>
        <v>0.54047814522959303</v>
      </c>
      <c r="S1798" s="41">
        <f>Q1798*D1798/U1797</f>
        <v>0.46450477687193997</v>
      </c>
      <c r="T1798" s="41">
        <f t="shared" si="343"/>
        <v>1.1635577762391844</v>
      </c>
      <c r="U1798" s="42">
        <f>P1798*C1798+Q1798*D1798</f>
        <v>31307.042029206485</v>
      </c>
      <c r="V1798" s="25">
        <f>B1798</f>
        <v>43613</v>
      </c>
      <c r="W1798">
        <f>C1798/C$2</f>
        <v>1.5975011234351841</v>
      </c>
      <c r="X1798">
        <f>D1798/D$2</f>
        <v>1.3826979577212468</v>
      </c>
      <c r="Y1798">
        <f t="shared" si="344"/>
        <v>1.5653521014603242</v>
      </c>
      <c r="AA1798" s="15">
        <f t="shared" si="345"/>
        <v>9.6402254362295547E-3</v>
      </c>
      <c r="AB1798" s="15">
        <f t="shared" si="346"/>
        <v>-3.8232537754623319E-4</v>
      </c>
      <c r="AC1798" s="15">
        <f t="shared" si="347"/>
        <v>4.9829221015331715E-3</v>
      </c>
    </row>
    <row r="1799" spans="1:29" x14ac:dyDescent="0.4">
      <c r="A1799" s="43">
        <f t="shared" si="338"/>
        <v>2019</v>
      </c>
      <c r="B1799" s="53">
        <v>43614</v>
      </c>
      <c r="C1799" s="45">
        <v>3663.9090000000001</v>
      </c>
      <c r="D1799" s="45">
        <f>VLOOKUP(B1799,'H11001.CSI  中证全债'!$A$2:$B$2792,2,0)</f>
        <v>193.13589999999999</v>
      </c>
      <c r="E1799" s="14">
        <f t="shared" si="339"/>
        <v>0</v>
      </c>
      <c r="F1799" s="14">
        <f>IF(AND((B1799-$B$2)&gt;123,OR(((G1798*J1798/C1798*C1799)/(G1798*K1798/D1798*D1799))&lt;(4/6),((G1798*J1798/C1798*C1799)/(G1798*K1798/D1798*D1799))&gt;(6/4))),COUNTIF($E$2:E1799,1),0)</f>
        <v>0</v>
      </c>
      <c r="G1799" s="21">
        <f t="shared" si="340"/>
        <v>31068.654322538132</v>
      </c>
      <c r="H1799" s="12">
        <f t="shared" si="341"/>
        <v>4.553570394703824</v>
      </c>
      <c r="I1799" s="12">
        <f t="shared" si="342"/>
        <v>74.480129127983204</v>
      </c>
      <c r="J1799" s="15">
        <f>IF(OR((ROW(F1799)-MATCH(MAX($F$2:F1799),$F$2:F1799,0))=1,(ROW(F1799)-MATCH(MAX($F$2:F1799),$F$2:F1799,0))&gt;123),IF(OR(((G1798*J1798/C1798*C1799)/(G1798*K1798/D1798*D1799))&lt;(4/6),((G1798*J1798/C1798*C1799)/(G1798*K1798/D1798*D1799))&gt;(6/4)),50%,((G1798*J1798/C1798*C1799)/((G1798*K1798/D1798*D1799)+(G1798*J1798/C1798*C1799)))),((G1798*J1798/C1798*C1799)/((G1798*K1798/D1798*D1799)+(G1798*J1798/C1798*C1799))))</f>
        <v>0.53700000579638596</v>
      </c>
      <c r="K1799" s="18">
        <f t="shared" si="336"/>
        <v>0.46299999420361404</v>
      </c>
      <c r="L1799" s="20">
        <f t="shared" si="337"/>
        <v>1.1598272408621864</v>
      </c>
      <c r="M1799" s="51">
        <f>IF(AND((B1799-$B$2)&gt;123,OR(((U1798*R1798/C1798*C1799)/(U1798*S1798/D1798*D1799))&lt;(4/6),((U1798*R1798/C1798*C1799)/(U1798*S1798/D1798*D1799))&gt;(6/4))),1,0)</f>
        <v>0</v>
      </c>
      <c r="N1799" s="51">
        <f>IF(AND((B1799-$B$2)&gt;123,OR(((U1798*R1798/C1798*C1799)/(U1798*S1798/D1798*D1799))&lt;(4/6),((U1798*R1798/C1798*C1799)/(U1798*S1798/D1798*D1799))&gt;(6/4))),COUNTIF($M$2:M1799,1),0)</f>
        <v>0</v>
      </c>
      <c r="O1799" s="51">
        <f>IF(OR((ROW(N1799)-MATCH(MAX($N$2:N1799),$N$2:N1799,0))=1,(ROW(N1799)-MATCH(MAX($N$2:N1799),$N$2:N1799,0))&gt;123),IF(OR(((U1798*R1798/C1798*C1799)/(U1798*S1798/D1798*D1799))&lt;(4/6),((U1798*R1798/C1798*C1799)/(U1798*S1798/D1798*D1799))&gt;(6/4)),1,0),0)</f>
        <v>0</v>
      </c>
      <c r="P1799" s="47">
        <f>IF(O1799=1,U1798/2/C1799,P1798)</f>
        <v>4.5848803948301908</v>
      </c>
      <c r="Q1799" s="47">
        <f>IF(O1799=1,U1798/2/D1799,Q1798)</f>
        <v>74.992248772629807</v>
      </c>
      <c r="R1799" s="41">
        <f>P1799*C1799/U1798</f>
        <v>0.53657527040946285</v>
      </c>
      <c r="S1799" s="41">
        <f>Q1799*D1799/U1798</f>
        <v>0.46263378846886416</v>
      </c>
      <c r="T1799" s="41">
        <f t="shared" si="343"/>
        <v>1.1598272408621859</v>
      </c>
      <c r="U1799" s="42">
        <f>P1799*C1799+Q1799*D1799</f>
        <v>31282.280002267638</v>
      </c>
      <c r="V1799" s="25">
        <f>B1799</f>
        <v>43614</v>
      </c>
      <c r="W1799">
        <f>C1799/C$2</f>
        <v>1.5938680667300924</v>
      </c>
      <c r="X1799">
        <f>D1799/D$2</f>
        <v>1.3839906843425294</v>
      </c>
      <c r="Y1799">
        <f t="shared" si="344"/>
        <v>1.564114000113382</v>
      </c>
      <c r="AA1799" s="15">
        <f t="shared" si="345"/>
        <v>-2.2742123005706771E-3</v>
      </c>
      <c r="AB1799" s="15">
        <f t="shared" si="346"/>
        <v>9.3493059280502777E-4</v>
      </c>
      <c r="AC1799" s="15">
        <f t="shared" si="347"/>
        <v>-7.9094112167299446E-4</v>
      </c>
    </row>
    <row r="1800" spans="1:29" x14ac:dyDescent="0.4">
      <c r="A1800" s="43">
        <f t="shared" si="338"/>
        <v>2019</v>
      </c>
      <c r="B1800" s="53">
        <v>43615</v>
      </c>
      <c r="C1800" s="45">
        <v>3641.1833000000001</v>
      </c>
      <c r="D1800" s="45">
        <f>VLOOKUP(B1800,'H11001.CSI  中证全债'!$A$2:$B$2792,2,0)</f>
        <v>193.2397</v>
      </c>
      <c r="E1800" s="14">
        <f t="shared" si="339"/>
        <v>0</v>
      </c>
      <c r="F1800" s="14">
        <f>IF(AND((B1800-$B$2)&gt;123,OR(((G1799*J1799/C1799*C1800)/(G1799*K1799/D1799*D1800))&lt;(4/6),((G1799*J1799/C1799*C1800)/(G1799*K1799/D1799*D1800))&gt;(6/4))),COUNTIF($E$2:E1800,1),0)</f>
        <v>0</v>
      </c>
      <c r="G1800" s="21">
        <f t="shared" si="340"/>
        <v>30972.902285222692</v>
      </c>
      <c r="H1800" s="12">
        <f t="shared" si="341"/>
        <v>4.553570394703824</v>
      </c>
      <c r="I1800" s="12">
        <f t="shared" si="342"/>
        <v>74.480129127983204</v>
      </c>
      <c r="J1800" s="15">
        <f>IF(OR((ROW(F1800)-MATCH(MAX($F$2:F1800),$F$2:F1800,0))=1,(ROW(F1800)-MATCH(MAX($F$2:F1800),$F$2:F1800,0))&gt;123),IF(OR(((G1799*J1799/C1799*C1800)/(G1799*K1799/D1799*D1800))&lt;(4/6),((G1799*J1799/C1799*C1800)/(G1799*K1799/D1799*D1800))&gt;(6/4)),50%,((G1799*J1799/C1799*C1800)/((G1799*K1799/D1799*D1800)+(G1799*J1799/C1799*C1800)))),((G1799*J1799/C1799*C1800)/((G1799*K1799/D1799*D1800)+(G1799*J1799/C1799*C1800))))</f>
        <v>0.53531904514096951</v>
      </c>
      <c r="K1800" s="18">
        <f t="shared" si="336"/>
        <v>0.46468095485903049</v>
      </c>
      <c r="L1800" s="20">
        <f t="shared" si="337"/>
        <v>1.1520141713218446</v>
      </c>
      <c r="M1800" s="51">
        <f>IF(AND((B1800-$B$2)&gt;123,OR(((U1799*R1799/C1799*C1800)/(U1799*S1799/D1799*D1800))&lt;(4/6),((U1799*R1799/C1799*C1800)/(U1799*S1799/D1799*D1800))&gt;(6/4))),1,0)</f>
        <v>0</v>
      </c>
      <c r="N1800" s="51">
        <f>IF(AND((B1800-$B$2)&gt;123,OR(((U1799*R1799/C1799*C1800)/(U1799*S1799/D1799*D1800))&lt;(4/6),((U1799*R1799/C1799*C1800)/(U1799*S1799/D1799*D1800))&gt;(6/4))),COUNTIF($M$2:M1800,1),0)</f>
        <v>0</v>
      </c>
      <c r="O1800" s="51">
        <f>IF(OR((ROW(N1800)-MATCH(MAX($N$2:N1800),$N$2:N1800,0))=1,(ROW(N1800)-MATCH(MAX($N$2:N1800),$N$2:N1800,0))&gt;123),IF(OR(((U1799*R1799/C1799*C1800)/(U1799*S1799/D1799*D1800))&lt;(4/6),((U1799*R1799/C1799*C1800)/(U1799*S1799/D1799*D1800))&gt;(6/4)),1,0),0)</f>
        <v>0</v>
      </c>
      <c r="P1800" s="47">
        <f>IF(O1800=1,U1799/2/C1800,P1799)</f>
        <v>4.5848803948301908</v>
      </c>
      <c r="Q1800" s="47">
        <f>IF(O1800=1,U1799/2/D1800,Q1799)</f>
        <v>74.992248772629807</v>
      </c>
      <c r="R1800" s="41">
        <f>P1800*C1800/U1799</f>
        <v>0.53366921864208516</v>
      </c>
      <c r="S1800" s="41">
        <f>Q1800*D1800/U1799</f>
        <v>0.46324883141823009</v>
      </c>
      <c r="T1800" s="41">
        <f t="shared" si="343"/>
        <v>1.1520141713218444</v>
      </c>
      <c r="U1800" s="42">
        <f>P1800*C1800+Q1800*D1800</f>
        <v>31185.869581301449</v>
      </c>
      <c r="V1800" s="25">
        <f>B1800</f>
        <v>43615</v>
      </c>
      <c r="W1800">
        <f>C1800/C$2</f>
        <v>1.5839819676146154</v>
      </c>
      <c r="X1800">
        <f>D1800/D$2</f>
        <v>1.3847345037620924</v>
      </c>
      <c r="Y1800">
        <f t="shared" si="344"/>
        <v>1.5592934790650725</v>
      </c>
      <c r="AA1800" s="15">
        <f t="shared" si="345"/>
        <v>-6.2025830881716759E-3</v>
      </c>
      <c r="AB1800" s="15">
        <f t="shared" si="346"/>
        <v>5.3744539466782371E-4</v>
      </c>
      <c r="AC1800" s="15">
        <f t="shared" si="347"/>
        <v>-3.0819499396846917E-3</v>
      </c>
    </row>
    <row r="1801" spans="1:29" x14ac:dyDescent="0.4">
      <c r="A1801" s="43">
        <f t="shared" si="338"/>
        <v>2019</v>
      </c>
      <c r="B1801" s="53">
        <v>43616</v>
      </c>
      <c r="C1801" s="45">
        <v>3629.7892999999999</v>
      </c>
      <c r="D1801" s="45">
        <f>VLOOKUP(B1801,'H11001.CSI  中证全债'!$A$2:$B$2792,2,0)</f>
        <v>193.32050000000001</v>
      </c>
      <c r="E1801" s="14">
        <f t="shared" si="339"/>
        <v>0</v>
      </c>
      <c r="F1801" s="14">
        <f>IF(AND((B1801-$B$2)&gt;123,OR(((G1800*J1800/C1800*C1801)/(G1800*K1800/D1800*D1801))&lt;(4/6),((G1800*J1800/C1800*C1801)/(G1800*K1800/D1800*D1801))&gt;(6/4))),COUNTIF($E$2:E1801,1),0)</f>
        <v>0</v>
      </c>
      <c r="G1801" s="21">
        <f t="shared" si="340"/>
        <v>30927.036898578979</v>
      </c>
      <c r="H1801" s="12">
        <f t="shared" si="341"/>
        <v>4.553570394703824</v>
      </c>
      <c r="I1801" s="12">
        <f t="shared" si="342"/>
        <v>74.480129127983204</v>
      </c>
      <c r="J1801" s="15">
        <f>IF(OR((ROW(F1801)-MATCH(MAX($F$2:F1801),$F$2:F1801,0))=1,(ROW(F1801)-MATCH(MAX($F$2:F1801),$F$2:F1801,0))&gt;123),IF(OR(((G1800*J1800/C1800*C1801)/(G1800*K1800/D1800*D1801))&lt;(4/6),((G1800*J1800/C1800*C1801)/(G1800*K1800/D1800*D1801))&gt;(6/4)),50%,((G1800*J1800/C1800*C1801)/((G1800*K1800/D1800*D1801)+(G1800*J1800/C1800*C1801)))),((G1800*J1800/C1800*C1801)/((G1800*K1800/D1800*D1801)+(G1800*J1800/C1800*C1801))))</f>
        <v>0.53443532756454115</v>
      </c>
      <c r="K1801" s="18">
        <f t="shared" si="336"/>
        <v>0.46556467243545885</v>
      </c>
      <c r="L1801" s="20">
        <f t="shared" si="337"/>
        <v>1.147929297918604</v>
      </c>
      <c r="M1801" s="51">
        <f>IF(AND((B1801-$B$2)&gt;123,OR(((U1800*R1800/C1800*C1801)/(U1800*S1800/D1800*D1801))&lt;(4/6),((U1800*R1800/C1800*C1801)/(U1800*S1800/D1800*D1801))&gt;(6/4))),1,0)</f>
        <v>0</v>
      </c>
      <c r="N1801" s="51">
        <f>IF(AND((B1801-$B$2)&gt;123,OR(((U1800*R1800/C1800*C1801)/(U1800*S1800/D1800*D1801))&lt;(4/6),((U1800*R1800/C1800*C1801)/(U1800*S1800/D1800*D1801))&gt;(6/4))),COUNTIF($M$2:M1801,1),0)</f>
        <v>0</v>
      </c>
      <c r="O1801" s="51">
        <f>IF(OR((ROW(N1801)-MATCH(MAX($N$2:N1801),$N$2:N1801,0))=1,(ROW(N1801)-MATCH(MAX($N$2:N1801),$N$2:N1801,0))&gt;123),IF(OR(((U1800*R1800/C1800*C1801)/(U1800*S1800/D1800*D1801))&lt;(4/6),((U1800*R1800/C1800*C1801)/(U1800*S1800/D1800*D1801))&gt;(6/4)),1,0),0)</f>
        <v>0</v>
      </c>
      <c r="P1801" s="47">
        <f>IF(O1801=1,U1800/2/C1801,P1800)</f>
        <v>4.5848803948301908</v>
      </c>
      <c r="Q1801" s="47">
        <f>IF(O1801=1,U1800/2/D1801,Q1800)</f>
        <v>74.992248772629807</v>
      </c>
      <c r="R1801" s="41">
        <f>P1801*C1801/U1800</f>
        <v>0.53364392342975653</v>
      </c>
      <c r="S1801" s="41">
        <f>Q1801*D1801/U1800</f>
        <v>0.46487525355206627</v>
      </c>
      <c r="T1801" s="41">
        <f t="shared" si="343"/>
        <v>1.1479292979186042</v>
      </c>
      <c r="U1801" s="42">
        <f>P1801*C1801+Q1801*D1801</f>
        <v>31139.688827783582</v>
      </c>
      <c r="V1801" s="25">
        <f>B1801</f>
        <v>43616</v>
      </c>
      <c r="W1801">
        <f>C1801/C$2</f>
        <v>1.5790253672317121</v>
      </c>
      <c r="X1801">
        <f>D1801/D$2</f>
        <v>1.3853135077033321</v>
      </c>
      <c r="Y1801">
        <f t="shared" si="344"/>
        <v>1.5569844413891791</v>
      </c>
      <c r="AA1801" s="15">
        <f t="shared" si="345"/>
        <v>-3.1292025314958449E-3</v>
      </c>
      <c r="AB1801" s="15">
        <f t="shared" si="346"/>
        <v>4.1813354088215959E-4</v>
      </c>
      <c r="AC1801" s="15">
        <f t="shared" si="347"/>
        <v>-1.480823018177313E-3</v>
      </c>
    </row>
    <row r="1802" spans="1:29" x14ac:dyDescent="0.4">
      <c r="A1802" s="43">
        <f t="shared" si="338"/>
        <v>2019</v>
      </c>
      <c r="B1802" s="53">
        <v>43619</v>
      </c>
      <c r="C1802" s="45">
        <v>3632.0127000000002</v>
      </c>
      <c r="D1802" s="45">
        <f>VLOOKUP(B1802,'H11001.CSI  中证全债'!$A$2:$B$2792,2,0)</f>
        <v>193.42429999999999</v>
      </c>
      <c r="E1802" s="14">
        <f t="shared" si="339"/>
        <v>0</v>
      </c>
      <c r="F1802" s="14">
        <f>IF(AND((B1802-$B$2)&gt;123,OR(((G1801*J1801/C1801*C1802)/(G1801*K1801/D1801*D1802))&lt;(4/6),((G1801*J1801/C1801*C1802)/(G1801*K1801/D1801*D1802))&gt;(6/4))),COUNTIF($E$2:E1802,1),0)</f>
        <v>0</v>
      </c>
      <c r="G1802" s="21">
        <f t="shared" si="340"/>
        <v>30944.892344398053</v>
      </c>
      <c r="H1802" s="12">
        <f t="shared" si="341"/>
        <v>4.553570394703824</v>
      </c>
      <c r="I1802" s="12">
        <f t="shared" si="342"/>
        <v>74.480129127983204</v>
      </c>
      <c r="J1802" s="15">
        <f>IF(OR((ROW(F1802)-MATCH(MAX($F$2:F1802),$F$2:F1802,0))=1,(ROW(F1802)-MATCH(MAX($F$2:F1802),$F$2:F1802,0))&gt;123),IF(OR(((G1801*J1801/C1801*C1802)/(G1801*K1801/D1801*D1802))&lt;(4/6),((G1801*J1801/C1801*C1802)/(G1801*K1801/D1801*D1802))&gt;(6/4)),50%,((G1801*J1801/C1801*C1802)/((G1801*K1801/D1801*D1802)+(G1801*J1801/C1801*C1802)))),((G1801*J1801/C1801*C1802)/((G1801*K1801/D1801*D1802)+(G1801*J1801/C1801*C1802))))</f>
        <v>0.53445412961348626</v>
      </c>
      <c r="K1802" s="18">
        <f t="shared" si="336"/>
        <v>0.46554587038651374</v>
      </c>
      <c r="L1802" s="20">
        <f t="shared" si="337"/>
        <v>1.1480160465600571</v>
      </c>
      <c r="M1802" s="51">
        <f>IF(AND((B1802-$B$2)&gt;123,OR(((U1801*R1801/C1801*C1802)/(U1801*S1801/D1801*D1802))&lt;(4/6),((U1801*R1801/C1801*C1802)/(U1801*S1801/D1801*D1802))&gt;(6/4))),1,0)</f>
        <v>0</v>
      </c>
      <c r="N1802" s="51">
        <f>IF(AND((B1802-$B$2)&gt;123,OR(((U1801*R1801/C1801*C1802)/(U1801*S1801/D1801*D1802))&lt;(4/6),((U1801*R1801/C1801*C1802)/(U1801*S1801/D1801*D1802))&gt;(6/4))),COUNTIF($M$2:M1802,1),0)</f>
        <v>0</v>
      </c>
      <c r="O1802" s="51">
        <f>IF(OR((ROW(N1802)-MATCH(MAX($N$2:N1802),$N$2:N1802,0))=1,(ROW(N1802)-MATCH(MAX($N$2:N1802),$N$2:N1802,0))&gt;123),IF(OR(((U1801*R1801/C1801*C1802)/(U1801*S1801/D1801*D1802))&lt;(4/6),((U1801*R1801/C1801*C1802)/(U1801*S1801/D1801*D1802))&gt;(6/4)),1,0),0)</f>
        <v>0</v>
      </c>
      <c r="P1802" s="47">
        <f>IF(O1802=1,U1801/2/C1802,P1801)</f>
        <v>4.5848803948301908</v>
      </c>
      <c r="Q1802" s="47">
        <f>IF(O1802=1,U1801/2/D1802,Q1801)</f>
        <v>74.992248772629807</v>
      </c>
      <c r="R1802" s="41">
        <f>P1802*C1802/U1801</f>
        <v>0.53476269188491843</v>
      </c>
      <c r="S1802" s="41">
        <f>Q1802*D1802/U1801</f>
        <v>0.46581464909597231</v>
      </c>
      <c r="T1802" s="41">
        <f t="shared" si="343"/>
        <v>1.1480160465600571</v>
      </c>
      <c r="U1802" s="42">
        <f>P1802*C1802+Q1802*D1802</f>
        <v>31157.667046276048</v>
      </c>
      <c r="V1802" s="25">
        <f>B1802</f>
        <v>43619</v>
      </c>
      <c r="W1802">
        <f>C1802/C$2</f>
        <v>1.5799925872853673</v>
      </c>
      <c r="X1802">
        <f>D1802/D$2</f>
        <v>1.3860573271228949</v>
      </c>
      <c r="Y1802">
        <f t="shared" si="344"/>
        <v>1.5578833523138025</v>
      </c>
      <c r="AA1802" s="15">
        <f t="shared" si="345"/>
        <v>6.1254244151309756E-4</v>
      </c>
      <c r="AB1802" s="15">
        <f t="shared" si="346"/>
        <v>5.3693219291273131E-4</v>
      </c>
      <c r="AC1802" s="15">
        <f t="shared" si="347"/>
        <v>5.773409808909058E-4</v>
      </c>
    </row>
    <row r="1803" spans="1:29" x14ac:dyDescent="0.4">
      <c r="A1803" s="43">
        <f t="shared" si="338"/>
        <v>2019</v>
      </c>
      <c r="B1803" s="53">
        <v>43620</v>
      </c>
      <c r="C1803" s="45">
        <v>3598.4666000000002</v>
      </c>
      <c r="D1803" s="45">
        <f>VLOOKUP(B1803,'H11001.CSI  中证全债'!$A$2:$B$2792,2,0)</f>
        <v>193.55760000000001</v>
      </c>
      <c r="E1803" s="14">
        <f t="shared" si="339"/>
        <v>0</v>
      </c>
      <c r="F1803" s="14">
        <f>IF(AND((B1803-$B$2)&gt;123,OR(((G1802*J1802/C1802*C1803)/(G1802*K1802/D1802*D1803))&lt;(4/6),((G1802*J1802/C1802*C1803)/(G1802*K1802/D1802*D1803))&gt;(6/4))),COUNTIF($E$2:E1803,1),0)</f>
        <v>0</v>
      </c>
      <c r="G1803" s="21">
        <f t="shared" si="340"/>
        <v>30802.06601779304</v>
      </c>
      <c r="H1803" s="12">
        <f t="shared" si="341"/>
        <v>4.553570394703824</v>
      </c>
      <c r="I1803" s="12">
        <f t="shared" si="342"/>
        <v>74.480129127983204</v>
      </c>
      <c r="J1803" s="15">
        <f>IF(OR((ROW(F1803)-MATCH(MAX($F$2:F1803),$F$2:F1803,0))=1,(ROW(F1803)-MATCH(MAX($F$2:F1803),$F$2:F1803,0))&gt;123),IF(OR(((G1802*J1802/C1802*C1803)/(G1802*K1802/D1802*D1803))&lt;(4/6),((G1802*J1802/C1802*C1803)/(G1802*K1802/D1802*D1803))&gt;(6/4)),50%,((G1802*J1802/C1802*C1803)/((G1802*K1802/D1802*D1803)+(G1802*J1802/C1802*C1803)))),((G1802*J1802/C1802*C1803)/((G1802*K1802/D1802*D1803)+(G1802*J1802/C1802*C1803))))</f>
        <v>0.53197311396661195</v>
      </c>
      <c r="K1803" s="18">
        <f t="shared" si="336"/>
        <v>0.46802688603338805</v>
      </c>
      <c r="L1803" s="20">
        <f t="shared" si="337"/>
        <v>1.1366293899805195</v>
      </c>
      <c r="M1803" s="51">
        <f>IF(AND((B1803-$B$2)&gt;123,OR(((U1802*R1802/C1802*C1803)/(U1802*S1802/D1802*D1803))&lt;(4/6),((U1802*R1802/C1802*C1803)/(U1802*S1802/D1802*D1803))&gt;(6/4))),1,0)</f>
        <v>0</v>
      </c>
      <c r="N1803" s="51">
        <f>IF(AND((B1803-$B$2)&gt;123,OR(((U1802*R1802/C1802*C1803)/(U1802*S1802/D1802*D1803))&lt;(4/6),((U1802*R1802/C1802*C1803)/(U1802*S1802/D1802*D1803))&gt;(6/4))),COUNTIF($M$2:M1803,1),0)</f>
        <v>0</v>
      </c>
      <c r="O1803" s="51">
        <f>IF(OR((ROW(N1803)-MATCH(MAX($N$2:N1803),$N$2:N1803,0))=1,(ROW(N1803)-MATCH(MAX($N$2:N1803),$N$2:N1803,0))&gt;123),IF(OR(((U1802*R1802/C1802*C1803)/(U1802*S1802/D1802*D1803))&lt;(4/6),((U1802*R1802/C1802*C1803)/(U1802*S1802/D1802*D1803))&gt;(6/4)),1,0),0)</f>
        <v>0</v>
      </c>
      <c r="P1803" s="47">
        <f>IF(O1803=1,U1802/2/C1803,P1802)</f>
        <v>4.5848803948301908</v>
      </c>
      <c r="Q1803" s="47">
        <f>IF(O1803=1,U1802/2/D1803,Q1802)</f>
        <v>74.992248772629807</v>
      </c>
      <c r="R1803" s="41">
        <f>P1803*C1803/U1802</f>
        <v>0.52951778903366753</v>
      </c>
      <c r="S1803" s="41">
        <f>Q1803*D1803/U1802</f>
        <v>0.4658667052791437</v>
      </c>
      <c r="T1803" s="41">
        <f t="shared" si="343"/>
        <v>1.1366293899805193</v>
      </c>
      <c r="U1803" s="42">
        <f>P1803*C1803+Q1803*D1803</f>
        <v>31013.858656824428</v>
      </c>
      <c r="V1803" s="25">
        <f>B1803</f>
        <v>43620</v>
      </c>
      <c r="W1803">
        <f>C1803/C$2</f>
        <v>1.5653994143781433</v>
      </c>
      <c r="X1803">
        <f>D1803/D$2</f>
        <v>1.3870125403081333</v>
      </c>
      <c r="Y1803">
        <f t="shared" si="344"/>
        <v>1.5506929328412213</v>
      </c>
      <c r="AA1803" s="15">
        <f t="shared" si="345"/>
        <v>-9.2362287169314161E-3</v>
      </c>
      <c r="AB1803" s="15">
        <f t="shared" si="346"/>
        <v>6.8915849766559845E-4</v>
      </c>
      <c r="AC1803" s="15">
        <f t="shared" si="347"/>
        <v>-4.6155056871888256E-3</v>
      </c>
    </row>
    <row r="1804" spans="1:29" x14ac:dyDescent="0.4">
      <c r="A1804" s="43">
        <f t="shared" si="338"/>
        <v>2019</v>
      </c>
      <c r="B1804" s="53">
        <v>43621</v>
      </c>
      <c r="C1804" s="45">
        <v>3597.105</v>
      </c>
      <c r="D1804" s="45">
        <f>VLOOKUP(B1804,'H11001.CSI  中证全债'!$A$2:$B$2792,2,0)</f>
        <v>193.6755</v>
      </c>
      <c r="E1804" s="14">
        <f t="shared" si="339"/>
        <v>0</v>
      </c>
      <c r="F1804" s="14">
        <f>IF(AND((B1804-$B$2)&gt;123,OR(((G1803*J1803/C1803*C1804)/(G1803*K1803/D1803*D1804))&lt;(4/6),((G1803*J1803/C1803*C1804)/(G1803*K1803/D1803*D1804))&gt;(6/4))),COUNTIF($E$2:E1804,1),0)</f>
        <v>0</v>
      </c>
      <c r="G1804" s="21">
        <f t="shared" si="340"/>
        <v>30804.647083567797</v>
      </c>
      <c r="H1804" s="12">
        <f t="shared" si="341"/>
        <v>4.553570394703824</v>
      </c>
      <c r="I1804" s="12">
        <f t="shared" si="342"/>
        <v>74.480129127983204</v>
      </c>
      <c r="J1804" s="15">
        <f>IF(OR((ROW(F1804)-MATCH(MAX($F$2:F1804),$F$2:F1804,0))=1,(ROW(F1804)-MATCH(MAX($F$2:F1804),$F$2:F1804,0))&gt;123),IF(OR(((G1803*J1803/C1803*C1804)/(G1803*K1803/D1803*D1804))&lt;(4/6),((G1803*J1803/C1803*C1804)/(G1803*K1803/D1803*D1804))&gt;(6/4)),50%,((G1803*J1803/C1803*C1804)/((G1803*K1803/D1803*D1804)+(G1803*J1803/C1803*C1804)))),((G1803*J1803/C1803*C1804)/((G1803*K1803/D1803*D1804)+(G1803*J1803/C1803*C1804))))</f>
        <v>0.53172726797375136</v>
      </c>
      <c r="K1804" s="18">
        <f t="shared" si="336"/>
        <v>0.46827273202624864</v>
      </c>
      <c r="L1804" s="20">
        <f t="shared" si="337"/>
        <v>1.1355076467359748</v>
      </c>
      <c r="M1804" s="51">
        <f>IF(AND((B1804-$B$2)&gt;123,OR(((U1803*R1803/C1803*C1804)/(U1803*S1803/D1803*D1804))&lt;(4/6),((U1803*R1803/C1803*C1804)/(U1803*S1803/D1803*D1804))&gt;(6/4))),1,0)</f>
        <v>0</v>
      </c>
      <c r="N1804" s="51">
        <f>IF(AND((B1804-$B$2)&gt;123,OR(((U1803*R1803/C1803*C1804)/(U1803*S1803/D1803*D1804))&lt;(4/6),((U1803*R1803/C1803*C1804)/(U1803*S1803/D1803*D1804))&gt;(6/4))),COUNTIF($M$2:M1804,1),0)</f>
        <v>0</v>
      </c>
      <c r="O1804" s="51">
        <f>IF(OR((ROW(N1804)-MATCH(MAX($N$2:N1804),$N$2:N1804,0))=1,(ROW(N1804)-MATCH(MAX($N$2:N1804),$N$2:N1804,0))&gt;123),IF(OR(((U1803*R1803/C1803*C1804)/(U1803*S1803/D1803*D1804))&lt;(4/6),((U1803*R1803/C1803*C1804)/(U1803*S1803/D1803*D1804))&gt;(6/4)),1,0),0)</f>
        <v>0</v>
      </c>
      <c r="P1804" s="47">
        <f>IF(O1804=1,U1803/2/C1804,P1803)</f>
        <v>4.5848803948301908</v>
      </c>
      <c r="Q1804" s="47">
        <f>IF(O1804=1,U1803/2/D1804,Q1803)</f>
        <v>74.992248772629807</v>
      </c>
      <c r="R1804" s="41">
        <f>P1804*C1804/U1803</f>
        <v>0.53177182417501645</v>
      </c>
      <c r="S1804" s="41">
        <f>Q1804*D1804/U1803</f>
        <v>0.46831197104096889</v>
      </c>
      <c r="T1804" s="41">
        <f t="shared" si="343"/>
        <v>1.1355076467359746</v>
      </c>
      <c r="U1804" s="42">
        <f>P1804*C1804+Q1804*D1804</f>
        <v>31016.457469809116</v>
      </c>
      <c r="V1804" s="25">
        <f>B1804</f>
        <v>43621</v>
      </c>
      <c r="W1804">
        <f>C1804/C$2</f>
        <v>1.5648070932370723</v>
      </c>
      <c r="X1804">
        <f>D1804/D$2</f>
        <v>1.3878573987817986</v>
      </c>
      <c r="Y1804">
        <f t="shared" si="344"/>
        <v>1.5508228734904559</v>
      </c>
      <c r="AA1804" s="15">
        <f t="shared" si="345"/>
        <v>-3.783833925262714E-4</v>
      </c>
      <c r="AB1804" s="15">
        <f t="shared" si="346"/>
        <v>6.0912100584009643E-4</v>
      </c>
      <c r="AC1804" s="15">
        <f t="shared" si="347"/>
        <v>8.379521598556039E-5</v>
      </c>
    </row>
    <row r="1805" spans="1:29" x14ac:dyDescent="0.4">
      <c r="A1805" s="43">
        <f t="shared" si="338"/>
        <v>2019</v>
      </c>
      <c r="B1805" s="53">
        <v>43622</v>
      </c>
      <c r="C1805" s="45">
        <v>3564.6777999999999</v>
      </c>
      <c r="D1805" s="45">
        <f>VLOOKUP(B1805,'H11001.CSI  中证全债'!$A$2:$B$2792,2,0)</f>
        <v>193.74870000000001</v>
      </c>
      <c r="E1805" s="14">
        <f t="shared" si="339"/>
        <v>0</v>
      </c>
      <c r="F1805" s="14">
        <f>IF(AND((B1805-$B$2)&gt;123,OR(((G1804*J1804/C1804*C1805)/(G1804*K1804/D1804*D1805))&lt;(4/6),((G1804*J1804/C1804*C1805)/(G1804*K1804/D1804*D1805))&gt;(6/4))),COUNTIF($E$2:E1805,1),0)</f>
        <v>0</v>
      </c>
      <c r="G1805" s="21">
        <f t="shared" si="340"/>
        <v>30662.439491116827</v>
      </c>
      <c r="H1805" s="12">
        <f t="shared" si="341"/>
        <v>4.553570394703824</v>
      </c>
      <c r="I1805" s="12">
        <f t="shared" si="342"/>
        <v>74.480129127983204</v>
      </c>
      <c r="J1805" s="15">
        <f>IF(OR((ROW(F1805)-MATCH(MAX($F$2:F1805),$F$2:F1805,0))=1,(ROW(F1805)-MATCH(MAX($F$2:F1805),$F$2:F1805,0))&gt;123),IF(OR(((G1804*J1804/C1804*C1805)/(G1804*K1804/D1804*D1805))&lt;(4/6),((G1804*J1804/C1804*C1805)/(G1804*K1804/D1804*D1805))&gt;(6/4)),50%,((G1804*J1804/C1804*C1805)/((G1804*K1804/D1804*D1805)+(G1804*J1804/C1804*C1805)))),((G1804*J1804/C1804*C1805)/((G1804*K1804/D1804*D1805)+(G1804*J1804/C1804*C1805))))</f>
        <v>0.52937768703760524</v>
      </c>
      <c r="K1805" s="18">
        <f t="shared" si="336"/>
        <v>0.47062231296239476</v>
      </c>
      <c r="L1805" s="20">
        <f t="shared" si="337"/>
        <v>1.1248461291717491</v>
      </c>
      <c r="M1805" s="51">
        <f>IF(AND((B1805-$B$2)&gt;123,OR(((U1804*R1804/C1804*C1805)/(U1804*S1804/D1804*D1805))&lt;(4/6),((U1804*R1804/C1804*C1805)/(U1804*S1804/D1804*D1805))&gt;(6/4))),1,0)</f>
        <v>0</v>
      </c>
      <c r="N1805" s="51">
        <f>IF(AND((B1805-$B$2)&gt;123,OR(((U1804*R1804/C1804*C1805)/(U1804*S1804/D1804*D1805))&lt;(4/6),((U1804*R1804/C1804*C1805)/(U1804*S1804/D1804*D1805))&gt;(6/4))),COUNTIF($M$2:M1805,1),0)</f>
        <v>0</v>
      </c>
      <c r="O1805" s="51">
        <f>IF(OR((ROW(N1805)-MATCH(MAX($N$2:N1805),$N$2:N1805,0))=1,(ROW(N1805)-MATCH(MAX($N$2:N1805),$N$2:N1805,0))&gt;123),IF(OR(((U1804*R1804/C1804*C1805)/(U1804*S1804/D1804*D1805))&lt;(4/6),((U1804*R1804/C1804*C1805)/(U1804*S1804/D1804*D1805))&gt;(6/4)),1,0),0)</f>
        <v>0</v>
      </c>
      <c r="P1805" s="47">
        <f>IF(O1805=1,U1804/2/C1805,P1804)</f>
        <v>4.5848803948301908</v>
      </c>
      <c r="Q1805" s="47">
        <f>IF(O1805=1,U1804/2/D1805,Q1804)</f>
        <v>74.992248772629807</v>
      </c>
      <c r="R1805" s="41">
        <f>P1805*C1805/U1804</f>
        <v>0.52693385036040996</v>
      </c>
      <c r="S1805" s="41">
        <f>Q1805*D1805/U1804</f>
        <v>0.46844971653892237</v>
      </c>
      <c r="T1805" s="41">
        <f t="shared" si="343"/>
        <v>1.1248461291717491</v>
      </c>
      <c r="U1805" s="42">
        <f>P1805*C1805+Q1805*D1805</f>
        <v>30873.272068880036</v>
      </c>
      <c r="V1805" s="25">
        <f>B1805</f>
        <v>43622</v>
      </c>
      <c r="W1805">
        <f>C1805/C$2</f>
        <v>1.5507006624896191</v>
      </c>
      <c r="X1805">
        <f>D1805/D$2</f>
        <v>1.3883819419562879</v>
      </c>
      <c r="Y1805">
        <f t="shared" si="344"/>
        <v>1.5436636034440019</v>
      </c>
      <c r="AA1805" s="15">
        <f t="shared" si="345"/>
        <v>-9.0148049612119863E-3</v>
      </c>
      <c r="AB1805" s="15">
        <f t="shared" si="346"/>
        <v>3.7795178016830633E-4</v>
      </c>
      <c r="AC1805" s="15">
        <f t="shared" si="347"/>
        <v>-4.6164331006677273E-3</v>
      </c>
    </row>
    <row r="1806" spans="1:29" x14ac:dyDescent="0.4">
      <c r="A1806" s="43">
        <f t="shared" si="338"/>
        <v>2019</v>
      </c>
      <c r="B1806" s="53">
        <v>43626</v>
      </c>
      <c r="C1806" s="45">
        <v>3610.7435</v>
      </c>
      <c r="D1806" s="45">
        <f>VLOOKUP(B1806,'H11001.CSI  中证全债'!$A$2:$B$2792,2,0)</f>
        <v>193.79849999999999</v>
      </c>
      <c r="E1806" s="14">
        <f t="shared" si="339"/>
        <v>0</v>
      </c>
      <c r="F1806" s="14">
        <f>IF(AND((B1806-$B$2)&gt;123,OR(((G1805*J1805/C1805*C1806)/(G1805*K1805/D1805*D1806))&lt;(4/6),((G1805*J1805/C1805*C1806)/(G1805*K1805/D1805*D1806))&gt;(6/4))),COUNTIF($E$2:E1806,1),0)</f>
        <v>0</v>
      </c>
      <c r="G1806" s="21">
        <f t="shared" si="340"/>
        <v>30875.912009278709</v>
      </c>
      <c r="H1806" s="12">
        <f t="shared" si="341"/>
        <v>4.553570394703824</v>
      </c>
      <c r="I1806" s="12">
        <f t="shared" si="342"/>
        <v>74.480129127983204</v>
      </c>
      <c r="J1806" s="15">
        <f>IF(OR((ROW(F1806)-MATCH(MAX($F$2:F1806),$F$2:F1806,0))=1,(ROW(F1806)-MATCH(MAX($F$2:F1806),$F$2:F1806,0))&gt;123),IF(OR(((G1805*J1805/C1805*C1806)/(G1805*K1805/D1805*D1806))&lt;(4/6),((G1805*J1805/C1805*C1806)/(G1805*K1805/D1805*D1806))&gt;(6/4)),50%,((G1805*J1805/C1805*C1806)/((G1805*K1805/D1805*D1806)+(G1805*J1805/C1805*C1806)))),((G1805*J1805/C1805*C1806)/((G1805*K1805/D1805*D1806)+(G1805*J1805/C1805*C1806))))</f>
        <v>0.53251138620709393</v>
      </c>
      <c r="K1806" s="18">
        <f t="shared" si="336"/>
        <v>0.46748861379290607</v>
      </c>
      <c r="L1806" s="20">
        <f t="shared" si="337"/>
        <v>1.1390895317997893</v>
      </c>
      <c r="M1806" s="51">
        <f>IF(AND((B1806-$B$2)&gt;123,OR(((U1805*R1805/C1805*C1806)/(U1805*S1805/D1805*D1806))&lt;(4/6),((U1805*R1805/C1805*C1806)/(U1805*S1805/D1805*D1806))&gt;(6/4))),1,0)</f>
        <v>0</v>
      </c>
      <c r="N1806" s="51">
        <f>IF(AND((B1806-$B$2)&gt;123,OR(((U1805*R1805/C1805*C1806)/(U1805*S1805/D1805*D1806))&lt;(4/6),((U1805*R1805/C1805*C1806)/(U1805*S1805/D1805*D1806))&gt;(6/4))),COUNTIF($M$2:M1806,1),0)</f>
        <v>0</v>
      </c>
      <c r="O1806" s="51">
        <f>IF(OR((ROW(N1806)-MATCH(MAX($N$2:N1806),$N$2:N1806,0))=1,(ROW(N1806)-MATCH(MAX($N$2:N1806),$N$2:N1806,0))&gt;123),IF(OR(((U1805*R1805/C1805*C1806)/(U1805*S1805/D1805*D1806))&lt;(4/6),((U1805*R1805/C1805*C1806)/(U1805*S1805/D1805*D1806))&gt;(6/4)),1,0),0)</f>
        <v>0</v>
      </c>
      <c r="P1806" s="47">
        <f>IF(O1806=1,U1805/2/C1806,P1805)</f>
        <v>4.5848803948301908</v>
      </c>
      <c r="Q1806" s="47">
        <f>IF(O1806=1,U1805/2/D1806,Q1805)</f>
        <v>74.992248772629807</v>
      </c>
      <c r="R1806" s="41">
        <f>P1806*C1806/U1805</f>
        <v>0.53621874114851775</v>
      </c>
      <c r="S1806" s="41">
        <f>Q1806*D1806/U1805</f>
        <v>0.47074327888983336</v>
      </c>
      <c r="T1806" s="41">
        <f t="shared" si="343"/>
        <v>1.1390895317997889</v>
      </c>
      <c r="U1806" s="42">
        <f>P1806*C1806+Q1806*D1806</f>
        <v>31088.212407673043</v>
      </c>
      <c r="V1806" s="25">
        <f>B1806</f>
        <v>43626</v>
      </c>
      <c r="W1806">
        <f>C1806/C$2</f>
        <v>1.5707400925632287</v>
      </c>
      <c r="X1806">
        <f>D1806/D$2</f>
        <v>1.3887388032963093</v>
      </c>
      <c r="Y1806">
        <f t="shared" si="344"/>
        <v>1.5544106203836521</v>
      </c>
      <c r="AA1806" s="15">
        <f t="shared" si="345"/>
        <v>1.2922822926661137E-2</v>
      </c>
      <c r="AB1806" s="15">
        <f t="shared" si="346"/>
        <v>2.5703398267951094E-4</v>
      </c>
      <c r="AC1806" s="15">
        <f t="shared" si="347"/>
        <v>6.9620200383508912E-3</v>
      </c>
    </row>
    <row r="1807" spans="1:29" x14ac:dyDescent="0.4">
      <c r="A1807" s="43">
        <f t="shared" si="338"/>
        <v>2019</v>
      </c>
      <c r="B1807" s="53">
        <v>43627</v>
      </c>
      <c r="C1807" s="45">
        <v>3719.2759000000001</v>
      </c>
      <c r="D1807" s="45">
        <f>VLOOKUP(B1807,'H11001.CSI  中证全债'!$A$2:$B$2792,2,0)</f>
        <v>193.667</v>
      </c>
      <c r="E1807" s="14">
        <f t="shared" si="339"/>
        <v>0</v>
      </c>
      <c r="F1807" s="14">
        <f>IF(AND((B1807-$B$2)&gt;123,OR(((G1806*J1806/C1806*C1807)/(G1806*K1806/D1806*D1807))&lt;(4/6),((G1806*J1806/C1806*C1807)/(G1806*K1806/D1806*D1807))&gt;(6/4))),COUNTIF($E$2:E1807,1),0)</f>
        <v>0</v>
      </c>
      <c r="G1807" s="21">
        <f t="shared" si="340"/>
        <v>31360.327795804529</v>
      </c>
      <c r="H1807" s="12">
        <f t="shared" si="341"/>
        <v>4.553570394703824</v>
      </c>
      <c r="I1807" s="12">
        <f t="shared" si="342"/>
        <v>74.480129127983204</v>
      </c>
      <c r="J1807" s="15">
        <f>IF(OR((ROW(F1807)-MATCH(MAX($F$2:F1807),$F$2:F1807,0))=1,(ROW(F1807)-MATCH(MAX($F$2:F1807),$F$2:F1807,0))&gt;123),IF(OR(((G1806*J1806/C1806*C1807)/(G1806*K1806/D1806*D1807))&lt;(4/6),((G1806*J1806/C1806*C1807)/(G1806*K1806/D1806*D1807))&gt;(6/4)),50%,((G1806*J1806/C1806*C1807)/((G1806*K1806/D1806*D1807)+(G1806*J1806/C1806*C1807)))),((G1806*J1806/C1806*C1807)/((G1806*K1806/D1806*D1807)+(G1806*J1806/C1806*C1807))))</f>
        <v>0.54004488531657369</v>
      </c>
      <c r="K1807" s="18">
        <f t="shared" si="336"/>
        <v>0.45995511468342631</v>
      </c>
      <c r="L1807" s="20">
        <f t="shared" si="337"/>
        <v>1.1741251876028618</v>
      </c>
      <c r="M1807" s="51">
        <f>IF(AND((B1807-$B$2)&gt;123,OR(((U1806*R1806/C1806*C1807)/(U1806*S1806/D1806*D1807))&lt;(4/6),((U1806*R1806/C1806*C1807)/(U1806*S1806/D1806*D1807))&gt;(6/4))),1,0)</f>
        <v>0</v>
      </c>
      <c r="N1807" s="51">
        <f>IF(AND((B1807-$B$2)&gt;123,OR(((U1806*R1806/C1806*C1807)/(U1806*S1806/D1806*D1807))&lt;(4/6),((U1806*R1806/C1806*C1807)/(U1806*S1806/D1806*D1807))&gt;(6/4))),COUNTIF($M$2:M1807,1),0)</f>
        <v>0</v>
      </c>
      <c r="O1807" s="51">
        <f>IF(OR((ROW(N1807)-MATCH(MAX($N$2:N1807),$N$2:N1807,0))=1,(ROW(N1807)-MATCH(MAX($N$2:N1807),$N$2:N1807,0))&gt;123),IF(OR(((U1806*R1806/C1806*C1807)/(U1806*S1806/D1806*D1807))&lt;(4/6),((U1806*R1806/C1806*C1807)/(U1806*S1806/D1806*D1807))&gt;(6/4)),1,0),0)</f>
        <v>0</v>
      </c>
      <c r="P1807" s="47">
        <f>IF(O1807=1,U1806/2/C1807,P1806)</f>
        <v>4.5848803948301908</v>
      </c>
      <c r="Q1807" s="47">
        <f>IF(O1807=1,U1806/2/D1807,Q1806)</f>
        <v>74.992248772629807</v>
      </c>
      <c r="R1807" s="41">
        <f>P1807*C1807/U1806</f>
        <v>0.54851771254192838</v>
      </c>
      <c r="S1807" s="41">
        <f>Q1807*D1807/U1806</f>
        <v>0.46717140415137764</v>
      </c>
      <c r="T1807" s="41">
        <f t="shared" si="343"/>
        <v>1.1741251876028613</v>
      </c>
      <c r="U1807" s="42">
        <f>P1807*C1807+Q1807*D1807</f>
        <v>31575.95899992331</v>
      </c>
      <c r="V1807" s="25">
        <f>B1807</f>
        <v>43627</v>
      </c>
      <c r="W1807">
        <f>C1807/C$2</f>
        <v>1.6179536905443952</v>
      </c>
      <c r="X1807">
        <f>D1807/D$2</f>
        <v>1.3877964887137226</v>
      </c>
      <c r="Y1807">
        <f t="shared" si="344"/>
        <v>1.5787979499961655</v>
      </c>
      <c r="AA1807" s="15">
        <f t="shared" si="345"/>
        <v>3.0058186077188909E-2</v>
      </c>
      <c r="AB1807" s="15">
        <f t="shared" si="346"/>
        <v>-6.7853982357946041E-4</v>
      </c>
      <c r="AC1807" s="15">
        <f t="shared" si="347"/>
        <v>1.5689116693306193E-2</v>
      </c>
    </row>
    <row r="1808" spans="1:29" x14ac:dyDescent="0.4">
      <c r="A1808" s="43">
        <f t="shared" si="338"/>
        <v>2019</v>
      </c>
      <c r="B1808" s="53">
        <v>43628</v>
      </c>
      <c r="C1808" s="45">
        <v>3691.0956999999999</v>
      </c>
      <c r="D1808" s="45">
        <f>VLOOKUP(B1808,'H11001.CSI  中证全债'!$A$2:$B$2792,2,0)</f>
        <v>193.67240000000001</v>
      </c>
      <c r="E1808" s="14">
        <f t="shared" si="339"/>
        <v>0</v>
      </c>
      <c r="F1808" s="14">
        <f>IF(AND((B1808-$B$2)&gt;123,OR(((G1807*J1807/C1807*C1808)/(G1807*K1807/D1807*D1808))&lt;(4/6),((G1807*J1807/C1807*C1808)/(G1807*K1807/D1807*D1808))&gt;(6/4))),COUNTIF($E$2:E1808,1),0)</f>
        <v>0</v>
      </c>
      <c r="G1808" s="21">
        <f t="shared" si="340"/>
        <v>31232.409464064993</v>
      </c>
      <c r="H1808" s="12">
        <f t="shared" si="341"/>
        <v>4.553570394703824</v>
      </c>
      <c r="I1808" s="12">
        <f t="shared" si="342"/>
        <v>74.480129127983204</v>
      </c>
      <c r="J1808" s="15">
        <f>IF(OR((ROW(F1808)-MATCH(MAX($F$2:F1808),$F$2:F1808,0))=1,(ROW(F1808)-MATCH(MAX($F$2:F1808),$F$2:F1808,0))&gt;123),IF(OR(((G1807*J1807/C1807*C1808)/(G1807*K1807/D1807*D1808))&lt;(4/6),((G1807*J1807/C1807*C1808)/(G1807*K1807/D1807*D1808))&gt;(6/4)),50%,((G1807*J1807/C1807*C1808)/((G1807*K1807/D1807*D1808)+(G1807*J1807/C1807*C1808)))),((G1807*J1807/C1807*C1808)/((G1807*K1807/D1807*D1808)+(G1807*J1807/C1807*C1808))))</f>
        <v>0.53814817338626864</v>
      </c>
      <c r="K1808" s="18">
        <f t="shared" si="336"/>
        <v>0.46185182661373136</v>
      </c>
      <c r="L1808" s="20">
        <f t="shared" si="337"/>
        <v>1.1651965898499035</v>
      </c>
      <c r="M1808" s="51">
        <f>IF(AND((B1808-$B$2)&gt;123,OR(((U1807*R1807/C1807*C1808)/(U1807*S1807/D1807*D1808))&lt;(4/6),((U1807*R1807/C1807*C1808)/(U1807*S1807/D1807*D1808))&gt;(6/4))),1,0)</f>
        <v>0</v>
      </c>
      <c r="N1808" s="51">
        <f>IF(AND((B1808-$B$2)&gt;123,OR(((U1807*R1807/C1807*C1808)/(U1807*S1807/D1807*D1808))&lt;(4/6),((U1807*R1807/C1807*C1808)/(U1807*S1807/D1807*D1808))&gt;(6/4))),COUNTIF($M$2:M1808,1),0)</f>
        <v>0</v>
      </c>
      <c r="O1808" s="51">
        <f>IF(OR((ROW(N1808)-MATCH(MAX($N$2:N1808),$N$2:N1808,0))=1,(ROW(N1808)-MATCH(MAX($N$2:N1808),$N$2:N1808,0))&gt;123),IF(OR(((U1807*R1807/C1807*C1808)/(U1807*S1807/D1807*D1808))&lt;(4/6),((U1807*R1807/C1807*C1808)/(U1807*S1807/D1807*D1808))&gt;(6/4)),1,0),0)</f>
        <v>0</v>
      </c>
      <c r="P1808" s="47">
        <f>IF(O1808=1,U1807/2/C1808,P1807)</f>
        <v>4.5848803948301908</v>
      </c>
      <c r="Q1808" s="47">
        <f>IF(O1808=1,U1807/2/D1808,Q1807)</f>
        <v>74.992248772629807</v>
      </c>
      <c r="R1808" s="41">
        <f>P1808*C1808/U1807</f>
        <v>0.53595307462912278</v>
      </c>
      <c r="S1808" s="41">
        <f>Q1808*D1808/U1807</f>
        <v>0.45996793957160709</v>
      </c>
      <c r="T1808" s="41">
        <f t="shared" si="343"/>
        <v>1.1651965898499028</v>
      </c>
      <c r="U1808" s="42">
        <f>P1808*C1808+Q1808*D1808</f>
        <v>31447.161111564288</v>
      </c>
      <c r="V1808" s="25">
        <f>B1808</f>
        <v>43628</v>
      </c>
      <c r="W1808">
        <f>C1808/C$2</f>
        <v>1.6056947832150734</v>
      </c>
      <c r="X1808">
        <f>D1808/D$2</f>
        <v>1.3878351845216768</v>
      </c>
      <c r="Y1808">
        <f t="shared" si="344"/>
        <v>1.5723580555782144</v>
      </c>
      <c r="AA1808" s="15">
        <f t="shared" si="345"/>
        <v>-7.5767974083343903E-3</v>
      </c>
      <c r="AB1808" s="15">
        <f t="shared" si="346"/>
        <v>2.7882912421839379E-5</v>
      </c>
      <c r="AC1808" s="15">
        <f t="shared" si="347"/>
        <v>-4.0789857992701295E-3</v>
      </c>
    </row>
    <row r="1809" spans="1:29" x14ac:dyDescent="0.4">
      <c r="A1809" s="43">
        <f t="shared" si="338"/>
        <v>2019</v>
      </c>
      <c r="B1809" s="53">
        <v>43629</v>
      </c>
      <c r="C1809" s="45">
        <v>3685.3933000000002</v>
      </c>
      <c r="D1809" s="45">
        <f>VLOOKUP(B1809,'H11001.CSI  中证全债'!$A$2:$B$2792,2,0)</f>
        <v>193.72290000000001</v>
      </c>
      <c r="E1809" s="14">
        <f t="shared" si="339"/>
        <v>0</v>
      </c>
      <c r="F1809" s="14">
        <f>IF(AND((B1809-$B$2)&gt;123,OR(((G1808*J1808/C1808*C1809)/(G1808*K1808/D1808*D1809))&lt;(4/6),((G1808*J1808/C1808*C1809)/(G1808*K1808/D1808*D1809))&gt;(6/4))),COUNTIF($E$2:E1809,1),0)</f>
        <v>0</v>
      </c>
      <c r="G1809" s="21">
        <f t="shared" si="340"/>
        <v>31210.204430767197</v>
      </c>
      <c r="H1809" s="12">
        <f t="shared" si="341"/>
        <v>4.553570394703824</v>
      </c>
      <c r="I1809" s="12">
        <f t="shared" si="342"/>
        <v>74.480129127983204</v>
      </c>
      <c r="J1809" s="15">
        <f>IF(OR((ROW(F1809)-MATCH(MAX($F$2:F1809),$F$2:F1809,0))=1,(ROW(F1809)-MATCH(MAX($F$2:F1809),$F$2:F1809,0))&gt;123),IF(OR(((G1808*J1808/C1808*C1809)/(G1808*K1808/D1808*D1809))&lt;(4/6),((G1808*J1808/C1808*C1809)/(G1808*K1808/D1808*D1809))&gt;(6/4)),50%,((G1808*J1808/C1808*C1809)/((G1808*K1808/D1808*D1809)+(G1808*J1808/C1808*C1809)))),((G1808*J1808/C1808*C1809)/((G1808*K1808/D1808*D1809)+(G1808*J1808/C1808*C1809))))</f>
        <v>0.5376990676541783</v>
      </c>
      <c r="K1809" s="18">
        <f t="shared" si="336"/>
        <v>0.4623009323458217</v>
      </c>
      <c r="L1809" s="20">
        <f t="shared" si="337"/>
        <v>1.1630931932708184</v>
      </c>
      <c r="M1809" s="51">
        <f>IF(AND((B1809-$B$2)&gt;123,OR(((U1808*R1808/C1808*C1809)/(U1808*S1808/D1808*D1809))&lt;(4/6),((U1808*R1808/C1808*C1809)/(U1808*S1808/D1808*D1809))&gt;(6/4))),1,0)</f>
        <v>0</v>
      </c>
      <c r="N1809" s="51">
        <f>IF(AND((B1809-$B$2)&gt;123,OR(((U1808*R1808/C1808*C1809)/(U1808*S1808/D1808*D1809))&lt;(4/6),((U1808*R1808/C1808*C1809)/(U1808*S1808/D1808*D1809))&gt;(6/4))),COUNTIF($M$2:M1809,1),0)</f>
        <v>0</v>
      </c>
      <c r="O1809" s="51">
        <f>IF(OR((ROW(N1809)-MATCH(MAX($N$2:N1809),$N$2:N1809,0))=1,(ROW(N1809)-MATCH(MAX($N$2:N1809),$N$2:N1809,0))&gt;123),IF(OR(((U1808*R1808/C1808*C1809)/(U1808*S1808/D1808*D1809))&lt;(4/6),((U1808*R1808/C1808*C1809)/(U1808*S1808/D1808*D1809))&gt;(6/4)),1,0),0)</f>
        <v>0</v>
      </c>
      <c r="P1809" s="47">
        <f>IF(O1809=1,U1808/2/C1809,P1808)</f>
        <v>4.5848803948301908</v>
      </c>
      <c r="Q1809" s="47">
        <f>IF(O1809=1,U1808/2/D1809,Q1808)</f>
        <v>74.992248772629807</v>
      </c>
      <c r="R1809" s="41">
        <f>P1809*C1809/U1808</f>
        <v>0.53731678444560316</v>
      </c>
      <c r="S1809" s="41">
        <f>Q1809*D1809/U1808</f>
        <v>0.46197225429079852</v>
      </c>
      <c r="T1809" s="41">
        <f t="shared" si="343"/>
        <v>1.1630931932708179</v>
      </c>
      <c r="U1809" s="42">
        <f>P1809*C1809+Q1809*D1809</f>
        <v>31424.803398163829</v>
      </c>
      <c r="V1809" s="25">
        <f>B1809</f>
        <v>43629</v>
      </c>
      <c r="W1809">
        <f>C1809/C$2</f>
        <v>1.6032141339239143</v>
      </c>
      <c r="X1809">
        <f>D1809/D$2</f>
        <v>1.3881970619849515</v>
      </c>
      <c r="Y1809">
        <f t="shared" si="344"/>
        <v>1.5712401699081915</v>
      </c>
      <c r="AA1809" s="15">
        <f t="shared" si="345"/>
        <v>-1.5449071125410718E-3</v>
      </c>
      <c r="AB1809" s="15">
        <f t="shared" si="346"/>
        <v>2.607495957089867E-4</v>
      </c>
      <c r="AC1809" s="15">
        <f t="shared" si="347"/>
        <v>-7.109612635983753E-4</v>
      </c>
    </row>
    <row r="1810" spans="1:29" x14ac:dyDescent="0.4">
      <c r="A1810" s="43">
        <f t="shared" si="338"/>
        <v>2019</v>
      </c>
      <c r="B1810" s="53">
        <v>43630</v>
      </c>
      <c r="C1810" s="45">
        <v>3654.8798999999999</v>
      </c>
      <c r="D1810" s="45">
        <f>VLOOKUP(B1810,'H11001.CSI  中证全债'!$A$2:$B$2792,2,0)</f>
        <v>193.79310000000001</v>
      </c>
      <c r="E1810" s="14">
        <f t="shared" si="339"/>
        <v>0</v>
      </c>
      <c r="F1810" s="14">
        <f>IF(AND((B1810-$B$2)&gt;123,OR(((G1809*J1809/C1809*C1810)/(G1809*K1809/D1809*D1810))&lt;(4/6),((G1809*J1809/C1809*C1810)/(G1809*K1809/D1809*D1810))&gt;(6/4))),COUNTIF($E$2:E1810,1),0)</f>
        <v>0</v>
      </c>
      <c r="G1810" s="21">
        <f t="shared" si="340"/>
        <v>31076.488020950223</v>
      </c>
      <c r="H1810" s="12">
        <f t="shared" si="341"/>
        <v>4.553570394703824</v>
      </c>
      <c r="I1810" s="12">
        <f t="shared" si="342"/>
        <v>74.480129127983204</v>
      </c>
      <c r="J1810" s="15">
        <f>IF(OR((ROW(F1810)-MATCH(MAX($F$2:F1810),$F$2:F1810,0))=1,(ROW(F1810)-MATCH(MAX($F$2:F1810),$F$2:F1810,0))&gt;123),IF(OR(((G1809*J1809/C1809*C1810)/(G1809*K1809/D1809*D1810))&lt;(4/6),((G1809*J1809/C1809*C1810)/(G1809*K1809/D1809*D1810))&gt;(6/4)),50%,((G1809*J1809/C1809*C1810)/((G1809*K1809/D1809*D1810)+(G1809*J1809/C1809*C1810)))),((G1809*J1809/C1809*C1810)/((G1809*K1809/D1809*D1810)+(G1809*J1809/C1809*C1810))))</f>
        <v>0.53554162547641648</v>
      </c>
      <c r="K1810" s="18">
        <f t="shared" si="336"/>
        <v>0.46445837452358352</v>
      </c>
      <c r="L1810" s="20">
        <f t="shared" si="337"/>
        <v>1.1530454715683538</v>
      </c>
      <c r="M1810" s="51">
        <f>IF(AND((B1810-$B$2)&gt;123,OR(((U1809*R1809/C1809*C1810)/(U1809*S1809/D1809*D1810))&lt;(4/6),((U1809*R1809/C1809*C1810)/(U1809*S1809/D1809*D1810))&gt;(6/4))),1,0)</f>
        <v>0</v>
      </c>
      <c r="N1810" s="51">
        <f>IF(AND((B1810-$B$2)&gt;123,OR(((U1809*R1809/C1809*C1810)/(U1809*S1809/D1809*D1810))&lt;(4/6),((U1809*R1809/C1809*C1810)/(U1809*S1809/D1809*D1810))&gt;(6/4))),COUNTIF($M$2:M1810,1),0)</f>
        <v>0</v>
      </c>
      <c r="O1810" s="51">
        <f>IF(OR((ROW(N1810)-MATCH(MAX($N$2:N1810),$N$2:N1810,0))=1,(ROW(N1810)-MATCH(MAX($N$2:N1810),$N$2:N1810,0))&gt;123),IF(OR(((U1809*R1809/C1809*C1810)/(U1809*S1809/D1809*D1810))&lt;(4/6),((U1809*R1809/C1809*C1810)/(U1809*S1809/D1809*D1810))&gt;(6/4)),1,0),0)</f>
        <v>0</v>
      </c>
      <c r="P1810" s="47">
        <f>IF(O1810=1,U1809/2/C1810,P1809)</f>
        <v>4.5848803948301908</v>
      </c>
      <c r="Q1810" s="47">
        <f>IF(O1810=1,U1809/2/D1810,Q1809)</f>
        <v>74.992248772629807</v>
      </c>
      <c r="R1810" s="41">
        <f>P1810*C1810/U1809</f>
        <v>0.53324716106093639</v>
      </c>
      <c r="S1810" s="41">
        <f>Q1810*D1810/U1809</f>
        <v>0.46246845784461765</v>
      </c>
      <c r="T1810" s="41">
        <f t="shared" si="343"/>
        <v>1.1530454715683536</v>
      </c>
      <c r="U1810" s="42">
        <f>P1810*C1810+Q1810*D1810</f>
        <v>31290.167564588053</v>
      </c>
      <c r="V1810" s="25">
        <f>B1810</f>
        <v>43630</v>
      </c>
      <c r="W1810">
        <f>C1810/C$2</f>
        <v>1.5899402415135508</v>
      </c>
      <c r="X1810">
        <f>D1810/D$2</f>
        <v>1.3887001074883554</v>
      </c>
      <c r="Y1810">
        <f t="shared" si="344"/>
        <v>1.5645083782294027</v>
      </c>
      <c r="AA1810" s="15">
        <f t="shared" si="345"/>
        <v>-8.2795505163587579E-3</v>
      </c>
      <c r="AB1810" s="15">
        <f t="shared" si="346"/>
        <v>3.6237326614463328E-4</v>
      </c>
      <c r="AC1810" s="15">
        <f t="shared" si="347"/>
        <v>-4.2843810944459548E-3</v>
      </c>
    </row>
    <row r="1811" spans="1:29" x14ac:dyDescent="0.4">
      <c r="A1811" s="43">
        <f t="shared" si="338"/>
        <v>2019</v>
      </c>
      <c r="B1811" s="53">
        <v>43633</v>
      </c>
      <c r="C1811" s="45">
        <v>3654.8247999999999</v>
      </c>
      <c r="D1811" s="45">
        <f>VLOOKUP(B1811,'H11001.CSI  中证全债'!$A$2:$B$2792,2,0)</f>
        <v>193.94149999999999</v>
      </c>
      <c r="E1811" s="14">
        <f t="shared" si="339"/>
        <v>0</v>
      </c>
      <c r="F1811" s="14">
        <f>IF(AND((B1811-$B$2)&gt;123,OR(((G1810*J1810/C1810*C1811)/(G1810*K1810/D1810*D1811))&lt;(4/6),((G1810*J1810/C1810*C1811)/(G1810*K1810/D1810*D1811))&gt;(6/4))),COUNTIF($E$2:E1811,1),0)</f>
        <v>0</v>
      </c>
      <c r="G1811" s="21">
        <f t="shared" si="340"/>
        <v>31087.289970384067</v>
      </c>
      <c r="H1811" s="12">
        <f t="shared" si="341"/>
        <v>4.553570394703824</v>
      </c>
      <c r="I1811" s="12">
        <f t="shared" si="342"/>
        <v>74.480129127983204</v>
      </c>
      <c r="J1811" s="15">
        <f>IF(OR((ROW(F1811)-MATCH(MAX($F$2:F1811),$F$2:F1811,0))=1,(ROW(F1811)-MATCH(MAX($F$2:F1811),$F$2:F1811,0))&gt;123),IF(OR(((G1810*J1810/C1810*C1811)/(G1810*K1810/D1810*D1811))&lt;(4/6),((G1810*J1810/C1810*C1811)/(G1810*K1810/D1810*D1811))&gt;(6/4)),50%,((G1810*J1810/C1810*C1811)/((G1810*K1810/D1810*D1811)+(G1810*J1810/C1810*C1811)))),((G1810*J1810/C1810*C1811)/((G1810*K1810/D1810*D1811)+(G1810*J1810/C1810*C1811))))</f>
        <v>0.5353474691092126</v>
      </c>
      <c r="K1811" s="18">
        <f t="shared" si="336"/>
        <v>0.4646525308907874</v>
      </c>
      <c r="L1811" s="20">
        <f t="shared" si="337"/>
        <v>1.1521458154610622</v>
      </c>
      <c r="M1811" s="51">
        <f>IF(AND((B1811-$B$2)&gt;123,OR(((U1810*R1810/C1810*C1811)/(U1810*S1810/D1810*D1811))&lt;(4/6),((U1810*R1810/C1810*C1811)/(U1810*S1810/D1810*D1811))&gt;(6/4))),1,0)</f>
        <v>0</v>
      </c>
      <c r="N1811" s="51">
        <f>IF(AND((B1811-$B$2)&gt;123,OR(((U1810*R1810/C1810*C1811)/(U1810*S1810/D1810*D1811))&lt;(4/6),((U1810*R1810/C1810*C1811)/(U1810*S1810/D1810*D1811))&gt;(6/4))),COUNTIF($M$2:M1811,1),0)</f>
        <v>0</v>
      </c>
      <c r="O1811" s="51">
        <f>IF(OR((ROW(N1811)-MATCH(MAX($N$2:N1811),$N$2:N1811,0))=1,(ROW(N1811)-MATCH(MAX($N$2:N1811),$N$2:N1811,0))&gt;123),IF(OR(((U1810*R1810/C1810*C1811)/(U1810*S1810/D1810*D1811))&lt;(4/6),((U1810*R1810/C1810*C1811)/(U1810*S1810/D1810*D1811))&gt;(6/4)),1,0),0)</f>
        <v>0</v>
      </c>
      <c r="P1811" s="47">
        <f>IF(O1811=1,U1810/2/C1811,P1810)</f>
        <v>4.5848803948301908</v>
      </c>
      <c r="Q1811" s="47">
        <f>IF(O1811=1,U1810/2/D1811,Q1810)</f>
        <v>74.992248772629807</v>
      </c>
      <c r="R1811" s="41">
        <f>P1811*C1811/U1810</f>
        <v>0.53553355179291084</v>
      </c>
      <c r="S1811" s="41">
        <f>Q1811*D1811/U1810</f>
        <v>0.46481404055492986</v>
      </c>
      <c r="T1811" s="41">
        <f t="shared" si="343"/>
        <v>1.152145815461062</v>
      </c>
      <c r="U1811" s="42">
        <f>P1811*C1811+Q1811*D1811</f>
        <v>31301.043787396156</v>
      </c>
      <c r="V1811" s="25">
        <f>B1811</f>
        <v>43633</v>
      </c>
      <c r="W1811">
        <f>C1811/C$2</f>
        <v>1.5899162719961648</v>
      </c>
      <c r="X1811">
        <f>D1811/D$2</f>
        <v>1.3897635256180578</v>
      </c>
      <c r="Y1811">
        <f t="shared" si="344"/>
        <v>1.5650521893698077</v>
      </c>
      <c r="AA1811" s="15">
        <f t="shared" si="345"/>
        <v>-1.507573477299573E-5</v>
      </c>
      <c r="AB1811" s="15">
        <f t="shared" si="346"/>
        <v>7.6576513818071845E-4</v>
      </c>
      <c r="AC1811" s="15">
        <f t="shared" si="347"/>
        <v>3.4759234784065285E-4</v>
      </c>
    </row>
    <row r="1812" spans="1:29" x14ac:dyDescent="0.4">
      <c r="A1812" s="43">
        <f t="shared" si="338"/>
        <v>2019</v>
      </c>
      <c r="B1812" s="53">
        <v>43634</v>
      </c>
      <c r="C1812" s="45">
        <v>3667.6185</v>
      </c>
      <c r="D1812" s="45">
        <f>VLOOKUP(B1812,'H11001.CSI  中证全债'!$A$2:$B$2792,2,0)</f>
        <v>193.96950000000001</v>
      </c>
      <c r="E1812" s="14">
        <f t="shared" si="339"/>
        <v>0</v>
      </c>
      <c r="F1812" s="14">
        <f>IF(AND((B1812-$B$2)&gt;123,OR(((G1811*J1811/C1811*C1812)/(G1811*K1811/D1811*D1812))&lt;(4/6),((G1811*J1811/C1811*C1812)/(G1811*K1811/D1811*D1812))&gt;(6/4))),COUNTIF($E$2:E1812,1),0)</f>
        <v>0</v>
      </c>
      <c r="G1812" s="21">
        <f t="shared" si="340"/>
        <v>31147.632427558376</v>
      </c>
      <c r="H1812" s="12">
        <f t="shared" si="341"/>
        <v>4.553570394703824</v>
      </c>
      <c r="I1812" s="12">
        <f t="shared" si="342"/>
        <v>74.480129127983204</v>
      </c>
      <c r="J1812" s="15">
        <f>IF(OR((ROW(F1812)-MATCH(MAX($F$2:F1812),$F$2:F1812,0))=1,(ROW(F1812)-MATCH(MAX($F$2:F1812),$F$2:F1812,0))&gt;123),IF(OR(((G1811*J1811/C1811*C1812)/(G1811*K1811/D1811*D1812))&lt;(4/6),((G1811*J1811/C1811*C1812)/(G1811*K1811/D1811*D1812))&gt;(6/4)),50%,((G1811*J1811/C1811*C1812)/((G1811*K1811/D1811*D1812)+(G1811*J1811/C1811*C1812)))),((G1811*J1811/C1811*C1812)/((G1811*K1811/D1811*D1812)+(G1811*J1811/C1811*C1812))))</f>
        <v>0.53618068915863326</v>
      </c>
      <c r="K1812" s="18">
        <f t="shared" si="336"/>
        <v>0.46381931084136674</v>
      </c>
      <c r="L1812" s="20">
        <f t="shared" si="337"/>
        <v>1.1560119999876746</v>
      </c>
      <c r="M1812" s="51">
        <f>IF(AND((B1812-$B$2)&gt;123,OR(((U1811*R1811/C1811*C1812)/(U1811*S1811/D1811*D1812))&lt;(4/6),((U1811*R1811/C1811*C1812)/(U1811*S1811/D1811*D1812))&gt;(6/4))),1,0)</f>
        <v>0</v>
      </c>
      <c r="N1812" s="51">
        <f>IF(AND((B1812-$B$2)&gt;123,OR(((U1811*R1811/C1811*C1812)/(U1811*S1811/D1811*D1812))&lt;(4/6),((U1811*R1811/C1811*C1812)/(U1811*S1811/D1811*D1812))&gt;(6/4))),COUNTIF($M$2:M1812,1),0)</f>
        <v>0</v>
      </c>
      <c r="O1812" s="51">
        <f>IF(OR((ROW(N1812)-MATCH(MAX($N$2:N1812),$N$2:N1812,0))=1,(ROW(N1812)-MATCH(MAX($N$2:N1812),$N$2:N1812,0))&gt;123),IF(OR(((U1811*R1811/C1811*C1812)/(U1811*S1811/D1811*D1812))&lt;(4/6),((U1811*R1811/C1811*C1812)/(U1811*S1811/D1811*D1812))&gt;(6/4)),1,0),0)</f>
        <v>0</v>
      </c>
      <c r="P1812" s="47">
        <f>IF(O1812=1,U1811/2/C1812,P1811)</f>
        <v>4.5848803948301908</v>
      </c>
      <c r="Q1812" s="47">
        <f>IF(O1812=1,U1811/2/D1812,Q1811)</f>
        <v>74.992248772629807</v>
      </c>
      <c r="R1812" s="41">
        <f>P1812*C1812/U1811</f>
        <v>0.53722145084304085</v>
      </c>
      <c r="S1812" s="41">
        <f>Q1812*D1812/U1811</f>
        <v>0.46471961437145015</v>
      </c>
      <c r="T1812" s="41">
        <f t="shared" si="343"/>
        <v>1.1560119999876743</v>
      </c>
      <c r="U1812" s="42">
        <f>P1812*C1812+Q1812*D1812</f>
        <v>31361.801154669134</v>
      </c>
      <c r="V1812" s="25">
        <f>B1812</f>
        <v>43634</v>
      </c>
      <c r="W1812">
        <f>C1812/C$2</f>
        <v>1.595481767723631</v>
      </c>
      <c r="X1812">
        <f>D1812/D$2</f>
        <v>1.3899641705481907</v>
      </c>
      <c r="Y1812">
        <f t="shared" si="344"/>
        <v>1.5680900577334567</v>
      </c>
      <c r="AA1812" s="15">
        <f t="shared" si="345"/>
        <v>3.5004961113320743E-3</v>
      </c>
      <c r="AB1812" s="15">
        <f t="shared" si="346"/>
        <v>1.4437343219486642E-4</v>
      </c>
      <c r="AC1812" s="15">
        <f t="shared" si="347"/>
        <v>1.9410652144911111E-3</v>
      </c>
    </row>
    <row r="1813" spans="1:29" x14ac:dyDescent="0.4">
      <c r="A1813" s="43">
        <f t="shared" si="338"/>
        <v>2019</v>
      </c>
      <c r="B1813" s="53">
        <v>43635</v>
      </c>
      <c r="C1813" s="45">
        <v>3715.9380999999998</v>
      </c>
      <c r="D1813" s="45">
        <f>VLOOKUP(B1813,'H11001.CSI  中证全债'!$A$2:$B$2792,2,0)</f>
        <v>194.00989999999999</v>
      </c>
      <c r="E1813" s="14">
        <f t="shared" si="339"/>
        <v>0</v>
      </c>
      <c r="F1813" s="14">
        <f>IF(AND((B1813-$B$2)&gt;123,OR(((G1812*J1812/C1812*C1813)/(G1812*K1812/D1812*D1813))&lt;(4/6),((G1812*J1812/C1812*C1813)/(G1812*K1812/D1812*D1813))&gt;(6/4))),COUNTIF($E$2:E1813,1),0)</f>
        <v>0</v>
      </c>
      <c r="G1813" s="21">
        <f t="shared" si="340"/>
        <v>31370.668124819076</v>
      </c>
      <c r="H1813" s="12">
        <f t="shared" si="341"/>
        <v>4.553570394703824</v>
      </c>
      <c r="I1813" s="12">
        <f t="shared" si="342"/>
        <v>74.480129127983204</v>
      </c>
      <c r="J1813" s="15">
        <f>IF(OR((ROW(F1813)-MATCH(MAX($F$2:F1813),$F$2:F1813,0))=1,(ROW(F1813)-MATCH(MAX($F$2:F1813),$F$2:F1813,0))&gt;123),IF(OR(((G1812*J1812/C1812*C1813)/(G1812*K1812/D1812*D1813))&lt;(4/6),((G1812*J1812/C1812*C1813)/(G1812*K1812/D1812*D1813))&gt;(6/4)),50%,((G1812*J1812/C1812*C1813)/((G1812*K1812/D1812*D1813)+(G1812*J1812/C1812*C1813)))),((G1812*J1812/C1812*C1813)/((G1812*K1812/D1812*D1813)+(G1812*J1812/C1812*C1813))))</f>
        <v>0.5393823827209151</v>
      </c>
      <c r="K1813" s="18">
        <f t="shared" si="336"/>
        <v>0.4606176172790849</v>
      </c>
      <c r="L1813" s="20">
        <f t="shared" si="337"/>
        <v>1.1709981609194664</v>
      </c>
      <c r="M1813" s="51">
        <f>IF(AND((B1813-$B$2)&gt;123,OR(((U1812*R1812/C1812*C1813)/(U1812*S1812/D1812*D1813))&lt;(4/6),((U1812*R1812/C1812*C1813)/(U1812*S1812/D1812*D1813))&gt;(6/4))),1,0)</f>
        <v>0</v>
      </c>
      <c r="N1813" s="51">
        <f>IF(AND((B1813-$B$2)&gt;123,OR(((U1812*R1812/C1812*C1813)/(U1812*S1812/D1812*D1813))&lt;(4/6),((U1812*R1812/C1812*C1813)/(U1812*S1812/D1812*D1813))&gt;(6/4))),COUNTIF($M$2:M1813,1),0)</f>
        <v>0</v>
      </c>
      <c r="O1813" s="51">
        <f>IF(OR((ROW(N1813)-MATCH(MAX($N$2:N1813),$N$2:N1813,0))=1,(ROW(N1813)-MATCH(MAX($N$2:N1813),$N$2:N1813,0))&gt;123),IF(OR(((U1812*R1812/C1812*C1813)/(U1812*S1812/D1812*D1813))&lt;(4/6),((U1812*R1812/C1812*C1813)/(U1812*S1812/D1812*D1813))&gt;(6/4)),1,0),0)</f>
        <v>0</v>
      </c>
      <c r="P1813" s="47">
        <f>IF(O1813=1,U1812/2/C1813,P1812)</f>
        <v>4.5848803948301908</v>
      </c>
      <c r="Q1813" s="47">
        <f>IF(O1813=1,U1812/2/D1813,Q1812)</f>
        <v>74.992248772629807</v>
      </c>
      <c r="R1813" s="41">
        <f>P1813*C1813/U1812</f>
        <v>0.54324468352660493</v>
      </c>
      <c r="S1813" s="41">
        <f>Q1813*D1813/U1812</f>
        <v>0.46391591520523828</v>
      </c>
      <c r="T1813" s="41">
        <f t="shared" si="343"/>
        <v>1.170998160919466</v>
      </c>
      <c r="U1813" s="42">
        <f>P1813*C1813+Q1813*D1813</f>
        <v>31586.37042824558</v>
      </c>
      <c r="V1813" s="25">
        <f>B1813</f>
        <v>43635</v>
      </c>
      <c r="W1813">
        <f>C1813/C$2</f>
        <v>1.6165016859140584</v>
      </c>
      <c r="X1813">
        <f>D1813/D$2</f>
        <v>1.3902536725188102</v>
      </c>
      <c r="Y1813">
        <f t="shared" si="344"/>
        <v>1.5793185214122789</v>
      </c>
      <c r="AA1813" s="15">
        <f t="shared" si="345"/>
        <v>1.3174652707199419E-2</v>
      </c>
      <c r="AB1813" s="15">
        <f t="shared" si="346"/>
        <v>2.0828016775809033E-4</v>
      </c>
      <c r="AC1813" s="15">
        <f t="shared" si="347"/>
        <v>7.1605987318432707E-3</v>
      </c>
    </row>
    <row r="1814" spans="1:29" x14ac:dyDescent="0.4">
      <c r="A1814" s="43">
        <f t="shared" si="338"/>
        <v>2019</v>
      </c>
      <c r="B1814" s="53">
        <v>43636</v>
      </c>
      <c r="C1814" s="45">
        <v>3828.5183000000002</v>
      </c>
      <c r="D1814" s="45">
        <f>VLOOKUP(B1814,'H11001.CSI  中证全债'!$A$2:$B$2792,2,0)</f>
        <v>194.095</v>
      </c>
      <c r="E1814" s="14">
        <f t="shared" si="339"/>
        <v>0</v>
      </c>
      <c r="F1814" s="14">
        <f>IF(AND((B1814-$B$2)&gt;123,OR(((G1813*J1813/C1813*C1814)/(G1813*K1813/D1813*D1814))&lt;(4/6),((G1813*J1813/C1813*C1814)/(G1813*K1813/D1813*D1814))&gt;(6/4))),COUNTIF($E$2:E1814,1),0)</f>
        <v>0</v>
      </c>
      <c r="G1814" s="21">
        <f t="shared" si="340"/>
        <v>31889.648249557704</v>
      </c>
      <c r="H1814" s="12">
        <f t="shared" si="341"/>
        <v>4.553570394703824</v>
      </c>
      <c r="I1814" s="12">
        <f t="shared" si="342"/>
        <v>74.480129127983204</v>
      </c>
      <c r="J1814" s="15">
        <f>IF(OR((ROW(F1814)-MATCH(MAX($F$2:F1814),$F$2:F1814,0))=1,(ROW(F1814)-MATCH(MAX($F$2:F1814),$F$2:F1814,0))&gt;123),IF(OR(((G1813*J1813/C1813*C1814)/(G1813*K1813/D1813*D1814))&lt;(4/6),((G1813*J1813/C1813*C1814)/(G1813*K1813/D1813*D1814))&gt;(6/4)),50%,((G1813*J1813/C1813*C1814)/((G1813*K1813/D1813*D1814)+(G1813*J1813/C1813*C1814)))),((G1813*J1813/C1813*C1814)/((G1813*K1813/D1813*D1814)+(G1813*J1813/C1813*C1814))))</f>
        <v>0.54667983321840508</v>
      </c>
      <c r="K1814" s="18">
        <f t="shared" si="336"/>
        <v>0.45332016678159492</v>
      </c>
      <c r="L1814" s="20">
        <f t="shared" si="337"/>
        <v>1.2059464221493368</v>
      </c>
      <c r="M1814" s="51">
        <f>IF(AND((B1814-$B$2)&gt;123,OR(((U1813*R1813/C1813*C1814)/(U1813*S1813/D1813*D1814))&lt;(4/6),((U1813*R1813/C1813*C1814)/(U1813*S1813/D1813*D1814))&gt;(6/4))),1,0)</f>
        <v>0</v>
      </c>
      <c r="N1814" s="51">
        <f>IF(AND((B1814-$B$2)&gt;123,OR(((U1813*R1813/C1813*C1814)/(U1813*S1813/D1813*D1814))&lt;(4/6),((U1813*R1813/C1813*C1814)/(U1813*S1813/D1813*D1814))&gt;(6/4))),COUNTIF($M$2:M1814,1),0)</f>
        <v>0</v>
      </c>
      <c r="O1814" s="51">
        <f>IF(OR((ROW(N1814)-MATCH(MAX($N$2:N1814),$N$2:N1814,0))=1,(ROW(N1814)-MATCH(MAX($N$2:N1814),$N$2:N1814,0))&gt;123),IF(OR(((U1813*R1813/C1813*C1814)/(U1813*S1813/D1813*D1814))&lt;(4/6),((U1813*R1813/C1813*C1814)/(U1813*S1813/D1813*D1814))&gt;(6/4)),1,0),0)</f>
        <v>0</v>
      </c>
      <c r="P1814" s="47">
        <f>IF(O1814=1,U1813/2/C1814,P1813)</f>
        <v>4.5848803948301908</v>
      </c>
      <c r="Q1814" s="47">
        <f>IF(O1814=1,U1813/2/D1814,Q1813)</f>
        <v>74.992248772629807</v>
      </c>
      <c r="R1814" s="41">
        <f>P1814*C1814/U1813</f>
        <v>0.55572382191851544</v>
      </c>
      <c r="S1814" s="41">
        <f>Q1814*D1814/U1813</f>
        <v>0.4608196613976091</v>
      </c>
      <c r="T1814" s="41">
        <f t="shared" si="343"/>
        <v>1.2059464221493366</v>
      </c>
      <c r="U1814" s="42">
        <f>P1814*C1814+Q1814*D1814</f>
        <v>32108.91902044219</v>
      </c>
      <c r="V1814" s="25">
        <f>B1814</f>
        <v>43636</v>
      </c>
      <c r="W1814">
        <f>C1814/C$2</f>
        <v>1.6654761516352561</v>
      </c>
      <c r="X1814">
        <f>D1814/D$2</f>
        <v>1.3908634897886061</v>
      </c>
      <c r="Y1814">
        <f t="shared" si="344"/>
        <v>1.6054459510221095</v>
      </c>
      <c r="AA1814" s="15">
        <f t="shared" si="345"/>
        <v>3.0296575715295315E-2</v>
      </c>
      <c r="AB1814" s="15">
        <f t="shared" si="346"/>
        <v>4.3863740974048326E-4</v>
      </c>
      <c r="AC1814" s="15">
        <f t="shared" si="347"/>
        <v>1.6543483316124652E-2</v>
      </c>
    </row>
    <row r="1815" spans="1:29" x14ac:dyDescent="0.4">
      <c r="A1815" s="43">
        <f t="shared" si="338"/>
        <v>2019</v>
      </c>
      <c r="B1815" s="53">
        <v>43637</v>
      </c>
      <c r="C1815" s="45">
        <v>3833.9382999999998</v>
      </c>
      <c r="D1815" s="45">
        <f>VLOOKUP(B1815,'H11001.CSI  中证全债'!$A$2:$B$2792,2,0)</f>
        <v>194.15979999999999</v>
      </c>
      <c r="E1815" s="14">
        <f t="shared" si="339"/>
        <v>0</v>
      </c>
      <c r="F1815" s="14">
        <f>IF(AND((B1815-$B$2)&gt;123,OR(((G1814*J1814/C1814*C1815)/(G1814*K1814/D1814*D1815))&lt;(4/6),((G1814*J1814/C1814*C1815)/(G1814*K1814/D1814*D1815))&gt;(6/4))),COUNTIF($E$2:E1815,1),0)</f>
        <v>0</v>
      </c>
      <c r="G1815" s="21">
        <f t="shared" si="340"/>
        <v>31919.154913464488</v>
      </c>
      <c r="H1815" s="12">
        <f t="shared" si="341"/>
        <v>4.553570394703824</v>
      </c>
      <c r="I1815" s="12">
        <f t="shared" si="342"/>
        <v>74.480129127983204</v>
      </c>
      <c r="J1815" s="15">
        <f>IF(OR((ROW(F1815)-MATCH(MAX($F$2:F1815),$F$2:F1815,0))=1,(ROW(F1815)-MATCH(MAX($F$2:F1815),$F$2:F1815,0))&gt;123),IF(OR(((G1814*J1814/C1814*C1815)/(G1814*K1814/D1814*D1815))&lt;(4/6),((G1814*J1814/C1814*C1815)/(G1814*K1814/D1814*D1815))&gt;(6/4)),50%,((G1814*J1814/C1814*C1815)/((G1814*K1814/D1814*D1815)+(G1814*J1814/C1814*C1815)))),((G1814*J1814/C1814*C1815)/((G1814*K1814/D1814*D1815)+(G1814*J1814/C1814*C1815))))</f>
        <v>0.54694768659544724</v>
      </c>
      <c r="K1815" s="18">
        <f t="shared" si="336"/>
        <v>0.45305231340455276</v>
      </c>
      <c r="L1815" s="20">
        <f t="shared" si="337"/>
        <v>1.2072506207623106</v>
      </c>
      <c r="M1815" s="51">
        <f>IF(AND((B1815-$B$2)&gt;123,OR(((U1814*R1814/C1814*C1815)/(U1814*S1814/D1814*D1815))&lt;(4/6),((U1814*R1814/C1814*C1815)/(U1814*S1814/D1814*D1815))&gt;(6/4))),1,0)</f>
        <v>0</v>
      </c>
      <c r="N1815" s="51">
        <f>IF(AND((B1815-$B$2)&gt;123,OR(((U1814*R1814/C1814*C1815)/(U1814*S1814/D1814*D1815))&lt;(4/6),((U1814*R1814/C1814*C1815)/(U1814*S1814/D1814*D1815))&gt;(6/4))),COUNTIF($M$2:M1815,1),0)</f>
        <v>0</v>
      </c>
      <c r="O1815" s="51">
        <f>IF(OR((ROW(N1815)-MATCH(MAX($N$2:N1815),$N$2:N1815,0))=1,(ROW(N1815)-MATCH(MAX($N$2:N1815),$N$2:N1815,0))&gt;123),IF(OR(((U1814*R1814/C1814*C1815)/(U1814*S1814/D1814*D1815))&lt;(4/6),((U1814*R1814/C1814*C1815)/(U1814*S1814/D1814*D1815))&gt;(6/4)),1,0),0)</f>
        <v>0</v>
      </c>
      <c r="P1815" s="47">
        <f>IF(O1815=1,U1814/2/C1815,P1814)</f>
        <v>4.5848803948301908</v>
      </c>
      <c r="Q1815" s="47">
        <f>IF(O1815=1,U1814/2/D1815,Q1814)</f>
        <v>74.992248772629807</v>
      </c>
      <c r="R1815" s="41">
        <f>P1815*C1815/U1814</f>
        <v>0.54745376309515237</v>
      </c>
      <c r="S1815" s="41">
        <f>Q1815*D1815/U1814</f>
        <v>0.45347151095227145</v>
      </c>
      <c r="T1815" s="41">
        <f t="shared" si="343"/>
        <v>1.2072506207623099</v>
      </c>
      <c r="U1815" s="42">
        <f>P1815*C1815+Q1815*D1815</f>
        <v>32138.628569902641</v>
      </c>
      <c r="V1815" s="25">
        <f>B1815</f>
        <v>43637</v>
      </c>
      <c r="W1815">
        <f>C1815/C$2</f>
        <v>1.6678339517120802</v>
      </c>
      <c r="X1815">
        <f>D1815/D$2</f>
        <v>1.3913278394840558</v>
      </c>
      <c r="Y1815">
        <f t="shared" si="344"/>
        <v>1.6069314284951322</v>
      </c>
      <c r="AA1815" s="15">
        <f t="shared" si="345"/>
        <v>1.4156912871488014E-3</v>
      </c>
      <c r="AB1815" s="15">
        <f t="shared" si="346"/>
        <v>3.3385713181699472E-4</v>
      </c>
      <c r="AC1815" s="15">
        <f t="shared" si="347"/>
        <v>9.252740474239296E-4</v>
      </c>
    </row>
    <row r="1816" spans="1:29" x14ac:dyDescent="0.4">
      <c r="A1816" s="43">
        <f t="shared" si="338"/>
        <v>2019</v>
      </c>
      <c r="B1816" s="53">
        <v>43640</v>
      </c>
      <c r="C1816" s="45">
        <v>3841.2658999999999</v>
      </c>
      <c r="D1816" s="45">
        <f>VLOOKUP(B1816,'H11001.CSI  中证全债'!$A$2:$B$2792,2,0)</f>
        <v>194.22190000000001</v>
      </c>
      <c r="E1816" s="14">
        <f t="shared" si="339"/>
        <v>0</v>
      </c>
      <c r="F1816" s="14">
        <f>IF(AND((B1816-$B$2)&gt;123,OR(((G1815*J1815/C1815*C1816)/(G1815*K1815/D1815*D1816))&lt;(4/6),((G1815*J1815/C1815*C1816)/(G1815*K1815/D1815*D1816))&gt;(6/4))),COUNTIF($E$2:E1816,1),0)</f>
        <v>0</v>
      </c>
      <c r="G1816" s="21">
        <f t="shared" si="340"/>
        <v>31957.146871907571</v>
      </c>
      <c r="H1816" s="12">
        <f t="shared" si="341"/>
        <v>4.553570394703824</v>
      </c>
      <c r="I1816" s="12">
        <f t="shared" si="342"/>
        <v>74.480129127983204</v>
      </c>
      <c r="J1816" s="15">
        <f>IF(OR((ROW(F1816)-MATCH(MAX($F$2:F1816),$F$2:F1816,0))=1,(ROW(F1816)-MATCH(MAX($F$2:F1816),$F$2:F1816,0))&gt;123),IF(OR(((G1815*J1815/C1815*C1816)/(G1815*K1815/D1815*D1816))&lt;(4/6),((G1815*J1815/C1815*C1816)/(G1815*K1815/D1815*D1816))&gt;(6/4)),50%,((G1815*J1815/C1815*C1816)/((G1815*K1815/D1815*D1816)+(G1815*J1815/C1815*C1816)))),((G1815*J1815/C1815*C1816)/((G1815*K1815/D1815*D1816)+(G1815*J1815/C1815*C1816))))</f>
        <v>0.54734156182764526</v>
      </c>
      <c r="K1816" s="18">
        <f t="shared" si="336"/>
        <v>0.45265843817235474</v>
      </c>
      <c r="L1816" s="20">
        <f t="shared" si="337"/>
        <v>1.2091712330329716</v>
      </c>
      <c r="M1816" s="51">
        <f>IF(AND((B1816-$B$2)&gt;123,OR(((U1815*R1815/C1815*C1816)/(U1815*S1815/D1815*D1816))&lt;(4/6),((U1815*R1815/C1815*C1816)/(U1815*S1815/D1815*D1816))&gt;(6/4))),1,0)</f>
        <v>0</v>
      </c>
      <c r="N1816" s="51">
        <f>IF(AND((B1816-$B$2)&gt;123,OR(((U1815*R1815/C1815*C1816)/(U1815*S1815/D1815*D1816))&lt;(4/6),((U1815*R1815/C1815*C1816)/(U1815*S1815/D1815*D1816))&gt;(6/4))),COUNTIF($M$2:M1816,1),0)</f>
        <v>0</v>
      </c>
      <c r="O1816" s="51">
        <f>IF(OR((ROW(N1816)-MATCH(MAX($N$2:N1816),$N$2:N1816,0))=1,(ROW(N1816)-MATCH(MAX($N$2:N1816),$N$2:N1816,0))&gt;123),IF(OR(((U1815*R1815/C1815*C1816)/(U1815*S1815/D1815*D1816))&lt;(4/6),((U1815*R1815/C1815*C1816)/(U1815*S1815/D1815*D1816))&gt;(6/4)),1,0),0)</f>
        <v>0</v>
      </c>
      <c r="P1816" s="47">
        <f>IF(O1816=1,U1815/2/C1816,P1815)</f>
        <v>4.5848803948301908</v>
      </c>
      <c r="Q1816" s="47">
        <f>IF(O1816=1,U1815/2/D1816,Q1815)</f>
        <v>74.992248772629807</v>
      </c>
      <c r="R1816" s="41">
        <f>P1816*C1816/U1815</f>
        <v>0.54799303828206569</v>
      </c>
      <c r="S1816" s="41">
        <f>Q1816*D1816/U1815</f>
        <v>0.45319721749212621</v>
      </c>
      <c r="T1816" s="41">
        <f t="shared" si="343"/>
        <v>1.2091712330329707</v>
      </c>
      <c r="U1816" s="42">
        <f>P1816*C1816+Q1816*D1816</f>
        <v>32176.881758132578</v>
      </c>
      <c r="V1816" s="25">
        <f>B1816</f>
        <v>43640</v>
      </c>
      <c r="W1816">
        <f>C1816/C$2</f>
        <v>1.6710215930115153</v>
      </c>
      <c r="X1816">
        <f>D1816/D$2</f>
        <v>1.3917728412755284</v>
      </c>
      <c r="Y1816">
        <f t="shared" si="344"/>
        <v>1.608844087906629</v>
      </c>
      <c r="AA1816" s="15">
        <f t="shared" si="345"/>
        <v>1.9112461981980466E-3</v>
      </c>
      <c r="AB1816" s="15">
        <f t="shared" si="346"/>
        <v>3.198396372472434E-4</v>
      </c>
      <c r="AC1816" s="15">
        <f t="shared" si="347"/>
        <v>1.1902557741920727E-3</v>
      </c>
    </row>
    <row r="1817" spans="1:29" x14ac:dyDescent="0.4">
      <c r="A1817" s="43">
        <f t="shared" si="338"/>
        <v>2019</v>
      </c>
      <c r="B1817" s="53">
        <v>43641</v>
      </c>
      <c r="C1817" s="45">
        <v>3801.3098</v>
      </c>
      <c r="D1817" s="45">
        <f>VLOOKUP(B1817,'H11001.CSI  中证全债'!$A$2:$B$2792,2,0)</f>
        <v>194.2543</v>
      </c>
      <c r="E1817" s="14">
        <f t="shared" si="339"/>
        <v>0</v>
      </c>
      <c r="F1817" s="14">
        <f>IF(AND((B1817-$B$2)&gt;123,OR(((G1816*J1816/C1816*C1817)/(G1816*K1816/D1816*D1817))&lt;(4/6),((G1816*J1816/C1816*C1817)/(G1816*K1816/D1816*D1817))&gt;(6/4))),COUNTIF($E$2:E1817,1),0)</f>
        <v>0</v>
      </c>
      <c r="G1817" s="21">
        <f t="shared" si="340"/>
        <v>31777.617114043489</v>
      </c>
      <c r="H1817" s="12">
        <f t="shared" si="341"/>
        <v>4.553570394703824</v>
      </c>
      <c r="I1817" s="12">
        <f t="shared" si="342"/>
        <v>74.480129127983204</v>
      </c>
      <c r="J1817" s="15">
        <f>IF(OR((ROW(F1817)-MATCH(MAX($F$2:F1817),$F$2:F1817,0))=1,(ROW(F1817)-MATCH(MAX($F$2:F1817),$F$2:F1817,0))&gt;123),IF(OR(((G1816*J1816/C1816*C1817)/(G1816*K1816/D1816*D1817))&lt;(4/6),((G1816*J1816/C1816*C1817)/(G1816*K1816/D1816*D1817))&gt;(6/4)),50%,((G1816*J1816/C1816*C1817)/((G1816*K1816/D1816*D1817)+(G1816*J1816/C1816*C1817)))),((G1816*J1816/C1816*C1817)/((G1816*K1816/D1816*D1817)+(G1816*J1816/C1816*C1817))))</f>
        <v>0.54470829906021823</v>
      </c>
      <c r="K1817" s="18">
        <f t="shared" si="336"/>
        <v>0.45529170093978177</v>
      </c>
      <c r="L1817" s="20">
        <f t="shared" si="337"/>
        <v>1.1963940874298145</v>
      </c>
      <c r="M1817" s="51">
        <f>IF(AND((B1817-$B$2)&gt;123,OR(((U1816*R1816/C1816*C1817)/(U1816*S1816/D1816*D1817))&lt;(4/6),((U1816*R1816/C1816*C1817)/(U1816*S1816/D1816*D1817))&gt;(6/4))),1,0)</f>
        <v>0</v>
      </c>
      <c r="N1817" s="51">
        <f>IF(AND((B1817-$B$2)&gt;123,OR(((U1816*R1816/C1816*C1817)/(U1816*S1816/D1816*D1817))&lt;(4/6),((U1816*R1816/C1816*C1817)/(U1816*S1816/D1816*D1817))&gt;(6/4))),COUNTIF($M$2:M1817,1),0)</f>
        <v>0</v>
      </c>
      <c r="O1817" s="51">
        <f>IF(OR((ROW(N1817)-MATCH(MAX($N$2:N1817),$N$2:N1817,0))=1,(ROW(N1817)-MATCH(MAX($N$2:N1817),$N$2:N1817,0))&gt;123),IF(OR(((U1816*R1816/C1816*C1817)/(U1816*S1816/D1816*D1817))&lt;(4/6),((U1816*R1816/C1816*C1817)/(U1816*S1816/D1816*D1817))&gt;(6/4)),1,0),0)</f>
        <v>0</v>
      </c>
      <c r="P1817" s="47">
        <f>IF(O1817=1,U1816/2/C1817,P1816)</f>
        <v>4.5848803948301908</v>
      </c>
      <c r="Q1817" s="47">
        <f>IF(O1817=1,U1816/2/D1817,Q1816)</f>
        <v>74.992248772629807</v>
      </c>
      <c r="R1817" s="41">
        <f>P1817*C1817/U1816</f>
        <v>0.54164822146853542</v>
      </c>
      <c r="S1817" s="41">
        <f>Q1817*D1817/U1816</f>
        <v>0.45273395042610581</v>
      </c>
      <c r="T1817" s="41">
        <f t="shared" si="343"/>
        <v>1.1963940874298138</v>
      </c>
      <c r="U1817" s="42">
        <f>P1817*C1817+Q1817*D1817</f>
        <v>31996.117567448935</v>
      </c>
      <c r="V1817" s="25">
        <f>B1817</f>
        <v>43641</v>
      </c>
      <c r="W1817">
        <f>C1817/C$2</f>
        <v>1.6536399517477518</v>
      </c>
      <c r="X1817">
        <f>D1817/D$2</f>
        <v>1.3920050161232531</v>
      </c>
      <c r="Y1817">
        <f t="shared" si="344"/>
        <v>1.5998058783724467</v>
      </c>
      <c r="AA1817" s="15">
        <f t="shared" si="345"/>
        <v>-1.0401805300695344E-2</v>
      </c>
      <c r="AB1817" s="15">
        <f t="shared" si="346"/>
        <v>1.6681949872787705E-4</v>
      </c>
      <c r="AC1817" s="15">
        <f t="shared" si="347"/>
        <v>-5.6178281053588242E-3</v>
      </c>
    </row>
    <row r="1818" spans="1:29" x14ac:dyDescent="0.4">
      <c r="A1818" s="43">
        <f t="shared" si="338"/>
        <v>2019</v>
      </c>
      <c r="B1818" s="53">
        <v>43642</v>
      </c>
      <c r="C1818" s="45">
        <v>3794.3310000000001</v>
      </c>
      <c r="D1818" s="45">
        <f>VLOOKUP(B1818,'H11001.CSI  中证全债'!$A$2:$B$2792,2,0)</f>
        <v>194.2816</v>
      </c>
      <c r="E1818" s="14">
        <f t="shared" si="339"/>
        <v>0</v>
      </c>
      <c r="F1818" s="14">
        <f>IF(AND((B1818-$B$2)&gt;123,OR(((G1817*J1817/C1817*C1818)/(G1817*K1817/D1817*D1818))&lt;(4/6),((G1817*J1817/C1817*C1818)/(G1817*K1817/D1817*D1818))&gt;(6/4))),COUNTIF($E$2:E1818,1),0)</f>
        <v>0</v>
      </c>
      <c r="G1818" s="21">
        <f t="shared" si="340"/>
        <v>31747.871964498125</v>
      </c>
      <c r="H1818" s="12">
        <f t="shared" si="341"/>
        <v>4.553570394703824</v>
      </c>
      <c r="I1818" s="12">
        <f t="shared" si="342"/>
        <v>74.480129127983204</v>
      </c>
      <c r="J1818" s="15">
        <f>IF(OR((ROW(F1818)-MATCH(MAX($F$2:F1818),$F$2:F1818,0))=1,(ROW(F1818)-MATCH(MAX($F$2:F1818),$F$2:F1818,0))&gt;123),IF(OR(((G1817*J1817/C1817*C1818)/(G1817*K1817/D1817*D1818))&lt;(4/6),((G1817*J1817/C1817*C1818)/(G1817*K1817/D1817*D1818))&gt;(6/4)),50%,((G1817*J1817/C1817*C1818)/((G1817*K1817/D1817*D1818)+(G1817*J1817/C1817*C1818)))),((G1817*J1817/C1817*C1818)/((G1817*K1817/D1817*D1818)+(G1817*J1817/C1817*C1818))))</f>
        <v>0.54421768264114512</v>
      </c>
      <c r="K1818" s="18">
        <f t="shared" si="336"/>
        <v>0.45578231735885488</v>
      </c>
      <c r="L1818" s="20">
        <f t="shared" si="337"/>
        <v>1.1940298294035432</v>
      </c>
      <c r="M1818" s="51">
        <f>IF(AND((B1818-$B$2)&gt;123,OR(((U1817*R1817/C1817*C1818)/(U1817*S1817/D1817*D1818))&lt;(4/6),((U1817*R1817/C1817*C1818)/(U1817*S1817/D1817*D1818))&gt;(6/4))),1,0)</f>
        <v>0</v>
      </c>
      <c r="N1818" s="51">
        <f>IF(AND((B1818-$B$2)&gt;123,OR(((U1817*R1817/C1817*C1818)/(U1817*S1817/D1817*D1818))&lt;(4/6),((U1817*R1817/C1817*C1818)/(U1817*S1817/D1817*D1818))&gt;(6/4))),COUNTIF($M$2:M1818,1),0)</f>
        <v>0</v>
      </c>
      <c r="O1818" s="51">
        <f>IF(OR((ROW(N1818)-MATCH(MAX($N$2:N1818),$N$2:N1818,0))=1,(ROW(N1818)-MATCH(MAX($N$2:N1818),$N$2:N1818,0))&gt;123),IF(OR(((U1817*R1817/C1817*C1818)/(U1817*S1817/D1817*D1818))&lt;(4/6),((U1817*R1817/C1817*C1818)/(U1817*S1817/D1817*D1818))&gt;(6/4)),1,0),0)</f>
        <v>0</v>
      </c>
      <c r="P1818" s="47">
        <f>IF(O1818=1,U1817/2/C1818,P1817)</f>
        <v>4.5848803948301908</v>
      </c>
      <c r="Q1818" s="47">
        <f>IF(O1818=1,U1817/2/D1818,Q1817)</f>
        <v>74.992248772629807</v>
      </c>
      <c r="R1818" s="41">
        <f>P1818*C1818/U1817</f>
        <v>0.54370827262788646</v>
      </c>
      <c r="S1818" s="41">
        <f>Q1818*D1818/U1817</f>
        <v>0.45535568646512498</v>
      </c>
      <c r="T1818" s="41">
        <f t="shared" si="343"/>
        <v>1.1940298294035432</v>
      </c>
      <c r="U1818" s="42">
        <f>P1818*C1818+Q1818*D1818</f>
        <v>31966.167892540987</v>
      </c>
      <c r="V1818" s="25">
        <f>B1818</f>
        <v>43642</v>
      </c>
      <c r="W1818">
        <f>C1818/C$2</f>
        <v>1.6506040448886852</v>
      </c>
      <c r="X1818">
        <f>D1818/D$2</f>
        <v>1.3922006449301325</v>
      </c>
      <c r="Y1818">
        <f t="shared" si="344"/>
        <v>1.5983083946270493</v>
      </c>
      <c r="AA1818" s="15">
        <f t="shared" si="345"/>
        <v>-1.8358935122835263E-3</v>
      </c>
      <c r="AB1818" s="15">
        <f t="shared" si="346"/>
        <v>1.4053742954467374E-4</v>
      </c>
      <c r="AC1818" s="15">
        <f t="shared" si="347"/>
        <v>-9.3604090698851117E-4</v>
      </c>
    </row>
    <row r="1819" spans="1:29" x14ac:dyDescent="0.4">
      <c r="A1819" s="43">
        <f t="shared" si="338"/>
        <v>2019</v>
      </c>
      <c r="B1819" s="53">
        <v>43643</v>
      </c>
      <c r="C1819" s="45">
        <v>3834.8172</v>
      </c>
      <c r="D1819" s="45">
        <f>VLOOKUP(B1819,'H11001.CSI  中证全债'!$A$2:$B$2792,2,0)</f>
        <v>194.31890000000001</v>
      </c>
      <c r="E1819" s="14">
        <f t="shared" si="339"/>
        <v>0</v>
      </c>
      <c r="F1819" s="14">
        <f>IF(AND((B1819-$B$2)&gt;123,OR(((G1818*J1818/C1818*C1819)/(G1818*K1818/D1818*D1819))&lt;(4/6),((G1818*J1818/C1818*C1819)/(G1818*K1818/D1818*D1819))&gt;(6/4))),COUNTIF($E$2:E1819,1),0)</f>
        <v>0</v>
      </c>
      <c r="G1819" s="21">
        <f t="shared" si="340"/>
        <v>31935.006835028656</v>
      </c>
      <c r="H1819" s="12">
        <f t="shared" si="341"/>
        <v>4.553570394703824</v>
      </c>
      <c r="I1819" s="12">
        <f t="shared" si="342"/>
        <v>74.480129127983204</v>
      </c>
      <c r="J1819" s="15">
        <f>IF(OR((ROW(F1819)-MATCH(MAX($F$2:F1819),$F$2:F1819,0))=1,(ROW(F1819)-MATCH(MAX($F$2:F1819),$F$2:F1819,0))&gt;123),IF(OR(((G1818*J1818/C1818*C1819)/(G1818*K1818/D1818*D1819))&lt;(4/6),((G1818*J1818/C1818*C1819)/(G1818*K1818/D1818*D1819))&gt;(6/4)),50%,((G1818*J1818/C1818*C1819)/((G1818*K1818/D1818*D1819)+(G1818*J1818/C1818*C1819)))),((G1818*J1818/C1818*C1819)/((G1818*K1818/D1818*D1819)+(G1818*J1818/C1818*C1819))))</f>
        <v>0.54680151349982753</v>
      </c>
      <c r="K1819" s="18">
        <f t="shared" si="336"/>
        <v>0.45319848650017247</v>
      </c>
      <c r="L1819" s="20">
        <f t="shared" si="337"/>
        <v>1.2065387016680151</v>
      </c>
      <c r="M1819" s="51">
        <f>IF(AND((B1819-$B$2)&gt;123,OR(((U1818*R1818/C1818*C1819)/(U1818*S1818/D1818*D1819))&lt;(4/6),((U1818*R1818/C1818*C1819)/(U1818*S1818/D1818*D1819))&gt;(6/4))),1,0)</f>
        <v>0</v>
      </c>
      <c r="N1819" s="51">
        <f>IF(AND((B1819-$B$2)&gt;123,OR(((U1818*R1818/C1818*C1819)/(U1818*S1818/D1818*D1819))&lt;(4/6),((U1818*R1818/C1818*C1819)/(U1818*S1818/D1818*D1819))&gt;(6/4))),COUNTIF($M$2:M1819,1),0)</f>
        <v>0</v>
      </c>
      <c r="O1819" s="51">
        <f>IF(OR((ROW(N1819)-MATCH(MAX($N$2:N1819),$N$2:N1819,0))=1,(ROW(N1819)-MATCH(MAX($N$2:N1819),$N$2:N1819,0))&gt;123),IF(OR(((U1818*R1818/C1818*C1819)/(U1818*S1818/D1818*D1819))&lt;(4/6),((U1818*R1818/C1818*C1819)/(U1818*S1818/D1818*D1819))&gt;(6/4)),1,0),0)</f>
        <v>0</v>
      </c>
      <c r="P1819" s="47">
        <f>IF(O1819=1,U1818/2/C1819,P1818)</f>
        <v>4.5848803948301908</v>
      </c>
      <c r="Q1819" s="47">
        <f>IF(O1819=1,U1818/2/D1819,Q1818)</f>
        <v>74.992248772629807</v>
      </c>
      <c r="R1819" s="41">
        <f>P1819*C1819/U1818</f>
        <v>0.55002458402717225</v>
      </c>
      <c r="S1819" s="41">
        <f>Q1819*D1819/U1818</f>
        <v>0.45586982271416132</v>
      </c>
      <c r="T1819" s="41">
        <f t="shared" si="343"/>
        <v>1.2065387016680147</v>
      </c>
      <c r="U1819" s="42">
        <f>P1819*C1819+Q1819*D1819</f>
        <v>32154.589488061385</v>
      </c>
      <c r="V1819" s="25">
        <f>B1819</f>
        <v>43643</v>
      </c>
      <c r="W1819">
        <f>C1819/C$2</f>
        <v>1.6682162894404051</v>
      </c>
      <c r="X1819">
        <f>D1819/D$2</f>
        <v>1.3924679326406306</v>
      </c>
      <c r="Y1819">
        <f t="shared" si="344"/>
        <v>1.6077294744030692</v>
      </c>
      <c r="AA1819" s="15">
        <f t="shared" si="345"/>
        <v>1.0670181383753752E-2</v>
      </c>
      <c r="AB1819" s="15">
        <f t="shared" si="346"/>
        <v>1.9198935977482456E-4</v>
      </c>
      <c r="AC1819" s="15">
        <f t="shared" si="347"/>
        <v>5.8944067413337908E-3</v>
      </c>
    </row>
    <row r="1820" spans="1:29" x14ac:dyDescent="0.4">
      <c r="A1820" s="43">
        <f t="shared" si="338"/>
        <v>2019</v>
      </c>
      <c r="B1820" s="53">
        <v>43644</v>
      </c>
      <c r="C1820" s="45">
        <v>3825.5873000000001</v>
      </c>
      <c r="D1820" s="45">
        <f>VLOOKUP(B1820,'H11001.CSI  中证全债'!$A$2:$B$2792,2,0)</f>
        <v>194.41990000000001</v>
      </c>
      <c r="E1820" s="14">
        <f t="shared" si="339"/>
        <v>0</v>
      </c>
      <c r="F1820" s="14">
        <f>IF(AND((B1820-$B$2)&gt;123,OR(((G1819*J1819/C1819*C1820)/(G1819*K1819/D1819*D1820))&lt;(4/6),((G1819*J1819/C1819*C1820)/(G1819*K1819/D1819*D1820))&gt;(6/4))),COUNTIF($E$2:E1820,1),0)</f>
        <v>0</v>
      </c>
      <c r="G1820" s="21">
        <f t="shared" si="340"/>
        <v>31900.500328684509</v>
      </c>
      <c r="H1820" s="12">
        <f t="shared" si="341"/>
        <v>4.553570394703824</v>
      </c>
      <c r="I1820" s="12">
        <f t="shared" si="342"/>
        <v>74.480129127983204</v>
      </c>
      <c r="J1820" s="15">
        <f>IF(OR((ROW(F1820)-MATCH(MAX($F$2:F1820),$F$2:F1820,0))=1,(ROW(F1820)-MATCH(MAX($F$2:F1820),$F$2:F1820,0))&gt;123),IF(OR(((G1819*J1819/C1819*C1820)/(G1819*K1819/D1819*D1820))&lt;(4/6),((G1819*J1819/C1819*C1820)/(G1819*K1819/D1819*D1820))&gt;(6/4)),50%,((G1819*J1819/C1819*C1820)/((G1819*K1819/D1819*D1820)+(G1819*J1819/C1819*C1820)))),((G1819*J1819/C1819*C1820)/((G1819*K1819/D1819*D1820)+(G1819*J1819/C1819*C1820))))</f>
        <v>0.54607548132939543</v>
      </c>
      <c r="K1820" s="18">
        <f t="shared" si="336"/>
        <v>0.45392451867060457</v>
      </c>
      <c r="L1820" s="20">
        <f t="shared" si="337"/>
        <v>1.2030094407076108</v>
      </c>
      <c r="M1820" s="51">
        <f>IF(AND((B1820-$B$2)&gt;123,OR(((U1819*R1819/C1819*C1820)/(U1819*S1819/D1819*D1820))&lt;(4/6),((U1819*R1819/C1819*C1820)/(U1819*S1819/D1819*D1820))&gt;(6/4))),1,0)</f>
        <v>0</v>
      </c>
      <c r="N1820" s="51">
        <f>IF(AND((B1820-$B$2)&gt;123,OR(((U1819*R1819/C1819*C1820)/(U1819*S1819/D1819*D1820))&lt;(4/6),((U1819*R1819/C1819*C1820)/(U1819*S1819/D1819*D1820))&gt;(6/4))),COUNTIF($M$2:M1820,1),0)</f>
        <v>0</v>
      </c>
      <c r="O1820" s="51">
        <f>IF(OR((ROW(N1820)-MATCH(MAX($N$2:N1820),$N$2:N1820,0))=1,(ROW(N1820)-MATCH(MAX($N$2:N1820),$N$2:N1820,0))&gt;123),IF(OR(((U1819*R1819/C1819*C1820)/(U1819*S1819/D1819*D1820))&lt;(4/6),((U1819*R1819/C1819*C1820)/(U1819*S1819/D1819*D1820))&gt;(6/4)),1,0),0)</f>
        <v>0</v>
      </c>
      <c r="P1820" s="47">
        <f>IF(O1820=1,U1819/2/C1820,P1819)</f>
        <v>4.5848803948301908</v>
      </c>
      <c r="Q1820" s="47">
        <f>IF(O1820=1,U1819/2/D1820,Q1819)</f>
        <v>74.992248772629807</v>
      </c>
      <c r="R1820" s="41">
        <f>P1820*C1820/U1819</f>
        <v>0.54548543426417262</v>
      </c>
      <c r="S1820" s="41">
        <f>Q1820*D1820/U1819</f>
        <v>0.45343404283121652</v>
      </c>
      <c r="T1820" s="41">
        <f t="shared" si="343"/>
        <v>1.2030094407076108</v>
      </c>
      <c r="U1820" s="42">
        <f>P1820*C1820+Q1820*D1820</f>
        <v>32119.845717631179</v>
      </c>
      <c r="V1820" s="25">
        <f>B1820</f>
        <v>43644</v>
      </c>
      <c r="W1820">
        <f>C1820/C$2</f>
        <v>1.6642011125162206</v>
      </c>
      <c r="X1820">
        <f>D1820/D$2</f>
        <v>1.3931916875671801</v>
      </c>
      <c r="Y1820">
        <f t="shared" si="344"/>
        <v>1.605992285881559</v>
      </c>
      <c r="AA1820" s="15">
        <f t="shared" si="345"/>
        <v>-2.4068683117411949E-3</v>
      </c>
      <c r="AB1820" s="15">
        <f t="shared" si="346"/>
        <v>5.1976416087162747E-4</v>
      </c>
      <c r="AC1820" s="15">
        <f t="shared" si="347"/>
        <v>-1.0805229046106923E-3</v>
      </c>
    </row>
    <row r="1821" spans="1:29" x14ac:dyDescent="0.4">
      <c r="A1821" s="43">
        <f t="shared" si="338"/>
        <v>2019</v>
      </c>
      <c r="B1821" s="53">
        <v>43647</v>
      </c>
      <c r="C1821" s="45">
        <v>3935.8116</v>
      </c>
      <c r="D1821" s="45">
        <f>VLOOKUP(B1821,'H11001.CSI  中证全债'!$A$2:$B$2792,2,0)</f>
        <v>194.51859999999999</v>
      </c>
      <c r="E1821" s="14">
        <f t="shared" si="339"/>
        <v>0</v>
      </c>
      <c r="F1821" s="14">
        <f>IF(AND((B1821-$B$2)&gt;123,OR(((G1820*J1820/C1820*C1821)/(G1820*K1820/D1820*D1821))&lt;(4/6),((G1820*J1820/C1820*C1821)/(G1820*K1820/D1820*D1821))&gt;(6/4))),COUNTIF($E$2:E1821,1),0)</f>
        <v>0</v>
      </c>
      <c r="G1821" s="21">
        <f t="shared" si="340"/>
        <v>32409.765626686392</v>
      </c>
      <c r="H1821" s="12">
        <f t="shared" si="341"/>
        <v>4.553570394703824</v>
      </c>
      <c r="I1821" s="12">
        <f t="shared" si="342"/>
        <v>74.480129127983204</v>
      </c>
      <c r="J1821" s="15">
        <f>IF(OR((ROW(F1821)-MATCH(MAX($F$2:F1821),$F$2:F1821,0))=1,(ROW(F1821)-MATCH(MAX($F$2:F1821),$F$2:F1821,0))&gt;123),IF(OR(((G1820*J1820/C1820*C1821)/(G1820*K1820/D1820*D1821))&lt;(4/6),((G1820*J1820/C1820*C1821)/(G1820*K1820/D1820*D1821))&gt;(6/4)),50%,((G1820*J1820/C1820*C1821)/((G1820*K1820/D1820*D1821)+(G1820*J1820/C1820*C1821)))),((G1820*J1820/C1820*C1821)/((G1820*K1820/D1820*D1821)+(G1820*J1820/C1820*C1821))))</f>
        <v>0.55298132628687713</v>
      </c>
      <c r="K1821" s="18">
        <f t="shared" si="336"/>
        <v>0.44701867371312287</v>
      </c>
      <c r="L1821" s="20">
        <f t="shared" si="337"/>
        <v>1.2370430114106519</v>
      </c>
      <c r="M1821" s="51">
        <f>IF(AND((B1821-$B$2)&gt;123,OR(((U1820*R1820/C1820*C1821)/(U1820*S1820/D1820*D1821))&lt;(4/6),((U1820*R1820/C1820*C1821)/(U1820*S1820/D1820*D1821))&gt;(6/4))),1,0)</f>
        <v>0</v>
      </c>
      <c r="N1821" s="51">
        <f>IF(AND((B1821-$B$2)&gt;123,OR(((U1820*R1820/C1820*C1821)/(U1820*S1820/D1820*D1821))&lt;(4/6),((U1820*R1820/C1820*C1821)/(U1820*S1820/D1820*D1821))&gt;(6/4))),COUNTIF($M$2:M1821,1),0)</f>
        <v>0</v>
      </c>
      <c r="O1821" s="51">
        <f>IF(OR((ROW(N1821)-MATCH(MAX($N$2:N1821),$N$2:N1821,0))=1,(ROW(N1821)-MATCH(MAX($N$2:N1821),$N$2:N1821,0))&gt;123),IF(OR(((U1820*R1820/C1820*C1821)/(U1820*S1820/D1820*D1821))&lt;(4/6),((U1820*R1820/C1820*C1821)/(U1820*S1820/D1820*D1821))&gt;(6/4)),1,0),0)</f>
        <v>0</v>
      </c>
      <c r="P1821" s="47">
        <f>IF(O1821=1,U1820/2/C1821,P1820)</f>
        <v>4.5848803948301908</v>
      </c>
      <c r="Q1821" s="47">
        <f>IF(O1821=1,U1820/2/D1821,Q1820)</f>
        <v>74.992248772629807</v>
      </c>
      <c r="R1821" s="41">
        <f>P1821*C1821/U1820</f>
        <v>0.56180921917317572</v>
      </c>
      <c r="S1821" s="41">
        <f>Q1821*D1821/U1820</f>
        <v>0.45415495984454191</v>
      </c>
      <c r="T1821" s="41">
        <f t="shared" si="343"/>
        <v>1.2370430114106516</v>
      </c>
      <c r="U1821" s="42">
        <f>P1821*C1821+Q1821*D1821</f>
        <v>32632.612684688913</v>
      </c>
      <c r="V1821" s="25">
        <f>B1821</f>
        <v>43647</v>
      </c>
      <c r="W1821">
        <f>C1821/C$2</f>
        <v>1.7121507182372355</v>
      </c>
      <c r="X1821">
        <f>D1821/D$2</f>
        <v>1.3938989609458974</v>
      </c>
      <c r="Y1821">
        <f t="shared" si="344"/>
        <v>1.6316306342344455</v>
      </c>
      <c r="AA1821" s="15">
        <f t="shared" si="345"/>
        <v>2.8812386532128142E-2</v>
      </c>
      <c r="AB1821" s="15">
        <f t="shared" si="346"/>
        <v>5.0766408171165622E-4</v>
      </c>
      <c r="AC1821" s="15">
        <f t="shared" si="347"/>
        <v>1.5964179017717628E-2</v>
      </c>
    </row>
    <row r="1822" spans="1:29" x14ac:dyDescent="0.4">
      <c r="A1822" s="43">
        <f t="shared" si="338"/>
        <v>2019</v>
      </c>
      <c r="B1822" s="53">
        <v>43648</v>
      </c>
      <c r="C1822" s="45">
        <v>3937.1691000000001</v>
      </c>
      <c r="D1822" s="45">
        <f>VLOOKUP(B1822,'H11001.CSI  中证全债'!$A$2:$B$2792,2,0)</f>
        <v>194.72720000000001</v>
      </c>
      <c r="E1822" s="14">
        <f t="shared" si="339"/>
        <v>0</v>
      </c>
      <c r="F1822" s="14">
        <f>IF(AND((B1822-$B$2)&gt;123,OR(((G1821*J1821/C1821*C1822)/(G1821*K1821/D1821*D1822))&lt;(4/6),((G1821*J1821/C1821*C1822)/(G1821*K1821/D1821*D1822))&gt;(6/4))),COUNTIF($E$2:E1822,1),0)</f>
        <v>0</v>
      </c>
      <c r="G1822" s="21">
        <f t="shared" si="340"/>
        <v>32431.483653433301</v>
      </c>
      <c r="H1822" s="12">
        <f t="shared" si="341"/>
        <v>4.553570394703824</v>
      </c>
      <c r="I1822" s="12">
        <f t="shared" si="342"/>
        <v>74.480129127983204</v>
      </c>
      <c r="J1822" s="15">
        <f>IF(OR((ROW(F1822)-MATCH(MAX($F$2:F1822),$F$2:F1822,0))=1,(ROW(F1822)-MATCH(MAX($F$2:F1822),$F$2:F1822,0))&gt;123),IF(OR(((G1821*J1821/C1821*C1822)/(G1821*K1821/D1821*D1822))&lt;(4/6),((G1821*J1821/C1821*C1822)/(G1821*K1821/D1821*D1822))&gt;(6/4)),50%,((G1821*J1821/C1821*C1822)/((G1821*K1821/D1821*D1822)+(G1821*J1821/C1821*C1822)))),((G1821*J1821/C1821*C1822)/((G1821*K1821/D1821*D1822)+(G1821*J1821/C1821*C1822))))</f>
        <v>0.55280161846079334</v>
      </c>
      <c r="K1822" s="18">
        <f t="shared" si="336"/>
        <v>0.44719838153920666</v>
      </c>
      <c r="L1822" s="20">
        <f t="shared" si="337"/>
        <v>1.2361440498914871</v>
      </c>
      <c r="M1822" s="51">
        <f>IF(AND((B1822-$B$2)&gt;123,OR(((U1821*R1821/C1821*C1822)/(U1821*S1821/D1821*D1822))&lt;(4/6),((U1821*R1821/C1821*C1822)/(U1821*S1821/D1821*D1822))&gt;(6/4))),1,0)</f>
        <v>0</v>
      </c>
      <c r="N1822" s="51">
        <f>IF(AND((B1822-$B$2)&gt;123,OR(((U1821*R1821/C1821*C1822)/(U1821*S1821/D1821*D1822))&lt;(4/6),((U1821*R1821/C1821*C1822)/(U1821*S1821/D1821*D1822))&gt;(6/4))),COUNTIF($M$2:M1822,1),0)</f>
        <v>0</v>
      </c>
      <c r="O1822" s="51">
        <f>IF(OR((ROW(N1822)-MATCH(MAX($N$2:N1822),$N$2:N1822,0))=1,(ROW(N1822)-MATCH(MAX($N$2:N1822),$N$2:N1822,0))&gt;123),IF(OR(((U1821*R1821/C1821*C1822)/(U1821*S1821/D1821*D1822))&lt;(4/6),((U1821*R1821/C1821*C1822)/(U1821*S1821/D1821*D1822))&gt;(6/4)),1,0),0)</f>
        <v>0</v>
      </c>
      <c r="P1822" s="47">
        <f>IF(O1822=1,U1821/2/C1822,P1821)</f>
        <v>4.5848803948301908</v>
      </c>
      <c r="Q1822" s="47">
        <f>IF(O1822=1,U1821/2/D1822,Q1821)</f>
        <v>74.992248772629807</v>
      </c>
      <c r="R1822" s="41">
        <f>P1822*C1822/U1821</f>
        <v>0.55317205496668354</v>
      </c>
      <c r="S1822" s="41">
        <f>Q1822*D1822/U1821</f>
        <v>0.4474980525249001</v>
      </c>
      <c r="T1822" s="41">
        <f t="shared" si="343"/>
        <v>1.2361440498914873</v>
      </c>
      <c r="U1822" s="42">
        <f>P1822*C1822+Q1822*D1822</f>
        <v>32654.480042918869</v>
      </c>
      <c r="V1822" s="25">
        <f>B1822</f>
        <v>43648</v>
      </c>
      <c r="W1822">
        <f>C1822/C$2</f>
        <v>1.7127412558026025</v>
      </c>
      <c r="X1822">
        <f>D1822/D$2</f>
        <v>1.3953937656753852</v>
      </c>
      <c r="Y1822">
        <f t="shared" si="344"/>
        <v>1.6327240021459435</v>
      </c>
      <c r="AA1822" s="15">
        <f t="shared" si="345"/>
        <v>3.4490980208512489E-4</v>
      </c>
      <c r="AB1822" s="15">
        <f t="shared" si="346"/>
        <v>1.0723910207046661E-3</v>
      </c>
      <c r="AC1822" s="15">
        <f t="shared" si="347"/>
        <v>6.7010749158358252E-4</v>
      </c>
    </row>
    <row r="1823" spans="1:29" x14ac:dyDescent="0.4">
      <c r="A1823" s="43">
        <f t="shared" si="338"/>
        <v>2019</v>
      </c>
      <c r="B1823" s="53">
        <v>43649</v>
      </c>
      <c r="C1823" s="45">
        <v>3893.5340999999999</v>
      </c>
      <c r="D1823" s="45">
        <f>VLOOKUP(B1823,'H11001.CSI  中证全债'!$A$2:$B$2792,2,0)</f>
        <v>194.9571</v>
      </c>
      <c r="E1823" s="14">
        <f t="shared" si="339"/>
        <v>0</v>
      </c>
      <c r="F1823" s="14">
        <f>IF(AND((B1823-$B$2)&gt;123,OR(((G1822*J1822/C1822*C1823)/(G1822*K1822/D1822*D1823))&lt;(4/6),((G1822*J1822/C1822*C1823)/(G1822*K1822/D1822*D1823))&gt;(6/4))),COUNTIF($E$2:E1823,1),0)</f>
        <v>0</v>
      </c>
      <c r="G1823" s="21">
        <f t="shared" si="340"/>
        <v>32249.911590946922</v>
      </c>
      <c r="H1823" s="12">
        <f t="shared" si="341"/>
        <v>4.553570394703824</v>
      </c>
      <c r="I1823" s="12">
        <f t="shared" si="342"/>
        <v>74.480129127983204</v>
      </c>
      <c r="J1823" s="15">
        <f>IF(OR((ROW(F1823)-MATCH(MAX($F$2:F1823),$F$2:F1823,0))=1,(ROW(F1823)-MATCH(MAX($F$2:F1823),$F$2:F1823,0))&gt;123),IF(OR(((G1822*J1822/C1822*C1823)/(G1822*K1822/D1822*D1823))&lt;(4/6),((G1822*J1822/C1822*C1823)/(G1822*K1822/D1822*D1823))&gt;(6/4)),50%,((G1822*J1822/C1822*C1823)/((G1822*K1822/D1822*D1823)+(G1822*J1822/C1822*C1823)))),((G1822*J1822/C1822*C1823)/((G1822*K1822/D1822*D1823)+(G1822*J1822/C1822*C1823))))</f>
        <v>0.5497528747801822</v>
      </c>
      <c r="K1823" s="18">
        <f t="shared" si="336"/>
        <v>0.4502471252198178</v>
      </c>
      <c r="L1823" s="20">
        <f t="shared" si="337"/>
        <v>1.2210025205864092</v>
      </c>
      <c r="M1823" s="51">
        <f>IF(AND((B1823-$B$2)&gt;123,OR(((U1822*R1822/C1822*C1823)/(U1822*S1822/D1822*D1823))&lt;(4/6),((U1822*R1822/C1822*C1823)/(U1822*S1822/D1822*D1823))&gt;(6/4))),1,0)</f>
        <v>0</v>
      </c>
      <c r="N1823" s="51">
        <f>IF(AND((B1823-$B$2)&gt;123,OR(((U1822*R1822/C1822*C1823)/(U1822*S1822/D1822*D1823))&lt;(4/6),((U1822*R1822/C1822*C1823)/(U1822*S1822/D1822*D1823))&gt;(6/4))),COUNTIF($M$2:M1823,1),0)</f>
        <v>0</v>
      </c>
      <c r="O1823" s="51">
        <f>IF(OR((ROW(N1823)-MATCH(MAX($N$2:N1823),$N$2:N1823,0))=1,(ROW(N1823)-MATCH(MAX($N$2:N1823),$N$2:N1823,0))&gt;123),IF(OR(((U1822*R1822/C1822*C1823)/(U1822*S1822/D1822*D1823))&lt;(4/6),((U1822*R1822/C1822*C1823)/(U1822*S1822/D1822*D1823))&gt;(6/4)),1,0),0)</f>
        <v>0</v>
      </c>
      <c r="P1823" s="47">
        <f>IF(O1823=1,U1822/2/C1823,P1822)</f>
        <v>4.5848803948301908</v>
      </c>
      <c r="Q1823" s="47">
        <f>IF(O1823=1,U1822/2/D1823,Q1822)</f>
        <v>74.992248772629807</v>
      </c>
      <c r="R1823" s="41">
        <f>P1823*C1823/U1822</f>
        <v>0.54667500870416985</v>
      </c>
      <c r="S1823" s="41">
        <f>Q1823*D1823/U1822</f>
        <v>0.44772635558657059</v>
      </c>
      <c r="T1823" s="41">
        <f t="shared" si="343"/>
        <v>1.2210025205864097</v>
      </c>
      <c r="U1823" s="42">
        <f>P1823*C1823+Q1823*D1823</f>
        <v>32471.659504883279</v>
      </c>
      <c r="V1823" s="25">
        <f>B1823</f>
        <v>43649</v>
      </c>
      <c r="W1823">
        <f>C1823/C$2</f>
        <v>1.6937592251103095</v>
      </c>
      <c r="X1823">
        <f>D1823/D$2</f>
        <v>1.3970412038695807</v>
      </c>
      <c r="Y1823">
        <f t="shared" si="344"/>
        <v>1.623582975244164</v>
      </c>
      <c r="AA1823" s="15">
        <f t="shared" si="345"/>
        <v>-1.1082836142344177E-2</v>
      </c>
      <c r="AB1823" s="15">
        <f t="shared" si="346"/>
        <v>1.1806260245101896E-3</v>
      </c>
      <c r="AC1823" s="15">
        <f t="shared" si="347"/>
        <v>-5.5986357092595584E-3</v>
      </c>
    </row>
    <row r="1824" spans="1:29" x14ac:dyDescent="0.4">
      <c r="A1824" s="43">
        <f t="shared" si="338"/>
        <v>2019</v>
      </c>
      <c r="B1824" s="53">
        <v>43650</v>
      </c>
      <c r="C1824" s="45">
        <v>3873.1019000000001</v>
      </c>
      <c r="D1824" s="45">
        <f>VLOOKUP(B1824,'H11001.CSI  中证全债'!$A$2:$B$2792,2,0)</f>
        <v>195.09309999999999</v>
      </c>
      <c r="E1824" s="14">
        <f t="shared" si="339"/>
        <v>0</v>
      </c>
      <c r="F1824" s="14">
        <f>IF(AND((B1824-$B$2)&gt;123,OR(((G1823*J1823/C1823*C1824)/(G1823*K1823/D1823*D1824))&lt;(4/6),((G1823*J1823/C1823*C1824)/(G1823*K1823/D1823*D1824))&gt;(6/4))),COUNTIF($E$2:E1824,1),0)</f>
        <v>0</v>
      </c>
      <c r="G1824" s="21">
        <f t="shared" si="340"/>
        <v>32167.00142748966</v>
      </c>
      <c r="H1824" s="12">
        <f t="shared" si="341"/>
        <v>4.553570394703824</v>
      </c>
      <c r="I1824" s="12">
        <f t="shared" si="342"/>
        <v>74.480129127983204</v>
      </c>
      <c r="J1824" s="15">
        <f>IF(OR((ROW(F1824)-MATCH(MAX($F$2:F1824),$F$2:F1824,0))=1,(ROW(F1824)-MATCH(MAX($F$2:F1824),$F$2:F1824,0))&gt;123),IF(OR(((G1823*J1823/C1823*C1824)/(G1823*K1823/D1823*D1824))&lt;(4/6),((G1823*J1823/C1823*C1824)/(G1823*K1823/D1823*D1824))&gt;(6/4)),50%,((G1823*J1823/C1823*C1824)/((G1823*K1823/D1823*D1824)+(G1823*J1823/C1823*C1824)))),((G1823*J1823/C1823*C1824)/((G1823*K1823/D1823*D1824)+(G1823*J1823/C1823*C1824))))</f>
        <v>0.54827746960707258</v>
      </c>
      <c r="K1824" s="18">
        <f t="shared" si="336"/>
        <v>0.45172253039292742</v>
      </c>
      <c r="L1824" s="20">
        <f t="shared" si="337"/>
        <v>1.2137483360198076</v>
      </c>
      <c r="M1824" s="51">
        <f>IF(AND((B1824-$B$2)&gt;123,OR(((U1823*R1823/C1823*C1824)/(U1823*S1823/D1823*D1824))&lt;(4/6),((U1823*R1823/C1823*C1824)/(U1823*S1823/D1823*D1824))&gt;(6/4))),1,0)</f>
        <v>0</v>
      </c>
      <c r="N1824" s="51">
        <f>IF(AND((B1824-$B$2)&gt;123,OR(((U1823*R1823/C1823*C1824)/(U1823*S1823/D1823*D1824))&lt;(4/6),((U1823*R1823/C1823*C1824)/(U1823*S1823/D1823*D1824))&gt;(6/4))),COUNTIF($M$2:M1824,1),0)</f>
        <v>0</v>
      </c>
      <c r="O1824" s="51">
        <f>IF(OR((ROW(N1824)-MATCH(MAX($N$2:N1824),$N$2:N1824,0))=1,(ROW(N1824)-MATCH(MAX($N$2:N1824),$N$2:N1824,0))&gt;123),IF(OR(((U1823*R1823/C1823*C1824)/(U1823*S1823/D1823*D1824))&lt;(4/6),((U1823*R1823/C1823*C1824)/(U1823*S1823/D1823*D1824))&gt;(6/4)),1,0),0)</f>
        <v>0</v>
      </c>
      <c r="P1824" s="47">
        <f>IF(O1824=1,U1823/2/C1824,P1823)</f>
        <v>4.5848803948301908</v>
      </c>
      <c r="Q1824" s="47">
        <f>IF(O1824=1,U1823/2/D1824,Q1823)</f>
        <v>74.992248772629807</v>
      </c>
      <c r="R1824" s="41">
        <f>P1824*C1824/U1823</f>
        <v>0.54686792234376114</v>
      </c>
      <c r="S1824" s="41">
        <f>Q1824*D1824/U1823</f>
        <v>0.4505612128269369</v>
      </c>
      <c r="T1824" s="41">
        <f t="shared" si="343"/>
        <v>1.2137483360198078</v>
      </c>
      <c r="U1824" s="42">
        <f>P1824*C1824+Q1824*D1824</f>
        <v>32388.179257513104</v>
      </c>
      <c r="V1824" s="25">
        <f>B1824</f>
        <v>43650</v>
      </c>
      <c r="W1824">
        <f>C1824/C$2</f>
        <v>1.6848708408428394</v>
      </c>
      <c r="X1824">
        <f>D1824/D$2</f>
        <v>1.3980157649587959</v>
      </c>
      <c r="Y1824">
        <f t="shared" si="344"/>
        <v>1.6194089628756552</v>
      </c>
      <c r="AA1824" s="15">
        <f t="shared" si="345"/>
        <v>-5.2477259670076215E-3</v>
      </c>
      <c r="AB1824" s="15">
        <f t="shared" si="346"/>
        <v>6.9758936709640729E-4</v>
      </c>
      <c r="AC1824" s="15">
        <f t="shared" si="347"/>
        <v>-2.570864829302022E-3</v>
      </c>
    </row>
    <row r="1825" spans="1:29" x14ac:dyDescent="0.4">
      <c r="A1825" s="43">
        <f t="shared" si="338"/>
        <v>2019</v>
      </c>
      <c r="B1825" s="53">
        <v>43651</v>
      </c>
      <c r="C1825" s="45">
        <v>3893.2024999999999</v>
      </c>
      <c r="D1825" s="45">
        <f>VLOOKUP(B1825,'H11001.CSI  中证全债'!$A$2:$B$2792,2,0)</f>
        <v>195.12970000000001</v>
      </c>
      <c r="E1825" s="14">
        <f t="shared" si="339"/>
        <v>0</v>
      </c>
      <c r="F1825" s="14">
        <f>IF(AND((B1825-$B$2)&gt;123,OR(((G1824*J1824/C1824*C1825)/(G1824*K1824/D1824*D1825))&lt;(4/6),((G1824*J1824/C1824*C1825)/(G1824*K1824/D1824*D1825))&gt;(6/4))),COUNTIF($E$2:E1825,1),0)</f>
        <v>0</v>
      </c>
      <c r="G1825" s="21">
        <f t="shared" si="340"/>
        <v>32261.256897291529</v>
      </c>
      <c r="H1825" s="12">
        <f t="shared" si="341"/>
        <v>4.553570394703824</v>
      </c>
      <c r="I1825" s="12">
        <f t="shared" si="342"/>
        <v>74.480129127983204</v>
      </c>
      <c r="J1825" s="15">
        <f>IF(OR((ROW(F1825)-MATCH(MAX($F$2:F1825),$F$2:F1825,0))=1,(ROW(F1825)-MATCH(MAX($F$2:F1825),$F$2:F1825,0))&gt;123),IF(OR(((G1824*J1824/C1824*C1825)/(G1824*K1824/D1824*D1825))&lt;(4/6),((G1824*J1824/C1824*C1825)/(G1824*K1824/D1824*D1825))&gt;(6/4)),50%,((G1824*J1824/C1824*C1825)/((G1824*K1824/D1824*D1825)+(G1824*J1824/C1824*C1825)))),((G1824*J1824/C1824*C1825)/((G1824*K1824/D1824*D1825)+(G1824*J1824/C1824*C1825))))</f>
        <v>0.5495127391045711</v>
      </c>
      <c r="K1825" s="18">
        <f t="shared" si="336"/>
        <v>0.4504872608954289</v>
      </c>
      <c r="L1825" s="20">
        <f t="shared" si="337"/>
        <v>1.2198185982269738</v>
      </c>
      <c r="M1825" s="51">
        <f>IF(AND((B1825-$B$2)&gt;123,OR(((U1824*R1824/C1824*C1825)/(U1824*S1824/D1824*D1825))&lt;(4/6),((U1824*R1824/C1824*C1825)/(U1824*S1824/D1824*D1825))&gt;(6/4))),1,0)</f>
        <v>0</v>
      </c>
      <c r="N1825" s="51">
        <f>IF(AND((B1825-$B$2)&gt;123,OR(((U1824*R1824/C1824*C1825)/(U1824*S1824/D1824*D1825))&lt;(4/6),((U1824*R1824/C1824*C1825)/(U1824*S1824/D1824*D1825))&gt;(6/4))),COUNTIF($M$2:M1825,1),0)</f>
        <v>0</v>
      </c>
      <c r="O1825" s="51">
        <f>IF(OR((ROW(N1825)-MATCH(MAX($N$2:N1825),$N$2:N1825,0))=1,(ROW(N1825)-MATCH(MAX($N$2:N1825),$N$2:N1825,0))&gt;123),IF(OR(((U1824*R1824/C1824*C1825)/(U1824*S1824/D1824*D1825))&lt;(4/6),((U1824*R1824/C1824*C1825)/(U1824*S1824/D1824*D1825))&gt;(6/4)),1,0),0)</f>
        <v>0</v>
      </c>
      <c r="P1825" s="47">
        <f>IF(O1825=1,U1824/2/C1825,P1824)</f>
        <v>4.5848803948301908</v>
      </c>
      <c r="Q1825" s="47">
        <f>IF(O1825=1,U1824/2/D1825,Q1824)</f>
        <v>74.992248772629807</v>
      </c>
      <c r="R1825" s="41">
        <f>P1825*C1825/U1824</f>
        <v>0.55112291658733004</v>
      </c>
      <c r="S1825" s="41">
        <f>Q1825*D1825/U1824</f>
        <v>0.45180727477708243</v>
      </c>
      <c r="T1825" s="41">
        <f t="shared" si="343"/>
        <v>1.2198185982269742</v>
      </c>
      <c r="U1825" s="42">
        <f>P1825*C1825+Q1825*D1825</f>
        <v>32483.08282068251</v>
      </c>
      <c r="V1825" s="25">
        <f>B1825</f>
        <v>43651</v>
      </c>
      <c r="W1825">
        <f>C1825/C$2</f>
        <v>1.6936149729875283</v>
      </c>
      <c r="X1825">
        <f>D1825/D$2</f>
        <v>1.3982780365460408</v>
      </c>
      <c r="Y1825">
        <f t="shared" si="344"/>
        <v>1.6241541410341256</v>
      </c>
      <c r="AA1825" s="15">
        <f t="shared" si="345"/>
        <v>5.1897937412903605E-3</v>
      </c>
      <c r="AB1825" s="15">
        <f t="shared" si="346"/>
        <v>1.8760273941009764E-4</v>
      </c>
      <c r="AC1825" s="15">
        <f t="shared" si="347"/>
        <v>2.9301913644124156E-3</v>
      </c>
    </row>
    <row r="1826" spans="1:29" x14ac:dyDescent="0.4">
      <c r="A1826" s="43">
        <f t="shared" si="338"/>
        <v>2019</v>
      </c>
      <c r="B1826" s="53">
        <v>43654</v>
      </c>
      <c r="C1826" s="45">
        <v>3802.7896999999998</v>
      </c>
      <c r="D1826" s="45">
        <f>VLOOKUP(B1826,'H11001.CSI  中证全债'!$A$2:$B$2792,2,0)</f>
        <v>195.11869999999999</v>
      </c>
      <c r="E1826" s="14">
        <f t="shared" si="339"/>
        <v>0</v>
      </c>
      <c r="F1826" s="14">
        <f>IF(AND((B1826-$B$2)&gt;123,OR(((G1825*J1825/C1825*C1826)/(G1825*K1825/D1825*D1826))&lt;(4/6),((G1825*J1825/C1825*C1826)/(G1825*K1825/D1825*D1826))&gt;(6/4))),COUNTIF($E$2:E1826,1),0)</f>
        <v>0</v>
      </c>
      <c r="G1826" s="21">
        <f t="shared" si="340"/>
        <v>31848.736566488842</v>
      </c>
      <c r="H1826" s="12">
        <f t="shared" si="341"/>
        <v>4.553570394703824</v>
      </c>
      <c r="I1826" s="12">
        <f t="shared" si="342"/>
        <v>74.480129127983204</v>
      </c>
      <c r="J1826" s="15">
        <f>IF(OR((ROW(F1826)-MATCH(MAX($F$2:F1826),$F$2:F1826,0))=1,(ROW(F1826)-MATCH(MAX($F$2:F1826),$F$2:F1826,0))&gt;123),IF(OR(((G1825*J1825/C1825*C1826)/(G1825*K1825/D1825*D1826))&lt;(4/6),((G1825*J1825/C1825*C1826)/(G1825*K1825/D1825*D1826))&gt;(6/4)),50%,((G1825*J1825/C1825*C1826)/((G1825*K1825/D1825*D1826)+(G1825*J1825/C1825*C1826)))),((G1825*J1825/C1825*C1826)/((G1825*K1825/D1825*D1826)+(G1825*J1825/C1825*C1826))))</f>
        <v>0.54370353307593255</v>
      </c>
      <c r="K1826" s="18">
        <f t="shared" si="336"/>
        <v>0.45629646692406745</v>
      </c>
      <c r="L1826" s="20">
        <f t="shared" si="337"/>
        <v>1.1915576220457798</v>
      </c>
      <c r="M1826" s="51">
        <f>IF(AND((B1826-$B$2)&gt;123,OR(((U1825*R1825/C1825*C1826)/(U1825*S1825/D1825*D1826))&lt;(4/6),((U1825*R1825/C1825*C1826)/(U1825*S1825/D1825*D1826))&gt;(6/4))),1,0)</f>
        <v>0</v>
      </c>
      <c r="N1826" s="51">
        <f>IF(AND((B1826-$B$2)&gt;123,OR(((U1825*R1825/C1825*C1826)/(U1825*S1825/D1825*D1826))&lt;(4/6),((U1825*R1825/C1825*C1826)/(U1825*S1825/D1825*D1826))&gt;(6/4))),COUNTIF($M$2:M1826,1),0)</f>
        <v>0</v>
      </c>
      <c r="O1826" s="51">
        <f>IF(OR((ROW(N1826)-MATCH(MAX($N$2:N1826),$N$2:N1826,0))=1,(ROW(N1826)-MATCH(MAX($N$2:N1826),$N$2:N1826,0))&gt;123),IF(OR(((U1825*R1825/C1825*C1826)/(U1825*S1825/D1825*D1826))&lt;(4/6),((U1825*R1825/C1825*C1826)/(U1825*S1825/D1825*D1826))&gt;(6/4)),1,0),0)</f>
        <v>0</v>
      </c>
      <c r="P1826" s="47">
        <f>IF(O1826=1,U1825/2/C1826,P1825)</f>
        <v>4.5848803948301908</v>
      </c>
      <c r="Q1826" s="47">
        <f>IF(O1826=1,U1825/2/D1826,Q1825)</f>
        <v>74.992248772629807</v>
      </c>
      <c r="R1826" s="41">
        <f>P1826*C1826/U1825</f>
        <v>0.53675126949745111</v>
      </c>
      <c r="S1826" s="41">
        <f>Q1826*D1826/U1825</f>
        <v>0.45046186568460311</v>
      </c>
      <c r="T1826" s="41">
        <f t="shared" si="343"/>
        <v>1.1915576220457798</v>
      </c>
      <c r="U1826" s="42">
        <f>P1826*C1826+Q1826*D1826</f>
        <v>32067.726031784303</v>
      </c>
      <c r="V1826" s="25">
        <f>B1826</f>
        <v>43654</v>
      </c>
      <c r="W1826">
        <f>C1826/C$2</f>
        <v>1.6542837355731561</v>
      </c>
      <c r="X1826">
        <f>D1826/D$2</f>
        <v>1.3981992117520601</v>
      </c>
      <c r="Y1826">
        <f t="shared" si="344"/>
        <v>1.6033863015892151</v>
      </c>
      <c r="AA1826" s="15">
        <f t="shared" si="345"/>
        <v>-2.3223246157886845E-2</v>
      </c>
      <c r="AB1826" s="15">
        <f t="shared" si="346"/>
        <v>-5.6372761296774598E-5</v>
      </c>
      <c r="AC1826" s="15">
        <f t="shared" si="347"/>
        <v>-1.2786864817945887E-2</v>
      </c>
    </row>
    <row r="1827" spans="1:29" x14ac:dyDescent="0.4">
      <c r="A1827" s="43">
        <f t="shared" si="338"/>
        <v>2019</v>
      </c>
      <c r="B1827" s="53">
        <v>43655</v>
      </c>
      <c r="C1827" s="45">
        <v>3793.1297</v>
      </c>
      <c r="D1827" s="45">
        <f>VLOOKUP(B1827,'H11001.CSI  中证全债'!$A$2:$B$2792,2,0)</f>
        <v>195.09889999999999</v>
      </c>
      <c r="E1827" s="14">
        <f t="shared" si="339"/>
        <v>0</v>
      </c>
      <c r="F1827" s="14">
        <f>IF(AND((B1827-$B$2)&gt;123,OR(((G1826*J1826/C1826*C1827)/(G1826*K1826/D1826*D1827))&lt;(4/6),((G1826*J1826/C1826*C1827)/(G1826*K1826/D1826*D1827))&gt;(6/4))),COUNTIF($E$2:E1827,1),0)</f>
        <v>0</v>
      </c>
      <c r="G1827" s="21">
        <f t="shared" si="340"/>
        <v>31803.274369919265</v>
      </c>
      <c r="H1827" s="12">
        <f t="shared" si="341"/>
        <v>4.553570394703824</v>
      </c>
      <c r="I1827" s="12">
        <f t="shared" si="342"/>
        <v>74.480129127983204</v>
      </c>
      <c r="J1827" s="15">
        <f>IF(OR((ROW(F1827)-MATCH(MAX($F$2:F1827),$F$2:F1827,0))=1,(ROW(F1827)-MATCH(MAX($F$2:F1827),$F$2:F1827,0))&gt;123),IF(OR(((G1826*J1826/C1826*C1827)/(G1826*K1826/D1826*D1827))&lt;(4/6),((G1826*J1826/C1826*C1827)/(G1826*K1826/D1826*D1827))&gt;(6/4)),50%,((G1826*J1826/C1826*C1827)/((G1826*K1826/D1826*D1827)+(G1826*J1826/C1826*C1827)))),((G1826*J1826/C1826*C1827)/((G1826*K1826/D1826*D1827)+(G1826*J1826/C1826*C1827))))</f>
        <v>0.54309763530287825</v>
      </c>
      <c r="K1827" s="18">
        <f t="shared" si="336"/>
        <v>0.45690236469712175</v>
      </c>
      <c r="L1827" s="20">
        <f t="shared" si="337"/>
        <v>1.1886513996549239</v>
      </c>
      <c r="M1827" s="51">
        <f>IF(AND((B1827-$B$2)&gt;123,OR(((U1826*R1826/C1826*C1827)/(U1826*S1826/D1826*D1827))&lt;(4/6),((U1826*R1826/C1826*C1827)/(U1826*S1826/D1826*D1827))&gt;(6/4))),1,0)</f>
        <v>0</v>
      </c>
      <c r="N1827" s="51">
        <f>IF(AND((B1827-$B$2)&gt;123,OR(((U1826*R1826/C1826*C1827)/(U1826*S1826/D1826*D1827))&lt;(4/6),((U1826*R1826/C1826*C1827)/(U1826*S1826/D1826*D1827))&gt;(6/4))),COUNTIF($M$2:M1827,1),0)</f>
        <v>0</v>
      </c>
      <c r="O1827" s="51">
        <f>IF(OR((ROW(N1827)-MATCH(MAX($N$2:N1827),$N$2:N1827,0))=1,(ROW(N1827)-MATCH(MAX($N$2:N1827),$N$2:N1827,0))&gt;123),IF(OR(((U1826*R1826/C1826*C1827)/(U1826*S1826/D1826*D1827))&lt;(4/6),((U1826*R1826/C1826*C1827)/(U1826*S1826/D1826*D1827))&gt;(6/4)),1,0),0)</f>
        <v>0</v>
      </c>
      <c r="P1827" s="47">
        <f>IF(O1827=1,U1826/2/C1827,P1826)</f>
        <v>4.5848803948301908</v>
      </c>
      <c r="Q1827" s="47">
        <f>IF(O1827=1,U1826/2/D1827,Q1826)</f>
        <v>74.992248772629807</v>
      </c>
      <c r="R1827" s="41">
        <f>P1827*C1827/U1826</f>
        <v>0.54232239539968574</v>
      </c>
      <c r="S1827" s="41">
        <f>Q1827*D1827/U1826</f>
        <v>0.45625016346855496</v>
      </c>
      <c r="T1827" s="41">
        <f t="shared" si="343"/>
        <v>1.1886513996549239</v>
      </c>
      <c r="U1827" s="42">
        <f>P1827*C1827+Q1827*D1827</f>
        <v>32021.951240644546</v>
      </c>
      <c r="V1827" s="25">
        <f>B1827</f>
        <v>43655</v>
      </c>
      <c r="W1827">
        <f>C1827/C$2</f>
        <v>1.6500814572074511</v>
      </c>
      <c r="X1827">
        <f>D1827/D$2</f>
        <v>1.3980573271228949</v>
      </c>
      <c r="Y1827">
        <f t="shared" si="344"/>
        <v>1.6010975620322274</v>
      </c>
      <c r="AA1827" s="15">
        <f t="shared" si="345"/>
        <v>-2.5402403924674744E-3</v>
      </c>
      <c r="AB1827" s="15">
        <f t="shared" si="346"/>
        <v>-1.0147669085536215E-4</v>
      </c>
      <c r="AC1827" s="15">
        <f t="shared" si="347"/>
        <v>-1.4274411317591884E-3</v>
      </c>
    </row>
    <row r="1828" spans="1:29" x14ac:dyDescent="0.4">
      <c r="A1828" s="43">
        <f t="shared" si="338"/>
        <v>2019</v>
      </c>
      <c r="B1828" s="53">
        <v>43656</v>
      </c>
      <c r="C1828" s="45">
        <v>3786.739</v>
      </c>
      <c r="D1828" s="45">
        <f>VLOOKUP(B1828,'H11001.CSI  中证全债'!$A$2:$B$2792,2,0)</f>
        <v>195.1533</v>
      </c>
      <c r="E1828" s="14">
        <f t="shared" si="339"/>
        <v>0</v>
      </c>
      <c r="F1828" s="14">
        <f>IF(AND((B1828-$B$2)&gt;123,OR(((G1827*J1827/C1827*C1828)/(G1827*K1827/D1827*D1828))&lt;(4/6),((G1827*J1827/C1827*C1828)/(G1827*K1827/D1827*D1828))&gt;(6/4))),COUNTIF($E$2:E1828,1),0)</f>
        <v>0</v>
      </c>
      <c r="G1828" s="21">
        <f t="shared" si="340"/>
        <v>31778.2255866224</v>
      </c>
      <c r="H1828" s="12">
        <f t="shared" si="341"/>
        <v>4.553570394703824</v>
      </c>
      <c r="I1828" s="12">
        <f t="shared" si="342"/>
        <v>74.480129127983204</v>
      </c>
      <c r="J1828" s="15">
        <f>IF(OR((ROW(F1828)-MATCH(MAX($F$2:F1828),$F$2:F1828,0))=1,(ROW(F1828)-MATCH(MAX($F$2:F1828),$F$2:F1828,0))&gt;123),IF(OR(((G1827*J1827/C1827*C1828)/(G1827*K1827/D1827*D1828))&lt;(4/6),((G1827*J1827/C1827*C1828)/(G1827*K1827/D1827*D1828))&gt;(6/4)),50%,((G1827*J1827/C1827*C1828)/((G1827*K1827/D1827*D1828)+(G1827*J1827/C1827*C1828)))),((G1827*J1827/C1827*C1828)/((G1827*K1827/D1827*D1828)+(G1827*J1827/C1827*C1828))))</f>
        <v>0.54260998795757742</v>
      </c>
      <c r="K1828" s="18">
        <f t="shared" si="336"/>
        <v>0.45739001204242258</v>
      </c>
      <c r="L1828" s="20">
        <f t="shared" si="337"/>
        <v>1.1863179642568382</v>
      </c>
      <c r="M1828" s="51">
        <f>IF(AND((B1828-$B$2)&gt;123,OR(((U1827*R1827/C1827*C1828)/(U1827*S1827/D1827*D1828))&lt;(4/6),((U1827*R1827/C1827*C1828)/(U1827*S1827/D1827*D1828))&gt;(6/4))),1,0)</f>
        <v>0</v>
      </c>
      <c r="N1828" s="51">
        <f>IF(AND((B1828-$B$2)&gt;123,OR(((U1827*R1827/C1827*C1828)/(U1827*S1827/D1827*D1828))&lt;(4/6),((U1827*R1827/C1827*C1828)/(U1827*S1827/D1827*D1828))&gt;(6/4))),COUNTIF($M$2:M1828,1),0)</f>
        <v>0</v>
      </c>
      <c r="O1828" s="51">
        <f>IF(OR((ROW(N1828)-MATCH(MAX($N$2:N1828),$N$2:N1828,0))=1,(ROW(N1828)-MATCH(MAX($N$2:N1828),$N$2:N1828,0))&gt;123),IF(OR(((U1827*R1827/C1827*C1828)/(U1827*S1827/D1827*D1828))&lt;(4/6),((U1827*R1827/C1827*C1828)/(U1827*S1827/D1827*D1828))&gt;(6/4)),1,0),0)</f>
        <v>0</v>
      </c>
      <c r="P1828" s="47">
        <f>IF(O1828=1,U1827/2/C1828,P1827)</f>
        <v>4.5848803948301908</v>
      </c>
      <c r="Q1828" s="47">
        <f>IF(O1828=1,U1827/2/D1828,Q1827)</f>
        <v>74.992248772629807</v>
      </c>
      <c r="R1828" s="41">
        <f>P1828*C1828/U1827</f>
        <v>0.54218261938398415</v>
      </c>
      <c r="S1828" s="41">
        <f>Q1828*D1828/U1827</f>
        <v>0.45702976412704949</v>
      </c>
      <c r="T1828" s="41">
        <f t="shared" si="343"/>
        <v>1.186317964256838</v>
      </c>
      <c r="U1828" s="42">
        <f>P1828*C1828+Q1828*D1828</f>
        <v>31996.730223838538</v>
      </c>
      <c r="V1828" s="25">
        <f>B1828</f>
        <v>43656</v>
      </c>
      <c r="W1828">
        <f>C1828/C$2</f>
        <v>1.6473013847072737</v>
      </c>
      <c r="X1828">
        <f>D1828/D$2</f>
        <v>1.398447151558581</v>
      </c>
      <c r="Y1828">
        <f t="shared" si="344"/>
        <v>1.5998365111919268</v>
      </c>
      <c r="AA1828" s="15">
        <f t="shared" si="345"/>
        <v>-1.6848092486793087E-3</v>
      </c>
      <c r="AB1828" s="15">
        <f t="shared" si="346"/>
        <v>2.7883294062647224E-4</v>
      </c>
      <c r="AC1828" s="15">
        <f t="shared" si="347"/>
        <v>-7.876164889664139E-4</v>
      </c>
    </row>
    <row r="1829" spans="1:29" x14ac:dyDescent="0.4">
      <c r="A1829" s="43">
        <f t="shared" si="338"/>
        <v>2019</v>
      </c>
      <c r="B1829" s="53">
        <v>43657</v>
      </c>
      <c r="C1829" s="45">
        <v>3785.221</v>
      </c>
      <c r="D1829" s="45">
        <f>VLOOKUP(B1829,'H11001.CSI  中证全债'!$A$2:$B$2792,2,0)</f>
        <v>195.21729999999999</v>
      </c>
      <c r="E1829" s="14">
        <f t="shared" si="339"/>
        <v>0</v>
      </c>
      <c r="F1829" s="14">
        <f>IF(AND((B1829-$B$2)&gt;123,OR(((G1828*J1828/C1828*C1829)/(G1828*K1828/D1828*D1829))&lt;(4/6),((G1828*J1828/C1828*C1829)/(G1828*K1828/D1828*D1829))&gt;(6/4))),COUNTIF($E$2:E1829,1),0)</f>
        <v>0</v>
      </c>
      <c r="G1829" s="21">
        <f t="shared" si="340"/>
        <v>31776.079995027423</v>
      </c>
      <c r="H1829" s="12">
        <f t="shared" si="341"/>
        <v>4.553570394703824</v>
      </c>
      <c r="I1829" s="12">
        <f t="shared" si="342"/>
        <v>74.480129127983204</v>
      </c>
      <c r="J1829" s="15">
        <f>IF(OR((ROW(F1829)-MATCH(MAX($F$2:F1829),$F$2:F1829,0))=1,(ROW(F1829)-MATCH(MAX($F$2:F1829),$F$2:F1829,0))&gt;123),IF(OR(((G1828*J1828/C1828*C1829)/(G1828*K1828/D1828*D1829))&lt;(4/6),((G1828*J1828/C1828*C1829)/(G1828*K1828/D1828*D1829))&gt;(6/4)),50%,((G1828*J1828/C1828*C1829)/((G1828*K1828/D1828*D1829)+(G1828*J1828/C1828*C1829)))),((G1828*J1828/C1828*C1829)/((G1828*K1828/D1828*D1829)+(G1828*J1828/C1828*C1829))))</f>
        <v>0.54242909401375083</v>
      </c>
      <c r="K1829" s="18">
        <f t="shared" si="336"/>
        <v>0.45757090598624917</v>
      </c>
      <c r="L1829" s="20">
        <f t="shared" si="337"/>
        <v>1.185453635529117</v>
      </c>
      <c r="M1829" s="51">
        <f>IF(AND((B1829-$B$2)&gt;123,OR(((U1828*R1828/C1828*C1829)/(U1828*S1828/D1828*D1829))&lt;(4/6),((U1828*R1828/C1828*C1829)/(U1828*S1828/D1828*D1829))&gt;(6/4))),1,0)</f>
        <v>0</v>
      </c>
      <c r="N1829" s="51">
        <f>IF(AND((B1829-$B$2)&gt;123,OR(((U1828*R1828/C1828*C1829)/(U1828*S1828/D1828*D1829))&lt;(4/6),((U1828*R1828/C1828*C1829)/(U1828*S1828/D1828*D1829))&gt;(6/4))),COUNTIF($M$2:M1829,1),0)</f>
        <v>0</v>
      </c>
      <c r="O1829" s="51">
        <f>IF(OR((ROW(N1829)-MATCH(MAX($N$2:N1829),$N$2:N1829,0))=1,(ROW(N1829)-MATCH(MAX($N$2:N1829),$N$2:N1829,0))&gt;123),IF(OR(((U1828*R1828/C1828*C1829)/(U1828*S1828/D1828*D1829))&lt;(4/6),((U1828*R1828/C1828*C1829)/(U1828*S1828/D1828*D1829))&gt;(6/4)),1,0),0)</f>
        <v>0</v>
      </c>
      <c r="P1829" s="47">
        <f>IF(O1829=1,U1828/2/C1829,P1828)</f>
        <v>4.5848803948301908</v>
      </c>
      <c r="Q1829" s="47">
        <f>IF(O1829=1,U1828/2/D1829,Q1828)</f>
        <v>74.992248772629807</v>
      </c>
      <c r="R1829" s="41">
        <f>P1829*C1829/U1828</f>
        <v>0.54239247046780059</v>
      </c>
      <c r="S1829" s="41">
        <f>Q1829*D1829/U1828</f>
        <v>0.4575400118670257</v>
      </c>
      <c r="T1829" s="41">
        <f t="shared" si="343"/>
        <v>1.1854536355291163</v>
      </c>
      <c r="U1829" s="42">
        <f>P1829*C1829+Q1829*D1829</f>
        <v>31994.569879320632</v>
      </c>
      <c r="V1829" s="25">
        <f>B1829</f>
        <v>43657</v>
      </c>
      <c r="W1829">
        <f>C1829/C$2</f>
        <v>1.6466410266783773</v>
      </c>
      <c r="X1829">
        <f>D1829/D$2</f>
        <v>1.3989057685417412</v>
      </c>
      <c r="Y1829">
        <f t="shared" si="344"/>
        <v>1.5997284939660317</v>
      </c>
      <c r="AA1829" s="15">
        <f t="shared" si="345"/>
        <v>-4.0087262417598524E-4</v>
      </c>
      <c r="AB1829" s="15">
        <f t="shared" si="346"/>
        <v>3.2794731116503328E-4</v>
      </c>
      <c r="AC1829" s="15">
        <f t="shared" si="347"/>
        <v>-6.7517665173544295E-5</v>
      </c>
    </row>
    <row r="1830" spans="1:29" x14ac:dyDescent="0.4">
      <c r="A1830" s="43">
        <f t="shared" si="338"/>
        <v>2019</v>
      </c>
      <c r="B1830" s="53">
        <v>43658</v>
      </c>
      <c r="C1830" s="45">
        <v>3808.7311</v>
      </c>
      <c r="D1830" s="45">
        <f>VLOOKUP(B1830,'H11001.CSI  中证全债'!$A$2:$B$2792,2,0)</f>
        <v>195.2405</v>
      </c>
      <c r="E1830" s="14">
        <f t="shared" si="339"/>
        <v>0</v>
      </c>
      <c r="F1830" s="14">
        <f>IF(AND((B1830-$B$2)&gt;123,OR(((G1829*J1829/C1829*C1830)/(G1829*K1829/D1829*D1830))&lt;(4/6),((G1829*J1829/C1829*C1830)/(G1829*K1829/D1829*D1830))&gt;(6/4))),COUNTIF($E$2:E1830,1),0)</f>
        <v>0</v>
      </c>
      <c r="G1830" s="21">
        <f t="shared" si="340"/>
        <v>31884.862829359721</v>
      </c>
      <c r="H1830" s="12">
        <f t="shared" si="341"/>
        <v>4.553570394703824</v>
      </c>
      <c r="I1830" s="12">
        <f t="shared" si="342"/>
        <v>74.480129127983204</v>
      </c>
      <c r="J1830" s="15">
        <f>IF(OR((ROW(F1830)-MATCH(MAX($F$2:F1830),$F$2:F1830,0))=1,(ROW(F1830)-MATCH(MAX($F$2:F1830),$F$2:F1830,0))&gt;123),IF(OR(((G1829*J1829/C1829*C1830)/(G1829*K1829/D1829*D1830))&lt;(4/6),((G1829*J1829/C1829*C1830)/(G1829*K1829/D1829*D1830))&gt;(6/4)),50%,((G1829*J1829/C1829*C1830)/((G1829*K1829/D1829*D1830)+(G1829*J1829/C1829*C1830)))),((G1829*J1829/C1829*C1830)/((G1829*K1829/D1829*D1830)+(G1829*J1829/C1829*C1830))))</f>
        <v>0.54393601349847787</v>
      </c>
      <c r="K1830" s="18">
        <f t="shared" si="336"/>
        <v>0.45606398650152213</v>
      </c>
      <c r="L1830" s="20">
        <f t="shared" si="337"/>
        <v>1.1926747772193638</v>
      </c>
      <c r="M1830" s="51">
        <f>IF(AND((B1830-$B$2)&gt;123,OR(((U1829*R1829/C1829*C1830)/(U1829*S1829/D1829*D1830))&lt;(4/6),((U1829*R1829/C1829*C1830)/(U1829*S1829/D1829*D1830))&gt;(6/4))),1,0)</f>
        <v>0</v>
      </c>
      <c r="N1830" s="51">
        <f>IF(AND((B1830-$B$2)&gt;123,OR(((U1829*R1829/C1829*C1830)/(U1829*S1829/D1829*D1830))&lt;(4/6),((U1829*R1829/C1829*C1830)/(U1829*S1829/D1829*D1830))&gt;(6/4))),COUNTIF($M$2:M1830,1),0)</f>
        <v>0</v>
      </c>
      <c r="O1830" s="51">
        <f>IF(OR((ROW(N1830)-MATCH(MAX($N$2:N1830),$N$2:N1830,0))=1,(ROW(N1830)-MATCH(MAX($N$2:N1830),$N$2:N1830,0))&gt;123),IF(OR(((U1829*R1829/C1829*C1830)/(U1829*S1829/D1829*D1830))&lt;(4/6),((U1829*R1829/C1829*C1830)/(U1829*S1829/D1829*D1830))&gt;(6/4)),1,0),0)</f>
        <v>0</v>
      </c>
      <c r="P1830" s="47">
        <f>IF(O1830=1,U1829/2/C1830,P1829)</f>
        <v>4.5848803948301908</v>
      </c>
      <c r="Q1830" s="47">
        <f>IF(O1830=1,U1829/2/D1830,Q1829)</f>
        <v>74.992248772629807</v>
      </c>
      <c r="R1830" s="41">
        <f>P1830*C1830/U1829</f>
        <v>0.54579813435331681</v>
      </c>
      <c r="S1830" s="41">
        <f>Q1830*D1830/U1829</f>
        <v>0.45762528459418456</v>
      </c>
      <c r="T1830" s="41">
        <f t="shared" si="343"/>
        <v>1.1926747772193633</v>
      </c>
      <c r="U1830" s="42">
        <f>P1830*C1830+Q1830*D1830</f>
        <v>32104.100696062655</v>
      </c>
      <c r="V1830" s="25">
        <f>B1830</f>
        <v>43658</v>
      </c>
      <c r="W1830">
        <f>C1830/C$2</f>
        <v>1.6568683542772973</v>
      </c>
      <c r="X1830">
        <f>D1830/D$2</f>
        <v>1.3990720171981368</v>
      </c>
      <c r="Y1830">
        <f t="shared" si="344"/>
        <v>1.6052050348031328</v>
      </c>
      <c r="AA1830" s="15">
        <f t="shared" si="345"/>
        <v>6.2110244025381789E-3</v>
      </c>
      <c r="AB1830" s="15">
        <f t="shared" si="346"/>
        <v>1.1884192640709834E-4</v>
      </c>
      <c r="AC1830" s="15">
        <f t="shared" si="347"/>
        <v>3.423418947501311E-3</v>
      </c>
    </row>
    <row r="1831" spans="1:29" x14ac:dyDescent="0.4">
      <c r="A1831" s="43">
        <f t="shared" si="338"/>
        <v>2019</v>
      </c>
      <c r="B1831" s="53">
        <v>43661</v>
      </c>
      <c r="C1831" s="45">
        <v>3824.1878000000002</v>
      </c>
      <c r="D1831" s="45">
        <f>VLOOKUP(B1831,'H11001.CSI  中证全债'!$A$2:$B$2792,2,0)</f>
        <v>195.29810000000001</v>
      </c>
      <c r="E1831" s="14">
        <f t="shared" si="339"/>
        <v>0</v>
      </c>
      <c r="F1831" s="14">
        <f>IF(AND((B1831-$B$2)&gt;123,OR(((G1830*J1830/C1830*C1831)/(G1830*K1830/D1830*D1831))&lt;(4/6),((G1830*J1830/C1830*C1831)/(G1830*K1830/D1830*D1831))&gt;(6/4))),COUNTIF($E$2:E1831,1),0)</f>
        <v>0</v>
      </c>
      <c r="G1831" s="21">
        <f t="shared" si="340"/>
        <v>31959.536056317316</v>
      </c>
      <c r="H1831" s="12">
        <f t="shared" si="341"/>
        <v>4.553570394703824</v>
      </c>
      <c r="I1831" s="12">
        <f t="shared" si="342"/>
        <v>74.480129127983204</v>
      </c>
      <c r="J1831" s="15">
        <f>IF(OR((ROW(F1831)-MATCH(MAX($F$2:F1831),$F$2:F1831,0))=1,(ROW(F1831)-MATCH(MAX($F$2:F1831),$F$2:F1831,0))&gt;123),IF(OR(((G1830*J1830/C1830*C1831)/(G1830*K1830/D1830*D1831))&lt;(4/6),((G1830*J1830/C1830*C1831)/(G1830*K1830/D1830*D1831))&gt;(6/4)),50%,((G1830*J1830/C1830*C1831)/((G1830*K1830/D1830*D1831)+(G1830*J1830/C1830*C1831)))),((G1830*J1830/C1830*C1831)/((G1830*K1830/D1830*D1831)+(G1830*J1830/C1830*C1831))))</f>
        <v>0.54486736976350592</v>
      </c>
      <c r="K1831" s="18">
        <f t="shared" si="336"/>
        <v>0.45513263023649408</v>
      </c>
      <c r="L1831" s="20">
        <f t="shared" si="337"/>
        <v>1.1971617360864333</v>
      </c>
      <c r="M1831" s="51">
        <f>IF(AND((B1831-$B$2)&gt;123,OR(((U1830*R1830/C1830*C1831)/(U1830*S1830/D1830*D1831))&lt;(4/6),((U1830*R1830/C1830*C1831)/(U1830*S1830/D1830*D1831))&gt;(6/4))),1,0)</f>
        <v>0</v>
      </c>
      <c r="N1831" s="51">
        <f>IF(AND((B1831-$B$2)&gt;123,OR(((U1830*R1830/C1830*C1831)/(U1830*S1830/D1830*D1831))&lt;(4/6),((U1830*R1830/C1830*C1831)/(U1830*S1830/D1830*D1831))&gt;(6/4))),COUNTIF($M$2:M1831,1),0)</f>
        <v>0</v>
      </c>
      <c r="O1831" s="51">
        <f>IF(OR((ROW(N1831)-MATCH(MAX($N$2:N1831),$N$2:N1831,0))=1,(ROW(N1831)-MATCH(MAX($N$2:N1831),$N$2:N1831,0))&gt;123),IF(OR(((U1830*R1830/C1830*C1831)/(U1830*S1830/D1830*D1831))&lt;(4/6),((U1830*R1830/C1830*C1831)/(U1830*S1830/D1830*D1831))&gt;(6/4)),1,0),0)</f>
        <v>0</v>
      </c>
      <c r="P1831" s="47">
        <f>IF(O1831=1,U1830/2/C1831,P1830)</f>
        <v>4.5848803948301908</v>
      </c>
      <c r="Q1831" s="47">
        <f>IF(O1831=1,U1830/2/D1831,Q1830)</f>
        <v>74.992248772629807</v>
      </c>
      <c r="R1831" s="41">
        <f>P1831*C1831/U1830</f>
        <v>0.54614342997370291</v>
      </c>
      <c r="S1831" s="41">
        <f>Q1831*D1831/U1830</f>
        <v>0.45619853484381034</v>
      </c>
      <c r="T1831" s="41">
        <f t="shared" si="343"/>
        <v>1.1971617360864326</v>
      </c>
      <c r="U1831" s="42">
        <f>P1831*C1831+Q1831*D1831</f>
        <v>32179.287370390735</v>
      </c>
      <c r="V1831" s="25">
        <f>B1831</f>
        <v>43661</v>
      </c>
      <c r="W1831">
        <f>C1831/C$2</f>
        <v>1.6635923041753506</v>
      </c>
      <c r="X1831">
        <f>D1831/D$2</f>
        <v>1.3994847724829809</v>
      </c>
      <c r="Y1831">
        <f t="shared" si="344"/>
        <v>1.6089643685195367</v>
      </c>
      <c r="AA1831" s="15">
        <f t="shared" si="345"/>
        <v>4.0582282114900448E-3</v>
      </c>
      <c r="AB1831" s="15">
        <f t="shared" si="346"/>
        <v>2.9502075645160275E-4</v>
      </c>
      <c r="AC1831" s="15">
        <f t="shared" si="347"/>
        <v>2.3419648175131424E-3</v>
      </c>
    </row>
    <row r="1832" spans="1:29" x14ac:dyDescent="0.4">
      <c r="A1832" s="43">
        <f t="shared" si="338"/>
        <v>2019</v>
      </c>
      <c r="B1832" s="53">
        <v>43662</v>
      </c>
      <c r="C1832" s="45">
        <v>3806.8449000000001</v>
      </c>
      <c r="D1832" s="45">
        <f>VLOOKUP(B1832,'H11001.CSI  中证全债'!$A$2:$B$2792,2,0)</f>
        <v>195.3</v>
      </c>
      <c r="E1832" s="14">
        <f t="shared" si="339"/>
        <v>0</v>
      </c>
      <c r="F1832" s="14">
        <f>IF(AND((B1832-$B$2)&gt;123,OR(((G1831*J1831/C1831*C1832)/(G1831*K1831/D1831*D1832))&lt;(4/6),((G1831*J1831/C1831*C1832)/(G1831*K1831/D1831*D1832))&gt;(6/4))),COUNTIF($E$2:E1832,1),0)</f>
        <v>0</v>
      </c>
      <c r="G1832" s="21">
        <f t="shared" si="340"/>
        <v>31880.705452564347</v>
      </c>
      <c r="H1832" s="12">
        <f t="shared" si="341"/>
        <v>4.553570394703824</v>
      </c>
      <c r="I1832" s="12">
        <f t="shared" si="342"/>
        <v>74.480129127983204</v>
      </c>
      <c r="J1832" s="15">
        <f>IF(OR((ROW(F1832)-MATCH(MAX($F$2:F1832),$F$2:F1832,0))=1,(ROW(F1832)-MATCH(MAX($F$2:F1832),$F$2:F1832,0))&gt;123),IF(OR(((G1831*J1831/C1831*C1832)/(G1831*K1831/D1831*D1832))&lt;(4/6),((G1831*J1831/C1831*C1832)/(G1831*K1831/D1831*D1832))&gt;(6/4)),50%,((G1831*J1831/C1831*C1832)/((G1831*K1831/D1831*D1832)+(G1831*J1831/C1831*C1832)))),((G1831*J1831/C1831*C1832)/((G1831*K1831/D1831*D1832)+(G1831*J1831/C1831*C1832))))</f>
        <v>0.54373753616154386</v>
      </c>
      <c r="K1832" s="18">
        <f t="shared" si="336"/>
        <v>0.45626246383845614</v>
      </c>
      <c r="L1832" s="20">
        <f t="shared" si="337"/>
        <v>1.1917209484803446</v>
      </c>
      <c r="M1832" s="51">
        <f>IF(AND((B1832-$B$2)&gt;123,OR(((U1831*R1831/C1831*C1832)/(U1831*S1831/D1831*D1832))&lt;(4/6),((U1831*R1831/C1831*C1832)/(U1831*S1831/D1831*D1832))&gt;(6/4))),1,0)</f>
        <v>0</v>
      </c>
      <c r="N1832" s="51">
        <f>IF(AND((B1832-$B$2)&gt;123,OR(((U1831*R1831/C1831*C1832)/(U1831*S1831/D1831*D1832))&lt;(4/6),((U1831*R1831/C1831*C1832)/(U1831*S1831/D1831*D1832))&gt;(6/4))),COUNTIF($M$2:M1832,1),0)</f>
        <v>0</v>
      </c>
      <c r="O1832" s="51">
        <f>IF(OR((ROW(N1832)-MATCH(MAX($N$2:N1832),$N$2:N1832,0))=1,(ROW(N1832)-MATCH(MAX($N$2:N1832),$N$2:N1832,0))&gt;123),IF(OR(((U1831*R1831/C1831*C1832)/(U1831*S1831/D1831*D1832))&lt;(4/6),((U1831*R1831/C1831*C1832)/(U1831*S1831/D1831*D1832))&gt;(6/4)),1,0),0)</f>
        <v>0</v>
      </c>
      <c r="P1832" s="47">
        <f>IF(O1832=1,U1831/2/C1832,P1831)</f>
        <v>4.5848803948301908</v>
      </c>
      <c r="Q1832" s="47">
        <f>IF(O1832=1,U1831/2/D1832,Q1831)</f>
        <v>74.992248772629807</v>
      </c>
      <c r="R1832" s="41">
        <f>P1832*C1832/U1831</f>
        <v>0.54239636655935564</v>
      </c>
      <c r="S1832" s="41">
        <f>Q1832*D1832/U1831</f>
        <v>0.45513705809317812</v>
      </c>
      <c r="T1832" s="41">
        <f t="shared" si="343"/>
        <v>1.1917209484803439</v>
      </c>
      <c r="U1832" s="42">
        <f>P1832*C1832+Q1832*D1832</f>
        <v>32099.914733463898</v>
      </c>
      <c r="V1832" s="25">
        <f>B1832</f>
        <v>43662</v>
      </c>
      <c r="W1832">
        <f>C1832/C$2</f>
        <v>1.6560478224498238</v>
      </c>
      <c r="X1832">
        <f>D1832/D$2</f>
        <v>1.3994983876746685</v>
      </c>
      <c r="Y1832">
        <f t="shared" si="344"/>
        <v>1.6049957366731948</v>
      </c>
      <c r="AA1832" s="15">
        <f t="shared" si="345"/>
        <v>-4.5350544761425526E-3</v>
      </c>
      <c r="AB1832" s="15">
        <f t="shared" si="346"/>
        <v>9.7287172788895759E-6</v>
      </c>
      <c r="AC1832" s="15">
        <f t="shared" si="347"/>
        <v>-2.4665753474661933E-3</v>
      </c>
    </row>
    <row r="1833" spans="1:29" x14ac:dyDescent="0.4">
      <c r="A1833" s="43">
        <f t="shared" si="338"/>
        <v>2019</v>
      </c>
      <c r="B1833" s="53">
        <v>43663</v>
      </c>
      <c r="C1833" s="45">
        <v>3804.6383999999998</v>
      </c>
      <c r="D1833" s="45">
        <f>VLOOKUP(B1833,'H11001.CSI  中证全债'!$A$2:$B$2792,2,0)</f>
        <v>195.30850000000001</v>
      </c>
      <c r="E1833" s="14">
        <f t="shared" si="339"/>
        <v>0</v>
      </c>
      <c r="F1833" s="14">
        <f>IF(AND((B1833-$B$2)&gt;123,OR(((G1832*J1832/C1832*C1833)/(G1832*K1832/D1832*D1833))&lt;(4/6),((G1832*J1832/C1832*C1833)/(G1832*K1832/D1832*D1833))&gt;(6/4))),COUNTIF($E$2:E1833,1),0)</f>
        <v>0</v>
      </c>
      <c r="G1833" s="21">
        <f t="shared" si="340"/>
        <v>31871.291080586019</v>
      </c>
      <c r="H1833" s="12">
        <f t="shared" si="341"/>
        <v>4.553570394703824</v>
      </c>
      <c r="I1833" s="12">
        <f t="shared" si="342"/>
        <v>74.480129127983204</v>
      </c>
      <c r="J1833" s="15">
        <f>IF(OR((ROW(F1833)-MATCH(MAX($F$2:F1833),$F$2:F1833,0))=1,(ROW(F1833)-MATCH(MAX($F$2:F1833),$F$2:F1833,0))&gt;123),IF(OR(((G1832*J1832/C1832*C1833)/(G1832*K1832/D1832*D1833))&lt;(4/6),((G1832*J1832/C1832*C1833)/(G1832*K1832/D1832*D1833))&gt;(6/4)),50%,((G1832*J1832/C1832*C1833)/((G1832*K1832/D1832*D1833)+(G1832*J1832/C1832*C1833)))),((G1832*J1832/C1832*C1833)/((G1832*K1832/D1832*D1833)+(G1832*J1832/C1832*C1833))))</f>
        <v>0.54358289838300367</v>
      </c>
      <c r="K1833" s="18">
        <f t="shared" si="336"/>
        <v>0.45641710161699633</v>
      </c>
      <c r="L1833" s="20">
        <f t="shared" si="337"/>
        <v>1.1909783758259627</v>
      </c>
      <c r="M1833" s="51">
        <f>IF(AND((B1833-$B$2)&gt;123,OR(((U1832*R1832/C1832*C1833)/(U1832*S1832/D1832*D1833))&lt;(4/6),((U1832*R1832/C1832*C1833)/(U1832*S1832/D1832*D1833))&gt;(6/4))),1,0)</f>
        <v>0</v>
      </c>
      <c r="N1833" s="51">
        <f>IF(AND((B1833-$B$2)&gt;123,OR(((U1832*R1832/C1832*C1833)/(U1832*S1832/D1832*D1833))&lt;(4/6),((U1832*R1832/C1832*C1833)/(U1832*S1832/D1832*D1833))&gt;(6/4))),COUNTIF($M$2:M1833,1),0)</f>
        <v>0</v>
      </c>
      <c r="O1833" s="51">
        <f>IF(OR((ROW(N1833)-MATCH(MAX($N$2:N1833),$N$2:N1833,0))=1,(ROW(N1833)-MATCH(MAX($N$2:N1833),$N$2:N1833,0))&gt;123),IF(OR(((U1832*R1832/C1832*C1833)/(U1832*S1832/D1832*D1833))&lt;(4/6),((U1832*R1832/C1832*C1833)/(U1832*S1832/D1832*D1833))&gt;(6/4)),1,0),0)</f>
        <v>0</v>
      </c>
      <c r="P1833" s="47">
        <f>IF(O1833=1,U1832/2/C1833,P1832)</f>
        <v>4.5848803948301908</v>
      </c>
      <c r="Q1833" s="47">
        <f>IF(O1833=1,U1832/2/D1833,Q1832)</f>
        <v>74.992248772629807</v>
      </c>
      <c r="R1833" s="41">
        <f>P1833*C1833/U1832</f>
        <v>0.54342237835893914</v>
      </c>
      <c r="S1833" s="41">
        <f>Q1833*D1833/U1832</f>
        <v>0.45628232165178256</v>
      </c>
      <c r="T1833" s="41">
        <f t="shared" si="343"/>
        <v>1.190978375825962</v>
      </c>
      <c r="U1833" s="42">
        <f>P1833*C1833+Q1833*D1833</f>
        <v>32090.435628987274</v>
      </c>
      <c r="V1833" s="25">
        <f>B1833</f>
        <v>43663</v>
      </c>
      <c r="W1833">
        <f>C1833/C$2</f>
        <v>1.6550879542082162</v>
      </c>
      <c r="X1833">
        <f>D1833/D$2</f>
        <v>1.3995592977427445</v>
      </c>
      <c r="Y1833">
        <f t="shared" si="344"/>
        <v>1.6045217814493637</v>
      </c>
      <c r="AA1833" s="15">
        <f t="shared" si="345"/>
        <v>-5.7961384242377623E-4</v>
      </c>
      <c r="AB1833" s="15">
        <f t="shared" si="346"/>
        <v>4.352278545827204E-5</v>
      </c>
      <c r="AC1833" s="15">
        <f t="shared" si="347"/>
        <v>-2.952999892781305E-4</v>
      </c>
    </row>
    <row r="1834" spans="1:29" x14ac:dyDescent="0.4">
      <c r="A1834" s="43">
        <f t="shared" si="338"/>
        <v>2019</v>
      </c>
      <c r="B1834" s="53">
        <v>43664</v>
      </c>
      <c r="C1834" s="45">
        <v>3768.4018999999998</v>
      </c>
      <c r="D1834" s="45">
        <f>VLOOKUP(B1834,'H11001.CSI  中证全债'!$A$2:$B$2792,2,0)</f>
        <v>195.36109999999999</v>
      </c>
      <c r="E1834" s="14">
        <f t="shared" si="339"/>
        <v>0</v>
      </c>
      <c r="F1834" s="14">
        <f>IF(AND((B1834-$B$2)&gt;123,OR(((G1833*J1833/C1833*C1834)/(G1833*K1833/D1833*D1834))&lt;(4/6),((G1833*J1833/C1833*C1834)/(G1833*K1833/D1833*D1834))&gt;(6/4))),COUNTIF($E$2:E1834,1),0)</f>
        <v>0</v>
      </c>
      <c r="G1834" s="21">
        <f t="shared" si="340"/>
        <v>31710.203281770468</v>
      </c>
      <c r="H1834" s="12">
        <f t="shared" si="341"/>
        <v>4.553570394703824</v>
      </c>
      <c r="I1834" s="12">
        <f t="shared" si="342"/>
        <v>74.480129127983204</v>
      </c>
      <c r="J1834" s="15">
        <f>IF(OR((ROW(F1834)-MATCH(MAX($F$2:F1834),$F$2:F1834,0))=1,(ROW(F1834)-MATCH(MAX($F$2:F1834),$F$2:F1834,0))&gt;123),IF(OR(((G1833*J1833/C1833*C1834)/(G1833*K1833/D1833*D1834))&lt;(4/6),((G1833*J1833/C1833*C1834)/(G1833*K1833/D1833*D1834))&gt;(6/4)),50%,((G1833*J1833/C1833*C1834)/((G1833*K1833/D1833*D1834)+(G1833*J1833/C1833*C1834)))),((G1833*J1833/C1833*C1834)/((G1833*K1833/D1833*D1834)+(G1833*J1833/C1833*C1834))))</f>
        <v>0.5411407544350364</v>
      </c>
      <c r="K1834" s="18">
        <f t="shared" si="336"/>
        <v>0.4588592455649636</v>
      </c>
      <c r="L1834" s="20">
        <f t="shared" si="337"/>
        <v>1.1793175350945908</v>
      </c>
      <c r="M1834" s="51">
        <f>IF(AND((B1834-$B$2)&gt;123,OR(((U1833*R1833/C1833*C1834)/(U1833*S1833/D1833*D1834))&lt;(4/6),((U1833*R1833/C1833*C1834)/(U1833*S1833/D1833*D1834))&gt;(6/4))),1,0)</f>
        <v>0</v>
      </c>
      <c r="N1834" s="51">
        <f>IF(AND((B1834-$B$2)&gt;123,OR(((U1833*R1833/C1833*C1834)/(U1833*S1833/D1833*D1834))&lt;(4/6),((U1833*R1833/C1833*C1834)/(U1833*S1833/D1833*D1834))&gt;(6/4))),COUNTIF($M$2:M1834,1),0)</f>
        <v>0</v>
      </c>
      <c r="O1834" s="51">
        <f>IF(OR((ROW(N1834)-MATCH(MAX($N$2:N1834),$N$2:N1834,0))=1,(ROW(N1834)-MATCH(MAX($N$2:N1834),$N$2:N1834,0))&gt;123),IF(OR(((U1833*R1833/C1833*C1834)/(U1833*S1833/D1833*D1834))&lt;(4/6),((U1833*R1833/C1833*C1834)/(U1833*S1833/D1833*D1834))&gt;(6/4)),1,0),0)</f>
        <v>0</v>
      </c>
      <c r="P1834" s="47">
        <f>IF(O1834=1,U1833/2/C1834,P1833)</f>
        <v>4.5848803948301908</v>
      </c>
      <c r="Q1834" s="47">
        <f>IF(O1834=1,U1833/2/D1834,Q1833)</f>
        <v>74.992248772629807</v>
      </c>
      <c r="R1834" s="41">
        <f>P1834*C1834/U1833</f>
        <v>0.5384056542860991</v>
      </c>
      <c r="S1834" s="41">
        <f>Q1834*D1834/U1833</f>
        <v>0.45654002273689165</v>
      </c>
      <c r="T1834" s="41">
        <f t="shared" si="343"/>
        <v>1.1793175350945899</v>
      </c>
      <c r="U1834" s="42">
        <f>P1834*C1834+Q1834*D1834</f>
        <v>31928.240202845449</v>
      </c>
      <c r="V1834" s="25">
        <f>B1834</f>
        <v>43664</v>
      </c>
      <c r="W1834">
        <f>C1834/C$2</f>
        <v>1.6393244076244815</v>
      </c>
      <c r="X1834">
        <f>D1834/D$2</f>
        <v>1.3999362235757791</v>
      </c>
      <c r="Y1834">
        <f t="shared" si="344"/>
        <v>1.5964120101422725</v>
      </c>
      <c r="AA1834" s="15">
        <f t="shared" si="345"/>
        <v>-9.5242953969029154E-3</v>
      </c>
      <c r="AB1834" s="15">
        <f t="shared" si="346"/>
        <v>2.6931751562253581E-4</v>
      </c>
      <c r="AC1834" s="15">
        <f t="shared" si="347"/>
        <v>-5.0543229770091402E-3</v>
      </c>
    </row>
    <row r="1835" spans="1:29" x14ac:dyDescent="0.4">
      <c r="A1835" s="43">
        <f t="shared" si="338"/>
        <v>2019</v>
      </c>
      <c r="B1835" s="53">
        <v>43665</v>
      </c>
      <c r="C1835" s="45">
        <v>3807.9551000000001</v>
      </c>
      <c r="D1835" s="45">
        <f>VLOOKUP(B1835,'H11001.CSI  中证全债'!$A$2:$B$2792,2,0)</f>
        <v>195.3811</v>
      </c>
      <c r="E1835" s="14">
        <f t="shared" si="339"/>
        <v>0</v>
      </c>
      <c r="F1835" s="14">
        <f>IF(AND((B1835-$B$2)&gt;123,OR(((G1834*J1834/C1834*C1835)/(G1834*K1834/D1834*D1835))&lt;(4/6),((G1834*J1834/C1834*C1835)/(G1834*K1834/D1834*D1835))&gt;(6/4))),COUNTIF($E$2:E1835,1),0)</f>
        <v>0</v>
      </c>
      <c r="G1835" s="21">
        <f t="shared" si="340"/>
        <v>31891.801164888828</v>
      </c>
      <c r="H1835" s="12">
        <f t="shared" si="341"/>
        <v>4.553570394703824</v>
      </c>
      <c r="I1835" s="12">
        <f t="shared" si="342"/>
        <v>74.480129127983204</v>
      </c>
      <c r="J1835" s="15">
        <f>IF(OR((ROW(F1835)-MATCH(MAX($F$2:F1835),$F$2:F1835,0))=1,(ROW(F1835)-MATCH(MAX($F$2:F1835),$F$2:F1835,0))&gt;123),IF(OR(((G1834*J1834/C1834*C1835)/(G1834*K1834/D1834*D1835))&lt;(4/6),((G1834*J1834/C1834*C1835)/(G1834*K1834/D1834*D1835))&gt;(6/4)),50%,((G1834*J1834/C1834*C1835)/((G1834*K1834/D1834*D1835)+(G1834*J1834/C1834*C1835)))),((G1834*J1834/C1834*C1835)/((G1834*K1834/D1834*D1835)+(G1834*J1834/C1834*C1835))))</f>
        <v>0.54370687682612362</v>
      </c>
      <c r="K1835" s="18">
        <f t="shared" si="336"/>
        <v>0.45629312317387638</v>
      </c>
      <c r="L1835" s="20">
        <f t="shared" si="337"/>
        <v>1.1915736819442206</v>
      </c>
      <c r="M1835" s="51">
        <f>IF(AND((B1835-$B$2)&gt;123,OR(((U1834*R1834/C1834*C1835)/(U1834*S1834/D1834*D1835))&lt;(4/6),((U1834*R1834/C1834*C1835)/(U1834*S1834/D1834*D1835))&gt;(6/4))),1,0)</f>
        <v>0</v>
      </c>
      <c r="N1835" s="51">
        <f>IF(AND((B1835-$B$2)&gt;123,OR(((U1834*R1834/C1834*C1835)/(U1834*S1834/D1834*D1835))&lt;(4/6),((U1834*R1834/C1834*C1835)/(U1834*S1834/D1834*D1835))&gt;(6/4))),COUNTIF($M$2:M1835,1),0)</f>
        <v>0</v>
      </c>
      <c r="O1835" s="51">
        <f>IF(OR((ROW(N1835)-MATCH(MAX($N$2:N1835),$N$2:N1835,0))=1,(ROW(N1835)-MATCH(MAX($N$2:N1835),$N$2:N1835,0))&gt;123),IF(OR(((U1834*R1834/C1834*C1835)/(U1834*S1834/D1834*D1835))&lt;(4/6),((U1834*R1834/C1834*C1835)/(U1834*S1834/D1834*D1835))&gt;(6/4)),1,0),0)</f>
        <v>0</v>
      </c>
      <c r="P1835" s="47">
        <f>IF(O1835=1,U1834/2/C1835,P1834)</f>
        <v>4.5848803948301908</v>
      </c>
      <c r="Q1835" s="47">
        <f>IF(O1835=1,U1834/2/D1835,Q1834)</f>
        <v>74.992248772629807</v>
      </c>
      <c r="R1835" s="41">
        <f>P1835*C1835/U1834</f>
        <v>0.54682057549879282</v>
      </c>
      <c r="S1835" s="41">
        <f>Q1835*D1835/U1834</f>
        <v>0.45890622106270257</v>
      </c>
      <c r="T1835" s="41">
        <f t="shared" si="343"/>
        <v>1.1915736819442204</v>
      </c>
      <c r="U1835" s="42">
        <f>P1835*C1835+Q1835*D1835</f>
        <v>32111.086739053702</v>
      </c>
      <c r="V1835" s="25">
        <f>B1835</f>
        <v>43665</v>
      </c>
      <c r="W1835">
        <f>C1835/C$2</f>
        <v>1.6565307799489548</v>
      </c>
      <c r="X1835">
        <f>D1835/D$2</f>
        <v>1.4000795413830167</v>
      </c>
      <c r="Y1835">
        <f t="shared" si="344"/>
        <v>1.605554336952685</v>
      </c>
      <c r="AA1835" s="15">
        <f t="shared" si="345"/>
        <v>1.0496014238821072E-2</v>
      </c>
      <c r="AB1835" s="15">
        <f t="shared" si="346"/>
        <v>1.0237452594208385E-4</v>
      </c>
      <c r="AC1835" s="15">
        <f t="shared" si="347"/>
        <v>5.7267965614953287E-3</v>
      </c>
    </row>
    <row r="1836" spans="1:29" x14ac:dyDescent="0.4">
      <c r="A1836" s="43">
        <f t="shared" si="338"/>
        <v>2019</v>
      </c>
      <c r="B1836" s="53">
        <v>43668</v>
      </c>
      <c r="C1836" s="45">
        <v>3781.6831999999999</v>
      </c>
      <c r="D1836" s="45">
        <f>VLOOKUP(B1836,'H11001.CSI  中证全债'!$A$2:$B$2792,2,0)</f>
        <v>195.4503</v>
      </c>
      <c r="E1836" s="14">
        <f t="shared" si="339"/>
        <v>0</v>
      </c>
      <c r="F1836" s="14">
        <f>IF(AND((B1836-$B$2)&gt;123,OR(((G1835*J1835/C1835*C1836)/(G1835*K1835/D1835*D1836))&lt;(4/6),((G1835*J1835/C1835*C1836)/(G1835*K1835/D1835*D1836))&gt;(6/4))),COUNTIF($E$2:E1836,1),0)</f>
        <v>0</v>
      </c>
      <c r="G1836" s="21">
        <f t="shared" si="340"/>
        <v>31777.324243771862</v>
      </c>
      <c r="H1836" s="12">
        <f t="shared" si="341"/>
        <v>4.553570394703824</v>
      </c>
      <c r="I1836" s="12">
        <f t="shared" si="342"/>
        <v>74.480129127983204</v>
      </c>
      <c r="J1836" s="15">
        <f>IF(OR((ROW(F1836)-MATCH(MAX($F$2:F1836),$F$2:F1836,0))=1,(ROW(F1836)-MATCH(MAX($F$2:F1836),$F$2:F1836,0))&gt;123),IF(OR(((G1835*J1835/C1835*C1836)/(G1835*K1835/D1835*D1836))&lt;(4/6),((G1835*J1835/C1835*C1836)/(G1835*K1835/D1835*D1836))&gt;(6/4)),50%,((G1835*J1835/C1835*C1836)/((G1835*K1835/D1835*D1836)+(G1835*J1835/C1835*C1836)))),((G1835*J1835/C1835*C1836)/((G1835*K1835/D1835*D1836)+(G1835*J1835/C1835*C1836))))</f>
        <v>0.54190090171118954</v>
      </c>
      <c r="K1836" s="18">
        <f t="shared" si="336"/>
        <v>0.45809909828881046</v>
      </c>
      <c r="L1836" s="20">
        <f t="shared" si="337"/>
        <v>1.1829337882030624</v>
      </c>
      <c r="M1836" s="51">
        <f>IF(AND((B1836-$B$2)&gt;123,OR(((U1835*R1835/C1835*C1836)/(U1835*S1835/D1835*D1836))&lt;(4/6),((U1835*R1835/C1835*C1836)/(U1835*S1835/D1835*D1836))&gt;(6/4))),1,0)</f>
        <v>0</v>
      </c>
      <c r="N1836" s="51">
        <f>IF(AND((B1836-$B$2)&gt;123,OR(((U1835*R1835/C1835*C1836)/(U1835*S1835/D1835*D1836))&lt;(4/6),((U1835*R1835/C1835*C1836)/(U1835*S1835/D1835*D1836))&gt;(6/4))),COUNTIF($M$2:M1836,1),0)</f>
        <v>0</v>
      </c>
      <c r="O1836" s="51">
        <f>IF(OR((ROW(N1836)-MATCH(MAX($N$2:N1836),$N$2:N1836,0))=1,(ROW(N1836)-MATCH(MAX($N$2:N1836),$N$2:N1836,0))&gt;123),IF(OR(((U1835*R1835/C1835*C1836)/(U1835*S1835/D1835*D1836))&lt;(4/6),((U1835*R1835/C1835*C1836)/(U1835*S1835/D1835*D1836))&gt;(6/4)),1,0),0)</f>
        <v>0</v>
      </c>
      <c r="P1836" s="47">
        <f>IF(O1836=1,U1835/2/C1836,P1835)</f>
        <v>4.5848803948301908</v>
      </c>
      <c r="Q1836" s="47">
        <f>IF(O1836=1,U1835/2/D1836,Q1835)</f>
        <v>74.992248772629807</v>
      </c>
      <c r="R1836" s="41">
        <f>P1836*C1836/U1835</f>
        <v>0.53995572632088562</v>
      </c>
      <c r="S1836" s="41">
        <f>Q1836*D1836/U1835</f>
        <v>0.45645473289008559</v>
      </c>
      <c r="T1836" s="41">
        <f t="shared" si="343"/>
        <v>1.1829337882030617</v>
      </c>
      <c r="U1836" s="42">
        <f>P1836*C1836+Q1836*D1836</f>
        <v>31995.82268342383</v>
      </c>
      <c r="V1836" s="25">
        <f>B1836</f>
        <v>43668</v>
      </c>
      <c r="W1836">
        <f>C1836/C$2</f>
        <v>1.645102018355169</v>
      </c>
      <c r="X1836">
        <f>D1836/D$2</f>
        <v>1.4005754209960586</v>
      </c>
      <c r="Y1836">
        <f t="shared" si="344"/>
        <v>1.5997911341711915</v>
      </c>
      <c r="AA1836" s="15">
        <f t="shared" si="345"/>
        <v>-6.8992147517705771E-3</v>
      </c>
      <c r="AB1836" s="15">
        <f t="shared" si="346"/>
        <v>3.5417960079042743E-4</v>
      </c>
      <c r="AC1836" s="15">
        <f t="shared" si="347"/>
        <v>-3.5895407890287334E-3</v>
      </c>
    </row>
    <row r="1837" spans="1:29" x14ac:dyDescent="0.4">
      <c r="A1837" s="43">
        <f t="shared" si="338"/>
        <v>2019</v>
      </c>
      <c r="B1837" s="53">
        <v>43669</v>
      </c>
      <c r="C1837" s="45">
        <v>3789.9135000000001</v>
      </c>
      <c r="D1837" s="45">
        <f>VLOOKUP(B1837,'H11001.CSI  中证全债'!$A$2:$B$2792,2,0)</f>
        <v>195.54990000000001</v>
      </c>
      <c r="E1837" s="14">
        <f t="shared" si="339"/>
        <v>0</v>
      </c>
      <c r="F1837" s="14">
        <f>IF(AND((B1837-$B$2)&gt;123,OR(((G1836*J1836/C1836*C1837)/(G1836*K1836/D1836*D1837))&lt;(4/6),((G1836*J1836/C1836*C1837)/(G1836*K1836/D1836*D1837))&gt;(6/4))),COUNTIF($E$2:E1837,1),0)</f>
        <v>0</v>
      </c>
      <c r="G1837" s="21">
        <f t="shared" si="340"/>
        <v>31822.219715052539</v>
      </c>
      <c r="H1837" s="12">
        <f t="shared" si="341"/>
        <v>4.553570394703824</v>
      </c>
      <c r="I1837" s="12">
        <f t="shared" si="342"/>
        <v>74.480129127983204</v>
      </c>
      <c r="J1837" s="15">
        <f>IF(OR((ROW(F1837)-MATCH(MAX($F$2:F1837),$F$2:F1837,0))=1,(ROW(F1837)-MATCH(MAX($F$2:F1837),$F$2:F1837,0))&gt;123),IF(OR(((G1836*J1836/C1836*C1837)/(G1836*K1836/D1836*D1837))&lt;(4/6),((G1836*J1836/C1836*C1837)/(G1836*K1836/D1836*D1837))&gt;(6/4)),50%,((G1836*J1836/C1836*C1837)/((G1836*K1836/D1836*D1837)+(G1836*J1836/C1836*C1837)))),((G1836*J1836/C1836*C1837)/((G1836*K1836/D1836*D1837)+(G1836*J1836/C1836*C1837))))</f>
        <v>0.54231408326067032</v>
      </c>
      <c r="K1837" s="18">
        <f t="shared" si="336"/>
        <v>0.45768591673932968</v>
      </c>
      <c r="L1837" s="20">
        <f t="shared" si="337"/>
        <v>1.184904458333027</v>
      </c>
      <c r="M1837" s="51">
        <f>IF(AND((B1837-$B$2)&gt;123,OR(((U1836*R1836/C1836*C1837)/(U1836*S1836/D1836*D1837))&lt;(4/6),((U1836*R1836/C1836*C1837)/(U1836*S1836/D1836*D1837))&gt;(6/4))),1,0)</f>
        <v>0</v>
      </c>
      <c r="N1837" s="51">
        <f>IF(AND((B1837-$B$2)&gt;123,OR(((U1836*R1836/C1836*C1837)/(U1836*S1836/D1836*D1837))&lt;(4/6),((U1836*R1836/C1836*C1837)/(U1836*S1836/D1836*D1837))&gt;(6/4))),COUNTIF($M$2:M1837,1),0)</f>
        <v>0</v>
      </c>
      <c r="O1837" s="51">
        <f>IF(OR((ROW(N1837)-MATCH(MAX($N$2:N1837),$N$2:N1837,0))=1,(ROW(N1837)-MATCH(MAX($N$2:N1837),$N$2:N1837,0))&gt;123),IF(OR(((U1836*R1836/C1836*C1837)/(U1836*S1836/D1836*D1837))&lt;(4/6),((U1836*R1836/C1836*C1837)/(U1836*S1836/D1836*D1837))&gt;(6/4)),1,0),0)</f>
        <v>0</v>
      </c>
      <c r="P1837" s="47">
        <f>IF(O1837=1,U1836/2/C1837,P1836)</f>
        <v>4.5848803948301908</v>
      </c>
      <c r="Q1837" s="47">
        <f>IF(O1837=1,U1836/2/D1837,Q1836)</f>
        <v>74.992248772629807</v>
      </c>
      <c r="R1837" s="41">
        <f>P1837*C1837/U1836</f>
        <v>0.54308027257740932</v>
      </c>
      <c r="S1837" s="41">
        <f>Q1837*D1837/U1836</f>
        <v>0.45833254213714214</v>
      </c>
      <c r="T1837" s="41">
        <f t="shared" si="343"/>
        <v>1.1849044583330262</v>
      </c>
      <c r="U1837" s="42">
        <f>P1837*C1837+Q1837*D1837</f>
        <v>32041.026852515151</v>
      </c>
      <c r="V1837" s="25">
        <f>B1837</f>
        <v>43669</v>
      </c>
      <c r="W1837">
        <f>C1837/C$2</f>
        <v>1.6486823508223807</v>
      </c>
      <c r="X1837">
        <f>D1837/D$2</f>
        <v>1.4012891436761017</v>
      </c>
      <c r="Y1837">
        <f t="shared" si="344"/>
        <v>1.6020513426257577</v>
      </c>
      <c r="AA1837" s="15">
        <f t="shared" si="345"/>
        <v>2.1763589292727037E-3</v>
      </c>
      <c r="AB1837" s="15">
        <f t="shared" si="346"/>
        <v>5.0959246417137116E-4</v>
      </c>
      <c r="AC1837" s="15">
        <f t="shared" si="347"/>
        <v>1.412814714551569E-3</v>
      </c>
    </row>
    <row r="1838" spans="1:29" x14ac:dyDescent="0.4">
      <c r="A1838" s="43">
        <f t="shared" si="338"/>
        <v>2019</v>
      </c>
      <c r="B1838" s="53">
        <v>43670</v>
      </c>
      <c r="C1838" s="45">
        <v>3819.8325</v>
      </c>
      <c r="D1838" s="45">
        <f>VLOOKUP(B1838,'H11001.CSI  中证全债'!$A$2:$B$2792,2,0)</f>
        <v>195.54040000000001</v>
      </c>
      <c r="E1838" s="14">
        <f t="shared" si="339"/>
        <v>0</v>
      </c>
      <c r="F1838" s="14">
        <f>IF(AND((B1838-$B$2)&gt;123,OR(((G1837*J1837/C1837*C1838)/(G1837*K1837/D1837*D1838))&lt;(4/6),((G1837*J1837/C1837*C1838)/(G1837*K1837/D1837*D1838))&gt;(6/4))),COUNTIF($E$2:E1838,1),0)</f>
        <v>0</v>
      </c>
      <c r="G1838" s="21">
        <f t="shared" si="340"/>
        <v>31957.750426464969</v>
      </c>
      <c r="H1838" s="12">
        <f t="shared" si="341"/>
        <v>4.553570394703824</v>
      </c>
      <c r="I1838" s="12">
        <f t="shared" si="342"/>
        <v>74.480129127983204</v>
      </c>
      <c r="J1838" s="15">
        <f>IF(OR((ROW(F1838)-MATCH(MAX($F$2:F1838),$F$2:F1838,0))=1,(ROW(F1838)-MATCH(MAX($F$2:F1838),$F$2:F1838,0))&gt;123),IF(OR(((G1837*J1837/C1837*C1838)/(G1837*K1837/D1837*D1838))&lt;(4/6),((G1837*J1837/C1837*C1838)/(G1837*K1837/D1837*D1838))&gt;(6/4)),50%,((G1837*J1837/C1837*C1838)/((G1837*K1837/D1837*D1838)+(G1837*J1837/C1837*C1838)))),((G1837*J1837/C1837*C1838)/((G1837*K1837/D1837*D1838)+(G1837*J1837/C1837*C1838))))</f>
        <v>0.54427723956199403</v>
      </c>
      <c r="K1838" s="18">
        <f t="shared" si="336"/>
        <v>0.45572276043800597</v>
      </c>
      <c r="L1838" s="20">
        <f t="shared" si="337"/>
        <v>1.1943165600043242</v>
      </c>
      <c r="M1838" s="51">
        <f>IF(AND((B1838-$B$2)&gt;123,OR(((U1837*R1837/C1837*C1838)/(U1837*S1837/D1837*D1838))&lt;(4/6),((U1837*R1837/C1837*C1838)/(U1837*S1837/D1837*D1838))&gt;(6/4))),1,0)</f>
        <v>0</v>
      </c>
      <c r="N1838" s="51">
        <f>IF(AND((B1838-$B$2)&gt;123,OR(((U1837*R1837/C1837*C1838)/(U1837*S1837/D1837*D1838))&lt;(4/6),((U1837*R1837/C1837*C1838)/(U1837*S1837/D1837*D1838))&gt;(6/4))),COUNTIF($M$2:M1838,1),0)</f>
        <v>0</v>
      </c>
      <c r="O1838" s="51">
        <f>IF(OR((ROW(N1838)-MATCH(MAX($N$2:N1838),$N$2:N1838,0))=1,(ROW(N1838)-MATCH(MAX($N$2:N1838),$N$2:N1838,0))&gt;123),IF(OR(((U1837*R1837/C1837*C1838)/(U1837*S1837/D1837*D1838))&lt;(4/6),((U1837*R1837/C1837*C1838)/(U1837*S1837/D1837*D1838))&gt;(6/4)),1,0),0)</f>
        <v>0</v>
      </c>
      <c r="P1838" s="47">
        <f>IF(O1838=1,U1837/2/C1838,P1837)</f>
        <v>4.5848803948301908</v>
      </c>
      <c r="Q1838" s="47">
        <f>IF(O1838=1,U1837/2/D1838,Q1837)</f>
        <v>74.992248772629807</v>
      </c>
      <c r="R1838" s="41">
        <f>P1838*C1838/U1837</f>
        <v>0.54659531423258445</v>
      </c>
      <c r="S1838" s="41">
        <f>Q1838*D1838/U1837</f>
        <v>0.45766368192249268</v>
      </c>
      <c r="T1838" s="41">
        <f t="shared" si="343"/>
        <v>1.1943165600043237</v>
      </c>
      <c r="U1838" s="42">
        <f>P1838*C1838+Q1838*D1838</f>
        <v>32177.489462684738</v>
      </c>
      <c r="V1838" s="25">
        <f>B1838</f>
        <v>43670</v>
      </c>
      <c r="W1838">
        <f>C1838/C$2</f>
        <v>1.6616976682575291</v>
      </c>
      <c r="X1838">
        <f>D1838/D$2</f>
        <v>1.4012210677176637</v>
      </c>
      <c r="Y1838">
        <f t="shared" si="344"/>
        <v>1.6088744731342368</v>
      </c>
      <c r="AA1838" s="15">
        <f t="shared" si="345"/>
        <v>7.8943754257188026E-3</v>
      </c>
      <c r="AB1838" s="15">
        <f t="shared" si="346"/>
        <v>-4.8580950437804304E-5</v>
      </c>
      <c r="AC1838" s="15">
        <f t="shared" si="347"/>
        <v>4.2589961550769662E-3</v>
      </c>
    </row>
    <row r="1839" spans="1:29" x14ac:dyDescent="0.4">
      <c r="A1839" s="43">
        <f t="shared" si="338"/>
        <v>2019</v>
      </c>
      <c r="B1839" s="53">
        <v>43671</v>
      </c>
      <c r="C1839" s="45">
        <v>3851.0664999999999</v>
      </c>
      <c r="D1839" s="45">
        <f>VLOOKUP(B1839,'H11001.CSI  中证全债'!$A$2:$B$2792,2,0)</f>
        <v>195.554</v>
      </c>
      <c r="E1839" s="14">
        <f t="shared" si="339"/>
        <v>0</v>
      </c>
      <c r="F1839" s="14">
        <f>IF(AND((B1839-$B$2)&gt;123,OR(((G1838*J1838/C1838*C1839)/(G1838*K1838/D1838*D1839))&lt;(4/6),((G1838*J1838/C1838*C1839)/(G1838*K1838/D1838*D1839))&gt;(6/4))),COUNTIF($E$2:E1839,1),0)</f>
        <v>0</v>
      </c>
      <c r="G1839" s="21">
        <f t="shared" si="340"/>
        <v>32100.989573929292</v>
      </c>
      <c r="H1839" s="12">
        <f t="shared" si="341"/>
        <v>4.553570394703824</v>
      </c>
      <c r="I1839" s="12">
        <f t="shared" si="342"/>
        <v>74.480129127983204</v>
      </c>
      <c r="J1839" s="15">
        <f>IF(OR((ROW(F1839)-MATCH(MAX($F$2:F1839),$F$2:F1839,0))=1,(ROW(F1839)-MATCH(MAX($F$2:F1839),$F$2:F1839,0))&gt;123),IF(OR(((G1838*J1838/C1838*C1839)/(G1838*K1838/D1838*D1839))&lt;(4/6),((G1838*J1838/C1838*C1839)/(G1838*K1838/D1838*D1839))&gt;(6/4)),50%,((G1838*J1838/C1838*C1839)/((G1838*K1838/D1838*D1839)+(G1838*J1838/C1838*C1839)))),((G1838*J1838/C1838*C1839)/((G1838*K1838/D1838*D1839)+(G1838*J1838/C1838*C1839))))</f>
        <v>0.54627918438618961</v>
      </c>
      <c r="K1839" s="18">
        <f t="shared" si="336"/>
        <v>0.45372081561381039</v>
      </c>
      <c r="L1839" s="20">
        <f t="shared" si="337"/>
        <v>1.2039985065423169</v>
      </c>
      <c r="M1839" s="51">
        <f>IF(AND((B1839-$B$2)&gt;123,OR(((U1838*R1838/C1838*C1839)/(U1838*S1838/D1838*D1839))&lt;(4/6),((U1838*R1838/C1838*C1839)/(U1838*S1838/D1838*D1839))&gt;(6/4))),1,0)</f>
        <v>0</v>
      </c>
      <c r="N1839" s="51">
        <f>IF(AND((B1839-$B$2)&gt;123,OR(((U1838*R1838/C1838*C1839)/(U1838*S1838/D1838*D1839))&lt;(4/6),((U1838*R1838/C1838*C1839)/(U1838*S1838/D1838*D1839))&gt;(6/4))),COUNTIF($M$2:M1839,1),0)</f>
        <v>0</v>
      </c>
      <c r="O1839" s="51">
        <f>IF(OR((ROW(N1839)-MATCH(MAX($N$2:N1839),$N$2:N1839,0))=1,(ROW(N1839)-MATCH(MAX($N$2:N1839),$N$2:N1839,0))&gt;123),IF(OR(((U1838*R1838/C1838*C1839)/(U1838*S1838/D1838*D1839))&lt;(4/6),((U1838*R1838/C1838*C1839)/(U1838*S1838/D1838*D1839))&gt;(6/4)),1,0),0)</f>
        <v>0</v>
      </c>
      <c r="P1839" s="47">
        <f>IF(O1839=1,U1838/2/C1839,P1838)</f>
        <v>4.5848803948301908</v>
      </c>
      <c r="Q1839" s="47">
        <f>IF(O1839=1,U1838/2/D1839,Q1838)</f>
        <v>74.992248772629807</v>
      </c>
      <c r="R1839" s="41">
        <f>P1839*C1839/U1838</f>
        <v>0.54872768478452105</v>
      </c>
      <c r="S1839" s="41">
        <f>Q1839*D1839/U1838</f>
        <v>0.4557544563409599</v>
      </c>
      <c r="T1839" s="41">
        <f t="shared" si="343"/>
        <v>1.2039985065423164</v>
      </c>
      <c r="U1839" s="42">
        <f>P1839*C1839+Q1839*D1839</f>
        <v>32321.713511520167</v>
      </c>
      <c r="V1839" s="25">
        <f>B1839</f>
        <v>43671</v>
      </c>
      <c r="W1839">
        <f>C1839/C$2</f>
        <v>1.6752850349733093</v>
      </c>
      <c r="X1839">
        <f>D1839/D$2</f>
        <v>1.4013185238265853</v>
      </c>
      <c r="Y1839">
        <f t="shared" si="344"/>
        <v>1.6160856755760085</v>
      </c>
      <c r="AA1839" s="15">
        <f t="shared" si="345"/>
        <v>8.1767983281988421E-3</v>
      </c>
      <c r="AB1839" s="15">
        <f t="shared" si="346"/>
        <v>6.9550844735921658E-5</v>
      </c>
      <c r="AC1839" s="15">
        <f t="shared" si="347"/>
        <v>4.482141125481176E-3</v>
      </c>
    </row>
    <row r="1840" spans="1:29" x14ac:dyDescent="0.4">
      <c r="A1840" s="43">
        <f t="shared" si="338"/>
        <v>2019</v>
      </c>
      <c r="B1840" s="53">
        <v>43672</v>
      </c>
      <c r="C1840" s="45">
        <v>3858.5688</v>
      </c>
      <c r="D1840" s="45">
        <f>VLOOKUP(B1840,'H11001.CSI  中证全债'!$A$2:$B$2792,2,0)</f>
        <v>195.5941</v>
      </c>
      <c r="E1840" s="14">
        <f t="shared" si="339"/>
        <v>0</v>
      </c>
      <c r="F1840" s="14">
        <f>IF(AND((B1840-$B$2)&gt;123,OR(((G1839*J1839/C1839*C1840)/(G1839*K1839/D1839*D1840))&lt;(4/6),((G1839*J1839/C1839*C1840)/(G1839*K1839/D1839*D1840))&gt;(6/4))),COUNTIF($E$2:E1840,1),0)</f>
        <v>0</v>
      </c>
      <c r="G1840" s="21">
        <f t="shared" si="340"/>
        <v>32138.138478279514</v>
      </c>
      <c r="H1840" s="12">
        <f t="shared" si="341"/>
        <v>4.553570394703824</v>
      </c>
      <c r="I1840" s="12">
        <f t="shared" si="342"/>
        <v>74.480129127983204</v>
      </c>
      <c r="J1840" s="15">
        <f>IF(OR((ROW(F1840)-MATCH(MAX($F$2:F1840),$F$2:F1840,0))=1,(ROW(F1840)-MATCH(MAX($F$2:F1840),$F$2:F1840,0))&gt;123),IF(OR(((G1839*J1839/C1839*C1840)/(G1839*K1839/D1839*D1840))&lt;(4/6),((G1839*J1839/C1839*C1840)/(G1839*K1839/D1839*D1840))&gt;(6/4)),50%,((G1839*J1839/C1839*C1840)/((G1839*K1839/D1839*D1840)+(G1839*J1839/C1839*C1840)))),((G1839*J1839/C1839*C1840)/((G1839*K1839/D1839*D1840)+(G1839*J1839/C1839*C1840))))</f>
        <v>0.54671071460727816</v>
      </c>
      <c r="K1840" s="18">
        <f t="shared" si="336"/>
        <v>0.45328928539272184</v>
      </c>
      <c r="L1840" s="20">
        <f t="shared" si="337"/>
        <v>1.2060967073898905</v>
      </c>
      <c r="M1840" s="51">
        <f>IF(AND((B1840-$B$2)&gt;123,OR(((U1839*R1839/C1839*C1840)/(U1839*S1839/D1839*D1840))&lt;(4/6),((U1839*R1839/C1839*C1840)/(U1839*S1839/D1839*D1840))&gt;(6/4))),1,0)</f>
        <v>0</v>
      </c>
      <c r="N1840" s="51">
        <f>IF(AND((B1840-$B$2)&gt;123,OR(((U1839*R1839/C1839*C1840)/(U1839*S1839/D1839*D1840))&lt;(4/6),((U1839*R1839/C1839*C1840)/(U1839*S1839/D1839*D1840))&gt;(6/4))),COUNTIF($M$2:M1840,1),0)</f>
        <v>0</v>
      </c>
      <c r="O1840" s="51">
        <f>IF(OR((ROW(N1840)-MATCH(MAX($N$2:N1840),$N$2:N1840,0))=1,(ROW(N1840)-MATCH(MAX($N$2:N1840),$N$2:N1840,0))&gt;123),IF(OR(((U1839*R1839/C1839*C1840)/(U1839*S1839/D1839*D1840))&lt;(4/6),((U1839*R1839/C1839*C1840)/(U1839*S1839/D1839*D1840))&gt;(6/4)),1,0),0)</f>
        <v>0</v>
      </c>
      <c r="P1840" s="47">
        <f>IF(O1840=1,U1839/2/C1840,P1839)</f>
        <v>4.5848803948301908</v>
      </c>
      <c r="Q1840" s="47">
        <f>IF(O1840=1,U1839/2/D1840,Q1839)</f>
        <v>74.992248772629807</v>
      </c>
      <c r="R1840" s="41">
        <f>P1840*C1840/U1839</f>
        <v>0.54734339616363381</v>
      </c>
      <c r="S1840" s="41">
        <f>Q1840*D1840/U1839</f>
        <v>0.45381385490068837</v>
      </c>
      <c r="T1840" s="41">
        <f t="shared" si="343"/>
        <v>1.2060967073898905</v>
      </c>
      <c r="U1840" s="42">
        <f>P1840*C1840+Q1840*D1840</f>
        <v>32359.117848882088</v>
      </c>
      <c r="V1840" s="25">
        <f>B1840</f>
        <v>43672</v>
      </c>
      <c r="W1840">
        <f>C1840/C$2</f>
        <v>1.6785486739984679</v>
      </c>
      <c r="X1840">
        <f>D1840/D$2</f>
        <v>1.4016058760300967</v>
      </c>
      <c r="Y1840">
        <f t="shared" si="344"/>
        <v>1.6179558924441044</v>
      </c>
      <c r="AA1840" s="15">
        <f t="shared" si="345"/>
        <v>1.9481096989626412E-3</v>
      </c>
      <c r="AB1840" s="15">
        <f t="shared" si="346"/>
        <v>2.0505844932872108E-4</v>
      </c>
      <c r="AC1840" s="15">
        <f t="shared" si="347"/>
        <v>1.1572510643220735E-3</v>
      </c>
    </row>
    <row r="1841" spans="1:29" x14ac:dyDescent="0.4">
      <c r="A1841" s="43">
        <f t="shared" si="338"/>
        <v>2019</v>
      </c>
      <c r="B1841" s="53">
        <v>43675</v>
      </c>
      <c r="C1841" s="45">
        <v>3854.2703999999999</v>
      </c>
      <c r="D1841" s="45">
        <f>VLOOKUP(B1841,'H11001.CSI  中证全债'!$A$2:$B$2792,2,0)</f>
        <v>195.61490000000001</v>
      </c>
      <c r="E1841" s="14">
        <f t="shared" si="339"/>
        <v>0</v>
      </c>
      <c r="F1841" s="14">
        <f>IF(AND((B1841-$B$2)&gt;123,OR(((G1840*J1840/C1840*C1841)/(G1840*K1840/D1840*D1841))&lt;(4/6),((G1840*J1840/C1840*C1841)/(G1840*K1840/D1840*D1841))&gt;(6/4))),COUNTIF($E$2:E1841,1),0)</f>
        <v>0</v>
      </c>
      <c r="G1841" s="21">
        <f t="shared" si="340"/>
        <v>32120.114597980784</v>
      </c>
      <c r="H1841" s="12">
        <f t="shared" si="341"/>
        <v>4.553570394703824</v>
      </c>
      <c r="I1841" s="12">
        <f t="shared" si="342"/>
        <v>74.480129127983204</v>
      </c>
      <c r="J1841" s="15">
        <f>IF(OR((ROW(F1841)-MATCH(MAX($F$2:F1841),$F$2:F1841,0))=1,(ROW(F1841)-MATCH(MAX($F$2:F1841),$F$2:F1841,0))&gt;123),IF(OR(((G1840*J1840/C1840*C1841)/(G1840*K1840/D1840*D1841))&lt;(4/6),((G1840*J1840/C1840*C1841)/(G1840*K1840/D1840*D1841))&gt;(6/4)),50%,((G1840*J1840/C1840*C1841)/((G1840*K1840/D1840*D1841)+(G1840*J1840/C1840*C1841)))),((G1840*J1840/C1840*C1841)/((G1840*K1840/D1840*D1841)+(G1840*J1840/C1840*C1841))))</f>
        <v>0.54640812482426759</v>
      </c>
      <c r="K1841" s="18">
        <f t="shared" si="336"/>
        <v>0.45359187517573241</v>
      </c>
      <c r="L1841" s="20">
        <f t="shared" si="337"/>
        <v>1.2046250268759244</v>
      </c>
      <c r="M1841" s="51">
        <f>IF(AND((B1841-$B$2)&gt;123,OR(((U1840*R1840/C1840*C1841)/(U1840*S1840/D1840*D1841))&lt;(4/6),((U1840*R1840/C1840*C1841)/(U1840*S1840/D1840*D1841))&gt;(6/4))),1,0)</f>
        <v>0</v>
      </c>
      <c r="N1841" s="51">
        <f>IF(AND((B1841-$B$2)&gt;123,OR(((U1840*R1840/C1840*C1841)/(U1840*S1840/D1840*D1841))&lt;(4/6),((U1840*R1840/C1840*C1841)/(U1840*S1840/D1840*D1841))&gt;(6/4))),COUNTIF($M$2:M1841,1),0)</f>
        <v>0</v>
      </c>
      <c r="O1841" s="51">
        <f>IF(OR((ROW(N1841)-MATCH(MAX($N$2:N1841),$N$2:N1841,0))=1,(ROW(N1841)-MATCH(MAX($N$2:N1841),$N$2:N1841,0))&gt;123),IF(OR(((U1840*R1840/C1840*C1841)/(U1840*S1840/D1840*D1841))&lt;(4/6),((U1840*R1840/C1840*C1841)/(U1840*S1840/D1840*D1841))&gt;(6/4)),1,0),0)</f>
        <v>0</v>
      </c>
      <c r="P1841" s="47">
        <f>IF(O1841=1,U1840/2/C1841,P1840)</f>
        <v>4.5848803948301908</v>
      </c>
      <c r="Q1841" s="47">
        <f>IF(O1841=1,U1840/2/D1841,Q1840)</f>
        <v>74.992248772629807</v>
      </c>
      <c r="R1841" s="41">
        <f>P1841*C1841/U1840</f>
        <v>0.54610168533827352</v>
      </c>
      <c r="S1841" s="41">
        <f>Q1841*D1841/U1840</f>
        <v>0.4533374893883238</v>
      </c>
      <c r="T1841" s="41">
        <f t="shared" si="343"/>
        <v>1.2046250268759242</v>
      </c>
      <c r="U1841" s="42">
        <f>P1841*C1841+Q1841*D1841</f>
        <v>32340.97003776742</v>
      </c>
      <c r="V1841" s="25">
        <f>B1841</f>
        <v>43675</v>
      </c>
      <c r="W1841">
        <f>C1841/C$2</f>
        <v>1.6766787906312681</v>
      </c>
      <c r="X1841">
        <f>D1841/D$2</f>
        <v>1.4017549265496236</v>
      </c>
      <c r="Y1841">
        <f t="shared" si="344"/>
        <v>1.6170485018883709</v>
      </c>
      <c r="AA1841" s="15">
        <f t="shared" si="345"/>
        <v>-1.1139881709509858E-3</v>
      </c>
      <c r="AB1841" s="15">
        <f t="shared" si="346"/>
        <v>1.063426759804198E-4</v>
      </c>
      <c r="AC1841" s="15">
        <f t="shared" si="347"/>
        <v>-5.6082527340273192E-4</v>
      </c>
    </row>
    <row r="1842" spans="1:29" x14ac:dyDescent="0.4">
      <c r="A1842" s="43">
        <f t="shared" si="338"/>
        <v>2019</v>
      </c>
      <c r="B1842" s="53">
        <v>43676</v>
      </c>
      <c r="C1842" s="45">
        <v>3870.3175999999999</v>
      </c>
      <c r="D1842" s="45">
        <f>VLOOKUP(B1842,'H11001.CSI  中证全债'!$A$2:$B$2792,2,0)</f>
        <v>195.59229999999999</v>
      </c>
      <c r="E1842" s="14">
        <f t="shared" si="339"/>
        <v>0</v>
      </c>
      <c r="F1842" s="14">
        <f>IF(AND((B1842-$B$2)&gt;123,OR(((G1841*J1841/C1841*C1842)/(G1841*K1841/D1841*D1842))&lt;(4/6),((G1841*J1841/C1841*C1842)/(G1841*K1841/D1841*D1842))&gt;(6/4))),COUNTIF($E$2:E1842,1),0)</f>
        <v>0</v>
      </c>
      <c r="G1842" s="21">
        <f t="shared" si="340"/>
        <v>32191.50340190038</v>
      </c>
      <c r="H1842" s="12">
        <f t="shared" si="341"/>
        <v>4.553570394703824</v>
      </c>
      <c r="I1842" s="12">
        <f t="shared" si="342"/>
        <v>74.480129127983204</v>
      </c>
      <c r="J1842" s="15">
        <f>IF(OR((ROW(F1842)-MATCH(MAX($F$2:F1842),$F$2:F1842,0))=1,(ROW(F1842)-MATCH(MAX($F$2:F1842),$F$2:F1842,0))&gt;123),IF(OR(((G1841*J1841/C1841*C1842)/(G1841*K1841/D1841*D1842))&lt;(4/6),((G1841*J1841/C1841*C1842)/(G1841*K1841/D1841*D1842))&gt;(6/4)),50%,((G1841*J1841/C1841*C1842)/((G1841*K1841/D1841*D1842)+(G1841*J1841/C1841*C1842)))),((G1841*J1841/C1841*C1842)/((G1841*K1841/D1841*D1842)+(G1841*J1841/C1841*C1842))))</f>
        <v>0.54746631188466821</v>
      </c>
      <c r="K1842" s="18">
        <f t="shared" si="336"/>
        <v>0.45253368811533179</v>
      </c>
      <c r="L1842" s="20">
        <f t="shared" si="337"/>
        <v>1.2097802357316261</v>
      </c>
      <c r="M1842" s="51">
        <f>IF(AND((B1842-$B$2)&gt;123,OR(((U1841*R1841/C1841*C1842)/(U1841*S1841/D1841*D1842))&lt;(4/6),((U1841*R1841/C1841*C1842)/(U1841*S1841/D1841*D1842))&gt;(6/4))),1,0)</f>
        <v>0</v>
      </c>
      <c r="N1842" s="51">
        <f>IF(AND((B1842-$B$2)&gt;123,OR(((U1841*R1841/C1841*C1842)/(U1841*S1841/D1841*D1842))&lt;(4/6),((U1841*R1841/C1841*C1842)/(U1841*S1841/D1841*D1842))&gt;(6/4))),COUNTIF($M$2:M1842,1),0)</f>
        <v>0</v>
      </c>
      <c r="O1842" s="51">
        <f>IF(OR((ROW(N1842)-MATCH(MAX($N$2:N1842),$N$2:N1842,0))=1,(ROW(N1842)-MATCH(MAX($N$2:N1842),$N$2:N1842,0))&gt;123),IF(OR(((U1841*R1841/C1841*C1842)/(U1841*S1841/D1841*D1842))&lt;(4/6),((U1841*R1841/C1841*C1842)/(U1841*S1841/D1841*D1842))&gt;(6/4)),1,0),0)</f>
        <v>0</v>
      </c>
      <c r="P1842" s="47">
        <f>IF(O1842=1,U1841/2/C1842,P1841)</f>
        <v>4.5848803948301908</v>
      </c>
      <c r="Q1842" s="47">
        <f>IF(O1842=1,U1841/2/D1842,Q1841)</f>
        <v>74.992248772629807</v>
      </c>
      <c r="R1842" s="41">
        <f>P1842*C1842/U1841</f>
        <v>0.5486830872816707</v>
      </c>
      <c r="S1842" s="41">
        <f>Q1842*D1842/U1841</f>
        <v>0.45353947029052699</v>
      </c>
      <c r="T1842" s="41">
        <f t="shared" si="343"/>
        <v>1.2097802357316263</v>
      </c>
      <c r="U1842" s="42">
        <f>P1842*C1842+Q1842*D1842</f>
        <v>32412.849705617078</v>
      </c>
      <c r="V1842" s="25">
        <f>B1842</f>
        <v>43676</v>
      </c>
      <c r="W1842">
        <f>C1842/C$2</f>
        <v>1.6836596189325255</v>
      </c>
      <c r="X1842">
        <f>D1842/D$2</f>
        <v>1.4015929774274452</v>
      </c>
      <c r="Y1842">
        <f t="shared" si="344"/>
        <v>1.6206424852808539</v>
      </c>
      <c r="AA1842" s="15">
        <f t="shared" si="345"/>
        <v>4.1634857793060309E-3</v>
      </c>
      <c r="AB1842" s="15">
        <f t="shared" si="346"/>
        <v>-1.1553312145451411E-4</v>
      </c>
      <c r="AC1842" s="15">
        <f t="shared" si="347"/>
        <v>2.222557572197692E-3</v>
      </c>
    </row>
    <row r="1843" spans="1:29" x14ac:dyDescent="0.4">
      <c r="A1843" s="43">
        <f t="shared" si="338"/>
        <v>2019</v>
      </c>
      <c r="B1843" s="53">
        <v>43677</v>
      </c>
      <c r="C1843" s="45">
        <v>3835.3589000000002</v>
      </c>
      <c r="D1843" s="45">
        <f>VLOOKUP(B1843,'H11001.CSI  中证全债'!$A$2:$B$2792,2,0)</f>
        <v>195.7071</v>
      </c>
      <c r="E1843" s="14">
        <f t="shared" si="339"/>
        <v>0</v>
      </c>
      <c r="F1843" s="14">
        <f>IF(AND((B1843-$B$2)&gt;123,OR(((G1842*J1842/C1842*C1843)/(G1842*K1842/D1842*D1843))&lt;(4/6),((G1842*J1842/C1842*C1843)/(G1842*K1842/D1842*D1843))&gt;(6/4))),COUNTIF($E$2:E1843,1),0)</f>
        <v>0</v>
      </c>
      <c r="G1843" s="21">
        <f t="shared" si="340"/>
        <v>32040.866819366944</v>
      </c>
      <c r="H1843" s="12">
        <f t="shared" si="341"/>
        <v>4.553570394703824</v>
      </c>
      <c r="I1843" s="12">
        <f t="shared" si="342"/>
        <v>74.480129127983204</v>
      </c>
      <c r="J1843" s="15">
        <f>IF(OR((ROW(F1843)-MATCH(MAX($F$2:F1843),$F$2:F1843,0))=1,(ROW(F1843)-MATCH(MAX($F$2:F1843),$F$2:F1843,0))&gt;123),IF(OR(((G1842*J1842/C1842*C1843)/(G1842*K1842/D1842*D1843))&lt;(4/6),((G1842*J1842/C1842*C1843)/(G1842*K1842/D1842*D1843))&gt;(6/4)),50%,((G1842*J1842/C1842*C1843)/((G1842*K1842/D1842*D1843)+(G1842*J1842/C1842*C1843)))),((G1842*J1842/C1842*C1843)/((G1842*K1842/D1842*D1843)+(G1842*J1842/C1842*C1843))))</f>
        <v>0.54507191826494039</v>
      </c>
      <c r="K1843" s="18">
        <f t="shared" si="336"/>
        <v>0.45492808173505961</v>
      </c>
      <c r="L1843" s="20">
        <f t="shared" si="337"/>
        <v>1.1981496419963336</v>
      </c>
      <c r="M1843" s="51">
        <f>IF(AND((B1843-$B$2)&gt;123,OR(((U1842*R1842/C1842*C1843)/(U1842*S1842/D1842*D1843))&lt;(4/6),((U1842*R1842/C1842*C1843)/(U1842*S1842/D1842*D1843))&gt;(6/4))),1,0)</f>
        <v>0</v>
      </c>
      <c r="N1843" s="51">
        <f>IF(AND((B1843-$B$2)&gt;123,OR(((U1842*R1842/C1842*C1843)/(U1842*S1842/D1842*D1843))&lt;(4/6),((U1842*R1842/C1842*C1843)/(U1842*S1842/D1842*D1843))&gt;(6/4))),COUNTIF($M$2:M1843,1),0)</f>
        <v>0</v>
      </c>
      <c r="O1843" s="51">
        <f>IF(OR((ROW(N1843)-MATCH(MAX($N$2:N1843),$N$2:N1843,0))=1,(ROW(N1843)-MATCH(MAX($N$2:N1843),$N$2:N1843,0))&gt;123),IF(OR(((U1842*R1842/C1842*C1843)/(U1842*S1842/D1842*D1843))&lt;(4/6),((U1842*R1842/C1842*C1843)/(U1842*S1842/D1842*D1843))&gt;(6/4)),1,0),0)</f>
        <v>0</v>
      </c>
      <c r="P1843" s="47">
        <f>IF(O1843=1,U1842/2/C1843,P1842)</f>
        <v>4.5848803948301908</v>
      </c>
      <c r="Q1843" s="47">
        <f>IF(O1843=1,U1842/2/D1843,Q1842)</f>
        <v>74.992248772629807</v>
      </c>
      <c r="R1843" s="41">
        <f>P1843*C1843/U1842</f>
        <v>0.54252131446190321</v>
      </c>
      <c r="S1843" s="41">
        <f>Q1843*D1843/U1842</f>
        <v>0.45279929605284069</v>
      </c>
      <c r="T1843" s="41">
        <f t="shared" si="343"/>
        <v>1.1981496419963342</v>
      </c>
      <c r="U1843" s="42">
        <f>P1843*C1843+Q1843*D1843</f>
        <v>32261.177357517427</v>
      </c>
      <c r="V1843" s="25">
        <f>B1843</f>
        <v>43677</v>
      </c>
      <c r="W1843">
        <f>C1843/C$2</f>
        <v>1.6684519389425483</v>
      </c>
      <c r="X1843">
        <f>D1843/D$2</f>
        <v>1.4024156216409887</v>
      </c>
      <c r="Y1843">
        <f t="shared" si="344"/>
        <v>1.6130588678758713</v>
      </c>
      <c r="AA1843" s="15">
        <f t="shared" si="345"/>
        <v>-9.0325145409255736E-3</v>
      </c>
      <c r="AB1843" s="15">
        <f t="shared" si="346"/>
        <v>5.8693517076080504E-4</v>
      </c>
      <c r="AC1843" s="15">
        <f t="shared" si="347"/>
        <v>-4.6793894852561468E-3</v>
      </c>
    </row>
    <row r="1844" spans="1:29" x14ac:dyDescent="0.4">
      <c r="A1844" s="43">
        <f t="shared" si="338"/>
        <v>2019</v>
      </c>
      <c r="B1844" s="53">
        <v>43678</v>
      </c>
      <c r="C1844" s="45">
        <v>3803.4694</v>
      </c>
      <c r="D1844" s="45">
        <f>VLOOKUP(B1844,'H11001.CSI  中证全债'!$A$2:$B$2792,2,0)</f>
        <v>195.8108</v>
      </c>
      <c r="E1844" s="14">
        <f t="shared" si="339"/>
        <v>0</v>
      </c>
      <c r="F1844" s="14">
        <f>IF(AND((B1844-$B$2)&gt;123,OR(((G1843*J1843/C1843*C1844)/(G1843*K1843/D1843*D1844))&lt;(4/6),((G1843*J1843/C1843*C1844)/(G1843*K1843/D1843*D1844))&gt;(6/4))),COUNTIF($E$2:E1844,1),0)</f>
        <v>0</v>
      </c>
      <c r="G1844" s="21">
        <f t="shared" si="340"/>
        <v>31903.379325655609</v>
      </c>
      <c r="H1844" s="12">
        <f t="shared" si="341"/>
        <v>4.553570394703824</v>
      </c>
      <c r="I1844" s="12">
        <f t="shared" si="342"/>
        <v>74.480129127983204</v>
      </c>
      <c r="J1844" s="15">
        <f>IF(OR((ROW(F1844)-MATCH(MAX($F$2:F1844),$F$2:F1844,0))=1,(ROW(F1844)-MATCH(MAX($F$2:F1844),$F$2:F1844,0))&gt;123),IF(OR(((G1843*J1843/C1843*C1844)/(G1843*K1843/D1843*D1844))&lt;(4/6),((G1843*J1843/C1843*C1844)/(G1843*K1843/D1843*D1844))&gt;(6/4)),50%,((G1843*J1843/C1843*C1844)/((G1843*K1843/D1843*D1844)+(G1843*J1843/C1843*C1844)))),((G1843*J1843/C1843*C1844)/((G1843*K1843/D1843*D1844)+(G1843*J1843/C1843*C1844))))</f>
        <v>0.54286931425707208</v>
      </c>
      <c r="K1844" s="18">
        <f t="shared" si="336"/>
        <v>0.45713068574292792</v>
      </c>
      <c r="L1844" s="20">
        <f t="shared" si="337"/>
        <v>1.1875582436011749</v>
      </c>
      <c r="M1844" s="51">
        <f>IF(AND((B1844-$B$2)&gt;123,OR(((U1843*R1843/C1843*C1844)/(U1843*S1843/D1843*D1844))&lt;(4/6),((U1843*R1843/C1843*C1844)/(U1843*S1843/D1843*D1844))&gt;(6/4))),1,0)</f>
        <v>0</v>
      </c>
      <c r="N1844" s="51">
        <f>IF(AND((B1844-$B$2)&gt;123,OR(((U1843*R1843/C1843*C1844)/(U1843*S1843/D1843*D1844))&lt;(4/6),((U1843*R1843/C1843*C1844)/(U1843*S1843/D1843*D1844))&gt;(6/4))),COUNTIF($M$2:M1844,1),0)</f>
        <v>0</v>
      </c>
      <c r="O1844" s="51">
        <f>IF(OR((ROW(N1844)-MATCH(MAX($N$2:N1844),$N$2:N1844,0))=1,(ROW(N1844)-MATCH(MAX($N$2:N1844),$N$2:N1844,0))&gt;123),IF(OR(((U1843*R1843/C1843*C1844)/(U1843*S1843/D1843*D1844))&lt;(4/6),((U1843*R1843/C1843*C1844)/(U1843*S1843/D1843*D1844))&gt;(6/4)),1,0),0)</f>
        <v>0</v>
      </c>
      <c r="P1844" s="47">
        <f>IF(O1844=1,U1843/2/C1844,P1843)</f>
        <v>4.5848803948301908</v>
      </c>
      <c r="Q1844" s="47">
        <f>IF(O1844=1,U1843/2/D1844,Q1843)</f>
        <v>74.992248772629807</v>
      </c>
      <c r="R1844" s="41">
        <f>P1844*C1844/U1843</f>
        <v>0.5405398597560197</v>
      </c>
      <c r="S1844" s="41">
        <f>Q1844*D1844/U1843</f>
        <v>0.45516913605590903</v>
      </c>
      <c r="T1844" s="41">
        <f t="shared" si="343"/>
        <v>1.1875582436011753</v>
      </c>
      <c r="U1844" s="42">
        <f>P1844*C1844+Q1844*D1844</f>
        <v>32122.744510364209</v>
      </c>
      <c r="V1844" s="25">
        <f>B1844</f>
        <v>43678</v>
      </c>
      <c r="W1844">
        <f>C1844/C$2</f>
        <v>1.6545794176233808</v>
      </c>
      <c r="X1844">
        <f>D1844/D$2</f>
        <v>1.4031587244715156</v>
      </c>
      <c r="Y1844">
        <f t="shared" si="344"/>
        <v>1.6061372255182105</v>
      </c>
      <c r="AA1844" s="15">
        <f t="shared" si="345"/>
        <v>-8.3146064896300054E-3</v>
      </c>
      <c r="AB1844" s="15">
        <f t="shared" si="346"/>
        <v>5.29873469077069E-4</v>
      </c>
      <c r="AC1844" s="15">
        <f t="shared" si="347"/>
        <v>-4.2910041880712679E-3</v>
      </c>
    </row>
    <row r="1845" spans="1:29" x14ac:dyDescent="0.4">
      <c r="A1845" s="43">
        <f t="shared" si="338"/>
        <v>2019</v>
      </c>
      <c r="B1845" s="53">
        <v>43679</v>
      </c>
      <c r="C1845" s="45">
        <v>3747.4378999999999</v>
      </c>
      <c r="D1845" s="45">
        <f>VLOOKUP(B1845,'H11001.CSI  中证全债'!$A$2:$B$2792,2,0)</f>
        <v>196.0668</v>
      </c>
      <c r="E1845" s="14">
        <f t="shared" si="339"/>
        <v>0</v>
      </c>
      <c r="F1845" s="14">
        <f>IF(AND((B1845-$B$2)&gt;123,OR(((G1844*J1844/C1844*C1845)/(G1844*K1844/D1844*D1845))&lt;(4/6),((G1844*J1844/C1844*C1845)/(G1844*K1844/D1844*D1845))&gt;(6/4))),COUNTIF($E$2:E1845,1),0)</f>
        <v>0</v>
      </c>
      <c r="G1845" s="21">
        <f t="shared" si="340"/>
        <v>31667.302859141528</v>
      </c>
      <c r="H1845" s="12">
        <f t="shared" si="341"/>
        <v>4.553570394703824</v>
      </c>
      <c r="I1845" s="12">
        <f t="shared" si="342"/>
        <v>74.480129127983204</v>
      </c>
      <c r="J1845" s="15">
        <f>IF(OR((ROW(F1845)-MATCH(MAX($F$2:F1845),$F$2:F1845,0))=1,(ROW(F1845)-MATCH(MAX($F$2:F1845),$F$2:F1845,0))&gt;123),IF(OR(((G1844*J1844/C1844*C1845)/(G1844*K1844/D1844*D1845))&lt;(4/6),((G1844*J1844/C1844*C1845)/(G1844*K1844/D1844*D1845))&gt;(6/4)),50%,((G1844*J1844/C1844*C1845)/((G1844*K1844/D1844*D1845)+(G1844*J1844/C1844*C1845)))),((G1844*J1844/C1844*C1845)/((G1844*K1844/D1844*D1845)+(G1844*J1844/C1844*C1845))))</f>
        <v>0.53885935134210738</v>
      </c>
      <c r="K1845" s="18">
        <f t="shared" si="336"/>
        <v>0.46114064865789262</v>
      </c>
      <c r="L1845" s="20">
        <f t="shared" si="337"/>
        <v>1.1685357881817791</v>
      </c>
      <c r="M1845" s="51">
        <f>IF(AND((B1845-$B$2)&gt;123,OR(((U1844*R1844/C1844*C1845)/(U1844*S1844/D1844*D1845))&lt;(4/6),((U1844*R1844/C1844*C1845)/(U1844*S1844/D1844*D1845))&gt;(6/4))),1,0)</f>
        <v>0</v>
      </c>
      <c r="N1845" s="51">
        <f>IF(AND((B1845-$B$2)&gt;123,OR(((U1844*R1844/C1844*C1845)/(U1844*S1844/D1844*D1845))&lt;(4/6),((U1844*R1844/C1844*C1845)/(U1844*S1844/D1844*D1845))&gt;(6/4))),COUNTIF($M$2:M1845,1),0)</f>
        <v>0</v>
      </c>
      <c r="O1845" s="51">
        <f>IF(OR((ROW(N1845)-MATCH(MAX($N$2:N1845),$N$2:N1845,0))=1,(ROW(N1845)-MATCH(MAX($N$2:N1845),$N$2:N1845,0))&gt;123),IF(OR(((U1844*R1844/C1844*C1845)/(U1844*S1844/D1844*D1845))&lt;(4/6),((U1844*R1844/C1844*C1845)/(U1844*S1844/D1844*D1845))&gt;(6/4)),1,0),0)</f>
        <v>0</v>
      </c>
      <c r="P1845" s="47">
        <f>IF(O1845=1,U1844/2/C1845,P1844)</f>
        <v>4.5848803948301908</v>
      </c>
      <c r="Q1845" s="47">
        <f>IF(O1845=1,U1844/2/D1845,Q1844)</f>
        <v>74.992248772629807</v>
      </c>
      <c r="R1845" s="41">
        <f>P1845*C1845/U1844</f>
        <v>0.53487193639416752</v>
      </c>
      <c r="S1845" s="41">
        <f>Q1845*D1845/U1844</f>
        <v>0.45772833130461382</v>
      </c>
      <c r="T1845" s="41">
        <f t="shared" si="343"/>
        <v>1.1685357881817793</v>
      </c>
      <c r="U1845" s="42">
        <f>P1845*C1845+Q1845*D1845</f>
        <v>31885.044800207073</v>
      </c>
      <c r="V1845" s="25">
        <f>B1845</f>
        <v>43679</v>
      </c>
      <c r="W1845">
        <f>C1845/C$2</f>
        <v>1.6302046805376653</v>
      </c>
      <c r="X1845">
        <f>D1845/D$2</f>
        <v>1.4049931924041561</v>
      </c>
      <c r="Y1845">
        <f t="shared" si="344"/>
        <v>1.5942522400103536</v>
      </c>
      <c r="AA1845" s="15">
        <f t="shared" si="345"/>
        <v>-1.4731681553688758E-2</v>
      </c>
      <c r="AB1845" s="15">
        <f t="shared" si="346"/>
        <v>1.3073844752178321E-3</v>
      </c>
      <c r="AC1845" s="15">
        <f t="shared" si="347"/>
        <v>-7.3997323012187088E-3</v>
      </c>
    </row>
    <row r="1846" spans="1:29" x14ac:dyDescent="0.4">
      <c r="A1846" s="43">
        <f t="shared" si="338"/>
        <v>2019</v>
      </c>
      <c r="B1846" s="53">
        <v>43682</v>
      </c>
      <c r="C1846" s="45">
        <v>3675.6884</v>
      </c>
      <c r="D1846" s="45">
        <f>VLOOKUP(B1846,'H11001.CSI  中证全债'!$A$2:$B$2792,2,0)</f>
        <v>196.36590000000001</v>
      </c>
      <c r="E1846" s="14">
        <f t="shared" si="339"/>
        <v>0</v>
      </c>
      <c r="F1846" s="14">
        <f>IF(AND((B1846-$B$2)&gt;123,OR(((G1845*J1845/C1845*C1846)/(G1845*K1845/D1845*D1846))&lt;(4/6),((G1845*J1845/C1845*C1846)/(G1845*K1845/D1845*D1846))&gt;(6/4))),COUNTIF($E$2:E1846,1),0)</f>
        <v>0</v>
      </c>
      <c r="G1846" s="21">
        <f t="shared" si="340"/>
        <v>31362.863466728904</v>
      </c>
      <c r="H1846" s="12">
        <f t="shared" si="341"/>
        <v>4.553570394703824</v>
      </c>
      <c r="I1846" s="12">
        <f t="shared" si="342"/>
        <v>74.480129127983204</v>
      </c>
      <c r="J1846" s="15">
        <f>IF(OR((ROW(F1846)-MATCH(MAX($F$2:F1846),$F$2:F1846,0))=1,(ROW(F1846)-MATCH(MAX($F$2:F1846),$F$2:F1846,0))&gt;123),IF(OR(((G1845*J1845/C1845*C1846)/(G1845*K1845/D1845*D1846))&lt;(4/6),((G1845*J1845/C1845*C1846)/(G1845*K1845/D1845*D1846))&gt;(6/4)),50%,((G1845*J1845/C1845*C1846)/((G1845*K1845/D1845*D1846)+(G1845*J1845/C1845*C1846)))),((G1845*J1845/C1845*C1846)/((G1845*K1845/D1845*D1846)+(G1845*J1845/C1845*C1846))))</f>
        <v>0.53367275906270928</v>
      </c>
      <c r="K1846" s="18">
        <f t="shared" si="336"/>
        <v>0.46632724093729072</v>
      </c>
      <c r="L1846" s="20">
        <f t="shared" si="337"/>
        <v>1.1444168648395019</v>
      </c>
      <c r="M1846" s="51">
        <f>IF(AND((B1846-$B$2)&gt;123,OR(((U1845*R1845/C1845*C1846)/(U1845*S1845/D1845*D1846))&lt;(4/6),((U1845*R1845/C1845*C1846)/(U1845*S1845/D1845*D1846))&gt;(6/4))),1,0)</f>
        <v>0</v>
      </c>
      <c r="N1846" s="51">
        <f>IF(AND((B1846-$B$2)&gt;123,OR(((U1845*R1845/C1845*C1846)/(U1845*S1845/D1845*D1846))&lt;(4/6),((U1845*R1845/C1845*C1846)/(U1845*S1845/D1845*D1846))&gt;(6/4))),COUNTIF($M$2:M1846,1),0)</f>
        <v>0</v>
      </c>
      <c r="O1846" s="51">
        <f>IF(OR((ROW(N1846)-MATCH(MAX($N$2:N1846),$N$2:N1846,0))=1,(ROW(N1846)-MATCH(MAX($N$2:N1846),$N$2:N1846,0))&gt;123),IF(OR(((U1845*R1845/C1845*C1846)/(U1845*S1845/D1845*D1846))&lt;(4/6),((U1845*R1845/C1845*C1846)/(U1845*S1845/D1845*D1846))&gt;(6/4)),1,0),0)</f>
        <v>0</v>
      </c>
      <c r="P1846" s="47">
        <f>IF(O1846=1,U1845/2/C1846,P1845)</f>
        <v>4.5848803948301908</v>
      </c>
      <c r="Q1846" s="47">
        <f>IF(O1846=1,U1845/2/D1846,Q1845)</f>
        <v>74.992248772629807</v>
      </c>
      <c r="R1846" s="41">
        <f>P1846*C1846/U1845</f>
        <v>0.52854219864716345</v>
      </c>
      <c r="S1846" s="41">
        <f>Q1846*D1846/U1845</f>
        <v>0.46184411894461924</v>
      </c>
      <c r="T1846" s="41">
        <f t="shared" si="343"/>
        <v>1.1444168648395026</v>
      </c>
      <c r="U1846" s="42">
        <f>P1846*C1846+Q1846*D1846</f>
        <v>31578.5121059261</v>
      </c>
      <c r="V1846" s="25">
        <f>B1846</f>
        <v>43682</v>
      </c>
      <c r="W1846">
        <f>C1846/C$2</f>
        <v>1.5989923232291594</v>
      </c>
      <c r="X1846">
        <f>D1846/D$2</f>
        <v>1.4071365102113937</v>
      </c>
      <c r="Y1846">
        <f t="shared" si="344"/>
        <v>1.578925605296305</v>
      </c>
      <c r="AA1846" s="15">
        <f t="shared" si="345"/>
        <v>-1.9146281249917463E-2</v>
      </c>
      <c r="AB1846" s="15">
        <f t="shared" si="346"/>
        <v>1.5255004926892912E-3</v>
      </c>
      <c r="AC1846" s="15">
        <f t="shared" si="347"/>
        <v>-9.6136824082173611E-3</v>
      </c>
    </row>
    <row r="1847" spans="1:29" x14ac:dyDescent="0.4">
      <c r="A1847" s="43">
        <f t="shared" si="338"/>
        <v>2019</v>
      </c>
      <c r="B1847" s="53">
        <v>43683</v>
      </c>
      <c r="C1847" s="45">
        <v>3636.3289</v>
      </c>
      <c r="D1847" s="45">
        <f>VLOOKUP(B1847,'H11001.CSI  中证全债'!$A$2:$B$2792,2,0)</f>
        <v>196.5239</v>
      </c>
      <c r="E1847" s="14">
        <f t="shared" si="339"/>
        <v>0</v>
      </c>
      <c r="F1847" s="14">
        <f>IF(AND((B1847-$B$2)&gt;123,OR(((G1846*J1846/C1846*C1847)/(G1846*K1846/D1846*D1847))&lt;(4/6),((G1846*J1846/C1846*C1847)/(G1846*K1846/D1846*D1847))&gt;(6/4))),COUNTIF($E$2:E1847,1),0)</f>
        <v>0</v>
      </c>
      <c r="G1847" s="21">
        <f t="shared" si="340"/>
        <v>31195.405073180784</v>
      </c>
      <c r="H1847" s="12">
        <f t="shared" si="341"/>
        <v>4.553570394703824</v>
      </c>
      <c r="I1847" s="12">
        <f t="shared" si="342"/>
        <v>74.480129127983204</v>
      </c>
      <c r="J1847" s="15">
        <f>IF(OR((ROW(F1847)-MATCH(MAX($F$2:F1847),$F$2:F1847,0))=1,(ROW(F1847)-MATCH(MAX($F$2:F1847),$F$2:F1847,0))&gt;123),IF(OR(((G1846*J1846/C1846*C1847)/(G1846*K1846/D1846*D1847))&lt;(4/6),((G1846*J1846/C1846*C1847)/(G1846*K1846/D1846*D1847))&gt;(6/4)),50%,((G1846*J1846/C1846*C1847)/((G1846*K1846/D1846*D1847)+(G1846*J1846/C1846*C1847)))),((G1846*J1846/C1846*C1847)/((G1846*K1846/D1846*D1847)+(G1846*J1846/C1846*C1847))))</f>
        <v>0.53079226205276475</v>
      </c>
      <c r="K1847" s="18">
        <f t="shared" si="336"/>
        <v>0.46920773794723525</v>
      </c>
      <c r="L1847" s="20">
        <f t="shared" si="337"/>
        <v>1.1312521493676964</v>
      </c>
      <c r="M1847" s="51">
        <f>IF(AND((B1847-$B$2)&gt;123,OR(((U1846*R1846/C1846*C1847)/(U1846*S1846/D1846*D1847))&lt;(4/6),((U1846*R1846/C1846*C1847)/(U1846*S1846/D1846*D1847))&gt;(6/4))),1,0)</f>
        <v>0</v>
      </c>
      <c r="N1847" s="51">
        <f>IF(AND((B1847-$B$2)&gt;123,OR(((U1846*R1846/C1846*C1847)/(U1846*S1846/D1846*D1847))&lt;(4/6),((U1846*R1846/C1846*C1847)/(U1846*S1846/D1846*D1847))&gt;(6/4))),COUNTIF($M$2:M1847,1),0)</f>
        <v>0</v>
      </c>
      <c r="O1847" s="51">
        <f>IF(OR((ROW(N1847)-MATCH(MAX($N$2:N1847),$N$2:N1847,0))=1,(ROW(N1847)-MATCH(MAX($N$2:N1847),$N$2:N1847,0))&gt;123),IF(OR(((U1846*R1846/C1846*C1847)/(U1846*S1846/D1846*D1847))&lt;(4/6),((U1846*R1846/C1846*C1847)/(U1846*S1846/D1846*D1847))&gt;(6/4)),1,0),0)</f>
        <v>0</v>
      </c>
      <c r="P1847" s="47">
        <f>IF(O1847=1,U1846/2/C1847,P1846)</f>
        <v>4.5848803948301908</v>
      </c>
      <c r="Q1847" s="47">
        <f>IF(O1847=1,U1846/2/D1847,Q1846)</f>
        <v>74.992248772629807</v>
      </c>
      <c r="R1847" s="41">
        <f>P1847*C1847/U1846</f>
        <v>0.52795815796640089</v>
      </c>
      <c r="S1847" s="41">
        <f>Q1847*D1847/U1846</f>
        <v>0.46670245732704096</v>
      </c>
      <c r="T1847" s="41">
        <f t="shared" si="343"/>
        <v>1.1312521493676968</v>
      </c>
      <c r="U1847" s="42">
        <f>P1847*C1847+Q1847*D1847</f>
        <v>31409.902281331859</v>
      </c>
      <c r="V1847" s="25">
        <f>B1847</f>
        <v>43683</v>
      </c>
      <c r="W1847">
        <f>C1847/C$2</f>
        <v>1.5818702139812324</v>
      </c>
      <c r="X1847">
        <f>D1847/D$2</f>
        <v>1.4082687208885702</v>
      </c>
      <c r="Y1847">
        <f t="shared" si="344"/>
        <v>1.570495114066593</v>
      </c>
      <c r="AA1847" s="15">
        <f t="shared" si="345"/>
        <v>-1.0708062195914136E-2</v>
      </c>
      <c r="AB1847" s="15">
        <f t="shared" si="346"/>
        <v>8.0462035414496924E-4</v>
      </c>
      <c r="AC1847" s="15">
        <f t="shared" si="347"/>
        <v>-5.3393847065580369E-3</v>
      </c>
    </row>
    <row r="1848" spans="1:29" x14ac:dyDescent="0.4">
      <c r="A1848" s="43">
        <f t="shared" si="338"/>
        <v>2019</v>
      </c>
      <c r="B1848" s="53">
        <v>43684</v>
      </c>
      <c r="C1848" s="45">
        <v>3621.431</v>
      </c>
      <c r="D1848" s="45">
        <f>VLOOKUP(B1848,'H11001.CSI  中证全债'!$A$2:$B$2792,2,0)</f>
        <v>196.58500000000001</v>
      </c>
      <c r="E1848" s="14">
        <f t="shared" si="339"/>
        <v>0</v>
      </c>
      <c r="F1848" s="14">
        <f>IF(AND((B1848-$B$2)&gt;123,OR(((G1847*J1847/C1847*C1848)/(G1847*K1847/D1847*D1848))&lt;(4/6),((G1847*J1847/C1847*C1848)/(G1847*K1847/D1847*D1848))&gt;(6/4))),COUNTIF($E$2:E1848,1),0)</f>
        <v>0</v>
      </c>
      <c r="G1848" s="21">
        <f t="shared" si="340"/>
        <v>31132.117172687242</v>
      </c>
      <c r="H1848" s="12">
        <f t="shared" si="341"/>
        <v>4.553570394703824</v>
      </c>
      <c r="I1848" s="12">
        <f t="shared" si="342"/>
        <v>74.480129127983204</v>
      </c>
      <c r="J1848" s="15">
        <f>IF(OR((ROW(F1848)-MATCH(MAX($F$2:F1848),$F$2:F1848,0))=1,(ROW(F1848)-MATCH(MAX($F$2:F1848),$F$2:F1848,0))&gt;123),IF(OR(((G1847*J1847/C1847*C1848)/(G1847*K1847/D1847*D1848))&lt;(4/6),((G1847*J1847/C1847*C1848)/(G1847*K1847/D1847*D1848))&gt;(6/4)),50%,((G1847*J1847/C1847*C1848)/((G1847*K1847/D1847*D1848)+(G1847*J1847/C1847*C1848)))),((G1847*J1847/C1847*C1848)/((G1847*K1847/D1847*D1848)+(G1847*J1847/C1847*C1848))))</f>
        <v>0.52969224343437904</v>
      </c>
      <c r="K1848" s="18">
        <f t="shared" si="336"/>
        <v>0.47030775656562096</v>
      </c>
      <c r="L1848" s="20">
        <f t="shared" si="337"/>
        <v>1.126267292086373</v>
      </c>
      <c r="M1848" s="51">
        <f>IF(AND((B1848-$B$2)&gt;123,OR(((U1847*R1847/C1847*C1848)/(U1847*S1847/D1847*D1848))&lt;(4/6),((U1847*R1847/C1847*C1848)/(U1847*S1847/D1847*D1848))&gt;(6/4))),1,0)</f>
        <v>0</v>
      </c>
      <c r="N1848" s="51">
        <f>IF(AND((B1848-$B$2)&gt;123,OR(((U1847*R1847/C1847*C1848)/(U1847*S1847/D1847*D1848))&lt;(4/6),((U1847*R1847/C1847*C1848)/(U1847*S1847/D1847*D1848))&gt;(6/4))),COUNTIF($M$2:M1848,1),0)</f>
        <v>0</v>
      </c>
      <c r="O1848" s="51">
        <f>IF(OR((ROW(N1848)-MATCH(MAX($N$2:N1848),$N$2:N1848,0))=1,(ROW(N1848)-MATCH(MAX($N$2:N1848),$N$2:N1848,0))&gt;123),IF(OR(((U1847*R1847/C1847*C1848)/(U1847*S1847/D1847*D1848))&lt;(4/6),((U1847*R1847/C1847*C1848)/(U1847*S1847/D1847*D1848))&gt;(6/4)),1,0),0)</f>
        <v>0</v>
      </c>
      <c r="P1848" s="47">
        <f>IF(O1848=1,U1847/2/C1848,P1847)</f>
        <v>4.5848803948301908</v>
      </c>
      <c r="Q1848" s="47">
        <f>IF(O1848=1,U1847/2/D1848,Q1847)</f>
        <v>74.992248772629807</v>
      </c>
      <c r="R1848" s="41">
        <f>P1848*C1848/U1847</f>
        <v>0.528617626518329</v>
      </c>
      <c r="S1848" s="41">
        <f>Q1848*D1848/U1847</f>
        <v>0.46935361635077072</v>
      </c>
      <c r="T1848" s="41">
        <f t="shared" si="343"/>
        <v>1.1262672920863732</v>
      </c>
      <c r="U1848" s="42">
        <f>P1848*C1848+Q1848*D1848</f>
        <v>31346.179218097725</v>
      </c>
      <c r="V1848" s="25">
        <f>B1848</f>
        <v>43684</v>
      </c>
      <c r="W1848">
        <f>C1848/C$2</f>
        <v>1.5753893524010625</v>
      </c>
      <c r="X1848">
        <f>D1848/D$2</f>
        <v>1.408706556789681</v>
      </c>
      <c r="Y1848">
        <f t="shared" si="344"/>
        <v>1.5673089609048863</v>
      </c>
      <c r="AA1848" s="15">
        <f t="shared" si="345"/>
        <v>-4.0969616362260819E-3</v>
      </c>
      <c r="AB1848" s="15">
        <f t="shared" si="346"/>
        <v>3.1090366108155187E-4</v>
      </c>
      <c r="AC1848" s="15">
        <f t="shared" si="347"/>
        <v>-2.0287571309003383E-3</v>
      </c>
    </row>
    <row r="1849" spans="1:29" x14ac:dyDescent="0.4">
      <c r="A1849" s="43">
        <f t="shared" si="338"/>
        <v>2019</v>
      </c>
      <c r="B1849" s="53">
        <v>43685</v>
      </c>
      <c r="C1849" s="45">
        <v>3669.2936</v>
      </c>
      <c r="D1849" s="45">
        <f>VLOOKUP(B1849,'H11001.CSI  中证全债'!$A$2:$B$2792,2,0)</f>
        <v>196.6482</v>
      </c>
      <c r="E1849" s="14">
        <f t="shared" si="339"/>
        <v>0</v>
      </c>
      <c r="F1849" s="14">
        <f>IF(AND((B1849-$B$2)&gt;123,OR(((G1848*J1848/C1848*C1849)/(G1848*K1848/D1848*D1849))&lt;(4/6),((G1848*J1848/C1848*C1849)/(G1848*K1848/D1848*D1849))&gt;(6/4))),COUNTIF($E$2:E1849,1),0)</f>
        <v>0</v>
      </c>
      <c r="G1849" s="21">
        <f t="shared" si="340"/>
        <v>31354.770035221685</v>
      </c>
      <c r="H1849" s="12">
        <f t="shared" si="341"/>
        <v>4.553570394703824</v>
      </c>
      <c r="I1849" s="12">
        <f t="shared" si="342"/>
        <v>74.480129127983204</v>
      </c>
      <c r="J1849" s="15">
        <f>IF(OR((ROW(F1849)-MATCH(MAX($F$2:F1849),$F$2:F1849,0))=1,(ROW(F1849)-MATCH(MAX($F$2:F1849),$F$2:F1849,0))&gt;123),IF(OR(((G1848*J1848/C1848*C1849)/(G1848*K1848/D1848*D1849))&lt;(4/6),((G1848*J1848/C1848*C1849)/(G1848*K1848/D1848*D1849))&gt;(6/4)),50%,((G1848*J1848/C1848*C1849)/((G1848*K1848/D1848*D1849)+(G1848*J1848/C1848*C1849)))),((G1848*J1848/C1848*C1849)/((G1848*K1848/D1848*D1849)+(G1848*J1848/C1848*C1849))))</f>
        <v>0.53288181312340099</v>
      </c>
      <c r="K1849" s="18">
        <f t="shared" si="336"/>
        <v>0.46711818687659901</v>
      </c>
      <c r="L1849" s="20">
        <f t="shared" si="337"/>
        <v>1.1407858398460839</v>
      </c>
      <c r="M1849" s="51">
        <f>IF(AND((B1849-$B$2)&gt;123,OR(((U1848*R1848/C1848*C1849)/(U1848*S1848/D1848*D1849))&lt;(4/6),((U1848*R1848/C1848*C1849)/(U1848*S1848/D1848*D1849))&gt;(6/4))),1,0)</f>
        <v>0</v>
      </c>
      <c r="N1849" s="51">
        <f>IF(AND((B1849-$B$2)&gt;123,OR(((U1848*R1848/C1848*C1849)/(U1848*S1848/D1848*D1849))&lt;(4/6),((U1848*R1848/C1848*C1849)/(U1848*S1848/D1848*D1849))&gt;(6/4))),COUNTIF($M$2:M1849,1),0)</f>
        <v>0</v>
      </c>
      <c r="O1849" s="51">
        <f>IF(OR((ROW(N1849)-MATCH(MAX($N$2:N1849),$N$2:N1849,0))=1,(ROW(N1849)-MATCH(MAX($N$2:N1849),$N$2:N1849,0))&gt;123),IF(OR(((U1848*R1848/C1848*C1849)/(U1848*S1848/D1848*D1849))&lt;(4/6),((U1848*R1848/C1848*C1849)/(U1848*S1848/D1848*D1849))&gt;(6/4)),1,0),0)</f>
        <v>0</v>
      </c>
      <c r="P1849" s="47">
        <f>IF(O1849=1,U1848/2/C1849,P1848)</f>
        <v>4.5848803948301908</v>
      </c>
      <c r="Q1849" s="47">
        <f>IF(O1849=1,U1848/2/D1849,Q1848)</f>
        <v>74.992248772629807</v>
      </c>
      <c r="R1849" s="41">
        <f>P1849*C1849/U1848</f>
        <v>0.5366929147078624</v>
      </c>
      <c r="S1849" s="41">
        <f>Q1849*D1849/U1848</f>
        <v>0.470458955539169</v>
      </c>
      <c r="T1849" s="41">
        <f t="shared" si="343"/>
        <v>1.1407858398460839</v>
      </c>
      <c r="U1849" s="42">
        <f>P1849*C1849+Q1849*D1849</f>
        <v>31570.363024605751</v>
      </c>
      <c r="V1849" s="25">
        <f>B1849</f>
        <v>43685</v>
      </c>
      <c r="W1849">
        <f>C1849/C$2</f>
        <v>1.5962104671532782</v>
      </c>
      <c r="X1849">
        <f>D1849/D$2</f>
        <v>1.4091594410605517</v>
      </c>
      <c r="Y1849">
        <f t="shared" si="344"/>
        <v>1.5785181512302875</v>
      </c>
      <c r="AA1849" s="15">
        <f t="shared" si="345"/>
        <v>1.3216488178291907E-2</v>
      </c>
      <c r="AB1849" s="15">
        <f t="shared" si="346"/>
        <v>3.2148943205223546E-4</v>
      </c>
      <c r="AC1849" s="15">
        <f t="shared" si="347"/>
        <v>7.1518702470312334E-3</v>
      </c>
    </row>
    <row r="1850" spans="1:29" x14ac:dyDescent="0.4">
      <c r="A1850" s="43">
        <f t="shared" si="338"/>
        <v>2019</v>
      </c>
      <c r="B1850" s="53">
        <v>43686</v>
      </c>
      <c r="C1850" s="45">
        <v>3633.5295999999998</v>
      </c>
      <c r="D1850" s="45">
        <f>VLOOKUP(B1850,'H11001.CSI  中证全债'!$A$2:$B$2792,2,0)</f>
        <v>196.78919999999999</v>
      </c>
      <c r="E1850" s="14">
        <f t="shared" si="339"/>
        <v>0</v>
      </c>
      <c r="F1850" s="14">
        <f>IF(AND((B1850-$B$2)&gt;123,OR(((G1849*J1849/C1849*C1850)/(G1849*K1849/D1849*D1850))&lt;(4/6),((G1849*J1849/C1849*C1850)/(G1849*K1849/D1849*D1850))&gt;(6/4))),COUNTIF($E$2:E1850,1),0)</f>
        <v>0</v>
      </c>
      <c r="G1850" s="21">
        <f t="shared" si="340"/>
        <v>31202.417841832539</v>
      </c>
      <c r="H1850" s="12">
        <f t="shared" si="341"/>
        <v>4.553570394703824</v>
      </c>
      <c r="I1850" s="12">
        <f t="shared" si="342"/>
        <v>74.480129127983204</v>
      </c>
      <c r="J1850" s="15">
        <f>IF(OR((ROW(F1850)-MATCH(MAX($F$2:F1850),$F$2:F1850,0))=1,(ROW(F1850)-MATCH(MAX($F$2:F1850),$F$2:F1850,0))&gt;123),IF(OR(((G1849*J1849/C1849*C1850)/(G1849*K1849/D1849*D1850))&lt;(4/6),((G1849*J1849/C1849*C1850)/(G1849*K1849/D1849*D1850))&gt;(6/4)),50%,((G1849*J1849/C1849*C1850)/((G1849*K1849/D1849*D1850)+(G1849*J1849/C1849*C1850)))),((G1849*J1849/C1849*C1850)/((G1849*K1849/D1849*D1850)+(G1849*J1849/C1849*C1850))))</f>
        <v>0.53026444613076484</v>
      </c>
      <c r="K1850" s="18">
        <f t="shared" si="336"/>
        <v>0.46973555386923516</v>
      </c>
      <c r="L1850" s="20">
        <f t="shared" si="337"/>
        <v>1.1288573789293788</v>
      </c>
      <c r="M1850" s="51">
        <f>IF(AND((B1850-$B$2)&gt;123,OR(((U1849*R1849/C1849*C1850)/(U1849*S1849/D1849*D1850))&lt;(4/6),((U1849*R1849/C1849*C1850)/(U1849*S1849/D1849*D1850))&gt;(6/4))),1,0)</f>
        <v>0</v>
      </c>
      <c r="N1850" s="51">
        <f>IF(AND((B1850-$B$2)&gt;123,OR(((U1849*R1849/C1849*C1850)/(U1849*S1849/D1849*D1850))&lt;(4/6),((U1849*R1849/C1849*C1850)/(U1849*S1849/D1849*D1850))&gt;(6/4))),COUNTIF($M$2:M1850,1),0)</f>
        <v>0</v>
      </c>
      <c r="O1850" s="51">
        <f>IF(OR((ROW(N1850)-MATCH(MAX($N$2:N1850),$N$2:N1850,0))=1,(ROW(N1850)-MATCH(MAX($N$2:N1850),$N$2:N1850,0))&gt;123),IF(OR(((U1849*R1849/C1849*C1850)/(U1849*S1849/D1849*D1850))&lt;(4/6),((U1849*R1849/C1849*C1850)/(U1849*S1849/D1849*D1850))&gt;(6/4)),1,0),0)</f>
        <v>0</v>
      </c>
      <c r="P1850" s="47">
        <f>IF(O1850=1,U1849/2/C1850,P1849)</f>
        <v>4.5848803948301908</v>
      </c>
      <c r="Q1850" s="47">
        <f>IF(O1850=1,U1849/2/D1850,Q1849)</f>
        <v>74.992248772629807</v>
      </c>
      <c r="R1850" s="41">
        <f>P1850*C1850/U1849</f>
        <v>0.52768790191265869</v>
      </c>
      <c r="S1850" s="41">
        <f>Q1850*D1850/U1849</f>
        <v>0.46745311831431163</v>
      </c>
      <c r="T1850" s="41">
        <f t="shared" si="343"/>
        <v>1.128857378929379</v>
      </c>
      <c r="U1850" s="42">
        <f>P1850*C1850+Q1850*D1850</f>
        <v>31416.963269241987</v>
      </c>
      <c r="V1850" s="25">
        <f>B1850</f>
        <v>43686</v>
      </c>
      <c r="W1850">
        <f>C1850/C$2</f>
        <v>1.580652466793953</v>
      </c>
      <c r="X1850">
        <f>D1850/D$2</f>
        <v>1.4101698316015763</v>
      </c>
      <c r="Y1850">
        <f t="shared" si="344"/>
        <v>1.5708481634620994</v>
      </c>
      <c r="AA1850" s="15">
        <f t="shared" si="345"/>
        <v>-9.7468351946543574E-3</v>
      </c>
      <c r="AB1850" s="15">
        <f t="shared" si="346"/>
        <v>7.1701647917432609E-4</v>
      </c>
      <c r="AC1850" s="15">
        <f t="shared" si="347"/>
        <v>-4.8589797730296258E-3</v>
      </c>
    </row>
    <row r="1851" spans="1:29" x14ac:dyDescent="0.4">
      <c r="A1851" s="43">
        <f t="shared" si="338"/>
        <v>2019</v>
      </c>
      <c r="B1851" s="53">
        <v>43689</v>
      </c>
      <c r="C1851" s="45">
        <v>3699.1046999999999</v>
      </c>
      <c r="D1851" s="45">
        <f>VLOOKUP(B1851,'H11001.CSI  中证全债'!$A$2:$B$2792,2,0)</f>
        <v>196.85720000000001</v>
      </c>
      <c r="E1851" s="14">
        <f t="shared" si="339"/>
        <v>0</v>
      </c>
      <c r="F1851" s="14">
        <f>IF(AND((B1851-$B$2)&gt;123,OR(((G1850*J1850/C1850*C1851)/(G1850*K1850/D1850*D1851))&lt;(4/6),((G1850*J1850/C1850*C1851)/(G1850*K1850/D1850*D1851))&gt;(6/4))),COUNTIF($E$2:E1851,1),0)</f>
        <v>0</v>
      </c>
      <c r="G1851" s="21">
        <f t="shared" si="340"/>
        <v>31506.083324602987</v>
      </c>
      <c r="H1851" s="12">
        <f t="shared" si="341"/>
        <v>4.553570394703824</v>
      </c>
      <c r="I1851" s="12">
        <f t="shared" si="342"/>
        <v>74.480129127983204</v>
      </c>
      <c r="J1851" s="15">
        <f>IF(OR((ROW(F1851)-MATCH(MAX($F$2:F1851),$F$2:F1851,0))=1,(ROW(F1851)-MATCH(MAX($F$2:F1851),$F$2:F1851,0))&gt;123),IF(OR(((G1850*J1850/C1850*C1851)/(G1850*K1850/D1850*D1851))&lt;(4/6),((G1850*J1850/C1850*C1851)/(G1850*K1850/D1850*D1851))&gt;(6/4)),50%,((G1850*J1850/C1850*C1851)/((G1850*K1850/D1850*D1851)+(G1850*J1850/C1850*C1851)))),((G1850*J1850/C1850*C1851)/((G1850*K1850/D1850*D1851)+(G1850*J1850/C1850*C1851))))</f>
        <v>0.53463115282489737</v>
      </c>
      <c r="K1851" s="18">
        <f t="shared" si="336"/>
        <v>0.46536884717510263</v>
      </c>
      <c r="L1851" s="20">
        <f t="shared" si="337"/>
        <v>1.1488331375643923</v>
      </c>
      <c r="M1851" s="51">
        <f>IF(AND((B1851-$B$2)&gt;123,OR(((U1850*R1850/C1850*C1851)/(U1850*S1850/D1850*D1851))&lt;(4/6),((U1850*R1850/C1850*C1851)/(U1850*S1850/D1850*D1851))&gt;(6/4))),1,0)</f>
        <v>0</v>
      </c>
      <c r="N1851" s="51">
        <f>IF(AND((B1851-$B$2)&gt;123,OR(((U1850*R1850/C1850*C1851)/(U1850*S1850/D1850*D1851))&lt;(4/6),((U1850*R1850/C1850*C1851)/(U1850*S1850/D1850*D1851))&gt;(6/4))),COUNTIF($M$2:M1851,1),0)</f>
        <v>0</v>
      </c>
      <c r="O1851" s="51">
        <f>IF(OR((ROW(N1851)-MATCH(MAX($N$2:N1851),$N$2:N1851,0))=1,(ROW(N1851)-MATCH(MAX($N$2:N1851),$N$2:N1851,0))&gt;123),IF(OR(((U1850*R1850/C1850*C1851)/(U1850*S1850/D1850*D1851))&lt;(4/6),((U1850*R1850/C1850*C1851)/(U1850*S1850/D1850*D1851))&gt;(6/4)),1,0),0)</f>
        <v>0</v>
      </c>
      <c r="P1851" s="47">
        <f>IF(O1851=1,U1850/2/C1851,P1850)</f>
        <v>4.5848803948301908</v>
      </c>
      <c r="Q1851" s="47">
        <f>IF(O1851=1,U1850/2/D1851,Q1850)</f>
        <v>74.992248772629807</v>
      </c>
      <c r="R1851" s="41">
        <f>P1851*C1851/U1850</f>
        <v>0.53983424407089164</v>
      </c>
      <c r="S1851" s="41">
        <f>Q1851*D1851/U1850</f>
        <v>0.46989786977713616</v>
      </c>
      <c r="T1851" s="41">
        <f t="shared" si="343"/>
        <v>1.1488331375643925</v>
      </c>
      <c r="U1851" s="42">
        <f>P1851*C1851+Q1851*D1851</f>
        <v>31722.716732537556</v>
      </c>
      <c r="V1851" s="25">
        <f>B1851</f>
        <v>43689</v>
      </c>
      <c r="W1851">
        <f>C1851/C$2</f>
        <v>1.6091788460961223</v>
      </c>
      <c r="X1851">
        <f>D1851/D$2</f>
        <v>1.4106571121461842</v>
      </c>
      <c r="Y1851">
        <f t="shared" si="344"/>
        <v>1.5861358366268778</v>
      </c>
      <c r="AA1851" s="15">
        <f t="shared" si="345"/>
        <v>1.8047217779648683E-2</v>
      </c>
      <c r="AB1851" s="15">
        <f t="shared" si="346"/>
        <v>3.4554741825276736E-4</v>
      </c>
      <c r="AC1851" s="15">
        <f t="shared" si="347"/>
        <v>9.7321138480277458E-3</v>
      </c>
    </row>
    <row r="1852" spans="1:29" x14ac:dyDescent="0.4">
      <c r="A1852" s="43">
        <f t="shared" si="338"/>
        <v>2019</v>
      </c>
      <c r="B1852" s="53">
        <v>43690</v>
      </c>
      <c r="C1852" s="45">
        <v>3665.7514999999999</v>
      </c>
      <c r="D1852" s="45">
        <f>VLOOKUP(B1852,'H11001.CSI  中证全债'!$A$2:$B$2792,2,0)</f>
        <v>196.97309999999999</v>
      </c>
      <c r="E1852" s="14">
        <f t="shared" si="339"/>
        <v>0</v>
      </c>
      <c r="F1852" s="14">
        <f>IF(AND((B1852-$B$2)&gt;123,OR(((G1851*J1851/C1851*C1852)/(G1851*K1851/D1851*D1852))&lt;(4/6),((G1851*J1851/C1851*C1852)/(G1851*K1851/D1851*D1852))&gt;(6/4))),COUNTIF($E$2:E1852,1),0)</f>
        <v>0</v>
      </c>
      <c r="G1852" s="21">
        <f t="shared" si="340"/>
        <v>31362.839427480285</v>
      </c>
      <c r="H1852" s="12">
        <f t="shared" si="341"/>
        <v>4.553570394703824</v>
      </c>
      <c r="I1852" s="12">
        <f t="shared" si="342"/>
        <v>74.480129127983204</v>
      </c>
      <c r="J1852" s="15">
        <f>IF(OR((ROW(F1852)-MATCH(MAX($F$2:F1852),$F$2:F1852,0))=1,(ROW(F1852)-MATCH(MAX($F$2:F1852),$F$2:F1852,0))&gt;123),IF(OR(((G1851*J1851/C1851*C1852)/(G1851*K1851/D1851*D1852))&lt;(4/6),((G1851*J1851/C1851*C1852)/(G1851*K1851/D1851*D1852))&gt;(6/4)),50%,((G1851*J1851/C1851*C1852)/((G1851*K1851/D1851*D1852)+(G1851*J1851/C1851*C1852)))),((G1851*J1851/C1851*C1852)/((G1851*K1851/D1851*D1852)+(G1851*J1851/C1851*C1852))))</f>
        <v>0.53223042968855971</v>
      </c>
      <c r="K1852" s="18">
        <f t="shared" si="336"/>
        <v>0.46776957031144029</v>
      </c>
      <c r="L1852" s="20">
        <f t="shared" si="337"/>
        <v>1.1378047300815259</v>
      </c>
      <c r="M1852" s="51">
        <f>IF(AND((B1852-$B$2)&gt;123,OR(((U1851*R1851/C1851*C1852)/(U1851*S1851/D1851*D1852))&lt;(4/6),((U1851*R1851/C1851*C1852)/(U1851*S1851/D1851*D1852))&gt;(6/4))),1,0)</f>
        <v>0</v>
      </c>
      <c r="N1852" s="51">
        <f>IF(AND((B1852-$B$2)&gt;123,OR(((U1851*R1851/C1851*C1852)/(U1851*S1851/D1851*D1852))&lt;(4/6),((U1851*R1851/C1851*C1852)/(U1851*S1851/D1851*D1852))&gt;(6/4))),COUNTIF($M$2:M1852,1),0)</f>
        <v>0</v>
      </c>
      <c r="O1852" s="51">
        <f>IF(OR((ROW(N1852)-MATCH(MAX($N$2:N1852),$N$2:N1852,0))=1,(ROW(N1852)-MATCH(MAX($N$2:N1852),$N$2:N1852,0))&gt;123),IF(OR(((U1851*R1851/C1851*C1852)/(U1851*S1851/D1851*D1852))&lt;(4/6),((U1851*R1851/C1851*C1852)/(U1851*S1851/D1851*D1852))&gt;(6/4)),1,0),0)</f>
        <v>0</v>
      </c>
      <c r="P1852" s="47">
        <f>IF(O1852=1,U1851/2/C1852,P1851)</f>
        <v>4.5848803948301908</v>
      </c>
      <c r="Q1852" s="47">
        <f>IF(O1852=1,U1851/2/D1852,Q1851)</f>
        <v>74.992248772629807</v>
      </c>
      <c r="R1852" s="41">
        <f>P1852*C1852/U1851</f>
        <v>0.52981061888153547</v>
      </c>
      <c r="S1852" s="41">
        <f>Q1852*D1852/U1851</f>
        <v>0.46564283384862837</v>
      </c>
      <c r="T1852" s="41">
        <f t="shared" si="343"/>
        <v>1.1378047300815259</v>
      </c>
      <c r="U1852" s="42">
        <f>P1852*C1852+Q1852*D1852</f>
        <v>31578.487901385452</v>
      </c>
      <c r="V1852" s="25">
        <f>B1852</f>
        <v>43690</v>
      </c>
      <c r="W1852">
        <f>C1852/C$2</f>
        <v>1.5946695882506732</v>
      </c>
      <c r="X1852">
        <f>D1852/D$2</f>
        <v>1.4114876388391255</v>
      </c>
      <c r="Y1852">
        <f t="shared" si="344"/>
        <v>1.5789243950692726</v>
      </c>
      <c r="AA1852" s="15">
        <f t="shared" si="345"/>
        <v>-9.0165601422419472E-3</v>
      </c>
      <c r="AB1852" s="15">
        <f t="shared" si="346"/>
        <v>5.8875164332294894E-4</v>
      </c>
      <c r="AC1852" s="15">
        <f t="shared" si="347"/>
        <v>-4.5465472698361653E-3</v>
      </c>
    </row>
    <row r="1853" spans="1:29" x14ac:dyDescent="0.4">
      <c r="A1853" s="43">
        <f t="shared" si="338"/>
        <v>2019</v>
      </c>
      <c r="B1853" s="53">
        <v>43691</v>
      </c>
      <c r="C1853" s="45">
        <v>3682.4014999999999</v>
      </c>
      <c r="D1853" s="45">
        <f>VLOOKUP(B1853,'H11001.CSI  中证全债'!$A$2:$B$2792,2,0)</f>
        <v>197.08109999999999</v>
      </c>
      <c r="E1853" s="14">
        <f t="shared" si="339"/>
        <v>0</v>
      </c>
      <c r="F1853" s="14">
        <f>IF(AND((B1853-$B$2)&gt;123,OR(((G1852*J1852/C1852*C1853)/(G1852*K1852/D1852*D1853))&lt;(4/6),((G1852*J1852/C1852*C1853)/(G1852*K1852/D1852*D1853))&gt;(6/4))),COUNTIF($E$2:E1853,1),0)</f>
        <v>0</v>
      </c>
      <c r="G1853" s="21">
        <f t="shared" si="340"/>
        <v>31446.700228497924</v>
      </c>
      <c r="H1853" s="12">
        <f t="shared" si="341"/>
        <v>4.553570394703824</v>
      </c>
      <c r="I1853" s="12">
        <f t="shared" si="342"/>
        <v>74.480129127983204</v>
      </c>
      <c r="J1853" s="15">
        <f>IF(OR((ROW(F1853)-MATCH(MAX($F$2:F1853),$F$2:F1853,0))=1,(ROW(F1853)-MATCH(MAX($F$2:F1853),$F$2:F1853,0))&gt;123),IF(OR(((G1852*J1852/C1852*C1853)/(G1852*K1852/D1852*D1853))&lt;(4/6),((G1852*J1852/C1852*C1853)/(G1852*K1852/D1852*D1853))&gt;(6/4)),50%,((G1852*J1852/C1852*C1853)/((G1852*K1852/D1852*D1853)+(G1852*J1852/C1852*C1853)))),((G1852*J1852/C1852*C1853)/((G1852*K1852/D1852*D1853)+(G1852*J1852/C1852*C1853))))</f>
        <v>0.53322206558948371</v>
      </c>
      <c r="K1853" s="18">
        <f t="shared" si="336"/>
        <v>0.46677793441051629</v>
      </c>
      <c r="L1853" s="20">
        <f t="shared" si="337"/>
        <v>1.1423463413344039</v>
      </c>
      <c r="M1853" s="51">
        <f>IF(AND((B1853-$B$2)&gt;123,OR(((U1852*R1852/C1852*C1853)/(U1852*S1852/D1852*D1853))&lt;(4/6),((U1852*R1852/C1852*C1853)/(U1852*S1852/D1852*D1853))&gt;(6/4))),1,0)</f>
        <v>0</v>
      </c>
      <c r="N1853" s="51">
        <f>IF(AND((B1853-$B$2)&gt;123,OR(((U1852*R1852/C1852*C1853)/(U1852*S1852/D1852*D1853))&lt;(4/6),((U1852*R1852/C1852*C1853)/(U1852*S1852/D1852*D1853))&gt;(6/4))),COUNTIF($M$2:M1853,1),0)</f>
        <v>0</v>
      </c>
      <c r="O1853" s="51">
        <f>IF(OR((ROW(N1853)-MATCH(MAX($N$2:N1853),$N$2:N1853,0))=1,(ROW(N1853)-MATCH(MAX($N$2:N1853),$N$2:N1853,0))&gt;123),IF(OR(((U1852*R1852/C1852*C1853)/(U1852*S1852/D1852*D1853))&lt;(4/6),((U1852*R1852/C1852*C1853)/(U1852*S1852/D1852*D1853))&gt;(6/4)),1,0),0)</f>
        <v>0</v>
      </c>
      <c r="P1853" s="47">
        <f>IF(O1853=1,U1852/2/C1853,P1852)</f>
        <v>4.5848803948301908</v>
      </c>
      <c r="Q1853" s="47">
        <f>IF(O1853=1,U1852/2/D1853,Q1852)</f>
        <v>74.992248772629807</v>
      </c>
      <c r="R1853" s="41">
        <f>P1853*C1853/U1852</f>
        <v>0.53464784304958934</v>
      </c>
      <c r="S1853" s="41">
        <f>Q1853*D1853/U1852</f>
        <v>0.46802604753393223</v>
      </c>
      <c r="T1853" s="41">
        <f t="shared" si="343"/>
        <v>1.1423463413344039</v>
      </c>
      <c r="U1853" s="42">
        <f>P1853*C1853+Q1853*D1853</f>
        <v>31662.925322826817</v>
      </c>
      <c r="V1853" s="25">
        <f>B1853</f>
        <v>43691</v>
      </c>
      <c r="W1853">
        <f>C1853/C$2</f>
        <v>1.6019126456822459</v>
      </c>
      <c r="X1853">
        <f>D1853/D$2</f>
        <v>1.4122615549982083</v>
      </c>
      <c r="Y1853">
        <f t="shared" si="344"/>
        <v>1.5831462661413409</v>
      </c>
      <c r="AA1853" s="15">
        <f t="shared" si="345"/>
        <v>4.542042743486574E-3</v>
      </c>
      <c r="AB1853" s="15">
        <f t="shared" si="346"/>
        <v>5.4829821940161061E-4</v>
      </c>
      <c r="AC1853" s="15">
        <f t="shared" si="347"/>
        <v>2.673890583521521E-3</v>
      </c>
    </row>
    <row r="1854" spans="1:29" x14ac:dyDescent="0.4">
      <c r="A1854" s="43">
        <f t="shared" si="338"/>
        <v>2019</v>
      </c>
      <c r="B1854" s="53">
        <v>43692</v>
      </c>
      <c r="C1854" s="45">
        <v>3694.0005999999998</v>
      </c>
      <c r="D1854" s="45">
        <f>VLOOKUP(B1854,'H11001.CSI  中证全债'!$A$2:$B$2792,2,0)</f>
        <v>197.17240000000001</v>
      </c>
      <c r="E1854" s="14">
        <f t="shared" si="339"/>
        <v>0</v>
      </c>
      <c r="F1854" s="14">
        <f>IF(AND((B1854-$B$2)&gt;123,OR(((G1853*J1853/C1853*C1854)/(G1853*K1853/D1853*D1854))&lt;(4/6),((G1853*J1853/C1853*C1854)/(G1853*K1853/D1853*D1854))&gt;(6/4))),COUNTIF($E$2:E1854,1),0)</f>
        <v>0</v>
      </c>
      <c r="G1854" s="21">
        <f t="shared" si="340"/>
        <v>31506.317582652518</v>
      </c>
      <c r="H1854" s="12">
        <f t="shared" si="341"/>
        <v>4.553570394703824</v>
      </c>
      <c r="I1854" s="12">
        <f t="shared" si="342"/>
        <v>74.480129127983204</v>
      </c>
      <c r="J1854" s="15">
        <f>IF(OR((ROW(F1854)-MATCH(MAX($F$2:F1854),$F$2:F1854,0))=1,(ROW(F1854)-MATCH(MAX($F$2:F1854),$F$2:F1854,0))&gt;123),IF(OR(((G1853*J1853/C1853*C1854)/(G1853*K1853/D1853*D1854))&lt;(4/6),((G1853*J1853/C1853*C1854)/(G1853*K1853/D1853*D1854))&gt;(6/4)),50%,((G1853*J1853/C1853*C1854)/((G1853*K1853/D1853*D1854)+(G1853*J1853/C1853*C1854)))),((G1853*J1853/C1853*C1854)/((G1853*K1853/D1853*D1854)+(G1853*J1853/C1853*C1854))))</f>
        <v>0.53388948822885607</v>
      </c>
      <c r="K1854" s="18">
        <f t="shared" si="336"/>
        <v>0.46611051177114393</v>
      </c>
      <c r="L1854" s="20">
        <f t="shared" si="337"/>
        <v>1.1454139624531596</v>
      </c>
      <c r="M1854" s="51">
        <f>IF(AND((B1854-$B$2)&gt;123,OR(((U1853*R1853/C1853*C1854)/(U1853*S1853/D1853*D1854))&lt;(4/6),((U1853*R1853/C1853*C1854)/(U1853*S1853/D1853*D1854))&gt;(6/4))),1,0)</f>
        <v>0</v>
      </c>
      <c r="N1854" s="51">
        <f>IF(AND((B1854-$B$2)&gt;123,OR(((U1853*R1853/C1853*C1854)/(U1853*S1853/D1853*D1854))&lt;(4/6),((U1853*R1853/C1853*C1854)/(U1853*S1853/D1853*D1854))&gt;(6/4))),COUNTIF($M$2:M1854,1),0)</f>
        <v>0</v>
      </c>
      <c r="O1854" s="51">
        <f>IF(OR((ROW(N1854)-MATCH(MAX($N$2:N1854),$N$2:N1854,0))=1,(ROW(N1854)-MATCH(MAX($N$2:N1854),$N$2:N1854,0))&gt;123),IF(OR(((U1853*R1853/C1853*C1854)/(U1853*S1853/D1853*D1854))&lt;(4/6),((U1853*R1853/C1853*C1854)/(U1853*S1853/D1853*D1854))&gt;(6/4)),1,0),0)</f>
        <v>0</v>
      </c>
      <c r="P1854" s="47">
        <f>IF(O1854=1,U1853/2/C1854,P1853)</f>
        <v>4.5848803948301908</v>
      </c>
      <c r="Q1854" s="47">
        <f>IF(O1854=1,U1853/2/D1854,Q1853)</f>
        <v>74.992248772629807</v>
      </c>
      <c r="R1854" s="41">
        <f>P1854*C1854/U1853</f>
        <v>0.53490164780260707</v>
      </c>
      <c r="S1854" s="41">
        <f>Q1854*D1854/U1853</f>
        <v>0.46699417445287289</v>
      </c>
      <c r="T1854" s="41">
        <f t="shared" si="343"/>
        <v>1.1454139624531594</v>
      </c>
      <c r="U1854" s="42">
        <f>P1854*C1854+Q1854*D1854</f>
        <v>31722.952601327434</v>
      </c>
      <c r="V1854" s="25">
        <f>B1854</f>
        <v>43692</v>
      </c>
      <c r="W1854">
        <f>C1854/C$2</f>
        <v>1.6069584683521891</v>
      </c>
      <c r="X1854">
        <f>D1854/D$2</f>
        <v>1.4129158007882479</v>
      </c>
      <c r="Y1854">
        <f t="shared" si="344"/>
        <v>1.5861476300663717</v>
      </c>
      <c r="AA1854" s="15">
        <f t="shared" si="345"/>
        <v>3.1498737983894909E-3</v>
      </c>
      <c r="AB1854" s="15">
        <f t="shared" si="346"/>
        <v>4.6326106359262376E-4</v>
      </c>
      <c r="AC1854" s="15">
        <f t="shared" si="347"/>
        <v>1.8958222554799065E-3</v>
      </c>
    </row>
    <row r="1855" spans="1:29" x14ac:dyDescent="0.4">
      <c r="A1855" s="43">
        <f t="shared" si="338"/>
        <v>2019</v>
      </c>
      <c r="B1855" s="53">
        <v>43693</v>
      </c>
      <c r="C1855" s="45">
        <v>3710.5385999999999</v>
      </c>
      <c r="D1855" s="45">
        <f>VLOOKUP(B1855,'H11001.CSI  中证全债'!$A$2:$B$2792,2,0)</f>
        <v>197.18600000000001</v>
      </c>
      <c r="E1855" s="14">
        <f t="shared" si="339"/>
        <v>0</v>
      </c>
      <c r="F1855" s="14">
        <f>IF(AND((B1855-$B$2)&gt;123,OR(((G1854*J1854/C1854*C1855)/(G1854*K1854/D1854*D1855))&lt;(4/6),((G1854*J1854/C1854*C1855)/(G1854*K1854/D1854*D1855))&gt;(6/4))),COUNTIF($E$2:E1855,1),0)</f>
        <v>0</v>
      </c>
      <c r="G1855" s="21">
        <f t="shared" si="340"/>
        <v>31582.63745959627</v>
      </c>
      <c r="H1855" s="12">
        <f t="shared" si="341"/>
        <v>4.553570394703824</v>
      </c>
      <c r="I1855" s="12">
        <f t="shared" si="342"/>
        <v>74.480129127983204</v>
      </c>
      <c r="J1855" s="15">
        <f>IF(OR((ROW(F1855)-MATCH(MAX($F$2:F1855),$F$2:F1855,0))=1,(ROW(F1855)-MATCH(MAX($F$2:F1855),$F$2:F1855,0))&gt;123),IF(OR(((G1854*J1854/C1854*C1855)/(G1854*K1854/D1854*D1855))&lt;(4/6),((G1854*J1854/C1854*C1855)/(G1854*K1854/D1854*D1855))&gt;(6/4)),50%,((G1854*J1854/C1854*C1855)/((G1854*K1854/D1854*D1855)+(G1854*J1854/C1854*C1855)))),((G1854*J1854/C1854*C1855)/((G1854*K1854/D1854*D1855)+(G1854*J1854/C1854*C1855))))</f>
        <v>0.53498377831747312</v>
      </c>
      <c r="K1855" s="18">
        <f t="shared" si="336"/>
        <v>0.46501622168252688</v>
      </c>
      <c r="L1855" s="20">
        <f t="shared" si="337"/>
        <v>1.1504626147917782</v>
      </c>
      <c r="M1855" s="51">
        <f>IF(AND((B1855-$B$2)&gt;123,OR(((U1854*R1854/C1854*C1855)/(U1854*S1854/D1854*D1855))&lt;(4/6),((U1854*R1854/C1854*C1855)/(U1854*S1854/D1854*D1855))&gt;(6/4))),1,0)</f>
        <v>0</v>
      </c>
      <c r="N1855" s="51">
        <f>IF(AND((B1855-$B$2)&gt;123,OR(((U1854*R1854/C1854*C1855)/(U1854*S1854/D1854*D1855))&lt;(4/6),((U1854*R1854/C1854*C1855)/(U1854*S1854/D1854*D1855))&gt;(6/4))),COUNTIF($M$2:M1855,1),0)</f>
        <v>0</v>
      </c>
      <c r="O1855" s="51">
        <f>IF(OR((ROW(N1855)-MATCH(MAX($N$2:N1855),$N$2:N1855,0))=1,(ROW(N1855)-MATCH(MAX($N$2:N1855),$N$2:N1855,0))&gt;123),IF(OR(((U1854*R1854/C1854*C1855)/(U1854*S1854/D1854*D1855))&lt;(4/6),((U1854*R1854/C1854*C1855)/(U1854*S1854/D1854*D1855))&gt;(6/4)),1,0),0)</f>
        <v>0</v>
      </c>
      <c r="P1855" s="47">
        <f>IF(O1855=1,U1854/2/C1855,P1854)</f>
        <v>4.5848803948301908</v>
      </c>
      <c r="Q1855" s="47">
        <f>IF(O1855=1,U1854/2/D1855,Q1854)</f>
        <v>74.992248772629807</v>
      </c>
      <c r="R1855" s="41">
        <f>P1855*C1855/U1854</f>
        <v>0.53627970558732885</v>
      </c>
      <c r="S1855" s="41">
        <f>Q1855*D1855/U1854</f>
        <v>0.46614266182338299</v>
      </c>
      <c r="T1855" s="41">
        <f t="shared" si="343"/>
        <v>1.1504626147917782</v>
      </c>
      <c r="U1855" s="42">
        <f>P1855*C1855+Q1855*D1855</f>
        <v>31799.797247880444</v>
      </c>
      <c r="V1855" s="25">
        <f>B1855</f>
        <v>43693</v>
      </c>
      <c r="W1855">
        <f>C1855/C$2</f>
        <v>1.6141528037157535</v>
      </c>
      <c r="X1855">
        <f>D1855/D$2</f>
        <v>1.4130132568971694</v>
      </c>
      <c r="Y1855">
        <f t="shared" si="344"/>
        <v>1.5899898623940223</v>
      </c>
      <c r="AA1855" s="15">
        <f t="shared" si="345"/>
        <v>4.476988985870678E-3</v>
      </c>
      <c r="AB1855" s="15">
        <f t="shared" si="346"/>
        <v>6.8975170967044974E-5</v>
      </c>
      <c r="AC1855" s="15">
        <f t="shared" si="347"/>
        <v>2.4223674107117787E-3</v>
      </c>
    </row>
    <row r="1856" spans="1:29" x14ac:dyDescent="0.4">
      <c r="A1856" s="43">
        <f t="shared" si="338"/>
        <v>2019</v>
      </c>
      <c r="B1856" s="53">
        <v>43696</v>
      </c>
      <c r="C1856" s="45">
        <v>3791.0945999999999</v>
      </c>
      <c r="D1856" s="45">
        <f>VLOOKUP(B1856,'H11001.CSI  中证全债'!$A$2:$B$2792,2,0)</f>
        <v>197.24039999999999</v>
      </c>
      <c r="E1856" s="14">
        <f t="shared" si="339"/>
        <v>0</v>
      </c>
      <c r="F1856" s="14">
        <f>IF(AND((B1856-$B$2)&gt;123,OR(((G1855*J1855/C1855*C1856)/(G1855*K1855/D1855*D1856))&lt;(4/6),((G1855*J1855/C1855*C1856)/(G1855*K1855/D1855*D1856))&gt;(6/4))),COUNTIF($E$2:E1856,1),0)</f>
        <v>0</v>
      </c>
      <c r="G1856" s="21">
        <f t="shared" si="340"/>
        <v>31953.506595336592</v>
      </c>
      <c r="H1856" s="12">
        <f t="shared" si="341"/>
        <v>4.553570394703824</v>
      </c>
      <c r="I1856" s="12">
        <f t="shared" si="342"/>
        <v>74.480129127983204</v>
      </c>
      <c r="J1856" s="15">
        <f>IF(OR((ROW(F1856)-MATCH(MAX($F$2:F1856),$F$2:F1856,0))=1,(ROW(F1856)-MATCH(MAX($F$2:F1856),$F$2:F1856,0))&gt;123),IF(OR(((G1855*J1855/C1855*C1856)/(G1855*K1855/D1855*D1856))&lt;(4/6),((G1855*J1855/C1855*C1856)/(G1855*K1855/D1855*D1856))&gt;(6/4)),50%,((G1855*J1855/C1855*C1856)/((G1855*K1855/D1855*D1856)+(G1855*J1855/C1855*C1856)))),((G1855*J1855/C1855*C1856)/((G1855*K1855/D1855*D1856)+(G1855*J1855/C1855*C1856))))</f>
        <v>0.54025419972532718</v>
      </c>
      <c r="K1856" s="18">
        <f t="shared" si="336"/>
        <v>0.45974580027467282</v>
      </c>
      <c r="L1856" s="20">
        <f t="shared" si="337"/>
        <v>1.1751150296589006</v>
      </c>
      <c r="M1856" s="51">
        <f>IF(AND((B1856-$B$2)&gt;123,OR(((U1855*R1855/C1855*C1856)/(U1855*S1855/D1855*D1856))&lt;(4/6),((U1855*R1855/C1855*C1856)/(U1855*S1855/D1855*D1856))&gt;(6/4))),1,0)</f>
        <v>0</v>
      </c>
      <c r="N1856" s="51">
        <f>IF(AND((B1856-$B$2)&gt;123,OR(((U1855*R1855/C1855*C1856)/(U1855*S1855/D1855*D1856))&lt;(4/6),((U1855*R1855/C1855*C1856)/(U1855*S1855/D1855*D1856))&gt;(6/4))),COUNTIF($M$2:M1856,1),0)</f>
        <v>0</v>
      </c>
      <c r="O1856" s="51">
        <f>IF(OR((ROW(N1856)-MATCH(MAX($N$2:N1856),$N$2:N1856,0))=1,(ROW(N1856)-MATCH(MAX($N$2:N1856),$N$2:N1856,0))&gt;123),IF(OR(((U1855*R1855/C1855*C1856)/(U1855*S1855/D1855*D1856))&lt;(4/6),((U1855*R1855/C1855*C1856)/(U1855*S1855/D1855*D1856))&gt;(6/4)),1,0),0)</f>
        <v>0</v>
      </c>
      <c r="P1856" s="47">
        <f>IF(O1856=1,U1855/2/C1856,P1855)</f>
        <v>4.5848803948301908</v>
      </c>
      <c r="Q1856" s="47">
        <f>IF(O1856=1,U1855/2/D1856,Q1855)</f>
        <v>74.992248772629807</v>
      </c>
      <c r="R1856" s="41">
        <f>P1856*C1856/U1855</f>
        <v>0.5465983059890468</v>
      </c>
      <c r="S1856" s="41">
        <f>Q1856*D1856/U1855</f>
        <v>0.46514451112731264</v>
      </c>
      <c r="T1856" s="41">
        <f t="shared" si="343"/>
        <v>1.1751150296589006</v>
      </c>
      <c r="U1856" s="42">
        <f>P1856*C1856+Q1856*D1856</f>
        <v>32173.216451299617</v>
      </c>
      <c r="V1856" s="25">
        <f>B1856</f>
        <v>43696</v>
      </c>
      <c r="W1856">
        <f>C1856/C$2</f>
        <v>1.6491961511306346</v>
      </c>
      <c r="X1856">
        <f>D1856/D$2</f>
        <v>1.4134030813328555</v>
      </c>
      <c r="Y1856">
        <f t="shared" si="344"/>
        <v>1.6086608225649808</v>
      </c>
      <c r="AA1856" s="15">
        <f t="shared" si="345"/>
        <v>2.1710055785432392E-2</v>
      </c>
      <c r="AB1856" s="15">
        <f t="shared" si="346"/>
        <v>2.7588165488423577E-4</v>
      </c>
      <c r="AC1856" s="15">
        <f t="shared" si="347"/>
        <v>1.1742817116359383E-2</v>
      </c>
    </row>
    <row r="1857" spans="1:29" x14ac:dyDescent="0.4">
      <c r="A1857" s="43">
        <f t="shared" si="338"/>
        <v>2019</v>
      </c>
      <c r="B1857" s="53">
        <v>43697</v>
      </c>
      <c r="C1857" s="45">
        <v>3787.7323999999999</v>
      </c>
      <c r="D1857" s="45">
        <f>VLOOKUP(B1857,'H11001.CSI  中证全债'!$A$2:$B$2792,2,0)</f>
        <v>197.24549999999999</v>
      </c>
      <c r="E1857" s="14">
        <f t="shared" si="339"/>
        <v>0</v>
      </c>
      <c r="F1857" s="14">
        <f>IF(AND((B1857-$B$2)&gt;123,OR(((G1856*J1856/C1856*C1857)/(G1856*K1856/D1856*D1857))&lt;(4/6),((G1856*J1856/C1856*C1857)/(G1856*K1856/D1856*D1857))&gt;(6/4))),COUNTIF($E$2:E1857,1),0)</f>
        <v>0</v>
      </c>
      <c r="G1857" s="21">
        <f t="shared" si="340"/>
        <v>31938.576429614073</v>
      </c>
      <c r="H1857" s="12">
        <f t="shared" si="341"/>
        <v>4.553570394703824</v>
      </c>
      <c r="I1857" s="12">
        <f t="shared" si="342"/>
        <v>74.480129127983204</v>
      </c>
      <c r="J1857" s="15">
        <f>IF(OR((ROW(F1857)-MATCH(MAX($F$2:F1857),$F$2:F1857,0))=1,(ROW(F1857)-MATCH(MAX($F$2:F1857),$F$2:F1857,0))&gt;123),IF(OR(((G1856*J1856/C1856*C1857)/(G1856*K1856/D1856*D1857))&lt;(4/6),((G1856*J1856/C1856*C1857)/(G1856*K1856/D1856*D1857))&gt;(6/4)),50%,((G1856*J1856/C1856*C1857)/((G1856*K1856/D1856*D1857)+(G1856*J1856/C1856*C1857)))),((G1856*J1856/C1856*C1857)/((G1856*K1856/D1856*D1857)+(G1856*J1856/C1856*C1857))))</f>
        <v>0.54002739156865021</v>
      </c>
      <c r="K1857" s="18">
        <f t="shared" si="336"/>
        <v>0.45997260843134979</v>
      </c>
      <c r="L1857" s="20">
        <f t="shared" si="337"/>
        <v>1.1740425009443762</v>
      </c>
      <c r="M1857" s="51">
        <f>IF(AND((B1857-$B$2)&gt;123,OR(((U1856*R1856/C1856*C1857)/(U1856*S1856/D1856*D1857))&lt;(4/6),((U1856*R1856/C1856*C1857)/(U1856*S1856/D1856*D1857))&gt;(6/4))),1,0)</f>
        <v>0</v>
      </c>
      <c r="N1857" s="51">
        <f>IF(AND((B1857-$B$2)&gt;123,OR(((U1856*R1856/C1856*C1857)/(U1856*S1856/D1856*D1857))&lt;(4/6),((U1856*R1856/C1856*C1857)/(U1856*S1856/D1856*D1857))&gt;(6/4))),COUNTIF($M$2:M1857,1),0)</f>
        <v>0</v>
      </c>
      <c r="O1857" s="51">
        <f>IF(OR((ROW(N1857)-MATCH(MAX($N$2:N1857),$N$2:N1857,0))=1,(ROW(N1857)-MATCH(MAX($N$2:N1857),$N$2:N1857,0))&gt;123),IF(OR(((U1856*R1856/C1856*C1857)/(U1856*S1856/D1856*D1857))&lt;(4/6),((U1856*R1856/C1856*C1857)/(U1856*S1856/D1856*D1857))&gt;(6/4)),1,0),0)</f>
        <v>0</v>
      </c>
      <c r="P1857" s="47">
        <f>IF(O1857=1,U1856/2/C1857,P1856)</f>
        <v>4.5848803948301908</v>
      </c>
      <c r="Q1857" s="47">
        <f>IF(O1857=1,U1856/2/D1857,Q1856)</f>
        <v>74.992248772629807</v>
      </c>
      <c r="R1857" s="41">
        <f>P1857*C1857/U1856</f>
        <v>0.5397750656329422</v>
      </c>
      <c r="S1857" s="41">
        <f>Q1857*D1857/U1856</f>
        <v>0.45975768781688731</v>
      </c>
      <c r="T1857" s="41">
        <f t="shared" si="343"/>
        <v>1.1740425009443762</v>
      </c>
      <c r="U1857" s="42">
        <f>P1857*C1857+Q1857*D1857</f>
        <v>32158.183626904858</v>
      </c>
      <c r="V1857" s="25">
        <f>B1857</f>
        <v>43697</v>
      </c>
      <c r="W1857">
        <f>C1857/C$2</f>
        <v>1.6477335320497677</v>
      </c>
      <c r="X1857">
        <f>D1857/D$2</f>
        <v>1.4134396273737011</v>
      </c>
      <c r="Y1857">
        <f t="shared" si="344"/>
        <v>1.6079091813452429</v>
      </c>
      <c r="AA1857" s="15">
        <f t="shared" si="345"/>
        <v>-8.8686787188052563E-4</v>
      </c>
      <c r="AB1857" s="15">
        <f t="shared" si="346"/>
        <v>2.5856771736387785E-5</v>
      </c>
      <c r="AC1857" s="15">
        <f t="shared" si="347"/>
        <v>-4.6724655017049699E-4</v>
      </c>
    </row>
    <row r="1858" spans="1:29" x14ac:dyDescent="0.4">
      <c r="A1858" s="43">
        <f t="shared" si="338"/>
        <v>2019</v>
      </c>
      <c r="B1858" s="53">
        <v>43698</v>
      </c>
      <c r="C1858" s="45">
        <v>3781.7579000000001</v>
      </c>
      <c r="D1858" s="45">
        <f>VLOOKUP(B1858,'H11001.CSI  中证全债'!$A$2:$B$2792,2,0)</f>
        <v>197.1987</v>
      </c>
      <c r="E1858" s="14">
        <f t="shared" si="339"/>
        <v>0</v>
      </c>
      <c r="F1858" s="14">
        <f>IF(AND((B1858-$B$2)&gt;123,OR(((G1857*J1857/C1857*C1858)/(G1857*K1857/D1857*D1858))&lt;(4/6),((G1857*J1857/C1857*C1858)/(G1857*K1857/D1857*D1858))&gt;(6/4))),COUNTIF($E$2:E1858,1),0)</f>
        <v>0</v>
      </c>
      <c r="G1858" s="21">
        <f t="shared" si="340"/>
        <v>31907.885453247727</v>
      </c>
      <c r="H1858" s="12">
        <f t="shared" si="341"/>
        <v>4.553570394703824</v>
      </c>
      <c r="I1858" s="12">
        <f t="shared" si="342"/>
        <v>74.480129127983204</v>
      </c>
      <c r="J1858" s="15">
        <f>IF(OR((ROW(F1858)-MATCH(MAX($F$2:F1858),$F$2:F1858,0))=1,(ROW(F1858)-MATCH(MAX($F$2:F1858),$F$2:F1858,0))&gt;123),IF(OR(((G1857*J1857/C1857*C1858)/(G1857*K1857/D1857*D1858))&lt;(4/6),((G1857*J1857/C1857*C1858)/(G1857*K1857/D1857*D1858))&gt;(6/4)),50%,((G1857*J1857/C1857*C1858)/((G1857*K1857/D1857*D1858)+(G1857*J1857/C1857*C1858)))),((G1857*J1857/C1857*C1858)/((G1857*K1857/D1857*D1858)+(G1857*J1857/C1857*C1858))))</f>
        <v>0.53969420313386907</v>
      </c>
      <c r="K1858" s="18">
        <f t="shared" ref="K1858:K1921" si="348">1-J1858</f>
        <v>0.46030579686613093</v>
      </c>
      <c r="L1858" s="20">
        <f t="shared" ref="L1858:L1921" si="349">J1858/K1858</f>
        <v>1.1724688387768152</v>
      </c>
      <c r="M1858" s="51">
        <f>IF(AND((B1858-$B$2)&gt;123,OR(((U1857*R1857/C1857*C1858)/(U1857*S1857/D1857*D1858))&lt;(4/6),((U1857*R1857/C1857*C1858)/(U1857*S1857/D1857*D1858))&gt;(6/4))),1,0)</f>
        <v>0</v>
      </c>
      <c r="N1858" s="51">
        <f>IF(AND((B1858-$B$2)&gt;123,OR(((U1857*R1857/C1857*C1858)/(U1857*S1857/D1857*D1858))&lt;(4/6),((U1857*R1857/C1857*C1858)/(U1857*S1857/D1857*D1858))&gt;(6/4))),COUNTIF($M$2:M1858,1),0)</f>
        <v>0</v>
      </c>
      <c r="O1858" s="51">
        <f>IF(OR((ROW(N1858)-MATCH(MAX($N$2:N1858),$N$2:N1858,0))=1,(ROW(N1858)-MATCH(MAX($N$2:N1858),$N$2:N1858,0))&gt;123),IF(OR(((U1857*R1857/C1857*C1858)/(U1857*S1857/D1857*D1858))&lt;(4/6),((U1857*R1857/C1857*C1858)/(U1857*S1857/D1857*D1858))&gt;(6/4)),1,0),0)</f>
        <v>0</v>
      </c>
      <c r="P1858" s="47">
        <f>IF(O1858=1,U1857/2/C1858,P1857)</f>
        <v>4.5848803948301908</v>
      </c>
      <c r="Q1858" s="47">
        <f>IF(O1858=1,U1857/2/D1858,Q1857)</f>
        <v>74.992248772629807</v>
      </c>
      <c r="R1858" s="41">
        <f>P1858*C1858/U1857</f>
        <v>0.53917559072576948</v>
      </c>
      <c r="S1858" s="41">
        <f>Q1858*D1858/U1857</f>
        <v>0.45986347175611725</v>
      </c>
      <c r="T1858" s="41">
        <f t="shared" si="343"/>
        <v>1.172468838776815</v>
      </c>
      <c r="U1858" s="42">
        <f>P1858*C1858+Q1858*D1858</f>
        <v>32127.281621743386</v>
      </c>
      <c r="V1858" s="25">
        <f>B1858</f>
        <v>43698</v>
      </c>
      <c r="W1858">
        <f>C1858/C$2</f>
        <v>1.6451345142344567</v>
      </c>
      <c r="X1858">
        <f>D1858/D$2</f>
        <v>1.4131042637047653</v>
      </c>
      <c r="Y1858">
        <f t="shared" si="344"/>
        <v>1.6063640810871693</v>
      </c>
      <c r="AA1858" s="15">
        <f t="shared" si="345"/>
        <v>-1.5773289580857108E-3</v>
      </c>
      <c r="AB1858" s="15">
        <f t="shared" si="346"/>
        <v>-2.3726777036736646E-4</v>
      </c>
      <c r="AC1858" s="15">
        <f t="shared" si="347"/>
        <v>-9.6093751811332506E-4</v>
      </c>
    </row>
    <row r="1859" spans="1:29" x14ac:dyDescent="0.4">
      <c r="A1859" s="43">
        <f t="shared" ref="A1859:A1922" si="350">YEAR(B1859)</f>
        <v>2019</v>
      </c>
      <c r="B1859" s="53">
        <v>43699</v>
      </c>
      <c r="C1859" s="45">
        <v>3793.5061000000001</v>
      </c>
      <c r="D1859" s="45">
        <f>VLOOKUP(B1859,'H11001.CSI  中证全债'!$A$2:$B$2792,2,0)</f>
        <v>197.1369</v>
      </c>
      <c r="E1859" s="14">
        <f t="shared" ref="E1859:E1922" si="351">IF(AND((B1859-$B$2)&gt;123,OR(((G1858*J1858/C1858*C1859)/(G1858*K1858/D1858*D1859))&lt;(4/6),((G1858*J1858/C1858*C1859)/(G1858*K1858/D1858*D1859))&gt;(6/4))),1,0)</f>
        <v>0</v>
      </c>
      <c r="F1859" s="14">
        <f>IF(AND((B1859-$B$2)&gt;123,OR(((G1858*J1858/C1858*C1859)/(G1858*K1858/D1858*D1859))&lt;(4/6),((G1858*J1858/C1858*C1859)/(G1858*K1858/D1858*D1859))&gt;(6/4))),COUNTIF($E$2:E1859,1),0)</f>
        <v>0</v>
      </c>
      <c r="G1859" s="21">
        <f t="shared" ref="G1859:G1922" si="352">G1858*J1858/C1858*C1859+G1858*K1858/D1858*D1859</f>
        <v>31956.778836978676</v>
      </c>
      <c r="H1859" s="12">
        <f t="shared" ref="H1859:H1922" si="353">IF(J1859=50%,G1859*J1859/C1859,H1858)</f>
        <v>4.553570394703824</v>
      </c>
      <c r="I1859" s="12">
        <f t="shared" ref="I1859:I1922" si="354">IF(K1859=50%,G1859*K1859/D1859,I1858)</f>
        <v>74.480129127983204</v>
      </c>
      <c r="J1859" s="15">
        <f>IF(OR((ROW(F1859)-MATCH(MAX($F$2:F1859),$F$2:F1859,0))=1,(ROW(F1859)-MATCH(MAX($F$2:F1859),$F$2:F1859,0))&gt;123),IF(OR(((G1858*J1858/C1858*C1859)/(G1858*K1858/D1858*D1859))&lt;(4/6),((G1858*J1858/C1858*C1859)/(G1858*K1858/D1858*D1859))&gt;(6/4)),50%,((G1858*J1858/C1858*C1859)/((G1858*K1858/D1858*D1859)+(G1858*J1858/C1858*C1859)))),((G1858*J1858/C1858*C1859)/((G1858*K1858/D1858*D1859)+(G1858*J1858/C1858*C1859))))</f>
        <v>0.54054249826643408</v>
      </c>
      <c r="K1859" s="18">
        <f t="shared" si="348"/>
        <v>0.45945750173356592</v>
      </c>
      <c r="L1859" s="20">
        <f t="shared" si="349"/>
        <v>1.1764798620697861</v>
      </c>
      <c r="M1859" s="51">
        <f>IF(AND((B1859-$B$2)&gt;123,OR(((U1858*R1858/C1858*C1859)/(U1858*S1858/D1858*D1859))&lt;(4/6),((U1858*R1858/C1858*C1859)/(U1858*S1858/D1858*D1859))&gt;(6/4))),1,0)</f>
        <v>0</v>
      </c>
      <c r="N1859" s="51">
        <f>IF(AND((B1859-$B$2)&gt;123,OR(((U1858*R1858/C1858*C1859)/(U1858*S1858/D1858*D1859))&lt;(4/6),((U1858*R1858/C1858*C1859)/(U1858*S1858/D1858*D1859))&gt;(6/4))),COUNTIF($M$2:M1859,1),0)</f>
        <v>0</v>
      </c>
      <c r="O1859" s="51">
        <f>IF(OR((ROW(N1859)-MATCH(MAX($N$2:N1859),$N$2:N1859,0))=1,(ROW(N1859)-MATCH(MAX($N$2:N1859),$N$2:N1859,0))&gt;123),IF(OR(((U1858*R1858/C1858*C1859)/(U1858*S1858/D1858*D1859))&lt;(4/6),((U1858*R1858/C1858*C1859)/(U1858*S1858/D1858*D1859))&gt;(6/4)),1,0),0)</f>
        <v>0</v>
      </c>
      <c r="P1859" s="47">
        <f>IF(O1859=1,U1858/2/C1859,P1858)</f>
        <v>4.5848803948301908</v>
      </c>
      <c r="Q1859" s="47">
        <f>IF(O1859=1,U1858/2/D1859,Q1858)</f>
        <v>74.992248772629807</v>
      </c>
      <c r="R1859" s="41">
        <f>P1859*C1859/U1858</f>
        <v>0.54137078730581123</v>
      </c>
      <c r="S1859" s="41">
        <f>Q1859*D1859/U1858</f>
        <v>0.46016154186725761</v>
      </c>
      <c r="T1859" s="41">
        <f t="shared" ref="T1859:T1922" si="355">R1859/S1859</f>
        <v>1.1764798620697858</v>
      </c>
      <c r="U1859" s="42">
        <f>P1859*C1859+Q1859*D1859</f>
        <v>32176.511192623781</v>
      </c>
      <c r="V1859" s="25">
        <f>B1859</f>
        <v>43699</v>
      </c>
      <c r="W1859">
        <f>C1859/C$2</f>
        <v>1.6502451981574358</v>
      </c>
      <c r="X1859">
        <f>D1859/D$2</f>
        <v>1.412661411680401</v>
      </c>
      <c r="Y1859">
        <f t="shared" ref="Y1859:Y1922" si="356">U1859/U$2</f>
        <v>1.6088255596311891</v>
      </c>
      <c r="AA1859" s="15">
        <f t="shared" ref="AA1859:AA1922" si="357">W1859/W1858-1</f>
        <v>3.1065447103315602E-3</v>
      </c>
      <c r="AB1859" s="15">
        <f t="shared" ref="AB1859:AB1922" si="358">X1859/X1858-1</f>
        <v>-3.1338948989023674E-4</v>
      </c>
      <c r="AC1859" s="15">
        <f t="shared" ref="AC1859:AC1922" si="359">Y1859/Y1858-1</f>
        <v>1.5323291730688915E-3</v>
      </c>
    </row>
    <row r="1860" spans="1:29" x14ac:dyDescent="0.4">
      <c r="A1860" s="43">
        <f t="shared" si="350"/>
        <v>2019</v>
      </c>
      <c r="B1860" s="53">
        <v>43700</v>
      </c>
      <c r="C1860" s="45">
        <v>3820.8638000000001</v>
      </c>
      <c r="D1860" s="45">
        <f>VLOOKUP(B1860,'H11001.CSI  中证全债'!$A$2:$B$2792,2,0)</f>
        <v>197.1233</v>
      </c>
      <c r="E1860" s="14">
        <f t="shared" si="351"/>
        <v>0</v>
      </c>
      <c r="F1860" s="14">
        <f>IF(AND((B1860-$B$2)&gt;123,OR(((G1859*J1859/C1859*C1860)/(G1859*K1859/D1859*D1860))&lt;(4/6),((G1859*J1859/C1859*C1860)/(G1859*K1859/D1859*D1860))&gt;(6/4))),COUNTIF($E$2:E1860,1),0)</f>
        <v>0</v>
      </c>
      <c r="G1860" s="21">
        <f t="shared" si="352"/>
        <v>32080.341120009725</v>
      </c>
      <c r="H1860" s="12">
        <f t="shared" si="353"/>
        <v>4.553570394703824</v>
      </c>
      <c r="I1860" s="12">
        <f t="shared" si="354"/>
        <v>74.480129127983204</v>
      </c>
      <c r="J1860" s="15">
        <f>IF(OR((ROW(F1860)-MATCH(MAX($F$2:F1860),$F$2:F1860,0))=1,(ROW(F1860)-MATCH(MAX($F$2:F1860),$F$2:F1860,0))&gt;123),IF(OR(((G1859*J1859/C1859*C1860)/(G1859*K1859/D1859*D1860))&lt;(4/6),((G1859*J1859/C1859*C1860)/(G1859*K1859/D1859*D1860))&gt;(6/4)),50%,((G1859*J1859/C1859*C1860)/((G1859*K1859/D1859*D1860)+(G1859*J1859/C1859*C1860)))),((G1859*J1859/C1859*C1860)/((G1859*K1859/D1859*D1860)+(G1859*J1859/C1859*C1860))))</f>
        <v>0.54234374306647892</v>
      </c>
      <c r="K1860" s="18">
        <f t="shared" si="348"/>
        <v>0.45765625693352108</v>
      </c>
      <c r="L1860" s="20">
        <f t="shared" si="349"/>
        <v>1.1850460577123925</v>
      </c>
      <c r="M1860" s="51">
        <f>IF(AND((B1860-$B$2)&gt;123,OR(((U1859*R1859/C1859*C1860)/(U1859*S1859/D1859*D1860))&lt;(4/6),((U1859*R1859/C1859*C1860)/(U1859*S1859/D1859*D1860))&gt;(6/4))),1,0)</f>
        <v>0</v>
      </c>
      <c r="N1860" s="51">
        <f>IF(AND((B1860-$B$2)&gt;123,OR(((U1859*R1859/C1859*C1860)/(U1859*S1859/D1859*D1860))&lt;(4/6),((U1859*R1859/C1859*C1860)/(U1859*S1859/D1859*D1860))&gt;(6/4))),COUNTIF($M$2:M1860,1),0)</f>
        <v>0</v>
      </c>
      <c r="O1860" s="51">
        <f>IF(OR((ROW(N1860)-MATCH(MAX($N$2:N1860),$N$2:N1860,0))=1,(ROW(N1860)-MATCH(MAX($N$2:N1860),$N$2:N1860,0))&gt;123),IF(OR(((U1859*R1859/C1859*C1860)/(U1859*S1859/D1859*D1860))&lt;(4/6),((U1859*R1859/C1859*C1860)/(U1859*S1859/D1859*D1860))&gt;(6/4)),1,0),0)</f>
        <v>0</v>
      </c>
      <c r="P1860" s="47">
        <f>IF(O1860=1,U1859/2/C1860,P1859)</f>
        <v>4.5848803948301908</v>
      </c>
      <c r="Q1860" s="47">
        <f>IF(O1860=1,U1859/2/D1860,Q1859)</f>
        <v>74.992248772629807</v>
      </c>
      <c r="R1860" s="41">
        <f>P1860*C1860/U1859</f>
        <v>0.54444073886892685</v>
      </c>
      <c r="S1860" s="41">
        <f>Q1860*D1860/U1859</f>
        <v>0.45942580486695411</v>
      </c>
      <c r="T1860" s="41">
        <f t="shared" si="355"/>
        <v>1.1850460577123925</v>
      </c>
      <c r="U1860" s="42">
        <f>P1860*C1860+Q1860*D1860</f>
        <v>32300.923080418121</v>
      </c>
      <c r="V1860" s="25">
        <f>B1860</f>
        <v>43700</v>
      </c>
      <c r="W1860">
        <f>C1860/C$2</f>
        <v>1.6621463027998222</v>
      </c>
      <c r="X1860">
        <f>D1860/D$2</f>
        <v>1.4125639555714797</v>
      </c>
      <c r="Y1860">
        <f t="shared" si="356"/>
        <v>1.615046154020906</v>
      </c>
      <c r="AA1860" s="15">
        <f t="shared" si="357"/>
        <v>7.2117189952587424E-3</v>
      </c>
      <c r="AB1860" s="15">
        <f t="shared" si="358"/>
        <v>-6.898759187123904E-5</v>
      </c>
      <c r="AC1860" s="15">
        <f t="shared" si="359"/>
        <v>3.8665437358806898E-3</v>
      </c>
    </row>
    <row r="1861" spans="1:29" x14ac:dyDescent="0.4">
      <c r="A1861" s="43">
        <f t="shared" si="350"/>
        <v>2019</v>
      </c>
      <c r="B1861" s="53">
        <v>43703</v>
      </c>
      <c r="C1861" s="45">
        <v>3765.9105</v>
      </c>
      <c r="D1861" s="45">
        <f>VLOOKUP(B1861,'H11001.CSI  中证全债'!$A$2:$B$2792,2,0)</f>
        <v>197.24080000000001</v>
      </c>
      <c r="E1861" s="14">
        <f t="shared" si="351"/>
        <v>0</v>
      </c>
      <c r="F1861" s="14">
        <f>IF(AND((B1861-$B$2)&gt;123,OR(((G1860*J1860/C1860*C1861)/(G1860*K1860/D1860*D1861))&lt;(4/6),((G1860*J1860/C1860*C1861)/(G1860*K1860/D1860*D1861))&gt;(6/4))),COUNTIF($E$2:E1861,1),0)</f>
        <v>0</v>
      </c>
      <c r="G1861" s="21">
        <f t="shared" si="352"/>
        <v>31838.858815210984</v>
      </c>
      <c r="H1861" s="12">
        <f t="shared" si="353"/>
        <v>4.553570394703824</v>
      </c>
      <c r="I1861" s="12">
        <f t="shared" si="354"/>
        <v>74.480129127983204</v>
      </c>
      <c r="J1861" s="15">
        <f>IF(OR((ROW(F1861)-MATCH(MAX($F$2:F1861),$F$2:F1861,0))=1,(ROW(F1861)-MATCH(MAX($F$2:F1861),$F$2:F1861,0))&gt;123),IF(OR(((G1860*J1860/C1860*C1861)/(G1860*K1860/D1860*D1861))&lt;(4/6),((G1860*J1860/C1860*C1861)/(G1860*K1860/D1860*D1861))&gt;(6/4)),50%,((G1860*J1860/C1860*C1861)/((G1860*K1860/D1860*D1861)+(G1860*J1860/C1860*C1861)))),((G1860*J1860/C1860*C1861)/((G1860*K1860/D1860*D1861)+(G1860*J1860/C1860*C1861))))</f>
        <v>0.53859777642883588</v>
      </c>
      <c r="K1861" s="18">
        <f t="shared" si="348"/>
        <v>0.46140222357116412</v>
      </c>
      <c r="L1861" s="20">
        <f t="shared" si="349"/>
        <v>1.1673064170783425</v>
      </c>
      <c r="M1861" s="51">
        <f>IF(AND((B1861-$B$2)&gt;123,OR(((U1860*R1860/C1860*C1861)/(U1860*S1860/D1860*D1861))&lt;(4/6),((U1860*R1860/C1860*C1861)/(U1860*S1860/D1860*D1861))&gt;(6/4))),1,0)</f>
        <v>0</v>
      </c>
      <c r="N1861" s="51">
        <f>IF(AND((B1861-$B$2)&gt;123,OR(((U1860*R1860/C1860*C1861)/(U1860*S1860/D1860*D1861))&lt;(4/6),((U1860*R1860/C1860*C1861)/(U1860*S1860/D1860*D1861))&gt;(6/4))),COUNTIF($M$2:M1861,1),0)</f>
        <v>0</v>
      </c>
      <c r="O1861" s="51">
        <f>IF(OR((ROW(N1861)-MATCH(MAX($N$2:N1861),$N$2:N1861,0))=1,(ROW(N1861)-MATCH(MAX($N$2:N1861),$N$2:N1861,0))&gt;123),IF(OR(((U1860*R1860/C1860*C1861)/(U1860*S1860/D1860*D1861))&lt;(4/6),((U1860*R1860/C1860*C1861)/(U1860*S1860/D1860*D1861))&gt;(6/4)),1,0),0)</f>
        <v>0</v>
      </c>
      <c r="P1861" s="47">
        <f>IF(O1861=1,U1860/2/C1861,P1860)</f>
        <v>4.5848803948301908</v>
      </c>
      <c r="Q1861" s="47">
        <f>IF(O1861=1,U1860/2/D1861,Q1860)</f>
        <v>74.992248772629807</v>
      </c>
      <c r="R1861" s="41">
        <f>P1861*C1861/U1860</f>
        <v>0.53454352301784613</v>
      </c>
      <c r="S1861" s="41">
        <f>Q1861*D1861/U1860</f>
        <v>0.45792905375758852</v>
      </c>
      <c r="T1861" s="41">
        <f t="shared" si="355"/>
        <v>1.167306417078342</v>
      </c>
      <c r="U1861" s="42">
        <f>P1861*C1861+Q1861*D1861</f>
        <v>32057.780361847683</v>
      </c>
      <c r="V1861" s="25">
        <f>B1861</f>
        <v>43703</v>
      </c>
      <c r="W1861">
        <f>C1861/C$2</f>
        <v>1.6382406026223781</v>
      </c>
      <c r="X1861">
        <f>D1861/D$2</f>
        <v>1.4134059476890002</v>
      </c>
      <c r="Y1861">
        <f t="shared" si="356"/>
        <v>1.602889018092384</v>
      </c>
      <c r="AA1861" s="15">
        <f t="shared" si="357"/>
        <v>-1.4382428392239466E-2</v>
      </c>
      <c r="AB1861" s="15">
        <f t="shared" si="358"/>
        <v>5.9607362498481642E-4</v>
      </c>
      <c r="AC1861" s="15">
        <f t="shared" si="359"/>
        <v>-7.5274232245653439E-3</v>
      </c>
    </row>
    <row r="1862" spans="1:29" x14ac:dyDescent="0.4">
      <c r="A1862" s="43">
        <f t="shared" si="350"/>
        <v>2019</v>
      </c>
      <c r="B1862" s="53">
        <v>43704</v>
      </c>
      <c r="C1862" s="45">
        <v>3816.9459000000002</v>
      </c>
      <c r="D1862" s="45">
        <f>VLOOKUP(B1862,'H11001.CSI  中证全债'!$A$2:$B$2792,2,0)</f>
        <v>197.2313</v>
      </c>
      <c r="E1862" s="14">
        <f t="shared" si="351"/>
        <v>0</v>
      </c>
      <c r="F1862" s="14">
        <f>IF(AND((B1862-$B$2)&gt;123,OR(((G1861*J1861/C1861*C1862)/(G1861*K1861/D1861*D1862))&lt;(4/6),((G1861*J1861/C1861*C1862)/(G1861*K1861/D1861*D1862))&gt;(6/4))),COUNTIF($E$2:E1862,1),0)</f>
        <v>0</v>
      </c>
      <c r="G1862" s="21">
        <f t="shared" si="352"/>
        <v>32070.544540506136</v>
      </c>
      <c r="H1862" s="12">
        <f t="shared" si="353"/>
        <v>4.553570394703824</v>
      </c>
      <c r="I1862" s="12">
        <f t="shared" si="354"/>
        <v>74.480129127983204</v>
      </c>
      <c r="J1862" s="15">
        <f>IF(OR((ROW(F1862)-MATCH(MAX($F$2:F1862),$F$2:F1862,0))=1,(ROW(F1862)-MATCH(MAX($F$2:F1862),$F$2:F1862,0))&gt;123),IF(OR(((G1861*J1861/C1861*C1862)/(G1861*K1861/D1861*D1862))&lt;(4/6),((G1861*J1861/C1861*C1862)/(G1861*K1861/D1861*D1862))&gt;(6/4)),50%,((G1861*J1861/C1861*C1862)/((G1861*K1861/D1861*D1862)+(G1861*J1861/C1861*C1862)))),((G1861*J1861/C1861*C1862)/((G1861*K1861/D1861*D1862)+(G1861*J1861/C1861*C1862))))</f>
        <v>0.54195312544424423</v>
      </c>
      <c r="K1862" s="18">
        <f t="shared" si="348"/>
        <v>0.45804687455575577</v>
      </c>
      <c r="L1862" s="20">
        <f t="shared" si="349"/>
        <v>1.1831826731049444</v>
      </c>
      <c r="M1862" s="51">
        <f>IF(AND((B1862-$B$2)&gt;123,OR(((U1861*R1861/C1861*C1862)/(U1861*S1861/D1861*D1862))&lt;(4/6),((U1861*R1861/C1861*C1862)/(U1861*S1861/D1861*D1862))&gt;(6/4))),1,0)</f>
        <v>0</v>
      </c>
      <c r="N1862" s="51">
        <f>IF(AND((B1862-$B$2)&gt;123,OR(((U1861*R1861/C1861*C1862)/(U1861*S1861/D1861*D1862))&lt;(4/6),((U1861*R1861/C1861*C1862)/(U1861*S1861/D1861*D1862))&gt;(6/4))),COUNTIF($M$2:M1862,1),0)</f>
        <v>0</v>
      </c>
      <c r="O1862" s="51">
        <f>IF(OR((ROW(N1862)-MATCH(MAX($N$2:N1862),$N$2:N1862,0))=1,(ROW(N1862)-MATCH(MAX($N$2:N1862),$N$2:N1862,0))&gt;123),IF(OR(((U1861*R1861/C1861*C1862)/(U1861*S1861/D1861*D1862))&lt;(4/6),((U1861*R1861/C1861*C1862)/(U1861*S1861/D1861*D1862))&gt;(6/4)),1,0),0)</f>
        <v>0</v>
      </c>
      <c r="P1862" s="47">
        <f>IF(O1862=1,U1861/2/C1862,P1861)</f>
        <v>4.5848803948301908</v>
      </c>
      <c r="Q1862" s="47">
        <f>IF(O1862=1,U1861/2/D1862,Q1861)</f>
        <v>74.992248772629807</v>
      </c>
      <c r="R1862" s="41">
        <f>P1862*C1862/U1861</f>
        <v>0.54589682216004909</v>
      </c>
      <c r="S1862" s="41">
        <f>Q1862*D1862/U1861</f>
        <v>0.46138000037432092</v>
      </c>
      <c r="T1862" s="41">
        <f t="shared" si="355"/>
        <v>1.183182673104944</v>
      </c>
      <c r="U1862" s="42">
        <f>P1862*C1862+Q1862*D1862</f>
        <v>32291.05914038666</v>
      </c>
      <c r="V1862" s="25">
        <f>B1862</f>
        <v>43704</v>
      </c>
      <c r="W1862">
        <f>C1862/C$2</f>
        <v>1.6604419439583114</v>
      </c>
      <c r="X1862">
        <f>D1862/D$2</f>
        <v>1.4133378717305625</v>
      </c>
      <c r="Y1862">
        <f t="shared" si="356"/>
        <v>1.6145529570193331</v>
      </c>
      <c r="AA1862" s="15">
        <f t="shared" si="357"/>
        <v>1.3551941821240865E-2</v>
      </c>
      <c r="AB1862" s="15">
        <f t="shared" si="358"/>
        <v>-4.816447712630012E-5</v>
      </c>
      <c r="AC1862" s="15">
        <f t="shared" si="359"/>
        <v>7.2768225343702309E-3</v>
      </c>
    </row>
    <row r="1863" spans="1:29" x14ac:dyDescent="0.4">
      <c r="A1863" s="43">
        <f t="shared" si="350"/>
        <v>2019</v>
      </c>
      <c r="B1863" s="53">
        <v>43705</v>
      </c>
      <c r="C1863" s="45">
        <v>3802.5844000000002</v>
      </c>
      <c r="D1863" s="45">
        <f>VLOOKUP(B1863,'H11001.CSI  中证全债'!$A$2:$B$2792,2,0)</f>
        <v>197.21360000000001</v>
      </c>
      <c r="E1863" s="14">
        <f t="shared" si="351"/>
        <v>0</v>
      </c>
      <c r="F1863" s="14">
        <f>IF(AND((B1863-$B$2)&gt;123,OR(((G1862*J1862/C1862*C1863)/(G1862*K1862/D1862*D1863))&lt;(4/6),((G1862*J1862/C1862*C1863)/(G1862*K1862/D1862*D1863))&gt;(6/4))),COUNTIF($E$2:E1863,1),0)</f>
        <v>0</v>
      </c>
      <c r="G1863" s="21">
        <f t="shared" si="352"/>
        <v>32003.83014099703</v>
      </c>
      <c r="H1863" s="12">
        <f t="shared" si="353"/>
        <v>4.553570394703824</v>
      </c>
      <c r="I1863" s="12">
        <f t="shared" si="354"/>
        <v>74.480129127983204</v>
      </c>
      <c r="J1863" s="15">
        <f>IF(OR((ROW(F1863)-MATCH(MAX($F$2:F1863),$F$2:F1863,0))=1,(ROW(F1863)-MATCH(MAX($F$2:F1863),$F$2:F1863,0))&gt;123),IF(OR(((G1862*J1862/C1862*C1863)/(G1862*K1862/D1862*D1863))&lt;(4/6),((G1862*J1862/C1862*C1863)/(G1862*K1862/D1862*D1863))&gt;(6/4)),50%,((G1862*J1862/C1862*C1863)/((G1862*K1862/D1862*D1863)+(G1862*J1862/C1862*C1863)))),((G1862*J1862/C1862*C1863)/((G1862*K1862/D1862*D1863)+(G1862*J1862/C1862*C1863))))</f>
        <v>0.54103948405292879</v>
      </c>
      <c r="K1863" s="18">
        <f t="shared" si="348"/>
        <v>0.45896051594707121</v>
      </c>
      <c r="L1863" s="20">
        <f t="shared" si="349"/>
        <v>1.1788366651464266</v>
      </c>
      <c r="M1863" s="51">
        <f>IF(AND((B1863-$B$2)&gt;123,OR(((U1862*R1862/C1862*C1863)/(U1862*S1862/D1862*D1863))&lt;(4/6),((U1862*R1862/C1862*C1863)/(U1862*S1862/D1862*D1863))&gt;(6/4))),1,0)</f>
        <v>0</v>
      </c>
      <c r="N1863" s="51">
        <f>IF(AND((B1863-$B$2)&gt;123,OR(((U1862*R1862/C1862*C1863)/(U1862*S1862/D1862*D1863))&lt;(4/6),((U1862*R1862/C1862*C1863)/(U1862*S1862/D1862*D1863))&gt;(6/4))),COUNTIF($M$2:M1863,1),0)</f>
        <v>0</v>
      </c>
      <c r="O1863" s="51">
        <f>IF(OR((ROW(N1863)-MATCH(MAX($N$2:N1863),$N$2:N1863,0))=1,(ROW(N1863)-MATCH(MAX($N$2:N1863),$N$2:N1863,0))&gt;123),IF(OR(((U1862*R1862/C1862*C1863)/(U1862*S1862/D1862*D1863))&lt;(4/6),((U1862*R1862/C1862*C1863)/(U1862*S1862/D1862*D1863))&gt;(6/4)),1,0),0)</f>
        <v>0</v>
      </c>
      <c r="P1863" s="47">
        <f>IF(O1863=1,U1862/2/C1863,P1862)</f>
        <v>4.5848803948301908</v>
      </c>
      <c r="Q1863" s="47">
        <f>IF(O1863=1,U1862/2/D1863,Q1862)</f>
        <v>74.992248772629807</v>
      </c>
      <c r="R1863" s="41">
        <f>P1863*C1863/U1862</f>
        <v>0.53991399258384187</v>
      </c>
      <c r="S1863" s="41">
        <f>Q1863*D1863/U1862</f>
        <v>0.45800576835364881</v>
      </c>
      <c r="T1863" s="41">
        <f t="shared" si="355"/>
        <v>1.1788366651464259</v>
      </c>
      <c r="U1863" s="42">
        <f>P1863*C1863+Q1863*D1863</f>
        <v>32223.886017793033</v>
      </c>
      <c r="V1863" s="25">
        <f>B1863</f>
        <v>43705</v>
      </c>
      <c r="W1863">
        <f>C1863/C$2</f>
        <v>1.6541944262824235</v>
      </c>
      <c r="X1863">
        <f>D1863/D$2</f>
        <v>1.4132110354711573</v>
      </c>
      <c r="Y1863">
        <f t="shared" si="356"/>
        <v>1.6111943008896517</v>
      </c>
      <c r="AA1863" s="15">
        <f t="shared" si="357"/>
        <v>-3.762563152912457E-3</v>
      </c>
      <c r="AB1863" s="15">
        <f t="shared" si="358"/>
        <v>-8.9742348197141553E-5</v>
      </c>
      <c r="AC1863" s="15">
        <f t="shared" si="359"/>
        <v>-2.0802390625092038E-3</v>
      </c>
    </row>
    <row r="1864" spans="1:29" x14ac:dyDescent="0.4">
      <c r="A1864" s="43">
        <f t="shared" si="350"/>
        <v>2019</v>
      </c>
      <c r="B1864" s="53">
        <v>43706</v>
      </c>
      <c r="C1864" s="45">
        <v>3790.1867000000002</v>
      </c>
      <c r="D1864" s="45">
        <f>VLOOKUP(B1864,'H11001.CSI  中证全债'!$A$2:$B$2792,2,0)</f>
        <v>197.25810000000001</v>
      </c>
      <c r="E1864" s="14">
        <f t="shared" si="351"/>
        <v>0</v>
      </c>
      <c r="F1864" s="14">
        <f>IF(AND((B1864-$B$2)&gt;123,OR(((G1863*J1863/C1863*C1864)/(G1863*K1863/D1863*D1864))&lt;(4/6),((G1863*J1863/C1863*C1864)/(G1863*K1863/D1863*D1864))&gt;(6/4))),COUNTIF($E$2:E1864,1),0)</f>
        <v>0</v>
      </c>
      <c r="G1864" s="21">
        <f t="shared" si="352"/>
        <v>31950.690707060807</v>
      </c>
      <c r="H1864" s="12">
        <f t="shared" si="353"/>
        <v>4.553570394703824</v>
      </c>
      <c r="I1864" s="12">
        <f t="shared" si="354"/>
        <v>74.480129127983204</v>
      </c>
      <c r="J1864" s="15">
        <f>IF(OR((ROW(F1864)-MATCH(MAX($F$2:F1864),$F$2:F1864,0))=1,(ROW(F1864)-MATCH(MAX($F$2:F1864),$F$2:F1864,0))&gt;123),IF(OR(((G1863*J1863/C1863*C1864)/(G1863*K1863/D1863*D1864))&lt;(4/6),((G1863*J1863/C1863*C1864)/(G1863*K1863/D1863*D1864))&gt;(6/4)),50%,((G1863*J1863/C1863*C1864)/((G1863*K1863/D1863*D1864)+(G1863*J1863/C1863*C1864)))),((G1863*J1863/C1863*C1864)/((G1863*K1863/D1863*D1864)+(G1863*J1863/C1863*C1864))))</f>
        <v>0.54017242086432049</v>
      </c>
      <c r="K1864" s="18">
        <f t="shared" si="348"/>
        <v>0.45982757913567951</v>
      </c>
      <c r="L1864" s="20">
        <f t="shared" si="349"/>
        <v>1.1747281924230428</v>
      </c>
      <c r="M1864" s="51">
        <f>IF(AND((B1864-$B$2)&gt;123,OR(((U1863*R1863/C1863*C1864)/(U1863*S1863/D1863*D1864))&lt;(4/6),((U1863*R1863/C1863*C1864)/(U1863*S1863/D1863*D1864))&gt;(6/4))),1,0)</f>
        <v>0</v>
      </c>
      <c r="N1864" s="51">
        <f>IF(AND((B1864-$B$2)&gt;123,OR(((U1863*R1863/C1863*C1864)/(U1863*S1863/D1863*D1864))&lt;(4/6),((U1863*R1863/C1863*C1864)/(U1863*S1863/D1863*D1864))&gt;(6/4))),COUNTIF($M$2:M1864,1),0)</f>
        <v>0</v>
      </c>
      <c r="O1864" s="51">
        <f>IF(OR((ROW(N1864)-MATCH(MAX($N$2:N1864),$N$2:N1864,0))=1,(ROW(N1864)-MATCH(MAX($N$2:N1864),$N$2:N1864,0))&gt;123),IF(OR(((U1863*R1863/C1863*C1864)/(U1863*S1863/D1863*D1864))&lt;(4/6),((U1863*R1863/C1863*C1864)/(U1863*S1863/D1863*D1864))&gt;(6/4)),1,0),0)</f>
        <v>0</v>
      </c>
      <c r="P1864" s="47">
        <f>IF(O1864=1,U1863/2/C1864,P1863)</f>
        <v>4.5848803948301908</v>
      </c>
      <c r="Q1864" s="47">
        <f>IF(O1864=1,U1863/2/D1864,Q1863)</f>
        <v>74.992248772629807</v>
      </c>
      <c r="R1864" s="41">
        <f>P1864*C1864/U1863</f>
        <v>0.53927551394579754</v>
      </c>
      <c r="S1864" s="41">
        <f>Q1864*D1864/U1863</f>
        <v>0.45906407748116246</v>
      </c>
      <c r="T1864" s="41">
        <f t="shared" si="355"/>
        <v>1.1747281924230426</v>
      </c>
      <c r="U1864" s="42">
        <f>P1864*C1864+Q1864*D1864</f>
        <v>32170.381201192424</v>
      </c>
      <c r="V1864" s="25">
        <f>B1864</f>
        <v>43706</v>
      </c>
      <c r="W1864">
        <f>C1864/C$2</f>
        <v>1.6488011978668435</v>
      </c>
      <c r="X1864">
        <f>D1864/D$2</f>
        <v>1.4135299175922609</v>
      </c>
      <c r="Y1864">
        <f t="shared" si="356"/>
        <v>1.6085190600596211</v>
      </c>
      <c r="AA1864" s="15">
        <f t="shared" si="357"/>
        <v>-3.2603352604085867E-3</v>
      </c>
      <c r="AB1864" s="15">
        <f t="shared" si="358"/>
        <v>2.2564366757671372E-4</v>
      </c>
      <c r="AC1864" s="15">
        <f t="shared" si="359"/>
        <v>-1.660408573040173E-3</v>
      </c>
    </row>
    <row r="1865" spans="1:29" x14ac:dyDescent="0.4">
      <c r="A1865" s="43">
        <f t="shared" si="350"/>
        <v>2019</v>
      </c>
      <c r="B1865" s="53">
        <v>43707</v>
      </c>
      <c r="C1865" s="45">
        <v>3799.5862999999999</v>
      </c>
      <c r="D1865" s="45">
        <f>VLOOKUP(B1865,'H11001.CSI  中证全债'!$A$2:$B$2792,2,0)</f>
        <v>197.15860000000001</v>
      </c>
      <c r="E1865" s="14">
        <f t="shared" si="351"/>
        <v>0</v>
      </c>
      <c r="F1865" s="14">
        <f>IF(AND((B1865-$B$2)&gt;123,OR(((G1864*J1864/C1864*C1865)/(G1864*K1864/D1864*D1865))&lt;(4/6),((G1864*J1864/C1864*C1865)/(G1864*K1864/D1864*D1865))&gt;(6/4))),COUNTIF($E$2:E1865,1),0)</f>
        <v>0</v>
      </c>
      <c r="G1865" s="21">
        <f t="shared" si="352"/>
        <v>31986.081674494628</v>
      </c>
      <c r="H1865" s="12">
        <f t="shared" si="353"/>
        <v>4.553570394703824</v>
      </c>
      <c r="I1865" s="12">
        <f t="shared" si="354"/>
        <v>74.480129127983204</v>
      </c>
      <c r="J1865" s="15">
        <f>IF(OR((ROW(F1865)-MATCH(MAX($F$2:F1865),$F$2:F1865,0))=1,(ROW(F1865)-MATCH(MAX($F$2:F1865),$F$2:F1865,0))&gt;123),IF(OR(((G1864*J1864/C1864*C1865)/(G1864*K1864/D1864*D1865))&lt;(4/6),((G1864*J1864/C1864*C1865)/(G1864*K1864/D1864*D1865))&gt;(6/4)),50%,((G1864*J1864/C1864*C1865)/((G1864*K1864/D1864*D1865)+(G1864*J1864/C1864*C1865)))),((G1864*J1864/C1864*C1865)/((G1864*K1864/D1864*D1865)+(G1864*J1864/C1864*C1865))))</f>
        <v>0.54091288404351279</v>
      </c>
      <c r="K1865" s="18">
        <f t="shared" si="348"/>
        <v>0.45908711595648721</v>
      </c>
      <c r="L1865" s="20">
        <f t="shared" si="349"/>
        <v>1.1782358189611688</v>
      </c>
      <c r="M1865" s="51">
        <f>IF(AND((B1865-$B$2)&gt;123,OR(((U1864*R1864/C1864*C1865)/(U1864*S1864/D1864*D1865))&lt;(4/6),((U1864*R1864/C1864*C1865)/(U1864*S1864/D1864*D1865))&gt;(6/4))),1,0)</f>
        <v>0</v>
      </c>
      <c r="N1865" s="51">
        <f>IF(AND((B1865-$B$2)&gt;123,OR(((U1864*R1864/C1864*C1865)/(U1864*S1864/D1864*D1865))&lt;(4/6),((U1864*R1864/C1864*C1865)/(U1864*S1864/D1864*D1865))&gt;(6/4))),COUNTIF($M$2:M1865,1),0)</f>
        <v>0</v>
      </c>
      <c r="O1865" s="51">
        <f>IF(OR((ROW(N1865)-MATCH(MAX($N$2:N1865),$N$2:N1865,0))=1,(ROW(N1865)-MATCH(MAX($N$2:N1865),$N$2:N1865,0))&gt;123),IF(OR(((U1864*R1864/C1864*C1865)/(U1864*S1864/D1864*D1865))&lt;(4/6),((U1864*R1864/C1864*C1865)/(U1864*S1864/D1864*D1865))&gt;(6/4)),1,0),0)</f>
        <v>0</v>
      </c>
      <c r="P1865" s="47">
        <f>IF(O1865=1,U1864/2/C1865,P1864)</f>
        <v>4.5848803948301908</v>
      </c>
      <c r="Q1865" s="47">
        <f>IF(O1865=1,U1864/2/D1865,Q1864)</f>
        <v>74.992248772629807</v>
      </c>
      <c r="R1865" s="41">
        <f>P1865*C1865/U1864</f>
        <v>0.54151203948710658</v>
      </c>
      <c r="S1865" s="41">
        <f>Q1865*D1865/U1864</f>
        <v>0.45959563507800083</v>
      </c>
      <c r="T1865" s="41">
        <f t="shared" si="355"/>
        <v>1.1782358189611684</v>
      </c>
      <c r="U1865" s="42">
        <f>P1865*C1865+Q1865*D1865</f>
        <v>32206.015514198796</v>
      </c>
      <c r="V1865" s="25">
        <f>B1865</f>
        <v>43707</v>
      </c>
      <c r="W1865">
        <f>C1865/C$2</f>
        <v>1.6528901974244294</v>
      </c>
      <c r="X1865">
        <f>D1865/D$2</f>
        <v>1.4128169115012539</v>
      </c>
      <c r="Y1865">
        <f t="shared" si="356"/>
        <v>1.6103007757099399</v>
      </c>
      <c r="AA1865" s="15">
        <f t="shared" si="357"/>
        <v>2.4799833739059807E-3</v>
      </c>
      <c r="AB1865" s="15">
        <f t="shared" si="358"/>
        <v>-5.0441528129907542E-4</v>
      </c>
      <c r="AC1865" s="15">
        <f t="shared" si="359"/>
        <v>1.1076745651075193E-3</v>
      </c>
    </row>
    <row r="1866" spans="1:29" x14ac:dyDescent="0.4">
      <c r="A1866" s="43">
        <f t="shared" si="350"/>
        <v>2019</v>
      </c>
      <c r="B1866" s="53">
        <v>43710</v>
      </c>
      <c r="C1866" s="45">
        <v>3848.3198000000002</v>
      </c>
      <c r="D1866" s="45">
        <f>VLOOKUP(B1866,'H11001.CSI  中证全债'!$A$2:$B$2792,2,0)</f>
        <v>197.1438</v>
      </c>
      <c r="E1866" s="14">
        <f t="shared" si="351"/>
        <v>0</v>
      </c>
      <c r="F1866" s="14">
        <f>IF(AND((B1866-$B$2)&gt;123,OR(((G1865*J1865/C1865*C1866)/(G1865*K1865/D1865*D1866))&lt;(4/6),((G1865*J1865/C1865*C1866)/(G1865*K1865/D1865*D1866))&gt;(6/4))),COUNTIF($E$2:E1866,1),0)</f>
        <v>0</v>
      </c>
      <c r="G1866" s="21">
        <f t="shared" si="352"/>
        <v>32206.890791413833</v>
      </c>
      <c r="H1866" s="12">
        <f t="shared" si="353"/>
        <v>4.553570394703824</v>
      </c>
      <c r="I1866" s="12">
        <f t="shared" si="354"/>
        <v>74.480129127983204</v>
      </c>
      <c r="J1866" s="15">
        <f>IF(OR((ROW(F1866)-MATCH(MAX($F$2:F1866),$F$2:F1866,0))=1,(ROW(F1866)-MATCH(MAX($F$2:F1866),$F$2:F1866,0))&gt;123),IF(OR(((G1865*J1865/C1865*C1866)/(G1865*K1865/D1865*D1866))&lt;(4/6),((G1865*J1865/C1865*C1866)/(G1865*K1865/D1865*D1866))&gt;(6/4)),50%,((G1865*J1865/C1865*C1866)/((G1865*K1865/D1865*D1866)+(G1865*J1865/C1865*C1866)))),((G1865*J1865/C1865*C1866)/((G1865*K1865/D1865*D1866)+(G1865*J1865/C1865*C1866))))</f>
        <v>0.54409459218287004</v>
      </c>
      <c r="K1866" s="18">
        <f t="shared" si="348"/>
        <v>0.45590540781712996</v>
      </c>
      <c r="L1866" s="20">
        <f t="shared" si="349"/>
        <v>1.1934374606083067</v>
      </c>
      <c r="M1866" s="51">
        <f>IF(AND((B1866-$B$2)&gt;123,OR(((U1865*R1865/C1865*C1866)/(U1865*S1865/D1865*D1866))&lt;(4/6),((U1865*R1865/C1865*C1866)/(U1865*S1865/D1865*D1866))&gt;(6/4))),1,0)</f>
        <v>0</v>
      </c>
      <c r="N1866" s="51">
        <f>IF(AND((B1866-$B$2)&gt;123,OR(((U1865*R1865/C1865*C1866)/(U1865*S1865/D1865*D1866))&lt;(4/6),((U1865*R1865/C1865*C1866)/(U1865*S1865/D1865*D1866))&gt;(6/4))),COUNTIF($M$2:M1866,1),0)</f>
        <v>0</v>
      </c>
      <c r="O1866" s="51">
        <f>IF(OR((ROW(N1866)-MATCH(MAX($N$2:N1866),$N$2:N1866,0))=1,(ROW(N1866)-MATCH(MAX($N$2:N1866),$N$2:N1866,0))&gt;123),IF(OR(((U1865*R1865/C1865*C1866)/(U1865*S1865/D1865*D1866))&lt;(4/6),((U1865*R1865/C1865*C1866)/(U1865*S1865/D1865*D1866))&gt;(6/4)),1,0),0)</f>
        <v>0</v>
      </c>
      <c r="P1866" s="47">
        <f>IF(O1866=1,U1865/2/C1866,P1865)</f>
        <v>4.5848803948301908</v>
      </c>
      <c r="Q1866" s="47">
        <f>IF(O1866=1,U1865/2/D1866,Q1865)</f>
        <v>74.992248772629807</v>
      </c>
      <c r="R1866" s="41">
        <f>P1866*C1866/U1865</f>
        <v>0.54785063356496311</v>
      </c>
      <c r="S1866" s="41">
        <f>Q1866*D1866/U1865</f>
        <v>0.45905265390757766</v>
      </c>
      <c r="T1866" s="41">
        <f t="shared" si="355"/>
        <v>1.1934374606083062</v>
      </c>
      <c r="U1866" s="42">
        <f>P1866*C1866+Q1866*D1866</f>
        <v>32428.342897638417</v>
      </c>
      <c r="V1866" s="25">
        <f>B1866</f>
        <v>43710</v>
      </c>
      <c r="W1866">
        <f>C1866/C$2</f>
        <v>1.6740901697572552</v>
      </c>
      <c r="X1866">
        <f>D1866/D$2</f>
        <v>1.4127108563238981</v>
      </c>
      <c r="Y1866">
        <f t="shared" si="356"/>
        <v>1.6214171448819208</v>
      </c>
      <c r="AA1866" s="15">
        <f t="shared" si="357"/>
        <v>1.2826001609701709E-2</v>
      </c>
      <c r="AB1866" s="15">
        <f t="shared" si="358"/>
        <v>-7.5066469329754248E-5</v>
      </c>
      <c r="AC1866" s="15">
        <f t="shared" si="359"/>
        <v>6.9032874725405424E-3</v>
      </c>
    </row>
    <row r="1867" spans="1:29" x14ac:dyDescent="0.4">
      <c r="A1867" s="43">
        <f t="shared" si="350"/>
        <v>2019</v>
      </c>
      <c r="B1867" s="53">
        <v>43711</v>
      </c>
      <c r="C1867" s="45">
        <v>3853.6106</v>
      </c>
      <c r="D1867" s="45">
        <f>VLOOKUP(B1867,'H11001.CSI  中证全债'!$A$2:$B$2792,2,0)</f>
        <v>197.0881</v>
      </c>
      <c r="E1867" s="14">
        <f t="shared" si="351"/>
        <v>0</v>
      </c>
      <c r="F1867" s="14">
        <f>IF(AND((B1867-$B$2)&gt;123,OR(((G1866*J1866/C1866*C1867)/(G1866*K1866/D1866*D1867))&lt;(4/6),((G1866*J1866/C1866*C1867)/(G1866*K1866/D1866*D1867))&gt;(6/4))),COUNTIF($E$2:E1867,1),0)</f>
        <v>0</v>
      </c>
      <c r="G1867" s="21">
        <f t="shared" si="352"/>
        <v>32226.8342784657</v>
      </c>
      <c r="H1867" s="12">
        <f t="shared" si="353"/>
        <v>4.553570394703824</v>
      </c>
      <c r="I1867" s="12">
        <f t="shared" si="354"/>
        <v>74.480129127983204</v>
      </c>
      <c r="J1867" s="15">
        <f>IF(OR((ROW(F1867)-MATCH(MAX($F$2:F1867),$F$2:F1867,0))=1,(ROW(F1867)-MATCH(MAX($F$2:F1867),$F$2:F1867,0))&gt;123),IF(OR(((G1866*J1866/C1866*C1867)/(G1866*K1866/D1866*D1867))&lt;(4/6),((G1866*J1866/C1866*C1867)/(G1866*K1866/D1866*D1867))&gt;(6/4)),50%,((G1866*J1866/C1866*C1867)/((G1866*K1866/D1866*D1867)+(G1866*J1866/C1866*C1867)))),((G1866*J1866/C1866*C1867)/((G1866*K1866/D1866*D1867)+(G1866*J1866/C1866*C1867))))</f>
        <v>0.54450545744737899</v>
      </c>
      <c r="K1867" s="18">
        <f t="shared" si="348"/>
        <v>0.45549454255262101</v>
      </c>
      <c r="L1867" s="20">
        <f t="shared" si="349"/>
        <v>1.1954159854384534</v>
      </c>
      <c r="M1867" s="51">
        <f>IF(AND((B1867-$B$2)&gt;123,OR(((U1866*R1866/C1866*C1867)/(U1866*S1866/D1866*D1867))&lt;(4/6),((U1866*R1866/C1866*C1867)/(U1866*S1866/D1866*D1867))&gt;(6/4))),1,0)</f>
        <v>0</v>
      </c>
      <c r="N1867" s="51">
        <f>IF(AND((B1867-$B$2)&gt;123,OR(((U1866*R1866/C1866*C1867)/(U1866*S1866/D1866*D1867))&lt;(4/6),((U1866*R1866/C1866*C1867)/(U1866*S1866/D1866*D1867))&gt;(6/4))),COUNTIF($M$2:M1867,1),0)</f>
        <v>0</v>
      </c>
      <c r="O1867" s="51">
        <f>IF(OR((ROW(N1867)-MATCH(MAX($N$2:N1867),$N$2:N1867,0))=1,(ROW(N1867)-MATCH(MAX($N$2:N1867),$N$2:N1867,0))&gt;123),IF(OR(((U1866*R1866/C1866*C1867)/(U1866*S1866/D1866*D1867))&lt;(4/6),((U1866*R1866/C1866*C1867)/(U1866*S1866/D1866*D1867))&gt;(6/4)),1,0),0)</f>
        <v>0</v>
      </c>
      <c r="P1867" s="47">
        <f>IF(O1867=1,U1866/2/C1867,P1866)</f>
        <v>4.5848803948301908</v>
      </c>
      <c r="Q1867" s="47">
        <f>IF(O1867=1,U1866/2/D1867,Q1866)</f>
        <v>74.992248772629807</v>
      </c>
      <c r="R1867" s="41">
        <f>P1867*C1867/U1866</f>
        <v>0.54484263179961934</v>
      </c>
      <c r="S1867" s="41">
        <f>Q1867*D1867/U1866</f>
        <v>0.45577659863715381</v>
      </c>
      <c r="T1867" s="41">
        <f t="shared" si="355"/>
        <v>1.1954159854384527</v>
      </c>
      <c r="U1867" s="42">
        <f>P1867*C1867+Q1867*D1867</f>
        <v>32448.423514574752</v>
      </c>
      <c r="V1867" s="25">
        <f>B1867</f>
        <v>43711</v>
      </c>
      <c r="W1867">
        <f>C1867/C$2</f>
        <v>1.6763917654484843</v>
      </c>
      <c r="X1867">
        <f>D1867/D$2</f>
        <v>1.4123117162307415</v>
      </c>
      <c r="Y1867">
        <f t="shared" si="356"/>
        <v>1.6224211757287377</v>
      </c>
      <c r="AA1867" s="15">
        <f t="shared" si="357"/>
        <v>1.3748337651149356E-3</v>
      </c>
      <c r="AB1867" s="15">
        <f t="shared" si="358"/>
        <v>-2.8253488063034737E-4</v>
      </c>
      <c r="AC1867" s="15">
        <f t="shared" si="359"/>
        <v>6.1923043677336587E-4</v>
      </c>
    </row>
    <row r="1868" spans="1:29" x14ac:dyDescent="0.4">
      <c r="A1868" s="43">
        <f t="shared" si="350"/>
        <v>2019</v>
      </c>
      <c r="B1868" s="53">
        <v>43712</v>
      </c>
      <c r="C1868" s="45">
        <v>3886.0012000000002</v>
      </c>
      <c r="D1868" s="45">
        <f>VLOOKUP(B1868,'H11001.CSI  中证全债'!$A$2:$B$2792,2,0)</f>
        <v>197.12520000000001</v>
      </c>
      <c r="E1868" s="14">
        <f t="shared" si="351"/>
        <v>0</v>
      </c>
      <c r="F1868" s="14">
        <f>IF(AND((B1868-$B$2)&gt;123,OR(((G1867*J1867/C1867*C1868)/(G1867*K1867/D1867*D1868))&lt;(4/6),((G1867*J1867/C1867*C1868)/(G1867*K1867/D1867*D1868))&gt;(6/4))),COUNTIF($E$2:E1868,1),0)</f>
        <v>0</v>
      </c>
      <c r="G1868" s="21">
        <f t="shared" si="352"/>
        <v>32377.090368483048</v>
      </c>
      <c r="H1868" s="12">
        <f t="shared" si="353"/>
        <v>4.553570394703824</v>
      </c>
      <c r="I1868" s="12">
        <f t="shared" si="354"/>
        <v>74.480129127983204</v>
      </c>
      <c r="J1868" s="15">
        <f>IF(OR((ROW(F1868)-MATCH(MAX($F$2:F1868),$F$2:F1868,0))=1,(ROW(F1868)-MATCH(MAX($F$2:F1868),$F$2:F1868,0))&gt;123),IF(OR(((G1867*J1867/C1867*C1868)/(G1867*K1867/D1867*D1868))&lt;(4/6),((G1867*J1867/C1867*C1868)/(G1867*K1867/D1867*D1868))&gt;(6/4)),50%,((G1867*J1867/C1867*C1868)/((G1867*K1867/D1867*D1868)+(G1867*J1867/C1867*C1868)))),((G1867*J1867/C1867*C1868)/((G1867*K1867/D1867*D1868)+(G1867*J1867/C1867*C1868))))</f>
        <v>0.54653397870886578</v>
      </c>
      <c r="K1868" s="18">
        <f t="shared" si="348"/>
        <v>0.45346602129113422</v>
      </c>
      <c r="L1868" s="20">
        <f t="shared" si="349"/>
        <v>1.2052368932797726</v>
      </c>
      <c r="M1868" s="51">
        <f>IF(AND((B1868-$B$2)&gt;123,OR(((U1867*R1867/C1867*C1868)/(U1867*S1867/D1867*D1868))&lt;(4/6),((U1867*R1867/C1867*C1868)/(U1867*S1867/D1867*D1868))&gt;(6/4))),1,0)</f>
        <v>0</v>
      </c>
      <c r="N1868" s="51">
        <f>IF(AND((B1868-$B$2)&gt;123,OR(((U1867*R1867/C1867*C1868)/(U1867*S1867/D1867*D1868))&lt;(4/6),((U1867*R1867/C1867*C1868)/(U1867*S1867/D1867*D1868))&gt;(6/4))),COUNTIF($M$2:M1868,1),0)</f>
        <v>0</v>
      </c>
      <c r="O1868" s="51">
        <f>IF(OR((ROW(N1868)-MATCH(MAX($N$2:N1868),$N$2:N1868,0))=1,(ROW(N1868)-MATCH(MAX($N$2:N1868),$N$2:N1868,0))&gt;123),IF(OR(((U1867*R1867/C1867*C1868)/(U1867*S1867/D1867*D1868))&lt;(4/6),((U1867*R1867/C1867*C1868)/(U1867*S1867/D1867*D1868))&gt;(6/4)),1,0),0)</f>
        <v>0</v>
      </c>
      <c r="P1868" s="47">
        <f>IF(O1868=1,U1867/2/C1868,P1867)</f>
        <v>4.5848803948301908</v>
      </c>
      <c r="Q1868" s="47">
        <f>IF(O1868=1,U1867/2/D1868,Q1867)</f>
        <v>74.992248772629807</v>
      </c>
      <c r="R1868" s="41">
        <f>P1868*C1868/U1867</f>
        <v>0.54908216752545336</v>
      </c>
      <c r="S1868" s="41">
        <f>Q1868*D1868/U1867</f>
        <v>0.45558028515975318</v>
      </c>
      <c r="T1868" s="41">
        <f t="shared" si="355"/>
        <v>1.2052368932797717</v>
      </c>
      <c r="U1868" s="42">
        <f>P1868*C1868+Q1868*D1868</f>
        <v>32599.712753921001</v>
      </c>
      <c r="V1868" s="25">
        <f>B1868</f>
        <v>43712</v>
      </c>
      <c r="W1868">
        <f>C1868/C$2</f>
        <v>1.690482274520142</v>
      </c>
      <c r="X1868">
        <f>D1868/D$2</f>
        <v>1.4125775707631671</v>
      </c>
      <c r="Y1868">
        <f t="shared" si="356"/>
        <v>1.62998563769605</v>
      </c>
      <c r="AA1868" s="15">
        <f t="shared" si="357"/>
        <v>8.405260251256319E-3</v>
      </c>
      <c r="AB1868" s="15">
        <f t="shared" si="358"/>
        <v>1.8824069033085422E-4</v>
      </c>
      <c r="AC1868" s="15">
        <f t="shared" si="359"/>
        <v>4.6624526852063752E-3</v>
      </c>
    </row>
    <row r="1869" spans="1:29" x14ac:dyDescent="0.4">
      <c r="A1869" s="43">
        <f t="shared" si="350"/>
        <v>2019</v>
      </c>
      <c r="B1869" s="53">
        <v>43713</v>
      </c>
      <c r="C1869" s="45">
        <v>3925.3229999999999</v>
      </c>
      <c r="D1869" s="45">
        <f>VLOOKUP(B1869,'H11001.CSI  中证全债'!$A$2:$B$2792,2,0)</f>
        <v>197.34309999999999</v>
      </c>
      <c r="E1869" s="14">
        <f t="shared" si="351"/>
        <v>0</v>
      </c>
      <c r="F1869" s="14">
        <f>IF(AND((B1869-$B$2)&gt;123,OR(((G1868*J1868/C1868*C1869)/(G1868*K1868/D1868*D1869))&lt;(4/6),((G1868*J1868/C1868*C1869)/(G1868*K1868/D1868*D1869))&gt;(6/4))),COUNTIF($E$2:E1869,1),0)</f>
        <v>0</v>
      </c>
      <c r="G1869" s="21">
        <f t="shared" si="352"/>
        <v>32572.374172966491</v>
      </c>
      <c r="H1869" s="12">
        <f t="shared" si="353"/>
        <v>4.553570394703824</v>
      </c>
      <c r="I1869" s="12">
        <f t="shared" si="354"/>
        <v>74.480129127983204</v>
      </c>
      <c r="J1869" s="15">
        <f>IF(OR((ROW(F1869)-MATCH(MAX($F$2:F1869),$F$2:F1869,0))=1,(ROW(F1869)-MATCH(MAX($F$2:F1869),$F$2:F1869,0))&gt;123),IF(OR(((G1868*J1868/C1868*C1869)/(G1868*K1868/D1868*D1869))&lt;(4/6),((G1868*J1868/C1868*C1869)/(G1868*K1868/D1868*D1869))&gt;(6/4)),50%,((G1868*J1868/C1868*C1869)/((G1868*K1868/D1868*D1869)+(G1868*J1868/C1868*C1869)))),((G1868*J1868/C1868*C1869)/((G1868*K1868/D1868*D1869)+(G1868*J1868/C1868*C1869))))</f>
        <v>0.54875442936808561</v>
      </c>
      <c r="K1869" s="18">
        <f t="shared" si="348"/>
        <v>0.45124557063191439</v>
      </c>
      <c r="L1869" s="20">
        <f t="shared" si="349"/>
        <v>1.2160882346160693</v>
      </c>
      <c r="M1869" s="51">
        <f>IF(AND((B1869-$B$2)&gt;123,OR(((U1868*R1868/C1868*C1869)/(U1868*S1868/D1868*D1869))&lt;(4/6),((U1868*R1868/C1868*C1869)/(U1868*S1868/D1868*D1869))&gt;(6/4))),1,0)</f>
        <v>0</v>
      </c>
      <c r="N1869" s="51">
        <f>IF(AND((B1869-$B$2)&gt;123,OR(((U1868*R1868/C1868*C1869)/(U1868*S1868/D1868*D1869))&lt;(4/6),((U1868*R1868/C1868*C1869)/(U1868*S1868/D1868*D1869))&gt;(6/4))),COUNTIF($M$2:M1869,1),0)</f>
        <v>0</v>
      </c>
      <c r="O1869" s="51">
        <f>IF(OR((ROW(N1869)-MATCH(MAX($N$2:N1869),$N$2:N1869,0))=1,(ROW(N1869)-MATCH(MAX($N$2:N1869),$N$2:N1869,0))&gt;123),IF(OR(((U1868*R1868/C1868*C1869)/(U1868*S1868/D1868*D1869))&lt;(4/6),((U1868*R1868/C1868*C1869)/(U1868*S1868/D1868*D1869))&gt;(6/4)),1,0),0)</f>
        <v>0</v>
      </c>
      <c r="P1869" s="47">
        <f>IF(O1869=1,U1868/2/C1869,P1868)</f>
        <v>4.5848803948301908</v>
      </c>
      <c r="Q1869" s="47">
        <f>IF(O1869=1,U1868/2/D1869,Q1868)</f>
        <v>74.992248772629807</v>
      </c>
      <c r="R1869" s="41">
        <f>P1869*C1869/U1868</f>
        <v>0.55206426516477158</v>
      </c>
      <c r="S1869" s="41">
        <f>Q1869*D1869/U1868</f>
        <v>0.4539672775792159</v>
      </c>
      <c r="T1869" s="41">
        <f t="shared" si="355"/>
        <v>1.2160882346160689</v>
      </c>
      <c r="U1869" s="42">
        <f>P1869*C1869+Q1869*D1869</f>
        <v>32796.339314837991</v>
      </c>
      <c r="V1869" s="25">
        <f>B1869</f>
        <v>43713</v>
      </c>
      <c r="W1869">
        <f>C1869/C$2</f>
        <v>1.7075879835719625</v>
      </c>
      <c r="X1869">
        <f>D1869/D$2</f>
        <v>1.4141390182730202</v>
      </c>
      <c r="Y1869">
        <f t="shared" si="356"/>
        <v>1.6398169657418995</v>
      </c>
      <c r="AA1869" s="15">
        <f t="shared" si="357"/>
        <v>1.0118833725527354E-2</v>
      </c>
      <c r="AB1869" s="15">
        <f t="shared" si="358"/>
        <v>1.1053888594658723E-3</v>
      </c>
      <c r="AC1869" s="15">
        <f t="shared" si="359"/>
        <v>6.0315427439876501E-3</v>
      </c>
    </row>
    <row r="1870" spans="1:29" x14ac:dyDescent="0.4">
      <c r="A1870" s="43">
        <f t="shared" si="350"/>
        <v>2019</v>
      </c>
      <c r="B1870" s="53">
        <v>43714</v>
      </c>
      <c r="C1870" s="45">
        <v>3948.5075000000002</v>
      </c>
      <c r="D1870" s="45">
        <f>VLOOKUP(B1870,'H11001.CSI  中证全债'!$A$2:$B$2792,2,0)</f>
        <v>197.4999</v>
      </c>
      <c r="E1870" s="14">
        <f t="shared" si="351"/>
        <v>0</v>
      </c>
      <c r="F1870" s="14">
        <f>IF(AND((B1870-$B$2)&gt;123,OR(((G1869*J1869/C1869*C1870)/(G1869*K1869/D1869*D1870))&lt;(4/6),((G1869*J1869/C1869*C1870)/(G1869*K1869/D1869*D1870))&gt;(6/4))),COUNTIF($E$2:E1870,1),0)</f>
        <v>0</v>
      </c>
      <c r="G1870" s="21">
        <f t="shared" si="352"/>
        <v>32689.624910029772</v>
      </c>
      <c r="H1870" s="12">
        <f t="shared" si="353"/>
        <v>4.553570394703824</v>
      </c>
      <c r="I1870" s="12">
        <f t="shared" si="354"/>
        <v>74.480129127983204</v>
      </c>
      <c r="J1870" s="15">
        <f>IF(OR((ROW(F1870)-MATCH(MAX($F$2:F1870),$F$2:F1870,0))=1,(ROW(F1870)-MATCH(MAX($F$2:F1870),$F$2:F1870,0))&gt;123),IF(OR(((G1869*J1869/C1869*C1870)/(G1869*K1869/D1869*D1870))&lt;(4/6),((G1869*J1869/C1869*C1870)/(G1869*K1869/D1869*D1870))&gt;(6/4)),50%,((G1869*J1869/C1869*C1870)/((G1869*K1869/D1869*D1870)+(G1869*J1869/C1869*C1870)))),((G1869*J1869/C1869*C1870)/((G1869*K1869/D1869*D1870)+(G1869*J1869/C1869*C1870))))</f>
        <v>0.55001569778640924</v>
      </c>
      <c r="K1870" s="18">
        <f t="shared" si="348"/>
        <v>0.44998430221359076</v>
      </c>
      <c r="L1870" s="20">
        <f t="shared" si="349"/>
        <v>1.2222997448594046</v>
      </c>
      <c r="M1870" s="51">
        <f>IF(AND((B1870-$B$2)&gt;123,OR(((U1869*R1869/C1869*C1870)/(U1869*S1869/D1869*D1870))&lt;(4/6),((U1869*R1869/C1869*C1870)/(U1869*S1869/D1869*D1870))&gt;(6/4))),1,0)</f>
        <v>0</v>
      </c>
      <c r="N1870" s="51">
        <f>IF(AND((B1870-$B$2)&gt;123,OR(((U1869*R1869/C1869*C1870)/(U1869*S1869/D1869*D1870))&lt;(4/6),((U1869*R1869/C1869*C1870)/(U1869*S1869/D1869*D1870))&gt;(6/4))),COUNTIF($M$2:M1870,1),0)</f>
        <v>0</v>
      </c>
      <c r="O1870" s="51">
        <f>IF(OR((ROW(N1870)-MATCH(MAX($N$2:N1870),$N$2:N1870,0))=1,(ROW(N1870)-MATCH(MAX($N$2:N1870),$N$2:N1870,0))&gt;123),IF(OR(((U1869*R1869/C1869*C1870)/(U1869*S1869/D1869*D1870))&lt;(4/6),((U1869*R1869/C1869*C1870)/(U1869*S1869/D1869*D1870))&gt;(6/4)),1,0),0)</f>
        <v>0</v>
      </c>
      <c r="P1870" s="47">
        <f>IF(O1870=1,U1869/2/C1870,P1869)</f>
        <v>4.5848803948301908</v>
      </c>
      <c r="Q1870" s="47">
        <f>IF(O1870=1,U1869/2/D1870,Q1869)</f>
        <v>74.992248772629807</v>
      </c>
      <c r="R1870" s="41">
        <f>P1870*C1870/U1869</f>
        <v>0.55199558864789111</v>
      </c>
      <c r="S1870" s="41">
        <f>Q1870*D1870/U1869</f>
        <v>0.45160411017788843</v>
      </c>
      <c r="T1870" s="41">
        <f t="shared" si="355"/>
        <v>1.2222997448594037</v>
      </c>
      <c r="U1870" s="42">
        <f>P1870*C1870+Q1870*D1870</f>
        <v>32914.396258959481</v>
      </c>
      <c r="V1870" s="25">
        <f>B1870</f>
        <v>43714</v>
      </c>
      <c r="W1870">
        <f>C1870/C$2</f>
        <v>1.7176736691588874</v>
      </c>
      <c r="X1870">
        <f>D1870/D$2</f>
        <v>1.4152626298817628</v>
      </c>
      <c r="Y1870">
        <f t="shared" si="356"/>
        <v>1.645719812947974</v>
      </c>
      <c r="AA1870" s="15">
        <f t="shared" si="357"/>
        <v>5.9063929261362613E-3</v>
      </c>
      <c r="AB1870" s="15">
        <f t="shared" si="358"/>
        <v>7.9455526947747046E-4</v>
      </c>
      <c r="AC1870" s="15">
        <f t="shared" si="359"/>
        <v>3.5996988257795959E-3</v>
      </c>
    </row>
    <row r="1871" spans="1:29" x14ac:dyDescent="0.4">
      <c r="A1871" s="43">
        <f t="shared" si="350"/>
        <v>2019</v>
      </c>
      <c r="B1871" s="53">
        <v>43717</v>
      </c>
      <c r="C1871" s="45">
        <v>3972.9484000000002</v>
      </c>
      <c r="D1871" s="45">
        <f>VLOOKUP(B1871,'H11001.CSI  中证全债'!$A$2:$B$2792,2,0)</f>
        <v>197.58029999999999</v>
      </c>
      <c r="E1871" s="14">
        <f t="shared" si="351"/>
        <v>0</v>
      </c>
      <c r="F1871" s="14">
        <f>IF(AND((B1871-$B$2)&gt;123,OR(((G1870*J1870/C1870*C1871)/(G1870*K1870/D1870*D1871))&lt;(4/6),((G1870*J1870/C1870*C1871)/(G1870*K1870/D1870*D1871))&gt;(6/4))),COUNTIF($E$2:E1871,1),0)</f>
        <v>0</v>
      </c>
      <c r="G1871" s="21">
        <f t="shared" si="352"/>
        <v>32806.906471071576</v>
      </c>
      <c r="H1871" s="12">
        <f t="shared" si="353"/>
        <v>4.553570394703824</v>
      </c>
      <c r="I1871" s="12">
        <f t="shared" si="354"/>
        <v>74.480129127983204</v>
      </c>
      <c r="J1871" s="15">
        <f>IF(OR((ROW(F1871)-MATCH(MAX($F$2:F1871),$F$2:F1871,0))=1,(ROW(F1871)-MATCH(MAX($F$2:F1871),$F$2:F1871,0))&gt;123),IF(OR(((G1870*J1870/C1870*C1871)/(G1870*K1870/D1870*D1871))&lt;(4/6),((G1870*J1870/C1870*C1871)/(G1870*K1870/D1870*D1871))&gt;(6/4)),50%,((G1870*J1870/C1870*C1871)/((G1870*K1870/D1870*D1871)+(G1870*J1870/C1870*C1871)))),((G1870*J1870/C1870*C1871)/((G1870*K1870/D1870*D1871)+(G1870*J1870/C1870*C1871))))</f>
        <v>0.55144182002890973</v>
      </c>
      <c r="K1871" s="18">
        <f t="shared" si="348"/>
        <v>0.44855817997109027</v>
      </c>
      <c r="L1871" s="20">
        <f t="shared" si="349"/>
        <v>1.2293652075734085</v>
      </c>
      <c r="M1871" s="51">
        <f>IF(AND((B1871-$B$2)&gt;123,OR(((U1870*R1870/C1870*C1871)/(U1870*S1870/D1870*D1871))&lt;(4/6),((U1870*R1870/C1870*C1871)/(U1870*S1870/D1870*D1871))&gt;(6/4))),1,0)</f>
        <v>0</v>
      </c>
      <c r="N1871" s="51">
        <f>IF(AND((B1871-$B$2)&gt;123,OR(((U1870*R1870/C1870*C1871)/(U1870*S1870/D1870*D1871))&lt;(4/6),((U1870*R1870/C1870*C1871)/(U1870*S1870/D1870*D1871))&gt;(6/4))),COUNTIF($M$2:M1871,1),0)</f>
        <v>0</v>
      </c>
      <c r="O1871" s="51">
        <f>IF(OR((ROW(N1871)-MATCH(MAX($N$2:N1871),$N$2:N1871,0))=1,(ROW(N1871)-MATCH(MAX($N$2:N1871),$N$2:N1871,0))&gt;123),IF(OR(((U1870*R1870/C1870*C1871)/(U1870*S1870/D1870*D1871))&lt;(4/6),((U1870*R1870/C1870*C1871)/(U1870*S1870/D1870*D1871))&gt;(6/4)),1,0),0)</f>
        <v>0</v>
      </c>
      <c r="P1871" s="47">
        <f>IF(O1871=1,U1870/2/C1871,P1870)</f>
        <v>4.5848803948301908</v>
      </c>
      <c r="Q1871" s="47">
        <f>IF(O1871=1,U1870/2/D1871,Q1870)</f>
        <v>74.992248772629807</v>
      </c>
      <c r="R1871" s="41">
        <f>P1871*C1871/U1870</f>
        <v>0.55342024461024764</v>
      </c>
      <c r="S1871" s="41">
        <f>Q1871*D1871/U1870</f>
        <v>0.45016748578936977</v>
      </c>
      <c r="T1871" s="41">
        <f t="shared" si="355"/>
        <v>1.2293652075734076</v>
      </c>
      <c r="U1871" s="42">
        <f>P1871*C1871+Q1871*D1871</f>
        <v>33032.484239002806</v>
      </c>
      <c r="V1871" s="25">
        <f>B1871</f>
        <v>43717</v>
      </c>
      <c r="W1871">
        <f>C1871/C$2</f>
        <v>1.7283059119444324</v>
      </c>
      <c r="X1871">
        <f>D1871/D$2</f>
        <v>1.4158387674668576</v>
      </c>
      <c r="Y1871">
        <f t="shared" si="356"/>
        <v>1.6516242119501403</v>
      </c>
      <c r="AA1871" s="15">
        <f t="shared" si="357"/>
        <v>6.1899084654137848E-3</v>
      </c>
      <c r="AB1871" s="15">
        <f t="shared" si="358"/>
        <v>4.0708881371576133E-4</v>
      </c>
      <c r="AC1871" s="15">
        <f t="shared" si="359"/>
        <v>3.5877303996174614E-3</v>
      </c>
    </row>
    <row r="1872" spans="1:29" x14ac:dyDescent="0.4">
      <c r="A1872" s="43">
        <f t="shared" si="350"/>
        <v>2019</v>
      </c>
      <c r="B1872" s="53">
        <v>43718</v>
      </c>
      <c r="C1872" s="45">
        <v>3959.2649999999999</v>
      </c>
      <c r="D1872" s="45">
        <f>VLOOKUP(B1872,'H11001.CSI  中证全债'!$A$2:$B$2792,2,0)</f>
        <v>197.55269999999999</v>
      </c>
      <c r="E1872" s="14">
        <f t="shared" si="351"/>
        <v>0</v>
      </c>
      <c r="F1872" s="14">
        <f>IF(AND((B1872-$B$2)&gt;123,OR(((G1871*J1871/C1871*C1872)/(G1871*K1871/D1871*D1872))&lt;(4/6),((G1871*J1871/C1871*C1872)/(G1871*K1871/D1871*D1872))&gt;(6/4))),COUNTIF($E$2:E1872,1),0)</f>
        <v>0</v>
      </c>
      <c r="G1872" s="21">
        <f t="shared" si="352"/>
        <v>32742.542494368754</v>
      </c>
      <c r="H1872" s="12">
        <f t="shared" si="353"/>
        <v>4.553570394703824</v>
      </c>
      <c r="I1872" s="12">
        <f t="shared" si="354"/>
        <v>74.480129127983204</v>
      </c>
      <c r="J1872" s="15">
        <f>IF(OR((ROW(F1872)-MATCH(MAX($F$2:F1872),$F$2:F1872,0))=1,(ROW(F1872)-MATCH(MAX($F$2:F1872),$F$2:F1872,0))&gt;123),IF(OR(((G1871*J1871/C1871*C1872)/(G1871*K1871/D1871*D1872))&lt;(4/6),((G1871*J1871/C1871*C1872)/(G1871*K1871/D1871*D1872))&gt;(6/4)),50%,((G1871*J1871/C1871*C1872)/((G1871*K1871/D1871*D1872)+(G1871*J1871/C1871*C1872)))),((G1871*J1871/C1871*C1872)/((G1871*K1871/D1871*D1872)+(G1871*J1871/C1871*C1872))))</f>
        <v>0.5506228446336362</v>
      </c>
      <c r="K1872" s="18">
        <f t="shared" si="348"/>
        <v>0.4493771553663638</v>
      </c>
      <c r="L1872" s="20">
        <f t="shared" si="349"/>
        <v>1.225302261270335</v>
      </c>
      <c r="M1872" s="51">
        <f>IF(AND((B1872-$B$2)&gt;123,OR(((U1871*R1871/C1871*C1872)/(U1871*S1871/D1871*D1872))&lt;(4/6),((U1871*R1871/C1871*C1872)/(U1871*S1871/D1871*D1872))&gt;(6/4))),1,0)</f>
        <v>0</v>
      </c>
      <c r="N1872" s="51">
        <f>IF(AND((B1872-$B$2)&gt;123,OR(((U1871*R1871/C1871*C1872)/(U1871*S1871/D1871*D1872))&lt;(4/6),((U1871*R1871/C1871*C1872)/(U1871*S1871/D1871*D1872))&gt;(6/4))),COUNTIF($M$2:M1872,1),0)</f>
        <v>0</v>
      </c>
      <c r="O1872" s="51">
        <f>IF(OR((ROW(N1872)-MATCH(MAX($N$2:N1872),$N$2:N1872,0))=1,(ROW(N1872)-MATCH(MAX($N$2:N1872),$N$2:N1872,0))&gt;123),IF(OR(((U1871*R1871/C1871*C1872)/(U1871*S1871/D1871*D1872))&lt;(4/6),((U1871*R1871/C1871*C1872)/(U1871*S1871/D1871*D1872))&gt;(6/4)),1,0),0)</f>
        <v>0</v>
      </c>
      <c r="P1872" s="47">
        <f>IF(O1872=1,U1871/2/C1872,P1871)</f>
        <v>4.5848803948301908</v>
      </c>
      <c r="Q1872" s="47">
        <f>IF(O1872=1,U1871/2/D1872,Q1871)</f>
        <v>74.992248772629807</v>
      </c>
      <c r="R1872" s="41">
        <f>P1872*C1872/U1871</f>
        <v>0.54954257588061317</v>
      </c>
      <c r="S1872" s="41">
        <f>Q1872*D1872/U1871</f>
        <v>0.44849552086101113</v>
      </c>
      <c r="T1872" s="41">
        <f t="shared" si="355"/>
        <v>1.2253022612703339</v>
      </c>
      <c r="U1872" s="42">
        <f>P1872*C1872+Q1872*D1872</f>
        <v>32967.677700542059</v>
      </c>
      <c r="V1872" s="25">
        <f>B1872</f>
        <v>43718</v>
      </c>
      <c r="W1872">
        <f>C1872/C$2</f>
        <v>1.7223533802892261</v>
      </c>
      <c r="X1872">
        <f>D1872/D$2</f>
        <v>1.4156409888928698</v>
      </c>
      <c r="Y1872">
        <f t="shared" si="356"/>
        <v>1.6483838850271029</v>
      </c>
      <c r="AA1872" s="15">
        <f t="shared" si="357"/>
        <v>-3.4441423905733348E-3</v>
      </c>
      <c r="AB1872" s="15">
        <f t="shared" si="358"/>
        <v>-1.3969003994829254E-4</v>
      </c>
      <c r="AC1872" s="15">
        <f t="shared" si="359"/>
        <v>-1.9619032583758633E-3</v>
      </c>
    </row>
    <row r="1873" spans="1:29" x14ac:dyDescent="0.4">
      <c r="A1873" s="43">
        <f t="shared" si="350"/>
        <v>2019</v>
      </c>
      <c r="B1873" s="53">
        <v>43719</v>
      </c>
      <c r="C1873" s="45">
        <v>3930.0999000000002</v>
      </c>
      <c r="D1873" s="45">
        <f>VLOOKUP(B1873,'H11001.CSI  中证全债'!$A$2:$B$2792,2,0)</f>
        <v>197.51410000000001</v>
      </c>
      <c r="E1873" s="14">
        <f t="shared" si="351"/>
        <v>0</v>
      </c>
      <c r="F1873" s="14">
        <f>IF(AND((B1873-$B$2)&gt;123,OR(((G1872*J1872/C1872*C1873)/(G1872*K1872/D1872*D1873))&lt;(4/6),((G1872*J1872/C1872*C1873)/(G1872*K1872/D1872*D1873))&gt;(6/4))),COUNTIF($E$2:E1873,1),0)</f>
        <v>0</v>
      </c>
      <c r="G1873" s="21">
        <f t="shared" si="352"/>
        <v>32606.86222546584</v>
      </c>
      <c r="H1873" s="12">
        <f t="shared" si="353"/>
        <v>4.553570394703824</v>
      </c>
      <c r="I1873" s="12">
        <f t="shared" si="354"/>
        <v>74.480129127983204</v>
      </c>
      <c r="J1873" s="15">
        <f>IF(OR((ROW(F1873)-MATCH(MAX($F$2:F1873),$F$2:F1873,0))=1,(ROW(F1873)-MATCH(MAX($F$2:F1873),$F$2:F1873,0))&gt;123),IF(OR(((G1872*J1872/C1872*C1873)/(G1872*K1872/D1872*D1873))&lt;(4/6),((G1872*J1872/C1872*C1873)/(G1872*K1872/D1872*D1873))&gt;(6/4)),50%,((G1872*J1872/C1872*C1873)/((G1872*K1872/D1872*D1873)+(G1872*J1872/C1872*C1873)))),((G1872*J1872/C1872*C1873)/((G1872*K1872/D1872*D1873)+(G1872*J1872/C1872*C1873))))</f>
        <v>0.54884111292658389</v>
      </c>
      <c r="K1873" s="18">
        <f t="shared" si="348"/>
        <v>0.45115888707341611</v>
      </c>
      <c r="L1873" s="20">
        <f t="shared" si="349"/>
        <v>1.2165140234448537</v>
      </c>
      <c r="M1873" s="51">
        <f>IF(AND((B1873-$B$2)&gt;123,OR(((U1872*R1872/C1872*C1873)/(U1872*S1872/D1872*D1873))&lt;(4/6),((U1872*R1872/C1872*C1873)/(U1872*S1872/D1872*D1873))&gt;(6/4))),1,0)</f>
        <v>0</v>
      </c>
      <c r="N1873" s="51">
        <f>IF(AND((B1873-$B$2)&gt;123,OR(((U1872*R1872/C1872*C1873)/(U1872*S1872/D1872*D1873))&lt;(4/6),((U1872*R1872/C1872*C1873)/(U1872*S1872/D1872*D1873))&gt;(6/4))),COUNTIF($M$2:M1873,1),0)</f>
        <v>0</v>
      </c>
      <c r="O1873" s="51">
        <f>IF(OR((ROW(N1873)-MATCH(MAX($N$2:N1873),$N$2:N1873,0))=1,(ROW(N1873)-MATCH(MAX($N$2:N1873),$N$2:N1873,0))&gt;123),IF(OR(((U1872*R1872/C1872*C1873)/(U1872*S1872/D1872*D1873))&lt;(4/6),((U1872*R1872/C1872*C1873)/(U1872*S1872/D1872*D1873))&gt;(6/4)),1,0),0)</f>
        <v>0</v>
      </c>
      <c r="P1873" s="47">
        <f>IF(O1873=1,U1872/2/C1873,P1872)</f>
        <v>4.5848803948301908</v>
      </c>
      <c r="Q1873" s="47">
        <f>IF(O1873=1,U1872/2/D1873,Q1872)</f>
        <v>74.992248772629807</v>
      </c>
      <c r="R1873" s="41">
        <f>P1873*C1873/U1872</f>
        <v>0.54656679626960269</v>
      </c>
      <c r="S1873" s="41">
        <f>Q1873*D1873/U1872</f>
        <v>0.44928935115919738</v>
      </c>
      <c r="T1873" s="41">
        <f t="shared" si="355"/>
        <v>1.216514023444853</v>
      </c>
      <c r="U1873" s="42">
        <f>P1873*C1873+Q1873*D1873</f>
        <v>32831.064504536174</v>
      </c>
      <c r="V1873" s="25">
        <f>B1873</f>
        <v>43719</v>
      </c>
      <c r="W1873">
        <f>C1873/C$2</f>
        <v>1.7096660232743579</v>
      </c>
      <c r="X1873">
        <f>D1873/D$2</f>
        <v>1.4153643855249014</v>
      </c>
      <c r="Y1873">
        <f t="shared" si="356"/>
        <v>1.6415532252268088</v>
      </c>
      <c r="AA1873" s="15">
        <f t="shared" si="357"/>
        <v>-7.3662914707652849E-3</v>
      </c>
      <c r="AB1873" s="15">
        <f t="shared" si="358"/>
        <v>-1.9539090075704202E-4</v>
      </c>
      <c r="AC1873" s="15">
        <f t="shared" si="359"/>
        <v>-4.1438525711998686E-3</v>
      </c>
    </row>
    <row r="1874" spans="1:29" x14ac:dyDescent="0.4">
      <c r="A1874" s="43">
        <f t="shared" si="350"/>
        <v>2019</v>
      </c>
      <c r="B1874" s="53">
        <v>43720</v>
      </c>
      <c r="C1874" s="45">
        <v>3972.3798999999999</v>
      </c>
      <c r="D1874" s="45">
        <f>VLOOKUP(B1874,'H11001.CSI  中证全债'!$A$2:$B$2792,2,0)</f>
        <v>197.4383</v>
      </c>
      <c r="E1874" s="14">
        <f t="shared" si="351"/>
        <v>0</v>
      </c>
      <c r="F1874" s="14">
        <f>IF(AND((B1874-$B$2)&gt;123,OR(((G1873*J1873/C1873*C1874)/(G1873*K1873/D1873*D1874))&lt;(4/6),((G1873*J1873/C1873*C1874)/(G1873*K1873/D1873*D1874))&gt;(6/4))),COUNTIF($E$2:E1874,1),0)</f>
        <v>0</v>
      </c>
      <c r="G1874" s="21">
        <f t="shared" si="352"/>
        <v>32793.741587966011</v>
      </c>
      <c r="H1874" s="12">
        <f t="shared" si="353"/>
        <v>4.553570394703824</v>
      </c>
      <c r="I1874" s="12">
        <f t="shared" si="354"/>
        <v>74.480129127983204</v>
      </c>
      <c r="J1874" s="15">
        <f>IF(OR((ROW(F1874)-MATCH(MAX($F$2:F1874),$F$2:F1874,0))=1,(ROW(F1874)-MATCH(MAX($F$2:F1874),$F$2:F1874,0))&gt;123),IF(OR(((G1873*J1873/C1873*C1874)/(G1873*K1873/D1873*D1874))&lt;(4/6),((G1873*J1873/C1873*C1874)/(G1873*K1873/D1873*D1874))&gt;(6/4)),50%,((G1873*J1873/C1873*C1874)/((G1873*K1873/D1873*D1874)+(G1873*J1873/C1873*C1874)))),((G1873*J1873/C1873*C1874)/((G1873*K1873/D1873*D1874)+(G1873*J1873/C1873*C1874))))</f>
        <v>0.55158425459430627</v>
      </c>
      <c r="K1874" s="18">
        <f t="shared" si="348"/>
        <v>0.44841574540569373</v>
      </c>
      <c r="L1874" s="20">
        <f t="shared" si="349"/>
        <v>1.2300733420840815</v>
      </c>
      <c r="M1874" s="51">
        <f>IF(AND((B1874-$B$2)&gt;123,OR(((U1873*R1873/C1873*C1874)/(U1873*S1873/D1873*D1874))&lt;(4/6),((U1873*R1873/C1873*C1874)/(U1873*S1873/D1873*D1874))&gt;(6/4))),1,0)</f>
        <v>0</v>
      </c>
      <c r="N1874" s="51">
        <f>IF(AND((B1874-$B$2)&gt;123,OR(((U1873*R1873/C1873*C1874)/(U1873*S1873/D1873*D1874))&lt;(4/6),((U1873*R1873/C1873*C1874)/(U1873*S1873/D1873*D1874))&gt;(6/4))),COUNTIF($M$2:M1874,1),0)</f>
        <v>0</v>
      </c>
      <c r="O1874" s="51">
        <f>IF(OR((ROW(N1874)-MATCH(MAX($N$2:N1874),$N$2:N1874,0))=1,(ROW(N1874)-MATCH(MAX($N$2:N1874),$N$2:N1874,0))&gt;123),IF(OR(((U1873*R1873/C1873*C1874)/(U1873*S1873/D1873*D1874))&lt;(4/6),((U1873*R1873/C1873*C1874)/(U1873*S1873/D1873*D1874))&gt;(6/4)),1,0),0)</f>
        <v>0</v>
      </c>
      <c r="P1874" s="47">
        <f>IF(O1874=1,U1873/2/C1874,P1873)</f>
        <v>4.5848803948301908</v>
      </c>
      <c r="Q1874" s="47">
        <f>IF(O1874=1,U1873/2/D1874,Q1873)</f>
        <v>74.992248772629807</v>
      </c>
      <c r="R1874" s="41">
        <f>P1874*C1874/U1873</f>
        <v>0.55474554356320338</v>
      </c>
      <c r="S1874" s="41">
        <f>Q1874*D1874/U1873</f>
        <v>0.45098574579570411</v>
      </c>
      <c r="T1874" s="41">
        <f t="shared" si="355"/>
        <v>1.2300733420840806</v>
      </c>
      <c r="U1874" s="42">
        <f>P1874*C1874+Q1874*D1874</f>
        <v>33019.228835172631</v>
      </c>
      <c r="V1874" s="25">
        <f>B1874</f>
        <v>43720</v>
      </c>
      <c r="W1874">
        <f>C1874/C$2</f>
        <v>1.7280586039474444</v>
      </c>
      <c r="X1874">
        <f>D1874/D$2</f>
        <v>1.414821211035471</v>
      </c>
      <c r="Y1874">
        <f t="shared" si="356"/>
        <v>1.6509614417586316</v>
      </c>
      <c r="AA1874" s="15">
        <f t="shared" si="357"/>
        <v>1.0757996253479396E-2</v>
      </c>
      <c r="AB1874" s="15">
        <f t="shared" si="358"/>
        <v>-3.8377007008616459E-4</v>
      </c>
      <c r="AC1874" s="15">
        <f t="shared" si="359"/>
        <v>5.7312893589076541E-3</v>
      </c>
    </row>
    <row r="1875" spans="1:29" x14ac:dyDescent="0.4">
      <c r="A1875" s="43">
        <f t="shared" si="350"/>
        <v>2019</v>
      </c>
      <c r="B1875" s="53">
        <v>43724</v>
      </c>
      <c r="C1875" s="45">
        <v>3957.7154</v>
      </c>
      <c r="D1875" s="45">
        <f>VLOOKUP(B1875,'H11001.CSI  中证全债'!$A$2:$B$2792,2,0)</f>
        <v>197.4451</v>
      </c>
      <c r="E1875" s="14">
        <f t="shared" si="351"/>
        <v>0</v>
      </c>
      <c r="F1875" s="14">
        <f>IF(AND((B1875-$B$2)&gt;123,OR(((G1874*J1874/C1874*C1875)/(G1874*K1874/D1874*D1875))&lt;(4/6),((G1874*J1874/C1874*C1875)/(G1874*K1874/D1874*D1875))&gt;(6/4))),COUNTIF($E$2:E1875,1),0)</f>
        <v>0</v>
      </c>
      <c r="G1875" s="21">
        <f t="shared" si="352"/>
        <v>32727.47221979095</v>
      </c>
      <c r="H1875" s="12">
        <f t="shared" si="353"/>
        <v>4.553570394703824</v>
      </c>
      <c r="I1875" s="12">
        <f t="shared" si="354"/>
        <v>74.480129127983204</v>
      </c>
      <c r="J1875" s="15">
        <f>IF(OR((ROW(F1875)-MATCH(MAX($F$2:F1875),$F$2:F1875,0))=1,(ROW(F1875)-MATCH(MAX($F$2:F1875),$F$2:F1875,0))&gt;123),IF(OR(((G1874*J1874/C1874*C1875)/(G1874*K1874/D1874*D1875))&lt;(4/6),((G1874*J1874/C1874*C1875)/(G1874*K1874/D1874*D1875))&gt;(6/4)),50%,((G1874*J1874/C1874*C1875)/((G1874*K1874/D1874*D1875)+(G1874*J1874/C1874*C1875)))),((G1874*J1874/C1874*C1875)/((G1874*K1874/D1874*D1875)+(G1874*J1874/C1874*C1875))))</f>
        <v>0.55066078904820837</v>
      </c>
      <c r="K1875" s="18">
        <f t="shared" si="348"/>
        <v>0.44933921095179163</v>
      </c>
      <c r="L1875" s="20">
        <f t="shared" si="349"/>
        <v>1.2254901767459756</v>
      </c>
      <c r="M1875" s="51">
        <f>IF(AND((B1875-$B$2)&gt;123,OR(((U1874*R1874/C1874*C1875)/(U1874*S1874/D1874*D1875))&lt;(4/6),((U1874*R1874/C1874*C1875)/(U1874*S1874/D1874*D1875))&gt;(6/4))),1,0)</f>
        <v>0</v>
      </c>
      <c r="N1875" s="51">
        <f>IF(AND((B1875-$B$2)&gt;123,OR(((U1874*R1874/C1874*C1875)/(U1874*S1874/D1874*D1875))&lt;(4/6),((U1874*R1874/C1874*C1875)/(U1874*S1874/D1874*D1875))&gt;(6/4))),COUNTIF($M$2:M1875,1),0)</f>
        <v>0</v>
      </c>
      <c r="O1875" s="51">
        <f>IF(OR((ROW(N1875)-MATCH(MAX($N$2:N1875),$N$2:N1875,0))=1,(ROW(N1875)-MATCH(MAX($N$2:N1875),$N$2:N1875,0))&gt;123),IF(OR(((U1874*R1874/C1874*C1875)/(U1874*S1874/D1874*D1875))&lt;(4/6),((U1874*R1874/C1874*C1875)/(U1874*S1874/D1874*D1875))&gt;(6/4)),1,0),0)</f>
        <v>0</v>
      </c>
      <c r="P1875" s="47">
        <f>IF(O1875=1,U1874/2/C1875,P1874)</f>
        <v>4.5848803948301908</v>
      </c>
      <c r="Q1875" s="47">
        <f>IF(O1875=1,U1874/2/D1875,Q1874)</f>
        <v>74.992248772629807</v>
      </c>
      <c r="R1875" s="41">
        <f>P1875*C1875/U1874</f>
        <v>0.54954801750089566</v>
      </c>
      <c r="S1875" s="41">
        <f>Q1875*D1875/U1874</f>
        <v>0.44843118935486054</v>
      </c>
      <c r="T1875" s="41">
        <f t="shared" si="355"/>
        <v>1.2254901767459747</v>
      </c>
      <c r="U1875" s="42">
        <f>P1875*C1875+Q1875*D1875</f>
        <v>32952.503803914296</v>
      </c>
      <c r="V1875" s="25">
        <f>B1875</f>
        <v>43724</v>
      </c>
      <c r="W1875">
        <f>C1875/C$2</f>
        <v>1.721679275676856</v>
      </c>
      <c r="X1875">
        <f>D1875/D$2</f>
        <v>1.4148699390899317</v>
      </c>
      <c r="Y1875">
        <f t="shared" si="356"/>
        <v>1.6476251901957149</v>
      </c>
      <c r="AA1875" s="15">
        <f t="shared" si="357"/>
        <v>-3.6916156986898097E-3</v>
      </c>
      <c r="AB1875" s="15">
        <f t="shared" si="358"/>
        <v>3.4441139333152293E-5</v>
      </c>
      <c r="AC1875" s="15">
        <f t="shared" si="359"/>
        <v>-2.0207931442438598E-3</v>
      </c>
    </row>
    <row r="1876" spans="1:29" x14ac:dyDescent="0.4">
      <c r="A1876" s="43">
        <f t="shared" si="350"/>
        <v>2019</v>
      </c>
      <c r="B1876" s="53">
        <v>43725</v>
      </c>
      <c r="C1876" s="45">
        <v>3891.2208000000001</v>
      </c>
      <c r="D1876" s="45">
        <f>VLOOKUP(B1876,'H11001.CSI  中证全债'!$A$2:$B$2792,2,0)</f>
        <v>197.4633</v>
      </c>
      <c r="E1876" s="14">
        <f t="shared" si="351"/>
        <v>0</v>
      </c>
      <c r="F1876" s="14">
        <f>IF(AND((B1876-$B$2)&gt;123,OR(((G1875*J1875/C1875*C1876)/(G1875*K1875/D1875*D1876))&lt;(4/6),((G1875*J1875/C1875*C1876)/(G1875*K1875/D1875*D1876))&gt;(6/4))),COUNTIF($E$2:E1876,1),0)</f>
        <v>0</v>
      </c>
      <c r="G1876" s="21">
        <f t="shared" si="352"/>
        <v>32426.039916173406</v>
      </c>
      <c r="H1876" s="12">
        <f t="shared" si="353"/>
        <v>4.553570394703824</v>
      </c>
      <c r="I1876" s="12">
        <f t="shared" si="354"/>
        <v>74.480129127983204</v>
      </c>
      <c r="J1876" s="15">
        <f>IF(OR((ROW(F1876)-MATCH(MAX($F$2:F1876),$F$2:F1876,0))=1,(ROW(F1876)-MATCH(MAX($F$2:F1876),$F$2:F1876,0))&gt;123),IF(OR(((G1875*J1875/C1875*C1876)/(G1875*K1875/D1875*D1876))&lt;(4/6),((G1875*J1875/C1875*C1876)/(G1875*K1875/D1875*D1876))&gt;(6/4)),50%,((G1875*J1875/C1875*C1876)/((G1875*K1875/D1875*D1876)+(G1875*J1875/C1875*C1876)))),((G1875*J1875/C1875*C1876)/((G1875*K1875/D1875*D1876)+(G1875*J1875/C1875*C1876))))</f>
        <v>0.5464419300026182</v>
      </c>
      <c r="K1876" s="18">
        <f t="shared" si="348"/>
        <v>0.4535580699973818</v>
      </c>
      <c r="L1876" s="20">
        <f t="shared" si="349"/>
        <v>1.2047893448478881</v>
      </c>
      <c r="M1876" s="51">
        <f>IF(AND((B1876-$B$2)&gt;123,OR(((U1875*R1875/C1875*C1876)/(U1875*S1875/D1875*D1876))&lt;(4/6),((U1875*R1875/C1875*C1876)/(U1875*S1875/D1875*D1876))&gt;(6/4))),1,0)</f>
        <v>0</v>
      </c>
      <c r="N1876" s="51">
        <f>IF(AND((B1876-$B$2)&gt;123,OR(((U1875*R1875/C1875*C1876)/(U1875*S1875/D1875*D1876))&lt;(4/6),((U1875*R1875/C1875*C1876)/(U1875*S1875/D1875*D1876))&gt;(6/4))),COUNTIF($M$2:M1876,1),0)</f>
        <v>0</v>
      </c>
      <c r="O1876" s="51">
        <f>IF(OR((ROW(N1876)-MATCH(MAX($N$2:N1876),$N$2:N1876,0))=1,(ROW(N1876)-MATCH(MAX($N$2:N1876),$N$2:N1876,0))&gt;123),IF(OR(((U1875*R1875/C1875*C1876)/(U1875*S1875/D1875*D1876))&lt;(4/6),((U1875*R1875/C1875*C1876)/(U1875*S1875/D1875*D1876))&gt;(6/4)),1,0),0)</f>
        <v>0</v>
      </c>
      <c r="P1876" s="47">
        <f>IF(O1876=1,U1875/2/C1876,P1875)</f>
        <v>4.5848803948301908</v>
      </c>
      <c r="Q1876" s="47">
        <f>IF(O1876=1,U1875/2/D1876,Q1875)</f>
        <v>74.992248772629807</v>
      </c>
      <c r="R1876" s="41">
        <f>P1876*C1876/U1875</f>
        <v>0.54140899471669934</v>
      </c>
      <c r="S1876" s="41">
        <f>Q1876*D1876/U1875</f>
        <v>0.44938062992668321</v>
      </c>
      <c r="T1876" s="41">
        <f t="shared" si="355"/>
        <v>1.2047893448478868</v>
      </c>
      <c r="U1876" s="42">
        <f>P1876*C1876+Q1876*D1876</f>
        <v>32648.998874939884</v>
      </c>
      <c r="V1876" s="25">
        <f>B1876</f>
        <v>43725</v>
      </c>
      <c r="W1876">
        <f>C1876/C$2</f>
        <v>1.6927528968967087</v>
      </c>
      <c r="X1876">
        <f>D1876/D$2</f>
        <v>1.4150003582945181</v>
      </c>
      <c r="Y1876">
        <f t="shared" si="356"/>
        <v>1.6324499437469941</v>
      </c>
      <c r="AA1876" s="15">
        <f t="shared" si="357"/>
        <v>-1.6801258625114834E-2</v>
      </c>
      <c r="AB1876" s="15">
        <f t="shared" si="358"/>
        <v>9.2177521751724001E-5</v>
      </c>
      <c r="AC1876" s="15">
        <f t="shared" si="359"/>
        <v>-9.2103753566173951E-3</v>
      </c>
    </row>
    <row r="1877" spans="1:29" x14ac:dyDescent="0.4">
      <c r="A1877" s="43">
        <f t="shared" si="350"/>
        <v>2019</v>
      </c>
      <c r="B1877" s="53">
        <v>43726</v>
      </c>
      <c r="C1877" s="45">
        <v>3910.0837000000001</v>
      </c>
      <c r="D1877" s="45">
        <f>VLOOKUP(B1877,'H11001.CSI  中证全债'!$A$2:$B$2792,2,0)</f>
        <v>197.39680000000001</v>
      </c>
      <c r="E1877" s="14">
        <f t="shared" si="351"/>
        <v>0</v>
      </c>
      <c r="F1877" s="14">
        <f>IF(AND((B1877-$B$2)&gt;123,OR(((G1876*J1876/C1876*C1877)/(G1876*K1876/D1876*D1877))&lt;(4/6),((G1876*J1876/C1876*C1877)/(G1876*K1876/D1876*D1877))&gt;(6/4))),COUNTIF($E$2:E1877,1),0)</f>
        <v>0</v>
      </c>
      <c r="G1877" s="21">
        <f t="shared" si="352"/>
        <v>32506.980530584657</v>
      </c>
      <c r="H1877" s="12">
        <f t="shared" si="353"/>
        <v>4.553570394703824</v>
      </c>
      <c r="I1877" s="12">
        <f t="shared" si="354"/>
        <v>74.480129127983204</v>
      </c>
      <c r="J1877" s="15">
        <f>IF(OR((ROW(F1877)-MATCH(MAX($F$2:F1877),$F$2:F1877,0))=1,(ROW(F1877)-MATCH(MAX($F$2:F1877),$F$2:F1877,0))&gt;123),IF(OR(((G1876*J1876/C1876*C1877)/(G1876*K1876/D1876*D1877))&lt;(4/6),((G1876*J1876/C1876*C1877)/(G1876*K1876/D1876*D1877))&gt;(6/4)),50%,((G1876*J1876/C1876*C1877)/((G1876*K1876/D1876*D1877)+(G1876*J1876/C1876*C1877)))),((G1876*J1876/C1876*C1877)/((G1876*K1876/D1876*D1877)+(G1876*J1876/C1876*C1877))))</f>
        <v>0.54772363001792956</v>
      </c>
      <c r="K1877" s="18">
        <f t="shared" si="348"/>
        <v>0.45227636998207044</v>
      </c>
      <c r="L1877" s="20">
        <f t="shared" si="349"/>
        <v>1.2110374681738136</v>
      </c>
      <c r="M1877" s="51">
        <f>IF(AND((B1877-$B$2)&gt;123,OR(((U1876*R1876/C1876*C1877)/(U1876*S1876/D1876*D1877))&lt;(4/6),((U1876*R1876/C1876*C1877)/(U1876*S1876/D1876*D1877))&gt;(6/4))),1,0)</f>
        <v>0</v>
      </c>
      <c r="N1877" s="51">
        <f>IF(AND((B1877-$B$2)&gt;123,OR(((U1876*R1876/C1876*C1877)/(U1876*S1876/D1876*D1877))&lt;(4/6),((U1876*R1876/C1876*C1877)/(U1876*S1876/D1876*D1877))&gt;(6/4))),COUNTIF($M$2:M1877,1),0)</f>
        <v>0</v>
      </c>
      <c r="O1877" s="51">
        <f>IF(OR((ROW(N1877)-MATCH(MAX($N$2:N1877),$N$2:N1877,0))=1,(ROW(N1877)-MATCH(MAX($N$2:N1877),$N$2:N1877,0))&gt;123),IF(OR(((U1876*R1876/C1876*C1877)/(U1876*S1876/D1876*D1877))&lt;(4/6),((U1876*R1876/C1876*C1877)/(U1876*S1876/D1876*D1877))&gt;(6/4)),1,0),0)</f>
        <v>0</v>
      </c>
      <c r="P1877" s="47">
        <f>IF(O1877=1,U1876/2/C1877,P1876)</f>
        <v>4.5848803948301908</v>
      </c>
      <c r="Q1877" s="47">
        <f>IF(O1877=1,U1876/2/D1877,Q1876)</f>
        <v>74.992248772629807</v>
      </c>
      <c r="R1877" s="41">
        <f>P1877*C1877/U1876</f>
        <v>0.54909083635135203</v>
      </c>
      <c r="S1877" s="41">
        <f>Q1877*D1877/U1876</f>
        <v>0.45340532459276855</v>
      </c>
      <c r="T1877" s="41">
        <f t="shared" si="355"/>
        <v>1.2110374681738123</v>
      </c>
      <c r="U1877" s="42">
        <f>P1877*C1877+Q1877*D1877</f>
        <v>32730.496030796145</v>
      </c>
      <c r="V1877" s="25">
        <f>B1877</f>
        <v>43726</v>
      </c>
      <c r="W1877">
        <f>C1877/C$2</f>
        <v>1.7009586066880609</v>
      </c>
      <c r="X1877">
        <f>D1877/D$2</f>
        <v>1.4145238265854532</v>
      </c>
      <c r="Y1877">
        <f t="shared" si="356"/>
        <v>1.6365248015398073</v>
      </c>
      <c r="AA1877" s="15">
        <f t="shared" si="357"/>
        <v>4.8475532408749356E-3</v>
      </c>
      <c r="AB1877" s="15">
        <f t="shared" si="358"/>
        <v>-3.3677144056643016E-4</v>
      </c>
      <c r="AC1877" s="15">
        <f t="shared" si="359"/>
        <v>2.496160944120529E-3</v>
      </c>
    </row>
    <row r="1878" spans="1:29" x14ac:dyDescent="0.4">
      <c r="A1878" s="43">
        <f t="shared" si="350"/>
        <v>2019</v>
      </c>
      <c r="B1878" s="53">
        <v>43727</v>
      </c>
      <c r="C1878" s="45">
        <v>3924.3823000000002</v>
      </c>
      <c r="D1878" s="45">
        <f>VLOOKUP(B1878,'H11001.CSI  中证全债'!$A$2:$B$2792,2,0)</f>
        <v>197.37780000000001</v>
      </c>
      <c r="E1878" s="14">
        <f t="shared" si="351"/>
        <v>0</v>
      </c>
      <c r="F1878" s="14">
        <f>IF(AND((B1878-$B$2)&gt;123,OR(((G1877*J1877/C1877*C1878)/(G1877*K1877/D1877*D1878))&lt;(4/6),((G1877*J1877/C1877*C1878)/(G1877*K1877/D1877*D1878))&gt;(6/4))),COUNTIF($E$2:E1878,1),0)</f>
        <v>0</v>
      </c>
      <c r="G1878" s="21">
        <f t="shared" si="352"/>
        <v>32570.675089776938</v>
      </c>
      <c r="H1878" s="12">
        <f t="shared" si="353"/>
        <v>4.553570394703824</v>
      </c>
      <c r="I1878" s="12">
        <f t="shared" si="354"/>
        <v>74.480129127983204</v>
      </c>
      <c r="J1878" s="15">
        <f>IF(OR((ROW(F1878)-MATCH(MAX($F$2:F1878),$F$2:F1878,0))=1,(ROW(F1878)-MATCH(MAX($F$2:F1878),$F$2:F1878,0))&gt;123),IF(OR(((G1877*J1877/C1877*C1878)/(G1877*K1877/D1877*D1878))&lt;(4/6),((G1877*J1877/C1877*C1878)/(G1877*K1877/D1877*D1878))&gt;(6/4)),50%,((G1877*J1877/C1877*C1878)/((G1877*K1877/D1877*D1878)+(G1877*J1877/C1877*C1878)))),((G1877*J1877/C1877*C1878)/((G1877*K1877/D1877*D1878)+(G1877*J1877/C1877*C1878))))</f>
        <v>0.54865154036640162</v>
      </c>
      <c r="K1878" s="18">
        <f t="shared" si="348"/>
        <v>0.45134845963359838</v>
      </c>
      <c r="L1878" s="20">
        <f t="shared" si="349"/>
        <v>1.2155830570725625</v>
      </c>
      <c r="M1878" s="51">
        <f>IF(AND((B1878-$B$2)&gt;123,OR(((U1877*R1877/C1877*C1878)/(U1877*S1877/D1877*D1878))&lt;(4/6),((U1877*R1877/C1877*C1878)/(U1877*S1877/D1877*D1878))&gt;(6/4))),1,0)</f>
        <v>0</v>
      </c>
      <c r="N1878" s="51">
        <f>IF(AND((B1878-$B$2)&gt;123,OR(((U1877*R1877/C1877*C1878)/(U1877*S1877/D1877*D1878))&lt;(4/6),((U1877*R1877/C1877*C1878)/(U1877*S1877/D1877*D1878))&gt;(6/4))),COUNTIF($M$2:M1878,1),0)</f>
        <v>0</v>
      </c>
      <c r="O1878" s="51">
        <f>IF(OR((ROW(N1878)-MATCH(MAX($N$2:N1878),$N$2:N1878,0))=1,(ROW(N1878)-MATCH(MAX($N$2:N1878),$N$2:N1878,0))&gt;123),IF(OR(((U1877*R1877/C1877*C1878)/(U1877*S1877/D1877*D1878))&lt;(4/6),((U1877*R1877/C1877*C1878)/(U1877*S1877/D1877*D1878))&gt;(6/4)),1,0),0)</f>
        <v>0</v>
      </c>
      <c r="P1878" s="47">
        <f>IF(O1878=1,U1877/2/C1878,P1877)</f>
        <v>4.5848803948301908</v>
      </c>
      <c r="Q1878" s="47">
        <f>IF(O1878=1,U1877/2/D1878,Q1877)</f>
        <v>74.992248772629807</v>
      </c>
      <c r="R1878" s="41">
        <f>P1878*C1878/U1877</f>
        <v>0.54972657463422347</v>
      </c>
      <c r="S1878" s="41">
        <f>Q1878*D1878/U1877</f>
        <v>0.45223283710296797</v>
      </c>
      <c r="T1878" s="41">
        <f t="shared" si="355"/>
        <v>1.2155830570725614</v>
      </c>
      <c r="U1878" s="42">
        <f>P1878*C1878+Q1878*D1878</f>
        <v>32794.628548882989</v>
      </c>
      <c r="V1878" s="25">
        <f>B1878</f>
        <v>43727</v>
      </c>
      <c r="W1878">
        <f>C1878/C$2</f>
        <v>1.7071787617025405</v>
      </c>
      <c r="X1878">
        <f>D1878/D$2</f>
        <v>1.4143876746685775</v>
      </c>
      <c r="Y1878">
        <f t="shared" si="356"/>
        <v>1.6397314274441495</v>
      </c>
      <c r="AA1878" s="15">
        <f t="shared" si="357"/>
        <v>3.6568526653277811E-3</v>
      </c>
      <c r="AB1878" s="15">
        <f t="shared" si="358"/>
        <v>-9.6252826793485902E-5</v>
      </c>
      <c r="AC1878" s="15">
        <f t="shared" si="359"/>
        <v>1.9594117371914965E-3</v>
      </c>
    </row>
    <row r="1879" spans="1:29" x14ac:dyDescent="0.4">
      <c r="A1879" s="43">
        <f t="shared" si="350"/>
        <v>2019</v>
      </c>
      <c r="B1879" s="53">
        <v>43728</v>
      </c>
      <c r="C1879" s="45">
        <v>3935.6511</v>
      </c>
      <c r="D1879" s="45">
        <f>VLOOKUP(B1879,'H11001.CSI  中证全债'!$A$2:$B$2792,2,0)</f>
        <v>197.35210000000001</v>
      </c>
      <c r="E1879" s="14">
        <f t="shared" si="351"/>
        <v>0</v>
      </c>
      <c r="F1879" s="14">
        <f>IF(AND((B1879-$B$2)&gt;123,OR(((G1878*J1878/C1878*C1879)/(G1878*K1878/D1878*D1879))&lt;(4/6),((G1878*J1878/C1878*C1879)/(G1878*K1878/D1878*D1879))&gt;(6/4))),COUNTIF($E$2:E1879,1),0)</f>
        <v>0</v>
      </c>
      <c r="G1879" s="21">
        <f t="shared" si="352"/>
        <v>32620.074224522192</v>
      </c>
      <c r="H1879" s="12">
        <f t="shared" si="353"/>
        <v>4.553570394703824</v>
      </c>
      <c r="I1879" s="12">
        <f t="shared" si="354"/>
        <v>74.480129127983204</v>
      </c>
      <c r="J1879" s="15">
        <f>IF(OR((ROW(F1879)-MATCH(MAX($F$2:F1879),$F$2:F1879,0))=1,(ROW(F1879)-MATCH(MAX($F$2:F1879),$F$2:F1879,0))&gt;123),IF(OR(((G1878*J1878/C1878*C1879)/(G1878*K1878/D1878*D1879))&lt;(4/6),((G1878*J1878/C1878*C1879)/(G1878*K1878/D1878*D1879))&gt;(6/4)),50%,((G1878*J1878/C1878*C1879)/((G1878*K1878/D1878*D1879)+(G1878*J1878/C1878*C1879)))),((G1878*J1878/C1878*C1879)/((G1878*K1878/D1878*D1879)+(G1878*J1878/C1878*C1879))))</f>
        <v>0.54939373250632295</v>
      </c>
      <c r="K1879" s="18">
        <f t="shared" si="348"/>
        <v>0.45060626749367705</v>
      </c>
      <c r="L1879" s="20">
        <f t="shared" si="349"/>
        <v>1.2192323368294742</v>
      </c>
      <c r="M1879" s="51">
        <f>IF(AND((B1879-$B$2)&gt;123,OR(((U1878*R1878/C1878*C1879)/(U1878*S1878/D1878*D1879))&lt;(4/6),((U1878*R1878/C1878*C1879)/(U1878*S1878/D1878*D1879))&gt;(6/4))),1,0)</f>
        <v>0</v>
      </c>
      <c r="N1879" s="51">
        <f>IF(AND((B1879-$B$2)&gt;123,OR(((U1878*R1878/C1878*C1879)/(U1878*S1878/D1878*D1879))&lt;(4/6),((U1878*R1878/C1878*C1879)/(U1878*S1878/D1878*D1879))&gt;(6/4))),COUNTIF($M$2:M1879,1),0)</f>
        <v>0</v>
      </c>
      <c r="O1879" s="51">
        <f>IF(OR((ROW(N1879)-MATCH(MAX($N$2:N1879),$N$2:N1879,0))=1,(ROW(N1879)-MATCH(MAX($N$2:N1879),$N$2:N1879,0))&gt;123),IF(OR(((U1878*R1878/C1878*C1879)/(U1878*S1878/D1878*D1879))&lt;(4/6),((U1878*R1878/C1878*C1879)/(U1878*S1878/D1878*D1879))&gt;(6/4)),1,0),0)</f>
        <v>0</v>
      </c>
      <c r="P1879" s="47">
        <f>IF(O1879=1,U1878/2/C1879,P1878)</f>
        <v>4.5848803948301908</v>
      </c>
      <c r="Q1879" s="47">
        <f>IF(O1879=1,U1878/2/D1879,Q1878)</f>
        <v>74.992248772629807</v>
      </c>
      <c r="R1879" s="41">
        <f>P1879*C1879/U1878</f>
        <v>0.55022698434852324</v>
      </c>
      <c r="S1879" s="41">
        <f>Q1879*D1879/U1878</f>
        <v>0.45128969083886789</v>
      </c>
      <c r="T1879" s="41">
        <f t="shared" si="355"/>
        <v>1.2192323368294729</v>
      </c>
      <c r="U1879" s="42">
        <f>P1879*C1879+Q1879*D1879</f>
        <v>32844.367348282787</v>
      </c>
      <c r="V1879" s="25">
        <f>B1879</f>
        <v>43728</v>
      </c>
      <c r="W1879">
        <f>C1879/C$2</f>
        <v>1.7120808977737059</v>
      </c>
      <c r="X1879">
        <f>D1879/D$2</f>
        <v>1.4142035112862772</v>
      </c>
      <c r="Y1879">
        <f t="shared" si="356"/>
        <v>1.6422183674141393</v>
      </c>
      <c r="AA1879" s="15">
        <f t="shared" si="357"/>
        <v>2.8714837491750078E-3</v>
      </c>
      <c r="AB1879" s="15">
        <f t="shared" si="358"/>
        <v>-1.3020714588984905E-4</v>
      </c>
      <c r="AC1879" s="15">
        <f t="shared" si="359"/>
        <v>1.516675187390959E-3</v>
      </c>
    </row>
    <row r="1880" spans="1:29" x14ac:dyDescent="0.4">
      <c r="A1880" s="43">
        <f t="shared" si="350"/>
        <v>2019</v>
      </c>
      <c r="B1880" s="53">
        <v>43731</v>
      </c>
      <c r="C1880" s="45">
        <v>3890.6615999999999</v>
      </c>
      <c r="D1880" s="45">
        <f>VLOOKUP(B1880,'H11001.CSI  中证全债'!$A$2:$B$2792,2,0)</f>
        <v>197.39789999999999</v>
      </c>
      <c r="E1880" s="14">
        <f t="shared" si="351"/>
        <v>0</v>
      </c>
      <c r="F1880" s="14">
        <f>IF(AND((B1880-$B$2)&gt;123,OR(((G1879*J1879/C1879*C1880)/(G1879*K1879/D1879*D1880))&lt;(4/6),((G1879*J1879/C1879*C1880)/(G1879*K1879/D1879*D1880))&gt;(6/4))),COUNTIF($E$2:E1880,1),0)</f>
        <v>0</v>
      </c>
      <c r="G1880" s="21">
        <f t="shared" si="352"/>
        <v>32418.622559163719</v>
      </c>
      <c r="H1880" s="12">
        <f t="shared" si="353"/>
        <v>4.553570394703824</v>
      </c>
      <c r="I1880" s="12">
        <f t="shared" si="354"/>
        <v>74.480129127983204</v>
      </c>
      <c r="J1880" s="15">
        <f>IF(OR((ROW(F1880)-MATCH(MAX($F$2:F1880),$F$2:F1880,0))=1,(ROW(F1880)-MATCH(MAX($F$2:F1880),$F$2:F1880,0))&gt;123),IF(OR(((G1879*J1879/C1879*C1880)/(G1879*K1879/D1879*D1880))&lt;(4/6),((G1879*J1879/C1879*C1880)/(G1879*K1879/D1879*D1880))&gt;(6/4)),50%,((G1879*J1879/C1879*C1880)/((G1879*K1879/D1879*D1880)+(G1879*J1879/C1879*C1880)))),((G1879*J1879/C1879*C1880)/((G1879*K1879/D1879*D1880)+(G1879*J1879/C1879*C1880))))</f>
        <v>0.54648840940847276</v>
      </c>
      <c r="K1880" s="18">
        <f t="shared" si="348"/>
        <v>0.45351159059152724</v>
      </c>
      <c r="L1880" s="20">
        <f t="shared" si="349"/>
        <v>1.2050153088605153</v>
      </c>
      <c r="M1880" s="51">
        <f>IF(AND((B1880-$B$2)&gt;123,OR(((U1879*R1879/C1879*C1880)/(U1879*S1879/D1879*D1880))&lt;(4/6),((U1879*R1879/C1879*C1880)/(U1879*S1879/D1879*D1880))&gt;(6/4))),1,0)</f>
        <v>0</v>
      </c>
      <c r="N1880" s="51">
        <f>IF(AND((B1880-$B$2)&gt;123,OR(((U1879*R1879/C1879*C1880)/(U1879*S1879/D1879*D1880))&lt;(4/6),((U1879*R1879/C1879*C1880)/(U1879*S1879/D1879*D1880))&gt;(6/4))),COUNTIF($M$2:M1880,1),0)</f>
        <v>0</v>
      </c>
      <c r="O1880" s="51">
        <f>IF(OR((ROW(N1880)-MATCH(MAX($N$2:N1880),$N$2:N1880,0))=1,(ROW(N1880)-MATCH(MAX($N$2:N1880),$N$2:N1880,0))&gt;123),IF(OR(((U1879*R1879/C1879*C1880)/(U1879*S1879/D1879*D1880))&lt;(4/6),((U1879*R1879/C1879*C1880)/(U1879*S1879/D1879*D1880))&gt;(6/4)),1,0),0)</f>
        <v>0</v>
      </c>
      <c r="P1880" s="47">
        <f>IF(O1880=1,U1879/2/C1880,P1879)</f>
        <v>4.5848803948301908</v>
      </c>
      <c r="Q1880" s="47">
        <f>IF(O1880=1,U1879/2/D1880,Q1879)</f>
        <v>74.992248772629807</v>
      </c>
      <c r="R1880" s="41">
        <f>P1880*C1880/U1879</f>
        <v>0.54311346306663766</v>
      </c>
      <c r="S1880" s="41">
        <f>Q1880*D1880/U1879</f>
        <v>0.45071084082758767</v>
      </c>
      <c r="T1880" s="41">
        <f t="shared" si="355"/>
        <v>1.2050153088605142</v>
      </c>
      <c r="U1880" s="42">
        <f>P1880*C1880+Q1880*D1880</f>
        <v>32641.530516753366</v>
      </c>
      <c r="V1880" s="25">
        <f>B1880</f>
        <v>43731</v>
      </c>
      <c r="W1880">
        <f>C1880/C$2</f>
        <v>1.6925096345714392</v>
      </c>
      <c r="X1880">
        <f>D1880/D$2</f>
        <v>1.414531709064851</v>
      </c>
      <c r="Y1880">
        <f t="shared" si="356"/>
        <v>1.6320765258376684</v>
      </c>
      <c r="AA1880" s="15">
        <f t="shared" si="357"/>
        <v>-1.1431272451971175E-2</v>
      </c>
      <c r="AB1880" s="15">
        <f t="shared" si="358"/>
        <v>2.3207252418377955E-4</v>
      </c>
      <c r="AC1880" s="15">
        <f t="shared" si="359"/>
        <v>-6.1756961057745086E-3</v>
      </c>
    </row>
    <row r="1881" spans="1:29" x14ac:dyDescent="0.4">
      <c r="A1881" s="43">
        <f t="shared" si="350"/>
        <v>2019</v>
      </c>
      <c r="B1881" s="53">
        <v>43732</v>
      </c>
      <c r="C1881" s="45">
        <v>3901.0758000000001</v>
      </c>
      <c r="D1881" s="45">
        <f>VLOOKUP(B1881,'H11001.CSI  中证全债'!$A$2:$B$2792,2,0)</f>
        <v>197.3844</v>
      </c>
      <c r="E1881" s="14">
        <f t="shared" si="351"/>
        <v>0</v>
      </c>
      <c r="F1881" s="14">
        <f>IF(AND((B1881-$B$2)&gt;123,OR(((G1880*J1880/C1880*C1881)/(G1880*K1880/D1880*D1881))&lt;(4/6),((G1880*J1880/C1880*C1881)/(G1880*K1880/D1880*D1881))&gt;(6/4))),COUNTIF($E$2:E1881,1),0)</f>
        <v>0</v>
      </c>
      <c r="G1881" s="21">
        <f t="shared" si="352"/>
        <v>32465.03887022502</v>
      </c>
      <c r="H1881" s="12">
        <f t="shared" si="353"/>
        <v>4.553570394703824</v>
      </c>
      <c r="I1881" s="12">
        <f t="shared" si="354"/>
        <v>74.480129127983204</v>
      </c>
      <c r="J1881" s="15">
        <f>IF(OR((ROW(F1881)-MATCH(MAX($F$2:F1881),$F$2:F1881,0))=1,(ROW(F1881)-MATCH(MAX($F$2:F1881),$F$2:F1881,0))&gt;123),IF(OR(((G1880*J1880/C1880*C1881)/(G1880*K1880/D1880*D1881))&lt;(4/6),((G1880*J1880/C1880*C1881)/(G1880*K1880/D1880*D1881))&gt;(6/4)),50%,((G1880*J1880/C1880*C1881)/((G1880*K1880/D1880*D1881)+(G1880*J1880/C1880*C1881)))),((G1880*J1880/C1880*C1881)/((G1880*K1880/D1880*D1881)+(G1880*J1880/C1880*C1881))))</f>
        <v>0.54716778074359396</v>
      </c>
      <c r="K1881" s="18">
        <f t="shared" si="348"/>
        <v>0.45283221925640604</v>
      </c>
      <c r="L1881" s="20">
        <f t="shared" si="349"/>
        <v>1.208323430788772</v>
      </c>
      <c r="M1881" s="51">
        <f>IF(AND((B1881-$B$2)&gt;123,OR(((U1880*R1880/C1880*C1881)/(U1880*S1880/D1880*D1881))&lt;(4/6),((U1880*R1880/C1880*C1881)/(U1880*S1880/D1880*D1881))&gt;(6/4))),1,0)</f>
        <v>0</v>
      </c>
      <c r="N1881" s="51">
        <f>IF(AND((B1881-$B$2)&gt;123,OR(((U1880*R1880/C1880*C1881)/(U1880*S1880/D1880*D1881))&lt;(4/6),((U1880*R1880/C1880*C1881)/(U1880*S1880/D1880*D1881))&gt;(6/4))),COUNTIF($M$2:M1881,1),0)</f>
        <v>0</v>
      </c>
      <c r="O1881" s="51">
        <f>IF(OR((ROW(N1881)-MATCH(MAX($N$2:N1881),$N$2:N1881,0))=1,(ROW(N1881)-MATCH(MAX($N$2:N1881),$N$2:N1881,0))&gt;123),IF(OR(((U1880*R1880/C1880*C1881)/(U1880*S1880/D1880*D1881))&lt;(4/6),((U1880*R1880/C1880*C1881)/(U1880*S1880/D1880*D1881))&gt;(6/4)),1,0),0)</f>
        <v>0</v>
      </c>
      <c r="P1881" s="47">
        <f>IF(O1881=1,U1880/2/C1881,P1880)</f>
        <v>4.5848803948301908</v>
      </c>
      <c r="Q1881" s="47">
        <f>IF(O1881=1,U1880/2/D1881,Q1880)</f>
        <v>74.992248772629807</v>
      </c>
      <c r="R1881" s="41">
        <f>P1881*C1881/U1880</f>
        <v>0.54795120421778243</v>
      </c>
      <c r="S1881" s="41">
        <f>Q1881*D1881/U1880</f>
        <v>0.45348057503121508</v>
      </c>
      <c r="T1881" s="41">
        <f t="shared" si="355"/>
        <v>1.2083234307887709</v>
      </c>
      <c r="U1881" s="42">
        <f>P1881*C1881+Q1881*D1881</f>
        <v>32688.265982802775</v>
      </c>
      <c r="V1881" s="25">
        <f>B1881</f>
        <v>43732</v>
      </c>
      <c r="W1881">
        <f>C1881/C$2</f>
        <v>1.6970400038629638</v>
      </c>
      <c r="X1881">
        <f>D1881/D$2</f>
        <v>1.4144349695449658</v>
      </c>
      <c r="Y1881">
        <f t="shared" si="356"/>
        <v>1.6344132991401388</v>
      </c>
      <c r="AA1881" s="15">
        <f t="shared" si="357"/>
        <v>2.6767169881851682E-3</v>
      </c>
      <c r="AB1881" s="15">
        <f t="shared" si="358"/>
        <v>-6.8389785301548045E-5</v>
      </c>
      <c r="AC1881" s="15">
        <f t="shared" si="359"/>
        <v>1.4317792489975112E-3</v>
      </c>
    </row>
    <row r="1882" spans="1:29" x14ac:dyDescent="0.4">
      <c r="A1882" s="43">
        <f t="shared" si="350"/>
        <v>2019</v>
      </c>
      <c r="B1882" s="53">
        <v>43733</v>
      </c>
      <c r="C1882" s="45">
        <v>3870.9837000000002</v>
      </c>
      <c r="D1882" s="45">
        <f>VLOOKUP(B1882,'H11001.CSI  中证全债'!$A$2:$B$2792,2,0)</f>
        <v>197.36019999999999</v>
      </c>
      <c r="E1882" s="14">
        <f t="shared" si="351"/>
        <v>0</v>
      </c>
      <c r="F1882" s="14">
        <f>IF(AND((B1882-$B$2)&gt;123,OR(((G1881*J1881/C1881*C1882)/(G1881*K1881/D1881*D1882))&lt;(4/6),((G1881*J1881/C1881*C1882)/(G1881*K1881/D1881*D1882))&gt;(6/4))),COUNTIF($E$2:E1882,1),0)</f>
        <v>0</v>
      </c>
      <c r="G1882" s="21">
        <f t="shared" si="352"/>
        <v>32326.209955425657</v>
      </c>
      <c r="H1882" s="12">
        <f t="shared" si="353"/>
        <v>4.553570394703824</v>
      </c>
      <c r="I1882" s="12">
        <f t="shared" si="354"/>
        <v>74.480129127983204</v>
      </c>
      <c r="J1882" s="15">
        <f>IF(OR((ROW(F1882)-MATCH(MAX($F$2:F1882),$F$2:F1882,0))=1,(ROW(F1882)-MATCH(MAX($F$2:F1882),$F$2:F1882,0))&gt;123),IF(OR(((G1881*J1881/C1881*C1882)/(G1881*K1881/D1881*D1882))&lt;(4/6),((G1881*J1881/C1881*C1882)/(G1881*K1881/D1881*D1882))&gt;(6/4)),50%,((G1881*J1881/C1881*C1882)/((G1881*K1881/D1881*D1882)+(G1881*J1881/C1881*C1882)))),((G1881*J1881/C1881*C1882)/((G1881*K1881/D1881*D1882)+(G1881*J1881/C1881*C1882))))</f>
        <v>0.54527879386437561</v>
      </c>
      <c r="K1882" s="18">
        <f t="shared" si="348"/>
        <v>0.45472120613562439</v>
      </c>
      <c r="L1882" s="20">
        <f t="shared" si="349"/>
        <v>1.1991496910784971</v>
      </c>
      <c r="M1882" s="51">
        <f>IF(AND((B1882-$B$2)&gt;123,OR(((U1881*R1881/C1881*C1882)/(U1881*S1881/D1881*D1882))&lt;(4/6),((U1881*R1881/C1881*C1882)/(U1881*S1881/D1881*D1882))&gt;(6/4))),1,0)</f>
        <v>0</v>
      </c>
      <c r="N1882" s="51">
        <f>IF(AND((B1882-$B$2)&gt;123,OR(((U1881*R1881/C1881*C1882)/(U1881*S1881/D1881*D1882))&lt;(4/6),((U1881*R1881/C1881*C1882)/(U1881*S1881/D1881*D1882))&gt;(6/4))),COUNTIF($M$2:M1882,1),0)</f>
        <v>0</v>
      </c>
      <c r="O1882" s="51">
        <f>IF(OR((ROW(N1882)-MATCH(MAX($N$2:N1882),$N$2:N1882,0))=1,(ROW(N1882)-MATCH(MAX($N$2:N1882),$N$2:N1882,0))&gt;123),IF(OR(((U1881*R1881/C1881*C1882)/(U1881*S1881/D1881*D1882))&lt;(4/6),((U1881*R1881/C1881*C1882)/(U1881*S1881/D1881*D1882))&gt;(6/4)),1,0),0)</f>
        <v>0</v>
      </c>
      <c r="P1882" s="47">
        <f>IF(O1882=1,U1881/2/C1882,P1881)</f>
        <v>4.5848803948301908</v>
      </c>
      <c r="Q1882" s="47">
        <f>IF(O1882=1,U1881/2/D1882,Q1881)</f>
        <v>74.992248772629807</v>
      </c>
      <c r="R1882" s="41">
        <f>P1882*C1882/U1881</f>
        <v>0.54294704051216469</v>
      </c>
      <c r="S1882" s="41">
        <f>Q1882*D1882/U1881</f>
        <v>0.45277670048336233</v>
      </c>
      <c r="T1882" s="41">
        <f t="shared" si="355"/>
        <v>1.199149691078496</v>
      </c>
      <c r="U1882" s="42">
        <f>P1882*C1882+Q1882*D1882</f>
        <v>32548.482491053208</v>
      </c>
      <c r="V1882" s="25">
        <f>B1882</f>
        <v>43733</v>
      </c>
      <c r="W1882">
        <f>C1882/C$2</f>
        <v>1.6839493847316349</v>
      </c>
      <c r="X1882">
        <f>D1882/D$2</f>
        <v>1.4142615549982083</v>
      </c>
      <c r="Y1882">
        <f t="shared" si="356"/>
        <v>1.6274241245526604</v>
      </c>
      <c r="AA1882" s="15">
        <f t="shared" si="357"/>
        <v>-7.7137952561699974E-3</v>
      </c>
      <c r="AB1882" s="15">
        <f t="shared" si="358"/>
        <v>-1.2260340736158781E-4</v>
      </c>
      <c r="AC1882" s="15">
        <f t="shared" si="359"/>
        <v>-4.2762590044729265E-3</v>
      </c>
    </row>
    <row r="1883" spans="1:29" x14ac:dyDescent="0.4">
      <c r="A1883" s="43">
        <f t="shared" si="350"/>
        <v>2019</v>
      </c>
      <c r="B1883" s="53">
        <v>43734</v>
      </c>
      <c r="C1883" s="45">
        <v>3841.1388000000002</v>
      </c>
      <c r="D1883" s="45">
        <f>VLOOKUP(B1883,'H11001.CSI  中证全债'!$A$2:$B$2792,2,0)</f>
        <v>197.32820000000001</v>
      </c>
      <c r="E1883" s="14">
        <f t="shared" si="351"/>
        <v>0</v>
      </c>
      <c r="F1883" s="14">
        <f>IF(AND((B1883-$B$2)&gt;123,OR(((G1882*J1882/C1882*C1883)/(G1882*K1882/D1882*D1883))&lt;(4/6),((G1882*J1882/C1882*C1883)/(G1882*K1882/D1882*D1883))&gt;(6/4))),COUNTIF($E$2:E1883,1),0)</f>
        <v>0</v>
      </c>
      <c r="G1883" s="21">
        <f t="shared" si="352"/>
        <v>32187.925738220663</v>
      </c>
      <c r="H1883" s="12">
        <f t="shared" si="353"/>
        <v>4.553570394703824</v>
      </c>
      <c r="I1883" s="12">
        <f t="shared" si="354"/>
        <v>74.480129127983204</v>
      </c>
      <c r="J1883" s="15">
        <f>IF(OR((ROW(F1883)-MATCH(MAX($F$2:F1883),$F$2:F1883,0))=1,(ROW(F1883)-MATCH(MAX($F$2:F1883),$F$2:F1883,0))&gt;123),IF(OR(((G1882*J1882/C1882*C1883)/(G1882*K1882/D1882*D1883))&lt;(4/6),((G1882*J1882/C1882*C1883)/(G1882*K1882/D1882*D1883))&gt;(6/4)),50%,((G1882*J1882/C1882*C1883)/((G1882*K1882/D1882*D1883)+(G1882*J1882/C1882*C1883)))),((G1882*J1882/C1882*C1883)/((G1882*K1882/D1882*D1883)+(G1882*J1882/C1882*C1883))))</f>
        <v>0.54339928779129421</v>
      </c>
      <c r="K1883" s="18">
        <f t="shared" si="348"/>
        <v>0.45660071220870579</v>
      </c>
      <c r="L1883" s="20">
        <f t="shared" si="349"/>
        <v>1.1900973285011303</v>
      </c>
      <c r="M1883" s="51">
        <f>IF(AND((B1883-$B$2)&gt;123,OR(((U1882*R1882/C1882*C1883)/(U1882*S1882/D1882*D1883))&lt;(4/6),((U1882*R1882/C1882*C1883)/(U1882*S1882/D1882*D1883))&gt;(6/4))),1,0)</f>
        <v>0</v>
      </c>
      <c r="N1883" s="51">
        <f>IF(AND((B1883-$B$2)&gt;123,OR(((U1882*R1882/C1882*C1883)/(U1882*S1882/D1882*D1883))&lt;(4/6),((U1882*R1882/C1882*C1883)/(U1882*S1882/D1882*D1883))&gt;(6/4))),COUNTIF($M$2:M1883,1),0)</f>
        <v>0</v>
      </c>
      <c r="O1883" s="51">
        <f>IF(OR((ROW(N1883)-MATCH(MAX($N$2:N1883),$N$2:N1883,0))=1,(ROW(N1883)-MATCH(MAX($N$2:N1883),$N$2:N1883,0))&gt;123),IF(OR(((U1882*R1882/C1882*C1883)/(U1882*S1882/D1882*D1883))&lt;(4/6),((U1882*R1882/C1882*C1883)/(U1882*S1882/D1882*D1883))&gt;(6/4)),1,0),0)</f>
        <v>0</v>
      </c>
      <c r="P1883" s="47">
        <f>IF(O1883=1,U1882/2/C1883,P1882)</f>
        <v>4.5848803948301908</v>
      </c>
      <c r="Q1883" s="47">
        <f>IF(O1883=1,U1882/2/D1883,Q1882)</f>
        <v>74.992248772629807</v>
      </c>
      <c r="R1883" s="41">
        <f>P1883*C1883/U1882</f>
        <v>0.54107474850117665</v>
      </c>
      <c r="S1883" s="41">
        <f>Q1883*D1883/U1882</f>
        <v>0.4546474775996972</v>
      </c>
      <c r="T1883" s="41">
        <f t="shared" si="355"/>
        <v>1.1900973285011294</v>
      </c>
      <c r="U1883" s="42">
        <f>P1883*C1883+Q1883*D1883</f>
        <v>32409.247442196815</v>
      </c>
      <c r="V1883" s="25">
        <f>B1883</f>
        <v>43734</v>
      </c>
      <c r="W1883">
        <f>C1883/C$2</f>
        <v>1.6709663021646954</v>
      </c>
      <c r="X1883">
        <f>D1883/D$2</f>
        <v>1.4140322465066284</v>
      </c>
      <c r="Y1883">
        <f t="shared" si="356"/>
        <v>1.6204623721098408</v>
      </c>
      <c r="AA1883" s="15">
        <f t="shared" si="357"/>
        <v>-7.7099007159342481E-3</v>
      </c>
      <c r="AB1883" s="15">
        <f t="shared" si="358"/>
        <v>-1.6214008700832228E-4</v>
      </c>
      <c r="AC1883" s="15">
        <f t="shared" si="359"/>
        <v>-4.2777738991262027E-3</v>
      </c>
    </row>
    <row r="1884" spans="1:29" x14ac:dyDescent="0.4">
      <c r="A1884" s="43">
        <f t="shared" si="350"/>
        <v>2019</v>
      </c>
      <c r="B1884" s="53">
        <v>43735</v>
      </c>
      <c r="C1884" s="45">
        <v>3852.6534000000001</v>
      </c>
      <c r="D1884" s="45">
        <f>VLOOKUP(B1884,'H11001.CSI  中证全债'!$A$2:$B$2792,2,0)</f>
        <v>197.2697</v>
      </c>
      <c r="E1884" s="14">
        <f t="shared" si="351"/>
        <v>0</v>
      </c>
      <c r="F1884" s="14">
        <f>IF(AND((B1884-$B$2)&gt;123,OR(((G1883*J1883/C1883*C1884)/(G1883*K1883/D1883*D1884))&lt;(4/6),((G1883*J1883/C1883*C1884)/(G1883*K1883/D1883*D1884))&gt;(6/4))),COUNTIF($E$2:E1884,1),0)</f>
        <v>0</v>
      </c>
      <c r="G1884" s="21">
        <f t="shared" si="352"/>
        <v>32236.001192333533</v>
      </c>
      <c r="H1884" s="12">
        <f t="shared" si="353"/>
        <v>4.553570394703824</v>
      </c>
      <c r="I1884" s="12">
        <f t="shared" si="354"/>
        <v>74.480129127983204</v>
      </c>
      <c r="J1884" s="15">
        <f>IF(OR((ROW(F1884)-MATCH(MAX($F$2:F1884),$F$2:F1884,0))=1,(ROW(F1884)-MATCH(MAX($F$2:F1884),$F$2:F1884,0))&gt;123),IF(OR(((G1883*J1883/C1883*C1884)/(G1883*K1883/D1883*D1884))&lt;(4/6),((G1883*J1883/C1883*C1884)/(G1883*K1883/D1883*D1884))&gt;(6/4)),50%,((G1883*J1883/C1883*C1884)/((G1883*K1883/D1883*D1884)+(G1883*J1883/C1883*C1884)))),((G1883*J1883/C1883*C1884)/((G1883*K1883/D1883*D1884)+(G1883*J1883/C1883*C1884))))</f>
        <v>0.54421540558409098</v>
      </c>
      <c r="K1884" s="18">
        <f t="shared" si="348"/>
        <v>0.45578459441590902</v>
      </c>
      <c r="L1884" s="20">
        <f t="shared" si="349"/>
        <v>1.1940188682364454</v>
      </c>
      <c r="M1884" s="51">
        <f>IF(AND((B1884-$B$2)&gt;123,OR(((U1883*R1883/C1883*C1884)/(U1883*S1883/D1883*D1884))&lt;(4/6),((U1883*R1883/C1883*C1884)/(U1883*S1883/D1883*D1884))&gt;(6/4))),1,0)</f>
        <v>0</v>
      </c>
      <c r="N1884" s="51">
        <f>IF(AND((B1884-$B$2)&gt;123,OR(((U1883*R1883/C1883*C1884)/(U1883*S1883/D1883*D1884))&lt;(4/6),((U1883*R1883/C1883*C1884)/(U1883*S1883/D1883*D1884))&gt;(6/4))),COUNTIF($M$2:M1884,1),0)</f>
        <v>0</v>
      </c>
      <c r="O1884" s="51">
        <f>IF(OR((ROW(N1884)-MATCH(MAX($N$2:N1884),$N$2:N1884,0))=1,(ROW(N1884)-MATCH(MAX($N$2:N1884),$N$2:N1884,0))&gt;123),IF(OR(((U1883*R1883/C1883*C1884)/(U1883*S1883/D1883*D1884))&lt;(4/6),((U1883*R1883/C1883*C1884)/(U1883*S1883/D1883*D1884))&gt;(6/4)),1,0),0)</f>
        <v>0</v>
      </c>
      <c r="P1884" s="47">
        <f>IF(O1884=1,U1883/2/C1884,P1883)</f>
        <v>4.5848803948301908</v>
      </c>
      <c r="Q1884" s="47">
        <f>IF(O1884=1,U1883/2/D1884,Q1883)</f>
        <v>74.992248772629807</v>
      </c>
      <c r="R1884" s="41">
        <f>P1884*C1884/U1883</f>
        <v>0.54502823841375048</v>
      </c>
      <c r="S1884" s="41">
        <f>Q1884*D1884/U1883</f>
        <v>0.45646534817222156</v>
      </c>
      <c r="T1884" s="41">
        <f t="shared" si="355"/>
        <v>1.1940188682364443</v>
      </c>
      <c r="U1884" s="42">
        <f>P1884*C1884+Q1884*D1884</f>
        <v>32457.653459437926</v>
      </c>
      <c r="V1884" s="25">
        <f>B1884</f>
        <v>43735</v>
      </c>
      <c r="W1884">
        <f>C1884/C$2</f>
        <v>1.6759753657744003</v>
      </c>
      <c r="X1884">
        <f>D1884/D$2</f>
        <v>1.4136130419204584</v>
      </c>
      <c r="Y1884">
        <f t="shared" si="356"/>
        <v>1.6228826729718964</v>
      </c>
      <c r="AA1884" s="15">
        <f t="shared" si="357"/>
        <v>2.9977047431870574E-3</v>
      </c>
      <c r="AB1884" s="15">
        <f t="shared" si="358"/>
        <v>-2.964604146797889E-4</v>
      </c>
      <c r="AC1884" s="15">
        <f t="shared" si="359"/>
        <v>1.4935865859719843E-3</v>
      </c>
    </row>
    <row r="1885" spans="1:29" x14ac:dyDescent="0.4">
      <c r="A1885" s="43">
        <f t="shared" si="350"/>
        <v>2019</v>
      </c>
      <c r="B1885" s="53">
        <v>43738</v>
      </c>
      <c r="C1885" s="45">
        <v>3814.5282000000002</v>
      </c>
      <c r="D1885" s="45">
        <f>VLOOKUP(B1885,'H11001.CSI  中证全债'!$A$2:$B$2792,2,0)</f>
        <v>197.34559999999999</v>
      </c>
      <c r="E1885" s="14">
        <f t="shared" si="351"/>
        <v>0</v>
      </c>
      <c r="F1885" s="14">
        <f>IF(AND((B1885-$B$2)&gt;123,OR(((G1884*J1884/C1884*C1885)/(G1884*K1884/D1884*D1885))&lt;(4/6),((G1884*J1884/C1884*C1885)/(G1884*K1884/D1884*D1885))&gt;(6/4))),COUNTIF($E$2:E1885,1),0)</f>
        <v>0</v>
      </c>
      <c r="G1885" s="21">
        <f t="shared" si="352"/>
        <v>32068.048452122184</v>
      </c>
      <c r="H1885" s="12">
        <f t="shared" si="353"/>
        <v>4.553570394703824</v>
      </c>
      <c r="I1885" s="12">
        <f t="shared" si="354"/>
        <v>74.480129127983204</v>
      </c>
      <c r="J1885" s="15">
        <f>IF(OR((ROW(F1885)-MATCH(MAX($F$2:F1885),$F$2:F1885,0))=1,(ROW(F1885)-MATCH(MAX($F$2:F1885),$F$2:F1885,0))&gt;123),IF(OR(((G1884*J1884/C1884*C1885)/(G1884*K1884/D1884*D1885))&lt;(4/6),((G1884*J1884/C1884*C1885)/(G1884*K1884/D1884*D1885))&gt;(6/4)),50%,((G1884*J1884/C1884*C1885)/((G1884*K1884/D1884*D1885)+(G1884*J1884/C1884*C1885)))),((G1884*J1884/C1884*C1885)/((G1884*K1884/D1884*D1885)+(G1884*J1884/C1884*C1885))))</f>
        <v>0.54165200315248319</v>
      </c>
      <c r="K1885" s="18">
        <f t="shared" si="348"/>
        <v>0.45834799684751681</v>
      </c>
      <c r="L1885" s="20">
        <f t="shared" si="349"/>
        <v>1.1817483808763758</v>
      </c>
      <c r="M1885" s="51">
        <f>IF(AND((B1885-$B$2)&gt;123,OR(((U1884*R1884/C1884*C1885)/(U1884*S1884/D1884*D1885))&lt;(4/6),((U1884*R1884/C1884*C1885)/(U1884*S1884/D1884*D1885))&gt;(6/4))),1,0)</f>
        <v>0</v>
      </c>
      <c r="N1885" s="51">
        <f>IF(AND((B1885-$B$2)&gt;123,OR(((U1884*R1884/C1884*C1885)/(U1884*S1884/D1884*D1885))&lt;(4/6),((U1884*R1884/C1884*C1885)/(U1884*S1884/D1884*D1885))&gt;(6/4))),COUNTIF($M$2:M1885,1),0)</f>
        <v>0</v>
      </c>
      <c r="O1885" s="51">
        <f>IF(OR((ROW(N1885)-MATCH(MAX($N$2:N1885),$N$2:N1885,0))=1,(ROW(N1885)-MATCH(MAX($N$2:N1885),$N$2:N1885,0))&gt;123),IF(OR(((U1884*R1884/C1884*C1885)/(U1884*S1884/D1884*D1885))&lt;(4/6),((U1884*R1884/C1884*C1885)/(U1884*S1884/D1884*D1885))&gt;(6/4)),1,0),0)</f>
        <v>0</v>
      </c>
      <c r="P1885" s="47">
        <f>IF(O1885=1,U1884/2/C1885,P1884)</f>
        <v>4.5848803948301908</v>
      </c>
      <c r="Q1885" s="47">
        <f>IF(O1885=1,U1884/2/D1885,Q1884)</f>
        <v>74.992248772629807</v>
      </c>
      <c r="R1885" s="41">
        <f>P1885*C1885/U1884</f>
        <v>0.53882994288428643</v>
      </c>
      <c r="S1885" s="41">
        <f>Q1885*D1885/U1884</f>
        <v>0.45595995865439176</v>
      </c>
      <c r="T1885" s="41">
        <f t="shared" si="355"/>
        <v>1.1817483808763751</v>
      </c>
      <c r="U1885" s="42">
        <f>P1885*C1885+Q1885*D1885</f>
        <v>32288.54588909079</v>
      </c>
      <c r="V1885" s="25">
        <f>B1885</f>
        <v>43738</v>
      </c>
      <c r="W1885">
        <f>C1885/C$2</f>
        <v>1.6593901998170313</v>
      </c>
      <c r="X1885">
        <f>D1885/D$2</f>
        <v>1.414156932998925</v>
      </c>
      <c r="Y1885">
        <f t="shared" si="356"/>
        <v>1.6144272944545395</v>
      </c>
      <c r="AA1885" s="15">
        <f t="shared" si="357"/>
        <v>-9.8958291965739464E-3</v>
      </c>
      <c r="AB1885" s="15">
        <f t="shared" si="358"/>
        <v>3.8475244804447861E-4</v>
      </c>
      <c r="AC1885" s="15">
        <f t="shared" si="359"/>
        <v>-5.2100984613219214E-3</v>
      </c>
    </row>
    <row r="1886" spans="1:29" x14ac:dyDescent="0.4">
      <c r="A1886" s="43">
        <f t="shared" si="350"/>
        <v>2019</v>
      </c>
      <c r="B1886" s="53">
        <v>43746</v>
      </c>
      <c r="C1886" s="45">
        <v>3837.6790999999998</v>
      </c>
      <c r="D1886" s="45">
        <f>VLOOKUP(B1886,'H11001.CSI  中证全债'!$A$2:$B$2792,2,0)</f>
        <v>197.55279999999999</v>
      </c>
      <c r="E1886" s="14">
        <f t="shared" si="351"/>
        <v>0</v>
      </c>
      <c r="F1886" s="14">
        <f>IF(AND((B1886-$B$2)&gt;123,OR(((G1885*J1885/C1885*C1886)/(G1885*K1885/D1885*D1886))&lt;(4/6),((G1885*J1885/C1885*C1886)/(G1885*K1885/D1885*D1886))&gt;(6/4))),COUNTIF($E$2:E1886,1),0)</f>
        <v>0</v>
      </c>
      <c r="G1886" s="21">
        <f t="shared" si="352"/>
        <v>32188.899987728255</v>
      </c>
      <c r="H1886" s="12">
        <f t="shared" si="353"/>
        <v>4.553570394703824</v>
      </c>
      <c r="I1886" s="12">
        <f t="shared" si="354"/>
        <v>74.480129127983204</v>
      </c>
      <c r="J1886" s="15">
        <f>IF(OR((ROW(F1886)-MATCH(MAX($F$2:F1886),$F$2:F1886,0))=1,(ROW(F1886)-MATCH(MAX($F$2:F1886),$F$2:F1886,0))&gt;123),IF(OR(((G1885*J1885/C1885*C1886)/(G1885*K1885/D1885*D1886))&lt;(4/6),((G1885*J1885/C1885*C1886)/(G1885*K1885/D1885*D1886))&gt;(6/4)),50%,((G1885*J1885/C1885*C1886)/((G1885*K1885/D1885*D1886)+(G1885*J1885/C1885*C1886)))),((G1885*J1885/C1885*C1886)/((G1885*K1885/D1885*D1886)+(G1885*J1885/C1885*C1886))))</f>
        <v>0.54289341794208157</v>
      </c>
      <c r="K1886" s="18">
        <f t="shared" si="348"/>
        <v>0.45710658205791843</v>
      </c>
      <c r="L1886" s="20">
        <f t="shared" si="349"/>
        <v>1.1876735957245379</v>
      </c>
      <c r="M1886" s="51">
        <f>IF(AND((B1886-$B$2)&gt;123,OR(((U1885*R1885/C1885*C1886)/(U1885*S1885/D1885*D1886))&lt;(4/6),((U1885*R1885/C1885*C1886)/(U1885*S1885/D1885*D1886))&gt;(6/4))),1,0)</f>
        <v>0</v>
      </c>
      <c r="N1886" s="51">
        <f>IF(AND((B1886-$B$2)&gt;123,OR(((U1885*R1885/C1885*C1886)/(U1885*S1885/D1885*D1886))&lt;(4/6),((U1885*R1885/C1885*C1886)/(U1885*S1885/D1885*D1886))&gt;(6/4))),COUNTIF($M$2:M1886,1),0)</f>
        <v>0</v>
      </c>
      <c r="O1886" s="51">
        <f>IF(OR((ROW(N1886)-MATCH(MAX($N$2:N1886),$N$2:N1886,0))=1,(ROW(N1886)-MATCH(MAX($N$2:N1886),$N$2:N1886,0))&gt;123),IF(OR(((U1885*R1885/C1885*C1886)/(U1885*S1885/D1885*D1886))&lt;(4/6),((U1885*R1885/C1885*C1886)/(U1885*S1885/D1885*D1886))&gt;(6/4)),1,0),0)</f>
        <v>0</v>
      </c>
      <c r="P1886" s="47">
        <f>IF(O1886=1,U1885/2/C1886,P1885)</f>
        <v>4.5848803948301908</v>
      </c>
      <c r="Q1886" s="47">
        <f>IF(O1886=1,U1885/2/D1886,Q1885)</f>
        <v>74.992248772629807</v>
      </c>
      <c r="R1886" s="41">
        <f>P1886*C1886/U1885</f>
        <v>0.54493936418438804</v>
      </c>
      <c r="S1886" s="41">
        <f>Q1886*D1886/U1885</f>
        <v>0.45882923232956879</v>
      </c>
      <c r="T1886" s="41">
        <f t="shared" si="355"/>
        <v>1.1876735957245372</v>
      </c>
      <c r="U1886" s="42">
        <f>P1886*C1886+Q1886*D1886</f>
        <v>32410.228390569151</v>
      </c>
      <c r="V1886" s="25">
        <f>B1886</f>
        <v>43746</v>
      </c>
      <c r="W1886">
        <f>C1886/C$2</f>
        <v>1.6694612687835533</v>
      </c>
      <c r="X1886">
        <f>D1886/D$2</f>
        <v>1.4156417054819059</v>
      </c>
      <c r="Y1886">
        <f t="shared" si="356"/>
        <v>1.6205114195284576</v>
      </c>
      <c r="AA1886" s="15">
        <f t="shared" si="357"/>
        <v>6.0691385110218654E-3</v>
      </c>
      <c r="AB1886" s="15">
        <f t="shared" si="358"/>
        <v>1.0499347337866727E-3</v>
      </c>
      <c r="AC1886" s="15">
        <f t="shared" si="359"/>
        <v>3.76859651395689E-3</v>
      </c>
    </row>
    <row r="1887" spans="1:29" x14ac:dyDescent="0.4">
      <c r="A1887" s="43">
        <f t="shared" si="350"/>
        <v>2019</v>
      </c>
      <c r="B1887" s="53">
        <v>43747</v>
      </c>
      <c r="C1887" s="45">
        <v>3843.2392</v>
      </c>
      <c r="D1887" s="45">
        <f>VLOOKUP(B1887,'H11001.CSI  中证全债'!$A$2:$B$2792,2,0)</f>
        <v>197.62880000000001</v>
      </c>
      <c r="E1887" s="14">
        <f t="shared" si="351"/>
        <v>0</v>
      </c>
      <c r="F1887" s="14">
        <f>IF(AND((B1887-$B$2)&gt;123,OR(((G1886*J1886/C1886*C1887)/(G1886*K1886/D1886*D1887))&lt;(4/6),((G1886*J1886/C1886*C1887)/(G1886*K1886/D1886*D1887))&gt;(6/4))),COUNTIF($E$2:E1887,1),0)</f>
        <v>0</v>
      </c>
      <c r="G1887" s="21">
        <f t="shared" si="352"/>
        <v>32219.878784293574</v>
      </c>
      <c r="H1887" s="12">
        <f t="shared" si="353"/>
        <v>4.553570394703824</v>
      </c>
      <c r="I1887" s="12">
        <f t="shared" si="354"/>
        <v>74.480129127983204</v>
      </c>
      <c r="J1887" s="15">
        <f>IF(OR((ROW(F1887)-MATCH(MAX($F$2:F1887),$F$2:F1887,0))=1,(ROW(F1887)-MATCH(MAX($F$2:F1887),$F$2:F1887,0))&gt;123),IF(OR(((G1886*J1886/C1886*C1887)/(G1886*K1886/D1886*D1887))&lt;(4/6),((G1886*J1886/C1886*C1887)/(G1886*K1886/D1886*D1887))&gt;(6/4)),50%,((G1886*J1886/C1886*C1887)/((G1886*K1886/D1886*D1887)+(G1886*J1886/C1886*C1887)))),((G1886*J1886/C1886*C1887)/((G1886*K1886/D1886*D1887)+(G1886*J1886/C1886*C1887))))</f>
        <v>0.54315723401840577</v>
      </c>
      <c r="K1887" s="18">
        <f t="shared" si="348"/>
        <v>0.45684276598159423</v>
      </c>
      <c r="L1887" s="20">
        <f t="shared" si="349"/>
        <v>1.1889369263653593</v>
      </c>
      <c r="M1887" s="51">
        <f>IF(AND((B1887-$B$2)&gt;123,OR(((U1886*R1886/C1886*C1887)/(U1886*S1886/D1886*D1887))&lt;(4/6),((U1886*R1886/C1886*C1887)/(U1886*S1886/D1886*D1887))&gt;(6/4))),1,0)</f>
        <v>0</v>
      </c>
      <c r="N1887" s="51">
        <f>IF(AND((B1887-$B$2)&gt;123,OR(((U1886*R1886/C1886*C1887)/(U1886*S1886/D1886*D1887))&lt;(4/6),((U1886*R1886/C1886*C1887)/(U1886*S1886/D1886*D1887))&gt;(6/4))),COUNTIF($M$2:M1887,1),0)</f>
        <v>0</v>
      </c>
      <c r="O1887" s="51">
        <f>IF(OR((ROW(N1887)-MATCH(MAX($N$2:N1887),$N$2:N1887,0))=1,(ROW(N1887)-MATCH(MAX($N$2:N1887),$N$2:N1887,0))&gt;123),IF(OR(((U1886*R1886/C1886*C1887)/(U1886*S1886/D1886*D1887))&lt;(4/6),((U1886*R1886/C1886*C1887)/(U1886*S1886/D1886*D1887))&gt;(6/4)),1,0),0)</f>
        <v>0</v>
      </c>
      <c r="P1887" s="47">
        <f>IF(O1887=1,U1886/2/C1887,P1886)</f>
        <v>4.5848803948301908</v>
      </c>
      <c r="Q1887" s="47">
        <f>IF(O1887=1,U1886/2/D1887,Q1886)</f>
        <v>74.992248772629807</v>
      </c>
      <c r="R1887" s="41">
        <f>P1887*C1887/U1886</f>
        <v>0.54367997190202555</v>
      </c>
      <c r="S1887" s="41">
        <f>Q1887*D1887/U1886</f>
        <v>0.4572824342869754</v>
      </c>
      <c r="T1887" s="41">
        <f t="shared" si="355"/>
        <v>1.1889369263653584</v>
      </c>
      <c r="U1887" s="42">
        <f>P1887*C1887+Q1887*D1887</f>
        <v>32441.420194959166</v>
      </c>
      <c r="V1887" s="25">
        <f>B1887</f>
        <v>43747</v>
      </c>
      <c r="W1887">
        <f>C1887/C$2</f>
        <v>1.6718800149472344</v>
      </c>
      <c r="X1887">
        <f>D1887/D$2</f>
        <v>1.4161863131494088</v>
      </c>
      <c r="Y1887">
        <f t="shared" si="356"/>
        <v>1.6220710097479583</v>
      </c>
      <c r="AA1887" s="15">
        <f t="shared" si="357"/>
        <v>1.4488183756689033E-3</v>
      </c>
      <c r="AB1887" s="15">
        <f t="shared" si="358"/>
        <v>3.8470727825679063E-4</v>
      </c>
      <c r="AC1887" s="15">
        <f t="shared" si="359"/>
        <v>9.6240618900078623E-4</v>
      </c>
    </row>
    <row r="1888" spans="1:29" x14ac:dyDescent="0.4">
      <c r="A1888" s="43">
        <f t="shared" si="350"/>
        <v>2019</v>
      </c>
      <c r="B1888" s="53">
        <v>43748</v>
      </c>
      <c r="C1888" s="45">
        <v>3874.6390999999999</v>
      </c>
      <c r="D1888" s="45">
        <f>VLOOKUP(B1888,'H11001.CSI  中证全债'!$A$2:$B$2792,2,0)</f>
        <v>197.60329999999999</v>
      </c>
      <c r="E1888" s="14">
        <f t="shared" si="351"/>
        <v>0</v>
      </c>
      <c r="F1888" s="14">
        <f>IF(AND((B1888-$B$2)&gt;123,OR(((G1887*J1887/C1887*C1888)/(G1887*K1887/D1887*D1888))&lt;(4/6),((G1887*J1887/C1887*C1888)/(G1887*K1887/D1887*D1888))&gt;(6/4))),COUNTIF($E$2:E1888,1),0)</f>
        <v>0</v>
      </c>
      <c r="G1888" s="21">
        <f t="shared" si="352"/>
        <v>32360.961196037468</v>
      </c>
      <c r="H1888" s="12">
        <f t="shared" si="353"/>
        <v>4.553570394703824</v>
      </c>
      <c r="I1888" s="12">
        <f t="shared" si="354"/>
        <v>74.480129127983204</v>
      </c>
      <c r="J1888" s="15">
        <f>IF(OR((ROW(F1888)-MATCH(MAX($F$2:F1888),$F$2:F1888,0))=1,(ROW(F1888)-MATCH(MAX($F$2:F1888),$F$2:F1888,0))&gt;123),IF(OR(((G1887*J1887/C1887*C1888)/(G1887*K1887/D1887*D1888))&lt;(4/6),((G1887*J1887/C1887*C1888)/(G1887*K1887/D1887*D1888))&gt;(6/4)),50%,((G1887*J1887/C1887*C1888)/((G1887*K1887/D1887*D1888)+(G1887*J1887/C1887*C1888)))),((G1887*J1887/C1887*C1888)/((G1887*K1887/D1887*D1888)+(G1887*J1887/C1887*C1888))))</f>
        <v>0.54520759717366718</v>
      </c>
      <c r="K1888" s="18">
        <f t="shared" si="348"/>
        <v>0.45479240282633282</v>
      </c>
      <c r="L1888" s="20">
        <f t="shared" si="349"/>
        <v>1.198805419319769</v>
      </c>
      <c r="M1888" s="51">
        <f>IF(AND((B1888-$B$2)&gt;123,OR(((U1887*R1887/C1887*C1888)/(U1887*S1887/D1887*D1888))&lt;(4/6),((U1887*R1887/C1887*C1888)/(U1887*S1887/D1887*D1888))&gt;(6/4))),1,0)</f>
        <v>0</v>
      </c>
      <c r="N1888" s="51">
        <f>IF(AND((B1888-$B$2)&gt;123,OR(((U1887*R1887/C1887*C1888)/(U1887*S1887/D1887*D1888))&lt;(4/6),((U1887*R1887/C1887*C1888)/(U1887*S1887/D1887*D1888))&gt;(6/4))),COUNTIF($M$2:M1888,1),0)</f>
        <v>0</v>
      </c>
      <c r="O1888" s="51">
        <f>IF(OR((ROW(N1888)-MATCH(MAX($N$2:N1888),$N$2:N1888,0))=1,(ROW(N1888)-MATCH(MAX($N$2:N1888),$N$2:N1888,0))&gt;123),IF(OR(((U1887*R1887/C1887*C1888)/(U1887*S1887/D1887*D1888))&lt;(4/6),((U1887*R1887/C1887*C1888)/(U1887*S1887/D1887*D1888))&gt;(6/4)),1,0),0)</f>
        <v>0</v>
      </c>
      <c r="P1888" s="47">
        <f>IF(O1888=1,U1887/2/C1888,P1887)</f>
        <v>4.5848803948301908</v>
      </c>
      <c r="Q1888" s="47">
        <f>IF(O1888=1,U1887/2/D1888,Q1887)</f>
        <v>74.992248772629807</v>
      </c>
      <c r="R1888" s="41">
        <f>P1888*C1888/U1887</f>
        <v>0.54759491846762087</v>
      </c>
      <c r="S1888" s="41">
        <f>Q1888*D1888/U1887</f>
        <v>0.45678381966135906</v>
      </c>
      <c r="T1888" s="41">
        <f t="shared" si="355"/>
        <v>1.1988054193197681</v>
      </c>
      <c r="U1888" s="42">
        <f>P1888*C1888+Q1888*D1888</f>
        <v>32583.472678525097</v>
      </c>
      <c r="V1888" s="25">
        <f>B1888</f>
        <v>43748</v>
      </c>
      <c r="W1888">
        <f>C1888/C$2</f>
        <v>1.6855395512262517</v>
      </c>
      <c r="X1888">
        <f>D1888/D$2</f>
        <v>1.4160035829451807</v>
      </c>
      <c r="Y1888">
        <f t="shared" si="356"/>
        <v>1.6291736339262548</v>
      </c>
      <c r="AA1888" s="15">
        <f t="shared" si="357"/>
        <v>8.1701654167141147E-3</v>
      </c>
      <c r="AB1888" s="15">
        <f t="shared" si="358"/>
        <v>-1.2902977703665997E-4</v>
      </c>
      <c r="AC1888" s="15">
        <f t="shared" si="359"/>
        <v>4.378738128980153E-3</v>
      </c>
    </row>
    <row r="1889" spans="1:29" x14ac:dyDescent="0.4">
      <c r="A1889" s="43">
        <f t="shared" si="350"/>
        <v>2019</v>
      </c>
      <c r="B1889" s="53">
        <v>43749</v>
      </c>
      <c r="C1889" s="45">
        <v>3911.7253000000001</v>
      </c>
      <c r="D1889" s="45">
        <f>VLOOKUP(B1889,'H11001.CSI  中证全债'!$A$2:$B$2792,2,0)</f>
        <v>197.5421</v>
      </c>
      <c r="E1889" s="14">
        <f t="shared" si="351"/>
        <v>0</v>
      </c>
      <c r="F1889" s="14">
        <f>IF(AND((B1889-$B$2)&gt;123,OR(((G1888*J1888/C1888*C1889)/(G1888*K1888/D1888*D1889))&lt;(4/6),((G1888*J1888/C1888*C1889)/(G1888*K1888/D1888*D1889))&gt;(6/4))),COUNTIF($E$2:E1889,1),0)</f>
        <v>0</v>
      </c>
      <c r="G1889" s="21">
        <f t="shared" si="352"/>
        <v>32525.277634506903</v>
      </c>
      <c r="H1889" s="12">
        <f t="shared" si="353"/>
        <v>4.553570394703824</v>
      </c>
      <c r="I1889" s="12">
        <f t="shared" si="354"/>
        <v>74.480129127983204</v>
      </c>
      <c r="J1889" s="15">
        <f>IF(OR((ROW(F1889)-MATCH(MAX($F$2:F1889),$F$2:F1889,0))=1,(ROW(F1889)-MATCH(MAX($F$2:F1889),$F$2:F1889,0))&gt;123),IF(OR(((G1888*J1888/C1888*C1889)/(G1888*K1888/D1888*D1889))&lt;(4/6),((G1888*J1888/C1888*C1889)/(G1888*K1888/D1888*D1889))&gt;(6/4)),50%,((G1888*J1888/C1888*C1889)/((G1888*K1888/D1888*D1889)+(G1888*J1888/C1888*C1889)))),((G1888*J1888/C1888*C1889)/((G1888*K1888/D1888*D1889)+(G1888*J1888/C1888*C1889))))</f>
        <v>0.54764533352964817</v>
      </c>
      <c r="K1889" s="18">
        <f t="shared" si="348"/>
        <v>0.45235466647035183</v>
      </c>
      <c r="L1889" s="20">
        <f t="shared" si="349"/>
        <v>1.2106547674258199</v>
      </c>
      <c r="M1889" s="51">
        <f>IF(AND((B1889-$B$2)&gt;123,OR(((U1888*R1888/C1888*C1889)/(U1888*S1888/D1888*D1889))&lt;(4/6),((U1888*R1888/C1888*C1889)/(U1888*S1888/D1888*D1889))&gt;(6/4))),1,0)</f>
        <v>0</v>
      </c>
      <c r="N1889" s="51">
        <f>IF(AND((B1889-$B$2)&gt;123,OR(((U1888*R1888/C1888*C1889)/(U1888*S1888/D1888*D1889))&lt;(4/6),((U1888*R1888/C1888*C1889)/(U1888*S1888/D1888*D1889))&gt;(6/4))),COUNTIF($M$2:M1889,1),0)</f>
        <v>0</v>
      </c>
      <c r="O1889" s="51">
        <f>IF(OR((ROW(N1889)-MATCH(MAX($N$2:N1889),$N$2:N1889,0))=1,(ROW(N1889)-MATCH(MAX($N$2:N1889),$N$2:N1889,0))&gt;123),IF(OR(((U1888*R1888/C1888*C1889)/(U1888*S1888/D1888*D1889))&lt;(4/6),((U1888*R1888/C1888*C1889)/(U1888*S1888/D1888*D1889))&gt;(6/4)),1,0),0)</f>
        <v>0</v>
      </c>
      <c r="P1889" s="47">
        <f>IF(O1889=1,U1888/2/C1889,P1888)</f>
        <v>4.5848803948301908</v>
      </c>
      <c r="Q1889" s="47">
        <f>IF(O1889=1,U1888/2/D1889,Q1888)</f>
        <v>74.992248772629807</v>
      </c>
      <c r="R1889" s="41">
        <f>P1889*C1889/U1888</f>
        <v>0.55042606461500942</v>
      </c>
      <c r="S1889" s="41">
        <f>Q1889*D1889/U1888</f>
        <v>0.45465154842231759</v>
      </c>
      <c r="T1889" s="41">
        <f t="shared" si="355"/>
        <v>1.210654767425819</v>
      </c>
      <c r="U1889" s="42">
        <f>P1889*C1889+Q1889*D1889</f>
        <v>32748.918944198966</v>
      </c>
      <c r="V1889" s="25">
        <f>B1889</f>
        <v>43749</v>
      </c>
      <c r="W1889">
        <f>C1889/C$2</f>
        <v>1.7016727329991521</v>
      </c>
      <c r="X1889">
        <f>D1889/D$2</f>
        <v>1.415565030455034</v>
      </c>
      <c r="Y1889">
        <f t="shared" si="356"/>
        <v>1.6374459472099483</v>
      </c>
      <c r="AA1889" s="15">
        <f t="shared" si="357"/>
        <v>9.5715237065563397E-3</v>
      </c>
      <c r="AB1889" s="15">
        <f t="shared" si="358"/>
        <v>-3.0971142688396291E-4</v>
      </c>
      <c r="AC1889" s="15">
        <f t="shared" si="359"/>
        <v>5.0776130373271222E-3</v>
      </c>
    </row>
    <row r="1890" spans="1:29" x14ac:dyDescent="0.4">
      <c r="A1890" s="43">
        <f t="shared" si="350"/>
        <v>2019</v>
      </c>
      <c r="B1890" s="53">
        <v>43752</v>
      </c>
      <c r="C1890" s="45">
        <v>3953.2411000000002</v>
      </c>
      <c r="D1890" s="45">
        <f>VLOOKUP(B1890,'H11001.CSI  中证全债'!$A$2:$B$2792,2,0)</f>
        <v>197.48220000000001</v>
      </c>
      <c r="E1890" s="14">
        <f t="shared" si="351"/>
        <v>0</v>
      </c>
      <c r="F1890" s="14">
        <f>IF(AND((B1890-$B$2)&gt;123,OR(((G1889*J1889/C1889*C1890)/(G1889*K1889/D1889*D1890))&lt;(4/6),((G1889*J1889/C1889*C1890)/(G1889*K1889/D1889*D1890))&gt;(6/4))),COUNTIF($E$2:E1890,1),0)</f>
        <v>0</v>
      </c>
      <c r="G1890" s="21">
        <f t="shared" si="352"/>
        <v>32709.861392564584</v>
      </c>
      <c r="H1890" s="12">
        <f t="shared" si="353"/>
        <v>4.553570394703824</v>
      </c>
      <c r="I1890" s="12">
        <f t="shared" si="354"/>
        <v>74.480129127983204</v>
      </c>
      <c r="J1890" s="15">
        <f>IF(OR((ROW(F1890)-MATCH(MAX($F$2:F1890),$F$2:F1890,0))=1,(ROW(F1890)-MATCH(MAX($F$2:F1890),$F$2:F1890,0))&gt;123),IF(OR(((G1889*J1889/C1889*C1890)/(G1889*K1889/D1889*D1890))&lt;(4/6),((G1889*J1889/C1889*C1890)/(G1889*K1889/D1889*D1890))&gt;(6/4)),50%,((G1889*J1889/C1889*C1890)/((G1889*K1889/D1889*D1890)+(G1889*J1889/C1889*C1890)))),((G1889*J1889/C1889*C1890)/((G1889*K1889/D1889*D1890)+(G1889*J1889/C1889*C1890))))</f>
        <v>0.55033439059996603</v>
      </c>
      <c r="K1890" s="18">
        <f t="shared" si="348"/>
        <v>0.44966560940003397</v>
      </c>
      <c r="L1890" s="20">
        <f t="shared" si="349"/>
        <v>1.2238747618130044</v>
      </c>
      <c r="M1890" s="51">
        <f>IF(AND((B1890-$B$2)&gt;123,OR(((U1889*R1889/C1889*C1890)/(U1889*S1889/D1889*D1890))&lt;(4/6),((U1889*R1889/C1889*C1890)/(U1889*S1889/D1889*D1890))&gt;(6/4))),1,0)</f>
        <v>0</v>
      </c>
      <c r="N1890" s="51">
        <f>IF(AND((B1890-$B$2)&gt;123,OR(((U1889*R1889/C1889*C1890)/(U1889*S1889/D1889*D1890))&lt;(4/6),((U1889*R1889/C1889*C1890)/(U1889*S1889/D1889*D1890))&gt;(6/4))),COUNTIF($M$2:M1890,1),0)</f>
        <v>0</v>
      </c>
      <c r="O1890" s="51">
        <f>IF(OR((ROW(N1890)-MATCH(MAX($N$2:N1890),$N$2:N1890,0))=1,(ROW(N1890)-MATCH(MAX($N$2:N1890),$N$2:N1890,0))&gt;123),IF(OR(((U1889*R1889/C1889*C1890)/(U1889*S1889/D1889*D1890))&lt;(4/6),((U1889*R1889/C1889*C1890)/(U1889*S1889/D1889*D1890))&gt;(6/4)),1,0),0)</f>
        <v>0</v>
      </c>
      <c r="P1890" s="47">
        <f>IF(O1890=1,U1889/2/C1890,P1889)</f>
        <v>4.5848803948301908</v>
      </c>
      <c r="Q1890" s="47">
        <f>IF(O1890=1,U1889/2/D1890,Q1889)</f>
        <v>74.992248772629807</v>
      </c>
      <c r="R1890" s="41">
        <f>P1890*C1890/U1889</f>
        <v>0.5534575857697912</v>
      </c>
      <c r="S1890" s="41">
        <f>Q1890*D1890/U1889</f>
        <v>0.45221750054713067</v>
      </c>
      <c r="T1890" s="41">
        <f t="shared" si="355"/>
        <v>1.2238747618130033</v>
      </c>
      <c r="U1890" s="42">
        <f>P1890*C1890+Q1890*D1890</f>
        <v>32934.77188599317</v>
      </c>
      <c r="V1890" s="25">
        <f>B1890</f>
        <v>43752</v>
      </c>
      <c r="W1890">
        <f>C1890/C$2</f>
        <v>1.7197328725617758</v>
      </c>
      <c r="X1890">
        <f>D1890/D$2</f>
        <v>1.4151357936223574</v>
      </c>
      <c r="Y1890">
        <f t="shared" si="356"/>
        <v>1.6467385942996584</v>
      </c>
      <c r="AA1890" s="15">
        <f t="shared" si="357"/>
        <v>1.0613168567843889E-2</v>
      </c>
      <c r="AB1890" s="15">
        <f t="shared" si="358"/>
        <v>-3.0322650209757551E-4</v>
      </c>
      <c r="AC1890" s="15">
        <f t="shared" si="359"/>
        <v>5.675086316921707E-3</v>
      </c>
    </row>
    <row r="1891" spans="1:29" x14ac:dyDescent="0.4">
      <c r="A1891" s="43">
        <f t="shared" si="350"/>
        <v>2019</v>
      </c>
      <c r="B1891" s="53">
        <v>43753</v>
      </c>
      <c r="C1891" s="45">
        <v>3936.2498000000001</v>
      </c>
      <c r="D1891" s="45">
        <f>VLOOKUP(B1891,'H11001.CSI  中证全债'!$A$2:$B$2792,2,0)</f>
        <v>197.45910000000001</v>
      </c>
      <c r="E1891" s="14">
        <f t="shared" si="351"/>
        <v>0</v>
      </c>
      <c r="F1891" s="14">
        <f>IF(AND((B1891-$B$2)&gt;123,OR(((G1890*J1890/C1890*C1891)/(G1890*K1890/D1890*D1891))&lt;(4/6),((G1890*J1890/C1890*C1891)/(G1890*K1890/D1890*D1891))&gt;(6/4))),COUNTIF($E$2:E1891,1),0)</f>
        <v>0</v>
      </c>
      <c r="G1891" s="21">
        <f t="shared" si="352"/>
        <v>32630.769820934194</v>
      </c>
      <c r="H1891" s="12">
        <f t="shared" si="353"/>
        <v>4.553570394703824</v>
      </c>
      <c r="I1891" s="12">
        <f t="shared" si="354"/>
        <v>74.480129127983204</v>
      </c>
      <c r="J1891" s="15">
        <f>IF(OR((ROW(F1891)-MATCH(MAX($F$2:F1891),$F$2:F1891,0))=1,(ROW(F1891)-MATCH(MAX($F$2:F1891),$F$2:F1891,0))&gt;123),IF(OR(((G1890*J1890/C1890*C1891)/(G1890*K1890/D1890*D1891))&lt;(4/6),((G1890*J1890/C1890*C1891)/(G1890*K1890/D1890*D1891))&gt;(6/4)),50%,((G1890*J1890/C1890*C1891)/((G1890*K1890/D1890*D1891)+(G1890*J1890/C1890*C1891)))),((G1890*J1890/C1890*C1891)/((G1890*K1890/D1890*D1891)+(G1890*J1890/C1890*C1891))))</f>
        <v>0.54929720180673636</v>
      </c>
      <c r="K1891" s="18">
        <f t="shared" si="348"/>
        <v>0.45070279819326364</v>
      </c>
      <c r="L1891" s="20">
        <f t="shared" si="349"/>
        <v>1.2187570257134168</v>
      </c>
      <c r="M1891" s="51">
        <f>IF(AND((B1891-$B$2)&gt;123,OR(((U1890*R1890/C1890*C1891)/(U1890*S1890/D1890*D1891))&lt;(4/6),((U1890*R1890/C1890*C1891)/(U1890*S1890/D1890*D1891))&gt;(6/4))),1,0)</f>
        <v>0</v>
      </c>
      <c r="N1891" s="51">
        <f>IF(AND((B1891-$B$2)&gt;123,OR(((U1890*R1890/C1890*C1891)/(U1890*S1890/D1890*D1891))&lt;(4/6),((U1890*R1890/C1890*C1891)/(U1890*S1890/D1890*D1891))&gt;(6/4))),COUNTIF($M$2:M1891,1),0)</f>
        <v>0</v>
      </c>
      <c r="O1891" s="51">
        <f>IF(OR((ROW(N1891)-MATCH(MAX($N$2:N1891),$N$2:N1891,0))=1,(ROW(N1891)-MATCH(MAX($N$2:N1891),$N$2:N1891,0))&gt;123),IF(OR(((U1890*R1890/C1890*C1891)/(U1890*S1890/D1890*D1891))&lt;(4/6),((U1890*R1890/C1890*C1891)/(U1890*S1890/D1890*D1891))&gt;(6/4)),1,0),0)</f>
        <v>0</v>
      </c>
      <c r="P1891" s="47">
        <f>IF(O1891=1,U1890/2/C1891,P1890)</f>
        <v>4.5848803948301908</v>
      </c>
      <c r="Q1891" s="47">
        <f>IF(O1891=1,U1890/2/D1891,Q1890)</f>
        <v>74.992248772629807</v>
      </c>
      <c r="R1891" s="41">
        <f>P1891*C1891/U1890</f>
        <v>0.54796901583671109</v>
      </c>
      <c r="S1891" s="41">
        <f>Q1891*D1891/U1890</f>
        <v>0.44961301085911698</v>
      </c>
      <c r="T1891" s="41">
        <f t="shared" si="355"/>
        <v>1.2187570257134157</v>
      </c>
      <c r="U1891" s="42">
        <f>P1891*C1891+Q1891*D1891</f>
        <v>32855.136486793846</v>
      </c>
      <c r="V1891" s="25">
        <f>B1891</f>
        <v>43753</v>
      </c>
      <c r="W1891">
        <f>C1891/C$2</f>
        <v>1.7123413433283174</v>
      </c>
      <c r="X1891">
        <f>D1891/D$2</f>
        <v>1.4149702615549982</v>
      </c>
      <c r="Y1891">
        <f t="shared" si="356"/>
        <v>1.6427568243396924</v>
      </c>
      <c r="AA1891" s="15">
        <f t="shared" si="357"/>
        <v>-4.2980682357066646E-3</v>
      </c>
      <c r="AB1891" s="15">
        <f t="shared" si="358"/>
        <v>-1.1697256765408337E-4</v>
      </c>
      <c r="AC1891" s="15">
        <f t="shared" si="359"/>
        <v>-2.4179733041718166E-3</v>
      </c>
    </row>
    <row r="1892" spans="1:29" x14ac:dyDescent="0.4">
      <c r="A1892" s="43">
        <f t="shared" si="350"/>
        <v>2019</v>
      </c>
      <c r="B1892" s="53">
        <v>43754</v>
      </c>
      <c r="C1892" s="45">
        <v>3922.6853999999998</v>
      </c>
      <c r="D1892" s="45">
        <f>VLOOKUP(B1892,'H11001.CSI  中证全债'!$A$2:$B$2792,2,0)</f>
        <v>197.46180000000001</v>
      </c>
      <c r="E1892" s="14">
        <f t="shared" si="351"/>
        <v>0</v>
      </c>
      <c r="F1892" s="14">
        <f>IF(AND((B1892-$B$2)&gt;123,OR(((G1891*J1891/C1891*C1892)/(G1891*K1891/D1891*D1892))&lt;(4/6),((G1891*J1891/C1891*C1892)/(G1891*K1891/D1891*D1892))&gt;(6/4))),COUNTIF($E$2:E1892,1),0)</f>
        <v>0</v>
      </c>
      <c r="G1892" s="21">
        <f t="shared" si="352"/>
        <v>32569.204467020914</v>
      </c>
      <c r="H1892" s="12">
        <f t="shared" si="353"/>
        <v>4.553570394703824</v>
      </c>
      <c r="I1892" s="12">
        <f t="shared" si="354"/>
        <v>74.480129127983204</v>
      </c>
      <c r="J1892" s="15">
        <f>IF(OR((ROW(F1892)-MATCH(MAX($F$2:F1892),$F$2:F1892,0))=1,(ROW(F1892)-MATCH(MAX($F$2:F1892),$F$2:F1892,0))&gt;123),IF(OR(((G1891*J1891/C1891*C1892)/(G1891*K1891/D1891*D1892))&lt;(4/6),((G1891*J1891/C1891*C1892)/(G1891*K1891/D1891*D1892))&gt;(6/4)),50%,((G1891*J1891/C1891*C1892)/((G1891*K1891/D1891*D1892)+(G1891*J1891/C1891*C1892)))),((G1891*J1891/C1891*C1892)/((G1891*K1891/D1891*D1892)+(G1891*J1891/C1891*C1892))))</f>
        <v>0.54843906682657695</v>
      </c>
      <c r="K1892" s="18">
        <f t="shared" si="348"/>
        <v>0.45156093317342305</v>
      </c>
      <c r="L1892" s="20">
        <f t="shared" si="349"/>
        <v>1.2145405559606894</v>
      </c>
      <c r="M1892" s="51">
        <f>IF(AND((B1892-$B$2)&gt;123,OR(((U1891*R1891/C1891*C1892)/(U1891*S1891/D1891*D1892))&lt;(4/6),((U1891*R1891/C1891*C1892)/(U1891*S1891/D1891*D1892))&gt;(6/4))),1,0)</f>
        <v>0</v>
      </c>
      <c r="N1892" s="51">
        <f>IF(AND((B1892-$B$2)&gt;123,OR(((U1891*R1891/C1891*C1892)/(U1891*S1891/D1891*D1892))&lt;(4/6),((U1891*R1891/C1891*C1892)/(U1891*S1891/D1891*D1892))&gt;(6/4))),COUNTIF($M$2:M1892,1),0)</f>
        <v>0</v>
      </c>
      <c r="O1892" s="51">
        <f>IF(OR((ROW(N1892)-MATCH(MAX($N$2:N1892),$N$2:N1892,0))=1,(ROW(N1892)-MATCH(MAX($N$2:N1892),$N$2:N1892,0))&gt;123),IF(OR(((U1891*R1891/C1891*C1892)/(U1891*S1891/D1891*D1892))&lt;(4/6),((U1891*R1891/C1891*C1892)/(U1891*S1891/D1891*D1892))&gt;(6/4)),1,0),0)</f>
        <v>0</v>
      </c>
      <c r="P1892" s="47">
        <f>IF(O1892=1,U1891/2/C1892,P1891)</f>
        <v>4.5848803948301908</v>
      </c>
      <c r="Q1892" s="47">
        <f>IF(O1892=1,U1891/2/D1892,Q1891)</f>
        <v>74.992248772629807</v>
      </c>
      <c r="R1892" s="41">
        <f>P1892*C1892/U1891</f>
        <v>0.54740431204039375</v>
      </c>
      <c r="S1892" s="41">
        <f>Q1892*D1892/U1891</f>
        <v>0.45070896097611418</v>
      </c>
      <c r="T1892" s="41">
        <f t="shared" si="355"/>
        <v>1.2145405559606881</v>
      </c>
      <c r="U1892" s="42">
        <f>P1892*C1892+Q1892*D1892</f>
        <v>32793.147814237898</v>
      </c>
      <c r="V1892" s="25">
        <f>B1892</f>
        <v>43754</v>
      </c>
      <c r="W1892">
        <f>C1892/C$2</f>
        <v>1.70644057887037</v>
      </c>
      <c r="X1892">
        <f>D1892/D$2</f>
        <v>1.4149896094589753</v>
      </c>
      <c r="Y1892">
        <f t="shared" si="356"/>
        <v>1.639657390711895</v>
      </c>
      <c r="AA1892" s="15">
        <f t="shared" si="357"/>
        <v>-3.4460211341261759E-3</v>
      </c>
      <c r="AB1892" s="15">
        <f t="shared" si="358"/>
        <v>1.3673717747186842E-5</v>
      </c>
      <c r="AC1892" s="15">
        <f t="shared" si="359"/>
        <v>-1.8867269834920153E-3</v>
      </c>
    </row>
    <row r="1893" spans="1:29" x14ac:dyDescent="0.4">
      <c r="A1893" s="43">
        <f t="shared" si="350"/>
        <v>2019</v>
      </c>
      <c r="B1893" s="53">
        <v>43755</v>
      </c>
      <c r="C1893" s="45">
        <v>3925.2215999999999</v>
      </c>
      <c r="D1893" s="45">
        <f>VLOOKUP(B1893,'H11001.CSI  中证全债'!$A$2:$B$2792,2,0)</f>
        <v>197.49770000000001</v>
      </c>
      <c r="E1893" s="14">
        <f t="shared" si="351"/>
        <v>0</v>
      </c>
      <c r="F1893" s="14">
        <f>IF(AND((B1893-$B$2)&gt;123,OR(((G1892*J1892/C1892*C1893)/(G1892*K1892/D1892*D1893))&lt;(4/6),((G1892*J1892/C1892*C1893)/(G1892*K1892/D1892*D1893))&gt;(6/4))),COUNTIF($E$2:E1893,1),0)</f>
        <v>0</v>
      </c>
      <c r="G1893" s="21">
        <f t="shared" si="352"/>
        <v>32583.427068891655</v>
      </c>
      <c r="H1893" s="12">
        <f t="shared" si="353"/>
        <v>4.553570394703824</v>
      </c>
      <c r="I1893" s="12">
        <f t="shared" si="354"/>
        <v>74.480129127983204</v>
      </c>
      <c r="J1893" s="15">
        <f>IF(OR((ROW(F1893)-MATCH(MAX($F$2:F1893),$F$2:F1893,0))=1,(ROW(F1893)-MATCH(MAX($F$2:F1893),$F$2:F1893,0))&gt;123),IF(OR(((G1892*J1892/C1892*C1893)/(G1892*K1892/D1892*D1893))&lt;(4/6),((G1892*J1892/C1892*C1893)/(G1892*K1892/D1892*D1893))&gt;(6/4)),50%,((G1892*J1892/C1892*C1893)/((G1892*K1892/D1892*D1893)+(G1892*J1892/C1892*C1893)))),((G1892*J1892/C1892*C1893)/((G1892*K1892/D1892*D1893)+(G1892*J1892/C1892*C1893))))</f>
        <v>0.54855411103998297</v>
      </c>
      <c r="K1893" s="18">
        <f t="shared" si="348"/>
        <v>0.45144588896001703</v>
      </c>
      <c r="L1893" s="20">
        <f t="shared" si="349"/>
        <v>1.2151048984047044</v>
      </c>
      <c r="M1893" s="51">
        <f>IF(AND((B1893-$B$2)&gt;123,OR(((U1892*R1892/C1892*C1893)/(U1892*S1892/D1892*D1893))&lt;(4/6),((U1892*R1892/C1892*C1893)/(U1892*S1892/D1892*D1893))&gt;(6/4))),1,0)</f>
        <v>0</v>
      </c>
      <c r="N1893" s="51">
        <f>IF(AND((B1893-$B$2)&gt;123,OR(((U1892*R1892/C1892*C1893)/(U1892*S1892/D1892*D1893))&lt;(4/6),((U1892*R1892/C1892*C1893)/(U1892*S1892/D1892*D1893))&gt;(6/4))),COUNTIF($M$2:M1893,1),0)</f>
        <v>0</v>
      </c>
      <c r="O1893" s="51">
        <f>IF(OR((ROW(N1893)-MATCH(MAX($N$2:N1893),$N$2:N1893,0))=1,(ROW(N1893)-MATCH(MAX($N$2:N1893),$N$2:N1893,0))&gt;123),IF(OR(((U1892*R1892/C1892*C1893)/(U1892*S1892/D1892*D1893))&lt;(4/6),((U1892*R1892/C1892*C1893)/(U1892*S1892/D1892*D1893))&gt;(6/4)),1,0),0)</f>
        <v>0</v>
      </c>
      <c r="P1893" s="47">
        <f>IF(O1893=1,U1892/2/C1893,P1892)</f>
        <v>4.5848803948301908</v>
      </c>
      <c r="Q1893" s="47">
        <f>IF(O1893=1,U1892/2/D1893,Q1892)</f>
        <v>74.992248772629807</v>
      </c>
      <c r="R1893" s="41">
        <f>P1893*C1893/U1892</f>
        <v>0.54879365839318184</v>
      </c>
      <c r="S1893" s="41">
        <f>Q1893*D1893/U1892</f>
        <v>0.45164303025499014</v>
      </c>
      <c r="T1893" s="41">
        <f t="shared" si="355"/>
        <v>1.2151048984047026</v>
      </c>
      <c r="U1893" s="42">
        <f>P1893*C1893+Q1893*D1893</f>
        <v>32807.468209626204</v>
      </c>
      <c r="V1893" s="25">
        <f>B1893</f>
        <v>43755</v>
      </c>
      <c r="W1893">
        <f>C1893/C$2</f>
        <v>1.7075438726996766</v>
      </c>
      <c r="X1893">
        <f>D1893/D$2</f>
        <v>1.4152468649229666</v>
      </c>
      <c r="Y1893">
        <f t="shared" si="356"/>
        <v>1.6403734104813101</v>
      </c>
      <c r="AA1893" s="15">
        <f t="shared" si="357"/>
        <v>6.4654687831966484E-4</v>
      </c>
      <c r="AB1893" s="15">
        <f t="shared" si="358"/>
        <v>1.8180731665551342E-4</v>
      </c>
      <c r="AC1893" s="15">
        <f t="shared" si="359"/>
        <v>4.3668864817192343E-4</v>
      </c>
    </row>
    <row r="1894" spans="1:29" x14ac:dyDescent="0.4">
      <c r="A1894" s="43">
        <f t="shared" si="350"/>
        <v>2019</v>
      </c>
      <c r="B1894" s="53">
        <v>43756</v>
      </c>
      <c r="C1894" s="45">
        <v>3869.3777</v>
      </c>
      <c r="D1894" s="45">
        <f>VLOOKUP(B1894,'H11001.CSI  中证全债'!$A$2:$B$2792,2,0)</f>
        <v>197.47790000000001</v>
      </c>
      <c r="E1894" s="14">
        <f t="shared" si="351"/>
        <v>0</v>
      </c>
      <c r="F1894" s="14">
        <f>IF(AND((B1894-$B$2)&gt;123,OR(((G1893*J1893/C1893*C1894)/(G1893*K1893/D1893*D1894))&lt;(4/6),((G1893*J1893/C1893*C1894)/(G1893*K1893/D1893*D1894))&gt;(6/4))),COUNTIF($E$2:E1894,1),0)</f>
        <v>0</v>
      </c>
      <c r="G1894" s="21">
        <f t="shared" si="352"/>
        <v>32327.663232570121</v>
      </c>
      <c r="H1894" s="12">
        <f t="shared" si="353"/>
        <v>4.553570394703824</v>
      </c>
      <c r="I1894" s="12">
        <f t="shared" si="354"/>
        <v>74.480129127983204</v>
      </c>
      <c r="J1894" s="15">
        <f>IF(OR((ROW(F1894)-MATCH(MAX($F$2:F1894),$F$2:F1894,0))=1,(ROW(F1894)-MATCH(MAX($F$2:F1894),$F$2:F1894,0))&gt;123),IF(OR(((G1893*J1893/C1893*C1894)/(G1893*K1893/D1893*D1894))&lt;(4/6),((G1893*J1893/C1893*C1894)/(G1893*K1893/D1893*D1894))&gt;(6/4)),50%,((G1893*J1893/C1893*C1894)/((G1893*K1893/D1893*D1894)+(G1893*J1893/C1893*C1894)))),((G1893*J1893/C1893*C1894)/((G1893*K1893/D1893*D1894)+(G1893*J1893/C1893*C1894))))</f>
        <v>0.54502806509366097</v>
      </c>
      <c r="K1894" s="18">
        <f t="shared" si="348"/>
        <v>0.45497193490633903</v>
      </c>
      <c r="L1894" s="20">
        <f t="shared" si="349"/>
        <v>1.1979377699546698</v>
      </c>
      <c r="M1894" s="51">
        <f>IF(AND((B1894-$B$2)&gt;123,OR(((U1893*R1893/C1893*C1894)/(U1893*S1893/D1893*D1894))&lt;(4/6),((U1893*R1893/C1893*C1894)/(U1893*S1893/D1893*D1894))&gt;(6/4))),1,0)</f>
        <v>0</v>
      </c>
      <c r="N1894" s="51">
        <f>IF(AND((B1894-$B$2)&gt;123,OR(((U1893*R1893/C1893*C1894)/(U1893*S1893/D1893*D1894))&lt;(4/6),((U1893*R1893/C1893*C1894)/(U1893*S1893/D1893*D1894))&gt;(6/4))),COUNTIF($M$2:M1894,1),0)</f>
        <v>0</v>
      </c>
      <c r="O1894" s="51">
        <f>IF(OR((ROW(N1894)-MATCH(MAX($N$2:N1894),$N$2:N1894,0))=1,(ROW(N1894)-MATCH(MAX($N$2:N1894),$N$2:N1894,0))&gt;123),IF(OR(((U1893*R1893/C1893*C1894)/(U1893*S1893/D1893*D1894))&lt;(4/6),((U1893*R1893/C1893*C1894)/(U1893*S1893/D1893*D1894))&gt;(6/4)),1,0),0)</f>
        <v>0</v>
      </c>
      <c r="P1894" s="47">
        <f>IF(O1894=1,U1893/2/C1894,P1893)</f>
        <v>4.5848803948301908</v>
      </c>
      <c r="Q1894" s="47">
        <f>IF(O1894=1,U1893/2/D1894,Q1893)</f>
        <v>74.992248772629807</v>
      </c>
      <c r="R1894" s="41">
        <f>P1894*C1894/U1893</f>
        <v>0.54074986352399379</v>
      </c>
      <c r="S1894" s="41">
        <f>Q1894*D1894/U1893</f>
        <v>0.45140062955395133</v>
      </c>
      <c r="T1894" s="41">
        <f t="shared" si="355"/>
        <v>1.1979377699546683</v>
      </c>
      <c r="U1894" s="42">
        <f>P1894*C1894+Q1894*D1894</f>
        <v>32549.945760819646</v>
      </c>
      <c r="V1894" s="25">
        <f>B1894</f>
        <v>43756</v>
      </c>
      <c r="W1894">
        <f>C1894/C$2</f>
        <v>1.6832507450778746</v>
      </c>
      <c r="X1894">
        <f>D1894/D$2</f>
        <v>1.4151049802938014</v>
      </c>
      <c r="Y1894">
        <f t="shared" si="356"/>
        <v>1.6274972880409824</v>
      </c>
      <c r="AA1894" s="15">
        <f t="shared" si="357"/>
        <v>-1.4226941989721076E-2</v>
      </c>
      <c r="AB1894" s="15">
        <f t="shared" si="358"/>
        <v>-1.0025433207583312E-4</v>
      </c>
      <c r="AC1894" s="15">
        <f t="shared" si="359"/>
        <v>-7.849506922054883E-3</v>
      </c>
    </row>
    <row r="1895" spans="1:29" x14ac:dyDescent="0.4">
      <c r="A1895" s="43">
        <f t="shared" si="350"/>
        <v>2019</v>
      </c>
      <c r="B1895" s="53">
        <v>43759</v>
      </c>
      <c r="C1895" s="45">
        <v>3880.8398000000002</v>
      </c>
      <c r="D1895" s="45">
        <f>VLOOKUP(B1895,'H11001.CSI  中证全债'!$A$2:$B$2792,2,0)</f>
        <v>197.43700000000001</v>
      </c>
      <c r="E1895" s="14">
        <f t="shared" si="351"/>
        <v>0</v>
      </c>
      <c r="F1895" s="14">
        <f>IF(AND((B1895-$B$2)&gt;123,OR(((G1894*J1894/C1894*C1895)/(G1894*K1894/D1894*D1895))&lt;(4/6),((G1894*J1894/C1894*C1895)/(G1894*K1894/D1894*D1895))&gt;(6/4))),COUNTIF($E$2:E1895,1),0)</f>
        <v>0</v>
      </c>
      <c r="G1895" s="21">
        <f t="shared" si="352"/>
        <v>32376.810474509923</v>
      </c>
      <c r="H1895" s="12">
        <f t="shared" si="353"/>
        <v>4.553570394703824</v>
      </c>
      <c r="I1895" s="12">
        <f t="shared" si="354"/>
        <v>74.480129127983204</v>
      </c>
      <c r="J1895" s="15">
        <f>IF(OR((ROW(F1895)-MATCH(MAX($F$2:F1895),$F$2:F1895,0))=1,(ROW(F1895)-MATCH(MAX($F$2:F1895),$F$2:F1895,0))&gt;123),IF(OR(((G1894*J1894/C1894*C1895)/(G1894*K1894/D1894*D1895))&lt;(4/6),((G1894*J1894/C1894*C1895)/(G1894*K1894/D1894*D1895))&gt;(6/4)),50%,((G1894*J1894/C1894*C1895)/((G1894*K1894/D1894*D1895)+(G1894*J1894/C1894*C1895)))),((G1894*J1894/C1894*C1895)/((G1894*K1894/D1894*D1895)+(G1894*J1894/C1894*C1895))))</f>
        <v>0.54581278887187246</v>
      </c>
      <c r="K1895" s="18">
        <f t="shared" si="348"/>
        <v>0.45418721112812754</v>
      </c>
      <c r="L1895" s="20">
        <f t="shared" si="349"/>
        <v>1.2017352657644451</v>
      </c>
      <c r="M1895" s="51">
        <f>IF(AND((B1895-$B$2)&gt;123,OR(((U1894*R1894/C1894*C1895)/(U1894*S1894/D1894*D1895))&lt;(4/6),((U1894*R1894/C1894*C1895)/(U1894*S1894/D1894*D1895))&gt;(6/4))),1,0)</f>
        <v>0</v>
      </c>
      <c r="N1895" s="51">
        <f>IF(AND((B1895-$B$2)&gt;123,OR(((U1894*R1894/C1894*C1895)/(U1894*S1894/D1894*D1895))&lt;(4/6),((U1894*R1894/C1894*C1895)/(U1894*S1894/D1894*D1895))&gt;(6/4))),COUNTIF($M$2:M1895,1),0)</f>
        <v>0</v>
      </c>
      <c r="O1895" s="51">
        <f>IF(OR((ROW(N1895)-MATCH(MAX($N$2:N1895),$N$2:N1895,0))=1,(ROW(N1895)-MATCH(MAX($N$2:N1895),$N$2:N1895,0))&gt;123),IF(OR(((U1894*R1894/C1894*C1895)/(U1894*S1894/D1894*D1895))&lt;(4/6),((U1894*R1894/C1894*C1895)/(U1894*S1894/D1894*D1895))&gt;(6/4)),1,0),0)</f>
        <v>0</v>
      </c>
      <c r="P1895" s="47">
        <f>IF(O1895=1,U1894/2/C1895,P1894)</f>
        <v>4.5848803948301908</v>
      </c>
      <c r="Q1895" s="47">
        <f>IF(O1895=1,U1894/2/D1895,Q1894)</f>
        <v>74.992248772629807</v>
      </c>
      <c r="R1895" s="41">
        <f>P1895*C1895/U1894</f>
        <v>0.54664257953739426</v>
      </c>
      <c r="S1895" s="41">
        <f>Q1895*D1895/U1894</f>
        <v>0.45487770485762163</v>
      </c>
      <c r="T1895" s="41">
        <f t="shared" si="355"/>
        <v>1.201735265764444</v>
      </c>
      <c r="U1895" s="42">
        <f>P1895*C1895+Q1895*D1895</f>
        <v>32599.430935418433</v>
      </c>
      <c r="V1895" s="25">
        <f>B1895</f>
        <v>43759</v>
      </c>
      <c r="W1895">
        <f>C1895/C$2</f>
        <v>1.688236970218201</v>
      </c>
      <c r="X1895">
        <f>D1895/D$2</f>
        <v>1.4148118953780007</v>
      </c>
      <c r="Y1895">
        <f t="shared" si="356"/>
        <v>1.6299715467709217</v>
      </c>
      <c r="AA1895" s="15">
        <f t="shared" si="357"/>
        <v>2.96225928009064E-3</v>
      </c>
      <c r="AB1895" s="15">
        <f t="shared" si="358"/>
        <v>-2.0711178314125611E-4</v>
      </c>
      <c r="AC1895" s="15">
        <f t="shared" si="359"/>
        <v>1.5202843950159473E-3</v>
      </c>
    </row>
    <row r="1896" spans="1:29" x14ac:dyDescent="0.4">
      <c r="A1896" s="43">
        <f t="shared" si="350"/>
        <v>2019</v>
      </c>
      <c r="B1896" s="53">
        <v>43760</v>
      </c>
      <c r="C1896" s="45">
        <v>3895.8809000000001</v>
      </c>
      <c r="D1896" s="45">
        <f>VLOOKUP(B1896,'H11001.CSI  中证全债'!$A$2:$B$2792,2,0)</f>
        <v>197.33920000000001</v>
      </c>
      <c r="E1896" s="14">
        <f t="shared" si="351"/>
        <v>0</v>
      </c>
      <c r="F1896" s="14">
        <f>IF(AND((B1896-$B$2)&gt;123,OR(((G1895*J1895/C1895*C1896)/(G1895*K1895/D1895*D1896))&lt;(4/6),((G1895*J1895/C1895*C1896)/(G1895*K1895/D1895*D1896))&gt;(6/4))),COUNTIF($E$2:E1896,1),0)</f>
        <v>0</v>
      </c>
      <c r="G1896" s="21">
        <f t="shared" si="352"/>
        <v>32438.017025544985</v>
      </c>
      <c r="H1896" s="12">
        <f t="shared" si="353"/>
        <v>4.553570394703824</v>
      </c>
      <c r="I1896" s="12">
        <f t="shared" si="354"/>
        <v>74.480129127983204</v>
      </c>
      <c r="J1896" s="15">
        <f>IF(OR((ROW(F1896)-MATCH(MAX($F$2:F1896),$F$2:F1896,0))=1,(ROW(F1896)-MATCH(MAX($F$2:F1896),$F$2:F1896,0))&gt;123),IF(OR(((G1895*J1895/C1895*C1896)/(G1895*K1895/D1895*D1896))&lt;(4/6),((G1895*J1895/C1895*C1896)/(G1895*K1895/D1895*D1896))&gt;(6/4)),50%,((G1895*J1895/C1895*C1896)/((G1895*K1895/D1895*D1896)+(G1895*J1895/C1895*C1896)))),((G1895*J1895/C1895*C1896)/((G1895*K1895/D1895*D1896)+(G1895*J1895/C1895*C1896))))</f>
        <v>0.54689434047592012</v>
      </c>
      <c r="K1896" s="18">
        <f t="shared" si="348"/>
        <v>0.45310565952407988</v>
      </c>
      <c r="L1896" s="20">
        <f t="shared" si="349"/>
        <v>1.2069907514515517</v>
      </c>
      <c r="M1896" s="51">
        <f>IF(AND((B1896-$B$2)&gt;123,OR(((U1895*R1895/C1895*C1896)/(U1895*S1895/D1895*D1896))&lt;(4/6),((U1895*R1895/C1895*C1896)/(U1895*S1895/D1895*D1896))&gt;(6/4))),1,0)</f>
        <v>0</v>
      </c>
      <c r="N1896" s="51">
        <f>IF(AND((B1896-$B$2)&gt;123,OR(((U1895*R1895/C1895*C1896)/(U1895*S1895/D1895*D1896))&lt;(4/6),((U1895*R1895/C1895*C1896)/(U1895*S1895/D1895*D1896))&gt;(6/4))),COUNTIF($M$2:M1896,1),0)</f>
        <v>0</v>
      </c>
      <c r="O1896" s="51">
        <f>IF(OR((ROW(N1896)-MATCH(MAX($N$2:N1896),$N$2:N1896,0))=1,(ROW(N1896)-MATCH(MAX($N$2:N1896),$N$2:N1896,0))&gt;123),IF(OR(((U1895*R1895/C1895*C1896)/(U1895*S1895/D1895*D1896))&lt;(4/6),((U1895*R1895/C1895*C1896)/(U1895*S1895/D1895*D1896))&gt;(6/4)),1,0),0)</f>
        <v>0</v>
      </c>
      <c r="P1896" s="47">
        <f>IF(O1896=1,U1895/2/C1896,P1895)</f>
        <v>4.5848803948301908</v>
      </c>
      <c r="Q1896" s="47">
        <f>IF(O1896=1,U1895/2/D1896,Q1895)</f>
        <v>74.992248772629807</v>
      </c>
      <c r="R1896" s="41">
        <f>P1896*C1896/U1895</f>
        <v>0.54792821366696443</v>
      </c>
      <c r="S1896" s="41">
        <f>Q1896*D1896/U1895</f>
        <v>0.45396223045455425</v>
      </c>
      <c r="T1896" s="41">
        <f t="shared" si="355"/>
        <v>1.2069907514515505</v>
      </c>
      <c r="U1896" s="42">
        <f>P1896*C1896+Q1896*D1896</f>
        <v>32661.058337995149</v>
      </c>
      <c r="V1896" s="25">
        <f>B1896</f>
        <v>43760</v>
      </c>
      <c r="W1896">
        <f>C1896/C$2</f>
        <v>1.6947801264424669</v>
      </c>
      <c r="X1896">
        <f>D1896/D$2</f>
        <v>1.4141110713006091</v>
      </c>
      <c r="Y1896">
        <f t="shared" si="356"/>
        <v>1.6330529168997574</v>
      </c>
      <c r="AA1896" s="15">
        <f t="shared" si="357"/>
        <v>3.8757332884495899E-3</v>
      </c>
      <c r="AB1896" s="15">
        <f t="shared" si="358"/>
        <v>-4.9534788312222133E-4</v>
      </c>
      <c r="AC1896" s="15">
        <f t="shared" si="359"/>
        <v>1.8904441215186196E-3</v>
      </c>
    </row>
    <row r="1897" spans="1:29" x14ac:dyDescent="0.4">
      <c r="A1897" s="43">
        <f t="shared" si="350"/>
        <v>2019</v>
      </c>
      <c r="B1897" s="53">
        <v>43761</v>
      </c>
      <c r="C1897" s="45">
        <v>3871.0848000000001</v>
      </c>
      <c r="D1897" s="45">
        <f>VLOOKUP(B1897,'H11001.CSI  中证全债'!$A$2:$B$2792,2,0)</f>
        <v>197.3391</v>
      </c>
      <c r="E1897" s="14">
        <f t="shared" si="351"/>
        <v>0</v>
      </c>
      <c r="F1897" s="14">
        <f>IF(AND((B1897-$B$2)&gt;123,OR(((G1896*J1896/C1896*C1897)/(G1896*K1896/D1896*D1897))&lt;(4/6),((G1896*J1896/C1896*C1897)/(G1896*K1896/D1896*D1897))&gt;(6/4))),COUNTIF($E$2:E1897,1),0)</f>
        <v>0</v>
      </c>
      <c r="G1897" s="21">
        <f t="shared" si="352"/>
        <v>32325.098790667958</v>
      </c>
      <c r="H1897" s="12">
        <f t="shared" si="353"/>
        <v>4.553570394703824</v>
      </c>
      <c r="I1897" s="12">
        <f t="shared" si="354"/>
        <v>74.480129127983204</v>
      </c>
      <c r="J1897" s="15">
        <f>IF(OR((ROW(F1897)-MATCH(MAX($F$2:F1897),$F$2:F1897,0))=1,(ROW(F1897)-MATCH(MAX($F$2:F1897),$F$2:F1897,0))&gt;123),IF(OR(((G1896*J1896/C1896*C1897)/(G1896*K1896/D1896*D1897))&lt;(4/6),((G1896*J1896/C1896*C1897)/(G1896*K1896/D1896*D1897))&gt;(6/4)),50%,((G1896*J1896/C1896*C1897)/((G1896*K1896/D1896*D1897)+(G1896*J1896/C1896*C1897)))),((G1896*J1896/C1896*C1897)/((G1896*K1896/D1896*D1897)+(G1896*J1896/C1896*C1897))))</f>
        <v>0.54531177939529918</v>
      </c>
      <c r="K1897" s="18">
        <f t="shared" si="348"/>
        <v>0.45468822060470082</v>
      </c>
      <c r="L1897" s="20">
        <f t="shared" si="349"/>
        <v>1.1993092292342122</v>
      </c>
      <c r="M1897" s="51">
        <f>IF(AND((B1897-$B$2)&gt;123,OR(((U1896*R1896/C1896*C1897)/(U1896*S1896/D1896*D1897))&lt;(4/6),((U1896*R1896/C1896*C1897)/(U1896*S1896/D1896*D1897))&gt;(6/4))),1,0)</f>
        <v>0</v>
      </c>
      <c r="N1897" s="51">
        <f>IF(AND((B1897-$B$2)&gt;123,OR(((U1896*R1896/C1896*C1897)/(U1896*S1896/D1896*D1897))&lt;(4/6),((U1896*R1896/C1896*C1897)/(U1896*S1896/D1896*D1897))&gt;(6/4))),COUNTIF($M$2:M1897,1),0)</f>
        <v>0</v>
      </c>
      <c r="O1897" s="51">
        <f>IF(OR((ROW(N1897)-MATCH(MAX($N$2:N1897),$N$2:N1897,0))=1,(ROW(N1897)-MATCH(MAX($N$2:N1897),$N$2:N1897,0))&gt;123),IF(OR(((U1896*R1896/C1896*C1897)/(U1896*S1896/D1896*D1897))&lt;(4/6),((U1896*R1896/C1896*C1897)/(U1896*S1896/D1896*D1897))&gt;(6/4)),1,0),0)</f>
        <v>0</v>
      </c>
      <c r="P1897" s="47">
        <f>IF(O1897=1,U1896/2/C1897,P1896)</f>
        <v>4.5848803948301908</v>
      </c>
      <c r="Q1897" s="47">
        <f>IF(O1897=1,U1896/2/D1897,Q1896)</f>
        <v>74.992248772629807</v>
      </c>
      <c r="R1897" s="41">
        <f>P1897*C1897/U1896</f>
        <v>0.5434135239150556</v>
      </c>
      <c r="S1897" s="41">
        <f>Q1897*D1897/U1896</f>
        <v>0.45310542991655178</v>
      </c>
      <c r="T1897" s="41">
        <f t="shared" si="355"/>
        <v>1.1993092292342111</v>
      </c>
      <c r="U1897" s="42">
        <f>P1897*C1897+Q1897*D1897</f>
        <v>32547.363686012024</v>
      </c>
      <c r="V1897" s="25">
        <f>B1897</f>
        <v>43761</v>
      </c>
      <c r="W1897">
        <f>C1897/C$2</f>
        <v>1.6839933650983816</v>
      </c>
      <c r="X1897">
        <f>D1897/D$2</f>
        <v>1.4141103547115728</v>
      </c>
      <c r="Y1897">
        <f t="shared" si="356"/>
        <v>1.6273681843006012</v>
      </c>
      <c r="AA1897" s="15">
        <f t="shared" si="357"/>
        <v>-6.3646966209875977E-3</v>
      </c>
      <c r="AB1897" s="15">
        <f t="shared" si="358"/>
        <v>-5.0674169160824789E-7</v>
      </c>
      <c r="AC1897" s="15">
        <f t="shared" si="359"/>
        <v>-3.4810461683926208E-3</v>
      </c>
    </row>
    <row r="1898" spans="1:29" x14ac:dyDescent="0.4">
      <c r="A1898" s="43">
        <f t="shared" si="350"/>
        <v>2019</v>
      </c>
      <c r="B1898" s="53">
        <v>43762</v>
      </c>
      <c r="C1898" s="45">
        <v>3870.6678000000002</v>
      </c>
      <c r="D1898" s="45">
        <f>VLOOKUP(B1898,'H11001.CSI  中证全债'!$A$2:$B$2792,2,0)</f>
        <v>197.3338</v>
      </c>
      <c r="E1898" s="14">
        <f t="shared" si="351"/>
        <v>0</v>
      </c>
      <c r="F1898" s="14">
        <f>IF(AND((B1898-$B$2)&gt;123,OR(((G1897*J1897/C1897*C1898)/(G1897*K1897/D1897*D1898))&lt;(4/6),((G1897*J1897/C1897*C1898)/(G1897*K1897/D1897*D1898))&gt;(6/4))),COUNTIF($E$2:E1898,1),0)</f>
        <v>0</v>
      </c>
      <c r="G1898" s="21">
        <f t="shared" si="352"/>
        <v>32322.805207128986</v>
      </c>
      <c r="H1898" s="12">
        <f t="shared" si="353"/>
        <v>4.553570394703824</v>
      </c>
      <c r="I1898" s="12">
        <f t="shared" si="354"/>
        <v>74.480129127983204</v>
      </c>
      <c r="J1898" s="15">
        <f>IF(OR((ROW(F1898)-MATCH(MAX($F$2:F1898),$F$2:F1898,0))=1,(ROW(F1898)-MATCH(MAX($F$2:F1898),$F$2:F1898,0))&gt;123),IF(OR(((G1897*J1897/C1897*C1898)/(G1897*K1897/D1897*D1898))&lt;(4/6),((G1897*J1897/C1897*C1898)/(G1897*K1897/D1897*D1898))&gt;(6/4)),50%,((G1897*J1897/C1897*C1898)/((G1897*K1897/D1897*D1898)+(G1897*J1897/C1897*C1898)))),((G1897*J1897/C1897*C1898)/((G1897*K1897/D1897*D1898)+(G1897*J1897/C1897*C1898))))</f>
        <v>0.5452917278951398</v>
      </c>
      <c r="K1898" s="18">
        <f t="shared" si="348"/>
        <v>0.4547082721048602</v>
      </c>
      <c r="L1898" s="20">
        <f t="shared" si="349"/>
        <v>1.1992122451851726</v>
      </c>
      <c r="M1898" s="51">
        <f>IF(AND((B1898-$B$2)&gt;123,OR(((U1897*R1897/C1897*C1898)/(U1897*S1897/D1897*D1898))&lt;(4/6),((U1897*R1897/C1897*C1898)/(U1897*S1897/D1897*D1898))&gt;(6/4))),1,0)</f>
        <v>0</v>
      </c>
      <c r="N1898" s="51">
        <f>IF(AND((B1898-$B$2)&gt;123,OR(((U1897*R1897/C1897*C1898)/(U1897*S1897/D1897*D1898))&lt;(4/6),((U1897*R1897/C1897*C1898)/(U1897*S1897/D1897*D1898))&gt;(6/4))),COUNTIF($M$2:M1898,1),0)</f>
        <v>0</v>
      </c>
      <c r="O1898" s="51">
        <f>IF(OR((ROW(N1898)-MATCH(MAX($N$2:N1898),$N$2:N1898,0))=1,(ROW(N1898)-MATCH(MAX($N$2:N1898),$N$2:N1898,0))&gt;123),IF(OR(((U1897*R1897/C1897*C1898)/(U1897*S1897/D1897*D1898))&lt;(4/6),((U1897*R1897/C1897*C1898)/(U1897*S1897/D1897*D1898))&gt;(6/4)),1,0),0)</f>
        <v>0</v>
      </c>
      <c r="P1898" s="47">
        <f>IF(O1898=1,U1897/2/C1898,P1897)</f>
        <v>4.5848803948301908</v>
      </c>
      <c r="Q1898" s="47">
        <f>IF(O1898=1,U1897/2/D1898,Q1897)</f>
        <v>74.992248772629807</v>
      </c>
      <c r="R1898" s="41">
        <f>P1898*C1898/U1897</f>
        <v>0.54525303746021958</v>
      </c>
      <c r="S1898" s="41">
        <f>Q1898*D1898/U1897</f>
        <v>0.45467600889617898</v>
      </c>
      <c r="T1898" s="41">
        <f t="shared" si="355"/>
        <v>1.199212245185171</v>
      </c>
      <c r="U1898" s="42">
        <f>P1898*C1898+Q1898*D1898</f>
        <v>32545.05433196888</v>
      </c>
      <c r="V1898" s="25">
        <f>B1898</f>
        <v>43762</v>
      </c>
      <c r="W1898">
        <f>C1898/C$2</f>
        <v>1.683811962398744</v>
      </c>
      <c r="X1898">
        <f>D1898/D$2</f>
        <v>1.4140723754926547</v>
      </c>
      <c r="Y1898">
        <f t="shared" si="356"/>
        <v>1.6272527165984441</v>
      </c>
      <c r="AA1898" s="15">
        <f t="shared" si="357"/>
        <v>-1.0772174249451538E-4</v>
      </c>
      <c r="AB1898" s="15">
        <f t="shared" si="358"/>
        <v>-2.6857323257356569E-5</v>
      </c>
      <c r="AC1898" s="15">
        <f t="shared" si="359"/>
        <v>-7.0953643601434635E-5</v>
      </c>
    </row>
    <row r="1899" spans="1:29" x14ac:dyDescent="0.4">
      <c r="A1899" s="43">
        <f t="shared" si="350"/>
        <v>2019</v>
      </c>
      <c r="B1899" s="53">
        <v>43763</v>
      </c>
      <c r="C1899" s="45">
        <v>3896.7923000000001</v>
      </c>
      <c r="D1899" s="45">
        <f>VLOOKUP(B1899,'H11001.CSI  中证全债'!$A$2:$B$2792,2,0)</f>
        <v>197.3279</v>
      </c>
      <c r="E1899" s="14">
        <f t="shared" si="351"/>
        <v>0</v>
      </c>
      <c r="F1899" s="14">
        <f>IF(AND((B1899-$B$2)&gt;123,OR(((G1898*J1898/C1898*C1899)/(G1898*K1898/D1898*D1899))&lt;(4/6),((G1898*J1898/C1898*C1899)/(G1898*K1898/D1898*D1899))&gt;(6/4))),COUNTIF($E$2:E1899,1),0)</f>
        <v>0</v>
      </c>
      <c r="G1899" s="21">
        <f t="shared" si="352"/>
        <v>32441.325524143569</v>
      </c>
      <c r="H1899" s="12">
        <f t="shared" si="353"/>
        <v>4.553570394703824</v>
      </c>
      <c r="I1899" s="12">
        <f t="shared" si="354"/>
        <v>74.480129127983204</v>
      </c>
      <c r="J1899" s="15">
        <f>IF(OR((ROW(F1899)-MATCH(MAX($F$2:F1899),$F$2:F1899,0))=1,(ROW(F1899)-MATCH(MAX($F$2:F1899),$F$2:F1899,0))&gt;123),IF(OR(((G1898*J1898/C1898*C1899)/(G1898*K1898/D1898*D1899))&lt;(4/6),((G1898*J1898/C1898*C1899)/(G1898*K1898/D1898*D1899))&gt;(6/4)),50%,((G1898*J1898/C1898*C1899)/((G1898*K1898/D1898*D1899)+(G1898*J1898/C1898*C1899)))),((G1898*J1898/C1898*C1899)/((G1898*K1898/D1898*D1899)+(G1898*J1898/C1898*C1899))))</f>
        <v>0.54696649304246536</v>
      </c>
      <c r="K1899" s="18">
        <f t="shared" si="348"/>
        <v>0.45303350695753464</v>
      </c>
      <c r="L1899" s="20">
        <f t="shared" si="349"/>
        <v>1.2073422487351153</v>
      </c>
      <c r="M1899" s="51">
        <f>IF(AND((B1899-$B$2)&gt;123,OR(((U1898*R1898/C1898*C1899)/(U1898*S1898/D1898*D1899))&lt;(4/6),((U1898*R1898/C1898*C1899)/(U1898*S1898/D1898*D1899))&gt;(6/4))),1,0)</f>
        <v>0</v>
      </c>
      <c r="N1899" s="51">
        <f>IF(AND((B1899-$B$2)&gt;123,OR(((U1898*R1898/C1898*C1899)/(U1898*S1898/D1898*D1899))&lt;(4/6),((U1898*R1898/C1898*C1899)/(U1898*S1898/D1898*D1899))&gt;(6/4))),COUNTIF($M$2:M1899,1),0)</f>
        <v>0</v>
      </c>
      <c r="O1899" s="51">
        <f>IF(OR((ROW(N1899)-MATCH(MAX($N$2:N1899),$N$2:N1899,0))=1,(ROW(N1899)-MATCH(MAX($N$2:N1899),$N$2:N1899,0))&gt;123),IF(OR(((U1898*R1898/C1898*C1899)/(U1898*S1898/D1898*D1899))&lt;(4/6),((U1898*R1898/C1898*C1899)/(U1898*S1898/D1898*D1899))&gt;(6/4)),1,0),0)</f>
        <v>0</v>
      </c>
      <c r="P1899" s="47">
        <f>IF(O1899=1,U1898/2/C1899,P1898)</f>
        <v>4.5848803948301908</v>
      </c>
      <c r="Q1899" s="47">
        <f>IF(O1899=1,U1898/2/D1899,Q1898)</f>
        <v>74.992248772629807</v>
      </c>
      <c r="R1899" s="41">
        <f>P1899*C1899/U1898</f>
        <v>0.54897209378585132</v>
      </c>
      <c r="S1899" s="41">
        <f>Q1899*D1899/U1898</f>
        <v>0.45469467697414589</v>
      </c>
      <c r="T1899" s="41">
        <f t="shared" si="355"/>
        <v>1.2073422487351135</v>
      </c>
      <c r="U1899" s="42">
        <f>P1899*C1899+Q1899*D1899</f>
        <v>32664.389585575867</v>
      </c>
      <c r="V1899" s="25">
        <f>B1899</f>
        <v>43763</v>
      </c>
      <c r="W1899">
        <f>C1899/C$2</f>
        <v>1.6951766022708834</v>
      </c>
      <c r="X1899">
        <f>D1899/D$2</f>
        <v>1.4140300967395198</v>
      </c>
      <c r="Y1899">
        <f t="shared" si="356"/>
        <v>1.6332194792787933</v>
      </c>
      <c r="AA1899" s="15">
        <f t="shared" si="357"/>
        <v>6.749352140217324E-3</v>
      </c>
      <c r="AB1899" s="15">
        <f t="shared" si="358"/>
        <v>-2.9898577942444327E-5</v>
      </c>
      <c r="AC1899" s="15">
        <f t="shared" si="359"/>
        <v>3.6667707599973287E-3</v>
      </c>
    </row>
    <row r="1900" spans="1:29" x14ac:dyDescent="0.4">
      <c r="A1900" s="43">
        <f t="shared" si="350"/>
        <v>2019</v>
      </c>
      <c r="B1900" s="53">
        <v>43766</v>
      </c>
      <c r="C1900" s="45">
        <v>3926.585</v>
      </c>
      <c r="D1900" s="45">
        <f>VLOOKUP(B1900,'H11001.CSI  中证全债'!$A$2:$B$2792,2,0)</f>
        <v>197.20330000000001</v>
      </c>
      <c r="E1900" s="14">
        <f t="shared" si="351"/>
        <v>0</v>
      </c>
      <c r="F1900" s="14">
        <f>IF(AND((B1900-$B$2)&gt;123,OR(((G1899*J1899/C1899*C1900)/(G1899*K1899/D1899*D1900))&lt;(4/6),((G1899*J1899/C1899*C1900)/(G1899*K1899/D1899*D1900))&gt;(6/4))),COUNTIF($E$2:E1900,1),0)</f>
        <v>0</v>
      </c>
      <c r="G1900" s="21">
        <f t="shared" si="352"/>
        <v>32567.708456752516</v>
      </c>
      <c r="H1900" s="12">
        <f t="shared" si="353"/>
        <v>4.553570394703824</v>
      </c>
      <c r="I1900" s="12">
        <f t="shared" si="354"/>
        <v>74.480129127983204</v>
      </c>
      <c r="J1900" s="15">
        <f>IF(OR((ROW(F1900)-MATCH(MAX($F$2:F1900),$F$2:F1900,0))=1,(ROW(F1900)-MATCH(MAX($F$2:F1900),$F$2:F1900,0))&gt;123),IF(OR(((G1899*J1899/C1899*C1900)/(G1899*K1899/D1899*D1900))&lt;(4/6),((G1899*J1899/C1899*C1900)/(G1899*K1899/D1899*D1900))&gt;(6/4)),50%,((G1899*J1899/C1899*C1900)/((G1899*K1899/D1899*D1900)+(G1899*J1899/C1899*C1900)))),((G1899*J1899/C1899*C1900)/((G1899*K1899/D1899*D1900)+(G1899*J1899/C1899*C1900))))</f>
        <v>0.5490094960789581</v>
      </c>
      <c r="K1900" s="18">
        <f t="shared" si="348"/>
        <v>0.4509905039210419</v>
      </c>
      <c r="L1900" s="20">
        <f t="shared" si="349"/>
        <v>1.2173415876957734</v>
      </c>
      <c r="M1900" s="51">
        <f>IF(AND((B1900-$B$2)&gt;123,OR(((U1899*R1899/C1899*C1900)/(U1899*S1899/D1899*D1900))&lt;(4/6),((U1899*R1899/C1899*C1900)/(U1899*S1899/D1899*D1900))&gt;(6/4))),1,0)</f>
        <v>0</v>
      </c>
      <c r="N1900" s="51">
        <f>IF(AND((B1900-$B$2)&gt;123,OR(((U1899*R1899/C1899*C1900)/(U1899*S1899/D1899*D1900))&lt;(4/6),((U1899*R1899/C1899*C1900)/(U1899*S1899/D1899*D1900))&gt;(6/4))),COUNTIF($M$2:M1900,1),0)</f>
        <v>0</v>
      </c>
      <c r="O1900" s="51">
        <f>IF(OR((ROW(N1900)-MATCH(MAX($N$2:N1900),$N$2:N1900,0))=1,(ROW(N1900)-MATCH(MAX($N$2:N1900),$N$2:N1900,0))&gt;123),IF(OR(((U1899*R1899/C1899*C1900)/(U1899*S1899/D1899*D1900))&lt;(4/6),((U1899*R1899/C1899*C1900)/(U1899*S1899/D1899*D1900))&gt;(6/4)),1,0),0)</f>
        <v>0</v>
      </c>
      <c r="P1900" s="47">
        <f>IF(O1900=1,U1899/2/C1900,P1899)</f>
        <v>4.5848803948301908</v>
      </c>
      <c r="Q1900" s="47">
        <f>IF(O1900=1,U1899/2/D1900,Q1899)</f>
        <v>74.992248772629807</v>
      </c>
      <c r="R1900" s="41">
        <f>P1900*C1900/U1899</f>
        <v>0.55114829370894292</v>
      </c>
      <c r="S1900" s="41">
        <f>Q1900*D1900/U1899</f>
        <v>0.45274744515397397</v>
      </c>
      <c r="T1900" s="41">
        <f t="shared" si="355"/>
        <v>1.2173415876957716</v>
      </c>
      <c r="U1900" s="42">
        <f>P1900*C1900+Q1900*D1900</f>
        <v>32791.641517517855</v>
      </c>
      <c r="V1900" s="25">
        <f>B1900</f>
        <v>43766</v>
      </c>
      <c r="W1900">
        <f>C1900/C$2</f>
        <v>1.7081369768739834</v>
      </c>
      <c r="X1900">
        <f>D1900/D$2</f>
        <v>1.4131372268004299</v>
      </c>
      <c r="Y1900">
        <f t="shared" si="356"/>
        <v>1.6395820758758928</v>
      </c>
      <c r="AA1900" s="15">
        <f t="shared" si="357"/>
        <v>7.645442124282642E-3</v>
      </c>
      <c r="AB1900" s="15">
        <f t="shared" si="358"/>
        <v>-6.3143630474959966E-4</v>
      </c>
      <c r="AC1900" s="15">
        <f t="shared" si="359"/>
        <v>3.8957388629170531E-3</v>
      </c>
    </row>
    <row r="1901" spans="1:29" x14ac:dyDescent="0.4">
      <c r="A1901" s="43">
        <f t="shared" si="350"/>
        <v>2019</v>
      </c>
      <c r="B1901" s="53">
        <v>43767</v>
      </c>
      <c r="C1901" s="45">
        <v>3910.2260000000001</v>
      </c>
      <c r="D1901" s="45">
        <f>VLOOKUP(B1901,'H11001.CSI  中证全债'!$A$2:$B$2792,2,0)</f>
        <v>197.07980000000001</v>
      </c>
      <c r="E1901" s="14">
        <f t="shared" si="351"/>
        <v>0</v>
      </c>
      <c r="F1901" s="14">
        <f>IF(AND((B1901-$B$2)&gt;123,OR(((G1900*J1900/C1900*C1901)/(G1900*K1900/D1900*D1901))&lt;(4/6),((G1900*J1900/C1900*C1901)/(G1900*K1900/D1900*D1901))&gt;(6/4))),COUNTIF($E$2:E1901,1),0)</f>
        <v>0</v>
      </c>
      <c r="G1901" s="21">
        <f t="shared" si="352"/>
        <v>32484.01830271825</v>
      </c>
      <c r="H1901" s="12">
        <f t="shared" si="353"/>
        <v>4.553570394703824</v>
      </c>
      <c r="I1901" s="12">
        <f t="shared" si="354"/>
        <v>74.480129127983204</v>
      </c>
      <c r="J1901" s="15">
        <f>IF(OR((ROW(F1901)-MATCH(MAX($F$2:F1901),$F$2:F1901,0))=1,(ROW(F1901)-MATCH(MAX($F$2:F1901),$F$2:F1901,0))&gt;123),IF(OR(((G1900*J1900/C1900*C1901)/(G1900*K1900/D1900*D1901))&lt;(4/6),((G1900*J1900/C1900*C1901)/(G1900*K1900/D1900*D1901))&gt;(6/4)),50%,((G1900*J1900/C1900*C1901)/((G1900*K1900/D1900*D1901)+(G1900*J1900/C1900*C1901)))),((G1900*J1900/C1900*C1901)/((G1900*K1900/D1900*D1901)+(G1900*J1900/C1900*C1901))))</f>
        <v>0.54813075107494336</v>
      </c>
      <c r="K1901" s="18">
        <f t="shared" si="348"/>
        <v>0.45186924892505664</v>
      </c>
      <c r="L1901" s="20">
        <f t="shared" si="349"/>
        <v>1.2130295486556817</v>
      </c>
      <c r="M1901" s="51">
        <f>IF(AND((B1901-$B$2)&gt;123,OR(((U1900*R1900/C1900*C1901)/(U1900*S1900/D1900*D1901))&lt;(4/6),((U1900*R1900/C1900*C1901)/(U1900*S1900/D1900*D1901))&gt;(6/4))),1,0)</f>
        <v>0</v>
      </c>
      <c r="N1901" s="51">
        <f>IF(AND((B1901-$B$2)&gt;123,OR(((U1900*R1900/C1900*C1901)/(U1900*S1900/D1900*D1901))&lt;(4/6),((U1900*R1900/C1900*C1901)/(U1900*S1900/D1900*D1901))&gt;(6/4))),COUNTIF($M$2:M1901,1),0)</f>
        <v>0</v>
      </c>
      <c r="O1901" s="51">
        <f>IF(OR((ROW(N1901)-MATCH(MAX($N$2:N1901),$N$2:N1901,0))=1,(ROW(N1901)-MATCH(MAX($N$2:N1901),$N$2:N1901,0))&gt;123),IF(OR(((U1900*R1900/C1900*C1901)/(U1900*S1900/D1900*D1901))&lt;(4/6),((U1900*R1900/C1900*C1901)/(U1900*S1900/D1900*D1901))&gt;(6/4)),1,0),0)</f>
        <v>0</v>
      </c>
      <c r="P1901" s="47">
        <f>IF(O1901=1,U1900/2/C1901,P1900)</f>
        <v>4.5848803948301908</v>
      </c>
      <c r="Q1901" s="47">
        <f>IF(O1901=1,U1900/2/D1901,Q1900)</f>
        <v>74.992248772629807</v>
      </c>
      <c r="R1901" s="41">
        <f>P1901*C1901/U1900</f>
        <v>0.54672220410734484</v>
      </c>
      <c r="S1901" s="41">
        <f>Q1901*D1901/U1900</f>
        <v>0.45070806783993078</v>
      </c>
      <c r="T1901" s="41">
        <f t="shared" si="355"/>
        <v>1.2130295486556799</v>
      </c>
      <c r="U1901" s="42">
        <f>P1901*C1901+Q1901*D1901</f>
        <v>32707.375916415407</v>
      </c>
      <c r="V1901" s="25">
        <f>B1901</f>
        <v>43767</v>
      </c>
      <c r="W1901">
        <f>C1901/C$2</f>
        <v>1.7010205098155391</v>
      </c>
      <c r="X1901">
        <f>D1901/D$2</f>
        <v>1.412252239340738</v>
      </c>
      <c r="Y1901">
        <f t="shared" si="356"/>
        <v>1.6353687958207703</v>
      </c>
      <c r="AA1901" s="15">
        <f t="shared" si="357"/>
        <v>-4.166215681056129E-3</v>
      </c>
      <c r="AB1901" s="15">
        <f t="shared" si="358"/>
        <v>-6.2625726851428531E-4</v>
      </c>
      <c r="AC1901" s="15">
        <f t="shared" si="359"/>
        <v>-2.5697280527244848E-3</v>
      </c>
    </row>
    <row r="1902" spans="1:29" x14ac:dyDescent="0.4">
      <c r="A1902" s="43">
        <f t="shared" si="350"/>
        <v>2019</v>
      </c>
      <c r="B1902" s="53">
        <v>43768</v>
      </c>
      <c r="C1902" s="45">
        <v>3891.2255</v>
      </c>
      <c r="D1902" s="45">
        <f>VLOOKUP(B1902,'H11001.CSI  中证全债'!$A$2:$B$2792,2,0)</f>
        <v>196.90479999999999</v>
      </c>
      <c r="E1902" s="14">
        <f t="shared" si="351"/>
        <v>0</v>
      </c>
      <c r="F1902" s="14">
        <f>IF(AND((B1902-$B$2)&gt;123,OR(((G1901*J1901/C1901*C1902)/(G1901*K1901/D1901*D1902))&lt;(4/6),((G1901*J1901/C1901*C1902)/(G1901*K1901/D1901*D1902))&gt;(6/4))),COUNTIF($E$2:E1902,1),0)</f>
        <v>0</v>
      </c>
      <c r="G1902" s="21">
        <f t="shared" si="352"/>
        <v>32384.464165836282</v>
      </c>
      <c r="H1902" s="12">
        <f t="shared" si="353"/>
        <v>4.553570394703824</v>
      </c>
      <c r="I1902" s="12">
        <f t="shared" si="354"/>
        <v>74.480129127983204</v>
      </c>
      <c r="J1902" s="15">
        <f>IF(OR((ROW(F1902)-MATCH(MAX($F$2:F1902),$F$2:F1902,0))=1,(ROW(F1902)-MATCH(MAX($F$2:F1902),$F$2:F1902,0))&gt;123),IF(OR(((G1901*J1901/C1901*C1902)/(G1901*K1901/D1901*D1902))&lt;(4/6),((G1901*J1901/C1901*C1902)/(G1901*K1901/D1901*D1902))&gt;(6/4)),50%,((G1901*J1901/C1901*C1902)/((G1901*K1901/D1901*D1902)+(G1901*J1901/C1901*C1902)))),((G1901*J1901/C1901*C1902)/((G1901*K1901/D1901*D1902)+(G1901*J1901/C1901*C1902))))</f>
        <v>0.54714412272441026</v>
      </c>
      <c r="K1902" s="18">
        <f t="shared" si="348"/>
        <v>0.45285587727558974</v>
      </c>
      <c r="L1902" s="20">
        <f t="shared" si="349"/>
        <v>1.2082080639343022</v>
      </c>
      <c r="M1902" s="51">
        <f>IF(AND((B1902-$B$2)&gt;123,OR(((U1901*R1901/C1901*C1902)/(U1901*S1901/D1901*D1902))&lt;(4/6),((U1901*R1901/C1901*C1902)/(U1901*S1901/D1901*D1902))&gt;(6/4))),1,0)</f>
        <v>0</v>
      </c>
      <c r="N1902" s="51">
        <f>IF(AND((B1902-$B$2)&gt;123,OR(((U1901*R1901/C1901*C1902)/(U1901*S1901/D1901*D1902))&lt;(4/6),((U1901*R1901/C1901*C1902)/(U1901*S1901/D1901*D1902))&gt;(6/4))),COUNTIF($M$2:M1902,1),0)</f>
        <v>0</v>
      </c>
      <c r="O1902" s="51">
        <f>IF(OR((ROW(N1902)-MATCH(MAX($N$2:N1902),$N$2:N1902,0))=1,(ROW(N1902)-MATCH(MAX($N$2:N1902),$N$2:N1902,0))&gt;123),IF(OR(((U1901*R1901/C1901*C1902)/(U1901*S1901/D1901*D1902))&lt;(4/6),((U1901*R1901/C1901*C1902)/(U1901*S1901/D1901*D1902))&gt;(6/4)),1,0),0)</f>
        <v>0</v>
      </c>
      <c r="P1902" s="47">
        <f>IF(O1902=1,U1901/2/C1902,P1901)</f>
        <v>4.5848803948301908</v>
      </c>
      <c r="Q1902" s="47">
        <f>IF(O1902=1,U1901/2/D1902,Q1901)</f>
        <v>74.992248772629807</v>
      </c>
      <c r="R1902" s="41">
        <f>P1902*C1902/U1901</f>
        <v>0.54546728396695499</v>
      </c>
      <c r="S1902" s="41">
        <f>Q1902*D1902/U1901</f>
        <v>0.45146800476628535</v>
      </c>
      <c r="T1902" s="41">
        <f t="shared" si="355"/>
        <v>1.2082080639343</v>
      </c>
      <c r="U1902" s="42">
        <f>P1902*C1902+Q1902*D1902</f>
        <v>32607.137252938224</v>
      </c>
      <c r="V1902" s="25">
        <f>B1902</f>
        <v>43768</v>
      </c>
      <c r="W1902">
        <f>C1902/C$2</f>
        <v>1.6927549414834913</v>
      </c>
      <c r="X1902">
        <f>D1902/D$2</f>
        <v>1.4109982085274093</v>
      </c>
      <c r="Y1902">
        <f t="shared" si="356"/>
        <v>1.6303568626469112</v>
      </c>
      <c r="AA1902" s="15">
        <f t="shared" si="357"/>
        <v>-4.8591820523928853E-3</v>
      </c>
      <c r="AB1902" s="15">
        <f t="shared" si="358"/>
        <v>-8.8796517958722454E-4</v>
      </c>
      <c r="AC1902" s="15">
        <f t="shared" si="359"/>
        <v>-3.0647112667596677E-3</v>
      </c>
    </row>
    <row r="1903" spans="1:29" x14ac:dyDescent="0.4">
      <c r="A1903" s="43">
        <f t="shared" si="350"/>
        <v>2019</v>
      </c>
      <c r="B1903" s="53">
        <v>43769</v>
      </c>
      <c r="C1903" s="45">
        <v>3886.7519000000002</v>
      </c>
      <c r="D1903" s="45">
        <f>VLOOKUP(B1903,'H11001.CSI  中证全债'!$A$2:$B$2792,2,0)</f>
        <v>196.84549999999999</v>
      </c>
      <c r="E1903" s="14">
        <f t="shared" si="351"/>
        <v>0</v>
      </c>
      <c r="F1903" s="14">
        <f>IF(AND((B1903-$B$2)&gt;123,OR(((G1902*J1902/C1902*C1903)/(G1902*K1902/D1902*D1903))&lt;(4/6),((G1902*J1902/C1902*C1903)/(G1902*K1902/D1902*D1903))&gt;(6/4))),COUNTIF($E$2:E1903,1),0)</f>
        <v>0</v>
      </c>
      <c r="G1903" s="21">
        <f t="shared" si="352"/>
        <v>32359.676641661245</v>
      </c>
      <c r="H1903" s="12">
        <f t="shared" si="353"/>
        <v>4.553570394703824</v>
      </c>
      <c r="I1903" s="12">
        <f t="shared" si="354"/>
        <v>74.480129127983204</v>
      </c>
      <c r="J1903" s="15">
        <f>IF(OR((ROW(F1903)-MATCH(MAX($F$2:F1903),$F$2:F1903,0))=1,(ROW(F1903)-MATCH(MAX($F$2:F1903),$F$2:F1903,0))&gt;123),IF(OR(((G1902*J1902/C1902*C1903)/(G1902*K1902/D1902*D1903))&lt;(4/6),((G1902*J1902/C1902*C1903)/(G1902*K1902/D1902*D1903))&gt;(6/4)),50%,((G1902*J1902/C1902*C1903)/((G1902*K1902/D1902*D1903)+(G1902*J1902/C1902*C1903)))),((G1902*J1902/C1902*C1903)/((G1902*K1902/D1902*D1903)+(G1902*J1902/C1902*C1903))))</f>
        <v>0.54693372184729772</v>
      </c>
      <c r="K1903" s="18">
        <f t="shared" si="348"/>
        <v>0.45306627815270228</v>
      </c>
      <c r="L1903" s="20">
        <f t="shared" si="349"/>
        <v>1.2071825872305557</v>
      </c>
      <c r="M1903" s="51">
        <f>IF(AND((B1903-$B$2)&gt;123,OR(((U1902*R1902/C1902*C1903)/(U1902*S1902/D1902*D1903))&lt;(4/6),((U1902*R1902/C1902*C1903)/(U1902*S1902/D1902*D1903))&gt;(6/4))),1,0)</f>
        <v>0</v>
      </c>
      <c r="N1903" s="51">
        <f>IF(AND((B1903-$B$2)&gt;123,OR(((U1902*R1902/C1902*C1903)/(U1902*S1902/D1902*D1903))&lt;(4/6),((U1902*R1902/C1902*C1903)/(U1902*S1902/D1902*D1903))&gt;(6/4))),COUNTIF($M$2:M1903,1),0)</f>
        <v>0</v>
      </c>
      <c r="O1903" s="51">
        <f>IF(OR((ROW(N1903)-MATCH(MAX($N$2:N1903),$N$2:N1903,0))=1,(ROW(N1903)-MATCH(MAX($N$2:N1903),$N$2:N1903,0))&gt;123),IF(OR(((U1902*R1902/C1902*C1903)/(U1902*S1902/D1902*D1903))&lt;(4/6),((U1902*R1902/C1902*C1903)/(U1902*S1902/D1902*D1903))&gt;(6/4)),1,0),0)</f>
        <v>0</v>
      </c>
      <c r="P1903" s="47">
        <f>IF(O1903=1,U1902/2/C1903,P1902)</f>
        <v>4.5848803948301908</v>
      </c>
      <c r="Q1903" s="47">
        <f>IF(O1903=1,U1902/2/D1903,Q1902)</f>
        <v>74.992248772629807</v>
      </c>
      <c r="R1903" s="41">
        <f>P1903*C1903/U1902</f>
        <v>0.54651509108709662</v>
      </c>
      <c r="S1903" s="41">
        <f>Q1903*D1903/U1902</f>
        <v>0.45271949485361551</v>
      </c>
      <c r="T1903" s="41">
        <f t="shared" si="355"/>
        <v>1.2071825872305531</v>
      </c>
      <c r="U1903" s="42">
        <f>P1903*C1903+Q1903*D1903</f>
        <v>32582.179291651697</v>
      </c>
      <c r="V1903" s="25">
        <f>B1903</f>
        <v>43769</v>
      </c>
      <c r="W1903">
        <f>C1903/C$2</f>
        <v>1.6908088428813361</v>
      </c>
      <c r="X1903">
        <f>D1903/D$2</f>
        <v>1.41057327122895</v>
      </c>
      <c r="Y1903">
        <f t="shared" si="356"/>
        <v>1.6291089645825849</v>
      </c>
      <c r="AA1903" s="15">
        <f t="shared" si="357"/>
        <v>-1.1496635186010185E-3</v>
      </c>
      <c r="AB1903" s="15">
        <f t="shared" si="358"/>
        <v>-3.0116076398334357E-4</v>
      </c>
      <c r="AC1903" s="15">
        <f t="shared" si="359"/>
        <v>-7.6541405928776118E-4</v>
      </c>
    </row>
    <row r="1904" spans="1:29" x14ac:dyDescent="0.4">
      <c r="A1904" s="43">
        <f t="shared" si="350"/>
        <v>2019</v>
      </c>
      <c r="B1904" s="53">
        <v>43770</v>
      </c>
      <c r="C1904" s="45">
        <v>3952.3872000000001</v>
      </c>
      <c r="D1904" s="45">
        <f>VLOOKUP(B1904,'H11001.CSI  中证全债'!$A$2:$B$2792,2,0)</f>
        <v>196.8947</v>
      </c>
      <c r="E1904" s="14">
        <f t="shared" si="351"/>
        <v>0</v>
      </c>
      <c r="F1904" s="14">
        <f>IF(AND((B1904-$B$2)&gt;123,OR(((G1903*J1903/C1903*C1904)/(G1903*K1903/D1903*D1904))&lt;(4/6),((G1903*J1903/C1903*C1904)/(G1903*K1903/D1903*D1904))&gt;(6/4))),COUNTIF($E$2:E1904,1),0)</f>
        <v>0</v>
      </c>
      <c r="G1904" s="21">
        <f t="shared" si="352"/>
        <v>32662.216022941844</v>
      </c>
      <c r="H1904" s="12">
        <f t="shared" si="353"/>
        <v>4.553570394703824</v>
      </c>
      <c r="I1904" s="12">
        <f t="shared" si="354"/>
        <v>74.480129127983204</v>
      </c>
      <c r="J1904" s="15">
        <f>IF(OR((ROW(F1904)-MATCH(MAX($F$2:F1904),$F$2:F1904,0))=1,(ROW(F1904)-MATCH(MAX($F$2:F1904),$F$2:F1904,0))&gt;123),IF(OR(((G1903*J1903/C1903*C1904)/(G1903*K1903/D1903*D1904))&lt;(4/6),((G1903*J1903/C1903*C1904)/(G1903*K1903/D1903*D1904))&gt;(6/4)),50%,((G1903*J1903/C1903*C1904)/((G1903*K1903/D1903*D1904)+(G1903*J1903/C1903*C1904)))),((G1903*J1903/C1903*C1904)/((G1903*K1903/D1903*D1904)+(G1903*J1903/C1903*C1904))))</f>
        <v>0.55101813452231707</v>
      </c>
      <c r="K1904" s="18">
        <f t="shared" si="348"/>
        <v>0.44898186547768293</v>
      </c>
      <c r="L1904" s="20">
        <f t="shared" si="349"/>
        <v>1.2272614483796027</v>
      </c>
      <c r="M1904" s="51">
        <f>IF(AND((B1904-$B$2)&gt;123,OR(((U1903*R1903/C1903*C1904)/(U1903*S1903/D1903*D1904))&lt;(4/6),((U1903*R1903/C1903*C1904)/(U1903*S1903/D1903*D1904))&gt;(6/4))),1,0)</f>
        <v>0</v>
      </c>
      <c r="N1904" s="51">
        <f>IF(AND((B1904-$B$2)&gt;123,OR(((U1903*R1903/C1903*C1904)/(U1903*S1903/D1903*D1904))&lt;(4/6),((U1903*R1903/C1903*C1904)/(U1903*S1903/D1903*D1904))&gt;(6/4))),COUNTIF($M$2:M1904,1),0)</f>
        <v>0</v>
      </c>
      <c r="O1904" s="51">
        <f>IF(OR((ROW(N1904)-MATCH(MAX($N$2:N1904),$N$2:N1904,0))=1,(ROW(N1904)-MATCH(MAX($N$2:N1904),$N$2:N1904,0))&gt;123),IF(OR(((U1903*R1903/C1903*C1904)/(U1903*S1903/D1903*D1904))&lt;(4/6),((U1903*R1903/C1903*C1904)/(U1903*S1903/D1903*D1904))&gt;(6/4)),1,0),0)</f>
        <v>0</v>
      </c>
      <c r="P1904" s="47">
        <f>IF(O1904=1,U1903/2/C1904,P1903)</f>
        <v>4.5848803948301908</v>
      </c>
      <c r="Q1904" s="47">
        <f>IF(O1904=1,U1903/2/D1904,Q1903)</f>
        <v>74.992248772629807</v>
      </c>
      <c r="R1904" s="41">
        <f>P1904*C1904/U1903</f>
        <v>0.55616975230078813</v>
      </c>
      <c r="S1904" s="41">
        <f>Q1904*D1904/U1903</f>
        <v>0.45317951854115524</v>
      </c>
      <c r="T1904" s="41">
        <f t="shared" si="355"/>
        <v>1.2272614483796003</v>
      </c>
      <c r="U1904" s="42">
        <f>P1904*C1904+Q1904*D1904</f>
        <v>32886.798910470105</v>
      </c>
      <c r="V1904" s="25">
        <f>B1904</f>
        <v>43770</v>
      </c>
      <c r="W1904">
        <f>C1904/C$2</f>
        <v>1.7193614102950598</v>
      </c>
      <c r="X1904">
        <f>D1904/D$2</f>
        <v>1.4109258330347545</v>
      </c>
      <c r="Y1904">
        <f t="shared" si="356"/>
        <v>1.6443399455235053</v>
      </c>
      <c r="AA1904" s="15">
        <f t="shared" si="357"/>
        <v>1.6886928131430112E-2</v>
      </c>
      <c r="AB1904" s="15">
        <f t="shared" si="358"/>
        <v>2.4994221356355872E-4</v>
      </c>
      <c r="AC1904" s="15">
        <f t="shared" si="359"/>
        <v>9.349270841943369E-3</v>
      </c>
    </row>
    <row r="1905" spans="1:29" x14ac:dyDescent="0.4">
      <c r="A1905" s="43">
        <f t="shared" si="350"/>
        <v>2019</v>
      </c>
      <c r="B1905" s="53">
        <v>43773</v>
      </c>
      <c r="C1905" s="45">
        <v>3978.1215999999999</v>
      </c>
      <c r="D1905" s="45">
        <f>VLOOKUP(B1905,'H11001.CSI  中证全债'!$A$2:$B$2792,2,0)</f>
        <v>196.9383</v>
      </c>
      <c r="E1905" s="14">
        <f t="shared" si="351"/>
        <v>0</v>
      </c>
      <c r="F1905" s="14">
        <f>IF(AND((B1905-$B$2)&gt;123,OR(((G1904*J1904/C1904*C1905)/(G1904*K1904/D1904*D1905))&lt;(4/6),((G1904*J1904/C1904*C1905)/(G1904*K1904/D1904*D1905))&gt;(6/4))),COUNTIF($E$2:E1905,1),0)</f>
        <v>0</v>
      </c>
      <c r="G1905" s="21">
        <f t="shared" si="352"/>
        <v>32782.646758537288</v>
      </c>
      <c r="H1905" s="12">
        <f t="shared" si="353"/>
        <v>4.553570394703824</v>
      </c>
      <c r="I1905" s="12">
        <f t="shared" si="354"/>
        <v>74.480129127983204</v>
      </c>
      <c r="J1905" s="15">
        <f>IF(OR((ROW(F1905)-MATCH(MAX($F$2:F1905),$F$2:F1905,0))=1,(ROW(F1905)-MATCH(MAX($F$2:F1905),$F$2:F1905,0))&gt;123),IF(OR(((G1904*J1904/C1904*C1905)/(G1904*K1904/D1904*D1905))&lt;(4/6),((G1904*J1904/C1904*C1905)/(G1904*K1904/D1904*D1905))&gt;(6/4)),50%,((G1904*J1904/C1904*C1905)/((G1904*K1904/D1904*D1905)+(G1904*J1904/C1904*C1905)))),((G1904*J1904/C1904*C1905)/((G1904*K1904/D1904*D1905)+(G1904*J1904/C1904*C1905))))</f>
        <v>0.55256846336162213</v>
      </c>
      <c r="K1905" s="18">
        <f t="shared" si="348"/>
        <v>0.44743153663837787</v>
      </c>
      <c r="L1905" s="20">
        <f t="shared" si="349"/>
        <v>1.2349788025966033</v>
      </c>
      <c r="M1905" s="51">
        <f>IF(AND((B1905-$B$2)&gt;123,OR(((U1904*R1904/C1904*C1905)/(U1904*S1904/D1904*D1905))&lt;(4/6),((U1904*R1904/C1904*C1905)/(U1904*S1904/D1904*D1905))&gt;(6/4))),1,0)</f>
        <v>0</v>
      </c>
      <c r="N1905" s="51">
        <f>IF(AND((B1905-$B$2)&gt;123,OR(((U1904*R1904/C1904*C1905)/(U1904*S1904/D1904*D1905))&lt;(4/6),((U1904*R1904/C1904*C1905)/(U1904*S1904/D1904*D1905))&gt;(6/4))),COUNTIF($M$2:M1905,1),0)</f>
        <v>0</v>
      </c>
      <c r="O1905" s="51">
        <f>IF(OR((ROW(N1905)-MATCH(MAX($N$2:N1905),$N$2:N1905,0))=1,(ROW(N1905)-MATCH(MAX($N$2:N1905),$N$2:N1905,0))&gt;123),IF(OR(((U1904*R1904/C1904*C1905)/(U1904*S1904/D1904*D1905))&lt;(4/6),((U1904*R1904/C1904*C1905)/(U1904*S1904/D1904*D1905))&gt;(6/4)),1,0),0)</f>
        <v>0</v>
      </c>
      <c r="P1905" s="47">
        <f>IF(O1905=1,U1904/2/C1905,P1904)</f>
        <v>4.5848803948301908</v>
      </c>
      <c r="Q1905" s="47">
        <f>IF(O1905=1,U1904/2/D1905,Q1904)</f>
        <v>74.992248772629807</v>
      </c>
      <c r="R1905" s="41">
        <f>P1905*C1905/U1904</f>
        <v>0.55460587032943875</v>
      </c>
      <c r="S1905" s="41">
        <f>Q1905*D1905/U1904</f>
        <v>0.4490812871956617</v>
      </c>
      <c r="T1905" s="41">
        <f t="shared" si="355"/>
        <v>1.2349788025966013</v>
      </c>
      <c r="U1905" s="42">
        <f>P1905*C1905+Q1905*D1905</f>
        <v>33008.057718549309</v>
      </c>
      <c r="V1905" s="25">
        <f>B1905</f>
        <v>43773</v>
      </c>
      <c r="W1905">
        <f>C1905/C$2</f>
        <v>1.7305563494642529</v>
      </c>
      <c r="X1905">
        <f>D1905/D$2</f>
        <v>1.4112382658545324</v>
      </c>
      <c r="Y1905">
        <f t="shared" si="356"/>
        <v>1.6504028859274655</v>
      </c>
      <c r="AA1905" s="15">
        <f t="shared" si="357"/>
        <v>6.5111029607625159E-3</v>
      </c>
      <c r="AB1905" s="15">
        <f t="shared" si="358"/>
        <v>2.2143815958486357E-4</v>
      </c>
      <c r="AC1905" s="15">
        <f t="shared" si="359"/>
        <v>3.6871575251005151E-3</v>
      </c>
    </row>
    <row r="1906" spans="1:29" x14ac:dyDescent="0.4">
      <c r="A1906" s="43">
        <f t="shared" si="350"/>
        <v>2019</v>
      </c>
      <c r="B1906" s="53">
        <v>43774</v>
      </c>
      <c r="C1906" s="45">
        <v>4002.8128000000002</v>
      </c>
      <c r="D1906" s="45">
        <f>VLOOKUP(B1906,'H11001.CSI  中证全债'!$A$2:$B$2792,2,0)</f>
        <v>197.0318</v>
      </c>
      <c r="E1906" s="14">
        <f t="shared" si="351"/>
        <v>0</v>
      </c>
      <c r="F1906" s="14">
        <f>IF(AND((B1906-$B$2)&gt;123,OR(((G1905*J1905/C1905*C1906)/(G1905*K1905/D1905*D1906))&lt;(4/6),((G1905*J1905/C1905*C1906)/(G1905*K1905/D1905*D1906))&gt;(6/4))),COUNTIF($E$2:E1906,1),0)</f>
        <v>0</v>
      </c>
      <c r="G1906" s="21">
        <f t="shared" si="352"/>
        <v>32902.043767940471</v>
      </c>
      <c r="H1906" s="12">
        <f t="shared" si="353"/>
        <v>4.553570394703824</v>
      </c>
      <c r="I1906" s="12">
        <f t="shared" si="354"/>
        <v>74.480129127983204</v>
      </c>
      <c r="J1906" s="15">
        <f>IF(OR((ROW(F1906)-MATCH(MAX($F$2:F1906),$F$2:F1906,0))=1,(ROW(F1906)-MATCH(MAX($F$2:F1906),$F$2:F1906,0))&gt;123),IF(OR(((G1905*J1905/C1905*C1906)/(G1905*K1905/D1905*D1906))&lt;(4/6),((G1905*J1905/C1905*C1906)/(G1905*K1905/D1905*D1906))&gt;(6/4)),50%,((G1905*J1905/C1905*C1906)/((G1905*K1905/D1905*D1906)+(G1905*J1905/C1905*C1906)))),((G1905*J1905/C1905*C1906)/((G1905*K1905/D1905*D1906)+(G1905*J1905/C1905*C1906))))</f>
        <v>0.55398047580806764</v>
      </c>
      <c r="K1906" s="18">
        <f t="shared" si="348"/>
        <v>0.44601952419193236</v>
      </c>
      <c r="L1906" s="20">
        <f t="shared" si="349"/>
        <v>1.242054317715646</v>
      </c>
      <c r="M1906" s="51">
        <f>IF(AND((B1906-$B$2)&gt;123,OR(((U1905*R1905/C1905*C1906)/(U1905*S1905/D1905*D1906))&lt;(4/6),((U1905*R1905/C1905*C1906)/(U1905*S1905/D1905*D1906))&gt;(6/4))),1,0)</f>
        <v>0</v>
      </c>
      <c r="N1906" s="51">
        <f>IF(AND((B1906-$B$2)&gt;123,OR(((U1905*R1905/C1905*C1906)/(U1905*S1905/D1905*D1906))&lt;(4/6),((U1905*R1905/C1905*C1906)/(U1905*S1905/D1905*D1906))&gt;(6/4))),COUNTIF($M$2:M1906,1),0)</f>
        <v>0</v>
      </c>
      <c r="O1906" s="51">
        <f>IF(OR((ROW(N1906)-MATCH(MAX($N$2:N1906),$N$2:N1906,0))=1,(ROW(N1906)-MATCH(MAX($N$2:N1906),$N$2:N1906,0))&gt;123),IF(OR(((U1905*R1905/C1905*C1906)/(U1905*S1905/D1905*D1906))&lt;(4/6),((U1905*R1905/C1905*C1906)/(U1905*S1905/D1905*D1906))&gt;(6/4)),1,0),0)</f>
        <v>0</v>
      </c>
      <c r="P1906" s="47">
        <f>IF(O1906=1,U1905/2/C1906,P1905)</f>
        <v>4.5848803948301908</v>
      </c>
      <c r="Q1906" s="47">
        <f>IF(O1906=1,U1905/2/D1906,Q1905)</f>
        <v>74.992248772629807</v>
      </c>
      <c r="R1906" s="41">
        <f>P1906*C1906/U1905</f>
        <v>0.55599811680473288</v>
      </c>
      <c r="S1906" s="41">
        <f>Q1906*D1906/U1905</f>
        <v>0.44764396280777091</v>
      </c>
      <c r="T1906" s="41">
        <f t="shared" si="355"/>
        <v>1.2420543177156438</v>
      </c>
      <c r="U1906" s="42">
        <f>P1906*C1906+Q1906*D1906</f>
        <v>33128.275692614385</v>
      </c>
      <c r="V1906" s="25">
        <f>B1906</f>
        <v>43774</v>
      </c>
      <c r="W1906">
        <f>C1906/C$2</f>
        <v>1.7412974773714269</v>
      </c>
      <c r="X1906">
        <f>D1906/D$2</f>
        <v>1.4119082766033679</v>
      </c>
      <c r="Y1906">
        <f t="shared" si="356"/>
        <v>1.6564137846307192</v>
      </c>
      <c r="AA1906" s="15">
        <f t="shared" si="357"/>
        <v>6.2067484312193777E-3</v>
      </c>
      <c r="AB1906" s="15">
        <f t="shared" si="358"/>
        <v>4.7476798570933454E-4</v>
      </c>
      <c r="AC1906" s="15">
        <f t="shared" si="359"/>
        <v>3.6420796125036237E-3</v>
      </c>
    </row>
    <row r="1907" spans="1:29" x14ac:dyDescent="0.4">
      <c r="A1907" s="43">
        <f t="shared" si="350"/>
        <v>2019</v>
      </c>
      <c r="B1907" s="53">
        <v>43775</v>
      </c>
      <c r="C1907" s="45">
        <v>3984.8816000000002</v>
      </c>
      <c r="D1907" s="45">
        <f>VLOOKUP(B1907,'H11001.CSI  中证全债'!$A$2:$B$2792,2,0)</f>
        <v>197.18100000000001</v>
      </c>
      <c r="E1907" s="14">
        <f t="shared" si="351"/>
        <v>0</v>
      </c>
      <c r="F1907" s="14">
        <f>IF(AND((B1907-$B$2)&gt;123,OR(((G1906*J1906/C1906*C1907)/(G1906*K1906/D1906*D1907))&lt;(4/6),((G1906*J1906/C1906*C1907)/(G1906*K1906/D1906*D1907))&gt;(6/4))),COUNTIF($E$2:E1907,1),0)</f>
        <v>0</v>
      </c>
      <c r="G1907" s="21">
        <f t="shared" si="352"/>
        <v>32831.505221744854</v>
      </c>
      <c r="H1907" s="12">
        <f t="shared" si="353"/>
        <v>4.553570394703824</v>
      </c>
      <c r="I1907" s="12">
        <f t="shared" si="354"/>
        <v>74.480129127983204</v>
      </c>
      <c r="J1907" s="15">
        <f>IF(OR((ROW(F1907)-MATCH(MAX($F$2:F1907),$F$2:F1907,0))=1,(ROW(F1907)-MATCH(MAX($F$2:F1907),$F$2:F1907,0))&gt;123),IF(OR(((G1906*J1906/C1906*C1907)/(G1906*K1906/D1906*D1907))&lt;(4/6),((G1906*J1906/C1906*C1907)/(G1906*K1906/D1906*D1907))&gt;(6/4)),50%,((G1906*J1906/C1906*C1907)/((G1906*K1906/D1906*D1907)+(G1906*J1906/C1906*C1907)))),((G1906*J1906/C1906*C1907)/((G1906*K1906/D1906*D1907)+(G1906*J1906/C1906*C1907))))</f>
        <v>0.55268373343242228</v>
      </c>
      <c r="K1907" s="18">
        <f t="shared" si="348"/>
        <v>0.44731626656757772</v>
      </c>
      <c r="L1907" s="20">
        <f t="shared" si="349"/>
        <v>1.2355547399904947</v>
      </c>
      <c r="M1907" s="51">
        <f>IF(AND((B1907-$B$2)&gt;123,OR(((U1906*R1906/C1906*C1907)/(U1906*S1906/D1906*D1907))&lt;(4/6),((U1906*R1906/C1906*C1907)/(U1906*S1906/D1906*D1907))&gt;(6/4))),1,0)</f>
        <v>0</v>
      </c>
      <c r="N1907" s="51">
        <f>IF(AND((B1907-$B$2)&gt;123,OR(((U1906*R1906/C1906*C1907)/(U1906*S1906/D1906*D1907))&lt;(4/6),((U1906*R1906/C1906*C1907)/(U1906*S1906/D1906*D1907))&gt;(6/4))),COUNTIF($M$2:M1907,1),0)</f>
        <v>0</v>
      </c>
      <c r="O1907" s="51">
        <f>IF(OR((ROW(N1907)-MATCH(MAX($N$2:N1907),$N$2:N1907,0))=1,(ROW(N1907)-MATCH(MAX($N$2:N1907),$N$2:N1907,0))&gt;123),IF(OR(((U1906*R1906/C1906*C1907)/(U1906*S1906/D1906*D1907))&lt;(4/6),((U1906*R1906/C1906*C1907)/(U1906*S1906/D1906*D1907))&gt;(6/4)),1,0),0)</f>
        <v>0</v>
      </c>
      <c r="P1907" s="47">
        <f>IF(O1907=1,U1906/2/C1907,P1906)</f>
        <v>4.5848803948301908</v>
      </c>
      <c r="Q1907" s="47">
        <f>IF(O1907=1,U1906/2/D1907,Q1906)</f>
        <v>74.992248772629807</v>
      </c>
      <c r="R1907" s="41">
        <f>P1907*C1907/U1906</f>
        <v>0.55149883721937032</v>
      </c>
      <c r="S1907" s="41">
        <f>Q1907*D1907/U1906</f>
        <v>0.44635726720097724</v>
      </c>
      <c r="T1907" s="41">
        <f t="shared" si="355"/>
        <v>1.2355547399904927</v>
      </c>
      <c r="U1907" s="42">
        <f>P1907*C1907+Q1907*D1907</f>
        <v>33057.252128795481</v>
      </c>
      <c r="V1907" s="25">
        <f>B1907</f>
        <v>43775</v>
      </c>
      <c r="W1907">
        <f>C1907/C$2</f>
        <v>1.733497074283318</v>
      </c>
      <c r="X1907">
        <f>D1907/D$2</f>
        <v>1.4129774274453601</v>
      </c>
      <c r="Y1907">
        <f t="shared" si="356"/>
        <v>1.652862606439774</v>
      </c>
      <c r="AA1907" s="15">
        <f t="shared" si="357"/>
        <v>-4.4796499101831255E-3</v>
      </c>
      <c r="AB1907" s="15">
        <f t="shared" si="358"/>
        <v>7.5723817170625374E-4</v>
      </c>
      <c r="AC1907" s="15">
        <f t="shared" si="359"/>
        <v>-2.1438955796524439E-3</v>
      </c>
    </row>
    <row r="1908" spans="1:29" x14ac:dyDescent="0.4">
      <c r="A1908" s="43">
        <f t="shared" si="350"/>
        <v>2019</v>
      </c>
      <c r="B1908" s="53">
        <v>43776</v>
      </c>
      <c r="C1908" s="45">
        <v>3991.8748999999998</v>
      </c>
      <c r="D1908" s="45">
        <f>VLOOKUP(B1908,'H11001.CSI  中证全债'!$A$2:$B$2792,2,0)</f>
        <v>197.2681</v>
      </c>
      <c r="E1908" s="14">
        <f t="shared" si="351"/>
        <v>0</v>
      </c>
      <c r="F1908" s="14">
        <f>IF(AND((B1908-$B$2)&gt;123,OR(((G1907*J1907/C1907*C1908)/(G1907*K1907/D1907*D1908))&lt;(4/6),((G1907*J1907/C1907*C1908)/(G1907*K1907/D1907*D1908))&gt;(6/4))),COUNTIF($E$2:E1908,1),0)</f>
        <v>0</v>
      </c>
      <c r="G1908" s="21">
        <f t="shared" si="352"/>
        <v>32869.83692483318</v>
      </c>
      <c r="H1908" s="12">
        <f t="shared" si="353"/>
        <v>4.553570394703824</v>
      </c>
      <c r="I1908" s="12">
        <f t="shared" si="354"/>
        <v>74.480129127983204</v>
      </c>
      <c r="J1908" s="15">
        <f>IF(OR((ROW(F1908)-MATCH(MAX($F$2:F1908),$F$2:F1908,0))=1,(ROW(F1908)-MATCH(MAX($F$2:F1908),$F$2:F1908,0))&gt;123),IF(OR(((G1907*J1907/C1907*C1908)/(G1907*K1907/D1907*D1908))&lt;(4/6),((G1907*J1907/C1907*C1908)/(G1907*K1907/D1907*D1908))&gt;(6/4)),50%,((G1907*J1907/C1907*C1908)/((G1907*K1907/D1907*D1908)+(G1907*J1907/C1907*C1908)))),((G1907*J1907/C1907*C1908)/((G1907*K1907/D1907*D1908)+(G1907*J1907/C1907*C1908))))</f>
        <v>0.55300801782403575</v>
      </c>
      <c r="K1908" s="18">
        <f t="shared" si="348"/>
        <v>0.44699198217596425</v>
      </c>
      <c r="L1908" s="20">
        <f t="shared" si="349"/>
        <v>1.2371765934860479</v>
      </c>
      <c r="M1908" s="51">
        <f>IF(AND((B1908-$B$2)&gt;123,OR(((U1907*R1907/C1907*C1908)/(U1907*S1907/D1907*D1908))&lt;(4/6),((U1907*R1907/C1907*C1908)/(U1907*S1907/D1907*D1908))&gt;(6/4))),1,0)</f>
        <v>0</v>
      </c>
      <c r="N1908" s="51">
        <f>IF(AND((B1908-$B$2)&gt;123,OR(((U1907*R1907/C1907*C1908)/(U1907*S1907/D1907*D1908))&lt;(4/6),((U1907*R1907/C1907*C1908)/(U1907*S1907/D1907*D1908))&gt;(6/4))),COUNTIF($M$2:M1908,1),0)</f>
        <v>0</v>
      </c>
      <c r="O1908" s="51">
        <f>IF(OR((ROW(N1908)-MATCH(MAX($N$2:N1908),$N$2:N1908,0))=1,(ROW(N1908)-MATCH(MAX($N$2:N1908),$N$2:N1908,0))&gt;123),IF(OR(((U1907*R1907/C1907*C1908)/(U1907*S1907/D1907*D1908))&lt;(4/6),((U1907*R1907/C1907*C1908)/(U1907*S1907/D1907*D1908))&gt;(6/4)),1,0),0)</f>
        <v>0</v>
      </c>
      <c r="P1908" s="47">
        <f>IF(O1908=1,U1907/2/C1908,P1907)</f>
        <v>4.5848803948301908</v>
      </c>
      <c r="Q1908" s="47">
        <f>IF(O1908=1,U1907/2/D1908,Q1907)</f>
        <v>74.992248772629807</v>
      </c>
      <c r="R1908" s="41">
        <f>P1908*C1908/U1907</f>
        <v>0.55365367019365785</v>
      </c>
      <c r="S1908" s="41">
        <f>Q1908*D1908/U1907</f>
        <v>0.44751385785080539</v>
      </c>
      <c r="T1908" s="41">
        <f t="shared" si="355"/>
        <v>1.2371765934860457</v>
      </c>
      <c r="U1908" s="42">
        <f>P1908*C1908+Q1908*D1908</f>
        <v>33095.847397728743</v>
      </c>
      <c r="V1908" s="25">
        <f>B1908</f>
        <v>43776</v>
      </c>
      <c r="W1908">
        <f>C1908/C$2</f>
        <v>1.7365392889101177</v>
      </c>
      <c r="X1908">
        <f>D1908/D$2</f>
        <v>1.4136015764958796</v>
      </c>
      <c r="Y1908">
        <f t="shared" si="356"/>
        <v>1.6547923698864371</v>
      </c>
      <c r="AA1908" s="15">
        <f t="shared" si="357"/>
        <v>1.7549580394056186E-3</v>
      </c>
      <c r="AB1908" s="15">
        <f t="shared" si="358"/>
        <v>4.4172612979953563E-4</v>
      </c>
      <c r="AC1908" s="15">
        <f t="shared" si="359"/>
        <v>1.1675280444631841E-3</v>
      </c>
    </row>
    <row r="1909" spans="1:29" x14ac:dyDescent="0.4">
      <c r="A1909" s="43">
        <f t="shared" si="350"/>
        <v>2019</v>
      </c>
      <c r="B1909" s="53">
        <v>43777</v>
      </c>
      <c r="C1909" s="45">
        <v>3973.0106999999998</v>
      </c>
      <c r="D1909" s="45">
        <f>VLOOKUP(B1909,'H11001.CSI  中证全债'!$A$2:$B$2792,2,0)</f>
        <v>197.2482</v>
      </c>
      <c r="E1909" s="14">
        <f t="shared" si="351"/>
        <v>0</v>
      </c>
      <c r="F1909" s="14">
        <f>IF(AND((B1909-$B$2)&gt;123,OR(((G1908*J1908/C1908*C1909)/(G1908*K1908/D1908*D1909))&lt;(4/6),((G1908*J1908/C1908*C1909)/(G1908*K1908/D1908*D1909))&gt;(6/4))),COUNTIF($E$2:E1909,1),0)</f>
        <v>0</v>
      </c>
      <c r="G1909" s="21">
        <f t="shared" si="352"/>
        <v>32782.455307623757</v>
      </c>
      <c r="H1909" s="12">
        <f t="shared" si="353"/>
        <v>4.553570394703824</v>
      </c>
      <c r="I1909" s="12">
        <f t="shared" si="354"/>
        <v>74.480129127983204</v>
      </c>
      <c r="J1909" s="15">
        <f>IF(OR((ROW(F1909)-MATCH(MAX($F$2:F1909),$F$2:F1909,0))=1,(ROW(F1909)-MATCH(MAX($F$2:F1909),$F$2:F1909,0))&gt;123),IF(OR(((G1908*J1908/C1908*C1909)/(G1908*K1908/D1908*D1909))&lt;(4/6),((G1908*J1908/C1908*C1909)/(G1908*K1908/D1908*D1909))&gt;(6/4)),50%,((G1908*J1908/C1908*C1909)/((G1908*K1908/D1908*D1909)+(G1908*J1908/C1908*C1909)))),((G1908*J1908/C1908*C1909)/((G1908*K1908/D1908*D1909)+(G1908*J1908/C1908*C1909))))</f>
        <v>0.55186177275605897</v>
      </c>
      <c r="K1909" s="18">
        <f t="shared" si="348"/>
        <v>0.44813822724394103</v>
      </c>
      <c r="L1909" s="20">
        <f t="shared" si="349"/>
        <v>1.2314543576209058</v>
      </c>
      <c r="M1909" s="51">
        <f>IF(AND((B1909-$B$2)&gt;123,OR(((U1908*R1908/C1908*C1909)/(U1908*S1908/D1908*D1909))&lt;(4/6),((U1908*R1908/C1908*C1909)/(U1908*S1908/D1908*D1909))&gt;(6/4))),1,0)</f>
        <v>0</v>
      </c>
      <c r="N1909" s="51">
        <f>IF(AND((B1909-$B$2)&gt;123,OR(((U1908*R1908/C1908*C1909)/(U1908*S1908/D1908*D1909))&lt;(4/6),((U1908*R1908/C1908*C1909)/(U1908*S1908/D1908*D1909))&gt;(6/4))),COUNTIF($M$2:M1909,1),0)</f>
        <v>0</v>
      </c>
      <c r="O1909" s="51">
        <f>IF(OR((ROW(N1909)-MATCH(MAX($N$2:N1909),$N$2:N1909,0))=1,(ROW(N1909)-MATCH(MAX($N$2:N1909),$N$2:N1909,0))&gt;123),IF(OR(((U1908*R1908/C1908*C1909)/(U1908*S1908/D1908*D1909))&lt;(4/6),((U1908*R1908/C1908*C1909)/(U1908*S1908/D1908*D1909))&gt;(6/4)),1,0),0)</f>
        <v>0</v>
      </c>
      <c r="P1909" s="47">
        <f>IF(O1909=1,U1908/2/C1909,P1908)</f>
        <v>4.5848803948301908</v>
      </c>
      <c r="Q1909" s="47">
        <f>IF(O1909=1,U1908/2/D1909,Q1908)</f>
        <v>74.992248772629807</v>
      </c>
      <c r="R1909" s="41">
        <f>P1909*C1909/U1908</f>
        <v>0.55039469598626023</v>
      </c>
      <c r="S1909" s="41">
        <f>Q1909*D1909/U1908</f>
        <v>0.44694689054459957</v>
      </c>
      <c r="T1909" s="41">
        <f t="shared" si="355"/>
        <v>1.2314543576209036</v>
      </c>
      <c r="U1909" s="42">
        <f>P1909*C1909+Q1909*D1909</f>
        <v>33007.864951234013</v>
      </c>
      <c r="V1909" s="25">
        <f>B1909</f>
        <v>43777</v>
      </c>
      <c r="W1909">
        <f>C1909/C$2</f>
        <v>1.7283330135947619</v>
      </c>
      <c r="X1909">
        <f>D1909/D$2</f>
        <v>1.4134589752776781</v>
      </c>
      <c r="Y1909">
        <f t="shared" si="356"/>
        <v>1.6503932475617007</v>
      </c>
      <c r="AA1909" s="15">
        <f t="shared" si="357"/>
        <v>-4.7256490928611061E-3</v>
      </c>
      <c r="AB1909" s="15">
        <f t="shared" si="358"/>
        <v>-1.0087794225233093E-4</v>
      </c>
      <c r="AC1909" s="15">
        <f t="shared" si="359"/>
        <v>-2.6584134691400862E-3</v>
      </c>
    </row>
    <row r="1910" spans="1:29" x14ac:dyDescent="0.4">
      <c r="A1910" s="43">
        <f t="shared" si="350"/>
        <v>2019</v>
      </c>
      <c r="B1910" s="53">
        <v>43780</v>
      </c>
      <c r="C1910" s="45">
        <v>3902.9783000000002</v>
      </c>
      <c r="D1910" s="45">
        <f>VLOOKUP(B1910,'H11001.CSI  中证全债'!$A$2:$B$2792,2,0)</f>
        <v>197.3623</v>
      </c>
      <c r="E1910" s="14">
        <f t="shared" si="351"/>
        <v>0</v>
      </c>
      <c r="F1910" s="14">
        <f>IF(AND((B1910-$B$2)&gt;123,OR(((G1909*J1909/C1909*C1910)/(G1909*K1909/D1909*D1910))&lt;(4/6),((G1909*J1909/C1909*C1910)/(G1909*K1909/D1909*D1910))&gt;(6/4))),COUNTIF($E$2:E1910,1),0)</f>
        <v>0</v>
      </c>
      <c r="G1910" s="21">
        <f t="shared" si="352"/>
        <v>32472.056027047205</v>
      </c>
      <c r="H1910" s="12">
        <f t="shared" si="353"/>
        <v>4.553570394703824</v>
      </c>
      <c r="I1910" s="12">
        <f t="shared" si="354"/>
        <v>74.480129127983204</v>
      </c>
      <c r="J1910" s="15">
        <f>IF(OR((ROW(F1910)-MATCH(MAX($F$2:F1910),$F$2:F1910,0))=1,(ROW(F1910)-MATCH(MAX($F$2:F1910),$F$2:F1910,0))&gt;123),IF(OR(((G1909*J1909/C1909*C1910)/(G1909*K1909/D1909*D1910))&lt;(4/6),((G1909*J1909/C1909*C1910)/(G1909*K1909/D1909*D1910))&gt;(6/4)),50%,((G1909*J1909/C1909*C1910)/((G1909*K1909/D1909*D1910)+(G1909*J1909/C1909*C1910)))),((G1909*J1909/C1909*C1910)/((G1909*K1909/D1909*D1910)+(G1909*J1909/C1909*C1910))))</f>
        <v>0.54731632709823141</v>
      </c>
      <c r="K1910" s="18">
        <f t="shared" si="348"/>
        <v>0.45268367290176859</v>
      </c>
      <c r="L1910" s="20">
        <f t="shared" si="349"/>
        <v>1.2090480833776347</v>
      </c>
      <c r="M1910" s="51">
        <f>IF(AND((B1910-$B$2)&gt;123,OR(((U1909*R1909/C1909*C1910)/(U1909*S1909/D1909*D1910))&lt;(4/6),((U1909*R1909/C1909*C1910)/(U1909*S1909/D1909*D1910))&gt;(6/4))),1,0)</f>
        <v>0</v>
      </c>
      <c r="N1910" s="51">
        <f>IF(AND((B1910-$B$2)&gt;123,OR(((U1909*R1909/C1909*C1910)/(U1909*S1909/D1909*D1910))&lt;(4/6),((U1909*R1909/C1909*C1910)/(U1909*S1909/D1909*D1910))&gt;(6/4))),COUNTIF($M$2:M1910,1),0)</f>
        <v>0</v>
      </c>
      <c r="O1910" s="51">
        <f>IF(OR((ROW(N1910)-MATCH(MAX($N$2:N1910),$N$2:N1910,0))=1,(ROW(N1910)-MATCH(MAX($N$2:N1910),$N$2:N1910,0))&gt;123),IF(OR(((U1909*R1909/C1909*C1910)/(U1909*S1909/D1909*D1910))&lt;(4/6),((U1909*R1909/C1909*C1910)/(U1909*S1909/D1909*D1910))&gt;(6/4)),1,0),0)</f>
        <v>0</v>
      </c>
      <c r="P1910" s="47">
        <f>IF(O1910=1,U1909/2/C1910,P1909)</f>
        <v>4.5848803948301908</v>
      </c>
      <c r="Q1910" s="47">
        <f>IF(O1910=1,U1909/2/D1910,Q1909)</f>
        <v>74.992248772629807</v>
      </c>
      <c r="R1910" s="41">
        <f>P1910*C1910/U1909</f>
        <v>0.54213408578698963</v>
      </c>
      <c r="S1910" s="41">
        <f>Q1910*D1910/U1909</f>
        <v>0.44839745684263255</v>
      </c>
      <c r="T1910" s="41">
        <f t="shared" si="355"/>
        <v>1.2090480833776327</v>
      </c>
      <c r="U1910" s="42">
        <f>P1910*C1910+Q1910*D1910</f>
        <v>32695.331389056068</v>
      </c>
      <c r="V1910" s="25">
        <f>B1910</f>
        <v>43780</v>
      </c>
      <c r="W1910">
        <f>C1910/C$2</f>
        <v>1.6978676264914063</v>
      </c>
      <c r="X1910">
        <f>D1910/D$2</f>
        <v>1.4142766033679683</v>
      </c>
      <c r="Y1910">
        <f t="shared" si="356"/>
        <v>1.6347665694528033</v>
      </c>
      <c r="AA1910" s="15">
        <f t="shared" si="357"/>
        <v>-1.7627035336199803E-2</v>
      </c>
      <c r="AB1910" s="15">
        <f t="shared" si="358"/>
        <v>5.7845901762343388E-4</v>
      </c>
      <c r="AC1910" s="15">
        <f t="shared" si="359"/>
        <v>-9.4684573703778252E-3</v>
      </c>
    </row>
    <row r="1911" spans="1:29" x14ac:dyDescent="0.4">
      <c r="A1911" s="43">
        <f t="shared" si="350"/>
        <v>2019</v>
      </c>
      <c r="B1911" s="53">
        <v>43781</v>
      </c>
      <c r="C1911" s="45">
        <v>3903.6887999999999</v>
      </c>
      <c r="D1911" s="45">
        <f>VLOOKUP(B1911,'H11001.CSI  中证全债'!$A$2:$B$2792,2,0)</f>
        <v>197.47309999999999</v>
      </c>
      <c r="E1911" s="14">
        <f t="shared" si="351"/>
        <v>0</v>
      </c>
      <c r="F1911" s="14">
        <f>IF(AND((B1911-$B$2)&gt;123,OR(((G1910*J1910/C1910*C1911)/(G1910*K1910/D1910*D1911))&lt;(4/6),((G1910*J1910/C1910*C1911)/(G1910*K1910/D1910*D1911))&gt;(6/4))),COUNTIF($E$2:E1911,1),0)</f>
        <v>0</v>
      </c>
      <c r="G1911" s="21">
        <f t="shared" si="352"/>
        <v>32483.543737120024</v>
      </c>
      <c r="H1911" s="12">
        <f t="shared" si="353"/>
        <v>4.553570394703824</v>
      </c>
      <c r="I1911" s="12">
        <f t="shared" si="354"/>
        <v>74.480129127983204</v>
      </c>
      <c r="J1911" s="15">
        <f>IF(OR((ROW(F1911)-MATCH(MAX($F$2:F1911),$F$2:F1911,0))=1,(ROW(F1911)-MATCH(MAX($F$2:F1911),$F$2:F1911,0))&gt;123),IF(OR(((G1910*J1910/C1910*C1911)/(G1910*K1910/D1910*D1911))&lt;(4/6),((G1910*J1910/C1910*C1911)/(G1910*K1910/D1910*D1911))&gt;(6/4)),50%,((G1910*J1910/C1910*C1911)/((G1910*K1910/D1910*D1911)+(G1910*J1910/C1910*C1911)))),((G1910*J1910/C1910*C1911)/((G1910*K1910/D1910*D1911)+(G1910*J1910/C1910*C1911))))</f>
        <v>0.5472223687683434</v>
      </c>
      <c r="K1911" s="18">
        <f t="shared" si="348"/>
        <v>0.4527776312316566</v>
      </c>
      <c r="L1911" s="20">
        <f t="shared" si="349"/>
        <v>1.2085896718876681</v>
      </c>
      <c r="M1911" s="51">
        <f>IF(AND((B1911-$B$2)&gt;123,OR(((U1910*R1910/C1910*C1911)/(U1910*S1910/D1910*D1911))&lt;(4/6),((U1910*R1910/C1910*C1911)/(U1910*S1910/D1910*D1911))&gt;(6/4))),1,0)</f>
        <v>0</v>
      </c>
      <c r="N1911" s="51">
        <f>IF(AND((B1911-$B$2)&gt;123,OR(((U1910*R1910/C1910*C1911)/(U1910*S1910/D1910*D1911))&lt;(4/6),((U1910*R1910/C1910*C1911)/(U1910*S1910/D1910*D1911))&gt;(6/4))),COUNTIF($M$2:M1911,1),0)</f>
        <v>0</v>
      </c>
      <c r="O1911" s="51">
        <f>IF(OR((ROW(N1911)-MATCH(MAX($N$2:N1911),$N$2:N1911,0))=1,(ROW(N1911)-MATCH(MAX($N$2:N1911),$N$2:N1911,0))&gt;123),IF(OR(((U1910*R1910/C1910*C1911)/(U1910*S1910/D1910*D1911))&lt;(4/6),((U1910*R1910/C1910*C1911)/(U1910*S1910/D1910*D1911))&gt;(6/4)),1,0),0)</f>
        <v>0</v>
      </c>
      <c r="P1911" s="47">
        <f>IF(O1911=1,U1910/2/C1911,P1910)</f>
        <v>4.5848803948301908</v>
      </c>
      <c r="Q1911" s="47">
        <f>IF(O1911=1,U1910/2/D1911,Q1910)</f>
        <v>74.992248772629807</v>
      </c>
      <c r="R1911" s="41">
        <f>P1911*C1911/U1910</f>
        <v>0.54741596081907506</v>
      </c>
      <c r="S1911" s="41">
        <f>Q1911*D1911/U1910</f>
        <v>0.45293781136163441</v>
      </c>
      <c r="T1911" s="41">
        <f t="shared" si="355"/>
        <v>1.2085896718876654</v>
      </c>
      <c r="U1911" s="42">
        <f>P1911*C1911+Q1911*D1911</f>
        <v>32706.898087740592</v>
      </c>
      <c r="V1911" s="25">
        <f>B1911</f>
        <v>43781</v>
      </c>
      <c r="W1911">
        <f>C1911/C$2</f>
        <v>1.6981767071103331</v>
      </c>
      <c r="X1911">
        <f>D1911/D$2</f>
        <v>1.4150705840200644</v>
      </c>
      <c r="Y1911">
        <f t="shared" si="356"/>
        <v>1.6353449043870296</v>
      </c>
      <c r="AA1911" s="15">
        <f t="shared" si="357"/>
        <v>1.8204046894121362E-4</v>
      </c>
      <c r="AB1911" s="15">
        <f t="shared" si="358"/>
        <v>5.6140407767846234E-4</v>
      </c>
      <c r="AC1911" s="15">
        <f t="shared" si="359"/>
        <v>3.5377218070942185E-4</v>
      </c>
    </row>
    <row r="1912" spans="1:29" x14ac:dyDescent="0.4">
      <c r="A1912" s="43">
        <f t="shared" si="350"/>
        <v>2019</v>
      </c>
      <c r="B1912" s="53">
        <v>43782</v>
      </c>
      <c r="C1912" s="45">
        <v>3899.9814999999999</v>
      </c>
      <c r="D1912" s="45">
        <f>VLOOKUP(B1912,'H11001.CSI  中证全债'!$A$2:$B$2792,2,0)</f>
        <v>197.5258</v>
      </c>
      <c r="E1912" s="14">
        <f t="shared" si="351"/>
        <v>0</v>
      </c>
      <c r="F1912" s="14">
        <f>IF(AND((B1912-$B$2)&gt;123,OR(((G1911*J1911/C1911*C1912)/(G1911*K1911/D1911*D1912))&lt;(4/6),((G1911*J1911/C1911*C1912)/(G1911*K1911/D1911*D1912))&gt;(6/4))),COUNTIF($E$2:E1912,1),0)</f>
        <v>0</v>
      </c>
      <c r="G1912" s="21">
        <f t="shared" si="352"/>
        <v>32470.587388400781</v>
      </c>
      <c r="H1912" s="12">
        <f t="shared" si="353"/>
        <v>4.553570394703824</v>
      </c>
      <c r="I1912" s="12">
        <f t="shared" si="354"/>
        <v>74.480129127983204</v>
      </c>
      <c r="J1912" s="15">
        <f>IF(OR((ROW(F1912)-MATCH(MAX($F$2:F1912),$F$2:F1912,0))=1,(ROW(F1912)-MATCH(MAX($F$2:F1912),$F$2:F1912,0))&gt;123),IF(OR(((G1911*J1911/C1911*C1912)/(G1911*K1911/D1911*D1912))&lt;(4/6),((G1911*J1911/C1911*C1912)/(G1911*K1911/D1911*D1912))&gt;(6/4)),50%,((G1911*J1911/C1911*C1912)/((G1911*K1911/D1911*D1912)+(G1911*J1911/C1911*C1912)))),((G1911*J1911/C1911*C1912)/((G1911*K1911/D1911*D1912)+(G1911*J1911/C1911*C1912))))</f>
        <v>0.54692082055270952</v>
      </c>
      <c r="K1912" s="18">
        <f t="shared" si="348"/>
        <v>0.45307917944729048</v>
      </c>
      <c r="L1912" s="20">
        <f t="shared" si="349"/>
        <v>1.2071197383642658</v>
      </c>
      <c r="M1912" s="51">
        <f>IF(AND((B1912-$B$2)&gt;123,OR(((U1911*R1911/C1911*C1912)/(U1911*S1911/D1911*D1912))&lt;(4/6),((U1911*R1911/C1911*C1912)/(U1911*S1911/D1911*D1912))&gt;(6/4))),1,0)</f>
        <v>0</v>
      </c>
      <c r="N1912" s="51">
        <f>IF(AND((B1912-$B$2)&gt;123,OR(((U1911*R1911/C1911*C1912)/(U1911*S1911/D1911*D1912))&lt;(4/6),((U1911*R1911/C1911*C1912)/(U1911*S1911/D1911*D1912))&gt;(6/4))),COUNTIF($M$2:M1912,1),0)</f>
        <v>0</v>
      </c>
      <c r="O1912" s="51">
        <f>IF(OR((ROW(N1912)-MATCH(MAX($N$2:N1912),$N$2:N1912,0))=1,(ROW(N1912)-MATCH(MAX($N$2:N1912),$N$2:N1912,0))&gt;123),IF(OR(((U1911*R1911/C1911*C1912)/(U1911*S1911/D1911*D1912))&lt;(4/6),((U1911*R1911/C1911*C1912)/(U1911*S1911/D1911*D1912))&gt;(6/4)),1,0),0)</f>
        <v>0</v>
      </c>
      <c r="P1912" s="47">
        <f>IF(O1912=1,U1911/2/C1912,P1911)</f>
        <v>4.5848803948301908</v>
      </c>
      <c r="Q1912" s="47">
        <f>IF(O1912=1,U1911/2/D1912,Q1911)</f>
        <v>74.992248772629807</v>
      </c>
      <c r="R1912" s="41">
        <f>P1912*C1912/U1911</f>
        <v>0.54670267634620762</v>
      </c>
      <c r="S1912" s="41">
        <f>Q1912*D1912/U1911</f>
        <v>0.45289846480932372</v>
      </c>
      <c r="T1912" s="41">
        <f t="shared" si="355"/>
        <v>1.2071197383642638</v>
      </c>
      <c r="U1912" s="42">
        <f>P1912*C1912+Q1912*D1912</f>
        <v>32693.852652163161</v>
      </c>
      <c r="V1912" s="25">
        <f>B1912</f>
        <v>43782</v>
      </c>
      <c r="W1912">
        <f>C1912/C$2</f>
        <v>1.6965639631574161</v>
      </c>
      <c r="X1912">
        <f>D1912/D$2</f>
        <v>1.4154482264421353</v>
      </c>
      <c r="Y1912">
        <f t="shared" si="356"/>
        <v>1.6346926326081581</v>
      </c>
      <c r="AA1912" s="15">
        <f t="shared" si="357"/>
        <v>-9.4969148155454874E-4</v>
      </c>
      <c r="AB1912" s="15">
        <f t="shared" si="358"/>
        <v>2.6687179165163499E-4</v>
      </c>
      <c r="AC1912" s="15">
        <f t="shared" si="359"/>
        <v>-3.988588444686636E-4</v>
      </c>
    </row>
    <row r="1913" spans="1:29" x14ac:dyDescent="0.4">
      <c r="A1913" s="43">
        <f t="shared" si="350"/>
        <v>2019</v>
      </c>
      <c r="B1913" s="53">
        <v>43783</v>
      </c>
      <c r="C1913" s="45">
        <v>3905.857</v>
      </c>
      <c r="D1913" s="45">
        <f>VLOOKUP(B1913,'H11001.CSI  中证全债'!$A$2:$B$2792,2,0)</f>
        <v>197.5727</v>
      </c>
      <c r="E1913" s="14">
        <f t="shared" si="351"/>
        <v>0</v>
      </c>
      <c r="F1913" s="14">
        <f>IF(AND((B1913-$B$2)&gt;123,OR(((G1912*J1912/C1912*C1913)/(G1912*K1912/D1912*D1913))&lt;(4/6),((G1912*J1912/C1912*C1913)/(G1912*K1912/D1912*D1913))&gt;(6/4))),COUNTIF($E$2:E1913,1),0)</f>
        <v>0</v>
      </c>
      <c r="G1913" s="21">
        <f t="shared" si="352"/>
        <v>32500.835009310969</v>
      </c>
      <c r="H1913" s="12">
        <f t="shared" si="353"/>
        <v>4.553570394703824</v>
      </c>
      <c r="I1913" s="12">
        <f t="shared" si="354"/>
        <v>74.480129127983204</v>
      </c>
      <c r="J1913" s="15">
        <f>IF(OR((ROW(F1913)-MATCH(MAX($F$2:F1913),$F$2:F1913,0))=1,(ROW(F1913)-MATCH(MAX($F$2:F1913),$F$2:F1913,0))&gt;123),IF(OR(((G1912*J1912/C1912*C1913)/(G1912*K1912/D1912*D1913))&lt;(4/6),((G1912*J1912/C1912*C1913)/(G1912*K1912/D1912*D1913))&gt;(6/4)),50%,((G1912*J1912/C1912*C1913)/((G1912*K1912/D1912*D1913)+(G1912*J1912/C1912*C1913)))),((G1912*J1912/C1912*C1913)/((G1912*K1912/D1912*D1913)+(G1912*J1912/C1912*C1913))))</f>
        <v>0.5472350109174553</v>
      </c>
      <c r="K1913" s="18">
        <f t="shared" si="348"/>
        <v>0.4527649890825447</v>
      </c>
      <c r="L1913" s="20">
        <f t="shared" si="349"/>
        <v>1.2086513403484198</v>
      </c>
      <c r="M1913" s="51">
        <f>IF(AND((B1913-$B$2)&gt;123,OR(((U1912*R1912/C1912*C1913)/(U1912*S1912/D1912*D1913))&lt;(4/6),((U1912*R1912/C1912*C1913)/(U1912*S1912/D1912*D1913))&gt;(6/4))),1,0)</f>
        <v>0</v>
      </c>
      <c r="N1913" s="51">
        <f>IF(AND((B1913-$B$2)&gt;123,OR(((U1912*R1912/C1912*C1913)/(U1912*S1912/D1912*D1913))&lt;(4/6),((U1912*R1912/C1912*C1913)/(U1912*S1912/D1912*D1913))&gt;(6/4))),COUNTIF($M$2:M1913,1),0)</f>
        <v>0</v>
      </c>
      <c r="O1913" s="51">
        <f>IF(OR((ROW(N1913)-MATCH(MAX($N$2:N1913),$N$2:N1913,0))=1,(ROW(N1913)-MATCH(MAX($N$2:N1913),$N$2:N1913,0))&gt;123),IF(OR(((U1912*R1912/C1912*C1913)/(U1912*S1912/D1912*D1913))&lt;(4/6),((U1912*R1912/C1912*C1913)/(U1912*S1912/D1912*D1913))&gt;(6/4)),1,0),0)</f>
        <v>0</v>
      </c>
      <c r="P1913" s="47">
        <f>IF(O1913=1,U1912/2/C1913,P1912)</f>
        <v>4.5848803948301908</v>
      </c>
      <c r="Q1913" s="47">
        <f>IF(O1913=1,U1912/2/D1913,Q1912)</f>
        <v>74.992248772629807</v>
      </c>
      <c r="R1913" s="41">
        <f>P1913*C1913/U1912</f>
        <v>0.54774478171282159</v>
      </c>
      <c r="S1913" s="41">
        <f>Q1913*D1913/U1912</f>
        <v>0.45318675736124481</v>
      </c>
      <c r="T1913" s="41">
        <f t="shared" si="355"/>
        <v>1.2086513403484176</v>
      </c>
      <c r="U1913" s="42">
        <f>P1913*C1913+Q1913*D1913</f>
        <v>32724.308253390423</v>
      </c>
      <c r="V1913" s="25">
        <f>B1913</f>
        <v>43783</v>
      </c>
      <c r="W1913">
        <f>C1913/C$2</f>
        <v>1.6991199141447557</v>
      </c>
      <c r="X1913">
        <f>D1913/D$2</f>
        <v>1.4157843067001075</v>
      </c>
      <c r="Y1913">
        <f t="shared" si="356"/>
        <v>1.6362154126695212</v>
      </c>
      <c r="AA1913" s="15">
        <f t="shared" si="357"/>
        <v>1.506545607972809E-3</v>
      </c>
      <c r="AB1913" s="15">
        <f t="shared" si="358"/>
        <v>2.3743733729975069E-4</v>
      </c>
      <c r="AC1913" s="15">
        <f t="shared" si="359"/>
        <v>9.3153907406651193E-4</v>
      </c>
    </row>
    <row r="1914" spans="1:29" x14ac:dyDescent="0.4">
      <c r="A1914" s="43">
        <f t="shared" si="350"/>
        <v>2019</v>
      </c>
      <c r="B1914" s="53">
        <v>43784</v>
      </c>
      <c r="C1914" s="45">
        <v>3877.0891999999999</v>
      </c>
      <c r="D1914" s="45">
        <f>VLOOKUP(B1914,'H11001.CSI  中证全债'!$A$2:$B$2792,2,0)</f>
        <v>197.6514</v>
      </c>
      <c r="E1914" s="14">
        <f t="shared" si="351"/>
        <v>0</v>
      </c>
      <c r="F1914" s="14">
        <f>IF(AND((B1914-$B$2)&gt;123,OR(((G1913*J1913/C1913*C1914)/(G1913*K1913/D1913*D1914))&lt;(4/6),((G1913*J1913/C1913*C1914)/(G1913*K1913/D1913*D1914))&gt;(6/4))),COUNTIF($E$2:E1914,1),0)</f>
        <v>0</v>
      </c>
      <c r="G1914" s="21">
        <f t="shared" si="352"/>
        <v>32375.700393072577</v>
      </c>
      <c r="H1914" s="12">
        <f t="shared" si="353"/>
        <v>4.553570394703824</v>
      </c>
      <c r="I1914" s="12">
        <f t="shared" si="354"/>
        <v>74.480129127983204</v>
      </c>
      <c r="J1914" s="15">
        <f>IF(OR((ROW(F1914)-MATCH(MAX($F$2:F1914),$F$2:F1914,0))=1,(ROW(F1914)-MATCH(MAX($F$2:F1914),$F$2:F1914,0))&gt;123),IF(OR(((G1913*J1913/C1913*C1914)/(G1913*K1913/D1913*D1914))&lt;(4/6),((G1913*J1913/C1913*C1914)/(G1913*K1913/D1913*D1914))&gt;(6/4)),50%,((G1913*J1913/C1913*C1914)/((G1913*K1913/D1913*D1914)+(G1913*J1913/C1913*C1914)))),((G1913*J1913/C1913*C1914)/((G1913*K1913/D1913*D1914)+(G1913*J1913/C1913*C1914))))</f>
        <v>0.54530398985664852</v>
      </c>
      <c r="K1914" s="18">
        <f t="shared" si="348"/>
        <v>0.45469601014335148</v>
      </c>
      <c r="L1914" s="20">
        <f t="shared" si="349"/>
        <v>1.1992715521843509</v>
      </c>
      <c r="M1914" s="51">
        <f>IF(AND((B1914-$B$2)&gt;123,OR(((U1913*R1913/C1913*C1914)/(U1913*S1913/D1913*D1914))&lt;(4/6),((U1913*R1913/C1913*C1914)/(U1913*S1913/D1913*D1914))&gt;(6/4))),1,0)</f>
        <v>0</v>
      </c>
      <c r="N1914" s="51">
        <f>IF(AND((B1914-$B$2)&gt;123,OR(((U1913*R1913/C1913*C1914)/(U1913*S1913/D1913*D1914))&lt;(4/6),((U1913*R1913/C1913*C1914)/(U1913*S1913/D1913*D1914))&gt;(6/4))),COUNTIF($M$2:M1914,1),0)</f>
        <v>0</v>
      </c>
      <c r="O1914" s="51">
        <f>IF(OR((ROW(N1914)-MATCH(MAX($N$2:N1914),$N$2:N1914,0))=1,(ROW(N1914)-MATCH(MAX($N$2:N1914),$N$2:N1914,0))&gt;123),IF(OR(((U1913*R1913/C1913*C1914)/(U1913*S1913/D1913*D1914))&lt;(4/6),((U1913*R1913/C1913*C1914)/(U1913*S1913/D1913*D1914))&gt;(6/4)),1,0),0)</f>
        <v>0</v>
      </c>
      <c r="P1914" s="47">
        <f>IF(O1914=1,U1913/2/C1914,P1913)</f>
        <v>4.5848803948301908</v>
      </c>
      <c r="Q1914" s="47">
        <f>IF(O1914=1,U1913/2/D1914,Q1913)</f>
        <v>74.992248772629807</v>
      </c>
      <c r="R1914" s="41">
        <f>P1914*C1914/U1913</f>
        <v>0.54320446209114825</v>
      </c>
      <c r="S1914" s="41">
        <f>Q1914*D1914/U1913</f>
        <v>0.45294534094614169</v>
      </c>
      <c r="T1914" s="41">
        <f t="shared" si="355"/>
        <v>1.1992715521843484</v>
      </c>
      <c r="U1914" s="42">
        <f>P1914*C1914+Q1914*D1914</f>
        <v>32598.313221146433</v>
      </c>
      <c r="V1914" s="25">
        <f>B1914</f>
        <v>43784</v>
      </c>
      <c r="W1914">
        <f>C1914/C$2</f>
        <v>1.6866053899657769</v>
      </c>
      <c r="X1914">
        <f>D1914/D$2</f>
        <v>1.4163482622715871</v>
      </c>
      <c r="Y1914">
        <f t="shared" si="356"/>
        <v>1.6299156610573216</v>
      </c>
      <c r="AA1914" s="15">
        <f t="shared" si="357"/>
        <v>-7.3652978078818654E-3</v>
      </c>
      <c r="AB1914" s="15">
        <f t="shared" si="358"/>
        <v>3.9833438526670761E-4</v>
      </c>
      <c r="AC1914" s="15">
        <f t="shared" si="359"/>
        <v>-3.8501969627100507E-3</v>
      </c>
    </row>
    <row r="1915" spans="1:29" x14ac:dyDescent="0.4">
      <c r="A1915" s="43">
        <f t="shared" si="350"/>
        <v>2019</v>
      </c>
      <c r="B1915" s="53">
        <v>43787</v>
      </c>
      <c r="C1915" s="45">
        <v>3907.9290999999998</v>
      </c>
      <c r="D1915" s="45">
        <f>VLOOKUP(B1915,'H11001.CSI  中证全债'!$A$2:$B$2792,2,0)</f>
        <v>197.92599999999999</v>
      </c>
      <c r="E1915" s="14">
        <f t="shared" si="351"/>
        <v>0</v>
      </c>
      <c r="F1915" s="14">
        <f>IF(AND((B1915-$B$2)&gt;123,OR(((G1914*J1914/C1914*C1915)/(G1914*K1914/D1914*D1915))&lt;(4/6),((G1914*J1914/C1914*C1915)/(G1914*K1914/D1914*D1915))&gt;(6/4))),COUNTIF($E$2:E1915,1),0)</f>
        <v>0</v>
      </c>
      <c r="G1915" s="21">
        <f t="shared" si="352"/>
        <v>32536.584292146745</v>
      </c>
      <c r="H1915" s="12">
        <f t="shared" si="353"/>
        <v>4.553570394703824</v>
      </c>
      <c r="I1915" s="12">
        <f t="shared" si="354"/>
        <v>74.480129127983204</v>
      </c>
      <c r="J1915" s="15">
        <f>IF(OR((ROW(F1915)-MATCH(MAX($F$2:F1915),$F$2:F1915,0))=1,(ROW(F1915)-MATCH(MAX($F$2:F1915),$F$2:F1915,0))&gt;123),IF(OR(((G1914*J1914/C1914*C1915)/(G1914*K1914/D1914*D1915))&lt;(4/6),((G1914*J1914/C1914*C1915)/(G1914*K1914/D1914*D1915))&gt;(6/4)),50%,((G1914*J1914/C1914*C1915)/((G1914*K1914/D1914*D1915)+(G1914*J1914/C1914*C1915)))),((G1914*J1914/C1914*C1915)/((G1914*K1914/D1914*D1915)+(G1914*J1914/C1914*C1915))))</f>
        <v>0.54692373651086346</v>
      </c>
      <c r="K1915" s="18">
        <f t="shared" si="348"/>
        <v>0.45307626348913654</v>
      </c>
      <c r="L1915" s="20">
        <f t="shared" si="349"/>
        <v>1.2071339431887433</v>
      </c>
      <c r="M1915" s="51">
        <f>IF(AND((B1915-$B$2)&gt;123,OR(((U1914*R1914/C1914*C1915)/(U1914*S1914/D1914*D1915))&lt;(4/6),((U1914*R1914/C1914*C1915)/(U1914*S1914/D1914*D1915))&gt;(6/4))),1,0)</f>
        <v>0</v>
      </c>
      <c r="N1915" s="51">
        <f>IF(AND((B1915-$B$2)&gt;123,OR(((U1914*R1914/C1914*C1915)/(U1914*S1914/D1914*D1915))&lt;(4/6),((U1914*R1914/C1914*C1915)/(U1914*S1914/D1914*D1915))&gt;(6/4))),COUNTIF($M$2:M1915,1),0)</f>
        <v>0</v>
      </c>
      <c r="O1915" s="51">
        <f>IF(OR((ROW(N1915)-MATCH(MAX($N$2:N1915),$N$2:N1915,0))=1,(ROW(N1915)-MATCH(MAX($N$2:N1915),$N$2:N1915,0))&gt;123),IF(OR(((U1914*R1914/C1914*C1915)/(U1914*S1914/D1914*D1915))&lt;(4/6),((U1914*R1914/C1914*C1915)/(U1914*S1914/D1914*D1915))&gt;(6/4)),1,0),0)</f>
        <v>0</v>
      </c>
      <c r="P1915" s="47">
        <f>IF(O1915=1,U1914/2/C1915,P1914)</f>
        <v>4.5848803948301908</v>
      </c>
      <c r="Q1915" s="47">
        <f>IF(O1915=1,U1914/2/D1915,Q1914)</f>
        <v>74.992248772629807</v>
      </c>
      <c r="R1915" s="41">
        <f>P1915*C1915/U1914</f>
        <v>0.54964155333514109</v>
      </c>
      <c r="S1915" s="41">
        <f>Q1915*D1915/U1914</f>
        <v>0.45532772600463783</v>
      </c>
      <c r="T1915" s="41">
        <f t="shared" si="355"/>
        <v>1.2071339431887409</v>
      </c>
      <c r="U1915" s="42">
        <f>P1915*C1915+Q1915*D1915</f>
        <v>32760.303345547916</v>
      </c>
      <c r="V1915" s="25">
        <f>B1915</f>
        <v>43787</v>
      </c>
      <c r="W1915">
        <f>C1915/C$2</f>
        <v>1.7000213159047535</v>
      </c>
      <c r="X1915">
        <f>D1915/D$2</f>
        <v>1.4183160157649586</v>
      </c>
      <c r="Y1915">
        <f t="shared" si="356"/>
        <v>1.6380151672773957</v>
      </c>
      <c r="AA1915" s="15">
        <f t="shared" si="357"/>
        <v>7.9543952715868116E-3</v>
      </c>
      <c r="AB1915" s="15">
        <f t="shared" si="358"/>
        <v>1.3893147227896918E-3</v>
      </c>
      <c r="AC1915" s="15">
        <f t="shared" si="359"/>
        <v>4.9692793397788648E-3</v>
      </c>
    </row>
    <row r="1916" spans="1:29" x14ac:dyDescent="0.4">
      <c r="A1916" s="43">
        <f t="shared" si="350"/>
        <v>2019</v>
      </c>
      <c r="B1916" s="53">
        <v>43788</v>
      </c>
      <c r="C1916" s="45">
        <v>3947.0392000000002</v>
      </c>
      <c r="D1916" s="45">
        <f>VLOOKUP(B1916,'H11001.CSI  中证全债'!$A$2:$B$2792,2,0)</f>
        <v>198.12450000000001</v>
      </c>
      <c r="E1916" s="14">
        <f t="shared" si="351"/>
        <v>0</v>
      </c>
      <c r="F1916" s="14">
        <f>IF(AND((B1916-$B$2)&gt;123,OR(((G1915*J1915/C1915*C1916)/(G1915*K1915/D1915*D1916))&lt;(4/6),((G1915*J1915/C1915*C1916)/(G1915*K1915/D1915*D1916))&gt;(6/4))),COUNTIF($E$2:E1916,1),0)</f>
        <v>0</v>
      </c>
      <c r="G1916" s="21">
        <f t="shared" si="352"/>
        <v>32729.459191272559</v>
      </c>
      <c r="H1916" s="12">
        <f t="shared" si="353"/>
        <v>4.553570394703824</v>
      </c>
      <c r="I1916" s="12">
        <f t="shared" si="354"/>
        <v>74.480129127983204</v>
      </c>
      <c r="J1916" s="15">
        <f>IF(OR((ROW(F1916)-MATCH(MAX($F$2:F1916),$F$2:F1916,0))=1,(ROW(F1916)-MATCH(MAX($F$2:F1916),$F$2:F1916,0))&gt;123),IF(OR(((G1915*J1915/C1915*C1916)/(G1915*K1915/D1915*D1916))&lt;(4/6),((G1915*J1915/C1915*C1916)/(G1915*K1915/D1915*D1916))&gt;(6/4)),50%,((G1915*J1915/C1915*C1916)/((G1915*K1915/D1915*D1916)+(G1915*J1915/C1915*C1916)))),((G1915*J1915/C1915*C1916)/((G1915*K1915/D1915*D1916)+(G1915*J1915/C1915*C1916))))</f>
        <v>0.54914200515259592</v>
      </c>
      <c r="K1916" s="18">
        <f t="shared" si="348"/>
        <v>0.45085799484740408</v>
      </c>
      <c r="L1916" s="20">
        <f t="shared" si="349"/>
        <v>1.217993273776717</v>
      </c>
      <c r="M1916" s="51">
        <f>IF(AND((B1916-$B$2)&gt;123,OR(((U1915*R1915/C1915*C1916)/(U1915*S1915/D1915*D1916))&lt;(4/6),((U1915*R1915/C1915*C1916)/(U1915*S1915/D1915*D1916))&gt;(6/4))),1,0)</f>
        <v>0</v>
      </c>
      <c r="N1916" s="51">
        <f>IF(AND((B1916-$B$2)&gt;123,OR(((U1915*R1915/C1915*C1916)/(U1915*S1915/D1915*D1916))&lt;(4/6),((U1915*R1915/C1915*C1916)/(U1915*S1915/D1915*D1916))&gt;(6/4))),COUNTIF($M$2:M1916,1),0)</f>
        <v>0</v>
      </c>
      <c r="O1916" s="51">
        <f>IF(OR((ROW(N1916)-MATCH(MAX($N$2:N1916),$N$2:N1916,0))=1,(ROW(N1916)-MATCH(MAX($N$2:N1916),$N$2:N1916,0))&gt;123),IF(OR(((U1915*R1915/C1915*C1916)/(U1915*S1915/D1915*D1916))&lt;(4/6),((U1915*R1915/C1915*C1916)/(U1915*S1915/D1915*D1916))&gt;(6/4)),1,0),0)</f>
        <v>0</v>
      </c>
      <c r="P1916" s="47">
        <f>IF(O1916=1,U1915/2/C1916,P1915)</f>
        <v>4.5848803948301908</v>
      </c>
      <c r="Q1916" s="47">
        <f>IF(O1916=1,U1915/2/D1916,Q1915)</f>
        <v>74.992248772629807</v>
      </c>
      <c r="R1916" s="41">
        <f>P1916*C1916/U1915</f>
        <v>0.55239728566694002</v>
      </c>
      <c r="S1916" s="41">
        <f>Q1916*D1916/U1915</f>
        <v>0.45353065370721152</v>
      </c>
      <c r="T1916" s="41">
        <f t="shared" si="355"/>
        <v>1.2179932737767145</v>
      </c>
      <c r="U1916" s="42">
        <f>P1916*C1916+Q1916*D1916</f>
        <v>32954.50443765914</v>
      </c>
      <c r="V1916" s="25">
        <f>B1916</f>
        <v>43788</v>
      </c>
      <c r="W1916">
        <f>C1916/C$2</f>
        <v>1.7170349315476694</v>
      </c>
      <c r="X1916">
        <f>D1916/D$2</f>
        <v>1.4197384450017914</v>
      </c>
      <c r="Y1916">
        <f t="shared" si="356"/>
        <v>1.647725221882957</v>
      </c>
      <c r="AA1916" s="15">
        <f t="shared" si="357"/>
        <v>1.0007883715188237E-2</v>
      </c>
      <c r="AB1916" s="15">
        <f t="shared" si="358"/>
        <v>1.0029000737650229E-3</v>
      </c>
      <c r="AC1916" s="15">
        <f t="shared" si="359"/>
        <v>5.9279393741515918E-3</v>
      </c>
    </row>
    <row r="1917" spans="1:29" x14ac:dyDescent="0.4">
      <c r="A1917" s="43">
        <f t="shared" si="350"/>
        <v>2019</v>
      </c>
      <c r="B1917" s="53">
        <v>43789</v>
      </c>
      <c r="C1917" s="45">
        <v>3907.8640999999998</v>
      </c>
      <c r="D1917" s="45">
        <f>VLOOKUP(B1917,'H11001.CSI  中证全债'!$A$2:$B$2792,2,0)</f>
        <v>198.26750000000001</v>
      </c>
      <c r="E1917" s="14">
        <f t="shared" si="351"/>
        <v>0</v>
      </c>
      <c r="F1917" s="14">
        <f>IF(AND((B1917-$B$2)&gt;123,OR(((G1916*J1916/C1916*C1917)/(G1916*K1916/D1916*D1917))&lt;(4/6),((G1916*J1916/C1916*C1917)/(G1916*K1916/D1916*D1917))&gt;(6/4))),COUNTIF($E$2:E1917,1),0)</f>
        <v>0</v>
      </c>
      <c r="G1917" s="21">
        <f t="shared" si="352"/>
        <v>32561.723274168296</v>
      </c>
      <c r="H1917" s="12">
        <f t="shared" si="353"/>
        <v>4.553570394703824</v>
      </c>
      <c r="I1917" s="12">
        <f t="shared" si="354"/>
        <v>74.480129127983204</v>
      </c>
      <c r="J1917" s="15">
        <f>IF(OR((ROW(F1917)-MATCH(MAX($F$2:F1917),$F$2:F1917,0))=1,(ROW(F1917)-MATCH(MAX($F$2:F1917),$F$2:F1917,0))&gt;123),IF(OR(((G1916*J1916/C1916*C1917)/(G1916*K1916/D1916*D1917))&lt;(4/6),((G1916*J1916/C1916*C1917)/(G1916*K1916/D1916*D1917))&gt;(6/4)),50%,((G1916*J1916/C1916*C1917)/((G1916*K1916/D1916*D1917)+(G1916*J1916/C1916*C1917)))),((G1916*J1916/C1916*C1917)/((G1916*K1916/D1916*D1917)+(G1916*J1916/C1916*C1917))))</f>
        <v>0.54649239914162462</v>
      </c>
      <c r="K1917" s="18">
        <f t="shared" si="348"/>
        <v>0.45350760085837538</v>
      </c>
      <c r="L1917" s="20">
        <f t="shared" si="349"/>
        <v>1.2050347074828569</v>
      </c>
      <c r="M1917" s="51">
        <f>IF(AND((B1917-$B$2)&gt;123,OR(((U1916*R1916/C1916*C1917)/(U1916*S1916/D1916*D1917))&lt;(4/6),((U1916*R1916/C1916*C1917)/(U1916*S1916/D1916*D1917))&gt;(6/4))),1,0)</f>
        <v>0</v>
      </c>
      <c r="N1917" s="51">
        <f>IF(AND((B1917-$B$2)&gt;123,OR(((U1916*R1916/C1916*C1917)/(U1916*S1916/D1916*D1917))&lt;(4/6),((U1916*R1916/C1916*C1917)/(U1916*S1916/D1916*D1917))&gt;(6/4))),COUNTIF($M$2:M1917,1),0)</f>
        <v>0</v>
      </c>
      <c r="O1917" s="51">
        <f>IF(OR((ROW(N1917)-MATCH(MAX($N$2:N1917),$N$2:N1917,0))=1,(ROW(N1917)-MATCH(MAX($N$2:N1917),$N$2:N1917,0))&gt;123),IF(OR(((U1916*R1916/C1916*C1917)/(U1916*S1916/D1916*D1917))&lt;(4/6),((U1916*R1916/C1916*C1917)/(U1916*S1916/D1916*D1917))&gt;(6/4)),1,0),0)</f>
        <v>0</v>
      </c>
      <c r="P1917" s="47">
        <f>IF(O1917=1,U1916/2/C1917,P1916)</f>
        <v>4.5848803948301908</v>
      </c>
      <c r="Q1917" s="47">
        <f>IF(O1917=1,U1916/2/D1917,Q1916)</f>
        <v>74.992248772629807</v>
      </c>
      <c r="R1917" s="41">
        <f>P1917*C1917/U1916</f>
        <v>0.54369166836190586</v>
      </c>
      <c r="S1917" s="41">
        <f>Q1917*D1917/U1916</f>
        <v>0.45118340989331346</v>
      </c>
      <c r="T1917" s="41">
        <f t="shared" si="355"/>
        <v>1.2050347074828545</v>
      </c>
      <c r="U1917" s="42">
        <f>P1917*C1917+Q1917*D1917</f>
        <v>32785.61518127811</v>
      </c>
      <c r="V1917" s="25">
        <f>B1917</f>
        <v>43789</v>
      </c>
      <c r="W1917">
        <f>C1917/C$2</f>
        <v>1.6999930397045699</v>
      </c>
      <c r="X1917">
        <f>D1917/D$2</f>
        <v>1.4207631673235399</v>
      </c>
      <c r="Y1917">
        <f t="shared" si="356"/>
        <v>1.6392807590639056</v>
      </c>
      <c r="AA1917" s="15">
        <f t="shared" si="357"/>
        <v>-9.9251864536841206E-3</v>
      </c>
      <c r="AB1917" s="15">
        <f t="shared" si="358"/>
        <v>7.2176838301163393E-4</v>
      </c>
      <c r="AC1917" s="15">
        <f t="shared" si="359"/>
        <v>-5.1249217447806306E-3</v>
      </c>
    </row>
    <row r="1918" spans="1:29" x14ac:dyDescent="0.4">
      <c r="A1918" s="43">
        <f t="shared" si="350"/>
        <v>2019</v>
      </c>
      <c r="B1918" s="53">
        <v>43790</v>
      </c>
      <c r="C1918" s="45">
        <v>3889.598</v>
      </c>
      <c r="D1918" s="45">
        <f>VLOOKUP(B1918,'H11001.CSI  中证全债'!$A$2:$B$2792,2,0)</f>
        <v>198.4057</v>
      </c>
      <c r="E1918" s="14">
        <f t="shared" si="351"/>
        <v>0</v>
      </c>
      <c r="F1918" s="14">
        <f>IF(AND((B1918-$B$2)&gt;123,OR(((G1917*J1917/C1917*C1918)/(G1917*K1917/D1917*D1918))&lt;(4/6),((G1917*J1917/C1917*C1918)/(G1917*K1917/D1917*D1918))&gt;(6/4))),COUNTIF($E$2:E1918,1),0)</f>
        <v>0</v>
      </c>
      <c r="G1918" s="21">
        <f t="shared" si="352"/>
        <v>32488.840455827085</v>
      </c>
      <c r="H1918" s="12">
        <f t="shared" si="353"/>
        <v>4.553570394703824</v>
      </c>
      <c r="I1918" s="12">
        <f t="shared" si="354"/>
        <v>74.480129127983204</v>
      </c>
      <c r="J1918" s="15">
        <f>IF(OR((ROW(F1918)-MATCH(MAX($F$2:F1918),$F$2:F1918,0))=1,(ROW(F1918)-MATCH(MAX($F$2:F1918),$F$2:F1918,0))&gt;123),IF(OR(((G1917*J1917/C1917*C1918)/(G1917*K1917/D1917*D1918))&lt;(4/6),((G1917*J1917/C1917*C1918)/(G1917*K1917/D1917*D1918))&gt;(6/4)),50%,((G1917*J1917/C1917*C1918)/((G1917*K1917/D1917*D1918)+(G1917*J1917/C1917*C1918)))),((G1917*J1917/C1917*C1918)/((G1917*K1917/D1917*D1918)+(G1917*J1917/C1917*C1918))))</f>
        <v>0.54515821591664493</v>
      </c>
      <c r="K1918" s="18">
        <f t="shared" si="348"/>
        <v>0.45484178408335507</v>
      </c>
      <c r="L1918" s="20">
        <f t="shared" si="349"/>
        <v>1.1985666994410045</v>
      </c>
      <c r="M1918" s="51">
        <f>IF(AND((B1918-$B$2)&gt;123,OR(((U1917*R1917/C1917*C1918)/(U1917*S1917/D1917*D1918))&lt;(4/6),((U1917*R1917/C1917*C1918)/(U1917*S1917/D1917*D1918))&gt;(6/4))),1,0)</f>
        <v>0</v>
      </c>
      <c r="N1918" s="51">
        <f>IF(AND((B1918-$B$2)&gt;123,OR(((U1917*R1917/C1917*C1918)/(U1917*S1917/D1917*D1918))&lt;(4/6),((U1917*R1917/C1917*C1918)/(U1917*S1917/D1917*D1918))&gt;(6/4))),COUNTIF($M$2:M1918,1),0)</f>
        <v>0</v>
      </c>
      <c r="O1918" s="51">
        <f>IF(OR((ROW(N1918)-MATCH(MAX($N$2:N1918),$N$2:N1918,0))=1,(ROW(N1918)-MATCH(MAX($N$2:N1918),$N$2:N1918,0))&gt;123),IF(OR(((U1917*R1917/C1917*C1918)/(U1917*S1917/D1917*D1918))&lt;(4/6),((U1917*R1917/C1917*C1918)/(U1917*S1917/D1917*D1918))&gt;(6/4)),1,0),0)</f>
        <v>0</v>
      </c>
      <c r="P1918" s="47">
        <f>IF(O1918=1,U1917/2/C1918,P1917)</f>
        <v>4.5848803948301908</v>
      </c>
      <c r="Q1918" s="47">
        <f>IF(O1918=1,U1917/2/D1918,Q1917)</f>
        <v>74.992248772629807</v>
      </c>
      <c r="R1918" s="41">
        <f>P1918*C1918/U1917</f>
        <v>0.54393798973625074</v>
      </c>
      <c r="S1918" s="41">
        <f>Q1918*D1918/U1917</f>
        <v>0.45382371293140156</v>
      </c>
      <c r="T1918" s="41">
        <f t="shared" si="355"/>
        <v>1.198566699441002</v>
      </c>
      <c r="U1918" s="42">
        <f>P1918*C1918+Q1918*D1918</f>
        <v>32712.231226278476</v>
      </c>
      <c r="V1918" s="25">
        <f>B1918</f>
        <v>43790</v>
      </c>
      <c r="W1918">
        <f>C1918/C$2</f>
        <v>1.6920469489327472</v>
      </c>
      <c r="X1918">
        <f>D1918/D$2</f>
        <v>1.4217534933715512</v>
      </c>
      <c r="Y1918">
        <f t="shared" si="356"/>
        <v>1.6356115613139237</v>
      </c>
      <c r="AA1918" s="15">
        <f t="shared" si="357"/>
        <v>-4.6741901797454632E-3</v>
      </c>
      <c r="AB1918" s="15">
        <f t="shared" si="358"/>
        <v>6.9703809247601001E-4</v>
      </c>
      <c r="AC1918" s="15">
        <f t="shared" si="359"/>
        <v>-2.2382973323478161E-3</v>
      </c>
    </row>
    <row r="1919" spans="1:29" x14ac:dyDescent="0.4">
      <c r="A1919" s="43">
        <f t="shared" si="350"/>
        <v>2019</v>
      </c>
      <c r="B1919" s="53">
        <v>43791</v>
      </c>
      <c r="C1919" s="45">
        <v>3849.9947999999999</v>
      </c>
      <c r="D1919" s="45">
        <f>VLOOKUP(B1919,'H11001.CSI  中证全债'!$A$2:$B$2792,2,0)</f>
        <v>198.45769999999999</v>
      </c>
      <c r="E1919" s="14">
        <f t="shared" si="351"/>
        <v>0</v>
      </c>
      <c r="F1919" s="14">
        <f>IF(AND((B1919-$B$2)&gt;123,OR(((G1918*J1918/C1918*C1919)/(G1918*K1918/D1918*D1919))&lt;(4/6),((G1918*J1918/C1918*C1919)/(G1918*K1918/D1918*D1919))&gt;(6/4))),COUNTIF($E$2:E1919,1),0)</f>
        <v>0</v>
      </c>
      <c r="G1919" s="21">
        <f t="shared" si="352"/>
        <v>32312.377463486206</v>
      </c>
      <c r="H1919" s="12">
        <f t="shared" si="353"/>
        <v>4.553570394703824</v>
      </c>
      <c r="I1919" s="12">
        <f t="shared" si="354"/>
        <v>74.480129127983204</v>
      </c>
      <c r="J1919" s="15">
        <f>IF(OR((ROW(F1919)-MATCH(MAX($F$2:F1919),$F$2:F1919,0))=1,(ROW(F1919)-MATCH(MAX($F$2:F1919),$F$2:F1919,0))&gt;123),IF(OR(((G1918*J1918/C1918*C1919)/(G1918*K1918/D1918*D1919))&lt;(4/6),((G1918*J1918/C1918*C1919)/(G1918*K1918/D1918*D1919))&gt;(6/4)),50%,((G1918*J1918/C1918*C1919)/((G1918*K1918/D1918*D1919)+(G1918*J1918/C1918*C1919)))),((G1918*J1918/C1918*C1919)/((G1918*K1918/D1918*D1919)+(G1918*J1918/C1918*C1919))))</f>
        <v>0.54255439299860864</v>
      </c>
      <c r="K1919" s="18">
        <f t="shared" si="348"/>
        <v>0.45744560700139136</v>
      </c>
      <c r="L1919" s="20">
        <f t="shared" si="349"/>
        <v>1.1860522534145976</v>
      </c>
      <c r="M1919" s="51">
        <f>IF(AND((B1919-$B$2)&gt;123,OR(((U1918*R1918/C1918*C1919)/(U1918*S1918/D1918*D1919))&lt;(4/6),((U1918*R1918/C1918*C1919)/(U1918*S1918/D1918*D1919))&gt;(6/4))),1,0)</f>
        <v>0</v>
      </c>
      <c r="N1919" s="51">
        <f>IF(AND((B1919-$B$2)&gt;123,OR(((U1918*R1918/C1918*C1919)/(U1918*S1918/D1918*D1919))&lt;(4/6),((U1918*R1918/C1918*C1919)/(U1918*S1918/D1918*D1919))&gt;(6/4))),COUNTIF($M$2:M1919,1),0)</f>
        <v>0</v>
      </c>
      <c r="O1919" s="51">
        <f>IF(OR((ROW(N1919)-MATCH(MAX($N$2:N1919),$N$2:N1919,0))=1,(ROW(N1919)-MATCH(MAX($N$2:N1919),$N$2:N1919,0))&gt;123),IF(OR(((U1918*R1918/C1918*C1919)/(U1918*S1918/D1918*D1919))&lt;(4/6),((U1918*R1918/C1918*C1919)/(U1918*S1918/D1918*D1919))&gt;(6/4)),1,0),0)</f>
        <v>0</v>
      </c>
      <c r="P1919" s="47">
        <f>IF(O1919=1,U1918/2/C1919,P1918)</f>
        <v>4.5848803948301908</v>
      </c>
      <c r="Q1919" s="47">
        <f>IF(O1919=1,U1918/2/D1919,Q1918)</f>
        <v>74.992248772629807</v>
      </c>
      <c r="R1919" s="41">
        <f>P1919*C1919/U1918</f>
        <v>0.53960751122773054</v>
      </c>
      <c r="S1919" s="41">
        <f>Q1919*D1919/U1918</f>
        <v>0.45496099322287292</v>
      </c>
      <c r="T1919" s="41">
        <f t="shared" si="355"/>
        <v>1.1860522534145945</v>
      </c>
      <c r="U1919" s="42">
        <f>P1919*C1919+Q1919*D1919</f>
        <v>32534.554887962113</v>
      </c>
      <c r="V1919" s="25">
        <f>B1919</f>
        <v>43791</v>
      </c>
      <c r="W1919">
        <f>C1919/C$2</f>
        <v>1.674818825685056</v>
      </c>
      <c r="X1919">
        <f>D1919/D$2</f>
        <v>1.4221261196703689</v>
      </c>
      <c r="Y1919">
        <f t="shared" si="356"/>
        <v>1.6267277443981056</v>
      </c>
      <c r="AA1919" s="15">
        <f t="shared" si="357"/>
        <v>-1.0181823417227176E-2</v>
      </c>
      <c r="AB1919" s="15">
        <f t="shared" si="358"/>
        <v>2.62089244411845E-4</v>
      </c>
      <c r="AC1919" s="15">
        <f t="shared" si="359"/>
        <v>-5.4314955493964812E-3</v>
      </c>
    </row>
    <row r="1920" spans="1:29" x14ac:dyDescent="0.4">
      <c r="A1920" s="43">
        <f t="shared" si="350"/>
        <v>2019</v>
      </c>
      <c r="B1920" s="53">
        <v>43794</v>
      </c>
      <c r="C1920" s="45">
        <v>3878.2060999999999</v>
      </c>
      <c r="D1920" s="45">
        <f>VLOOKUP(B1920,'H11001.CSI  中证全债'!$A$2:$B$2792,2,0)</f>
        <v>198.45330000000001</v>
      </c>
      <c r="E1920" s="14">
        <f t="shared" si="351"/>
        <v>0</v>
      </c>
      <c r="F1920" s="14">
        <f>IF(AND((B1920-$B$2)&gt;123,OR(((G1919*J1919/C1919*C1920)/(G1919*K1919/D1919*D1920))&lt;(4/6),((G1919*J1919/C1919*C1920)/(G1919*K1919/D1919*D1920))&gt;(6/4))),COUNTIF($E$2:E1920,1),0)</f>
        <v>0</v>
      </c>
      <c r="G1920" s="21">
        <f t="shared" si="352"/>
        <v>32440.511891394151</v>
      </c>
      <c r="H1920" s="12">
        <f t="shared" si="353"/>
        <v>4.553570394703824</v>
      </c>
      <c r="I1920" s="12">
        <f t="shared" si="354"/>
        <v>74.480129127983204</v>
      </c>
      <c r="J1920" s="15">
        <f>IF(OR((ROW(F1920)-MATCH(MAX($F$2:F1920),$F$2:F1920,0))=1,(ROW(F1920)-MATCH(MAX($F$2:F1920),$F$2:F1920,0))&gt;123),IF(OR(((G1919*J1919/C1919*C1920)/(G1919*K1919/D1919*D1920))&lt;(4/6),((G1919*J1919/C1919*C1920)/(G1919*K1919/D1919*D1920))&gt;(6/4)),50%,((G1919*J1919/C1919*C1920)/((G1919*K1919/D1919*D1920)+(G1919*J1919/C1919*C1920)))),((G1919*J1919/C1919*C1920)/((G1919*K1919/D1919*D1920)+(G1919*J1919/C1919*C1920))))</f>
        <v>0.54437132621833151</v>
      </c>
      <c r="K1920" s="18">
        <f t="shared" si="348"/>
        <v>0.45562867378166849</v>
      </c>
      <c r="L1920" s="20">
        <f t="shared" si="349"/>
        <v>1.1947696831722829</v>
      </c>
      <c r="M1920" s="51">
        <f>IF(AND((B1920-$B$2)&gt;123,OR(((U1919*R1919/C1919*C1920)/(U1919*S1919/D1919*D1920))&lt;(4/6),((U1919*R1919/C1919*C1920)/(U1919*S1919/D1919*D1920))&gt;(6/4))),1,0)</f>
        <v>0</v>
      </c>
      <c r="N1920" s="51">
        <f>IF(AND((B1920-$B$2)&gt;123,OR(((U1919*R1919/C1919*C1920)/(U1919*S1919/D1919*D1920))&lt;(4/6),((U1919*R1919/C1919*C1920)/(U1919*S1919/D1919*D1920))&gt;(6/4))),COUNTIF($M$2:M1920,1),0)</f>
        <v>0</v>
      </c>
      <c r="O1920" s="51">
        <f>IF(OR((ROW(N1920)-MATCH(MAX($N$2:N1920),$N$2:N1920,0))=1,(ROW(N1920)-MATCH(MAX($N$2:N1920),$N$2:N1920,0))&gt;123),IF(OR(((U1919*R1919/C1919*C1920)/(U1919*S1919/D1919*D1920))&lt;(4/6),((U1919*R1919/C1919*C1920)/(U1919*S1919/D1919*D1920))&gt;(6/4)),1,0),0)</f>
        <v>0</v>
      </c>
      <c r="P1920" s="47">
        <f>IF(O1920=1,U1919/2/C1920,P1919)</f>
        <v>4.5848803948301908</v>
      </c>
      <c r="Q1920" s="47">
        <f>IF(O1920=1,U1919/2/D1920,Q1919)</f>
        <v>74.992248772629807</v>
      </c>
      <c r="R1920" s="41">
        <f>P1920*C1920/U1919</f>
        <v>0.54653002557535901</v>
      </c>
      <c r="S1920" s="41">
        <f>Q1920*D1920/U1919</f>
        <v>0.457435464987901</v>
      </c>
      <c r="T1920" s="41">
        <f t="shared" si="355"/>
        <v>1.1947696831722798</v>
      </c>
      <c r="U1920" s="42">
        <f>P1920*C1920+Q1920*D1920</f>
        <v>32663.570358350189</v>
      </c>
      <c r="V1920" s="25">
        <f>B1920</f>
        <v>43794</v>
      </c>
      <c r="W1920">
        <f>C1920/C$2</f>
        <v>1.6870912620886191</v>
      </c>
      <c r="X1920">
        <f>D1920/D$2</f>
        <v>1.4220945897527768</v>
      </c>
      <c r="Y1920">
        <f t="shared" si="356"/>
        <v>1.6331785179175093</v>
      </c>
      <c r="AA1920" s="15">
        <f t="shared" si="357"/>
        <v>7.3276202866559004E-3</v>
      </c>
      <c r="AB1920" s="15">
        <f t="shared" si="358"/>
        <v>-2.2170971446189291E-5</v>
      </c>
      <c r="AC1920" s="15">
        <f t="shared" si="359"/>
        <v>3.9654905632597881E-3</v>
      </c>
    </row>
    <row r="1921" spans="1:29" x14ac:dyDescent="0.4">
      <c r="A1921" s="43">
        <f t="shared" si="350"/>
        <v>2019</v>
      </c>
      <c r="B1921" s="53">
        <v>43795</v>
      </c>
      <c r="C1921" s="45">
        <v>3891.6532999999999</v>
      </c>
      <c r="D1921" s="45">
        <f>VLOOKUP(B1921,'H11001.CSI  中证全债'!$A$2:$B$2792,2,0)</f>
        <v>198.4308</v>
      </c>
      <c r="E1921" s="14">
        <f t="shared" si="351"/>
        <v>0</v>
      </c>
      <c r="F1921" s="14">
        <f>IF(AND((B1921-$B$2)&gt;123,OR(((G1920*J1920/C1920*C1921)/(G1920*K1920/D1920*D1921))&lt;(4/6),((G1920*J1920/C1920*C1921)/(G1920*K1920/D1920*D1921))&gt;(6/4))),COUNTIF($E$2:E1921,1),0)</f>
        <v>0</v>
      </c>
      <c r="G1921" s="21">
        <f t="shared" si="352"/>
        <v>32500.068860300431</v>
      </c>
      <c r="H1921" s="12">
        <f t="shared" si="353"/>
        <v>4.553570394703824</v>
      </c>
      <c r="I1921" s="12">
        <f t="shared" si="354"/>
        <v>74.480129127983204</v>
      </c>
      <c r="J1921" s="15">
        <f>IF(OR((ROW(F1921)-MATCH(MAX($F$2:F1921),$F$2:F1921,0))=1,(ROW(F1921)-MATCH(MAX($F$2:F1921),$F$2:F1921,0))&gt;123),IF(OR(((G1920*J1920/C1920*C1921)/(G1920*K1920/D1920*D1921))&lt;(4/6),((G1920*J1920/C1920*C1921)/(G1920*K1920/D1920*D1921))&gt;(6/4)),50%,((G1920*J1920/C1920*C1921)/((G1920*K1920/D1920*D1921)+(G1920*J1920/C1920*C1921)))),((G1920*J1920/C1920*C1921)/((G1920*K1920/D1920*D1921)+(G1920*J1920/C1920*C1921))))</f>
        <v>0.54525783712962994</v>
      </c>
      <c r="K1921" s="18">
        <f t="shared" si="348"/>
        <v>0.45474216287037006</v>
      </c>
      <c r="L1921" s="20">
        <f t="shared" si="349"/>
        <v>1.1990483435446528</v>
      </c>
      <c r="M1921" s="51">
        <f>IF(AND((B1921-$B$2)&gt;123,OR(((U1920*R1920/C1920*C1921)/(U1920*S1920/D1920*D1921))&lt;(4/6),((U1920*R1920/C1920*C1921)/(U1920*S1920/D1920*D1921))&gt;(6/4))),1,0)</f>
        <v>0</v>
      </c>
      <c r="N1921" s="51">
        <f>IF(AND((B1921-$B$2)&gt;123,OR(((U1920*R1920/C1920*C1921)/(U1920*S1920/D1920*D1921))&lt;(4/6),((U1920*R1920/C1920*C1921)/(U1920*S1920/D1920*D1921))&gt;(6/4))),COUNTIF($M$2:M1921,1),0)</f>
        <v>0</v>
      </c>
      <c r="O1921" s="51">
        <f>IF(OR((ROW(N1921)-MATCH(MAX($N$2:N1921),$N$2:N1921,0))=1,(ROW(N1921)-MATCH(MAX($N$2:N1921),$N$2:N1921,0))&gt;123),IF(OR(((U1920*R1920/C1920*C1921)/(U1920*S1920/D1920*D1921))&lt;(4/6),((U1920*R1920/C1920*C1921)/(U1920*S1920/D1920*D1921))&gt;(6/4)),1,0),0)</f>
        <v>0</v>
      </c>
      <c r="P1921" s="47">
        <f>IF(O1921=1,U1920/2/C1921,P1920)</f>
        <v>4.5848803948301908</v>
      </c>
      <c r="Q1921" s="47">
        <f>IF(O1921=1,U1920/2/D1921,Q1920)</f>
        <v>74.992248772629807</v>
      </c>
      <c r="R1921" s="41">
        <f>P1921*C1921/U1920</f>
        <v>0.54625886646481836</v>
      </c>
      <c r="S1921" s="41">
        <f>Q1921*D1921/U1920</f>
        <v>0.45557701606088497</v>
      </c>
      <c r="T1921" s="41">
        <f t="shared" si="355"/>
        <v>1.1990483435446497</v>
      </c>
      <c r="U1921" s="42">
        <f>P1921*C1921+Q1921*D1921</f>
        <v>32723.536836398165</v>
      </c>
      <c r="V1921" s="25">
        <f>B1921</f>
        <v>43795</v>
      </c>
      <c r="W1921">
        <f>C1921/C$2</f>
        <v>1.6929410423825437</v>
      </c>
      <c r="X1921">
        <f>D1921/D$2</f>
        <v>1.4219333572196344</v>
      </c>
      <c r="Y1921">
        <f t="shared" si="356"/>
        <v>1.6361768418199083</v>
      </c>
      <c r="AA1921" s="15">
        <f t="shared" si="357"/>
        <v>3.4673763212327291E-3</v>
      </c>
      <c r="AB1921" s="15">
        <f t="shared" si="358"/>
        <v>-1.1337679947887036E-4</v>
      </c>
      <c r="AC1921" s="15">
        <f t="shared" si="359"/>
        <v>1.8358825257034361E-3</v>
      </c>
    </row>
    <row r="1922" spans="1:29" x14ac:dyDescent="0.4">
      <c r="A1922" s="43">
        <f t="shared" si="350"/>
        <v>2019</v>
      </c>
      <c r="B1922" s="53">
        <v>43796</v>
      </c>
      <c r="C1922" s="45">
        <v>3875.6185999999998</v>
      </c>
      <c r="D1922" s="45">
        <f>VLOOKUP(B1922,'H11001.CSI  中证全债'!$A$2:$B$2792,2,0)</f>
        <v>198.47479999999999</v>
      </c>
      <c r="E1922" s="14">
        <f t="shared" si="351"/>
        <v>0</v>
      </c>
      <c r="F1922" s="14">
        <f>IF(AND((B1922-$B$2)&gt;123,OR(((G1921*J1921/C1921*C1922)/(G1921*K1921/D1921*D1922))&lt;(4/6),((G1921*J1921/C1921*C1922)/(G1921*K1921/D1921*D1922))&gt;(6/4))),COUNTIF($E$2:E1922,1),0)</f>
        <v>0</v>
      </c>
      <c r="G1922" s="21">
        <f t="shared" si="352"/>
        <v>32430.330850774102</v>
      </c>
      <c r="H1922" s="12">
        <f t="shared" si="353"/>
        <v>4.553570394703824</v>
      </c>
      <c r="I1922" s="12">
        <f t="shared" si="354"/>
        <v>74.480129127983204</v>
      </c>
      <c r="J1922" s="15">
        <f>IF(OR((ROW(F1922)-MATCH(MAX($F$2:F1922),$F$2:F1922,0))=1,(ROW(F1922)-MATCH(MAX($F$2:F1922),$F$2:F1922,0))&gt;123),IF(OR(((G1921*J1921/C1921*C1922)/(G1921*K1921/D1921*D1922))&lt;(4/6),((G1921*J1921/C1921*C1922)/(G1921*K1921/D1921*D1922))&gt;(6/4)),50%,((G1921*J1921/C1921*C1922)/((G1921*K1921/D1921*D1922)+(G1921*J1921/C1921*C1922)))),((G1921*J1921/C1921*C1922)/((G1921*K1921/D1921*D1922)+(G1921*J1921/C1921*C1922))))</f>
        <v>0.54417891076502045</v>
      </c>
      <c r="K1922" s="18">
        <f t="shared" ref="K1922:K1985" si="360">1-J1922</f>
        <v>0.45582108923497955</v>
      </c>
      <c r="L1922" s="20">
        <f t="shared" ref="L1922:L1985" si="361">J1922/K1922</f>
        <v>1.1938432065052869</v>
      </c>
      <c r="M1922" s="51">
        <f>IF(AND((B1922-$B$2)&gt;123,OR(((U1921*R1921/C1921*C1922)/(U1921*S1921/D1921*D1922))&lt;(4/6),((U1921*R1921/C1921*C1922)/(U1921*S1921/D1921*D1922))&gt;(6/4))),1,0)</f>
        <v>0</v>
      </c>
      <c r="N1922" s="51">
        <f>IF(AND((B1922-$B$2)&gt;123,OR(((U1921*R1921/C1921*C1922)/(U1921*S1921/D1921*D1922))&lt;(4/6),((U1921*R1921/C1921*C1922)/(U1921*S1921/D1921*D1922))&gt;(6/4))),COUNTIF($M$2:M1922,1),0)</f>
        <v>0</v>
      </c>
      <c r="O1922" s="51">
        <f>IF(OR((ROW(N1922)-MATCH(MAX($N$2:N1922),$N$2:N1922,0))=1,(ROW(N1922)-MATCH(MAX($N$2:N1922),$N$2:N1922,0))&gt;123),IF(OR(((U1921*R1921/C1921*C1922)/(U1921*S1921/D1921*D1922))&lt;(4/6),((U1921*R1921/C1921*C1922)/(U1921*S1921/D1921*D1922))&gt;(6/4)),1,0),0)</f>
        <v>0</v>
      </c>
      <c r="P1922" s="47">
        <f>IF(O1922=1,U1921/2/C1922,P1921)</f>
        <v>4.5848803948301908</v>
      </c>
      <c r="Q1922" s="47">
        <f>IF(O1922=1,U1921/2/D1922,Q1921)</f>
        <v>74.992248772629807</v>
      </c>
      <c r="R1922" s="41">
        <f>P1922*C1922/U1921</f>
        <v>0.543011222344848</v>
      </c>
      <c r="S1922" s="41">
        <f>Q1922*D1922/U1921</f>
        <v>0.45484299729308275</v>
      </c>
      <c r="T1922" s="41">
        <f t="shared" si="355"/>
        <v>1.1938432065052837</v>
      </c>
      <c r="U1922" s="42">
        <f>P1922*C1922+Q1922*D1922</f>
        <v>32653.319313677173</v>
      </c>
      <c r="V1922" s="25">
        <f>B1922</f>
        <v>43796</v>
      </c>
      <c r="W1922">
        <f>C1922/C$2</f>
        <v>1.6859656518120909</v>
      </c>
      <c r="X1922">
        <f>D1922/D$2</f>
        <v>1.422248656395557</v>
      </c>
      <c r="Y1922">
        <f t="shared" si="356"/>
        <v>1.6326659656838587</v>
      </c>
      <c r="AA1922" s="15">
        <f t="shared" si="357"/>
        <v>-4.120279676506633E-3</v>
      </c>
      <c r="AB1922" s="15">
        <f t="shared" si="358"/>
        <v>2.2173977023731695E-4</v>
      </c>
      <c r="AC1922" s="15">
        <f t="shared" si="359"/>
        <v>-2.1457803620692495E-3</v>
      </c>
    </row>
    <row r="1923" spans="1:29" x14ac:dyDescent="0.4">
      <c r="A1923" s="43">
        <f t="shared" ref="A1923:A1986" si="362">YEAR(B1923)</f>
        <v>2019</v>
      </c>
      <c r="B1923" s="53">
        <v>43797</v>
      </c>
      <c r="C1923" s="45">
        <v>3862.3029000000001</v>
      </c>
      <c r="D1923" s="45">
        <f>VLOOKUP(B1923,'H11001.CSI  中证全债'!$A$2:$B$2792,2,0)</f>
        <v>198.52799999999999</v>
      </c>
      <c r="E1923" s="14">
        <f t="shared" ref="E1923:E1986" si="363">IF(AND((B1923-$B$2)&gt;123,OR(((G1922*J1922/C1922*C1923)/(G1922*K1922/D1922*D1923))&lt;(4/6),((G1922*J1922/C1922*C1923)/(G1922*K1922/D1922*D1923))&gt;(6/4))),1,0)</f>
        <v>0</v>
      </c>
      <c r="F1923" s="14">
        <f>IF(AND((B1923-$B$2)&gt;123,OR(((G1922*J1922/C1922*C1923)/(G1922*K1922/D1922*D1923))&lt;(4/6),((G1922*J1922/C1922*C1923)/(G1922*K1922/D1922*D1923))&gt;(6/4))),COUNTIF($E$2:E1923,1),0)</f>
        <v>0</v>
      </c>
      <c r="G1923" s="21">
        <f t="shared" ref="G1923:G1986" si="364">G1922*J1922/C1922*C1923+G1922*K1922/D1922*D1923</f>
        <v>32373.659216338958</v>
      </c>
      <c r="H1923" s="12">
        <f t="shared" ref="H1923:H1986" si="365">IF(J1923=50%,G1923*J1923/C1923,H1922)</f>
        <v>4.553570394703824</v>
      </c>
      <c r="I1923" s="12">
        <f t="shared" ref="I1923:I1986" si="366">IF(K1923=50%,G1923*K1923/D1923,I1922)</f>
        <v>74.480129127983204</v>
      </c>
      <c r="J1923" s="15">
        <f>IF(OR((ROW(F1923)-MATCH(MAX($F$2:F1923),$F$2:F1923,0))=1,(ROW(F1923)-MATCH(MAX($F$2:F1923),$F$2:F1923,0))&gt;123),IF(OR(((G1922*J1922/C1922*C1923)/(G1922*K1922/D1922*D1923))&lt;(4/6),((G1922*J1922/C1922*C1923)/(G1922*K1922/D1922*D1923))&gt;(6/4)),50%,((G1922*J1922/C1922*C1923)/((G1922*K1922/D1922*D1923)+(G1922*J1922/C1922*C1923)))),((G1922*J1922/C1922*C1923)/((G1922*K1922/D1922*D1923)+(G1922*J1922/C1922*C1923))))</f>
        <v>0.54325858017132811</v>
      </c>
      <c r="K1923" s="18">
        <f t="shared" si="360"/>
        <v>0.45674141982867189</v>
      </c>
      <c r="L1923" s="20">
        <f t="shared" si="361"/>
        <v>1.1894226286179819</v>
      </c>
      <c r="M1923" s="51">
        <f>IF(AND((B1923-$B$2)&gt;123,OR(((U1922*R1922/C1922*C1923)/(U1922*S1922/D1922*D1923))&lt;(4/6),((U1922*R1922/C1922*C1923)/(U1922*S1922/D1922*D1923))&gt;(6/4))),1,0)</f>
        <v>0</v>
      </c>
      <c r="N1923" s="51">
        <f>IF(AND((B1923-$B$2)&gt;123,OR(((U1922*R1922/C1922*C1923)/(U1922*S1922/D1922*D1923))&lt;(4/6),((U1922*R1922/C1922*C1923)/(U1922*S1922/D1922*D1923))&gt;(6/4))),COUNTIF($M$2:M1923,1),0)</f>
        <v>0</v>
      </c>
      <c r="O1923" s="51">
        <f>IF(OR((ROW(N1923)-MATCH(MAX($N$2:N1923),$N$2:N1923,0))=1,(ROW(N1923)-MATCH(MAX($N$2:N1923),$N$2:N1923,0))&gt;123),IF(OR(((U1922*R1922/C1922*C1923)/(U1922*S1922/D1922*D1923))&lt;(4/6),((U1922*R1922/C1922*C1923)/(U1922*S1922/D1922*D1923))&gt;(6/4)),1,0),0)</f>
        <v>0</v>
      </c>
      <c r="P1923" s="47">
        <f>IF(O1923=1,U1922/2/C1923,P1922)</f>
        <v>4.5848803948301908</v>
      </c>
      <c r="Q1923" s="47">
        <f>IF(O1923=1,U1922/2/D1923,Q1922)</f>
        <v>74.992248772629807</v>
      </c>
      <c r="R1923" s="41">
        <f>P1923*C1923/U1922</f>
        <v>0.54230924197922303</v>
      </c>
      <c r="S1923" s="41">
        <f>Q1923*D1923/U1922</f>
        <v>0.45594326939058338</v>
      </c>
      <c r="T1923" s="41">
        <f t="shared" ref="T1923:T1986" si="367">R1923/S1923</f>
        <v>1.189422628617979</v>
      </c>
      <c r="U1923" s="42">
        <f>P1923*C1923+Q1923*D1923</f>
        <v>32596.258009438439</v>
      </c>
      <c r="V1923" s="25">
        <f>B1923</f>
        <v>43797</v>
      </c>
      <c r="W1923">
        <f>C1923/C$2</f>
        <v>1.6801730764462297</v>
      </c>
      <c r="X1923">
        <f>D1923/D$2</f>
        <v>1.4226298817628089</v>
      </c>
      <c r="Y1923">
        <f t="shared" ref="Y1923:Y1986" si="368">U1923/U$2</f>
        <v>1.629812900471922</v>
      </c>
      <c r="AA1923" s="15">
        <f t="shared" ref="AA1923:AA1986" si="369">W1923/W1922-1</f>
        <v>-3.4357611969350055E-3</v>
      </c>
      <c r="AB1923" s="15">
        <f t="shared" ref="AB1923:AB1986" si="370">X1923/X1922-1</f>
        <v>2.6804410433967085E-4</v>
      </c>
      <c r="AC1923" s="15">
        <f t="shared" ref="AC1923:AC1986" si="371">Y1923/Y1922-1</f>
        <v>-1.7474886301936943E-3</v>
      </c>
    </row>
    <row r="1924" spans="1:29" x14ac:dyDescent="0.4">
      <c r="A1924" s="43">
        <f t="shared" si="362"/>
        <v>2019</v>
      </c>
      <c r="B1924" s="53">
        <v>43798</v>
      </c>
      <c r="C1924" s="45">
        <v>3828.6705999999999</v>
      </c>
      <c r="D1924" s="45">
        <f>VLOOKUP(B1924,'H11001.CSI  中证全债'!$A$2:$B$2792,2,0)</f>
        <v>198.58439999999999</v>
      </c>
      <c r="E1924" s="14">
        <f t="shared" si="363"/>
        <v>0</v>
      </c>
      <c r="F1924" s="14">
        <f>IF(AND((B1924-$B$2)&gt;123,OR(((G1923*J1923/C1923*C1924)/(G1923*K1923/D1923*D1924))&lt;(4/6),((G1923*J1923/C1923*C1924)/(G1923*K1923/D1923*D1924))&gt;(6/4))),COUNTIF($E$2:E1924,1),0)</f>
        <v>0</v>
      </c>
      <c r="G1924" s="21">
        <f t="shared" si="364"/>
        <v>32224.712850035979</v>
      </c>
      <c r="H1924" s="12">
        <f t="shared" si="365"/>
        <v>4.553570394703824</v>
      </c>
      <c r="I1924" s="12">
        <f t="shared" si="366"/>
        <v>74.480129127983204</v>
      </c>
      <c r="J1924" s="15">
        <f>IF(OR((ROW(F1924)-MATCH(MAX($F$2:F1924),$F$2:F1924,0))=1,(ROW(F1924)-MATCH(MAX($F$2:F1924),$F$2:F1924,0))&gt;123),IF(OR(((G1923*J1923/C1923*C1924)/(G1923*K1923/D1923*D1924))&lt;(4/6),((G1923*J1923/C1923*C1924)/(G1923*K1923/D1923*D1924))&gt;(6/4)),50%,((G1923*J1923/C1923*C1924)/((G1923*K1923/D1923*D1924)+(G1923*J1923/C1923*C1924)))),((G1923*J1923/C1923*C1924)/((G1923*K1923/D1923*D1924)+(G1923*J1923/C1923*C1924))))</f>
        <v>0.54101711243684425</v>
      </c>
      <c r="K1924" s="18">
        <f t="shared" si="360"/>
        <v>0.45898288756315575</v>
      </c>
      <c r="L1924" s="20">
        <f t="shared" si="361"/>
        <v>1.1787304648964732</v>
      </c>
      <c r="M1924" s="51">
        <f>IF(AND((B1924-$B$2)&gt;123,OR(((U1923*R1923/C1923*C1924)/(U1923*S1923/D1923*D1924))&lt;(4/6),((U1923*R1923/C1923*C1924)/(U1923*S1923/D1923*D1924))&gt;(6/4))),1,0)</f>
        <v>0</v>
      </c>
      <c r="N1924" s="51">
        <f>IF(AND((B1924-$B$2)&gt;123,OR(((U1923*R1923/C1923*C1924)/(U1923*S1923/D1923*D1924))&lt;(4/6),((U1923*R1923/C1923*C1924)/(U1923*S1923/D1923*D1924))&gt;(6/4))),COUNTIF($M$2:M1924,1),0)</f>
        <v>0</v>
      </c>
      <c r="O1924" s="51">
        <f>IF(OR((ROW(N1924)-MATCH(MAX($N$2:N1924),$N$2:N1924,0))=1,(ROW(N1924)-MATCH(MAX($N$2:N1924),$N$2:N1924,0))&gt;123),IF(OR(((U1923*R1923/C1923*C1924)/(U1923*S1923/D1923*D1924))&lt;(4/6),((U1923*R1923/C1923*C1924)/(U1923*S1923/D1923*D1924))&gt;(6/4)),1,0),0)</f>
        <v>0</v>
      </c>
      <c r="P1924" s="47">
        <f>IF(O1924=1,U1923/2/C1924,P1923)</f>
        <v>4.5848803948301908</v>
      </c>
      <c r="Q1924" s="47">
        <f>IF(O1924=1,U1923/2/D1924,Q1923)</f>
        <v>74.992248772629807</v>
      </c>
      <c r="R1924" s="41">
        <f>P1924*C1924/U1923</f>
        <v>0.53852797358273086</v>
      </c>
      <c r="S1924" s="41">
        <f>Q1924*D1924/U1923</f>
        <v>0.45687117591385107</v>
      </c>
      <c r="T1924" s="41">
        <f t="shared" si="367"/>
        <v>1.1787304648964705</v>
      </c>
      <c r="U1924" s="42">
        <f>P1924*C1924+Q1924*D1924</f>
        <v>32446.287499366168</v>
      </c>
      <c r="V1924" s="25">
        <f>B1924</f>
        <v>43798</v>
      </c>
      <c r="W1924">
        <f>C1924/C$2</f>
        <v>1.6655424049473779</v>
      </c>
      <c r="X1924">
        <f>D1924/D$2</f>
        <v>1.4230340379792188</v>
      </c>
      <c r="Y1924">
        <f t="shared" si="368"/>
        <v>1.6223143749683084</v>
      </c>
      <c r="AA1924" s="15">
        <f t="shared" si="369"/>
        <v>-8.7078359390196924E-3</v>
      </c>
      <c r="AB1924" s="15">
        <f t="shared" si="370"/>
        <v>2.8409090909087276E-4</v>
      </c>
      <c r="AC1924" s="15">
        <f t="shared" si="371"/>
        <v>-4.6008505034180747E-3</v>
      </c>
    </row>
    <row r="1925" spans="1:29" x14ac:dyDescent="0.4">
      <c r="A1925" s="43">
        <f t="shared" si="362"/>
        <v>2019</v>
      </c>
      <c r="B1925" s="53">
        <v>43801</v>
      </c>
      <c r="C1925" s="45">
        <v>3836.0589</v>
      </c>
      <c r="D1925" s="45">
        <f>VLOOKUP(B1925,'H11001.CSI  中证全债'!$A$2:$B$2792,2,0)</f>
        <v>198.57589999999999</v>
      </c>
      <c r="E1925" s="14">
        <f t="shared" si="363"/>
        <v>0</v>
      </c>
      <c r="F1925" s="14">
        <f>IF(AND((B1925-$B$2)&gt;123,OR(((G1924*J1924/C1924*C1925)/(G1924*K1924/D1924*D1925))&lt;(4/6),((G1924*J1924/C1924*C1925)/(G1924*K1924/D1924*D1925))&gt;(6/4))),COUNTIF($E$2:E1925,1),0)</f>
        <v>0</v>
      </c>
      <c r="G1925" s="21">
        <f t="shared" si="364"/>
        <v>32257.722913085581</v>
      </c>
      <c r="H1925" s="12">
        <f t="shared" si="365"/>
        <v>4.553570394703824</v>
      </c>
      <c r="I1925" s="12">
        <f t="shared" si="366"/>
        <v>74.480129127983204</v>
      </c>
      <c r="J1925" s="15">
        <f>IF(OR((ROW(F1925)-MATCH(MAX($F$2:F1925),$F$2:F1925,0))=1,(ROW(F1925)-MATCH(MAX($F$2:F1925),$F$2:F1925,0))&gt;123),IF(OR(((G1924*J1924/C1924*C1925)/(G1924*K1924/D1924*D1925))&lt;(4/6),((G1924*J1924/C1924*C1925)/(G1924*K1924/D1924*D1925))&gt;(6/4)),50%,((G1924*J1924/C1924*C1925)/((G1924*K1924/D1924*D1925)+(G1924*J1924/C1924*C1925)))),((G1924*J1924/C1924*C1925)/((G1924*K1924/D1924*D1925)+(G1924*J1924/C1924*C1925))))</f>
        <v>0.54150642580832009</v>
      </c>
      <c r="K1925" s="18">
        <f t="shared" si="360"/>
        <v>0.45849357419167991</v>
      </c>
      <c r="L1925" s="20">
        <f t="shared" si="361"/>
        <v>1.1810556489542763</v>
      </c>
      <c r="M1925" s="51">
        <f>IF(AND((B1925-$B$2)&gt;123,OR(((U1924*R1924/C1924*C1925)/(U1924*S1924/D1924*D1925))&lt;(4/6),((U1924*R1924/C1924*C1925)/(U1924*S1924/D1924*D1925))&gt;(6/4))),1,0)</f>
        <v>0</v>
      </c>
      <c r="N1925" s="51">
        <f>IF(AND((B1925-$B$2)&gt;123,OR(((U1924*R1924/C1924*C1925)/(U1924*S1924/D1924*D1925))&lt;(4/6),((U1924*R1924/C1924*C1925)/(U1924*S1924/D1924*D1925))&gt;(6/4))),COUNTIF($M$2:M1925,1),0)</f>
        <v>0</v>
      </c>
      <c r="O1925" s="51">
        <f>IF(OR((ROW(N1925)-MATCH(MAX($N$2:N1925),$N$2:N1925,0))=1,(ROW(N1925)-MATCH(MAX($N$2:N1925),$N$2:N1925,0))&gt;123),IF(OR(((U1924*R1924/C1924*C1925)/(U1924*S1924/D1924*D1925))&lt;(4/6),((U1924*R1924/C1924*C1925)/(U1924*S1924/D1924*D1925))&gt;(6/4)),1,0),0)</f>
        <v>0</v>
      </c>
      <c r="P1925" s="47">
        <f>IF(O1925=1,U1924/2/C1925,P1924)</f>
        <v>4.5848803948301908</v>
      </c>
      <c r="Q1925" s="47">
        <f>IF(O1925=1,U1924/2/D1925,Q1924)</f>
        <v>74.992248772629807</v>
      </c>
      <c r="R1925" s="41">
        <f>P1925*C1925/U1924</f>
        <v>0.54206112931617967</v>
      </c>
      <c r="S1925" s="41">
        <f>Q1925*D1925/U1924</f>
        <v>0.45896324173727931</v>
      </c>
      <c r="T1925" s="41">
        <f t="shared" si="367"/>
        <v>1.1810556489542738</v>
      </c>
      <c r="U1925" s="42">
        <f>P1925*C1925+Q1925*D1925</f>
        <v>32479.524537072728</v>
      </c>
      <c r="V1925" s="25">
        <f>B1925</f>
        <v>43801</v>
      </c>
      <c r="W1925">
        <f>C1925/C$2</f>
        <v>1.6687564518675995</v>
      </c>
      <c r="X1925">
        <f>D1925/D$2</f>
        <v>1.4229731279111428</v>
      </c>
      <c r="Y1925">
        <f t="shared" si="368"/>
        <v>1.6239762268536364</v>
      </c>
      <c r="AA1925" s="15">
        <f t="shared" si="369"/>
        <v>1.9297298649822991E-3</v>
      </c>
      <c r="AB1925" s="15">
        <f t="shared" si="370"/>
        <v>-4.2802959346222025E-5</v>
      </c>
      <c r="AC1925" s="15">
        <f t="shared" si="371"/>
        <v>1.0243710534589834E-3</v>
      </c>
    </row>
    <row r="1926" spans="1:29" x14ac:dyDescent="0.4">
      <c r="A1926" s="43">
        <f t="shared" si="362"/>
        <v>2019</v>
      </c>
      <c r="B1926" s="53">
        <v>43802</v>
      </c>
      <c r="C1926" s="45">
        <v>3851.0873000000001</v>
      </c>
      <c r="D1926" s="45">
        <f>VLOOKUP(B1926,'H11001.CSI  中证全债'!$A$2:$B$2792,2,0)</f>
        <v>198.56379999999999</v>
      </c>
      <c r="E1926" s="14">
        <f t="shared" si="363"/>
        <v>0</v>
      </c>
      <c r="F1926" s="14">
        <f>IF(AND((B1926-$B$2)&gt;123,OR(((G1925*J1925/C1925*C1926)/(G1925*K1925/D1925*D1926))&lt;(4/6),((G1925*J1925/C1925*C1926)/(G1925*K1925/D1925*D1926))&gt;(6/4))),COUNTIF($E$2:E1926,1),0)</f>
        <v>0</v>
      </c>
      <c r="G1926" s="21">
        <f t="shared" si="364"/>
        <v>32325.254580842899</v>
      </c>
      <c r="H1926" s="12">
        <f t="shared" si="365"/>
        <v>4.553570394703824</v>
      </c>
      <c r="I1926" s="12">
        <f t="shared" si="366"/>
        <v>74.480129127983204</v>
      </c>
      <c r="J1926" s="15">
        <f>IF(OR((ROW(F1926)-MATCH(MAX($F$2:F1926),$F$2:F1926,0))=1,(ROW(F1926)-MATCH(MAX($F$2:F1926),$F$2:F1926,0))&gt;123),IF(OR(((G1925*J1925/C1925*C1926)/(G1925*K1925/D1925*D1926))&lt;(4/6),((G1925*J1925/C1925*C1926)/(G1925*K1925/D1925*D1926))&gt;(6/4)),50%,((G1925*J1925/C1925*C1926)/((G1925*K1925/D1925*D1926)+(G1925*J1925/C1925*C1926)))),((G1925*J1925/C1925*C1926)/((G1925*K1925/D1925*D1926)+(G1925*J1925/C1925*C1926))))</f>
        <v>0.54249215803833051</v>
      </c>
      <c r="K1926" s="18">
        <f t="shared" si="360"/>
        <v>0.45750784196166949</v>
      </c>
      <c r="L1926" s="20">
        <f t="shared" si="361"/>
        <v>1.1857548839212708</v>
      </c>
      <c r="M1926" s="51">
        <f>IF(AND((B1926-$B$2)&gt;123,OR(((U1925*R1925/C1925*C1926)/(U1925*S1925/D1925*D1926))&lt;(4/6),((U1925*R1925/C1925*C1926)/(U1925*S1925/D1925*D1926))&gt;(6/4))),1,0)</f>
        <v>0</v>
      </c>
      <c r="N1926" s="51">
        <f>IF(AND((B1926-$B$2)&gt;123,OR(((U1925*R1925/C1925*C1926)/(U1925*S1925/D1925*D1926))&lt;(4/6),((U1925*R1925/C1925*C1926)/(U1925*S1925/D1925*D1926))&gt;(6/4))),COUNTIF($M$2:M1926,1),0)</f>
        <v>0</v>
      </c>
      <c r="O1926" s="51">
        <f>IF(OR((ROW(N1926)-MATCH(MAX($N$2:N1926),$N$2:N1926,0))=1,(ROW(N1926)-MATCH(MAX($N$2:N1926),$N$2:N1926,0))&gt;123),IF(OR(((U1925*R1925/C1925*C1926)/(U1925*S1925/D1925*D1926))&lt;(4/6),((U1925*R1925/C1925*C1926)/(U1925*S1925/D1925*D1926))&gt;(6/4)),1,0),0)</f>
        <v>0</v>
      </c>
      <c r="P1926" s="47">
        <f>IF(O1926=1,U1925/2/C1926,P1925)</f>
        <v>4.5848803948301908</v>
      </c>
      <c r="Q1926" s="47">
        <f>IF(O1926=1,U1925/2/D1926,Q1925)</f>
        <v>74.992248772629807</v>
      </c>
      <c r="R1926" s="41">
        <f>P1926*C1926/U1925</f>
        <v>0.54362786747065117</v>
      </c>
      <c r="S1926" s="41">
        <f>Q1926*D1926/U1925</f>
        <v>0.45846563639939181</v>
      </c>
      <c r="T1926" s="41">
        <f t="shared" si="367"/>
        <v>1.1857548839212682</v>
      </c>
      <c r="U1926" s="42">
        <f>P1926*C1926+Q1926*D1926</f>
        <v>32547.520547388245</v>
      </c>
      <c r="V1926" s="25">
        <f>B1926</f>
        <v>43802</v>
      </c>
      <c r="W1926">
        <f>C1926/C$2</f>
        <v>1.675294083357368</v>
      </c>
      <c r="X1926">
        <f>D1926/D$2</f>
        <v>1.422886420637764</v>
      </c>
      <c r="Y1926">
        <f t="shared" si="368"/>
        <v>1.6273760273694122</v>
      </c>
      <c r="AA1926" s="15">
        <f t="shared" si="369"/>
        <v>3.9176666447953146E-3</v>
      </c>
      <c r="AB1926" s="15">
        <f t="shared" si="370"/>
        <v>-6.0933879690416859E-5</v>
      </c>
      <c r="AC1926" s="15">
        <f t="shared" si="371"/>
        <v>2.0935038700429232E-3</v>
      </c>
    </row>
    <row r="1927" spans="1:29" x14ac:dyDescent="0.4">
      <c r="A1927" s="43">
        <f t="shared" si="362"/>
        <v>2019</v>
      </c>
      <c r="B1927" s="53">
        <v>43803</v>
      </c>
      <c r="C1927" s="45">
        <v>3849.819</v>
      </c>
      <c r="D1927" s="45">
        <f>VLOOKUP(B1927,'H11001.CSI  中证全债'!$A$2:$B$2792,2,0)</f>
        <v>198.63290000000001</v>
      </c>
      <c r="E1927" s="14">
        <f t="shared" si="363"/>
        <v>0</v>
      </c>
      <c r="F1927" s="14">
        <f>IF(AND((B1927-$B$2)&gt;123,OR(((G1926*J1926/C1926*C1927)/(G1926*K1926/D1926*D1927))&lt;(4/6),((G1926*J1926/C1926*C1927)/(G1926*K1926/D1926*D1927))&gt;(6/4))),COUNTIF($E$2:E1927,1),0)</f>
        <v>0</v>
      </c>
      <c r="G1927" s="21">
        <f t="shared" si="364"/>
        <v>32324.625864434038</v>
      </c>
      <c r="H1927" s="12">
        <f t="shared" si="365"/>
        <v>4.553570394703824</v>
      </c>
      <c r="I1927" s="12">
        <f t="shared" si="366"/>
        <v>74.480129127983204</v>
      </c>
      <c r="J1927" s="15">
        <f>IF(OR((ROW(F1927)-MATCH(MAX($F$2:F1927),$F$2:F1927,0))=1,(ROW(F1927)-MATCH(MAX($F$2:F1927),$F$2:F1927,0))&gt;123),IF(OR(((G1926*J1926/C1926*C1927)/(G1926*K1926/D1926*D1927))&lt;(4/6),((G1926*J1926/C1926*C1927)/(G1926*K1926/D1926*D1927))&gt;(6/4)),50%,((G1926*J1926/C1926*C1927)/((G1926*K1926/D1926*D1927)+(G1926*J1926/C1926*C1927)))),((G1926*J1926/C1926*C1927)/((G1926*K1926/D1926*D1927)+(G1926*J1926/C1926*C1927))))</f>
        <v>0.54232404411698276</v>
      </c>
      <c r="K1927" s="18">
        <f t="shared" si="360"/>
        <v>0.45767595588301724</v>
      </c>
      <c r="L1927" s="20">
        <f t="shared" si="361"/>
        <v>1.1849520105784226</v>
      </c>
      <c r="M1927" s="51">
        <f>IF(AND((B1927-$B$2)&gt;123,OR(((U1926*R1926/C1926*C1927)/(U1926*S1926/D1926*D1927))&lt;(4/6),((U1926*R1926/C1926*C1927)/(U1926*S1926/D1926*D1927))&gt;(6/4))),1,0)</f>
        <v>0</v>
      </c>
      <c r="N1927" s="51">
        <f>IF(AND((B1927-$B$2)&gt;123,OR(((U1926*R1926/C1926*C1927)/(U1926*S1926/D1926*D1927))&lt;(4/6),((U1926*R1926/C1926*C1927)/(U1926*S1926/D1926*D1927))&gt;(6/4))),COUNTIF($M$2:M1927,1),0)</f>
        <v>0</v>
      </c>
      <c r="O1927" s="51">
        <f>IF(OR((ROW(N1927)-MATCH(MAX($N$2:N1927),$N$2:N1927,0))=1,(ROW(N1927)-MATCH(MAX($N$2:N1927),$N$2:N1927,0))&gt;123),IF(OR(((U1926*R1926/C1926*C1927)/(U1926*S1926/D1926*D1927))&lt;(4/6),((U1926*R1926/C1926*C1927)/(U1926*S1926/D1926*D1927))&gt;(6/4)),1,0),0)</f>
        <v>0</v>
      </c>
      <c r="P1927" s="47">
        <f>IF(O1927=1,U1926/2/C1927,P1926)</f>
        <v>4.5848803948301908</v>
      </c>
      <c r="Q1927" s="47">
        <f>IF(O1927=1,U1926/2/D1927,Q1926)</f>
        <v>74.992248772629807</v>
      </c>
      <c r="R1927" s="41">
        <f>P1927*C1927/U1926</f>
        <v>0.5423134960786179</v>
      </c>
      <c r="S1927" s="41">
        <f>Q1927*D1927/U1926</f>
        <v>0.45766705422432596</v>
      </c>
      <c r="T1927" s="41">
        <f t="shared" si="367"/>
        <v>1.1849520105784201</v>
      </c>
      <c r="U1927" s="42">
        <f>P1927*C1927+Q1927*D1927</f>
        <v>32546.887507973668</v>
      </c>
      <c r="V1927" s="25">
        <f>B1927</f>
        <v>43803</v>
      </c>
      <c r="W1927">
        <f>C1927/C$2</f>
        <v>1.6747423494390219</v>
      </c>
      <c r="X1927">
        <f>D1927/D$2</f>
        <v>1.4233815836617698</v>
      </c>
      <c r="Y1927">
        <f t="shared" si="368"/>
        <v>1.6273443753986834</v>
      </c>
      <c r="AA1927" s="15">
        <f t="shared" si="369"/>
        <v>-3.2933556193337488E-4</v>
      </c>
      <c r="AB1927" s="15">
        <f t="shared" si="370"/>
        <v>3.4799898068027524E-4</v>
      </c>
      <c r="AC1927" s="15">
        <f t="shared" si="371"/>
        <v>-1.944969705625077E-5</v>
      </c>
    </row>
    <row r="1928" spans="1:29" x14ac:dyDescent="0.4">
      <c r="A1928" s="43">
        <f t="shared" si="362"/>
        <v>2019</v>
      </c>
      <c r="B1928" s="53">
        <v>43804</v>
      </c>
      <c r="C1928" s="45">
        <v>3879.3638000000001</v>
      </c>
      <c r="D1928" s="45">
        <f>VLOOKUP(B1928,'H11001.CSI  中证全债'!$A$2:$B$2792,2,0)</f>
        <v>198.6892</v>
      </c>
      <c r="E1928" s="14">
        <f t="shared" si="363"/>
        <v>0</v>
      </c>
      <c r="F1928" s="14">
        <f>IF(AND((B1928-$B$2)&gt;123,OR(((G1927*J1927/C1927*C1928)/(G1927*K1927/D1927*D1928))&lt;(4/6),((G1927*J1927/C1927*C1928)/(G1927*K1927/D1927*D1928))&gt;(6/4))),COUNTIF($E$2:E1928,1),0)</f>
        <v>0</v>
      </c>
      <c r="G1928" s="21">
        <f t="shared" si="364"/>
        <v>32463.353422301385</v>
      </c>
      <c r="H1928" s="12">
        <f t="shared" si="365"/>
        <v>4.553570394703824</v>
      </c>
      <c r="I1928" s="12">
        <f t="shared" si="366"/>
        <v>74.480129127983204</v>
      </c>
      <c r="J1928" s="15">
        <f>IF(OR((ROW(F1928)-MATCH(MAX($F$2:F1928),$F$2:F1928,0))=1,(ROW(F1928)-MATCH(MAX($F$2:F1928),$F$2:F1928,0))&gt;123),IF(OR(((G1927*J1927/C1927*C1928)/(G1927*K1927/D1927*D1928))&lt;(4/6),((G1927*J1927/C1927*C1928)/(G1927*K1927/D1927*D1928))&gt;(6/4)),50%,((G1927*J1927/C1927*C1928)/((G1927*K1927/D1927*D1928)+(G1927*J1927/C1927*C1928)))),((G1927*J1927/C1927*C1928)/((G1927*K1927/D1927*D1928)+(G1927*J1927/C1927*C1928))))</f>
        <v>0.54415068955354495</v>
      </c>
      <c r="K1928" s="18">
        <f t="shared" si="360"/>
        <v>0.45584931044645505</v>
      </c>
      <c r="L1928" s="20">
        <f t="shared" si="361"/>
        <v>1.1937073876904811</v>
      </c>
      <c r="M1928" s="51">
        <f>IF(AND((B1928-$B$2)&gt;123,OR(((U1927*R1927/C1927*C1928)/(U1927*S1927/D1927*D1928))&lt;(4/6),((U1927*R1927/C1927*C1928)/(U1927*S1927/D1927*D1928))&gt;(6/4))),1,0)</f>
        <v>0</v>
      </c>
      <c r="N1928" s="51">
        <f>IF(AND((B1928-$B$2)&gt;123,OR(((U1927*R1927/C1927*C1928)/(U1927*S1927/D1927*D1928))&lt;(4/6),((U1927*R1927/C1927*C1928)/(U1927*S1927/D1927*D1928))&gt;(6/4))),COUNTIF($M$2:M1928,1),0)</f>
        <v>0</v>
      </c>
      <c r="O1928" s="51">
        <f>IF(OR((ROW(N1928)-MATCH(MAX($N$2:N1928),$N$2:N1928,0))=1,(ROW(N1928)-MATCH(MAX($N$2:N1928),$N$2:N1928,0))&gt;123),IF(OR(((U1927*R1927/C1927*C1928)/(U1927*S1927/D1927*D1928))&lt;(4/6),((U1927*R1927/C1927*C1928)/(U1927*S1927/D1927*D1928))&gt;(6/4)),1,0),0)</f>
        <v>0</v>
      </c>
      <c r="P1928" s="47">
        <f>IF(O1928=1,U1927/2/C1928,P1927)</f>
        <v>4.5848803948301908</v>
      </c>
      <c r="Q1928" s="47">
        <f>IF(O1928=1,U1927/2/D1928,Q1927)</f>
        <v>74.992248772629807</v>
      </c>
      <c r="R1928" s="41">
        <f>P1928*C1928/U1927</f>
        <v>0.54648602041213468</v>
      </c>
      <c r="S1928" s="41">
        <f>Q1928*D1928/U1927</f>
        <v>0.45780567838274572</v>
      </c>
      <c r="T1928" s="41">
        <f t="shared" si="367"/>
        <v>1.1937073876904782</v>
      </c>
      <c r="U1928" s="42">
        <f>P1928*C1928+Q1928*D1928</f>
        <v>32686.568945868748</v>
      </c>
      <c r="V1928" s="25">
        <f>B1928</f>
        <v>43804</v>
      </c>
      <c r="W1928">
        <f>C1928/C$2</f>
        <v>1.6875948829648073</v>
      </c>
      <c r="X1928">
        <f>D1928/D$2</f>
        <v>1.4237850232891436</v>
      </c>
      <c r="Y1928">
        <f t="shared" si="368"/>
        <v>1.6343284472934374</v>
      </c>
      <c r="AA1928" s="15">
        <f t="shared" si="369"/>
        <v>7.6743348193770711E-3</v>
      </c>
      <c r="AB1928" s="15">
        <f t="shared" si="370"/>
        <v>2.8343743659786647E-4</v>
      </c>
      <c r="AC1928" s="15">
        <f t="shared" si="371"/>
        <v>4.2916987948804497E-3</v>
      </c>
    </row>
    <row r="1929" spans="1:29" x14ac:dyDescent="0.4">
      <c r="A1929" s="43">
        <f t="shared" si="362"/>
        <v>2019</v>
      </c>
      <c r="B1929" s="53">
        <v>43805</v>
      </c>
      <c r="C1929" s="45">
        <v>3902.3852999999999</v>
      </c>
      <c r="D1929" s="45">
        <f>VLOOKUP(B1929,'H11001.CSI  中证全债'!$A$2:$B$2792,2,0)</f>
        <v>198.68719999999999</v>
      </c>
      <c r="E1929" s="14">
        <f t="shared" si="363"/>
        <v>0</v>
      </c>
      <c r="F1929" s="14">
        <f>IF(AND((B1929-$B$2)&gt;123,OR(((G1928*J1928/C1928*C1929)/(G1928*K1928/D1928*D1929))&lt;(4/6),((G1928*J1928/C1928*C1929)/(G1928*K1928/D1928*D1929))&gt;(6/4))),COUNTIF($E$2:E1929,1),0)</f>
        <v>0</v>
      </c>
      <c r="G1929" s="21">
        <f t="shared" si="364"/>
        <v>32568.034482884803</v>
      </c>
      <c r="H1929" s="12">
        <f t="shared" si="365"/>
        <v>4.553570394703824</v>
      </c>
      <c r="I1929" s="12">
        <f t="shared" si="366"/>
        <v>74.480129127983204</v>
      </c>
      <c r="J1929" s="15">
        <f>IF(OR((ROW(F1929)-MATCH(MAX($F$2:F1929),$F$2:F1929,0))=1,(ROW(F1929)-MATCH(MAX($F$2:F1929),$F$2:F1929,0))&gt;123),IF(OR(((G1928*J1928/C1928*C1929)/(G1928*K1928/D1928*D1929))&lt;(4/6),((G1928*J1928/C1928*C1929)/(G1928*K1928/D1928*D1929))&gt;(6/4)),50%,((G1928*J1928/C1928*C1929)/((G1928*K1928/D1928*D1929)+(G1928*J1928/C1928*C1929)))),((G1928*J1928/C1928*C1929)/((G1928*K1928/D1928*D1929)+(G1928*J1928/C1928*C1929))))</f>
        <v>0.54562046660033503</v>
      </c>
      <c r="K1929" s="18">
        <f t="shared" si="360"/>
        <v>0.45437953339966497</v>
      </c>
      <c r="L1929" s="20">
        <f t="shared" si="361"/>
        <v>1.2008033515902574</v>
      </c>
      <c r="M1929" s="51">
        <f>IF(AND((B1929-$B$2)&gt;123,OR(((U1928*R1928/C1928*C1929)/(U1928*S1928/D1928*D1929))&lt;(4/6),((U1928*R1928/C1928*C1929)/(U1928*S1928/D1928*D1929))&gt;(6/4))),1,0)</f>
        <v>0</v>
      </c>
      <c r="N1929" s="51">
        <f>IF(AND((B1929-$B$2)&gt;123,OR(((U1928*R1928/C1928*C1929)/(U1928*S1928/D1928*D1929))&lt;(4/6),((U1928*R1928/C1928*C1929)/(U1928*S1928/D1928*D1929))&gt;(6/4))),COUNTIF($M$2:M1929,1),0)</f>
        <v>0</v>
      </c>
      <c r="O1929" s="51">
        <f>IF(OR((ROW(N1929)-MATCH(MAX($N$2:N1929),$N$2:N1929,0))=1,(ROW(N1929)-MATCH(MAX($N$2:N1929),$N$2:N1929,0))&gt;123),IF(OR(((U1928*R1928/C1928*C1929)/(U1928*S1928/D1928*D1929))&lt;(4/6),((U1928*R1928/C1928*C1929)/(U1928*S1928/D1928*D1929))&gt;(6/4)),1,0),0)</f>
        <v>0</v>
      </c>
      <c r="P1929" s="47">
        <f>IF(O1929=1,U1928/2/C1929,P1928)</f>
        <v>4.5848803948301908</v>
      </c>
      <c r="Q1929" s="47">
        <f>IF(O1929=1,U1928/2/D1929,Q1928)</f>
        <v>74.992248772629807</v>
      </c>
      <c r="R1929" s="41">
        <f>P1929*C1929/U1928</f>
        <v>0.54737986983809428</v>
      </c>
      <c r="S1929" s="41">
        <f>Q1929*D1929/U1928</f>
        <v>0.45584472187988578</v>
      </c>
      <c r="T1929" s="41">
        <f t="shared" si="367"/>
        <v>1.2008033515902545</v>
      </c>
      <c r="U1929" s="42">
        <f>P1929*C1929+Q1929*D1929</f>
        <v>32791.969785380781</v>
      </c>
      <c r="V1929" s="25">
        <f>B1929</f>
        <v>43805</v>
      </c>
      <c r="W1929">
        <f>C1929/C$2</f>
        <v>1.6976096605420417</v>
      </c>
      <c r="X1929">
        <f>D1929/D$2</f>
        <v>1.4237706915084198</v>
      </c>
      <c r="Y1929">
        <f t="shared" si="368"/>
        <v>1.639598489269039</v>
      </c>
      <c r="AA1929" s="15">
        <f t="shared" si="369"/>
        <v>5.9343493384147461E-3</v>
      </c>
      <c r="AB1929" s="15">
        <f t="shared" si="370"/>
        <v>-1.0065972382955479E-5</v>
      </c>
      <c r="AC1929" s="15">
        <f t="shared" si="371"/>
        <v>3.2245917179800632E-3</v>
      </c>
    </row>
    <row r="1930" spans="1:29" x14ac:dyDescent="0.4">
      <c r="A1930" s="43">
        <f t="shared" si="362"/>
        <v>2019</v>
      </c>
      <c r="B1930" s="53">
        <v>43808</v>
      </c>
      <c r="C1930" s="45">
        <v>3895.4468000000002</v>
      </c>
      <c r="D1930" s="45">
        <f>VLOOKUP(B1930,'H11001.CSI  中证全债'!$A$2:$B$2792,2,0)</f>
        <v>198.7329</v>
      </c>
      <c r="E1930" s="14">
        <f t="shared" si="363"/>
        <v>0</v>
      </c>
      <c r="F1930" s="14">
        <f>IF(AND((B1930-$B$2)&gt;123,OR(((G1929*J1929/C1929*C1930)/(G1929*K1929/D1929*D1930))&lt;(4/6),((G1929*J1929/C1929*C1930)/(G1929*K1929/D1929*D1930))&gt;(6/4))),COUNTIF($E$2:E1930,1),0)</f>
        <v>0</v>
      </c>
      <c r="G1930" s="21">
        <f t="shared" si="364"/>
        <v>32539.843276602303</v>
      </c>
      <c r="H1930" s="12">
        <f t="shared" si="365"/>
        <v>4.553570394703824</v>
      </c>
      <c r="I1930" s="12">
        <f t="shared" si="366"/>
        <v>74.480129127983204</v>
      </c>
      <c r="J1930" s="15">
        <f>IF(OR((ROW(F1930)-MATCH(MAX($F$2:F1930),$F$2:F1930,0))=1,(ROW(F1930)-MATCH(MAX($F$2:F1930),$F$2:F1930,0))&gt;123),IF(OR(((G1929*J1929/C1929*C1930)/(G1929*K1929/D1929*D1930))&lt;(4/6),((G1929*J1929/C1929*C1930)/(G1929*K1929/D1929*D1930))&gt;(6/4)),50%,((G1929*J1929/C1929*C1930)/((G1929*K1929/D1929*D1930)+(G1929*J1929/C1929*C1930)))),((G1929*J1929/C1929*C1930)/((G1929*K1929/D1929*D1930)+(G1929*J1929/C1929*C1930))))</f>
        <v>0.54512220823688973</v>
      </c>
      <c r="K1930" s="18">
        <f t="shared" si="360"/>
        <v>0.45487779176311027</v>
      </c>
      <c r="L1930" s="20">
        <f t="shared" si="361"/>
        <v>1.198392663057898</v>
      </c>
      <c r="M1930" s="51">
        <f>IF(AND((B1930-$B$2)&gt;123,OR(((U1929*R1929/C1929*C1930)/(U1929*S1929/D1929*D1930))&lt;(4/6),((U1929*R1929/C1929*C1930)/(U1929*S1929/D1929*D1930))&gt;(6/4))),1,0)</f>
        <v>0</v>
      </c>
      <c r="N1930" s="51">
        <f>IF(AND((B1930-$B$2)&gt;123,OR(((U1929*R1929/C1929*C1930)/(U1929*S1929/D1929*D1930))&lt;(4/6),((U1929*R1929/C1929*C1930)/(U1929*S1929/D1929*D1930))&gt;(6/4))),COUNTIF($M$2:M1930,1),0)</f>
        <v>0</v>
      </c>
      <c r="O1930" s="51">
        <f>IF(OR((ROW(N1930)-MATCH(MAX($N$2:N1930),$N$2:N1930,0))=1,(ROW(N1930)-MATCH(MAX($N$2:N1930),$N$2:N1930,0))&gt;123),IF(OR(((U1929*R1929/C1929*C1930)/(U1929*S1929/D1929*D1930))&lt;(4/6),((U1929*R1929/C1929*C1930)/(U1929*S1929/D1929*D1930))&gt;(6/4)),1,0),0)</f>
        <v>0</v>
      </c>
      <c r="P1930" s="47">
        <f>IF(O1930=1,U1929/2/C1930,P1929)</f>
        <v>4.5848803948301908</v>
      </c>
      <c r="Q1930" s="47">
        <f>IF(O1930=1,U1929/2/D1930,Q1929)</f>
        <v>74.992248772629807</v>
      </c>
      <c r="R1930" s="41">
        <f>P1930*C1930/U1929</f>
        <v>0.54465034517037059</v>
      </c>
      <c r="S1930" s="41">
        <f>Q1930*D1930/U1929</f>
        <v>0.45448404513809854</v>
      </c>
      <c r="T1930" s="41">
        <f t="shared" si="367"/>
        <v>1.1983926630578954</v>
      </c>
      <c r="U1930" s="42">
        <f>P1930*C1930+Q1930*D1930</f>
        <v>32763.584738530168</v>
      </c>
      <c r="V1930" s="25">
        <f>B1930</f>
        <v>43808</v>
      </c>
      <c r="W1930">
        <f>C1930/C$2</f>
        <v>1.6945912849270888</v>
      </c>
      <c r="X1930">
        <f>D1930/D$2</f>
        <v>1.4240981726979576</v>
      </c>
      <c r="Y1930">
        <f t="shared" si="368"/>
        <v>1.6381792369265085</v>
      </c>
      <c r="AA1930" s="15">
        <f t="shared" si="369"/>
        <v>-1.7780151027115831E-3</v>
      </c>
      <c r="AB1930" s="15">
        <f t="shared" si="370"/>
        <v>2.3000978422360596E-4</v>
      </c>
      <c r="AC1930" s="15">
        <f t="shared" si="371"/>
        <v>-8.6560969153082201E-4</v>
      </c>
    </row>
    <row r="1931" spans="1:29" x14ac:dyDescent="0.4">
      <c r="A1931" s="43">
        <f t="shared" si="362"/>
        <v>2019</v>
      </c>
      <c r="B1931" s="53">
        <v>43809</v>
      </c>
      <c r="C1931" s="45">
        <v>3900.3843000000002</v>
      </c>
      <c r="D1931" s="45">
        <f>VLOOKUP(B1931,'H11001.CSI  中证全债'!$A$2:$B$2792,2,0)</f>
        <v>198.7723</v>
      </c>
      <c r="E1931" s="14">
        <f t="shared" si="363"/>
        <v>0</v>
      </c>
      <c r="F1931" s="14">
        <f>IF(AND((B1931-$B$2)&gt;123,OR(((G1930*J1930/C1930*C1931)/(G1930*K1930/D1930*D1931))&lt;(4/6),((G1930*J1930/C1930*C1931)/(G1930*K1930/D1930*D1931))&gt;(6/4))),COUNTIF($E$2:E1931,1),0)</f>
        <v>0</v>
      </c>
      <c r="G1931" s="21">
        <f t="shared" si="364"/>
        <v>32565.261047513799</v>
      </c>
      <c r="H1931" s="12">
        <f t="shared" si="365"/>
        <v>4.553570394703824</v>
      </c>
      <c r="I1931" s="12">
        <f t="shared" si="366"/>
        <v>74.480129127983204</v>
      </c>
      <c r="J1931" s="15">
        <f>IF(OR((ROW(F1931)-MATCH(MAX($F$2:F1931),$F$2:F1931,0))=1,(ROW(F1931)-MATCH(MAX($F$2:F1931),$F$2:F1931,0))&gt;123),IF(OR(((G1930*J1930/C1930*C1931)/(G1930*K1930/D1930*D1931))&lt;(4/6),((G1930*J1930/C1930*C1931)/(G1930*K1930/D1930*D1931))&gt;(6/4)),50%,((G1930*J1930/C1930*C1931)/((G1930*K1930/D1930*D1931)+(G1930*J1930/C1930*C1931)))),((G1930*J1930/C1930*C1931)/((G1930*K1930/D1930*D1931)+(G1930*J1930/C1930*C1931))))</f>
        <v>0.54538713663416349</v>
      </c>
      <c r="K1931" s="18">
        <f t="shared" si="360"/>
        <v>0.45461286336583651</v>
      </c>
      <c r="L1931" s="20">
        <f t="shared" si="361"/>
        <v>1.1996737896861467</v>
      </c>
      <c r="M1931" s="51">
        <f>IF(AND((B1931-$B$2)&gt;123,OR(((U1930*R1930/C1930*C1931)/(U1930*S1930/D1930*D1931))&lt;(4/6),((U1930*R1930/C1930*C1931)/(U1930*S1930/D1930*D1931))&gt;(6/4))),1,0)</f>
        <v>0</v>
      </c>
      <c r="N1931" s="51">
        <f>IF(AND((B1931-$B$2)&gt;123,OR(((U1930*R1930/C1930*C1931)/(U1930*S1930/D1930*D1931))&lt;(4/6),((U1930*R1930/C1930*C1931)/(U1930*S1930/D1930*D1931))&gt;(6/4))),COUNTIF($M$2:M1931,1),0)</f>
        <v>0</v>
      </c>
      <c r="O1931" s="51">
        <f>IF(OR((ROW(N1931)-MATCH(MAX($N$2:N1931),$N$2:N1931,0))=1,(ROW(N1931)-MATCH(MAX($N$2:N1931),$N$2:N1931,0))&gt;123),IF(OR(((U1930*R1930/C1930*C1931)/(U1930*S1930/D1930*D1931))&lt;(4/6),((U1930*R1930/C1930*C1931)/(U1930*S1930/D1930*D1931))&gt;(6/4)),1,0),0)</f>
        <v>0</v>
      </c>
      <c r="P1931" s="47">
        <f>IF(O1931=1,U1930/2/C1931,P1930)</f>
        <v>4.5848803948301908</v>
      </c>
      <c r="Q1931" s="47">
        <f>IF(O1931=1,U1930/2/D1931,Q1930)</f>
        <v>74.992248772629807</v>
      </c>
      <c r="R1931" s="41">
        <f>P1931*C1931/U1930</f>
        <v>0.54581315359986249</v>
      </c>
      <c r="S1931" s="41">
        <f>Q1931*D1931/U1930</f>
        <v>0.45496797403789002</v>
      </c>
      <c r="T1931" s="41">
        <f t="shared" si="367"/>
        <v>1.1996737896861436</v>
      </c>
      <c r="U1931" s="42">
        <f>P1931*C1931+Q1931*D1931</f>
        <v>32789.177280081283</v>
      </c>
      <c r="V1931" s="25">
        <f>B1931</f>
        <v>43809</v>
      </c>
      <c r="W1931">
        <f>C1931/C$2</f>
        <v>1.6967391885948599</v>
      </c>
      <c r="X1931">
        <f>D1931/D$2</f>
        <v>1.4243805087782155</v>
      </c>
      <c r="Y1931">
        <f t="shared" si="368"/>
        <v>1.6394588640040642</v>
      </c>
      <c r="AA1931" s="15">
        <f t="shared" si="369"/>
        <v>1.2675054373736394E-3</v>
      </c>
      <c r="AB1931" s="15">
        <f t="shared" si="370"/>
        <v>1.9825605121237544E-4</v>
      </c>
      <c r="AC1931" s="15">
        <f t="shared" si="371"/>
        <v>7.8112763775251004E-4</v>
      </c>
    </row>
    <row r="1932" spans="1:29" x14ac:dyDescent="0.4">
      <c r="A1932" s="43">
        <f t="shared" si="362"/>
        <v>2019</v>
      </c>
      <c r="B1932" s="53">
        <v>43810</v>
      </c>
      <c r="C1932" s="45">
        <v>3902.7492000000002</v>
      </c>
      <c r="D1932" s="45">
        <f>VLOOKUP(B1932,'H11001.CSI  中证全债'!$A$2:$B$2792,2,0)</f>
        <v>198.82300000000001</v>
      </c>
      <c r="E1932" s="14">
        <f t="shared" si="363"/>
        <v>0</v>
      </c>
      <c r="F1932" s="14">
        <f>IF(AND((B1932-$B$2)&gt;123,OR(((G1931*J1931/C1931*C1932)/(G1931*K1931/D1931*D1932))&lt;(4/6),((G1931*J1931/C1931*C1932)/(G1931*K1931/D1931*D1932))&gt;(6/4))),COUNTIF($E$2:E1932,1),0)</f>
        <v>0</v>
      </c>
      <c r="G1932" s="21">
        <f t="shared" si="364"/>
        <v>32579.805928687023</v>
      </c>
      <c r="H1932" s="12">
        <f t="shared" si="365"/>
        <v>4.553570394703824</v>
      </c>
      <c r="I1932" s="12">
        <f t="shared" si="366"/>
        <v>74.480129127983204</v>
      </c>
      <c r="J1932" s="15">
        <f>IF(OR((ROW(F1932)-MATCH(MAX($F$2:F1932),$F$2:F1932,0))=1,(ROW(F1932)-MATCH(MAX($F$2:F1932),$F$2:F1932,0))&gt;123),IF(OR(((G1931*J1931/C1931*C1932)/(G1931*K1931/D1931*D1932))&lt;(4/6),((G1931*J1931/C1931*C1932)/(G1931*K1931/D1931*D1932))&gt;(6/4)),50%,((G1931*J1931/C1931*C1932)/((G1931*K1931/D1931*D1932)+(G1931*J1931/C1931*C1932)))),((G1931*J1931/C1931*C1932)/((G1931*K1931/D1931*D1932)+(G1931*J1931/C1931*C1932))))</f>
        <v>0.54547418894923538</v>
      </c>
      <c r="K1932" s="18">
        <f t="shared" si="360"/>
        <v>0.45452581105076462</v>
      </c>
      <c r="L1932" s="20">
        <f t="shared" si="361"/>
        <v>1.2000950786231874</v>
      </c>
      <c r="M1932" s="51">
        <f>IF(AND((B1932-$B$2)&gt;123,OR(((U1931*R1931/C1931*C1932)/(U1931*S1931/D1931*D1932))&lt;(4/6),((U1931*R1931/C1931*C1932)/(U1931*S1931/D1931*D1932))&gt;(6/4))),1,0)</f>
        <v>0</v>
      </c>
      <c r="N1932" s="51">
        <f>IF(AND((B1932-$B$2)&gt;123,OR(((U1931*R1931/C1931*C1932)/(U1931*S1931/D1931*D1932))&lt;(4/6),((U1931*R1931/C1931*C1932)/(U1931*S1931/D1931*D1932))&gt;(6/4))),COUNTIF($M$2:M1932,1),0)</f>
        <v>0</v>
      </c>
      <c r="O1932" s="51">
        <f>IF(OR((ROW(N1932)-MATCH(MAX($N$2:N1932),$N$2:N1932,0))=1,(ROW(N1932)-MATCH(MAX($N$2:N1932),$N$2:N1932,0))&gt;123),IF(OR(((U1931*R1931/C1931*C1932)/(U1931*S1931/D1931*D1932))&lt;(4/6),((U1931*R1931/C1931*C1932)/(U1931*S1931/D1931*D1932))&gt;(6/4)),1,0),0)</f>
        <v>0</v>
      </c>
      <c r="P1932" s="47">
        <f>IF(O1932=1,U1931/2/C1932,P1931)</f>
        <v>4.5848803948301908</v>
      </c>
      <c r="Q1932" s="47">
        <f>IF(O1932=1,U1931/2/D1932,Q1931)</f>
        <v>74.992248772629807</v>
      </c>
      <c r="R1932" s="41">
        <f>P1932*C1932/U1931</f>
        <v>0.54571781841837219</v>
      </c>
      <c r="S1932" s="41">
        <f>Q1932*D1932/U1931</f>
        <v>0.45472881952357469</v>
      </c>
      <c r="T1932" s="41">
        <f t="shared" si="367"/>
        <v>1.2000950786231843</v>
      </c>
      <c r="U1932" s="42">
        <f>P1932*C1932+Q1932*D1932</f>
        <v>32803.82217073979</v>
      </c>
      <c r="V1932" s="25">
        <f>B1932</f>
        <v>43810</v>
      </c>
      <c r="W1932">
        <f>C1932/C$2</f>
        <v>1.6977679637612217</v>
      </c>
      <c r="X1932">
        <f>D1932/D$2</f>
        <v>1.4247438194195627</v>
      </c>
      <c r="Y1932">
        <f t="shared" si="368"/>
        <v>1.6401911085369896</v>
      </c>
      <c r="AA1932" s="15">
        <f t="shared" si="369"/>
        <v>6.06324869064645E-4</v>
      </c>
      <c r="AB1932" s="15">
        <f t="shared" si="370"/>
        <v>2.5506572092792723E-4</v>
      </c>
      <c r="AC1932" s="15">
        <f t="shared" si="371"/>
        <v>4.4663794194699236E-4</v>
      </c>
    </row>
    <row r="1933" spans="1:29" x14ac:dyDescent="0.4">
      <c r="A1933" s="43">
        <f t="shared" si="362"/>
        <v>2019</v>
      </c>
      <c r="B1933" s="53">
        <v>43811</v>
      </c>
      <c r="C1933" s="45">
        <v>3891.0241999999998</v>
      </c>
      <c r="D1933" s="45">
        <f>VLOOKUP(B1933,'H11001.CSI  中证全债'!$A$2:$B$2792,2,0)</f>
        <v>198.9188</v>
      </c>
      <c r="E1933" s="14">
        <f t="shared" si="363"/>
        <v>0</v>
      </c>
      <c r="F1933" s="14">
        <f>IF(AND((B1933-$B$2)&gt;123,OR(((G1932*J1932/C1932*C1933)/(G1932*K1932/D1932*D1933))&lt;(4/6),((G1932*J1932/C1932*C1933)/(G1932*K1932/D1932*D1933))&gt;(6/4))),COUNTIF($E$2:E1933,1),0)</f>
        <v>0</v>
      </c>
      <c r="G1933" s="21">
        <f t="shared" si="364"/>
        <v>32533.55051217958</v>
      </c>
      <c r="H1933" s="12">
        <f t="shared" si="365"/>
        <v>4.553570394703824</v>
      </c>
      <c r="I1933" s="12">
        <f t="shared" si="366"/>
        <v>74.480129127983204</v>
      </c>
      <c r="J1933" s="15">
        <f>IF(OR((ROW(F1933)-MATCH(MAX($F$2:F1933),$F$2:F1933,0))=1,(ROW(F1933)-MATCH(MAX($F$2:F1933),$F$2:F1933,0))&gt;123),IF(OR(((G1932*J1932/C1932*C1933)/(G1932*K1932/D1932*D1933))&lt;(4/6),((G1932*J1932/C1932*C1933)/(G1932*K1932/D1932*D1933))&gt;(6/4)),50%,((G1932*J1932/C1932*C1933)/((G1932*K1932/D1932*D1933)+(G1932*J1932/C1932*C1933)))),((G1932*J1932/C1932*C1933)/((G1932*K1932/D1932*D1933)+(G1932*J1932/C1932*C1933))))</f>
        <v>0.54460863703034923</v>
      </c>
      <c r="K1933" s="18">
        <f t="shared" si="360"/>
        <v>0.45539136296965077</v>
      </c>
      <c r="L1933" s="20">
        <f t="shared" si="361"/>
        <v>1.1959134083679235</v>
      </c>
      <c r="M1933" s="51">
        <f>IF(AND((B1933-$B$2)&gt;123,OR(((U1932*R1932/C1932*C1933)/(U1932*S1932/D1932*D1933))&lt;(4/6),((U1932*R1932/C1932*C1933)/(U1932*S1932/D1932*D1933))&gt;(6/4))),1,0)</f>
        <v>0</v>
      </c>
      <c r="N1933" s="51">
        <f>IF(AND((B1933-$B$2)&gt;123,OR(((U1932*R1932/C1932*C1933)/(U1932*S1932/D1932*D1933))&lt;(4/6),((U1932*R1932/C1932*C1933)/(U1932*S1932/D1932*D1933))&gt;(6/4))),COUNTIF($M$2:M1933,1),0)</f>
        <v>0</v>
      </c>
      <c r="O1933" s="51">
        <f>IF(OR((ROW(N1933)-MATCH(MAX($N$2:N1933),$N$2:N1933,0))=1,(ROW(N1933)-MATCH(MAX($N$2:N1933),$N$2:N1933,0))&gt;123),IF(OR(((U1932*R1932/C1932*C1933)/(U1932*S1932/D1932*D1933))&lt;(4/6),((U1932*R1932/C1932*C1933)/(U1932*S1932/D1932*D1933))&gt;(6/4)),1,0),0)</f>
        <v>0</v>
      </c>
      <c r="P1933" s="47">
        <f>IF(O1933=1,U1932/2/C1933,P1932)</f>
        <v>4.5848803948301908</v>
      </c>
      <c r="Q1933" s="47">
        <f>IF(O1933=1,U1932/2/D1933,Q1932)</f>
        <v>74.992248772629807</v>
      </c>
      <c r="R1933" s="41">
        <f>P1933*C1933/U1932</f>
        <v>0.54383542495552739</v>
      </c>
      <c r="S1933" s="41">
        <f>Q1933*D1933/U1932</f>
        <v>0.45474481776879411</v>
      </c>
      <c r="T1933" s="41">
        <f t="shared" si="367"/>
        <v>1.1959134083679204</v>
      </c>
      <c r="U1933" s="42">
        <f>P1933*C1933+Q1933*D1933</f>
        <v>32757.248705542821</v>
      </c>
      <c r="V1933" s="25">
        <f>B1933</f>
        <v>43811</v>
      </c>
      <c r="W1933">
        <f>C1933/C$2</f>
        <v>1.6926673722666157</v>
      </c>
      <c r="X1933">
        <f>D1933/D$2</f>
        <v>1.4254303117162306</v>
      </c>
      <c r="Y1933">
        <f t="shared" si="368"/>
        <v>1.6378624352771411</v>
      </c>
      <c r="AA1933" s="15">
        <f t="shared" si="369"/>
        <v>-3.0042924613244981E-3</v>
      </c>
      <c r="AB1933" s="15">
        <f t="shared" si="370"/>
        <v>4.8183560252090807E-4</v>
      </c>
      <c r="AC1933" s="15">
        <f t="shared" si="371"/>
        <v>-1.419757275678446E-3</v>
      </c>
    </row>
    <row r="1934" spans="1:29" x14ac:dyDescent="0.4">
      <c r="A1934" s="43">
        <f t="shared" si="362"/>
        <v>2019</v>
      </c>
      <c r="B1934" s="53">
        <v>43812</v>
      </c>
      <c r="C1934" s="45">
        <v>3968.2211000000002</v>
      </c>
      <c r="D1934" s="45">
        <f>VLOOKUP(B1934,'H11001.CSI  中证全债'!$A$2:$B$2792,2,0)</f>
        <v>198.92160000000001</v>
      </c>
      <c r="E1934" s="14">
        <f t="shared" si="363"/>
        <v>0</v>
      </c>
      <c r="F1934" s="14">
        <f>IF(AND((B1934-$B$2)&gt;123,OR(((G1933*J1933/C1933*C1934)/(G1933*K1933/D1933*D1934))&lt;(4/6),((G1933*J1933/C1933*C1934)/(G1933*K1933/D1933*D1934))&gt;(6/4))),COUNTIF($E$2:E1934,1),0)</f>
        <v>0</v>
      </c>
      <c r="G1934" s="21">
        <f t="shared" si="364"/>
        <v>32885.280574944045</v>
      </c>
      <c r="H1934" s="12">
        <f t="shared" si="365"/>
        <v>4.553570394703824</v>
      </c>
      <c r="I1934" s="12">
        <f t="shared" si="366"/>
        <v>74.480129127983204</v>
      </c>
      <c r="J1934" s="15">
        <f>IF(OR((ROW(F1934)-MATCH(MAX($F$2:F1934),$F$2:F1934,0))=1,(ROW(F1934)-MATCH(MAX($F$2:F1934),$F$2:F1934,0))&gt;123),IF(OR(((G1933*J1933/C1933*C1934)/(G1933*K1933/D1933*D1934))&lt;(4/6),((G1933*J1933/C1933*C1934)/(G1933*K1933/D1933*D1934))&gt;(6/4)),50%,((G1933*J1933/C1933*C1934)/((G1933*K1933/D1933*D1934)+(G1933*J1933/C1933*C1934)))),((G1933*J1933/C1933*C1934)/((G1933*K1933/D1933*D1934)+(G1933*J1933/C1933*C1934))))</f>
        <v>0.54947301055921727</v>
      </c>
      <c r="K1934" s="18">
        <f t="shared" si="360"/>
        <v>0.45052698944078273</v>
      </c>
      <c r="L1934" s="20">
        <f t="shared" si="361"/>
        <v>1.2196228493241912</v>
      </c>
      <c r="M1934" s="51">
        <f>IF(AND((B1934-$B$2)&gt;123,OR(((U1933*R1933/C1933*C1934)/(U1933*S1933/D1933*D1934))&lt;(4/6),((U1933*R1933/C1933*C1934)/(U1933*S1933/D1933*D1934))&gt;(6/4))),1,0)</f>
        <v>0</v>
      </c>
      <c r="N1934" s="51">
        <f>IF(AND((B1934-$B$2)&gt;123,OR(((U1933*R1933/C1933*C1934)/(U1933*S1933/D1933*D1934))&lt;(4/6),((U1933*R1933/C1933*C1934)/(U1933*S1933/D1933*D1934))&gt;(6/4))),COUNTIF($M$2:M1934,1),0)</f>
        <v>0</v>
      </c>
      <c r="O1934" s="51">
        <f>IF(OR((ROW(N1934)-MATCH(MAX($N$2:N1934),$N$2:N1934,0))=1,(ROW(N1934)-MATCH(MAX($N$2:N1934),$N$2:N1934,0))&gt;123),IF(OR(((U1933*R1933/C1933*C1934)/(U1933*S1933/D1933*D1934))&lt;(4/6),((U1933*R1933/C1933*C1934)/(U1933*S1933/D1933*D1934))&gt;(6/4)),1,0),0)</f>
        <v>0</v>
      </c>
      <c r="P1934" s="47">
        <f>IF(O1934=1,U1933/2/C1934,P1933)</f>
        <v>4.5848803948301908</v>
      </c>
      <c r="Q1934" s="47">
        <f>IF(O1934=1,U1933/2/D1934,Q1933)</f>
        <v>74.992248772629807</v>
      </c>
      <c r="R1934" s="41">
        <f>P1934*C1934/U1933</f>
        <v>0.55541352960643897</v>
      </c>
      <c r="S1934" s="41">
        <f>Q1934*D1934/U1933</f>
        <v>0.45539777310190799</v>
      </c>
      <c r="T1934" s="41">
        <f t="shared" si="367"/>
        <v>1.2196228493241879</v>
      </c>
      <c r="U1934" s="42">
        <f>P1934*C1934+Q1934*D1934</f>
        <v>33111.397237191049</v>
      </c>
      <c r="V1934" s="25">
        <f>B1934</f>
        <v>43812</v>
      </c>
      <c r="W1934">
        <f>C1934/C$2</f>
        <v>1.7262494491578695</v>
      </c>
      <c r="X1934">
        <f>D1934/D$2</f>
        <v>1.4254503762092439</v>
      </c>
      <c r="Y1934">
        <f t="shared" si="368"/>
        <v>1.6555698618595525</v>
      </c>
      <c r="AA1934" s="15">
        <f t="shared" si="369"/>
        <v>1.9839737825326331E-2</v>
      </c>
      <c r="AB1934" s="15">
        <f t="shared" si="370"/>
        <v>1.4076095371517994E-5</v>
      </c>
      <c r="AC1934" s="15">
        <f t="shared" si="371"/>
        <v>1.0811302708346737E-2</v>
      </c>
    </row>
    <row r="1935" spans="1:29" x14ac:dyDescent="0.4">
      <c r="A1935" s="43">
        <f t="shared" si="362"/>
        <v>2019</v>
      </c>
      <c r="B1935" s="53">
        <v>43815</v>
      </c>
      <c r="C1935" s="45">
        <v>3987.5464000000002</v>
      </c>
      <c r="D1935" s="45">
        <f>VLOOKUP(B1935,'H11001.CSI  中证全债'!$A$2:$B$2792,2,0)</f>
        <v>198.9521</v>
      </c>
      <c r="E1935" s="14">
        <f t="shared" si="363"/>
        <v>0</v>
      </c>
      <c r="F1935" s="14">
        <f>IF(AND((B1935-$B$2)&gt;123,OR(((G1934*J1934/C1934*C1935)/(G1934*K1934/D1934*D1935))&lt;(4/6),((G1934*J1934/C1934*C1935)/(G1934*K1934/D1934*D1935))&gt;(6/4))),COUNTIF($E$2:E1935,1),0)</f>
        <v>0</v>
      </c>
      <c r="G1935" s="21">
        <f t="shared" si="364"/>
        <v>32975.551332831223</v>
      </c>
      <c r="H1935" s="12">
        <f t="shared" si="365"/>
        <v>4.553570394703824</v>
      </c>
      <c r="I1935" s="12">
        <f t="shared" si="366"/>
        <v>74.480129127983204</v>
      </c>
      <c r="J1935" s="15">
        <f>IF(OR((ROW(F1935)-MATCH(MAX($F$2:F1935),$F$2:F1935,0))=1,(ROW(F1935)-MATCH(MAX($F$2:F1935),$F$2:F1935,0))&gt;123),IF(OR(((G1934*J1934/C1934*C1935)/(G1934*K1934/D1934*D1935))&lt;(4/6),((G1934*J1934/C1934*C1935)/(G1934*K1934/D1934*D1935))&gt;(6/4)),50%,((G1934*J1934/C1934*C1935)/((G1934*K1934/D1934*D1935)+(G1934*J1934/C1934*C1935)))),((G1934*J1934/C1934*C1935)/((G1934*K1934/D1934*D1935)+(G1934*J1934/C1934*C1935))))</f>
        <v>0.55063744200297038</v>
      </c>
      <c r="K1935" s="18">
        <f t="shared" si="360"/>
        <v>0.44936255799702962</v>
      </c>
      <c r="L1935" s="20">
        <f t="shared" si="361"/>
        <v>1.2253745493557793</v>
      </c>
      <c r="M1935" s="51">
        <f>IF(AND((B1935-$B$2)&gt;123,OR(((U1934*R1934/C1934*C1935)/(U1934*S1934/D1934*D1935))&lt;(4/6),((U1934*R1934/C1934*C1935)/(U1934*S1934/D1934*D1935))&gt;(6/4))),1,0)</f>
        <v>0</v>
      </c>
      <c r="N1935" s="51">
        <f>IF(AND((B1935-$B$2)&gt;123,OR(((U1934*R1934/C1934*C1935)/(U1934*S1934/D1934*D1935))&lt;(4/6),((U1934*R1934/C1934*C1935)/(U1934*S1934/D1934*D1935))&gt;(6/4))),COUNTIF($M$2:M1935,1),0)</f>
        <v>0</v>
      </c>
      <c r="O1935" s="51">
        <f>IF(OR((ROW(N1935)-MATCH(MAX($N$2:N1935),$N$2:N1935,0))=1,(ROW(N1935)-MATCH(MAX($N$2:N1935),$N$2:N1935,0))&gt;123),IF(OR(((U1934*R1934/C1934*C1935)/(U1934*S1934/D1934*D1935))&lt;(4/6),((U1934*R1934/C1934*C1935)/(U1934*S1934/D1934*D1935))&gt;(6/4)),1,0),0)</f>
        <v>0</v>
      </c>
      <c r="P1935" s="47">
        <f>IF(O1935=1,U1934/2/C1935,P1934)</f>
        <v>4.5848803948301908</v>
      </c>
      <c r="Q1935" s="47">
        <f>IF(O1935=1,U1934/2/D1935,Q1934)</f>
        <v>74.992248772629807</v>
      </c>
      <c r="R1935" s="41">
        <f>P1935*C1935/U1934</f>
        <v>0.55214895287779364</v>
      </c>
      <c r="S1935" s="41">
        <f>Q1935*D1935/U1934</f>
        <v>0.45059606727435175</v>
      </c>
      <c r="T1935" s="41">
        <f t="shared" si="367"/>
        <v>1.2253745493557759</v>
      </c>
      <c r="U1935" s="42">
        <f>P1935*C1935+Q1935*D1935</f>
        <v>33202.288689872832</v>
      </c>
      <c r="V1935" s="25">
        <f>B1935</f>
        <v>43815</v>
      </c>
      <c r="W1935">
        <f>C1935/C$2</f>
        <v>1.7346563114871409</v>
      </c>
      <c r="X1935">
        <f>D1935/D$2</f>
        <v>1.4256689358652812</v>
      </c>
      <c r="Y1935">
        <f t="shared" si="368"/>
        <v>1.6601144344936416</v>
      </c>
      <c r="AA1935" s="15">
        <f t="shared" si="369"/>
        <v>4.8700159373680219E-3</v>
      </c>
      <c r="AB1935" s="15">
        <f t="shared" si="370"/>
        <v>1.5332673777002093E-4</v>
      </c>
      <c r="AC1935" s="15">
        <f t="shared" si="371"/>
        <v>2.7450201521455053E-3</v>
      </c>
    </row>
    <row r="1936" spans="1:29" x14ac:dyDescent="0.4">
      <c r="A1936" s="43">
        <f t="shared" si="362"/>
        <v>2019</v>
      </c>
      <c r="B1936" s="53">
        <v>43816</v>
      </c>
      <c r="C1936" s="45">
        <v>4041.7995999999998</v>
      </c>
      <c r="D1936" s="45">
        <f>VLOOKUP(B1936,'H11001.CSI  中证全债'!$A$2:$B$2792,2,0)</f>
        <v>198.92760000000001</v>
      </c>
      <c r="E1936" s="14">
        <f t="shared" si="363"/>
        <v>0</v>
      </c>
      <c r="F1936" s="14">
        <f>IF(AND((B1936-$B$2)&gt;123,OR(((G1935*J1935/C1935*C1936)/(G1935*K1935/D1935*D1936))&lt;(4/6),((G1935*J1935/C1935*C1936)/(G1935*K1935/D1935*D1936))&gt;(6/4))),COUNTIF($E$2:E1936,1),0)</f>
        <v>0</v>
      </c>
      <c r="G1936" s="21">
        <f t="shared" si="364"/>
        <v>33220.772335005531</v>
      </c>
      <c r="H1936" s="12">
        <f t="shared" si="365"/>
        <v>4.553570394703824</v>
      </c>
      <c r="I1936" s="12">
        <f t="shared" si="366"/>
        <v>74.480129127983204</v>
      </c>
      <c r="J1936" s="15">
        <f>IF(OR((ROW(F1936)-MATCH(MAX($F$2:F1936),$F$2:F1936,0))=1,(ROW(F1936)-MATCH(MAX($F$2:F1936),$F$2:F1936,0))&gt;123),IF(OR(((G1935*J1935/C1935*C1936)/(G1935*K1935/D1935*D1936))&lt;(4/6),((G1935*J1935/C1935*C1936)/(G1935*K1935/D1935*D1936))&gt;(6/4)),50%,((G1935*J1935/C1935*C1936)/((G1935*K1935/D1935*D1936)+(G1935*J1935/C1935*C1936)))),((G1935*J1935/C1935*C1936)/((G1935*K1935/D1935*D1936)+(G1935*J1935/C1935*C1936))))</f>
        <v>0.55400936541419221</v>
      </c>
      <c r="K1936" s="18">
        <f t="shared" si="360"/>
        <v>0.44599063458580779</v>
      </c>
      <c r="L1936" s="20">
        <f t="shared" si="361"/>
        <v>1.2421995496131921</v>
      </c>
      <c r="M1936" s="51">
        <f>IF(AND((B1936-$B$2)&gt;123,OR(((U1935*R1935/C1935*C1936)/(U1935*S1935/D1935*D1936))&lt;(4/6),((U1935*R1935/C1935*C1936)/(U1935*S1935/D1935*D1936))&gt;(6/4))),1,0)</f>
        <v>0</v>
      </c>
      <c r="N1936" s="51">
        <f>IF(AND((B1936-$B$2)&gt;123,OR(((U1935*R1935/C1935*C1936)/(U1935*S1935/D1935*D1936))&lt;(4/6),((U1935*R1935/C1935*C1936)/(U1935*S1935/D1935*D1936))&gt;(6/4))),COUNTIF($M$2:M1936,1),0)</f>
        <v>0</v>
      </c>
      <c r="O1936" s="51">
        <f>IF(OR((ROW(N1936)-MATCH(MAX($N$2:N1936),$N$2:N1936,0))=1,(ROW(N1936)-MATCH(MAX($N$2:N1936),$N$2:N1936,0))&gt;123),IF(OR(((U1935*R1935/C1935*C1936)/(U1935*S1935/D1935*D1936))&lt;(4/6),((U1935*R1935/C1935*C1936)/(U1935*S1935/D1935*D1936))&gt;(6/4)),1,0),0)</f>
        <v>0</v>
      </c>
      <c r="P1936" s="47">
        <f>IF(O1936=1,U1935/2/C1936,P1935)</f>
        <v>4.5848803948301908</v>
      </c>
      <c r="Q1936" s="47">
        <f>IF(O1936=1,U1935/2/D1936,Q1935)</f>
        <v>74.992248772629807</v>
      </c>
      <c r="R1936" s="41">
        <f>P1936*C1936/U1935</f>
        <v>0.5581292277458203</v>
      </c>
      <c r="S1936" s="41">
        <f>Q1936*D1936/U1935</f>
        <v>0.44930722114624594</v>
      </c>
      <c r="T1936" s="41">
        <f t="shared" si="367"/>
        <v>1.2421995496131892</v>
      </c>
      <c r="U1936" s="42">
        <f>P1936*C1936+Q1936*D1936</f>
        <v>33449.195812814702</v>
      </c>
      <c r="V1936" s="25">
        <f>B1936</f>
        <v>43816</v>
      </c>
      <c r="W1936">
        <f>C1936/C$2</f>
        <v>1.7582574552376873</v>
      </c>
      <c r="X1936">
        <f>D1936/D$2</f>
        <v>1.4254933715514153</v>
      </c>
      <c r="Y1936">
        <f t="shared" si="368"/>
        <v>1.672459790640735</v>
      </c>
      <c r="AA1936" s="15">
        <f t="shared" si="369"/>
        <v>1.3605659861412489E-2</v>
      </c>
      <c r="AB1936" s="15">
        <f t="shared" si="370"/>
        <v>-1.231452193768412E-4</v>
      </c>
      <c r="AC1936" s="15">
        <f t="shared" si="371"/>
        <v>7.4364488920661831E-3</v>
      </c>
    </row>
    <row r="1937" spans="1:29" x14ac:dyDescent="0.4">
      <c r="A1937" s="43">
        <f t="shared" si="362"/>
        <v>2019</v>
      </c>
      <c r="B1937" s="53">
        <v>43817</v>
      </c>
      <c r="C1937" s="45">
        <v>4032.7826</v>
      </c>
      <c r="D1937" s="45">
        <f>VLOOKUP(B1937,'H11001.CSI  中证全债'!$A$2:$B$2792,2,0)</f>
        <v>198.90260000000001</v>
      </c>
      <c r="E1937" s="14">
        <f t="shared" si="363"/>
        <v>0</v>
      </c>
      <c r="F1937" s="14">
        <f>IF(AND((B1937-$B$2)&gt;123,OR(((G1936*J1936/C1936*C1937)/(G1936*K1936/D1936*D1937))&lt;(4/6),((G1936*J1936/C1936*C1937)/(G1936*K1936/D1936*D1937))&gt;(6/4))),COUNTIF($E$2:E1937,1),0)</f>
        <v>0</v>
      </c>
      <c r="G1937" s="21">
        <f t="shared" si="364"/>
        <v>33177.850787528288</v>
      </c>
      <c r="H1937" s="12">
        <f t="shared" si="365"/>
        <v>4.553570394703824</v>
      </c>
      <c r="I1937" s="12">
        <f t="shared" si="366"/>
        <v>74.480129127983204</v>
      </c>
      <c r="J1937" s="15">
        <f>IF(OR((ROW(F1937)-MATCH(MAX($F$2:F1937),$F$2:F1937,0))=1,(ROW(F1937)-MATCH(MAX($F$2:F1937),$F$2:F1937,0))&gt;123),IF(OR(((G1936*J1936/C1936*C1937)/(G1936*K1936/D1936*D1937))&lt;(4/6),((G1936*J1936/C1936*C1937)/(G1936*K1936/D1936*D1937))&gt;(6/4)),50%,((G1936*J1936/C1936*C1937)/((G1936*K1936/D1936*D1937)+(G1936*J1936/C1936*C1937)))),((G1936*J1936/C1936*C1937)/((G1936*K1936/D1936*D1937)+(G1936*J1936/C1936*C1937))))</f>
        <v>0.5534885177836677</v>
      </c>
      <c r="K1937" s="18">
        <f t="shared" si="360"/>
        <v>0.4465114822163323</v>
      </c>
      <c r="L1937" s="20">
        <f t="shared" si="361"/>
        <v>1.2395840640790188</v>
      </c>
      <c r="M1937" s="51">
        <f>IF(AND((B1937-$B$2)&gt;123,OR(((U1936*R1936/C1936*C1937)/(U1936*S1936/D1936*D1937))&lt;(4/6),((U1936*R1936/C1936*C1937)/(U1936*S1936/D1936*D1937))&gt;(6/4))),1,0)</f>
        <v>0</v>
      </c>
      <c r="N1937" s="51">
        <f>IF(AND((B1937-$B$2)&gt;123,OR(((U1936*R1936/C1936*C1937)/(U1936*S1936/D1936*D1937))&lt;(4/6),((U1936*R1936/C1936*C1937)/(U1936*S1936/D1936*D1937))&gt;(6/4))),COUNTIF($M$2:M1937,1),0)</f>
        <v>0</v>
      </c>
      <c r="O1937" s="51">
        <f>IF(OR((ROW(N1937)-MATCH(MAX($N$2:N1937),$N$2:N1937,0))=1,(ROW(N1937)-MATCH(MAX($N$2:N1937),$N$2:N1937,0))&gt;123),IF(OR(((U1936*R1936/C1936*C1937)/(U1936*S1936/D1936*D1937))&lt;(4/6),((U1936*R1936/C1936*C1937)/(U1936*S1936/D1936*D1937))&gt;(6/4)),1,0),0)</f>
        <v>0</v>
      </c>
      <c r="P1937" s="47">
        <f>IF(O1937=1,U1936/2/C1937,P1936)</f>
        <v>4.5848803948301908</v>
      </c>
      <c r="Q1937" s="47">
        <f>IF(O1937=1,U1936/2/D1937,Q1936)</f>
        <v>74.992248772629807</v>
      </c>
      <c r="R1937" s="41">
        <f>P1937*C1937/U1936</f>
        <v>0.55277340546013065</v>
      </c>
      <c r="S1937" s="41">
        <f>Q1937*D1937/U1936</f>
        <v>0.44593458521978457</v>
      </c>
      <c r="T1937" s="41">
        <f t="shared" si="367"/>
        <v>1.2395840640790154</v>
      </c>
      <c r="U1937" s="42">
        <f>P1937*C1937+Q1937*D1937</f>
        <v>33405.9791400752</v>
      </c>
      <c r="V1937" s="25">
        <f>B1937</f>
        <v>43817</v>
      </c>
      <c r="W1937">
        <f>C1937/C$2</f>
        <v>1.7543348937445649</v>
      </c>
      <c r="X1937">
        <f>D1937/D$2</f>
        <v>1.4253142242923682</v>
      </c>
      <c r="Y1937">
        <f t="shared" si="368"/>
        <v>1.6702989570037601</v>
      </c>
      <c r="AA1937" s="15">
        <f t="shared" si="369"/>
        <v>-2.230936932152594E-3</v>
      </c>
      <c r="AB1937" s="15">
        <f t="shared" si="370"/>
        <v>-1.2567386325490482E-4</v>
      </c>
      <c r="AC1937" s="15">
        <f t="shared" si="371"/>
        <v>-1.2920093200847749E-3</v>
      </c>
    </row>
    <row r="1938" spans="1:29" x14ac:dyDescent="0.4">
      <c r="A1938" s="43">
        <f t="shared" si="362"/>
        <v>2019</v>
      </c>
      <c r="B1938" s="53">
        <v>43818</v>
      </c>
      <c r="C1938" s="45">
        <v>4027.1495</v>
      </c>
      <c r="D1938" s="45">
        <f>VLOOKUP(B1938,'H11001.CSI  中证全债'!$A$2:$B$2792,2,0)</f>
        <v>198.95429999999999</v>
      </c>
      <c r="E1938" s="14">
        <f t="shared" si="363"/>
        <v>0</v>
      </c>
      <c r="F1938" s="14">
        <f>IF(AND((B1938-$B$2)&gt;123,OR(((G1937*J1937/C1937*C1938)/(G1937*K1937/D1937*D1938))&lt;(4/6),((G1937*J1937/C1937*C1938)/(G1937*K1937/D1937*D1938))&gt;(6/4))),COUNTIF($E$2:E1938,1),0)</f>
        <v>0</v>
      </c>
      <c r="G1938" s="21">
        <f t="shared" si="364"/>
        <v>33156.050692813798</v>
      </c>
      <c r="H1938" s="12">
        <f t="shared" si="365"/>
        <v>4.553570394703824</v>
      </c>
      <c r="I1938" s="12">
        <f t="shared" si="366"/>
        <v>74.480129127983204</v>
      </c>
      <c r="J1938" s="15">
        <f>IF(OR((ROW(F1938)-MATCH(MAX($F$2:F1938),$F$2:F1938,0))=1,(ROW(F1938)-MATCH(MAX($F$2:F1938),$F$2:F1938,0))&gt;123),IF(OR(((G1937*J1937/C1937*C1938)/(G1937*K1937/D1937*D1938))&lt;(4/6),((G1937*J1937/C1937*C1938)/(G1937*K1937/D1937*D1938))&gt;(6/4)),50%,((G1937*J1937/C1937*C1938)/((G1937*K1937/D1937*D1938)+(G1937*J1937/C1937*C1938)))),((G1937*J1937/C1937*C1938)/((G1937*K1937/D1937*D1938)+(G1937*J1937/C1937*C1938))))</f>
        <v>0.55307880025110634</v>
      </c>
      <c r="K1938" s="18">
        <f t="shared" si="360"/>
        <v>0.44692119974889366</v>
      </c>
      <c r="L1938" s="20">
        <f t="shared" si="361"/>
        <v>1.2375309127467173</v>
      </c>
      <c r="M1938" s="51">
        <f>IF(AND((B1938-$B$2)&gt;123,OR(((U1937*R1937/C1937*C1938)/(U1937*S1937/D1937*D1938))&lt;(4/6),((U1937*R1937/C1937*C1938)/(U1937*S1937/D1937*D1938))&gt;(6/4))),1,0)</f>
        <v>0</v>
      </c>
      <c r="N1938" s="51">
        <f>IF(AND((B1938-$B$2)&gt;123,OR(((U1937*R1937/C1937*C1938)/(U1937*S1937/D1937*D1938))&lt;(4/6),((U1937*R1937/C1937*C1938)/(U1937*S1937/D1937*D1938))&gt;(6/4))),COUNTIF($M$2:M1938,1),0)</f>
        <v>0</v>
      </c>
      <c r="O1938" s="51">
        <f>IF(OR((ROW(N1938)-MATCH(MAX($N$2:N1938),$N$2:N1938,0))=1,(ROW(N1938)-MATCH(MAX($N$2:N1938),$N$2:N1938,0))&gt;123),IF(OR(((U1937*R1937/C1937*C1938)/(U1937*S1937/D1937*D1938))&lt;(4/6),((U1937*R1937/C1937*C1938)/(U1937*S1937/D1937*D1938))&gt;(6/4)),1,0),0)</f>
        <v>0</v>
      </c>
      <c r="P1938" s="47">
        <f>IF(O1938=1,U1937/2/C1938,P1937)</f>
        <v>4.5848803948301908</v>
      </c>
      <c r="Q1938" s="47">
        <f>IF(O1938=1,U1937/2/D1938,Q1937)</f>
        <v>74.992248772629807</v>
      </c>
      <c r="R1938" s="41">
        <f>P1938*C1938/U1937</f>
        <v>0.55271539002579406</v>
      </c>
      <c r="S1938" s="41">
        <f>Q1938*D1938/U1937</f>
        <v>0.44662754225592305</v>
      </c>
      <c r="T1938" s="41">
        <f t="shared" si="367"/>
        <v>1.237530912746714</v>
      </c>
      <c r="U1938" s="42">
        <f>P1938*C1938+Q1938*D1938</f>
        <v>33384.029149584625</v>
      </c>
      <c r="V1938" s="25">
        <f>B1938</f>
        <v>43818</v>
      </c>
      <c r="W1938">
        <f>C1938/C$2</f>
        <v>1.7518843912329858</v>
      </c>
      <c r="X1938">
        <f>D1938/D$2</f>
        <v>1.4256847008240772</v>
      </c>
      <c r="Y1938">
        <f t="shared" si="368"/>
        <v>1.6692014574792313</v>
      </c>
      <c r="AA1938" s="15">
        <f t="shared" si="369"/>
        <v>-1.3968270940267757E-3</v>
      </c>
      <c r="AB1938" s="15">
        <f t="shared" si="370"/>
        <v>2.599262151423698E-4</v>
      </c>
      <c r="AC1938" s="15">
        <f t="shared" si="371"/>
        <v>-6.5706771828288879E-4</v>
      </c>
    </row>
    <row r="1939" spans="1:29" x14ac:dyDescent="0.4">
      <c r="A1939" s="43">
        <f t="shared" si="362"/>
        <v>2019</v>
      </c>
      <c r="B1939" s="53">
        <v>43819</v>
      </c>
      <c r="C1939" s="45">
        <v>4017.2527</v>
      </c>
      <c r="D1939" s="45">
        <f>VLOOKUP(B1939,'H11001.CSI  中证全债'!$A$2:$B$2792,2,0)</f>
        <v>199.10650000000001</v>
      </c>
      <c r="E1939" s="14">
        <f t="shared" si="363"/>
        <v>0</v>
      </c>
      <c r="F1939" s="14">
        <f>IF(AND((B1939-$B$2)&gt;123,OR(((G1938*J1938/C1938*C1939)/(G1938*K1938/D1938*D1939))&lt;(4/6),((G1938*J1938/C1938*C1939)/(G1938*K1938/D1938*D1939))&gt;(6/4))),COUNTIF($E$2:E1939,1),0)</f>
        <v>0</v>
      </c>
      <c r="G1939" s="21">
        <f t="shared" si="364"/>
        <v>33122.32079298477</v>
      </c>
      <c r="H1939" s="12">
        <f t="shared" si="365"/>
        <v>4.553570394703824</v>
      </c>
      <c r="I1939" s="12">
        <f t="shared" si="366"/>
        <v>74.480129127983204</v>
      </c>
      <c r="J1939" s="15">
        <f>IF(OR((ROW(F1939)-MATCH(MAX($F$2:F1939),$F$2:F1939,0))=1,(ROW(F1939)-MATCH(MAX($F$2:F1939),$F$2:F1939,0))&gt;123),IF(OR(((G1938*J1938/C1938*C1939)/(G1938*K1938/D1938*D1939))&lt;(4/6),((G1938*J1938/C1938*C1939)/(G1938*K1938/D1938*D1939))&gt;(6/4)),50%,((G1938*J1938/C1938*C1939)/((G1938*K1938/D1938*D1939)+(G1938*J1938/C1938*C1939)))),((G1938*J1938/C1938*C1939)/((G1938*K1938/D1938*D1939)+(G1938*J1938/C1938*C1939))))</f>
        <v>0.55228143816052877</v>
      </c>
      <c r="K1939" s="18">
        <f t="shared" si="360"/>
        <v>0.44771856183947123</v>
      </c>
      <c r="L1939" s="20">
        <f t="shared" si="361"/>
        <v>1.2335459934729005</v>
      </c>
      <c r="M1939" s="51">
        <f>IF(AND((B1939-$B$2)&gt;123,OR(((U1938*R1938/C1938*C1939)/(U1938*S1938/D1938*D1939))&lt;(4/6),((U1938*R1938/C1938*C1939)/(U1938*S1938/D1938*D1939))&gt;(6/4))),1,0)</f>
        <v>0</v>
      </c>
      <c r="N1939" s="51">
        <f>IF(AND((B1939-$B$2)&gt;123,OR(((U1938*R1938/C1938*C1939)/(U1938*S1938/D1938*D1939))&lt;(4/6),((U1938*R1938/C1938*C1939)/(U1938*S1938/D1938*D1939))&gt;(6/4))),COUNTIF($M$2:M1939,1),0)</f>
        <v>0</v>
      </c>
      <c r="O1939" s="51">
        <f>IF(OR((ROW(N1939)-MATCH(MAX($N$2:N1939),$N$2:N1939,0))=1,(ROW(N1939)-MATCH(MAX($N$2:N1939),$N$2:N1939,0))&gt;123),IF(OR(((U1938*R1938/C1938*C1939)/(U1938*S1938/D1938*D1939))&lt;(4/6),((U1938*R1938/C1938*C1939)/(U1938*S1938/D1938*D1939))&gt;(6/4)),1,0),0)</f>
        <v>0</v>
      </c>
      <c r="P1939" s="47">
        <f>IF(O1939=1,U1938/2/C1939,P1938)</f>
        <v>4.5848803948301908</v>
      </c>
      <c r="Q1939" s="47">
        <f>IF(O1939=1,U1938/2/D1939,Q1938)</f>
        <v>74.992248772629807</v>
      </c>
      <c r="R1939" s="41">
        <f>P1939*C1939/U1938</f>
        <v>0.55171959809823679</v>
      </c>
      <c r="S1939" s="41">
        <f>Q1939*D1939/U1938</f>
        <v>0.44726309437797146</v>
      </c>
      <c r="T1939" s="41">
        <f t="shared" si="367"/>
        <v>1.2335459934728967</v>
      </c>
      <c r="U1939" s="42">
        <f>P1939*C1939+Q1939*D1939</f>
        <v>33350.067325556272</v>
      </c>
      <c r="V1939" s="25">
        <f>B1939</f>
        <v>43819</v>
      </c>
      <c r="W1939">
        <f>C1939/C$2</f>
        <v>1.7475791004949204</v>
      </c>
      <c r="X1939">
        <f>D1939/D$2</f>
        <v>1.4267753493371551</v>
      </c>
      <c r="Y1939">
        <f t="shared" si="368"/>
        <v>1.6675033662778136</v>
      </c>
      <c r="AA1939" s="15">
        <f t="shared" si="369"/>
        <v>-2.4575198909303486E-3</v>
      </c>
      <c r="AB1939" s="15">
        <f t="shared" si="370"/>
        <v>7.6499980146205182E-4</v>
      </c>
      <c r="AC1939" s="15">
        <f t="shared" si="371"/>
        <v>-1.0173075237916995E-3</v>
      </c>
    </row>
    <row r="1940" spans="1:29" x14ac:dyDescent="0.4">
      <c r="A1940" s="43">
        <f t="shared" si="362"/>
        <v>2019</v>
      </c>
      <c r="B1940" s="53">
        <v>43822</v>
      </c>
      <c r="C1940" s="45">
        <v>3967.0962</v>
      </c>
      <c r="D1940" s="45">
        <f>VLOOKUP(B1940,'H11001.CSI  中证全债'!$A$2:$B$2792,2,0)</f>
        <v>199.29089999999999</v>
      </c>
      <c r="E1940" s="14">
        <f t="shared" si="363"/>
        <v>0</v>
      </c>
      <c r="F1940" s="14">
        <f>IF(AND((B1940-$B$2)&gt;123,OR(((G1939*J1939/C1939*C1940)/(G1939*K1939/D1939*D1940))&lt;(4/6),((G1939*J1939/C1939*C1940)/(G1939*K1939/D1939*D1940))&gt;(6/4))),COUNTIF($E$2:E1940,1),0)</f>
        <v>0</v>
      </c>
      <c r="G1940" s="21">
        <f t="shared" si="364"/>
        <v>32907.663775294001</v>
      </c>
      <c r="H1940" s="12">
        <f t="shared" si="365"/>
        <v>4.553570394703824</v>
      </c>
      <c r="I1940" s="12">
        <f t="shared" si="366"/>
        <v>74.480129127983204</v>
      </c>
      <c r="J1940" s="15">
        <f>IF(OR((ROW(F1940)-MATCH(MAX($F$2:F1940),$F$2:F1940,0))=1,(ROW(F1940)-MATCH(MAX($F$2:F1940),$F$2:F1940,0))&gt;123),IF(OR(((G1939*J1939/C1939*C1940)/(G1939*K1939/D1939*D1940))&lt;(4/6),((G1939*J1939/C1939*C1940)/(G1939*K1939/D1939*D1940))&gt;(6/4)),50%,((G1939*J1939/C1939*C1940)/((G1939*K1939/D1939*D1940)+(G1939*J1939/C1939*C1940)))),((G1939*J1939/C1939*C1940)/((G1939*K1939/D1939*D1940)+(G1939*J1939/C1939*C1940))))</f>
        <v>0.54894361181677842</v>
      </c>
      <c r="K1940" s="18">
        <f t="shared" si="360"/>
        <v>0.45105638818322158</v>
      </c>
      <c r="L1940" s="20">
        <f t="shared" si="361"/>
        <v>1.2170177082023601</v>
      </c>
      <c r="M1940" s="51">
        <f>IF(AND((B1940-$B$2)&gt;123,OR(((U1939*R1939/C1939*C1940)/(U1939*S1939/D1939*D1940))&lt;(4/6),((U1939*R1939/C1939*C1940)/(U1939*S1939/D1939*D1940))&gt;(6/4))),1,0)</f>
        <v>0</v>
      </c>
      <c r="N1940" s="51">
        <f>IF(AND((B1940-$B$2)&gt;123,OR(((U1939*R1939/C1939*C1940)/(U1939*S1939/D1939*D1940))&lt;(4/6),((U1939*R1939/C1939*C1940)/(U1939*S1939/D1939*D1940))&gt;(6/4))),COUNTIF($M$2:M1940,1),0)</f>
        <v>0</v>
      </c>
      <c r="O1940" s="51">
        <f>IF(OR((ROW(N1940)-MATCH(MAX($N$2:N1940),$N$2:N1940,0))=1,(ROW(N1940)-MATCH(MAX($N$2:N1940),$N$2:N1940,0))&gt;123),IF(OR(((U1939*R1939/C1939*C1940)/(U1939*S1939/D1939*D1940))&lt;(4/6),((U1939*R1939/C1939*C1940)/(U1939*S1939/D1939*D1940))&gt;(6/4)),1,0),0)</f>
        <v>0</v>
      </c>
      <c r="P1940" s="47">
        <f>IF(O1940=1,U1939/2/C1940,P1939)</f>
        <v>4.5848803948301908</v>
      </c>
      <c r="Q1940" s="47">
        <f>IF(O1940=1,U1939/2/D1940,Q1939)</f>
        <v>74.992248772629807</v>
      </c>
      <c r="R1940" s="41">
        <f>P1940*C1940/U1939</f>
        <v>0.54538605317439082</v>
      </c>
      <c r="S1940" s="41">
        <f>Q1940*D1940/U1939</f>
        <v>0.44813321079770879</v>
      </c>
      <c r="T1940" s="41">
        <f t="shared" si="367"/>
        <v>1.2170177082023559</v>
      </c>
      <c r="U1940" s="42">
        <f>P1940*C1940+Q1940*D1940</f>
        <v>33133.934342706634</v>
      </c>
      <c r="V1940" s="25">
        <f>B1940</f>
        <v>43822</v>
      </c>
      <c r="W1940">
        <f>C1940/C$2</f>
        <v>1.7257600968873121</v>
      </c>
      <c r="X1940">
        <f>D1940/D$2</f>
        <v>1.4280967395198851</v>
      </c>
      <c r="Y1940">
        <f t="shared" si="368"/>
        <v>1.6566967171353317</v>
      </c>
      <c r="AA1940" s="15">
        <f t="shared" si="369"/>
        <v>-1.2485273829052401E-2</v>
      </c>
      <c r="AB1940" s="15">
        <f t="shared" si="370"/>
        <v>9.2613751936765354E-4</v>
      </c>
      <c r="AC1940" s="15">
        <f t="shared" si="371"/>
        <v>-6.4807360279004467E-3</v>
      </c>
    </row>
    <row r="1941" spans="1:29" x14ac:dyDescent="0.4">
      <c r="A1941" s="43">
        <f t="shared" si="362"/>
        <v>2019</v>
      </c>
      <c r="B1941" s="53">
        <v>43823</v>
      </c>
      <c r="C1941" s="45">
        <v>3992.9580999999998</v>
      </c>
      <c r="D1941" s="45">
        <f>VLOOKUP(B1941,'H11001.CSI  中证全债'!$A$2:$B$2792,2,0)</f>
        <v>199.4444</v>
      </c>
      <c r="E1941" s="14">
        <f t="shared" si="363"/>
        <v>0</v>
      </c>
      <c r="F1941" s="14">
        <f>IF(AND((B1941-$B$2)&gt;123,OR(((G1940*J1940/C1940*C1941)/(G1940*K1940/D1940*D1941))&lt;(4/6),((G1940*J1940/C1940*C1941)/(G1940*K1940/D1940*D1941))&gt;(6/4))),COUNTIF($E$2:E1941,1),0)</f>
        <v>0</v>
      </c>
      <c r="G1941" s="21">
        <f t="shared" si="364"/>
        <v>33036.860457305935</v>
      </c>
      <c r="H1941" s="12">
        <f t="shared" si="365"/>
        <v>4.553570394703824</v>
      </c>
      <c r="I1941" s="12">
        <f t="shared" si="366"/>
        <v>74.480129127983204</v>
      </c>
      <c r="J1941" s="15">
        <f>IF(OR((ROW(F1941)-MATCH(MAX($F$2:F1941),$F$2:F1941,0))=1,(ROW(F1941)-MATCH(MAX($F$2:F1941),$F$2:F1941,0))&gt;123),IF(OR(((G1940*J1940/C1940*C1941)/(G1940*K1940/D1940*D1941))&lt;(4/6),((G1940*J1940/C1940*C1941)/(G1940*K1940/D1940*D1941))&gt;(6/4)),50%,((G1940*J1940/C1940*C1941)/((G1940*K1940/D1940*D1941)+(G1940*J1940/C1940*C1941)))),((G1940*J1940/C1940*C1941)/((G1940*K1940/D1940*D1941)+(G1940*J1940/C1940*C1941))))</f>
        <v>0.55036149136961754</v>
      </c>
      <c r="K1941" s="18">
        <f t="shared" si="360"/>
        <v>0.44963850863038246</v>
      </c>
      <c r="L1941" s="20">
        <f t="shared" si="361"/>
        <v>1.2240087999714291</v>
      </c>
      <c r="M1941" s="51">
        <f>IF(AND((B1941-$B$2)&gt;123,OR(((U1940*R1940/C1940*C1941)/(U1940*S1940/D1940*D1941))&lt;(4/6),((U1940*R1940/C1940*C1941)/(U1940*S1940/D1940*D1941))&gt;(6/4))),1,0)</f>
        <v>0</v>
      </c>
      <c r="N1941" s="51">
        <f>IF(AND((B1941-$B$2)&gt;123,OR(((U1940*R1940/C1940*C1941)/(U1940*S1940/D1940*D1941))&lt;(4/6),((U1940*R1940/C1940*C1941)/(U1940*S1940/D1940*D1941))&gt;(6/4))),COUNTIF($M$2:M1941,1),0)</f>
        <v>0</v>
      </c>
      <c r="O1941" s="51">
        <f>IF(OR((ROW(N1941)-MATCH(MAX($N$2:N1941),$N$2:N1941,0))=1,(ROW(N1941)-MATCH(MAX($N$2:N1941),$N$2:N1941,0))&gt;123),IF(OR(((U1940*R1940/C1940*C1941)/(U1940*S1940/D1940*D1941))&lt;(4/6),((U1940*R1940/C1940*C1941)/(U1940*S1940/D1940*D1941))&gt;(6/4)),1,0),0)</f>
        <v>0</v>
      </c>
      <c r="P1941" s="47">
        <f>IF(O1941=1,U1940/2/C1941,P1940)</f>
        <v>4.5848803948301908</v>
      </c>
      <c r="Q1941" s="47">
        <f>IF(O1941=1,U1940/2/D1941,Q1940)</f>
        <v>74.992248772629807</v>
      </c>
      <c r="R1941" s="41">
        <f>P1941*C1941/U1940</f>
        <v>0.55252223055419181</v>
      </c>
      <c r="S1941" s="41">
        <f>Q1941*D1941/U1940</f>
        <v>0.45140380573006539</v>
      </c>
      <c r="T1941" s="41">
        <f t="shared" si="367"/>
        <v>1.2240087999714255</v>
      </c>
      <c r="U1941" s="42">
        <f>P1941*C1941+Q1941*D1941</f>
        <v>33264.019371176299</v>
      </c>
      <c r="V1941" s="25">
        <f>B1941</f>
        <v>43823</v>
      </c>
      <c r="W1941">
        <f>C1941/C$2</f>
        <v>1.7370105009107109</v>
      </c>
      <c r="X1941">
        <f>D1941/D$2</f>
        <v>1.4291967036904334</v>
      </c>
      <c r="Y1941">
        <f t="shared" si="368"/>
        <v>1.6632009685588149</v>
      </c>
      <c r="AA1941" s="15">
        <f t="shared" si="369"/>
        <v>6.5191007972027482E-3</v>
      </c>
      <c r="AB1941" s="15">
        <f t="shared" si="370"/>
        <v>7.702308534911495E-4</v>
      </c>
      <c r="AC1941" s="15">
        <f t="shared" si="371"/>
        <v>3.9260362842572505E-3</v>
      </c>
    </row>
    <row r="1942" spans="1:29" x14ac:dyDescent="0.4">
      <c r="A1942" s="43">
        <f t="shared" si="362"/>
        <v>2019</v>
      </c>
      <c r="B1942" s="53">
        <v>43824</v>
      </c>
      <c r="C1942" s="45">
        <v>3990.8670999999999</v>
      </c>
      <c r="D1942" s="45">
        <f>VLOOKUP(B1942,'H11001.CSI  中证全债'!$A$2:$B$2792,2,0)</f>
        <v>199.5658</v>
      </c>
      <c r="E1942" s="14">
        <f t="shared" si="363"/>
        <v>0</v>
      </c>
      <c r="F1942" s="14">
        <f>IF(AND((B1942-$B$2)&gt;123,OR(((G1941*J1941/C1941*C1942)/(G1941*K1941/D1941*D1942))&lt;(4/6),((G1941*J1941/C1941*C1942)/(G1941*K1941/D1941*D1942))&gt;(6/4))),COUNTIF($E$2:E1942,1),0)</f>
        <v>0</v>
      </c>
      <c r="G1942" s="21">
        <f t="shared" si="364"/>
        <v>33036.380829286747</v>
      </c>
      <c r="H1942" s="12">
        <f t="shared" si="365"/>
        <v>4.553570394703824</v>
      </c>
      <c r="I1942" s="12">
        <f t="shared" si="366"/>
        <v>74.480129127983204</v>
      </c>
      <c r="J1942" s="15">
        <f>IF(OR((ROW(F1942)-MATCH(MAX($F$2:F1942),$F$2:F1942,0))=1,(ROW(F1942)-MATCH(MAX($F$2:F1942),$F$2:F1942,0))&gt;123),IF(OR(((G1941*J1941/C1941*C1942)/(G1941*K1941/D1941*D1942))&lt;(4/6),((G1941*J1941/C1941*C1942)/(G1941*K1941/D1941*D1942))&gt;(6/4)),50%,((G1941*J1941/C1941*C1942)/((G1941*K1941/D1941*D1942)+(G1941*J1941/C1941*C1942)))),((G1941*J1941/C1941*C1942)/((G1941*K1941/D1941*D1942)+(G1941*J1941/C1941*C1942))))</f>
        <v>0.5500812685767148</v>
      </c>
      <c r="K1942" s="18">
        <f t="shared" si="360"/>
        <v>0.4499187314232852</v>
      </c>
      <c r="L1942" s="20">
        <f t="shared" si="361"/>
        <v>1.2226236210183397</v>
      </c>
      <c r="M1942" s="51">
        <f>IF(AND((B1942-$B$2)&gt;123,OR(((U1941*R1941/C1941*C1942)/(U1941*S1941/D1941*D1942))&lt;(4/6),((U1941*R1941/C1941*C1942)/(U1941*S1941/D1941*D1942))&gt;(6/4))),1,0)</f>
        <v>0</v>
      </c>
      <c r="N1942" s="51">
        <f>IF(AND((B1942-$B$2)&gt;123,OR(((U1941*R1941/C1941*C1942)/(U1941*S1941/D1941*D1942))&lt;(4/6),((U1941*R1941/C1941*C1942)/(U1941*S1941/D1941*D1942))&gt;(6/4))),COUNTIF($M$2:M1942,1),0)</f>
        <v>0</v>
      </c>
      <c r="O1942" s="51">
        <f>IF(OR((ROW(N1942)-MATCH(MAX($N$2:N1942),$N$2:N1942,0))=1,(ROW(N1942)-MATCH(MAX($N$2:N1942),$N$2:N1942,0))&gt;123),IF(OR(((U1941*R1941/C1941*C1942)/(U1941*S1941/D1941*D1942))&lt;(4/6),((U1941*R1941/C1941*C1942)/(U1941*S1941/D1941*D1942))&gt;(6/4)),1,0),0)</f>
        <v>0</v>
      </c>
      <c r="P1942" s="47">
        <f>IF(O1942=1,U1941/2/C1942,P1941)</f>
        <v>4.5848803948301908</v>
      </c>
      <c r="Q1942" s="47">
        <f>IF(O1942=1,U1941/2/D1942,Q1941)</f>
        <v>74.992248772629807</v>
      </c>
      <c r="R1942" s="41">
        <f>P1942*C1942/U1941</f>
        <v>0.5500732825155209</v>
      </c>
      <c r="S1942" s="41">
        <f>Q1942*D1942/U1941</f>
        <v>0.44991219951840883</v>
      </c>
      <c r="T1942" s="41">
        <f t="shared" si="367"/>
        <v>1.2226236210183357</v>
      </c>
      <c r="U1942" s="42">
        <f>P1942*C1942+Q1942*D1942</f>
        <v>33263.536445271704</v>
      </c>
      <c r="V1942" s="25">
        <f>B1942</f>
        <v>43824</v>
      </c>
      <c r="W1942">
        <f>C1942/C$2</f>
        <v>1.736100877301737</v>
      </c>
      <c r="X1942">
        <f>D1942/D$2</f>
        <v>1.4300666427803652</v>
      </c>
      <c r="Y1942">
        <f t="shared" si="368"/>
        <v>1.6631768222635852</v>
      </c>
      <c r="AA1942" s="15">
        <f t="shared" si="369"/>
        <v>-5.2367191130797686E-4</v>
      </c>
      <c r="AB1942" s="15">
        <f t="shared" si="370"/>
        <v>6.0869094344084829E-4</v>
      </c>
      <c r="AC1942" s="15">
        <f t="shared" si="371"/>
        <v>-1.4517966070326516E-5</v>
      </c>
    </row>
    <row r="1943" spans="1:29" x14ac:dyDescent="0.4">
      <c r="A1943" s="43">
        <f t="shared" si="362"/>
        <v>2019</v>
      </c>
      <c r="B1943" s="53">
        <v>43825</v>
      </c>
      <c r="C1943" s="45">
        <v>4025.9879000000001</v>
      </c>
      <c r="D1943" s="45">
        <f>VLOOKUP(B1943,'H11001.CSI  中证全债'!$A$2:$B$2792,2,0)</f>
        <v>199.71270000000001</v>
      </c>
      <c r="E1943" s="14">
        <f t="shared" si="363"/>
        <v>0</v>
      </c>
      <c r="F1943" s="14">
        <f>IF(AND((B1943-$B$2)&gt;123,OR(((G1942*J1942/C1942*C1943)/(G1942*K1942/D1942*D1943))&lt;(4/6),((G1942*J1942/C1942*C1943)/(G1942*K1942/D1942*D1943))&gt;(6/4))),COUNTIF($E$2:E1943,1),0)</f>
        <v>0</v>
      </c>
      <c r="G1943" s="21">
        <f t="shared" si="364"/>
        <v>33207.246995373964</v>
      </c>
      <c r="H1943" s="12">
        <f t="shared" si="365"/>
        <v>4.553570394703824</v>
      </c>
      <c r="I1943" s="12">
        <f t="shared" si="366"/>
        <v>74.480129127983204</v>
      </c>
      <c r="J1943" s="15">
        <f>IF(OR((ROW(F1943)-MATCH(MAX($F$2:F1943),$F$2:F1943,0))=1,(ROW(F1943)-MATCH(MAX($F$2:F1943),$F$2:F1943,0))&gt;123),IF(OR(((G1942*J1942/C1942*C1943)/(G1942*K1942/D1942*D1943))&lt;(4/6),((G1942*J1942/C1942*C1943)/(G1942*K1942/D1942*D1943))&gt;(6/4)),50%,((G1942*J1942/C1942*C1943)/((G1942*K1942/D1942*D1943)+(G1942*J1942/C1942*C1943)))),((G1942*J1942/C1942*C1943)/((G1942*K1942/D1942*D1943)+(G1942*J1942/C1942*C1943))))</f>
        <v>0.55206682184252465</v>
      </c>
      <c r="K1943" s="18">
        <f t="shared" si="360"/>
        <v>0.44793317815747535</v>
      </c>
      <c r="L1943" s="20">
        <f t="shared" si="361"/>
        <v>1.2324758440832442</v>
      </c>
      <c r="M1943" s="51">
        <f>IF(AND((B1943-$B$2)&gt;123,OR(((U1942*R1942/C1942*C1943)/(U1942*S1942/D1942*D1943))&lt;(4/6),((U1942*R1942/C1942*C1943)/(U1942*S1942/D1942*D1943))&gt;(6/4))),1,0)</f>
        <v>0</v>
      </c>
      <c r="N1943" s="51">
        <f>IF(AND((B1943-$B$2)&gt;123,OR(((U1942*R1942/C1942*C1943)/(U1942*S1942/D1942*D1943))&lt;(4/6),((U1942*R1942/C1942*C1943)/(U1942*S1942/D1942*D1943))&gt;(6/4))),COUNTIF($M$2:M1943,1),0)</f>
        <v>0</v>
      </c>
      <c r="O1943" s="51">
        <f>IF(OR((ROW(N1943)-MATCH(MAX($N$2:N1943),$N$2:N1943,0))=1,(ROW(N1943)-MATCH(MAX($N$2:N1943),$N$2:N1943,0))&gt;123),IF(OR(((U1942*R1942/C1942*C1943)/(U1942*S1942/D1942*D1943))&lt;(4/6),((U1942*R1942/C1942*C1943)/(U1942*S1942/D1942*D1943))&gt;(6/4)),1,0),0)</f>
        <v>0</v>
      </c>
      <c r="P1943" s="47">
        <f>IF(O1943=1,U1942/2/C1943,P1942)</f>
        <v>4.5848803948301908</v>
      </c>
      <c r="Q1943" s="47">
        <f>IF(O1943=1,U1942/2/D1943,Q1942)</f>
        <v>74.992248772629807</v>
      </c>
      <c r="R1943" s="41">
        <f>P1943*C1943/U1942</f>
        <v>0.55492214494100811</v>
      </c>
      <c r="S1943" s="41">
        <f>Q1943*D1943/U1942</f>
        <v>0.45024991573265211</v>
      </c>
      <c r="T1943" s="41">
        <f t="shared" si="367"/>
        <v>1.23247584408324</v>
      </c>
      <c r="U1943" s="42">
        <f>P1943*C1943+Q1943*D1943</f>
        <v>33435.577473987156</v>
      </c>
      <c r="V1943" s="25">
        <f>B1943</f>
        <v>43825</v>
      </c>
      <c r="W1943">
        <f>C1943/C$2</f>
        <v>1.7513790737847867</v>
      </c>
      <c r="X1943">
        <f>D1943/D$2</f>
        <v>1.4311193120745251</v>
      </c>
      <c r="Y1943">
        <f t="shared" si="368"/>
        <v>1.6717788736993577</v>
      </c>
      <c r="AA1943" s="15">
        <f t="shared" si="369"/>
        <v>8.8002930490971298E-3</v>
      </c>
      <c r="AB1943" s="15">
        <f t="shared" si="370"/>
        <v>7.3609806890773122E-4</v>
      </c>
      <c r="AC1943" s="15">
        <f t="shared" si="371"/>
        <v>5.1720606736600505E-3</v>
      </c>
    </row>
    <row r="1944" spans="1:29" x14ac:dyDescent="0.4">
      <c r="A1944" s="43">
        <f t="shared" si="362"/>
        <v>2019</v>
      </c>
      <c r="B1944" s="53">
        <v>43826</v>
      </c>
      <c r="C1944" s="45">
        <v>4022.0277999999998</v>
      </c>
      <c r="D1944" s="45">
        <f>VLOOKUP(B1944,'H11001.CSI  中证全债'!$A$2:$B$2792,2,0)</f>
        <v>199.7998</v>
      </c>
      <c r="E1944" s="14">
        <f t="shared" si="363"/>
        <v>0</v>
      </c>
      <c r="F1944" s="14">
        <f>IF(AND((B1944-$B$2)&gt;123,OR(((G1943*J1943/C1943*C1944)/(G1943*K1943/D1943*D1944))&lt;(4/6),((G1943*J1943/C1943*C1944)/(G1943*K1943/D1943*D1944))&gt;(6/4))),COUNTIF($E$2:E1944,1),0)</f>
        <v>0</v>
      </c>
      <c r="G1944" s="21">
        <f t="shared" si="364"/>
        <v>33195.701620500942</v>
      </c>
      <c r="H1944" s="12">
        <f t="shared" si="365"/>
        <v>4.553570394703824</v>
      </c>
      <c r="I1944" s="12">
        <f t="shared" si="366"/>
        <v>74.480129127983204</v>
      </c>
      <c r="J1944" s="15">
        <f>IF(OR((ROW(F1944)-MATCH(MAX($F$2:F1944),$F$2:F1944,0))=1,(ROW(F1944)-MATCH(MAX($F$2:F1944),$F$2:F1944,0))&gt;123),IF(OR(((G1943*J1943/C1943*C1944)/(G1943*K1943/D1943*D1944))&lt;(4/6),((G1943*J1943/C1943*C1944)/(G1943*K1943/D1943*D1944))&gt;(6/4)),50%,((G1943*J1943/C1943*C1944)/((G1943*K1943/D1943*D1944)+(G1943*J1943/C1943*C1944)))),((G1943*J1943/C1943*C1944)/((G1943*K1943/D1943*D1944)+(G1943*J1943/C1943*C1944))))</f>
        <v>0.551715608428203</v>
      </c>
      <c r="K1944" s="18">
        <f t="shared" si="360"/>
        <v>0.448284391571797</v>
      </c>
      <c r="L1944" s="20">
        <f t="shared" si="361"/>
        <v>1.2307267859444098</v>
      </c>
      <c r="M1944" s="51">
        <f>IF(AND((B1944-$B$2)&gt;123,OR(((U1943*R1943/C1943*C1944)/(U1943*S1943/D1943*D1944))&lt;(4/6),((U1943*R1943/C1943*C1944)/(U1943*S1943/D1943*D1944))&gt;(6/4))),1,0)</f>
        <v>0</v>
      </c>
      <c r="N1944" s="51">
        <f>IF(AND((B1944-$B$2)&gt;123,OR(((U1943*R1943/C1943*C1944)/(U1943*S1943/D1943*D1944))&lt;(4/6),((U1943*R1943/C1943*C1944)/(U1943*S1943/D1943*D1944))&gt;(6/4))),COUNTIF($M$2:M1944,1),0)</f>
        <v>0</v>
      </c>
      <c r="O1944" s="51">
        <f>IF(OR((ROW(N1944)-MATCH(MAX($N$2:N1944),$N$2:N1944,0))=1,(ROW(N1944)-MATCH(MAX($N$2:N1944),$N$2:N1944,0))&gt;123),IF(OR(((U1943*R1943/C1943*C1944)/(U1943*S1943/D1943*D1944))&lt;(4/6),((U1943*R1943/C1943*C1944)/(U1943*S1943/D1943*D1944))&gt;(6/4)),1,0),0)</f>
        <v>0</v>
      </c>
      <c r="P1944" s="47">
        <f>IF(O1944=1,U1943/2/C1944,P1943)</f>
        <v>4.5848803948301908</v>
      </c>
      <c r="Q1944" s="47">
        <f>IF(O1944=1,U1943/2/D1944,Q1943)</f>
        <v>74.992248772629807</v>
      </c>
      <c r="R1944" s="41">
        <f>P1944*C1944/U1943</f>
        <v>0.55152378995184714</v>
      </c>
      <c r="S1944" s="41">
        <f>Q1944*D1944/U1943</f>
        <v>0.44812853368477867</v>
      </c>
      <c r="T1944" s="41">
        <f t="shared" si="367"/>
        <v>1.230726785944406</v>
      </c>
      <c r="U1944" s="42">
        <f>P1944*C1944+Q1944*D1944</f>
        <v>33423.952714003681</v>
      </c>
      <c r="V1944" s="25">
        <f>B1944</f>
        <v>43826</v>
      </c>
      <c r="W1944">
        <f>C1944/C$2</f>
        <v>1.7496563571640797</v>
      </c>
      <c r="X1944">
        <f>D1944/D$2</f>
        <v>1.4317434611250448</v>
      </c>
      <c r="Y1944">
        <f t="shared" si="368"/>
        <v>1.6711976357001841</v>
      </c>
      <c r="AA1944" s="15">
        <f t="shared" si="369"/>
        <v>-9.8363435220460982E-4</v>
      </c>
      <c r="AB1944" s="15">
        <f t="shared" si="370"/>
        <v>4.3612649571111994E-4</v>
      </c>
      <c r="AC1944" s="15">
        <f t="shared" si="371"/>
        <v>-3.4767636337418306E-4</v>
      </c>
    </row>
    <row r="1945" spans="1:29" x14ac:dyDescent="0.4">
      <c r="A1945" s="43">
        <f t="shared" si="362"/>
        <v>2019</v>
      </c>
      <c r="B1945" s="53">
        <v>43829</v>
      </c>
      <c r="C1945" s="45">
        <v>4081.6334000000002</v>
      </c>
      <c r="D1945" s="45">
        <f>VLOOKUP(B1945,'H11001.CSI  中证全债'!$A$2:$B$2792,2,0)</f>
        <v>199.8571</v>
      </c>
      <c r="E1945" s="14">
        <f t="shared" si="363"/>
        <v>0</v>
      </c>
      <c r="F1945" s="14">
        <f>IF(AND((B1945-$B$2)&gt;123,OR(((G1944*J1944/C1944*C1945)/(G1944*K1944/D1944*D1945))&lt;(4/6),((G1944*J1944/C1944*C1945)/(G1944*K1944/D1944*D1945))&gt;(6/4))),COUNTIF($E$2:E1945,1),0)</f>
        <v>0</v>
      </c>
      <c r="G1945" s="21">
        <f t="shared" si="364"/>
        <v>33471.387627418539</v>
      </c>
      <c r="H1945" s="12">
        <f t="shared" si="365"/>
        <v>4.553570394703824</v>
      </c>
      <c r="I1945" s="12">
        <f t="shared" si="366"/>
        <v>74.480129127983204</v>
      </c>
      <c r="J1945" s="15">
        <f>IF(OR((ROW(F1945)-MATCH(MAX($F$2:F1945),$F$2:F1945,0))=1,(ROW(F1945)-MATCH(MAX($F$2:F1945),$F$2:F1945,0))&gt;123),IF(OR(((G1944*J1944/C1944*C1945)/(G1944*K1944/D1944*D1945))&lt;(4/6),((G1944*J1944/C1944*C1945)/(G1944*K1944/D1944*D1945))&gt;(6/4)),50%,((G1944*J1944/C1944*C1945)/((G1944*K1944/D1944*D1945)+(G1944*J1944/C1944*C1945)))),((G1944*J1944/C1944*C1945)/((G1944*K1944/D1944*D1945)+(G1944*J1944/C1944*C1945))))</f>
        <v>0.55528038512061406</v>
      </c>
      <c r="K1945" s="18">
        <f t="shared" si="360"/>
        <v>0.44471961487938594</v>
      </c>
      <c r="L1945" s="20">
        <f t="shared" si="361"/>
        <v>1.2486078116235411</v>
      </c>
      <c r="M1945" s="51">
        <f>IF(AND((B1945-$B$2)&gt;123,OR(((U1944*R1944/C1944*C1945)/(U1944*S1944/D1944*D1945))&lt;(4/6),((U1944*R1944/C1944*C1945)/(U1944*S1944/D1944*D1945))&gt;(6/4))),1,0)</f>
        <v>0</v>
      </c>
      <c r="N1945" s="51">
        <f>IF(AND((B1945-$B$2)&gt;123,OR(((U1944*R1944/C1944*C1945)/(U1944*S1944/D1944*D1945))&lt;(4/6),((U1944*R1944/C1944*C1945)/(U1944*S1944/D1944*D1945))&gt;(6/4))),COUNTIF($M$2:M1945,1),0)</f>
        <v>0</v>
      </c>
      <c r="O1945" s="51">
        <f>IF(OR((ROW(N1945)-MATCH(MAX($N$2:N1945),$N$2:N1945,0))=1,(ROW(N1945)-MATCH(MAX($N$2:N1945),$N$2:N1945,0))&gt;123),IF(OR(((U1944*R1944/C1944*C1945)/(U1944*S1944/D1944*D1945))&lt;(4/6),((U1944*R1944/C1944*C1945)/(U1944*S1944/D1944*D1945))&gt;(6/4)),1,0),0)</f>
        <v>0</v>
      </c>
      <c r="P1945" s="47">
        <f>IF(O1945=1,U1944/2/C1945,P1944)</f>
        <v>4.5848803948301908</v>
      </c>
      <c r="Q1945" s="47">
        <f>IF(O1945=1,U1944/2/D1945,Q1944)</f>
        <v>74.992248772629807</v>
      </c>
      <c r="R1945" s="41">
        <f>P1945*C1945/U1944</f>
        <v>0.55989191687383966</v>
      </c>
      <c r="S1945" s="41">
        <f>Q1945*D1945/U1944</f>
        <v>0.44841295374071427</v>
      </c>
      <c r="T1945" s="41">
        <f t="shared" si="367"/>
        <v>1.2486078116235373</v>
      </c>
      <c r="U1945" s="42">
        <f>P1945*C1945+Q1945*D1945</f>
        <v>33701.534316720448</v>
      </c>
      <c r="V1945" s="25">
        <f>B1945</f>
        <v>43829</v>
      </c>
      <c r="W1945">
        <f>C1945/C$2</f>
        <v>1.7755858937432598</v>
      </c>
      <c r="X1945">
        <f>D1945/D$2</f>
        <v>1.4321540666427803</v>
      </c>
      <c r="Y1945">
        <f t="shared" si="368"/>
        <v>1.6850767158360225</v>
      </c>
      <c r="AA1945" s="15">
        <f t="shared" si="369"/>
        <v>1.4819788167550696E-2</v>
      </c>
      <c r="AB1945" s="15">
        <f t="shared" si="370"/>
        <v>2.8678707386098345E-4</v>
      </c>
      <c r="AC1945" s="15">
        <f t="shared" si="371"/>
        <v>8.304870614553872E-3</v>
      </c>
    </row>
    <row r="1946" spans="1:29" x14ac:dyDescent="0.4">
      <c r="A1946" s="43">
        <f t="shared" si="362"/>
        <v>2019</v>
      </c>
      <c r="B1946" s="53">
        <v>43830</v>
      </c>
      <c r="C1946" s="45">
        <v>4096.5820999999996</v>
      </c>
      <c r="D1946" s="45">
        <f>VLOOKUP(B1946,'H11001.CSI  中证全债'!$A$2:$B$2792,2,0)</f>
        <v>199.92179999999999</v>
      </c>
      <c r="E1946" s="14">
        <f t="shared" si="363"/>
        <v>0</v>
      </c>
      <c r="F1946" s="14">
        <f>IF(AND((B1946-$B$2)&gt;123,OR(((G1945*J1945/C1945*C1946)/(G1945*K1945/D1945*D1946))&lt;(4/6),((G1945*J1945/C1945*C1946)/(G1945*K1945/D1945*D1946))&gt;(6/4))),COUNTIF($E$2:E1946,1),0)</f>
        <v>0</v>
      </c>
      <c r="G1946" s="21">
        <f t="shared" si="364"/>
        <v>33544.276449532423</v>
      </c>
      <c r="H1946" s="12">
        <f t="shared" si="365"/>
        <v>4.553570394703824</v>
      </c>
      <c r="I1946" s="12">
        <f t="shared" si="366"/>
        <v>74.480129127983204</v>
      </c>
      <c r="J1946" s="15">
        <f>IF(OR((ROW(F1946)-MATCH(MAX($F$2:F1946),$F$2:F1946,0))=1,(ROW(F1946)-MATCH(MAX($F$2:F1946),$F$2:F1946,0))&gt;123),IF(OR(((G1945*J1945/C1945*C1946)/(G1945*K1945/D1945*D1946))&lt;(4/6),((G1945*J1945/C1945*C1946)/(G1945*K1945/D1945*D1946))&gt;(6/4)),50%,((G1945*J1945/C1945*C1946)/((G1945*K1945/D1945*D1946)+(G1945*J1945/C1945*C1946)))),((G1945*J1945/C1945*C1946)/((G1945*K1945/D1945*D1946)+(G1945*J1945/C1945*C1946))))</f>
        <v>0.55610306569285539</v>
      </c>
      <c r="K1946" s="18">
        <f t="shared" si="360"/>
        <v>0.44389693430714461</v>
      </c>
      <c r="L1946" s="20">
        <f t="shared" si="361"/>
        <v>1.2527751888191061</v>
      </c>
      <c r="M1946" s="51">
        <f>IF(AND((B1946-$B$2)&gt;123,OR(((U1945*R1945/C1945*C1946)/(U1945*S1945/D1945*D1946))&lt;(4/6),((U1945*R1945/C1945*C1946)/(U1945*S1945/D1945*D1946))&gt;(6/4))),1,0)</f>
        <v>0</v>
      </c>
      <c r="N1946" s="51">
        <f>IF(AND((B1946-$B$2)&gt;123,OR(((U1945*R1945/C1945*C1946)/(U1945*S1945/D1945*D1946))&lt;(4/6),((U1945*R1945/C1945*C1946)/(U1945*S1945/D1945*D1946))&gt;(6/4))),COUNTIF($M$2:M1946,1),0)</f>
        <v>0</v>
      </c>
      <c r="O1946" s="51">
        <f>IF(OR((ROW(N1946)-MATCH(MAX($N$2:N1946),$N$2:N1946,0))=1,(ROW(N1946)-MATCH(MAX($N$2:N1946),$N$2:N1946,0))&gt;123),IF(OR(((U1945*R1945/C1945*C1946)/(U1945*S1945/D1945*D1946))&lt;(4/6),((U1945*R1945/C1945*C1946)/(U1945*S1945/D1945*D1946))&gt;(6/4)),1,0),0)</f>
        <v>0</v>
      </c>
      <c r="P1946" s="47">
        <f>IF(O1946=1,U1945/2/C1946,P1945)</f>
        <v>4.5848803948301908</v>
      </c>
      <c r="Q1946" s="47">
        <f>IF(O1946=1,U1945/2/D1946,Q1945)</f>
        <v>74.992248772629807</v>
      </c>
      <c r="R1946" s="41">
        <f>P1946*C1946/U1945</f>
        <v>0.55731406112224846</v>
      </c>
      <c r="S1946" s="41">
        <f>Q1946*D1946/U1945</f>
        <v>0.44486358454112346</v>
      </c>
      <c r="T1946" s="41">
        <f t="shared" si="367"/>
        <v>1.2527751888191019</v>
      </c>
      <c r="U1946" s="42">
        <f>P1946*C1946+Q1946*D1946</f>
        <v>33774.924316774232</v>
      </c>
      <c r="V1946" s="25">
        <f>B1946</f>
        <v>43830</v>
      </c>
      <c r="W1946">
        <f>C1946/C$2</f>
        <v>1.7820888542614188</v>
      </c>
      <c r="X1946">
        <f>D1946/D$2</f>
        <v>1.4326176997491937</v>
      </c>
      <c r="Y1946">
        <f t="shared" si="368"/>
        <v>1.6887462158387117</v>
      </c>
      <c r="AA1946" s="15">
        <f t="shared" si="369"/>
        <v>3.6624308297750208E-3</v>
      </c>
      <c r="AB1946" s="15">
        <f t="shared" si="370"/>
        <v>3.2373130601803801E-4</v>
      </c>
      <c r="AC1946" s="15">
        <f t="shared" si="371"/>
        <v>2.1776456633717522E-3</v>
      </c>
    </row>
    <row r="1947" spans="1:29" x14ac:dyDescent="0.4">
      <c r="A1947" s="43">
        <f t="shared" si="362"/>
        <v>2020</v>
      </c>
      <c r="B1947" s="53">
        <v>43832</v>
      </c>
      <c r="C1947" s="45">
        <v>4152.2407999999996</v>
      </c>
      <c r="D1947" s="45">
        <f>VLOOKUP(B1947,'H11001.CSI  中证全债'!$A$2:$B$2792,2,0)</f>
        <v>199.92840000000001</v>
      </c>
      <c r="E1947" s="14">
        <f t="shared" si="363"/>
        <v>0</v>
      </c>
      <c r="F1947" s="14">
        <f>IF(AND((B1947-$B$2)&gt;123,OR(((G1946*J1946/C1946*C1947)/(G1946*K1946/D1946*D1947))&lt;(4/6),((G1946*J1946/C1946*C1947)/(G1946*K1946/D1946*D1947))&gt;(6/4))),COUNTIF($E$2:E1947,1),0)</f>
        <v>0</v>
      </c>
      <c r="G1947" s="21">
        <f t="shared" si="364"/>
        <v>33798.213826912368</v>
      </c>
      <c r="H1947" s="12">
        <f t="shared" si="365"/>
        <v>4.553570394703824</v>
      </c>
      <c r="I1947" s="12">
        <f t="shared" si="366"/>
        <v>74.480129127983204</v>
      </c>
      <c r="J1947" s="15">
        <f>IF(OR((ROW(F1947)-MATCH(MAX($F$2:F1947),$F$2:F1947,0))=1,(ROW(F1947)-MATCH(MAX($F$2:F1947),$F$2:F1947,0))&gt;123),IF(OR(((G1946*J1946/C1946*C1947)/(G1946*K1946/D1946*D1947))&lt;(4/6),((G1946*J1946/C1946*C1947)/(G1946*K1946/D1946*D1947))&gt;(6/4)),50%,((G1946*J1946/C1946*C1947)/((G1946*K1946/D1946*D1947)+(G1946*J1946/C1946*C1947)))),((G1946*J1946/C1946*C1947)/((G1946*K1946/D1946*D1947)+(G1946*J1946/C1946*C1947))))</f>
        <v>0.55942366881843664</v>
      </c>
      <c r="K1947" s="18">
        <f t="shared" si="360"/>
        <v>0.44057633118156336</v>
      </c>
      <c r="L1947" s="20">
        <f t="shared" si="361"/>
        <v>1.2697542496623491</v>
      </c>
      <c r="M1947" s="51">
        <f>IF(AND((B1947-$B$2)&gt;123,OR(((U1946*R1946/C1946*C1947)/(U1946*S1946/D1946*D1947))&lt;(4/6),((U1946*R1946/C1946*C1947)/(U1946*S1946/D1946*D1947))&gt;(6/4))),1,0)</f>
        <v>0</v>
      </c>
      <c r="N1947" s="51">
        <f>IF(AND((B1947-$B$2)&gt;123,OR(((U1946*R1946/C1946*C1947)/(U1946*S1946/D1946*D1947))&lt;(4/6),((U1946*R1946/C1946*C1947)/(U1946*S1946/D1946*D1947))&gt;(6/4))),COUNTIF($M$2:M1947,1),0)</f>
        <v>0</v>
      </c>
      <c r="O1947" s="51">
        <f>IF(OR((ROW(N1947)-MATCH(MAX($N$2:N1947),$N$2:N1947,0))=1,(ROW(N1947)-MATCH(MAX($N$2:N1947),$N$2:N1947,0))&gt;123),IF(OR(((U1946*R1946/C1946*C1947)/(U1946*S1946/D1946*D1947))&lt;(4/6),((U1946*R1946/C1946*C1947)/(U1946*S1946/D1946*D1947))&gt;(6/4)),1,0),0)</f>
        <v>0</v>
      </c>
      <c r="P1947" s="47">
        <f>IF(O1947=1,U1946/2/C1947,P1946)</f>
        <v>4.5848803948301908</v>
      </c>
      <c r="Q1947" s="47">
        <f>IF(O1947=1,U1946/2/D1947,Q1946)</f>
        <v>74.992248772629807</v>
      </c>
      <c r="R1947" s="41">
        <f>P1947*C1947/U1946</f>
        <v>0.56365862614469542</v>
      </c>
      <c r="S1947" s="41">
        <f>Q1947*D1947/U1946</f>
        <v>0.44391158863582014</v>
      </c>
      <c r="T1947" s="41">
        <f t="shared" si="367"/>
        <v>1.2697542496623451</v>
      </c>
      <c r="U1947" s="42">
        <f>P1947*C1947+Q1947*D1947</f>
        <v>34030.607748047871</v>
      </c>
      <c r="V1947" s="25">
        <f>B1947</f>
        <v>43832</v>
      </c>
      <c r="W1947">
        <f>C1947/C$2</f>
        <v>1.8063014164636215</v>
      </c>
      <c r="X1947">
        <f>D1947/D$2</f>
        <v>1.4326649946255823</v>
      </c>
      <c r="Y1947">
        <f t="shared" si="368"/>
        <v>1.7015303874023935</v>
      </c>
      <c r="AA1947" s="15">
        <f t="shared" si="369"/>
        <v>1.3586618952418972E-2</v>
      </c>
      <c r="AB1947" s="15">
        <f t="shared" si="370"/>
        <v>3.3012908047247436E-5</v>
      </c>
      <c r="AC1947" s="15">
        <f t="shared" si="371"/>
        <v>7.5702147805154496E-3</v>
      </c>
    </row>
    <row r="1948" spans="1:29" x14ac:dyDescent="0.4">
      <c r="A1948" s="43">
        <f t="shared" si="362"/>
        <v>2020</v>
      </c>
      <c r="B1948" s="53">
        <v>43833</v>
      </c>
      <c r="C1948" s="45">
        <v>4144.9648999999999</v>
      </c>
      <c r="D1948" s="45">
        <f>VLOOKUP(B1948,'H11001.CSI  中证全债'!$A$2:$B$2792,2,0)</f>
        <v>199.9015</v>
      </c>
      <c r="E1948" s="14">
        <f t="shared" si="363"/>
        <v>0</v>
      </c>
      <c r="F1948" s="14">
        <f>IF(AND((B1948-$B$2)&gt;123,OR(((G1947*J1947/C1947*C1948)/(G1947*K1947/D1947*D1948))&lt;(4/6),((G1947*J1947/C1947*C1948)/(G1947*K1947/D1947*D1948))&gt;(6/4))),COUNTIF($E$2:E1948,1),0)</f>
        <v>0</v>
      </c>
      <c r="G1948" s="21">
        <f t="shared" si="364"/>
        <v>33763.078988604</v>
      </c>
      <c r="H1948" s="12">
        <f t="shared" si="365"/>
        <v>4.553570394703824</v>
      </c>
      <c r="I1948" s="12">
        <f t="shared" si="366"/>
        <v>74.480129127983204</v>
      </c>
      <c r="J1948" s="15">
        <f>IF(OR((ROW(F1948)-MATCH(MAX($F$2:F1948),$F$2:F1948,0))=1,(ROW(F1948)-MATCH(MAX($F$2:F1948),$F$2:F1948,0))&gt;123),IF(OR(((G1947*J1947/C1947*C1948)/(G1947*K1947/D1947*D1948))&lt;(4/6),((G1947*J1947/C1947*C1948)/(G1947*K1947/D1947*D1948))&gt;(6/4)),50%,((G1947*J1947/C1947*C1948)/((G1947*K1947/D1947*D1948)+(G1947*J1947/C1947*C1948)))),((G1947*J1947/C1947*C1948)/((G1947*K1947/D1947*D1948)+(G1947*J1947/C1947*C1948))))</f>
        <v>0.55902453274765462</v>
      </c>
      <c r="K1948" s="18">
        <f t="shared" si="360"/>
        <v>0.44097546725234538</v>
      </c>
      <c r="L1948" s="20">
        <f t="shared" si="361"/>
        <v>1.267699847864227</v>
      </c>
      <c r="M1948" s="51">
        <f>IF(AND((B1948-$B$2)&gt;123,OR(((U1947*R1947/C1947*C1948)/(U1947*S1947/D1947*D1948))&lt;(4/6),((U1947*R1947/C1947*C1948)/(U1947*S1947/D1947*D1948))&gt;(6/4))),1,0)</f>
        <v>0</v>
      </c>
      <c r="N1948" s="51">
        <f>IF(AND((B1948-$B$2)&gt;123,OR(((U1947*R1947/C1947*C1948)/(U1947*S1947/D1947*D1948))&lt;(4/6),((U1947*R1947/C1947*C1948)/(U1947*S1947/D1947*D1948))&gt;(6/4))),COUNTIF($M$2:M1948,1),0)</f>
        <v>0</v>
      </c>
      <c r="O1948" s="51">
        <f>IF(OR((ROW(N1948)-MATCH(MAX($N$2:N1948),$N$2:N1948,0))=1,(ROW(N1948)-MATCH(MAX($N$2:N1948),$N$2:N1948,0))&gt;123),IF(OR(((U1947*R1947/C1947*C1948)/(U1947*S1947/D1947*D1948))&lt;(4/6),((U1947*R1947/C1947*C1948)/(U1947*S1947/D1947*D1948))&gt;(6/4)),1,0),0)</f>
        <v>0</v>
      </c>
      <c r="P1948" s="47">
        <f>IF(O1948=1,U1947/2/C1948,P1947)</f>
        <v>4.5848803948301908</v>
      </c>
      <c r="Q1948" s="47">
        <f>IF(O1948=1,U1947/2/D1948,Q1947)</f>
        <v>74.992248772629807</v>
      </c>
      <c r="R1948" s="41">
        <f>P1948*C1948/U1947</f>
        <v>0.55844340036388085</v>
      </c>
      <c r="S1948" s="41">
        <f>Q1948*D1948/U1947</f>
        <v>0.44051705244323192</v>
      </c>
      <c r="T1948" s="41">
        <f t="shared" si="367"/>
        <v>1.2676998478642225</v>
      </c>
      <c r="U1948" s="42">
        <f>P1948*C1948+Q1948*D1948</f>
        <v>33995.231325291141</v>
      </c>
      <c r="V1948" s="25">
        <f>B1948</f>
        <v>43833</v>
      </c>
      <c r="W1948">
        <f>C1948/C$2</f>
        <v>1.8031362656187941</v>
      </c>
      <c r="X1948">
        <f>D1948/D$2</f>
        <v>1.4324722321748475</v>
      </c>
      <c r="Y1948">
        <f t="shared" si="368"/>
        <v>1.6997615662645571</v>
      </c>
      <c r="AA1948" s="15">
        <f t="shared" si="369"/>
        <v>-1.7522827674154584E-3</v>
      </c>
      <c r="AB1948" s="15">
        <f t="shared" si="370"/>
        <v>-1.345481682444305E-4</v>
      </c>
      <c r="AC1948" s="15">
        <f t="shared" si="371"/>
        <v>-1.0395471928871247E-3</v>
      </c>
    </row>
    <row r="1949" spans="1:29" x14ac:dyDescent="0.4">
      <c r="A1949" s="43">
        <f t="shared" si="362"/>
        <v>2020</v>
      </c>
      <c r="B1949" s="53">
        <v>43836</v>
      </c>
      <c r="C1949" s="45">
        <v>4129.2954</v>
      </c>
      <c r="D1949" s="45">
        <f>VLOOKUP(B1949,'H11001.CSI  中证全债'!$A$2:$B$2792,2,0)</f>
        <v>200.0147</v>
      </c>
      <c r="E1949" s="14">
        <f t="shared" si="363"/>
        <v>0</v>
      </c>
      <c r="F1949" s="14">
        <f>IF(AND((B1949-$B$2)&gt;123,OR(((G1948*J1948/C1948*C1949)/(G1948*K1948/D1948*D1949))&lt;(4/6),((G1948*J1948/C1948*C1949)/(G1948*K1948/D1948*D1949))&gt;(6/4))),COUNTIF($E$2:E1949,1),0)</f>
        <v>0</v>
      </c>
      <c r="G1949" s="21">
        <f t="shared" si="364"/>
        <v>33700.157967921477</v>
      </c>
      <c r="H1949" s="12">
        <f t="shared" si="365"/>
        <v>4.553570394703824</v>
      </c>
      <c r="I1949" s="12">
        <f t="shared" si="366"/>
        <v>74.480129127983204</v>
      </c>
      <c r="J1949" s="15">
        <f>IF(OR((ROW(F1949)-MATCH(MAX($F$2:F1949),$F$2:F1949,0))=1,(ROW(F1949)-MATCH(MAX($F$2:F1949),$F$2:F1949,0))&gt;123),IF(OR(((G1948*J1948/C1948*C1949)/(G1948*K1948/D1948*D1949))&lt;(4/6),((G1948*J1948/C1948*C1949)/(G1948*K1948/D1948*D1949))&gt;(6/4)),50%,((G1948*J1948/C1948*C1949)/((G1948*K1948/D1948*D1949)+(G1948*J1948/C1948*C1949)))),((G1948*J1948/C1948*C1949)/((G1948*K1948/D1948*D1949)+(G1948*J1948/C1948*C1949))))</f>
        <v>0.55795101323634566</v>
      </c>
      <c r="K1949" s="18">
        <f t="shared" si="360"/>
        <v>0.44204898676365434</v>
      </c>
      <c r="L1949" s="20">
        <f t="shared" si="361"/>
        <v>1.2621927205879095</v>
      </c>
      <c r="M1949" s="51">
        <f>IF(AND((B1949-$B$2)&gt;123,OR(((U1948*R1948/C1948*C1949)/(U1948*S1948/D1948*D1949))&lt;(4/6),((U1948*R1948/C1948*C1949)/(U1948*S1948/D1948*D1949))&gt;(6/4))),1,0)</f>
        <v>0</v>
      </c>
      <c r="N1949" s="51">
        <f>IF(AND((B1949-$B$2)&gt;123,OR(((U1948*R1948/C1948*C1949)/(U1948*S1948/D1948*D1949))&lt;(4/6),((U1948*R1948/C1948*C1949)/(U1948*S1948/D1948*D1949))&gt;(6/4))),COUNTIF($M$2:M1949,1),0)</f>
        <v>0</v>
      </c>
      <c r="O1949" s="51">
        <f>IF(OR((ROW(N1949)-MATCH(MAX($N$2:N1949),$N$2:N1949,0))=1,(ROW(N1949)-MATCH(MAX($N$2:N1949),$N$2:N1949,0))&gt;123),IF(OR(((U1948*R1948/C1948*C1949)/(U1948*S1948/D1948*D1949))&lt;(4/6),((U1948*R1948/C1948*C1949)/(U1948*S1948/D1948*D1949))&gt;(6/4)),1,0),0)</f>
        <v>0</v>
      </c>
      <c r="P1949" s="47">
        <f>IF(O1949=1,U1948/2/C1949,P1948)</f>
        <v>4.5848803948301908</v>
      </c>
      <c r="Q1949" s="47">
        <f>IF(O1949=1,U1948/2/D1949,Q1948)</f>
        <v>74.992248772629807</v>
      </c>
      <c r="R1949" s="41">
        <f>P1949*C1949/U1948</f>
        <v>0.55691121330413096</v>
      </c>
      <c r="S1949" s="41">
        <f>Q1949*D1949/U1948</f>
        <v>0.44122518235149732</v>
      </c>
      <c r="T1949" s="41">
        <f t="shared" si="367"/>
        <v>1.2621927205879051</v>
      </c>
      <c r="U1949" s="42">
        <f>P1949*C1949+Q1949*D1949</f>
        <v>33931.877664505409</v>
      </c>
      <c r="V1949" s="25">
        <f>B1949</f>
        <v>43836</v>
      </c>
      <c r="W1949">
        <f>C1949/C$2</f>
        <v>1.796319743791525</v>
      </c>
      <c r="X1949">
        <f>D1949/D$2</f>
        <v>1.4332834109638122</v>
      </c>
      <c r="Y1949">
        <f t="shared" si="368"/>
        <v>1.6965938832252705</v>
      </c>
      <c r="AA1949" s="15">
        <f t="shared" si="369"/>
        <v>-3.7803697686319415E-3</v>
      </c>
      <c r="AB1949" s="15">
        <f t="shared" si="370"/>
        <v>5.6627889235461026E-4</v>
      </c>
      <c r="AC1949" s="15">
        <f t="shared" si="371"/>
        <v>-1.8636043443716055E-3</v>
      </c>
    </row>
    <row r="1950" spans="1:29" x14ac:dyDescent="0.4">
      <c r="A1950" s="43">
        <f t="shared" si="362"/>
        <v>2020</v>
      </c>
      <c r="B1950" s="53">
        <v>43837</v>
      </c>
      <c r="C1950" s="45">
        <v>4160.2273999999998</v>
      </c>
      <c r="D1950" s="45">
        <f>VLOOKUP(B1950,'H11001.CSI  中证全债'!$A$2:$B$2792,2,0)</f>
        <v>200.06630000000001</v>
      </c>
      <c r="E1950" s="14">
        <f t="shared" si="363"/>
        <v>0</v>
      </c>
      <c r="F1950" s="14">
        <f>IF(AND((B1950-$B$2)&gt;123,OR(((G1949*J1949/C1949*C1950)/(G1949*K1949/D1949*D1950))&lt;(4/6),((G1949*J1949/C1949*C1950)/(G1949*K1949/D1949*D1950))&gt;(6/4))),COUNTIF($E$2:E1950,1),0)</f>
        <v>0</v>
      </c>
      <c r="G1950" s="21">
        <f t="shared" si="364"/>
        <v>33844.852182033457</v>
      </c>
      <c r="H1950" s="12">
        <f t="shared" si="365"/>
        <v>4.553570394703824</v>
      </c>
      <c r="I1950" s="12">
        <f t="shared" si="366"/>
        <v>74.480129127983204</v>
      </c>
      <c r="J1950" s="15">
        <f>IF(OR((ROW(F1950)-MATCH(MAX($F$2:F1950),$F$2:F1950,0))=1,(ROW(F1950)-MATCH(MAX($F$2:F1950),$F$2:F1950,0))&gt;123),IF(OR(((G1949*J1949/C1949*C1950)/(G1949*K1949/D1949*D1950))&lt;(4/6),((G1949*J1949/C1949*C1950)/(G1949*K1949/D1949*D1950))&gt;(6/4)),50%,((G1949*J1949/C1949*C1950)/((G1949*K1949/D1949*D1950)+(G1949*J1949/C1949*C1950)))),((G1949*J1949/C1949*C1950)/((G1949*K1949/D1949*D1950)+(G1949*J1949/C1949*C1950))))</f>
        <v>0.55972731752488014</v>
      </c>
      <c r="K1950" s="18">
        <f t="shared" si="360"/>
        <v>0.44027268247511986</v>
      </c>
      <c r="L1950" s="20">
        <f t="shared" si="361"/>
        <v>1.2713196612113467</v>
      </c>
      <c r="M1950" s="51">
        <f>IF(AND((B1950-$B$2)&gt;123,OR(((U1949*R1949/C1949*C1950)/(U1949*S1949/D1949*D1950))&lt;(4/6),((U1949*R1949/C1949*C1950)/(U1949*S1949/D1949*D1950))&gt;(6/4))),1,0)</f>
        <v>0</v>
      </c>
      <c r="N1950" s="51">
        <f>IF(AND((B1950-$B$2)&gt;123,OR(((U1949*R1949/C1949*C1950)/(U1949*S1949/D1949*D1950))&lt;(4/6),((U1949*R1949/C1949*C1950)/(U1949*S1949/D1949*D1950))&gt;(6/4))),COUNTIF($M$2:M1950,1),0)</f>
        <v>0</v>
      </c>
      <c r="O1950" s="51">
        <f>IF(OR((ROW(N1950)-MATCH(MAX($N$2:N1950),$N$2:N1950,0))=1,(ROW(N1950)-MATCH(MAX($N$2:N1950),$N$2:N1950,0))&gt;123),IF(OR(((U1949*R1949/C1949*C1950)/(U1949*S1949/D1949*D1950))&lt;(4/6),((U1949*R1949/C1949*C1950)/(U1949*S1949/D1949*D1950))&gt;(6/4)),1,0),0)</f>
        <v>0</v>
      </c>
      <c r="P1950" s="47">
        <f>IF(O1950=1,U1949/2/C1950,P1949)</f>
        <v>4.5848803948301908</v>
      </c>
      <c r="Q1950" s="47">
        <f>IF(O1950=1,U1949/2/D1950,Q1949)</f>
        <v>74.992248772629807</v>
      </c>
      <c r="R1950" s="41">
        <f>P1950*C1950/U1949</f>
        <v>0.56213054971160559</v>
      </c>
      <c r="S1950" s="41">
        <f>Q1950*D1950/U1949</f>
        <v>0.44216302702028137</v>
      </c>
      <c r="T1950" s="41">
        <f t="shared" si="367"/>
        <v>1.271319661211342</v>
      </c>
      <c r="U1950" s="42">
        <f>P1950*C1950+Q1950*D1950</f>
        <v>34077.566784914961</v>
      </c>
      <c r="V1950" s="25">
        <f>B1950</f>
        <v>43837</v>
      </c>
      <c r="W1950">
        <f>C1950/C$2</f>
        <v>1.809775734931069</v>
      </c>
      <c r="X1950">
        <f>D1950/D$2</f>
        <v>1.433653170906485</v>
      </c>
      <c r="Y1950">
        <f t="shared" si="368"/>
        <v>1.7038783392457482</v>
      </c>
      <c r="AA1950" s="15">
        <f t="shared" si="369"/>
        <v>7.4908663594277503E-3</v>
      </c>
      <c r="AB1950" s="15">
        <f t="shared" si="370"/>
        <v>2.5798103839358433E-4</v>
      </c>
      <c r="AC1950" s="15">
        <f t="shared" si="371"/>
        <v>4.2935767318867946E-3</v>
      </c>
    </row>
    <row r="1951" spans="1:29" x14ac:dyDescent="0.4">
      <c r="A1951" s="43">
        <f t="shared" si="362"/>
        <v>2020</v>
      </c>
      <c r="B1951" s="53">
        <v>43838</v>
      </c>
      <c r="C1951" s="45">
        <v>4112.3172000000004</v>
      </c>
      <c r="D1951" s="45">
        <f>VLOOKUP(B1951,'H11001.CSI  中证全债'!$A$2:$B$2792,2,0)</f>
        <v>200.13589999999999</v>
      </c>
      <c r="E1951" s="14">
        <f t="shared" si="363"/>
        <v>0</v>
      </c>
      <c r="F1951" s="14">
        <f>IF(AND((B1951-$B$2)&gt;123,OR(((G1950*J1950/C1950*C1951)/(G1950*K1950/D1950*D1951))&lt;(4/6),((G1950*J1950/C1950*C1951)/(G1950*K1950/D1950*D1951))&gt;(6/4))),COUNTIF($E$2:E1951,1),0)</f>
        <v>0</v>
      </c>
      <c r="G1951" s="21">
        <f t="shared" si="364"/>
        <v>33631.873530696423</v>
      </c>
      <c r="H1951" s="12">
        <f t="shared" si="365"/>
        <v>4.553570394703824</v>
      </c>
      <c r="I1951" s="12">
        <f t="shared" si="366"/>
        <v>74.480129127983204</v>
      </c>
      <c r="J1951" s="15">
        <f>IF(OR((ROW(F1951)-MATCH(MAX($F$2:F1951),$F$2:F1951,0))=1,(ROW(F1951)-MATCH(MAX($F$2:F1951),$F$2:F1951,0))&gt;123),IF(OR(((G1950*J1950/C1950*C1951)/(G1950*K1950/D1950*D1951))&lt;(4/6),((G1950*J1950/C1950*C1951)/(G1950*K1950/D1950*D1951))&gt;(6/4)),50%,((G1950*J1950/C1950*C1951)/((G1950*K1950/D1950*D1951)+(G1950*J1950/C1950*C1951)))),((G1950*J1950/C1950*C1951)/((G1950*K1950/D1950*D1951)+(G1950*J1950/C1950*C1951))))</f>
        <v>0.55678509371355789</v>
      </c>
      <c r="K1951" s="18">
        <f t="shared" si="360"/>
        <v>0.44321490628644211</v>
      </c>
      <c r="L1951" s="20">
        <f t="shared" si="361"/>
        <v>1.2562418046330719</v>
      </c>
      <c r="M1951" s="51">
        <f>IF(AND((B1951-$B$2)&gt;123,OR(((U1950*R1950/C1950*C1951)/(U1950*S1950/D1950*D1951))&lt;(4/6),((U1950*R1950/C1950*C1951)/(U1950*S1950/D1950*D1951))&gt;(6/4))),1,0)</f>
        <v>0</v>
      </c>
      <c r="N1951" s="51">
        <f>IF(AND((B1951-$B$2)&gt;123,OR(((U1950*R1950/C1950*C1951)/(U1950*S1950/D1950*D1951))&lt;(4/6),((U1950*R1950/C1950*C1951)/(U1950*S1950/D1950*D1951))&gt;(6/4))),COUNTIF($M$2:M1951,1),0)</f>
        <v>0</v>
      </c>
      <c r="O1951" s="51">
        <f>IF(OR((ROW(N1951)-MATCH(MAX($N$2:N1951),$N$2:N1951,0))=1,(ROW(N1951)-MATCH(MAX($N$2:N1951),$N$2:N1951,0))&gt;123),IF(OR(((U1950*R1950/C1950*C1951)/(U1950*S1950/D1950*D1951))&lt;(4/6),((U1950*R1950/C1950*C1951)/(U1950*S1950/D1950*D1951))&gt;(6/4)),1,0),0)</f>
        <v>0</v>
      </c>
      <c r="P1951" s="47">
        <f>IF(O1951=1,U1950/2/C1951,P1950)</f>
        <v>4.5848803948301908</v>
      </c>
      <c r="Q1951" s="47">
        <f>IF(O1951=1,U1950/2/D1951,Q1950)</f>
        <v>74.992248772629807</v>
      </c>
      <c r="R1951" s="41">
        <f>P1951*C1951/U1950</f>
        <v>0.55328136033319308</v>
      </c>
      <c r="S1951" s="41">
        <f>Q1951*D1951/U1950</f>
        <v>0.44042584659471645</v>
      </c>
      <c r="T1951" s="41">
        <f t="shared" si="367"/>
        <v>1.2562418046330674</v>
      </c>
      <c r="U1951" s="42">
        <f>P1951*C1951+Q1951*D1951</f>
        <v>33863.123708737148</v>
      </c>
      <c r="V1951" s="25">
        <f>B1951</f>
        <v>43838</v>
      </c>
      <c r="W1951">
        <f>C1951/C$2</f>
        <v>1.78893391329995</v>
      </c>
      <c r="X1951">
        <f>D1951/D$2</f>
        <v>1.4341519168756716</v>
      </c>
      <c r="Y1951">
        <f t="shared" si="368"/>
        <v>1.6931561854368573</v>
      </c>
      <c r="AA1951" s="15">
        <f t="shared" si="369"/>
        <v>-1.1516245482158016E-2</v>
      </c>
      <c r="AB1951" s="15">
        <f t="shared" si="370"/>
        <v>3.4788467622970387E-4</v>
      </c>
      <c r="AC1951" s="15">
        <f t="shared" si="371"/>
        <v>-6.29279307209063E-3</v>
      </c>
    </row>
    <row r="1952" spans="1:29" x14ac:dyDescent="0.4">
      <c r="A1952" s="43">
        <f t="shared" si="362"/>
        <v>2020</v>
      </c>
      <c r="B1952" s="53">
        <v>43839</v>
      </c>
      <c r="C1952" s="45">
        <v>4164.3697000000002</v>
      </c>
      <c r="D1952" s="45">
        <f>VLOOKUP(B1952,'H11001.CSI  中证全债'!$A$2:$B$2792,2,0)</f>
        <v>200.1908</v>
      </c>
      <c r="E1952" s="14">
        <f t="shared" si="363"/>
        <v>0</v>
      </c>
      <c r="F1952" s="14">
        <f>IF(AND((B1952-$B$2)&gt;123,OR(((G1951*J1951/C1951*C1952)/(G1951*K1951/D1951*D1952))&lt;(4/6),((G1951*J1951/C1951*C1952)/(G1951*K1951/D1951*D1952))&gt;(6/4))),COUNTIF($E$2:E1952,1),0)</f>
        <v>0</v>
      </c>
      <c r="G1952" s="21">
        <f t="shared" si="364"/>
        <v>33872.98721275587</v>
      </c>
      <c r="H1952" s="12">
        <f t="shared" si="365"/>
        <v>4.553570394703824</v>
      </c>
      <c r="I1952" s="12">
        <f t="shared" si="366"/>
        <v>74.480129127983204</v>
      </c>
      <c r="J1952" s="15">
        <f>IF(OR((ROW(F1952)-MATCH(MAX($F$2:F1952),$F$2:F1952,0))=1,(ROW(F1952)-MATCH(MAX($F$2:F1952),$F$2:F1952,0))&gt;123),IF(OR(((G1951*J1951/C1951*C1952)/(G1951*K1951/D1951*D1952))&lt;(4/6),((G1951*J1951/C1951*C1952)/(G1951*K1951/D1951*D1952))&gt;(6/4)),50%,((G1951*J1951/C1951*C1952)/((G1951*K1951/D1951*D1952)+(G1951*J1951/C1951*C1952)))),((G1951*J1951/C1951*C1952)/((G1951*K1951/D1951*D1952)+(G1951*J1951/C1951*C1952))))</f>
        <v>0.5598192583198176</v>
      </c>
      <c r="K1952" s="18">
        <f t="shared" si="360"/>
        <v>0.4401807416801824</v>
      </c>
      <c r="L1952" s="20">
        <f t="shared" si="361"/>
        <v>1.2717940730050379</v>
      </c>
      <c r="M1952" s="51">
        <f>IF(AND((B1952-$B$2)&gt;123,OR(((U1951*R1951/C1951*C1952)/(U1951*S1951/D1951*D1952))&lt;(4/6),((U1951*R1951/C1951*C1952)/(U1951*S1951/D1951*D1952))&gt;(6/4))),1,0)</f>
        <v>0</v>
      </c>
      <c r="N1952" s="51">
        <f>IF(AND((B1952-$B$2)&gt;123,OR(((U1951*R1951/C1951*C1952)/(U1951*S1951/D1951*D1952))&lt;(4/6),((U1951*R1951/C1951*C1952)/(U1951*S1951/D1951*D1952))&gt;(6/4))),COUNTIF($M$2:M1952,1),0)</f>
        <v>0</v>
      </c>
      <c r="O1952" s="51">
        <f>IF(OR((ROW(N1952)-MATCH(MAX($N$2:N1952),$N$2:N1952,0))=1,(ROW(N1952)-MATCH(MAX($N$2:N1952),$N$2:N1952,0))&gt;123),IF(OR(((U1951*R1951/C1951*C1952)/(U1951*S1951/D1951*D1952))&lt;(4/6),((U1951*R1951/C1951*C1952)/(U1951*S1951/D1951*D1952))&gt;(6/4)),1,0),0)</f>
        <v>0</v>
      </c>
      <c r="P1952" s="47">
        <f>IF(O1952=1,U1951/2/C1952,P1951)</f>
        <v>4.5848803948301908</v>
      </c>
      <c r="Q1952" s="47">
        <f>IF(O1952=1,U1951/2/D1952,Q1951)</f>
        <v>74.992248772629807</v>
      </c>
      <c r="R1952" s="41">
        <f>P1952*C1952/U1951</f>
        <v>0.56383271545113234</v>
      </c>
      <c r="S1952" s="41">
        <f>Q1952*D1952/U1951</f>
        <v>0.4433364861646914</v>
      </c>
      <c r="T1952" s="41">
        <f t="shared" si="367"/>
        <v>1.271794073005033</v>
      </c>
      <c r="U1952" s="42">
        <f>P1952*C1952+Q1952*D1952</f>
        <v>34105.895269946661</v>
      </c>
      <c r="V1952" s="25">
        <f>B1952</f>
        <v>43839</v>
      </c>
      <c r="W1952">
        <f>C1952/C$2</f>
        <v>1.8115777119159822</v>
      </c>
      <c r="X1952">
        <f>D1952/D$2</f>
        <v>1.4345453242565387</v>
      </c>
      <c r="Y1952">
        <f t="shared" si="368"/>
        <v>1.705294763497333</v>
      </c>
      <c r="AA1952" s="15">
        <f t="shared" si="369"/>
        <v>1.2657705490228155E-2</v>
      </c>
      <c r="AB1952" s="15">
        <f t="shared" si="370"/>
        <v>2.7431360390628434E-4</v>
      </c>
      <c r="AC1952" s="15">
        <f t="shared" si="371"/>
        <v>7.1692016158235727E-3</v>
      </c>
    </row>
    <row r="1953" spans="1:29" x14ac:dyDescent="0.4">
      <c r="A1953" s="43">
        <f t="shared" si="362"/>
        <v>2020</v>
      </c>
      <c r="B1953" s="53">
        <v>43840</v>
      </c>
      <c r="C1953" s="45">
        <v>4163.1849000000002</v>
      </c>
      <c r="D1953" s="45">
        <f>VLOOKUP(B1953,'H11001.CSI  中证全债'!$A$2:$B$2792,2,0)</f>
        <v>200.3074</v>
      </c>
      <c r="E1953" s="14">
        <f t="shared" si="363"/>
        <v>0</v>
      </c>
      <c r="F1953" s="14">
        <f>IF(AND((B1953-$B$2)&gt;123,OR(((G1952*J1952/C1952*C1953)/(G1952*K1952/D1952*D1953))&lt;(4/6),((G1952*J1952/C1952*C1953)/(G1952*K1952/D1952*D1953))&gt;(6/4))),COUNTIF($E$2:E1953,1),0)</f>
        <v>0</v>
      </c>
      <c r="G1953" s="21">
        <f t="shared" si="364"/>
        <v>33876.276525608548</v>
      </c>
      <c r="H1953" s="12">
        <f t="shared" si="365"/>
        <v>4.553570394703824</v>
      </c>
      <c r="I1953" s="12">
        <f t="shared" si="366"/>
        <v>74.480129127983204</v>
      </c>
      <c r="J1953" s="15">
        <f>IF(OR((ROW(F1953)-MATCH(MAX($F$2:F1953),$F$2:F1953,0))=1,(ROW(F1953)-MATCH(MAX($F$2:F1953),$F$2:F1953,0))&gt;123),IF(OR(((G1952*J1952/C1952*C1953)/(G1952*K1952/D1952*D1953))&lt;(4/6),((G1952*J1952/C1952*C1953)/(G1952*K1952/D1952*D1953))&gt;(6/4)),50%,((G1952*J1952/C1952*C1953)/((G1952*K1952/D1952*D1953)+(G1952*J1952/C1952*C1953)))),((G1952*J1952/C1952*C1953)/((G1952*K1952/D1952*D1953)+(G1952*J1952/C1952*C1953))))</f>
        <v>0.55960564302240601</v>
      </c>
      <c r="K1953" s="18">
        <f t="shared" si="360"/>
        <v>0.44039435697759399</v>
      </c>
      <c r="L1953" s="20">
        <f t="shared" si="361"/>
        <v>1.2706921288977304</v>
      </c>
      <c r="M1953" s="51">
        <f>IF(AND((B1953-$B$2)&gt;123,OR(((U1952*R1952/C1952*C1953)/(U1952*S1952/D1952*D1953))&lt;(4/6),((U1952*R1952/C1952*C1953)/(U1952*S1952/D1952*D1953))&gt;(6/4))),1,0)</f>
        <v>0</v>
      </c>
      <c r="N1953" s="51">
        <f>IF(AND((B1953-$B$2)&gt;123,OR(((U1952*R1952/C1952*C1953)/(U1952*S1952/D1952*D1953))&lt;(4/6),((U1952*R1952/C1952*C1953)/(U1952*S1952/D1952*D1953))&gt;(6/4))),COUNTIF($M$2:M1953,1),0)</f>
        <v>0</v>
      </c>
      <c r="O1953" s="51">
        <f>IF(OR((ROW(N1953)-MATCH(MAX($N$2:N1953),$N$2:N1953,0))=1,(ROW(N1953)-MATCH(MAX($N$2:N1953),$N$2:N1953,0))&gt;123),IF(OR(((U1952*R1952/C1952*C1953)/(U1952*S1952/D1952*D1953))&lt;(4/6),((U1952*R1952/C1952*C1953)/(U1952*S1952/D1952*D1953))&gt;(6/4)),1,0),0)</f>
        <v>0</v>
      </c>
      <c r="P1953" s="47">
        <f>IF(O1953=1,U1952/2/C1953,P1952)</f>
        <v>4.5848803948301908</v>
      </c>
      <c r="Q1953" s="47">
        <f>IF(O1953=1,U1952/2/D1953,Q1952)</f>
        <v>74.992248772629807</v>
      </c>
      <c r="R1953" s="41">
        <f>P1953*C1953/U1952</f>
        <v>0.55965998479103818</v>
      </c>
      <c r="S1953" s="41">
        <f>Q1953*D1953/U1952</f>
        <v>0.44043712246531391</v>
      </c>
      <c r="T1953" s="41">
        <f t="shared" si="367"/>
        <v>1.270692128897726</v>
      </c>
      <c r="U1953" s="42">
        <f>P1953*C1953+Q1953*D1953</f>
        <v>34109.207199861754</v>
      </c>
      <c r="V1953" s="25">
        <f>B1953</f>
        <v>43840</v>
      </c>
      <c r="W1953">
        <f>C1953/C$2</f>
        <v>1.8110623020394101</v>
      </c>
      <c r="X1953">
        <f>D1953/D$2</f>
        <v>1.4353808670727337</v>
      </c>
      <c r="Y1953">
        <f t="shared" si="368"/>
        <v>1.7054603599930878</v>
      </c>
      <c r="AA1953" s="15">
        <f t="shared" si="369"/>
        <v>-2.845088417581243E-4</v>
      </c>
      <c r="AB1953" s="15">
        <f t="shared" si="370"/>
        <v>5.8244434809195944E-4</v>
      </c>
      <c r="AC1953" s="15">
        <f t="shared" si="371"/>
        <v>9.7107256352035876E-5</v>
      </c>
    </row>
    <row r="1954" spans="1:29" x14ac:dyDescent="0.4">
      <c r="A1954" s="43">
        <f t="shared" si="362"/>
        <v>2020</v>
      </c>
      <c r="B1954" s="53">
        <v>43843</v>
      </c>
      <c r="C1954" s="45">
        <v>4203.9883</v>
      </c>
      <c r="D1954" s="45">
        <f>VLOOKUP(B1954,'H11001.CSI  中证全债'!$A$2:$B$2792,2,0)</f>
        <v>200.46960000000001</v>
      </c>
      <c r="E1954" s="14">
        <f t="shared" si="363"/>
        <v>0</v>
      </c>
      <c r="F1954" s="14">
        <f>IF(AND((B1954-$B$2)&gt;123,OR(((G1953*J1953/C1953*C1954)/(G1953*K1953/D1953*D1954))&lt;(4/6),((G1953*J1953/C1953*C1954)/(G1953*K1953/D1953*D1954))&gt;(6/4))),COUNTIF($E$2:E1954,1),0)</f>
        <v>0</v>
      </c>
      <c r="G1954" s="21">
        <f t="shared" si="364"/>
        <v>34074.158356796368</v>
      </c>
      <c r="H1954" s="12">
        <f t="shared" si="365"/>
        <v>4.553570394703824</v>
      </c>
      <c r="I1954" s="12">
        <f t="shared" si="366"/>
        <v>74.480129127983204</v>
      </c>
      <c r="J1954" s="15">
        <f>IF(OR((ROW(F1954)-MATCH(MAX($F$2:F1954),$F$2:F1954,0))=1,(ROW(F1954)-MATCH(MAX($F$2:F1954),$F$2:F1954,0))&gt;123),IF(OR(((G1953*J1953/C1953*C1954)/(G1953*K1953/D1953*D1954))&lt;(4/6),((G1953*J1953/C1953*C1954)/(G1953*K1953/D1953*D1954))&gt;(6/4)),50%,((G1953*J1953/C1953*C1954)/((G1953*K1953/D1953*D1954)+(G1953*J1953/C1953*C1954)))),((G1953*J1953/C1953*C1954)/((G1953*K1953/D1953*D1954)+(G1953*J1953/C1953*C1954))))</f>
        <v>0.56180864284628795</v>
      </c>
      <c r="K1954" s="18">
        <f t="shared" si="360"/>
        <v>0.43819135715371205</v>
      </c>
      <c r="L1954" s="20">
        <f t="shared" si="361"/>
        <v>1.2821079961401716</v>
      </c>
      <c r="M1954" s="51">
        <f>IF(AND((B1954-$B$2)&gt;123,OR(((U1953*R1953/C1953*C1954)/(U1953*S1953/D1953*D1954))&lt;(4/6),((U1953*R1953/C1953*C1954)/(U1953*S1953/D1953*D1954))&gt;(6/4))),1,0)</f>
        <v>0</v>
      </c>
      <c r="N1954" s="51">
        <f>IF(AND((B1954-$B$2)&gt;123,OR(((U1953*R1953/C1953*C1954)/(U1953*S1953/D1953*D1954))&lt;(4/6),((U1953*R1953/C1953*C1954)/(U1953*S1953/D1953*D1954))&gt;(6/4))),COUNTIF($M$2:M1954,1),0)</f>
        <v>0</v>
      </c>
      <c r="O1954" s="51">
        <f>IF(OR((ROW(N1954)-MATCH(MAX($N$2:N1954),$N$2:N1954,0))=1,(ROW(N1954)-MATCH(MAX($N$2:N1954),$N$2:N1954,0))&gt;123),IF(OR(((U1953*R1953/C1953*C1954)/(U1953*S1953/D1953*D1954))&lt;(4/6),((U1953*R1953/C1953*C1954)/(U1953*S1953/D1953*D1954))&gt;(6/4)),1,0),0)</f>
        <v>0</v>
      </c>
      <c r="P1954" s="47">
        <f>IF(O1954=1,U1953/2/C1954,P1953)</f>
        <v>4.5848803948301908</v>
      </c>
      <c r="Q1954" s="47">
        <f>IF(O1954=1,U1953/2/D1954,Q1953)</f>
        <v>74.992248772629807</v>
      </c>
      <c r="R1954" s="41">
        <f>P1954*C1954/U1953</f>
        <v>0.56509034126256752</v>
      </c>
      <c r="S1954" s="41">
        <f>Q1954*D1954/U1953</f>
        <v>0.44075096868890346</v>
      </c>
      <c r="T1954" s="41">
        <f t="shared" si="367"/>
        <v>1.2821079961401671</v>
      </c>
      <c r="U1954" s="42">
        <f>P1954*C1954+Q1954*D1954</f>
        <v>34308.449651315095</v>
      </c>
      <c r="V1954" s="25">
        <f>B1954</f>
        <v>43843</v>
      </c>
      <c r="W1954">
        <f>C1954/C$2</f>
        <v>1.8288125344480246</v>
      </c>
      <c r="X1954">
        <f>D1954/D$2</f>
        <v>1.4365431744894304</v>
      </c>
      <c r="Y1954">
        <f t="shared" si="368"/>
        <v>1.7154224825657547</v>
      </c>
      <c r="AA1954" s="15">
        <f t="shared" si="369"/>
        <v>9.8010059558006901E-3</v>
      </c>
      <c r="AB1954" s="15">
        <f t="shared" si="370"/>
        <v>8.0975540594119266E-4</v>
      </c>
      <c r="AC1954" s="15">
        <f t="shared" si="371"/>
        <v>5.8413099514709188E-3</v>
      </c>
    </row>
    <row r="1955" spans="1:29" x14ac:dyDescent="0.4">
      <c r="A1955" s="43">
        <f t="shared" si="362"/>
        <v>2020</v>
      </c>
      <c r="B1955" s="53">
        <v>43844</v>
      </c>
      <c r="C1955" s="45">
        <v>4189.8861999999999</v>
      </c>
      <c r="D1955" s="45">
        <f>VLOOKUP(B1955,'H11001.CSI  中证全债'!$A$2:$B$2792,2,0)</f>
        <v>200.49100000000001</v>
      </c>
      <c r="E1955" s="14">
        <f t="shared" si="363"/>
        <v>0</v>
      </c>
      <c r="F1955" s="14">
        <f>IF(AND((B1955-$B$2)&gt;123,OR(((G1954*J1954/C1954*C1955)/(G1954*K1954/D1954*D1955))&lt;(4/6),((G1954*J1954/C1954*C1955)/(G1954*K1954/D1954*D1955))&gt;(6/4))),COUNTIF($E$2:E1955,1),0)</f>
        <v>0</v>
      </c>
      <c r="G1955" s="21">
        <f t="shared" si="364"/>
        <v>34011.537326496553</v>
      </c>
      <c r="H1955" s="12">
        <f t="shared" si="365"/>
        <v>4.553570394703824</v>
      </c>
      <c r="I1955" s="12">
        <f t="shared" si="366"/>
        <v>74.480129127983204</v>
      </c>
      <c r="J1955" s="15">
        <f>IF(OR((ROW(F1955)-MATCH(MAX($F$2:F1955),$F$2:F1955,0))=1,(ROW(F1955)-MATCH(MAX($F$2:F1955),$F$2:F1955,0))&gt;123),IF(OR(((G1954*J1954/C1954*C1955)/(G1954*K1954/D1954*D1955))&lt;(4/6),((G1954*J1954/C1954*C1955)/(G1954*K1954/D1954*D1955))&gt;(6/4)),50%,((G1954*J1954/C1954*C1955)/((G1954*K1954/D1954*D1955)+(G1954*J1954/C1954*C1955)))),((G1954*J1954/C1954*C1955)/((G1954*K1954/D1954*D1955)+(G1954*J1954/C1954*C1955))))</f>
        <v>0.56095499519319703</v>
      </c>
      <c r="K1955" s="18">
        <f t="shared" si="360"/>
        <v>0.43904500480680297</v>
      </c>
      <c r="L1955" s="20">
        <f t="shared" si="361"/>
        <v>1.2776708288482617</v>
      </c>
      <c r="M1955" s="51">
        <f>IF(AND((B1955-$B$2)&gt;123,OR(((U1954*R1954/C1954*C1955)/(U1954*S1954/D1954*D1955))&lt;(4/6),((U1954*R1954/C1954*C1955)/(U1954*S1954/D1954*D1955))&gt;(6/4))),1,0)</f>
        <v>0</v>
      </c>
      <c r="N1955" s="51">
        <f>IF(AND((B1955-$B$2)&gt;123,OR(((U1954*R1954/C1954*C1955)/(U1954*S1954/D1954*D1955))&lt;(4/6),((U1954*R1954/C1954*C1955)/(U1954*S1954/D1954*D1955))&gt;(6/4))),COUNTIF($M$2:M1955,1),0)</f>
        <v>0</v>
      </c>
      <c r="O1955" s="51">
        <f>IF(OR((ROW(N1955)-MATCH(MAX($N$2:N1955),$N$2:N1955,0))=1,(ROW(N1955)-MATCH(MAX($N$2:N1955),$N$2:N1955,0))&gt;123),IF(OR(((U1954*R1954/C1954*C1955)/(U1954*S1954/D1954*D1955))&lt;(4/6),((U1954*R1954/C1954*C1955)/(U1954*S1954/D1954*D1955))&gt;(6/4)),1,0),0)</f>
        <v>0</v>
      </c>
      <c r="P1955" s="47">
        <f>IF(O1955=1,U1954/2/C1955,P1954)</f>
        <v>4.5848803948301908</v>
      </c>
      <c r="Q1955" s="47">
        <f>IF(O1955=1,U1954/2/D1955,Q1954)</f>
        <v>74.992248772629807</v>
      </c>
      <c r="R1955" s="41">
        <f>P1955*C1955/U1954</f>
        <v>0.55992407964179791</v>
      </c>
      <c r="S1955" s="41">
        <f>Q1955*D1955/U1954</f>
        <v>0.43823813379736903</v>
      </c>
      <c r="T1955" s="41">
        <f t="shared" si="367"/>
        <v>1.2776708288482572</v>
      </c>
      <c r="U1955" s="42">
        <f>P1955*C1955+Q1955*D1955</f>
        <v>34245.398043622889</v>
      </c>
      <c r="V1955" s="25">
        <f>B1955</f>
        <v>43844</v>
      </c>
      <c r="W1955">
        <f>C1955/C$2</f>
        <v>1.8226778605617915</v>
      </c>
      <c r="X1955">
        <f>D1955/D$2</f>
        <v>1.4366965245431744</v>
      </c>
      <c r="Y1955">
        <f t="shared" si="368"/>
        <v>1.7122699021811445</v>
      </c>
      <c r="AA1955" s="15">
        <f t="shared" si="369"/>
        <v>-3.3544574802931715E-3</v>
      </c>
      <c r="AB1955" s="15">
        <f t="shared" si="370"/>
        <v>1.0674935252019679E-4</v>
      </c>
      <c r="AC1955" s="15">
        <f t="shared" si="371"/>
        <v>-1.8377865608329991E-3</v>
      </c>
    </row>
    <row r="1956" spans="1:29" x14ac:dyDescent="0.4">
      <c r="A1956" s="43">
        <f t="shared" si="362"/>
        <v>2020</v>
      </c>
      <c r="B1956" s="53">
        <v>43845</v>
      </c>
      <c r="C1956" s="45">
        <v>4166.7344000000003</v>
      </c>
      <c r="D1956" s="45">
        <f>VLOOKUP(B1956,'H11001.CSI  中证全债'!$A$2:$B$2792,2,0)</f>
        <v>200.47909999999999</v>
      </c>
      <c r="E1956" s="14">
        <f t="shared" si="363"/>
        <v>0</v>
      </c>
      <c r="F1956" s="14">
        <f>IF(AND((B1956-$B$2)&gt;123,OR(((G1955*J1955/C1955*C1956)/(G1955*K1955/D1955*D1956))&lt;(4/6),((G1955*J1955/C1955*C1956)/(G1955*K1955/D1955*D1956))&gt;(6/4))),COUNTIF($E$2:E1956,1),0)</f>
        <v>0</v>
      </c>
      <c r="G1956" s="21">
        <f t="shared" si="364"/>
        <v>33905.227661895828</v>
      </c>
      <c r="H1956" s="12">
        <f t="shared" si="365"/>
        <v>4.553570394703824</v>
      </c>
      <c r="I1956" s="12">
        <f t="shared" si="366"/>
        <v>74.480129127983204</v>
      </c>
      <c r="J1956" s="15">
        <f>IF(OR((ROW(F1956)-MATCH(MAX($F$2:F1956),$F$2:F1956,0))=1,(ROW(F1956)-MATCH(MAX($F$2:F1956),$F$2:F1956,0))&gt;123),IF(OR(((G1955*J1955/C1955*C1956)/(G1955*K1955/D1955*D1956))&lt;(4/6),((G1955*J1955/C1955*C1956)/(G1955*K1955/D1955*D1956))&gt;(6/4)),50%,((G1955*J1955/C1955*C1956)/((G1955*K1955/D1955*D1956)+(G1955*J1955/C1955*C1956)))),((G1955*J1955/C1955*C1956)/((G1955*K1955/D1955*D1956)+(G1955*J1955/C1955*C1956))))</f>
        <v>0.5596045127801127</v>
      </c>
      <c r="K1956" s="18">
        <f t="shared" si="360"/>
        <v>0.4403954872198873</v>
      </c>
      <c r="L1956" s="20">
        <f t="shared" si="361"/>
        <v>1.2706863013351108</v>
      </c>
      <c r="M1956" s="51">
        <f>IF(AND((B1956-$B$2)&gt;123,OR(((U1955*R1955/C1955*C1956)/(U1955*S1955/D1955*D1956))&lt;(4/6),((U1955*R1955/C1955*C1956)/(U1955*S1955/D1955*D1956))&gt;(6/4))),1,0)</f>
        <v>0</v>
      </c>
      <c r="N1956" s="51">
        <f>IF(AND((B1956-$B$2)&gt;123,OR(((U1955*R1955/C1955*C1956)/(U1955*S1955/D1955*D1956))&lt;(4/6),((U1955*R1955/C1955*C1956)/(U1955*S1955/D1955*D1956))&gt;(6/4))),COUNTIF($M$2:M1956,1),0)</f>
        <v>0</v>
      </c>
      <c r="O1956" s="51">
        <f>IF(OR((ROW(N1956)-MATCH(MAX($N$2:N1956),$N$2:N1956,0))=1,(ROW(N1956)-MATCH(MAX($N$2:N1956),$N$2:N1956,0))&gt;123),IF(OR(((U1955*R1955/C1955*C1956)/(U1955*S1955/D1955*D1956))&lt;(4/6),((U1955*R1955/C1955*C1956)/(U1955*S1955/D1955*D1956))&gt;(6/4)),1,0),0)</f>
        <v>0</v>
      </c>
      <c r="P1956" s="47">
        <f>IF(O1956=1,U1955/2/C1956,P1955)</f>
        <v>4.5848803948301908</v>
      </c>
      <c r="Q1956" s="47">
        <f>IF(O1956=1,U1955/2/D1956,Q1955)</f>
        <v>74.992248772629807</v>
      </c>
      <c r="R1956" s="41">
        <f>P1956*C1956/U1955</f>
        <v>0.55785536020604221</v>
      </c>
      <c r="S1956" s="41">
        <f>Q1956*D1956/U1955</f>
        <v>0.43901894560435983</v>
      </c>
      <c r="T1956" s="41">
        <f t="shared" si="367"/>
        <v>1.2706863013351062</v>
      </c>
      <c r="U1956" s="42">
        <f>P1956*C1956+Q1956*D1956</f>
        <v>34138.357401937465</v>
      </c>
      <c r="V1956" s="25">
        <f>B1956</f>
        <v>43845</v>
      </c>
      <c r="W1956">
        <f>C1956/C$2</f>
        <v>1.8126064000786513</v>
      </c>
      <c r="X1956">
        <f>D1956/D$2</f>
        <v>1.4366112504478679</v>
      </c>
      <c r="Y1956">
        <f t="shared" si="368"/>
        <v>1.7069178700968732</v>
      </c>
      <c r="AA1956" s="15">
        <f t="shared" si="369"/>
        <v>-5.5256393359800482E-3</v>
      </c>
      <c r="AB1956" s="15">
        <f t="shared" si="370"/>
        <v>-5.9354285229962223E-5</v>
      </c>
      <c r="AC1956" s="15">
        <f t="shared" si="371"/>
        <v>-3.1256941895980717E-3</v>
      </c>
    </row>
    <row r="1957" spans="1:29" x14ac:dyDescent="0.4">
      <c r="A1957" s="43">
        <f t="shared" si="362"/>
        <v>2020</v>
      </c>
      <c r="B1957" s="53">
        <v>43846</v>
      </c>
      <c r="C1957" s="45">
        <v>4149.0433999999996</v>
      </c>
      <c r="D1957" s="45">
        <f>VLOOKUP(B1957,'H11001.CSI  中证全债'!$A$2:$B$2792,2,0)</f>
        <v>200.51349999999999</v>
      </c>
      <c r="E1957" s="14">
        <f t="shared" si="363"/>
        <v>0</v>
      </c>
      <c r="F1957" s="14">
        <f>IF(AND((B1957-$B$2)&gt;123,OR(((G1956*J1956/C1956*C1957)/(G1956*K1956/D1956*D1957))&lt;(4/6),((G1956*J1956/C1956*C1957)/(G1956*K1956/D1956*D1957))&gt;(6/4))),COUNTIF($E$2:E1957,1),0)</f>
        <v>0</v>
      </c>
      <c r="G1957" s="21">
        <f t="shared" si="364"/>
        <v>33827.232564485123</v>
      </c>
      <c r="H1957" s="12">
        <f t="shared" si="365"/>
        <v>4.553570394703824</v>
      </c>
      <c r="I1957" s="12">
        <f t="shared" si="366"/>
        <v>74.480129127983204</v>
      </c>
      <c r="J1957" s="15">
        <f>IF(OR((ROW(F1957)-MATCH(MAX($F$2:F1957),$F$2:F1957,0))=1,(ROW(F1957)-MATCH(MAX($F$2:F1957),$F$2:F1957,0))&gt;123),IF(OR(((G1956*J1956/C1956*C1957)/(G1956*K1956/D1956*D1957))&lt;(4/6),((G1956*J1956/C1956*C1957)/(G1956*K1956/D1956*D1957))&gt;(6/4)),50%,((G1956*J1956/C1956*C1957)/((G1956*K1956/D1956*D1957)+(G1956*J1956/C1956*C1957)))),((G1956*J1956/C1956*C1957)/((G1956*K1956/D1956*D1957)+(G1956*J1956/C1956*C1957))))</f>
        <v>0.55851335626009313</v>
      </c>
      <c r="K1957" s="18">
        <f t="shared" si="360"/>
        <v>0.44148664373990687</v>
      </c>
      <c r="L1957" s="20">
        <f t="shared" si="361"/>
        <v>1.2650741855491561</v>
      </c>
      <c r="M1957" s="51">
        <f>IF(AND((B1957-$B$2)&gt;123,OR(((U1956*R1956/C1956*C1957)/(U1956*S1956/D1956*D1957))&lt;(4/6),((U1956*R1956/C1956*C1957)/(U1956*S1956/D1956*D1957))&gt;(6/4))),1,0)</f>
        <v>0</v>
      </c>
      <c r="N1957" s="51">
        <f>IF(AND((B1957-$B$2)&gt;123,OR(((U1956*R1956/C1956*C1957)/(U1956*S1956/D1956*D1957))&lt;(4/6),((U1956*R1956/C1956*C1957)/(U1956*S1956/D1956*D1957))&gt;(6/4))),COUNTIF($M$2:M1957,1),0)</f>
        <v>0</v>
      </c>
      <c r="O1957" s="51">
        <f>IF(OR((ROW(N1957)-MATCH(MAX($N$2:N1957),$N$2:N1957,0))=1,(ROW(N1957)-MATCH(MAX($N$2:N1957),$N$2:N1957,0))&gt;123),IF(OR(((U1956*R1956/C1956*C1957)/(U1956*S1956/D1956*D1957))&lt;(4/6),((U1956*R1956/C1956*C1957)/(U1956*S1956/D1956*D1957))&gt;(6/4)),1,0),0)</f>
        <v>0</v>
      </c>
      <c r="P1957" s="47">
        <f>IF(O1957=1,U1956/2/C1957,P1956)</f>
        <v>4.5848803948301908</v>
      </c>
      <c r="Q1957" s="47">
        <f>IF(O1957=1,U1956/2/D1957,Q1956)</f>
        <v>74.992248772629807</v>
      </c>
      <c r="R1957" s="41">
        <f>P1957*C1957/U1956</f>
        <v>0.55722856017905487</v>
      </c>
      <c r="S1957" s="41">
        <f>Q1957*D1957/U1956</f>
        <v>0.44047105422293426</v>
      </c>
      <c r="T1957" s="41">
        <f t="shared" si="367"/>
        <v>1.2650741855491519</v>
      </c>
      <c r="U1957" s="42">
        <f>P1957*C1957+Q1957*D1957</f>
        <v>34059.826016230305</v>
      </c>
      <c r="V1957" s="25">
        <f>B1957</f>
        <v>43846</v>
      </c>
      <c r="W1957">
        <f>C1957/C$2</f>
        <v>1.804910488425681</v>
      </c>
      <c r="X1957">
        <f>D1957/D$2</f>
        <v>1.4368577570763166</v>
      </c>
      <c r="Y1957">
        <f t="shared" si="368"/>
        <v>1.7029913008115152</v>
      </c>
      <c r="AA1957" s="15">
        <f t="shared" si="369"/>
        <v>-4.2457709807469657E-3</v>
      </c>
      <c r="AB1957" s="15">
        <f t="shared" si="370"/>
        <v>1.7158895864954893E-4</v>
      </c>
      <c r="AC1957" s="15">
        <f t="shared" si="371"/>
        <v>-2.3003855980107124E-3</v>
      </c>
    </row>
    <row r="1958" spans="1:29" x14ac:dyDescent="0.4">
      <c r="A1958" s="43">
        <f t="shared" si="362"/>
        <v>2020</v>
      </c>
      <c r="B1958" s="53">
        <v>43847</v>
      </c>
      <c r="C1958" s="45">
        <v>4154.8530000000001</v>
      </c>
      <c r="D1958" s="45">
        <f>VLOOKUP(B1958,'H11001.CSI  中证全债'!$A$2:$B$2792,2,0)</f>
        <v>200.5677</v>
      </c>
      <c r="E1958" s="14">
        <f t="shared" si="363"/>
        <v>0</v>
      </c>
      <c r="F1958" s="14">
        <f>IF(AND((B1958-$B$2)&gt;123,OR(((G1957*J1957/C1957*C1958)/(G1957*K1957/D1957*D1958))&lt;(4/6),((G1957*J1957/C1957*C1958)/(G1957*K1957/D1957*D1958))&gt;(6/4))),COUNTIF($E$2:E1958,1),0)</f>
        <v>0</v>
      </c>
      <c r="G1958" s="21">
        <f t="shared" si="364"/>
        <v>33857.723810048934</v>
      </c>
      <c r="H1958" s="12">
        <f t="shared" si="365"/>
        <v>4.553570394703824</v>
      </c>
      <c r="I1958" s="12">
        <f t="shared" si="366"/>
        <v>74.480129127983204</v>
      </c>
      <c r="J1958" s="15">
        <f>IF(OR((ROW(F1958)-MATCH(MAX($F$2:F1958),$F$2:F1958,0))=1,(ROW(F1958)-MATCH(MAX($F$2:F1958),$F$2:F1958,0))&gt;123),IF(OR(((G1957*J1957/C1957*C1958)/(G1957*K1957/D1957*D1958))&lt;(4/6),((G1957*J1957/C1957*C1958)/(G1957*K1957/D1957*D1958))&gt;(6/4)),50%,((G1957*J1957/C1957*C1958)/((G1957*K1957/D1957*D1958)+(G1957*J1957/C1957*C1958)))),((G1957*J1957/C1957*C1958)/((G1957*K1957/D1957*D1958)+(G1957*J1957/C1957*C1958))))</f>
        <v>0.55879171681148621</v>
      </c>
      <c r="K1958" s="18">
        <f t="shared" si="360"/>
        <v>0.44120828318851379</v>
      </c>
      <c r="L1958" s="20">
        <f t="shared" si="361"/>
        <v>1.2665032323809136</v>
      </c>
      <c r="M1958" s="51">
        <f>IF(AND((B1958-$B$2)&gt;123,OR(((U1957*R1957/C1957*C1958)/(U1957*S1957/D1957*D1958))&lt;(4/6),((U1957*R1957/C1957*C1958)/(U1957*S1957/D1957*D1958))&gt;(6/4))),1,0)</f>
        <v>0</v>
      </c>
      <c r="N1958" s="51">
        <f>IF(AND((B1958-$B$2)&gt;123,OR(((U1957*R1957/C1957*C1958)/(U1957*S1957/D1957*D1958))&lt;(4/6),((U1957*R1957/C1957*C1958)/(U1957*S1957/D1957*D1958))&gt;(6/4))),COUNTIF($M$2:M1958,1),0)</f>
        <v>0</v>
      </c>
      <c r="O1958" s="51">
        <f>IF(OR((ROW(N1958)-MATCH(MAX($N$2:N1958),$N$2:N1958,0))=1,(ROW(N1958)-MATCH(MAX($N$2:N1958),$N$2:N1958,0))&gt;123),IF(OR(((U1957*R1957/C1957*C1958)/(U1957*S1957/D1957*D1958))&lt;(4/6),((U1957*R1957/C1957*C1958)/(U1957*S1957/D1957*D1958))&gt;(6/4)),1,0),0)</f>
        <v>0</v>
      </c>
      <c r="P1958" s="47">
        <f>IF(O1958=1,U1957/2/C1958,P1957)</f>
        <v>4.5848803948301908</v>
      </c>
      <c r="Q1958" s="47">
        <f>IF(O1958=1,U1957/2/D1958,Q1957)</f>
        <v>74.992248772629807</v>
      </c>
      <c r="R1958" s="41">
        <f>P1958*C1958/U1957</f>
        <v>0.55929540139235789</v>
      </c>
      <c r="S1958" s="41">
        <f>Q1958*D1958/U1957</f>
        <v>0.44160598022393843</v>
      </c>
      <c r="T1958" s="41">
        <f t="shared" si="367"/>
        <v>1.2665032323809091</v>
      </c>
      <c r="U1958" s="42">
        <f>P1958*C1958+Q1958*D1958</f>
        <v>34090.526917255585</v>
      </c>
      <c r="V1958" s="25">
        <f>B1958</f>
        <v>43847</v>
      </c>
      <c r="W1958">
        <f>C1958/C$2</f>
        <v>1.8074377716962196</v>
      </c>
      <c r="X1958">
        <f>D1958/D$2</f>
        <v>1.4372461483339305</v>
      </c>
      <c r="Y1958">
        <f t="shared" si="368"/>
        <v>1.7045263458627793</v>
      </c>
      <c r="AA1958" s="15">
        <f t="shared" si="369"/>
        <v>1.400226375072533E-3</v>
      </c>
      <c r="AB1958" s="15">
        <f t="shared" si="370"/>
        <v>2.7030598937249906E-4</v>
      </c>
      <c r="AC1958" s="15">
        <f t="shared" si="371"/>
        <v>9.0138161629638169E-4</v>
      </c>
    </row>
    <row r="1959" spans="1:29" x14ac:dyDescent="0.4">
      <c r="A1959" s="43">
        <f t="shared" si="362"/>
        <v>2020</v>
      </c>
      <c r="B1959" s="53">
        <v>43850</v>
      </c>
      <c r="C1959" s="45">
        <v>4185.8303999999998</v>
      </c>
      <c r="D1959" s="45">
        <f>VLOOKUP(B1959,'H11001.CSI  中证全债'!$A$2:$B$2792,2,0)</f>
        <v>200.77600000000001</v>
      </c>
      <c r="E1959" s="14">
        <f t="shared" si="363"/>
        <v>0</v>
      </c>
      <c r="F1959" s="14">
        <f>IF(AND((B1959-$B$2)&gt;123,OR(((G1958*J1958/C1958*C1959)/(G1958*K1958/D1958*D1959))&lt;(4/6),((G1958*J1958/C1958*C1959)/(G1958*K1958/D1958*D1959))&gt;(6/4))),COUNTIF($E$2:E1959,1),0)</f>
        <v>0</v>
      </c>
      <c r="G1959" s="21">
        <f t="shared" si="364"/>
        <v>34014.29579249119</v>
      </c>
      <c r="H1959" s="12">
        <f t="shared" si="365"/>
        <v>4.553570394703824</v>
      </c>
      <c r="I1959" s="12">
        <f t="shared" si="366"/>
        <v>74.480129127983204</v>
      </c>
      <c r="J1959" s="15">
        <f>IF(OR((ROW(F1959)-MATCH(MAX($F$2:F1959),$F$2:F1959,0))=1,(ROW(F1959)-MATCH(MAX($F$2:F1959),$F$2:F1959,0))&gt;123),IF(OR(((G1958*J1958/C1958*C1959)/(G1958*K1958/D1958*D1959))&lt;(4/6),((G1958*J1958/C1958*C1959)/(G1958*K1958/D1958*D1959))&gt;(6/4)),50%,((G1958*J1958/C1958*C1959)/((G1958*K1958/D1958*D1959)+(G1958*J1958/C1958*C1959)))),((G1958*J1958/C1958*C1959)/((G1958*K1958/D1958*D1959)+(G1958*J1958/C1958*C1959))))</f>
        <v>0.56036654420165777</v>
      </c>
      <c r="K1959" s="18">
        <f t="shared" si="360"/>
        <v>0.43963345579834223</v>
      </c>
      <c r="L1959" s="20">
        <f t="shared" si="361"/>
        <v>1.2746221580977568</v>
      </c>
      <c r="M1959" s="51">
        <f>IF(AND((B1959-$B$2)&gt;123,OR(((U1958*R1958/C1958*C1959)/(U1958*S1958/D1958*D1959))&lt;(4/6),((U1958*R1958/C1958*C1959)/(U1958*S1958/D1958*D1959))&gt;(6/4))),1,0)</f>
        <v>0</v>
      </c>
      <c r="N1959" s="51">
        <f>IF(AND((B1959-$B$2)&gt;123,OR(((U1958*R1958/C1958*C1959)/(U1958*S1958/D1958*D1959))&lt;(4/6),((U1958*R1958/C1958*C1959)/(U1958*S1958/D1958*D1959))&gt;(6/4))),COUNTIF($M$2:M1959,1),0)</f>
        <v>0</v>
      </c>
      <c r="O1959" s="51">
        <f>IF(OR((ROW(N1959)-MATCH(MAX($N$2:N1959),$N$2:N1959,0))=1,(ROW(N1959)-MATCH(MAX($N$2:N1959),$N$2:N1959,0))&gt;123),IF(OR(((U1958*R1958/C1958*C1959)/(U1958*S1958/D1958*D1959))&lt;(4/6),((U1958*R1958/C1958*C1959)/(U1958*S1958/D1958*D1959))&gt;(6/4)),1,0),0)</f>
        <v>0</v>
      </c>
      <c r="P1959" s="47">
        <f>IF(O1959=1,U1958/2/C1959,P1958)</f>
        <v>4.5848803948301908</v>
      </c>
      <c r="Q1959" s="47">
        <f>IF(O1959=1,U1958/2/D1959,Q1958)</f>
        <v>74.992248772629807</v>
      </c>
      <c r="R1959" s="41">
        <f>P1959*C1959/U1958</f>
        <v>0.56295790861859762</v>
      </c>
      <c r="S1959" s="41">
        <f>Q1959*D1959/U1958</f>
        <v>0.44166650096429894</v>
      </c>
      <c r="T1959" s="41">
        <f t="shared" si="367"/>
        <v>1.2746221580977521</v>
      </c>
      <c r="U1959" s="42">
        <f>P1959*C1959+Q1959*D1959</f>
        <v>34248.175476617733</v>
      </c>
      <c r="V1959" s="25">
        <f>B1959</f>
        <v>43850</v>
      </c>
      <c r="W1959">
        <f>C1959/C$2</f>
        <v>1.8209135126740452</v>
      </c>
      <c r="X1959">
        <f>D1959/D$2</f>
        <v>1.4387388032963095</v>
      </c>
      <c r="Y1959">
        <f t="shared" si="368"/>
        <v>1.7124087738308866</v>
      </c>
      <c r="AA1959" s="15">
        <f t="shared" si="369"/>
        <v>7.4557150397378535E-3</v>
      </c>
      <c r="AB1959" s="15">
        <f t="shared" si="370"/>
        <v>1.0385520699494055E-3</v>
      </c>
      <c r="AC1959" s="15">
        <f t="shared" si="371"/>
        <v>4.6244095828964493E-3</v>
      </c>
    </row>
    <row r="1960" spans="1:29" x14ac:dyDescent="0.4">
      <c r="A1960" s="43">
        <f t="shared" si="362"/>
        <v>2020</v>
      </c>
      <c r="B1960" s="53">
        <v>43851</v>
      </c>
      <c r="C1960" s="45">
        <v>4114.3085000000001</v>
      </c>
      <c r="D1960" s="45">
        <f>VLOOKUP(B1960,'H11001.CSI  中证全债'!$A$2:$B$2792,2,0)</f>
        <v>200.93270000000001</v>
      </c>
      <c r="E1960" s="14">
        <f t="shared" si="363"/>
        <v>0</v>
      </c>
      <c r="F1960" s="14">
        <f>IF(AND((B1960-$B$2)&gt;123,OR(((G1959*J1959/C1959*C1960)/(G1959*K1959/D1959*D1960))&lt;(4/6),((G1959*J1959/C1959*C1960)/(G1959*K1959/D1959*D1960))&gt;(6/4))),COUNTIF($E$2:E1960,1),0)</f>
        <v>0</v>
      </c>
      <c r="G1960" s="21">
        <f t="shared" si="364"/>
        <v>33700.286822312577</v>
      </c>
      <c r="H1960" s="12">
        <f t="shared" si="365"/>
        <v>4.553570394703824</v>
      </c>
      <c r="I1960" s="12">
        <f t="shared" si="366"/>
        <v>74.480129127983204</v>
      </c>
      <c r="J1960" s="15">
        <f>IF(OR((ROW(F1960)-MATCH(MAX($F$2:F1960),$F$2:F1960,0))=1,(ROW(F1960)-MATCH(MAX($F$2:F1960),$F$2:F1960,0))&gt;123),IF(OR(((G1959*J1959/C1959*C1960)/(G1959*K1959/D1959*D1960))&lt;(4/6),((G1959*J1959/C1959*C1960)/(G1959*K1959/D1959*D1960))&gt;(6/4)),50%,((G1959*J1959/C1959*C1960)/((G1959*K1959/D1959*D1960)+(G1959*J1959/C1959*C1960)))),((G1959*J1959/C1959*C1960)/((G1959*K1959/D1959*D1960)+(G1959*J1959/C1959*C1960))))</f>
        <v>0.55592385545734335</v>
      </c>
      <c r="K1960" s="18">
        <f t="shared" si="360"/>
        <v>0.44407614454265665</v>
      </c>
      <c r="L1960" s="20">
        <f t="shared" si="361"/>
        <v>1.251866064613482</v>
      </c>
      <c r="M1960" s="51">
        <f>IF(AND((B1960-$B$2)&gt;123,OR(((U1959*R1959/C1959*C1960)/(U1959*S1959/D1959*D1960))&lt;(4/6),((U1959*R1959/C1959*C1960)/(U1959*S1959/D1959*D1960))&gt;(6/4))),1,0)</f>
        <v>0</v>
      </c>
      <c r="N1960" s="51">
        <f>IF(AND((B1960-$B$2)&gt;123,OR(((U1959*R1959/C1959*C1960)/(U1959*S1959/D1959*D1960))&lt;(4/6),((U1959*R1959/C1959*C1960)/(U1959*S1959/D1959*D1960))&gt;(6/4))),COUNTIF($M$2:M1960,1),0)</f>
        <v>0</v>
      </c>
      <c r="O1960" s="51">
        <f>IF(OR((ROW(N1960)-MATCH(MAX($N$2:N1960),$N$2:N1960,0))=1,(ROW(N1960)-MATCH(MAX($N$2:N1960),$N$2:N1960,0))&gt;123),IF(OR(((U1959*R1959/C1959*C1960)/(U1959*S1959/D1959*D1960))&lt;(4/6),((U1959*R1959/C1959*C1960)/(U1959*S1959/D1959*D1960))&gt;(6/4)),1,0),0)</f>
        <v>0</v>
      </c>
      <c r="P1960" s="47">
        <f>IF(O1960=1,U1959/2/C1960,P1959)</f>
        <v>4.5848803948301908</v>
      </c>
      <c r="Q1960" s="47">
        <f>IF(O1960=1,U1959/2/D1960,Q1959)</f>
        <v>74.992248772629807</v>
      </c>
      <c r="R1960" s="41">
        <f>P1960*C1960/U1959</f>
        <v>0.55079174634607819</v>
      </c>
      <c r="S1960" s="41">
        <f>Q1960*D1960/U1959</f>
        <v>0.4399765772995366</v>
      </c>
      <c r="T1960" s="41">
        <f t="shared" si="367"/>
        <v>1.2518660646134772</v>
      </c>
      <c r="U1960" s="42">
        <f>P1960*C1960+Q1960*D1960</f>
        <v>33932.007404889402</v>
      </c>
      <c r="V1960" s="25">
        <f>B1960</f>
        <v>43851</v>
      </c>
      <c r="W1960">
        <f>C1960/C$2</f>
        <v>1.7898001655680273</v>
      </c>
      <c r="X1960">
        <f>D1960/D$2</f>
        <v>1.4398616983160157</v>
      </c>
      <c r="Y1960">
        <f t="shared" si="368"/>
        <v>1.6966003702444701</v>
      </c>
      <c r="AA1960" s="15">
        <f t="shared" si="369"/>
        <v>-1.7086669350005135E-2</v>
      </c>
      <c r="AB1960" s="15">
        <f t="shared" si="370"/>
        <v>7.8047176953410791E-4</v>
      </c>
      <c r="AC1960" s="15">
        <f t="shared" si="371"/>
        <v>-9.2316763543852653E-3</v>
      </c>
    </row>
    <row r="1961" spans="1:29" x14ac:dyDescent="0.4">
      <c r="A1961" s="43">
        <f t="shared" si="362"/>
        <v>2020</v>
      </c>
      <c r="B1961" s="53">
        <v>43852</v>
      </c>
      <c r="C1961" s="45">
        <v>4131.9310999999998</v>
      </c>
      <c r="D1961" s="45">
        <f>VLOOKUP(B1961,'H11001.CSI  中证全债'!$A$2:$B$2792,2,0)</f>
        <v>201.08459999999999</v>
      </c>
      <c r="E1961" s="14">
        <f t="shared" si="363"/>
        <v>0</v>
      </c>
      <c r="F1961" s="14">
        <f>IF(AND((B1961-$B$2)&gt;123,OR(((G1960*J1960/C1960*C1961)/(G1960*K1960/D1960*D1961))&lt;(4/6),((G1960*J1960/C1960*C1961)/(G1960*K1960/D1960*D1961))&gt;(6/4))),COUNTIF($E$2:E1961,1),0)</f>
        <v>0</v>
      </c>
      <c r="G1961" s="21">
        <f t="shared" si="364"/>
        <v>33791.846103564822</v>
      </c>
      <c r="H1961" s="12">
        <f t="shared" si="365"/>
        <v>4.553570394703824</v>
      </c>
      <c r="I1961" s="12">
        <f t="shared" si="366"/>
        <v>74.480129127983204</v>
      </c>
      <c r="J1961" s="15">
        <f>IF(OR((ROW(F1961)-MATCH(MAX($F$2:F1961),$F$2:F1961,0))=1,(ROW(F1961)-MATCH(MAX($F$2:F1961),$F$2:F1961,0))&gt;123),IF(OR(((G1960*J1960/C1960*C1961)/(G1960*K1960/D1960*D1961))&lt;(4/6),((G1960*J1960/C1960*C1961)/(G1960*K1960/D1960*D1961))&gt;(6/4)),50%,((G1960*J1960/C1960*C1961)/((G1960*K1960/D1960*D1961)+(G1960*J1960/C1960*C1961)))),((G1960*J1960/C1960*C1961)/((G1960*K1960/D1960*D1961)+(G1960*J1960/C1960*C1961))))</f>
        <v>0.55679228273743675</v>
      </c>
      <c r="K1961" s="18">
        <f t="shared" si="360"/>
        <v>0.44320771726256325</v>
      </c>
      <c r="L1961" s="20">
        <f t="shared" si="361"/>
        <v>1.2562784018663289</v>
      </c>
      <c r="M1961" s="51">
        <f>IF(AND((B1961-$B$2)&gt;123,OR(((U1960*R1960/C1960*C1961)/(U1960*S1960/D1960*D1961))&lt;(4/6),((U1960*R1960/C1960*C1961)/(U1960*S1960/D1960*D1961))&gt;(6/4))),1,0)</f>
        <v>0</v>
      </c>
      <c r="N1961" s="51">
        <f>IF(AND((B1961-$B$2)&gt;123,OR(((U1960*R1960/C1960*C1961)/(U1960*S1960/D1960*D1961))&lt;(4/6),((U1960*R1960/C1960*C1961)/(U1960*S1960/D1960*D1961))&gt;(6/4))),COUNTIF($M$2:M1961,1),0)</f>
        <v>0</v>
      </c>
      <c r="O1961" s="51">
        <f>IF(OR((ROW(N1961)-MATCH(MAX($N$2:N1961),$N$2:N1961,0))=1,(ROW(N1961)-MATCH(MAX($N$2:N1961),$N$2:N1961,0))&gt;123),IF(OR(((U1960*R1960/C1960*C1961)/(U1960*S1960/D1960*D1961))&lt;(4/6),((U1960*R1960/C1960*C1961)/(U1960*S1960/D1960*D1961))&gt;(6/4)),1,0),0)</f>
        <v>0</v>
      </c>
      <c r="P1961" s="47">
        <f>IF(O1961=1,U1960/2/C1961,P1960)</f>
        <v>4.5848803948301908</v>
      </c>
      <c r="Q1961" s="47">
        <f>IF(O1961=1,U1960/2/D1961,Q1960)</f>
        <v>74.992248772629807</v>
      </c>
      <c r="R1961" s="41">
        <f>P1961*C1961/U1960</f>
        <v>0.55830501470565419</v>
      </c>
      <c r="S1961" s="41">
        <f>Q1961*D1961/U1960</f>
        <v>0.44441185478970063</v>
      </c>
      <c r="T1961" s="41">
        <f t="shared" si="367"/>
        <v>1.2562784018663244</v>
      </c>
      <c r="U1961" s="42">
        <f>P1961*C1961+Q1961*D1961</f>
        <v>34024.196240723904</v>
      </c>
      <c r="V1961" s="25">
        <f>B1961</f>
        <v>43852</v>
      </c>
      <c r="W1961">
        <f>C1961/C$2</f>
        <v>1.7974663219580354</v>
      </c>
      <c r="X1961">
        <f>D1961/D$2</f>
        <v>1.4409501970619849</v>
      </c>
      <c r="Y1961">
        <f t="shared" si="368"/>
        <v>1.7012098120361951</v>
      </c>
      <c r="AA1961" s="15">
        <f t="shared" si="369"/>
        <v>4.2832471118778859E-3</v>
      </c>
      <c r="AB1961" s="15">
        <f t="shared" si="370"/>
        <v>7.5597451285935868E-4</v>
      </c>
      <c r="AC1961" s="15">
        <f t="shared" si="371"/>
        <v>2.7168694953549899E-3</v>
      </c>
    </row>
    <row r="1962" spans="1:29" x14ac:dyDescent="0.4">
      <c r="A1962" s="43">
        <f t="shared" si="362"/>
        <v>2020</v>
      </c>
      <c r="B1962" s="53">
        <v>43853</v>
      </c>
      <c r="C1962" s="45">
        <v>4003.9013</v>
      </c>
      <c r="D1962" s="45">
        <f>VLOOKUP(B1962,'H11001.CSI  中证全债'!$A$2:$B$2792,2,0)</f>
        <v>201.26499999999999</v>
      </c>
      <c r="E1962" s="14">
        <f t="shared" si="363"/>
        <v>0</v>
      </c>
      <c r="F1962" s="14">
        <f>IF(AND((B1962-$B$2)&gt;123,OR(((G1961*J1961/C1961*C1962)/(G1961*K1961/D1961*D1962))&lt;(4/6),((G1961*J1961/C1961*C1962)/(G1961*K1961/D1961*D1962))&gt;(6/4))),COUNTIF($E$2:E1962,1),0)</f>
        <v>0</v>
      </c>
      <c r="G1962" s="21">
        <f t="shared" si="364"/>
        <v>33222.289611939661</v>
      </c>
      <c r="H1962" s="12">
        <f t="shared" si="365"/>
        <v>4.553570394703824</v>
      </c>
      <c r="I1962" s="12">
        <f t="shared" si="366"/>
        <v>74.480129127983204</v>
      </c>
      <c r="J1962" s="15">
        <f>IF(OR((ROW(F1962)-MATCH(MAX($F$2:F1962),$F$2:F1962,0))=1,(ROW(F1962)-MATCH(MAX($F$2:F1962),$F$2:F1962,0))&gt;123),IF(OR(((G1961*J1961/C1961*C1962)/(G1961*K1961/D1961*D1962))&lt;(4/6),((G1961*J1961/C1961*C1962)/(G1961*K1961/D1961*D1962))&gt;(6/4)),50%,((G1961*J1961/C1961*C1962)/((G1961*K1961/D1961*D1962)+(G1961*J1961/C1961*C1962)))),((G1961*J1961/C1961*C1962)/((G1961*K1961/D1961*D1962)+(G1961*J1961/C1961*C1962))))</f>
        <v>0.54878958181268167</v>
      </c>
      <c r="K1962" s="18">
        <f t="shared" si="360"/>
        <v>0.45121041818731833</v>
      </c>
      <c r="L1962" s="20">
        <f t="shared" si="361"/>
        <v>1.2162608833753783</v>
      </c>
      <c r="M1962" s="51">
        <f>IF(AND((B1962-$B$2)&gt;123,OR(((U1961*R1961/C1961*C1962)/(U1961*S1961/D1961*D1962))&lt;(4/6),((U1961*R1961/C1961*C1962)/(U1961*S1961/D1961*D1962))&gt;(6/4))),1,0)</f>
        <v>0</v>
      </c>
      <c r="N1962" s="51">
        <f>IF(AND((B1962-$B$2)&gt;123,OR(((U1961*R1961/C1961*C1962)/(U1961*S1961/D1961*D1962))&lt;(4/6),((U1961*R1961/C1961*C1962)/(U1961*S1961/D1961*D1962))&gt;(6/4))),COUNTIF($M$2:M1962,1),0)</f>
        <v>0</v>
      </c>
      <c r="O1962" s="51">
        <f>IF(OR((ROW(N1962)-MATCH(MAX($N$2:N1962),$N$2:N1962,0))=1,(ROW(N1962)-MATCH(MAX($N$2:N1962),$N$2:N1962,0))&gt;123),IF(OR(((U1961*R1961/C1961*C1962)/(U1961*S1961/D1961*D1962))&lt;(4/6),((U1961*R1961/C1961*C1962)/(U1961*S1961/D1961*D1962))&gt;(6/4)),1,0),0)</f>
        <v>0</v>
      </c>
      <c r="P1962" s="47">
        <f>IF(O1962=1,U1961/2/C1962,P1961)</f>
        <v>4.5848803948301908</v>
      </c>
      <c r="Q1962" s="47">
        <f>IF(O1962=1,U1961/2/D1962,Q1961)</f>
        <v>74.992248772629807</v>
      </c>
      <c r="R1962" s="41">
        <f>P1962*C1962/U1961</f>
        <v>0.53953981582180466</v>
      </c>
      <c r="S1962" s="41">
        <f>Q1962*D1962/U1961</f>
        <v>0.4436053343460909</v>
      </c>
      <c r="T1962" s="41">
        <f t="shared" si="367"/>
        <v>1.2162608833753741</v>
      </c>
      <c r="U1962" s="42">
        <f>P1962*C1962+Q1962*D1962</f>
        <v>33450.723522428452</v>
      </c>
      <c r="V1962" s="25">
        <f>B1962</f>
        <v>43853</v>
      </c>
      <c r="W1962">
        <f>C1962/C$2</f>
        <v>1.7417709949698814</v>
      </c>
      <c r="X1962">
        <f>D1962/D$2</f>
        <v>1.4422429236832675</v>
      </c>
      <c r="Y1962">
        <f t="shared" si="368"/>
        <v>1.6725361761214226</v>
      </c>
      <c r="AA1962" s="15">
        <f t="shared" si="369"/>
        <v>-3.0985463431372318E-2</v>
      </c>
      <c r="AB1962" s="15">
        <f t="shared" si="370"/>
        <v>8.9713483777464909E-4</v>
      </c>
      <c r="AC1962" s="15">
        <f t="shared" si="371"/>
        <v>-1.685484983210439E-2</v>
      </c>
    </row>
    <row r="1963" spans="1:29" x14ac:dyDescent="0.4">
      <c r="A1963" s="43">
        <f t="shared" si="362"/>
        <v>2020</v>
      </c>
      <c r="B1963" s="53">
        <v>43864</v>
      </c>
      <c r="C1963" s="45">
        <v>3688.3578000000002</v>
      </c>
      <c r="D1963" s="45">
        <f>VLOOKUP(B1963,'H11001.CSI  中证全债'!$A$2:$B$2792,2,0)</f>
        <v>202.73</v>
      </c>
      <c r="E1963" s="14">
        <f t="shared" si="363"/>
        <v>0</v>
      </c>
      <c r="F1963" s="14">
        <f>IF(AND((B1963-$B$2)&gt;123,OR(((G1962*J1962/C1962*C1963)/(G1962*K1962/D1962*D1963))&lt;(4/6),((G1962*J1962/C1962*C1963)/(G1962*K1962/D1962*D1963))&gt;(6/4))),COUNTIF($E$2:E1963,1),0)</f>
        <v>0</v>
      </c>
      <c r="G1963" s="21">
        <f t="shared" si="364"/>
        <v>31894.553461270931</v>
      </c>
      <c r="H1963" s="12">
        <f t="shared" si="365"/>
        <v>4.553570394703824</v>
      </c>
      <c r="I1963" s="12">
        <f t="shared" si="366"/>
        <v>74.480129127983204</v>
      </c>
      <c r="J1963" s="15">
        <f>IF(OR((ROW(F1963)-MATCH(MAX($F$2:F1963),$F$2:F1963,0))=1,(ROW(F1963)-MATCH(MAX($F$2:F1963),$F$2:F1963,0))&gt;123),IF(OR(((G1962*J1962/C1962*C1963)/(G1962*K1962/D1962*D1963))&lt;(4/6),((G1962*J1962/C1962*C1963)/(G1962*K1962/D1962*D1963))&gt;(6/4)),50%,((G1962*J1962/C1962*C1963)/((G1962*K1962/D1962*D1963)+(G1962*J1962/C1962*C1963)))),((G1962*J1962/C1962*C1963)/((G1962*K1962/D1962*D1963)+(G1962*J1962/C1962*C1963))))</f>
        <v>0.52658510812979686</v>
      </c>
      <c r="K1963" s="18">
        <f t="shared" si="360"/>
        <v>0.47341489187020314</v>
      </c>
      <c r="L1963" s="20">
        <f t="shared" si="361"/>
        <v>1.1123120906686041</v>
      </c>
      <c r="M1963" s="51">
        <f>IF(AND((B1963-$B$2)&gt;123,OR(((U1962*R1962/C1962*C1963)/(U1962*S1962/D1962*D1963))&lt;(4/6),((U1962*R1962/C1962*C1963)/(U1962*S1962/D1962*D1963))&gt;(6/4))),1,0)</f>
        <v>0</v>
      </c>
      <c r="N1963" s="51">
        <f>IF(AND((B1963-$B$2)&gt;123,OR(((U1962*R1962/C1962*C1963)/(U1962*S1962/D1962*D1963))&lt;(4/6),((U1962*R1962/C1962*C1963)/(U1962*S1962/D1962*D1963))&gt;(6/4))),COUNTIF($M$2:M1963,1),0)</f>
        <v>0</v>
      </c>
      <c r="O1963" s="51">
        <f>IF(OR((ROW(N1963)-MATCH(MAX($N$2:N1963),$N$2:N1963,0))=1,(ROW(N1963)-MATCH(MAX($N$2:N1963),$N$2:N1963,0))&gt;123),IF(OR(((U1962*R1962/C1962*C1963)/(U1962*S1962/D1962*D1963))&lt;(4/6),((U1962*R1962/C1962*C1963)/(U1962*S1962/D1962*D1963))&gt;(6/4)),1,0),0)</f>
        <v>0</v>
      </c>
      <c r="P1963" s="47">
        <f>IF(O1963=1,U1962/2/C1963,P1962)</f>
        <v>4.5848803948301908</v>
      </c>
      <c r="Q1963" s="47">
        <f>IF(O1963=1,U1962/2/D1963,Q1962)</f>
        <v>74.992248772629807</v>
      </c>
      <c r="R1963" s="41">
        <f>P1963*C1963/U1962</f>
        <v>0.50554001784148361</v>
      </c>
      <c r="S1963" s="41">
        <f>Q1963*D1963/U1962</f>
        <v>0.45449476103204844</v>
      </c>
      <c r="T1963" s="41">
        <f t="shared" si="367"/>
        <v>1.1123120906686002</v>
      </c>
      <c r="U1963" s="42">
        <f>P1963*C1963+Q1963*D1963</f>
        <v>32113.857960014255</v>
      </c>
      <c r="V1963" s="25">
        <f>B1963</f>
        <v>43864</v>
      </c>
      <c r="W1963">
        <f>C1963/C$2</f>
        <v>1.6045037461615057</v>
      </c>
      <c r="X1963">
        <f>D1963/D$2</f>
        <v>1.4527409530634179</v>
      </c>
      <c r="Y1963">
        <f t="shared" si="368"/>
        <v>1.6056928980007128</v>
      </c>
      <c r="AA1963" s="15">
        <f t="shared" si="369"/>
        <v>-7.8809010601734841E-2</v>
      </c>
      <c r="AB1963" s="15">
        <f t="shared" si="370"/>
        <v>7.2789605743670549E-3</v>
      </c>
      <c r="AC1963" s="15">
        <f t="shared" si="371"/>
        <v>-3.9965221126467942E-2</v>
      </c>
    </row>
    <row r="1964" spans="1:29" x14ac:dyDescent="0.4">
      <c r="A1964" s="43">
        <f t="shared" si="362"/>
        <v>2020</v>
      </c>
      <c r="B1964" s="53">
        <v>43865</v>
      </c>
      <c r="C1964" s="45">
        <v>3785.6376</v>
      </c>
      <c r="D1964" s="45">
        <f>VLOOKUP(B1964,'H11001.CSI  中证全债'!$A$2:$B$2792,2,0)</f>
        <v>202.72710000000001</v>
      </c>
      <c r="E1964" s="14">
        <f t="shared" si="363"/>
        <v>0</v>
      </c>
      <c r="F1964" s="14">
        <f>IF(AND((B1964-$B$2)&gt;123,OR(((G1963*J1963/C1963*C1964)/(G1963*K1963/D1963*D1964))&lt;(4/6),((G1963*J1963/C1963*C1964)/(G1963*K1963/D1963*D1964))&gt;(6/4))),COUNTIF($E$2:E1964,1),0)</f>
        <v>0</v>
      </c>
      <c r="G1964" s="21">
        <f t="shared" si="364"/>
        <v>32337.307886179166</v>
      </c>
      <c r="H1964" s="12">
        <f t="shared" si="365"/>
        <v>4.553570394703824</v>
      </c>
      <c r="I1964" s="12">
        <f t="shared" si="366"/>
        <v>74.480129127983204</v>
      </c>
      <c r="J1964" s="15">
        <f>IF(OR((ROW(F1964)-MATCH(MAX($F$2:F1964),$F$2:F1964,0))=1,(ROW(F1964)-MATCH(MAX($F$2:F1964),$F$2:F1964,0))&gt;123),IF(OR(((G1963*J1963/C1963*C1964)/(G1963*K1963/D1963*D1964))&lt;(4/6),((G1963*J1963/C1963*C1964)/(G1963*K1963/D1963*D1964))&gt;(6/4)),50%,((G1963*J1963/C1963*C1964)/((G1963*K1963/D1963*D1964)+(G1963*J1963/C1963*C1964)))),((G1963*J1963/C1963*C1964)/((G1963*K1963/D1963*D1964)+(G1963*J1963/C1963*C1964))))</f>
        <v>0.53307366714361426</v>
      </c>
      <c r="K1964" s="18">
        <f t="shared" si="360"/>
        <v>0.46692633285638574</v>
      </c>
      <c r="L1964" s="20">
        <f t="shared" si="361"/>
        <v>1.1416654611929409</v>
      </c>
      <c r="M1964" s="51">
        <f>IF(AND((B1964-$B$2)&gt;123,OR(((U1963*R1963/C1963*C1964)/(U1963*S1963/D1963*D1964))&lt;(4/6),((U1963*R1963/C1963*C1964)/(U1963*S1963/D1963*D1964))&gt;(6/4))),1,0)</f>
        <v>0</v>
      </c>
      <c r="N1964" s="51">
        <f>IF(AND((B1964-$B$2)&gt;123,OR(((U1963*R1963/C1963*C1964)/(U1963*S1963/D1963*D1964))&lt;(4/6),((U1963*R1963/C1963*C1964)/(U1963*S1963/D1963*D1964))&gt;(6/4))),COUNTIF($M$2:M1964,1),0)</f>
        <v>0</v>
      </c>
      <c r="O1964" s="51">
        <f>IF(OR((ROW(N1964)-MATCH(MAX($N$2:N1964),$N$2:N1964,0))=1,(ROW(N1964)-MATCH(MAX($N$2:N1964),$N$2:N1964,0))&gt;123),IF(OR(((U1963*R1963/C1963*C1964)/(U1963*S1963/D1963*D1964))&lt;(4/6),((U1963*R1963/C1963*C1964)/(U1963*S1963/D1963*D1964))&gt;(6/4)),1,0),0)</f>
        <v>0</v>
      </c>
      <c r="P1964" s="47">
        <f>IF(O1964=1,U1963/2/C1964,P1963)</f>
        <v>4.5848803948301908</v>
      </c>
      <c r="Q1964" s="47">
        <f>IF(O1964=1,U1963/2/D1964,Q1963)</f>
        <v>74.992248772629807</v>
      </c>
      <c r="R1964" s="41">
        <f>P1964*C1964/U1963</f>
        <v>0.54047369941609813</v>
      </c>
      <c r="S1964" s="41">
        <f>Q1964*D1964/U1963</f>
        <v>0.47340811979312414</v>
      </c>
      <c r="T1964" s="41">
        <f t="shared" si="367"/>
        <v>1.1416654611929369</v>
      </c>
      <c r="U1964" s="42">
        <f>P1964*C1964+Q1964*D1964</f>
        <v>32559.656730325816</v>
      </c>
      <c r="V1964" s="25">
        <f>B1964</f>
        <v>43865</v>
      </c>
      <c r="W1964">
        <f>C1964/C$2</f>
        <v>1.6468222553706291</v>
      </c>
      <c r="X1964">
        <f>D1964/D$2</f>
        <v>1.4527201719813687</v>
      </c>
      <c r="Y1964">
        <f t="shared" si="368"/>
        <v>1.6279828365162907</v>
      </c>
      <c r="AA1964" s="15">
        <f t="shared" si="369"/>
        <v>2.6374827301190784E-2</v>
      </c>
      <c r="AB1964" s="15">
        <f t="shared" si="370"/>
        <v>-1.4304740294734941E-5</v>
      </c>
      <c r="AC1964" s="15">
        <f t="shared" si="371"/>
        <v>1.3881819209222268E-2</v>
      </c>
    </row>
    <row r="1965" spans="1:29" x14ac:dyDescent="0.4">
      <c r="A1965" s="43">
        <f t="shared" si="362"/>
        <v>2020</v>
      </c>
      <c r="B1965" s="53">
        <v>43866</v>
      </c>
      <c r="C1965" s="45">
        <v>3828.5272</v>
      </c>
      <c r="D1965" s="45">
        <f>VLOOKUP(B1965,'H11001.CSI  中证全债'!$A$2:$B$2792,2,0)</f>
        <v>202.73509999999999</v>
      </c>
      <c r="E1965" s="14">
        <f t="shared" si="363"/>
        <v>0</v>
      </c>
      <c r="F1965" s="14">
        <f>IF(AND((B1965-$B$2)&gt;123,OR(((G1964*J1964/C1964*C1965)/(G1964*K1964/D1964*D1965))&lt;(4/6),((G1964*J1964/C1964*C1965)/(G1964*K1964/D1964*D1965))&gt;(6/4))),COUNTIF($E$2:E1965,1),0)</f>
        <v>0</v>
      </c>
      <c r="G1965" s="21">
        <f t="shared" si="364"/>
        <v>32533.204540012881</v>
      </c>
      <c r="H1965" s="12">
        <f t="shared" si="365"/>
        <v>4.553570394703824</v>
      </c>
      <c r="I1965" s="12">
        <f t="shared" si="366"/>
        <v>74.480129127983204</v>
      </c>
      <c r="J1965" s="15">
        <f>IF(OR((ROW(F1965)-MATCH(MAX($F$2:F1965),$F$2:F1965,0))=1,(ROW(F1965)-MATCH(MAX($F$2:F1965),$F$2:F1965,0))&gt;123),IF(OR(((G1964*J1964/C1964*C1965)/(G1964*K1964/D1964*D1965))&lt;(4/6),((G1964*J1964/C1964*C1965)/(G1964*K1964/D1964*D1965))&gt;(6/4)),50%,((G1964*J1964/C1964*C1965)/((G1964*K1964/D1964*D1965)+(G1964*J1964/C1964*C1965)))),((G1964*J1964/C1964*C1965)/((G1964*K1964/D1964*D1965)+(G1964*J1964/C1964*C1965))))</f>
        <v>0.53586691995855362</v>
      </c>
      <c r="K1965" s="18">
        <f t="shared" si="360"/>
        <v>0.46413308004144638</v>
      </c>
      <c r="L1965" s="20">
        <f t="shared" si="361"/>
        <v>1.1545544650915671</v>
      </c>
      <c r="M1965" s="51">
        <f>IF(AND((B1965-$B$2)&gt;123,OR(((U1964*R1964/C1964*C1965)/(U1964*S1964/D1964*D1965))&lt;(4/6),((U1964*R1964/C1964*C1965)/(U1964*S1964/D1964*D1965))&gt;(6/4))),1,0)</f>
        <v>0</v>
      </c>
      <c r="N1965" s="51">
        <f>IF(AND((B1965-$B$2)&gt;123,OR(((U1964*R1964/C1964*C1965)/(U1964*S1964/D1964*D1965))&lt;(4/6),((U1964*R1964/C1964*C1965)/(U1964*S1964/D1964*D1965))&gt;(6/4))),COUNTIF($M$2:M1965,1),0)</f>
        <v>0</v>
      </c>
      <c r="O1965" s="51">
        <f>IF(OR((ROW(N1965)-MATCH(MAX($N$2:N1965),$N$2:N1965,0))=1,(ROW(N1965)-MATCH(MAX($N$2:N1965),$N$2:N1965,0))&gt;123),IF(OR(((U1964*R1964/C1964*C1965)/(U1964*S1964/D1964*D1965))&lt;(4/6),((U1964*R1964/C1964*C1965)/(U1964*S1964/D1964*D1965))&gt;(6/4)),1,0),0)</f>
        <v>0</v>
      </c>
      <c r="P1965" s="47">
        <f>IF(O1965=1,U1964/2/C1965,P1964)</f>
        <v>4.5848803948301908</v>
      </c>
      <c r="Q1965" s="47">
        <f>IF(O1965=1,U1964/2/D1965,Q1964)</f>
        <v>74.992248772629807</v>
      </c>
      <c r="R1965" s="41">
        <f>P1965*C1965/U1964</f>
        <v>0.53911315606730825</v>
      </c>
      <c r="S1965" s="41">
        <f>Q1965*D1965/U1964</f>
        <v>0.46694475866459301</v>
      </c>
      <c r="T1965" s="41">
        <f t="shared" si="367"/>
        <v>1.1545544650915631</v>
      </c>
      <c r="U1965" s="42">
        <f>P1965*C1965+Q1965*D1965</f>
        <v>32756.900354498102</v>
      </c>
      <c r="V1965" s="25">
        <f>B1965</f>
        <v>43866</v>
      </c>
      <c r="W1965">
        <f>C1965/C$2</f>
        <v>1.6654800232995888</v>
      </c>
      <c r="X1965">
        <f>D1965/D$2</f>
        <v>1.4527774991042635</v>
      </c>
      <c r="Y1965">
        <f t="shared" si="368"/>
        <v>1.6378450177249051</v>
      </c>
      <c r="AA1965" s="15">
        <f t="shared" si="369"/>
        <v>1.1329557800250134E-2</v>
      </c>
      <c r="AB1965" s="15">
        <f t="shared" si="370"/>
        <v>3.9461917030081395E-5</v>
      </c>
      <c r="AC1965" s="15">
        <f t="shared" si="371"/>
        <v>6.0579147319013149E-3</v>
      </c>
    </row>
    <row r="1966" spans="1:29" x14ac:dyDescent="0.4">
      <c r="A1966" s="43">
        <f t="shared" si="362"/>
        <v>2020</v>
      </c>
      <c r="B1966" s="53">
        <v>43867</v>
      </c>
      <c r="C1966" s="45">
        <v>3899.7750999999998</v>
      </c>
      <c r="D1966" s="45">
        <f>VLOOKUP(B1966,'H11001.CSI  中证全债'!$A$2:$B$2792,2,0)</f>
        <v>202.77760000000001</v>
      </c>
      <c r="E1966" s="14">
        <f t="shared" si="363"/>
        <v>0</v>
      </c>
      <c r="F1966" s="14">
        <f>IF(AND((B1966-$B$2)&gt;123,OR(((G1965*J1965/C1965*C1966)/(G1965*K1965/D1965*D1966))&lt;(4/6),((G1965*J1965/C1965*C1966)/(G1965*K1965/D1965*D1966))&gt;(6/4))),COUNTIF($E$2:E1966,1),0)</f>
        <v>0</v>
      </c>
      <c r="G1966" s="21">
        <f t="shared" si="364"/>
        <v>32860.802273625639</v>
      </c>
      <c r="H1966" s="12">
        <f t="shared" si="365"/>
        <v>4.553570394703824</v>
      </c>
      <c r="I1966" s="12">
        <f t="shared" si="366"/>
        <v>74.480129127983204</v>
      </c>
      <c r="J1966" s="15">
        <f>IF(OR((ROW(F1966)-MATCH(MAX($F$2:F1966),$F$2:F1966,0))=1,(ROW(F1966)-MATCH(MAX($F$2:F1966),$F$2:F1966,0))&gt;123),IF(OR(((G1965*J1965/C1965*C1966)/(G1965*K1965/D1965*D1966))&lt;(4/6),((G1965*J1965/C1965*C1966)/(G1965*K1965/D1965*D1966))&gt;(6/4)),50%,((G1965*J1965/C1965*C1966)/((G1965*K1965/D1965*D1966)+(G1965*J1965/C1965*C1966)))),((G1965*J1965/C1965*C1966)/((G1965*K1965/D1965*D1966)+(G1965*J1965/C1965*C1966))))</f>
        <v>0.54039765351729707</v>
      </c>
      <c r="K1966" s="18">
        <f t="shared" si="360"/>
        <v>0.45960234648270293</v>
      </c>
      <c r="L1966" s="20">
        <f t="shared" si="361"/>
        <v>1.1757939393758836</v>
      </c>
      <c r="M1966" s="51">
        <f>IF(AND((B1966-$B$2)&gt;123,OR(((U1965*R1965/C1965*C1966)/(U1965*S1965/D1965*D1966))&lt;(4/6),((U1965*R1965/C1965*C1966)/(U1965*S1965/D1965*D1966))&gt;(6/4))),1,0)</f>
        <v>0</v>
      </c>
      <c r="N1966" s="51">
        <f>IF(AND((B1966-$B$2)&gt;123,OR(((U1965*R1965/C1965*C1966)/(U1965*S1965/D1965*D1966))&lt;(4/6),((U1965*R1965/C1965*C1966)/(U1965*S1965/D1965*D1966))&gt;(6/4))),COUNTIF($M$2:M1966,1),0)</f>
        <v>0</v>
      </c>
      <c r="O1966" s="51">
        <f>IF(OR((ROW(N1966)-MATCH(MAX($N$2:N1966),$N$2:N1966,0))=1,(ROW(N1966)-MATCH(MAX($N$2:N1966),$N$2:N1966,0))&gt;123),IF(OR(((U1965*R1965/C1965*C1966)/(U1965*S1965/D1965*D1966))&lt;(4/6),((U1965*R1965/C1965*C1966)/(U1965*S1965/D1965*D1966))&gt;(6/4)),1,0),0)</f>
        <v>0</v>
      </c>
      <c r="P1966" s="47">
        <f>IF(O1966=1,U1965/2/C1966,P1965)</f>
        <v>4.5848803948301908</v>
      </c>
      <c r="Q1966" s="47">
        <f>IF(O1966=1,U1965/2/D1966,Q1965)</f>
        <v>74.992248772629807</v>
      </c>
      <c r="R1966" s="41">
        <f>P1966*C1966/U1965</f>
        <v>0.54583926460495236</v>
      </c>
      <c r="S1966" s="41">
        <f>Q1966*D1966/U1965</f>
        <v>0.46423037772646469</v>
      </c>
      <c r="T1966" s="41">
        <f t="shared" si="367"/>
        <v>1.1757939393758792</v>
      </c>
      <c r="U1966" s="42">
        <f>P1966*C1966+Q1966*D1966</f>
        <v>33086.750624953769</v>
      </c>
      <c r="V1966" s="25">
        <f>B1966</f>
        <v>43867</v>
      </c>
      <c r="W1966">
        <f>C1966/C$2</f>
        <v>1.6964741753463723</v>
      </c>
      <c r="X1966">
        <f>D1966/D$2</f>
        <v>1.4530820494446435</v>
      </c>
      <c r="Y1966">
        <f t="shared" si="368"/>
        <v>1.6543375312476885</v>
      </c>
      <c r="AA1966" s="15">
        <f t="shared" si="369"/>
        <v>1.8609741103576383E-2</v>
      </c>
      <c r="AB1966" s="15">
        <f t="shared" si="370"/>
        <v>2.0963316169742008E-4</v>
      </c>
      <c r="AC1966" s="15">
        <f t="shared" si="371"/>
        <v>1.006964233141705E-2</v>
      </c>
    </row>
    <row r="1967" spans="1:29" x14ac:dyDescent="0.4">
      <c r="A1967" s="43">
        <f t="shared" si="362"/>
        <v>2020</v>
      </c>
      <c r="B1967" s="53">
        <v>43868</v>
      </c>
      <c r="C1967" s="45">
        <v>3899.8692999999998</v>
      </c>
      <c r="D1967" s="45">
        <f>VLOOKUP(B1967,'H11001.CSI  中证全债'!$A$2:$B$2792,2,0)</f>
        <v>202.95660000000001</v>
      </c>
      <c r="E1967" s="14">
        <f t="shared" si="363"/>
        <v>0</v>
      </c>
      <c r="F1967" s="14">
        <f>IF(AND((B1967-$B$2)&gt;123,OR(((G1966*J1966/C1966*C1967)/(G1966*K1966/D1966*D1967))&lt;(4/6),((G1966*J1966/C1966*C1967)/(G1966*K1966/D1966*D1967))&gt;(6/4))),COUNTIF($E$2:E1967,1),0)</f>
        <v>0</v>
      </c>
      <c r="G1967" s="21">
        <f t="shared" si="364"/>
        <v>32874.563163070728</v>
      </c>
      <c r="H1967" s="12">
        <f t="shared" si="365"/>
        <v>4.553570394703824</v>
      </c>
      <c r="I1967" s="12">
        <f t="shared" si="366"/>
        <v>74.480129127983204</v>
      </c>
      <c r="J1967" s="15">
        <f>IF(OR((ROW(F1967)-MATCH(MAX($F$2:F1967),$F$2:F1967,0))=1,(ROW(F1967)-MATCH(MAX($F$2:F1967),$F$2:F1967,0))&gt;123),IF(OR(((G1966*J1966/C1966*C1967)/(G1966*K1966/D1966*D1967))&lt;(4/6),((G1966*J1966/C1966*C1967)/(G1966*K1966/D1966*D1967))&gt;(6/4)),50%,((G1966*J1966/C1966*C1967)/((G1966*K1966/D1966*D1967)+(G1966*J1966/C1966*C1967)))),((G1966*J1966/C1966*C1967)/((G1966*K1966/D1966*D1967)+(G1966*J1966/C1966*C1967))))</f>
        <v>0.54018449764962828</v>
      </c>
      <c r="K1967" s="18">
        <f t="shared" si="360"/>
        <v>0.45981550235037172</v>
      </c>
      <c r="L1967" s="20">
        <f t="shared" si="361"/>
        <v>1.1747853103874186</v>
      </c>
      <c r="M1967" s="51">
        <f>IF(AND((B1967-$B$2)&gt;123,OR(((U1966*R1966/C1966*C1967)/(U1966*S1966/D1966*D1967))&lt;(4/6),((U1966*R1966/C1966*C1967)/(U1966*S1966/D1966*D1967))&gt;(6/4))),1,0)</f>
        <v>0</v>
      </c>
      <c r="N1967" s="51">
        <f>IF(AND((B1967-$B$2)&gt;123,OR(((U1966*R1966/C1966*C1967)/(U1966*S1966/D1966*D1967))&lt;(4/6),((U1966*R1966/C1966*C1967)/(U1966*S1966/D1966*D1967))&gt;(6/4))),COUNTIF($M$2:M1967,1),0)</f>
        <v>0</v>
      </c>
      <c r="O1967" s="51">
        <f>IF(OR((ROW(N1967)-MATCH(MAX($N$2:N1967),$N$2:N1967,0))=1,(ROW(N1967)-MATCH(MAX($N$2:N1967),$N$2:N1967,0))&gt;123),IF(OR(((U1966*R1966/C1966*C1967)/(U1966*S1966/D1966*D1967))&lt;(4/6),((U1966*R1966/C1966*C1967)/(U1966*S1966/D1966*D1967))&gt;(6/4)),1,0),0)</f>
        <v>0</v>
      </c>
      <c r="P1967" s="47">
        <f>IF(O1967=1,U1966/2/C1967,P1966)</f>
        <v>4.5848803948301908</v>
      </c>
      <c r="Q1967" s="47">
        <f>IF(O1967=1,U1966/2/D1967,Q1966)</f>
        <v>74.992248772629807</v>
      </c>
      <c r="R1967" s="41">
        <f>P1967*C1967/U1966</f>
        <v>0.54041070695182902</v>
      </c>
      <c r="S1967" s="41">
        <f>Q1967*D1967/U1966</f>
        <v>0.46000805608781009</v>
      </c>
      <c r="T1967" s="41">
        <f t="shared" si="367"/>
        <v>1.1747853103874142</v>
      </c>
      <c r="U1967" s="42">
        <f>P1967*C1967+Q1967*D1967</f>
        <v>33100.606133217254</v>
      </c>
      <c r="V1967" s="25">
        <f>B1967</f>
        <v>43868</v>
      </c>
      <c r="W1967">
        <f>C1967/C$2</f>
        <v>1.6965151540857151</v>
      </c>
      <c r="X1967">
        <f>D1967/D$2</f>
        <v>1.4543647438194196</v>
      </c>
      <c r="Y1967">
        <f t="shared" si="368"/>
        <v>1.6550303066608627</v>
      </c>
      <c r="AA1967" s="15">
        <f t="shared" si="369"/>
        <v>2.4155239106038451E-5</v>
      </c>
      <c r="AB1967" s="15">
        <f t="shared" si="370"/>
        <v>8.8274049993697368E-4</v>
      </c>
      <c r="AC1967" s="15">
        <f t="shared" si="371"/>
        <v>4.1876303963905848E-4</v>
      </c>
    </row>
    <row r="1968" spans="1:29" x14ac:dyDescent="0.4">
      <c r="A1968" s="43">
        <f t="shared" si="362"/>
        <v>2020</v>
      </c>
      <c r="B1968" s="53">
        <v>43871</v>
      </c>
      <c r="C1968" s="45">
        <v>3916.0052000000001</v>
      </c>
      <c r="D1968" s="45">
        <f>VLOOKUP(B1968,'H11001.CSI  中证全债'!$A$2:$B$2792,2,0)</f>
        <v>203.18450000000001</v>
      </c>
      <c r="E1968" s="14">
        <f t="shared" si="363"/>
        <v>0</v>
      </c>
      <c r="F1968" s="14">
        <f>IF(AND((B1968-$B$2)&gt;123,OR(((G1967*J1967/C1967*C1968)/(G1967*K1967/D1967*D1968))&lt;(4/6),((G1967*J1967/C1967*C1968)/(G1967*K1967/D1967*D1968))&gt;(6/4))),COUNTIF($E$2:E1968,1),0)</f>
        <v>0</v>
      </c>
      <c r="G1968" s="21">
        <f t="shared" si="364"/>
        <v>32965.013141030897</v>
      </c>
      <c r="H1968" s="12">
        <f t="shared" si="365"/>
        <v>4.553570394703824</v>
      </c>
      <c r="I1968" s="12">
        <f t="shared" si="366"/>
        <v>74.480129127983204</v>
      </c>
      <c r="J1968" s="15">
        <f>IF(OR((ROW(F1968)-MATCH(MAX($F$2:F1968),$F$2:F1968,0))=1,(ROW(F1968)-MATCH(MAX($F$2:F1968),$F$2:F1968,0))&gt;123),IF(OR(((G1967*J1967/C1967*C1968)/(G1967*K1967/D1967*D1968))&lt;(4/6),((G1967*J1967/C1967*C1968)/(G1967*K1967/D1967*D1968))&gt;(6/4)),50%,((G1967*J1967/C1967*C1968)/((G1967*K1967/D1967*D1968)+(G1967*J1967/C1967*C1968)))),((G1967*J1967/C1967*C1968)/((G1967*K1967/D1967*D1968)+(G1967*J1967/C1967*C1968))))</f>
        <v>0.54093123724653835</v>
      </c>
      <c r="K1968" s="18">
        <f t="shared" si="360"/>
        <v>0.45906876275346165</v>
      </c>
      <c r="L1968" s="20">
        <f t="shared" si="361"/>
        <v>1.1783229030920583</v>
      </c>
      <c r="M1968" s="51">
        <f>IF(AND((B1968-$B$2)&gt;123,OR(((U1967*R1967/C1967*C1968)/(U1967*S1967/D1967*D1968))&lt;(4/6),((U1967*R1967/C1967*C1968)/(U1967*S1967/D1967*D1968))&gt;(6/4))),1,0)</f>
        <v>0</v>
      </c>
      <c r="N1968" s="51">
        <f>IF(AND((B1968-$B$2)&gt;123,OR(((U1967*R1967/C1967*C1968)/(U1967*S1967/D1967*D1968))&lt;(4/6),((U1967*R1967/C1967*C1968)/(U1967*S1967/D1967*D1968))&gt;(6/4))),COUNTIF($M$2:M1968,1),0)</f>
        <v>0</v>
      </c>
      <c r="O1968" s="51">
        <f>IF(OR((ROW(N1968)-MATCH(MAX($N$2:N1968),$N$2:N1968,0))=1,(ROW(N1968)-MATCH(MAX($N$2:N1968),$N$2:N1968,0))&gt;123),IF(OR(((U1967*R1967/C1967*C1968)/(U1967*S1967/D1967*D1968))&lt;(4/6),((U1967*R1967/C1967*C1968)/(U1967*S1967/D1967*D1968))&gt;(6/4)),1,0),0)</f>
        <v>0</v>
      </c>
      <c r="P1968" s="47">
        <f>IF(O1968=1,U1967/2/C1968,P1967)</f>
        <v>4.5848803948301908</v>
      </c>
      <c r="Q1968" s="47">
        <f>IF(O1968=1,U1967/2/D1968,Q1967)</f>
        <v>74.992248772629807</v>
      </c>
      <c r="R1968" s="41">
        <f>P1968*C1968/U1967</f>
        <v>0.54241953743304394</v>
      </c>
      <c r="S1968" s="41">
        <f>Q1968*D1968/U1967</f>
        <v>0.46033182925467464</v>
      </c>
      <c r="T1968" s="41">
        <f t="shared" si="367"/>
        <v>1.1783229030920541</v>
      </c>
      <c r="U1968" s="42">
        <f>P1968*C1968+Q1968*D1968</f>
        <v>33191.678038275481</v>
      </c>
      <c r="V1968" s="25">
        <f>B1968</f>
        <v>43871</v>
      </c>
      <c r="W1968">
        <f>C1968/C$2</f>
        <v>1.7035345685247609</v>
      </c>
      <c r="X1968">
        <f>D1968/D$2</f>
        <v>1.4559978502328914</v>
      </c>
      <c r="Y1968">
        <f t="shared" si="368"/>
        <v>1.6595839019137739</v>
      </c>
      <c r="AA1968" s="15">
        <f t="shared" si="369"/>
        <v>4.1375489173445246E-3</v>
      </c>
      <c r="AB1968" s="15">
        <f t="shared" si="370"/>
        <v>1.1229001668335847E-3</v>
      </c>
      <c r="AC1968" s="15">
        <f t="shared" si="371"/>
        <v>2.7513666877185816E-3</v>
      </c>
    </row>
    <row r="1969" spans="1:29" x14ac:dyDescent="0.4">
      <c r="A1969" s="43">
        <f t="shared" si="362"/>
        <v>2020</v>
      </c>
      <c r="B1969" s="53">
        <v>43872</v>
      </c>
      <c r="C1969" s="45">
        <v>3952.4643000000001</v>
      </c>
      <c r="D1969" s="45">
        <f>VLOOKUP(B1969,'H11001.CSI  中证全债'!$A$2:$B$2792,2,0)</f>
        <v>203.23939999999999</v>
      </c>
      <c r="E1969" s="14">
        <f t="shared" si="363"/>
        <v>0</v>
      </c>
      <c r="F1969" s="14">
        <f>IF(AND((B1969-$B$2)&gt;123,OR(((G1968*J1968/C1968*C1969)/(G1968*K1968/D1968*D1969))&lt;(4/6),((G1968*J1968/C1968*C1969)/(G1968*K1968/D1968*D1969))&gt;(6/4))),COUNTIF($E$2:E1969,1),0)</f>
        <v>0</v>
      </c>
      <c r="G1969" s="21">
        <f t="shared" si="364"/>
        <v>33135.121178497568</v>
      </c>
      <c r="H1969" s="12">
        <f t="shared" si="365"/>
        <v>4.553570394703824</v>
      </c>
      <c r="I1969" s="12">
        <f t="shared" si="366"/>
        <v>74.480129127983204</v>
      </c>
      <c r="J1969" s="15">
        <f>IF(OR((ROW(F1969)-MATCH(MAX($F$2:F1969),$F$2:F1969,0))=1,(ROW(F1969)-MATCH(MAX($F$2:F1969),$F$2:F1969,0))&gt;123),IF(OR(((G1968*J1968/C1968*C1969)/(G1968*K1968/D1968*D1969))&lt;(4/6),((G1968*J1968/C1968*C1969)/(G1968*K1968/D1968*D1969))&gt;(6/4)),50%,((G1968*J1968/C1968*C1969)/((G1968*K1968/D1968*D1969)+(G1968*J1968/C1968*C1969)))),((G1968*J1968/C1968*C1969)/((G1968*K1968/D1968*D1969)+(G1968*J1968/C1968*C1969))))</f>
        <v>0.54316458737694751</v>
      </c>
      <c r="K1969" s="18">
        <f t="shared" si="360"/>
        <v>0.45683541262305249</v>
      </c>
      <c r="L1969" s="20">
        <f t="shared" si="361"/>
        <v>1.188972160144528</v>
      </c>
      <c r="M1969" s="51">
        <f>IF(AND((B1969-$B$2)&gt;123,OR(((U1968*R1968/C1968*C1969)/(U1968*S1968/D1968*D1969))&lt;(4/6),((U1968*R1968/C1968*C1969)/(U1968*S1968/D1968*D1969))&gt;(6/4))),1,0)</f>
        <v>0</v>
      </c>
      <c r="N1969" s="51">
        <f>IF(AND((B1969-$B$2)&gt;123,OR(((U1968*R1968/C1968*C1969)/(U1968*S1968/D1968*D1969))&lt;(4/6),((U1968*R1968/C1968*C1969)/(U1968*S1968/D1968*D1969))&gt;(6/4))),COUNTIF($M$2:M1969,1),0)</f>
        <v>0</v>
      </c>
      <c r="O1969" s="51">
        <f>IF(OR((ROW(N1969)-MATCH(MAX($N$2:N1969),$N$2:N1969,0))=1,(ROW(N1969)-MATCH(MAX($N$2:N1969),$N$2:N1969,0))&gt;123),IF(OR(((U1968*R1968/C1968*C1969)/(U1968*S1968/D1968*D1969))&lt;(4/6),((U1968*R1968/C1968*C1969)/(U1968*S1968/D1968*D1969))&gt;(6/4)),1,0),0)</f>
        <v>0</v>
      </c>
      <c r="P1969" s="47">
        <f>IF(O1969=1,U1968/2/C1969,P1968)</f>
        <v>4.5848803948301908</v>
      </c>
      <c r="Q1969" s="47">
        <f>IF(O1969=1,U1968/2/D1969,Q1968)</f>
        <v>74.992248772629807</v>
      </c>
      <c r="R1969" s="41">
        <f>P1969*C1969/U1968</f>
        <v>0.54596745785009926</v>
      </c>
      <c r="S1969" s="41">
        <f>Q1969*D1969/U1968</f>
        <v>0.45919280211214969</v>
      </c>
      <c r="T1969" s="41">
        <f t="shared" si="367"/>
        <v>1.1889721601445233</v>
      </c>
      <c r="U1969" s="42">
        <f>P1969*C1969+Q1969*D1969</f>
        <v>33362.955725536252</v>
      </c>
      <c r="V1969" s="25">
        <f>B1969</f>
        <v>43872</v>
      </c>
      <c r="W1969">
        <f>C1969/C$2</f>
        <v>1.7193949502186618</v>
      </c>
      <c r="X1969">
        <f>D1969/D$2</f>
        <v>1.4563912576137583</v>
      </c>
      <c r="Y1969">
        <f t="shared" si="368"/>
        <v>1.6681477862768126</v>
      </c>
      <c r="AA1969" s="15">
        <f t="shared" si="369"/>
        <v>9.3102787503958062E-3</v>
      </c>
      <c r="AB1969" s="15">
        <f t="shared" si="370"/>
        <v>2.7019777591297256E-4</v>
      </c>
      <c r="AC1969" s="15">
        <f t="shared" si="371"/>
        <v>5.1602599622491141E-3</v>
      </c>
    </row>
    <row r="1970" spans="1:29" x14ac:dyDescent="0.4">
      <c r="A1970" s="43">
        <f t="shared" si="362"/>
        <v>2020</v>
      </c>
      <c r="B1970" s="53">
        <v>43873</v>
      </c>
      <c r="C1970" s="45">
        <v>3984.4324999999999</v>
      </c>
      <c r="D1970" s="45">
        <f>VLOOKUP(B1970,'H11001.CSI  中证全债'!$A$2:$B$2792,2,0)</f>
        <v>203.22210000000001</v>
      </c>
      <c r="E1970" s="14">
        <f t="shared" si="363"/>
        <v>0</v>
      </c>
      <c r="F1970" s="14">
        <f>IF(AND((B1970-$B$2)&gt;123,OR(((G1969*J1969/C1969*C1970)/(G1969*K1969/D1969*D1970))&lt;(4/6),((G1969*J1969/C1969*C1970)/(G1969*K1969/D1969*D1970))&gt;(6/4))),COUNTIF($E$2:E1970,1),0)</f>
        <v>0</v>
      </c>
      <c r="G1970" s="21">
        <f t="shared" si="364"/>
        <v>33279.402121355626</v>
      </c>
      <c r="H1970" s="12">
        <f t="shared" si="365"/>
        <v>4.553570394703824</v>
      </c>
      <c r="I1970" s="12">
        <f t="shared" si="366"/>
        <v>74.480129127983204</v>
      </c>
      <c r="J1970" s="15">
        <f>IF(OR((ROW(F1970)-MATCH(MAX($F$2:F1970),$F$2:F1970,0))=1,(ROW(F1970)-MATCH(MAX($F$2:F1970),$F$2:F1970,0))&gt;123),IF(OR(((G1969*J1969/C1969*C1970)/(G1969*K1969/D1969*D1970))&lt;(4/6),((G1969*J1969/C1969*C1970)/(G1969*K1969/D1969*D1970))&gt;(6/4)),50%,((G1969*J1969/C1969*C1970)/((G1969*K1969/D1969*D1970)+(G1969*J1969/C1969*C1970)))),((G1969*J1969/C1969*C1970)/((G1969*K1969/D1969*D1970)+(G1969*J1969/C1969*C1970))))</f>
        <v>0.5451838889873869</v>
      </c>
      <c r="K1970" s="18">
        <f t="shared" si="360"/>
        <v>0.4548161110126131</v>
      </c>
      <c r="L1970" s="20">
        <f t="shared" si="361"/>
        <v>1.1986908022531939</v>
      </c>
      <c r="M1970" s="51">
        <f>IF(AND((B1970-$B$2)&gt;123,OR(((U1969*R1969/C1969*C1970)/(U1969*S1969/D1969*D1970))&lt;(4/6),((U1969*R1969/C1969*C1970)/(U1969*S1969/D1969*D1970))&gt;(6/4))),1,0)</f>
        <v>0</v>
      </c>
      <c r="N1970" s="51">
        <f>IF(AND((B1970-$B$2)&gt;123,OR(((U1969*R1969/C1969*C1970)/(U1969*S1969/D1969*D1970))&lt;(4/6),((U1969*R1969/C1969*C1970)/(U1969*S1969/D1969*D1970))&gt;(6/4))),COUNTIF($M$2:M1970,1),0)</f>
        <v>0</v>
      </c>
      <c r="O1970" s="51">
        <f>IF(OR((ROW(N1970)-MATCH(MAX($N$2:N1970),$N$2:N1970,0))=1,(ROW(N1970)-MATCH(MAX($N$2:N1970),$N$2:N1970,0))&gt;123),IF(OR(((U1969*R1969/C1969*C1970)/(U1969*S1969/D1969*D1970))&lt;(4/6),((U1969*R1969/C1969*C1970)/(U1969*S1969/D1969*D1970))&gt;(6/4)),1,0),0)</f>
        <v>0</v>
      </c>
      <c r="P1970" s="47">
        <f>IF(O1970=1,U1969/2/C1970,P1969)</f>
        <v>4.5848803948301908</v>
      </c>
      <c r="Q1970" s="47">
        <f>IF(O1970=1,U1969/2/D1970,Q1969)</f>
        <v>74.992248772629807</v>
      </c>
      <c r="R1970" s="41">
        <f>P1970*C1970/U1969</f>
        <v>0.54755779446098862</v>
      </c>
      <c r="S1970" s="41">
        <f>Q1970*D1970/U1969</f>
        <v>0.45679652620320393</v>
      </c>
      <c r="T1970" s="41">
        <f t="shared" si="367"/>
        <v>1.1986908022531895</v>
      </c>
      <c r="U1970" s="42">
        <f>P1970*C1970+Q1970*D1970</f>
        <v>33508.2287330705</v>
      </c>
      <c r="V1970" s="25">
        <f>B1970</f>
        <v>43873</v>
      </c>
      <c r="W1970">
        <f>C1970/C$2</f>
        <v>1.7333017074909742</v>
      </c>
      <c r="X1970">
        <f>D1970/D$2</f>
        <v>1.4562672877104981</v>
      </c>
      <c r="Y1970">
        <f t="shared" si="368"/>
        <v>1.6754114366535251</v>
      </c>
      <c r="AA1970" s="15">
        <f t="shared" si="369"/>
        <v>8.0881691961138813E-3</v>
      </c>
      <c r="AB1970" s="15">
        <f t="shared" si="370"/>
        <v>-8.5121290458234355E-5</v>
      </c>
      <c r="AC1970" s="15">
        <f t="shared" si="371"/>
        <v>4.3543206641927235E-3</v>
      </c>
    </row>
    <row r="1971" spans="1:29" x14ac:dyDescent="0.4">
      <c r="A1971" s="43">
        <f t="shared" si="362"/>
        <v>2020</v>
      </c>
      <c r="B1971" s="53">
        <v>43874</v>
      </c>
      <c r="C1971" s="45">
        <v>3959.9187999999999</v>
      </c>
      <c r="D1971" s="45">
        <f>VLOOKUP(B1971,'H11001.CSI  中证全债'!$A$2:$B$2792,2,0)</f>
        <v>203.28049999999999</v>
      </c>
      <c r="E1971" s="14">
        <f t="shared" si="363"/>
        <v>0</v>
      </c>
      <c r="F1971" s="14">
        <f>IF(AND((B1971-$B$2)&gt;123,OR(((G1970*J1970/C1970*C1971)/(G1970*K1970/D1970*D1971))&lt;(4/6),((G1970*J1970/C1970*C1971)/(G1970*K1970/D1970*D1971))&gt;(6/4))),COUNTIF($E$2:E1971,1),0)</f>
        <v>0</v>
      </c>
      <c r="G1971" s="21">
        <f t="shared" si="364"/>
        <v>33172.126902312048</v>
      </c>
      <c r="H1971" s="12">
        <f t="shared" si="365"/>
        <v>4.553570394703824</v>
      </c>
      <c r="I1971" s="12">
        <f t="shared" si="366"/>
        <v>74.480129127983204</v>
      </c>
      <c r="J1971" s="15">
        <f>IF(OR((ROW(F1971)-MATCH(MAX($F$2:F1971),$F$2:F1971,0))=1,(ROW(F1971)-MATCH(MAX($F$2:F1971),$F$2:F1971,0))&gt;123),IF(OR(((G1970*J1970/C1970*C1971)/(G1970*K1970/D1970*D1971))&lt;(4/6),((G1970*J1970/C1970*C1971)/(G1970*K1970/D1970*D1971))&gt;(6/4)),50%,((G1970*J1970/C1970*C1971)/((G1970*K1970/D1970*D1971)+(G1970*J1970/C1970*C1971)))),((G1970*J1970/C1970*C1971)/((G1970*K1970/D1970*D1971)+(G1970*J1970/C1970*C1971))))</f>
        <v>0.54358193751677464</v>
      </c>
      <c r="K1971" s="18">
        <f t="shared" si="360"/>
        <v>0.45641806248322536</v>
      </c>
      <c r="L1971" s="20">
        <f t="shared" si="361"/>
        <v>1.1909737633066457</v>
      </c>
      <c r="M1971" s="51">
        <f>IF(AND((B1971-$B$2)&gt;123,OR(((U1970*R1970/C1970*C1971)/(U1970*S1970/D1970*D1971))&lt;(4/6),((U1970*R1970/C1970*C1971)/(U1970*S1970/D1970*D1971))&gt;(6/4))),1,0)</f>
        <v>0</v>
      </c>
      <c r="N1971" s="51">
        <f>IF(AND((B1971-$B$2)&gt;123,OR(((U1970*R1970/C1970*C1971)/(U1970*S1970/D1970*D1971))&lt;(4/6),((U1970*R1970/C1970*C1971)/(U1970*S1970/D1970*D1971))&gt;(6/4))),COUNTIF($M$2:M1971,1),0)</f>
        <v>0</v>
      </c>
      <c r="O1971" s="51">
        <f>IF(OR((ROW(N1971)-MATCH(MAX($N$2:N1971),$N$2:N1971,0))=1,(ROW(N1971)-MATCH(MAX($N$2:N1971),$N$2:N1971,0))&gt;123),IF(OR(((U1970*R1970/C1970*C1971)/(U1970*S1970/D1970*D1971))&lt;(4/6),((U1970*R1970/C1970*C1971)/(U1970*S1970/D1970*D1971))&gt;(6/4)),1,0),0)</f>
        <v>0</v>
      </c>
      <c r="P1971" s="47">
        <f>IF(O1971=1,U1970/2/C1971,P1970)</f>
        <v>4.5848803948301908</v>
      </c>
      <c r="Q1971" s="47">
        <f>IF(O1971=1,U1970/2/D1971,Q1970)</f>
        <v>74.992248772629807</v>
      </c>
      <c r="R1971" s="41">
        <f>P1971*C1971/U1970</f>
        <v>0.54182971639204891</v>
      </c>
      <c r="S1971" s="41">
        <f>Q1971*D1971/U1970</f>
        <v>0.45494681166418249</v>
      </c>
      <c r="T1971" s="41">
        <f t="shared" si="367"/>
        <v>1.1909737633066406</v>
      </c>
      <c r="U1971" s="42">
        <f>P1971*C1971+Q1971*D1971</f>
        <v>33400.215897864065</v>
      </c>
      <c r="V1971" s="25">
        <f>B1971</f>
        <v>43874</v>
      </c>
      <c r="W1971">
        <f>C1971/C$2</f>
        <v>1.722637795361224</v>
      </c>
      <c r="X1971">
        <f>D1971/D$2</f>
        <v>1.4566857757076315</v>
      </c>
      <c r="Y1971">
        <f t="shared" si="368"/>
        <v>1.6700107948932033</v>
      </c>
      <c r="AA1971" s="15">
        <f t="shared" si="369"/>
        <v>-6.1523692520829565E-3</v>
      </c>
      <c r="AB1971" s="15">
        <f t="shared" si="370"/>
        <v>2.8737032045222932E-4</v>
      </c>
      <c r="AC1971" s="15">
        <f t="shared" si="371"/>
        <v>-3.2234719437687076E-3</v>
      </c>
    </row>
    <row r="1972" spans="1:29" x14ac:dyDescent="0.4">
      <c r="A1972" s="43">
        <f t="shared" si="362"/>
        <v>2020</v>
      </c>
      <c r="B1972" s="53">
        <v>43875</v>
      </c>
      <c r="C1972" s="45">
        <v>3987.7341999999999</v>
      </c>
      <c r="D1972" s="45">
        <f>VLOOKUP(B1972,'H11001.CSI  中证全债'!$A$2:$B$2792,2,0)</f>
        <v>203.28190000000001</v>
      </c>
      <c r="E1972" s="14">
        <f t="shared" si="363"/>
        <v>0</v>
      </c>
      <c r="F1972" s="14">
        <f>IF(AND((B1972-$B$2)&gt;123,OR(((G1971*J1971/C1971*C1972)/(G1971*K1971/D1971*D1972))&lt;(4/6),((G1971*J1971/C1971*C1972)/(G1971*K1971/D1971*D1972))&gt;(6/4))),COUNTIF($E$2:E1972,1),0)</f>
        <v>0</v>
      </c>
      <c r="G1972" s="21">
        <f t="shared" si="364"/>
        <v>33298.890556449667</v>
      </c>
      <c r="H1972" s="12">
        <f t="shared" si="365"/>
        <v>4.553570394703824</v>
      </c>
      <c r="I1972" s="12">
        <f t="shared" si="366"/>
        <v>74.480129127983204</v>
      </c>
      <c r="J1972" s="15">
        <f>IF(OR((ROW(F1972)-MATCH(MAX($F$2:F1972),$F$2:F1972,0))=1,(ROW(F1972)-MATCH(MAX($F$2:F1972),$F$2:F1972,0))&gt;123),IF(OR(((G1971*J1971/C1971*C1972)/(G1971*K1971/D1971*D1972))&lt;(4/6),((G1971*J1971/C1971*C1972)/(G1971*K1971/D1971*D1972))&gt;(6/4)),50%,((G1971*J1971/C1971*C1972)/((G1971*K1971/D1971*D1972)+(G1971*J1971/C1971*C1972)))),((G1971*J1971/C1971*C1972)/((G1971*K1971/D1971*D1972)+(G1971*J1971/C1971*C1972))))</f>
        <v>0.54531631810029901</v>
      </c>
      <c r="K1972" s="18">
        <f t="shared" si="360"/>
        <v>0.45468368189970099</v>
      </c>
      <c r="L1972" s="20">
        <f t="shared" si="361"/>
        <v>1.199331182992819</v>
      </c>
      <c r="M1972" s="51">
        <f>IF(AND((B1972-$B$2)&gt;123,OR(((U1971*R1971/C1971*C1972)/(U1971*S1971/D1971*D1972))&lt;(4/6),((U1971*R1971/C1971*C1972)/(U1971*S1971/D1971*D1972))&gt;(6/4))),1,0)</f>
        <v>0</v>
      </c>
      <c r="N1972" s="51">
        <f>IF(AND((B1972-$B$2)&gt;123,OR(((U1971*R1971/C1971*C1972)/(U1971*S1971/D1971*D1972))&lt;(4/6),((U1971*R1971/C1971*C1972)/(U1971*S1971/D1971*D1972))&gt;(6/4))),COUNTIF($M$2:M1972,1),0)</f>
        <v>0</v>
      </c>
      <c r="O1972" s="51">
        <f>IF(OR((ROW(N1972)-MATCH(MAX($N$2:N1972),$N$2:N1972,0))=1,(ROW(N1972)-MATCH(MAX($N$2:N1972),$N$2:N1972,0))&gt;123),IF(OR(((U1971*R1971/C1971*C1972)/(U1971*S1971/D1971*D1972))&lt;(4/6),((U1971*R1971/C1971*C1972)/(U1971*S1971/D1971*D1972))&gt;(6/4)),1,0),0)</f>
        <v>0</v>
      </c>
      <c r="P1972" s="47">
        <f>IF(O1972=1,U1971/2/C1972,P1971)</f>
        <v>4.5848803948301908</v>
      </c>
      <c r="Q1972" s="47">
        <f>IF(O1972=1,U1971/2/D1972,Q1971)</f>
        <v>74.992248772629807</v>
      </c>
      <c r="R1972" s="41">
        <f>P1972*C1972/U1971</f>
        <v>0.54740018475578378</v>
      </c>
      <c r="S1972" s="41">
        <f>Q1972*D1972/U1971</f>
        <v>0.45642120585058082</v>
      </c>
      <c r="T1972" s="41">
        <f t="shared" si="367"/>
        <v>1.1993311829928139</v>
      </c>
      <c r="U1972" s="42">
        <f>P1972*C1972+Q1972*D1972</f>
        <v>33527.851169146714</v>
      </c>
      <c r="V1972" s="25">
        <f>B1972</f>
        <v>43875</v>
      </c>
      <c r="W1972">
        <f>C1972/C$2</f>
        <v>1.7347380079547474</v>
      </c>
      <c r="X1972">
        <f>D1972/D$2</f>
        <v>1.4566958079541383</v>
      </c>
      <c r="Y1972">
        <f t="shared" si="368"/>
        <v>1.6763925584573356</v>
      </c>
      <c r="AA1972" s="15">
        <f t="shared" si="369"/>
        <v>7.0242349413831562E-3</v>
      </c>
      <c r="AB1972" s="15">
        <f t="shared" si="370"/>
        <v>6.8870354019701097E-6</v>
      </c>
      <c r="AC1972" s="15">
        <f t="shared" si="371"/>
        <v>3.8213906063646608E-3</v>
      </c>
    </row>
    <row r="1973" spans="1:29" x14ac:dyDescent="0.4">
      <c r="A1973" s="43">
        <f t="shared" si="362"/>
        <v>2020</v>
      </c>
      <c r="B1973" s="53">
        <v>43878</v>
      </c>
      <c r="C1973" s="45">
        <v>4077.4241000000002</v>
      </c>
      <c r="D1973" s="45">
        <f>VLOOKUP(B1973,'H11001.CSI  中证全债'!$A$2:$B$2792,2,0)</f>
        <v>203.245</v>
      </c>
      <c r="E1973" s="14">
        <f t="shared" si="363"/>
        <v>0</v>
      </c>
      <c r="F1973" s="14">
        <f>IF(AND((B1973-$B$2)&gt;123,OR(((G1972*J1972/C1972*C1973)/(G1972*K1972/D1972*D1973))&lt;(4/6),((G1972*J1972/C1972*C1973)/(G1972*K1972/D1972*D1973))&gt;(6/4))),COUNTIF($E$2:E1973,1),0)</f>
        <v>0</v>
      </c>
      <c r="G1973" s="21">
        <f t="shared" si="364"/>
        <v>33704.551513028789</v>
      </c>
      <c r="H1973" s="12">
        <f t="shared" si="365"/>
        <v>4.553570394703824</v>
      </c>
      <c r="I1973" s="12">
        <f t="shared" si="366"/>
        <v>74.480129127983204</v>
      </c>
      <c r="J1973" s="15">
        <f>IF(OR((ROW(F1973)-MATCH(MAX($F$2:F1973),$F$2:F1973,0))=1,(ROW(F1973)-MATCH(MAX($F$2:F1973),$F$2:F1973,0))&gt;123),IF(OR(((G1972*J1972/C1972*C1973)/(G1972*K1972/D1972*D1973))&lt;(4/6),((G1972*J1972/C1972*C1973)/(G1972*K1972/D1972*D1973))&gt;(6/4)),50%,((G1972*J1972/C1972*C1973)/((G1972*K1972/D1972*D1973)+(G1972*J1972/C1972*C1973)))),((G1972*J1972/C1972*C1973)/((G1972*K1972/D1972*D1973)+(G1972*J1972/C1972*C1973))))</f>
        <v>0.55087033753392989</v>
      </c>
      <c r="K1973" s="18">
        <f t="shared" si="360"/>
        <v>0.44912966246607011</v>
      </c>
      <c r="L1973" s="20">
        <f t="shared" si="361"/>
        <v>1.2265285140803761</v>
      </c>
      <c r="M1973" s="51">
        <f>IF(AND((B1973-$B$2)&gt;123,OR(((U1972*R1972/C1972*C1973)/(U1972*S1972/D1972*D1973))&lt;(4/6),((U1972*R1972/C1972*C1973)/(U1972*S1972/D1972*D1973))&gt;(6/4))),1,0)</f>
        <v>0</v>
      </c>
      <c r="N1973" s="51">
        <f>IF(AND((B1973-$B$2)&gt;123,OR(((U1972*R1972/C1972*C1973)/(U1972*S1972/D1972*D1973))&lt;(4/6),((U1972*R1972/C1972*C1973)/(U1972*S1972/D1972*D1973))&gt;(6/4))),COUNTIF($M$2:M1973,1),0)</f>
        <v>0</v>
      </c>
      <c r="O1973" s="51">
        <f>IF(OR((ROW(N1973)-MATCH(MAX($N$2:N1973),$N$2:N1973,0))=1,(ROW(N1973)-MATCH(MAX($N$2:N1973),$N$2:N1973,0))&gt;123),IF(OR(((U1972*R1972/C1972*C1973)/(U1972*S1972/D1972*D1973))&lt;(4/6),((U1972*R1972/C1972*C1973)/(U1972*S1972/D1972*D1973))&gt;(6/4)),1,0),0)</f>
        <v>0</v>
      </c>
      <c r="P1973" s="47">
        <f>IF(O1973=1,U1972/2/C1973,P1972)</f>
        <v>4.5848803948301908</v>
      </c>
      <c r="Q1973" s="47">
        <f>IF(O1973=1,U1972/2/D1973,Q1972)</f>
        <v>74.992248772629807</v>
      </c>
      <c r="R1973" s="41">
        <f>P1973*C1973/U1972</f>
        <v>0.55758126947012199</v>
      </c>
      <c r="S1973" s="41">
        <f>Q1973*D1973/U1972</f>
        <v>0.45460114711494198</v>
      </c>
      <c r="T1973" s="41">
        <f t="shared" si="367"/>
        <v>1.2265285140803712</v>
      </c>
      <c r="U1973" s="42">
        <f>P1973*C1973+Q1973*D1973</f>
        <v>33936.301419291281</v>
      </c>
      <c r="V1973" s="25">
        <f>B1973</f>
        <v>43878</v>
      </c>
      <c r="W1973">
        <f>C1973/C$2</f>
        <v>1.7737547705212346</v>
      </c>
      <c r="X1973">
        <f>D1973/D$2</f>
        <v>1.4564313865997849</v>
      </c>
      <c r="Y1973">
        <f t="shared" si="368"/>
        <v>1.696815070964564</v>
      </c>
      <c r="AA1973" s="15">
        <f t="shared" si="369"/>
        <v>2.2491443888110751E-2</v>
      </c>
      <c r="AB1973" s="15">
        <f t="shared" si="370"/>
        <v>-1.8152132580429026E-4</v>
      </c>
      <c r="AC1973" s="15">
        <f t="shared" si="371"/>
        <v>1.2182416585063915E-2</v>
      </c>
    </row>
    <row r="1974" spans="1:29" x14ac:dyDescent="0.4">
      <c r="A1974" s="43">
        <f t="shared" si="362"/>
        <v>2020</v>
      </c>
      <c r="B1974" s="53">
        <v>43879</v>
      </c>
      <c r="C1974" s="45">
        <v>4057.5108</v>
      </c>
      <c r="D1974" s="45">
        <f>VLOOKUP(B1974,'H11001.CSI  中证全债'!$A$2:$B$2792,2,0)</f>
        <v>203.2561</v>
      </c>
      <c r="E1974" s="14">
        <f t="shared" si="363"/>
        <v>0</v>
      </c>
      <c r="F1974" s="14">
        <f>IF(AND((B1974-$B$2)&gt;123,OR(((G1973*J1973/C1973*C1974)/(G1973*K1973/D1973*D1974))&lt;(4/6),((G1973*J1973/C1973*C1974)/(G1973*K1973/D1973*D1974))&gt;(6/4))),COUNTIF($E$2:E1974,1),0)</f>
        <v>0</v>
      </c>
      <c r="G1974" s="21">
        <f t="shared" si="364"/>
        <v>33614.701629121257</v>
      </c>
      <c r="H1974" s="12">
        <f t="shared" si="365"/>
        <v>4.553570394703824</v>
      </c>
      <c r="I1974" s="12">
        <f t="shared" si="366"/>
        <v>74.480129127983204</v>
      </c>
      <c r="J1974" s="15">
        <f>IF(OR((ROW(F1974)-MATCH(MAX($F$2:F1974),$F$2:F1974,0))=1,(ROW(F1974)-MATCH(MAX($F$2:F1974),$F$2:F1974,0))&gt;123),IF(OR(((G1973*J1973/C1973*C1974)/(G1973*K1973/D1973*D1974))&lt;(4/6),((G1973*J1973/C1973*C1974)/(G1973*K1973/D1973*D1974))&gt;(6/4)),50%,((G1973*J1973/C1973*C1974)/((G1973*K1973/D1973*D1974)+(G1973*J1973/C1973*C1974)))),((G1973*J1973/C1973*C1974)/((G1973*K1973/D1973*D1974)+(G1973*J1973/C1973*C1974))))</f>
        <v>0.54964524924013247</v>
      </c>
      <c r="K1974" s="18">
        <f t="shared" si="360"/>
        <v>0.45035475075986753</v>
      </c>
      <c r="L1974" s="20">
        <f t="shared" si="361"/>
        <v>1.2204717465791926</v>
      </c>
      <c r="M1974" s="51">
        <f>IF(AND((B1974-$B$2)&gt;123,OR(((U1973*R1973/C1973*C1974)/(U1973*S1973/D1973*D1974))&lt;(4/6),((U1973*R1973/C1973*C1974)/(U1973*S1973/D1973*D1974))&gt;(6/4))),1,0)</f>
        <v>0</v>
      </c>
      <c r="N1974" s="51">
        <f>IF(AND((B1974-$B$2)&gt;123,OR(((U1973*R1973/C1973*C1974)/(U1973*S1973/D1973*D1974))&lt;(4/6),((U1973*R1973/C1973*C1974)/(U1973*S1973/D1973*D1974))&gt;(6/4))),COUNTIF($M$2:M1974,1),0)</f>
        <v>0</v>
      </c>
      <c r="O1974" s="51">
        <f>IF(OR((ROW(N1974)-MATCH(MAX($N$2:N1974),$N$2:N1974,0))=1,(ROW(N1974)-MATCH(MAX($N$2:N1974),$N$2:N1974,0))&gt;123),IF(OR(((U1973*R1973/C1973*C1974)/(U1973*S1973/D1973*D1974))&lt;(4/6),((U1973*R1973/C1973*C1974)/(U1973*S1973/D1973*D1974))&gt;(6/4)),1,0),0)</f>
        <v>0</v>
      </c>
      <c r="P1974" s="47">
        <f>IF(O1974=1,U1973/2/C1974,P1973)</f>
        <v>4.5848803948301908</v>
      </c>
      <c r="Q1974" s="47">
        <f>IF(O1974=1,U1973/2/D1974,Q1973)</f>
        <v>74.992248772629807</v>
      </c>
      <c r="R1974" s="41">
        <f>P1974*C1974/U1973</f>
        <v>0.5481800001975663</v>
      </c>
      <c r="S1974" s="41">
        <f>Q1974*D1974/U1973</f>
        <v>0.44915419118389138</v>
      </c>
      <c r="T1974" s="41">
        <f t="shared" si="367"/>
        <v>1.2204717465791877</v>
      </c>
      <c r="U1974" s="42">
        <f>P1974*C1974+Q1974*D1974</f>
        <v>33845.833734486288</v>
      </c>
      <c r="V1974" s="25">
        <f>B1974</f>
        <v>43879</v>
      </c>
      <c r="W1974">
        <f>C1974/C$2</f>
        <v>1.7650921173349201</v>
      </c>
      <c r="X1974">
        <f>D1974/D$2</f>
        <v>1.4565109279828017</v>
      </c>
      <c r="Y1974">
        <f t="shared" si="368"/>
        <v>1.6922916867243145</v>
      </c>
      <c r="AA1974" s="15">
        <f t="shared" si="369"/>
        <v>-4.8837941581794109E-3</v>
      </c>
      <c r="AB1974" s="15">
        <f t="shared" si="370"/>
        <v>5.461388964045355E-5</v>
      </c>
      <c r="AC1974" s="15">
        <f t="shared" si="371"/>
        <v>-2.6658086185420427E-3</v>
      </c>
    </row>
    <row r="1975" spans="1:29" x14ac:dyDescent="0.4">
      <c r="A1975" s="43">
        <f t="shared" si="362"/>
        <v>2020</v>
      </c>
      <c r="B1975" s="53">
        <v>43880</v>
      </c>
      <c r="C1975" s="45">
        <v>4051.3107</v>
      </c>
      <c r="D1975" s="45">
        <f>VLOOKUP(B1975,'H11001.CSI  中证全债'!$A$2:$B$2792,2,0)</f>
        <v>203.28219999999999</v>
      </c>
      <c r="E1975" s="14">
        <f t="shared" si="363"/>
        <v>0</v>
      </c>
      <c r="F1975" s="14">
        <f>IF(AND((B1975-$B$2)&gt;123,OR(((G1974*J1974/C1974*C1975)/(G1974*K1974/D1974*D1975))&lt;(4/6),((G1974*J1974/C1974*C1975)/(G1974*K1974/D1974*D1975))&gt;(6/4))),COUNTIF($E$2:E1975,1),0)</f>
        <v>0</v>
      </c>
      <c r="G1975" s="21">
        <f t="shared" si="364"/>
        <v>33588.412968687291</v>
      </c>
      <c r="H1975" s="12">
        <f t="shared" si="365"/>
        <v>4.553570394703824</v>
      </c>
      <c r="I1975" s="12">
        <f t="shared" si="366"/>
        <v>74.480129127983204</v>
      </c>
      <c r="J1975" s="15">
        <f>IF(OR((ROW(F1975)-MATCH(MAX($F$2:F1975),$F$2:F1975,0))=1,(ROW(F1975)-MATCH(MAX($F$2:F1975),$F$2:F1975,0))&gt;123),IF(OR(((G1974*J1974/C1974*C1975)/(G1974*K1974/D1974*D1975))&lt;(4/6),((G1974*J1974/C1974*C1975)/(G1974*K1974/D1974*D1975))&gt;(6/4)),50%,((G1974*J1974/C1974*C1975)/((G1974*K1974/D1974*D1975)+(G1974*J1974/C1974*C1975)))),((G1974*J1974/C1974*C1975)/((G1974*K1974/D1974*D1975)+(G1974*J1974/C1974*C1975))))</f>
        <v>0.54923489479734777</v>
      </c>
      <c r="K1975" s="18">
        <f t="shared" si="360"/>
        <v>0.45076510520265223</v>
      </c>
      <c r="L1975" s="20">
        <f t="shared" si="361"/>
        <v>1.2184503380101397</v>
      </c>
      <c r="M1975" s="51">
        <f>IF(AND((B1975-$B$2)&gt;123,OR(((U1974*R1974/C1974*C1975)/(U1974*S1974/D1974*D1975))&lt;(4/6),((U1974*R1974/C1974*C1975)/(U1974*S1974/D1974*D1975))&gt;(6/4))),1,0)</f>
        <v>0</v>
      </c>
      <c r="N1975" s="51">
        <f>IF(AND((B1975-$B$2)&gt;123,OR(((U1974*R1974/C1974*C1975)/(U1974*S1974/D1974*D1975))&lt;(4/6),((U1974*R1974/C1974*C1975)/(U1974*S1974/D1974*D1975))&gt;(6/4))),COUNTIF($M$2:M1975,1),0)</f>
        <v>0</v>
      </c>
      <c r="O1975" s="51">
        <f>IF(OR((ROW(N1975)-MATCH(MAX($N$2:N1975),$N$2:N1975,0))=1,(ROW(N1975)-MATCH(MAX($N$2:N1975),$N$2:N1975,0))&gt;123),IF(OR(((U1974*R1974/C1974*C1975)/(U1974*S1974/D1974*D1975))&lt;(4/6),((U1974*R1974/C1974*C1975)/(U1974*S1974/D1974*D1975))&gt;(6/4)),1,0),0)</f>
        <v>0</v>
      </c>
      <c r="P1975" s="47">
        <f>IF(O1975=1,U1974/2/C1975,P1974)</f>
        <v>4.5848803948301908</v>
      </c>
      <c r="Q1975" s="47">
        <f>IF(O1975=1,U1974/2/D1975,Q1974)</f>
        <v>74.992248772629807</v>
      </c>
      <c r="R1975" s="41">
        <f>P1975*C1975/U1974</f>
        <v>0.54880536102349042</v>
      </c>
      <c r="S1975" s="41">
        <f>Q1975*D1975/U1974</f>
        <v>0.45041258055683314</v>
      </c>
      <c r="T1975" s="41">
        <f t="shared" si="367"/>
        <v>1.2184503380101348</v>
      </c>
      <c r="U1975" s="42">
        <f>P1975*C1975+Q1975*D1975</f>
        <v>33819.364315243263</v>
      </c>
      <c r="V1975" s="25">
        <f>B1975</f>
        <v>43880</v>
      </c>
      <c r="W1975">
        <f>C1975/C$2</f>
        <v>1.7623949593540496</v>
      </c>
      <c r="X1975">
        <f>D1975/D$2</f>
        <v>1.4566979577212467</v>
      </c>
      <c r="Y1975">
        <f t="shared" si="368"/>
        <v>1.6909682157621633</v>
      </c>
      <c r="AA1975" s="15">
        <f t="shared" si="369"/>
        <v>-1.5280550824412487E-3</v>
      </c>
      <c r="AB1975" s="15">
        <f t="shared" si="370"/>
        <v>1.2840943027048191E-4</v>
      </c>
      <c r="AC1975" s="15">
        <f t="shared" si="371"/>
        <v>-7.8205841967649015E-4</v>
      </c>
    </row>
    <row r="1976" spans="1:29" x14ac:dyDescent="0.4">
      <c r="A1976" s="43">
        <f t="shared" si="362"/>
        <v>2020</v>
      </c>
      <c r="B1976" s="53">
        <v>43881</v>
      </c>
      <c r="C1976" s="45">
        <v>4144.6561000000002</v>
      </c>
      <c r="D1976" s="45">
        <f>VLOOKUP(B1976,'H11001.CSI  中证全债'!$A$2:$B$2792,2,0)</f>
        <v>203.25909999999999</v>
      </c>
      <c r="E1976" s="14">
        <f t="shared" si="363"/>
        <v>0</v>
      </c>
      <c r="F1976" s="14">
        <f>IF(AND((B1976-$B$2)&gt;123,OR(((G1975*J1975/C1975*C1976)/(G1975*K1975/D1975*D1976))&lt;(4/6),((G1975*J1975/C1975*C1976)/(G1975*K1975/D1975*D1976))&gt;(6/4))),COUNTIF($E$2:E1976,1),0)</f>
        <v>0</v>
      </c>
      <c r="G1976" s="21">
        <f t="shared" si="364"/>
        <v>34011.747327626224</v>
      </c>
      <c r="H1976" s="12">
        <f t="shared" si="365"/>
        <v>4.553570394703824</v>
      </c>
      <c r="I1976" s="12">
        <f t="shared" si="366"/>
        <v>74.480129127983204</v>
      </c>
      <c r="J1976" s="15">
        <f>IF(OR((ROW(F1976)-MATCH(MAX($F$2:F1976),$F$2:F1976,0))=1,(ROW(F1976)-MATCH(MAX($F$2:F1976),$F$2:F1976,0))&gt;123),IF(OR(((G1975*J1975/C1975*C1976)/(G1975*K1975/D1975*D1976))&lt;(4/6),((G1975*J1975/C1975*C1976)/(G1975*K1975/D1975*D1976))&gt;(6/4)),50%,((G1975*J1975/C1975*C1976)/((G1975*K1975/D1975*D1976)+(G1975*J1975/C1975*C1976)))),((G1975*J1975/C1975*C1976)/((G1975*K1975/D1975*D1976)+(G1975*J1975/C1975*C1976))))</f>
        <v>0.55489602258273096</v>
      </c>
      <c r="K1976" s="18">
        <f t="shared" si="360"/>
        <v>0.44510397741726904</v>
      </c>
      <c r="L1976" s="20">
        <f t="shared" si="361"/>
        <v>1.2466660617200818</v>
      </c>
      <c r="M1976" s="51">
        <f>IF(AND((B1976-$B$2)&gt;123,OR(((U1975*R1975/C1975*C1976)/(U1975*S1975/D1975*D1976))&lt;(4/6),((U1975*R1975/C1975*C1976)/(U1975*S1975/D1975*D1976))&gt;(6/4))),1,0)</f>
        <v>0</v>
      </c>
      <c r="N1976" s="51">
        <f>IF(AND((B1976-$B$2)&gt;123,OR(((U1975*R1975/C1975*C1976)/(U1975*S1975/D1975*D1976))&lt;(4/6),((U1975*R1975/C1975*C1976)/(U1975*S1975/D1975*D1976))&gt;(6/4))),COUNTIF($M$2:M1976,1),0)</f>
        <v>0</v>
      </c>
      <c r="O1976" s="51">
        <f>IF(OR((ROW(N1976)-MATCH(MAX($N$2:N1976),$N$2:N1976,0))=1,(ROW(N1976)-MATCH(MAX($N$2:N1976),$N$2:N1976,0))&gt;123),IF(OR(((U1975*R1975/C1975*C1976)/(U1975*S1975/D1975*D1976))&lt;(4/6),((U1975*R1975/C1975*C1976)/(U1975*S1975/D1975*D1976))&gt;(6/4)),1,0),0)</f>
        <v>0</v>
      </c>
      <c r="P1976" s="47">
        <f>IF(O1976=1,U1975/2/C1976,P1975)</f>
        <v>4.5848803948301908</v>
      </c>
      <c r="Q1976" s="47">
        <f>IF(O1976=1,U1975/2/D1976,Q1975)</f>
        <v>74.992248772629807</v>
      </c>
      <c r="R1976" s="41">
        <f>P1976*C1976/U1975</f>
        <v>0.56188970079601197</v>
      </c>
      <c r="S1976" s="41">
        <f>Q1976*D1976/U1975</f>
        <v>0.45071388244960264</v>
      </c>
      <c r="T1976" s="41">
        <f t="shared" si="367"/>
        <v>1.2466660617200773</v>
      </c>
      <c r="U1976" s="42">
        <f>P1976*C1976+Q1976*D1976</f>
        <v>34245.609488704198</v>
      </c>
      <c r="V1976" s="25">
        <f>B1976</f>
        <v>43881</v>
      </c>
      <c r="W1976">
        <f>C1976/C$2</f>
        <v>1.8030019319170001</v>
      </c>
      <c r="X1976">
        <f>D1976/D$2</f>
        <v>1.4565324256538874</v>
      </c>
      <c r="Y1976">
        <f t="shared" si="368"/>
        <v>1.7122804744352098</v>
      </c>
      <c r="AA1976" s="15">
        <f t="shared" si="369"/>
        <v>2.3040790231171338E-2</v>
      </c>
      <c r="AB1976" s="15">
        <f t="shared" si="370"/>
        <v>-1.136351338187902E-4</v>
      </c>
      <c r="AC1976" s="15">
        <f t="shared" si="371"/>
        <v>1.2603583245614391E-2</v>
      </c>
    </row>
    <row r="1977" spans="1:29" x14ac:dyDescent="0.4">
      <c r="A1977" s="43">
        <f t="shared" si="362"/>
        <v>2020</v>
      </c>
      <c r="B1977" s="53">
        <v>43882</v>
      </c>
      <c r="C1977" s="45">
        <v>4149.4903000000004</v>
      </c>
      <c r="D1977" s="45">
        <f>VLOOKUP(B1977,'H11001.CSI  中证全债'!$A$2:$B$2792,2,0)</f>
        <v>203.32900000000001</v>
      </c>
      <c r="E1977" s="14">
        <f t="shared" si="363"/>
        <v>0</v>
      </c>
      <c r="F1977" s="14">
        <f>IF(AND((B1977-$B$2)&gt;123,OR(((G1976*J1976/C1976*C1977)/(G1976*K1976/D1976*D1977))&lt;(4/6),((G1976*J1976/C1976*C1977)/(G1976*K1976/D1976*D1977))&gt;(6/4))),COUNTIF($E$2:E1977,1),0)</f>
        <v>0</v>
      </c>
      <c r="G1977" s="21">
        <f t="shared" si="364"/>
        <v>34038.966358654354</v>
      </c>
      <c r="H1977" s="12">
        <f t="shared" si="365"/>
        <v>4.553570394703824</v>
      </c>
      <c r="I1977" s="12">
        <f t="shared" si="366"/>
        <v>74.480129127983204</v>
      </c>
      <c r="J1977" s="15">
        <f>IF(OR((ROW(F1977)-MATCH(MAX($F$2:F1977),$F$2:F1977,0))=1,(ROW(F1977)-MATCH(MAX($F$2:F1977),$F$2:F1977,0))&gt;123),IF(OR(((G1976*J1976/C1976*C1977)/(G1976*K1976/D1976*D1977))&lt;(4/6),((G1976*J1976/C1976*C1977)/(G1976*K1976/D1976*D1977))&gt;(6/4)),50%,((G1976*J1976/C1976*C1977)/((G1976*K1976/D1976*D1977)+(G1976*J1976/C1976*C1977)))),((G1976*J1976/C1976*C1977)/((G1976*K1976/D1976*D1977)+(G1976*J1976/C1976*C1977))))</f>
        <v>0.55509899989623745</v>
      </c>
      <c r="K1977" s="18">
        <f t="shared" si="360"/>
        <v>0.44490100010376255</v>
      </c>
      <c r="L1977" s="20">
        <f t="shared" si="361"/>
        <v>1.2476910588350529</v>
      </c>
      <c r="M1977" s="51">
        <f>IF(AND((B1977-$B$2)&gt;123,OR(((U1976*R1976/C1976*C1977)/(U1976*S1976/D1976*D1977))&lt;(4/6),((U1976*R1976/C1976*C1977)/(U1976*S1976/D1976*D1977))&gt;(6/4))),1,0)</f>
        <v>0</v>
      </c>
      <c r="N1977" s="51">
        <f>IF(AND((B1977-$B$2)&gt;123,OR(((U1976*R1976/C1976*C1977)/(U1976*S1976/D1976*D1977))&lt;(4/6),((U1976*R1976/C1976*C1977)/(U1976*S1976/D1976*D1977))&gt;(6/4))),COUNTIF($M$2:M1977,1),0)</f>
        <v>0</v>
      </c>
      <c r="O1977" s="51">
        <f>IF(OR((ROW(N1977)-MATCH(MAX($N$2:N1977),$N$2:N1977,0))=1,(ROW(N1977)-MATCH(MAX($N$2:N1977),$N$2:N1977,0))&gt;123),IF(OR(((U1976*R1976/C1976*C1977)/(U1976*S1976/D1976*D1977))&lt;(4/6),((U1976*R1976/C1976*C1977)/(U1976*S1976/D1976*D1977))&gt;(6/4)),1,0),0)</f>
        <v>0</v>
      </c>
      <c r="P1977" s="47">
        <f>IF(O1977=1,U1976/2/C1977,P1976)</f>
        <v>4.5848803948301908</v>
      </c>
      <c r="Q1977" s="47">
        <f>IF(O1977=1,U1976/2/D1977,Q1976)</f>
        <v>74.992248772629807</v>
      </c>
      <c r="R1977" s="41">
        <f>P1977*C1977/U1976</f>
        <v>0.55554323631715052</v>
      </c>
      <c r="S1977" s="41">
        <f>Q1977*D1977/U1976</f>
        <v>0.44525704691340307</v>
      </c>
      <c r="T1977" s="41">
        <f t="shared" si="367"/>
        <v>1.2476910588350481</v>
      </c>
      <c r="U1977" s="42">
        <f>P1977*C1977+Q1977*D1977</f>
        <v>34273.015675698094</v>
      </c>
      <c r="V1977" s="25">
        <f>B1977</f>
        <v>43882</v>
      </c>
      <c r="W1977">
        <f>C1977/C$2</f>
        <v>1.8051048981774032</v>
      </c>
      <c r="X1977">
        <f>D1977/D$2</f>
        <v>1.4570333213901827</v>
      </c>
      <c r="Y1977">
        <f t="shared" si="368"/>
        <v>1.7136507837849047</v>
      </c>
      <c r="AA1977" s="15">
        <f t="shared" si="369"/>
        <v>1.1663693882830728E-3</v>
      </c>
      <c r="AB1977" s="15">
        <f t="shared" si="370"/>
        <v>3.4389604204676516E-4</v>
      </c>
      <c r="AC1977" s="15">
        <f t="shared" si="371"/>
        <v>8.0028323055358896E-4</v>
      </c>
    </row>
    <row r="1978" spans="1:29" x14ac:dyDescent="0.4">
      <c r="A1978" s="43">
        <f t="shared" si="362"/>
        <v>2020</v>
      </c>
      <c r="B1978" s="53">
        <v>43885</v>
      </c>
      <c r="C1978" s="45">
        <v>4132.8388000000004</v>
      </c>
      <c r="D1978" s="45">
        <f>VLOOKUP(B1978,'H11001.CSI  中证全债'!$A$2:$B$2792,2,0)</f>
        <v>203.5341</v>
      </c>
      <c r="E1978" s="14">
        <f t="shared" si="363"/>
        <v>0</v>
      </c>
      <c r="F1978" s="14">
        <f>IF(AND((B1978-$B$2)&gt;123,OR(((G1977*J1977/C1977*C1978)/(G1977*K1977/D1977*D1978))&lt;(4/6),((G1977*J1977/C1977*C1978)/(G1977*K1977/D1977*D1978))&gt;(6/4))),COUNTIF($E$2:E1978,1),0)</f>
        <v>0</v>
      </c>
      <c r="G1978" s="21">
        <f t="shared" si="364"/>
        <v>33978.418455711093</v>
      </c>
      <c r="H1978" s="12">
        <f t="shared" si="365"/>
        <v>4.553570394703824</v>
      </c>
      <c r="I1978" s="12">
        <f t="shared" si="366"/>
        <v>74.480129127983204</v>
      </c>
      <c r="J1978" s="15">
        <f>IF(OR((ROW(F1978)-MATCH(MAX($F$2:F1978),$F$2:F1978,0))=1,(ROW(F1978)-MATCH(MAX($F$2:F1978),$F$2:F1978,0))&gt;123),IF(OR(((G1977*J1977/C1977*C1978)/(G1977*K1977/D1977*D1978))&lt;(4/6),((G1977*J1977/C1977*C1978)/(G1977*K1977/D1977*D1978))&gt;(6/4)),50%,((G1977*J1977/C1977*C1978)/((G1977*K1977/D1977*D1978)+(G1977*J1977/C1977*C1978)))),((G1977*J1977/C1977*C1978)/((G1977*K1977/D1977*D1978)+(G1977*J1977/C1977*C1978))))</f>
        <v>0.55385663197635282</v>
      </c>
      <c r="K1978" s="18">
        <f t="shared" si="360"/>
        <v>0.44614336802364718</v>
      </c>
      <c r="L1978" s="20">
        <f t="shared" si="361"/>
        <v>1.2414319514147669</v>
      </c>
      <c r="M1978" s="51">
        <f>IF(AND((B1978-$B$2)&gt;123,OR(((U1977*R1977/C1977*C1978)/(U1977*S1977/D1977*D1978))&lt;(4/6),((U1977*R1977/C1977*C1978)/(U1977*S1977/D1977*D1978))&gt;(6/4))),1,0)</f>
        <v>0</v>
      </c>
      <c r="N1978" s="51">
        <f>IF(AND((B1978-$B$2)&gt;123,OR(((U1977*R1977/C1977*C1978)/(U1977*S1977/D1977*D1978))&lt;(4/6),((U1977*R1977/C1977*C1978)/(U1977*S1977/D1977*D1978))&gt;(6/4))),COUNTIF($M$2:M1978,1),0)</f>
        <v>0</v>
      </c>
      <c r="O1978" s="51">
        <f>IF(OR((ROW(N1978)-MATCH(MAX($N$2:N1978),$N$2:N1978,0))=1,(ROW(N1978)-MATCH(MAX($N$2:N1978),$N$2:N1978,0))&gt;123),IF(OR(((U1977*R1977/C1977*C1978)/(U1977*S1977/D1977*D1978))&lt;(4/6),((U1977*R1977/C1977*C1978)/(U1977*S1977/D1977*D1978))&gt;(6/4)),1,0),0)</f>
        <v>0</v>
      </c>
      <c r="P1978" s="47">
        <f>IF(O1978=1,U1977/2/C1978,P1977)</f>
        <v>4.5848803948301908</v>
      </c>
      <c r="Q1978" s="47">
        <f>IF(O1978=1,U1977/2/D1978,Q1977)</f>
        <v>74.992248772629807</v>
      </c>
      <c r="R1978" s="41">
        <f>P1978*C1978/U1977</f>
        <v>0.55287144173161751</v>
      </c>
      <c r="S1978" s="41">
        <f>Q1978*D1978/U1977</f>
        <v>0.44534977620122762</v>
      </c>
      <c r="T1978" s="41">
        <f t="shared" si="367"/>
        <v>1.241431951414762</v>
      </c>
      <c r="U1978" s="42">
        <f>P1978*C1978+Q1978*D1978</f>
        <v>34212.051450026847</v>
      </c>
      <c r="V1978" s="25">
        <f>B1978</f>
        <v>43885</v>
      </c>
      <c r="W1978">
        <f>C1978/C$2</f>
        <v>1.7978611882181339</v>
      </c>
      <c r="X1978">
        <f>D1978/D$2</f>
        <v>1.4585030455034036</v>
      </c>
      <c r="Y1978">
        <f t="shared" si="368"/>
        <v>1.7106025725013423</v>
      </c>
      <c r="AA1978" s="15">
        <f t="shared" si="369"/>
        <v>-4.0129025003384777E-3</v>
      </c>
      <c r="AB1978" s="15">
        <f t="shared" si="370"/>
        <v>1.0087100216888967E-3</v>
      </c>
      <c r="AC1978" s="15">
        <f t="shared" si="371"/>
        <v>-1.7787820671547605E-3</v>
      </c>
    </row>
    <row r="1979" spans="1:29" x14ac:dyDescent="0.4">
      <c r="A1979" s="43">
        <f t="shared" si="362"/>
        <v>2020</v>
      </c>
      <c r="B1979" s="53">
        <v>43886</v>
      </c>
      <c r="C1979" s="45">
        <v>4123.8543</v>
      </c>
      <c r="D1979" s="45">
        <f>VLOOKUP(B1979,'H11001.CSI  中证全债'!$A$2:$B$2792,2,0)</f>
        <v>203.64769999999999</v>
      </c>
      <c r="E1979" s="14">
        <f t="shared" si="363"/>
        <v>0</v>
      </c>
      <c r="F1979" s="14">
        <f>IF(AND((B1979-$B$2)&gt;123,OR(((G1978*J1978/C1978*C1979)/(G1978*K1978/D1978*D1979))&lt;(4/6),((G1978*J1978/C1978*C1979)/(G1978*K1978/D1978*D1979))&gt;(6/4))),COUNTIF($E$2:E1979,1),0)</f>
        <v>0</v>
      </c>
      <c r="G1979" s="21">
        <f t="shared" si="364"/>
        <v>33945.967845168809</v>
      </c>
      <c r="H1979" s="12">
        <f t="shared" si="365"/>
        <v>4.553570394703824</v>
      </c>
      <c r="I1979" s="12">
        <f t="shared" si="366"/>
        <v>74.480129127983204</v>
      </c>
      <c r="J1979" s="15">
        <f>IF(OR((ROW(F1979)-MATCH(MAX($F$2:F1979),$F$2:F1979,0))=1,(ROW(F1979)-MATCH(MAX($F$2:F1979),$F$2:F1979,0))&gt;123),IF(OR(((G1978*J1978/C1978*C1979)/(G1978*K1978/D1978*D1979))&lt;(4/6),((G1978*J1978/C1978*C1979)/(G1978*K1978/D1978*D1979))&gt;(6/4)),50%,((G1978*J1978/C1978*C1979)/((G1978*K1978/D1978*D1979)+(G1978*J1978/C1978*C1979)))),((G1978*J1978/C1978*C1979)/((G1978*K1978/D1978*D1979)+(G1978*J1978/C1978*C1979))))</f>
        <v>0.55318089436134887</v>
      </c>
      <c r="K1979" s="18">
        <f t="shared" si="360"/>
        <v>0.44681910563865113</v>
      </c>
      <c r="L1979" s="20">
        <f t="shared" si="361"/>
        <v>1.2380421682521203</v>
      </c>
      <c r="M1979" s="51">
        <f>IF(AND((B1979-$B$2)&gt;123,OR(((U1978*R1978/C1978*C1979)/(U1978*S1978/D1978*D1979))&lt;(4/6),((U1978*R1978/C1978*C1979)/(U1978*S1978/D1978*D1979))&gt;(6/4))),1,0)</f>
        <v>0</v>
      </c>
      <c r="N1979" s="51">
        <f>IF(AND((B1979-$B$2)&gt;123,OR(((U1978*R1978/C1978*C1979)/(U1978*S1978/D1978*D1979))&lt;(4/6),((U1978*R1978/C1978*C1979)/(U1978*S1978/D1978*D1979))&gt;(6/4))),COUNTIF($M$2:M1979,1),0)</f>
        <v>0</v>
      </c>
      <c r="O1979" s="51">
        <f>IF(OR((ROW(N1979)-MATCH(MAX($N$2:N1979),$N$2:N1979,0))=1,(ROW(N1979)-MATCH(MAX($N$2:N1979),$N$2:N1979,0))&gt;123),IF(OR(((U1978*R1978/C1978*C1979)/(U1978*S1978/D1978*D1979))&lt;(4/6),((U1978*R1978/C1978*C1979)/(U1978*S1978/D1978*D1979))&gt;(6/4)),1,0),0)</f>
        <v>0</v>
      </c>
      <c r="P1979" s="47">
        <f>IF(O1979=1,U1978/2/C1979,P1978)</f>
        <v>4.5848803948301908</v>
      </c>
      <c r="Q1979" s="47">
        <f>IF(O1979=1,U1978/2/D1979,Q1978)</f>
        <v>74.992248772629807</v>
      </c>
      <c r="R1979" s="41">
        <f>P1979*C1979/U1978</f>
        <v>0.55265258673026296</v>
      </c>
      <c r="S1979" s="41">
        <f>Q1979*D1979/U1978</f>
        <v>0.44639237733760329</v>
      </c>
      <c r="T1979" s="41">
        <f t="shared" si="367"/>
        <v>1.2380421682521157</v>
      </c>
      <c r="U1979" s="42">
        <f>P1979*C1979+Q1979*D1979</f>
        <v>34179.377711580062</v>
      </c>
      <c r="V1979" s="25">
        <f>B1979</f>
        <v>43886</v>
      </c>
      <c r="W1979">
        <f>C1979/C$2</f>
        <v>1.7939527648251028</v>
      </c>
      <c r="X1979">
        <f>D1979/D$2</f>
        <v>1.4593170906485129</v>
      </c>
      <c r="Y1979">
        <f t="shared" si="368"/>
        <v>1.7089688855790031</v>
      </c>
      <c r="AA1979" s="15">
        <f t="shared" si="369"/>
        <v>-2.1739294549790733E-3</v>
      </c>
      <c r="AB1979" s="15">
        <f t="shared" si="370"/>
        <v>5.5813743249899517E-4</v>
      </c>
      <c r="AC1979" s="15">
        <f t="shared" si="371"/>
        <v>-9.5503593213375204E-4</v>
      </c>
    </row>
    <row r="1980" spans="1:29" x14ac:dyDescent="0.4">
      <c r="A1980" s="43">
        <f t="shared" si="362"/>
        <v>2020</v>
      </c>
      <c r="B1980" s="53">
        <v>43887</v>
      </c>
      <c r="C1980" s="45">
        <v>4073.0151999999998</v>
      </c>
      <c r="D1980" s="45">
        <f>VLOOKUP(B1980,'H11001.CSI  中证全债'!$A$2:$B$2792,2,0)</f>
        <v>203.7106</v>
      </c>
      <c r="E1980" s="14">
        <f t="shared" si="363"/>
        <v>0</v>
      </c>
      <c r="F1980" s="14">
        <f>IF(AND((B1980-$B$2)&gt;123,OR(((G1979*J1979/C1979*C1980)/(G1979*K1979/D1979*D1980))&lt;(4/6),((G1979*J1979/C1979*C1980)/(G1979*K1979/D1979*D1980))&gt;(6/4))),COUNTIF($E$2:E1980,1),0)</f>
        <v>0</v>
      </c>
      <c r="G1980" s="21">
        <f t="shared" si="364"/>
        <v>33719.153224637572</v>
      </c>
      <c r="H1980" s="12">
        <f t="shared" si="365"/>
        <v>4.553570394703824</v>
      </c>
      <c r="I1980" s="12">
        <f t="shared" si="366"/>
        <v>74.480129127983204</v>
      </c>
      <c r="J1980" s="15">
        <f>IF(OR((ROW(F1980)-MATCH(MAX($F$2:F1980),$F$2:F1980,0))=1,(ROW(F1980)-MATCH(MAX($F$2:F1980),$F$2:F1980,0))&gt;123),IF(OR(((G1979*J1979/C1979*C1980)/(G1979*K1979/D1979*D1980))&lt;(4/6),((G1979*J1979/C1979*C1980)/(G1979*K1979/D1979*D1980))&gt;(6/4)),50%,((G1979*J1979/C1979*C1980)/((G1979*K1979/D1979*D1980)+(G1979*J1979/C1979*C1980)))),((G1979*J1979/C1979*C1980)/((G1979*K1979/D1979*D1980)+(G1979*J1979/C1979*C1980))))</f>
        <v>0.5500363935102357</v>
      </c>
      <c r="K1980" s="18">
        <f t="shared" si="360"/>
        <v>0.4499636064897643</v>
      </c>
      <c r="L1980" s="20">
        <f t="shared" si="361"/>
        <v>1.222401957796442</v>
      </c>
      <c r="M1980" s="51">
        <f>IF(AND((B1980-$B$2)&gt;123,OR(((U1979*R1979/C1979*C1980)/(U1979*S1979/D1979*D1980))&lt;(4/6),((U1979*R1979/C1979*C1980)/(U1979*S1979/D1979*D1980))&gt;(6/4))),1,0)</f>
        <v>0</v>
      </c>
      <c r="N1980" s="51">
        <f>IF(AND((B1980-$B$2)&gt;123,OR(((U1979*R1979/C1979*C1980)/(U1979*S1979/D1979*D1980))&lt;(4/6),((U1979*R1979/C1979*C1980)/(U1979*S1979/D1979*D1980))&gt;(6/4))),COUNTIF($M$2:M1980,1),0)</f>
        <v>0</v>
      </c>
      <c r="O1980" s="51">
        <f>IF(OR((ROW(N1980)-MATCH(MAX($N$2:N1980),$N$2:N1980,0))=1,(ROW(N1980)-MATCH(MAX($N$2:N1980),$N$2:N1980,0))&gt;123),IF(OR(((U1979*R1979/C1979*C1980)/(U1979*S1979/D1979*D1980))&lt;(4/6),((U1979*R1979/C1979*C1980)/(U1979*S1979/D1979*D1980))&gt;(6/4)),1,0),0)</f>
        <v>0</v>
      </c>
      <c r="P1980" s="47">
        <f>IF(O1980=1,U1979/2/C1980,P1979)</f>
        <v>4.5848803948301908</v>
      </c>
      <c r="Q1980" s="47">
        <f>IF(O1980=1,U1979/2/D1980,Q1979)</f>
        <v>74.992248772629807</v>
      </c>
      <c r="R1980" s="41">
        <f>P1980*C1980/U1979</f>
        <v>0.54636125022248339</v>
      </c>
      <c r="S1980" s="41">
        <f>Q1980*D1980/U1979</f>
        <v>0.44695711319653114</v>
      </c>
      <c r="T1980" s="41">
        <f t="shared" si="367"/>
        <v>1.2224019577964371</v>
      </c>
      <c r="U1980" s="42">
        <f>P1980*C1980+Q1980*D1980</f>
        <v>33951.003531147049</v>
      </c>
      <c r="V1980" s="25">
        <f>B1980</f>
        <v>43887</v>
      </c>
      <c r="W1980">
        <f>C1980/C$2</f>
        <v>1.7718368176137234</v>
      </c>
      <c r="X1980">
        <f>D1980/D$2</f>
        <v>1.459767825152275</v>
      </c>
      <c r="Y1980">
        <f t="shared" si="368"/>
        <v>1.6975501765573524</v>
      </c>
      <c r="AA1980" s="15">
        <f t="shared" si="369"/>
        <v>-1.2328054364093344E-2</v>
      </c>
      <c r="AB1980" s="15">
        <f t="shared" si="370"/>
        <v>3.0886673407071186E-4</v>
      </c>
      <c r="AC1980" s="15">
        <f t="shared" si="371"/>
        <v>-6.6816365809855283E-3</v>
      </c>
    </row>
    <row r="1981" spans="1:29" x14ac:dyDescent="0.4">
      <c r="A1981" s="43">
        <f t="shared" si="362"/>
        <v>2020</v>
      </c>
      <c r="B1981" s="53">
        <v>43888</v>
      </c>
      <c r="C1981" s="45">
        <v>4084.8759</v>
      </c>
      <c r="D1981" s="45">
        <f>VLOOKUP(B1981,'H11001.CSI  中证全债'!$A$2:$B$2792,2,0)</f>
        <v>203.84649999999999</v>
      </c>
      <c r="E1981" s="14">
        <f t="shared" si="363"/>
        <v>0</v>
      </c>
      <c r="F1981" s="14">
        <f>IF(AND((B1981-$B$2)&gt;123,OR(((G1980*J1980/C1980*C1981)/(G1980*K1980/D1980*D1981))&lt;(4/6),((G1980*J1980/C1980*C1981)/(G1980*K1980/D1980*D1981))&gt;(6/4))),COUNTIF($E$2:E1981,1),0)</f>
        <v>0</v>
      </c>
      <c r="G1981" s="21">
        <f t="shared" si="364"/>
        <v>33783.283606566525</v>
      </c>
      <c r="H1981" s="12">
        <f t="shared" si="365"/>
        <v>4.553570394703824</v>
      </c>
      <c r="I1981" s="12">
        <f t="shared" si="366"/>
        <v>74.480129127983204</v>
      </c>
      <c r="J1981" s="15">
        <f>IF(OR((ROW(F1981)-MATCH(MAX($F$2:F1981),$F$2:F1981,0))=1,(ROW(F1981)-MATCH(MAX($F$2:F1981),$F$2:F1981,0))&gt;123),IF(OR(((G1980*J1980/C1980*C1981)/(G1980*K1980/D1980*D1981))&lt;(4/6),((G1980*J1980/C1980*C1981)/(G1980*K1980/D1980*D1981))&gt;(6/4)),50%,((G1980*J1980/C1980*C1981)/((G1980*K1980/D1980*D1981)+(G1980*J1980/C1980*C1981)))),((G1980*J1980/C1980*C1981)/((G1980*K1980/D1980*D1981)+(G1980*J1980/C1980*C1981))))</f>
        <v>0.55059094257680974</v>
      </c>
      <c r="K1981" s="18">
        <f t="shared" si="360"/>
        <v>0.44940905742319026</v>
      </c>
      <c r="L1981" s="20">
        <f t="shared" si="361"/>
        <v>1.2251442944514146</v>
      </c>
      <c r="M1981" s="51">
        <f>IF(AND((B1981-$B$2)&gt;123,OR(((U1980*R1980/C1980*C1981)/(U1980*S1980/D1980*D1981))&lt;(4/6),((U1980*R1980/C1980*C1981)/(U1980*S1980/D1980*D1981))&gt;(6/4))),1,0)</f>
        <v>0</v>
      </c>
      <c r="N1981" s="51">
        <f>IF(AND((B1981-$B$2)&gt;123,OR(((U1980*R1980/C1980*C1981)/(U1980*S1980/D1980*D1981))&lt;(4/6),((U1980*R1980/C1980*C1981)/(U1980*S1980/D1980*D1981))&gt;(6/4))),COUNTIF($M$2:M1981,1),0)</f>
        <v>0</v>
      </c>
      <c r="O1981" s="51">
        <f>IF(OR((ROW(N1981)-MATCH(MAX($N$2:N1981),$N$2:N1981,0))=1,(ROW(N1981)-MATCH(MAX($N$2:N1981),$N$2:N1981,0))&gt;123),IF(OR(((U1980*R1980/C1980*C1981)/(U1980*S1980/D1980*D1981))&lt;(4/6),((U1980*R1980/C1980*C1981)/(U1980*S1980/D1980*D1981))&gt;(6/4)),1,0),0)</f>
        <v>0</v>
      </c>
      <c r="P1981" s="47">
        <f>IF(O1981=1,U1980/2/C1981,P1980)</f>
        <v>4.5848803948301908</v>
      </c>
      <c r="Q1981" s="47">
        <f>IF(O1981=1,U1980/2/D1981,Q1980)</f>
        <v>74.992248772629807</v>
      </c>
      <c r="R1981" s="41">
        <f>P1981*C1981/U1980</f>
        <v>0.55163811025622356</v>
      </c>
      <c r="S1981" s="41">
        <f>Q1981*D1981/U1980</f>
        <v>0.45026378750205409</v>
      </c>
      <c r="T1981" s="41">
        <f t="shared" si="367"/>
        <v>1.2251442944514097</v>
      </c>
      <c r="U1981" s="42">
        <f>P1981*C1981+Q1981*D1981</f>
        <v>34015.574868654214</v>
      </c>
      <c r="V1981" s="25">
        <f>B1981</f>
        <v>43888</v>
      </c>
      <c r="W1981">
        <f>C1981/C$2</f>
        <v>1.7769964411139429</v>
      </c>
      <c r="X1981">
        <f>D1981/D$2</f>
        <v>1.4607416696524542</v>
      </c>
      <c r="Y1981">
        <f t="shared" si="368"/>
        <v>1.7007787434327106</v>
      </c>
      <c r="AA1981" s="15">
        <f t="shared" si="369"/>
        <v>2.9120195770446777E-3</v>
      </c>
      <c r="AB1981" s="15">
        <f t="shared" si="370"/>
        <v>6.6712286940395771E-4</v>
      </c>
      <c r="AC1981" s="15">
        <f t="shared" si="371"/>
        <v>1.9018977582776486E-3</v>
      </c>
    </row>
    <row r="1982" spans="1:29" x14ac:dyDescent="0.4">
      <c r="A1982" s="43">
        <f t="shared" si="362"/>
        <v>2020</v>
      </c>
      <c r="B1982" s="53">
        <v>43889</v>
      </c>
      <c r="C1982" s="45">
        <v>3940.0488</v>
      </c>
      <c r="D1982" s="45">
        <f>VLOOKUP(B1982,'H11001.CSI  中证全债'!$A$2:$B$2792,2,0)</f>
        <v>204.08949999999999</v>
      </c>
      <c r="E1982" s="14">
        <f t="shared" si="363"/>
        <v>0</v>
      </c>
      <c r="F1982" s="14">
        <f>IF(AND((B1982-$B$2)&gt;123,OR(((G1981*J1981/C1981*C1982)/(G1981*K1981/D1981*D1982))&lt;(4/6),((G1981*J1981/C1981*C1982)/(G1981*K1981/D1981*D1982))&gt;(6/4))),COUNTIF($E$2:E1982,1),0)</f>
        <v>0</v>
      </c>
      <c r="G1982" s="21">
        <f t="shared" si="364"/>
        <v>33141.901883033817</v>
      </c>
      <c r="H1982" s="12">
        <f t="shared" si="365"/>
        <v>4.553570394703824</v>
      </c>
      <c r="I1982" s="12">
        <f t="shared" si="366"/>
        <v>74.480129127983204</v>
      </c>
      <c r="J1982" s="15">
        <f>IF(OR((ROW(F1982)-MATCH(MAX($F$2:F1982),$F$2:F1982,0))=1,(ROW(F1982)-MATCH(MAX($F$2:F1982),$F$2:F1982,0))&gt;123),IF(OR(((G1981*J1981/C1981*C1982)/(G1981*K1981/D1981*D1982))&lt;(4/6),((G1981*J1981/C1981*C1982)/(G1981*K1981/D1981*D1982))&gt;(6/4)),50%,((G1981*J1981/C1981*C1982)/((G1981*K1981/D1981*D1982)+(G1981*J1981/C1981*C1982)))),((G1981*J1981/C1981*C1982)/((G1981*K1981/D1981*D1982)+(G1981*J1981/C1981*C1982))))</f>
        <v>0.54134761585764457</v>
      </c>
      <c r="K1982" s="18">
        <f t="shared" si="360"/>
        <v>0.45865238414235543</v>
      </c>
      <c r="L1982" s="20">
        <f t="shared" si="361"/>
        <v>1.1803004510047905</v>
      </c>
      <c r="M1982" s="51">
        <f>IF(AND((B1982-$B$2)&gt;123,OR(((U1981*R1981/C1981*C1982)/(U1981*S1981/D1981*D1982))&lt;(4/6),((U1981*R1981/C1981*C1982)/(U1981*S1981/D1981*D1982))&gt;(6/4))),1,0)</f>
        <v>0</v>
      </c>
      <c r="N1982" s="51">
        <f>IF(AND((B1982-$B$2)&gt;123,OR(((U1981*R1981/C1981*C1982)/(U1981*S1981/D1981*D1982))&lt;(4/6),((U1981*R1981/C1981*C1982)/(U1981*S1981/D1981*D1982))&gt;(6/4))),COUNTIF($M$2:M1982,1),0)</f>
        <v>0</v>
      </c>
      <c r="O1982" s="51">
        <f>IF(OR((ROW(N1982)-MATCH(MAX($N$2:N1982),$N$2:N1982,0))=1,(ROW(N1982)-MATCH(MAX($N$2:N1982),$N$2:N1982,0))&gt;123),IF(OR(((U1981*R1981/C1981*C1982)/(U1981*S1981/D1981*D1982))&lt;(4/6),((U1981*R1981/C1981*C1982)/(U1981*S1981/D1981*D1982))&gt;(6/4)),1,0),0)</f>
        <v>0</v>
      </c>
      <c r="P1982" s="47">
        <f>IF(O1982=1,U1981/2/C1982,P1981)</f>
        <v>4.5848803948301908</v>
      </c>
      <c r="Q1982" s="47">
        <f>IF(O1982=1,U1981/2/D1982,Q1981)</f>
        <v>74.992248772629807</v>
      </c>
      <c r="R1982" s="41">
        <f>P1982*C1982/U1981</f>
        <v>0.53107003387560059</v>
      </c>
      <c r="S1982" s="41">
        <f>Q1982*D1982/U1981</f>
        <v>0.44994478602757654</v>
      </c>
      <c r="T1982" s="41">
        <f t="shared" si="367"/>
        <v>1.1803004510047861</v>
      </c>
      <c r="U1982" s="42">
        <f>P1982*C1982+Q1982*D1982</f>
        <v>33369.783053675848</v>
      </c>
      <c r="V1982" s="25">
        <f>B1982</f>
        <v>43889</v>
      </c>
      <c r="W1982">
        <f>C1982/C$2</f>
        <v>1.7139939784744163</v>
      </c>
      <c r="X1982">
        <f>D1982/D$2</f>
        <v>1.4624829810103903</v>
      </c>
      <c r="Y1982">
        <f t="shared" si="368"/>
        <v>1.6684891526837924</v>
      </c>
      <c r="AA1982" s="15">
        <f t="shared" si="369"/>
        <v>-3.5454467539638101E-2</v>
      </c>
      <c r="AB1982" s="15">
        <f t="shared" si="370"/>
        <v>1.1920734474224481E-3</v>
      </c>
      <c r="AC1982" s="15">
        <f t="shared" si="371"/>
        <v>-1.8985180096822929E-2</v>
      </c>
    </row>
    <row r="1983" spans="1:29" x14ac:dyDescent="0.4">
      <c r="A1983" s="43">
        <f t="shared" si="362"/>
        <v>2020</v>
      </c>
      <c r="B1983" s="53">
        <v>43892</v>
      </c>
      <c r="C1983" s="45">
        <v>4069.6662000000001</v>
      </c>
      <c r="D1983" s="45">
        <f>VLOOKUP(B1983,'H11001.CSI  中证全债'!$A$2:$B$2792,2,0)</f>
        <v>204.20650000000001</v>
      </c>
      <c r="E1983" s="14">
        <f t="shared" si="363"/>
        <v>0</v>
      </c>
      <c r="F1983" s="14">
        <f>IF(AND((B1983-$B$2)&gt;123,OR(((G1982*J1982/C1982*C1983)/(G1982*K1982/D1982*D1983))&lt;(4/6),((G1982*J1982/C1982*C1983)/(G1982*K1982/D1982*D1983))&gt;(6/4))),COUNTIF($E$2:E1983,1),0)</f>
        <v>0</v>
      </c>
      <c r="G1983" s="21">
        <f t="shared" si="364"/>
        <v>33740.838013420274</v>
      </c>
      <c r="H1983" s="12">
        <f t="shared" si="365"/>
        <v>4.553570394703824</v>
      </c>
      <c r="I1983" s="12">
        <f t="shared" si="366"/>
        <v>74.480129127983204</v>
      </c>
      <c r="J1983" s="15">
        <f>IF(OR((ROW(F1983)-MATCH(MAX($F$2:F1983),$F$2:F1983,0))=1,(ROW(F1983)-MATCH(MAX($F$2:F1983),$F$2:F1983,0))&gt;123),IF(OR(((G1982*J1982/C1982*C1983)/(G1982*K1982/D1982*D1983))&lt;(4/6),((G1982*J1982/C1982*C1983)/(G1982*K1982/D1982*D1983))&gt;(6/4)),50%,((G1982*J1982/C1982*C1983)/((G1982*K1982/D1982*D1983)+(G1982*J1982/C1982*C1983)))),((G1982*J1982/C1982*C1983)/((G1982*K1982/D1982*D1983)+(G1982*J1982/C1982*C1983))))</f>
        <v>0.54923092062135481</v>
      </c>
      <c r="K1983" s="18">
        <f t="shared" si="360"/>
        <v>0.45076907937864519</v>
      </c>
      <c r="L1983" s="20">
        <f t="shared" si="361"/>
        <v>1.2184307791883877</v>
      </c>
      <c r="M1983" s="51">
        <f>IF(AND((B1983-$B$2)&gt;123,OR(((U1982*R1982/C1982*C1983)/(U1982*S1982/D1982*D1983))&lt;(4/6),((U1982*R1982/C1982*C1983)/(U1982*S1982/D1982*D1983))&gt;(6/4))),1,0)</f>
        <v>0</v>
      </c>
      <c r="N1983" s="51">
        <f>IF(AND((B1983-$B$2)&gt;123,OR(((U1982*R1982/C1982*C1983)/(U1982*S1982/D1982*D1983))&lt;(4/6),((U1982*R1982/C1982*C1983)/(U1982*S1982/D1982*D1983))&gt;(6/4))),COUNTIF($M$2:M1983,1),0)</f>
        <v>0</v>
      </c>
      <c r="O1983" s="51">
        <f>IF(OR((ROW(N1983)-MATCH(MAX($N$2:N1983),$N$2:N1983,0))=1,(ROW(N1983)-MATCH(MAX($N$2:N1983),$N$2:N1983,0))&gt;123),IF(OR(((U1982*R1982/C1982*C1983)/(U1982*S1982/D1982*D1983))&lt;(4/6),((U1982*R1982/C1982*C1983)/(U1982*S1982/D1982*D1983))&gt;(6/4)),1,0),0)</f>
        <v>0</v>
      </c>
      <c r="P1983" s="47">
        <f>IF(O1983=1,U1982/2/C1983,P1982)</f>
        <v>4.5848803948301908</v>
      </c>
      <c r="Q1983" s="47">
        <f>IF(O1983=1,U1982/2/D1983,Q1982)</f>
        <v>74.992248772629807</v>
      </c>
      <c r="R1983" s="41">
        <f>P1983*C1983/U1982</f>
        <v>0.55915655021999633</v>
      </c>
      <c r="S1983" s="41">
        <f>Q1983*D1983/U1982</f>
        <v>0.45891531941803038</v>
      </c>
      <c r="T1983" s="41">
        <f t="shared" si="367"/>
        <v>1.2184307791883828</v>
      </c>
      <c r="U1983" s="42">
        <f>P1983*C1983+Q1983*D1983</f>
        <v>33972.837422871111</v>
      </c>
      <c r="V1983" s="25">
        <f>B1983</f>
        <v>43892</v>
      </c>
      <c r="W1983">
        <f>C1983/C$2</f>
        <v>1.7703799407765861</v>
      </c>
      <c r="X1983">
        <f>D1983/D$2</f>
        <v>1.4633213901827302</v>
      </c>
      <c r="Y1983">
        <f t="shared" si="368"/>
        <v>1.6986418711435556</v>
      </c>
      <c r="AA1983" s="15">
        <f t="shared" si="369"/>
        <v>3.2897409798579025E-2</v>
      </c>
      <c r="AB1983" s="15">
        <f t="shared" si="370"/>
        <v>5.7327790013705915E-4</v>
      </c>
      <c r="AC1983" s="15">
        <f t="shared" si="371"/>
        <v>1.807186963802665E-2</v>
      </c>
    </row>
    <row r="1984" spans="1:29" x14ac:dyDescent="0.4">
      <c r="A1984" s="43">
        <f t="shared" si="362"/>
        <v>2020</v>
      </c>
      <c r="B1984" s="53">
        <v>43893</v>
      </c>
      <c r="C1984" s="45">
        <v>4091.3615</v>
      </c>
      <c r="D1984" s="45">
        <f>VLOOKUP(B1984,'H11001.CSI  中证全债'!$A$2:$B$2792,2,0)</f>
        <v>204.14859999999999</v>
      </c>
      <c r="E1984" s="14">
        <f t="shared" si="363"/>
        <v>0</v>
      </c>
      <c r="F1984" s="14">
        <f>IF(AND((B1984-$B$2)&gt;123,OR(((G1983*J1983/C1983*C1984)/(G1983*K1983/D1983*D1984))&lt;(4/6),((G1983*J1983/C1983*C1984)/(G1983*K1983/D1983*D1984))&gt;(6/4))),COUNTIF($E$2:E1984,1),0)</f>
        <v>0</v>
      </c>
      <c r="G1984" s="21">
        <f t="shared" si="364"/>
        <v>33835.316689727981</v>
      </c>
      <c r="H1984" s="12">
        <f t="shared" si="365"/>
        <v>4.553570394703824</v>
      </c>
      <c r="I1984" s="12">
        <f t="shared" si="366"/>
        <v>74.480129127983204</v>
      </c>
      <c r="J1984" s="15">
        <f>IF(OR((ROW(F1984)-MATCH(MAX($F$2:F1984),$F$2:F1984,0))=1,(ROW(F1984)-MATCH(MAX($F$2:F1984),$F$2:F1984,0))&gt;123),IF(OR(((G1983*J1983/C1983*C1984)/(G1983*K1983/D1983*D1984))&lt;(4/6),((G1983*J1983/C1983*C1984)/(G1983*K1983/D1983*D1984))&gt;(6/4)),50%,((G1983*J1983/C1983*C1984)/((G1983*K1983/D1983*D1984)+(G1983*J1983/C1983*C1984)))),((G1983*J1983/C1983*C1984)/((G1983*K1983/D1983*D1984)+(G1983*J1983/C1983*C1984))))</f>
        <v>0.55061706001667154</v>
      </c>
      <c r="K1984" s="18">
        <f t="shared" si="360"/>
        <v>0.44938293998332846</v>
      </c>
      <c r="L1984" s="20">
        <f t="shared" si="361"/>
        <v>1.2252736163885054</v>
      </c>
      <c r="M1984" s="51">
        <f>IF(AND((B1984-$B$2)&gt;123,OR(((U1983*R1983/C1983*C1984)/(U1983*S1983/D1983*D1984))&lt;(4/6),((U1983*R1983/C1983*C1984)/(U1983*S1983/D1983*D1984))&gt;(6/4))),1,0)</f>
        <v>0</v>
      </c>
      <c r="N1984" s="51">
        <f>IF(AND((B1984-$B$2)&gt;123,OR(((U1983*R1983/C1983*C1984)/(U1983*S1983/D1983*D1984))&lt;(4/6),((U1983*R1983/C1983*C1984)/(U1983*S1983/D1983*D1984))&gt;(6/4))),COUNTIF($M$2:M1984,1),0)</f>
        <v>0</v>
      </c>
      <c r="O1984" s="51">
        <f>IF(OR((ROW(N1984)-MATCH(MAX($N$2:N1984),$N$2:N1984,0))=1,(ROW(N1984)-MATCH(MAX($N$2:N1984),$N$2:N1984,0))&gt;123),IF(OR(((U1983*R1983/C1983*C1984)/(U1983*S1983/D1983*D1984))&lt;(4/6),((U1983*R1983/C1983*C1984)/(U1983*S1983/D1983*D1984))&gt;(6/4)),1,0),0)</f>
        <v>0</v>
      </c>
      <c r="P1984" s="47">
        <f>IF(O1984=1,U1983/2/C1984,P1983)</f>
        <v>4.5848803948301908</v>
      </c>
      <c r="Q1984" s="47">
        <f>IF(O1984=1,U1983/2/D1984,Q1983)</f>
        <v>74.992248772629807</v>
      </c>
      <c r="R1984" s="41">
        <f>P1984*C1984/U1983</f>
        <v>0.55215885844390944</v>
      </c>
      <c r="S1984" s="41">
        <f>Q1984*D1984/U1983</f>
        <v>0.45064126988337527</v>
      </c>
      <c r="T1984" s="41">
        <f t="shared" si="367"/>
        <v>1.2252736163885005</v>
      </c>
      <c r="U1984" s="42">
        <f>P1984*C1984+Q1984*D1984</f>
        <v>34067.965727297131</v>
      </c>
      <c r="V1984" s="25">
        <f>B1984</f>
        <v>43893</v>
      </c>
      <c r="W1984">
        <f>C1984/C$2</f>
        <v>1.779817796866388</v>
      </c>
      <c r="X1984">
        <f>D1984/D$2</f>
        <v>1.4629064851307774</v>
      </c>
      <c r="Y1984">
        <f t="shared" si="368"/>
        <v>1.7033982863648565</v>
      </c>
      <c r="AA1984" s="15">
        <f t="shared" si="369"/>
        <v>5.3309777593062435E-3</v>
      </c>
      <c r="AB1984" s="15">
        <f t="shared" si="370"/>
        <v>-2.8353651818147085E-4</v>
      </c>
      <c r="AC1984" s="15">
        <f t="shared" si="371"/>
        <v>2.8001283272847122E-3</v>
      </c>
    </row>
    <row r="1985" spans="1:29" x14ac:dyDescent="0.4">
      <c r="A1985" s="43">
        <f t="shared" si="362"/>
        <v>2020</v>
      </c>
      <c r="B1985" s="53">
        <v>43894</v>
      </c>
      <c r="C1985" s="45">
        <v>4115.0523999999996</v>
      </c>
      <c r="D1985" s="45">
        <f>VLOOKUP(B1985,'H11001.CSI  中证全债'!$A$2:$B$2792,2,0)</f>
        <v>204.3982</v>
      </c>
      <c r="E1985" s="14">
        <f t="shared" si="363"/>
        <v>0</v>
      </c>
      <c r="F1985" s="14">
        <f>IF(AND((B1985-$B$2)&gt;123,OR(((G1984*J1984/C1984*C1985)/(G1984*K1984/D1984*D1985))&lt;(4/6),((G1984*J1984/C1984*C1985)/(G1984*K1984/D1984*D1985))&gt;(6/4))),COUNTIF($E$2:E1985,1),0)</f>
        <v>0</v>
      </c>
      <c r="G1985" s="21">
        <f t="shared" si="364"/>
        <v>33961.785110822209</v>
      </c>
      <c r="H1985" s="12">
        <f t="shared" si="365"/>
        <v>4.553570394703824</v>
      </c>
      <c r="I1985" s="12">
        <f t="shared" si="366"/>
        <v>74.480129127983204</v>
      </c>
      <c r="J1985" s="15">
        <f>IF(OR((ROW(F1985)-MATCH(MAX($F$2:F1985),$F$2:F1985,0))=1,(ROW(F1985)-MATCH(MAX($F$2:F1985),$F$2:F1985,0))&gt;123),IF(OR(((G1984*J1984/C1984*C1985)/(G1984*K1984/D1984*D1985))&lt;(4/6),((G1984*J1984/C1984*C1985)/(G1984*K1984/D1984*D1985))&gt;(6/4)),50%,((G1984*J1984/C1984*C1985)/((G1984*K1984/D1984*D1985)+(G1984*J1984/C1984*C1985)))),((G1984*J1984/C1984*C1985)/((G1984*K1984/D1984*D1985)+(G1984*J1984/C1984*C1985))))</f>
        <v>0.55174310538004812</v>
      </c>
      <c r="K1985" s="18">
        <f t="shared" si="360"/>
        <v>0.44825689461995188</v>
      </c>
      <c r="L1985" s="20">
        <f t="shared" si="361"/>
        <v>1.2308636230745218</v>
      </c>
      <c r="M1985" s="51">
        <f>IF(AND((B1985-$B$2)&gt;123,OR(((U1984*R1984/C1984*C1985)/(U1984*S1984/D1984*D1985))&lt;(4/6),((U1984*R1984/C1984*C1985)/(U1984*S1984/D1984*D1985))&gt;(6/4))),1,0)</f>
        <v>0</v>
      </c>
      <c r="N1985" s="51">
        <f>IF(AND((B1985-$B$2)&gt;123,OR(((U1984*R1984/C1984*C1985)/(U1984*S1984/D1984*D1985))&lt;(4/6),((U1984*R1984/C1984*C1985)/(U1984*S1984/D1984*D1985))&gt;(6/4))),COUNTIF($M$2:M1985,1),0)</f>
        <v>0</v>
      </c>
      <c r="O1985" s="51">
        <f>IF(OR((ROW(N1985)-MATCH(MAX($N$2:N1985),$N$2:N1985,0))=1,(ROW(N1985)-MATCH(MAX($N$2:N1985),$N$2:N1985,0))&gt;123),IF(OR(((U1984*R1984/C1984*C1985)/(U1984*S1984/D1984*D1985))&lt;(4/6),((U1984*R1984/C1984*C1985)/(U1984*S1984/D1984*D1985))&gt;(6/4)),1,0),0)</f>
        <v>0</v>
      </c>
      <c r="P1985" s="47">
        <f>IF(O1985=1,U1984/2/C1985,P1984)</f>
        <v>4.5848803948301908</v>
      </c>
      <c r="Q1985" s="47">
        <f>IF(O1985=1,U1984/2/D1985,Q1984)</f>
        <v>74.992248772629807</v>
      </c>
      <c r="R1985" s="41">
        <f>P1985*C1985/U1984</f>
        <v>0.55380539077335122</v>
      </c>
      <c r="S1985" s="41">
        <f>Q1985*D1985/U1984</f>
        <v>0.44993237300329553</v>
      </c>
      <c r="T1985" s="41">
        <f t="shared" si="367"/>
        <v>1.2308636230745167</v>
      </c>
      <c r="U1985" s="42">
        <f>P1985*C1985+Q1985*D1985</f>
        <v>34195.303735536669</v>
      </c>
      <c r="V1985" s="25">
        <f>B1985</f>
        <v>43894</v>
      </c>
      <c r="W1985">
        <f>C1985/C$2</f>
        <v>1.7901237758036637</v>
      </c>
      <c r="X1985">
        <f>D1985/D$2</f>
        <v>1.464695091365102</v>
      </c>
      <c r="Y1985">
        <f t="shared" si="368"/>
        <v>1.7097651867768335</v>
      </c>
      <c r="AA1985" s="15">
        <f t="shared" si="369"/>
        <v>5.7904685274081658E-3</v>
      </c>
      <c r="AB1985" s="15">
        <f t="shared" si="370"/>
        <v>1.2226388033031999E-3</v>
      </c>
      <c r="AC1985" s="15">
        <f t="shared" si="371"/>
        <v>3.7377637766469185E-3</v>
      </c>
    </row>
    <row r="1986" spans="1:29" x14ac:dyDescent="0.4">
      <c r="A1986" s="43">
        <f t="shared" si="362"/>
        <v>2020</v>
      </c>
      <c r="B1986" s="53">
        <v>43895</v>
      </c>
      <c r="C1986" s="45">
        <v>4206.7250999999997</v>
      </c>
      <c r="D1986" s="45">
        <f>VLOOKUP(B1986,'H11001.CSI  中证全债'!$A$2:$B$2792,2,0)</f>
        <v>204.43879999999999</v>
      </c>
      <c r="E1986" s="14">
        <f t="shared" si="363"/>
        <v>0</v>
      </c>
      <c r="F1986" s="14">
        <f>IF(AND((B1986-$B$2)&gt;123,OR(((G1985*J1985/C1985*C1986)/(G1985*K1985/D1985*D1986))&lt;(4/6),((G1985*J1985/C1985*C1986)/(G1985*K1985/D1985*D1986))&gt;(6/4))),COUNTIF($E$2:E1986,1),0)</f>
        <v>0</v>
      </c>
      <c r="G1986" s="21">
        <f t="shared" si="364"/>
        <v>34382.247096787367</v>
      </c>
      <c r="H1986" s="12">
        <f t="shared" si="365"/>
        <v>4.553570394703824</v>
      </c>
      <c r="I1986" s="12">
        <f t="shared" si="366"/>
        <v>74.480129127983204</v>
      </c>
      <c r="J1986" s="15">
        <f>IF(OR((ROW(F1986)-MATCH(MAX($F$2:F1986),$F$2:F1986,0))=1,(ROW(F1986)-MATCH(MAX($F$2:F1986),$F$2:F1986,0))&gt;123),IF(OR(((G1985*J1985/C1985*C1986)/(G1985*K1985/D1985*D1986))&lt;(4/6),((G1985*J1985/C1985*C1986)/(G1985*K1985/D1985*D1986))&gt;(6/4)),50%,((G1985*J1985/C1985*C1986)/((G1985*K1985/D1985*D1986)+(G1985*J1985/C1985*C1986)))),((G1985*J1985/C1985*C1986)/((G1985*K1985/D1985*D1986)+(G1985*J1985/C1985*C1986))))</f>
        <v>0.55713690905930835</v>
      </c>
      <c r="K1986" s="18">
        <f t="shared" ref="K1986:K2049" si="372">1-J1986</f>
        <v>0.44286309094069165</v>
      </c>
      <c r="L1986" s="20">
        <f t="shared" ref="L1986:L2049" si="373">J1986/K1986</f>
        <v>1.2580341881186941</v>
      </c>
      <c r="M1986" s="51">
        <f>IF(AND((B1986-$B$2)&gt;123,OR(((U1985*R1985/C1985*C1986)/(U1985*S1985/D1985*D1986))&lt;(4/6),((U1985*R1985/C1985*C1986)/(U1985*S1985/D1985*D1986))&gt;(6/4))),1,0)</f>
        <v>0</v>
      </c>
      <c r="N1986" s="51">
        <f>IF(AND((B1986-$B$2)&gt;123,OR(((U1985*R1985/C1985*C1986)/(U1985*S1985/D1985*D1986))&lt;(4/6),((U1985*R1985/C1985*C1986)/(U1985*S1985/D1985*D1986))&gt;(6/4))),COUNTIF($M$2:M1986,1),0)</f>
        <v>0</v>
      </c>
      <c r="O1986" s="51">
        <f>IF(OR((ROW(N1986)-MATCH(MAX($N$2:N1986),$N$2:N1986,0))=1,(ROW(N1986)-MATCH(MAX($N$2:N1986),$N$2:N1986,0))&gt;123),IF(OR(((U1985*R1985/C1985*C1986)/(U1985*S1985/D1985*D1986))&lt;(4/6),((U1985*R1985/C1985*C1986)/(U1985*S1985/D1985*D1986))&gt;(6/4)),1,0),0)</f>
        <v>0</v>
      </c>
      <c r="P1986" s="47">
        <f>IF(O1986=1,U1985/2/C1986,P1985)</f>
        <v>4.5848803948301908</v>
      </c>
      <c r="Q1986" s="47">
        <f>IF(O1986=1,U1985/2/D1986,Q1985)</f>
        <v>74.992248772629807</v>
      </c>
      <c r="R1986" s="41">
        <f>P1986*C1986/U1985</f>
        <v>0.56403451148135775</v>
      </c>
      <c r="S1986" s="41">
        <f>Q1986*D1986/U1985</f>
        <v>0.44834593273242923</v>
      </c>
      <c r="T1986" s="41">
        <f t="shared" si="367"/>
        <v>1.2580341881186885</v>
      </c>
      <c r="U1986" s="42">
        <f>P1986*C1986+Q1986*D1986</f>
        <v>34618.65678580798</v>
      </c>
      <c r="V1986" s="25">
        <f>B1986</f>
        <v>43895</v>
      </c>
      <c r="W1986">
        <f>C1986/C$2</f>
        <v>1.8300030929812814</v>
      </c>
      <c r="X1986">
        <f>D1986/D$2</f>
        <v>1.4649860265137942</v>
      </c>
      <c r="Y1986">
        <f t="shared" si="368"/>
        <v>1.7309328392903991</v>
      </c>
      <c r="AA1986" s="15">
        <f t="shared" si="369"/>
        <v>2.2277407694735629E-2</v>
      </c>
      <c r="AB1986" s="15">
        <f t="shared" si="370"/>
        <v>1.9863188619062555E-4</v>
      </c>
      <c r="AC1986" s="15">
        <f t="shared" si="371"/>
        <v>1.2380444213786923E-2</v>
      </c>
    </row>
    <row r="1987" spans="1:29" x14ac:dyDescent="0.4">
      <c r="A1987" s="43">
        <f t="shared" ref="A1987:A2050" si="374">YEAR(B1987)</f>
        <v>2020</v>
      </c>
      <c r="B1987" s="53">
        <v>43896</v>
      </c>
      <c r="C1987" s="45">
        <v>4138.5072</v>
      </c>
      <c r="D1987" s="45">
        <f>VLOOKUP(B1987,'H11001.CSI  中证全债'!$A$2:$B$2792,2,0)</f>
        <v>204.5933</v>
      </c>
      <c r="E1987" s="14">
        <f t="shared" ref="E1987:E2050" si="375">IF(AND((B1987-$B$2)&gt;123,OR(((G1986*J1986/C1986*C1987)/(G1986*K1986/D1986*D1987))&lt;(4/6),((G1986*J1986/C1986*C1987)/(G1986*K1986/D1986*D1987))&gt;(6/4))),1,0)</f>
        <v>0</v>
      </c>
      <c r="F1987" s="14">
        <f>IF(AND((B1987-$B$2)&gt;123,OR(((G1986*J1986/C1986*C1987)/(G1986*K1986/D1986*D1987))&lt;(4/6),((G1986*J1986/C1986*C1987)/(G1986*K1986/D1986*D1987))&gt;(6/4))),COUNTIF($E$2:E1987,1),0)</f>
        <v>0</v>
      </c>
      <c r="G1987" s="21">
        <f t="shared" ref="G1987:G2050" si="376">G1986*J1986/C1986*C1987+G1986*K1986/D1986*D1987</f>
        <v>34083.119266908776</v>
      </c>
      <c r="H1987" s="12">
        <f t="shared" ref="H1987:H2050" si="377">IF(J1987=50%,G1987*J1987/C1987,H1986)</f>
        <v>4.553570394703824</v>
      </c>
      <c r="I1987" s="12">
        <f t="shared" ref="I1987:I2050" si="378">IF(K1987=50%,G1987*K1987/D1987,I1986)</f>
        <v>74.480129127983204</v>
      </c>
      <c r="J1987" s="15">
        <f>IF(OR((ROW(F1987)-MATCH(MAX($F$2:F1987),$F$2:F1987,0))=1,(ROW(F1987)-MATCH(MAX($F$2:F1987),$F$2:F1987,0))&gt;123),IF(OR(((G1986*J1986/C1986*C1987)/(G1986*K1986/D1986*D1987))&lt;(4/6),((G1986*J1986/C1986*C1987)/(G1986*K1986/D1986*D1987))&gt;(6/4)),50%,((G1986*J1986/C1986*C1987)/((G1986*K1986/D1986*D1987)+(G1986*J1986/C1986*C1987)))),((G1986*J1986/C1986*C1987)/((G1986*K1986/D1986*D1987)+(G1986*J1986/C1986*C1987))))</f>
        <v>0.55291253469529655</v>
      </c>
      <c r="K1987" s="18">
        <f t="shared" si="372"/>
        <v>0.44708746530470345</v>
      </c>
      <c r="L1987" s="20">
        <f t="shared" si="373"/>
        <v>1.2366988063923245</v>
      </c>
      <c r="M1987" s="51">
        <f>IF(AND((B1987-$B$2)&gt;123,OR(((U1986*R1986/C1986*C1987)/(U1986*S1986/D1986*D1987))&lt;(4/6),((U1986*R1986/C1986*C1987)/(U1986*S1986/D1986*D1987))&gt;(6/4))),1,0)</f>
        <v>0</v>
      </c>
      <c r="N1987" s="51">
        <f>IF(AND((B1987-$B$2)&gt;123,OR(((U1986*R1986/C1986*C1987)/(U1986*S1986/D1986*D1987))&lt;(4/6),((U1986*R1986/C1986*C1987)/(U1986*S1986/D1986*D1987))&gt;(6/4))),COUNTIF($M$2:M1987,1),0)</f>
        <v>0</v>
      </c>
      <c r="O1987" s="51">
        <f>IF(OR((ROW(N1987)-MATCH(MAX($N$2:N1987),$N$2:N1987,0))=1,(ROW(N1987)-MATCH(MAX($N$2:N1987),$N$2:N1987,0))&gt;123),IF(OR(((U1986*R1986/C1986*C1987)/(U1986*S1986/D1986*D1987))&lt;(4/6),((U1986*R1986/C1986*C1987)/(U1986*S1986/D1986*D1987))&gt;(6/4)),1,0),0)</f>
        <v>0</v>
      </c>
      <c r="P1987" s="47">
        <f>IF(O1987=1,U1986/2/C1987,P1986)</f>
        <v>4.5848803948301908</v>
      </c>
      <c r="Q1987" s="47">
        <f>IF(O1987=1,U1986/2/D1987,Q1986)</f>
        <v>74.992248772629807</v>
      </c>
      <c r="R1987" s="41">
        <f>P1987*C1987/U1986</f>
        <v>0.54810215897580017</v>
      </c>
      <c r="S1987" s="41">
        <f>Q1987*D1987/U1986</f>
        <v>0.44319777470693644</v>
      </c>
      <c r="T1987" s="41">
        <f t="shared" ref="T1987:T2050" si="379">R1987/S1987</f>
        <v>1.236698806392319</v>
      </c>
      <c r="U1987" s="42">
        <f>P1987*C1987+Q1987*D1987</f>
        <v>34317.472175956871</v>
      </c>
      <c r="V1987" s="25">
        <f>B1987</f>
        <v>43896</v>
      </c>
      <c r="W1987">
        <f>C1987/C$2</f>
        <v>1.8003270468815047</v>
      </c>
      <c r="X1987">
        <f>D1987/D$2</f>
        <v>1.4660931565747042</v>
      </c>
      <c r="Y1987">
        <f t="shared" ref="Y1987:Y2050" si="380">U1987/U$2</f>
        <v>1.7158736087978435</v>
      </c>
      <c r="AA1987" s="15">
        <f t="shared" ref="AA1987:AA2050" si="381">W1987/W1986-1</f>
        <v>-1.6216391225564064E-2</v>
      </c>
      <c r="AB1987" s="15">
        <f t="shared" ref="AB1987:AB2050" si="382">X1987/X1986-1</f>
        <v>7.5572738638651771E-4</v>
      </c>
      <c r="AC1987" s="15">
        <f t="shared" ref="AC1987:AC2050" si="383">Y1987/Y1986-1</f>
        <v>-8.7000663172634995E-3</v>
      </c>
    </row>
    <row r="1988" spans="1:29" x14ac:dyDescent="0.4">
      <c r="A1988" s="43">
        <f t="shared" si="374"/>
        <v>2020</v>
      </c>
      <c r="B1988" s="53">
        <v>43899</v>
      </c>
      <c r="C1988" s="45">
        <v>3997.1325000000002</v>
      </c>
      <c r="D1988" s="45">
        <f>VLOOKUP(B1988,'H11001.CSI  中证全债'!$A$2:$B$2792,2,0)</f>
        <v>205.37889999999999</v>
      </c>
      <c r="E1988" s="14">
        <f t="shared" si="375"/>
        <v>0</v>
      </c>
      <c r="F1988" s="14">
        <f>IF(AND((B1988-$B$2)&gt;123,OR(((G1987*J1987/C1987*C1988)/(G1987*K1987/D1987*D1988))&lt;(4/6),((G1987*J1987/C1987*C1988)/(G1987*K1987/D1987*D1988))&gt;(6/4))),COUNTIF($E$2:E1988,1),0)</f>
        <v>0</v>
      </c>
      <c r="G1988" s="21">
        <f t="shared" si="376"/>
        <v>33497.871207871583</v>
      </c>
      <c r="H1988" s="12">
        <f t="shared" si="377"/>
        <v>4.553570394703824</v>
      </c>
      <c r="I1988" s="12">
        <f t="shared" si="378"/>
        <v>74.480129127983204</v>
      </c>
      <c r="J1988" s="15">
        <f>IF(OR((ROW(F1988)-MATCH(MAX($F$2:F1988),$F$2:F1988,0))=1,(ROW(F1988)-MATCH(MAX($F$2:F1988),$F$2:F1988,0))&gt;123),IF(OR(((G1987*J1987/C1987*C1988)/(G1987*K1987/D1987*D1988))&lt;(4/6),((G1987*J1987/C1987*C1988)/(G1987*K1987/D1987*D1988))&gt;(6/4)),50%,((G1987*J1987/C1987*C1988)/((G1987*K1987/D1987*D1988)+(G1987*J1987/C1987*C1988)))),((G1987*J1987/C1987*C1988)/((G1987*K1987/D1987*D1988)+(G1987*J1987/C1987*C1988))))</f>
        <v>0.54335465387518223</v>
      </c>
      <c r="K1988" s="18">
        <f t="shared" si="372"/>
        <v>0.45664534612481777</v>
      </c>
      <c r="L1988" s="20">
        <f t="shared" si="373"/>
        <v>1.1898832616738497</v>
      </c>
      <c r="M1988" s="51">
        <f>IF(AND((B1988-$B$2)&gt;123,OR(((U1987*R1987/C1987*C1988)/(U1987*S1987/D1987*D1988))&lt;(4/6),((U1987*R1987/C1987*C1988)/(U1987*S1987/D1987*D1988))&gt;(6/4))),1,0)</f>
        <v>0</v>
      </c>
      <c r="N1988" s="51">
        <f>IF(AND((B1988-$B$2)&gt;123,OR(((U1987*R1987/C1987*C1988)/(U1987*S1987/D1987*D1988))&lt;(4/6),((U1987*R1987/C1987*C1988)/(U1987*S1987/D1987*D1988))&gt;(6/4))),COUNTIF($M$2:M1988,1),0)</f>
        <v>0</v>
      </c>
      <c r="O1988" s="51">
        <f>IF(OR((ROW(N1988)-MATCH(MAX($N$2:N1988),$N$2:N1988,0))=1,(ROW(N1988)-MATCH(MAX($N$2:N1988),$N$2:N1988,0))&gt;123),IF(OR(((U1987*R1987/C1987*C1988)/(U1987*S1987/D1987*D1988))&lt;(4/6),((U1987*R1987/C1987*C1988)/(U1987*S1987/D1987*D1988))&gt;(6/4)),1,0),0)</f>
        <v>0</v>
      </c>
      <c r="P1988" s="47">
        <f>IF(O1988=1,U1987/2/C1988,P1987)</f>
        <v>4.5848803948301908</v>
      </c>
      <c r="Q1988" s="47">
        <f>IF(O1988=1,U1987/2/D1988,Q1987)</f>
        <v>74.992248772629807</v>
      </c>
      <c r="R1988" s="41">
        <f>P1988*C1988/U1987</f>
        <v>0.53402460241894534</v>
      </c>
      <c r="S1988" s="41">
        <f>Q1988*D1988/U1987</f>
        <v>0.44880419753759476</v>
      </c>
      <c r="T1988" s="41">
        <f t="shared" si="379"/>
        <v>1.1898832616738437</v>
      </c>
      <c r="U1988" s="42">
        <f>P1988*C1988+Q1988*D1988</f>
        <v>33728.199996237643</v>
      </c>
      <c r="V1988" s="25">
        <f>B1988</f>
        <v>43899</v>
      </c>
      <c r="W1988">
        <f>C1988/C$2</f>
        <v>1.7388264419883301</v>
      </c>
      <c r="X1988">
        <f>D1988/D$2</f>
        <v>1.4717226800429952</v>
      </c>
      <c r="Y1988">
        <f t="shared" si="380"/>
        <v>1.6864099998118822</v>
      </c>
      <c r="AA1988" s="15">
        <f t="shared" si="381"/>
        <v>-3.4160795950771705E-2</v>
      </c>
      <c r="AB1988" s="15">
        <f t="shared" si="382"/>
        <v>3.8398129362007261E-3</v>
      </c>
      <c r="AC1988" s="15">
        <f t="shared" si="383"/>
        <v>-1.7171200043459955E-2</v>
      </c>
    </row>
    <row r="1989" spans="1:29" x14ac:dyDescent="0.4">
      <c r="A1989" s="43">
        <f t="shared" si="374"/>
        <v>2020</v>
      </c>
      <c r="B1989" s="53">
        <v>43900</v>
      </c>
      <c r="C1989" s="45">
        <v>4082.7314999999999</v>
      </c>
      <c r="D1989" s="45">
        <f>VLOOKUP(B1989,'H11001.CSI  中证全债'!$A$2:$B$2792,2,0)</f>
        <v>205.2236</v>
      </c>
      <c r="E1989" s="14">
        <f t="shared" si="375"/>
        <v>0</v>
      </c>
      <c r="F1989" s="14">
        <f>IF(AND((B1989-$B$2)&gt;123,OR(((G1988*J1988/C1988*C1989)/(G1988*K1988/D1988*D1989))&lt;(4/6),((G1988*J1988/C1988*C1989)/(G1988*K1988/D1988*D1989))&gt;(6/4))),COUNTIF($E$2:E1989,1),0)</f>
        <v>0</v>
      </c>
      <c r="G1989" s="21">
        <f t="shared" si="376"/>
        <v>33876.085516034262</v>
      </c>
      <c r="H1989" s="12">
        <f t="shared" si="377"/>
        <v>4.553570394703824</v>
      </c>
      <c r="I1989" s="12">
        <f t="shared" si="378"/>
        <v>74.480129127983204</v>
      </c>
      <c r="J1989" s="15">
        <f>IF(OR((ROW(F1989)-MATCH(MAX($F$2:F1989),$F$2:F1989,0))=1,(ROW(F1989)-MATCH(MAX($F$2:F1989),$F$2:F1989,0))&gt;123),IF(OR(((G1988*J1988/C1988*C1989)/(G1988*K1988/D1988*D1989))&lt;(4/6),((G1988*J1988/C1988*C1989)/(G1988*K1988/D1988*D1989))&gt;(6/4)),50%,((G1988*J1988/C1988*C1989)/((G1988*K1988/D1988*D1989)+(G1988*J1988/C1988*C1989)))),((G1988*J1988/C1988*C1989)/((G1988*K1988/D1988*D1989)+(G1988*J1988/C1988*C1989))))</f>
        <v>0.54879437823845489</v>
      </c>
      <c r="K1989" s="18">
        <f t="shared" si="372"/>
        <v>0.45120562176154511</v>
      </c>
      <c r="L1989" s="20">
        <f t="shared" si="373"/>
        <v>1.2162844427689421</v>
      </c>
      <c r="M1989" s="51">
        <f>IF(AND((B1989-$B$2)&gt;123,OR(((U1988*R1988/C1988*C1989)/(U1988*S1988/D1988*D1989))&lt;(4/6),((U1988*R1988/C1988*C1989)/(U1988*S1988/D1988*D1989))&gt;(6/4))),1,0)</f>
        <v>0</v>
      </c>
      <c r="N1989" s="51">
        <f>IF(AND((B1989-$B$2)&gt;123,OR(((U1988*R1988/C1988*C1989)/(U1988*S1988/D1988*D1989))&lt;(4/6),((U1988*R1988/C1988*C1989)/(U1988*S1988/D1988*D1989))&gt;(6/4))),COUNTIF($M$2:M1989,1),0)</f>
        <v>0</v>
      </c>
      <c r="O1989" s="51">
        <f>IF(OR((ROW(N1989)-MATCH(MAX($N$2:N1989),$N$2:N1989,0))=1,(ROW(N1989)-MATCH(MAX($N$2:N1989),$N$2:N1989,0))&gt;123),IF(OR(((U1988*R1988/C1988*C1989)/(U1988*S1988/D1988*D1989))&lt;(4/6),((U1988*R1988/C1988*C1989)/(U1988*S1988/D1988*D1989))&gt;(6/4)),1,0),0)</f>
        <v>0</v>
      </c>
      <c r="P1989" s="47">
        <f>IF(O1989=1,U1988/2/C1989,P1988)</f>
        <v>4.5848803948301908</v>
      </c>
      <c r="Q1989" s="47">
        <f>IF(O1989=1,U1988/2/D1989,Q1988)</f>
        <v>74.992248772629807</v>
      </c>
      <c r="R1989" s="41">
        <f>P1989*C1989/U1988</f>
        <v>0.55499064918358321</v>
      </c>
      <c r="S1989" s="41">
        <f>Q1989*D1989/U1988</f>
        <v>0.45630004764355742</v>
      </c>
      <c r="T1989" s="41">
        <f t="shared" si="379"/>
        <v>1.2162844427689361</v>
      </c>
      <c r="U1989" s="42">
        <f>P1989*C1989+Q1989*D1989</f>
        <v>34109.01487692033</v>
      </c>
      <c r="V1989" s="25">
        <f>B1989</f>
        <v>43900</v>
      </c>
      <c r="W1989">
        <f>C1989/C$2</f>
        <v>1.7760635875189721</v>
      </c>
      <c r="X1989">
        <f>D1989/D$2</f>
        <v>1.4706098172697957</v>
      </c>
      <c r="Y1989">
        <f t="shared" si="380"/>
        <v>1.7054507438460165</v>
      </c>
      <c r="AA1989" s="15">
        <f t="shared" si="381"/>
        <v>2.1415101951211213E-2</v>
      </c>
      <c r="AB1989" s="15">
        <f t="shared" si="382"/>
        <v>-7.5616336439621179E-4</v>
      </c>
      <c r="AC1989" s="15">
        <f t="shared" si="383"/>
        <v>1.1290696827140678E-2</v>
      </c>
    </row>
    <row r="1990" spans="1:29" x14ac:dyDescent="0.4">
      <c r="A1990" s="43">
        <f t="shared" si="374"/>
        <v>2020</v>
      </c>
      <c r="B1990" s="53">
        <v>43901</v>
      </c>
      <c r="C1990" s="45">
        <v>4028.4288999999999</v>
      </c>
      <c r="D1990" s="45">
        <f>VLOOKUP(B1990,'H11001.CSI  中证全债'!$A$2:$B$2792,2,0)</f>
        <v>205.1634</v>
      </c>
      <c r="E1990" s="14">
        <f t="shared" si="375"/>
        <v>0</v>
      </c>
      <c r="F1990" s="14">
        <f>IF(AND((B1990-$B$2)&gt;123,OR(((G1989*J1989/C1989*C1990)/(G1989*K1989/D1989*D1990))&lt;(4/6),((G1989*J1989/C1989*C1990)/(G1989*K1989/D1989*D1990))&gt;(6/4))),COUNTIF($E$2:E1990,1),0)</f>
        <v>0</v>
      </c>
      <c r="G1990" s="21">
        <f t="shared" si="376"/>
        <v>33624.331100545314</v>
      </c>
      <c r="H1990" s="12">
        <f t="shared" si="377"/>
        <v>4.553570394703824</v>
      </c>
      <c r="I1990" s="12">
        <f t="shared" si="378"/>
        <v>74.480129127983204</v>
      </c>
      <c r="J1990" s="15">
        <f>IF(OR((ROW(F1990)-MATCH(MAX($F$2:F1990),$F$2:F1990,0))=1,(ROW(F1990)-MATCH(MAX($F$2:F1990),$F$2:F1990,0))&gt;123),IF(OR(((G1989*J1989/C1989*C1990)/(G1989*K1989/D1989*D1990))&lt;(4/6),((G1989*J1989/C1989*C1990)/(G1989*K1989/D1989*D1990))&gt;(6/4)),50%,((G1989*J1989/C1989*C1990)/((G1989*K1989/D1989*D1990)+(G1989*J1989/C1989*C1990)))),((G1989*J1989/C1989*C1990)/((G1989*K1989/D1989*D1990)+(G1989*J1989/C1989*C1990))))</f>
        <v>0.54554942732858736</v>
      </c>
      <c r="K1990" s="18">
        <f t="shared" si="372"/>
        <v>0.45445057267141264</v>
      </c>
      <c r="L1990" s="20">
        <f t="shared" si="373"/>
        <v>1.2004593241497423</v>
      </c>
      <c r="M1990" s="51">
        <f>IF(AND((B1990-$B$2)&gt;123,OR(((U1989*R1989/C1989*C1990)/(U1989*S1989/D1989*D1990))&lt;(4/6),((U1989*R1989/C1989*C1990)/(U1989*S1989/D1989*D1990))&gt;(6/4))),1,0)</f>
        <v>0</v>
      </c>
      <c r="N1990" s="51">
        <f>IF(AND((B1990-$B$2)&gt;123,OR(((U1989*R1989/C1989*C1990)/(U1989*S1989/D1989*D1990))&lt;(4/6),((U1989*R1989/C1989*C1990)/(U1989*S1989/D1989*D1990))&gt;(6/4))),COUNTIF($M$2:M1990,1),0)</f>
        <v>0</v>
      </c>
      <c r="O1990" s="51">
        <f>IF(OR((ROW(N1990)-MATCH(MAX($N$2:N1990),$N$2:N1990,0))=1,(ROW(N1990)-MATCH(MAX($N$2:N1990),$N$2:N1990,0))&gt;123),IF(OR(((U1989*R1989/C1989*C1990)/(U1989*S1989/D1989*D1990))&lt;(4/6),((U1989*R1989/C1989*C1990)/(U1989*S1989/D1989*D1990))&gt;(6/4)),1,0),0)</f>
        <v>0</v>
      </c>
      <c r="P1990" s="47">
        <f>IF(O1990=1,U1989/2/C1990,P1989)</f>
        <v>4.5848803948301908</v>
      </c>
      <c r="Q1990" s="47">
        <f>IF(O1990=1,U1989/2/D1990,Q1989)</f>
        <v>74.992248772629807</v>
      </c>
      <c r="R1990" s="41">
        <f>P1990*C1990/U1989</f>
        <v>0.54149510773689569</v>
      </c>
      <c r="S1990" s="41">
        <f>Q1990*D1990/U1989</f>
        <v>0.45107326574386586</v>
      </c>
      <c r="T1990" s="41">
        <f t="shared" si="379"/>
        <v>1.2004593241497366</v>
      </c>
      <c r="U1990" s="42">
        <f>P1990*C1990+Q1990*D1990</f>
        <v>33855.529417415906</v>
      </c>
      <c r="V1990" s="25">
        <f>B1990</f>
        <v>43901</v>
      </c>
      <c r="W1990">
        <f>C1990/C$2</f>
        <v>1.7524409538562862</v>
      </c>
      <c r="X1990">
        <f>D1990/D$2</f>
        <v>1.4701784306700105</v>
      </c>
      <c r="Y1990">
        <f t="shared" si="380"/>
        <v>1.6927764708707953</v>
      </c>
      <c r="AA1990" s="15">
        <f t="shared" si="381"/>
        <v>-1.3300556257495821E-2</v>
      </c>
      <c r="AB1990" s="15">
        <f t="shared" si="382"/>
        <v>-2.9333858289215531E-4</v>
      </c>
      <c r="AC1990" s="15">
        <f t="shared" si="383"/>
        <v>-7.4316265192385655E-3</v>
      </c>
    </row>
    <row r="1991" spans="1:29" x14ac:dyDescent="0.4">
      <c r="A1991" s="43">
        <f t="shared" si="374"/>
        <v>2020</v>
      </c>
      <c r="B1991" s="53">
        <v>43902</v>
      </c>
      <c r="C1991" s="45">
        <v>3950.9110999999998</v>
      </c>
      <c r="D1991" s="45">
        <f>VLOOKUP(B1991,'H11001.CSI  中证全债'!$A$2:$B$2792,2,0)</f>
        <v>205.11189999999999</v>
      </c>
      <c r="E1991" s="14">
        <f t="shared" si="375"/>
        <v>0</v>
      </c>
      <c r="F1991" s="14">
        <f>IF(AND((B1991-$B$2)&gt;123,OR(((G1990*J1990/C1990*C1991)/(G1990*K1990/D1990*D1991))&lt;(4/6),((G1990*J1990/C1990*C1991)/(G1990*K1990/D1990*D1991))&gt;(6/4))),COUNTIF($E$2:E1991,1),0)</f>
        <v>0</v>
      </c>
      <c r="G1991" s="21">
        <f t="shared" si="376"/>
        <v>33267.512614752646</v>
      </c>
      <c r="H1991" s="12">
        <f t="shared" si="377"/>
        <v>4.553570394703824</v>
      </c>
      <c r="I1991" s="12">
        <f t="shared" si="378"/>
        <v>74.480129127983204</v>
      </c>
      <c r="J1991" s="15">
        <f>IF(OR((ROW(F1991)-MATCH(MAX($F$2:F1991),$F$2:F1991,0))=1,(ROW(F1991)-MATCH(MAX($F$2:F1991),$F$2:F1991,0))&gt;123),IF(OR(((G1990*J1990/C1990*C1991)/(G1990*K1990/D1990*D1991))&lt;(4/6),((G1990*J1990/C1990*C1991)/(G1990*K1990/D1990*D1991))&gt;(6/4)),50%,((G1990*J1990/C1990*C1991)/((G1990*K1990/D1990*D1991)+(G1990*J1990/C1990*C1991)))),((G1990*J1990/C1990*C1991)/((G1990*K1990/D1990*D1991)+(G1990*J1990/C1990*C1991))))</f>
        <v>0.54079041091544189</v>
      </c>
      <c r="K1991" s="18">
        <f t="shared" si="372"/>
        <v>0.45920958908455811</v>
      </c>
      <c r="L1991" s="20">
        <f t="shared" si="373"/>
        <v>1.1776548743102611</v>
      </c>
      <c r="M1991" s="51">
        <f>IF(AND((B1991-$B$2)&gt;123,OR(((U1990*R1990/C1990*C1991)/(U1990*S1990/D1990*D1991))&lt;(4/6),((U1990*R1990/C1990*C1991)/(U1990*S1990/D1990*D1991))&gt;(6/4))),1,0)</f>
        <v>0</v>
      </c>
      <c r="N1991" s="51">
        <f>IF(AND((B1991-$B$2)&gt;123,OR(((U1990*R1990/C1990*C1991)/(U1990*S1990/D1990*D1991))&lt;(4/6),((U1990*R1990/C1990*C1991)/(U1990*S1990/D1990*D1991))&gt;(6/4))),COUNTIF($M$2:M1991,1),0)</f>
        <v>0</v>
      </c>
      <c r="O1991" s="51">
        <f>IF(OR((ROW(N1991)-MATCH(MAX($N$2:N1991),$N$2:N1991,0))=1,(ROW(N1991)-MATCH(MAX($N$2:N1991),$N$2:N1991,0))&gt;123),IF(OR(((U1990*R1990/C1990*C1991)/(U1990*S1990/D1990*D1991))&lt;(4/6),((U1990*R1990/C1990*C1991)/(U1990*S1990/D1990*D1991))&gt;(6/4)),1,0),0)</f>
        <v>0</v>
      </c>
      <c r="P1991" s="47">
        <f>IF(O1991=1,U1990/2/C1991,P1990)</f>
        <v>4.5848803948301908</v>
      </c>
      <c r="Q1991" s="47">
        <f>IF(O1991=1,U1990/2/D1991,Q1990)</f>
        <v>74.992248772629807</v>
      </c>
      <c r="R1991" s="41">
        <f>P1991*C1991/U1990</f>
        <v>0.53505158997125513</v>
      </c>
      <c r="S1991" s="41">
        <f>Q1991*D1991/U1990</f>
        <v>0.45433649674708926</v>
      </c>
      <c r="T1991" s="41">
        <f t="shared" si="379"/>
        <v>1.1776548743102553</v>
      </c>
      <c r="U1991" s="42">
        <f>P1991*C1991+Q1991*D1991</f>
        <v>33496.257475133752</v>
      </c>
      <c r="V1991" s="25">
        <f>B1991</f>
        <v>43902</v>
      </c>
      <c r="W1991">
        <f>C1991/C$2</f>
        <v>1.7187192795398198</v>
      </c>
      <c r="X1991">
        <f>D1991/D$2</f>
        <v>1.4698093873163738</v>
      </c>
      <c r="Y1991">
        <f t="shared" si="380"/>
        <v>1.6748128737566876</v>
      </c>
      <c r="AA1991" s="15">
        <f t="shared" si="381"/>
        <v>-1.9242687887578214E-2</v>
      </c>
      <c r="AB1991" s="15">
        <f t="shared" si="382"/>
        <v>-2.5101943134109295E-4</v>
      </c>
      <c r="AC1991" s="15">
        <f t="shared" si="383"/>
        <v>-1.061191328165545E-2</v>
      </c>
    </row>
    <row r="1992" spans="1:29" x14ac:dyDescent="0.4">
      <c r="A1992" s="43">
        <f t="shared" si="374"/>
        <v>2020</v>
      </c>
      <c r="B1992" s="53">
        <v>43903</v>
      </c>
      <c r="C1992" s="45">
        <v>3895.3128000000002</v>
      </c>
      <c r="D1992" s="45">
        <f>VLOOKUP(B1992,'H11001.CSI  中证全债'!$A$2:$B$2792,2,0)</f>
        <v>204.9958</v>
      </c>
      <c r="E1992" s="14">
        <f t="shared" si="375"/>
        <v>0</v>
      </c>
      <c r="F1992" s="14">
        <f>IF(AND((B1992-$B$2)&gt;123,OR(((G1991*J1991/C1991*C1992)/(G1991*K1991/D1991*D1992))&lt;(4/6),((G1991*J1991/C1991*C1992)/(G1991*K1991/D1991*D1992))&gt;(6/4))),COUNTIF($E$2:E1992,1),0)</f>
        <v>0</v>
      </c>
      <c r="G1992" s="21">
        <f t="shared" si="376"/>
        <v>33005.694698885032</v>
      </c>
      <c r="H1992" s="12">
        <f t="shared" si="377"/>
        <v>4.553570394703824</v>
      </c>
      <c r="I1992" s="12">
        <f t="shared" si="378"/>
        <v>74.480129127983204</v>
      </c>
      <c r="J1992" s="15">
        <f>IF(OR((ROW(F1992)-MATCH(MAX($F$2:F1992),$F$2:F1992,0))=1,(ROW(F1992)-MATCH(MAX($F$2:F1992),$F$2:F1992,0))&gt;123),IF(OR(((G1991*J1991/C1991*C1992)/(G1991*K1991/D1991*D1992))&lt;(4/6),((G1991*J1991/C1991*C1992)/(G1991*K1991/D1991*D1992))&gt;(6/4)),50%,((G1991*J1991/C1991*C1992)/((G1991*K1991/D1991*D1992)+(G1991*J1991/C1991*C1992)))),((G1991*J1991/C1991*C1992)/((G1991*K1991/D1991*D1992)+(G1991*J1991/C1991*C1992))))</f>
        <v>0.53740971689924977</v>
      </c>
      <c r="K1992" s="18">
        <f t="shared" si="372"/>
        <v>0.46259028310075023</v>
      </c>
      <c r="L1992" s="20">
        <f t="shared" si="373"/>
        <v>1.1617401759868011</v>
      </c>
      <c r="M1992" s="51">
        <f>IF(AND((B1992-$B$2)&gt;123,OR(((U1991*R1991/C1991*C1992)/(U1991*S1991/D1991*D1992))&lt;(4/6),((U1991*R1991/C1991*C1992)/(U1991*S1991/D1991*D1992))&gt;(6/4))),1,0)</f>
        <v>0</v>
      </c>
      <c r="N1992" s="51">
        <f>IF(AND((B1992-$B$2)&gt;123,OR(((U1991*R1991/C1991*C1992)/(U1991*S1991/D1991*D1992))&lt;(4/6),((U1991*R1991/C1991*C1992)/(U1991*S1991/D1991*D1992))&gt;(6/4))),COUNTIF($M$2:M1992,1),0)</f>
        <v>0</v>
      </c>
      <c r="O1992" s="51">
        <f>IF(OR((ROW(N1992)-MATCH(MAX($N$2:N1992),$N$2:N1992,0))=1,(ROW(N1992)-MATCH(MAX($N$2:N1992),$N$2:N1992,0))&gt;123),IF(OR(((U1991*R1991/C1991*C1992)/(U1991*S1991/D1991*D1992))&lt;(4/6),((U1991*R1991/C1991*C1992)/(U1991*S1991/D1991*D1992))&gt;(6/4)),1,0),0)</f>
        <v>0</v>
      </c>
      <c r="P1992" s="47">
        <f>IF(O1992=1,U1991/2/C1992,P1991)</f>
        <v>4.5848803948301908</v>
      </c>
      <c r="Q1992" s="47">
        <f>IF(O1992=1,U1991/2/D1992,Q1991)</f>
        <v>74.992248772629807</v>
      </c>
      <c r="R1992" s="41">
        <f>P1992*C1992/U1991</f>
        <v>0.53318026056222212</v>
      </c>
      <c r="S1992" s="41">
        <f>Q1992*D1992/U1991</f>
        <v>0.45894966153626626</v>
      </c>
      <c r="T1992" s="41">
        <f t="shared" si="379"/>
        <v>1.1617401759867954</v>
      </c>
      <c r="U1992" s="42">
        <f>P1992*C1992+Q1992*D1992</f>
        <v>33232.639319395363</v>
      </c>
      <c r="V1992" s="25">
        <f>B1992</f>
        <v>43903</v>
      </c>
      <c r="W1992">
        <f>C1992/C$2</f>
        <v>1.6945329924528647</v>
      </c>
      <c r="X1992">
        <f>D1992/D$2</f>
        <v>1.46897742744536</v>
      </c>
      <c r="Y1992">
        <f t="shared" si="380"/>
        <v>1.661631965969768</v>
      </c>
      <c r="AA1992" s="15">
        <f t="shared" si="381"/>
        <v>-1.4072273101766175E-2</v>
      </c>
      <c r="AB1992" s="15">
        <f t="shared" si="382"/>
        <v>-5.6603249250763987E-4</v>
      </c>
      <c r="AC1992" s="15">
        <f t="shared" si="383"/>
        <v>-7.8700779015116185E-3</v>
      </c>
    </row>
    <row r="1993" spans="1:29" x14ac:dyDescent="0.4">
      <c r="A1993" s="43">
        <f t="shared" si="374"/>
        <v>2020</v>
      </c>
      <c r="B1993" s="53">
        <v>43906</v>
      </c>
      <c r="C1993" s="45">
        <v>3727.8398000000002</v>
      </c>
      <c r="D1993" s="45">
        <f>VLOOKUP(B1993,'H11001.CSI  中证全债'!$A$2:$B$2792,2,0)</f>
        <v>204.96379999999999</v>
      </c>
      <c r="E1993" s="14">
        <f t="shared" si="375"/>
        <v>0</v>
      </c>
      <c r="F1993" s="14">
        <f>IF(AND((B1993-$B$2)&gt;123,OR(((G1992*J1992/C1992*C1993)/(G1992*K1992/D1992*D1993))&lt;(4/6),((G1992*J1992/C1992*C1993)/(G1992*K1992/D1992*D1993))&gt;(6/4))),COUNTIF($E$2:E1993,1),0)</f>
        <v>0</v>
      </c>
      <c r="G1993" s="21">
        <f t="shared" si="376"/>
        <v>32240.711240040699</v>
      </c>
      <c r="H1993" s="12">
        <f t="shared" si="377"/>
        <v>4.553570394703824</v>
      </c>
      <c r="I1993" s="12">
        <f t="shared" si="378"/>
        <v>74.480129127983204</v>
      </c>
      <c r="J1993" s="15">
        <f>IF(OR((ROW(F1993)-MATCH(MAX($F$2:F1993),$F$2:F1993,0))=1,(ROW(F1993)-MATCH(MAX($F$2:F1993),$F$2:F1993,0))&gt;123),IF(OR(((G1992*J1992/C1992*C1993)/(G1992*K1992/D1992*D1993))&lt;(4/6),((G1992*J1992/C1992*C1993)/(G1992*K1992/D1992*D1993))&gt;(6/4)),50%,((G1992*J1992/C1992*C1993)/((G1992*K1992/D1992*D1993)+(G1992*J1992/C1992*C1993)))),((G1992*J1992/C1992*C1993)/((G1992*K1992/D1992*D1993)+(G1992*J1992/C1992*C1993))))</f>
        <v>0.52650764504217584</v>
      </c>
      <c r="K1993" s="18">
        <f t="shared" si="372"/>
        <v>0.47349235495782416</v>
      </c>
      <c r="L1993" s="20">
        <f t="shared" si="373"/>
        <v>1.1119665175778266</v>
      </c>
      <c r="M1993" s="51">
        <f>IF(AND((B1993-$B$2)&gt;123,OR(((U1992*R1992/C1992*C1993)/(U1992*S1992/D1992*D1993))&lt;(4/6),((U1992*R1992/C1992*C1993)/(U1992*S1992/D1992*D1993))&gt;(6/4))),1,0)</f>
        <v>0</v>
      </c>
      <c r="N1993" s="51">
        <f>IF(AND((B1993-$B$2)&gt;123,OR(((U1992*R1992/C1992*C1993)/(U1992*S1992/D1992*D1993))&lt;(4/6),((U1992*R1992/C1992*C1993)/(U1992*S1992/D1992*D1993))&gt;(6/4))),COUNTIF($M$2:M1993,1),0)</f>
        <v>0</v>
      </c>
      <c r="O1993" s="51">
        <f>IF(OR((ROW(N1993)-MATCH(MAX($N$2:N1993),$N$2:N1993,0))=1,(ROW(N1993)-MATCH(MAX($N$2:N1993),$N$2:N1993,0))&gt;123),IF(OR(((U1992*R1992/C1992*C1993)/(U1992*S1992/D1992*D1993))&lt;(4/6),((U1992*R1992/C1992*C1993)/(U1992*S1992/D1992*D1993))&gt;(6/4)),1,0),0)</f>
        <v>0</v>
      </c>
      <c r="P1993" s="47">
        <f>IF(O1993=1,U1992/2/C1993,P1992)</f>
        <v>4.5848803948301908</v>
      </c>
      <c r="Q1993" s="47">
        <f>IF(O1993=1,U1992/2/D1993,Q1992)</f>
        <v>74.992248772629807</v>
      </c>
      <c r="R1993" s="41">
        <f>P1993*C1993/U1992</f>
        <v>0.51430461029053975</v>
      </c>
      <c r="S1993" s="41">
        <f>Q1993*D1993/U1992</f>
        <v>0.46251807240638981</v>
      </c>
      <c r="T1993" s="41">
        <f t="shared" si="379"/>
        <v>1.1119665175778211</v>
      </c>
      <c r="U1993" s="42">
        <f>P1993*C1993+Q1993*D1993</f>
        <v>32462.395893071243</v>
      </c>
      <c r="V1993" s="25">
        <f>B1993</f>
        <v>43906</v>
      </c>
      <c r="W1993">
        <f>C1993/C$2</f>
        <v>1.6216791451713168</v>
      </c>
      <c r="X1993">
        <f>D1993/D$2</f>
        <v>1.4687481189537799</v>
      </c>
      <c r="Y1993">
        <f t="shared" si="380"/>
        <v>1.6231197946535623</v>
      </c>
      <c r="AA1993" s="15">
        <f t="shared" si="381"/>
        <v>-4.299346640403312E-2</v>
      </c>
      <c r="AB1993" s="15">
        <f t="shared" si="382"/>
        <v>-1.5610075913752297E-4</v>
      </c>
      <c r="AC1993" s="15">
        <f t="shared" si="383"/>
        <v>-2.3177317303070266E-2</v>
      </c>
    </row>
    <row r="1994" spans="1:29" x14ac:dyDescent="0.4">
      <c r="A1994" s="43">
        <f t="shared" si="374"/>
        <v>2020</v>
      </c>
      <c r="B1994" s="53">
        <v>43907</v>
      </c>
      <c r="C1994" s="45">
        <v>3709.6822000000002</v>
      </c>
      <c r="D1994" s="45">
        <f>VLOOKUP(B1994,'H11001.CSI  中证全债'!$A$2:$B$2792,2,0)</f>
        <v>204.827</v>
      </c>
      <c r="E1994" s="14">
        <f t="shared" si="375"/>
        <v>0</v>
      </c>
      <c r="F1994" s="14">
        <f>IF(AND((B1994-$B$2)&gt;123,OR(((G1993*J1993/C1993*C1994)/(G1993*K1993/D1993*D1994))&lt;(4/6),((G1993*J1993/C1993*C1994)/(G1993*K1993/D1993*D1994))&gt;(6/4))),COUNTIF($E$2:E1994,1),0)</f>
        <v>0</v>
      </c>
      <c r="G1994" s="21">
        <f t="shared" si="376"/>
        <v>32147.840448577117</v>
      </c>
      <c r="H1994" s="12">
        <f t="shared" si="377"/>
        <v>4.553570394703824</v>
      </c>
      <c r="I1994" s="12">
        <f t="shared" si="378"/>
        <v>74.480129127983204</v>
      </c>
      <c r="J1994" s="15">
        <f>IF(OR((ROW(F1994)-MATCH(MAX($F$2:F1994),$F$2:F1994,0))=1,(ROW(F1994)-MATCH(MAX($F$2:F1994),$F$2:F1994,0))&gt;123),IF(OR(((G1993*J1993/C1993*C1994)/(G1993*K1993/D1993*D1994))&lt;(4/6),((G1993*J1993/C1993*C1994)/(G1993*K1993/D1993*D1994))&gt;(6/4)),50%,((G1993*J1993/C1993*C1994)/((G1993*K1993/D1993*D1994)+(G1993*J1993/C1993*C1994)))),((G1993*J1993/C1993*C1994)/((G1993*K1993/D1993*D1994)+(G1993*J1993/C1993*C1994))))</f>
        <v>0.52545672754287387</v>
      </c>
      <c r="K1994" s="18">
        <f t="shared" si="372"/>
        <v>0.47454327245712613</v>
      </c>
      <c r="L1994" s="20">
        <f t="shared" si="373"/>
        <v>1.1072893833730362</v>
      </c>
      <c r="M1994" s="51">
        <f>IF(AND((B1994-$B$2)&gt;123,OR(((U1993*R1993/C1993*C1994)/(U1993*S1993/D1993*D1994))&lt;(4/6),((U1993*R1993/C1993*C1994)/(U1993*S1993/D1993*D1994))&gt;(6/4))),1,0)</f>
        <v>0</v>
      </c>
      <c r="N1994" s="51">
        <f>IF(AND((B1994-$B$2)&gt;123,OR(((U1993*R1993/C1993*C1994)/(U1993*S1993/D1993*D1994))&lt;(4/6),((U1993*R1993/C1993*C1994)/(U1993*S1993/D1993*D1994))&gt;(6/4))),COUNTIF($M$2:M1994,1),0)</f>
        <v>0</v>
      </c>
      <c r="O1994" s="51">
        <f>IF(OR((ROW(N1994)-MATCH(MAX($N$2:N1994),$N$2:N1994,0))=1,(ROW(N1994)-MATCH(MAX($N$2:N1994),$N$2:N1994,0))&gt;123),IF(OR(((U1993*R1993/C1993*C1994)/(U1993*S1993/D1993*D1994))&lt;(4/6),((U1993*R1993/C1993*C1994)/(U1993*S1993/D1993*D1994))&gt;(6/4)),1,0),0)</f>
        <v>0</v>
      </c>
      <c r="P1994" s="47">
        <f>IF(O1994=1,U1993/2/C1994,P1993)</f>
        <v>4.5848803948301908</v>
      </c>
      <c r="Q1994" s="47">
        <f>IF(O1994=1,U1993/2/D1994,Q1993)</f>
        <v>74.992248772629807</v>
      </c>
      <c r="R1994" s="41">
        <f>P1994*C1994/U1993</f>
        <v>0.52394312625152861</v>
      </c>
      <c r="S1994" s="41">
        <f>Q1994*D1994/U1993</f>
        <v>0.47317632961989625</v>
      </c>
      <c r="T1994" s="41">
        <f t="shared" si="379"/>
        <v>1.1072893833730302</v>
      </c>
      <c r="U1994" s="42">
        <f>P1994*C1994+Q1994*D1994</f>
        <v>32368.886529181975</v>
      </c>
      <c r="V1994" s="25">
        <f>B1994</f>
        <v>43907</v>
      </c>
      <c r="W1994">
        <f>C1994/C$2</f>
        <v>1.6137802539028769</v>
      </c>
      <c r="X1994">
        <f>D1994/D$2</f>
        <v>1.467767825152275</v>
      </c>
      <c r="Y1994">
        <f t="shared" si="380"/>
        <v>1.6184443264590986</v>
      </c>
      <c r="AA1994" s="15">
        <f t="shared" si="381"/>
        <v>-4.870810167325379E-3</v>
      </c>
      <c r="AB1994" s="15">
        <f t="shared" si="382"/>
        <v>-6.6743493241250285E-4</v>
      </c>
      <c r="AC1994" s="15">
        <f t="shared" si="383"/>
        <v>-2.880544128575302E-3</v>
      </c>
    </row>
    <row r="1995" spans="1:29" x14ac:dyDescent="0.4">
      <c r="A1995" s="43">
        <f t="shared" si="374"/>
        <v>2020</v>
      </c>
      <c r="B1995" s="53">
        <v>43908</v>
      </c>
      <c r="C1995" s="45">
        <v>3636.2565</v>
      </c>
      <c r="D1995" s="45">
        <f>VLOOKUP(B1995,'H11001.CSI  中证全债'!$A$2:$B$2792,2,0)</f>
        <v>204.73089999999999</v>
      </c>
      <c r="E1995" s="14">
        <f t="shared" si="375"/>
        <v>0</v>
      </c>
      <c r="F1995" s="14">
        <f>IF(AND((B1995-$B$2)&gt;123,OR(((G1994*J1994/C1994*C1995)/(G1994*K1994/D1994*D1995))&lt;(4/6),((G1994*J1994/C1994*C1995)/(G1994*K1994/D1994*D1995))&gt;(6/4))),COUNTIF($E$2:E1995,1),0)</f>
        <v>0</v>
      </c>
      <c r="G1995" s="21">
        <f t="shared" si="376"/>
        <v>31806.333814437512</v>
      </c>
      <c r="H1995" s="12">
        <f t="shared" si="377"/>
        <v>4.553570394703824</v>
      </c>
      <c r="I1995" s="12">
        <f t="shared" si="378"/>
        <v>74.480129127983204</v>
      </c>
      <c r="J1995" s="15">
        <f>IF(OR((ROW(F1995)-MATCH(MAX($F$2:F1995),$F$2:F1995,0))=1,(ROW(F1995)-MATCH(MAX($F$2:F1995),$F$2:F1995,0))&gt;123),IF(OR(((G1994*J1994/C1994*C1995)/(G1994*K1994/D1994*D1995))&lt;(4/6),((G1994*J1994/C1994*C1995)/(G1994*K1994/D1994*D1995))&gt;(6/4)),50%,((G1994*J1994/C1994*C1995)/((G1994*K1994/D1994*D1995)+(G1994*J1994/C1994*C1995)))),((G1994*J1994/C1994*C1995)/((G1994*K1994/D1994*D1995)+(G1994*J1994/C1994*C1995))))</f>
        <v>0.52058656123496339</v>
      </c>
      <c r="K1995" s="18">
        <f t="shared" si="372"/>
        <v>0.47941343876503661</v>
      </c>
      <c r="L1995" s="20">
        <f t="shared" si="373"/>
        <v>1.0858822868545117</v>
      </c>
      <c r="M1995" s="51">
        <f>IF(AND((B1995-$B$2)&gt;123,OR(((U1994*R1994/C1994*C1995)/(U1994*S1994/D1994*D1995))&lt;(4/6),((U1994*R1994/C1994*C1995)/(U1994*S1994/D1994*D1995))&gt;(6/4))),1,0)</f>
        <v>0</v>
      </c>
      <c r="N1995" s="51">
        <f>IF(AND((B1995-$B$2)&gt;123,OR(((U1994*R1994/C1994*C1995)/(U1994*S1994/D1994*D1995))&lt;(4/6),((U1994*R1994/C1994*C1995)/(U1994*S1994/D1994*D1995))&gt;(6/4))),COUNTIF($M$2:M1995,1),0)</f>
        <v>0</v>
      </c>
      <c r="O1995" s="51">
        <f>IF(OR((ROW(N1995)-MATCH(MAX($N$2:N1995),$N$2:N1995,0))=1,(ROW(N1995)-MATCH(MAX($N$2:N1995),$N$2:N1995,0))&gt;123),IF(OR(((U1994*R1994/C1994*C1995)/(U1994*S1994/D1994*D1995))&lt;(4/6),((U1994*R1994/C1994*C1995)/(U1994*S1994/D1994*D1995))&gt;(6/4)),1,0),0)</f>
        <v>0</v>
      </c>
      <c r="P1995" s="47">
        <f>IF(O1995=1,U1994/2/C1995,P1994)</f>
        <v>4.5848803948301908</v>
      </c>
      <c r="Q1995" s="47">
        <f>IF(O1995=1,U1994/2/D1995,Q1994)</f>
        <v>74.992248772629807</v>
      </c>
      <c r="R1995" s="41">
        <f>P1995*C1995/U1994</f>
        <v>0.5150563681698932</v>
      </c>
      <c r="S1995" s="41">
        <f>Q1995*D1995/U1994</f>
        <v>0.47432062794012952</v>
      </c>
      <c r="T1995" s="41">
        <f t="shared" si="379"/>
        <v>1.0858822868545062</v>
      </c>
      <c r="U1995" s="42">
        <f>P1995*C1995+Q1995*D1995</f>
        <v>32025.031721668245</v>
      </c>
      <c r="V1995" s="25">
        <f>B1995</f>
        <v>43908</v>
      </c>
      <c r="W1995">
        <f>C1995/C$2</f>
        <v>1.5818387186444127</v>
      </c>
      <c r="X1995">
        <f>D1995/D$2</f>
        <v>1.4670791830884986</v>
      </c>
      <c r="Y1995">
        <f t="shared" si="380"/>
        <v>1.6012515860834122</v>
      </c>
      <c r="AA1995" s="15">
        <f t="shared" si="381"/>
        <v>-1.9792989275469575E-2</v>
      </c>
      <c r="AB1995" s="15">
        <f t="shared" si="382"/>
        <v>-4.6917642693589112E-4</v>
      </c>
      <c r="AC1995" s="15">
        <f t="shared" si="383"/>
        <v>-1.0623003889977167E-2</v>
      </c>
    </row>
    <row r="1996" spans="1:29" x14ac:dyDescent="0.4">
      <c r="A1996" s="43">
        <f t="shared" si="374"/>
        <v>2020</v>
      </c>
      <c r="B1996" s="53">
        <v>43909</v>
      </c>
      <c r="C1996" s="45">
        <v>3589.0925999999999</v>
      </c>
      <c r="D1996" s="45">
        <f>VLOOKUP(B1996,'H11001.CSI  中证全债'!$A$2:$B$2792,2,0)</f>
        <v>204.6677</v>
      </c>
      <c r="E1996" s="14">
        <f t="shared" si="375"/>
        <v>0</v>
      </c>
      <c r="F1996" s="14">
        <f>IF(AND((B1996-$B$2)&gt;123,OR(((G1995*J1995/C1995*C1996)/(G1995*K1995/D1995*D1996))&lt;(4/6),((G1995*J1995/C1995*C1996)/(G1995*K1995/D1995*D1996))&gt;(6/4))),COUNTIF($E$2:E1996,1),0)</f>
        <v>0</v>
      </c>
      <c r="G1996" s="21">
        <f t="shared" si="376"/>
        <v>31586.862531537852</v>
      </c>
      <c r="H1996" s="12">
        <f t="shared" si="377"/>
        <v>4.553570394703824</v>
      </c>
      <c r="I1996" s="12">
        <f t="shared" si="378"/>
        <v>74.480129127983204</v>
      </c>
      <c r="J1996" s="15">
        <f>IF(OR((ROW(F1996)-MATCH(MAX($F$2:F1996),$F$2:F1996,0))=1,(ROW(F1996)-MATCH(MAX($F$2:F1996),$F$2:F1996,0))&gt;123),IF(OR(((G1995*J1995/C1995*C1996)/(G1995*K1995/D1995*D1996))&lt;(4/6),((G1995*J1995/C1995*C1996)/(G1995*K1995/D1995*D1996))&gt;(6/4)),50%,((G1995*J1995/C1995*C1996)/((G1995*K1995/D1995*D1996)+(G1995*J1995/C1995*C1996)))),((G1995*J1995/C1995*C1996)/((G1995*K1995/D1995*D1996)+(G1995*J1995/C1995*C1996))))</f>
        <v>0.51740453142165554</v>
      </c>
      <c r="K1996" s="18">
        <f t="shared" si="372"/>
        <v>0.48259546857834446</v>
      </c>
      <c r="L1996" s="20">
        <f t="shared" si="373"/>
        <v>1.0721288638408759</v>
      </c>
      <c r="M1996" s="51">
        <f>IF(AND((B1996-$B$2)&gt;123,OR(((U1995*R1995/C1995*C1996)/(U1995*S1995/D1995*D1996))&lt;(4/6),((U1995*R1995/C1995*C1996)/(U1995*S1995/D1995*D1996))&gt;(6/4))),1,0)</f>
        <v>0</v>
      </c>
      <c r="N1996" s="51">
        <f>IF(AND((B1996-$B$2)&gt;123,OR(((U1995*R1995/C1995*C1996)/(U1995*S1995/D1995*D1996))&lt;(4/6),((U1995*R1995/C1995*C1996)/(U1995*S1995/D1995*D1996))&gt;(6/4))),COUNTIF($M$2:M1996,1),0)</f>
        <v>0</v>
      </c>
      <c r="O1996" s="51">
        <f>IF(OR((ROW(N1996)-MATCH(MAX($N$2:N1996),$N$2:N1996,0))=1,(ROW(N1996)-MATCH(MAX($N$2:N1996),$N$2:N1996,0))&gt;123),IF(OR(((U1995*R1995/C1995*C1996)/(U1995*S1995/D1995*D1996))&lt;(4/6),((U1995*R1995/C1995*C1996)/(U1995*S1995/D1995*D1996))&gt;(6/4)),1,0),0)</f>
        <v>0</v>
      </c>
      <c r="P1996" s="47">
        <f>IF(O1996=1,U1995/2/C1996,P1995)</f>
        <v>4.5848803948301908</v>
      </c>
      <c r="Q1996" s="47">
        <f>IF(O1996=1,U1995/2/D1996,Q1995)</f>
        <v>74.992248772629807</v>
      </c>
      <c r="R1996" s="41">
        <f>P1996*C1996/U1995</f>
        <v>0.51383431685521885</v>
      </c>
      <c r="S1996" s="41">
        <f>Q1996*D1996/U1995</f>
        <v>0.47926544484067202</v>
      </c>
      <c r="T1996" s="41">
        <f t="shared" si="379"/>
        <v>1.0721288638408699</v>
      </c>
      <c r="U1996" s="42">
        <f>P1996*C1996+Q1996*D1996</f>
        <v>31804.051371092082</v>
      </c>
      <c r="V1996" s="25">
        <f>B1996</f>
        <v>43909</v>
      </c>
      <c r="W1996">
        <f>C1996/C$2</f>
        <v>1.5613215512932446</v>
      </c>
      <c r="X1996">
        <f>D1996/D$2</f>
        <v>1.466626298817628</v>
      </c>
      <c r="Y1996">
        <f t="shared" si="380"/>
        <v>1.5902025685546042</v>
      </c>
      <c r="AA1996" s="15">
        <f t="shared" si="381"/>
        <v>-1.2970454642019846E-2</v>
      </c>
      <c r="AB1996" s="15">
        <f t="shared" si="382"/>
        <v>-3.0869790539678199E-4</v>
      </c>
      <c r="AC1996" s="15">
        <f t="shared" si="383"/>
        <v>-6.9002383041090187E-3</v>
      </c>
    </row>
    <row r="1997" spans="1:29" x14ac:dyDescent="0.4">
      <c r="A1997" s="43">
        <f t="shared" si="374"/>
        <v>2020</v>
      </c>
      <c r="B1997" s="53">
        <v>43910</v>
      </c>
      <c r="C1997" s="45">
        <v>3653.2239</v>
      </c>
      <c r="D1997" s="45">
        <f>VLOOKUP(B1997,'H11001.CSI  中证全债'!$A$2:$B$2792,2,0)</f>
        <v>204.75149999999999</v>
      </c>
      <c r="E1997" s="14">
        <f t="shared" si="375"/>
        <v>0</v>
      </c>
      <c r="F1997" s="14">
        <f>IF(AND((B1997-$B$2)&gt;123,OR(((G1996*J1996/C1996*C1997)/(G1996*K1996/D1996*D1997))&lt;(4/6),((G1996*J1996/C1996*C1997)/(G1996*K1996/D1996*D1997))&gt;(6/4))),COUNTIF($E$2:E1997,1),0)</f>
        <v>0</v>
      </c>
      <c r="G1997" s="21">
        <f t="shared" si="376"/>
        <v>31885.13035541265</v>
      </c>
      <c r="H1997" s="12">
        <f t="shared" si="377"/>
        <v>4.553570394703824</v>
      </c>
      <c r="I1997" s="12">
        <f t="shared" si="378"/>
        <v>74.480129127983204</v>
      </c>
      <c r="J1997" s="15">
        <f>IF(OR((ROW(F1997)-MATCH(MAX($F$2:F1997),$F$2:F1997,0))=1,(ROW(F1997)-MATCH(MAX($F$2:F1997),$F$2:F1997,0))&gt;123),IF(OR(((G1996*J1996/C1996*C1997)/(G1996*K1996/D1996*D1997))&lt;(4/6),((G1996*J1996/C1996*C1997)/(G1996*K1996/D1996*D1997))&gt;(6/4)),50%,((G1996*J1996/C1996*C1997)/((G1996*K1996/D1996*D1997)+(G1996*J1996/C1996*C1997)))),((G1996*J1996/C1996*C1997)/((G1996*K1996/D1996*D1997)+(G1996*J1996/C1996*C1997))))</f>
        <v>0.52172319858308369</v>
      </c>
      <c r="K1997" s="18">
        <f t="shared" si="372"/>
        <v>0.47827680141691631</v>
      </c>
      <c r="L1997" s="20">
        <f t="shared" si="373"/>
        <v>1.0908394407536712</v>
      </c>
      <c r="M1997" s="51">
        <f>IF(AND((B1997-$B$2)&gt;123,OR(((U1996*R1996/C1996*C1997)/(U1996*S1996/D1996*D1997))&lt;(4/6),((U1996*R1996/C1996*C1997)/(U1996*S1996/D1996*D1997))&gt;(6/4))),1,0)</f>
        <v>0</v>
      </c>
      <c r="N1997" s="51">
        <f>IF(AND((B1997-$B$2)&gt;123,OR(((U1996*R1996/C1996*C1997)/(U1996*S1996/D1996*D1997))&lt;(4/6),((U1996*R1996/C1996*C1997)/(U1996*S1996/D1996*D1997))&gt;(6/4))),COUNTIF($M$2:M1997,1),0)</f>
        <v>0</v>
      </c>
      <c r="O1997" s="51">
        <f>IF(OR((ROW(N1997)-MATCH(MAX($N$2:N1997),$N$2:N1997,0))=1,(ROW(N1997)-MATCH(MAX($N$2:N1997),$N$2:N1997,0))&gt;123),IF(OR(((U1996*R1996/C1996*C1997)/(U1996*S1996/D1996*D1997))&lt;(4/6),((U1996*R1996/C1996*C1997)/(U1996*S1996/D1996*D1997))&gt;(6/4)),1,0),0)</f>
        <v>0</v>
      </c>
      <c r="P1997" s="47">
        <f>IF(O1997=1,U1996/2/C1997,P1996)</f>
        <v>4.5848803948301908</v>
      </c>
      <c r="Q1997" s="47">
        <f>IF(O1997=1,U1996/2/D1997,Q1996)</f>
        <v>74.992248772629807</v>
      </c>
      <c r="R1997" s="41">
        <f>P1997*C1997/U1996</f>
        <v>0.52664971646535064</v>
      </c>
      <c r="S1997" s="41">
        <f>Q1997*D1997/U1996</f>
        <v>0.4827930644875531</v>
      </c>
      <c r="T1997" s="41">
        <f t="shared" si="379"/>
        <v>1.0908394407536652</v>
      </c>
      <c r="U1997" s="42">
        <f>P1997*C1997+Q1997*D1997</f>
        <v>32104.370061604204</v>
      </c>
      <c r="V1997" s="25">
        <f>B1997</f>
        <v>43910</v>
      </c>
      <c r="W1997">
        <f>C1997/C$2</f>
        <v>1.5892198509365729</v>
      </c>
      <c r="X1997">
        <f>D1997/D$2</f>
        <v>1.4672268004299533</v>
      </c>
      <c r="Y1997">
        <f t="shared" si="380"/>
        <v>1.6052185030802102</v>
      </c>
      <c r="AA1997" s="15">
        <f t="shared" si="381"/>
        <v>1.7868388238297284E-2</v>
      </c>
      <c r="AB1997" s="15">
        <f t="shared" si="382"/>
        <v>4.0944418684540906E-4</v>
      </c>
      <c r="AC1997" s="15">
        <f t="shared" si="383"/>
        <v>9.4427809529036288E-3</v>
      </c>
    </row>
    <row r="1998" spans="1:29" x14ac:dyDescent="0.4">
      <c r="A1998" s="43">
        <f t="shared" si="374"/>
        <v>2020</v>
      </c>
      <c r="B1998" s="53">
        <v>43913</v>
      </c>
      <c r="C1998" s="45">
        <v>3530.3058000000001</v>
      </c>
      <c r="D1998" s="45">
        <f>VLOOKUP(B1998,'H11001.CSI  中证全债'!$A$2:$B$2792,2,0)</f>
        <v>205.0564</v>
      </c>
      <c r="E1998" s="14">
        <f t="shared" si="375"/>
        <v>0</v>
      </c>
      <c r="F1998" s="14">
        <f>IF(AND((B1998-$B$2)&gt;123,OR(((G1997*J1997/C1997*C1998)/(G1997*K1997/D1997*D1998))&lt;(4/6),((G1997*J1997/C1997*C1998)/(G1997*K1997/D1997*D1998))&gt;(6/4))),COUNTIF($E$2:E1998,1),0)</f>
        <v>0</v>
      </c>
      <c r="G1998" s="21">
        <f t="shared" si="376"/>
        <v>31348.123125650527</v>
      </c>
      <c r="H1998" s="12">
        <f t="shared" si="377"/>
        <v>4.553570394703824</v>
      </c>
      <c r="I1998" s="12">
        <f t="shared" si="378"/>
        <v>74.480129127983204</v>
      </c>
      <c r="J1998" s="15">
        <f>IF(OR((ROW(F1998)-MATCH(MAX($F$2:F1998),$F$2:F1998,0))=1,(ROW(F1998)-MATCH(MAX($F$2:F1998),$F$2:F1998,0))&gt;123),IF(OR(((G1997*J1997/C1997*C1998)/(G1997*K1997/D1997*D1998))&lt;(4/6),((G1997*J1997/C1997*C1998)/(G1997*K1997/D1997*D1998))&gt;(6/4)),50%,((G1997*J1997/C1997*C1998)/((G1997*K1997/D1997*D1998)+(G1997*J1997/C1997*C1998)))),((G1997*J1997/C1997*C1998)/((G1997*K1997/D1997*D1998)+(G1997*J1997/C1997*C1998))))</f>
        <v>0.51280569208870697</v>
      </c>
      <c r="K1998" s="18">
        <f t="shared" si="372"/>
        <v>0.48719430791129303</v>
      </c>
      <c r="L1998" s="20">
        <f t="shared" si="373"/>
        <v>1.0525691367110086</v>
      </c>
      <c r="M1998" s="51">
        <f>IF(AND((B1998-$B$2)&gt;123,OR(((U1997*R1997/C1997*C1998)/(U1997*S1997/D1997*D1998))&lt;(4/6),((U1997*R1997/C1997*C1998)/(U1997*S1997/D1997*D1998))&gt;(6/4))),1,0)</f>
        <v>0</v>
      </c>
      <c r="N1998" s="51">
        <f>IF(AND((B1998-$B$2)&gt;123,OR(((U1997*R1997/C1997*C1998)/(U1997*S1997/D1997*D1998))&lt;(4/6),((U1997*R1997/C1997*C1998)/(U1997*S1997/D1997*D1998))&gt;(6/4))),COUNTIF($M$2:M1998,1),0)</f>
        <v>0</v>
      </c>
      <c r="O1998" s="51">
        <f>IF(OR((ROW(N1998)-MATCH(MAX($N$2:N1998),$N$2:N1998,0))=1,(ROW(N1998)-MATCH(MAX($N$2:N1998),$N$2:N1998,0))&gt;123),IF(OR(((U1997*R1997/C1997*C1998)/(U1997*S1997/D1997*D1998))&lt;(4/6),((U1997*R1997/C1997*C1998)/(U1997*S1997/D1997*D1998))&gt;(6/4)),1,0),0)</f>
        <v>0</v>
      </c>
      <c r="P1998" s="47">
        <f>IF(O1998=1,U1997/2/C1998,P1997)</f>
        <v>4.5848803948301908</v>
      </c>
      <c r="Q1998" s="47">
        <f>IF(O1998=1,U1997/2/D1998,Q1997)</f>
        <v>74.992248772629807</v>
      </c>
      <c r="R1998" s="41">
        <f>P1998*C1998/U1997</f>
        <v>0.50416905297055759</v>
      </c>
      <c r="S1998" s="41">
        <f>Q1998*D1998/U1997</f>
        <v>0.47898901400999772</v>
      </c>
      <c r="T1998" s="41">
        <f t="shared" si="379"/>
        <v>1.0525691367110026</v>
      </c>
      <c r="U1998" s="42">
        <f>P1998*C1998+Q1998*D1998</f>
        <v>31563.6704113952</v>
      </c>
      <c r="V1998" s="25">
        <f>B1998</f>
        <v>43913</v>
      </c>
      <c r="W1998">
        <f>C1998/C$2</f>
        <v>1.5357482078326814</v>
      </c>
      <c r="X1998">
        <f>D1998/D$2</f>
        <v>1.4694116804012898</v>
      </c>
      <c r="Y1998">
        <f t="shared" si="380"/>
        <v>1.5781835205697601</v>
      </c>
      <c r="AA1998" s="15">
        <f t="shared" si="381"/>
        <v>-3.364647318769598E-2</v>
      </c>
      <c r="AB1998" s="15">
        <f t="shared" si="382"/>
        <v>1.4891221798130072E-3</v>
      </c>
      <c r="AC1998" s="15">
        <f t="shared" si="383"/>
        <v>-1.6841933019444699E-2</v>
      </c>
    </row>
    <row r="1999" spans="1:29" x14ac:dyDescent="0.4">
      <c r="A1999" s="43">
        <f t="shared" si="374"/>
        <v>2020</v>
      </c>
      <c r="B1999" s="53">
        <v>43914</v>
      </c>
      <c r="C1999" s="45">
        <v>3625.1145999999999</v>
      </c>
      <c r="D1999" s="45">
        <f>VLOOKUP(B1999,'H11001.CSI  中证全债'!$A$2:$B$2792,2,0)</f>
        <v>205.16460000000001</v>
      </c>
      <c r="E1999" s="14">
        <f t="shared" si="375"/>
        <v>0</v>
      </c>
      <c r="F1999" s="14">
        <f>IF(AND((B1999-$B$2)&gt;123,OR(((G1998*J1998/C1998*C1999)/(G1998*K1998/D1998*D1999))&lt;(4/6),((G1998*J1998/C1998*C1999)/(G1998*K1998/D1998*D1999))&gt;(6/4))),COUNTIF($E$2:E1999,1),0)</f>
        <v>0</v>
      </c>
      <c r="G1999" s="21">
        <f t="shared" si="376"/>
        <v>31787.900420459569</v>
      </c>
      <c r="H1999" s="12">
        <f t="shared" si="377"/>
        <v>4.553570394703824</v>
      </c>
      <c r="I1999" s="12">
        <f t="shared" si="378"/>
        <v>74.480129127983204</v>
      </c>
      <c r="J1999" s="15">
        <f>IF(OR((ROW(F1999)-MATCH(MAX($F$2:F1999),$F$2:F1999,0))=1,(ROW(F1999)-MATCH(MAX($F$2:F1999),$F$2:F1999,0))&gt;123),IF(OR(((G1998*J1998/C1998*C1999)/(G1998*K1998/D1998*D1999))&lt;(4/6),((G1998*J1998/C1998*C1999)/(G1998*K1998/D1998*D1999))&gt;(6/4)),50%,((G1998*J1998/C1998*C1999)/((G1998*K1998/D1998*D1999)+(G1998*J1998/C1998*C1999)))),((G1998*J1998/C1998*C1999)/((G1998*K1998/D1998*D1999)+(G1998*J1998/C1998*C1999))))</f>
        <v>0.51929238174359305</v>
      </c>
      <c r="K1999" s="18">
        <f t="shared" si="372"/>
        <v>0.48070761825640695</v>
      </c>
      <c r="L1999" s="20">
        <f t="shared" si="373"/>
        <v>1.0802665945406449</v>
      </c>
      <c r="M1999" s="51">
        <f>IF(AND((B1999-$B$2)&gt;123,OR(((U1998*R1998/C1998*C1999)/(U1998*S1998/D1998*D1999))&lt;(4/6),((U1998*R1998/C1998*C1999)/(U1998*S1998/D1998*D1999))&gt;(6/4))),1,0)</f>
        <v>0</v>
      </c>
      <c r="N1999" s="51">
        <f>IF(AND((B1999-$B$2)&gt;123,OR(((U1998*R1998/C1998*C1999)/(U1998*S1998/D1998*D1999))&lt;(4/6),((U1998*R1998/C1998*C1999)/(U1998*S1998/D1998*D1999))&gt;(6/4))),COUNTIF($M$2:M1999,1),0)</f>
        <v>0</v>
      </c>
      <c r="O1999" s="51">
        <f>IF(OR((ROW(N1999)-MATCH(MAX($N$2:N1999),$N$2:N1999,0))=1,(ROW(N1999)-MATCH(MAX($N$2:N1999),$N$2:N1999,0))&gt;123),IF(OR(((U1998*R1998/C1998*C1999)/(U1998*S1998/D1998*D1999))&lt;(4/6),((U1998*R1998/C1998*C1999)/(U1998*S1998/D1998*D1999))&gt;(6/4)),1,0),0)</f>
        <v>0</v>
      </c>
      <c r="P1999" s="47">
        <f>IF(O1999=1,U1998/2/C1999,P1998)</f>
        <v>4.5848803948301908</v>
      </c>
      <c r="Q1999" s="47">
        <f>IF(O1999=1,U1998/2/D1999,Q1998)</f>
        <v>74.992248772629807</v>
      </c>
      <c r="R1999" s="41">
        <f>P1999*C1999/U1998</f>
        <v>0.52657744305149734</v>
      </c>
      <c r="S1999" s="41">
        <f>Q1999*D1999/U1998</f>
        <v>0.48745138071719568</v>
      </c>
      <c r="T1999" s="41">
        <f t="shared" si="379"/>
        <v>1.0802665945406387</v>
      </c>
      <c r="U1999" s="42">
        <f>P1999*C1999+Q1999*D1999</f>
        <v>32006.471581089776</v>
      </c>
      <c r="V1999" s="25">
        <f>B1999</f>
        <v>43914</v>
      </c>
      <c r="W1999">
        <f>C1999/C$2</f>
        <v>1.5769917864163743</v>
      </c>
      <c r="X1999">
        <f>D1999/D$2</f>
        <v>1.470187029738445</v>
      </c>
      <c r="Y1999">
        <f t="shared" si="380"/>
        <v>1.6003235790544887</v>
      </c>
      <c r="AA1999" s="15">
        <f t="shared" si="381"/>
        <v>2.6855690518368114E-2</v>
      </c>
      <c r="AB1999" s="15">
        <f t="shared" si="382"/>
        <v>5.2765970728052558E-4</v>
      </c>
      <c r="AC1999" s="15">
        <f t="shared" si="383"/>
        <v>1.4028823768692966E-2</v>
      </c>
    </row>
    <row r="2000" spans="1:29" x14ac:dyDescent="0.4">
      <c r="A2000" s="43">
        <f t="shared" si="374"/>
        <v>2020</v>
      </c>
      <c r="B2000" s="53">
        <v>43915</v>
      </c>
      <c r="C2000" s="45">
        <v>3722.5180999999998</v>
      </c>
      <c r="D2000" s="45">
        <f>VLOOKUP(B2000,'H11001.CSI  中证全债'!$A$2:$B$2792,2,0)</f>
        <v>205.21979999999999</v>
      </c>
      <c r="E2000" s="14">
        <f t="shared" si="375"/>
        <v>0</v>
      </c>
      <c r="F2000" s="14">
        <f>IF(AND((B2000-$B$2)&gt;123,OR(((G1999*J1999/C1999*C2000)/(G1999*K1999/D1999*D2000))&lt;(4/6),((G1999*J1999/C1999*C2000)/(G1999*K1999/D1999*D2000))&gt;(6/4))),COUNTIF($E$2:E2000,1),0)</f>
        <v>0</v>
      </c>
      <c r="G2000" s="21">
        <f t="shared" si="376"/>
        <v>32235.545417527966</v>
      </c>
      <c r="H2000" s="12">
        <f t="shared" si="377"/>
        <v>4.553570394703824</v>
      </c>
      <c r="I2000" s="12">
        <f t="shared" si="378"/>
        <v>74.480129127983204</v>
      </c>
      <c r="J2000" s="15">
        <f>IF(OR((ROW(F2000)-MATCH(MAX($F$2:F2000),$F$2:F2000,0))=1,(ROW(F2000)-MATCH(MAX($F$2:F2000),$F$2:F2000,0))&gt;123),IF(OR(((G1999*J1999/C1999*C2000)/(G1999*K1999/D1999*D2000))&lt;(4/6),((G1999*J1999/C1999*C2000)/(G1999*K1999/D1999*D2000))&gt;(6/4)),50%,((G1999*J1999/C1999*C2000)/((G1999*K1999/D1999*D2000)+(G1999*J1999/C1999*C2000)))),((G1999*J1999/C1999*C2000)/((G1999*K1999/D1999*D2000)+(G1999*J1999/C1999*C2000))))</f>
        <v>0.52584027955339752</v>
      </c>
      <c r="K2000" s="18">
        <f t="shared" si="372"/>
        <v>0.47415972044660248</v>
      </c>
      <c r="L2000" s="20">
        <f t="shared" si="373"/>
        <v>1.1089939884773807</v>
      </c>
      <c r="M2000" s="51">
        <f>IF(AND((B2000-$B$2)&gt;123,OR(((U1999*R1999/C1999*C2000)/(U1999*S1999/D1999*D2000))&lt;(4/6),((U1999*R1999/C1999*C2000)/(U1999*S1999/D1999*D2000))&gt;(6/4))),1,0)</f>
        <v>0</v>
      </c>
      <c r="N2000" s="51">
        <f>IF(AND((B2000-$B$2)&gt;123,OR(((U1999*R1999/C1999*C2000)/(U1999*S1999/D1999*D2000))&lt;(4/6),((U1999*R1999/C1999*C2000)/(U1999*S1999/D1999*D2000))&gt;(6/4))),COUNTIF($M$2:M2000,1),0)</f>
        <v>0</v>
      </c>
      <c r="O2000" s="51">
        <f>IF(OR((ROW(N2000)-MATCH(MAX($N$2:N2000),$N$2:N2000,0))=1,(ROW(N2000)-MATCH(MAX($N$2:N2000),$N$2:N2000,0))&gt;123),IF(OR(((U1999*R1999/C1999*C2000)/(U1999*S1999/D1999*D2000))&lt;(4/6),((U1999*R1999/C1999*C2000)/(U1999*S1999/D1999*D2000))&gt;(6/4)),1,0),0)</f>
        <v>0</v>
      </c>
      <c r="P2000" s="47">
        <f>IF(O2000=1,U1999/2/C2000,P1999)</f>
        <v>4.5848803948301908</v>
      </c>
      <c r="Q2000" s="47">
        <f>IF(O2000=1,U1999/2/D2000,Q1999)</f>
        <v>74.992248772629807</v>
      </c>
      <c r="R2000" s="41">
        <f>P2000*C2000/U1999</f>
        <v>0.53324529112338381</v>
      </c>
      <c r="S2000" s="41">
        <f>Q2000*D2000/U1999</f>
        <v>0.48083695372913482</v>
      </c>
      <c r="T2000" s="41">
        <f t="shared" si="379"/>
        <v>1.1089939884773741</v>
      </c>
      <c r="U2000" s="42">
        <f>P2000*C2000+Q2000*D2000</f>
        <v>32457.194550759865</v>
      </c>
      <c r="V2000" s="25">
        <f>B2000</f>
        <v>43915</v>
      </c>
      <c r="W2000">
        <f>C2000/C$2</f>
        <v>1.6193641074095388</v>
      </c>
      <c r="X2000">
        <f>D2000/D$2</f>
        <v>1.4705825868864204</v>
      </c>
      <c r="Y2000">
        <f t="shared" si="380"/>
        <v>1.6228597275379932</v>
      </c>
      <c r="AA2000" s="15">
        <f t="shared" si="381"/>
        <v>2.6869081600896072E-2</v>
      </c>
      <c r="AB2000" s="15">
        <f t="shared" si="382"/>
        <v>2.6905226340212529E-4</v>
      </c>
      <c r="AC2000" s="15">
        <f t="shared" si="383"/>
        <v>1.4082244852518855E-2</v>
      </c>
    </row>
    <row r="2001" spans="1:29" x14ac:dyDescent="0.4">
      <c r="A2001" s="43">
        <f t="shared" si="374"/>
        <v>2020</v>
      </c>
      <c r="B2001" s="53">
        <v>43916</v>
      </c>
      <c r="C2001" s="45">
        <v>3698.0472</v>
      </c>
      <c r="D2001" s="45">
        <f>VLOOKUP(B2001,'H11001.CSI  中证全债'!$A$2:$B$2792,2,0)</f>
        <v>205.40690000000001</v>
      </c>
      <c r="E2001" s="14">
        <f t="shared" si="375"/>
        <v>0</v>
      </c>
      <c r="F2001" s="14">
        <f>IF(AND((B2001-$B$2)&gt;123,OR(((G2000*J2000/C2000*C2001)/(G2000*K2000/D2000*D2001))&lt;(4/6),((G2000*J2000/C2000*C2001)/(G2000*K2000/D2000*D2001))&gt;(6/4))),COUNTIF($E$2:E2001,1),0)</f>
        <v>0</v>
      </c>
      <c r="G2001" s="21">
        <f t="shared" si="376"/>
        <v>32138.050683916055</v>
      </c>
      <c r="H2001" s="12">
        <f t="shared" si="377"/>
        <v>4.553570394703824</v>
      </c>
      <c r="I2001" s="12">
        <f t="shared" si="378"/>
        <v>74.480129127983204</v>
      </c>
      <c r="J2001" s="15">
        <f>IF(OR((ROW(F2001)-MATCH(MAX($F$2:F2001),$F$2:F2001,0))=1,(ROW(F2001)-MATCH(MAX($F$2:F2001),$F$2:F2001,0))&gt;123),IF(OR(((G2000*J2000/C2000*C2001)/(G2000*K2000/D2000*D2001))&lt;(4/6),((G2000*J2000/C2000*C2001)/(G2000*K2000/D2000*D2001))&gt;(6/4)),50%,((G2000*J2000/C2000*C2001)/((G2000*K2000/D2000*D2001)+(G2000*J2000/C2000*C2001)))),((G2000*J2000/C2000*C2001)/((G2000*K2000/D2000*D2001)+(G2000*J2000/C2000*C2001))))</f>
        <v>0.52396825226754862</v>
      </c>
      <c r="K2001" s="18">
        <f t="shared" si="372"/>
        <v>0.47603174773245138</v>
      </c>
      <c r="L2001" s="20">
        <f t="shared" si="373"/>
        <v>1.1007002259060239</v>
      </c>
      <c r="M2001" s="51">
        <f>IF(AND((B2001-$B$2)&gt;123,OR(((U2000*R2000/C2000*C2001)/(U2000*S2000/D2000*D2001))&lt;(4/6),((U2000*R2000/C2000*C2001)/(U2000*S2000/D2000*D2001))&gt;(6/4))),1,0)</f>
        <v>0</v>
      </c>
      <c r="N2001" s="51">
        <f>IF(AND((B2001-$B$2)&gt;123,OR(((U2000*R2000/C2000*C2001)/(U2000*S2000/D2000*D2001))&lt;(4/6),((U2000*R2000/C2000*C2001)/(U2000*S2000/D2000*D2001))&gt;(6/4))),COUNTIF($M$2:M2001,1),0)</f>
        <v>0</v>
      </c>
      <c r="O2001" s="51">
        <f>IF(OR((ROW(N2001)-MATCH(MAX($N$2:N2001),$N$2:N2001,0))=1,(ROW(N2001)-MATCH(MAX($N$2:N2001),$N$2:N2001,0))&gt;123),IF(OR(((U2000*R2000/C2000*C2001)/(U2000*S2000/D2000*D2001))&lt;(4/6),((U2000*R2000/C2000*C2001)/(U2000*S2000/D2000*D2001))&gt;(6/4)),1,0),0)</f>
        <v>0</v>
      </c>
      <c r="P2001" s="47">
        <f>IF(O2001=1,U2000/2/C2001,P2000)</f>
        <v>4.5848803948301908</v>
      </c>
      <c r="Q2001" s="47">
        <f>IF(O2001=1,U2000/2/D2001,Q2000)</f>
        <v>74.992248772629807</v>
      </c>
      <c r="R2001" s="41">
        <f>P2001*C2001/U2000</f>
        <v>0.52238353749029554</v>
      </c>
      <c r="S2001" s="41">
        <f>Q2001*D2001/U2000</f>
        <v>0.47459201442455135</v>
      </c>
      <c r="T2001" s="41">
        <f t="shared" si="379"/>
        <v>1.1007002259060175</v>
      </c>
      <c r="U2001" s="42">
        <f>P2001*C2001+Q2001*D2001</f>
        <v>32359.029450851376</v>
      </c>
      <c r="V2001" s="25">
        <f>B2001</f>
        <v>43916</v>
      </c>
      <c r="W2001">
        <f>C2001/C$2</f>
        <v>1.608718814070063</v>
      </c>
      <c r="X2001">
        <f>D2001/D$2</f>
        <v>1.4719233249731278</v>
      </c>
      <c r="Y2001">
        <f t="shared" si="380"/>
        <v>1.6179514725425688</v>
      </c>
      <c r="AA2001" s="15">
        <f t="shared" si="381"/>
        <v>-6.5737490974188129E-3</v>
      </c>
      <c r="AB2001" s="15">
        <f t="shared" si="382"/>
        <v>9.1170540074614337E-4</v>
      </c>
      <c r="AC2001" s="15">
        <f t="shared" si="383"/>
        <v>-3.0244480851531197E-3</v>
      </c>
    </row>
    <row r="2002" spans="1:29" x14ac:dyDescent="0.4">
      <c r="A2002" s="43">
        <f t="shared" si="374"/>
        <v>2020</v>
      </c>
      <c r="B2002" s="53">
        <v>43917</v>
      </c>
      <c r="C2002" s="45">
        <v>3710.0605</v>
      </c>
      <c r="D2002" s="45">
        <f>VLOOKUP(B2002,'H11001.CSI  中证全债'!$A$2:$B$2792,2,0)</f>
        <v>205.55520000000001</v>
      </c>
      <c r="E2002" s="14">
        <f t="shared" si="375"/>
        <v>0</v>
      </c>
      <c r="F2002" s="14">
        <f>IF(AND((B2002-$B$2)&gt;123,OR(((G2001*J2001/C2001*C2002)/(G2001*K2001/D2001*D2002))&lt;(4/6),((G2001*J2001/C2001*C2002)/(G2001*K2001/D2001*D2002))&gt;(6/4))),COUNTIF($E$2:E2002,1),0)</f>
        <v>0</v>
      </c>
      <c r="G2002" s="21">
        <f t="shared" si="376"/>
        <v>32203.799494288432</v>
      </c>
      <c r="H2002" s="12">
        <f t="shared" si="377"/>
        <v>4.553570394703824</v>
      </c>
      <c r="I2002" s="12">
        <f t="shared" si="378"/>
        <v>74.480129127983204</v>
      </c>
      <c r="J2002" s="15">
        <f>IF(OR((ROW(F2002)-MATCH(MAX($F$2:F2002),$F$2:F2002,0))=1,(ROW(F2002)-MATCH(MAX($F$2:F2002),$F$2:F2002,0))&gt;123),IF(OR(((G2001*J2001/C2001*C2002)/(G2001*K2001/D2001*D2002))&lt;(4/6),((G2001*J2001/C2001*C2002)/(G2001*K2001/D2001*D2002))&gt;(6/4)),50%,((G2001*J2001/C2001*C2002)/((G2001*K2001/D2001*D2002)+(G2001*J2001/C2001*C2002)))),((G2001*J2001/C2001*C2002)/((G2001*K2001/D2001*D2002)+(G2001*J2001/C2001*C2002))))</f>
        <v>0.52459715687760256</v>
      </c>
      <c r="K2002" s="18">
        <f t="shared" si="372"/>
        <v>0.47540284312239744</v>
      </c>
      <c r="L2002" s="20">
        <f t="shared" si="373"/>
        <v>1.1034792165568508</v>
      </c>
      <c r="M2002" s="51">
        <f>IF(AND((B2002-$B$2)&gt;123,OR(((U2001*R2001/C2001*C2002)/(U2001*S2001/D2001*D2002))&lt;(4/6),((U2001*R2001/C2001*C2002)/(U2001*S2001/D2001*D2002))&gt;(6/4))),1,0)</f>
        <v>0</v>
      </c>
      <c r="N2002" s="51">
        <f>IF(AND((B2002-$B$2)&gt;123,OR(((U2001*R2001/C2001*C2002)/(U2001*S2001/D2001*D2002))&lt;(4/6),((U2001*R2001/C2001*C2002)/(U2001*S2001/D2001*D2002))&gt;(6/4))),COUNTIF($M$2:M2002,1),0)</f>
        <v>0</v>
      </c>
      <c r="O2002" s="51">
        <f>IF(OR((ROW(N2002)-MATCH(MAX($N$2:N2002),$N$2:N2002,0))=1,(ROW(N2002)-MATCH(MAX($N$2:N2002),$N$2:N2002,0))&gt;123),IF(OR(((U2001*R2001/C2001*C2002)/(U2001*S2001/D2001*D2002))&lt;(4/6),((U2001*R2001/C2001*C2002)/(U2001*S2001/D2001*D2002))&gt;(6/4)),1,0),0)</f>
        <v>0</v>
      </c>
      <c r="P2002" s="47">
        <f>IF(O2002=1,U2001/2/C2002,P2001)</f>
        <v>4.5848803948301908</v>
      </c>
      <c r="Q2002" s="47">
        <f>IF(O2002=1,U2001/2/D2002,Q2001)</f>
        <v>74.992248772629807</v>
      </c>
      <c r="R2002" s="41">
        <f>P2002*C2002/U2001</f>
        <v>0.52567039057583198</v>
      </c>
      <c r="S2002" s="41">
        <f>Q2002*D2002/U2001</f>
        <v>0.47637543388997106</v>
      </c>
      <c r="T2002" s="41">
        <f t="shared" si="379"/>
        <v>1.1034792165568441</v>
      </c>
      <c r="U2002" s="42">
        <f>P2002*C2002+Q2002*D2002</f>
        <v>32425.230344991571</v>
      </c>
      <c r="V2002" s="25">
        <f>B2002</f>
        <v>43917</v>
      </c>
      <c r="W2002">
        <f>C2002/C$2</f>
        <v>1.6139448213879437</v>
      </c>
      <c r="X2002">
        <f>D2002/D$2</f>
        <v>1.4729860265137944</v>
      </c>
      <c r="Y2002">
        <f t="shared" si="380"/>
        <v>1.6212615172495786</v>
      </c>
      <c r="AA2002" s="15">
        <f t="shared" si="381"/>
        <v>3.2485523711001107E-3</v>
      </c>
      <c r="AB2002" s="15">
        <f t="shared" si="382"/>
        <v>7.2198158873937324E-4</v>
      </c>
      <c r="AC2002" s="15">
        <f t="shared" si="383"/>
        <v>2.0458244658030367E-3</v>
      </c>
    </row>
    <row r="2003" spans="1:29" x14ac:dyDescent="0.4">
      <c r="A2003" s="43">
        <f t="shared" si="374"/>
        <v>2020</v>
      </c>
      <c r="B2003" s="53">
        <v>43920</v>
      </c>
      <c r="C2003" s="45">
        <v>3674.1107999999999</v>
      </c>
      <c r="D2003" s="45">
        <f>VLOOKUP(B2003,'H11001.CSI  中证全债'!$A$2:$B$2792,2,0)</f>
        <v>205.63640000000001</v>
      </c>
      <c r="E2003" s="14">
        <f t="shared" si="375"/>
        <v>0</v>
      </c>
      <c r="F2003" s="14">
        <f>IF(AND((B2003-$B$2)&gt;123,OR(((G2002*J2002/C2002*C2003)/(G2002*K2002/D2002*D2003))&lt;(4/6),((G2002*J2002/C2002*C2003)/(G2002*K2002/D2002*D2003))&gt;(6/4))),COUNTIF($E$2:E2003,1),0)</f>
        <v>0</v>
      </c>
      <c r="G2003" s="21">
        <f t="shared" si="376"/>
        <v>32046.147791155141</v>
      </c>
      <c r="H2003" s="12">
        <f t="shared" si="377"/>
        <v>4.553570394703824</v>
      </c>
      <c r="I2003" s="12">
        <f t="shared" si="378"/>
        <v>74.480129127983204</v>
      </c>
      <c r="J2003" s="15">
        <f>IF(OR((ROW(F2003)-MATCH(MAX($F$2:F2003),$F$2:F2003,0))=1,(ROW(F2003)-MATCH(MAX($F$2:F2003),$F$2:F2003,0))&gt;123),IF(OR(((G2002*J2002/C2002*C2003)/(G2002*K2002/D2002*D2003))&lt;(4/6),((G2002*J2002/C2002*C2003)/(G2002*K2002/D2002*D2003))&gt;(6/4)),50%,((G2002*J2002/C2002*C2003)/((G2002*K2002/D2002*D2003)+(G2002*J2002/C2002*C2003)))),((G2002*J2002/C2002*C2003)/((G2002*K2002/D2002*D2003)+(G2002*J2002/C2002*C2003))))</f>
        <v>0.52206968134744847</v>
      </c>
      <c r="K2003" s="18">
        <f t="shared" si="372"/>
        <v>0.47793031865255153</v>
      </c>
      <c r="L2003" s="20">
        <f t="shared" si="373"/>
        <v>1.0923552262165348</v>
      </c>
      <c r="M2003" s="51">
        <f>IF(AND((B2003-$B$2)&gt;123,OR(((U2002*R2002/C2002*C2003)/(U2002*S2002/D2002*D2003))&lt;(4/6),((U2002*R2002/C2002*C2003)/(U2002*S2002/D2002*D2003))&gt;(6/4))),1,0)</f>
        <v>0</v>
      </c>
      <c r="N2003" s="51">
        <f>IF(AND((B2003-$B$2)&gt;123,OR(((U2002*R2002/C2002*C2003)/(U2002*S2002/D2002*D2003))&lt;(4/6),((U2002*R2002/C2002*C2003)/(U2002*S2002/D2002*D2003))&gt;(6/4))),COUNTIF($M$2:M2003,1),0)</f>
        <v>0</v>
      </c>
      <c r="O2003" s="51">
        <f>IF(OR((ROW(N2003)-MATCH(MAX($N$2:N2003),$N$2:N2003,0))=1,(ROW(N2003)-MATCH(MAX($N$2:N2003),$N$2:N2003,0))&gt;123),IF(OR(((U2002*R2002/C2002*C2003)/(U2002*S2002/D2002*D2003))&lt;(4/6),((U2002*R2002/C2002*C2003)/(U2002*S2002/D2002*D2003))&gt;(6/4)),1,0),0)</f>
        <v>0</v>
      </c>
      <c r="P2003" s="47">
        <f>IF(O2003=1,U2002/2/C2003,P2002)</f>
        <v>4.5848803948301908</v>
      </c>
      <c r="Q2003" s="47">
        <f>IF(O2003=1,U2002/2/D2003,Q2002)</f>
        <v>74.992248772629807</v>
      </c>
      <c r="R2003" s="41">
        <f>P2003*C2003/U2002</f>
        <v>0.51951392160135623</v>
      </c>
      <c r="S2003" s="41">
        <f>Q2003*D2003/U2002</f>
        <v>0.47559064041899629</v>
      </c>
      <c r="T2003" s="41">
        <f t="shared" si="379"/>
        <v>1.0923552262165281</v>
      </c>
      <c r="U2003" s="42">
        <f>P2003*C2003+Q2003*D2003</f>
        <v>32266.494640861882</v>
      </c>
      <c r="V2003" s="25">
        <f>B2003</f>
        <v>43920</v>
      </c>
      <c r="W2003">
        <f>C2003/C$2</f>
        <v>1.5983060380997871</v>
      </c>
      <c r="X2003">
        <f>D2003/D$2</f>
        <v>1.4735678968111787</v>
      </c>
      <c r="Y2003">
        <f t="shared" si="380"/>
        <v>1.6133247320430941</v>
      </c>
      <c r="AA2003" s="15">
        <f t="shared" si="381"/>
        <v>-9.6897880775798084E-3</v>
      </c>
      <c r="AB2003" s="15">
        <f t="shared" si="382"/>
        <v>3.950277103181854E-4</v>
      </c>
      <c r="AC2003" s="15">
        <f t="shared" si="383"/>
        <v>-4.8954379796474212E-3</v>
      </c>
    </row>
    <row r="2004" spans="1:29" x14ac:dyDescent="0.4">
      <c r="A2004" s="43">
        <f t="shared" si="374"/>
        <v>2020</v>
      </c>
      <c r="B2004" s="53">
        <v>43921</v>
      </c>
      <c r="C2004" s="45">
        <v>3686.1550999999999</v>
      </c>
      <c r="D2004" s="45">
        <f>VLOOKUP(B2004,'H11001.CSI  中证全债'!$A$2:$B$2792,2,0)</f>
        <v>205.75890000000001</v>
      </c>
      <c r="E2004" s="14">
        <f t="shared" si="375"/>
        <v>0</v>
      </c>
      <c r="F2004" s="14">
        <f>IF(AND((B2004-$B$2)&gt;123,OR(((G2003*J2003/C2003*C2004)/(G2003*K2003/D2003*D2004))&lt;(4/6),((G2003*J2003/C2003*C2004)/(G2003*K2003/D2003*D2004))&gt;(6/4))),COUNTIF($E$2:E2004,1),0)</f>
        <v>0</v>
      </c>
      <c r="G2004" s="21">
        <f t="shared" si="376"/>
        <v>32110.116174878254</v>
      </c>
      <c r="H2004" s="12">
        <f t="shared" si="377"/>
        <v>4.553570394703824</v>
      </c>
      <c r="I2004" s="12">
        <f t="shared" si="378"/>
        <v>74.480129127983204</v>
      </c>
      <c r="J2004" s="15">
        <f>IF(OR((ROW(F2004)-MATCH(MAX($F$2:F2004),$F$2:F2004,0))=1,(ROW(F2004)-MATCH(MAX($F$2:F2004),$F$2:F2004,0))&gt;123),IF(OR(((G2003*J2003/C2003*C2004)/(G2003*K2003/D2003*D2004))&lt;(4/6),((G2003*J2003/C2003*C2004)/(G2003*K2003/D2003*D2004))&gt;(6/4)),50%,((G2003*J2003/C2003*C2004)/((G2003*K2003/D2003*D2004)+(G2003*J2003/C2003*C2004)))),((G2003*J2003/C2003*C2004)/((G2003*K2003/D2003*D2004)+(G2003*J2003/C2003*C2004))))</f>
        <v>0.52273765196709621</v>
      </c>
      <c r="K2004" s="18">
        <f t="shared" si="372"/>
        <v>0.47726234803290379</v>
      </c>
      <c r="L2004" s="20">
        <f t="shared" si="373"/>
        <v>1.0952836613272019</v>
      </c>
      <c r="M2004" s="51">
        <f>IF(AND((B2004-$B$2)&gt;123,OR(((U2003*R2003/C2003*C2004)/(U2003*S2003/D2003*D2004))&lt;(4/6),((U2003*R2003/C2003*C2004)/(U2003*S2003/D2003*D2004))&gt;(6/4))),1,0)</f>
        <v>0</v>
      </c>
      <c r="N2004" s="51">
        <f>IF(AND((B2004-$B$2)&gt;123,OR(((U2003*R2003/C2003*C2004)/(U2003*S2003/D2003*D2004))&lt;(4/6),((U2003*R2003/C2003*C2004)/(U2003*S2003/D2003*D2004))&gt;(6/4))),COUNTIF($M$2:M2004,1),0)</f>
        <v>0</v>
      </c>
      <c r="O2004" s="51">
        <f>IF(OR((ROW(N2004)-MATCH(MAX($N$2:N2004),$N$2:N2004,0))=1,(ROW(N2004)-MATCH(MAX($N$2:N2004),$N$2:N2004,0))&gt;123),IF(OR(((U2003*R2003/C2003*C2004)/(U2003*S2003/D2003*D2004))&lt;(4/6),((U2003*R2003/C2003*C2004)/(U2003*S2003/D2003*D2004))&gt;(6/4)),1,0),0)</f>
        <v>0</v>
      </c>
      <c r="P2004" s="47">
        <f>IF(O2004=1,U2003/2/C2004,P2003)</f>
        <v>4.5848803948301908</v>
      </c>
      <c r="Q2004" s="47">
        <f>IF(O2004=1,U2003/2/D2004,Q2003)</f>
        <v>74.992248772629807</v>
      </c>
      <c r="R2004" s="41">
        <f>P2004*C2004/U2003</f>
        <v>0.52378110601734351</v>
      </c>
      <c r="S2004" s="41">
        <f>Q2004*D2004/U2003</f>
        <v>0.47821502731325188</v>
      </c>
      <c r="T2004" s="41">
        <f t="shared" si="379"/>
        <v>1.0952836613271959</v>
      </c>
      <c r="U2004" s="42">
        <f>P2004*C2004+Q2004*D2004</f>
        <v>32330.902866275981</v>
      </c>
      <c r="V2004" s="25">
        <f>B2004</f>
        <v>43921</v>
      </c>
      <c r="W2004">
        <f>C2004/C$2</f>
        <v>1.6035455309900628</v>
      </c>
      <c r="X2004">
        <f>D2004/D$2</f>
        <v>1.4744457183805086</v>
      </c>
      <c r="Y2004">
        <f t="shared" si="380"/>
        <v>1.6165451433137989</v>
      </c>
      <c r="AA2004" s="15">
        <f t="shared" si="381"/>
        <v>3.2781537236166169E-3</v>
      </c>
      <c r="AB2004" s="15">
        <f t="shared" si="382"/>
        <v>5.9571165416238969E-4</v>
      </c>
      <c r="AC2004" s="15">
        <f t="shared" si="383"/>
        <v>1.9961333305951179E-3</v>
      </c>
    </row>
    <row r="2005" spans="1:29" x14ac:dyDescent="0.4">
      <c r="A2005" s="43">
        <f t="shared" si="374"/>
        <v>2020</v>
      </c>
      <c r="B2005" s="53">
        <v>43922</v>
      </c>
      <c r="C2005" s="45">
        <v>3675.0758000000001</v>
      </c>
      <c r="D2005" s="45">
        <f>VLOOKUP(B2005,'H11001.CSI  中证全债'!$A$2:$B$2792,2,0)</f>
        <v>205.9804</v>
      </c>
      <c r="E2005" s="14">
        <f t="shared" si="375"/>
        <v>0</v>
      </c>
      <c r="F2005" s="14">
        <f>IF(AND((B2005-$B$2)&gt;123,OR(((G2004*J2004/C2004*C2005)/(G2004*K2004/D2004*D2005))&lt;(4/6),((G2004*J2004/C2004*C2005)/(G2004*K2004/D2004*D2005))&gt;(6/4))),COUNTIF($E$2:E2005,1),0)</f>
        <v>0</v>
      </c>
      <c r="G2005" s="21">
        <f t="shared" si="376"/>
        <v>32076.163151006058</v>
      </c>
      <c r="H2005" s="12">
        <f t="shared" si="377"/>
        <v>4.553570394703824</v>
      </c>
      <c r="I2005" s="12">
        <f t="shared" si="378"/>
        <v>74.480129127983204</v>
      </c>
      <c r="J2005" s="15">
        <f>IF(OR((ROW(F2005)-MATCH(MAX($F$2:F2005),$F$2:F2005,0))=1,(ROW(F2005)-MATCH(MAX($F$2:F2005),$F$2:F2005,0))&gt;123),IF(OR(((G2004*J2004/C2004*C2005)/(G2004*K2004/D2004*D2005))&lt;(4/6),((G2004*J2004/C2004*C2005)/(G2004*K2004/D2004*D2005))&gt;(6/4)),50%,((G2004*J2004/C2004*C2005)/((G2004*K2004/D2004*D2005)+(G2004*J2004/C2004*C2005)))),((G2004*J2004/C2004*C2005)/((G2004*K2004/D2004*D2005)+(G2004*J2004/C2004*C2005))))</f>
        <v>0.52171814572677822</v>
      </c>
      <c r="K2005" s="18">
        <f t="shared" si="372"/>
        <v>0.47828185427322178</v>
      </c>
      <c r="L2005" s="20">
        <f t="shared" si="373"/>
        <v>1.0908173518720683</v>
      </c>
      <c r="M2005" s="51">
        <f>IF(AND((B2005-$B$2)&gt;123,OR(((U2004*R2004/C2004*C2005)/(U2004*S2004/D2004*D2005))&lt;(4/6),((U2004*R2004/C2004*C2005)/(U2004*S2004/D2004*D2005))&gt;(6/4))),1,0)</f>
        <v>0</v>
      </c>
      <c r="N2005" s="51">
        <f>IF(AND((B2005-$B$2)&gt;123,OR(((U2004*R2004/C2004*C2005)/(U2004*S2004/D2004*D2005))&lt;(4/6),((U2004*R2004/C2004*C2005)/(U2004*S2004/D2004*D2005))&gt;(6/4))),COUNTIF($M$2:M2005,1),0)</f>
        <v>0</v>
      </c>
      <c r="O2005" s="51">
        <f>IF(OR((ROW(N2005)-MATCH(MAX($N$2:N2005),$N$2:N2005,0))=1,(ROW(N2005)-MATCH(MAX($N$2:N2005),$N$2:N2005,0))&gt;123),IF(OR(((U2004*R2004/C2004*C2005)/(U2004*S2004/D2004*D2005))&lt;(4/6),((U2004*R2004/C2004*C2005)/(U2004*S2004/D2004*D2005))&gt;(6/4)),1,0),0)</f>
        <v>0</v>
      </c>
      <c r="P2005" s="47">
        <f>IF(O2005=1,U2004/2/C2005,P2004)</f>
        <v>4.5848803948301908</v>
      </c>
      <c r="Q2005" s="47">
        <f>IF(O2005=1,U2004/2/D2005,Q2004)</f>
        <v>74.992248772629807</v>
      </c>
      <c r="R2005" s="41">
        <f>P2005*C2005/U2004</f>
        <v>0.52116648441979352</v>
      </c>
      <c r="S2005" s="41">
        <f>Q2005*D2005/U2004</f>
        <v>0.47777612221273069</v>
      </c>
      <c r="T2005" s="41">
        <f t="shared" si="379"/>
        <v>1.0908173518720619</v>
      </c>
      <c r="U2005" s="42">
        <f>P2005*C2005+Q2005*D2005</f>
        <v>32296.716384020678</v>
      </c>
      <c r="V2005" s="25">
        <f>B2005</f>
        <v>43922</v>
      </c>
      <c r="W2005">
        <f>C2005/C$2</f>
        <v>1.5987258309178933</v>
      </c>
      <c r="X2005">
        <f>D2005/D$2</f>
        <v>1.4760329630956646</v>
      </c>
      <c r="Y2005">
        <f t="shared" si="380"/>
        <v>1.6148358192010339</v>
      </c>
      <c r="AA2005" s="15">
        <f t="shared" si="381"/>
        <v>-3.0056521495798183E-3</v>
      </c>
      <c r="AB2005" s="15">
        <f t="shared" si="382"/>
        <v>1.0765026446000192E-3</v>
      </c>
      <c r="AC2005" s="15">
        <f t="shared" si="383"/>
        <v>-1.0573933674756786E-3</v>
      </c>
    </row>
    <row r="2006" spans="1:29" x14ac:dyDescent="0.4">
      <c r="A2006" s="43">
        <f t="shared" si="374"/>
        <v>2020</v>
      </c>
      <c r="B2006" s="53">
        <v>43923</v>
      </c>
      <c r="C2006" s="45">
        <v>3734.5306</v>
      </c>
      <c r="D2006" s="45">
        <f>VLOOKUP(B2006,'H11001.CSI  中证全债'!$A$2:$B$2792,2,0)</f>
        <v>206.06960000000001</v>
      </c>
      <c r="E2006" s="14">
        <f t="shared" si="375"/>
        <v>0</v>
      </c>
      <c r="F2006" s="14">
        <f>IF(AND((B2006-$B$2)&gt;123,OR(((G2005*J2005/C2005*C2006)/(G2005*K2005/D2005*D2006))&lt;(4/6),((G2005*J2005/C2005*C2006)/(G2005*K2005/D2005*D2006))&gt;(6/4))),COUNTIF($E$2:E2006,1),0)</f>
        <v>0</v>
      </c>
      <c r="G2006" s="21">
        <f t="shared" si="376"/>
        <v>32353.538395627318</v>
      </c>
      <c r="H2006" s="12">
        <f t="shared" si="377"/>
        <v>4.553570394703824</v>
      </c>
      <c r="I2006" s="12">
        <f t="shared" si="378"/>
        <v>74.480129127983204</v>
      </c>
      <c r="J2006" s="15">
        <f>IF(OR((ROW(F2006)-MATCH(MAX($F$2:F2006),$F$2:F2006,0))=1,(ROW(F2006)-MATCH(MAX($F$2:F2006),$F$2:F2006,0))&gt;123),IF(OR(((G2005*J2005/C2005*C2006)/(G2005*K2005/D2005*D2006))&lt;(4/6),((G2005*J2005/C2005*C2006)/(G2005*K2005/D2005*D2006))&gt;(6/4)),50%,((G2005*J2005/C2005*C2006)/((G2005*K2005/D2005*D2006)+(G2005*J2005/C2005*C2006)))),((G2005*J2005/C2005*C2006)/((G2005*K2005/D2005*D2006)+(G2005*J2005/C2005*C2006))))</f>
        <v>0.52561323495218915</v>
      </c>
      <c r="K2006" s="18">
        <f t="shared" si="372"/>
        <v>0.47438676504781085</v>
      </c>
      <c r="L2006" s="20">
        <f t="shared" si="373"/>
        <v>1.1079846101929414</v>
      </c>
      <c r="M2006" s="51">
        <f>IF(AND((B2006-$B$2)&gt;123,OR(((U2005*R2005/C2005*C2006)/(U2005*S2005/D2005*D2006))&lt;(4/6),((U2005*R2005/C2005*C2006)/(U2005*S2005/D2005*D2006))&gt;(6/4))),1,0)</f>
        <v>0</v>
      </c>
      <c r="N2006" s="51">
        <f>IF(AND((B2006-$B$2)&gt;123,OR(((U2005*R2005/C2005*C2006)/(U2005*S2005/D2005*D2006))&lt;(4/6),((U2005*R2005/C2005*C2006)/(U2005*S2005/D2005*D2006))&gt;(6/4))),COUNTIF($M$2:M2006,1),0)</f>
        <v>0</v>
      </c>
      <c r="O2006" s="51">
        <f>IF(OR((ROW(N2006)-MATCH(MAX($N$2:N2006),$N$2:N2006,0))=1,(ROW(N2006)-MATCH(MAX($N$2:N2006),$N$2:N2006,0))&gt;123),IF(OR(((U2005*R2005/C2005*C2006)/(U2005*S2005/D2005*D2006))&lt;(4/6),((U2005*R2005/C2005*C2006)/(U2005*S2005/D2005*D2006))&gt;(6/4)),1,0),0)</f>
        <v>0</v>
      </c>
      <c r="P2006" s="47">
        <f>IF(O2006=1,U2005/2/C2006,P2005)</f>
        <v>4.5848803948301908</v>
      </c>
      <c r="Q2006" s="47">
        <f>IF(O2006=1,U2005/2/D2006,Q2005)</f>
        <v>74.992248772629807</v>
      </c>
      <c r="R2006" s="41">
        <f>P2006*C2006/U2005</f>
        <v>0.53015842007718783</v>
      </c>
      <c r="S2006" s="41">
        <f>Q2006*D2006/U2005</f>
        <v>0.47848897466623713</v>
      </c>
      <c r="T2006" s="41">
        <f t="shared" si="379"/>
        <v>1.1079846101929349</v>
      </c>
      <c r="U2006" s="42">
        <f>P2006*C2006+Q2006*D2006</f>
        <v>32575.998839509746</v>
      </c>
      <c r="V2006" s="25">
        <f>B2006</f>
        <v>43923</v>
      </c>
      <c r="W2006">
        <f>C2006/C$2</f>
        <v>1.6245897667126481</v>
      </c>
      <c r="X2006">
        <f>D2006/D$2</f>
        <v>1.4766721605159441</v>
      </c>
      <c r="Y2006">
        <f t="shared" si="380"/>
        <v>1.6287999419754873</v>
      </c>
      <c r="AA2006" s="15">
        <f t="shared" si="381"/>
        <v>1.617784318897586E-2</v>
      </c>
      <c r="AB2006" s="15">
        <f t="shared" si="382"/>
        <v>4.3305091164014264E-4</v>
      </c>
      <c r="AC2006" s="15">
        <f t="shared" si="383"/>
        <v>8.6473947434249077E-3</v>
      </c>
    </row>
    <row r="2007" spans="1:29" x14ac:dyDescent="0.4">
      <c r="A2007" s="43">
        <f t="shared" si="374"/>
        <v>2020</v>
      </c>
      <c r="B2007" s="53">
        <v>43924</v>
      </c>
      <c r="C2007" s="45">
        <v>3713.2183</v>
      </c>
      <c r="D2007" s="45">
        <f>VLOOKUP(B2007,'H11001.CSI  中证全债'!$A$2:$B$2792,2,0)</f>
        <v>206.0676</v>
      </c>
      <c r="E2007" s="14">
        <f t="shared" si="375"/>
        <v>0</v>
      </c>
      <c r="F2007" s="14">
        <f>IF(AND((B2007-$B$2)&gt;123,OR(((G2006*J2006/C2006*C2007)/(G2006*K2006/D2006*D2007))&lt;(4/6),((G2006*J2006/C2006*C2007)/(G2006*K2006/D2006*D2007))&gt;(6/4))),COUNTIF($E$2:E2007,1),0)</f>
        <v>0</v>
      </c>
      <c r="G2007" s="21">
        <f t="shared" si="376"/>
        <v>32256.342377046014</v>
      </c>
      <c r="H2007" s="12">
        <f t="shared" si="377"/>
        <v>4.553570394703824</v>
      </c>
      <c r="I2007" s="12">
        <f t="shared" si="378"/>
        <v>74.480129127983204</v>
      </c>
      <c r="J2007" s="15">
        <f>IF(OR((ROW(F2007)-MATCH(MAX($F$2:F2007),$F$2:F2007,0))=1,(ROW(F2007)-MATCH(MAX($F$2:F2007),$F$2:F2007,0))&gt;123),IF(OR(((G2006*J2006/C2006*C2007)/(G2006*K2006/D2006*D2007))&lt;(4/6),((G2006*J2006/C2006*C2007)/(G2006*K2006/D2006*D2007))&gt;(6/4)),50%,((G2006*J2006/C2006*C2007)/((G2006*K2006/D2006*D2007)+(G2006*J2006/C2006*C2007)))),((G2006*J2006/C2006*C2007)/((G2006*K2006/D2006*D2007)+(G2006*J2006/C2006*C2007))))</f>
        <v>0.52418841300446695</v>
      </c>
      <c r="K2007" s="18">
        <f t="shared" si="372"/>
        <v>0.47581158699553305</v>
      </c>
      <c r="L2007" s="20">
        <f t="shared" si="373"/>
        <v>1.1016722318899477</v>
      </c>
      <c r="M2007" s="51">
        <f>IF(AND((B2007-$B$2)&gt;123,OR(((U2006*R2006/C2006*C2007)/(U2006*S2006/D2006*D2007))&lt;(4/6),((U2006*R2006/C2006*C2007)/(U2006*S2006/D2006*D2007))&gt;(6/4))),1,0)</f>
        <v>0</v>
      </c>
      <c r="N2007" s="51">
        <f>IF(AND((B2007-$B$2)&gt;123,OR(((U2006*R2006/C2006*C2007)/(U2006*S2006/D2006*D2007))&lt;(4/6),((U2006*R2006/C2006*C2007)/(U2006*S2006/D2006*D2007))&gt;(6/4))),COUNTIF($M$2:M2007,1),0)</f>
        <v>0</v>
      </c>
      <c r="O2007" s="51">
        <f>IF(OR((ROW(N2007)-MATCH(MAX($N$2:N2007),$N$2:N2007,0))=1,(ROW(N2007)-MATCH(MAX($N$2:N2007),$N$2:N2007,0))&gt;123),IF(OR(((U2006*R2006/C2006*C2007)/(U2006*S2006/D2006*D2007))&lt;(4/6),((U2006*R2006/C2006*C2007)/(U2006*S2006/D2006*D2007))&gt;(6/4)),1,0),0)</f>
        <v>0</v>
      </c>
      <c r="P2007" s="47">
        <f>IF(O2007=1,U2006/2/C2007,P2006)</f>
        <v>4.5848803948301908</v>
      </c>
      <c r="Q2007" s="47">
        <f>IF(O2007=1,U2006/2/D2007,Q2006)</f>
        <v>74.992248772629807</v>
      </c>
      <c r="R2007" s="41">
        <f>P2007*C2007/U2006</f>
        <v>0.52261365397478943</v>
      </c>
      <c r="S2007" s="41">
        <f>Q2007*D2007/U2006</f>
        <v>0.47438216090663815</v>
      </c>
      <c r="T2007" s="41">
        <f t="shared" si="379"/>
        <v>1.1016722318899415</v>
      </c>
      <c r="U2007" s="42">
        <f>P2007*C2007+Q2007*D2007</f>
        <v>32478.134508573457</v>
      </c>
      <c r="V2007" s="25">
        <f>B2007</f>
        <v>43924</v>
      </c>
      <c r="W2007">
        <f>C2007/C$2</f>
        <v>1.6153185226946956</v>
      </c>
      <c r="X2007">
        <f>D2007/D$2</f>
        <v>1.4766578287352201</v>
      </c>
      <c r="Y2007">
        <f t="shared" si="380"/>
        <v>1.623906725428673</v>
      </c>
      <c r="AA2007" s="15">
        <f t="shared" si="381"/>
        <v>-5.7068216283996387E-3</v>
      </c>
      <c r="AB2007" s="15">
        <f t="shared" si="382"/>
        <v>-9.7054587383516022E-6</v>
      </c>
      <c r="AC2007" s="15">
        <f t="shared" si="383"/>
        <v>-3.0041851185723667E-3</v>
      </c>
    </row>
    <row r="2008" spans="1:29" x14ac:dyDescent="0.4">
      <c r="A2008" s="43">
        <f t="shared" si="374"/>
        <v>2020</v>
      </c>
      <c r="B2008" s="53">
        <v>43928</v>
      </c>
      <c r="C2008" s="45">
        <v>3798.0214000000001</v>
      </c>
      <c r="D2008" s="45">
        <f>VLOOKUP(B2008,'H11001.CSI  中证全债'!$A$2:$B$2792,2,0)</f>
        <v>207.0951</v>
      </c>
      <c r="E2008" s="14">
        <f t="shared" si="375"/>
        <v>0</v>
      </c>
      <c r="F2008" s="14">
        <f>IF(AND((B2008-$B$2)&gt;123,OR(((G2007*J2007/C2007*C2008)/(G2007*K2007/D2007*D2008))&lt;(4/6),((G2007*J2007/C2007*C2008)/(G2007*K2007/D2007*D2008))&gt;(6/4))),COUNTIF($E$2:E2008,1),0)</f>
        <v>0</v>
      </c>
      <c r="G2008" s="21">
        <f t="shared" si="376"/>
        <v>32719.027595264124</v>
      </c>
      <c r="H2008" s="12">
        <f t="shared" si="377"/>
        <v>4.553570394703824</v>
      </c>
      <c r="I2008" s="12">
        <f t="shared" si="378"/>
        <v>74.480129127983204</v>
      </c>
      <c r="J2008" s="15">
        <f>IF(OR((ROW(F2008)-MATCH(MAX($F$2:F2008),$F$2:F2008,0))=1,(ROW(F2008)-MATCH(MAX($F$2:F2008),$F$2:F2008,0))&gt;123),IF(OR(((G2007*J2007/C2007*C2008)/(G2007*K2007/D2007*D2008))&lt;(4/6),((G2007*J2007/C2007*C2008)/(G2007*K2007/D2007*D2008))&gt;(6/4)),50%,((G2007*J2007/C2007*C2008)/((G2007*K2007/D2007*D2008)+(G2007*J2007/C2007*C2008)))),((G2007*J2007/C2007*C2008)/((G2007*K2007/D2007*D2008)+(G2007*J2007/C2007*C2008))))</f>
        <v>0.52857798891293684</v>
      </c>
      <c r="K2008" s="18">
        <f t="shared" si="372"/>
        <v>0.47142201108706316</v>
      </c>
      <c r="L2008" s="20">
        <f t="shared" si="373"/>
        <v>1.121241640147596</v>
      </c>
      <c r="M2008" s="51">
        <f>IF(AND((B2008-$B$2)&gt;123,OR(((U2007*R2007/C2007*C2008)/(U2007*S2007/D2007*D2008))&lt;(4/6),((U2007*R2007/C2007*C2008)/(U2007*S2007/D2007*D2008))&gt;(6/4))),1,0)</f>
        <v>0</v>
      </c>
      <c r="N2008" s="51">
        <f>IF(AND((B2008-$B$2)&gt;123,OR(((U2007*R2007/C2007*C2008)/(U2007*S2007/D2007*D2008))&lt;(4/6),((U2007*R2007/C2007*C2008)/(U2007*S2007/D2007*D2008))&gt;(6/4))),COUNTIF($M$2:M2008,1),0)</f>
        <v>0</v>
      </c>
      <c r="O2008" s="51">
        <f>IF(OR((ROW(N2008)-MATCH(MAX($N$2:N2008),$N$2:N2008,0))=1,(ROW(N2008)-MATCH(MAX($N$2:N2008),$N$2:N2008,0))&gt;123),IF(OR(((U2007*R2007/C2007*C2008)/(U2007*S2007/D2007*D2008))&lt;(4/6),((U2007*R2007/C2007*C2008)/(U2007*S2007/D2007*D2008))&gt;(6/4)),1,0),0)</f>
        <v>0</v>
      </c>
      <c r="P2008" s="47">
        <f>IF(O2008=1,U2007/2/C2008,P2007)</f>
        <v>4.5848803948301908</v>
      </c>
      <c r="Q2008" s="47">
        <f>IF(O2008=1,U2007/2/D2008,Q2007)</f>
        <v>74.992248772629807</v>
      </c>
      <c r="R2008" s="41">
        <f>P2008*C2008/U2007</f>
        <v>0.53615991557054399</v>
      </c>
      <c r="S2008" s="41">
        <f>Q2008*D2008/U2007</f>
        <v>0.4781840919678732</v>
      </c>
      <c r="T2008" s="41">
        <f t="shared" si="379"/>
        <v>1.1212416401475895</v>
      </c>
      <c r="U2008" s="42">
        <f>P2008*C2008+Q2008*D2008</f>
        <v>32944.001114798164</v>
      </c>
      <c r="V2008" s="25">
        <f>B2008</f>
        <v>43928</v>
      </c>
      <c r="W2008">
        <f>C2008/C$2</f>
        <v>1.6522094370295546</v>
      </c>
      <c r="X2008">
        <f>D2008/D$2</f>
        <v>1.4840207810820494</v>
      </c>
      <c r="Y2008">
        <f t="shared" si="380"/>
        <v>1.6472000557399082</v>
      </c>
      <c r="AA2008" s="15">
        <f t="shared" si="381"/>
        <v>2.2838167096181916E-2</v>
      </c>
      <c r="AB2008" s="15">
        <f t="shared" si="382"/>
        <v>4.9862278203853805E-3</v>
      </c>
      <c r="AC2008" s="15">
        <f t="shared" si="383"/>
        <v>1.4344007538417136E-2</v>
      </c>
    </row>
    <row r="2009" spans="1:29" x14ac:dyDescent="0.4">
      <c r="A2009" s="43">
        <f t="shared" si="374"/>
        <v>2020</v>
      </c>
      <c r="B2009" s="53">
        <v>43929</v>
      </c>
      <c r="C2009" s="45">
        <v>3780.3445000000002</v>
      </c>
      <c r="D2009" s="45">
        <f>VLOOKUP(B2009,'H11001.CSI  中证全债'!$A$2:$B$2792,2,0)</f>
        <v>207.55529999999999</v>
      </c>
      <c r="E2009" s="14">
        <f t="shared" si="375"/>
        <v>0</v>
      </c>
      <c r="F2009" s="14">
        <f>IF(AND((B2009-$B$2)&gt;123,OR(((G2008*J2008/C2008*C2009)/(G2008*K2008/D2008*D2009))&lt;(4/6),((G2008*J2008/C2008*C2009)/(G2008*K2008/D2008*D2009))&gt;(6/4))),COUNTIF($E$2:E2009,1),0)</f>
        <v>0</v>
      </c>
      <c r="G2009" s="21">
        <f t="shared" si="376"/>
        <v>32672.81034217868</v>
      </c>
      <c r="H2009" s="12">
        <f t="shared" si="377"/>
        <v>4.553570394703824</v>
      </c>
      <c r="I2009" s="12">
        <f t="shared" si="378"/>
        <v>74.480129127983204</v>
      </c>
      <c r="J2009" s="15">
        <f>IF(OR((ROW(F2009)-MATCH(MAX($F$2:F2009),$F$2:F2009,0))=1,(ROW(F2009)-MATCH(MAX($F$2:F2009),$F$2:F2009,0))&gt;123),IF(OR(((G2008*J2008/C2008*C2009)/(G2008*K2008/D2008*D2009))&lt;(4/6),((G2008*J2008/C2008*C2009)/(G2008*K2008/D2008*D2009))&gt;(6/4)),50%,((G2008*J2008/C2008*C2009)/((G2008*K2008/D2008*D2009)+(G2008*J2008/C2008*C2009)))),((G2008*J2008/C2008*C2009)/((G2008*K2008/D2008*D2009)+(G2008*J2008/C2008*C2009))))</f>
        <v>0.52686207940793839</v>
      </c>
      <c r="K2009" s="18">
        <f t="shared" si="372"/>
        <v>0.47313792059206161</v>
      </c>
      <c r="L2009" s="20">
        <f t="shared" si="373"/>
        <v>1.1135486218239472</v>
      </c>
      <c r="M2009" s="51">
        <f>IF(AND((B2009-$B$2)&gt;123,OR(((U2008*R2008/C2008*C2009)/(U2008*S2008/D2008*D2009))&lt;(4/6),((U2008*R2008/C2008*C2009)/(U2008*S2008/D2008*D2009))&gt;(6/4))),1,0)</f>
        <v>0</v>
      </c>
      <c r="N2009" s="51">
        <f>IF(AND((B2009-$B$2)&gt;123,OR(((U2008*R2008/C2008*C2009)/(U2008*S2008/D2008*D2009))&lt;(4/6),((U2008*R2008/C2008*C2009)/(U2008*S2008/D2008*D2009))&gt;(6/4))),COUNTIF($M$2:M2009,1),0)</f>
        <v>0</v>
      </c>
      <c r="O2009" s="51">
        <f>IF(OR((ROW(N2009)-MATCH(MAX($N$2:N2009),$N$2:N2009,0))=1,(ROW(N2009)-MATCH(MAX($N$2:N2009),$N$2:N2009,0))&gt;123),IF(OR(((U2008*R2008/C2008*C2009)/(U2008*S2008/D2008*D2009))&lt;(4/6),((U2008*R2008/C2008*C2009)/(U2008*S2008/D2008*D2009))&gt;(6/4)),1,0),0)</f>
        <v>0</v>
      </c>
      <c r="P2009" s="47">
        <f>IF(O2009=1,U2008/2/C2009,P2008)</f>
        <v>4.5848803948301908</v>
      </c>
      <c r="Q2009" s="47">
        <f>IF(O2009=1,U2008/2/D2009,Q2008)</f>
        <v>74.992248772629807</v>
      </c>
      <c r="R2009" s="41">
        <f>P2009*C2009/U2008</f>
        <v>0.52611786052813614</v>
      </c>
      <c r="S2009" s="41">
        <f>Q2009*D2009/U2008</f>
        <v>0.4724695897574544</v>
      </c>
      <c r="T2009" s="41">
        <f t="shared" si="379"/>
        <v>1.113548621823941</v>
      </c>
      <c r="U2009" s="42">
        <f>P2009*C2009+Q2009*D2009</f>
        <v>32897.466075431948</v>
      </c>
      <c r="V2009" s="25">
        <f>B2009</f>
        <v>43929</v>
      </c>
      <c r="W2009">
        <f>C2009/C$2</f>
        <v>1.644519659136932</v>
      </c>
      <c r="X2009">
        <f>D2009/D$2</f>
        <v>1.4873185238265854</v>
      </c>
      <c r="Y2009">
        <f t="shared" si="380"/>
        <v>1.6448733037715975</v>
      </c>
      <c r="AA2009" s="15">
        <f t="shared" si="381"/>
        <v>-4.6542391783258585E-3</v>
      </c>
      <c r="AB2009" s="15">
        <f t="shared" si="382"/>
        <v>2.2221674969615801E-3</v>
      </c>
      <c r="AC2009" s="15">
        <f t="shared" si="383"/>
        <v>-1.4125497144095167E-3</v>
      </c>
    </row>
    <row r="2010" spans="1:29" x14ac:dyDescent="0.4">
      <c r="A2010" s="43">
        <f t="shared" si="374"/>
        <v>2020</v>
      </c>
      <c r="B2010" s="53">
        <v>43930</v>
      </c>
      <c r="C2010" s="45">
        <v>3792.8105</v>
      </c>
      <c r="D2010" s="45">
        <f>VLOOKUP(B2010,'H11001.CSI  中证全债'!$A$2:$B$2792,2,0)</f>
        <v>207.81489999999999</v>
      </c>
      <c r="E2010" s="14">
        <f t="shared" si="375"/>
        <v>0</v>
      </c>
      <c r="F2010" s="14">
        <f>IF(AND((B2010-$B$2)&gt;123,OR(((G2009*J2009/C2009*C2010)/(G2009*K2009/D2009*D2010))&lt;(4/6),((G2009*J2009/C2009*C2010)/(G2009*K2009/D2009*D2010))&gt;(6/4))),COUNTIF($E$2:E2010,1),0)</f>
        <v>0</v>
      </c>
      <c r="G2010" s="21">
        <f t="shared" si="376"/>
        <v>32748.910192240684</v>
      </c>
      <c r="H2010" s="12">
        <f t="shared" si="377"/>
        <v>4.553570394703824</v>
      </c>
      <c r="I2010" s="12">
        <f t="shared" si="378"/>
        <v>74.480129127983204</v>
      </c>
      <c r="J2010" s="15">
        <f>IF(OR((ROW(F2010)-MATCH(MAX($F$2:F2010),$F$2:F2010,0))=1,(ROW(F2010)-MATCH(MAX($F$2:F2010),$F$2:F2010,0))&gt;123),IF(OR(((G2009*J2009/C2009*C2010)/(G2009*K2009/D2009*D2010))&lt;(4/6),((G2009*J2009/C2009*C2010)/(G2009*K2009/D2009*D2010))&gt;(6/4)),50%,((G2009*J2009/C2009*C2010)/((G2009*K2009/D2009*D2010)+(G2009*J2009/C2009*C2010)))),((G2009*J2009/C2009*C2010)/((G2009*K2009/D2009*D2010)+(G2009*J2009/C2009*C2010))))</f>
        <v>0.52737112484475501</v>
      </c>
      <c r="K2010" s="18">
        <f t="shared" si="372"/>
        <v>0.47262887515524499</v>
      </c>
      <c r="L2010" s="20">
        <f t="shared" si="373"/>
        <v>1.1158250216335783</v>
      </c>
      <c r="M2010" s="51">
        <f>IF(AND((B2010-$B$2)&gt;123,OR(((U2009*R2009/C2009*C2010)/(U2009*S2009/D2009*D2010))&lt;(4/6),((U2009*R2009/C2009*C2010)/(U2009*S2009/D2009*D2010))&gt;(6/4))),1,0)</f>
        <v>0</v>
      </c>
      <c r="N2010" s="51">
        <f>IF(AND((B2010-$B$2)&gt;123,OR(((U2009*R2009/C2009*C2010)/(U2009*S2009/D2009*D2010))&lt;(4/6),((U2009*R2009/C2009*C2010)/(U2009*S2009/D2009*D2010))&gt;(6/4))),COUNTIF($M$2:M2010,1),0)</f>
        <v>0</v>
      </c>
      <c r="O2010" s="51">
        <f>IF(OR((ROW(N2010)-MATCH(MAX($N$2:N2010),$N$2:N2010,0))=1,(ROW(N2010)-MATCH(MAX($N$2:N2010),$N$2:N2010,0))&gt;123),IF(OR(((U2009*R2009/C2009*C2010)/(U2009*S2009/D2009*D2010))&lt;(4/6),((U2009*R2009/C2009*C2010)/(U2009*S2009/D2009*D2010))&gt;(6/4)),1,0),0)</f>
        <v>0</v>
      </c>
      <c r="P2010" s="47">
        <f>IF(O2010=1,U2009/2/C2010,P2009)</f>
        <v>4.5848803948301908</v>
      </c>
      <c r="Q2010" s="47">
        <f>IF(O2010=1,U2009/2/D2010,Q2009)</f>
        <v>74.992248772629807</v>
      </c>
      <c r="R2010" s="41">
        <f>P2010*C2010/U2009</f>
        <v>0.52859945087815596</v>
      </c>
      <c r="S2010" s="41">
        <f>Q2010*D2010/U2009</f>
        <v>0.47372969832159206</v>
      </c>
      <c r="T2010" s="41">
        <f t="shared" si="379"/>
        <v>1.1158250216335719</v>
      </c>
      <c r="U2010" s="42">
        <f>P2010*C2010+Q2010*D2010</f>
        <v>32974.089182215277</v>
      </c>
      <c r="V2010" s="25">
        <f>B2010</f>
        <v>43930</v>
      </c>
      <c r="W2010">
        <f>C2010/C$2</f>
        <v>1.6499425993136279</v>
      </c>
      <c r="X2010">
        <f>D2010/D$2</f>
        <v>1.4891787889645287</v>
      </c>
      <c r="Y2010">
        <f t="shared" si="380"/>
        <v>1.6487044591107638</v>
      </c>
      <c r="AA2010" s="15">
        <f t="shared" si="381"/>
        <v>3.2975830641890358E-3</v>
      </c>
      <c r="AB2010" s="15">
        <f t="shared" si="382"/>
        <v>1.2507510046719794E-3</v>
      </c>
      <c r="AC2010" s="15">
        <f t="shared" si="383"/>
        <v>2.3291491997479152E-3</v>
      </c>
    </row>
    <row r="2011" spans="1:29" x14ac:dyDescent="0.4">
      <c r="A2011" s="43">
        <f t="shared" si="374"/>
        <v>2020</v>
      </c>
      <c r="B2011" s="53">
        <v>43931</v>
      </c>
      <c r="C2011" s="45">
        <v>3769.1781999999998</v>
      </c>
      <c r="D2011" s="45">
        <f>VLOOKUP(B2011,'H11001.CSI  中证全债'!$A$2:$B$2792,2,0)</f>
        <v>207.83109999999999</v>
      </c>
      <c r="E2011" s="14">
        <f t="shared" si="375"/>
        <v>0</v>
      </c>
      <c r="F2011" s="14">
        <f>IF(AND((B2011-$B$2)&gt;123,OR(((G2010*J2010/C2010*C2011)/(G2010*K2010/D2010*D2011))&lt;(4/6),((G2010*J2010/C2010*C2011)/(G2010*K2010/D2010*D2011))&gt;(6/4))),COUNTIF($E$2:E2011,1),0)</f>
        <v>0</v>
      </c>
      <c r="G2011" s="21">
        <f t="shared" si="376"/>
        <v>32642.505428693796</v>
      </c>
      <c r="H2011" s="12">
        <f t="shared" si="377"/>
        <v>4.553570394703824</v>
      </c>
      <c r="I2011" s="12">
        <f t="shared" si="378"/>
        <v>74.480129127983204</v>
      </c>
      <c r="J2011" s="15">
        <f>IF(OR((ROW(F2011)-MATCH(MAX($F$2:F2011),$F$2:F2011,0))=1,(ROW(F2011)-MATCH(MAX($F$2:F2011),$F$2:F2011,0))&gt;123),IF(OR(((G2010*J2010/C2010*C2011)/(G2010*K2010/D2010*D2011))&lt;(4/6),((G2010*J2010/C2010*C2011)/(G2010*K2010/D2010*D2011))&gt;(6/4)),50%,((G2010*J2010/C2010*C2011)/((G2010*K2010/D2010*D2011)+(G2010*J2010/C2010*C2011)))),((G2010*J2010/C2010*C2011)/((G2010*K2010/D2010*D2011)+(G2010*J2010/C2010*C2011))))</f>
        <v>0.52579353326218825</v>
      </c>
      <c r="K2011" s="18">
        <f t="shared" si="372"/>
        <v>0.47420646673781175</v>
      </c>
      <c r="L2011" s="20">
        <f t="shared" si="373"/>
        <v>1.1087860882186134</v>
      </c>
      <c r="M2011" s="51">
        <f>IF(AND((B2011-$B$2)&gt;123,OR(((U2010*R2010/C2010*C2011)/(U2010*S2010/D2010*D2011))&lt;(4/6),((U2010*R2010/C2010*C2011)/(U2010*S2010/D2010*D2011))&gt;(6/4))),1,0)</f>
        <v>0</v>
      </c>
      <c r="N2011" s="51">
        <f>IF(AND((B2011-$B$2)&gt;123,OR(((U2010*R2010/C2010*C2011)/(U2010*S2010/D2010*D2011))&lt;(4/6),((U2010*R2010/C2010*C2011)/(U2010*S2010/D2010*D2011))&gt;(6/4))),COUNTIF($M$2:M2011,1),0)</f>
        <v>0</v>
      </c>
      <c r="O2011" s="51">
        <f>IF(OR((ROW(N2011)-MATCH(MAX($N$2:N2011),$N$2:N2011,0))=1,(ROW(N2011)-MATCH(MAX($N$2:N2011),$N$2:N2011,0))&gt;123),IF(OR(((U2010*R2010/C2010*C2011)/(U2010*S2010/D2010*D2011))&lt;(4/6),((U2010*R2010/C2010*C2011)/(U2010*S2010/D2010*D2011))&gt;(6/4)),1,0),0)</f>
        <v>0</v>
      </c>
      <c r="P2011" s="47">
        <f>IF(O2011=1,U2010/2/C2011,P2010)</f>
        <v>4.5848803948301908</v>
      </c>
      <c r="Q2011" s="47">
        <f>IF(O2011=1,U2010/2/D2011,Q2010)</f>
        <v>74.992248772629807</v>
      </c>
      <c r="R2011" s="41">
        <f>P2011*C2011/U2010</f>
        <v>0.5240851730067515</v>
      </c>
      <c r="S2011" s="41">
        <f>Q2011*D2011/U2010</f>
        <v>0.4726657184604065</v>
      </c>
      <c r="T2011" s="41">
        <f t="shared" si="379"/>
        <v>1.1087860882186069</v>
      </c>
      <c r="U2011" s="42">
        <f>P2011*C2011+Q2011*D2011</f>
        <v>32866.95278769065</v>
      </c>
      <c r="V2011" s="25">
        <f>B2011</f>
        <v>43931</v>
      </c>
      <c r="W2011">
        <f>C2011/C$2</f>
        <v>1.639662112458363</v>
      </c>
      <c r="X2011">
        <f>D2011/D$2</f>
        <v>1.4892948763883911</v>
      </c>
      <c r="Y2011">
        <f t="shared" si="380"/>
        <v>1.6433476393845325</v>
      </c>
      <c r="AA2011" s="15">
        <f t="shared" si="381"/>
        <v>-6.2308148535237251E-3</v>
      </c>
      <c r="AB2011" s="15">
        <f t="shared" si="382"/>
        <v>7.7953986937329134E-5</v>
      </c>
      <c r="AC2011" s="15">
        <f t="shared" si="383"/>
        <v>-3.2491085328418823E-3</v>
      </c>
    </row>
    <row r="2012" spans="1:29" x14ac:dyDescent="0.4">
      <c r="A2012" s="43">
        <f t="shared" si="374"/>
        <v>2020</v>
      </c>
      <c r="B2012" s="53">
        <v>43934</v>
      </c>
      <c r="C2012" s="45">
        <v>3753.2566000000002</v>
      </c>
      <c r="D2012" s="45">
        <f>VLOOKUP(B2012,'H11001.CSI  中证全债'!$A$2:$B$2792,2,0)</f>
        <v>207.81960000000001</v>
      </c>
      <c r="E2012" s="14">
        <f t="shared" si="375"/>
        <v>0</v>
      </c>
      <c r="F2012" s="14">
        <f>IF(AND((B2012-$B$2)&gt;123,OR(((G2011*J2011/C2011*C2012)/(G2011*K2011/D2011*D2012))&lt;(4/6),((G2011*J2011/C2011*C2012)/(G2011*K2011/D2011*D2012))&gt;(6/4))),COUNTIF($E$2:E2012,1),0)</f>
        <v>0</v>
      </c>
      <c r="G2012" s="21">
        <f t="shared" si="376"/>
        <v>32569.148780812509</v>
      </c>
      <c r="H2012" s="12">
        <f t="shared" si="377"/>
        <v>4.553570394703824</v>
      </c>
      <c r="I2012" s="12">
        <f t="shared" si="378"/>
        <v>74.480129127983204</v>
      </c>
      <c r="J2012" s="15">
        <f>IF(OR((ROW(F2012)-MATCH(MAX($F$2:F2012),$F$2:F2012,0))=1,(ROW(F2012)-MATCH(MAX($F$2:F2012),$F$2:F2012,0))&gt;123),IF(OR(((G2011*J2011/C2011*C2012)/(G2011*K2011/D2011*D2012))&lt;(4/6),((G2011*J2011/C2011*C2012)/(G2011*K2011/D2011*D2012))&gt;(6/4)),50%,((G2011*J2011/C2011*C2012)/((G2011*K2011/D2011*D2012)+(G2011*J2011/C2011*C2012)))),((G2011*J2011/C2011*C2012)/((G2011*K2011/D2011*D2012)+(G2011*J2011/C2011*C2012))))</f>
        <v>0.52475175978671651</v>
      </c>
      <c r="K2012" s="18">
        <f t="shared" si="372"/>
        <v>0.47524824021328349</v>
      </c>
      <c r="L2012" s="20">
        <f t="shared" si="373"/>
        <v>1.1041634989562858</v>
      </c>
      <c r="M2012" s="51">
        <f>IF(AND((B2012-$B$2)&gt;123,OR(((U2011*R2011/C2011*C2012)/(U2011*S2011/D2011*D2012))&lt;(4/6),((U2011*R2011/C2011*C2012)/(U2011*S2011/D2011*D2012))&gt;(6/4))),1,0)</f>
        <v>0</v>
      </c>
      <c r="N2012" s="51">
        <f>IF(AND((B2012-$B$2)&gt;123,OR(((U2011*R2011/C2011*C2012)/(U2011*S2011/D2011*D2012))&lt;(4/6),((U2011*R2011/C2011*C2012)/(U2011*S2011/D2011*D2012))&gt;(6/4))),COUNTIF($M$2:M2012,1),0)</f>
        <v>0</v>
      </c>
      <c r="O2012" s="51">
        <f>IF(OR((ROW(N2012)-MATCH(MAX($N$2:N2012),$N$2:N2012,0))=1,(ROW(N2012)-MATCH(MAX($N$2:N2012),$N$2:N2012,0))&gt;123),IF(OR(((U2011*R2011/C2011*C2012)/(U2011*S2011/D2011*D2012))&lt;(4/6),((U2011*R2011/C2011*C2012)/(U2011*S2011/D2011*D2012))&gt;(6/4)),1,0),0)</f>
        <v>0</v>
      </c>
      <c r="P2012" s="47">
        <f>IF(O2012=1,U2011/2/C2012,P2011)</f>
        <v>4.5848803948301908</v>
      </c>
      <c r="Q2012" s="47">
        <f>IF(O2012=1,U2011/2/D2012,Q2011)</f>
        <v>74.992248772629807</v>
      </c>
      <c r="R2012" s="41">
        <f>P2012*C2012/U2011</f>
        <v>0.52357249889475177</v>
      </c>
      <c r="S2012" s="41">
        <f>Q2012*D2012/U2011</f>
        <v>0.4741802272848753</v>
      </c>
      <c r="T2012" s="41">
        <f t="shared" si="379"/>
        <v>1.1041634989562794</v>
      </c>
      <c r="U2012" s="42">
        <f>P2012*C2012+Q2012*D2012</f>
        <v>32793.09174513544</v>
      </c>
      <c r="V2012" s="25">
        <f>B2012</f>
        <v>43934</v>
      </c>
      <c r="W2012">
        <f>C2012/C$2</f>
        <v>1.6327359224762295</v>
      </c>
      <c r="X2012">
        <f>D2012/D$2</f>
        <v>1.4892124686492296</v>
      </c>
      <c r="Y2012">
        <f t="shared" si="380"/>
        <v>1.639654587256772</v>
      </c>
      <c r="AA2012" s="15">
        <f t="shared" si="381"/>
        <v>-4.2241568732408474E-3</v>
      </c>
      <c r="AB2012" s="15">
        <f t="shared" si="382"/>
        <v>-5.5333393317869017E-5</v>
      </c>
      <c r="AC2012" s="15">
        <f t="shared" si="383"/>
        <v>-2.2472738203729303E-3</v>
      </c>
    </row>
    <row r="2013" spans="1:29" x14ac:dyDescent="0.4">
      <c r="A2013" s="43">
        <f t="shared" si="374"/>
        <v>2020</v>
      </c>
      <c r="B2013" s="53">
        <v>43935</v>
      </c>
      <c r="C2013" s="45">
        <v>3825.6990999999998</v>
      </c>
      <c r="D2013" s="45">
        <f>VLOOKUP(B2013,'H11001.CSI  中证全债'!$A$2:$B$2792,2,0)</f>
        <v>207.8794</v>
      </c>
      <c r="E2013" s="14">
        <f t="shared" si="375"/>
        <v>0</v>
      </c>
      <c r="F2013" s="14">
        <f>IF(AND((B2013-$B$2)&gt;123,OR(((G2012*J2012/C2012*C2013)/(G2012*K2012/D2012*D2013))&lt;(4/6),((G2012*J2012/C2012*C2013)/(G2012*K2012/D2012*D2013))&gt;(6/4))),COUNTIF($E$2:E2013,1),0)</f>
        <v>0</v>
      </c>
      <c r="G2013" s="21">
        <f t="shared" si="376"/>
        <v>32903.474715852695</v>
      </c>
      <c r="H2013" s="12">
        <f t="shared" si="377"/>
        <v>4.553570394703824</v>
      </c>
      <c r="I2013" s="12">
        <f t="shared" si="378"/>
        <v>74.480129127983204</v>
      </c>
      <c r="J2013" s="15">
        <f>IF(OR((ROW(F2013)-MATCH(MAX($F$2:F2013),$F$2:F2013,0))=1,(ROW(F2013)-MATCH(MAX($F$2:F2013),$F$2:F2013,0))&gt;123),IF(OR(((G2012*J2012/C2012*C2013)/(G2012*K2012/D2012*D2013))&lt;(4/6),((G2012*J2012/C2012*C2013)/(G2012*K2012/D2012*D2013))&gt;(6/4)),50%,((G2012*J2012/C2012*C2013)/((G2012*K2012/D2012*D2013)+(G2012*J2012/C2012*C2013)))),((G2012*J2012/C2012*C2013)/((G2012*K2012/D2012*D2013)+(G2012*J2012/C2012*C2013))))</f>
        <v>0.52944530361141318</v>
      </c>
      <c r="K2013" s="18">
        <f t="shared" si="372"/>
        <v>0.47055469638858682</v>
      </c>
      <c r="L2013" s="20">
        <f t="shared" si="373"/>
        <v>1.1251514599148622</v>
      </c>
      <c r="M2013" s="51">
        <f>IF(AND((B2013-$B$2)&gt;123,OR(((U2012*R2012/C2012*C2013)/(U2012*S2012/D2012*D2013))&lt;(4/6),((U2012*R2012/C2012*C2013)/(U2012*S2012/D2012*D2013))&gt;(6/4))),1,0)</f>
        <v>0</v>
      </c>
      <c r="N2013" s="51">
        <f>IF(AND((B2013-$B$2)&gt;123,OR(((U2012*R2012/C2012*C2013)/(U2012*S2012/D2012*D2013))&lt;(4/6),((U2012*R2012/C2012*C2013)/(U2012*S2012/D2012*D2013))&gt;(6/4))),COUNTIF($M$2:M2013,1),0)</f>
        <v>0</v>
      </c>
      <c r="O2013" s="51">
        <f>IF(OR((ROW(N2013)-MATCH(MAX($N$2:N2013),$N$2:N2013,0))=1,(ROW(N2013)-MATCH(MAX($N$2:N2013),$N$2:N2013,0))&gt;123),IF(OR(((U2012*R2012/C2012*C2013)/(U2012*S2012/D2012*D2013))&lt;(4/6),((U2012*R2012/C2012*C2013)/(U2012*S2012/D2012*D2013))&gt;(6/4)),1,0),0)</f>
        <v>0</v>
      </c>
      <c r="P2013" s="47">
        <f>IF(O2013=1,U2012/2/C2013,P2012)</f>
        <v>4.5848803948301908</v>
      </c>
      <c r="Q2013" s="47">
        <f>IF(O2013=1,U2012/2/D2013,Q2012)</f>
        <v>74.992248772629807</v>
      </c>
      <c r="R2013" s="41">
        <f>P2013*C2013/U2012</f>
        <v>0.53488011854543904</v>
      </c>
      <c r="S2013" s="41">
        <f>Q2013*D2013/U2012</f>
        <v>0.47538499268882017</v>
      </c>
      <c r="T2013" s="41">
        <f t="shared" si="379"/>
        <v>1.1251514599148558</v>
      </c>
      <c r="U2013" s="42">
        <f>P2013*C2013+Q2013*D2013</f>
        <v>33129.716479614523</v>
      </c>
      <c r="V2013" s="25">
        <f>B2013</f>
        <v>43935</v>
      </c>
      <c r="W2013">
        <f>C2013/C$2</f>
        <v>1.6642497475805358</v>
      </c>
      <c r="X2013">
        <f>D2013/D$2</f>
        <v>1.4896409888928699</v>
      </c>
      <c r="Y2013">
        <f t="shared" si="380"/>
        <v>1.6564858239807261</v>
      </c>
      <c r="AA2013" s="15">
        <f t="shared" si="381"/>
        <v>1.9301238289969103E-2</v>
      </c>
      <c r="AB2013" s="15">
        <f t="shared" si="382"/>
        <v>2.8774956741317581E-4</v>
      </c>
      <c r="AC2013" s="15">
        <f t="shared" si="383"/>
        <v>1.0265111234259106E-2</v>
      </c>
    </row>
    <row r="2014" spans="1:29" x14ac:dyDescent="0.4">
      <c r="A2014" s="43">
        <f t="shared" si="374"/>
        <v>2020</v>
      </c>
      <c r="B2014" s="53">
        <v>43936</v>
      </c>
      <c r="C2014" s="45">
        <v>3797.3622999999998</v>
      </c>
      <c r="D2014" s="45">
        <f>VLOOKUP(B2014,'H11001.CSI  中证全债'!$A$2:$B$2792,2,0)</f>
        <v>208.02</v>
      </c>
      <c r="E2014" s="14">
        <f t="shared" si="375"/>
        <v>0</v>
      </c>
      <c r="F2014" s="14">
        <f>IF(AND((B2014-$B$2)&gt;123,OR(((G2013*J2013/C2013*C2014)/(G2013*K2013/D2013*D2014))&lt;(4/6),((G2013*J2013/C2013*C2014)/(G2013*K2013/D2013*D2014))&gt;(6/4))),COUNTIF($E$2:E2014,1),0)</f>
        <v>0</v>
      </c>
      <c r="G2014" s="21">
        <f t="shared" si="376"/>
        <v>32784.913008447445</v>
      </c>
      <c r="H2014" s="12">
        <f t="shared" si="377"/>
        <v>4.553570394703824</v>
      </c>
      <c r="I2014" s="12">
        <f t="shared" si="378"/>
        <v>74.480129127983204</v>
      </c>
      <c r="J2014" s="15">
        <f>IF(OR((ROW(F2014)-MATCH(MAX($F$2:F2014),$F$2:F2014,0))=1,(ROW(F2014)-MATCH(MAX($F$2:F2014),$F$2:F2014,0))&gt;123),IF(OR(((G2013*J2013/C2013*C2014)/(G2013*K2013/D2013*D2014))&lt;(4/6),((G2013*J2013/C2013*C2014)/(G2013*K2013/D2013*D2014))&gt;(6/4)),50%,((G2013*J2013/C2013*C2014)/((G2013*K2013/D2013*D2014)+(G2013*J2013/C2013*C2014)))),((G2013*J2013/C2013*C2014)/((G2013*K2013/D2013*D2014)+(G2013*J2013/C2013*C2014))))</f>
        <v>0.52742420096673903</v>
      </c>
      <c r="K2014" s="18">
        <f t="shared" si="372"/>
        <v>0.47257579903326097</v>
      </c>
      <c r="L2014" s="20">
        <f t="shared" si="373"/>
        <v>1.1160626550188992</v>
      </c>
      <c r="M2014" s="51">
        <f>IF(AND((B2014-$B$2)&gt;123,OR(((U2013*R2013/C2013*C2014)/(U2013*S2013/D2013*D2014))&lt;(4/6),((U2013*R2013/C2013*C2014)/(U2013*S2013/D2013*D2014))&gt;(6/4))),1,0)</f>
        <v>0</v>
      </c>
      <c r="N2014" s="51">
        <f>IF(AND((B2014-$B$2)&gt;123,OR(((U2013*R2013/C2013*C2014)/(U2013*S2013/D2013*D2014))&lt;(4/6),((U2013*R2013/C2013*C2014)/(U2013*S2013/D2013*D2014))&gt;(6/4))),COUNTIF($M$2:M2014,1),0)</f>
        <v>0</v>
      </c>
      <c r="O2014" s="51">
        <f>IF(OR((ROW(N2014)-MATCH(MAX($N$2:N2014),$N$2:N2014,0))=1,(ROW(N2014)-MATCH(MAX($N$2:N2014),$N$2:N2014,0))&gt;123),IF(OR(((U2013*R2013/C2013*C2014)/(U2013*S2013/D2013*D2014))&lt;(4/6),((U2013*R2013/C2013*C2014)/(U2013*S2013/D2013*D2014))&gt;(6/4)),1,0),0)</f>
        <v>0</v>
      </c>
      <c r="P2014" s="47">
        <f>IF(O2014=1,U2013/2/C2014,P2013)</f>
        <v>4.5848803948301908</v>
      </c>
      <c r="Q2014" s="47">
        <f>IF(O2014=1,U2013/2/D2014,Q2013)</f>
        <v>74.992248772629807</v>
      </c>
      <c r="R2014" s="41">
        <f>P2014*C2014/U2013</f>
        <v>0.52552372345384635</v>
      </c>
      <c r="S2014" s="41">
        <f>Q2014*D2014/U2013</f>
        <v>0.47087295779550131</v>
      </c>
      <c r="T2014" s="41">
        <f t="shared" si="379"/>
        <v>1.116062655018893</v>
      </c>
      <c r="U2014" s="42">
        <f>P2014*C2014+Q2014*D2014</f>
        <v>33010.33955101973</v>
      </c>
      <c r="V2014" s="25">
        <f>B2014</f>
        <v>43936</v>
      </c>
      <c r="W2014">
        <f>C2014/C$2</f>
        <v>1.6519227163596957</v>
      </c>
      <c r="X2014">
        <f>D2014/D$2</f>
        <v>1.4906485130777498</v>
      </c>
      <c r="Y2014">
        <f t="shared" si="380"/>
        <v>1.6505169775509865</v>
      </c>
      <c r="AA2014" s="15">
        <f t="shared" si="381"/>
        <v>-7.4069599462226465E-3</v>
      </c>
      <c r="AB2014" s="15">
        <f t="shared" si="382"/>
        <v>6.7635369353569175E-4</v>
      </c>
      <c r="AC2014" s="15">
        <f t="shared" si="383"/>
        <v>-3.6033187506523401E-3</v>
      </c>
    </row>
    <row r="2015" spans="1:29" x14ac:dyDescent="0.4">
      <c r="A2015" s="43">
        <f t="shared" si="374"/>
        <v>2020</v>
      </c>
      <c r="B2015" s="53">
        <v>43937</v>
      </c>
      <c r="C2015" s="45">
        <v>3802.3806</v>
      </c>
      <c r="D2015" s="45">
        <f>VLOOKUP(B2015,'H11001.CSI  中证全债'!$A$2:$B$2792,2,0)</f>
        <v>208.19800000000001</v>
      </c>
      <c r="E2015" s="14">
        <f t="shared" si="375"/>
        <v>0</v>
      </c>
      <c r="F2015" s="14">
        <f>IF(AND((B2015-$B$2)&gt;123,OR(((G2014*J2014/C2014*C2015)/(G2014*K2014/D2014*D2015))&lt;(4/6),((G2014*J2014/C2014*C2015)/(G2014*K2014/D2014*D2015))&gt;(6/4))),COUNTIF($E$2:E2015,1),0)</f>
        <v>0</v>
      </c>
      <c r="G2015" s="21">
        <f t="shared" si="376"/>
        <v>32821.02165374397</v>
      </c>
      <c r="H2015" s="12">
        <f t="shared" si="377"/>
        <v>4.553570394703824</v>
      </c>
      <c r="I2015" s="12">
        <f t="shared" si="378"/>
        <v>74.480129127983204</v>
      </c>
      <c r="J2015" s="15">
        <f>IF(OR((ROW(F2015)-MATCH(MAX($F$2:F2015),$F$2:F2015,0))=1,(ROW(F2015)-MATCH(MAX($F$2:F2015),$F$2:F2015,0))&gt;123),IF(OR(((G2014*J2014/C2014*C2015)/(G2014*K2014/D2014*D2015))&lt;(4/6),((G2014*J2014/C2014*C2015)/(G2014*K2014/D2014*D2015))&gt;(6/4)),50%,((G2014*J2014/C2014*C2015)/((G2014*K2014/D2014*D2015)+(G2014*J2014/C2014*C2015)))),((G2014*J2014/C2014*C2015)/((G2014*K2014/D2014*D2015)+(G2014*J2014/C2014*C2015))))</f>
        <v>0.52754018178410644</v>
      </c>
      <c r="K2015" s="18">
        <f t="shared" si="372"/>
        <v>0.47245981821589356</v>
      </c>
      <c r="L2015" s="20">
        <f t="shared" si="373"/>
        <v>1.1165821122655633</v>
      </c>
      <c r="M2015" s="51">
        <f>IF(AND((B2015-$B$2)&gt;123,OR(((U2014*R2014/C2014*C2015)/(U2014*S2014/D2014*D2015))&lt;(4/6),((U2014*R2014/C2014*C2015)/(U2014*S2014/D2014*D2015))&gt;(6/4))),1,0)</f>
        <v>0</v>
      </c>
      <c r="N2015" s="51">
        <f>IF(AND((B2015-$B$2)&gt;123,OR(((U2014*R2014/C2014*C2015)/(U2014*S2014/D2014*D2015))&lt;(4/6),((U2014*R2014/C2014*C2015)/(U2014*S2014/D2014*D2015))&gt;(6/4))),COUNTIF($M$2:M2015,1),0)</f>
        <v>0</v>
      </c>
      <c r="O2015" s="51">
        <f>IF(OR((ROW(N2015)-MATCH(MAX($N$2:N2015),$N$2:N2015,0))=1,(ROW(N2015)-MATCH(MAX($N$2:N2015),$N$2:N2015,0))&gt;123),IF(OR(((U2014*R2014/C2014*C2015)/(U2014*S2014/D2014*D2015))&lt;(4/6),((U2014*R2014/C2014*C2015)/(U2014*S2014/D2014*D2015))&gt;(6/4)),1,0),0)</f>
        <v>0</v>
      </c>
      <c r="P2015" s="47">
        <f>IF(O2015=1,U2014/2/C2015,P2014)</f>
        <v>4.5848803948301908</v>
      </c>
      <c r="Q2015" s="47">
        <f>IF(O2015=1,U2014/2/D2015,Q2014)</f>
        <v>74.992248772629807</v>
      </c>
      <c r="R2015" s="41">
        <f>P2015*C2015/U2014</f>
        <v>0.52812120395423545</v>
      </c>
      <c r="S2015" s="41">
        <f>Q2015*D2015/U2014</f>
        <v>0.47298017597888264</v>
      </c>
      <c r="T2015" s="41">
        <f t="shared" si="379"/>
        <v>1.1165821122655566</v>
      </c>
      <c r="U2015" s="42">
        <f>P2015*C2015+Q2015*D2015</f>
        <v>33046.696476586636</v>
      </c>
      <c r="V2015" s="25">
        <f>B2015</f>
        <v>43937</v>
      </c>
      <c r="W2015">
        <f>C2015/C$2</f>
        <v>1.654105769519387</v>
      </c>
      <c r="X2015">
        <f>D2015/D$2</f>
        <v>1.491924041562164</v>
      </c>
      <c r="Y2015">
        <f t="shared" si="380"/>
        <v>1.6523348238293318</v>
      </c>
      <c r="AA2015" s="15">
        <f t="shared" si="381"/>
        <v>1.3215225737086556E-3</v>
      </c>
      <c r="AB2015" s="15">
        <f t="shared" si="382"/>
        <v>8.5568695317750354E-4</v>
      </c>
      <c r="AC2015" s="15">
        <f t="shared" si="383"/>
        <v>1.1013799331180962E-3</v>
      </c>
    </row>
    <row r="2016" spans="1:29" x14ac:dyDescent="0.4">
      <c r="A2016" s="43">
        <f t="shared" si="374"/>
        <v>2020</v>
      </c>
      <c r="B2016" s="53">
        <v>43938</v>
      </c>
      <c r="C2016" s="45">
        <v>3839.4870999999998</v>
      </c>
      <c r="D2016" s="45">
        <f>VLOOKUP(B2016,'H11001.CSI  中证全债'!$A$2:$B$2792,2,0)</f>
        <v>208.2578</v>
      </c>
      <c r="E2016" s="14">
        <f t="shared" si="375"/>
        <v>0</v>
      </c>
      <c r="F2016" s="14">
        <f>IF(AND((B2016-$B$2)&gt;123,OR(((G2015*J2015/C2015*C2016)/(G2015*K2015/D2015*D2016))&lt;(4/6),((G2015*J2015/C2015*C2016)/(G2015*K2015/D2015*D2016))&gt;(6/4))),COUNTIF($E$2:E2016,1),0)</f>
        <v>0</v>
      </c>
      <c r="G2016" s="21">
        <f t="shared" si="376"/>
        <v>32994.4426253169</v>
      </c>
      <c r="H2016" s="12">
        <f t="shared" si="377"/>
        <v>4.553570394703824</v>
      </c>
      <c r="I2016" s="12">
        <f t="shared" si="378"/>
        <v>74.480129127983204</v>
      </c>
      <c r="J2016" s="15">
        <f>IF(OR((ROW(F2016)-MATCH(MAX($F$2:F2016),$F$2:F2016,0))=1,(ROW(F2016)-MATCH(MAX($F$2:F2016),$F$2:F2016,0))&gt;123),IF(OR(((G2015*J2015/C2015*C2016)/(G2015*K2015/D2015*D2016))&lt;(4/6),((G2015*J2015/C2015*C2016)/(G2015*K2015/D2015*D2016))&gt;(6/4)),50%,((G2015*J2015/C2015*C2016)/((G2015*K2015/D2015*D2016)+(G2015*J2015/C2015*C2016)))),((G2015*J2015/C2015*C2016)/((G2015*K2015/D2015*D2016)+(G2015*J2015/C2015*C2016))))</f>
        <v>0.52988847206626633</v>
      </c>
      <c r="K2016" s="18">
        <f t="shared" si="372"/>
        <v>0.47011152793373367</v>
      </c>
      <c r="L2016" s="20">
        <f t="shared" si="373"/>
        <v>1.1271548145080985</v>
      </c>
      <c r="M2016" s="51">
        <f>IF(AND((B2016-$B$2)&gt;123,OR(((U2015*R2015/C2015*C2016)/(U2015*S2015/D2015*D2016))&lt;(4/6),((U2015*R2015/C2015*C2016)/(U2015*S2015/D2015*D2016))&gt;(6/4))),1,0)</f>
        <v>0</v>
      </c>
      <c r="N2016" s="51">
        <f>IF(AND((B2016-$B$2)&gt;123,OR(((U2015*R2015/C2015*C2016)/(U2015*S2015/D2015*D2016))&lt;(4/6),((U2015*R2015/C2015*C2016)/(U2015*S2015/D2015*D2016))&gt;(6/4))),COUNTIF($M$2:M2016,1),0)</f>
        <v>0</v>
      </c>
      <c r="O2016" s="51">
        <f>IF(OR((ROW(N2016)-MATCH(MAX($N$2:N2016),$N$2:N2016,0))=1,(ROW(N2016)-MATCH(MAX($N$2:N2016),$N$2:N2016,0))&gt;123),IF(OR(((U2015*R2015/C2015*C2016)/(U2015*S2015/D2015*D2016))&lt;(4/6),((U2015*R2015/C2015*C2016)/(U2015*S2015/D2015*D2016))&gt;(6/4)),1,0),0)</f>
        <v>0</v>
      </c>
      <c r="P2016" s="47">
        <f>IF(O2016=1,U2015/2/C2016,P2015)</f>
        <v>4.5848803948301908</v>
      </c>
      <c r="Q2016" s="47">
        <f>IF(O2016=1,U2015/2/D2016,Q2015)</f>
        <v>74.992248772629807</v>
      </c>
      <c r="R2016" s="41">
        <f>P2016*C2016/U2015</f>
        <v>0.53268831707476261</v>
      </c>
      <c r="S2016" s="41">
        <f>Q2016*D2016/U2015</f>
        <v>0.47259552123479681</v>
      </c>
      <c r="T2016" s="41">
        <f t="shared" si="379"/>
        <v>1.1271548145080923</v>
      </c>
      <c r="U2016" s="42">
        <f>P2016*C2016+Q2016*D2016</f>
        <v>33221.309877434003</v>
      </c>
      <c r="V2016" s="25">
        <f>B2016</f>
        <v>43938</v>
      </c>
      <c r="W2016">
        <f>C2016/C$2</f>
        <v>1.670247782167114</v>
      </c>
      <c r="X2016">
        <f>D2016/D$2</f>
        <v>1.4923525618058042</v>
      </c>
      <c r="Y2016">
        <f t="shared" si="380"/>
        <v>1.6610654938717002</v>
      </c>
      <c r="AA2016" s="15">
        <f t="shared" si="381"/>
        <v>9.7587548179685069E-3</v>
      </c>
      <c r="AB2016" s="15">
        <f t="shared" si="382"/>
        <v>2.8722658238788945E-4</v>
      </c>
      <c r="AC2016" s="15">
        <f t="shared" si="383"/>
        <v>5.2838383095592523E-3</v>
      </c>
    </row>
    <row r="2017" spans="1:29" x14ac:dyDescent="0.4">
      <c r="A2017" s="43">
        <f t="shared" si="374"/>
        <v>2020</v>
      </c>
      <c r="B2017" s="53">
        <v>43941</v>
      </c>
      <c r="C2017" s="45">
        <v>3853.4551000000001</v>
      </c>
      <c r="D2017" s="45">
        <f>VLOOKUP(B2017,'H11001.CSI  中证全债'!$A$2:$B$2792,2,0)</f>
        <v>208.18600000000001</v>
      </c>
      <c r="E2017" s="14">
        <f t="shared" si="375"/>
        <v>0</v>
      </c>
      <c r="F2017" s="14">
        <f>IF(AND((B2017-$B$2)&gt;123,OR(((G2016*J2016/C2016*C2017)/(G2016*K2016/D2016*D2017))&lt;(4/6),((G2016*J2016/C2016*C2017)/(G2016*K2016/D2016*D2017))&gt;(6/4))),COUNTIF($E$2:E2017,1),0)</f>
        <v>0</v>
      </c>
      <c r="G2017" s="21">
        <f t="shared" si="376"/>
        <v>33052.699223318741</v>
      </c>
      <c r="H2017" s="12">
        <f t="shared" si="377"/>
        <v>4.553570394703824</v>
      </c>
      <c r="I2017" s="12">
        <f t="shared" si="378"/>
        <v>74.480129127983204</v>
      </c>
      <c r="J2017" s="15">
        <f>IF(OR((ROW(F2017)-MATCH(MAX($F$2:F2017),$F$2:F2017,0))=1,(ROW(F2017)-MATCH(MAX($F$2:F2017),$F$2:F2017,0))&gt;123),IF(OR(((G2016*J2016/C2016*C2017)/(G2016*K2016/D2016*D2017))&lt;(4/6),((G2016*J2016/C2016*C2017)/(G2016*K2016/D2016*D2017))&gt;(6/4)),50%,((G2016*J2016/C2016*C2017)/((G2016*K2016/D2016*D2017)+(G2016*J2016/C2016*C2017)))),((G2016*J2016/C2016*C2017)/((G2016*K2016/D2016*D2017)+(G2016*J2016/C2016*C2017))))</f>
        <v>0.53087885325568396</v>
      </c>
      <c r="K2017" s="18">
        <f t="shared" si="372"/>
        <v>0.46912114674431604</v>
      </c>
      <c r="L2017" s="20">
        <f t="shared" si="373"/>
        <v>1.131645539622258</v>
      </c>
      <c r="M2017" s="51">
        <f>IF(AND((B2017-$B$2)&gt;123,OR(((U2016*R2016/C2016*C2017)/(U2016*S2016/D2016*D2017))&lt;(4/6),((U2016*R2016/C2016*C2017)/(U2016*S2016/D2016*D2017))&gt;(6/4))),1,0)</f>
        <v>0</v>
      </c>
      <c r="N2017" s="51">
        <f>IF(AND((B2017-$B$2)&gt;123,OR(((U2016*R2016/C2016*C2017)/(U2016*S2016/D2016*D2017))&lt;(4/6),((U2016*R2016/C2016*C2017)/(U2016*S2016/D2016*D2017))&gt;(6/4))),COUNTIF($M$2:M2017,1),0)</f>
        <v>0</v>
      </c>
      <c r="O2017" s="51">
        <f>IF(OR((ROW(N2017)-MATCH(MAX($N$2:N2017),$N$2:N2017,0))=1,(ROW(N2017)-MATCH(MAX($N$2:N2017),$N$2:N2017,0))&gt;123),IF(OR(((U2016*R2016/C2016*C2017)/(U2016*S2016/D2016*D2017))&lt;(4/6),((U2016*R2016/C2016*C2017)/(U2016*S2016/D2016*D2017))&gt;(6/4)),1,0),0)</f>
        <v>0</v>
      </c>
      <c r="P2017" s="47">
        <f>IF(O2017=1,U2016/2/C2017,P2016)</f>
        <v>4.5848803948301908</v>
      </c>
      <c r="Q2017" s="47">
        <f>IF(O2017=1,U2016/2/D2017,Q2016)</f>
        <v>74.992248772629807</v>
      </c>
      <c r="R2017" s="41">
        <f>P2017*C2017/U2016</f>
        <v>0.53181619886545706</v>
      </c>
      <c r="S2017" s="41">
        <f>Q2017*D2017/U2016</f>
        <v>0.46994944993374832</v>
      </c>
      <c r="T2017" s="41">
        <f t="shared" si="379"/>
        <v>1.1316455396222518</v>
      </c>
      <c r="U2017" s="42">
        <f>P2017*C2017+Q2017*D2017</f>
        <v>33279.967043327124</v>
      </c>
      <c r="V2017" s="25">
        <f>B2017</f>
        <v>43941</v>
      </c>
      <c r="W2017">
        <f>C2017/C$2</f>
        <v>1.6763241200772767</v>
      </c>
      <c r="X2017">
        <f>D2017/D$2</f>
        <v>1.4918380508778215</v>
      </c>
      <c r="Y2017">
        <f t="shared" si="380"/>
        <v>1.6639983521663562</v>
      </c>
      <c r="AA2017" s="15">
        <f t="shared" si="381"/>
        <v>3.6379859174420215E-3</v>
      </c>
      <c r="AB2017" s="15">
        <f t="shared" si="382"/>
        <v>-3.4476499799762639E-4</v>
      </c>
      <c r="AC2017" s="15">
        <f t="shared" si="383"/>
        <v>1.7656487992052661E-3</v>
      </c>
    </row>
    <row r="2018" spans="1:29" x14ac:dyDescent="0.4">
      <c r="A2018" s="43">
        <f t="shared" si="374"/>
        <v>2020</v>
      </c>
      <c r="B2018" s="53">
        <v>43942</v>
      </c>
      <c r="C2018" s="45">
        <v>3808.0473999999999</v>
      </c>
      <c r="D2018" s="45">
        <f>VLOOKUP(B2018,'H11001.CSI  中证全债'!$A$2:$B$2792,2,0)</f>
        <v>208.18809999999999</v>
      </c>
      <c r="E2018" s="14">
        <f t="shared" si="375"/>
        <v>0</v>
      </c>
      <c r="F2018" s="14">
        <f>IF(AND((B2018-$B$2)&gt;123,OR(((G2017*J2017/C2017*C2018)/(G2017*K2017/D2017*D2018))&lt;(4/6),((G2017*J2017/C2017*C2018)/(G2017*K2017/D2017*D2018))&gt;(6/4))),COUNTIF($E$2:E2018,1),0)</f>
        <v>0</v>
      </c>
      <c r="G2018" s="21">
        <f t="shared" si="376"/>
        <v>32846.088473178315</v>
      </c>
      <c r="H2018" s="12">
        <f t="shared" si="377"/>
        <v>4.553570394703824</v>
      </c>
      <c r="I2018" s="12">
        <f t="shared" si="378"/>
        <v>74.480129127983204</v>
      </c>
      <c r="J2018" s="15">
        <f>IF(OR((ROW(F2018)-MATCH(MAX($F$2:F2018),$F$2:F2018,0))=1,(ROW(F2018)-MATCH(MAX($F$2:F2018),$F$2:F2018,0))&gt;123),IF(OR(((G2017*J2017/C2017*C2018)/(G2017*K2017/D2017*D2018))&lt;(4/6),((G2017*J2017/C2017*C2018)/(G2017*K2017/D2017*D2018))&gt;(6/4)),50%,((G2017*J2017/C2017*C2018)/((G2017*K2017/D2017*D2018)+(G2017*J2017/C2017*C2018)))),((G2017*J2017/C2017*C2018)/((G2017*K2017/D2017*D2018)+(G2017*J2017/C2017*C2018))))</f>
        <v>0.52792319293752987</v>
      </c>
      <c r="K2018" s="18">
        <f t="shared" si="372"/>
        <v>0.47207680706247013</v>
      </c>
      <c r="L2018" s="20">
        <f t="shared" si="373"/>
        <v>1.1182993636619594</v>
      </c>
      <c r="M2018" s="51">
        <f>IF(AND((B2018-$B$2)&gt;123,OR(((U2017*R2017/C2017*C2018)/(U2017*S2017/D2017*D2018))&lt;(4/6),((U2017*R2017/C2017*C2018)/(U2017*S2017/D2017*D2018))&gt;(6/4))),1,0)</f>
        <v>0</v>
      </c>
      <c r="N2018" s="51">
        <f>IF(AND((B2018-$B$2)&gt;123,OR(((U2017*R2017/C2017*C2018)/(U2017*S2017/D2017*D2018))&lt;(4/6),((U2017*R2017/C2017*C2018)/(U2017*S2017/D2017*D2018))&gt;(6/4))),COUNTIF($M$2:M2018,1),0)</f>
        <v>0</v>
      </c>
      <c r="O2018" s="51">
        <f>IF(OR((ROW(N2018)-MATCH(MAX($N$2:N2018),$N$2:N2018,0))=1,(ROW(N2018)-MATCH(MAX($N$2:N2018),$N$2:N2018,0))&gt;123),IF(OR(((U2017*R2017/C2017*C2018)/(U2017*S2017/D2017*D2018))&lt;(4/6),((U2017*R2017/C2017*C2018)/(U2017*S2017/D2017*D2018))&gt;(6/4)),1,0),0)</f>
        <v>0</v>
      </c>
      <c r="P2018" s="47">
        <f>IF(O2018=1,U2017/2/C2018,P2017)</f>
        <v>4.5848803948301908</v>
      </c>
      <c r="Q2018" s="47">
        <f>IF(O2018=1,U2017/2/D2018,Q2017)</f>
        <v>74.992248772629807</v>
      </c>
      <c r="R2018" s="41">
        <f>P2018*C2018/U2017</f>
        <v>0.52462317177519036</v>
      </c>
      <c r="S2018" s="41">
        <f>Q2018*D2018/U2017</f>
        <v>0.4691258788320089</v>
      </c>
      <c r="T2018" s="41">
        <f t="shared" si="379"/>
        <v>1.1182993636619538</v>
      </c>
      <c r="U2018" s="42">
        <f>P2018*C2018+Q2018*D2018</f>
        <v>33071.93565354521</v>
      </c>
      <c r="V2018" s="25">
        <f>B2018</f>
        <v>43942</v>
      </c>
      <c r="W2018">
        <f>C2018/C$2</f>
        <v>1.6565709321532152</v>
      </c>
      <c r="X2018">
        <f>D2018/D$2</f>
        <v>1.4918530992475814</v>
      </c>
      <c r="Y2018">
        <f t="shared" si="380"/>
        <v>1.6535967826772604</v>
      </c>
      <c r="AA2018" s="15">
        <f t="shared" si="381"/>
        <v>-1.1783632823436863E-2</v>
      </c>
      <c r="AB2018" s="15">
        <f t="shared" si="382"/>
        <v>1.0087133620828581E-5</v>
      </c>
      <c r="AC2018" s="15">
        <f t="shared" si="383"/>
        <v>-6.2509493928007975E-3</v>
      </c>
    </row>
    <row r="2019" spans="1:29" x14ac:dyDescent="0.4">
      <c r="A2019" s="43">
        <f t="shared" si="374"/>
        <v>2020</v>
      </c>
      <c r="B2019" s="53">
        <v>43943</v>
      </c>
      <c r="C2019" s="45">
        <v>3839.3834000000002</v>
      </c>
      <c r="D2019" s="45">
        <f>VLOOKUP(B2019,'H11001.CSI  中证全债'!$A$2:$B$2792,2,0)</f>
        <v>208.35890000000001</v>
      </c>
      <c r="E2019" s="14">
        <f t="shared" si="375"/>
        <v>0</v>
      </c>
      <c r="F2019" s="14">
        <f>IF(AND((B2019-$B$2)&gt;123,OR(((G2018*J2018/C2018*C2019)/(G2018*K2018/D2018*D2019))&lt;(4/6),((G2018*J2018/C2018*C2019)/(G2018*K2018/D2018*D2019))&gt;(6/4))),COUNTIF($E$2:E2019,1),0)</f>
        <v>0</v>
      </c>
      <c r="G2019" s="21">
        <f t="shared" si="376"/>
        <v>33001.50036112182</v>
      </c>
      <c r="H2019" s="12">
        <f t="shared" si="377"/>
        <v>4.553570394703824</v>
      </c>
      <c r="I2019" s="12">
        <f t="shared" si="378"/>
        <v>74.480129127983204</v>
      </c>
      <c r="J2019" s="15">
        <f>IF(OR((ROW(F2019)-MATCH(MAX($F$2:F2019),$F$2:F2019,0))=1,(ROW(F2019)-MATCH(MAX($F$2:F2019),$F$2:F2019,0))&gt;123),IF(OR(((G2018*J2018/C2018*C2019)/(G2018*K2018/D2018*D2019))&lt;(4/6),((G2018*J2018/C2018*C2019)/(G2018*K2018/D2018*D2019))&gt;(6/4)),50%,((G2018*J2018/C2018*C2019)/((G2018*K2018/D2018*D2019)+(G2018*J2018/C2018*C2019)))),((G2018*J2018/C2018*C2019)/((G2018*K2018/D2018*D2019)+(G2018*J2018/C2018*C2019))))</f>
        <v>0.52976084095720299</v>
      </c>
      <c r="K2019" s="18">
        <f t="shared" si="372"/>
        <v>0.47023915904279701</v>
      </c>
      <c r="L2019" s="20">
        <f t="shared" si="373"/>
        <v>1.1265774675923765</v>
      </c>
      <c r="M2019" s="51">
        <f>IF(AND((B2019-$B$2)&gt;123,OR(((U2018*R2018/C2018*C2019)/(U2018*S2018/D2018*D2019))&lt;(4/6),((U2018*R2018/C2018*C2019)/(U2018*S2018/D2018*D2019))&gt;(6/4))),1,0)</f>
        <v>0</v>
      </c>
      <c r="N2019" s="51">
        <f>IF(AND((B2019-$B$2)&gt;123,OR(((U2018*R2018/C2018*C2019)/(U2018*S2018/D2018*D2019))&lt;(4/6),((U2018*R2018/C2018*C2019)/(U2018*S2018/D2018*D2019))&gt;(6/4))),COUNTIF($M$2:M2019,1),0)</f>
        <v>0</v>
      </c>
      <c r="O2019" s="51">
        <f>IF(OR((ROW(N2019)-MATCH(MAX($N$2:N2019),$N$2:N2019,0))=1,(ROW(N2019)-MATCH(MAX($N$2:N2019),$N$2:N2019,0))&gt;123),IF(OR(((U2018*R2018/C2018*C2019)/(U2018*S2018/D2018*D2019))&lt;(4/6),((U2018*R2018/C2018*C2019)/(U2018*S2018/D2018*D2019))&gt;(6/4)),1,0),0)</f>
        <v>0</v>
      </c>
      <c r="P2019" s="47">
        <f>IF(O2019=1,U2018/2/C2019,P2018)</f>
        <v>4.5848803948301908</v>
      </c>
      <c r="Q2019" s="47">
        <f>IF(O2019=1,U2018/2/D2019,Q2018)</f>
        <v>74.992248772629807</v>
      </c>
      <c r="R2019" s="41">
        <f>P2019*C2019/U2018</f>
        <v>0.53226741438127712</v>
      </c>
      <c r="S2019" s="41">
        <f>Q2019*D2019/U2018</f>
        <v>0.4724641045047665</v>
      </c>
      <c r="T2019" s="41">
        <f t="shared" si="379"/>
        <v>1.126577467592371</v>
      </c>
      <c r="U2019" s="42">
        <f>P2019*C2019+Q2019*D2019</f>
        <v>33228.41614168798</v>
      </c>
      <c r="V2019" s="25">
        <f>B2019</f>
        <v>43943</v>
      </c>
      <c r="W2019">
        <f>C2019/C$2</f>
        <v>1.6702026707523601</v>
      </c>
      <c r="X2019">
        <f>D2019/D$2</f>
        <v>1.4930770333213901</v>
      </c>
      <c r="Y2019">
        <f t="shared" si="380"/>
        <v>1.661420807084399</v>
      </c>
      <c r="AA2019" s="15">
        <f t="shared" si="381"/>
        <v>8.2288891677135823E-3</v>
      </c>
      <c r="AB2019" s="15">
        <f t="shared" si="382"/>
        <v>8.2041192556148168E-4</v>
      </c>
      <c r="AC2019" s="15">
        <f t="shared" si="383"/>
        <v>4.7315188860437285E-3</v>
      </c>
    </row>
    <row r="2020" spans="1:29" x14ac:dyDescent="0.4">
      <c r="A2020" s="43">
        <f t="shared" si="374"/>
        <v>2020</v>
      </c>
      <c r="B2020" s="53">
        <v>43944</v>
      </c>
      <c r="C2020" s="45">
        <v>3829.7525000000001</v>
      </c>
      <c r="D2020" s="45">
        <f>VLOOKUP(B2020,'H11001.CSI  中证全债'!$A$2:$B$2792,2,0)</f>
        <v>208.6559</v>
      </c>
      <c r="E2020" s="14">
        <f t="shared" si="375"/>
        <v>0</v>
      </c>
      <c r="F2020" s="14">
        <f>IF(AND((B2020-$B$2)&gt;123,OR(((G2019*J2019/C2019*C2020)/(G2019*K2019/D2019*D2020))&lt;(4/6),((G2019*J2019/C2019*C2020)/(G2019*K2019/D2019*D2020))&gt;(6/4))),COUNTIF($E$2:E2020,1),0)</f>
        <v>0</v>
      </c>
      <c r="G2020" s="21">
        <f t="shared" si="376"/>
        <v>32979.765978358482</v>
      </c>
      <c r="H2020" s="12">
        <f t="shared" si="377"/>
        <v>4.553570394703824</v>
      </c>
      <c r="I2020" s="12">
        <f t="shared" si="378"/>
        <v>74.480129127983204</v>
      </c>
      <c r="J2020" s="15">
        <f>IF(OR((ROW(F2020)-MATCH(MAX($F$2:F2020),$F$2:F2020,0))=1,(ROW(F2020)-MATCH(MAX($F$2:F2020),$F$2:F2020,0))&gt;123),IF(OR(((G2019*J2019/C2019*C2020)/(G2019*K2019/D2019*D2020))&lt;(4/6),((G2019*J2019/C2019*C2020)/(G2019*K2019/D2019*D2020))&gt;(6/4)),50%,((G2019*J2019/C2019*C2020)/((G2019*K2019/D2019*D2020)+(G2019*J2019/C2019*C2020)))),((G2019*J2019/C2019*C2020)/((G2019*K2019/D2019*D2020)+(G2019*J2019/C2019*C2020))))</f>
        <v>0.52878021070515135</v>
      </c>
      <c r="K2020" s="18">
        <f t="shared" si="372"/>
        <v>0.47121978929484865</v>
      </c>
      <c r="L2020" s="20">
        <f t="shared" si="373"/>
        <v>1.1221519611823567</v>
      </c>
      <c r="M2020" s="51">
        <f>IF(AND((B2020-$B$2)&gt;123,OR(((U2019*R2019/C2019*C2020)/(U2019*S2019/D2019*D2020))&lt;(4/6),((U2019*R2019/C2019*C2020)/(U2019*S2019/D2019*D2020))&gt;(6/4))),1,0)</f>
        <v>0</v>
      </c>
      <c r="N2020" s="51">
        <f>IF(AND((B2020-$B$2)&gt;123,OR(((U2019*R2019/C2019*C2020)/(U2019*S2019/D2019*D2020))&lt;(4/6),((U2019*R2019/C2019*C2020)/(U2019*S2019/D2019*D2020))&gt;(6/4))),COUNTIF($M$2:M2020,1),0)</f>
        <v>0</v>
      </c>
      <c r="O2020" s="51">
        <f>IF(OR((ROW(N2020)-MATCH(MAX($N$2:N2020),$N$2:N2020,0))=1,(ROW(N2020)-MATCH(MAX($N$2:N2020),$N$2:N2020,0))&gt;123),IF(OR(((U2019*R2019/C2019*C2020)/(U2019*S2019/D2019*D2020))&lt;(4/6),((U2019*R2019/C2019*C2020)/(U2019*S2019/D2019*D2020))&gt;(6/4)),1,0),0)</f>
        <v>0</v>
      </c>
      <c r="P2020" s="47">
        <f>IF(O2020=1,U2019/2/C2020,P2019)</f>
        <v>4.5848803948301908</v>
      </c>
      <c r="Q2020" s="47">
        <f>IF(O2020=1,U2019/2/D2020,Q2019)</f>
        <v>74.992248772629807</v>
      </c>
      <c r="R2020" s="41">
        <f>P2020*C2020/U2019</f>
        <v>0.52843196255366054</v>
      </c>
      <c r="S2020" s="41">
        <f>Q2020*D2020/U2019</f>
        <v>0.47090944972985649</v>
      </c>
      <c r="T2020" s="41">
        <f t="shared" si="379"/>
        <v>1.1221519611823518</v>
      </c>
      <c r="U2020" s="42">
        <f>P2020*C2020+Q2020*D2020</f>
        <v>33206.532314978882</v>
      </c>
      <c r="V2020" s="25">
        <f>B2020</f>
        <v>43944</v>
      </c>
      <c r="W2020">
        <f>C2020/C$2</f>
        <v>1.6660130514239675</v>
      </c>
      <c r="X2020">
        <f>D2020/D$2</f>
        <v>1.4952053027588676</v>
      </c>
      <c r="Y2020">
        <f t="shared" si="380"/>
        <v>1.660326615748944</v>
      </c>
      <c r="AA2020" s="15">
        <f t="shared" si="381"/>
        <v>-2.5084496640789267E-3</v>
      </c>
      <c r="AB2020" s="15">
        <f t="shared" si="382"/>
        <v>1.4254250718350736E-3</v>
      </c>
      <c r="AC2020" s="15">
        <f t="shared" si="383"/>
        <v>-6.5858771648297232E-4</v>
      </c>
    </row>
    <row r="2021" spans="1:29" x14ac:dyDescent="0.4">
      <c r="A2021" s="43">
        <f t="shared" si="374"/>
        <v>2020</v>
      </c>
      <c r="B2021" s="53">
        <v>43945</v>
      </c>
      <c r="C2021" s="45">
        <v>3796.9721</v>
      </c>
      <c r="D2021" s="45">
        <f>VLOOKUP(B2021,'H11001.CSI  中证全债'!$A$2:$B$2792,2,0)</f>
        <v>208.8015</v>
      </c>
      <c r="E2021" s="14">
        <f t="shared" si="375"/>
        <v>0</v>
      </c>
      <c r="F2021" s="14">
        <f>IF(AND((B2021-$B$2)&gt;123,OR(((G2020*J2020/C2020*C2021)/(G2020*K2020/D2020*D2021))&lt;(4/6),((G2020*J2020/C2020*C2021)/(G2020*K2020/D2020*D2021))&gt;(6/4))),COUNTIF($E$2:E2021,1),0)</f>
        <v>0</v>
      </c>
      <c r="G2021" s="21">
        <f t="shared" si="376"/>
        <v>32841.342426192969</v>
      </c>
      <c r="H2021" s="12">
        <f t="shared" si="377"/>
        <v>4.553570394703824</v>
      </c>
      <c r="I2021" s="12">
        <f t="shared" si="378"/>
        <v>74.480129127983204</v>
      </c>
      <c r="J2021" s="15">
        <f>IF(OR((ROW(F2021)-MATCH(MAX($F$2:F2021),$F$2:F2021,0))=1,(ROW(F2021)-MATCH(MAX($F$2:F2021),$F$2:F2021,0))&gt;123),IF(OR(((G2020*J2020/C2020*C2021)/(G2020*K2020/D2020*D2021))&lt;(4/6),((G2020*J2020/C2020*C2021)/(G2020*K2020/D2020*D2021))&gt;(6/4)),50%,((G2020*J2020/C2020*C2021)/((G2020*K2020/D2020*D2021)+(G2020*J2020/C2020*C2021)))),((G2020*J2020/C2020*C2021)/((G2020*K2020/D2020*D2021)+(G2020*J2020/C2020*C2021))))</f>
        <v>0.52646385521338435</v>
      </c>
      <c r="K2021" s="18">
        <f t="shared" si="372"/>
        <v>0.47353614478661565</v>
      </c>
      <c r="L2021" s="20">
        <f t="shared" si="373"/>
        <v>1.1117712153749508</v>
      </c>
      <c r="M2021" s="51">
        <f>IF(AND((B2021-$B$2)&gt;123,OR(((U2020*R2020/C2020*C2021)/(U2020*S2020/D2020*D2021))&lt;(4/6),((U2020*R2020/C2020*C2021)/(U2020*S2020/D2020*D2021))&gt;(6/4))),1,0)</f>
        <v>0</v>
      </c>
      <c r="N2021" s="51">
        <f>IF(AND((B2021-$B$2)&gt;123,OR(((U2020*R2020/C2020*C2021)/(U2020*S2020/D2020*D2021))&lt;(4/6),((U2020*R2020/C2020*C2021)/(U2020*S2020/D2020*D2021))&gt;(6/4))),COUNTIF($M$2:M2021,1),0)</f>
        <v>0</v>
      </c>
      <c r="O2021" s="51">
        <f>IF(OR((ROW(N2021)-MATCH(MAX($N$2:N2021),$N$2:N2021,0))=1,(ROW(N2021)-MATCH(MAX($N$2:N2021),$N$2:N2021,0))&gt;123),IF(OR(((U2020*R2020/C2020*C2021)/(U2020*S2020/D2020*D2021))&lt;(4/6),((U2020*R2020/C2020*C2021)/(U2020*S2020/D2020*D2021))&gt;(6/4)),1,0),0)</f>
        <v>0</v>
      </c>
      <c r="P2021" s="47">
        <f>IF(O2021=1,U2020/2/C2021,P2020)</f>
        <v>4.5848803948301908</v>
      </c>
      <c r="Q2021" s="47">
        <f>IF(O2021=1,U2020/2/D2021,Q2020)</f>
        <v>74.992248772629807</v>
      </c>
      <c r="R2021" s="41">
        <f>P2021*C2021/U2020</f>
        <v>0.52425416709815498</v>
      </c>
      <c r="S2021" s="41">
        <f>Q2021*D2021/U2020</f>
        <v>0.47154860626729733</v>
      </c>
      <c r="T2021" s="41">
        <f t="shared" si="379"/>
        <v>1.1117712153749459</v>
      </c>
      <c r="U2021" s="42">
        <f>P2021*C2021+Q2021*D2021</f>
        <v>33067.156973105484</v>
      </c>
      <c r="V2021" s="25">
        <f>B2021</f>
        <v>43945</v>
      </c>
      <c r="W2021">
        <f>C2021/C$2</f>
        <v>1.6517529721549029</v>
      </c>
      <c r="X2021">
        <f>D2021/D$2</f>
        <v>1.496248656395557</v>
      </c>
      <c r="Y2021">
        <f t="shared" si="380"/>
        <v>1.6533578486552742</v>
      </c>
      <c r="AA2021" s="15">
        <f t="shared" si="381"/>
        <v>-8.5594042957084504E-3</v>
      </c>
      <c r="AB2021" s="15">
        <f t="shared" si="382"/>
        <v>6.9779958294979849E-4</v>
      </c>
      <c r="AC2021" s="15">
        <f t="shared" si="383"/>
        <v>-4.1972266345475795E-3</v>
      </c>
    </row>
    <row r="2022" spans="1:29" x14ac:dyDescent="0.4">
      <c r="A2022" s="43">
        <f t="shared" si="374"/>
        <v>2020</v>
      </c>
      <c r="B2022" s="53">
        <v>43948</v>
      </c>
      <c r="C2022" s="45">
        <v>3822.7689999999998</v>
      </c>
      <c r="D2022" s="45">
        <f>VLOOKUP(B2022,'H11001.CSI  中证全债'!$A$2:$B$2792,2,0)</f>
        <v>208.8528</v>
      </c>
      <c r="E2022" s="14">
        <f t="shared" si="375"/>
        <v>0</v>
      </c>
      <c r="F2022" s="14">
        <f>IF(AND((B2022-$B$2)&gt;123,OR(((G2021*J2021/C2021*C2022)/(G2021*K2021/D2021*D2022))&lt;(4/6),((G2021*J2021/C2021*C2022)/(G2021*K2021/D2021*D2022))&gt;(6/4))),COUNTIF($E$2:E2022,1),0)</f>
        <v>0</v>
      </c>
      <c r="G2022" s="21">
        <f t="shared" si="376"/>
        <v>32962.631256932371</v>
      </c>
      <c r="H2022" s="12">
        <f t="shared" si="377"/>
        <v>4.553570394703824</v>
      </c>
      <c r="I2022" s="12">
        <f t="shared" si="378"/>
        <v>74.480129127983204</v>
      </c>
      <c r="J2022" s="15">
        <f>IF(OR((ROW(F2022)-MATCH(MAX($F$2:F2022),$F$2:F2022,0))=1,(ROW(F2022)-MATCH(MAX($F$2:F2022),$F$2:F2022,0))&gt;123),IF(OR(((G2021*J2021/C2021*C2022)/(G2021*K2021/D2021*D2022))&lt;(4/6),((G2021*J2021/C2021*C2022)/(G2021*K2021/D2021*D2022))&gt;(6/4)),50%,((G2021*J2021/C2021*C2022)/((G2021*K2021/D2021*D2022)+(G2021*J2021/C2021*C2022)))),((G2021*J2021/C2021*C2022)/((G2021*K2021/D2021*D2022)+(G2021*J2021/C2021*C2022))))</f>
        <v>0.52809035809392935</v>
      </c>
      <c r="K2022" s="18">
        <f t="shared" si="372"/>
        <v>0.47190964190607065</v>
      </c>
      <c r="L2022" s="20">
        <f t="shared" si="373"/>
        <v>1.119049731556536</v>
      </c>
      <c r="M2022" s="51">
        <f>IF(AND((B2022-$B$2)&gt;123,OR(((U2021*R2021/C2021*C2022)/(U2021*S2021/D2021*D2022))&lt;(4/6),((U2021*R2021/C2021*C2022)/(U2021*S2021/D2021*D2022))&gt;(6/4))),1,0)</f>
        <v>0</v>
      </c>
      <c r="N2022" s="51">
        <f>IF(AND((B2022-$B$2)&gt;123,OR(((U2021*R2021/C2021*C2022)/(U2021*S2021/D2021*D2022))&lt;(4/6),((U2021*R2021/C2021*C2022)/(U2021*S2021/D2021*D2022))&gt;(6/4))),COUNTIF($M$2:M2022,1),0)</f>
        <v>0</v>
      </c>
      <c r="O2022" s="51">
        <f>IF(OR((ROW(N2022)-MATCH(MAX($N$2:N2022),$N$2:N2022,0))=1,(ROW(N2022)-MATCH(MAX($N$2:N2022),$N$2:N2022,0))&gt;123),IF(OR(((U2021*R2021/C2021*C2022)/(U2021*S2021/D2021*D2022))&lt;(4/6),((U2021*R2021/C2021*C2022)/(U2021*S2021/D2021*D2022))&gt;(6/4)),1,0),0)</f>
        <v>0</v>
      </c>
      <c r="P2022" s="47">
        <f>IF(O2022=1,U2021/2/C2022,P2021)</f>
        <v>4.5848803948301908</v>
      </c>
      <c r="Q2022" s="47">
        <f>IF(O2022=1,U2021/2/D2022,Q2021)</f>
        <v>74.992248772629807</v>
      </c>
      <c r="R2022" s="41">
        <f>P2022*C2022/U2021</f>
        <v>0.53004068829744866</v>
      </c>
      <c r="S2022" s="41">
        <f>Q2022*D2022/U2021</f>
        <v>0.47365248688295014</v>
      </c>
      <c r="T2022" s="41">
        <f t="shared" si="379"/>
        <v>1.1190497315565309</v>
      </c>
      <c r="U2022" s="42">
        <f>P2022*C2022+Q2022*D2022</f>
        <v>33189.279776524912</v>
      </c>
      <c r="V2022" s="25">
        <f>B2022</f>
        <v>43948</v>
      </c>
      <c r="W2022">
        <f>C2022/C$2</f>
        <v>1.6629750999781183</v>
      </c>
      <c r="X2022">
        <f>D2022/D$2</f>
        <v>1.4966162665711213</v>
      </c>
      <c r="Y2022">
        <f t="shared" si="380"/>
        <v>1.6594639888262457</v>
      </c>
      <c r="AA2022" s="15">
        <f t="shared" si="381"/>
        <v>6.794071518197331E-3</v>
      </c>
      <c r="AB2022" s="15">
        <f t="shared" si="382"/>
        <v>2.4568789017309633E-4</v>
      </c>
      <c r="AC2022" s="15">
        <f t="shared" si="383"/>
        <v>3.693175180399022E-3</v>
      </c>
    </row>
    <row r="2023" spans="1:29" x14ac:dyDescent="0.4">
      <c r="A2023" s="43">
        <f t="shared" si="374"/>
        <v>2020</v>
      </c>
      <c r="B2023" s="53">
        <v>43949</v>
      </c>
      <c r="C2023" s="45">
        <v>3849.1464999999998</v>
      </c>
      <c r="D2023" s="45">
        <f>VLOOKUP(B2023,'H11001.CSI  中证全债'!$A$2:$B$2792,2,0)</f>
        <v>208.88640000000001</v>
      </c>
      <c r="E2023" s="14">
        <f t="shared" si="375"/>
        <v>0</v>
      </c>
      <c r="F2023" s="14">
        <f>IF(AND((B2023-$B$2)&gt;123,OR(((G2022*J2022/C2022*C2023)/(G2022*K2022/D2022*D2023))&lt;(4/6),((G2022*J2022/C2022*C2023)/(G2022*K2022/D2022*D2023))&gt;(6/4))),COUNTIF($E$2:E2023,1),0)</f>
        <v>0</v>
      </c>
      <c r="G2023" s="21">
        <f t="shared" si="376"/>
        <v>33085.245592357373</v>
      </c>
      <c r="H2023" s="12">
        <f t="shared" si="377"/>
        <v>4.553570394703824</v>
      </c>
      <c r="I2023" s="12">
        <f t="shared" si="378"/>
        <v>74.480129127983204</v>
      </c>
      <c r="J2023" s="15">
        <f>IF(OR((ROW(F2023)-MATCH(MAX($F$2:F2023),$F$2:F2023,0))=1,(ROW(F2023)-MATCH(MAX($F$2:F2023),$F$2:F2023,0))&gt;123),IF(OR(((G2022*J2022/C2022*C2023)/(G2022*K2022/D2022*D2023))&lt;(4/6),((G2022*J2022/C2022*C2023)/(G2022*K2022/D2022*D2023))&gt;(6/4)),50%,((G2022*J2022/C2022*C2023)/((G2022*K2022/D2022*D2023)+(G2022*J2022/C2022*C2023)))),((G2022*J2022/C2022*C2023)/((G2022*K2022/D2022*D2023)+(G2022*J2022/C2022*C2023))))</f>
        <v>0.52976362222702233</v>
      </c>
      <c r="K2023" s="18">
        <f t="shared" si="372"/>
        <v>0.47023637777297767</v>
      </c>
      <c r="L2023" s="20">
        <f t="shared" si="373"/>
        <v>1.1265900454915112</v>
      </c>
      <c r="M2023" s="51">
        <f>IF(AND((B2023-$B$2)&gt;123,OR(((U2022*R2022/C2022*C2023)/(U2022*S2022/D2022*D2023))&lt;(4/6),((U2022*R2022/C2022*C2023)/(U2022*S2022/D2022*D2023))&gt;(6/4))),1,0)</f>
        <v>0</v>
      </c>
      <c r="N2023" s="51">
        <f>IF(AND((B2023-$B$2)&gt;123,OR(((U2022*R2022/C2022*C2023)/(U2022*S2022/D2022*D2023))&lt;(4/6),((U2022*R2022/C2022*C2023)/(U2022*S2022/D2022*D2023))&gt;(6/4))),COUNTIF($M$2:M2023,1),0)</f>
        <v>0</v>
      </c>
      <c r="O2023" s="51">
        <f>IF(OR((ROW(N2023)-MATCH(MAX($N$2:N2023),$N$2:N2023,0))=1,(ROW(N2023)-MATCH(MAX($N$2:N2023),$N$2:N2023,0))&gt;123),IF(OR(((U2022*R2022/C2022*C2023)/(U2022*S2022/D2022*D2023))&lt;(4/6),((U2022*R2022/C2022*C2023)/(U2022*S2022/D2022*D2023))&gt;(6/4)),1,0),0)</f>
        <v>0</v>
      </c>
      <c r="P2023" s="47">
        <f>IF(O2023=1,U2022/2/C2023,P2022)</f>
        <v>4.5848803948301908</v>
      </c>
      <c r="Q2023" s="47">
        <f>IF(O2023=1,U2022/2/D2023,Q2022)</f>
        <v>74.992248772629807</v>
      </c>
      <c r="R2023" s="41">
        <f>P2023*C2023/U2022</f>
        <v>0.5317342359794669</v>
      </c>
      <c r="S2023" s="41">
        <f>Q2023*D2023/U2022</f>
        <v>0.47198556219044446</v>
      </c>
      <c r="T2023" s="41">
        <f t="shared" si="379"/>
        <v>1.1265900454915061</v>
      </c>
      <c r="U2023" s="42">
        <f>P2023*C2023+Q2023*D2023</f>
        <v>33312.737198698305</v>
      </c>
      <c r="V2023" s="25">
        <f>B2023</f>
        <v>43949</v>
      </c>
      <c r="W2023">
        <f>C2023/C$2</f>
        <v>1.6744497995217404</v>
      </c>
      <c r="X2023">
        <f>D2023/D$2</f>
        <v>1.4968570404872805</v>
      </c>
      <c r="Y2023">
        <f t="shared" si="380"/>
        <v>1.6656368599349152</v>
      </c>
      <c r="AA2023" s="15">
        <f t="shared" si="381"/>
        <v>6.900103040492267E-3</v>
      </c>
      <c r="AB2023" s="15">
        <f t="shared" si="382"/>
        <v>1.6087885821991499E-4</v>
      </c>
      <c r="AC2023" s="15">
        <f t="shared" si="383"/>
        <v>3.7197981699113036E-3</v>
      </c>
    </row>
    <row r="2024" spans="1:29" x14ac:dyDescent="0.4">
      <c r="A2024" s="43">
        <f t="shared" si="374"/>
        <v>2020</v>
      </c>
      <c r="B2024" s="53">
        <v>43950</v>
      </c>
      <c r="C2024" s="45">
        <v>3867.0320000000002</v>
      </c>
      <c r="D2024" s="45">
        <f>VLOOKUP(B2024,'H11001.CSI  中证全债'!$A$2:$B$2792,2,0)</f>
        <v>208.97749999999999</v>
      </c>
      <c r="E2024" s="14">
        <f t="shared" si="375"/>
        <v>0</v>
      </c>
      <c r="F2024" s="14">
        <f>IF(AND((B2024-$B$2)&gt;123,OR(((G2023*J2023/C2023*C2024)/(G2023*K2023/D2023*D2024))&lt;(4/6),((G2023*J2023/C2023*C2024)/(G2023*K2023/D2023*D2024))&gt;(6/4))),COUNTIF($E$2:E2024,1),0)</f>
        <v>0</v>
      </c>
      <c r="G2024" s="21">
        <f t="shared" si="376"/>
        <v>33173.473615415409</v>
      </c>
      <c r="H2024" s="12">
        <f t="shared" si="377"/>
        <v>4.553570394703824</v>
      </c>
      <c r="I2024" s="12">
        <f t="shared" si="378"/>
        <v>74.480129127983204</v>
      </c>
      <c r="J2024" s="15">
        <f>IF(OR((ROW(F2024)-MATCH(MAX($F$2:F2024),$F$2:F2024,0))=1,(ROW(F2024)-MATCH(MAX($F$2:F2024),$F$2:F2024,0))&gt;123),IF(OR(((G2023*J2023/C2023*C2024)/(G2023*K2023/D2023*D2024))&lt;(4/6),((G2023*J2023/C2023*C2024)/(G2023*K2023/D2023*D2024))&gt;(6/4)),50%,((G2023*J2023/C2023*C2024)/((G2023*K2023/D2023*D2024)+(G2023*J2023/C2023*C2024)))),((G2023*J2023/C2023*C2024)/((G2023*K2023/D2023*D2024)+(G2023*J2023/C2023*C2024))))</f>
        <v>0.53080972570776219</v>
      </c>
      <c r="K2024" s="18">
        <f t="shared" si="372"/>
        <v>0.46919027429223781</v>
      </c>
      <c r="L2024" s="20">
        <f t="shared" si="373"/>
        <v>1.1313314763578077</v>
      </c>
      <c r="M2024" s="51">
        <f>IF(AND((B2024-$B$2)&gt;123,OR(((U2023*R2023/C2023*C2024)/(U2023*S2023/D2023*D2024))&lt;(4/6),((U2023*R2023/C2023*C2024)/(U2023*S2023/D2023*D2024))&gt;(6/4))),1,0)</f>
        <v>0</v>
      </c>
      <c r="N2024" s="51">
        <f>IF(AND((B2024-$B$2)&gt;123,OR(((U2023*R2023/C2023*C2024)/(U2023*S2023/D2023*D2024))&lt;(4/6),((U2023*R2023/C2023*C2024)/(U2023*S2023/D2023*D2024))&gt;(6/4))),COUNTIF($M$2:M2024,1),0)</f>
        <v>0</v>
      </c>
      <c r="O2024" s="51">
        <f>IF(OR((ROW(N2024)-MATCH(MAX($N$2:N2024),$N$2:N2024,0))=1,(ROW(N2024)-MATCH(MAX($N$2:N2024),$N$2:N2024,0))&gt;123),IF(OR(((U2023*R2023/C2023*C2024)/(U2023*S2023/D2023*D2024))&lt;(4/6),((U2023*R2023/C2023*C2024)/(U2023*S2023/D2023*D2024))&gt;(6/4)),1,0),0)</f>
        <v>0</v>
      </c>
      <c r="P2024" s="47">
        <f>IF(O2024=1,U2023/2/C2024,P2023)</f>
        <v>4.5848803948301908</v>
      </c>
      <c r="Q2024" s="47">
        <f>IF(O2024=1,U2023/2/D2024,Q2023)</f>
        <v>74.992248772629807</v>
      </c>
      <c r="R2024" s="41">
        <f>P2024*C2024/U2023</f>
        <v>0.53222522956395724</v>
      </c>
      <c r="S2024" s="41">
        <f>Q2024*D2024/U2023</f>
        <v>0.47044145830486173</v>
      </c>
      <c r="T2024" s="41">
        <f t="shared" si="379"/>
        <v>1.1313314763578035</v>
      </c>
      <c r="U2024" s="42">
        <f>P2024*C2024+Q2024*D2024</f>
        <v>33401.571870863234</v>
      </c>
      <c r="V2024" s="25">
        <f>B2024</f>
        <v>43950</v>
      </c>
      <c r="W2024">
        <f>C2024/C$2</f>
        <v>1.6822303222660286</v>
      </c>
      <c r="X2024">
        <f>D2024/D$2</f>
        <v>1.4975098530992474</v>
      </c>
      <c r="Y2024">
        <f t="shared" si="380"/>
        <v>1.6700785935431617</v>
      </c>
      <c r="AA2024" s="15">
        <f t="shared" si="381"/>
        <v>4.6466145157115779E-3</v>
      </c>
      <c r="AB2024" s="15">
        <f t="shared" si="382"/>
        <v>4.3612221762634462E-4</v>
      </c>
      <c r="AC2024" s="15">
        <f t="shared" si="383"/>
        <v>2.6666878688190732E-3</v>
      </c>
    </row>
    <row r="2025" spans="1:29" x14ac:dyDescent="0.4">
      <c r="A2025" s="43">
        <f t="shared" si="374"/>
        <v>2020</v>
      </c>
      <c r="B2025" s="53">
        <v>43951</v>
      </c>
      <c r="C2025" s="45">
        <v>3912.5772000000002</v>
      </c>
      <c r="D2025" s="45">
        <f>VLOOKUP(B2025,'H11001.CSI  中证全债'!$A$2:$B$2792,2,0)</f>
        <v>209.02889999999999</v>
      </c>
      <c r="E2025" s="14">
        <f t="shared" si="375"/>
        <v>0</v>
      </c>
      <c r="F2025" s="14">
        <f>IF(AND((B2025-$B$2)&gt;123,OR(((G2024*J2024/C2024*C2025)/(G2024*K2024/D2024*D2025))&lt;(4/6),((G2024*J2024/C2024*C2025)/(G2024*K2024/D2024*D2025))&gt;(6/4))),COUNTIF($E$2:E2025,1),0)</f>
        <v>0</v>
      </c>
      <c r="G2025" s="21">
        <f t="shared" si="376"/>
        <v>33384.69516839346</v>
      </c>
      <c r="H2025" s="12">
        <f t="shared" si="377"/>
        <v>4.553570394703824</v>
      </c>
      <c r="I2025" s="12">
        <f t="shared" si="378"/>
        <v>74.480129127983204</v>
      </c>
      <c r="J2025" s="15">
        <f>IF(OR((ROW(F2025)-MATCH(MAX($F$2:F2025),$F$2:F2025,0))=1,(ROW(F2025)-MATCH(MAX($F$2:F2025),$F$2:F2025,0))&gt;123),IF(OR(((G2024*J2024/C2024*C2025)/(G2024*K2024/D2024*D2025))&lt;(4/6),((G2024*J2024/C2024*C2025)/(G2024*K2024/D2024*D2025))&gt;(6/4)),50%,((G2024*J2024/C2024*C2025)/((G2024*K2024/D2024*D2025)+(G2024*J2024/C2024*C2025)))),((G2024*J2024/C2024*C2025)/((G2024*K2024/D2024*D2025)+(G2024*J2024/C2024*C2025))))</f>
        <v>0.53366357293507549</v>
      </c>
      <c r="K2025" s="18">
        <f t="shared" si="372"/>
        <v>0.46633642706492451</v>
      </c>
      <c r="L2025" s="20">
        <f t="shared" si="373"/>
        <v>1.144374623046073</v>
      </c>
      <c r="M2025" s="51">
        <f>IF(AND((B2025-$B$2)&gt;123,OR(((U2024*R2024/C2024*C2025)/(U2024*S2024/D2024*D2025))&lt;(4/6),((U2024*R2024/C2024*C2025)/(U2024*S2024/D2024*D2025))&gt;(6/4))),1,0)</f>
        <v>0</v>
      </c>
      <c r="N2025" s="51">
        <f>IF(AND((B2025-$B$2)&gt;123,OR(((U2024*R2024/C2024*C2025)/(U2024*S2024/D2024*D2025))&lt;(4/6),((U2024*R2024/C2024*C2025)/(U2024*S2024/D2024*D2025))&gt;(6/4))),COUNTIF($M$2:M2025,1),0)</f>
        <v>0</v>
      </c>
      <c r="O2025" s="51">
        <f>IF(OR((ROW(N2025)-MATCH(MAX($N$2:N2025),$N$2:N2025,0))=1,(ROW(N2025)-MATCH(MAX($N$2:N2025),$N$2:N2025,0))&gt;123),IF(OR(((U2024*R2024/C2024*C2025)/(U2024*S2024/D2024*D2025))&lt;(4/6),((U2024*R2024/C2024*C2025)/(U2024*S2024/D2024*D2025))&gt;(6/4)),1,0),0)</f>
        <v>0</v>
      </c>
      <c r="P2025" s="47">
        <f>IF(O2025=1,U2024/2/C2025,P2024)</f>
        <v>4.5848803948301908</v>
      </c>
      <c r="Q2025" s="47">
        <f>IF(O2025=1,U2024/2/D2025,Q2024)</f>
        <v>74.992248772629807</v>
      </c>
      <c r="R2025" s="41">
        <f>P2025*C2025/U2024</f>
        <v>0.53706150617384085</v>
      </c>
      <c r="S2025" s="41">
        <f>Q2025*D2025/U2024</f>
        <v>0.46930567609433999</v>
      </c>
      <c r="T2025" s="41">
        <f t="shared" si="379"/>
        <v>1.144374623046069</v>
      </c>
      <c r="U2025" s="42">
        <f>P2025*C2025+Q2025*D2025</f>
        <v>33614.245767008761</v>
      </c>
      <c r="V2025" s="25">
        <f>B2025</f>
        <v>43951</v>
      </c>
      <c r="W2025">
        <f>C2025/C$2</f>
        <v>1.7020433252289393</v>
      </c>
      <c r="X2025">
        <f>D2025/D$2</f>
        <v>1.4978781798638479</v>
      </c>
      <c r="Y2025">
        <f t="shared" si="380"/>
        <v>1.680712288350438</v>
      </c>
      <c r="AA2025" s="15">
        <f t="shared" si="381"/>
        <v>1.1777818233725368E-2</v>
      </c>
      <c r="AB2025" s="15">
        <f t="shared" si="382"/>
        <v>2.4595949324690558E-4</v>
      </c>
      <c r="AC2025" s="15">
        <f t="shared" si="383"/>
        <v>6.3671822681807821E-3</v>
      </c>
    </row>
    <row r="2026" spans="1:29" x14ac:dyDescent="0.4">
      <c r="A2026" s="43">
        <f t="shared" si="374"/>
        <v>2020</v>
      </c>
      <c r="B2026" s="53">
        <v>43957</v>
      </c>
      <c r="C2026" s="45">
        <v>3936.2539000000002</v>
      </c>
      <c r="D2026" s="45">
        <f>VLOOKUP(B2026,'H11001.CSI  中证全债'!$A$2:$B$2792,2,0)</f>
        <v>208.9426</v>
      </c>
      <c r="E2026" s="14">
        <f t="shared" si="375"/>
        <v>0</v>
      </c>
      <c r="F2026" s="14">
        <f>IF(AND((B2026-$B$2)&gt;123,OR(((G2025*J2025/C2025*C2026)/(G2025*K2025/D2025*D2026))&lt;(4/6),((G2025*J2025/C2025*C2026)/(G2025*K2025/D2025*D2026))&gt;(6/4))),COUNTIF($E$2:E2026,1),0)</f>
        <v>0</v>
      </c>
      <c r="G2026" s="21">
        <f t="shared" si="376"/>
        <v>33486.081053414004</v>
      </c>
      <c r="H2026" s="12">
        <f t="shared" si="377"/>
        <v>4.553570394703824</v>
      </c>
      <c r="I2026" s="12">
        <f t="shared" si="378"/>
        <v>74.480129127983204</v>
      </c>
      <c r="J2026" s="15">
        <f>IF(OR((ROW(F2026)-MATCH(MAX($F$2:F2026),$F$2:F2026,0))=1,(ROW(F2026)-MATCH(MAX($F$2:F2026),$F$2:F2026,0))&gt;123),IF(OR(((G2025*J2025/C2025*C2026)/(G2025*K2025/D2025*D2026))&lt;(4/6),((G2025*J2025/C2025*C2026)/(G2025*K2025/D2025*D2026))&gt;(6/4)),50%,((G2025*J2025/C2025*C2026)/((G2025*K2025/D2025*D2026)+(G2025*J2025/C2025*C2026)))),((G2025*J2025/C2025*C2026)/((G2025*K2025/D2025*D2026)+(G2025*J2025/C2025*C2026))))</f>
        <v>0.53526745027244937</v>
      </c>
      <c r="K2026" s="18">
        <f t="shared" si="372"/>
        <v>0.46473254972755063</v>
      </c>
      <c r="L2026" s="20">
        <f t="shared" si="373"/>
        <v>1.151775253500642</v>
      </c>
      <c r="M2026" s="51">
        <f>IF(AND((B2026-$B$2)&gt;123,OR(((U2025*R2025/C2025*C2026)/(U2025*S2025/D2025*D2026))&lt;(4/6),((U2025*R2025/C2025*C2026)/(U2025*S2025/D2025*D2026))&gt;(6/4))),1,0)</f>
        <v>0</v>
      </c>
      <c r="N2026" s="51">
        <f>IF(AND((B2026-$B$2)&gt;123,OR(((U2025*R2025/C2025*C2026)/(U2025*S2025/D2025*D2026))&lt;(4/6),((U2025*R2025/C2025*C2026)/(U2025*S2025/D2025*D2026))&gt;(6/4))),COUNTIF($M$2:M2026,1),0)</f>
        <v>0</v>
      </c>
      <c r="O2026" s="51">
        <f>IF(OR((ROW(N2026)-MATCH(MAX($N$2:N2026),$N$2:N2026,0))=1,(ROW(N2026)-MATCH(MAX($N$2:N2026),$N$2:N2026,0))&gt;123),IF(OR(((U2025*R2025/C2025*C2026)/(U2025*S2025/D2025*D2026))&lt;(4/6),((U2025*R2025/C2025*C2026)/(U2025*S2025/D2025*D2026))&gt;(6/4)),1,0),0)</f>
        <v>0</v>
      </c>
      <c r="P2026" s="47">
        <f>IF(O2026=1,U2025/2/C2026,P2025)</f>
        <v>4.5848803948301908</v>
      </c>
      <c r="Q2026" s="47">
        <f>IF(O2026=1,U2025/2/D2026,Q2025)</f>
        <v>74.992248772629807</v>
      </c>
      <c r="R2026" s="41">
        <f>P2026*C2026/U2025</f>
        <v>0.5368930024572095</v>
      </c>
      <c r="S2026" s="41">
        <f>Q2026*D2026/U2025</f>
        <v>0.46614389467511852</v>
      </c>
      <c r="T2026" s="41">
        <f t="shared" si="379"/>
        <v>1.1517752535006383</v>
      </c>
      <c r="U2026" s="42">
        <f>P2026*C2026+Q2026*D2026</f>
        <v>33716.328773583962</v>
      </c>
      <c r="V2026" s="25">
        <f>B2026</f>
        <v>43957</v>
      </c>
      <c r="W2026">
        <f>C2026/C$2</f>
        <v>1.7123431269040215</v>
      </c>
      <c r="X2026">
        <f>D2026/D$2</f>
        <v>1.497259763525618</v>
      </c>
      <c r="Y2026">
        <f t="shared" si="380"/>
        <v>1.6858164386791981</v>
      </c>
      <c r="AA2026" s="15">
        <f t="shared" si="381"/>
        <v>6.0514333110155416E-3</v>
      </c>
      <c r="AB2026" s="15">
        <f t="shared" si="382"/>
        <v>-4.1286157081621422E-4</v>
      </c>
      <c r="AC2026" s="15">
        <f t="shared" si="383"/>
        <v>3.0368971323282423E-3</v>
      </c>
    </row>
    <row r="2027" spans="1:29" x14ac:dyDescent="0.4">
      <c r="A2027" s="43">
        <f t="shared" si="374"/>
        <v>2020</v>
      </c>
      <c r="B2027" s="53">
        <v>43958</v>
      </c>
      <c r="C2027" s="45">
        <v>3924.8946000000001</v>
      </c>
      <c r="D2027" s="45">
        <f>VLOOKUP(B2027,'H11001.CSI  中证全债'!$A$2:$B$2792,2,0)</f>
        <v>208.6593</v>
      </c>
      <c r="E2027" s="14">
        <f t="shared" si="375"/>
        <v>0</v>
      </c>
      <c r="F2027" s="14">
        <f>IF(AND((B2027-$B$2)&gt;123,OR(((G2026*J2026/C2026*C2027)/(G2026*K2026/D2026*D2027))&lt;(4/6),((G2026*J2026/C2026*C2027)/(G2026*K2026/D2026*D2027))&gt;(6/4))),COUNTIF($E$2:E2027,1),0)</f>
        <v>0</v>
      </c>
      <c r="G2027" s="21">
        <f t="shared" si="376"/>
        <v>33413.255460647488</v>
      </c>
      <c r="H2027" s="12">
        <f t="shared" si="377"/>
        <v>4.553570394703824</v>
      </c>
      <c r="I2027" s="12">
        <f t="shared" si="378"/>
        <v>74.480129127983204</v>
      </c>
      <c r="J2027" s="15">
        <f>IF(OR((ROW(F2027)-MATCH(MAX($F$2:F2027),$F$2:F2027,0))=1,(ROW(F2027)-MATCH(MAX($F$2:F2027),$F$2:F2027,0))&gt;123),IF(OR(((G2026*J2026/C2026*C2027)/(G2026*K2026/D2026*D2027))&lt;(4/6),((G2026*J2026/C2026*C2027)/(G2026*K2026/D2026*D2027))&gt;(6/4)),50%,((G2026*J2026/C2026*C2027)/((G2026*K2026/D2026*D2027)+(G2026*J2026/C2026*C2027)))),((G2026*J2026/C2026*C2027)/((G2026*K2026/D2026*D2027)+(G2026*J2026/C2026*C2027))))</f>
        <v>0.53488603868431916</v>
      </c>
      <c r="K2027" s="18">
        <f t="shared" si="372"/>
        <v>0.46511396131568084</v>
      </c>
      <c r="L2027" s="20">
        <f t="shared" si="373"/>
        <v>1.1500107138716544</v>
      </c>
      <c r="M2027" s="51">
        <f>IF(AND((B2027-$B$2)&gt;123,OR(((U2026*R2026/C2026*C2027)/(U2026*S2026/D2026*D2027))&lt;(4/6),((U2026*R2026/C2026*C2027)/(U2026*S2026/D2026*D2027))&gt;(6/4))),1,0)</f>
        <v>0</v>
      </c>
      <c r="N2027" s="51">
        <f>IF(AND((B2027-$B$2)&gt;123,OR(((U2026*R2026/C2026*C2027)/(U2026*S2026/D2026*D2027))&lt;(4/6),((U2026*R2026/C2026*C2027)/(U2026*S2026/D2026*D2027))&gt;(6/4))),COUNTIF($M$2:M2027,1),0)</f>
        <v>0</v>
      </c>
      <c r="O2027" s="51">
        <f>IF(OR((ROW(N2027)-MATCH(MAX($N$2:N2027),$N$2:N2027,0))=1,(ROW(N2027)-MATCH(MAX($N$2:N2027),$N$2:N2027,0))&gt;123),IF(OR(((U2026*R2026/C2026*C2027)/(U2026*S2026/D2026*D2027))&lt;(4/6),((U2026*R2026/C2026*C2027)/(U2026*S2026/D2026*D2027))&gt;(6/4)),1,0),0)</f>
        <v>0</v>
      </c>
      <c r="P2027" s="47">
        <f>IF(O2027=1,U2026/2/C2027,P2026)</f>
        <v>4.5848803948301908</v>
      </c>
      <c r="Q2027" s="47">
        <f>IF(O2027=1,U2026/2/D2027,Q2026)</f>
        <v>74.992248772629807</v>
      </c>
      <c r="R2027" s="41">
        <f>P2027*C2027/U2026</f>
        <v>0.53372276751001801</v>
      </c>
      <c r="S2027" s="41">
        <f>Q2027*D2027/U2026</f>
        <v>0.46410243058795125</v>
      </c>
      <c r="T2027" s="41">
        <f t="shared" si="379"/>
        <v>1.1500107138716507</v>
      </c>
      <c r="U2027" s="42">
        <f>P2027*C2027+Q2027*D2027</f>
        <v>33643.002437637682</v>
      </c>
      <c r="V2027" s="25">
        <f>B2027</f>
        <v>43958</v>
      </c>
      <c r="W2027">
        <f>C2027/C$2</f>
        <v>1.7074016216618313</v>
      </c>
      <c r="X2027">
        <f>D2027/D$2</f>
        <v>1.495229666786098</v>
      </c>
      <c r="Y2027">
        <f t="shared" si="380"/>
        <v>1.6821501218818842</v>
      </c>
      <c r="AA2027" s="15">
        <f t="shared" si="381"/>
        <v>-2.8858148606725198E-3</v>
      </c>
      <c r="AB2027" s="15">
        <f t="shared" si="382"/>
        <v>-1.3558747713486863E-3</v>
      </c>
      <c r="AC2027" s="15">
        <f t="shared" si="383"/>
        <v>-2.1748019020305653E-3</v>
      </c>
    </row>
    <row r="2028" spans="1:29" x14ac:dyDescent="0.4">
      <c r="A2028" s="43">
        <f t="shared" si="374"/>
        <v>2020</v>
      </c>
      <c r="B2028" s="53">
        <v>43959</v>
      </c>
      <c r="C2028" s="45">
        <v>3963.6217000000001</v>
      </c>
      <c r="D2028" s="45">
        <f>VLOOKUP(B2028,'H11001.CSI  中证全债'!$A$2:$B$2792,2,0)</f>
        <v>208.47739999999999</v>
      </c>
      <c r="E2028" s="14">
        <f t="shared" si="375"/>
        <v>0</v>
      </c>
      <c r="F2028" s="14">
        <f>IF(AND((B2028-$B$2)&gt;123,OR(((G2027*J2027/C2027*C2028)/(G2027*K2027/D2027*D2028))&lt;(4/6),((G2027*J2027/C2027*C2028)/(G2027*K2027/D2027*D2028))&gt;(6/4))),COUNTIF($E$2:E2028,1),0)</f>
        <v>0</v>
      </c>
      <c r="G2028" s="21">
        <f t="shared" si="376"/>
        <v>33576.054101191839</v>
      </c>
      <c r="H2028" s="12">
        <f t="shared" si="377"/>
        <v>4.553570394703824</v>
      </c>
      <c r="I2028" s="12">
        <f t="shared" si="378"/>
        <v>74.480129127983204</v>
      </c>
      <c r="J2028" s="15">
        <f>IF(OR((ROW(F2028)-MATCH(MAX($F$2:F2028),$F$2:F2028,0))=1,(ROW(F2028)-MATCH(MAX($F$2:F2028),$F$2:F2028,0))&gt;123),IF(OR(((G2027*J2027/C2027*C2028)/(G2027*K2027/D2027*D2028))&lt;(4/6),((G2027*J2027/C2027*C2028)/(G2027*K2027/D2027*D2028))&gt;(6/4)),50%,((G2027*J2027/C2027*C2028)/((G2027*K2027/D2027*D2028)+(G2027*J2027/C2027*C2028)))),((G2027*J2027/C2027*C2028)/((G2027*K2027/D2027*D2028)+(G2027*J2027/C2027*C2028))))</f>
        <v>0.53754471488908517</v>
      </c>
      <c r="K2028" s="18">
        <f t="shared" si="372"/>
        <v>0.46245528511091483</v>
      </c>
      <c r="L2028" s="20">
        <f t="shared" si="373"/>
        <v>1.1623712220310358</v>
      </c>
      <c r="M2028" s="51">
        <f>IF(AND((B2028-$B$2)&gt;123,OR(((U2027*R2027/C2027*C2028)/(U2027*S2027/D2027*D2028))&lt;(4/6),((U2027*R2027/C2027*C2028)/(U2027*S2027/D2027*D2028))&gt;(6/4))),1,0)</f>
        <v>0</v>
      </c>
      <c r="N2028" s="51">
        <f>IF(AND((B2028-$B$2)&gt;123,OR(((U2027*R2027/C2027*C2028)/(U2027*S2027/D2027*D2028))&lt;(4/6),((U2027*R2027/C2027*C2028)/(U2027*S2027/D2027*D2028))&gt;(6/4))),COUNTIF($M$2:M2028,1),0)</f>
        <v>0</v>
      </c>
      <c r="O2028" s="51">
        <f>IF(OR((ROW(N2028)-MATCH(MAX($N$2:N2028),$N$2:N2028,0))=1,(ROW(N2028)-MATCH(MAX($N$2:N2028),$N$2:N2028,0))&gt;123),IF(OR(((U2027*R2027/C2027*C2028)/(U2027*S2027/D2027*D2028))&lt;(4/6),((U2027*R2027/C2027*C2028)/(U2027*S2027/D2027*D2028))&gt;(6/4)),1,0),0)</f>
        <v>0</v>
      </c>
      <c r="P2028" s="47">
        <f>IF(O2028=1,U2027/2/C2028,P2027)</f>
        <v>4.5848803948301908</v>
      </c>
      <c r="Q2028" s="47">
        <f>IF(O2028=1,U2027/2/D2028,Q2027)</f>
        <v>74.992248772629807</v>
      </c>
      <c r="R2028" s="41">
        <f>P2028*C2028/U2027</f>
        <v>0.54016378171179513</v>
      </c>
      <c r="S2028" s="41">
        <f>Q2028*D2028/U2027</f>
        <v>0.4647084954219336</v>
      </c>
      <c r="T2028" s="41">
        <f t="shared" si="379"/>
        <v>1.1623712220310318</v>
      </c>
      <c r="U2028" s="42">
        <f>P2028*C2028+Q2028*D2028</f>
        <v>33806.920469124561</v>
      </c>
      <c r="V2028" s="25">
        <f>B2028</f>
        <v>43959</v>
      </c>
      <c r="W2028">
        <f>C2028/C$2</f>
        <v>1.7242486252328979</v>
      </c>
      <c r="X2028">
        <f>D2028/D$2</f>
        <v>1.4939261913292725</v>
      </c>
      <c r="Y2028">
        <f t="shared" si="380"/>
        <v>1.690346023456228</v>
      </c>
      <c r="AA2028" s="15">
        <f t="shared" si="381"/>
        <v>9.8670420347084509E-3</v>
      </c>
      <c r="AB2028" s="15">
        <f t="shared" si="382"/>
        <v>-8.7175601566769068E-4</v>
      </c>
      <c r="AC2028" s="15">
        <f t="shared" si="383"/>
        <v>4.8722771337286197E-3</v>
      </c>
    </row>
    <row r="2029" spans="1:29" x14ac:dyDescent="0.4">
      <c r="A2029" s="43">
        <f t="shared" si="374"/>
        <v>2020</v>
      </c>
      <c r="B2029" s="53">
        <v>43962</v>
      </c>
      <c r="C2029" s="45">
        <v>3960.1803</v>
      </c>
      <c r="D2029" s="45">
        <f>VLOOKUP(B2029,'H11001.CSI  中证全债'!$A$2:$B$2792,2,0)</f>
        <v>208.1063</v>
      </c>
      <c r="E2029" s="14">
        <f t="shared" si="375"/>
        <v>0</v>
      </c>
      <c r="F2029" s="14">
        <f>IF(AND((B2029-$B$2)&gt;123,OR(((G2028*J2028/C2028*C2029)/(G2028*K2028/D2028*D2029))&lt;(4/6),((G2028*J2028/C2028*C2029)/(G2028*K2028/D2028*D2029))&gt;(6/4))),COUNTIF($E$2:E2029,1),0)</f>
        <v>0</v>
      </c>
      <c r="G2029" s="21">
        <f t="shared" si="376"/>
        <v>33532.743868116115</v>
      </c>
      <c r="H2029" s="12">
        <f t="shared" si="377"/>
        <v>4.553570394703824</v>
      </c>
      <c r="I2029" s="12">
        <f t="shared" si="378"/>
        <v>74.480129127983204</v>
      </c>
      <c r="J2029" s="15">
        <f>IF(OR((ROW(F2029)-MATCH(MAX($F$2:F2029),$F$2:F2029,0))=1,(ROW(F2029)-MATCH(MAX($F$2:F2029),$F$2:F2029,0))&gt;123),IF(OR(((G2028*J2028/C2028*C2029)/(G2028*K2028/D2028*D2029))&lt;(4/6),((G2028*J2028/C2028*C2029)/(G2028*K2028/D2028*D2029))&gt;(6/4)),50%,((G2028*J2028/C2028*C2029)/((G2028*K2028/D2028*D2029)+(G2028*J2028/C2028*C2029)))),((G2028*J2028/C2028*C2029)/((G2028*K2028/D2028*D2029)+(G2028*J2028/C2028*C2029))))</f>
        <v>0.53777167304568785</v>
      </c>
      <c r="K2029" s="18">
        <f t="shared" si="372"/>
        <v>0.46222832695431215</v>
      </c>
      <c r="L2029" s="20">
        <f t="shared" si="373"/>
        <v>1.1634329652385034</v>
      </c>
      <c r="M2029" s="51">
        <f>IF(AND((B2029-$B$2)&gt;123,OR(((U2028*R2028/C2028*C2029)/(U2028*S2028/D2028*D2029))&lt;(4/6),((U2028*R2028/C2028*C2029)/(U2028*S2028/D2028*D2029))&gt;(6/4))),1,0)</f>
        <v>0</v>
      </c>
      <c r="N2029" s="51">
        <f>IF(AND((B2029-$B$2)&gt;123,OR(((U2028*R2028/C2028*C2029)/(U2028*S2028/D2028*D2029))&lt;(4/6),((U2028*R2028/C2028*C2029)/(U2028*S2028/D2028*D2029))&gt;(6/4))),COUNTIF($M$2:M2029,1),0)</f>
        <v>0</v>
      </c>
      <c r="O2029" s="51">
        <f>IF(OR((ROW(N2029)-MATCH(MAX($N$2:N2029),$N$2:N2029,0))=1,(ROW(N2029)-MATCH(MAX($N$2:N2029),$N$2:N2029,0))&gt;123),IF(OR(((U2028*R2028/C2028*C2029)/(U2028*S2028/D2028*D2029))&lt;(4/6),((U2028*R2028/C2028*C2029)/(U2028*S2028/D2028*D2029))&gt;(6/4)),1,0),0)</f>
        <v>0</v>
      </c>
      <c r="P2029" s="47">
        <f>IF(O2029=1,U2028/2/C2029,P2028)</f>
        <v>4.5848803948301908</v>
      </c>
      <c r="Q2029" s="47">
        <f>IF(O2029=1,U2028/2/D2029,Q2028)</f>
        <v>74.992248772629807</v>
      </c>
      <c r="R2029" s="41">
        <f>P2029*C2029/U2028</f>
        <v>0.53707799366242959</v>
      </c>
      <c r="S2029" s="41">
        <f>Q2029*D2029/U2028</f>
        <v>0.46163209201514299</v>
      </c>
      <c r="T2029" s="41">
        <f t="shared" si="379"/>
        <v>1.1634329652384994</v>
      </c>
      <c r="U2029" s="42">
        <f>P2029*C2029+Q2029*D2029</f>
        <v>33763.312438214271</v>
      </c>
      <c r="V2029" s="25">
        <f>B2029</f>
        <v>43962</v>
      </c>
      <c r="W2029">
        <f>C2029/C$2</f>
        <v>1.7227515526896537</v>
      </c>
      <c r="X2029">
        <f>D2029/D$2</f>
        <v>1.4912669294159799</v>
      </c>
      <c r="Y2029">
        <f t="shared" si="380"/>
        <v>1.6881656219107135</v>
      </c>
      <c r="AA2029" s="15">
        <f t="shared" si="381"/>
        <v>-8.6824633137927432E-4</v>
      </c>
      <c r="AB2029" s="15">
        <f t="shared" si="382"/>
        <v>-1.7800490604735764E-3</v>
      </c>
      <c r="AC2029" s="15">
        <f t="shared" si="383"/>
        <v>-1.2899143224274212E-3</v>
      </c>
    </row>
    <row r="2030" spans="1:29" x14ac:dyDescent="0.4">
      <c r="A2030" s="43">
        <f t="shared" si="374"/>
        <v>2020</v>
      </c>
      <c r="B2030" s="53">
        <v>43963</v>
      </c>
      <c r="C2030" s="45">
        <v>3960.2377999999999</v>
      </c>
      <c r="D2030" s="45">
        <f>VLOOKUP(B2030,'H11001.CSI  中证全债'!$A$2:$B$2792,2,0)</f>
        <v>207.869</v>
      </c>
      <c r="E2030" s="14">
        <f t="shared" si="375"/>
        <v>0</v>
      </c>
      <c r="F2030" s="14">
        <f>IF(AND((B2030-$B$2)&gt;123,OR(((G2029*J2029/C2029*C2030)/(G2029*K2029/D2029*D2030))&lt;(4/6),((G2029*J2029/C2029*C2030)/(G2029*K2029/D2029*D2030))&gt;(6/4))),COUNTIF($E$2:E2030,1),0)</f>
        <v>0</v>
      </c>
      <c r="G2030" s="21">
        <f t="shared" si="376"/>
        <v>33515.331563771739</v>
      </c>
      <c r="H2030" s="12">
        <f t="shared" si="377"/>
        <v>4.553570394703824</v>
      </c>
      <c r="I2030" s="12">
        <f t="shared" si="378"/>
        <v>74.480129127983204</v>
      </c>
      <c r="J2030" s="15">
        <f>IF(OR((ROW(F2030)-MATCH(MAX($F$2:F2030),$F$2:F2030,0))=1,(ROW(F2030)-MATCH(MAX($F$2:F2030),$F$2:F2030,0))&gt;123),IF(OR(((G2029*J2029/C2029*C2030)/(G2029*K2029/D2029*D2030))&lt;(4/6),((G2029*J2029/C2029*C2030)/(G2029*K2029/D2029*D2030))&gt;(6/4)),50%,((G2029*J2029/C2029*C2030)/((G2029*K2029/D2029*D2030)+(G2029*J2029/C2029*C2030)))),((G2029*J2029/C2029*C2030)/((G2029*K2029/D2029*D2030)+(G2029*J2029/C2029*C2030))))</f>
        <v>0.53805887516744622</v>
      </c>
      <c r="K2030" s="18">
        <f t="shared" si="372"/>
        <v>0.46194112483255378</v>
      </c>
      <c r="L2030" s="20">
        <f t="shared" si="373"/>
        <v>1.1647780339160838</v>
      </c>
      <c r="M2030" s="51">
        <f>IF(AND((B2030-$B$2)&gt;123,OR(((U2029*R2029/C2029*C2030)/(U2029*S2029/D2029*D2030))&lt;(4/6),((U2029*R2029/C2029*C2030)/(U2029*S2029/D2029*D2030))&gt;(6/4))),1,0)</f>
        <v>0</v>
      </c>
      <c r="N2030" s="51">
        <f>IF(AND((B2030-$B$2)&gt;123,OR(((U2029*R2029/C2029*C2030)/(U2029*S2029/D2029*D2030))&lt;(4/6),((U2029*R2029/C2029*C2030)/(U2029*S2029/D2029*D2030))&gt;(6/4))),COUNTIF($M$2:M2030,1),0)</f>
        <v>0</v>
      </c>
      <c r="O2030" s="51">
        <f>IF(OR((ROW(N2030)-MATCH(MAX($N$2:N2030),$N$2:N2030,0))=1,(ROW(N2030)-MATCH(MAX($N$2:N2030),$N$2:N2030,0))&gt;123),IF(OR(((U2029*R2029/C2029*C2030)/(U2029*S2029/D2029*D2030))&lt;(4/6),((U2029*R2029/C2029*C2030)/(U2029*S2029/D2029*D2030))&gt;(6/4)),1,0),0)</f>
        <v>0</v>
      </c>
      <c r="P2030" s="47">
        <f>IF(O2030=1,U2029/2/C2030,P2029)</f>
        <v>4.5848803948301908</v>
      </c>
      <c r="Q2030" s="47">
        <f>IF(O2030=1,U2029/2/D2030,Q2029)</f>
        <v>74.992248772629807</v>
      </c>
      <c r="R2030" s="41">
        <f>P2030*C2030/U2029</f>
        <v>0.53777948124351083</v>
      </c>
      <c r="S2030" s="41">
        <f>Q2030*D2030/U2029</f>
        <v>0.4617012560199576</v>
      </c>
      <c r="T2030" s="41">
        <f t="shared" si="379"/>
        <v>1.1647780339160798</v>
      </c>
      <c r="U2030" s="42">
        <f>P2030*C2030+Q2030*D2030</f>
        <v>33745.780408203231</v>
      </c>
      <c r="V2030" s="25">
        <f>B2030</f>
        <v>43963</v>
      </c>
      <c r="W2030">
        <f>C2030/C$2</f>
        <v>1.7227765662513543</v>
      </c>
      <c r="X2030">
        <f>D2030/D$2</f>
        <v>1.4895664636331063</v>
      </c>
      <c r="Y2030">
        <f t="shared" si="380"/>
        <v>1.6872890204101616</v>
      </c>
      <c r="AA2030" s="15">
        <f t="shared" si="381"/>
        <v>1.4519540941115849E-5</v>
      </c>
      <c r="AB2030" s="15">
        <f t="shared" si="382"/>
        <v>-1.1402826344037997E-3</v>
      </c>
      <c r="AC2030" s="15">
        <f t="shared" si="383"/>
        <v>-5.1926273653157828E-4</v>
      </c>
    </row>
    <row r="2031" spans="1:29" x14ac:dyDescent="0.4">
      <c r="A2031" s="43">
        <f t="shared" si="374"/>
        <v>2020</v>
      </c>
      <c r="B2031" s="53">
        <v>43964</v>
      </c>
      <c r="C2031" s="45">
        <v>3968.2529</v>
      </c>
      <c r="D2031" s="45">
        <f>VLOOKUP(B2031,'H11001.CSI  中证全债'!$A$2:$B$2792,2,0)</f>
        <v>207.7783</v>
      </c>
      <c r="E2031" s="14">
        <f t="shared" si="375"/>
        <v>0</v>
      </c>
      <c r="F2031" s="14">
        <f>IF(AND((B2031-$B$2)&gt;123,OR(((G2030*J2030/C2030*C2031)/(G2030*K2030/D2030*D2031))&lt;(4/6),((G2030*J2030/C2030*C2031)/(G2030*K2030/D2030*D2031))&gt;(6/4))),COUNTIF($E$2:E2031,1),0)</f>
        <v>0</v>
      </c>
      <c r="G2031" s="21">
        <f t="shared" si="376"/>
        <v>33545.073538130426</v>
      </c>
      <c r="H2031" s="12">
        <f t="shared" si="377"/>
        <v>4.553570394703824</v>
      </c>
      <c r="I2031" s="12">
        <f t="shared" si="378"/>
        <v>74.480129127983204</v>
      </c>
      <c r="J2031" s="15">
        <f>IF(OR((ROW(F2031)-MATCH(MAX($F$2:F2031),$F$2:F2031,0))=1,(ROW(F2031)-MATCH(MAX($F$2:F2031),$F$2:F2031,0))&gt;123),IF(OR(((G2030*J2030/C2030*C2031)/(G2030*K2030/D2030*D2031))&lt;(4/6),((G2030*J2030/C2030*C2031)/(G2030*K2030/D2030*D2031))&gt;(6/4)),50%,((G2030*J2030/C2030*C2031)/((G2030*K2030/D2030*D2031)+(G2030*J2030/C2030*C2031)))),((G2030*J2030/C2030*C2031)/((G2030*K2030/D2030*D2031)+(G2030*J2030/C2030*C2031))))</f>
        <v>0.5386698259462126</v>
      </c>
      <c r="K2031" s="18">
        <f t="shared" si="372"/>
        <v>0.4613301740537874</v>
      </c>
      <c r="L2031" s="20">
        <f t="shared" si="373"/>
        <v>1.167644902159398</v>
      </c>
      <c r="M2031" s="51">
        <f>IF(AND((B2031-$B$2)&gt;123,OR(((U2030*R2030/C2030*C2031)/(U2030*S2030/D2030*D2031))&lt;(4/6),((U2030*R2030/C2030*C2031)/(U2030*S2030/D2030*D2031))&gt;(6/4))),1,0)</f>
        <v>0</v>
      </c>
      <c r="N2031" s="51">
        <f>IF(AND((B2031-$B$2)&gt;123,OR(((U2030*R2030/C2030*C2031)/(U2030*S2030/D2030*D2031))&lt;(4/6),((U2030*R2030/C2030*C2031)/(U2030*S2030/D2030*D2031))&gt;(6/4))),COUNTIF($M$2:M2031,1),0)</f>
        <v>0</v>
      </c>
      <c r="O2031" s="51">
        <f>IF(OR((ROW(N2031)-MATCH(MAX($N$2:N2031),$N$2:N2031,0))=1,(ROW(N2031)-MATCH(MAX($N$2:N2031),$N$2:N2031,0))&gt;123),IF(OR(((U2030*R2030/C2030*C2031)/(U2030*S2030/D2030*D2031))&lt;(4/6),((U2030*R2030/C2030*C2031)/(U2030*S2030/D2030*D2031))&gt;(6/4)),1,0),0)</f>
        <v>0</v>
      </c>
      <c r="P2031" s="47">
        <f>IF(O2031=1,U2030/2/C2031,P2030)</f>
        <v>4.5848803948301908</v>
      </c>
      <c r="Q2031" s="47">
        <f>IF(O2031=1,U2030/2/D2031,Q2030)</f>
        <v>74.992248772629807</v>
      </c>
      <c r="R2031" s="41">
        <f>P2031*C2031/U2030</f>
        <v>0.53914784908975744</v>
      </c>
      <c r="S2031" s="41">
        <f>Q2031*D2031/U2030</f>
        <v>0.46173956490768697</v>
      </c>
      <c r="T2031" s="41">
        <f t="shared" si="379"/>
        <v>1.1676449021593942</v>
      </c>
      <c r="U2031" s="42">
        <f>P2031*C2031+Q2031*D2031</f>
        <v>33775.726886092154</v>
      </c>
      <c r="V2031" s="25">
        <f>B2031</f>
        <v>43964</v>
      </c>
      <c r="W2031">
        <f>C2031/C$2</f>
        <v>1.7262632827450359</v>
      </c>
      <c r="X2031">
        <f>D2031/D$2</f>
        <v>1.488916517377284</v>
      </c>
      <c r="Y2031">
        <f t="shared" si="380"/>
        <v>1.6887863443046076</v>
      </c>
      <c r="AA2031" s="15">
        <f t="shared" si="381"/>
        <v>2.0238936156813381E-3</v>
      </c>
      <c r="AB2031" s="15">
        <f t="shared" si="382"/>
        <v>-4.3633249787122796E-4</v>
      </c>
      <c r="AC2031" s="15">
        <f t="shared" si="383"/>
        <v>8.8741399744418636E-4</v>
      </c>
    </row>
    <row r="2032" spans="1:29" x14ac:dyDescent="0.4">
      <c r="A2032" s="43">
        <f t="shared" si="374"/>
        <v>2020</v>
      </c>
      <c r="B2032" s="53">
        <v>43965</v>
      </c>
      <c r="C2032" s="45">
        <v>3925.2177000000001</v>
      </c>
      <c r="D2032" s="45">
        <f>VLOOKUP(B2032,'H11001.CSI  中证全债'!$A$2:$B$2792,2,0)</f>
        <v>207.68940000000001</v>
      </c>
      <c r="E2032" s="14">
        <f t="shared" si="375"/>
        <v>0</v>
      </c>
      <c r="F2032" s="14">
        <f>IF(AND((B2032-$B$2)&gt;123,OR(((G2031*J2031/C2031*C2032)/(G2031*K2031/D2031*D2032))&lt;(4/6),((G2031*J2031/C2031*C2032)/(G2031*K2031/D2031*D2032))&gt;(6/4))),COUNTIF($E$2:E2032,1),0)</f>
        <v>0</v>
      </c>
      <c r="G2032" s="21">
        <f t="shared" si="376"/>
        <v>33342.488442000787</v>
      </c>
      <c r="H2032" s="12">
        <f t="shared" si="377"/>
        <v>4.553570394703824</v>
      </c>
      <c r="I2032" s="12">
        <f t="shared" si="378"/>
        <v>74.480129127983204</v>
      </c>
      <c r="J2032" s="15">
        <f>IF(OR((ROW(F2032)-MATCH(MAX($F$2:F2032),$F$2:F2032,0))=1,(ROW(F2032)-MATCH(MAX($F$2:F2032),$F$2:F2032,0))&gt;123),IF(OR(((G2031*J2031/C2031*C2032)/(G2031*K2031/D2031*D2032))&lt;(4/6),((G2031*J2031/C2031*C2032)/(G2031*K2031/D2031*D2032))&gt;(6/4)),50%,((G2031*J2031/C2031*C2032)/((G2031*K2031/D2031*D2032)+(G2031*J2031/C2031*C2032)))),((G2031*J2031/C2031*C2032)/((G2031*K2031/D2031*D2032)+(G2031*J2031/C2031*C2032))))</f>
        <v>0.53606542122909739</v>
      </c>
      <c r="K2032" s="18">
        <f t="shared" si="372"/>
        <v>0.46393457877090261</v>
      </c>
      <c r="L2032" s="20">
        <f t="shared" si="373"/>
        <v>1.155476323082643</v>
      </c>
      <c r="M2032" s="51">
        <f>IF(AND((B2032-$B$2)&gt;123,OR(((U2031*R2031/C2031*C2032)/(U2031*S2031/D2031*D2032))&lt;(4/6),((U2031*R2031/C2031*C2032)/(U2031*S2031/D2031*D2032))&gt;(6/4))),1,0)</f>
        <v>0</v>
      </c>
      <c r="N2032" s="51">
        <f>IF(AND((B2032-$B$2)&gt;123,OR(((U2031*R2031/C2031*C2032)/(U2031*S2031/D2031*D2032))&lt;(4/6),((U2031*R2031/C2031*C2032)/(U2031*S2031/D2031*D2032))&gt;(6/4))),COUNTIF($M$2:M2032,1),0)</f>
        <v>0</v>
      </c>
      <c r="O2032" s="51">
        <f>IF(OR((ROW(N2032)-MATCH(MAX($N$2:N2032),$N$2:N2032,0))=1,(ROW(N2032)-MATCH(MAX($N$2:N2032),$N$2:N2032,0))&gt;123),IF(OR(((U2031*R2031/C2031*C2032)/(U2031*S2031/D2031*D2032))&lt;(4/6),((U2031*R2031/C2031*C2032)/(U2031*S2031/D2031*D2032))&gt;(6/4)),1,0),0)</f>
        <v>0</v>
      </c>
      <c r="P2032" s="47">
        <f>IF(O2032=1,U2031/2/C2032,P2031)</f>
        <v>4.5848803948301908</v>
      </c>
      <c r="Q2032" s="47">
        <f>IF(O2032=1,U2031/2/D2032,Q2031)</f>
        <v>74.992248772629807</v>
      </c>
      <c r="R2032" s="41">
        <f>P2032*C2032/U2031</f>
        <v>0.53282801992282047</v>
      </c>
      <c r="S2032" s="41">
        <f>Q2032*D2032/U2031</f>
        <v>0.46113278937755697</v>
      </c>
      <c r="T2032" s="41">
        <f t="shared" si="379"/>
        <v>1.1554763230826388</v>
      </c>
      <c r="U2032" s="42">
        <f>P2032*C2032+Q2032*D2032</f>
        <v>33571.748830408673</v>
      </c>
      <c r="V2032" s="25">
        <f>B2032</f>
        <v>43965</v>
      </c>
      <c r="W2032">
        <f>C2032/C$2</f>
        <v>1.7075421761276657</v>
      </c>
      <c r="X2032">
        <f>D2032/D$2</f>
        <v>1.4882794697241131</v>
      </c>
      <c r="Y2032">
        <f t="shared" si="380"/>
        <v>1.6785874415204336</v>
      </c>
      <c r="AA2032" s="15">
        <f t="shared" si="381"/>
        <v>-1.0844873319439841E-2</v>
      </c>
      <c r="AB2032" s="15">
        <f t="shared" si="382"/>
        <v>-4.2785988719706847E-4</v>
      </c>
      <c r="AC2032" s="15">
        <f t="shared" si="383"/>
        <v>-6.0391906996225542E-3</v>
      </c>
    </row>
    <row r="2033" spans="1:29" x14ac:dyDescent="0.4">
      <c r="A2033" s="43">
        <f t="shared" si="374"/>
        <v>2020</v>
      </c>
      <c r="B2033" s="53">
        <v>43966</v>
      </c>
      <c r="C2033" s="45">
        <v>3912.8159000000001</v>
      </c>
      <c r="D2033" s="45">
        <f>VLOOKUP(B2033,'H11001.CSI  中证全债'!$A$2:$B$2792,2,0)</f>
        <v>207.7355</v>
      </c>
      <c r="E2033" s="14">
        <f t="shared" si="375"/>
        <v>0</v>
      </c>
      <c r="F2033" s="14">
        <f>IF(AND((B2033-$B$2)&gt;123,OR(((G2032*J2032/C2032*C2033)/(G2032*K2032/D2032*D2033))&lt;(4/6),((G2032*J2032/C2032*C2033)/(G2032*K2032/D2032*D2033))&gt;(6/4))),COUNTIF($E$2:E2033,1),0)</f>
        <v>0</v>
      </c>
      <c r="G2033" s="21">
        <f t="shared" si="376"/>
        <v>33289.449506632547</v>
      </c>
      <c r="H2033" s="12">
        <f t="shared" si="377"/>
        <v>4.553570394703824</v>
      </c>
      <c r="I2033" s="12">
        <f t="shared" si="378"/>
        <v>74.480129127983204</v>
      </c>
      <c r="J2033" s="15">
        <f>IF(OR((ROW(F2033)-MATCH(MAX($F$2:F2033),$F$2:F2033,0))=1,(ROW(F2033)-MATCH(MAX($F$2:F2033),$F$2:F2033,0))&gt;123),IF(OR(((G2032*J2032/C2032*C2033)/(G2032*K2032/D2032*D2033))&lt;(4/6),((G2032*J2032/C2032*C2033)/(G2032*K2032/D2032*D2033))&gt;(6/4)),50%,((G2032*J2032/C2032*C2033)/((G2032*K2032/D2032*D2033)+(G2032*J2032/C2032*C2033)))),((G2032*J2032/C2032*C2033)/((G2032*K2032/D2032*D2033)+(G2032*J2032/C2032*C2033))))</f>
        <v>0.53522310840906306</v>
      </c>
      <c r="K2033" s="18">
        <f t="shared" si="372"/>
        <v>0.46477689159093694</v>
      </c>
      <c r="L2033" s="20">
        <f t="shared" si="373"/>
        <v>1.1515699641972041</v>
      </c>
      <c r="M2033" s="51">
        <f>IF(AND((B2033-$B$2)&gt;123,OR(((U2032*R2032/C2032*C2033)/(U2032*S2032/D2032*D2033))&lt;(4/6),((U2032*R2032/C2032*C2033)/(U2032*S2032/D2032*D2033))&gt;(6/4))),1,0)</f>
        <v>0</v>
      </c>
      <c r="N2033" s="51">
        <f>IF(AND((B2033-$B$2)&gt;123,OR(((U2032*R2032/C2032*C2033)/(U2032*S2032/D2032*D2033))&lt;(4/6),((U2032*R2032/C2032*C2033)/(U2032*S2032/D2032*D2033))&gt;(6/4))),COUNTIF($M$2:M2033,1),0)</f>
        <v>0</v>
      </c>
      <c r="O2033" s="51">
        <f>IF(OR((ROW(N2033)-MATCH(MAX($N$2:N2033),$N$2:N2033,0))=1,(ROW(N2033)-MATCH(MAX($N$2:N2033),$N$2:N2033,0))&gt;123),IF(OR(((U2032*R2032/C2032*C2033)/(U2032*S2032/D2032*D2033))&lt;(4/6),((U2032*R2032/C2032*C2033)/(U2032*S2032/D2032*D2033))&gt;(6/4)),1,0),0)</f>
        <v>0</v>
      </c>
      <c r="P2033" s="47">
        <f>IF(O2033=1,U2032/2/C2033,P2032)</f>
        <v>4.5848803948301908</v>
      </c>
      <c r="Q2033" s="47">
        <f>IF(O2033=1,U2032/2/D2033,Q2032)</f>
        <v>74.992248772629807</v>
      </c>
      <c r="R2033" s="41">
        <f>P2033*C2033/U2032</f>
        <v>0.53437171233213554</v>
      </c>
      <c r="S2033" s="41">
        <f>Q2033*D2033/U2032</f>
        <v>0.46403755650631684</v>
      </c>
      <c r="T2033" s="41">
        <f t="shared" si="379"/>
        <v>1.1515699641972001</v>
      </c>
      <c r="U2033" s="42">
        <f>P2033*C2033+Q2033*D2033</f>
        <v>33518.345203396486</v>
      </c>
      <c r="V2033" s="25">
        <f>B2033</f>
        <v>43966</v>
      </c>
      <c r="W2033">
        <f>C2033/C$2</f>
        <v>1.7021471641363817</v>
      </c>
      <c r="X2033">
        <f>D2033/D$2</f>
        <v>1.4886098172697957</v>
      </c>
      <c r="Y2033">
        <f t="shared" si="380"/>
        <v>1.6759172601698242</v>
      </c>
      <c r="AA2033" s="15">
        <f t="shared" si="381"/>
        <v>-3.1595190248938643E-3</v>
      </c>
      <c r="AB2033" s="15">
        <f t="shared" si="382"/>
        <v>2.219660704880777E-4</v>
      </c>
      <c r="AC2033" s="15">
        <f t="shared" si="383"/>
        <v>-1.5907311615478426E-3</v>
      </c>
    </row>
    <row r="2034" spans="1:29" x14ac:dyDescent="0.4">
      <c r="A2034" s="43">
        <f t="shared" si="374"/>
        <v>2020</v>
      </c>
      <c r="B2034" s="53">
        <v>43969</v>
      </c>
      <c r="C2034" s="45">
        <v>3922.9117000000001</v>
      </c>
      <c r="D2034" s="45">
        <f>VLOOKUP(B2034,'H11001.CSI  中证全债'!$A$2:$B$2792,2,0)</f>
        <v>207.721</v>
      </c>
      <c r="E2034" s="14">
        <f t="shared" si="375"/>
        <v>0</v>
      </c>
      <c r="F2034" s="14">
        <f>IF(AND((B2034-$B$2)&gt;123,OR(((G2033*J2033/C2033*C2034)/(G2033*K2033/D2033*D2034))&lt;(4/6),((G2033*J2033/C2033*C2034)/(G2033*K2033/D2033*D2034))&gt;(6/4))),COUNTIF($E$2:E2034,1),0)</f>
        <v>0</v>
      </c>
      <c r="G2034" s="21">
        <f t="shared" si="376"/>
        <v>33334.341480751042</v>
      </c>
      <c r="H2034" s="12">
        <f t="shared" si="377"/>
        <v>4.553570394703824</v>
      </c>
      <c r="I2034" s="12">
        <f t="shared" si="378"/>
        <v>74.480129127983204</v>
      </c>
      <c r="J2034" s="15">
        <f>IF(OR((ROW(F2034)-MATCH(MAX($F$2:F2034),$F$2:F2034,0))=1,(ROW(F2034)-MATCH(MAX($F$2:F2034),$F$2:F2034,0))&gt;123),IF(OR(((G2033*J2033/C2033*C2034)/(G2033*K2033/D2033*D2034))&lt;(4/6),((G2033*J2033/C2033*C2034)/(G2033*K2033/D2033*D2034))&gt;(6/4)),50%,((G2033*J2033/C2033*C2034)/((G2033*K2033/D2033*D2034)+(G2033*J2033/C2033*C2034)))),((G2033*J2033/C2033*C2034)/((G2033*K2033/D2033*D2034)+(G2033*J2033/C2033*C2034))))</f>
        <v>0.53588142992032506</v>
      </c>
      <c r="K2034" s="18">
        <f t="shared" si="372"/>
        <v>0.46411857007967494</v>
      </c>
      <c r="L2034" s="20">
        <f t="shared" si="373"/>
        <v>1.1546218239626367</v>
      </c>
      <c r="M2034" s="51">
        <f>IF(AND((B2034-$B$2)&gt;123,OR(((U2033*R2033/C2033*C2034)/(U2033*S2033/D2033*D2034))&lt;(4/6),((U2033*R2033/C2033*C2034)/(U2033*S2033/D2033*D2034))&gt;(6/4))),1,0)</f>
        <v>0</v>
      </c>
      <c r="N2034" s="51">
        <f>IF(AND((B2034-$B$2)&gt;123,OR(((U2033*R2033/C2033*C2034)/(U2033*S2033/D2033*D2034))&lt;(4/6),((U2033*R2033/C2033*C2034)/(U2033*S2033/D2033*D2034))&gt;(6/4))),COUNTIF($M$2:M2034,1),0)</f>
        <v>0</v>
      </c>
      <c r="O2034" s="51">
        <f>IF(OR((ROW(N2034)-MATCH(MAX($N$2:N2034),$N$2:N2034,0))=1,(ROW(N2034)-MATCH(MAX($N$2:N2034),$N$2:N2034,0))&gt;123),IF(OR(((U2033*R2033/C2033*C2034)/(U2033*S2033/D2033*D2034))&lt;(4/6),((U2033*R2033/C2033*C2034)/(U2033*S2033/D2033*D2034))&gt;(6/4)),1,0),0)</f>
        <v>0</v>
      </c>
      <c r="P2034" s="47">
        <f>IF(O2034=1,U2033/2/C2034,P2033)</f>
        <v>4.5848803948301908</v>
      </c>
      <c r="Q2034" s="47">
        <f>IF(O2034=1,U2033/2/D2034,Q2033)</f>
        <v>74.992248772629807</v>
      </c>
      <c r="R2034" s="41">
        <f>P2034*C2034/U2033</f>
        <v>0.53660408456433606</v>
      </c>
      <c r="S2034" s="41">
        <f>Q2034*D2034/U2033</f>
        <v>0.46474445002496539</v>
      </c>
      <c r="T2034" s="41">
        <f t="shared" si="379"/>
        <v>1.1546218239626325</v>
      </c>
      <c r="U2034" s="42">
        <f>P2034*C2034+Q2034*D2034</f>
        <v>33563.545851279414</v>
      </c>
      <c r="V2034" s="25">
        <f>B2034</f>
        <v>43969</v>
      </c>
      <c r="W2034">
        <f>C2034/C$2</f>
        <v>1.7065390235488545</v>
      </c>
      <c r="X2034">
        <f>D2034/D$2</f>
        <v>1.4885059118595485</v>
      </c>
      <c r="Y2034">
        <f t="shared" si="380"/>
        <v>1.6781772925639706</v>
      </c>
      <c r="AA2034" s="15">
        <f t="shared" si="381"/>
        <v>2.5801878386355614E-3</v>
      </c>
      <c r="AB2034" s="15">
        <f t="shared" si="382"/>
        <v>-6.9800298937772176E-5</v>
      </c>
      <c r="AC2034" s="15">
        <f t="shared" si="383"/>
        <v>1.3485345893013978E-3</v>
      </c>
    </row>
    <row r="2035" spans="1:29" x14ac:dyDescent="0.4">
      <c r="A2035" s="43">
        <f t="shared" si="374"/>
        <v>2020</v>
      </c>
      <c r="B2035" s="53">
        <v>43970</v>
      </c>
      <c r="C2035" s="45">
        <v>3956.2494999999999</v>
      </c>
      <c r="D2035" s="45">
        <f>VLOOKUP(B2035,'H11001.CSI  中证全债'!$A$2:$B$2792,2,0)</f>
        <v>207.52680000000001</v>
      </c>
      <c r="E2035" s="14">
        <f t="shared" si="375"/>
        <v>0</v>
      </c>
      <c r="F2035" s="14">
        <f>IF(AND((B2035-$B$2)&gt;123,OR(((G2034*J2034/C2034*C2035)/(G2034*K2034/D2034*D2035))&lt;(4/6),((G2034*J2034/C2034*C2035)/(G2034*K2034/D2034*D2035))&gt;(6/4))),COUNTIF($E$2:E2035,1),0)</f>
        <v>0</v>
      </c>
      <c r="G2035" s="21">
        <f t="shared" si="376"/>
        <v>33471.683458778942</v>
      </c>
      <c r="H2035" s="12">
        <f t="shared" si="377"/>
        <v>4.553570394703824</v>
      </c>
      <c r="I2035" s="12">
        <f t="shared" si="378"/>
        <v>74.480129127983204</v>
      </c>
      <c r="J2035" s="15">
        <f>IF(OR((ROW(F2035)-MATCH(MAX($F$2:F2035),$F$2:F2035,0))=1,(ROW(F2035)-MATCH(MAX($F$2:F2035),$F$2:F2035,0))&gt;123),IF(OR(((G2034*J2034/C2034*C2035)/(G2034*K2034/D2034*D2035))&lt;(4/6),((G2034*J2034/C2034*C2035)/(G2034*K2034/D2034*D2035))&gt;(6/4)),50%,((G2034*J2034/C2034*C2035)/((G2034*K2034/D2034*D2035)+(G2034*J2034/C2034*C2035)))),((G2034*J2034/C2034*C2035)/((G2034*K2034/D2034*D2035)+(G2034*J2034/C2034*C2035))))</f>
        <v>0.53821794232273201</v>
      </c>
      <c r="K2035" s="18">
        <f t="shared" si="372"/>
        <v>0.46178205767726799</v>
      </c>
      <c r="L2035" s="20">
        <f t="shared" si="373"/>
        <v>1.165523721363128</v>
      </c>
      <c r="M2035" s="51">
        <f>IF(AND((B2035-$B$2)&gt;123,OR(((U2034*R2034/C2034*C2035)/(U2034*S2034/D2034*D2035))&lt;(4/6),((U2034*R2034/C2034*C2035)/(U2034*S2034/D2034*D2035))&gt;(6/4))),1,0)</f>
        <v>0</v>
      </c>
      <c r="N2035" s="51">
        <f>IF(AND((B2035-$B$2)&gt;123,OR(((U2034*R2034/C2034*C2035)/(U2034*S2034/D2034*D2035))&lt;(4/6),((U2034*R2034/C2034*C2035)/(U2034*S2034/D2034*D2035))&gt;(6/4))),COUNTIF($M$2:M2035,1),0)</f>
        <v>0</v>
      </c>
      <c r="O2035" s="51">
        <f>IF(OR((ROW(N2035)-MATCH(MAX($N$2:N2035),$N$2:N2035,0))=1,(ROW(N2035)-MATCH(MAX($N$2:N2035),$N$2:N2035,0))&gt;123),IF(OR(((U2034*R2034/C2034*C2035)/(U2034*S2034/D2034*D2035))&lt;(4/6),((U2034*R2034/C2034*C2035)/(U2034*S2034/D2034*D2035))&gt;(6/4)),1,0),0)</f>
        <v>0</v>
      </c>
      <c r="P2035" s="47">
        <f>IF(O2035=1,U2034/2/C2035,P2034)</f>
        <v>4.5848803948301908</v>
      </c>
      <c r="Q2035" s="47">
        <f>IF(O2035=1,U2034/2/D2035,Q2034)</f>
        <v>74.992248772629807</v>
      </c>
      <c r="R2035" s="41">
        <f>P2035*C2035/U2034</f>
        <v>0.54043547275906501</v>
      </c>
      <c r="S2035" s="41">
        <f>Q2035*D2035/U2034</f>
        <v>0.46368466197067637</v>
      </c>
      <c r="T2035" s="41">
        <f t="shared" si="379"/>
        <v>1.1655237213631242</v>
      </c>
      <c r="U2035" s="42">
        <f>P2035*C2035+Q2035*D2035</f>
        <v>33701.832182194536</v>
      </c>
      <c r="V2035" s="25">
        <f>B2035</f>
        <v>43970</v>
      </c>
      <c r="W2035">
        <f>C2035/C$2</f>
        <v>1.7210415821099525</v>
      </c>
      <c r="X2035">
        <f>D2035/D$2</f>
        <v>1.487114295951272</v>
      </c>
      <c r="Y2035">
        <f t="shared" si="380"/>
        <v>1.6850916091097268</v>
      </c>
      <c r="AA2035" s="15">
        <f t="shared" si="381"/>
        <v>8.4982284969605804E-3</v>
      </c>
      <c r="AB2035" s="15">
        <f t="shared" si="382"/>
        <v>-9.3490788124450663E-4</v>
      </c>
      <c r="AC2035" s="15">
        <f t="shared" si="383"/>
        <v>4.1201347297412649E-3</v>
      </c>
    </row>
    <row r="2036" spans="1:29" x14ac:dyDescent="0.4">
      <c r="A2036" s="43">
        <f t="shared" si="374"/>
        <v>2020</v>
      </c>
      <c r="B2036" s="53">
        <v>43971</v>
      </c>
      <c r="C2036" s="45">
        <v>3935.2220000000002</v>
      </c>
      <c r="D2036" s="45">
        <f>VLOOKUP(B2036,'H11001.CSI  中证全债'!$A$2:$B$2792,2,0)</f>
        <v>207.52979999999999</v>
      </c>
      <c r="E2036" s="14">
        <f t="shared" si="375"/>
        <v>0</v>
      </c>
      <c r="F2036" s="14">
        <f>IF(AND((B2036-$B$2)&gt;123,OR(((G2035*J2035/C2035*C2036)/(G2035*K2035/D2035*D2036))&lt;(4/6),((G2035*J2035/C2035*C2036)/(G2035*K2035/D2035*D2036))&gt;(6/4))),COUNTIF($E$2:E2036,1),0)</f>
        <v>0</v>
      </c>
      <c r="G2036" s="21">
        <f t="shared" si="376"/>
        <v>33376.156697691695</v>
      </c>
      <c r="H2036" s="12">
        <f t="shared" si="377"/>
        <v>4.553570394703824</v>
      </c>
      <c r="I2036" s="12">
        <f t="shared" si="378"/>
        <v>74.480129127983204</v>
      </c>
      <c r="J2036" s="15">
        <f>IF(OR((ROW(F2036)-MATCH(MAX($F$2:F2036),$F$2:F2036,0))=1,(ROW(F2036)-MATCH(MAX($F$2:F2036),$F$2:F2036,0))&gt;123),IF(OR(((G2035*J2035/C2035*C2036)/(G2035*K2035/D2035*D2036))&lt;(4/6),((G2035*J2035/C2035*C2036)/(G2035*K2035/D2035*D2036))&gt;(6/4)),50%,((G2035*J2035/C2035*C2036)/((G2035*K2035/D2035*D2036)+(G2035*J2035/C2035*C2036)))),((G2035*J2035/C2035*C2036)/((G2035*K2035/D2035*D2036)+(G2035*J2035/C2035*C2036))))</f>
        <v>0.53688956934416909</v>
      </c>
      <c r="K2036" s="18">
        <f t="shared" si="372"/>
        <v>0.46311043065583091</v>
      </c>
      <c r="L2036" s="20">
        <f t="shared" si="373"/>
        <v>1.159312193819207</v>
      </c>
      <c r="M2036" s="51">
        <f>IF(AND((B2036-$B$2)&gt;123,OR(((U2035*R2035/C2035*C2036)/(U2035*S2035/D2035*D2036))&lt;(4/6),((U2035*R2035/C2035*C2036)/(U2035*S2035/D2035*D2036))&gt;(6/4))),1,0)</f>
        <v>0</v>
      </c>
      <c r="N2036" s="51">
        <f>IF(AND((B2036-$B$2)&gt;123,OR(((U2035*R2035/C2035*C2036)/(U2035*S2035/D2035*D2036))&lt;(4/6),((U2035*R2035/C2035*C2036)/(U2035*S2035/D2035*D2036))&gt;(6/4))),COUNTIF($M$2:M2036,1),0)</f>
        <v>0</v>
      </c>
      <c r="O2036" s="51">
        <f>IF(OR((ROW(N2036)-MATCH(MAX($N$2:N2036),$N$2:N2036,0))=1,(ROW(N2036)-MATCH(MAX($N$2:N2036),$N$2:N2036,0))&gt;123),IF(OR(((U2035*R2035/C2035*C2036)/(U2035*S2035/D2035*D2036))&lt;(4/6),((U2035*R2035/C2035*C2036)/(U2035*S2035/D2035*D2036))&gt;(6/4)),1,0),0)</f>
        <v>0</v>
      </c>
      <c r="P2036" s="47">
        <f>IF(O2036=1,U2035/2/C2036,P2035)</f>
        <v>4.5848803948301908</v>
      </c>
      <c r="Q2036" s="47">
        <f>IF(O2036=1,U2035/2/D2036,Q2035)</f>
        <v>74.992248772629807</v>
      </c>
      <c r="R2036" s="41">
        <f>P2036*C2036/U2035</f>
        <v>0.535357309346426</v>
      </c>
      <c r="S2036" s="41">
        <f>Q2036*D2036/U2035</f>
        <v>0.46178873318218205</v>
      </c>
      <c r="T2036" s="41">
        <f t="shared" si="379"/>
        <v>1.1593121938192028</v>
      </c>
      <c r="U2036" s="42">
        <f>P2036*C2036+Q2036*D2036</f>
        <v>33605.648586438561</v>
      </c>
      <c r="V2036" s="25">
        <f>B2036</f>
        <v>43971</v>
      </c>
      <c r="W2036">
        <f>C2036/C$2</f>
        <v>1.7118942313506496</v>
      </c>
      <c r="X2036">
        <f>D2036/D$2</f>
        <v>1.4871357936223575</v>
      </c>
      <c r="Y2036">
        <f t="shared" si="380"/>
        <v>1.6802824293219281</v>
      </c>
      <c r="AA2036" s="15">
        <f t="shared" si="381"/>
        <v>-5.3150085706171746E-3</v>
      </c>
      <c r="AB2036" s="15">
        <f t="shared" si="382"/>
        <v>1.4455964241655295E-5</v>
      </c>
      <c r="AC2036" s="15">
        <f t="shared" si="383"/>
        <v>-2.8539574713920546E-3</v>
      </c>
    </row>
    <row r="2037" spans="1:29" x14ac:dyDescent="0.4">
      <c r="A2037" s="43">
        <f t="shared" si="374"/>
        <v>2020</v>
      </c>
      <c r="B2037" s="53">
        <v>43972</v>
      </c>
      <c r="C2037" s="45">
        <v>3913.7948999999999</v>
      </c>
      <c r="D2037" s="45">
        <f>VLOOKUP(B2037,'H11001.CSI  中证全债'!$A$2:$B$2792,2,0)</f>
        <v>207.482</v>
      </c>
      <c r="E2037" s="14">
        <f t="shared" si="375"/>
        <v>0</v>
      </c>
      <c r="F2037" s="14">
        <f>IF(AND((B2037-$B$2)&gt;123,OR(((G2036*J2036/C2036*C2037)/(G2036*K2036/D2036*D2037))&lt;(4/6),((G2036*J2036/C2036*C2037)/(G2036*K2036/D2036*D2037))&gt;(6/4))),COUNTIF($E$2:E2037,1),0)</f>
        <v>0</v>
      </c>
      <c r="G2037" s="21">
        <f t="shared" si="376"/>
        <v>33275.026739315013</v>
      </c>
      <c r="H2037" s="12">
        <f t="shared" si="377"/>
        <v>4.553570394703824</v>
      </c>
      <c r="I2037" s="12">
        <f t="shared" si="378"/>
        <v>74.480129127983204</v>
      </c>
      <c r="J2037" s="15">
        <f>IF(OR((ROW(F2037)-MATCH(MAX($F$2:F2037),$F$2:F2037,0))=1,(ROW(F2037)-MATCH(MAX($F$2:F2037),$F$2:F2037,0))&gt;123),IF(OR(((G2036*J2036/C2036*C2037)/(G2036*K2036/D2036*D2037))&lt;(4/6),((G2036*J2036/C2036*C2037)/(G2036*K2036/D2036*D2037))&gt;(6/4)),50%,((G2036*J2036/C2036*C2037)/((G2036*K2036/D2036*D2037)+(G2036*J2036/C2036*C2037)))),((G2036*J2036/C2036*C2037)/((G2036*K2036/D2036*D2037)+(G2036*J2036/C2036*C2037))))</f>
        <v>0.53558906885944424</v>
      </c>
      <c r="K2037" s="18">
        <f t="shared" si="372"/>
        <v>0.46441093114055576</v>
      </c>
      <c r="L2037" s="20">
        <f t="shared" si="373"/>
        <v>1.1532654228100978</v>
      </c>
      <c r="M2037" s="51">
        <f>IF(AND((B2037-$B$2)&gt;123,OR(((U2036*R2036/C2036*C2037)/(U2036*S2036/D2036*D2037))&lt;(4/6),((U2036*R2036/C2036*C2037)/(U2036*S2036/D2036*D2037))&gt;(6/4))),1,0)</f>
        <v>0</v>
      </c>
      <c r="N2037" s="51">
        <f>IF(AND((B2037-$B$2)&gt;123,OR(((U2036*R2036/C2036*C2037)/(U2036*S2036/D2036*D2037))&lt;(4/6),((U2036*R2036/C2036*C2037)/(U2036*S2036/D2036*D2037))&gt;(6/4))),COUNTIF($M$2:M2037,1),0)</f>
        <v>0</v>
      </c>
      <c r="O2037" s="51">
        <f>IF(OR((ROW(N2037)-MATCH(MAX($N$2:N2037),$N$2:N2037,0))=1,(ROW(N2037)-MATCH(MAX($N$2:N2037),$N$2:N2037,0))&gt;123),IF(OR(((U2036*R2036/C2036*C2037)/(U2036*S2036/D2036*D2037))&lt;(4/6),((U2036*R2036/C2036*C2037)/(U2036*S2036/D2036*D2037))&gt;(6/4)),1,0),0)</f>
        <v>0</v>
      </c>
      <c r="P2037" s="47">
        <f>IF(O2037=1,U2036/2/C2037,P2036)</f>
        <v>4.5848803948301908</v>
      </c>
      <c r="Q2037" s="47">
        <f>IF(O2037=1,U2036/2/D2037,Q2036)</f>
        <v>74.992248772629807</v>
      </c>
      <c r="R2037" s="41">
        <f>P2037*C2037/U2036</f>
        <v>0.53396623071389659</v>
      </c>
      <c r="S2037" s="41">
        <f>Q2037*D2037/U2036</f>
        <v>0.46300376318645953</v>
      </c>
      <c r="T2037" s="41">
        <f t="shared" si="379"/>
        <v>1.1532654228100934</v>
      </c>
      <c r="U2037" s="42">
        <f>P2037*C2037+Q2037*D2037</f>
        <v>33503.823266239167</v>
      </c>
      <c r="V2037" s="25">
        <f>B2037</f>
        <v>43972</v>
      </c>
      <c r="W2037">
        <f>C2037/C$2</f>
        <v>1.7025730472129887</v>
      </c>
      <c r="X2037">
        <f>D2037/D$2</f>
        <v>1.4867932640630597</v>
      </c>
      <c r="Y2037">
        <f t="shared" si="380"/>
        <v>1.6751911633119583</v>
      </c>
      <c r="AA2037" s="15">
        <f t="shared" si="381"/>
        <v>-5.4449532961545755E-3</v>
      </c>
      <c r="AB2037" s="15">
        <f t="shared" si="382"/>
        <v>-2.3032836729963702E-4</v>
      </c>
      <c r="AC2037" s="15">
        <f t="shared" si="383"/>
        <v>-3.0300060996438782E-3</v>
      </c>
    </row>
    <row r="2038" spans="1:29" x14ac:dyDescent="0.4">
      <c r="A2038" s="43">
        <f t="shared" si="374"/>
        <v>2020</v>
      </c>
      <c r="B2038" s="53">
        <v>43973</v>
      </c>
      <c r="C2038" s="45">
        <v>3824.0639999999999</v>
      </c>
      <c r="D2038" s="45">
        <f>VLOOKUP(B2038,'H11001.CSI  中证全债'!$A$2:$B$2792,2,0)</f>
        <v>207.75489999999999</v>
      </c>
      <c r="E2038" s="14">
        <f t="shared" si="375"/>
        <v>0</v>
      </c>
      <c r="F2038" s="14">
        <f>IF(AND((B2038-$B$2)&gt;123,OR(((G2037*J2037/C2037*C2038)/(G2037*K2037/D2037*D2038))&lt;(4/6),((G2037*J2037/C2037*C2038)/(G2037*K2037/D2037*D2038))&gt;(6/4))),COUNTIF($E$2:E2038,1),0)</f>
        <v>0</v>
      </c>
      <c r="G2038" s="21">
        <f t="shared" si="376"/>
        <v>32886.756396823912</v>
      </c>
      <c r="H2038" s="12">
        <f t="shared" si="377"/>
        <v>4.553570394703824</v>
      </c>
      <c r="I2038" s="12">
        <f t="shared" si="378"/>
        <v>74.480129127983204</v>
      </c>
      <c r="J2038" s="15">
        <f>IF(OR((ROW(F2038)-MATCH(MAX($F$2:F2038),$F$2:F2038,0))=1,(ROW(F2038)-MATCH(MAX($F$2:F2038),$F$2:F2038,0))&gt;123),IF(OR(((G2037*J2037/C2037*C2038)/(G2037*K2037/D2037*D2038))&lt;(4/6),((G2037*J2037/C2037*C2038)/(G2037*K2037/D2037*D2038))&gt;(6/4)),50%,((G2037*J2037/C2037*C2038)/((G2037*K2037/D2037*D2038)+(G2037*J2037/C2037*C2038)))),((G2037*J2037/C2037*C2038)/((G2037*K2037/D2037*D2038)+(G2037*J2037/C2037*C2038))))</f>
        <v>0.52948805311594693</v>
      </c>
      <c r="K2038" s="18">
        <f t="shared" si="372"/>
        <v>0.47051194688405307</v>
      </c>
      <c r="L2038" s="20">
        <f t="shared" si="373"/>
        <v>1.1253445457069917</v>
      </c>
      <c r="M2038" s="51">
        <f>IF(AND((B2038-$B$2)&gt;123,OR(((U2037*R2037/C2037*C2038)/(U2037*S2037/D2037*D2038))&lt;(4/6),((U2037*R2037/C2037*C2038)/(U2037*S2037/D2037*D2038))&gt;(6/4))),1,0)</f>
        <v>0</v>
      </c>
      <c r="N2038" s="51">
        <f>IF(AND((B2038-$B$2)&gt;123,OR(((U2037*R2037/C2037*C2038)/(U2037*S2037/D2037*D2038))&lt;(4/6),((U2037*R2037/C2037*C2038)/(U2037*S2037/D2037*D2038))&gt;(6/4))),COUNTIF($M$2:M2038,1),0)</f>
        <v>0</v>
      </c>
      <c r="O2038" s="51">
        <f>IF(OR((ROW(N2038)-MATCH(MAX($N$2:N2038),$N$2:N2038,0))=1,(ROW(N2038)-MATCH(MAX($N$2:N2038),$N$2:N2038,0))&gt;123),IF(OR(((U2037*R2037/C2037*C2038)/(U2037*S2037/D2037*D2038))&lt;(4/6),((U2037*R2037/C2037*C2038)/(U2037*S2037/D2037*D2038))&gt;(6/4)),1,0),0)</f>
        <v>0</v>
      </c>
      <c r="P2038" s="47">
        <f>IF(O2038=1,U2037/2/C2038,P2037)</f>
        <v>4.5848803948301908</v>
      </c>
      <c r="Q2038" s="47">
        <f>IF(O2038=1,U2037/2/D2038,Q2037)</f>
        <v>74.992248772629807</v>
      </c>
      <c r="R2038" s="41">
        <f>P2038*C2038/U2037</f>
        <v>0.52330971074108101</v>
      </c>
      <c r="S2038" s="41">
        <f>Q2038*D2038/U2037</f>
        <v>0.46502176843298809</v>
      </c>
      <c r="T2038" s="41">
        <f t="shared" si="379"/>
        <v>1.1253445457069877</v>
      </c>
      <c r="U2038" s="42">
        <f>P2038*C2038+Q2038*D2038</f>
        <v>33112.88320670875</v>
      </c>
      <c r="V2038" s="25">
        <f>B2038</f>
        <v>43973</v>
      </c>
      <c r="W2038">
        <f>C2038/C$2</f>
        <v>1.6635384488894629</v>
      </c>
      <c r="X2038">
        <f>D2038/D$2</f>
        <v>1.488748835542816</v>
      </c>
      <c r="Y2038">
        <f t="shared" si="380"/>
        <v>1.6556441603354375</v>
      </c>
      <c r="AA2038" s="15">
        <f t="shared" si="381"/>
        <v>-2.2926827361341773E-2</v>
      </c>
      <c r="AB2038" s="15">
        <f t="shared" si="382"/>
        <v>1.3152948207555415E-3</v>
      </c>
      <c r="AC2038" s="15">
        <f t="shared" si="383"/>
        <v>-1.1668520825930728E-2</v>
      </c>
    </row>
    <row r="2039" spans="1:29" x14ac:dyDescent="0.4">
      <c r="A2039" s="43">
        <f t="shared" si="374"/>
        <v>2020</v>
      </c>
      <c r="B2039" s="53">
        <v>43976</v>
      </c>
      <c r="C2039" s="45">
        <v>3829.3245000000002</v>
      </c>
      <c r="D2039" s="45">
        <f>VLOOKUP(B2039,'H11001.CSI  中证全债'!$A$2:$B$2792,2,0)</f>
        <v>207.67439999999999</v>
      </c>
      <c r="E2039" s="14">
        <f t="shared" si="375"/>
        <v>0</v>
      </c>
      <c r="F2039" s="14">
        <f>IF(AND((B2039-$B$2)&gt;123,OR(((G2038*J2038/C2038*C2039)/(G2038*K2038/D2038*D2039))&lt;(4/6),((G2038*J2038/C2038*C2039)/(G2038*K2038/D2038*D2039))&gt;(6/4))),COUNTIF($E$2:E2039,1),0)</f>
        <v>0</v>
      </c>
      <c r="G2039" s="21">
        <f t="shared" si="376"/>
        <v>32904.714803490453</v>
      </c>
      <c r="H2039" s="12">
        <f t="shared" si="377"/>
        <v>4.553570394703824</v>
      </c>
      <c r="I2039" s="12">
        <f t="shared" si="378"/>
        <v>74.480129127983204</v>
      </c>
      <c r="J2039" s="15">
        <f>IF(OR((ROW(F2039)-MATCH(MAX($F$2:F2039),$F$2:F2039,0))=1,(ROW(F2039)-MATCH(MAX($F$2:F2039),$F$2:F2039,0))&gt;123),IF(OR(((G2038*J2038/C2038*C2039)/(G2038*K2038/D2038*D2039))&lt;(4/6),((G2038*J2038/C2038*C2039)/(G2038*K2038/D2038*D2039))&gt;(6/4)),50%,((G2038*J2038/C2038*C2039)/((G2038*K2038/D2038*D2039)+(G2038*J2038/C2038*C2039)))),((G2038*J2038/C2038*C2039)/((G2038*K2038/D2038*D2039)+(G2038*J2038/C2038*C2039))))</f>
        <v>0.52992705692937236</v>
      </c>
      <c r="K2039" s="18">
        <f t="shared" si="372"/>
        <v>0.47007294307062764</v>
      </c>
      <c r="L2039" s="20">
        <f t="shared" si="373"/>
        <v>1.1273294171490993</v>
      </c>
      <c r="M2039" s="51">
        <f>IF(AND((B2039-$B$2)&gt;123,OR(((U2038*R2038/C2038*C2039)/(U2038*S2038/D2038*D2039))&lt;(4/6),((U2038*R2038/C2038*C2039)/(U2038*S2038/D2038*D2039))&gt;(6/4))),1,0)</f>
        <v>0</v>
      </c>
      <c r="N2039" s="51">
        <f>IF(AND((B2039-$B$2)&gt;123,OR(((U2038*R2038/C2038*C2039)/(U2038*S2038/D2038*D2039))&lt;(4/6),((U2038*R2038/C2038*C2039)/(U2038*S2038/D2038*D2039))&gt;(6/4))),COUNTIF($M$2:M2039,1),0)</f>
        <v>0</v>
      </c>
      <c r="O2039" s="51">
        <f>IF(OR((ROW(N2039)-MATCH(MAX($N$2:N2039),$N$2:N2039,0))=1,(ROW(N2039)-MATCH(MAX($N$2:N2039),$N$2:N2039,0))&gt;123),IF(OR(((U2038*R2038/C2038*C2039)/(U2038*S2038/D2038*D2039))&lt;(4/6),((U2038*R2038/C2038*C2039)/(U2038*S2038/D2038*D2039))&gt;(6/4)),1,0),0)</f>
        <v>0</v>
      </c>
      <c r="P2039" s="47">
        <f>IF(O2039=1,U2038/2/C2039,P2038)</f>
        <v>4.5848803948301908</v>
      </c>
      <c r="Q2039" s="47">
        <f>IF(O2039=1,U2038/2/D2039,Q2038)</f>
        <v>74.992248772629807</v>
      </c>
      <c r="R2039" s="41">
        <f>P2039*C2039/U2038</f>
        <v>0.53021643315964206</v>
      </c>
      <c r="S2039" s="41">
        <f>Q2039*D2039/U2038</f>
        <v>0.47032963488215085</v>
      </c>
      <c r="T2039" s="41">
        <f t="shared" si="379"/>
        <v>1.1273294171490955</v>
      </c>
      <c r="U2039" s="42">
        <f>P2039*C2039+Q2039*D2039</f>
        <v>33130.965093999555</v>
      </c>
      <c r="V2039" s="25">
        <f>B2039</f>
        <v>43976</v>
      </c>
      <c r="W2039">
        <f>C2039/C$2</f>
        <v>1.6658268635212221</v>
      </c>
      <c r="X2039">
        <f>D2039/D$2</f>
        <v>1.4881719813686849</v>
      </c>
      <c r="Y2039">
        <f t="shared" si="380"/>
        <v>1.6565482546999777</v>
      </c>
      <c r="AA2039" s="15">
        <f t="shared" si="381"/>
        <v>1.3756307425818459E-3</v>
      </c>
      <c r="AB2039" s="15">
        <f t="shared" si="382"/>
        <v>-3.8747581886156013E-4</v>
      </c>
      <c r="AC2039" s="15">
        <f t="shared" si="383"/>
        <v>5.4606804179280211E-4</v>
      </c>
    </row>
    <row r="2040" spans="1:29" x14ac:dyDescent="0.4">
      <c r="A2040" s="43">
        <f t="shared" si="374"/>
        <v>2020</v>
      </c>
      <c r="B2040" s="53">
        <v>43977</v>
      </c>
      <c r="C2040" s="45">
        <v>3872.7701000000002</v>
      </c>
      <c r="D2040" s="45">
        <f>VLOOKUP(B2040,'H11001.CSI  中证全债'!$A$2:$B$2792,2,0)</f>
        <v>207.35239999999999</v>
      </c>
      <c r="E2040" s="14">
        <f t="shared" si="375"/>
        <v>0</v>
      </c>
      <c r="F2040" s="14">
        <f>IF(AND((B2040-$B$2)&gt;123,OR(((G2039*J2039/C2039*C2040)/(G2039*K2039/D2039*D2040))&lt;(4/6),((G2039*J2039/C2039*C2040)/(G2039*K2039/D2039*D2040))&gt;(6/4))),COUNTIF($E$2:E2040,1),0)</f>
        <v>0</v>
      </c>
      <c r="G2040" s="21">
        <f t="shared" si="376"/>
        <v>33078.564799851389</v>
      </c>
      <c r="H2040" s="12">
        <f t="shared" si="377"/>
        <v>4.553570394703824</v>
      </c>
      <c r="I2040" s="12">
        <f t="shared" si="378"/>
        <v>74.480129127983204</v>
      </c>
      <c r="J2040" s="15">
        <f>IF(OR((ROW(F2040)-MATCH(MAX($F$2:F2040),$F$2:F2040,0))=1,(ROW(F2040)-MATCH(MAX($F$2:F2040),$F$2:F2040,0))&gt;123),IF(OR(((G2039*J2039/C2039*C2040)/(G2039*K2039/D2039*D2040))&lt;(4/6),((G2039*J2039/C2039*C2040)/(G2039*K2039/D2039*D2040))&gt;(6/4)),50%,((G2039*J2039/C2039*C2040)/((G2039*K2039/D2039*D2040)+(G2039*J2039/C2039*C2040)))),((G2039*J2039/C2039*C2040)/((G2039*K2039/D2039*D2040)+(G2039*J2039/C2039*C2040))))</f>
        <v>0.53312262426008938</v>
      </c>
      <c r="K2040" s="18">
        <f t="shared" si="372"/>
        <v>0.46687737573991062</v>
      </c>
      <c r="L2040" s="20">
        <f t="shared" si="373"/>
        <v>1.1418900378609969</v>
      </c>
      <c r="M2040" s="51">
        <f>IF(AND((B2040-$B$2)&gt;123,OR(((U2039*R2039/C2039*C2040)/(U2039*S2039/D2039*D2040))&lt;(4/6),((U2039*R2039/C2039*C2040)/(U2039*S2039/D2039*D2040))&gt;(6/4))),1,0)</f>
        <v>0</v>
      </c>
      <c r="N2040" s="51">
        <f>IF(AND((B2040-$B$2)&gt;123,OR(((U2039*R2039/C2039*C2040)/(U2039*S2039/D2039*D2040))&lt;(4/6),((U2039*R2039/C2039*C2040)/(U2039*S2039/D2039*D2040))&gt;(6/4))),COUNTIF($M$2:M2040,1),0)</f>
        <v>0</v>
      </c>
      <c r="O2040" s="51">
        <f>IF(OR((ROW(N2040)-MATCH(MAX($N$2:N2040),$N$2:N2040,0))=1,(ROW(N2040)-MATCH(MAX($N$2:N2040),$N$2:N2040,0))&gt;123),IF(OR(((U2039*R2039/C2039*C2040)/(U2039*S2039/D2039*D2040))&lt;(4/6),((U2039*R2039/C2039*C2040)/(U2039*S2039/D2039*D2040))&gt;(6/4)),1,0),0)</f>
        <v>0</v>
      </c>
      <c r="P2040" s="47">
        <f>IF(O2040=1,U2039/2/C2040,P2039)</f>
        <v>4.5848803948301908</v>
      </c>
      <c r="Q2040" s="47">
        <f>IF(O2040=1,U2039/2/D2040,Q2039)</f>
        <v>74.992248772629807</v>
      </c>
      <c r="R2040" s="41">
        <f>P2040*C2040/U2039</f>
        <v>0.53593934419949729</v>
      </c>
      <c r="S2040" s="41">
        <f>Q2040*D2040/U2039</f>
        <v>0.46934409306471175</v>
      </c>
      <c r="T2040" s="41">
        <f t="shared" si="379"/>
        <v>1.1418900378609933</v>
      </c>
      <c r="U2040" s="42">
        <f>P2040*C2040+Q2040*D2040</f>
        <v>33306.010469576402</v>
      </c>
      <c r="V2040" s="25">
        <f>B2040</f>
        <v>43977</v>
      </c>
      <c r="W2040">
        <f>C2040/C$2</f>
        <v>1.6847265017163653</v>
      </c>
      <c r="X2040">
        <f>D2040/D$2</f>
        <v>1.4858645646721602</v>
      </c>
      <c r="Y2040">
        <f t="shared" si="380"/>
        <v>1.6653005234788201</v>
      </c>
      <c r="AA2040" s="15">
        <f t="shared" si="381"/>
        <v>1.1345499708891316E-2</v>
      </c>
      <c r="AB2040" s="15">
        <f t="shared" si="382"/>
        <v>-1.5505040582759477E-3</v>
      </c>
      <c r="AC2040" s="15">
        <f t="shared" si="383"/>
        <v>5.28343726420899E-3</v>
      </c>
    </row>
    <row r="2041" spans="1:29" x14ac:dyDescent="0.4">
      <c r="A2041" s="43">
        <f t="shared" si="374"/>
        <v>2020</v>
      </c>
      <c r="B2041" s="53">
        <v>43978</v>
      </c>
      <c r="C2041" s="45">
        <v>3845.6134999999999</v>
      </c>
      <c r="D2041" s="45">
        <f>VLOOKUP(B2041,'H11001.CSI  中证全债'!$A$2:$B$2792,2,0)</f>
        <v>206.87700000000001</v>
      </c>
      <c r="E2041" s="14">
        <f t="shared" si="375"/>
        <v>0</v>
      </c>
      <c r="F2041" s="14">
        <f>IF(AND((B2041-$B$2)&gt;123,OR(((G2040*J2040/C2040*C2041)/(G2040*K2040/D2040*D2041))&lt;(4/6),((G2040*J2040/C2040*C2041)/(G2040*K2040/D2040*D2041))&gt;(6/4))),COUNTIF($E$2:E2041,1),0)</f>
        <v>0</v>
      </c>
      <c r="G2041" s="21">
        <f t="shared" si="376"/>
        <v>32919.497456683137</v>
      </c>
      <c r="H2041" s="12">
        <f t="shared" si="377"/>
        <v>4.553570394703824</v>
      </c>
      <c r="I2041" s="12">
        <f t="shared" si="378"/>
        <v>74.480129127983204</v>
      </c>
      <c r="J2041" s="15">
        <f>IF(OR((ROW(F2041)-MATCH(MAX($F$2:F2041),$F$2:F2041,0))=1,(ROW(F2041)-MATCH(MAX($F$2:F2041),$F$2:F2041,0))&gt;123),IF(OR(((G2040*J2040/C2040*C2041)/(G2040*K2040/D2040*D2041))&lt;(4/6),((G2040*J2040/C2040*C2041)/(G2040*K2040/D2040*D2041))&gt;(6/4)),50%,((G2040*J2040/C2040*C2041)/((G2040*K2040/D2040*D2041)+(G2040*J2040/C2040*C2041)))),((G2040*J2040/C2040*C2041)/((G2040*K2040/D2040*D2041)+(G2040*J2040/C2040*C2041))))</f>
        <v>0.53194225720229926</v>
      </c>
      <c r="K2041" s="18">
        <f t="shared" si="372"/>
        <v>0.46805774279770074</v>
      </c>
      <c r="L2041" s="20">
        <f t="shared" si="373"/>
        <v>1.1364885324249621</v>
      </c>
      <c r="M2041" s="51">
        <f>IF(AND((B2041-$B$2)&gt;123,OR(((U2040*R2040/C2040*C2041)/(U2040*S2040/D2040*D2041))&lt;(4/6),((U2040*R2040/C2040*C2041)/(U2040*S2040/D2040*D2041))&gt;(6/4))),1,0)</f>
        <v>0</v>
      </c>
      <c r="N2041" s="51">
        <f>IF(AND((B2041-$B$2)&gt;123,OR(((U2040*R2040/C2040*C2041)/(U2040*S2040/D2040*D2041))&lt;(4/6),((U2040*R2040/C2040*C2041)/(U2040*S2040/D2040*D2041))&gt;(6/4))),COUNTIF($M$2:M2041,1),0)</f>
        <v>0</v>
      </c>
      <c r="O2041" s="51">
        <f>IF(OR((ROW(N2041)-MATCH(MAX($N$2:N2041),$N$2:N2041,0))=1,(ROW(N2041)-MATCH(MAX($N$2:N2041),$N$2:N2041,0))&gt;123),IF(OR(((U2040*R2040/C2040*C2041)/(U2040*S2040/D2040*D2041))&lt;(4/6),((U2040*R2040/C2040*C2041)/(U2040*S2040/D2040*D2041))&gt;(6/4)),1,0),0)</f>
        <v>0</v>
      </c>
      <c r="P2041" s="47">
        <f>IF(O2041=1,U2040/2/C2041,P2040)</f>
        <v>4.5848803948301908</v>
      </c>
      <c r="Q2041" s="47">
        <f>IF(O2041=1,U2040/2/D2041,Q2040)</f>
        <v>74.992248772629807</v>
      </c>
      <c r="R2041" s="41">
        <f>P2041*C2041/U2040</f>
        <v>0.52938426709347508</v>
      </c>
      <c r="S2041" s="41">
        <f>Q2041*D2041/U2040</f>
        <v>0.46580695888229728</v>
      </c>
      <c r="T2041" s="41">
        <f t="shared" si="379"/>
        <v>1.1364885324249585</v>
      </c>
      <c r="U2041" s="42">
        <f>P2041*C2041+Q2041*D2041</f>
        <v>33145.84939157965</v>
      </c>
      <c r="V2041" s="25">
        <f>B2041</f>
        <v>43978</v>
      </c>
      <c r="W2041">
        <f>C2041/C$2</f>
        <v>1.6729128792871613</v>
      </c>
      <c r="X2041">
        <f>D2041/D$2</f>
        <v>1.4824579003941238</v>
      </c>
      <c r="Y2041">
        <f t="shared" si="380"/>
        <v>1.6572924695789826</v>
      </c>
      <c r="AA2041" s="15">
        <f t="shared" si="381"/>
        <v>-7.0121900600296216E-3</v>
      </c>
      <c r="AB2041" s="15">
        <f t="shared" si="382"/>
        <v>-2.2927152036821274E-3</v>
      </c>
      <c r="AC2041" s="15">
        <f t="shared" si="383"/>
        <v>-4.8087740242275245E-3</v>
      </c>
    </row>
    <row r="2042" spans="1:29" x14ac:dyDescent="0.4">
      <c r="A2042" s="43">
        <f t="shared" si="374"/>
        <v>2020</v>
      </c>
      <c r="B2042" s="53">
        <v>43979</v>
      </c>
      <c r="C2042" s="45">
        <v>3856.6324</v>
      </c>
      <c r="D2042" s="45">
        <f>VLOOKUP(B2042,'H11001.CSI  中证全债'!$A$2:$B$2792,2,0)</f>
        <v>206.79419999999999</v>
      </c>
      <c r="E2042" s="14">
        <f t="shared" si="375"/>
        <v>0</v>
      </c>
      <c r="F2042" s="14">
        <f>IF(AND((B2042-$B$2)&gt;123,OR(((G2041*J2041/C2041*C2042)/(G2041*K2041/D2041*D2042))&lt;(4/6),((G2041*J2041/C2041*C2042)/(G2041*K2041/D2041*D2042))&gt;(6/4))),COUNTIF($E$2:E2042,1),0)</f>
        <v>0</v>
      </c>
      <c r="G2042" s="21">
        <f t="shared" si="376"/>
        <v>32963.505838813537</v>
      </c>
      <c r="H2042" s="12">
        <f t="shared" si="377"/>
        <v>4.553570394703824</v>
      </c>
      <c r="I2042" s="12">
        <f t="shared" si="378"/>
        <v>74.480129127983204</v>
      </c>
      <c r="J2042" s="15">
        <f>IF(OR((ROW(F2042)-MATCH(MAX($F$2:F2042),$F$2:F2042,0))=1,(ROW(F2042)-MATCH(MAX($F$2:F2042),$F$2:F2042,0))&gt;123),IF(OR(((G2041*J2041/C2041*C2042)/(G2041*K2041/D2041*D2042))&lt;(4/6),((G2041*J2041/C2041*C2042)/(G2041*K2041/D2041*D2042))&gt;(6/4)),50%,((G2041*J2041/C2041*C2042)/((G2041*K2041/D2041*D2042)+(G2041*J2041/C2041*C2042)))),((G2041*J2041/C2041*C2042)/((G2041*K2041/D2041*D2042)+(G2041*J2041/C2041*C2042))))</f>
        <v>0.53275422844185172</v>
      </c>
      <c r="K2042" s="18">
        <f t="shared" si="372"/>
        <v>0.46724577155814828</v>
      </c>
      <c r="L2042" s="20">
        <f t="shared" si="373"/>
        <v>1.1402012835027893</v>
      </c>
      <c r="M2042" s="51">
        <f>IF(AND((B2042-$B$2)&gt;123,OR(((U2041*R2041/C2041*C2042)/(U2041*S2041/D2041*D2042))&lt;(4/6),((U2041*R2041/C2041*C2042)/(U2041*S2041/D2041*D2042))&gt;(6/4))),1,0)</f>
        <v>0</v>
      </c>
      <c r="N2042" s="51">
        <f>IF(AND((B2042-$B$2)&gt;123,OR(((U2041*R2041/C2041*C2042)/(U2041*S2041/D2041*D2042))&lt;(4/6),((U2041*R2041/C2041*C2042)/(U2041*S2041/D2041*D2042))&gt;(6/4))),COUNTIF($M$2:M2042,1),0)</f>
        <v>0</v>
      </c>
      <c r="O2042" s="51">
        <f>IF(OR((ROW(N2042)-MATCH(MAX($N$2:N2042),$N$2:N2042,0))=1,(ROW(N2042)-MATCH(MAX($N$2:N2042),$N$2:N2042,0))&gt;123),IF(OR(((U2041*R2041/C2041*C2042)/(U2041*S2041/D2041*D2042))&lt;(4/6),((U2041*R2041/C2041*C2042)/(U2041*S2041/D2041*D2042))&gt;(6/4)),1,0),0)</f>
        <v>0</v>
      </c>
      <c r="P2042" s="47">
        <f>IF(O2042=1,U2041/2/C2042,P2041)</f>
        <v>4.5848803948301908</v>
      </c>
      <c r="Q2042" s="47">
        <f>IF(O2042=1,U2041/2/D2042,Q2041)</f>
        <v>74.992248772629807</v>
      </c>
      <c r="R2042" s="41">
        <f>P2042*C2042/U2041</f>
        <v>0.53346644015461198</v>
      </c>
      <c r="S2042" s="41">
        <f>Q2042*D2042/U2041</f>
        <v>0.46787040838593186</v>
      </c>
      <c r="T2042" s="41">
        <f t="shared" si="379"/>
        <v>1.1402012835027857</v>
      </c>
      <c r="U2042" s="42">
        <f>P2042*C2042+Q2042*D2042</f>
        <v>33190.160371963866</v>
      </c>
      <c r="V2042" s="25">
        <f>B2042</f>
        <v>43979</v>
      </c>
      <c r="W2042">
        <f>C2042/C$2</f>
        <v>1.6777063042440834</v>
      </c>
      <c r="X2042">
        <f>D2042/D$2</f>
        <v>1.4818645646721602</v>
      </c>
      <c r="Y2042">
        <f t="shared" si="380"/>
        <v>1.6595080185981934</v>
      </c>
      <c r="AA2042" s="15">
        <f t="shared" si="381"/>
        <v>2.8653165483216725E-3</v>
      </c>
      <c r="AB2042" s="15">
        <f t="shared" si="382"/>
        <v>-4.0023782247433637E-4</v>
      </c>
      <c r="AC2042" s="15">
        <f t="shared" si="383"/>
        <v>1.3368485405438335E-3</v>
      </c>
    </row>
    <row r="2043" spans="1:29" x14ac:dyDescent="0.4">
      <c r="A2043" s="43">
        <f t="shared" si="374"/>
        <v>2020</v>
      </c>
      <c r="B2043" s="53">
        <v>43980</v>
      </c>
      <c r="C2043" s="45">
        <v>3867.0232000000001</v>
      </c>
      <c r="D2043" s="45">
        <f>VLOOKUP(B2043,'H11001.CSI  中证全债'!$A$2:$B$2792,2,0)</f>
        <v>206.75800000000001</v>
      </c>
      <c r="E2043" s="14">
        <f t="shared" si="375"/>
        <v>0</v>
      </c>
      <c r="F2043" s="14">
        <f>IF(AND((B2043-$B$2)&gt;123,OR(((G2042*J2042/C2042*C2043)/(G2042*K2042/D2042*D2043))&lt;(4/6),((G2042*J2042/C2042*C2043)/(G2042*K2042/D2042*D2043))&gt;(6/4))),COUNTIF($E$2:E2043,1),0)</f>
        <v>0</v>
      </c>
      <c r="G2043" s="21">
        <f t="shared" si="376"/>
        <v>33008.124897396396</v>
      </c>
      <c r="H2043" s="12">
        <f t="shared" si="377"/>
        <v>4.553570394703824</v>
      </c>
      <c r="I2043" s="12">
        <f t="shared" si="378"/>
        <v>74.480129127983204</v>
      </c>
      <c r="J2043" s="15">
        <f>IF(OR((ROW(F2043)-MATCH(MAX($F$2:F2043),$F$2:F2043,0))=1,(ROW(F2043)-MATCH(MAX($F$2:F2043),$F$2:F2043,0))&gt;123),IF(OR(((G2042*J2042/C2042*C2043)/(G2042*K2042/D2042*D2043))&lt;(4/6),((G2042*J2042/C2042*C2043)/(G2042*K2042/D2042*D2043))&gt;(6/4)),50%,((G2042*J2042/C2042*C2043)/((G2042*K2042/D2042*D2043)+(G2042*J2042/C2042*C2043)))),((G2042*J2042/C2042*C2043)/((G2042*K2042/D2042*D2043)+(G2042*J2042/C2042*C2043))))</f>
        <v>0.53346751485849497</v>
      </c>
      <c r="K2043" s="18">
        <f t="shared" si="372"/>
        <v>0.46653248514150503</v>
      </c>
      <c r="L2043" s="20">
        <f t="shared" si="373"/>
        <v>1.14347345972422</v>
      </c>
      <c r="M2043" s="51">
        <f>IF(AND((B2043-$B$2)&gt;123,OR(((U2042*R2042/C2042*C2043)/(U2042*S2042/D2042*D2043))&lt;(4/6),((U2042*R2042/C2042*C2043)/(U2042*S2042/D2042*D2043))&gt;(6/4))),1,0)</f>
        <v>0</v>
      </c>
      <c r="N2043" s="51">
        <f>IF(AND((B2043-$B$2)&gt;123,OR(((U2042*R2042/C2042*C2043)/(U2042*S2042/D2042*D2043))&lt;(4/6),((U2042*R2042/C2042*C2043)/(U2042*S2042/D2042*D2043))&gt;(6/4))),COUNTIF($M$2:M2043,1),0)</f>
        <v>0</v>
      </c>
      <c r="O2043" s="51">
        <f>IF(OR((ROW(N2043)-MATCH(MAX($N$2:N2043),$N$2:N2043,0))=1,(ROW(N2043)-MATCH(MAX($N$2:N2043),$N$2:N2043,0))&gt;123),IF(OR(((U2042*R2042/C2042*C2043)/(U2042*S2042/D2042*D2043))&lt;(4/6),((U2042*R2042/C2042*C2043)/(U2042*S2042/D2042*D2043))&gt;(6/4)),1,0),0)</f>
        <v>0</v>
      </c>
      <c r="P2043" s="47">
        <f>IF(O2043=1,U2042/2/C2043,P2042)</f>
        <v>4.5848803948301908</v>
      </c>
      <c r="Q2043" s="47">
        <f>IF(O2043=1,U2042/2/D2043,Q2042)</f>
        <v>74.992248772629807</v>
      </c>
      <c r="R2043" s="41">
        <f>P2043*C2043/U2042</f>
        <v>0.53418961093692452</v>
      </c>
      <c r="S2043" s="41">
        <f>Q2043*D2043/U2042</f>
        <v>0.46716397866003889</v>
      </c>
      <c r="T2043" s="41">
        <f t="shared" si="379"/>
        <v>1.143473459724216</v>
      </c>
      <c r="U2043" s="42">
        <f>P2043*C2043+Q2043*D2043</f>
        <v>33235.086227764899</v>
      </c>
      <c r="V2043" s="25">
        <f>B2043</f>
        <v>43980</v>
      </c>
      <c r="W2043">
        <f>C2043/C$2</f>
        <v>1.6822264941035421</v>
      </c>
      <c r="X2043">
        <f>D2043/D$2</f>
        <v>1.4816051594410604</v>
      </c>
      <c r="Y2043">
        <f t="shared" si="380"/>
        <v>1.6617543113882449</v>
      </c>
      <c r="AA2043" s="15">
        <f t="shared" si="381"/>
        <v>2.6942676724905912E-3</v>
      </c>
      <c r="AB2043" s="15">
        <f t="shared" si="382"/>
        <v>-1.7505326551703337E-4</v>
      </c>
      <c r="AC2043" s="15">
        <f t="shared" si="383"/>
        <v>1.3535895969631895E-3</v>
      </c>
    </row>
    <row r="2044" spans="1:29" x14ac:dyDescent="0.4">
      <c r="A2044" s="43">
        <f t="shared" si="374"/>
        <v>2020</v>
      </c>
      <c r="B2044" s="53">
        <v>43983</v>
      </c>
      <c r="C2044" s="45">
        <v>3971.3402000000001</v>
      </c>
      <c r="D2044" s="45">
        <f>VLOOKUP(B2044,'H11001.CSI  中证全债'!$A$2:$B$2792,2,0)</f>
        <v>206.7978</v>
      </c>
      <c r="E2044" s="14">
        <f t="shared" si="375"/>
        <v>0</v>
      </c>
      <c r="F2044" s="14">
        <f>IF(AND((B2044-$B$2)&gt;123,OR(((G2043*J2043/C2043*C2044)/(G2043*K2043/D2043*D2044))&lt;(4/6),((G2043*J2043/C2043*C2044)/(G2043*K2043/D2043*D2044))&gt;(6/4))),COUNTIF($E$2:E2044,1),0)</f>
        <v>0</v>
      </c>
      <c r="G2044" s="21">
        <f t="shared" si="376"/>
        <v>33486.104009400005</v>
      </c>
      <c r="H2044" s="12">
        <f t="shared" si="377"/>
        <v>4.553570394703824</v>
      </c>
      <c r="I2044" s="12">
        <f t="shared" si="378"/>
        <v>74.480129127983204</v>
      </c>
      <c r="J2044" s="15">
        <f>IF(OR((ROW(F2044)-MATCH(MAX($F$2:F2044),$F$2:F2044,0))=1,(ROW(F2044)-MATCH(MAX($F$2:F2044),$F$2:F2044,0))&gt;123),IF(OR(((G2043*J2043/C2043*C2044)/(G2043*K2043/D2043*D2044))&lt;(4/6),((G2043*J2043/C2043*C2044)/(G2043*K2043/D2043*D2044))&gt;(6/4)),50%,((G2043*J2043/C2043*C2044)/((G2043*K2043/D2043*D2044)+(G2043*J2043/C2043*C2044)))),((G2043*J2043/C2043*C2044)/((G2043*K2043/D2043*D2044)+(G2043*J2043/C2043*C2044))))</f>
        <v>0.54003825458288091</v>
      </c>
      <c r="K2044" s="18">
        <f t="shared" si="372"/>
        <v>0.45996174541711909</v>
      </c>
      <c r="L2044" s="20">
        <f t="shared" si="373"/>
        <v>1.174093845767856</v>
      </c>
      <c r="M2044" s="51">
        <f>IF(AND((B2044-$B$2)&gt;123,OR(((U2043*R2043/C2043*C2044)/(U2043*S2043/D2043*D2044))&lt;(4/6),((U2043*R2043/C2043*C2044)/(U2043*S2043/D2043*D2044))&gt;(6/4))),1,0)</f>
        <v>0</v>
      </c>
      <c r="N2044" s="51">
        <f>IF(AND((B2044-$B$2)&gt;123,OR(((U2043*R2043/C2043*C2044)/(U2043*S2043/D2043*D2044))&lt;(4/6),((U2043*R2043/C2043*C2044)/(U2043*S2043/D2043*D2044))&gt;(6/4))),COUNTIF($M$2:M2044,1),0)</f>
        <v>0</v>
      </c>
      <c r="O2044" s="51">
        <f>IF(OR((ROW(N2044)-MATCH(MAX($N$2:N2044),$N$2:N2044,0))=1,(ROW(N2044)-MATCH(MAX($N$2:N2044),$N$2:N2044,0))&gt;123),IF(OR(((U2043*R2043/C2043*C2044)/(U2043*S2043/D2043*D2044))&lt;(4/6),((U2043*R2043/C2043*C2044)/(U2043*S2043/D2043*D2044))&gt;(6/4)),1,0),0)</f>
        <v>0</v>
      </c>
      <c r="P2044" s="47">
        <f>IF(O2044=1,U2043/2/C2044,P2043)</f>
        <v>4.5848803948301908</v>
      </c>
      <c r="Q2044" s="47">
        <f>IF(O2044=1,U2043/2/D2044,Q2043)</f>
        <v>74.992248772629807</v>
      </c>
      <c r="R2044" s="41">
        <f>P2044*C2044/U2043</f>
        <v>0.54785835966839702</v>
      </c>
      <c r="S2044" s="41">
        <f>Q2044*D2044/U2043</f>
        <v>0.46662229058027305</v>
      </c>
      <c r="T2044" s="41">
        <f t="shared" si="379"/>
        <v>1.1740938457678523</v>
      </c>
      <c r="U2044" s="42">
        <f>P2044*C2044+Q2044*D2044</f>
        <v>33716.351887413555</v>
      </c>
      <c r="V2044" s="25">
        <f>B2044</f>
        <v>43983</v>
      </c>
      <c r="W2044">
        <f>C2044/C$2</f>
        <v>1.7276063152500507</v>
      </c>
      <c r="X2044">
        <f>D2044/D$2</f>
        <v>1.481890361877463</v>
      </c>
      <c r="Y2044">
        <f t="shared" si="380"/>
        <v>1.6858175943706777</v>
      </c>
      <c r="AA2044" s="15">
        <f t="shared" si="381"/>
        <v>2.6976047105173873E-2</v>
      </c>
      <c r="AB2044" s="15">
        <f t="shared" si="382"/>
        <v>1.9249557453626664E-4</v>
      </c>
      <c r="AC2044" s="15">
        <f t="shared" si="383"/>
        <v>1.4480650248670068E-2</v>
      </c>
    </row>
    <row r="2045" spans="1:29" x14ac:dyDescent="0.4">
      <c r="A2045" s="43">
        <f t="shared" si="374"/>
        <v>2020</v>
      </c>
      <c r="B2045" s="53">
        <v>43984</v>
      </c>
      <c r="C2045" s="45">
        <v>3983.5677000000001</v>
      </c>
      <c r="D2045" s="45">
        <f>VLOOKUP(B2045,'H11001.CSI  中证全债'!$A$2:$B$2792,2,0)</f>
        <v>206.2757</v>
      </c>
      <c r="E2045" s="14">
        <f t="shared" si="375"/>
        <v>0</v>
      </c>
      <c r="F2045" s="14">
        <f>IF(AND((B2045-$B$2)&gt;123,OR(((G2044*J2044/C2044*C2045)/(G2044*K2044/D2044*D2045))&lt;(4/6),((G2044*J2044/C2044*C2045)/(G2044*K2044/D2044*D2045))&gt;(6/4))),COUNTIF($E$2:E2045,1),0)</f>
        <v>0</v>
      </c>
      <c r="G2045" s="21">
        <f t="shared" si="376"/>
        <v>33502.896715983523</v>
      </c>
      <c r="H2045" s="12">
        <f t="shared" si="377"/>
        <v>4.553570394703824</v>
      </c>
      <c r="I2045" s="12">
        <f t="shared" si="378"/>
        <v>74.480129127983204</v>
      </c>
      <c r="J2045" s="15">
        <f>IF(OR((ROW(F2045)-MATCH(MAX($F$2:F2045),$F$2:F2045,0))=1,(ROW(F2045)-MATCH(MAX($F$2:F2045),$F$2:F2045,0))&gt;123),IF(OR(((G2044*J2044/C2044*C2045)/(G2044*K2044/D2044*D2045))&lt;(4/6),((G2044*J2044/C2044*C2045)/(G2044*K2044/D2044*D2045))&gt;(6/4)),50%,((G2044*J2044/C2044*C2045)/((G2044*K2044/D2044*D2045)+(G2044*J2044/C2044*C2045)))),((G2044*J2044/C2044*C2045)/((G2044*K2044/D2044*D2045)+(G2044*J2044/C2044*C2045))))</f>
        <v>0.54142947989821066</v>
      </c>
      <c r="K2045" s="18">
        <f t="shared" si="372"/>
        <v>0.45857052010178934</v>
      </c>
      <c r="L2045" s="20">
        <f t="shared" si="373"/>
        <v>1.180689678390205</v>
      </c>
      <c r="M2045" s="51">
        <f>IF(AND((B2045-$B$2)&gt;123,OR(((U2044*R2044/C2044*C2045)/(U2044*S2044/D2044*D2045))&lt;(4/6),((U2044*R2044/C2044*C2045)/(U2044*S2044/D2044*D2045))&gt;(6/4))),1,0)</f>
        <v>0</v>
      </c>
      <c r="N2045" s="51">
        <f>IF(AND((B2045-$B$2)&gt;123,OR(((U2044*R2044/C2044*C2045)/(U2044*S2044/D2044*D2045))&lt;(4/6),((U2044*R2044/C2044*C2045)/(U2044*S2044/D2044*D2045))&gt;(6/4))),COUNTIF($M$2:M2045,1),0)</f>
        <v>0</v>
      </c>
      <c r="O2045" s="51">
        <f>IF(OR((ROW(N2045)-MATCH(MAX($N$2:N2045),$N$2:N2045,0))=1,(ROW(N2045)-MATCH(MAX($N$2:N2045),$N$2:N2045,0))&gt;123),IF(OR(((U2044*R2044/C2044*C2045)/(U2044*S2044/D2044*D2045))&lt;(4/6),((U2044*R2044/C2044*C2045)/(U2044*S2044/D2044*D2045))&gt;(6/4)),1,0),0)</f>
        <v>0</v>
      </c>
      <c r="P2045" s="47">
        <f>IF(O2045=1,U2044/2/C2045,P2044)</f>
        <v>4.5848803948301908</v>
      </c>
      <c r="Q2045" s="47">
        <f>IF(O2045=1,U2044/2/D2045,Q2044)</f>
        <v>74.992248772629807</v>
      </c>
      <c r="R2045" s="41">
        <f>P2045*C2045/U2044</f>
        <v>0.54170099749216594</v>
      </c>
      <c r="S2045" s="41">
        <f>Q2045*D2045/U2044</f>
        <v>0.45880048534915846</v>
      </c>
      <c r="T2045" s="41">
        <f t="shared" si="379"/>
        <v>1.1806896783902008</v>
      </c>
      <c r="U2045" s="42">
        <f>P2045*C2045+Q2045*D2045</f>
        <v>33733.260059357148</v>
      </c>
      <c r="V2045" s="25">
        <f>B2045</f>
        <v>43984</v>
      </c>
      <c r="W2045">
        <f>C2045/C$2</f>
        <v>1.7329255035229969</v>
      </c>
      <c r="X2045">
        <f>D2045/D$2</f>
        <v>1.4781490505195269</v>
      </c>
      <c r="Y2045">
        <f t="shared" si="380"/>
        <v>1.6866630029678573</v>
      </c>
      <c r="AA2045" s="15">
        <f t="shared" si="381"/>
        <v>3.0789354183256012E-3</v>
      </c>
      <c r="AB2045" s="15">
        <f t="shared" si="382"/>
        <v>-2.5246883670908549E-3</v>
      </c>
      <c r="AC2045" s="15">
        <f t="shared" si="383"/>
        <v>5.0148284132434107E-4</v>
      </c>
    </row>
    <row r="2046" spans="1:29" x14ac:dyDescent="0.4">
      <c r="A2046" s="43">
        <f t="shared" si="374"/>
        <v>2020</v>
      </c>
      <c r="B2046" s="53">
        <v>43985</v>
      </c>
      <c r="C2046" s="45">
        <v>3983.6477</v>
      </c>
      <c r="D2046" s="45">
        <f>VLOOKUP(B2046,'H11001.CSI  中证全债'!$A$2:$B$2792,2,0)</f>
        <v>205.67410000000001</v>
      </c>
      <c r="E2046" s="14">
        <f t="shared" si="375"/>
        <v>0</v>
      </c>
      <c r="F2046" s="14">
        <f>IF(AND((B2046-$B$2)&gt;123,OR(((G2045*J2045/C2045*C2046)/(G2045*K2045/D2045*D2046))&lt;(4/6),((G2045*J2045/C2045*C2046)/(G2045*K2045/D2045*D2046))&gt;(6/4))),COUNTIF($E$2:E2046,1),0)</f>
        <v>0</v>
      </c>
      <c r="G2046" s="21">
        <f t="shared" si="376"/>
        <v>33458.453755931703</v>
      </c>
      <c r="H2046" s="12">
        <f t="shared" si="377"/>
        <v>4.553570394703824</v>
      </c>
      <c r="I2046" s="12">
        <f t="shared" si="378"/>
        <v>74.480129127983204</v>
      </c>
      <c r="J2046" s="15">
        <f>IF(OR((ROW(F2046)-MATCH(MAX($F$2:F2046),$F$2:F2046,0))=1,(ROW(F2046)-MATCH(MAX($F$2:F2046),$F$2:F2046,0))&gt;123),IF(OR(((G2045*J2045/C2045*C2046)/(G2045*K2045/D2045*D2046))&lt;(4/6),((G2045*J2045/C2045*C2046)/(G2045*K2045/D2045*D2046))&gt;(6/4)),50%,((G2045*J2045/C2045*C2046)/((G2045*K2045/D2045*D2046)+(G2045*J2045/C2045*C2046)))),((G2045*J2045/C2045*C2046)/((G2045*K2045/D2045*D2046)+(G2045*J2045/C2045*C2046))))</f>
        <v>0.54215954992941284</v>
      </c>
      <c r="K2046" s="18">
        <f t="shared" si="372"/>
        <v>0.45784045007058716</v>
      </c>
      <c r="L2046" s="20">
        <f t="shared" si="373"/>
        <v>1.1841669949560505</v>
      </c>
      <c r="M2046" s="51">
        <f>IF(AND((B2046-$B$2)&gt;123,OR(((U2045*R2045/C2045*C2046)/(U2045*S2045/D2045*D2046))&lt;(4/6),((U2045*R2045/C2045*C2046)/(U2045*S2045/D2045*D2046))&gt;(6/4))),1,0)</f>
        <v>0</v>
      </c>
      <c r="N2046" s="51">
        <f>IF(AND((B2046-$B$2)&gt;123,OR(((U2045*R2045/C2045*C2046)/(U2045*S2045/D2045*D2046))&lt;(4/6),((U2045*R2045/C2045*C2046)/(U2045*S2045/D2045*D2046))&gt;(6/4))),COUNTIF($M$2:M2046,1),0)</f>
        <v>0</v>
      </c>
      <c r="O2046" s="51">
        <f>IF(OR((ROW(N2046)-MATCH(MAX($N$2:N2046),$N$2:N2046,0))=1,(ROW(N2046)-MATCH(MAX($N$2:N2046),$N$2:N2046,0))&gt;123),IF(OR(((U2045*R2045/C2045*C2046)/(U2045*S2045/D2045*D2046))&lt;(4/6),((U2045*R2045/C2045*C2046)/(U2045*S2045/D2045*D2046))&gt;(6/4)),1,0),0)</f>
        <v>0</v>
      </c>
      <c r="P2046" s="47">
        <f>IF(O2046=1,U2045/2/C2046,P2045)</f>
        <v>4.5848803948301908</v>
      </c>
      <c r="Q2046" s="47">
        <f>IF(O2046=1,U2045/2/D2046,Q2045)</f>
        <v>74.992248772629807</v>
      </c>
      <c r="R2046" s="41">
        <f>P2046*C2046/U2045</f>
        <v>0.54144035315596617</v>
      </c>
      <c r="S2046" s="41">
        <f>Q2046*D2046/U2045</f>
        <v>0.45723310602493467</v>
      </c>
      <c r="T2046" s="41">
        <f t="shared" si="379"/>
        <v>1.1841669949560463</v>
      </c>
      <c r="U2046" s="42">
        <f>P2046*C2046+Q2046*D2046</f>
        <v>33688.511512927122</v>
      </c>
      <c r="V2046" s="25">
        <f>B2046</f>
        <v>43985</v>
      </c>
      <c r="W2046">
        <f>C2046/C$2</f>
        <v>1.7329603050001456</v>
      </c>
      <c r="X2046">
        <f>D2046/D$2</f>
        <v>1.4738380508778215</v>
      </c>
      <c r="Y2046">
        <f t="shared" si="380"/>
        <v>1.684425575646356</v>
      </c>
      <c r="AA2046" s="15">
        <f t="shared" si="381"/>
        <v>2.0082500417961668E-5</v>
      </c>
      <c r="AB2046" s="15">
        <f t="shared" si="382"/>
        <v>-2.9164850731326908E-3</v>
      </c>
      <c r="AC2046" s="15">
        <f t="shared" si="383"/>
        <v>-1.3265408190992201E-3</v>
      </c>
    </row>
    <row r="2047" spans="1:29" x14ac:dyDescent="0.4">
      <c r="A2047" s="43">
        <f t="shared" si="374"/>
        <v>2020</v>
      </c>
      <c r="B2047" s="53">
        <v>43986</v>
      </c>
      <c r="C2047" s="45">
        <v>3982.1851000000001</v>
      </c>
      <c r="D2047" s="45">
        <f>VLOOKUP(B2047,'H11001.CSI  中证全债'!$A$2:$B$2792,2,0)</f>
        <v>205.38249999999999</v>
      </c>
      <c r="E2047" s="14">
        <f t="shared" si="375"/>
        <v>0</v>
      </c>
      <c r="F2047" s="14">
        <f>IF(AND((B2047-$B$2)&gt;123,OR(((G2046*J2046/C2046*C2047)/(G2046*K2046/D2046*D2047))&lt;(4/6),((G2046*J2046/C2046*C2047)/(G2046*K2046/D2046*D2047))&gt;(6/4))),COUNTIF($E$2:E2047,1),0)</f>
        <v>0</v>
      </c>
      <c r="G2047" s="21">
        <f t="shared" si="376"/>
        <v>33430.075298218682</v>
      </c>
      <c r="H2047" s="12">
        <f t="shared" si="377"/>
        <v>4.553570394703824</v>
      </c>
      <c r="I2047" s="12">
        <f t="shared" si="378"/>
        <v>74.480129127983204</v>
      </c>
      <c r="J2047" s="15">
        <f>IF(OR((ROW(F2047)-MATCH(MAX($F$2:F2047),$F$2:F2047,0))=1,(ROW(F2047)-MATCH(MAX($F$2:F2047),$F$2:F2047,0))&gt;123),IF(OR(((G2046*J2046/C2046*C2047)/(G2046*K2046/D2046*D2047))&lt;(4/6),((G2046*J2046/C2046*C2047)/(G2046*K2046/D2046*D2047))&gt;(6/4)),50%,((G2046*J2046/C2046*C2047)/((G2046*K2046/D2046*D2047)+(G2046*J2046/C2046*C2047)))),((G2046*J2046/C2046*C2047)/((G2046*K2046/D2046*D2047)+(G2046*J2046/C2046*C2047))))</f>
        <v>0.54242056040349196</v>
      </c>
      <c r="K2047" s="18">
        <f t="shared" si="372"/>
        <v>0.45757943959650804</v>
      </c>
      <c r="L2047" s="20">
        <f t="shared" si="373"/>
        <v>1.1854128779951225</v>
      </c>
      <c r="M2047" s="51">
        <f>IF(AND((B2047-$B$2)&gt;123,OR(((U2046*R2046/C2046*C2047)/(U2046*S2046/D2046*D2047))&lt;(4/6),((U2046*R2046/C2046*C2047)/(U2046*S2046/D2046*D2047))&gt;(6/4))),1,0)</f>
        <v>0</v>
      </c>
      <c r="N2047" s="51">
        <f>IF(AND((B2047-$B$2)&gt;123,OR(((U2046*R2046/C2046*C2047)/(U2046*S2046/D2046*D2047))&lt;(4/6),((U2046*R2046/C2046*C2047)/(U2046*S2046/D2046*D2047))&gt;(6/4))),COUNTIF($M$2:M2047,1),0)</f>
        <v>0</v>
      </c>
      <c r="O2047" s="51">
        <f>IF(OR((ROW(N2047)-MATCH(MAX($N$2:N2047),$N$2:N2047,0))=1,(ROW(N2047)-MATCH(MAX($N$2:N2047),$N$2:N2047,0))&gt;123),IF(OR(((U2046*R2046/C2046*C2047)/(U2046*S2046/D2046*D2047))&lt;(4/6),((U2046*R2046/C2046*C2047)/(U2046*S2046/D2046*D2047))&gt;(6/4)),1,0),0)</f>
        <v>0</v>
      </c>
      <c r="P2047" s="47">
        <f>IF(O2047=1,U2046/2/C2047,P2046)</f>
        <v>4.5848803948301908</v>
      </c>
      <c r="Q2047" s="47">
        <f>IF(O2047=1,U2046/2/D2047,Q2046)</f>
        <v>74.992248772629807</v>
      </c>
      <c r="R2047" s="41">
        <f>P2047*C2047/U2046</f>
        <v>0.54196049554071024</v>
      </c>
      <c r="S2047" s="41">
        <f>Q2047*D2047/U2046</f>
        <v>0.45719133442967563</v>
      </c>
      <c r="T2047" s="41">
        <f t="shared" si="379"/>
        <v>1.1854128779951179</v>
      </c>
      <c r="U2047" s="42">
        <f>P2047*C2047+Q2047*D2047</f>
        <v>33659.93792711955</v>
      </c>
      <c r="V2047" s="25">
        <f>B2047</f>
        <v>43986</v>
      </c>
      <c r="W2047">
        <f>C2047/C$2</f>
        <v>1.7323240469941745</v>
      </c>
      <c r="X2047">
        <f>D2047/D$2</f>
        <v>1.4717484772482978</v>
      </c>
      <c r="Y2047">
        <f t="shared" si="380"/>
        <v>1.6829968963559776</v>
      </c>
      <c r="AA2047" s="15">
        <f t="shared" si="381"/>
        <v>-3.6715094058148434E-4</v>
      </c>
      <c r="AB2047" s="15">
        <f t="shared" si="382"/>
        <v>-1.4177769587907507E-3</v>
      </c>
      <c r="AC2047" s="15">
        <f t="shared" si="383"/>
        <v>-8.4817002961390386E-4</v>
      </c>
    </row>
    <row r="2048" spans="1:29" x14ac:dyDescent="0.4">
      <c r="A2048" s="43">
        <f t="shared" si="374"/>
        <v>2020</v>
      </c>
      <c r="B2048" s="53">
        <v>43987</v>
      </c>
      <c r="C2048" s="45">
        <v>4001.2509</v>
      </c>
      <c r="D2048" s="45">
        <f>VLOOKUP(B2048,'H11001.CSI  中证全债'!$A$2:$B$2792,2,0)</f>
        <v>204.9469</v>
      </c>
      <c r="E2048" s="14">
        <f t="shared" si="375"/>
        <v>0</v>
      </c>
      <c r="F2048" s="14">
        <f>IF(AND((B2048-$B$2)&gt;123,OR(((G2047*J2047/C2047*C2048)/(G2047*K2047/D2047*D2048))&lt;(4/6),((G2047*J2047/C2047*C2048)/(G2047*K2047/D2047*D2048))&gt;(6/4))),COUNTIF($E$2:E2048,1),0)</f>
        <v>0</v>
      </c>
      <c r="G2048" s="21">
        <f t="shared" si="376"/>
        <v>33484.449216401874</v>
      </c>
      <c r="H2048" s="12">
        <f t="shared" si="377"/>
        <v>4.553570394703824</v>
      </c>
      <c r="I2048" s="12">
        <f t="shared" si="378"/>
        <v>74.480129127983204</v>
      </c>
      <c r="J2048" s="15">
        <f>IF(OR((ROW(F2048)-MATCH(MAX($F$2:F2048),$F$2:F2048,0))=1,(ROW(F2048)-MATCH(MAX($F$2:F2048),$F$2:F2048,0))&gt;123),IF(OR(((G2047*J2047/C2047*C2048)/(G2047*K2047/D2047*D2048))&lt;(4/6),((G2047*J2047/C2047*C2048)/(G2047*K2047/D2047*D2048))&gt;(6/4)),50%,((G2047*J2047/C2047*C2048)/((G2047*K2047/D2047*D2048)+(G2047*J2047/C2047*C2048)))),((G2047*J2047/C2047*C2048)/((G2047*K2047/D2047*D2048)+(G2047*J2047/C2047*C2048))))</f>
        <v>0.54413251722525757</v>
      </c>
      <c r="K2048" s="18">
        <f t="shared" si="372"/>
        <v>0.45586748277474243</v>
      </c>
      <c r="L2048" s="20">
        <f t="shared" si="373"/>
        <v>1.193619939534335</v>
      </c>
      <c r="M2048" s="51">
        <f>IF(AND((B2048-$B$2)&gt;123,OR(((U2047*R2047/C2047*C2048)/(U2047*S2047/D2047*D2048))&lt;(4/6),((U2047*R2047/C2047*C2048)/(U2047*S2047/D2047*D2048))&gt;(6/4))),1,0)</f>
        <v>0</v>
      </c>
      <c r="N2048" s="51">
        <f>IF(AND((B2048-$B$2)&gt;123,OR(((U2047*R2047/C2047*C2048)/(U2047*S2047/D2047*D2048))&lt;(4/6),((U2047*R2047/C2047*C2048)/(U2047*S2047/D2047*D2048))&gt;(6/4))),COUNTIF($M$2:M2048,1),0)</f>
        <v>0</v>
      </c>
      <c r="O2048" s="51">
        <f>IF(OR((ROW(N2048)-MATCH(MAX($N$2:N2048),$N$2:N2048,0))=1,(ROW(N2048)-MATCH(MAX($N$2:N2048),$N$2:N2048,0))&gt;123),IF(OR(((U2047*R2047/C2047*C2048)/(U2047*S2047/D2047*D2048))&lt;(4/6),((U2047*R2047/C2047*C2048)/(U2047*S2047/D2047*D2048))&gt;(6/4)),1,0),0)</f>
        <v>0</v>
      </c>
      <c r="P2048" s="47">
        <f>IF(O2048=1,U2047/2/C2048,P2047)</f>
        <v>4.5848803948301908</v>
      </c>
      <c r="Q2048" s="47">
        <f>IF(O2048=1,U2047/2/D2048,Q2047)</f>
        <v>74.992248772629807</v>
      </c>
      <c r="R2048" s="41">
        <f>P2048*C2048/U2047</f>
        <v>0.54501754714841666</v>
      </c>
      <c r="S2048" s="41">
        <f>Q2048*D2048/U2047</f>
        <v>0.45660894988152234</v>
      </c>
      <c r="T2048" s="41">
        <f t="shared" si="379"/>
        <v>1.1936199395343301</v>
      </c>
      <c r="U2048" s="42">
        <f>P2048*C2048+Q2048*D2048</f>
        <v>33714.685716185937</v>
      </c>
      <c r="V2048" s="25">
        <f>B2048</f>
        <v>43987</v>
      </c>
      <c r="W2048">
        <f>C2048/C$2</f>
        <v>1.7406180220319449</v>
      </c>
      <c r="X2048">
        <f>D2048/D$2</f>
        <v>1.4686270154066641</v>
      </c>
      <c r="Y2048">
        <f t="shared" si="380"/>
        <v>1.685734285809297</v>
      </c>
      <c r="AA2048" s="15">
        <f t="shared" si="381"/>
        <v>4.7877734262025129E-3</v>
      </c>
      <c r="AB2048" s="15">
        <f t="shared" si="382"/>
        <v>-2.1209207210934888E-3</v>
      </c>
      <c r="AC2048" s="15">
        <f t="shared" si="383"/>
        <v>1.6264970299388892E-3</v>
      </c>
    </row>
    <row r="2049" spans="1:29" x14ac:dyDescent="0.4">
      <c r="A2049" s="43">
        <f t="shared" si="374"/>
        <v>2020</v>
      </c>
      <c r="B2049" s="53">
        <v>43990</v>
      </c>
      <c r="C2049" s="45">
        <v>4021.9549000000002</v>
      </c>
      <c r="D2049" s="45">
        <f>VLOOKUP(B2049,'H11001.CSI  中证全债'!$A$2:$B$2792,2,0)</f>
        <v>204.87139999999999</v>
      </c>
      <c r="E2049" s="14">
        <f t="shared" si="375"/>
        <v>0</v>
      </c>
      <c r="F2049" s="14">
        <f>IF(AND((B2049-$B$2)&gt;123,OR(((G2048*J2048/C2048*C2049)/(G2048*K2048/D2048*D2049))&lt;(4/6),((G2048*J2048/C2048*C2049)/(G2048*K2048/D2048*D2049))&gt;(6/4))),COUNTIF($E$2:E2049,1),0)</f>
        <v>0</v>
      </c>
      <c r="G2049" s="21">
        <f t="shared" si="376"/>
        <v>33573.103088104661</v>
      </c>
      <c r="H2049" s="12">
        <f t="shared" si="377"/>
        <v>4.553570394703824</v>
      </c>
      <c r="I2049" s="12">
        <f t="shared" si="378"/>
        <v>74.480129127983204</v>
      </c>
      <c r="J2049" s="15">
        <f>IF(OR((ROW(F2049)-MATCH(MAX($F$2:F2049),$F$2:F2049,0))=1,(ROW(F2049)-MATCH(MAX($F$2:F2049),$F$2:F2049,0))&gt;123),IF(OR(((G2048*J2048/C2048*C2049)/(G2048*K2048/D2048*D2049))&lt;(4/6),((G2048*J2048/C2048*C2049)/(G2048*K2048/D2048*D2049))&gt;(6/4)),50%,((G2048*J2048/C2048*C2049)/((G2048*K2048/D2048*D2049)+(G2048*J2048/C2048*C2049)))),((G2048*J2048/C2048*C2049)/((G2048*K2048/D2048*D2049)+(G2048*J2048/C2048*C2049))))</f>
        <v>0.54550378359166196</v>
      </c>
      <c r="K2049" s="18">
        <f t="shared" si="372"/>
        <v>0.45449621640833804</v>
      </c>
      <c r="L2049" s="20">
        <f t="shared" si="373"/>
        <v>1.2002383384013895</v>
      </c>
      <c r="M2049" s="51">
        <f>IF(AND((B2049-$B$2)&gt;123,OR(((U2048*R2048/C2048*C2049)/(U2048*S2048/D2048*D2049))&lt;(4/6),((U2048*R2048/C2048*C2049)/(U2048*S2048/D2048*D2049))&gt;(6/4))),1,0)</f>
        <v>0</v>
      </c>
      <c r="N2049" s="51">
        <f>IF(AND((B2049-$B$2)&gt;123,OR(((U2048*R2048/C2048*C2049)/(U2048*S2048/D2048*D2049))&lt;(4/6),((U2048*R2048/C2048*C2049)/(U2048*S2048/D2048*D2049))&gt;(6/4))),COUNTIF($M$2:M2049,1),0)</f>
        <v>0</v>
      </c>
      <c r="O2049" s="51">
        <f>IF(OR((ROW(N2049)-MATCH(MAX($N$2:N2049),$N$2:N2049,0))=1,(ROW(N2049)-MATCH(MAX($N$2:N2049),$N$2:N2049,0))&gt;123),IF(OR(((U2048*R2048/C2048*C2049)/(U2048*S2048/D2048*D2049))&lt;(4/6),((U2048*R2048/C2048*C2049)/(U2048*S2048/D2048*D2049))&gt;(6/4)),1,0),0)</f>
        <v>0</v>
      </c>
      <c r="P2049" s="47">
        <f>IF(O2049=1,U2048/2/C2049,P2048)</f>
        <v>4.5848803948301908</v>
      </c>
      <c r="Q2049" s="47">
        <f>IF(O2049=1,U2048/2/D2049,Q2048)</f>
        <v>74.992248772629807</v>
      </c>
      <c r="R2049" s="41">
        <f>P2049*C2049/U2048</f>
        <v>0.54694806664172324</v>
      </c>
      <c r="S2049" s="41">
        <f>Q2049*D2049/U2048</f>
        <v>0.45569954661689238</v>
      </c>
      <c r="T2049" s="41">
        <f t="shared" si="379"/>
        <v>1.2002383384013846</v>
      </c>
      <c r="U2049" s="42">
        <f>P2049*C2049+Q2049*D2049</f>
        <v>33803.949165098173</v>
      </c>
      <c r="V2049" s="25">
        <f>B2049</f>
        <v>43990</v>
      </c>
      <c r="W2049">
        <f>C2049/C$2</f>
        <v>1.7496246443180281</v>
      </c>
      <c r="X2049">
        <f>D2049/D$2</f>
        <v>1.4680859906843424</v>
      </c>
      <c r="Y2049">
        <f t="shared" si="380"/>
        <v>1.6901974582549086</v>
      </c>
      <c r="AA2049" s="15">
        <f t="shared" si="381"/>
        <v>5.1743818414387022E-3</v>
      </c>
      <c r="AB2049" s="15">
        <f t="shared" si="382"/>
        <v>-3.6838810443085013E-4</v>
      </c>
      <c r="AC2049" s="15">
        <f t="shared" si="383"/>
        <v>2.647613258615733E-3</v>
      </c>
    </row>
    <row r="2050" spans="1:29" x14ac:dyDescent="0.4">
      <c r="A2050" s="43">
        <f t="shared" si="374"/>
        <v>2020</v>
      </c>
      <c r="B2050" s="53">
        <v>43991</v>
      </c>
      <c r="C2050" s="45">
        <v>4047.0293000000001</v>
      </c>
      <c r="D2050" s="45">
        <f>VLOOKUP(B2050,'H11001.CSI  中证全债'!$A$2:$B$2792,2,0)</f>
        <v>204.93989999999999</v>
      </c>
      <c r="E2050" s="14">
        <f t="shared" si="375"/>
        <v>0</v>
      </c>
      <c r="F2050" s="14">
        <f>IF(AND((B2050-$B$2)&gt;123,OR(((G2049*J2049/C2049*C2050)/(G2049*K2049/D2049*D2050))&lt;(4/6),((G2049*J2049/C2049*C2050)/(G2049*K2049/D2049*D2050))&gt;(6/4))),COUNTIF($E$2:E2050,1),0)</f>
        <v>0</v>
      </c>
      <c r="G2050" s="21">
        <f t="shared" si="376"/>
        <v>33692.383022454887</v>
      </c>
      <c r="H2050" s="12">
        <f t="shared" si="377"/>
        <v>4.553570394703824</v>
      </c>
      <c r="I2050" s="12">
        <f t="shared" si="378"/>
        <v>74.480129127983204</v>
      </c>
      <c r="J2050" s="15">
        <f>IF(OR((ROW(F2050)-MATCH(MAX($F$2:F2050),$F$2:F2050,0))=1,(ROW(F2050)-MATCH(MAX($F$2:F2050),$F$2:F2050,0))&gt;123),IF(OR(((G2049*J2049/C2049*C2050)/(G2049*K2049/D2049*D2050))&lt;(4/6),((G2049*J2049/C2049*C2050)/(G2049*K2049/D2049*D2050))&gt;(6/4)),50%,((G2049*J2049/C2049*C2050)/((G2049*K2049/D2049*D2050)+(G2049*J2049/C2049*C2050)))),((G2049*J2049/C2049*C2050)/((G2049*K2049/D2049*D2050)+(G2049*J2049/C2049*C2050))))</f>
        <v>0.54696139464807247</v>
      </c>
      <c r="K2050" s="18">
        <f t="shared" ref="K2050:K2113" si="384">1-J2050</f>
        <v>0.45303860535192753</v>
      </c>
      <c r="L2050" s="20">
        <f t="shared" ref="L2050:L2113" si="385">J2050/K2050</f>
        <v>1.2073174078027726</v>
      </c>
      <c r="M2050" s="51">
        <f>IF(AND((B2050-$B$2)&gt;123,OR(((U2049*R2049/C2049*C2050)/(U2049*S2049/D2049*D2050))&lt;(4/6),((U2049*R2049/C2049*C2050)/(U2049*S2049/D2049*D2050))&gt;(6/4))),1,0)</f>
        <v>0</v>
      </c>
      <c r="N2050" s="51">
        <f>IF(AND((B2050-$B$2)&gt;123,OR(((U2049*R2049/C2049*C2050)/(U2049*S2049/D2049*D2050))&lt;(4/6),((U2049*R2049/C2049*C2050)/(U2049*S2049/D2049*D2050))&gt;(6/4))),COUNTIF($M$2:M2050,1),0)</f>
        <v>0</v>
      </c>
      <c r="O2050" s="51">
        <f>IF(OR((ROW(N2050)-MATCH(MAX($N$2:N2050),$N$2:N2050,0))=1,(ROW(N2050)-MATCH(MAX($N$2:N2050),$N$2:N2050,0))&gt;123),IF(OR(((U2049*R2049/C2049*C2050)/(U2049*S2049/D2049*D2050))&lt;(4/6),((U2049*R2049/C2049*C2050)/(U2049*S2049/D2049*D2050))&gt;(6/4)),1,0),0)</f>
        <v>0</v>
      </c>
      <c r="P2050" s="47">
        <f>IF(O2050=1,U2049/2/C2050,P2049)</f>
        <v>4.5848803948301908</v>
      </c>
      <c r="Q2050" s="47">
        <f>IF(O2050=1,U2049/2/D2050,Q2049)</f>
        <v>74.992248772629807</v>
      </c>
      <c r="R2050" s="41">
        <f>P2050*C2050/U2049</f>
        <v>0.54890466212246969</v>
      </c>
      <c r="S2050" s="41">
        <f>Q2050*D2050/U2049</f>
        <v>0.45464817998560736</v>
      </c>
      <c r="T2050" s="41">
        <f t="shared" si="379"/>
        <v>1.2073174078027678</v>
      </c>
      <c r="U2050" s="42">
        <f>P2050*C2050+Q2050*D2050</f>
        <v>33924.049259111227</v>
      </c>
      <c r="V2050" s="25">
        <f>B2050</f>
        <v>43991</v>
      </c>
      <c r="W2050">
        <f>C2050/C$2</f>
        <v>1.7605324713007442</v>
      </c>
      <c r="X2050">
        <f>D2050/D$2</f>
        <v>1.4685768541741311</v>
      </c>
      <c r="Y2050">
        <f t="shared" si="380"/>
        <v>1.6962024629555614</v>
      </c>
      <c r="AA2050" s="15">
        <f t="shared" si="381"/>
        <v>6.2343811960694495E-3</v>
      </c>
      <c r="AB2050" s="15">
        <f t="shared" si="382"/>
        <v>3.3435608874654577E-4</v>
      </c>
      <c r="AC2050" s="15">
        <f t="shared" si="383"/>
        <v>3.5528421080770478E-3</v>
      </c>
    </row>
    <row r="2051" spans="1:29" x14ac:dyDescent="0.4">
      <c r="A2051" s="43">
        <f t="shared" ref="A2051:A2114" si="386">YEAR(B2051)</f>
        <v>2020</v>
      </c>
      <c r="B2051" s="53">
        <v>43992</v>
      </c>
      <c r="C2051" s="45">
        <v>4039.7051000000001</v>
      </c>
      <c r="D2051" s="45">
        <f>VLOOKUP(B2051,'H11001.CSI  中证全债'!$A$2:$B$2792,2,0)</f>
        <v>204.9179</v>
      </c>
      <c r="E2051" s="14">
        <f t="shared" ref="E2051:E2114" si="387">IF(AND((B2051-$B$2)&gt;123,OR(((G2050*J2050/C2050*C2051)/(G2050*K2050/D2050*D2051))&lt;(4/6),((G2050*J2050/C2050*C2051)/(G2050*K2050/D2050*D2051))&gt;(6/4))),1,0)</f>
        <v>0</v>
      </c>
      <c r="F2051" s="14">
        <f>IF(AND((B2051-$B$2)&gt;123,OR(((G2050*J2050/C2050*C2051)/(G2050*K2050/D2050*D2051))&lt;(4/6),((G2050*J2050/C2050*C2051)/(G2050*K2050/D2050*D2051))&gt;(6/4))),COUNTIF($E$2:E2051,1),0)</f>
        <v>0</v>
      </c>
      <c r="G2051" s="21">
        <f t="shared" ref="G2051:G2114" si="388">G2050*J2050/C2050*C2051+G2050*K2050/D2050*D2051</f>
        <v>33657.393199329184</v>
      </c>
      <c r="H2051" s="12">
        <f t="shared" ref="H2051:H2114" si="389">IF(J2051=50%,G2051*J2051/C2051,H2050)</f>
        <v>4.553570394703824</v>
      </c>
      <c r="I2051" s="12">
        <f t="shared" ref="I2051:I2114" si="390">IF(K2051=50%,G2051*K2051/D2051,I2050)</f>
        <v>74.480129127983204</v>
      </c>
      <c r="J2051" s="15">
        <f>IF(OR((ROW(F2051)-MATCH(MAX($F$2:F2051),$F$2:F2051,0))=1,(ROW(F2051)-MATCH(MAX($F$2:F2051),$F$2:F2051,0))&gt;123),IF(OR(((G2050*J2050/C2050*C2051)/(G2050*K2050/D2050*D2051))&lt;(4/6),((G2050*J2050/C2050*C2051)/(G2050*K2050/D2050*D2051))&gt;(6/4)),50%,((G2050*J2050/C2050*C2051)/((G2050*K2050/D2050*D2051)+(G2050*J2050/C2050*C2051)))),((G2050*J2050/C2050*C2051)/((G2050*K2050/D2050*D2051)+(G2050*J2050/C2050*C2051))))</f>
        <v>0.54653910472961709</v>
      </c>
      <c r="K2051" s="18">
        <f t="shared" si="384"/>
        <v>0.45346089527038291</v>
      </c>
      <c r="L2051" s="20">
        <f t="shared" si="385"/>
        <v>1.205261821758048</v>
      </c>
      <c r="M2051" s="51">
        <f>IF(AND((B2051-$B$2)&gt;123,OR(((U2050*R2050/C2050*C2051)/(U2050*S2050/D2050*D2051))&lt;(4/6),((U2050*R2050/C2050*C2051)/(U2050*S2050/D2050*D2051))&gt;(6/4))),1,0)</f>
        <v>0</v>
      </c>
      <c r="N2051" s="51">
        <f>IF(AND((B2051-$B$2)&gt;123,OR(((U2050*R2050/C2050*C2051)/(U2050*S2050/D2050*D2051))&lt;(4/6),((U2050*R2050/C2050*C2051)/(U2050*S2050/D2050*D2051))&gt;(6/4))),COUNTIF($M$2:M2051,1),0)</f>
        <v>0</v>
      </c>
      <c r="O2051" s="51">
        <f>IF(OR((ROW(N2051)-MATCH(MAX($N$2:N2051),$N$2:N2051,0))=1,(ROW(N2051)-MATCH(MAX($N$2:N2051),$N$2:N2051,0))&gt;123),IF(OR(((U2050*R2050/C2050*C2051)/(U2050*S2050/D2050*D2051))&lt;(4/6),((U2050*R2050/C2050*C2051)/(U2050*S2050/D2050*D2051))&gt;(6/4)),1,0),0)</f>
        <v>0</v>
      </c>
      <c r="P2051" s="47">
        <f>IF(O2051=1,U2050/2/C2051,P2050)</f>
        <v>4.5848803948301908</v>
      </c>
      <c r="Q2051" s="47">
        <f>IF(O2051=1,U2050/2/D2051,Q2050)</f>
        <v>74.992248772629807</v>
      </c>
      <c r="R2051" s="41">
        <f>P2051*C2051/U2050</f>
        <v>0.54597151927289644</v>
      </c>
      <c r="S2051" s="41">
        <f>Q2051*D2051/U2050</f>
        <v>0.4529899723169864</v>
      </c>
      <c r="T2051" s="41">
        <f t="shared" ref="T2051:T2114" si="391">R2051/S2051</f>
        <v>1.2052618217580429</v>
      </c>
      <c r="U2051" s="42">
        <f>P2051*C2051+Q2051*D2051</f>
        <v>33888.818848650415</v>
      </c>
      <c r="V2051" s="25">
        <f>B2051</f>
        <v>43992</v>
      </c>
      <c r="W2051">
        <f>C2051/C$2</f>
        <v>1.7573463090640882</v>
      </c>
      <c r="X2051">
        <f>D2051/D$2</f>
        <v>1.4684192045861697</v>
      </c>
      <c r="Y2051">
        <f t="shared" ref="Y2051:Y2114" si="392">U2051/U$2</f>
        <v>1.6944409424325209</v>
      </c>
      <c r="AA2051" s="15">
        <f t="shared" ref="AA2051:AA2114" si="393">W2051/W2050-1</f>
        <v>-1.8097719233215459E-3</v>
      </c>
      <c r="AB2051" s="15">
        <f t="shared" ref="AB2051:AB2114" si="394">X2051/X2050-1</f>
        <v>-1.0734854462213228E-4</v>
      </c>
      <c r="AC2051" s="15">
        <f t="shared" ref="AC2051:AC2114" si="395">Y2051/Y2050-1</f>
        <v>-1.0385084101169895E-3</v>
      </c>
    </row>
    <row r="2052" spans="1:29" x14ac:dyDescent="0.4">
      <c r="A2052" s="43">
        <f t="shared" si="386"/>
        <v>2020</v>
      </c>
      <c r="B2052" s="53">
        <v>43993</v>
      </c>
      <c r="C2052" s="45">
        <v>3995.8845999999999</v>
      </c>
      <c r="D2052" s="45">
        <f>VLOOKUP(B2052,'H11001.CSI  中证全债'!$A$2:$B$2792,2,0)</f>
        <v>205.0899</v>
      </c>
      <c r="E2052" s="14">
        <f t="shared" si="387"/>
        <v>0</v>
      </c>
      <c r="F2052" s="14">
        <f>IF(AND((B2052-$B$2)&gt;123,OR(((G2051*J2051/C2051*C2052)/(G2051*K2051/D2051*D2052))&lt;(4/6),((G2051*J2051/C2051*C2052)/(G2051*K2051/D2051*D2052))&gt;(6/4))),COUNTIF($E$2:E2052,1),0)</f>
        <v>0</v>
      </c>
      <c r="G2052" s="21">
        <f t="shared" si="388"/>
        <v>33470.664050058076</v>
      </c>
      <c r="H2052" s="12">
        <f t="shared" si="389"/>
        <v>4.553570394703824</v>
      </c>
      <c r="I2052" s="12">
        <f t="shared" si="390"/>
        <v>74.480129127983204</v>
      </c>
      <c r="J2052" s="15">
        <f>IF(OR((ROW(F2052)-MATCH(MAX($F$2:F2052),$F$2:F2052,0))=1,(ROW(F2052)-MATCH(MAX($F$2:F2052),$F$2:F2052,0))&gt;123),IF(OR(((G2051*J2051/C2051*C2052)/(G2051*K2051/D2051*D2052))&lt;(4/6),((G2051*J2051/C2051*C2052)/(G2051*K2051/D2051*D2052))&gt;(6/4)),50%,((G2051*J2051/C2051*C2052)/((G2051*K2051/D2051*D2052)+(G2051*J2051/C2051*C2052)))),((G2051*J2051/C2051*C2052)/((G2051*K2051/D2051*D2052)+(G2051*J2051/C2051*C2052))))</f>
        <v>0.54362655572055751</v>
      </c>
      <c r="K2052" s="18">
        <f t="shared" si="384"/>
        <v>0.45637344427944249</v>
      </c>
      <c r="L2052" s="20">
        <f t="shared" si="385"/>
        <v>1.1911879679565427</v>
      </c>
      <c r="M2052" s="51">
        <f>IF(AND((B2052-$B$2)&gt;123,OR(((U2051*R2051/C2051*C2052)/(U2051*S2051/D2051*D2052))&lt;(4/6),((U2051*R2051/C2051*C2052)/(U2051*S2051/D2051*D2052))&gt;(6/4))),1,0)</f>
        <v>0</v>
      </c>
      <c r="N2052" s="51">
        <f>IF(AND((B2052-$B$2)&gt;123,OR(((U2051*R2051/C2051*C2052)/(U2051*S2051/D2051*D2052))&lt;(4/6),((U2051*R2051/C2051*C2052)/(U2051*S2051/D2051*D2052))&gt;(6/4))),COUNTIF($M$2:M2052,1),0)</f>
        <v>0</v>
      </c>
      <c r="O2052" s="51">
        <f>IF(OR((ROW(N2052)-MATCH(MAX($N$2:N2052),$N$2:N2052,0))=1,(ROW(N2052)-MATCH(MAX($N$2:N2052),$N$2:N2052,0))&gt;123),IF(OR(((U2051*R2051/C2051*C2052)/(U2051*S2051/D2051*D2052))&lt;(4/6),((U2051*R2051/C2051*C2052)/(U2051*S2051/D2051*D2052))&gt;(6/4)),1,0),0)</f>
        <v>0</v>
      </c>
      <c r="P2052" s="47">
        <f>IF(O2052=1,U2051/2/C2052,P2051)</f>
        <v>4.5848803948301908</v>
      </c>
      <c r="Q2052" s="47">
        <f>IF(O2052=1,U2051/2/D2052,Q2051)</f>
        <v>74.992248772629807</v>
      </c>
      <c r="R2052" s="41">
        <f>P2052*C2052/U2051</f>
        <v>0.54061054899449457</v>
      </c>
      <c r="S2052" s="41">
        <f>Q2052*D2052/U2051</f>
        <v>0.453841512454078</v>
      </c>
      <c r="T2052" s="41">
        <f t="shared" si="391"/>
        <v>1.1911879679565371</v>
      </c>
      <c r="U2052" s="42">
        <f>P2052*C2052+Q2052*D2052</f>
        <v>33700.805764097648</v>
      </c>
      <c r="V2052" s="25">
        <f>B2052</f>
        <v>43993</v>
      </c>
      <c r="W2052">
        <f>C2052/C$2</f>
        <v>1.7382835824466567</v>
      </c>
      <c r="X2052">
        <f>D2052/D$2</f>
        <v>1.4696517377284126</v>
      </c>
      <c r="Y2052">
        <f t="shared" si="392"/>
        <v>1.6850402882048823</v>
      </c>
      <c r="AA2052" s="15">
        <f t="shared" si="393"/>
        <v>-1.0847450226007971E-2</v>
      </c>
      <c r="AB2052" s="15">
        <f t="shared" si="394"/>
        <v>8.3936054390565396E-4</v>
      </c>
      <c r="AC2052" s="15">
        <f t="shared" si="395"/>
        <v>-5.5479385514275448E-3</v>
      </c>
    </row>
    <row r="2053" spans="1:29" x14ac:dyDescent="0.4">
      <c r="A2053" s="43">
        <f t="shared" si="386"/>
        <v>2020</v>
      </c>
      <c r="B2053" s="53">
        <v>43994</v>
      </c>
      <c r="C2053" s="45">
        <v>4003.0828999999999</v>
      </c>
      <c r="D2053" s="45">
        <f>VLOOKUP(B2053,'H11001.CSI  中证全债'!$A$2:$B$2792,2,0)</f>
        <v>205.28049999999999</v>
      </c>
      <c r="E2053" s="14">
        <f t="shared" si="387"/>
        <v>0</v>
      </c>
      <c r="F2053" s="14">
        <f>IF(AND((B2053-$B$2)&gt;123,OR(((G2052*J2052/C2052*C2053)/(G2052*K2052/D2052*D2053))&lt;(4/6),((G2052*J2052/C2052*C2053)/(G2052*K2052/D2052*D2053))&gt;(6/4))),COUNTIF($E$2:E2053,1),0)</f>
        <v>0</v>
      </c>
      <c r="G2053" s="21">
        <f t="shared" si="388"/>
        <v>33517.637928442062</v>
      </c>
      <c r="H2053" s="12">
        <f t="shared" si="389"/>
        <v>4.553570394703824</v>
      </c>
      <c r="I2053" s="12">
        <f t="shared" si="390"/>
        <v>74.480129127983204</v>
      </c>
      <c r="J2053" s="15">
        <f>IF(OR((ROW(F2053)-MATCH(MAX($F$2:F2053),$F$2:F2053,0))=1,(ROW(F2053)-MATCH(MAX($F$2:F2053),$F$2:F2053,0))&gt;123),IF(OR(((G2052*J2052/C2052*C2053)/(G2052*K2052/D2052*D2053))&lt;(4/6),((G2052*J2052/C2052*C2053)/(G2052*K2052/D2052*D2053))&gt;(6/4)),50%,((G2052*J2052/C2052*C2053)/((G2052*K2052/D2052*D2053)+(G2052*J2052/C2052*C2053)))),((G2052*J2052/C2052*C2053)/((G2052*K2052/D2052*D2053)+(G2052*J2052/C2052*C2053))))</f>
        <v>0.54384261265371403</v>
      </c>
      <c r="K2053" s="18">
        <f t="shared" si="384"/>
        <v>0.45615738734628597</v>
      </c>
      <c r="L2053" s="20">
        <f t="shared" si="385"/>
        <v>1.1922258144662314</v>
      </c>
      <c r="M2053" s="51">
        <f>IF(AND((B2053-$B$2)&gt;123,OR(((U2052*R2052/C2052*C2053)/(U2052*S2052/D2052*D2053))&lt;(4/6),((U2052*R2052/C2052*C2053)/(U2052*S2052/D2052*D2053))&gt;(6/4))),1,0)</f>
        <v>0</v>
      </c>
      <c r="N2053" s="51">
        <f>IF(AND((B2053-$B$2)&gt;123,OR(((U2052*R2052/C2052*C2053)/(U2052*S2052/D2052*D2053))&lt;(4/6),((U2052*R2052/C2052*C2053)/(U2052*S2052/D2052*D2053))&gt;(6/4))),COUNTIF($M$2:M2053,1),0)</f>
        <v>0</v>
      </c>
      <c r="O2053" s="51">
        <f>IF(OR((ROW(N2053)-MATCH(MAX($N$2:N2053),$N$2:N2053,0))=1,(ROW(N2053)-MATCH(MAX($N$2:N2053),$N$2:N2053,0))&gt;123),IF(OR(((U2052*R2052/C2052*C2053)/(U2052*S2052/D2052*D2053))&lt;(4/6),((U2052*R2052/C2052*C2053)/(U2052*S2052/D2052*D2053))&gt;(6/4)),1,0),0)</f>
        <v>0</v>
      </c>
      <c r="P2053" s="47">
        <f>IF(O2053=1,U2052/2/C2053,P2052)</f>
        <v>4.5848803948301908</v>
      </c>
      <c r="Q2053" s="47">
        <f>IF(O2053=1,U2052/2/D2053,Q2052)</f>
        <v>74.992248772629807</v>
      </c>
      <c r="R2053" s="41">
        <f>P2053*C2053/U2052</f>
        <v>0.54460586003681311</v>
      </c>
      <c r="S2053" s="41">
        <f>Q2053*D2053/U2052</f>
        <v>0.4567975742755071</v>
      </c>
      <c r="T2053" s="41">
        <f t="shared" si="391"/>
        <v>1.1922258144662266</v>
      </c>
      <c r="U2053" s="42">
        <f>P2053*C2053+Q2053*D2053</f>
        <v>33748.102631259819</v>
      </c>
      <c r="V2053" s="25">
        <f>B2053</f>
        <v>43994</v>
      </c>
      <c r="W2053">
        <f>C2053/C$2</f>
        <v>1.7414149758586501</v>
      </c>
      <c r="X2053">
        <f>D2053/D$2</f>
        <v>1.4710175564313863</v>
      </c>
      <c r="Y2053">
        <f t="shared" si="392"/>
        <v>1.687405131562991</v>
      </c>
      <c r="AA2053" s="15">
        <f t="shared" si="393"/>
        <v>1.8014283996090619E-3</v>
      </c>
      <c r="AB2053" s="15">
        <f t="shared" si="394"/>
        <v>9.2934854422366264E-4</v>
      </c>
      <c r="AC2053" s="15">
        <f t="shared" si="395"/>
        <v>1.4034343123201509E-3</v>
      </c>
    </row>
    <row r="2054" spans="1:29" x14ac:dyDescent="0.4">
      <c r="A2054" s="43">
        <f t="shared" si="386"/>
        <v>2020</v>
      </c>
      <c r="B2054" s="53">
        <v>43997</v>
      </c>
      <c r="C2054" s="45">
        <v>3954.9883</v>
      </c>
      <c r="D2054" s="45">
        <f>VLOOKUP(B2054,'H11001.CSI  中证全债'!$A$2:$B$2792,2,0)</f>
        <v>205.48660000000001</v>
      </c>
      <c r="E2054" s="14">
        <f t="shared" si="387"/>
        <v>0</v>
      </c>
      <c r="F2054" s="14">
        <f>IF(AND((B2054-$B$2)&gt;123,OR(((G2053*J2053/C2053*C2054)/(G2053*K2053/D2053*D2054))&lt;(4/6),((G2053*J2053/C2053*C2054)/(G2053*K2053/D2053*D2054))&gt;(6/4))),COUNTIF($E$2:E2054,1),0)</f>
        <v>0</v>
      </c>
      <c r="G2054" s="21">
        <f t="shared" si="388"/>
        <v>33313.98613635022</v>
      </c>
      <c r="H2054" s="12">
        <f t="shared" si="389"/>
        <v>4.553570394703824</v>
      </c>
      <c r="I2054" s="12">
        <f t="shared" si="390"/>
        <v>74.480129127983204</v>
      </c>
      <c r="J2054" s="15">
        <f>IF(OR((ROW(F2054)-MATCH(MAX($F$2:F2054),$F$2:F2054,0))=1,(ROW(F2054)-MATCH(MAX($F$2:F2054),$F$2:F2054,0))&gt;123),IF(OR(((G2053*J2053/C2053*C2054)/(G2053*K2053/D2053*D2054))&lt;(4/6),((G2053*J2053/C2053*C2054)/(G2053*K2053/D2053*D2054))&gt;(6/4)),50%,((G2053*J2053/C2053*C2054)/((G2053*K2053/D2053*D2054)+(G2053*J2053/C2053*C2054)))),((G2053*J2053/C2053*C2054)/((G2053*K2053/D2053*D2054)+(G2053*J2053/C2053*C2054))))</f>
        <v>0.54059329797911349</v>
      </c>
      <c r="K2054" s="18">
        <f t="shared" si="384"/>
        <v>0.45940670202088651</v>
      </c>
      <c r="L2054" s="20">
        <f t="shared" si="385"/>
        <v>1.1767205301992654</v>
      </c>
      <c r="M2054" s="51">
        <f>IF(AND((B2054-$B$2)&gt;123,OR(((U2053*R2053/C2053*C2054)/(U2053*S2053/D2053*D2054))&lt;(4/6),((U2053*R2053/C2053*C2054)/(U2053*S2053/D2053*D2054))&gt;(6/4))),1,0)</f>
        <v>0</v>
      </c>
      <c r="N2054" s="51">
        <f>IF(AND((B2054-$B$2)&gt;123,OR(((U2053*R2053/C2053*C2054)/(U2053*S2053/D2053*D2054))&lt;(4/6),((U2053*R2053/C2053*C2054)/(U2053*S2053/D2053*D2054))&gt;(6/4))),COUNTIF($M$2:M2054,1),0)</f>
        <v>0</v>
      </c>
      <c r="O2054" s="51">
        <f>IF(OR((ROW(N2054)-MATCH(MAX($N$2:N2054),$N$2:N2054,0))=1,(ROW(N2054)-MATCH(MAX($N$2:N2054),$N$2:N2054,0))&gt;123),IF(OR(((U2053*R2053/C2053*C2054)/(U2053*S2053/D2053*D2054))&lt;(4/6),((U2053*R2053/C2053*C2054)/(U2053*S2053/D2053*D2054))&gt;(6/4)),1,0),0)</f>
        <v>0</v>
      </c>
      <c r="P2054" s="47">
        <f>IF(O2054=1,U2053/2/C2054,P2053)</f>
        <v>4.5848803948301908</v>
      </c>
      <c r="Q2054" s="47">
        <f>IF(O2054=1,U2053/2/D2054,Q2053)</f>
        <v>74.992248772629807</v>
      </c>
      <c r="R2054" s="41">
        <f>P2054*C2054/U2053</f>
        <v>0.53730867529295157</v>
      </c>
      <c r="S2054" s="41">
        <f>Q2054*D2054/U2053</f>
        <v>0.45661536575890815</v>
      </c>
      <c r="T2054" s="41">
        <f t="shared" si="391"/>
        <v>1.1767205301992603</v>
      </c>
      <c r="U2054" s="42">
        <f>P2054*C2054+Q2054*D2054</f>
        <v>33543.050545094658</v>
      </c>
      <c r="V2054" s="25">
        <f>B2054</f>
        <v>43997</v>
      </c>
      <c r="W2054">
        <f>C2054/C$2</f>
        <v>1.7204929368227033</v>
      </c>
      <c r="X2054">
        <f>D2054/D$2</f>
        <v>1.4724944464349694</v>
      </c>
      <c r="Y2054">
        <f t="shared" si="392"/>
        <v>1.677152527254733</v>
      </c>
      <c r="AA2054" s="15">
        <f t="shared" si="393"/>
        <v>-1.2014390209105996E-2</v>
      </c>
      <c r="AB2054" s="15">
        <f t="shared" si="394"/>
        <v>1.0039920986164574E-3</v>
      </c>
      <c r="AC2054" s="15">
        <f t="shared" si="395"/>
        <v>-6.0759589481402809E-3</v>
      </c>
    </row>
    <row r="2055" spans="1:29" x14ac:dyDescent="0.4">
      <c r="A2055" s="43">
        <f t="shared" si="386"/>
        <v>2020</v>
      </c>
      <c r="B2055" s="53">
        <v>43998</v>
      </c>
      <c r="C2055" s="45">
        <v>4014.5702000000001</v>
      </c>
      <c r="D2055" s="45">
        <f>VLOOKUP(B2055,'H11001.CSI  中证全债'!$A$2:$B$2792,2,0)</f>
        <v>205.0282</v>
      </c>
      <c r="E2055" s="14">
        <f t="shared" si="387"/>
        <v>0</v>
      </c>
      <c r="F2055" s="14">
        <f>IF(AND((B2055-$B$2)&gt;123,OR(((G2054*J2054/C2054*C2055)/(G2054*K2054/D2054*D2055))&lt;(4/6),((G2054*J2054/C2054*C2055)/(G2054*K2054/D2054*D2055))&gt;(6/4))),COUNTIF($E$2:E2055,1),0)</f>
        <v>0</v>
      </c>
      <c r="G2055" s="21">
        <f t="shared" si="388"/>
        <v>33551.15482105816</v>
      </c>
      <c r="H2055" s="12">
        <f t="shared" si="389"/>
        <v>4.553570394703824</v>
      </c>
      <c r="I2055" s="12">
        <f t="shared" si="390"/>
        <v>74.480129127983204</v>
      </c>
      <c r="J2055" s="15">
        <f>IF(OR((ROW(F2055)-MATCH(MAX($F$2:F2055),$F$2:F2055,0))=1,(ROW(F2055)-MATCH(MAX($F$2:F2055),$F$2:F2055,0))&gt;123),IF(OR(((G2054*J2054/C2054*C2055)/(G2054*K2054/D2054*D2055))&lt;(4/6),((G2054*J2054/C2054*C2055)/(G2054*K2054/D2054*D2055))&gt;(6/4)),50%,((G2054*J2054/C2054*C2055)/((G2054*K2054/D2054*D2055)+(G2054*J2054/C2054*C2055)))),((G2054*J2054/C2054*C2055)/((G2054*K2054/D2054*D2055)+(G2054*J2054/C2054*C2055))))</f>
        <v>0.54485838438879963</v>
      </c>
      <c r="K2055" s="18">
        <f t="shared" si="384"/>
        <v>0.45514161561120037</v>
      </c>
      <c r="L2055" s="20">
        <f t="shared" si="385"/>
        <v>1.1971183598694233</v>
      </c>
      <c r="M2055" s="51">
        <f>IF(AND((B2055-$B$2)&gt;123,OR(((U2054*R2054/C2054*C2055)/(U2054*S2054/D2054*D2055))&lt;(4/6),((U2054*R2054/C2054*C2055)/(U2054*S2054/D2054*D2055))&gt;(6/4))),1,0)</f>
        <v>0</v>
      </c>
      <c r="N2055" s="51">
        <f>IF(AND((B2055-$B$2)&gt;123,OR(((U2054*R2054/C2054*C2055)/(U2054*S2054/D2054*D2055))&lt;(4/6),((U2054*R2054/C2054*C2055)/(U2054*S2054/D2054*D2055))&gt;(6/4))),COUNTIF($M$2:M2055,1),0)</f>
        <v>0</v>
      </c>
      <c r="O2055" s="51">
        <f>IF(OR((ROW(N2055)-MATCH(MAX($N$2:N2055),$N$2:N2055,0))=1,(ROW(N2055)-MATCH(MAX($N$2:N2055),$N$2:N2055,0))&gt;123),IF(OR(((U2054*R2054/C2054*C2055)/(U2054*S2054/D2054*D2055))&lt;(4/6),((U2054*R2054/C2054*C2055)/(U2054*S2054/D2054*D2055))&gt;(6/4)),1,0),0)</f>
        <v>0</v>
      </c>
      <c r="P2055" s="47">
        <f>IF(O2055=1,U2054/2/C2055,P2054)</f>
        <v>4.5848803948301908</v>
      </c>
      <c r="Q2055" s="47">
        <f>IF(O2055=1,U2054/2/D2055,Q2054)</f>
        <v>74.992248772629807</v>
      </c>
      <c r="R2055" s="41">
        <f>P2055*C2055/U2054</f>
        <v>0.54873733618546094</v>
      </c>
      <c r="S2055" s="41">
        <f>Q2055*D2055/U2054</f>
        <v>0.45838185644844454</v>
      </c>
      <c r="T2055" s="41">
        <f t="shared" si="391"/>
        <v>1.1971183598694179</v>
      </c>
      <c r="U2055" s="42">
        <f>P2055*C2055+Q2055*D2055</f>
        <v>33781.849983454013</v>
      </c>
      <c r="V2055" s="25">
        <f>B2055</f>
        <v>43998</v>
      </c>
      <c r="W2055">
        <f>C2055/C$2</f>
        <v>1.7464121634642782</v>
      </c>
      <c r="X2055">
        <f>D2055/D$2</f>
        <v>1.4692096022930847</v>
      </c>
      <c r="Y2055">
        <f t="shared" si="392"/>
        <v>1.6890924991727005</v>
      </c>
      <c r="AA2055" s="15">
        <f t="shared" si="393"/>
        <v>1.5065000318711386E-2</v>
      </c>
      <c r="AB2055" s="15">
        <f t="shared" si="394"/>
        <v>-2.230802397820586E-3</v>
      </c>
      <c r="AC2055" s="15">
        <f t="shared" si="395"/>
        <v>7.119192633905369E-3</v>
      </c>
    </row>
    <row r="2056" spans="1:29" x14ac:dyDescent="0.4">
      <c r="A2056" s="43">
        <f t="shared" si="386"/>
        <v>2020</v>
      </c>
      <c r="B2056" s="53">
        <v>43999</v>
      </c>
      <c r="C2056" s="45">
        <v>4017.5940999999998</v>
      </c>
      <c r="D2056" s="45">
        <f>VLOOKUP(B2056,'H11001.CSI  中证全债'!$A$2:$B$2792,2,0)</f>
        <v>204.78389999999999</v>
      </c>
      <c r="E2056" s="14">
        <f t="shared" si="387"/>
        <v>0</v>
      </c>
      <c r="F2056" s="14">
        <f>IF(AND((B2056-$B$2)&gt;123,OR(((G2055*J2055/C2055*C2056)/(G2055*K2055/D2055*D2056))&lt;(4/6),((G2055*J2055/C2055*C2056)/(G2055*K2055/D2055*D2056))&gt;(6/4))),COUNTIF($E$2:E2056,1),0)</f>
        <v>0</v>
      </c>
      <c r="G2056" s="21">
        <f t="shared" si="388"/>
        <v>33546.728867028738</v>
      </c>
      <c r="H2056" s="12">
        <f t="shared" si="389"/>
        <v>4.553570394703824</v>
      </c>
      <c r="I2056" s="12">
        <f t="shared" si="390"/>
        <v>74.480129127983204</v>
      </c>
      <c r="J2056" s="15">
        <f>IF(OR((ROW(F2056)-MATCH(MAX($F$2:F2056),$F$2:F2056,0))=1,(ROW(F2056)-MATCH(MAX($F$2:F2056),$F$2:F2056,0))&gt;123),IF(OR(((G2055*J2055/C2055*C2056)/(G2055*K2055/D2055*D2056))&lt;(4/6),((G2055*J2055/C2055*C2056)/(G2055*K2055/D2055*D2056))&gt;(6/4)),50%,((G2055*J2055/C2055*C2056)/((G2055*K2055/D2055*D2056)+(G2055*J2055/C2055*C2056)))),((G2055*J2055/C2055*C2056)/((G2055*K2055/D2055*D2056)+(G2055*J2055/C2055*C2056))))</f>
        <v>0.54534072827820035</v>
      </c>
      <c r="K2056" s="18">
        <f t="shared" si="384"/>
        <v>0.45465927172179965</v>
      </c>
      <c r="L2056" s="20">
        <f t="shared" si="385"/>
        <v>1.1994492627698738</v>
      </c>
      <c r="M2056" s="51">
        <f>IF(AND((B2056-$B$2)&gt;123,OR(((U2055*R2055/C2055*C2056)/(U2055*S2055/D2055*D2056))&lt;(4/6),((U2055*R2055/C2055*C2056)/(U2055*S2055/D2055*D2056))&gt;(6/4))),1,0)</f>
        <v>0</v>
      </c>
      <c r="N2056" s="51">
        <f>IF(AND((B2056-$B$2)&gt;123,OR(((U2055*R2055/C2055*C2056)/(U2055*S2055/D2055*D2056))&lt;(4/6),((U2055*R2055/C2055*C2056)/(U2055*S2055/D2055*D2056))&gt;(6/4))),COUNTIF($M$2:M2056,1),0)</f>
        <v>0</v>
      </c>
      <c r="O2056" s="51">
        <f>IF(OR((ROW(N2056)-MATCH(MAX($N$2:N2056),$N$2:N2056,0))=1,(ROW(N2056)-MATCH(MAX($N$2:N2056),$N$2:N2056,0))&gt;123),IF(OR(((U2055*R2055/C2055*C2056)/(U2055*S2055/D2055*D2056))&lt;(4/6),((U2055*R2055/C2055*C2056)/(U2055*S2055/D2055*D2056))&gt;(6/4)),1,0),0)</f>
        <v>0</v>
      </c>
      <c r="P2056" s="47">
        <f>IF(O2056=1,U2055/2/C2056,P2055)</f>
        <v>4.5848803948301908</v>
      </c>
      <c r="Q2056" s="47">
        <f>IF(O2056=1,U2055/2/D2056,Q2055)</f>
        <v>74.992248772629807</v>
      </c>
      <c r="R2056" s="41">
        <f>P2056*C2056/U2055</f>
        <v>0.54526878878739482</v>
      </c>
      <c r="S2056" s="41">
        <f>Q2056*D2056/U2055</f>
        <v>0.45459929461977772</v>
      </c>
      <c r="T2056" s="41">
        <f t="shared" si="391"/>
        <v>1.199449262769869</v>
      </c>
      <c r="U2056" s="42">
        <f>P2056*C2056+Q2056*D2056</f>
        <v>33777.393596904789</v>
      </c>
      <c r="V2056" s="25">
        <f>B2056</f>
        <v>43999</v>
      </c>
      <c r="W2056">
        <f>C2056/C$2</f>
        <v>1.7477276157986523</v>
      </c>
      <c r="X2056">
        <f>D2056/D$2</f>
        <v>1.4674589752776781</v>
      </c>
      <c r="Y2056">
        <f t="shared" si="392"/>
        <v>1.6888696798452394</v>
      </c>
      <c r="AA2056" s="15">
        <f t="shared" si="393"/>
        <v>7.5323131726512393E-4</v>
      </c>
      <c r="AB2056" s="15">
        <f t="shared" si="394"/>
        <v>-1.1915434071995135E-3</v>
      </c>
      <c r="AC2056" s="15">
        <f t="shared" si="395"/>
        <v>-1.3191659282740797E-4</v>
      </c>
    </row>
    <row r="2057" spans="1:29" x14ac:dyDescent="0.4">
      <c r="A2057" s="43">
        <f t="shared" si="386"/>
        <v>2020</v>
      </c>
      <c r="B2057" s="53">
        <v>44000</v>
      </c>
      <c r="C2057" s="45">
        <v>4044.3842</v>
      </c>
      <c r="D2057" s="45">
        <f>VLOOKUP(B2057,'H11001.CSI  中证全债'!$A$2:$B$2792,2,0)</f>
        <v>204.7389</v>
      </c>
      <c r="E2057" s="14">
        <f t="shared" si="387"/>
        <v>0</v>
      </c>
      <c r="F2057" s="14">
        <f>IF(AND((B2057-$B$2)&gt;123,OR(((G2056*J2056/C2056*C2057)/(G2056*K2056/D2056*D2057))&lt;(4/6),((G2056*J2056/C2056*C2057)/(G2056*K2056/D2056*D2057))&gt;(6/4))),COUNTIF($E$2:E2057,1),0)</f>
        <v>0</v>
      </c>
      <c r="G2057" s="21">
        <f t="shared" si="388"/>
        <v>33665.367867449138</v>
      </c>
      <c r="H2057" s="12">
        <f t="shared" si="389"/>
        <v>4.553570394703824</v>
      </c>
      <c r="I2057" s="12">
        <f t="shared" si="390"/>
        <v>74.480129127983204</v>
      </c>
      <c r="J2057" s="15">
        <f>IF(OR((ROW(F2057)-MATCH(MAX($F$2:F2057),$F$2:F2057,0))=1,(ROW(F2057)-MATCH(MAX($F$2:F2057),$F$2:F2057,0))&gt;123),IF(OR(((G2056*J2056/C2056*C2057)/(G2056*K2056/D2056*D2057))&lt;(4/6),((G2056*J2056/C2056*C2057)/(G2056*K2056/D2056*D2057))&gt;(6/4)),50%,((G2056*J2056/C2056*C2057)/((G2056*K2056/D2056*D2057)+(G2056*J2056/C2056*C2057)))),((G2056*J2056/C2056*C2057)/((G2056*K2056/D2056*D2057)+(G2056*J2056/C2056*C2057))))</f>
        <v>0.5470425343468367</v>
      </c>
      <c r="K2057" s="18">
        <f t="shared" si="384"/>
        <v>0.4529574656531633</v>
      </c>
      <c r="L2057" s="20">
        <f t="shared" si="385"/>
        <v>1.2077128115285682</v>
      </c>
      <c r="M2057" s="51">
        <f>IF(AND((B2057-$B$2)&gt;123,OR(((U2056*R2056/C2056*C2057)/(U2056*S2056/D2056*D2057))&lt;(4/6),((U2056*R2056/C2056*C2057)/(U2056*S2056/D2056*D2057))&gt;(6/4))),1,0)</f>
        <v>0</v>
      </c>
      <c r="N2057" s="51">
        <f>IF(AND((B2057-$B$2)&gt;123,OR(((U2056*R2056/C2056*C2057)/(U2056*S2056/D2056*D2057))&lt;(4/6),((U2056*R2056/C2056*C2057)/(U2056*S2056/D2056*D2057))&gt;(6/4))),COUNTIF($M$2:M2057,1),0)</f>
        <v>0</v>
      </c>
      <c r="O2057" s="51">
        <f>IF(OR((ROW(N2057)-MATCH(MAX($N$2:N2057),$N$2:N2057,0))=1,(ROW(N2057)-MATCH(MAX($N$2:N2057),$N$2:N2057,0))&gt;123),IF(OR(((U2056*R2056/C2056*C2057)/(U2056*S2056/D2056*D2057))&lt;(4/6),((U2056*R2056/C2056*C2057)/(U2056*S2056/D2056*D2057))&gt;(6/4)),1,0),0)</f>
        <v>0</v>
      </c>
      <c r="P2057" s="47">
        <f>IF(O2057=1,U2056/2/C2057,P2056)</f>
        <v>4.5848803948301908</v>
      </c>
      <c r="Q2057" s="47">
        <f>IF(O2057=1,U2056/2/D2057,Q2056)</f>
        <v>74.992248772629807</v>
      </c>
      <c r="R2057" s="41">
        <f>P2057*C2057/U2056</f>
        <v>0.54897716647504102</v>
      </c>
      <c r="S2057" s="41">
        <f>Q2057*D2057/U2056</f>
        <v>0.45455936314877576</v>
      </c>
      <c r="T2057" s="41">
        <f t="shared" si="391"/>
        <v>1.2077128115285629</v>
      </c>
      <c r="U2057" s="42">
        <f>P2057*C2057+Q2057*D2057</f>
        <v>33896.848349975568</v>
      </c>
      <c r="V2057" s="25">
        <f>B2057</f>
        <v>44000</v>
      </c>
      <c r="W2057">
        <f>C2057/C$2</f>
        <v>1.759381803960669</v>
      </c>
      <c r="X2057">
        <f>D2057/D$2</f>
        <v>1.4671365102113936</v>
      </c>
      <c r="Y2057">
        <f t="shared" si="392"/>
        <v>1.6948424174987784</v>
      </c>
      <c r="AA2057" s="15">
        <f t="shared" si="393"/>
        <v>6.6681947785616202E-3</v>
      </c>
      <c r="AB2057" s="15">
        <f t="shared" si="394"/>
        <v>-2.1974383728406988E-4</v>
      </c>
      <c r="AC2057" s="15">
        <f t="shared" si="395"/>
        <v>3.5365296238170085E-3</v>
      </c>
    </row>
    <row r="2058" spans="1:29" x14ac:dyDescent="0.4">
      <c r="A2058" s="43">
        <f t="shared" si="386"/>
        <v>2020</v>
      </c>
      <c r="B2058" s="53">
        <v>44001</v>
      </c>
      <c r="C2058" s="45">
        <v>4098.7094999999999</v>
      </c>
      <c r="D2058" s="45">
        <f>VLOOKUP(B2058,'H11001.CSI  中证全债'!$A$2:$B$2792,2,0)</f>
        <v>204.74959999999999</v>
      </c>
      <c r="E2058" s="14">
        <f t="shared" si="387"/>
        <v>0</v>
      </c>
      <c r="F2058" s="14">
        <f>IF(AND((B2058-$B$2)&gt;123,OR(((G2057*J2057/C2057*C2058)/(G2057*K2057/D2057*D2058))&lt;(4/6),((G2057*J2057/C2057*C2058)/(G2057*K2057/D2057*D2058))&gt;(6/4))),COUNTIF($E$2:E2058,1),0)</f>
        <v>0</v>
      </c>
      <c r="G2058" s="21">
        <f t="shared" si="388"/>
        <v>33913.538882594214</v>
      </c>
      <c r="H2058" s="12">
        <f t="shared" si="389"/>
        <v>4.553570394703824</v>
      </c>
      <c r="I2058" s="12">
        <f t="shared" si="390"/>
        <v>74.480129127983204</v>
      </c>
      <c r="J2058" s="15">
        <f>IF(OR((ROW(F2058)-MATCH(MAX($F$2:F2058),$F$2:F2058,0))=1,(ROW(F2058)-MATCH(MAX($F$2:F2058),$F$2:F2058,0))&gt;123),IF(OR(((G2057*J2057/C2057*C2058)/(G2057*K2057/D2057*D2058))&lt;(4/6),((G2057*J2057/C2057*C2058)/(G2057*K2057/D2057*D2058))&gt;(6/4)),50%,((G2057*J2057/C2057*C2058)/((G2057*K2057/D2057*D2058)+(G2057*J2057/C2057*C2058)))),((G2057*J2057/C2057*C2058)/((G2057*K2057/D2057*D2058)+(G2057*J2057/C2057*C2058))))</f>
        <v>0.55033366763355773</v>
      </c>
      <c r="K2058" s="18">
        <f t="shared" si="384"/>
        <v>0.44966633236644227</v>
      </c>
      <c r="L2058" s="20">
        <f t="shared" si="385"/>
        <v>1.2238711863023795</v>
      </c>
      <c r="M2058" s="51">
        <f>IF(AND((B2058-$B$2)&gt;123,OR(((U2057*R2057/C2057*C2058)/(U2057*S2057/D2057*D2058))&lt;(4/6),((U2057*R2057/C2057*C2058)/(U2057*S2057/D2057*D2058))&gt;(6/4))),1,0)</f>
        <v>0</v>
      </c>
      <c r="N2058" s="51">
        <f>IF(AND((B2058-$B$2)&gt;123,OR(((U2057*R2057/C2057*C2058)/(U2057*S2057/D2057*D2058))&lt;(4/6),((U2057*R2057/C2057*C2058)/(U2057*S2057/D2057*D2058))&gt;(6/4))),COUNTIF($M$2:M2058,1),0)</f>
        <v>0</v>
      </c>
      <c r="O2058" s="51">
        <f>IF(OR((ROW(N2058)-MATCH(MAX($N$2:N2058),$N$2:N2058,0))=1,(ROW(N2058)-MATCH(MAX($N$2:N2058),$N$2:N2058,0))&gt;123),IF(OR(((U2057*R2057/C2057*C2058)/(U2057*S2057/D2057*D2058))&lt;(4/6),((U2057*R2057/C2057*C2058)/(U2057*S2057/D2057*D2058))&gt;(6/4)),1,0),0)</f>
        <v>0</v>
      </c>
      <c r="P2058" s="47">
        <f>IF(O2058=1,U2057/2/C2058,P2057)</f>
        <v>4.5848803948301908</v>
      </c>
      <c r="Q2058" s="47">
        <f>IF(O2058=1,U2057/2/D2058,Q2057)</f>
        <v>74.992248772629807</v>
      </c>
      <c r="R2058" s="41">
        <f>P2058*C2058/U2057</f>
        <v>0.55439056270456488</v>
      </c>
      <c r="S2058" s="41">
        <f>Q2058*D2058/U2057</f>
        <v>0.45298113797377598</v>
      </c>
      <c r="T2058" s="41">
        <f t="shared" si="391"/>
        <v>1.2238711863023748</v>
      </c>
      <c r="U2058" s="42">
        <f>P2058*C2058+Q2058*D2058</f>
        <v>34146.725769950703</v>
      </c>
      <c r="V2058" s="25">
        <f>B2058</f>
        <v>44001</v>
      </c>
      <c r="W2058">
        <f>C2058/C$2</f>
        <v>1.7830143125424958</v>
      </c>
      <c r="X2058">
        <f>D2058/D$2</f>
        <v>1.4672131852382657</v>
      </c>
      <c r="Y2058">
        <f t="shared" si="392"/>
        <v>1.7073362884975352</v>
      </c>
      <c r="AA2058" s="15">
        <f t="shared" si="393"/>
        <v>1.3432279752255027E-2</v>
      </c>
      <c r="AB2058" s="15">
        <f t="shared" si="394"/>
        <v>5.2261685493215637E-5</v>
      </c>
      <c r="AC2058" s="15">
        <f t="shared" si="395"/>
        <v>7.37170067834092E-3</v>
      </c>
    </row>
    <row r="2059" spans="1:29" x14ac:dyDescent="0.4">
      <c r="A2059" s="43">
        <f t="shared" si="386"/>
        <v>2020</v>
      </c>
      <c r="B2059" s="53">
        <v>44004</v>
      </c>
      <c r="C2059" s="45">
        <v>4102.0459000000001</v>
      </c>
      <c r="D2059" s="45">
        <f>VLOOKUP(B2059,'H11001.CSI  中证全债'!$A$2:$B$2792,2,0)</f>
        <v>204.6661</v>
      </c>
      <c r="E2059" s="14">
        <f t="shared" si="387"/>
        <v>0</v>
      </c>
      <c r="F2059" s="14">
        <f>IF(AND((B2059-$B$2)&gt;123,OR(((G2058*J2058/C2058*C2059)/(G2058*K2058/D2058*D2059))&lt;(4/6),((G2058*J2058/C2058*C2059)/(G2058*K2058/D2058*D2059))&gt;(6/4))),COUNTIF($E$2:E2059,1),0)</f>
        <v>0</v>
      </c>
      <c r="G2059" s="21">
        <f t="shared" si="388"/>
        <v>33922.512324076917</v>
      </c>
      <c r="H2059" s="12">
        <f t="shared" si="389"/>
        <v>4.553570394703824</v>
      </c>
      <c r="I2059" s="12">
        <f t="shared" si="390"/>
        <v>74.480129127983204</v>
      </c>
      <c r="J2059" s="15">
        <f>IF(OR((ROW(F2059)-MATCH(MAX($F$2:F2059),$F$2:F2059,0))=1,(ROW(F2059)-MATCH(MAX($F$2:F2059),$F$2:F2059,0))&gt;123),IF(OR(((G2058*J2058/C2058*C2059)/(G2058*K2058/D2058*D2059))&lt;(4/6),((G2058*J2058/C2058*C2059)/(G2058*K2058/D2058*D2059))&gt;(6/4)),50%,((G2058*J2058/C2058*C2059)/((G2058*K2058/D2058*D2059)+(G2058*J2058/C2058*C2059)))),((G2058*J2058/C2058*C2059)/((G2058*K2058/D2058*D2059)+(G2058*J2058/C2058*C2059))))</f>
        <v>0.55063594905671576</v>
      </c>
      <c r="K2059" s="18">
        <f t="shared" si="384"/>
        <v>0.44936405094328424</v>
      </c>
      <c r="L2059" s="20">
        <f t="shared" si="385"/>
        <v>1.2253671558747217</v>
      </c>
      <c r="M2059" s="51">
        <f>IF(AND((B2059-$B$2)&gt;123,OR(((U2058*R2058/C2058*C2059)/(U2058*S2058/D2058*D2059))&lt;(4/6),((U2058*R2058/C2058*C2059)/(U2058*S2058/D2058*D2059))&gt;(6/4))),1,0)</f>
        <v>0</v>
      </c>
      <c r="N2059" s="51">
        <f>IF(AND((B2059-$B$2)&gt;123,OR(((U2058*R2058/C2058*C2059)/(U2058*S2058/D2058*D2059))&lt;(4/6),((U2058*R2058/C2058*C2059)/(U2058*S2058/D2058*D2059))&gt;(6/4))),COUNTIF($M$2:M2059,1),0)</f>
        <v>0</v>
      </c>
      <c r="O2059" s="51">
        <f>IF(OR((ROW(N2059)-MATCH(MAX($N$2:N2059),$N$2:N2059,0))=1,(ROW(N2059)-MATCH(MAX($N$2:N2059),$N$2:N2059,0))&gt;123),IF(OR(((U2058*R2058/C2058*C2059)/(U2058*S2058/D2058*D2059))&lt;(4/6),((U2058*R2058/C2058*C2059)/(U2058*S2058/D2058*D2059))&gt;(6/4)),1,0),0)</f>
        <v>0</v>
      </c>
      <c r="P2059" s="47">
        <f>IF(O2059=1,U2058/2/C2059,P2058)</f>
        <v>4.5848803948301908</v>
      </c>
      <c r="Q2059" s="47">
        <f>IF(O2059=1,U2058/2/D2059,Q2058)</f>
        <v>74.992248772629807</v>
      </c>
      <c r="R2059" s="41">
        <f>P2059*C2059/U2058</f>
        <v>0.55078164601521373</v>
      </c>
      <c r="S2059" s="41">
        <f>Q2059*D2059/U2058</f>
        <v>0.44948295159914209</v>
      </c>
      <c r="T2059" s="41">
        <f t="shared" si="391"/>
        <v>1.2253671558747168</v>
      </c>
      <c r="U2059" s="42">
        <f>P2059*C2059+Q2059*D2059</f>
        <v>34155.760912127495</v>
      </c>
      <c r="V2059" s="25">
        <f>B2059</f>
        <v>44004</v>
      </c>
      <c r="W2059">
        <f>C2059/C$2</f>
        <v>1.7844657081469821</v>
      </c>
      <c r="X2059">
        <f>D2059/D$2</f>
        <v>1.4666148333930489</v>
      </c>
      <c r="Y2059">
        <f t="shared" si="392"/>
        <v>1.7077880456063748</v>
      </c>
      <c r="AA2059" s="15">
        <f t="shared" si="393"/>
        <v>8.1401231289990328E-4</v>
      </c>
      <c r="AB2059" s="15">
        <f t="shared" si="394"/>
        <v>-4.0781520452304321E-4</v>
      </c>
      <c r="AC2059" s="15">
        <f t="shared" si="395"/>
        <v>2.6459761435582152E-4</v>
      </c>
    </row>
    <row r="2060" spans="1:29" x14ac:dyDescent="0.4">
      <c r="A2060" s="43">
        <f t="shared" si="386"/>
        <v>2020</v>
      </c>
      <c r="B2060" s="53">
        <v>44005</v>
      </c>
      <c r="C2060" s="45">
        <v>4121.7943999999998</v>
      </c>
      <c r="D2060" s="45">
        <f>VLOOKUP(B2060,'H11001.CSI  中证全债'!$A$2:$B$2792,2,0)</f>
        <v>204.40049999999999</v>
      </c>
      <c r="E2060" s="14">
        <f t="shared" si="387"/>
        <v>0</v>
      </c>
      <c r="F2060" s="14">
        <f>IF(AND((B2060-$B$2)&gt;123,OR(((G2059*J2059/C2059*C2060)/(G2059*K2059/D2059*D2060))&lt;(4/6),((G2059*J2059/C2059*C2060)/(G2059*K2059/D2059*D2060))&gt;(6/4))),COUNTIF($E$2:E2060,1),0)</f>
        <v>0</v>
      </c>
      <c r="G2060" s="21">
        <f t="shared" si="388"/>
        <v>33992.656586720339</v>
      </c>
      <c r="H2060" s="12">
        <f t="shared" si="389"/>
        <v>4.553570394703824</v>
      </c>
      <c r="I2060" s="12">
        <f t="shared" si="390"/>
        <v>74.480129127983204</v>
      </c>
      <c r="J2060" s="15">
        <f>IF(OR((ROW(F2060)-MATCH(MAX($F$2:F2060),$F$2:F2060,0))=1,(ROW(F2060)-MATCH(MAX($F$2:F2060),$F$2:F2060,0))&gt;123),IF(OR(((G2059*J2059/C2059*C2060)/(G2059*K2059/D2059*D2060))&lt;(4/6),((G2059*J2059/C2059*C2060)/(G2059*K2059/D2059*D2060))&gt;(6/4)),50%,((G2059*J2059/C2059*C2060)/((G2059*K2059/D2059*D2060)+(G2059*J2059/C2059*C2060)))),((G2059*J2059/C2059*C2060)/((G2059*K2059/D2059*D2060)+(G2059*J2059/C2059*C2060))))</f>
        <v>0.55214516420668169</v>
      </c>
      <c r="K2060" s="18">
        <f t="shared" si="384"/>
        <v>0.44785483579331831</v>
      </c>
      <c r="L2060" s="20">
        <f t="shared" si="385"/>
        <v>1.2328663666847008</v>
      </c>
      <c r="M2060" s="51">
        <f>IF(AND((B2060-$B$2)&gt;123,OR(((U2059*R2059/C2059*C2060)/(U2059*S2059/D2059*D2060))&lt;(4/6),((U2059*R2059/C2059*C2060)/(U2059*S2059/D2059*D2060))&gt;(6/4))),1,0)</f>
        <v>0</v>
      </c>
      <c r="N2060" s="51">
        <f>IF(AND((B2060-$B$2)&gt;123,OR(((U2059*R2059/C2059*C2060)/(U2059*S2059/D2059*D2060))&lt;(4/6),((U2059*R2059/C2059*C2060)/(U2059*S2059/D2059*D2060))&gt;(6/4))),COUNTIF($M$2:M2060,1),0)</f>
        <v>0</v>
      </c>
      <c r="O2060" s="51">
        <f>IF(OR((ROW(N2060)-MATCH(MAX($N$2:N2060),$N$2:N2060,0))=1,(ROW(N2060)-MATCH(MAX($N$2:N2060),$N$2:N2060,0))&gt;123),IF(OR(((U2059*R2059/C2059*C2060)/(U2059*S2059/D2059*D2060))&lt;(4/6),((U2059*R2059/C2059*C2060)/(U2059*S2059/D2059*D2060))&gt;(6/4)),1,0),0)</f>
        <v>0</v>
      </c>
      <c r="P2060" s="47">
        <f>IF(O2060=1,U2059/2/C2060,P2059)</f>
        <v>4.5848803948301908</v>
      </c>
      <c r="Q2060" s="47">
        <f>IF(O2060=1,U2059/2/D2060,Q2059)</f>
        <v>74.992248772629807</v>
      </c>
      <c r="R2060" s="41">
        <f>P2060*C2060/U2059</f>
        <v>0.55328687844781355</v>
      </c>
      <c r="S2060" s="41">
        <f>Q2060*D2060/U2059</f>
        <v>0.44878090067105869</v>
      </c>
      <c r="T2060" s="41">
        <f t="shared" si="391"/>
        <v>1.232866366684696</v>
      </c>
      <c r="U2060" s="42">
        <f>P2060*C2060+Q2060*D2060</f>
        <v>34226.387481330785</v>
      </c>
      <c r="V2060" s="25">
        <f>B2060</f>
        <v>44005</v>
      </c>
      <c r="W2060">
        <f>C2060/C$2</f>
        <v>1.7930566702903703</v>
      </c>
      <c r="X2060">
        <f>D2060/D$2</f>
        <v>1.4647115729129343</v>
      </c>
      <c r="Y2060">
        <f t="shared" si="392"/>
        <v>1.7113193740665393</v>
      </c>
      <c r="AA2060" s="15">
        <f t="shared" si="393"/>
        <v>4.8143049788886838E-3</v>
      </c>
      <c r="AB2060" s="15">
        <f t="shared" si="394"/>
        <v>-1.2977234627522538E-3</v>
      </c>
      <c r="AC2060" s="15">
        <f t="shared" si="395"/>
        <v>2.0677791188723482E-3</v>
      </c>
    </row>
    <row r="2061" spans="1:29" x14ac:dyDescent="0.4">
      <c r="A2061" s="43">
        <f t="shared" si="386"/>
        <v>2020</v>
      </c>
      <c r="B2061" s="53">
        <v>44006</v>
      </c>
      <c r="C2061" s="45">
        <v>4138.9894999999997</v>
      </c>
      <c r="D2061" s="45">
        <f>VLOOKUP(B2061,'H11001.CSI  中证全债'!$A$2:$B$2792,2,0)</f>
        <v>204.5521</v>
      </c>
      <c r="E2061" s="14">
        <f t="shared" si="387"/>
        <v>0</v>
      </c>
      <c r="F2061" s="14">
        <f>IF(AND((B2061-$B$2)&gt;123,OR(((G2060*J2060/C2060*C2061)/(G2060*K2060/D2060*D2061))&lt;(4/6),((G2060*J2060/C2060*C2061)/(G2060*K2060/D2060*D2061))&gt;(6/4))),COUNTIF($E$2:E2061,1),0)</f>
        <v>0</v>
      </c>
      <c r="G2061" s="21">
        <f t="shared" si="388"/>
        <v>34082.246872590113</v>
      </c>
      <c r="H2061" s="12">
        <f t="shared" si="389"/>
        <v>4.553570394703824</v>
      </c>
      <c r="I2061" s="12">
        <f t="shared" si="390"/>
        <v>74.480129127983204</v>
      </c>
      <c r="J2061" s="15">
        <f>IF(OR((ROW(F2061)-MATCH(MAX($F$2:F2061),$F$2:F2061,0))=1,(ROW(F2061)-MATCH(MAX($F$2:F2061),$F$2:F2061,0))&gt;123),IF(OR(((G2060*J2060/C2060*C2061)/(G2060*K2060/D2060*D2061))&lt;(4/6),((G2060*J2060/C2060*C2061)/(G2060*K2060/D2060*D2061))&gt;(6/4)),50%,((G2060*J2060/C2060*C2061)/((G2060*K2060/D2060*D2061)+(G2060*J2060/C2060*C2061)))),((G2060*J2060/C2060*C2061)/((G2060*K2060/D2060*D2061)+(G2060*J2060/C2060*C2061))))</f>
        <v>0.55299112531068007</v>
      </c>
      <c r="K2061" s="18">
        <f t="shared" si="384"/>
        <v>0.44700887468931993</v>
      </c>
      <c r="L2061" s="20">
        <f t="shared" si="385"/>
        <v>1.2370920503424454</v>
      </c>
      <c r="M2061" s="51">
        <f>IF(AND((B2061-$B$2)&gt;123,OR(((U2060*R2060/C2060*C2061)/(U2060*S2060/D2060*D2061))&lt;(4/6),((U2060*R2060/C2060*C2061)/(U2060*S2060/D2060*D2061))&gt;(6/4))),1,0)</f>
        <v>0</v>
      </c>
      <c r="N2061" s="51">
        <f>IF(AND((B2061-$B$2)&gt;123,OR(((U2060*R2060/C2060*C2061)/(U2060*S2060/D2060*D2061))&lt;(4/6),((U2060*R2060/C2060*C2061)/(U2060*S2060/D2060*D2061))&gt;(6/4))),COUNTIF($M$2:M2061,1),0)</f>
        <v>0</v>
      </c>
      <c r="O2061" s="51">
        <f>IF(OR((ROW(N2061)-MATCH(MAX($N$2:N2061),$N$2:N2061,0))=1,(ROW(N2061)-MATCH(MAX($N$2:N2061),$N$2:N2061,0))&gt;123),IF(OR(((U2060*R2060/C2060*C2061)/(U2060*S2060/D2060*D2061))&lt;(4/6),((U2060*R2060/C2060*C2061)/(U2060*S2060/D2060*D2061))&gt;(6/4)),1,0),0)</f>
        <v>0</v>
      </c>
      <c r="P2061" s="47">
        <f>IF(O2061=1,U2060/2/C2061,P2060)</f>
        <v>4.5848803948301908</v>
      </c>
      <c r="Q2061" s="47">
        <f>IF(O2061=1,U2060/2/D2061,Q2060)</f>
        <v>74.992248772629807</v>
      </c>
      <c r="R2061" s="41">
        <f>P2061*C2061/U2060</f>
        <v>0.55444857635966205</v>
      </c>
      <c r="S2061" s="41">
        <f>Q2061*D2061/U2060</f>
        <v>0.44818700128756356</v>
      </c>
      <c r="T2061" s="41">
        <f t="shared" si="391"/>
        <v>1.2370920503424405</v>
      </c>
      <c r="U2061" s="42">
        <f>P2061*C2061+Q2061*D2061</f>
        <v>34316.593783121862</v>
      </c>
      <c r="V2061" s="25">
        <f>B2061</f>
        <v>44006</v>
      </c>
      <c r="W2061">
        <f>C2061/C$2</f>
        <v>1.8005368562868649</v>
      </c>
      <c r="X2061">
        <f>D2061/D$2</f>
        <v>1.4657979218917949</v>
      </c>
      <c r="Y2061">
        <f t="shared" si="392"/>
        <v>1.7158296891560931</v>
      </c>
      <c r="AA2061" s="15">
        <f t="shared" si="393"/>
        <v>4.1717510218364229E-3</v>
      </c>
      <c r="AB2061" s="15">
        <f t="shared" si="394"/>
        <v>7.4168116027117925E-4</v>
      </c>
      <c r="AC2061" s="15">
        <f t="shared" si="395"/>
        <v>2.635577647225551E-3</v>
      </c>
    </row>
    <row r="2062" spans="1:29" x14ac:dyDescent="0.4">
      <c r="A2062" s="43">
        <f t="shared" si="386"/>
        <v>2020</v>
      </c>
      <c r="B2062" s="53">
        <v>44011</v>
      </c>
      <c r="C2062" s="45">
        <v>4109.7164000000002</v>
      </c>
      <c r="D2062" s="45">
        <f>VLOOKUP(B2062,'H11001.CSI  中证全债'!$A$2:$B$2792,2,0)</f>
        <v>204.8707</v>
      </c>
      <c r="E2062" s="14">
        <f t="shared" si="387"/>
        <v>0</v>
      </c>
      <c r="F2062" s="14">
        <f>IF(AND((B2062-$B$2)&gt;123,OR(((G2061*J2061/C2061*C2062)/(G2061*K2061/D2061*D2062))&lt;(4/6),((G2061*J2061/C2061*C2062)/(G2061*K2061/D2061*D2062))&gt;(6/4))),COUNTIF($E$2:E2062,1),0)</f>
        <v>0</v>
      </c>
      <c r="G2062" s="21">
        <f t="shared" si="388"/>
        <v>33972.679120209083</v>
      </c>
      <c r="H2062" s="12">
        <f t="shared" si="389"/>
        <v>4.553570394703824</v>
      </c>
      <c r="I2062" s="12">
        <f t="shared" si="390"/>
        <v>74.480129127983204</v>
      </c>
      <c r="J2062" s="15">
        <f>IF(OR((ROW(F2062)-MATCH(MAX($F$2:F2062),$F$2:F2062,0))=1,(ROW(F2062)-MATCH(MAX($F$2:F2062),$F$2:F2062,0))&gt;123),IF(OR(((G2061*J2061/C2061*C2062)/(G2061*K2061/D2061*D2062))&lt;(4/6),((G2061*J2061/C2061*C2062)/(G2061*K2061/D2061*D2062))&gt;(6/4)),50%,((G2061*J2061/C2061*C2062)/((G2061*K2061/D2061*D2062)+(G2061*J2061/C2061*C2062)))),((G2061*J2061/C2061*C2062)/((G2061*K2061/D2061*D2062)+(G2061*J2061/C2061*C2062))))</f>
        <v>0.55085096066317052</v>
      </c>
      <c r="K2062" s="18">
        <f t="shared" si="384"/>
        <v>0.44914903933682948</v>
      </c>
      <c r="L2062" s="20">
        <f t="shared" si="385"/>
        <v>1.2264324587591333</v>
      </c>
      <c r="M2062" s="51">
        <f>IF(AND((B2062-$B$2)&gt;123,OR(((U2061*R2061/C2061*C2062)/(U2061*S2061/D2061*D2062))&lt;(4/6),((U2061*R2061/C2061*C2062)/(U2061*S2061/D2061*D2062))&gt;(6/4))),1,0)</f>
        <v>0</v>
      </c>
      <c r="N2062" s="51">
        <f>IF(AND((B2062-$B$2)&gt;123,OR(((U2061*R2061/C2061*C2062)/(U2061*S2061/D2061*D2062))&lt;(4/6),((U2061*R2061/C2061*C2062)/(U2061*S2061/D2061*D2062))&gt;(6/4))),COUNTIF($M$2:M2062,1),0)</f>
        <v>0</v>
      </c>
      <c r="O2062" s="51">
        <f>IF(OR((ROW(N2062)-MATCH(MAX($N$2:N2062),$N$2:N2062,0))=1,(ROW(N2062)-MATCH(MAX($N$2:N2062),$N$2:N2062,0))&gt;123),IF(OR(((U2061*R2061/C2061*C2062)/(U2061*S2061/D2061*D2062))&lt;(4/6),((U2061*R2061/C2061*C2062)/(U2061*S2061/D2061*D2062))&gt;(6/4)),1,0),0)</f>
        <v>0</v>
      </c>
      <c r="P2062" s="47">
        <f>IF(O2062=1,U2061/2/C2062,P2061)</f>
        <v>4.5848803948301908</v>
      </c>
      <c r="Q2062" s="47">
        <f>IF(O2062=1,U2061/2/D2062,Q2061)</f>
        <v>74.992248772629807</v>
      </c>
      <c r="R2062" s="41">
        <f>P2062*C2062/U2061</f>
        <v>0.54908008264909902</v>
      </c>
      <c r="S2062" s="41">
        <f>Q2062*D2062/U2061</f>
        <v>0.44770511309252486</v>
      </c>
      <c r="T2062" s="41">
        <f t="shared" si="391"/>
        <v>1.2264324587591287</v>
      </c>
      <c r="U2062" s="42">
        <f>P2062*C2062+Q2062*D2062</f>
        <v>34206.272651294916</v>
      </c>
      <c r="V2062" s="25">
        <f>B2062</f>
        <v>44011</v>
      </c>
      <c r="W2062">
        <f>C2062/C$2</f>
        <v>1.7878025172778458</v>
      </c>
      <c r="X2062">
        <f>D2062/D$2</f>
        <v>1.468080974561089</v>
      </c>
      <c r="Y2062">
        <f t="shared" si="392"/>
        <v>1.7103136325647459</v>
      </c>
      <c r="AA2062" s="15">
        <f t="shared" si="393"/>
        <v>-7.0725233779886931E-3</v>
      </c>
      <c r="AB2062" s="15">
        <f t="shared" si="394"/>
        <v>1.5575493969506304E-3</v>
      </c>
      <c r="AC2062" s="15">
        <f t="shared" si="395"/>
        <v>-3.2148042583761693E-3</v>
      </c>
    </row>
    <row r="2063" spans="1:29" x14ac:dyDescent="0.4">
      <c r="A2063" s="43">
        <f t="shared" si="386"/>
        <v>2020</v>
      </c>
      <c r="B2063" s="53">
        <v>44012</v>
      </c>
      <c r="C2063" s="45">
        <v>4163.9637000000002</v>
      </c>
      <c r="D2063" s="45">
        <f>VLOOKUP(B2063,'H11001.CSI  中证全债'!$A$2:$B$2792,2,0)</f>
        <v>204.95949999999999</v>
      </c>
      <c r="E2063" s="14">
        <f t="shared" si="387"/>
        <v>0</v>
      </c>
      <c r="F2063" s="14">
        <f>IF(AND((B2063-$B$2)&gt;123,OR(((G2062*J2062/C2062*C2063)/(G2062*K2062/D2062*D2063))&lt;(4/6),((G2062*J2062/C2062*C2063)/(G2062*K2062/D2062*D2063))&gt;(6/4))),COUNTIF($E$2:E2063,1),0)</f>
        <v>0</v>
      </c>
      <c r="G2063" s="21">
        <f t="shared" si="388"/>
        <v>34226.311854948268</v>
      </c>
      <c r="H2063" s="12">
        <f t="shared" si="389"/>
        <v>4.553570394703824</v>
      </c>
      <c r="I2063" s="12">
        <f t="shared" si="390"/>
        <v>74.480129127983204</v>
      </c>
      <c r="J2063" s="15">
        <f>IF(OR((ROW(F2063)-MATCH(MAX($F$2:F2063),$F$2:F2063,0))=1,(ROW(F2063)-MATCH(MAX($F$2:F2063),$F$2:F2063,0))&gt;123),IF(OR(((G2062*J2062/C2062*C2063)/(G2062*K2062/D2062*D2063))&lt;(4/6),((G2062*J2062/C2062*C2063)/(G2062*K2062/D2062*D2063))&gt;(6/4)),50%,((G2062*J2062/C2062*C2063)/((G2062*K2062/D2062*D2063)+(G2062*J2062/C2062*C2063)))),((G2062*J2062/C2062*C2063)/((G2062*K2062/D2062*D2063)+(G2062*J2062/C2062*C2063))))</f>
        <v>0.55398612357936994</v>
      </c>
      <c r="K2063" s="18">
        <f t="shared" si="384"/>
        <v>0.44601387642063006</v>
      </c>
      <c r="L2063" s="20">
        <f t="shared" si="385"/>
        <v>1.2420827083346453</v>
      </c>
      <c r="M2063" s="51">
        <f>IF(AND((B2063-$B$2)&gt;123,OR(((U2062*R2062/C2062*C2063)/(U2062*S2062/D2062*D2063))&lt;(4/6),((U2062*R2062/C2062*C2063)/(U2062*S2062/D2062*D2063))&gt;(6/4))),1,0)</f>
        <v>0</v>
      </c>
      <c r="N2063" s="51">
        <f>IF(AND((B2063-$B$2)&gt;123,OR(((U2062*R2062/C2062*C2063)/(U2062*S2062/D2062*D2063))&lt;(4/6),((U2062*R2062/C2062*C2063)/(U2062*S2062/D2062*D2063))&gt;(6/4))),COUNTIF($M$2:M2063,1),0)</f>
        <v>0</v>
      </c>
      <c r="O2063" s="51">
        <f>IF(OR((ROW(N2063)-MATCH(MAX($N$2:N2063),$N$2:N2063,0))=1,(ROW(N2063)-MATCH(MAX($N$2:N2063),$N$2:N2063,0))&gt;123),IF(OR(((U2062*R2062/C2062*C2063)/(U2062*S2062/D2062*D2063))&lt;(4/6),((U2062*R2062/C2062*C2063)/(U2062*S2062/D2062*D2063))&gt;(6/4)),1,0),0)</f>
        <v>0</v>
      </c>
      <c r="P2063" s="47">
        <f>IF(O2063=1,U2062/2/C2063,P2062)</f>
        <v>4.5848803948301908</v>
      </c>
      <c r="Q2063" s="47">
        <f>IF(O2063=1,U2062/2/D2063,Q2062)</f>
        <v>74.992248772629807</v>
      </c>
      <c r="R2063" s="41">
        <f>P2063*C2063/U2062</f>
        <v>0.55812206514093443</v>
      </c>
      <c r="S2063" s="41">
        <f>Q2063*D2063/U2062</f>
        <v>0.44934372034633119</v>
      </c>
      <c r="T2063" s="41">
        <f t="shared" si="391"/>
        <v>1.2420827083346406</v>
      </c>
      <c r="U2063" s="42">
        <f>P2063*C2063+Q2063*D2063</f>
        <v>34461.649345228405</v>
      </c>
      <c r="V2063" s="25">
        <f>B2063</f>
        <v>44012</v>
      </c>
      <c r="W2063">
        <f>C2063/C$2</f>
        <v>1.8114010944194525</v>
      </c>
      <c r="X2063">
        <f>D2063/D$2</f>
        <v>1.4687173056252238</v>
      </c>
      <c r="Y2063">
        <f t="shared" si="392"/>
        <v>1.7230824672614202</v>
      </c>
      <c r="AA2063" s="15">
        <f t="shared" si="393"/>
        <v>1.3199767263746054E-2</v>
      </c>
      <c r="AB2063" s="15">
        <f t="shared" si="394"/>
        <v>4.3344411865642307E-4</v>
      </c>
      <c r="AC2063" s="15">
        <f t="shared" si="395"/>
        <v>7.4657854872655083E-3</v>
      </c>
    </row>
    <row r="2064" spans="1:29" x14ac:dyDescent="0.4">
      <c r="A2064" s="43">
        <f t="shared" si="386"/>
        <v>2020</v>
      </c>
      <c r="B2064" s="53">
        <v>44013</v>
      </c>
      <c r="C2064" s="45">
        <v>4247.7834999999995</v>
      </c>
      <c r="D2064" s="45">
        <f>VLOOKUP(B2064,'H11001.CSI  中证全债'!$A$2:$B$2792,2,0)</f>
        <v>205.01820000000001</v>
      </c>
      <c r="E2064" s="14">
        <f t="shared" si="387"/>
        <v>0</v>
      </c>
      <c r="F2064" s="14">
        <f>IF(AND((B2064-$B$2)&gt;123,OR(((G2063*J2063/C2063*C2064)/(G2063*K2063/D2063*D2064))&lt;(4/6),((G2063*J2063/C2063*C2064)/(G2063*K2063/D2063*D2064))&gt;(6/4))),COUNTIF($E$2:E2064,1),0)</f>
        <v>0</v>
      </c>
      <c r="G2064" s="21">
        <f t="shared" si="388"/>
        <v>34612.363198298073</v>
      </c>
      <c r="H2064" s="12">
        <f t="shared" si="389"/>
        <v>4.553570394703824</v>
      </c>
      <c r="I2064" s="12">
        <f t="shared" si="390"/>
        <v>74.480129127983204</v>
      </c>
      <c r="J2064" s="15">
        <f>IF(OR((ROW(F2064)-MATCH(MAX($F$2:F2064),$F$2:F2064,0))=1,(ROW(F2064)-MATCH(MAX($F$2:F2064),$F$2:F2064,0))&gt;123),IF(OR(((G2063*J2063/C2063*C2064)/(G2063*K2063/D2063*D2064))&lt;(4/6),((G2063*J2063/C2063*C2064)/(G2063*K2063/D2063*D2064))&gt;(6/4)),50%,((G2063*J2063/C2063*C2064)/((G2063*K2063/D2063*D2064)+(G2063*J2063/C2063*C2064)))),((G2063*J2063/C2063*C2064)/((G2063*K2063/D2063*D2064)+(G2063*J2063/C2063*C2064))))</f>
        <v>0.55883445686431821</v>
      </c>
      <c r="K2064" s="18">
        <f t="shared" si="384"/>
        <v>0.44116554313568179</v>
      </c>
      <c r="L2064" s="20">
        <f t="shared" si="385"/>
        <v>1.2667228108801938</v>
      </c>
      <c r="M2064" s="51">
        <f>IF(AND((B2064-$B$2)&gt;123,OR(((U2063*R2063/C2063*C2064)/(U2063*S2063/D2063*D2064))&lt;(4/6),((U2063*R2063/C2063*C2064)/(U2063*S2063/D2063*D2064))&gt;(6/4))),1,0)</f>
        <v>0</v>
      </c>
      <c r="N2064" s="51">
        <f>IF(AND((B2064-$B$2)&gt;123,OR(((U2063*R2063/C2063*C2064)/(U2063*S2063/D2063*D2064))&lt;(4/6),((U2063*R2063/C2063*C2064)/(U2063*S2063/D2063*D2064))&gt;(6/4))),COUNTIF($M$2:M2064,1),0)</f>
        <v>0</v>
      </c>
      <c r="O2064" s="51">
        <f>IF(OR((ROW(N2064)-MATCH(MAX($N$2:N2064),$N$2:N2064,0))=1,(ROW(N2064)-MATCH(MAX($N$2:N2064),$N$2:N2064,0))&gt;123),IF(OR(((U2063*R2063/C2063*C2064)/(U2063*S2063/D2063*D2064))&lt;(4/6),((U2063*R2063/C2063*C2064)/(U2063*S2063/D2063*D2064))&gt;(6/4)),1,0),0)</f>
        <v>0</v>
      </c>
      <c r="P2064" s="47">
        <f>IF(O2064=1,U2063/2/C2064,P2063)</f>
        <v>4.5848803948301908</v>
      </c>
      <c r="Q2064" s="47">
        <f>IF(O2064=1,U2063/2/D2064,Q2063)</f>
        <v>74.992248772629807</v>
      </c>
      <c r="R2064" s="41">
        <f>P2064*C2064/U2063</f>
        <v>0.56513775923872822</v>
      </c>
      <c r="S2064" s="41">
        <f>Q2064*D2064/U2063</f>
        <v>0.44614161392265395</v>
      </c>
      <c r="T2064" s="41">
        <f t="shared" si="391"/>
        <v>1.2667228108801889</v>
      </c>
      <c r="U2064" s="42">
        <f>P2064*C2064+Q2064*D2064</f>
        <v>34850.355147949937</v>
      </c>
      <c r="V2064" s="25">
        <f>B2064</f>
        <v>44013</v>
      </c>
      <c r="W2064">
        <f>C2064/C$2</f>
        <v>1.8478642550983073</v>
      </c>
      <c r="X2064">
        <f>D2064/D$2</f>
        <v>1.469137943389466</v>
      </c>
      <c r="Y2064">
        <f t="shared" si="392"/>
        <v>1.7425177573974968</v>
      </c>
      <c r="AA2064" s="15">
        <f t="shared" si="393"/>
        <v>2.0129810449596164E-2</v>
      </c>
      <c r="AB2064" s="15">
        <f t="shared" si="394"/>
        <v>2.8639804449159811E-4</v>
      </c>
      <c r="AC2064" s="15">
        <f t="shared" si="395"/>
        <v>1.1279373161382056E-2</v>
      </c>
    </row>
    <row r="2065" spans="1:29" x14ac:dyDescent="0.4">
      <c r="A2065" s="43">
        <f t="shared" si="386"/>
        <v>2020</v>
      </c>
      <c r="B2065" s="53">
        <v>44014</v>
      </c>
      <c r="C2065" s="45">
        <v>4335.8445000000002</v>
      </c>
      <c r="D2065" s="45">
        <f>VLOOKUP(B2065,'H11001.CSI  中证全债'!$A$2:$B$2792,2,0)</f>
        <v>205.142</v>
      </c>
      <c r="E2065" s="14">
        <f t="shared" si="387"/>
        <v>0</v>
      </c>
      <c r="F2065" s="14">
        <f>IF(AND((B2065-$B$2)&gt;123,OR(((G2064*J2064/C2064*C2065)/(G2064*K2064/D2064*D2065))&lt;(4/6),((G2064*J2064/C2064*C2065)/(G2064*K2064/D2064*D2065))&gt;(6/4))),COUNTIF($E$2:E2065,1),0)</f>
        <v>0</v>
      </c>
      <c r="G2065" s="21">
        <f t="shared" si="388"/>
        <v>35022.575800812141</v>
      </c>
      <c r="H2065" s="12">
        <f t="shared" si="389"/>
        <v>4.553570394703824</v>
      </c>
      <c r="I2065" s="12">
        <f t="shared" si="390"/>
        <v>74.480129127983204</v>
      </c>
      <c r="J2065" s="15">
        <f>IF(OR((ROW(F2065)-MATCH(MAX($F$2:F2065),$F$2:F2065,0))=1,(ROW(F2065)-MATCH(MAX($F$2:F2065),$F$2:F2065,0))&gt;123),IF(OR(((G2064*J2064/C2064*C2065)/(G2064*K2064/D2064*D2065))&lt;(4/6),((G2064*J2064/C2064*C2065)/(G2064*K2064/D2064*D2065))&gt;(6/4)),50%,((G2064*J2064/C2064*C2065)/((G2064*K2064/D2064*D2065)+(G2064*J2064/C2064*C2065)))),((G2064*J2064/C2064*C2065)/((G2064*K2064/D2064*D2065)+(G2064*J2064/C2064*C2065))))</f>
        <v>0.56373846582642295</v>
      </c>
      <c r="K2065" s="18">
        <f t="shared" si="384"/>
        <v>0.43626153417357705</v>
      </c>
      <c r="L2065" s="20">
        <f t="shared" si="385"/>
        <v>1.2922030059201282</v>
      </c>
      <c r="M2065" s="51">
        <f>IF(AND((B2065-$B$2)&gt;123,OR(((U2064*R2064/C2064*C2065)/(U2064*S2064/D2064*D2065))&lt;(4/6),((U2064*R2064/C2064*C2065)/(U2064*S2064/D2064*D2065))&gt;(6/4))),1,0)</f>
        <v>0</v>
      </c>
      <c r="N2065" s="51">
        <f>IF(AND((B2065-$B$2)&gt;123,OR(((U2064*R2064/C2064*C2065)/(U2064*S2064/D2064*D2065))&lt;(4/6),((U2064*R2064/C2064*C2065)/(U2064*S2064/D2064*D2065))&gt;(6/4))),COUNTIF($M$2:M2065,1),0)</f>
        <v>0</v>
      </c>
      <c r="O2065" s="51">
        <f>IF(OR((ROW(N2065)-MATCH(MAX($N$2:N2065),$N$2:N2065,0))=1,(ROW(N2065)-MATCH(MAX($N$2:N2065),$N$2:N2065,0))&gt;123),IF(OR(((U2064*R2064/C2064*C2065)/(U2064*S2064/D2064*D2065))&lt;(4/6),((U2064*R2064/C2064*C2065)/(U2064*S2064/D2064*D2065))&gt;(6/4)),1,0),0)</f>
        <v>0</v>
      </c>
      <c r="P2065" s="47">
        <f>IF(O2065=1,U2064/2/C2065,P2064)</f>
        <v>4.5848803948301908</v>
      </c>
      <c r="Q2065" s="47">
        <f>IF(O2065=1,U2064/2/D2065,Q2064)</f>
        <v>74.992248772629807</v>
      </c>
      <c r="R2065" s="41">
        <f>P2065*C2065/U2064</f>
        <v>0.57041968033578871</v>
      </c>
      <c r="S2065" s="41">
        <f>Q2065*D2065/U2064</f>
        <v>0.44143194043231399</v>
      </c>
      <c r="T2065" s="41">
        <f t="shared" si="391"/>
        <v>1.2922030059201228</v>
      </c>
      <c r="U2065" s="42">
        <f>P2065*C2065+Q2065*D2065</f>
        <v>35263.388340797137</v>
      </c>
      <c r="V2065" s="25">
        <f>B2065</f>
        <v>44014</v>
      </c>
      <c r="W2065">
        <f>C2065/C$2</f>
        <v>1.8861724160882007</v>
      </c>
      <c r="X2065">
        <f>D2065/D$2</f>
        <v>1.4700250806162665</v>
      </c>
      <c r="Y2065">
        <f t="shared" si="392"/>
        <v>1.7631694170398569</v>
      </c>
      <c r="AA2065" s="15">
        <f t="shared" si="393"/>
        <v>2.0731047144940451E-2</v>
      </c>
      <c r="AB2065" s="15">
        <f t="shared" si="394"/>
        <v>6.0384882903075088E-4</v>
      </c>
      <c r="AC2065" s="15">
        <f t="shared" si="395"/>
        <v>1.1851620768102755E-2</v>
      </c>
    </row>
    <row r="2066" spans="1:29" x14ac:dyDescent="0.4">
      <c r="A2066" s="43">
        <f t="shared" si="386"/>
        <v>2020</v>
      </c>
      <c r="B2066" s="53">
        <v>44015</v>
      </c>
      <c r="C2066" s="45">
        <v>4419.5955000000004</v>
      </c>
      <c r="D2066" s="45">
        <f>VLOOKUP(B2066,'H11001.CSI  中证全债'!$A$2:$B$2792,2,0)</f>
        <v>205.01410000000001</v>
      </c>
      <c r="E2066" s="14">
        <f t="shared" si="387"/>
        <v>0</v>
      </c>
      <c r="F2066" s="14">
        <f>IF(AND((B2066-$B$2)&gt;123,OR(((G2065*J2065/C2065*C2066)/(G2065*K2065/D2065*D2066))&lt;(4/6),((G2065*J2065/C2065*C2066)/(G2065*K2065/D2065*D2066))&gt;(6/4))),COUNTIF($E$2:E2066,1),0)</f>
        <v>0</v>
      </c>
      <c r="G2066" s="21">
        <f t="shared" si="388"/>
        <v>35394.415866423515</v>
      </c>
      <c r="H2066" s="12">
        <f t="shared" si="389"/>
        <v>4.553570394703824</v>
      </c>
      <c r="I2066" s="12">
        <f t="shared" si="390"/>
        <v>74.480129127983204</v>
      </c>
      <c r="J2066" s="15">
        <f>IF(OR((ROW(F2066)-MATCH(MAX($F$2:F2066),$F$2:F2066,0))=1,(ROW(F2066)-MATCH(MAX($F$2:F2066),$F$2:F2066,0))&gt;123),IF(OR(((G2065*J2065/C2065*C2066)/(G2065*K2065/D2065*D2066))&lt;(4/6),((G2065*J2065/C2065*C2066)/(G2065*K2065/D2065*D2066))&gt;(6/4)),50%,((G2065*J2065/C2065*C2066)/((G2065*K2065/D2065*D2066)+(G2065*J2065/C2065*C2066)))),((G2065*J2065/C2065*C2066)/((G2065*K2065/D2065*D2066)+(G2065*J2065/C2065*C2066))))</f>
        <v>0.5685907997836902</v>
      </c>
      <c r="K2066" s="18">
        <f t="shared" si="384"/>
        <v>0.4314092002163098</v>
      </c>
      <c r="L2066" s="20">
        <f t="shared" si="385"/>
        <v>1.3179848725956635</v>
      </c>
      <c r="M2066" s="51">
        <f>IF(AND((B2066-$B$2)&gt;123,OR(((U2065*R2065/C2065*C2066)/(U2065*S2065/D2065*D2066))&lt;(4/6),((U2065*R2065/C2065*C2066)/(U2065*S2065/D2065*D2066))&gt;(6/4))),1,0)</f>
        <v>0</v>
      </c>
      <c r="N2066" s="51">
        <f>IF(AND((B2066-$B$2)&gt;123,OR(((U2065*R2065/C2065*C2066)/(U2065*S2065/D2065*D2066))&lt;(4/6),((U2065*R2065/C2065*C2066)/(U2065*S2065/D2065*D2066))&gt;(6/4))),COUNTIF($M$2:M2066,1),0)</f>
        <v>0</v>
      </c>
      <c r="O2066" s="51">
        <f>IF(OR((ROW(N2066)-MATCH(MAX($N$2:N2066),$N$2:N2066,0))=1,(ROW(N2066)-MATCH(MAX($N$2:N2066),$N$2:N2066,0))&gt;123),IF(OR(((U2065*R2065/C2065*C2066)/(U2065*S2065/D2065*D2066))&lt;(4/6),((U2065*R2065/C2065*C2066)/(U2065*S2065/D2065*D2066))&gt;(6/4)),1,0),0)</f>
        <v>0</v>
      </c>
      <c r="P2066" s="47">
        <f>IF(O2066=1,U2065/2/C2066,P2065)</f>
        <v>4.5848803948301908</v>
      </c>
      <c r="Q2066" s="47">
        <f>IF(O2066=1,U2065/2/D2066,Q2065)</f>
        <v>74.992248772629807</v>
      </c>
      <c r="R2066" s="41">
        <f>P2066*C2066/U2065</f>
        <v>0.57462761562213727</v>
      </c>
      <c r="S2066" s="41">
        <f>Q2066*D2066/U2065</f>
        <v>0.43598953794549805</v>
      </c>
      <c r="T2066" s="41">
        <f t="shared" si="391"/>
        <v>1.3179848725956584</v>
      </c>
      <c r="U2066" s="42">
        <f>P2066*C2066+Q2066*D2066</f>
        <v>35637.78515012654</v>
      </c>
      <c r="V2066" s="25">
        <f>B2066</f>
        <v>44015</v>
      </c>
      <c r="W2066">
        <f>C2066/C$2</f>
        <v>1.9226056474967079</v>
      </c>
      <c r="X2066">
        <f>D2066/D$2</f>
        <v>1.4691085632389824</v>
      </c>
      <c r="Y2066">
        <f t="shared" si="392"/>
        <v>1.781889257506327</v>
      </c>
      <c r="AA2066" s="15">
        <f t="shared" si="393"/>
        <v>1.9315960247190622E-2</v>
      </c>
      <c r="AB2066" s="15">
        <f t="shared" si="394"/>
        <v>-6.2347057160405672E-4</v>
      </c>
      <c r="AC2066" s="15">
        <f t="shared" si="395"/>
        <v>1.0617153567635373E-2</v>
      </c>
    </row>
    <row r="2067" spans="1:29" x14ac:dyDescent="0.4">
      <c r="A2067" s="43">
        <f t="shared" si="386"/>
        <v>2020</v>
      </c>
      <c r="B2067" s="53">
        <v>44018</v>
      </c>
      <c r="C2067" s="45">
        <v>4670.0949000000001</v>
      </c>
      <c r="D2067" s="45">
        <f>VLOOKUP(B2067,'H11001.CSI  中证全债'!$A$2:$B$2792,2,0)</f>
        <v>204.5145</v>
      </c>
      <c r="E2067" s="14">
        <f t="shared" si="387"/>
        <v>0</v>
      </c>
      <c r="F2067" s="14">
        <f>IF(AND((B2067-$B$2)&gt;123,OR(((G2066*J2066/C2066*C2067)/(G2066*K2066/D2066*D2067))&lt;(4/6),((G2066*J2066/C2066*C2067)/(G2066*K2066/D2066*D2067))&gt;(6/4))),COUNTIF($E$2:E2067,1),0)</f>
        <v>0</v>
      </c>
      <c r="G2067" s="21">
        <f t="shared" si="388"/>
        <v>36497.872245642247</v>
      </c>
      <c r="H2067" s="12">
        <f t="shared" si="389"/>
        <v>4.553570394703824</v>
      </c>
      <c r="I2067" s="12">
        <f t="shared" si="390"/>
        <v>74.480129127983204</v>
      </c>
      <c r="J2067" s="15">
        <f>IF(OR((ROW(F2067)-MATCH(MAX($F$2:F2067),$F$2:F2067,0))=1,(ROW(F2067)-MATCH(MAX($F$2:F2067),$F$2:F2067,0))&gt;123),IF(OR(((G2066*J2066/C2066*C2067)/(G2066*K2066/D2066*D2067))&lt;(4/6),((G2066*J2066/C2066*C2067)/(G2066*K2066/D2066*D2067))&gt;(6/4)),50%,((G2066*J2066/C2066*C2067)/((G2066*K2066/D2066*D2067)+(G2066*J2066/C2066*C2067)))),((G2066*J2066/C2066*C2067)/((G2066*K2066/D2066*D2067)+(G2066*J2066/C2066*C2067))))</f>
        <v>0.5826533046631619</v>
      </c>
      <c r="K2067" s="18">
        <f t="shared" si="384"/>
        <v>0.4173466953368381</v>
      </c>
      <c r="L2067" s="20">
        <f t="shared" si="385"/>
        <v>1.3960894172000231</v>
      </c>
      <c r="M2067" s="51">
        <f>IF(AND((B2067-$B$2)&gt;123,OR(((U2066*R2066/C2066*C2067)/(U2066*S2066/D2066*D2067))&lt;(4/6),((U2066*R2066/C2066*C2067)/(U2066*S2066/D2066*D2067))&gt;(6/4))),1,0)</f>
        <v>0</v>
      </c>
      <c r="N2067" s="51">
        <f>IF(AND((B2067-$B$2)&gt;123,OR(((U2066*R2066/C2066*C2067)/(U2066*S2066/D2066*D2067))&lt;(4/6),((U2066*R2066/C2066*C2067)/(U2066*S2066/D2066*D2067))&gt;(6/4))),COUNTIF($M$2:M2067,1),0)</f>
        <v>0</v>
      </c>
      <c r="O2067" s="51">
        <f>IF(OR((ROW(N2067)-MATCH(MAX($N$2:N2067),$N$2:N2067,0))=1,(ROW(N2067)-MATCH(MAX($N$2:N2067),$N$2:N2067,0))&gt;123),IF(OR(((U2066*R2066/C2066*C2067)/(U2066*S2066/D2066*D2067))&lt;(4/6),((U2066*R2066/C2066*C2067)/(U2066*S2066/D2066*D2067))&gt;(6/4)),1,0),0)</f>
        <v>0</v>
      </c>
      <c r="P2067" s="47">
        <f>IF(O2067=1,U2066/2/C2067,P2066)</f>
        <v>4.5848803948301908</v>
      </c>
      <c r="Q2067" s="47">
        <f>IF(O2067=1,U2066/2/D2067,Q2066)</f>
        <v>74.992248772629807</v>
      </c>
      <c r="R2067" s="41">
        <f>P2067*C2067/U2066</f>
        <v>0.60081810524441182</v>
      </c>
      <c r="S2067" s="41">
        <f>Q2067*D2067/U2066</f>
        <v>0.43035789673802277</v>
      </c>
      <c r="T2067" s="41">
        <f t="shared" si="391"/>
        <v>1.3960894172000182</v>
      </c>
      <c r="U2067" s="42">
        <f>P2067*C2067+Q2067*D2067</f>
        <v>36748.828810616462</v>
      </c>
      <c r="V2067" s="25">
        <f>B2067</f>
        <v>44018</v>
      </c>
      <c r="W2067">
        <f>C2067/C$2</f>
        <v>2.0315775118074884</v>
      </c>
      <c r="X2067">
        <f>D2067/D$2</f>
        <v>1.4655284844141883</v>
      </c>
      <c r="Y2067">
        <f t="shared" si="392"/>
        <v>1.837441440530823</v>
      </c>
      <c r="AA2067" s="15">
        <f t="shared" si="393"/>
        <v>5.6679259448064734E-2</v>
      </c>
      <c r="AB2067" s="15">
        <f t="shared" si="394"/>
        <v>-2.4369055591787481E-3</v>
      </c>
      <c r="AC2067" s="15">
        <f t="shared" si="395"/>
        <v>3.1176001982434531E-2</v>
      </c>
    </row>
    <row r="2068" spans="1:29" x14ac:dyDescent="0.4">
      <c r="A2068" s="43">
        <f t="shared" si="386"/>
        <v>2020</v>
      </c>
      <c r="B2068" s="53">
        <v>44019</v>
      </c>
      <c r="C2068" s="45">
        <v>4698.1264000000001</v>
      </c>
      <c r="D2068" s="45">
        <f>VLOOKUP(B2068,'H11001.CSI  中证全债'!$A$2:$B$2792,2,0)</f>
        <v>203.99170000000001</v>
      </c>
      <c r="E2068" s="14">
        <f t="shared" si="387"/>
        <v>0</v>
      </c>
      <c r="F2068" s="14">
        <f>IF(AND((B2068-$B$2)&gt;123,OR(((G2067*J2067/C2067*C2068)/(G2067*K2067/D2067*D2068))&lt;(4/6),((G2067*J2067/C2067*C2068)/(G2067*K2067/D2067*D2068))&gt;(6/4))),COUNTIF($E$2:E2068,1),0)</f>
        <v>0</v>
      </c>
      <c r="G2068" s="21">
        <f t="shared" si="388"/>
        <v>36586.577442653281</v>
      </c>
      <c r="H2068" s="12">
        <f t="shared" si="389"/>
        <v>4.553570394703824</v>
      </c>
      <c r="I2068" s="12">
        <f t="shared" si="390"/>
        <v>74.480129127983204</v>
      </c>
      <c r="J2068" s="15">
        <f>IF(OR((ROW(F2068)-MATCH(MAX($F$2:F2068),$F$2:F2068,0))=1,(ROW(F2068)-MATCH(MAX($F$2:F2068),$F$2:F2068,0))&gt;123),IF(OR(((G2067*J2067/C2067*C2068)/(G2067*K2067/D2067*D2068))&lt;(4/6),((G2067*J2067/C2067*C2068)/(G2067*K2067/D2067*D2068))&gt;(6/4)),50%,((G2067*J2067/C2067*C2068)/((G2067*K2067/D2067*D2068)+(G2067*J2067/C2067*C2068)))),((G2067*J2067/C2067*C2068)/((G2067*K2067/D2067*D2068)+(G2067*J2067/C2067*C2068))))</f>
        <v>0.58472944945858385</v>
      </c>
      <c r="K2068" s="18">
        <f t="shared" si="384"/>
        <v>0.41527055054141615</v>
      </c>
      <c r="L2068" s="20">
        <f t="shared" si="385"/>
        <v>1.4080686643833344</v>
      </c>
      <c r="M2068" s="51">
        <f>IF(AND((B2068-$B$2)&gt;123,OR(((U2067*R2067/C2067*C2068)/(U2067*S2067/D2067*D2068))&lt;(4/6),((U2067*R2067/C2067*C2068)/(U2067*S2067/D2067*D2068))&gt;(6/4))),1,0)</f>
        <v>0</v>
      </c>
      <c r="N2068" s="51">
        <f>IF(AND((B2068-$B$2)&gt;123,OR(((U2067*R2067/C2067*C2068)/(U2067*S2067/D2067*D2068))&lt;(4/6),((U2067*R2067/C2067*C2068)/(U2067*S2067/D2067*D2068))&gt;(6/4))),COUNTIF($M$2:M2068,1),0)</f>
        <v>0</v>
      </c>
      <c r="O2068" s="51">
        <f>IF(OR((ROW(N2068)-MATCH(MAX($N$2:N2068),$N$2:N2068,0))=1,(ROW(N2068)-MATCH(MAX($N$2:N2068),$N$2:N2068,0))&gt;123),IF(OR(((U2067*R2067/C2067*C2068)/(U2067*S2067/D2067*D2068))&lt;(4/6),((U2067*R2067/C2067*C2068)/(U2067*S2067/D2067*D2068))&gt;(6/4)),1,0),0)</f>
        <v>0</v>
      </c>
      <c r="P2068" s="47">
        <f>IF(O2068=1,U2067/2/C2068,P2067)</f>
        <v>4.5848803948301908</v>
      </c>
      <c r="Q2068" s="47">
        <f>IF(O2068=1,U2067/2/D2068,Q2067)</f>
        <v>74.992248772629807</v>
      </c>
      <c r="R2068" s="41">
        <f>P2068*C2068/U2067</f>
        <v>0.58615058822150268</v>
      </c>
      <c r="S2068" s="41">
        <f>Q2068*D2068/U2067</f>
        <v>0.41627983282918257</v>
      </c>
      <c r="T2068" s="41">
        <f t="shared" si="391"/>
        <v>1.4080686643833293</v>
      </c>
      <c r="U2068" s="42">
        <f>P2068*C2068+Q2068*D2068</f>
        <v>36838.143937745815</v>
      </c>
      <c r="V2068" s="25">
        <f>B2068</f>
        <v>44019</v>
      </c>
      <c r="W2068">
        <f>C2068/C$2</f>
        <v>2.0437717318911601</v>
      </c>
      <c r="X2068">
        <f>D2068/D$2</f>
        <v>1.461782156932999</v>
      </c>
      <c r="Y2068">
        <f t="shared" si="392"/>
        <v>1.8419071968872909</v>
      </c>
      <c r="AA2068" s="15">
        <f t="shared" si="393"/>
        <v>6.0023405520091E-3</v>
      </c>
      <c r="AB2068" s="15">
        <f t="shared" si="394"/>
        <v>-2.5562979642028694E-3</v>
      </c>
      <c r="AC2068" s="15">
        <f t="shared" si="395"/>
        <v>2.4304210506853607E-3</v>
      </c>
    </row>
    <row r="2069" spans="1:29" x14ac:dyDescent="0.4">
      <c r="A2069" s="43">
        <f t="shared" si="386"/>
        <v>2020</v>
      </c>
      <c r="B2069" s="53">
        <v>44020</v>
      </c>
      <c r="C2069" s="45">
        <v>4774.0042000000003</v>
      </c>
      <c r="D2069" s="45">
        <f>VLOOKUP(B2069,'H11001.CSI  中证全债'!$A$2:$B$2792,2,0)</f>
        <v>203.73910000000001</v>
      </c>
      <c r="E2069" s="14">
        <f t="shared" si="387"/>
        <v>0</v>
      </c>
      <c r="F2069" s="14">
        <f>IF(AND((B2069-$B$2)&gt;123,OR(((G2068*J2068/C2068*C2069)/(G2068*K2068/D2068*D2069))&lt;(4/6),((G2068*J2068/C2068*C2069)/(G2068*K2068/D2068*D2069))&gt;(6/4))),COUNTIF($E$2:E2069,1),0)</f>
        <v>0</v>
      </c>
      <c r="G2069" s="21">
        <f t="shared" si="388"/>
        <v>36913.278665730817</v>
      </c>
      <c r="H2069" s="12">
        <f t="shared" si="389"/>
        <v>4.553570394703824</v>
      </c>
      <c r="I2069" s="12">
        <f t="shared" si="390"/>
        <v>74.480129127983204</v>
      </c>
      <c r="J2069" s="15">
        <f>IF(OR((ROW(F2069)-MATCH(MAX($F$2:F2069),$F$2:F2069,0))=1,(ROW(F2069)-MATCH(MAX($F$2:F2069),$F$2:F2069,0))&gt;123),IF(OR(((G2068*J2068/C2068*C2069)/(G2068*K2068/D2068*D2069))&lt;(4/6),((G2068*J2068/C2068*C2069)/(G2068*K2068/D2068*D2069))&gt;(6/4)),50%,((G2068*J2068/C2068*C2069)/((G2068*K2068/D2068*D2069)+(G2068*J2068/C2068*C2069)))),((G2068*J2068/C2068*C2069)/((G2068*K2068/D2068*D2069)+(G2068*J2068/C2068*C2069))))</f>
        <v>0.58891447671629815</v>
      </c>
      <c r="K2069" s="18">
        <f t="shared" si="384"/>
        <v>0.41108552328370185</v>
      </c>
      <c r="L2069" s="20">
        <f t="shared" si="385"/>
        <v>1.4325838380590976</v>
      </c>
      <c r="M2069" s="51">
        <f>IF(AND((B2069-$B$2)&gt;123,OR(((U2068*R2068/C2068*C2069)/(U2068*S2068/D2068*D2069))&lt;(4/6),((U2068*R2068/C2068*C2069)/(U2068*S2068/D2068*D2069))&gt;(6/4))),1,0)</f>
        <v>0</v>
      </c>
      <c r="N2069" s="51">
        <f>IF(AND((B2069-$B$2)&gt;123,OR(((U2068*R2068/C2068*C2069)/(U2068*S2068/D2068*D2069))&lt;(4/6),((U2068*R2068/C2068*C2069)/(U2068*S2068/D2068*D2069))&gt;(6/4))),COUNTIF($M$2:M2069,1),0)</f>
        <v>0</v>
      </c>
      <c r="O2069" s="51">
        <f>IF(OR((ROW(N2069)-MATCH(MAX($N$2:N2069),$N$2:N2069,0))=1,(ROW(N2069)-MATCH(MAX($N$2:N2069),$N$2:N2069,0))&gt;123),IF(OR(((U2068*R2068/C2068*C2069)/(U2068*S2068/D2068*D2069))&lt;(4/6),((U2068*R2068/C2068*C2069)/(U2068*S2068/D2068*D2069))&gt;(6/4)),1,0),0)</f>
        <v>0</v>
      </c>
      <c r="P2069" s="47">
        <f>IF(O2069=1,U2068/2/C2069,P2068)</f>
        <v>4.5848803948301908</v>
      </c>
      <c r="Q2069" s="47">
        <f>IF(O2069=1,U2068/2/D2069,Q2068)</f>
        <v>74.992248772629807</v>
      </c>
      <c r="R2069" s="41">
        <f>P2069*C2069/U2068</f>
        <v>0.59417321074608864</v>
      </c>
      <c r="S2069" s="41">
        <f>Q2069*D2069/U2068</f>
        <v>0.41475632696728748</v>
      </c>
      <c r="T2069" s="41">
        <f t="shared" si="391"/>
        <v>1.4325838380590927</v>
      </c>
      <c r="U2069" s="42">
        <f>P2069*C2069+Q2069*D2069</f>
        <v>37167.091533328698</v>
      </c>
      <c r="V2069" s="25">
        <f>B2069</f>
        <v>44020</v>
      </c>
      <c r="W2069">
        <f>C2069/C$2</f>
        <v>2.0767799759260783</v>
      </c>
      <c r="X2069">
        <f>D2069/D$2</f>
        <v>1.4599720530275886</v>
      </c>
      <c r="Y2069">
        <f t="shared" si="392"/>
        <v>1.8583545766664349</v>
      </c>
      <c r="AA2069" s="15">
        <f t="shared" si="393"/>
        <v>1.6150651033995267E-2</v>
      </c>
      <c r="AB2069" s="15">
        <f t="shared" si="394"/>
        <v>-1.2382856753486715E-3</v>
      </c>
      <c r="AC2069" s="15">
        <f t="shared" si="395"/>
        <v>8.9295377133762344E-3</v>
      </c>
    </row>
    <row r="2070" spans="1:29" x14ac:dyDescent="0.4">
      <c r="A2070" s="43">
        <f t="shared" si="386"/>
        <v>2020</v>
      </c>
      <c r="B2070" s="53">
        <v>44021</v>
      </c>
      <c r="C2070" s="45">
        <v>4840.7712000000001</v>
      </c>
      <c r="D2070" s="45">
        <f>VLOOKUP(B2070,'H11001.CSI  中证全债'!$A$2:$B$2792,2,0)</f>
        <v>203.26169999999999</v>
      </c>
      <c r="E2070" s="14">
        <f t="shared" si="387"/>
        <v>0</v>
      </c>
      <c r="F2070" s="14">
        <f>IF(AND((B2070-$B$2)&gt;123,OR(((G2069*J2069/C2069*C2070)/(G2069*K2069/D2069*D2070))&lt;(4/6),((G2069*J2069/C2069*C2070)/(G2069*K2069/D2069*D2070))&gt;(6/4))),COUNTIF($E$2:E2070,1),0)</f>
        <v>0</v>
      </c>
      <c r="G2070" s="21">
        <f t="shared" si="388"/>
        <v>37181.750086628308</v>
      </c>
      <c r="H2070" s="12">
        <f t="shared" si="389"/>
        <v>4.553570394703824</v>
      </c>
      <c r="I2070" s="12">
        <f t="shared" si="390"/>
        <v>74.480129127983204</v>
      </c>
      <c r="J2070" s="15">
        <f>IF(OR((ROW(F2070)-MATCH(MAX($F$2:F2070),$F$2:F2070,0))=1,(ROW(F2070)-MATCH(MAX($F$2:F2070),$F$2:F2070,0))&gt;123),IF(OR(((G2069*J2069/C2069*C2070)/(G2069*K2069/D2069*D2070))&lt;(4/6),((G2069*J2069/C2069*C2070)/(G2069*K2069/D2069*D2070))&gt;(6/4)),50%,((G2069*J2069/C2069*C2070)/((G2069*K2069/D2069*D2070)+(G2069*J2069/C2069*C2070)))),((G2069*J2069/C2069*C2070)/((G2069*K2069/D2069*D2070)+(G2069*J2069/C2069*C2070))))</f>
        <v>0.59283902378178288</v>
      </c>
      <c r="K2070" s="18">
        <f t="shared" si="384"/>
        <v>0.40716097621821712</v>
      </c>
      <c r="L2070" s="20">
        <f t="shared" si="385"/>
        <v>1.4560310501467408</v>
      </c>
      <c r="M2070" s="51">
        <f>IF(AND((B2070-$B$2)&gt;123,OR(((U2069*R2069/C2069*C2070)/(U2069*S2069/D2069*D2070))&lt;(4/6),((U2069*R2069/C2069*C2070)/(U2069*S2069/D2069*D2070))&gt;(6/4))),1,0)</f>
        <v>0</v>
      </c>
      <c r="N2070" s="51">
        <f>IF(AND((B2070-$B$2)&gt;123,OR(((U2069*R2069/C2069*C2070)/(U2069*S2069/D2069*D2070))&lt;(4/6),((U2069*R2069/C2069*C2070)/(U2069*S2069/D2069*D2070))&gt;(6/4))),COUNTIF($M$2:M2070,1),0)</f>
        <v>0</v>
      </c>
      <c r="O2070" s="51">
        <f>IF(OR((ROW(N2070)-MATCH(MAX($N$2:N2070),$N$2:N2070,0))=1,(ROW(N2070)-MATCH(MAX($N$2:N2070),$N$2:N2070,0))&gt;123),IF(OR(((U2069*R2069/C2069*C2070)/(U2069*S2069/D2069*D2070))&lt;(4/6),((U2069*R2069/C2069*C2070)/(U2069*S2069/D2069*D2070))&gt;(6/4)),1,0),0)</f>
        <v>0</v>
      </c>
      <c r="P2070" s="47">
        <f>IF(O2070=1,U2069/2/C2070,P2069)</f>
        <v>4.5848803948301908</v>
      </c>
      <c r="Q2070" s="47">
        <f>IF(O2070=1,U2069/2/D2070,Q2069)</f>
        <v>74.992248772629807</v>
      </c>
      <c r="R2070" s="41">
        <f>P2070*C2070/U2069</f>
        <v>0.59715076039340764</v>
      </c>
      <c r="S2070" s="41">
        <f>Q2070*D2070/U2069</f>
        <v>0.41012227062961887</v>
      </c>
      <c r="T2070" s="41">
        <f t="shared" si="391"/>
        <v>1.4560310501467355</v>
      </c>
      <c r="U2070" s="42">
        <f>P2070*C2070+Q2070*D2070</f>
        <v>37437.408943086266</v>
      </c>
      <c r="V2070" s="25">
        <f>B2070</f>
        <v>44021</v>
      </c>
      <c r="W2070">
        <f>C2070/C$2</f>
        <v>2.1058248537359168</v>
      </c>
      <c r="X2070">
        <f>D2070/D$2</f>
        <v>1.4565510569688283</v>
      </c>
      <c r="Y2070">
        <f t="shared" si="392"/>
        <v>1.8718704471543133</v>
      </c>
      <c r="AA2070" s="15">
        <f t="shared" si="393"/>
        <v>1.3985534407363831E-2</v>
      </c>
      <c r="AB2070" s="15">
        <f t="shared" si="394"/>
        <v>-2.3431928382917633E-3</v>
      </c>
      <c r="AC2070" s="15">
        <f t="shared" si="395"/>
        <v>7.273031023026677E-3</v>
      </c>
    </row>
    <row r="2071" spans="1:29" x14ac:dyDescent="0.4">
      <c r="A2071" s="43">
        <f t="shared" si="386"/>
        <v>2020</v>
      </c>
      <c r="B2071" s="53">
        <v>44022</v>
      </c>
      <c r="C2071" s="45">
        <v>4753.1333000000004</v>
      </c>
      <c r="D2071" s="45">
        <f>VLOOKUP(B2071,'H11001.CSI  中证全债'!$A$2:$B$2792,2,0)</f>
        <v>203.20189999999999</v>
      </c>
      <c r="E2071" s="14">
        <f t="shared" si="387"/>
        <v>0</v>
      </c>
      <c r="F2071" s="14">
        <f>IF(AND((B2071-$B$2)&gt;123,OR(((G2070*J2070/C2070*C2071)/(G2070*K2070/D2070*D2071))&lt;(4/6),((G2070*J2070/C2070*C2071)/(G2070*K2070/D2070*D2071))&gt;(6/4))),COUNTIF($E$2:E2071,1),0)</f>
        <v>0</v>
      </c>
      <c r="G2071" s="21">
        <f t="shared" si="388"/>
        <v>36778.230828012442</v>
      </c>
      <c r="H2071" s="12">
        <f t="shared" si="389"/>
        <v>4.553570394703824</v>
      </c>
      <c r="I2071" s="12">
        <f t="shared" si="390"/>
        <v>74.480129127983204</v>
      </c>
      <c r="J2071" s="15">
        <f>IF(OR((ROW(F2071)-MATCH(MAX($F$2:F2071),$F$2:F2071,0))=1,(ROW(F2071)-MATCH(MAX($F$2:F2071),$F$2:F2071,0))&gt;123),IF(OR(((G2070*J2070/C2070*C2071)/(G2070*K2070/D2070*D2071))&lt;(4/6),((G2070*J2070/C2070*C2071)/(G2070*K2070/D2070*D2071))&gt;(6/4)),50%,((G2070*J2070/C2070*C2071)/((G2070*K2070/D2070*D2071)+(G2070*J2070/C2070*C2071)))),((G2070*J2070/C2070*C2071)/((G2070*K2070/D2070*D2071)+(G2070*J2070/C2070*C2071))))</f>
        <v>0.58849288260151467</v>
      </c>
      <c r="K2071" s="18">
        <f t="shared" si="384"/>
        <v>0.41150711739848533</v>
      </c>
      <c r="L2071" s="20">
        <f t="shared" si="385"/>
        <v>1.430091625928414</v>
      </c>
      <c r="M2071" s="51">
        <f>IF(AND((B2071-$B$2)&gt;123,OR(((U2070*R2070/C2070*C2071)/(U2070*S2070/D2070*D2071))&lt;(4/6),((U2070*R2070/C2070*C2071)/(U2070*S2070/D2070*D2071))&gt;(6/4))),1,0)</f>
        <v>0</v>
      </c>
      <c r="N2071" s="51">
        <f>IF(AND((B2071-$B$2)&gt;123,OR(((U2070*R2070/C2070*C2071)/(U2070*S2070/D2070*D2071))&lt;(4/6),((U2070*R2070/C2070*C2071)/(U2070*S2070/D2070*D2071))&gt;(6/4))),COUNTIF($M$2:M2071,1),0)</f>
        <v>0</v>
      </c>
      <c r="O2071" s="51">
        <f>IF(OR((ROW(N2071)-MATCH(MAX($N$2:N2071),$N$2:N2071,0))=1,(ROW(N2071)-MATCH(MAX($N$2:N2071),$N$2:N2071,0))&gt;123),IF(OR(((U2070*R2070/C2070*C2071)/(U2070*S2070/D2070*D2071))&lt;(4/6),((U2070*R2070/C2070*C2071)/(U2070*S2070/D2070*D2071))&gt;(6/4)),1,0),0)</f>
        <v>0</v>
      </c>
      <c r="P2071" s="47">
        <f>IF(O2071=1,U2070/2/C2071,P2070)</f>
        <v>4.5848803948301908</v>
      </c>
      <c r="Q2071" s="47">
        <f>IF(O2071=1,U2070/2/D2071,Q2070)</f>
        <v>74.992248772629807</v>
      </c>
      <c r="R2071" s="41">
        <f>P2071*C2071/U2070</f>
        <v>0.58210619528489183</v>
      </c>
      <c r="S2071" s="41">
        <f>Q2071*D2071/U2070</f>
        <v>0.40704118864201522</v>
      </c>
      <c r="T2071" s="41">
        <f t="shared" si="391"/>
        <v>1.4300916259284091</v>
      </c>
      <c r="U2071" s="42">
        <f>P2071*C2071+Q2071*D2071</f>
        <v>37031.115117055575</v>
      </c>
      <c r="V2071" s="25">
        <f>B2071</f>
        <v>44022</v>
      </c>
      <c r="W2071">
        <f>C2071/C$2</f>
        <v>2.0677007490582939</v>
      </c>
      <c r="X2071">
        <f>D2071/D$2</f>
        <v>1.456122536725188</v>
      </c>
      <c r="Y2071">
        <f t="shared" si="392"/>
        <v>1.8515557558527787</v>
      </c>
      <c r="AA2071" s="15">
        <f t="shared" si="393"/>
        <v>-1.8104119442786226E-2</v>
      </c>
      <c r="AB2071" s="15">
        <f t="shared" si="394"/>
        <v>-2.9420200657570561E-4</v>
      </c>
      <c r="AC2071" s="15">
        <f t="shared" si="395"/>
        <v>-1.0852616073092958E-2</v>
      </c>
    </row>
    <row r="2072" spans="1:29" x14ac:dyDescent="0.4">
      <c r="A2072" s="43">
        <f t="shared" si="386"/>
        <v>2020</v>
      </c>
      <c r="B2072" s="53">
        <v>44025</v>
      </c>
      <c r="C2072" s="45">
        <v>4852.9611999999997</v>
      </c>
      <c r="D2072" s="45">
        <f>VLOOKUP(B2072,'H11001.CSI  中证全债'!$A$2:$B$2792,2,0)</f>
        <v>203.0789</v>
      </c>
      <c r="E2072" s="14">
        <f t="shared" si="387"/>
        <v>0</v>
      </c>
      <c r="F2072" s="14">
        <f>IF(AND((B2072-$B$2)&gt;123,OR(((G2071*J2071/C2071*C2072)/(G2071*K2071/D2071*D2072))&lt;(4/6),((G2071*J2071/C2071*C2072)/(G2071*K2071/D2071*D2072))&gt;(6/4))),COUNTIF($E$2:E2072,1),0)</f>
        <v>0</v>
      </c>
      <c r="G2072" s="21">
        <f t="shared" si="388"/>
        <v>37223.643142135159</v>
      </c>
      <c r="H2072" s="12">
        <f t="shared" si="389"/>
        <v>4.553570394703824</v>
      </c>
      <c r="I2072" s="12">
        <f t="shared" si="390"/>
        <v>74.480129127983204</v>
      </c>
      <c r="J2072" s="15">
        <f>IF(OR((ROW(F2072)-MATCH(MAX($F$2:F2072),$F$2:F2072,0))=1,(ROW(F2072)-MATCH(MAX($F$2:F2072),$F$2:F2072,0))&gt;123),IF(OR(((G2071*J2071/C2071*C2072)/(G2071*K2071/D2071*D2072))&lt;(4/6),((G2071*J2071/C2071*C2072)/(G2071*K2071/D2071*D2072))&gt;(6/4)),50%,((G2071*J2071/C2071*C2072)/((G2071*K2071/D2071*D2072)+(G2071*J2071/C2071*C2072)))),((G2071*J2071/C2071*C2072)/((G2071*K2071/D2071*D2072)+(G2071*J2071/C2071*C2072))))</f>
        <v>0.59366302117678271</v>
      </c>
      <c r="K2072" s="18">
        <f t="shared" si="384"/>
        <v>0.40633697882321729</v>
      </c>
      <c r="L2072" s="20">
        <f t="shared" si="385"/>
        <v>1.4610115547348801</v>
      </c>
      <c r="M2072" s="51">
        <f>IF(AND((B2072-$B$2)&gt;123,OR(((U2071*R2071/C2071*C2072)/(U2071*S2071/D2071*D2072))&lt;(4/6),((U2071*R2071/C2071*C2072)/(U2071*S2071/D2071*D2072))&gt;(6/4))),1,0)</f>
        <v>0</v>
      </c>
      <c r="N2072" s="51">
        <f>IF(AND((B2072-$B$2)&gt;123,OR(((U2071*R2071/C2071*C2072)/(U2071*S2071/D2071*D2072))&lt;(4/6),((U2071*R2071/C2071*C2072)/(U2071*S2071/D2071*D2072))&gt;(6/4))),COUNTIF($M$2:M2072,1),0)</f>
        <v>0</v>
      </c>
      <c r="O2072" s="51">
        <f>IF(OR((ROW(N2072)-MATCH(MAX($N$2:N2072),$N$2:N2072,0))=1,(ROW(N2072)-MATCH(MAX($N$2:N2072),$N$2:N2072,0))&gt;123),IF(OR(((U2071*R2071/C2071*C2072)/(U2071*S2071/D2071*D2072))&lt;(4/6),((U2071*R2071/C2071*C2072)/(U2071*S2071/D2071*D2072))&gt;(6/4)),1,0),0)</f>
        <v>0</v>
      </c>
      <c r="P2072" s="47">
        <f>IF(O2072=1,U2071/2/C2072,P2071)</f>
        <v>4.5848803948301908</v>
      </c>
      <c r="Q2072" s="47">
        <f>IF(O2072=1,U2071/2/D2072,Q2071)</f>
        <v>74.992248772629807</v>
      </c>
      <c r="R2072" s="41">
        <f>P2072*C2072/U2071</f>
        <v>0.60085273134277584</v>
      </c>
      <c r="S2072" s="41">
        <f>Q2072*D2072/U2071</f>
        <v>0.41125802831300018</v>
      </c>
      <c r="T2072" s="41">
        <f t="shared" si="391"/>
        <v>1.4610115547348754</v>
      </c>
      <c r="U2072" s="42">
        <f>P2072*C2072+Q2072*D2072</f>
        <v>37479.59005202361</v>
      </c>
      <c r="V2072" s="25">
        <f>B2072</f>
        <v>44025</v>
      </c>
      <c r="W2072">
        <f>C2072/C$2</f>
        <v>2.1111277288164492</v>
      </c>
      <c r="X2072">
        <f>D2072/D$2</f>
        <v>1.4552411322106771</v>
      </c>
      <c r="Y2072">
        <f t="shared" si="392"/>
        <v>1.8739795026011805</v>
      </c>
      <c r="AA2072" s="15">
        <f t="shared" si="393"/>
        <v>2.1002545836448228E-2</v>
      </c>
      <c r="AB2072" s="15">
        <f t="shared" si="394"/>
        <v>-6.0530930074964573E-4</v>
      </c>
      <c r="AC2072" s="15">
        <f t="shared" si="395"/>
        <v>1.2110759655776127E-2</v>
      </c>
    </row>
    <row r="2073" spans="1:29" x14ac:dyDescent="0.4">
      <c r="A2073" s="43">
        <f t="shared" si="386"/>
        <v>2020</v>
      </c>
      <c r="B2073" s="53">
        <v>44026</v>
      </c>
      <c r="C2073" s="45">
        <v>4806.6902</v>
      </c>
      <c r="D2073" s="45">
        <f>VLOOKUP(B2073,'H11001.CSI  中证全债'!$A$2:$B$2792,2,0)</f>
        <v>203.0694</v>
      </c>
      <c r="E2073" s="14">
        <f t="shared" si="387"/>
        <v>0</v>
      </c>
      <c r="F2073" s="14">
        <f>IF(AND((B2073-$B$2)&gt;123,OR(((G2072*J2072/C2072*C2073)/(G2072*K2072/D2072*D2073))&lt;(4/6),((G2072*J2072/C2072*C2073)/(G2072*K2072/D2072*D2073))&gt;(6/4))),COUNTIF($E$2:E2073,1),0)</f>
        <v>0</v>
      </c>
      <c r="G2073" s="21">
        <f t="shared" si="388"/>
        <v>37012.237325175105</v>
      </c>
      <c r="H2073" s="12">
        <f t="shared" si="389"/>
        <v>4.553570394703824</v>
      </c>
      <c r="I2073" s="12">
        <f t="shared" si="390"/>
        <v>74.480129127983204</v>
      </c>
      <c r="J2073" s="15">
        <f>IF(OR((ROW(F2073)-MATCH(MAX($F$2:F2073),$F$2:F2073,0))=1,(ROW(F2073)-MATCH(MAX($F$2:F2073),$F$2:F2073,0))&gt;123),IF(OR(((G2072*J2072/C2072*C2073)/(G2072*K2072/D2072*D2073))&lt;(4/6),((G2072*J2072/C2072*C2073)/(G2072*K2072/D2072*D2073))&gt;(6/4)),50%,((G2072*J2072/C2072*C2073)/((G2072*K2072/D2072*D2073)+(G2072*J2072/C2072*C2073)))),((G2072*J2072/C2072*C2073)/((G2072*K2072/D2072*D2073)+(G2072*J2072/C2072*C2073))))</f>
        <v>0.59136123004229912</v>
      </c>
      <c r="K2073" s="18">
        <f t="shared" si="384"/>
        <v>0.40863876995770088</v>
      </c>
      <c r="L2073" s="20">
        <f t="shared" si="385"/>
        <v>1.4471491045832785</v>
      </c>
      <c r="M2073" s="51">
        <f>IF(AND((B2073-$B$2)&gt;123,OR(((U2072*R2072/C2072*C2073)/(U2072*S2072/D2072*D2073))&lt;(4/6),((U2072*R2072/C2072*C2073)/(U2072*S2072/D2072*D2073))&gt;(6/4))),1,0)</f>
        <v>0</v>
      </c>
      <c r="N2073" s="51">
        <f>IF(AND((B2073-$B$2)&gt;123,OR(((U2072*R2072/C2072*C2073)/(U2072*S2072/D2072*D2073))&lt;(4/6),((U2072*R2072/C2072*C2073)/(U2072*S2072/D2072*D2073))&gt;(6/4))),COUNTIF($M$2:M2073,1),0)</f>
        <v>0</v>
      </c>
      <c r="O2073" s="51">
        <f>IF(OR((ROW(N2073)-MATCH(MAX($N$2:N2073),$N$2:N2073,0))=1,(ROW(N2073)-MATCH(MAX($N$2:N2073),$N$2:N2073,0))&gt;123),IF(OR(((U2072*R2072/C2072*C2073)/(U2072*S2072/D2072*D2073))&lt;(4/6),((U2072*R2072/C2072*C2073)/(U2072*S2072/D2072*D2073))&gt;(6/4)),1,0),0)</f>
        <v>0</v>
      </c>
      <c r="P2073" s="47">
        <f>IF(O2073=1,U2072/2/C2073,P2072)</f>
        <v>4.5848803948301908</v>
      </c>
      <c r="Q2073" s="47">
        <f>IF(O2073=1,U2072/2/D2073,Q2072)</f>
        <v>74.992248772629807</v>
      </c>
      <c r="R2073" s="41">
        <f>P2073*C2073/U2072</f>
        <v>0.58800268710016268</v>
      </c>
      <c r="S2073" s="41">
        <f>Q2073*D2073/U2072</f>
        <v>0.40631797044126</v>
      </c>
      <c r="T2073" s="41">
        <f t="shared" si="391"/>
        <v>1.4471491045832743</v>
      </c>
      <c r="U2073" s="42">
        <f>P2073*C2073+Q2073*D2073</f>
        <v>37266.730624911084</v>
      </c>
      <c r="V2073" s="25">
        <f>B2073</f>
        <v>44026</v>
      </c>
      <c r="W2073">
        <f>C2073/C$2</f>
        <v>2.0909989894521073</v>
      </c>
      <c r="X2073">
        <f>D2073/D$2</f>
        <v>1.4551730562522391</v>
      </c>
      <c r="Y2073">
        <f t="shared" si="392"/>
        <v>1.8633365312455543</v>
      </c>
      <c r="AA2073" s="15">
        <f t="shared" si="393"/>
        <v>-9.5345909627299053E-3</v>
      </c>
      <c r="AB2073" s="15">
        <f t="shared" si="394"/>
        <v>-4.677984763568066E-5</v>
      </c>
      <c r="AC2073" s="15">
        <f t="shared" si="395"/>
        <v>-5.6793424585771524E-3</v>
      </c>
    </row>
    <row r="2074" spans="1:29" x14ac:dyDescent="0.4">
      <c r="A2074" s="43">
        <f t="shared" si="386"/>
        <v>2020</v>
      </c>
      <c r="B2074" s="53">
        <v>44027</v>
      </c>
      <c r="C2074" s="45">
        <v>4744.4687000000004</v>
      </c>
      <c r="D2074" s="45">
        <f>VLOOKUP(B2074,'H11001.CSI  中证全债'!$A$2:$B$2792,2,0)</f>
        <v>203.25389999999999</v>
      </c>
      <c r="E2074" s="14">
        <f t="shared" si="387"/>
        <v>0</v>
      </c>
      <c r="F2074" s="14">
        <f>IF(AND((B2074-$B$2)&gt;123,OR(((G2073*J2073/C2073*C2074)/(G2073*K2073/D2073*D2074))&lt;(4/6),((G2073*J2073/C2073*C2074)/(G2073*K2073/D2073*D2074))&gt;(6/4))),COUNTIF($E$2:E2074,1),0)</f>
        <v>0</v>
      </c>
      <c r="G2074" s="21">
        <f t="shared" si="388"/>
        <v>36742.648928685157</v>
      </c>
      <c r="H2074" s="12">
        <f t="shared" si="389"/>
        <v>4.553570394703824</v>
      </c>
      <c r="I2074" s="12">
        <f t="shared" si="390"/>
        <v>74.480129127983204</v>
      </c>
      <c r="J2074" s="15">
        <f>IF(OR((ROW(F2074)-MATCH(MAX($F$2:F2074),$F$2:F2074,0))=1,(ROW(F2074)-MATCH(MAX($F$2:F2074),$F$2:F2074,0))&gt;123),IF(OR(((G2073*J2073/C2073*C2074)/(G2073*K2073/D2073*D2074))&lt;(4/6),((G2073*J2073/C2073*C2074)/(G2073*K2073/D2073*D2074))&gt;(6/4)),50%,((G2073*J2073/C2073*C2074)/((G2073*K2073/D2073*D2074)+(G2073*J2073/C2073*C2074)))),((G2073*J2073/C2073*C2074)/((G2073*K2073/D2073*D2074)+(G2073*J2073/C2073*C2074))))</f>
        <v>0.5879889676123059</v>
      </c>
      <c r="K2074" s="18">
        <f t="shared" si="384"/>
        <v>0.4120110323876941</v>
      </c>
      <c r="L2074" s="20">
        <f t="shared" si="385"/>
        <v>1.4271194734878363</v>
      </c>
      <c r="M2074" s="51">
        <f>IF(AND((B2074-$B$2)&gt;123,OR(((U2073*R2073/C2073*C2074)/(U2073*S2073/D2073*D2074))&lt;(4/6),((U2073*R2073/C2073*C2074)/(U2073*S2073/D2073*D2074))&gt;(6/4))),1,0)</f>
        <v>0</v>
      </c>
      <c r="N2074" s="51">
        <f>IF(AND((B2074-$B$2)&gt;123,OR(((U2073*R2073/C2073*C2074)/(U2073*S2073/D2073*D2074))&lt;(4/6),((U2073*R2073/C2073*C2074)/(U2073*S2073/D2073*D2074))&gt;(6/4))),COUNTIF($M$2:M2074,1),0)</f>
        <v>0</v>
      </c>
      <c r="O2074" s="51">
        <f>IF(OR((ROW(N2074)-MATCH(MAX($N$2:N2074),$N$2:N2074,0))=1,(ROW(N2074)-MATCH(MAX($N$2:N2074),$N$2:N2074,0))&gt;123),IF(OR(((U2073*R2073/C2073*C2074)/(U2073*S2073/D2073*D2074))&lt;(4/6),((U2073*R2073/C2073*C2074)/(U2073*S2073/D2073*D2074))&gt;(6/4)),1,0),0)</f>
        <v>0</v>
      </c>
      <c r="P2074" s="47">
        <f>IF(O2074=1,U2073/2/C2074,P2073)</f>
        <v>4.5848803948301908</v>
      </c>
      <c r="Q2074" s="47">
        <f>IF(O2074=1,U2073/2/D2074,Q2073)</f>
        <v>74.992248772629807</v>
      </c>
      <c r="R2074" s="41">
        <f>P2074*C2074/U2073</f>
        <v>0.58370619482178909</v>
      </c>
      <c r="S2074" s="41">
        <f>Q2074*D2074/U2073</f>
        <v>0.40901004132136926</v>
      </c>
      <c r="T2074" s="41">
        <f t="shared" si="391"/>
        <v>1.4271194734878325</v>
      </c>
      <c r="U2074" s="42">
        <f>P2074*C2074+Q2074*D2074</f>
        <v>36995.288559322704</v>
      </c>
      <c r="V2074" s="25">
        <f>B2074</f>
        <v>44027</v>
      </c>
      <c r="W2074">
        <f>C2074/C$2</f>
        <v>2.0639314880720114</v>
      </c>
      <c r="X2074">
        <f>D2074/D$2</f>
        <v>1.4564951630240055</v>
      </c>
      <c r="Y2074">
        <f t="shared" si="392"/>
        <v>1.8497644279661352</v>
      </c>
      <c r="AA2074" s="15">
        <f t="shared" si="393"/>
        <v>-1.2944770187186094E-2</v>
      </c>
      <c r="AB2074" s="15">
        <f t="shared" si="394"/>
        <v>9.0855638515696668E-4</v>
      </c>
      <c r="AC2074" s="15">
        <f t="shared" si="395"/>
        <v>-7.2837638568417074E-3</v>
      </c>
    </row>
    <row r="2075" spans="1:29" x14ac:dyDescent="0.4">
      <c r="A2075" s="43">
        <f t="shared" si="386"/>
        <v>2020</v>
      </c>
      <c r="B2075" s="53">
        <v>44028</v>
      </c>
      <c r="C2075" s="45">
        <v>4516.2532000000001</v>
      </c>
      <c r="D2075" s="45">
        <f>VLOOKUP(B2075,'H11001.CSI  中证全债'!$A$2:$B$2792,2,0)</f>
        <v>203.45920000000001</v>
      </c>
      <c r="E2075" s="14">
        <f t="shared" si="387"/>
        <v>0</v>
      </c>
      <c r="F2075" s="14">
        <f>IF(AND((B2075-$B$2)&gt;123,OR(((G2074*J2074/C2074*C2075)/(G2074*K2074/D2074*D2075))&lt;(4/6),((G2074*J2074/C2074*C2075)/(G2074*K2074/D2074*D2075))&gt;(6/4))),COUNTIF($E$2:E2075,1),0)</f>
        <v>0</v>
      </c>
      <c r="G2075" s="21">
        <f t="shared" si="388"/>
        <v>35718.744354782597</v>
      </c>
      <c r="H2075" s="12">
        <f t="shared" si="389"/>
        <v>4.553570394703824</v>
      </c>
      <c r="I2075" s="12">
        <f t="shared" si="390"/>
        <v>74.480129127983204</v>
      </c>
      <c r="J2075" s="15">
        <f>IF(OR((ROW(F2075)-MATCH(MAX($F$2:F2075),$F$2:F2075,0))=1,(ROW(F2075)-MATCH(MAX($F$2:F2075),$F$2:F2075,0))&gt;123),IF(OR(((G2074*J2074/C2074*C2075)/(G2074*K2074/D2074*D2075))&lt;(4/6),((G2074*J2074/C2074*C2075)/(G2074*K2074/D2074*D2075))&gt;(6/4)),50%,((G2074*J2074/C2074*C2075)/((G2074*K2074/D2074*D2075)+(G2074*J2074/C2074*C2075)))),((G2074*J2074/C2074*C2075)/((G2074*K2074/D2074*D2075)+(G2074*J2074/C2074*C2075))))</f>
        <v>0.57575027448446314</v>
      </c>
      <c r="K2075" s="18">
        <f t="shared" si="384"/>
        <v>0.42424972551553686</v>
      </c>
      <c r="L2075" s="20">
        <f t="shared" si="385"/>
        <v>1.357102291073558</v>
      </c>
      <c r="M2075" s="51">
        <f>IF(AND((B2075-$B$2)&gt;123,OR(((U2074*R2074/C2074*C2075)/(U2074*S2074/D2074*D2075))&lt;(4/6),((U2074*R2074/C2074*C2075)/(U2074*S2074/D2074*D2075))&gt;(6/4))),1,0)</f>
        <v>0</v>
      </c>
      <c r="N2075" s="51">
        <f>IF(AND((B2075-$B$2)&gt;123,OR(((U2074*R2074/C2074*C2075)/(U2074*S2074/D2074*D2075))&lt;(4/6),((U2074*R2074/C2074*C2075)/(U2074*S2074/D2074*D2075))&gt;(6/4))),COUNTIF($M$2:M2075,1),0)</f>
        <v>0</v>
      </c>
      <c r="O2075" s="51">
        <f>IF(OR((ROW(N2075)-MATCH(MAX($N$2:N2075),$N$2:N2075,0))=1,(ROW(N2075)-MATCH(MAX($N$2:N2075),$N$2:N2075,0))&gt;123),IF(OR(((U2074*R2074/C2074*C2075)/(U2074*S2074/D2074*D2075))&lt;(4/6),((U2074*R2074/C2074*C2075)/(U2074*S2074/D2074*D2075))&gt;(6/4)),1,0),0)</f>
        <v>0</v>
      </c>
      <c r="P2075" s="47">
        <f>IF(O2075=1,U2074/2/C2075,P2074)</f>
        <v>4.5848803948301908</v>
      </c>
      <c r="Q2075" s="47">
        <f>IF(O2075=1,U2074/2/D2075,Q2074)</f>
        <v>74.992248772629807</v>
      </c>
      <c r="R2075" s="41">
        <f>P2075*C2075/U2074</f>
        <v>0.5597058858337014</v>
      </c>
      <c r="S2075" s="41">
        <f>Q2075*D2075/U2074</f>
        <v>0.41242719101957936</v>
      </c>
      <c r="T2075" s="41">
        <f t="shared" si="391"/>
        <v>1.357102291073554</v>
      </c>
      <c r="U2075" s="42">
        <f>P2075*C2075+Q2075*D2075</f>
        <v>35964.343696249358</v>
      </c>
      <c r="V2075" s="25">
        <f>B2075</f>
        <v>44028</v>
      </c>
      <c r="W2075">
        <f>C2075/C$2</f>
        <v>1.9646535317191538</v>
      </c>
      <c r="X2075">
        <f>D2075/D$2</f>
        <v>1.457966320315299</v>
      </c>
      <c r="Y2075">
        <f t="shared" si="392"/>
        <v>1.798217184812468</v>
      </c>
      <c r="AA2075" s="15">
        <f t="shared" si="393"/>
        <v>-4.8101381720570879E-2</v>
      </c>
      <c r="AB2075" s="15">
        <f t="shared" si="394"/>
        <v>1.0100667195069857E-3</v>
      </c>
      <c r="AC2075" s="15">
        <f t="shared" si="395"/>
        <v>-2.7866923146719125E-2</v>
      </c>
    </row>
    <row r="2076" spans="1:29" x14ac:dyDescent="0.4">
      <c r="A2076" s="43">
        <f t="shared" si="386"/>
        <v>2020</v>
      </c>
      <c r="B2076" s="53">
        <v>44029</v>
      </c>
      <c r="C2076" s="45">
        <v>4544.7007000000003</v>
      </c>
      <c r="D2076" s="45">
        <f>VLOOKUP(B2076,'H11001.CSI  中证全债'!$A$2:$B$2792,2,0)</f>
        <v>203.50839999999999</v>
      </c>
      <c r="E2076" s="14">
        <f t="shared" si="387"/>
        <v>0</v>
      </c>
      <c r="F2076" s="14">
        <f>IF(AND((B2076-$B$2)&gt;123,OR(((G2075*J2075/C2075*C2076)/(G2075*K2075/D2075*D2076))&lt;(4/6),((G2075*J2075/C2075*C2076)/(G2075*K2075/D2075*D2076))&gt;(6/4))),COUNTIF($E$2:E2076,1),0)</f>
        <v>0</v>
      </c>
      <c r="G2076" s="21">
        <f t="shared" si="388"/>
        <v>35851.94647093903</v>
      </c>
      <c r="H2076" s="12">
        <f t="shared" si="389"/>
        <v>4.553570394703824</v>
      </c>
      <c r="I2076" s="12">
        <f t="shared" si="390"/>
        <v>74.480129127983204</v>
      </c>
      <c r="J2076" s="15">
        <f>IF(OR((ROW(F2076)-MATCH(MAX($F$2:F2076),$F$2:F2076,0))=1,(ROW(F2076)-MATCH(MAX($F$2:F2076),$F$2:F2076,0))&gt;123),IF(OR(((G2075*J2075/C2075*C2076)/(G2075*K2075/D2075*D2076))&lt;(4/6),((G2075*J2075/C2075*C2076)/(G2075*K2075/D2075*D2076))&gt;(6/4)),50%,((G2075*J2075/C2075*C2076)/((G2075*K2075/D2075*D2076)+(G2075*J2075/C2075*C2076)))),((G2075*J2075/C2075*C2076)/((G2075*K2075/D2075*D2076)+(G2075*J2075/C2075*C2076))))</f>
        <v>0.57722429595515778</v>
      </c>
      <c r="K2076" s="18">
        <f t="shared" si="384"/>
        <v>0.42277570404484222</v>
      </c>
      <c r="L2076" s="20">
        <f t="shared" si="385"/>
        <v>1.3653204061459827</v>
      </c>
      <c r="M2076" s="51">
        <f>IF(AND((B2076-$B$2)&gt;123,OR(((U2075*R2075/C2075*C2076)/(U2075*S2075/D2075*D2076))&lt;(4/6),((U2075*R2075/C2075*C2076)/(U2075*S2075/D2075*D2076))&gt;(6/4))),1,0)</f>
        <v>0</v>
      </c>
      <c r="N2076" s="51">
        <f>IF(AND((B2076-$B$2)&gt;123,OR(((U2075*R2075/C2075*C2076)/(U2075*S2075/D2075*D2076))&lt;(4/6),((U2075*R2075/C2075*C2076)/(U2075*S2075/D2075*D2076))&gt;(6/4))),COUNTIF($M$2:M2076,1),0)</f>
        <v>0</v>
      </c>
      <c r="O2076" s="51">
        <f>IF(OR((ROW(N2076)-MATCH(MAX($N$2:N2076),$N$2:N2076,0))=1,(ROW(N2076)-MATCH(MAX($N$2:N2076),$N$2:N2076,0))&gt;123),IF(OR(((U2075*R2075/C2075*C2076)/(U2075*S2075/D2075*D2076))&lt;(4/6),((U2075*R2075/C2075*C2076)/(U2075*S2075/D2075*D2076))&gt;(6/4)),1,0),0)</f>
        <v>0</v>
      </c>
      <c r="P2076" s="47">
        <f>IF(O2076=1,U2075/2/C2076,P2075)</f>
        <v>4.5848803948301908</v>
      </c>
      <c r="Q2076" s="47">
        <f>IF(O2076=1,U2075/2/D2076,Q2075)</f>
        <v>74.992248772629807</v>
      </c>
      <c r="R2076" s="41">
        <f>P2076*C2076/U2075</f>
        <v>0.57937687715886443</v>
      </c>
      <c r="S2076" s="41">
        <f>Q2076*D2076/U2075</f>
        <v>0.4243523165337631</v>
      </c>
      <c r="T2076" s="41">
        <f t="shared" si="391"/>
        <v>1.3653204061459789</v>
      </c>
      <c r="U2076" s="42">
        <f>P2076*C2076+Q2076*D2076</f>
        <v>36098.461699920903</v>
      </c>
      <c r="V2076" s="25">
        <f>B2076</f>
        <v>44029</v>
      </c>
      <c r="W2076">
        <f>C2076/C$2</f>
        <v>1.9770287194839986</v>
      </c>
      <c r="X2076">
        <f>D2076/D$2</f>
        <v>1.4583188821211035</v>
      </c>
      <c r="Y2076">
        <f t="shared" si="392"/>
        <v>1.8049230849960451</v>
      </c>
      <c r="AA2076" s="15">
        <f t="shared" si="393"/>
        <v>6.2989161015154504E-3</v>
      </c>
      <c r="AB2076" s="15">
        <f t="shared" si="394"/>
        <v>2.4181752410323831E-4</v>
      </c>
      <c r="AC2076" s="15">
        <f t="shared" si="395"/>
        <v>3.7291936926275859E-3</v>
      </c>
    </row>
    <row r="2077" spans="1:29" x14ac:dyDescent="0.4">
      <c r="A2077" s="43">
        <f t="shared" si="386"/>
        <v>2020</v>
      </c>
      <c r="B2077" s="53">
        <v>44032</v>
      </c>
      <c r="C2077" s="45">
        <v>4680.3046000000004</v>
      </c>
      <c r="D2077" s="45">
        <f>VLOOKUP(B2077,'H11001.CSI  中证全债'!$A$2:$B$2792,2,0)</f>
        <v>203.5839</v>
      </c>
      <c r="E2077" s="14">
        <f t="shared" si="387"/>
        <v>0</v>
      </c>
      <c r="F2077" s="14">
        <f>IF(AND((B2077-$B$2)&gt;123,OR(((G2076*J2076/C2076*C2077)/(G2076*K2076/D2076*D2077))&lt;(4/6),((G2076*J2076/C2076*C2077)/(G2076*K2076/D2076*D2077))&gt;(6/4))),COUNTIF($E$2:E2077,1),0)</f>
        <v>0</v>
      </c>
      <c r="G2077" s="21">
        <f t="shared" si="388"/>
        <v>36475.051625134576</v>
      </c>
      <c r="H2077" s="12">
        <f t="shared" si="389"/>
        <v>4.553570394703824</v>
      </c>
      <c r="I2077" s="12">
        <f t="shared" si="390"/>
        <v>74.480129127983204</v>
      </c>
      <c r="J2077" s="15">
        <f>IF(OR((ROW(F2077)-MATCH(MAX($F$2:F2077),$F$2:F2077,0))=1,(ROW(F2077)-MATCH(MAX($F$2:F2077),$F$2:F2077,0))&gt;123),IF(OR(((G2076*J2076/C2076*C2077)/(G2076*K2076/D2076*D2077))&lt;(4/6),((G2076*J2076/C2076*C2077)/(G2076*K2076/D2076*D2077))&gt;(6/4)),50%,((G2076*J2076/C2076*C2077)/((G2076*K2076/D2076*D2077)+(G2076*J2076/C2076*C2077)))),((G2076*J2076/C2076*C2077)/((G2076*K2076/D2076*D2077)+(G2076*J2076/C2076*C2077))))</f>
        <v>0.58429242770612622</v>
      </c>
      <c r="K2077" s="18">
        <f t="shared" si="384"/>
        <v>0.41570757229387378</v>
      </c>
      <c r="L2077" s="20">
        <f t="shared" si="385"/>
        <v>1.4055371290977487</v>
      </c>
      <c r="M2077" s="51">
        <f>IF(AND((B2077-$B$2)&gt;123,OR(((U2076*R2076/C2076*C2077)/(U2076*S2076/D2076*D2077))&lt;(4/6),((U2076*R2076/C2076*C2077)/(U2076*S2076/D2076*D2077))&gt;(6/4))),1,0)</f>
        <v>0</v>
      </c>
      <c r="N2077" s="51">
        <f>IF(AND((B2077-$B$2)&gt;123,OR(((U2076*R2076/C2076*C2077)/(U2076*S2076/D2076*D2077))&lt;(4/6),((U2076*R2076/C2076*C2077)/(U2076*S2076/D2076*D2077))&gt;(6/4))),COUNTIF($M$2:M2077,1),0)</f>
        <v>0</v>
      </c>
      <c r="O2077" s="51">
        <f>IF(OR((ROW(N2077)-MATCH(MAX($N$2:N2077),$N$2:N2077,0))=1,(ROW(N2077)-MATCH(MAX($N$2:N2077),$N$2:N2077,0))&gt;123),IF(OR(((U2076*R2076/C2076*C2077)/(U2076*S2076/D2076*D2077))&lt;(4/6),((U2076*R2076/C2076*C2077)/(U2076*S2076/D2076*D2077))&gt;(6/4)),1,0),0)</f>
        <v>0</v>
      </c>
      <c r="P2077" s="47">
        <f>IF(O2077=1,U2076/2/C2077,P2076)</f>
        <v>4.5848803948301908</v>
      </c>
      <c r="Q2077" s="47">
        <f>IF(O2077=1,U2076/2/D2077,Q2076)</f>
        <v>74.992248772629807</v>
      </c>
      <c r="R2077" s="41">
        <f>P2077*C2077/U2076</f>
        <v>0.59444740279391406</v>
      </c>
      <c r="S2077" s="41">
        <f>Q2077*D2077/U2076</f>
        <v>0.42293255047307576</v>
      </c>
      <c r="T2077" s="41">
        <f t="shared" si="391"/>
        <v>1.405537129097745</v>
      </c>
      <c r="U2077" s="42">
        <f>P2077*C2077+Q2077*D2077</f>
        <v>36725.851277275753</v>
      </c>
      <c r="V2077" s="25">
        <f>B2077</f>
        <v>44032</v>
      </c>
      <c r="W2077">
        <f>C2077/C$2</f>
        <v>2.0360189198230518</v>
      </c>
      <c r="X2077">
        <f>D2077/D$2</f>
        <v>1.4588599068434251</v>
      </c>
      <c r="Y2077">
        <f t="shared" si="392"/>
        <v>1.8362925638637877</v>
      </c>
      <c r="AA2077" s="15">
        <f t="shared" si="393"/>
        <v>2.9837806480853546E-2</v>
      </c>
      <c r="AB2077" s="15">
        <f t="shared" si="394"/>
        <v>3.7099205733026608E-4</v>
      </c>
      <c r="AC2077" s="15">
        <f t="shared" si="395"/>
        <v>1.7379953266989823E-2</v>
      </c>
    </row>
    <row r="2078" spans="1:29" x14ac:dyDescent="0.4">
      <c r="A2078" s="43">
        <f t="shared" si="386"/>
        <v>2020</v>
      </c>
      <c r="B2078" s="53">
        <v>44033</v>
      </c>
      <c r="C2078" s="45">
        <v>4691.0424999999996</v>
      </c>
      <c r="D2078" s="45">
        <f>VLOOKUP(B2078,'H11001.CSI  中证全债'!$A$2:$B$2792,2,0)</f>
        <v>203.9605</v>
      </c>
      <c r="E2078" s="14">
        <f t="shared" si="387"/>
        <v>0</v>
      </c>
      <c r="F2078" s="14">
        <f>IF(AND((B2078-$B$2)&gt;123,OR(((G2077*J2077/C2077*C2078)/(G2077*K2077/D2077*D2078))&lt;(4/6),((G2077*J2077/C2077*C2078)/(G2077*K2077/D2077*D2078))&gt;(6/4))),COUNTIF($E$2:E2078,1),0)</f>
        <v>0</v>
      </c>
      <c r="G2078" s="21">
        <f t="shared" si="388"/>
        <v>36551.996625305466</v>
      </c>
      <c r="H2078" s="12">
        <f t="shared" si="389"/>
        <v>4.553570394703824</v>
      </c>
      <c r="I2078" s="12">
        <f t="shared" si="390"/>
        <v>74.480129127983204</v>
      </c>
      <c r="J2078" s="15">
        <f>IF(OR((ROW(F2078)-MATCH(MAX($F$2:F2078),$F$2:F2078,0))=1,(ROW(F2078)-MATCH(MAX($F$2:F2078),$F$2:F2078,0))&gt;123),IF(OR(((G2077*J2077/C2077*C2078)/(G2077*K2077/D2077*D2078))&lt;(4/6),((G2077*J2077/C2077*C2078)/(G2077*K2077/D2077*D2078))&gt;(6/4)),50%,((G2077*J2077/C2077*C2078)/((G2077*K2077/D2077*D2078)+(G2077*J2077/C2077*C2078)))),((G2077*J2077/C2077*C2078)/((G2077*K2077/D2077*D2078)+(G2077*J2077/C2077*C2078))))</f>
        <v>0.58440014829474285</v>
      </c>
      <c r="K2078" s="18">
        <f t="shared" si="384"/>
        <v>0.41559985170525715</v>
      </c>
      <c r="L2078" s="20">
        <f t="shared" si="385"/>
        <v>1.4061606275769285</v>
      </c>
      <c r="M2078" s="51">
        <f>IF(AND((B2078-$B$2)&gt;123,OR(((U2077*R2077/C2077*C2078)/(U2077*S2077/D2077*D2078))&lt;(4/6),((U2077*R2077/C2077*C2078)/(U2077*S2077/D2077*D2078))&gt;(6/4))),1,0)</f>
        <v>0</v>
      </c>
      <c r="N2078" s="51">
        <f>IF(AND((B2078-$B$2)&gt;123,OR(((U2077*R2077/C2077*C2078)/(U2077*S2077/D2077*D2078))&lt;(4/6),((U2077*R2077/C2077*C2078)/(U2077*S2077/D2077*D2078))&gt;(6/4))),COUNTIF($M$2:M2078,1),0)</f>
        <v>0</v>
      </c>
      <c r="O2078" s="51">
        <f>IF(OR((ROW(N2078)-MATCH(MAX($N$2:N2078),$N$2:N2078,0))=1,(ROW(N2078)-MATCH(MAX($N$2:N2078),$N$2:N2078,0))&gt;123),IF(OR(((U2077*R2077/C2077*C2078)/(U2077*S2077/D2077*D2078))&lt;(4/6),((U2077*R2077/C2077*C2078)/(U2077*S2077/D2077*D2078))&gt;(6/4)),1,0),0)</f>
        <v>0</v>
      </c>
      <c r="P2078" s="47">
        <f>IF(O2078=1,U2077/2/C2078,P2077)</f>
        <v>4.5848803948301908</v>
      </c>
      <c r="Q2078" s="47">
        <f>IF(O2078=1,U2077/2/D2078,Q2077)</f>
        <v>74.992248772629807</v>
      </c>
      <c r="R2078" s="41">
        <f>P2078*C2078/U2077</f>
        <v>0.58563295448711006</v>
      </c>
      <c r="S2078" s="41">
        <f>Q2078*D2078/U2077</f>
        <v>0.41647656960518376</v>
      </c>
      <c r="T2078" s="41">
        <f t="shared" si="391"/>
        <v>1.4061606275769249</v>
      </c>
      <c r="U2078" s="42">
        <f>P2078*C2078+Q2078*D2078</f>
        <v>36803.325345355166</v>
      </c>
      <c r="V2078" s="25">
        <f>B2078</f>
        <v>44033</v>
      </c>
      <c r="W2078">
        <f>C2078/C$2</f>
        <v>2.0406901045914889</v>
      </c>
      <c r="X2078">
        <f>D2078/D$2</f>
        <v>1.4615585811537082</v>
      </c>
      <c r="Y2078">
        <f t="shared" si="392"/>
        <v>1.8401662672677583</v>
      </c>
      <c r="AA2078" s="15">
        <f t="shared" si="393"/>
        <v>2.294273753037146E-3</v>
      </c>
      <c r="AB2078" s="15">
        <f t="shared" si="394"/>
        <v>1.8498515845308816E-3</v>
      </c>
      <c r="AC2078" s="15">
        <f t="shared" si="395"/>
        <v>2.109524092293924E-3</v>
      </c>
    </row>
    <row r="2079" spans="1:29" x14ac:dyDescent="0.4">
      <c r="A2079" s="43">
        <f t="shared" si="386"/>
        <v>2020</v>
      </c>
      <c r="B2079" s="53">
        <v>44034</v>
      </c>
      <c r="C2079" s="45">
        <v>4714.4453999999996</v>
      </c>
      <c r="D2079" s="45">
        <f>VLOOKUP(B2079,'H11001.CSI  中证全债'!$A$2:$B$2792,2,0)</f>
        <v>204.16390000000001</v>
      </c>
      <c r="E2079" s="14">
        <f t="shared" si="387"/>
        <v>0</v>
      </c>
      <c r="F2079" s="14">
        <f>IF(AND((B2079-$B$2)&gt;123,OR(((G2078*J2078/C2078*C2079)/(G2078*K2078/D2078*D2079))&lt;(4/6),((G2078*J2078/C2078*C2079)/(G2078*K2078/D2078*D2079))&gt;(6/4))),COUNTIF($E$2:E2079,1),0)</f>
        <v>0</v>
      </c>
      <c r="G2079" s="21">
        <f t="shared" si="388"/>
        <v>36673.712636160315</v>
      </c>
      <c r="H2079" s="12">
        <f t="shared" si="389"/>
        <v>4.553570394703824</v>
      </c>
      <c r="I2079" s="12">
        <f t="shared" si="390"/>
        <v>74.480129127983204</v>
      </c>
      <c r="J2079" s="15">
        <f>IF(OR((ROW(F2079)-MATCH(MAX($F$2:F2079),$F$2:F2079,0))=1,(ROW(F2079)-MATCH(MAX($F$2:F2079),$F$2:F2079,0))&gt;123),IF(OR(((G2078*J2078/C2078*C2079)/(G2078*K2078/D2078*D2079))&lt;(4/6),((G2078*J2078/C2078*C2079)/(G2078*K2078/D2078*D2079))&gt;(6/4)),50%,((G2078*J2078/C2078*C2079)/((G2078*K2078/D2078*D2079)+(G2078*J2078/C2078*C2079)))),((G2078*J2078/C2078*C2079)/((G2078*K2078/D2078*D2079)+(G2078*J2078/C2078*C2079))))</f>
        <v>0.58536639619411301</v>
      </c>
      <c r="K2079" s="18">
        <f t="shared" si="384"/>
        <v>0.41463360380588699</v>
      </c>
      <c r="L2079" s="20">
        <f t="shared" si="385"/>
        <v>1.411767861603797</v>
      </c>
      <c r="M2079" s="51">
        <f>IF(AND((B2079-$B$2)&gt;123,OR(((U2078*R2078/C2078*C2079)/(U2078*S2078/D2078*D2079))&lt;(4/6),((U2078*R2078/C2078*C2079)/(U2078*S2078/D2078*D2079))&gt;(6/4))),1,0)</f>
        <v>0</v>
      </c>
      <c r="N2079" s="51">
        <f>IF(AND((B2079-$B$2)&gt;123,OR(((U2078*R2078/C2078*C2079)/(U2078*S2078/D2078*D2079))&lt;(4/6),((U2078*R2078/C2078*C2079)/(U2078*S2078/D2078*D2079))&gt;(6/4))),COUNTIF($M$2:M2079,1),0)</f>
        <v>0</v>
      </c>
      <c r="O2079" s="51">
        <f>IF(OR((ROW(N2079)-MATCH(MAX($N$2:N2079),$N$2:N2079,0))=1,(ROW(N2079)-MATCH(MAX($N$2:N2079),$N$2:N2079,0))&gt;123),IF(OR(((U2078*R2078/C2078*C2079)/(U2078*S2078/D2078*D2079))&lt;(4/6),((U2078*R2078/C2078*C2079)/(U2078*S2078/D2078*D2079))&gt;(6/4)),1,0),0)</f>
        <v>0</v>
      </c>
      <c r="P2079" s="47">
        <f>IF(O2079=1,U2078/2/C2079,P2078)</f>
        <v>4.5848803948301908</v>
      </c>
      <c r="Q2079" s="47">
        <f>IF(O2079=1,U2078/2/D2079,Q2078)</f>
        <v>74.992248772629807</v>
      </c>
      <c r="R2079" s="41">
        <f>P2079*C2079/U2078</f>
        <v>0.5873156320556604</v>
      </c>
      <c r="S2079" s="41">
        <f>Q2079*D2079/U2078</f>
        <v>0.41601430945485568</v>
      </c>
      <c r="T2079" s="41">
        <f t="shared" si="391"/>
        <v>1.4117678616037934</v>
      </c>
      <c r="U2079" s="42">
        <f>P2079*C2079+Q2079*D2079</f>
        <v>36925.878266147687</v>
      </c>
      <c r="V2079" s="25">
        <f>B2079</f>
        <v>44034</v>
      </c>
      <c r="W2079">
        <f>C2079/C$2</f>
        <v>2.0508707982110299</v>
      </c>
      <c r="X2079">
        <f>D2079/D$2</f>
        <v>1.4630161232533141</v>
      </c>
      <c r="Y2079">
        <f t="shared" si="392"/>
        <v>1.8462939133073843</v>
      </c>
      <c r="AA2079" s="15">
        <f t="shared" si="393"/>
        <v>4.9888484276150447E-3</v>
      </c>
      <c r="AB2079" s="15">
        <f t="shared" si="394"/>
        <v>9.9725191887656273E-4</v>
      </c>
      <c r="AC2079" s="15">
        <f t="shared" si="395"/>
        <v>3.3299415105159103E-3</v>
      </c>
    </row>
    <row r="2080" spans="1:29" x14ac:dyDescent="0.4">
      <c r="A2080" s="43">
        <f t="shared" si="386"/>
        <v>2020</v>
      </c>
      <c r="B2080" s="53">
        <v>44035</v>
      </c>
      <c r="C2080" s="45">
        <v>4712.4357</v>
      </c>
      <c r="D2080" s="45">
        <f>VLOOKUP(B2080,'H11001.CSI  中证全债'!$A$2:$B$2792,2,0)</f>
        <v>204.26400000000001</v>
      </c>
      <c r="E2080" s="14">
        <f t="shared" si="387"/>
        <v>0</v>
      </c>
      <c r="F2080" s="14">
        <f>IF(AND((B2080-$B$2)&gt;123,OR(((G2079*J2079/C2079*C2080)/(G2079*K2079/D2079*D2080))&lt;(4/6),((G2079*J2079/C2079*C2080)/(G2079*K2079/D2079*D2080))&gt;(6/4))),COUNTIF($E$2:E2080,1),0)</f>
        <v>0</v>
      </c>
      <c r="G2080" s="21">
        <f t="shared" si="388"/>
        <v>36672.016786663793</v>
      </c>
      <c r="H2080" s="12">
        <f t="shared" si="389"/>
        <v>4.553570394703824</v>
      </c>
      <c r="I2080" s="12">
        <f t="shared" si="390"/>
        <v>74.480129127983204</v>
      </c>
      <c r="J2080" s="15">
        <f>IF(OR((ROW(F2080)-MATCH(MAX($F$2:F2080),$F$2:F2080,0))=1,(ROW(F2080)-MATCH(MAX($F$2:F2080),$F$2:F2080,0))&gt;123),IF(OR(((G2079*J2079/C2079*C2080)/(G2079*K2079/D2079*D2080))&lt;(4/6),((G2079*J2079/C2079*C2080)/(G2079*K2079/D2079*D2080))&gt;(6/4)),50%,((G2079*J2079/C2079*C2080)/((G2079*K2079/D2079*D2080)+(G2079*J2079/C2079*C2080)))),((G2079*J2079/C2079*C2080)/((G2079*K2079/D2079*D2080)+(G2079*J2079/C2079*C2080))))</f>
        <v>0.58514392091653467</v>
      </c>
      <c r="K2080" s="18">
        <f t="shared" si="384"/>
        <v>0.41485607908346533</v>
      </c>
      <c r="L2080" s="20">
        <f t="shared" si="385"/>
        <v>1.410474500480464</v>
      </c>
      <c r="M2080" s="51">
        <f>IF(AND((B2080-$B$2)&gt;123,OR(((U2079*R2079/C2079*C2080)/(U2079*S2079/D2079*D2080))&lt;(4/6),((U2079*R2079/C2079*C2080)/(U2079*S2079/D2079*D2080))&gt;(6/4))),1,0)</f>
        <v>0</v>
      </c>
      <c r="N2080" s="51">
        <f>IF(AND((B2080-$B$2)&gt;123,OR(((U2079*R2079/C2079*C2080)/(U2079*S2079/D2079*D2080))&lt;(4/6),((U2079*R2079/C2079*C2080)/(U2079*S2079/D2079*D2080))&gt;(6/4))),COUNTIF($M$2:M2080,1),0)</f>
        <v>0</v>
      </c>
      <c r="O2080" s="51">
        <f>IF(OR((ROW(N2080)-MATCH(MAX($N$2:N2080),$N$2:N2080,0))=1,(ROW(N2080)-MATCH(MAX($N$2:N2080),$N$2:N2080,0))&gt;123),IF(OR(((U2079*R2079/C2079*C2080)/(U2079*S2079/D2079*D2080))&lt;(4/6),((U2079*R2079/C2079*C2080)/(U2079*S2079/D2079*D2080))&gt;(6/4)),1,0),0)</f>
        <v>0</v>
      </c>
      <c r="P2080" s="47">
        <f>IF(O2080=1,U2079/2/C2080,P2079)</f>
        <v>4.5848803948301908</v>
      </c>
      <c r="Q2080" s="47">
        <f>IF(O2080=1,U2079/2/D2080,Q2079)</f>
        <v>74.992248772629807</v>
      </c>
      <c r="R2080" s="41">
        <f>P2080*C2080/U2079</f>
        <v>0.58511686295178644</v>
      </c>
      <c r="S2080" s="41">
        <f>Q2080*D2080/U2079</f>
        <v>0.41483689549330621</v>
      </c>
      <c r="T2080" s="41">
        <f t="shared" si="391"/>
        <v>1.4104745004804613</v>
      </c>
      <c r="U2080" s="42">
        <f>P2080*C2080+Q2080*D2080</f>
        <v>36924.170756120337</v>
      </c>
      <c r="V2080" s="25">
        <f>B2080</f>
        <v>44035</v>
      </c>
      <c r="W2080">
        <f>C2080/C$2</f>
        <v>2.0499965416032082</v>
      </c>
      <c r="X2080">
        <f>D2080/D$2</f>
        <v>1.4637334288785382</v>
      </c>
      <c r="Y2080">
        <f t="shared" si="392"/>
        <v>1.8462085378060169</v>
      </c>
      <c r="AA2080" s="15">
        <f t="shared" si="393"/>
        <v>-4.2628556054546962E-4</v>
      </c>
      <c r="AB2080" s="15">
        <f t="shared" si="394"/>
        <v>4.9029235824749051E-4</v>
      </c>
      <c r="AC2080" s="15">
        <f t="shared" si="395"/>
        <v>-4.6241554907400229E-5</v>
      </c>
    </row>
    <row r="2081" spans="1:29" x14ac:dyDescent="0.4">
      <c r="A2081" s="43">
        <f t="shared" si="386"/>
        <v>2020</v>
      </c>
      <c r="B2081" s="53">
        <v>44036</v>
      </c>
      <c r="C2081" s="45">
        <v>4505.5906000000004</v>
      </c>
      <c r="D2081" s="45">
        <f>VLOOKUP(B2081,'H11001.CSI  中证全债'!$A$2:$B$2792,2,0)</f>
        <v>204.54689999999999</v>
      </c>
      <c r="E2081" s="14">
        <f t="shared" si="387"/>
        <v>0</v>
      </c>
      <c r="F2081" s="14">
        <f>IF(AND((B2081-$B$2)&gt;123,OR(((G2080*J2080/C2080*C2081)/(G2080*K2080/D2080*D2081))&lt;(4/6),((G2080*J2080/C2080*C2081)/(G2080*K2080/D2080*D2081))&gt;(6/4))),COUNTIF($E$2:E2081,1),0)</f>
        <v>0</v>
      </c>
      <c r="G2081" s="21">
        <f t="shared" si="388"/>
        <v>35751.20349154454</v>
      </c>
      <c r="H2081" s="12">
        <f t="shared" si="389"/>
        <v>4.553570394703824</v>
      </c>
      <c r="I2081" s="12">
        <f t="shared" si="390"/>
        <v>74.480129127983204</v>
      </c>
      <c r="J2081" s="15">
        <f>IF(OR((ROW(F2081)-MATCH(MAX($F$2:F2081),$F$2:F2081,0))=1,(ROW(F2081)-MATCH(MAX($F$2:F2081),$F$2:F2081,0))&gt;123),IF(OR(((G2080*J2080/C2080*C2081)/(G2080*K2080/D2080*D2081))&lt;(4/6),((G2080*J2080/C2080*C2081)/(G2080*K2080/D2080*D2081))&gt;(6/4)),50%,((G2080*J2080/C2080*C2081)/((G2080*K2080/D2080*D2081)+(G2080*J2080/C2080*C2081)))),((G2080*J2080/C2080*C2081)/((G2080*K2080/D2080*D2081)+(G2080*J2080/C2080*C2081))))</f>
        <v>0.57386946349003909</v>
      </c>
      <c r="K2081" s="18">
        <f t="shared" si="384"/>
        <v>0.42613053650996091</v>
      </c>
      <c r="L2081" s="20">
        <f t="shared" si="385"/>
        <v>1.346698756184127</v>
      </c>
      <c r="M2081" s="51">
        <f>IF(AND((B2081-$B$2)&gt;123,OR(((U2080*R2080/C2080*C2081)/(U2080*S2080/D2080*D2081))&lt;(4/6),((U2080*R2080/C2080*C2081)/(U2080*S2080/D2080*D2081))&gt;(6/4))),1,0)</f>
        <v>0</v>
      </c>
      <c r="N2081" s="51">
        <f>IF(AND((B2081-$B$2)&gt;123,OR(((U2080*R2080/C2080*C2081)/(U2080*S2080/D2080*D2081))&lt;(4/6),((U2080*R2080/C2080*C2081)/(U2080*S2080/D2080*D2081))&gt;(6/4))),COUNTIF($M$2:M2081,1),0)</f>
        <v>0</v>
      </c>
      <c r="O2081" s="51">
        <f>IF(OR((ROW(N2081)-MATCH(MAX($N$2:N2081),$N$2:N2081,0))=1,(ROW(N2081)-MATCH(MAX($N$2:N2081),$N$2:N2081,0))&gt;123),IF(OR(((U2080*R2080/C2080*C2081)/(U2080*S2080/D2080*D2081))&lt;(4/6),((U2080*R2080/C2080*C2081)/(U2080*S2080/D2080*D2081))&gt;(6/4)),1,0),0)</f>
        <v>0</v>
      </c>
      <c r="P2081" s="47">
        <f>IF(O2081=1,U2080/2/C2081,P2080)</f>
        <v>4.5848803948301908</v>
      </c>
      <c r="Q2081" s="47">
        <f>IF(O2081=1,U2080/2/D2081,Q2080)</f>
        <v>74.992248772629807</v>
      </c>
      <c r="R2081" s="41">
        <f>P2081*C2081/U2080</f>
        <v>0.55945993061055044</v>
      </c>
      <c r="S2081" s="41">
        <f>Q2081*D2081/U2080</f>
        <v>0.41543064329826973</v>
      </c>
      <c r="T2081" s="41">
        <f t="shared" si="391"/>
        <v>1.3466987561841242</v>
      </c>
      <c r="U2081" s="42">
        <f>P2081*C2081+Q2081*D2081</f>
        <v>35997.02601954143</v>
      </c>
      <c r="V2081" s="25">
        <f>B2081</f>
        <v>44036</v>
      </c>
      <c r="W2081">
        <f>C2081/C$2</f>
        <v>1.9600151038410827</v>
      </c>
      <c r="X2081">
        <f>D2081/D$2</f>
        <v>1.4657606592619132</v>
      </c>
      <c r="Y2081">
        <f t="shared" si="392"/>
        <v>1.7998513009770716</v>
      </c>
      <c r="AA2081" s="15">
        <f t="shared" si="393"/>
        <v>-4.3893458323473689E-2</v>
      </c>
      <c r="AB2081" s="15">
        <f t="shared" si="394"/>
        <v>1.3849723886734111E-3</v>
      </c>
      <c r="AC2081" s="15">
        <f t="shared" si="395"/>
        <v>-2.5109426091179832E-2</v>
      </c>
    </row>
    <row r="2082" spans="1:29" x14ac:dyDescent="0.4">
      <c r="A2082" s="43">
        <f t="shared" si="386"/>
        <v>2020</v>
      </c>
      <c r="B2082" s="53">
        <v>44039</v>
      </c>
      <c r="C2082" s="45">
        <v>4528.45</v>
      </c>
      <c r="D2082" s="45">
        <f>VLOOKUP(B2082,'H11001.CSI  中证全债'!$A$2:$B$2792,2,0)</f>
        <v>204.64449999999999</v>
      </c>
      <c r="E2082" s="14">
        <f t="shared" si="387"/>
        <v>0</v>
      </c>
      <c r="F2082" s="14">
        <f>IF(AND((B2082-$B$2)&gt;123,OR(((G2081*J2081/C2081*C2082)/(G2081*K2081/D2081*D2082))&lt;(4/6),((G2081*J2081/C2081*C2082)/(G2081*K2081/D2081*D2082))&gt;(6/4))),COUNTIF($E$2:E2082,1),0)</f>
        <v>0</v>
      </c>
      <c r="G2082" s="21">
        <f t="shared" si="388"/>
        <v>35862.564639228127</v>
      </c>
      <c r="H2082" s="12">
        <f t="shared" si="389"/>
        <v>4.553570394703824</v>
      </c>
      <c r="I2082" s="12">
        <f t="shared" si="390"/>
        <v>74.480129127983204</v>
      </c>
      <c r="J2082" s="15">
        <f>IF(OR((ROW(F2082)-MATCH(MAX($F$2:F2082),$F$2:F2082,0))=1,(ROW(F2082)-MATCH(MAX($F$2:F2082),$F$2:F2082,0))&gt;123),IF(OR(((G2081*J2081/C2081*C2082)/(G2081*K2081/D2081*D2082))&lt;(4/6),((G2081*J2081/C2081*C2082)/(G2081*K2081/D2081*D2082))&gt;(6/4)),50%,((G2081*J2081/C2081*C2082)/((G2081*K2081/D2081*D2082)+(G2081*J2081/C2081*C2082)))),((G2081*J2081/C2081*C2082)/((G2081*K2081/D2081*D2082)+(G2081*J2081/C2081*C2082))))</f>
        <v>0.57498999475739643</v>
      </c>
      <c r="K2082" s="18">
        <f t="shared" si="384"/>
        <v>0.42501000524260357</v>
      </c>
      <c r="L2082" s="20">
        <f t="shared" si="385"/>
        <v>1.3528857854279961</v>
      </c>
      <c r="M2082" s="51">
        <f>IF(AND((B2082-$B$2)&gt;123,OR(((U2081*R2081/C2081*C2082)/(U2081*S2081/D2081*D2082))&lt;(4/6),((U2081*R2081/C2081*C2082)/(U2081*S2081/D2081*D2082))&gt;(6/4))),1,0)</f>
        <v>0</v>
      </c>
      <c r="N2082" s="51">
        <f>IF(AND((B2082-$B$2)&gt;123,OR(((U2081*R2081/C2081*C2082)/(U2081*S2081/D2081*D2082))&lt;(4/6),((U2081*R2081/C2081*C2082)/(U2081*S2081/D2081*D2082))&gt;(6/4))),COUNTIF($M$2:M2082,1),0)</f>
        <v>0</v>
      </c>
      <c r="O2082" s="51">
        <f>IF(OR((ROW(N2082)-MATCH(MAX($N$2:N2082),$N$2:N2082,0))=1,(ROW(N2082)-MATCH(MAX($N$2:N2082),$N$2:N2082,0))&gt;123),IF(OR(((U2081*R2081/C2081*C2082)/(U2081*S2081/D2081*D2082))&lt;(4/6),((U2081*R2081/C2081*C2082)/(U2081*S2081/D2081*D2082))&gt;(6/4)),1,0),0)</f>
        <v>0</v>
      </c>
      <c r="P2082" s="47">
        <f>IF(O2082=1,U2081/2/C2082,P2081)</f>
        <v>4.5848803948301908</v>
      </c>
      <c r="Q2082" s="47">
        <f>IF(O2082=1,U2081/2/D2082,Q2081)</f>
        <v>74.992248772629807</v>
      </c>
      <c r="R2082" s="41">
        <f>P2082*C2082/U2081</f>
        <v>0.57678102665196984</v>
      </c>
      <c r="S2082" s="41">
        <f>Q2082*D2082/U2081</f>
        <v>0.42633386562598996</v>
      </c>
      <c r="T2082" s="41">
        <f t="shared" si="391"/>
        <v>1.352885785427993</v>
      </c>
      <c r="U2082" s="42">
        <f>P2082*C2082+Q2082*D2082</f>
        <v>36109.152877919216</v>
      </c>
      <c r="V2082" s="25">
        <f>B2082</f>
        <v>44039</v>
      </c>
      <c r="W2082">
        <f>C2082/C$2</f>
        <v>1.969959364925244</v>
      </c>
      <c r="X2082">
        <f>D2082/D$2</f>
        <v>1.4664600501612324</v>
      </c>
      <c r="Y2082">
        <f t="shared" si="392"/>
        <v>1.8054576438959609</v>
      </c>
      <c r="AA2082" s="15">
        <f t="shared" si="393"/>
        <v>5.0735634968697152E-3</v>
      </c>
      <c r="AB2082" s="15">
        <f t="shared" si="394"/>
        <v>4.7715218368016288E-4</v>
      </c>
      <c r="AC2082" s="15">
        <f t="shared" si="395"/>
        <v>3.1148922779598021E-3</v>
      </c>
    </row>
    <row r="2083" spans="1:29" x14ac:dyDescent="0.4">
      <c r="A2083" s="43">
        <f t="shared" si="386"/>
        <v>2020</v>
      </c>
      <c r="B2083" s="53">
        <v>44040</v>
      </c>
      <c r="C2083" s="45">
        <v>4568.2575999999999</v>
      </c>
      <c r="D2083" s="45">
        <f>VLOOKUP(B2083,'H11001.CSI  中证全债'!$A$2:$B$2792,2,0)</f>
        <v>204.54650000000001</v>
      </c>
      <c r="E2083" s="14">
        <f t="shared" si="387"/>
        <v>0</v>
      </c>
      <c r="F2083" s="14">
        <f>IF(AND((B2083-$B$2)&gt;123,OR(((G2082*J2082/C2082*C2083)/(G2082*K2082/D2082*D2083))&lt;(4/6),((G2082*J2082/C2082*C2083)/(G2082*K2082/D2082*D2083))&gt;(6/4))),COUNTIF($E$2:E2083,1),0)</f>
        <v>0</v>
      </c>
      <c r="G2083" s="21">
        <f t="shared" si="388"/>
        <v>36036.532295417797</v>
      </c>
      <c r="H2083" s="12">
        <f t="shared" si="389"/>
        <v>4.553570394703824</v>
      </c>
      <c r="I2083" s="12">
        <f t="shared" si="390"/>
        <v>74.480129127983204</v>
      </c>
      <c r="J2083" s="15">
        <f>IF(OR((ROW(F2083)-MATCH(MAX($F$2:F2083),$F$2:F2083,0))=1,(ROW(F2083)-MATCH(MAX($F$2:F2083),$F$2:F2083,0))&gt;123),IF(OR(((G2082*J2082/C2082*C2083)/(G2082*K2082/D2082*D2083))&lt;(4/6),((G2082*J2082/C2082*C2083)/(G2082*K2082/D2082*D2083))&gt;(6/4)),50%,((G2082*J2082/C2082*C2083)/((G2082*K2082/D2082*D2083)+(G2082*J2082/C2082*C2083)))),((G2082*J2082/C2082*C2083)/((G2082*K2082/D2082*D2083)+(G2082*J2082/C2082*C2083))))</f>
        <v>0.57724429177071046</v>
      </c>
      <c r="K2083" s="18">
        <f t="shared" si="384"/>
        <v>0.42275570822928954</v>
      </c>
      <c r="L2083" s="20">
        <f t="shared" si="385"/>
        <v>1.3654322828389371</v>
      </c>
      <c r="M2083" s="51">
        <f>IF(AND((B2083-$B$2)&gt;123,OR(((U2082*R2082/C2082*C2083)/(U2082*S2082/D2082*D2083))&lt;(4/6),((U2082*R2082/C2082*C2083)/(U2082*S2082/D2082*D2083))&gt;(6/4))),1,0)</f>
        <v>0</v>
      </c>
      <c r="N2083" s="51">
        <f>IF(AND((B2083-$B$2)&gt;123,OR(((U2082*R2082/C2082*C2083)/(U2082*S2082/D2082*D2083))&lt;(4/6),((U2082*R2082/C2082*C2083)/(U2082*S2082/D2082*D2083))&gt;(6/4))),COUNTIF($M$2:M2083,1),0)</f>
        <v>0</v>
      </c>
      <c r="O2083" s="51">
        <f>IF(OR((ROW(N2083)-MATCH(MAX($N$2:N2083),$N$2:N2083,0))=1,(ROW(N2083)-MATCH(MAX($N$2:N2083),$N$2:N2083,0))&gt;123),IF(OR(((U2082*R2082/C2082*C2083)/(U2082*S2082/D2082*D2083))&lt;(4/6),((U2082*R2082/C2082*C2083)/(U2082*S2082/D2082*D2083))&gt;(6/4)),1,0),0)</f>
        <v>0</v>
      </c>
      <c r="P2083" s="47">
        <f>IF(O2083=1,U2082/2/C2083,P2082)</f>
        <v>4.5848803948301908</v>
      </c>
      <c r="Q2083" s="47">
        <f>IF(O2083=1,U2082/2/D2083,Q2082)</f>
        <v>74.992248772629807</v>
      </c>
      <c r="R2083" s="41">
        <f>P2083*C2083/U2082</f>
        <v>0.58004447735415743</v>
      </c>
      <c r="S2083" s="41">
        <f>Q2083*D2083/U2082</f>
        <v>0.42480647677976358</v>
      </c>
      <c r="T2083" s="41">
        <f t="shared" si="391"/>
        <v>1.3654322828389345</v>
      </c>
      <c r="U2083" s="42">
        <f>P2083*C2083+Q2083*D2083</f>
        <v>36284.316722344745</v>
      </c>
      <c r="V2083" s="25">
        <f>B2083</f>
        <v>44040</v>
      </c>
      <c r="W2083">
        <f>C2083/C$2</f>
        <v>1.9872764059470502</v>
      </c>
      <c r="X2083">
        <f>D2083/D$2</f>
        <v>1.4657577929057686</v>
      </c>
      <c r="Y2083">
        <f t="shared" si="392"/>
        <v>1.8142158361172374</v>
      </c>
      <c r="AA2083" s="15">
        <f t="shared" si="393"/>
        <v>8.7905574755158256E-3</v>
      </c>
      <c r="AB2083" s="15">
        <f t="shared" si="394"/>
        <v>-4.7887922714739961E-4</v>
      </c>
      <c r="AC2083" s="15">
        <f t="shared" si="395"/>
        <v>4.8509541339210038E-3</v>
      </c>
    </row>
    <row r="2084" spans="1:29" x14ac:dyDescent="0.4">
      <c r="A2084" s="43">
        <f t="shared" si="386"/>
        <v>2020</v>
      </c>
      <c r="B2084" s="53">
        <v>44041</v>
      </c>
      <c r="C2084" s="45">
        <v>4679.0079999999998</v>
      </c>
      <c r="D2084" s="45">
        <f>VLOOKUP(B2084,'H11001.CSI  中证全债'!$A$2:$B$2792,2,0)</f>
        <v>204.38220000000001</v>
      </c>
      <c r="E2084" s="14">
        <f t="shared" si="387"/>
        <v>0</v>
      </c>
      <c r="F2084" s="14">
        <f>IF(AND((B2084-$B$2)&gt;123,OR(((G2083*J2083/C2083*C2084)/(G2083*K2083/D2083*D2084))&lt;(4/6),((G2083*J2083/C2083*C2084)/(G2083*K2083/D2083*D2084))&gt;(6/4))),COUNTIF($E$2:E2084,1),0)</f>
        <v>0</v>
      </c>
      <c r="G2084" s="21">
        <f t="shared" si="388"/>
        <v>36528.604952843685</v>
      </c>
      <c r="H2084" s="12">
        <f t="shared" si="389"/>
        <v>4.553570394703824</v>
      </c>
      <c r="I2084" s="12">
        <f t="shared" si="390"/>
        <v>74.480129127983204</v>
      </c>
      <c r="J2084" s="15">
        <f>IF(OR((ROW(F2084)-MATCH(MAX($F$2:F2084),$F$2:F2084,0))=1,(ROW(F2084)-MATCH(MAX($F$2:F2084),$F$2:F2084,0))&gt;123),IF(OR(((G2083*J2083/C2083*C2084)/(G2083*K2083/D2083*D2084))&lt;(4/6),((G2083*J2083/C2083*C2084)/(G2083*K2083/D2083*D2084))&gt;(6/4)),50%,((G2083*J2083/C2083*C2084)/((G2083*K2083/D2083*D2084)+(G2083*J2083/C2083*C2084)))),((G2083*J2083/C2083*C2084)/((G2083*K2083/D2083*D2084)+(G2083*J2083/C2083*C2084))))</f>
        <v>0.58327418561117927</v>
      </c>
      <c r="K2084" s="18">
        <f t="shared" si="384"/>
        <v>0.41672581438882073</v>
      </c>
      <c r="L2084" s="20">
        <f t="shared" si="385"/>
        <v>1.3996593574761431</v>
      </c>
      <c r="M2084" s="51">
        <f>IF(AND((B2084-$B$2)&gt;123,OR(((U2083*R2083/C2083*C2084)/(U2083*S2083/D2083*D2084))&lt;(4/6),((U2083*R2083/C2083*C2084)/(U2083*S2083/D2083*D2084))&gt;(6/4))),1,0)</f>
        <v>0</v>
      </c>
      <c r="N2084" s="51">
        <f>IF(AND((B2084-$B$2)&gt;123,OR(((U2083*R2083/C2083*C2084)/(U2083*S2083/D2083*D2084))&lt;(4/6),((U2083*R2083/C2083*C2084)/(U2083*S2083/D2083*D2084))&gt;(6/4))),COUNTIF($M$2:M2084,1),0)</f>
        <v>0</v>
      </c>
      <c r="O2084" s="51">
        <f>IF(OR((ROW(N2084)-MATCH(MAX($N$2:N2084),$N$2:N2084,0))=1,(ROW(N2084)-MATCH(MAX($N$2:N2084),$N$2:N2084,0))&gt;123),IF(OR(((U2083*R2083/C2083*C2084)/(U2083*S2083/D2083*D2084))&lt;(4/6),((U2083*R2083/C2083*C2084)/(U2083*S2083/D2083*D2084))&gt;(6/4)),1,0),0)</f>
        <v>0</v>
      </c>
      <c r="P2084" s="47">
        <f>IF(O2084=1,U2083/2/C2084,P2083)</f>
        <v>4.5848803948301908</v>
      </c>
      <c r="Q2084" s="47">
        <f>IF(O2084=1,U2083/2/D2084,Q2083)</f>
        <v>74.992248772629807</v>
      </c>
      <c r="R2084" s="41">
        <f>P2084*C2084/U2083</f>
        <v>0.59123869440932708</v>
      </c>
      <c r="S2084" s="41">
        <f>Q2084*D2084/U2083</f>
        <v>0.42241613379090032</v>
      </c>
      <c r="T2084" s="41">
        <f t="shared" si="391"/>
        <v>1.3996593574761409</v>
      </c>
      <c r="U2084" s="42">
        <f>P2084*C2084+Q2084*D2084</f>
        <v>36779.772833551004</v>
      </c>
      <c r="V2084" s="25">
        <f>B2084</f>
        <v>44041</v>
      </c>
      <c r="W2084">
        <f>C2084/C$2</f>
        <v>2.0354548748821641</v>
      </c>
      <c r="X2084">
        <f>D2084/D$2</f>
        <v>1.4645804371193121</v>
      </c>
      <c r="Y2084">
        <f t="shared" si="392"/>
        <v>1.8389886416775503</v>
      </c>
      <c r="AA2084" s="15">
        <f t="shared" si="393"/>
        <v>2.4243466480524223E-2</v>
      </c>
      <c r="AB2084" s="15">
        <f t="shared" si="394"/>
        <v>-8.0324033899381586E-4</v>
      </c>
      <c r="AC2084" s="15">
        <f t="shared" si="395"/>
        <v>1.3654828200227564E-2</v>
      </c>
    </row>
    <row r="2085" spans="1:29" x14ac:dyDescent="0.4">
      <c r="A2085" s="43">
        <f t="shared" si="386"/>
        <v>2020</v>
      </c>
      <c r="B2085" s="53">
        <v>44042</v>
      </c>
      <c r="C2085" s="45">
        <v>4656.1505999999999</v>
      </c>
      <c r="D2085" s="45">
        <f>VLOOKUP(B2085,'H11001.CSI  中证全债'!$A$2:$B$2792,2,0)</f>
        <v>204.24340000000001</v>
      </c>
      <c r="E2085" s="14">
        <f t="shared" si="387"/>
        <v>0</v>
      </c>
      <c r="F2085" s="14">
        <f>IF(AND((B2085-$B$2)&gt;123,OR(((G2084*J2084/C2084*C2085)/(G2084*K2084/D2084*D2085))&lt;(4/6),((G2084*J2084/C2084*C2085)/(G2084*K2084/D2084*D2085))&gt;(6/4))),COUNTIF($E$2:E2085,1),0)</f>
        <v>0</v>
      </c>
      <c r="G2085" s="21">
        <f t="shared" si="388"/>
        <v>36414.184330980817</v>
      </c>
      <c r="H2085" s="12">
        <f t="shared" si="389"/>
        <v>4.553570394703824</v>
      </c>
      <c r="I2085" s="12">
        <f t="shared" si="390"/>
        <v>74.480129127983204</v>
      </c>
      <c r="J2085" s="15">
        <f>IF(OR((ROW(F2085)-MATCH(MAX($F$2:F2085),$F$2:F2085,0))=1,(ROW(F2085)-MATCH(MAX($F$2:F2085),$F$2:F2085,0))&gt;123),IF(OR(((G2084*J2084/C2084*C2085)/(G2084*K2084/D2084*D2085))&lt;(4/6),((G2084*J2084/C2084*C2085)/(G2084*K2084/D2084*D2085))&gt;(6/4)),50%,((G2084*J2084/C2084*C2085)/((G2084*K2084/D2084*D2085)+(G2084*J2084/C2084*C2085)))),((G2084*J2084/C2084*C2085)/((G2084*K2084/D2084*D2085)+(G2084*J2084/C2084*C2085))))</f>
        <v>0.5822486460970635</v>
      </c>
      <c r="K2085" s="18">
        <f t="shared" si="384"/>
        <v>0.4177513539029365</v>
      </c>
      <c r="L2085" s="20">
        <f t="shared" si="385"/>
        <v>1.3937684238657131</v>
      </c>
      <c r="M2085" s="51">
        <f>IF(AND((B2085-$B$2)&gt;123,OR(((U2084*R2084/C2084*C2085)/(U2084*S2084/D2084*D2085))&lt;(4/6),((U2084*R2084/C2084*C2085)/(U2084*S2084/D2084*D2085))&gt;(6/4))),1,0)</f>
        <v>0</v>
      </c>
      <c r="N2085" s="51">
        <f>IF(AND((B2085-$B$2)&gt;123,OR(((U2084*R2084/C2084*C2085)/(U2084*S2084/D2084*D2085))&lt;(4/6),((U2084*R2084/C2084*C2085)/(U2084*S2084/D2084*D2085))&gt;(6/4))),COUNTIF($M$2:M2085,1),0)</f>
        <v>0</v>
      </c>
      <c r="O2085" s="51">
        <f>IF(OR((ROW(N2085)-MATCH(MAX($N$2:N2085),$N$2:N2085,0))=1,(ROW(N2085)-MATCH(MAX($N$2:N2085),$N$2:N2085,0))&gt;123),IF(OR(((U2084*R2084/C2084*C2085)/(U2084*S2084/D2084*D2085))&lt;(4/6),((U2084*R2084/C2084*C2085)/(U2084*S2084/D2084*D2085))&gt;(6/4)),1,0),0)</f>
        <v>0</v>
      </c>
      <c r="P2085" s="47">
        <f>IF(O2085=1,U2084/2/C2085,P2084)</f>
        <v>4.5848803948301908</v>
      </c>
      <c r="Q2085" s="47">
        <f>IF(O2085=1,U2084/2/D2085,Q2084)</f>
        <v>74.992248772629807</v>
      </c>
      <c r="R2085" s="41">
        <f>P2085*C2085/U2084</f>
        <v>0.58042483562712477</v>
      </c>
      <c r="S2085" s="41">
        <f>Q2085*D2085/U2084</f>
        <v>0.41644280763462643</v>
      </c>
      <c r="T2085" s="41">
        <f t="shared" si="391"/>
        <v>1.3937684238657111</v>
      </c>
      <c r="U2085" s="42">
        <f>P2085*C2085+Q2085*D2085</f>
        <v>36664.565464284569</v>
      </c>
      <c r="V2085" s="25">
        <f>B2085</f>
        <v>44042</v>
      </c>
      <c r="W2085">
        <f>C2085/C$2</f>
        <v>2.0255114838349311</v>
      </c>
      <c r="X2085">
        <f>D2085/D$2</f>
        <v>1.4635858115370834</v>
      </c>
      <c r="Y2085">
        <f t="shared" si="392"/>
        <v>1.8332282732142284</v>
      </c>
      <c r="AA2085" s="15">
        <f t="shared" si="393"/>
        <v>-4.8850953022521182E-3</v>
      </c>
      <c r="AB2085" s="15">
        <f t="shared" si="394"/>
        <v>-6.7911980593227117E-4</v>
      </c>
      <c r="AC2085" s="15">
        <f t="shared" si="395"/>
        <v>-3.1323567382488537E-3</v>
      </c>
    </row>
    <row r="2086" spans="1:29" x14ac:dyDescent="0.4">
      <c r="A2086" s="43">
        <f t="shared" si="386"/>
        <v>2020</v>
      </c>
      <c r="B2086" s="53">
        <v>44043</v>
      </c>
      <c r="C2086" s="45">
        <v>4695.0461999999998</v>
      </c>
      <c r="D2086" s="45">
        <f>VLOOKUP(B2086,'H11001.CSI  中证全债'!$A$2:$B$2792,2,0)</f>
        <v>204.16249999999999</v>
      </c>
      <c r="E2086" s="14">
        <f t="shared" si="387"/>
        <v>0</v>
      </c>
      <c r="F2086" s="14">
        <f>IF(AND((B2086-$B$2)&gt;123,OR(((G2085*J2085/C2085*C2086)/(G2085*K2085/D2085*D2086))&lt;(4/6),((G2085*J2085/C2085*C2086)/(G2085*K2085/D2085*D2086))&gt;(6/4))),COUNTIF($E$2:E2086,1),0)</f>
        <v>0</v>
      </c>
      <c r="G2086" s="21">
        <f t="shared" si="388"/>
        <v>36585.272741178604</v>
      </c>
      <c r="H2086" s="12">
        <f t="shared" si="389"/>
        <v>4.553570394703824</v>
      </c>
      <c r="I2086" s="12">
        <f t="shared" si="390"/>
        <v>74.480129127983204</v>
      </c>
      <c r="J2086" s="15">
        <f>IF(OR((ROW(F2086)-MATCH(MAX($F$2:F2086),$F$2:F2086,0))=1,(ROW(F2086)-MATCH(MAX($F$2:F2086),$F$2:F2086,0))&gt;123),IF(OR(((G2085*J2085/C2085*C2086)/(G2085*K2085/D2085*D2086))&lt;(4/6),((G2085*J2085/C2085*C2086)/(G2085*K2085/D2085*D2086))&gt;(6/4)),50%,((G2085*J2085/C2085*C2086)/((G2085*K2085/D2085*D2086)+(G2085*J2085/C2085*C2086)))),((G2085*J2085/C2085*C2086)/((G2085*K2085/D2085*D2086)+(G2085*J2085/C2085*C2086))))</f>
        <v>0.5843669262583715</v>
      </c>
      <c r="K2086" s="18">
        <f t="shared" si="384"/>
        <v>0.4156330737416285</v>
      </c>
      <c r="L2086" s="20">
        <f t="shared" si="385"/>
        <v>1.4059683003514625</v>
      </c>
      <c r="M2086" s="51">
        <f>IF(AND((B2086-$B$2)&gt;123,OR(((U2085*R2085/C2085*C2086)/(U2085*S2085/D2085*D2086))&lt;(4/6),((U2085*R2085/C2085*C2086)/(U2085*S2085/D2085*D2086))&gt;(6/4))),1,0)</f>
        <v>0</v>
      </c>
      <c r="N2086" s="51">
        <f>IF(AND((B2086-$B$2)&gt;123,OR(((U2085*R2085/C2085*C2086)/(U2085*S2085/D2085*D2086))&lt;(4/6),((U2085*R2085/C2085*C2086)/(U2085*S2085/D2085*D2086))&gt;(6/4))),COUNTIF($M$2:M2086,1),0)</f>
        <v>0</v>
      </c>
      <c r="O2086" s="51">
        <f>IF(OR((ROW(N2086)-MATCH(MAX($N$2:N2086),$N$2:N2086,0))=1,(ROW(N2086)-MATCH(MAX($N$2:N2086),$N$2:N2086,0))&gt;123),IF(OR(((U2085*R2085/C2085*C2086)/(U2085*S2085/D2085*D2086))&lt;(4/6),((U2085*R2085/C2085*C2086)/(U2085*S2085/D2085*D2086))&gt;(6/4)),1,0),0)</f>
        <v>0</v>
      </c>
      <c r="P2086" s="47">
        <f>IF(O2086=1,U2085/2/C2086,P2085)</f>
        <v>4.5848803948301908</v>
      </c>
      <c r="Q2086" s="47">
        <f>IF(O2086=1,U2085/2/D2086,Q2085)</f>
        <v>74.992248772629807</v>
      </c>
      <c r="R2086" s="41">
        <f>P2086*C2086/U2085</f>
        <v>0.58711251592960956</v>
      </c>
      <c r="S2086" s="41">
        <f>Q2086*D2086/U2085</f>
        <v>0.41758588424991133</v>
      </c>
      <c r="T2086" s="41">
        <f t="shared" si="391"/>
        <v>1.4059683003514605</v>
      </c>
      <c r="U2086" s="42">
        <f>P2086*C2086+Q2086*D2086</f>
        <v>36836.830265244018</v>
      </c>
      <c r="V2086" s="25">
        <f>B2086</f>
        <v>44043</v>
      </c>
      <c r="W2086">
        <f>C2086/C$2</f>
        <v>2.0424317880172422</v>
      </c>
      <c r="X2086">
        <f>D2086/D$2</f>
        <v>1.4630060910068075</v>
      </c>
      <c r="Y2086">
        <f t="shared" si="392"/>
        <v>1.8418415132622008</v>
      </c>
      <c r="AA2086" s="15">
        <f t="shared" si="393"/>
        <v>8.3535957793119398E-3</v>
      </c>
      <c r="AB2086" s="15">
        <f t="shared" si="394"/>
        <v>-3.9609603052048747E-4</v>
      </c>
      <c r="AC2086" s="15">
        <f t="shared" si="395"/>
        <v>4.6984001795207231E-3</v>
      </c>
    </row>
    <row r="2087" spans="1:29" x14ac:dyDescent="0.4">
      <c r="A2087" s="43">
        <f t="shared" si="386"/>
        <v>2020</v>
      </c>
      <c r="B2087" s="53">
        <v>44046</v>
      </c>
      <c r="C2087" s="45">
        <v>4771.3108000000002</v>
      </c>
      <c r="D2087" s="45">
        <f>VLOOKUP(B2087,'H11001.CSI  中证全债'!$A$2:$B$2792,2,0)</f>
        <v>204.16730000000001</v>
      </c>
      <c r="E2087" s="14">
        <f t="shared" si="387"/>
        <v>0</v>
      </c>
      <c r="F2087" s="14">
        <f>IF(AND((B2087-$B$2)&gt;123,OR(((G2086*J2086/C2086*C2087)/(G2086*K2086/D2086*D2087))&lt;(4/6),((G2086*J2086/C2086*C2087)/(G2086*K2086/D2086*D2087))&gt;(6/4))),COUNTIF($E$2:E2087,1),0)</f>
        <v>0</v>
      </c>
      <c r="G2087" s="21">
        <f t="shared" si="388"/>
        <v>36932.90647052235</v>
      </c>
      <c r="H2087" s="12">
        <f t="shared" si="389"/>
        <v>4.553570394703824</v>
      </c>
      <c r="I2087" s="12">
        <f t="shared" si="390"/>
        <v>74.480129127983204</v>
      </c>
      <c r="J2087" s="15">
        <f>IF(OR((ROW(F2087)-MATCH(MAX($F$2:F2087),$F$2:F2087,0))=1,(ROW(F2087)-MATCH(MAX($F$2:F2087),$F$2:F2087,0))&gt;123),IF(OR(((G2086*J2086/C2086*C2087)/(G2086*K2086/D2086*D2087))&lt;(4/6),((G2086*J2086/C2086*C2087)/(G2086*K2086/D2086*D2087))&gt;(6/4)),50%,((G2086*J2086/C2086*C2087)/((G2086*K2086/D2086*D2087)+(G2086*J2086/C2086*C2087)))),((G2086*J2086/C2086*C2087)/((G2086*K2086/D2086*D2087)+(G2086*J2086/C2086*C2087))))</f>
        <v>0.58826942364125767</v>
      </c>
      <c r="K2087" s="18">
        <f t="shared" si="384"/>
        <v>0.41173057635874233</v>
      </c>
      <c r="L2087" s="20">
        <f t="shared" si="385"/>
        <v>1.4287727397945214</v>
      </c>
      <c r="M2087" s="51">
        <f>IF(AND((B2087-$B$2)&gt;123,OR(((U2086*R2086/C2086*C2087)/(U2086*S2086/D2086*D2087))&lt;(4/6),((U2086*R2086/C2086*C2087)/(U2086*S2086/D2086*D2087))&gt;(6/4))),1,0)</f>
        <v>0</v>
      </c>
      <c r="N2087" s="51">
        <f>IF(AND((B2087-$B$2)&gt;123,OR(((U2086*R2086/C2086*C2087)/(U2086*S2086/D2086*D2087))&lt;(4/6),((U2086*R2086/C2086*C2087)/(U2086*S2086/D2086*D2087))&gt;(6/4))),COUNTIF($M$2:M2087,1),0)</f>
        <v>0</v>
      </c>
      <c r="O2087" s="51">
        <f>IF(OR((ROW(N2087)-MATCH(MAX($N$2:N2087),$N$2:N2087,0))=1,(ROW(N2087)-MATCH(MAX($N$2:N2087),$N$2:N2087,0))&gt;123),IF(OR(((U2086*R2086/C2086*C2087)/(U2086*S2086/D2086*D2087))&lt;(4/6),((U2086*R2086/C2086*C2087)/(U2086*S2086/D2086*D2087))&gt;(6/4)),1,0),0)</f>
        <v>0</v>
      </c>
      <c r="P2087" s="47">
        <f>IF(O2087=1,U2086/2/C2087,P2086)</f>
        <v>4.5848803948301908</v>
      </c>
      <c r="Q2087" s="47">
        <f>IF(O2087=1,U2086/2/D2087,Q2086)</f>
        <v>74.992248772629807</v>
      </c>
      <c r="R2087" s="41">
        <f>P2087*C2087/U2086</f>
        <v>0.59385916722595189</v>
      </c>
      <c r="S2087" s="41">
        <f>Q2087*D2087/U2086</f>
        <v>0.41564284555944048</v>
      </c>
      <c r="T2087" s="41">
        <f t="shared" si="391"/>
        <v>1.4287727397945189</v>
      </c>
      <c r="U2087" s="42">
        <f>P2087*C2087+Q2087*D2087</f>
        <v>37186.854297397695</v>
      </c>
      <c r="V2087" s="25">
        <f>B2087</f>
        <v>44046</v>
      </c>
      <c r="W2087">
        <f>C2087/C$2</f>
        <v>2.0756082971941745</v>
      </c>
      <c r="X2087">
        <f>D2087/D$2</f>
        <v>1.4630404872805445</v>
      </c>
      <c r="Y2087">
        <f t="shared" si="392"/>
        <v>1.8593427148698847</v>
      </c>
      <c r="AA2087" s="15">
        <f t="shared" si="393"/>
        <v>1.6243631425820748E-2</v>
      </c>
      <c r="AB2087" s="15">
        <f t="shared" si="394"/>
        <v>2.3510683891503348E-5</v>
      </c>
      <c r="AC2087" s="15">
        <f t="shared" si="395"/>
        <v>9.5020127853924219E-3</v>
      </c>
    </row>
    <row r="2088" spans="1:29" x14ac:dyDescent="0.4">
      <c r="A2088" s="43">
        <f t="shared" si="386"/>
        <v>2020</v>
      </c>
      <c r="B2088" s="53">
        <v>44047</v>
      </c>
      <c r="C2088" s="45">
        <v>4775.8023999999996</v>
      </c>
      <c r="D2088" s="45">
        <f>VLOOKUP(B2088,'H11001.CSI  中证全债'!$A$2:$B$2792,2,0)</f>
        <v>204.2182</v>
      </c>
      <c r="E2088" s="14">
        <f t="shared" si="387"/>
        <v>0</v>
      </c>
      <c r="F2088" s="14">
        <f>IF(AND((B2088-$B$2)&gt;123,OR(((G2087*J2087/C2087*C2088)/(G2087*K2087/D2087*D2088))&lt;(4/6),((G2087*J2087/C2087*C2088)/(G2087*K2087/D2087*D2088))&gt;(6/4))),COUNTIF($E$2:E2088,1),0)</f>
        <v>0</v>
      </c>
      <c r="G2088" s="21">
        <f t="shared" si="388"/>
        <v>36957.150325879804</v>
      </c>
      <c r="H2088" s="12">
        <f t="shared" si="389"/>
        <v>4.553570394703824</v>
      </c>
      <c r="I2088" s="12">
        <f t="shared" si="390"/>
        <v>74.480129127983204</v>
      </c>
      <c r="J2088" s="15">
        <f>IF(OR((ROW(F2088)-MATCH(MAX($F$2:F2088),$F$2:F2088,0))=1,(ROW(F2088)-MATCH(MAX($F$2:F2088),$F$2:F2088,0))&gt;123),IF(OR(((G2087*J2087/C2087*C2088)/(G2087*K2087/D2087*D2088))&lt;(4/6),((G2087*J2087/C2087*C2088)/(G2087*K2087/D2087*D2088))&gt;(6/4)),50%,((G2087*J2087/C2087*C2088)/((G2087*K2087/D2087*D2088)+(G2087*J2087/C2087*C2088)))),((G2087*J2087/C2087*C2088)/((G2087*K2087/D2087*D2088)+(G2087*J2087/C2087*C2088))))</f>
        <v>0.58843693920759021</v>
      </c>
      <c r="K2088" s="18">
        <f t="shared" si="384"/>
        <v>0.41156306079240979</v>
      </c>
      <c r="L2088" s="20">
        <f t="shared" si="385"/>
        <v>1.4297613057756771</v>
      </c>
      <c r="M2088" s="51">
        <f>IF(AND((B2088-$B$2)&gt;123,OR(((U2087*R2087/C2087*C2088)/(U2087*S2087/D2087*D2088))&lt;(4/6),((U2087*R2087/C2087*C2088)/(U2087*S2087/D2087*D2088))&gt;(6/4))),1,0)</f>
        <v>0</v>
      </c>
      <c r="N2088" s="51">
        <f>IF(AND((B2088-$B$2)&gt;123,OR(((U2087*R2087/C2087*C2088)/(U2087*S2087/D2087*D2088))&lt;(4/6),((U2087*R2087/C2087*C2088)/(U2087*S2087/D2087*D2088))&gt;(6/4))),COUNTIF($M$2:M2088,1),0)</f>
        <v>0</v>
      </c>
      <c r="O2088" s="51">
        <f>IF(OR((ROW(N2088)-MATCH(MAX($N$2:N2088),$N$2:N2088,0))=1,(ROW(N2088)-MATCH(MAX($N$2:N2088),$N$2:N2088,0))&gt;123),IF(OR(((U2087*R2087/C2087*C2088)/(U2087*S2087/D2087*D2088))&lt;(4/6),((U2087*R2087/C2087*C2088)/(U2087*S2087/D2087*D2088))&gt;(6/4)),1,0),0)</f>
        <v>0</v>
      </c>
      <c r="P2088" s="47">
        <f>IF(O2088=1,U2087/2/C2088,P2087)</f>
        <v>4.5848803948301908</v>
      </c>
      <c r="Q2088" s="47">
        <f>IF(O2088=1,U2087/2/D2088,Q2087)</f>
        <v>74.992248772629807</v>
      </c>
      <c r="R2088" s="41">
        <f>P2088*C2088/U2087</f>
        <v>0.58882320666944032</v>
      </c>
      <c r="S2088" s="41">
        <f>Q2088*D2088/U2087</f>
        <v>0.41183322299381436</v>
      </c>
      <c r="T2088" s="41">
        <f t="shared" si="391"/>
        <v>1.429761305775674</v>
      </c>
      <c r="U2088" s="42">
        <f>P2088*C2088+Q2088*D2088</f>
        <v>37211.264851641638</v>
      </c>
      <c r="V2088" s="25">
        <f>B2088</f>
        <v>44047</v>
      </c>
      <c r="W2088">
        <f>C2088/C$2</f>
        <v>2.0775622261286877</v>
      </c>
      <c r="X2088">
        <f>D2088/D$2</f>
        <v>1.4634052310999641</v>
      </c>
      <c r="Y2088">
        <f t="shared" si="392"/>
        <v>1.8605632425820819</v>
      </c>
      <c r="AA2088" s="15">
        <f t="shared" si="393"/>
        <v>9.41376529066007E-4</v>
      </c>
      <c r="AB2088" s="15">
        <f t="shared" si="394"/>
        <v>2.4930534909373137E-4</v>
      </c>
      <c r="AC2088" s="15">
        <f t="shared" si="395"/>
        <v>6.5642966325474283E-4</v>
      </c>
    </row>
    <row r="2089" spans="1:29" x14ac:dyDescent="0.4">
      <c r="A2089" s="43">
        <f t="shared" si="386"/>
        <v>2020</v>
      </c>
      <c r="B2089" s="53">
        <v>44048</v>
      </c>
      <c r="C2089" s="45">
        <v>4777.1089000000002</v>
      </c>
      <c r="D2089" s="45">
        <f>VLOOKUP(B2089,'H11001.CSI  中证全债'!$A$2:$B$2792,2,0)</f>
        <v>204.1763</v>
      </c>
      <c r="E2089" s="14">
        <f t="shared" si="387"/>
        <v>0</v>
      </c>
      <c r="F2089" s="14">
        <f>IF(AND((B2089-$B$2)&gt;123,OR(((G2088*J2088/C2088*C2089)/(G2088*K2088/D2088*D2089))&lt;(4/6),((G2088*J2088/C2088*C2089)/(G2088*K2088/D2088*D2089))&gt;(6/4))),COUNTIF($E$2:E2089,1),0)</f>
        <v>0</v>
      </c>
      <c r="G2089" s="21">
        <f t="shared" si="388"/>
        <v>36959.978848190025</v>
      </c>
      <c r="H2089" s="12">
        <f t="shared" si="389"/>
        <v>4.553570394703824</v>
      </c>
      <c r="I2089" s="12">
        <f t="shared" si="390"/>
        <v>74.480129127983204</v>
      </c>
      <c r="J2089" s="15">
        <f>IF(OR((ROW(F2089)-MATCH(MAX($F$2:F2089),$F$2:F2089,0))=1,(ROW(F2089)-MATCH(MAX($F$2:F2089),$F$2:F2089,0))&gt;123),IF(OR(((G2088*J2088/C2088*C2089)/(G2088*K2088/D2088*D2089))&lt;(4/6),((G2088*J2088/C2088*C2089)/(G2088*K2088/D2088*D2089))&gt;(6/4)),50%,((G2088*J2088/C2088*C2089)/((G2088*K2088/D2088*D2089)+(G2088*J2088/C2088*C2089)))),((G2088*J2088/C2088*C2089)/((G2088*K2088/D2088*D2089)+(G2088*J2088/C2088*C2089))))</f>
        <v>0.58855287089487762</v>
      </c>
      <c r="K2089" s="18">
        <f t="shared" si="384"/>
        <v>0.41144712910512238</v>
      </c>
      <c r="L2089" s="20">
        <f t="shared" si="385"/>
        <v>1.4304459291645848</v>
      </c>
      <c r="M2089" s="51">
        <f>IF(AND((B2089-$B$2)&gt;123,OR(((U2088*R2088/C2088*C2089)/(U2088*S2088/D2088*D2089))&lt;(4/6),((U2088*R2088/C2088*C2089)/(U2088*S2088/D2088*D2089))&gt;(6/4))),1,0)</f>
        <v>0</v>
      </c>
      <c r="N2089" s="51">
        <f>IF(AND((B2089-$B$2)&gt;123,OR(((U2088*R2088/C2088*C2089)/(U2088*S2088/D2088*D2089))&lt;(4/6),((U2088*R2088/C2088*C2089)/(U2088*S2088/D2088*D2089))&gt;(6/4))),COUNTIF($M$2:M2089,1),0)</f>
        <v>0</v>
      </c>
      <c r="O2089" s="51">
        <f>IF(OR((ROW(N2089)-MATCH(MAX($N$2:N2089),$N$2:N2089,0))=1,(ROW(N2089)-MATCH(MAX($N$2:N2089),$N$2:N2089,0))&gt;123),IF(OR(((U2088*R2088/C2088*C2089)/(U2088*S2088/D2088*D2089))&lt;(4/6),((U2088*R2088/C2088*C2089)/(U2088*S2088/D2088*D2089))&gt;(6/4)),1,0),0)</f>
        <v>0</v>
      </c>
      <c r="P2089" s="47">
        <f>IF(O2089=1,U2088/2/C2089,P2088)</f>
        <v>4.5848803948301908</v>
      </c>
      <c r="Q2089" s="47">
        <f>IF(O2089=1,U2088/2/D2089,Q2088)</f>
        <v>74.992248772629807</v>
      </c>
      <c r="R2089" s="41">
        <f>P2089*C2089/U2088</f>
        <v>0.5885979158973027</v>
      </c>
      <c r="S2089" s="41">
        <f>Q2089*D2089/U2088</f>
        <v>0.41147861928696561</v>
      </c>
      <c r="T2089" s="41">
        <f t="shared" si="391"/>
        <v>1.4304459291645817</v>
      </c>
      <c r="U2089" s="42">
        <f>P2089*C2089+Q2089*D2089</f>
        <v>37214.112822653915</v>
      </c>
      <c r="V2089" s="25">
        <f>B2089</f>
        <v>44048</v>
      </c>
      <c r="W2089">
        <f>C2089/C$2</f>
        <v>2.0781305777523724</v>
      </c>
      <c r="X2089">
        <f>D2089/D$2</f>
        <v>1.4631049802938014</v>
      </c>
      <c r="Y2089">
        <f t="shared" si="392"/>
        <v>1.8607056411326957</v>
      </c>
      <c r="AA2089" s="15">
        <f t="shared" si="393"/>
        <v>2.7356659479882417E-4</v>
      </c>
      <c r="AB2089" s="15">
        <f t="shared" si="394"/>
        <v>-2.0517270253095354E-4</v>
      </c>
      <c r="AC2089" s="15">
        <f t="shared" si="395"/>
        <v>7.6535184268200496E-5</v>
      </c>
    </row>
    <row r="2090" spans="1:29" x14ac:dyDescent="0.4">
      <c r="A2090" s="43">
        <f t="shared" si="386"/>
        <v>2020</v>
      </c>
      <c r="B2090" s="53">
        <v>44049</v>
      </c>
      <c r="C2090" s="45">
        <v>4762.7641999999996</v>
      </c>
      <c r="D2090" s="45">
        <f>VLOOKUP(B2090,'H11001.CSI  中证全债'!$A$2:$B$2792,2,0)</f>
        <v>204.1335</v>
      </c>
      <c r="E2090" s="14">
        <f t="shared" si="387"/>
        <v>0</v>
      </c>
      <c r="F2090" s="14">
        <f>IF(AND((B2090-$B$2)&gt;123,OR(((G2089*J2089/C2089*C2090)/(G2089*K2089/D2089*D2090))&lt;(4/6),((G2089*J2089/C2089*C2090)/(G2089*K2089/D2089*D2090))&gt;(6/4))),COUNTIF($E$2:E2090,1),0)</f>
        <v>0</v>
      </c>
      <c r="G2090" s="21">
        <f t="shared" si="388"/>
        <v>36891.471497422433</v>
      </c>
      <c r="H2090" s="12">
        <f t="shared" si="389"/>
        <v>4.553570394703824</v>
      </c>
      <c r="I2090" s="12">
        <f t="shared" si="390"/>
        <v>74.480129127983204</v>
      </c>
      <c r="J2090" s="15">
        <f>IF(OR((ROW(F2090)-MATCH(MAX($F$2:F2090),$F$2:F2090,0))=1,(ROW(F2090)-MATCH(MAX($F$2:F2090),$F$2:F2090,0))&gt;123),IF(OR(((G2089*J2089/C2089*C2090)/(G2089*K2089/D2089*D2090))&lt;(4/6),((G2089*J2089/C2089*C2090)/(G2089*K2089/D2089*D2090))&gt;(6/4)),50%,((G2089*J2089/C2089*C2090)/((G2089*K2089/D2089*D2090)+(G2089*J2089/C2089*C2090)))),((G2089*J2089/C2089*C2090)/((G2089*K2089/D2089*D2090)+(G2089*J2089/C2089*C2090))))</f>
        <v>0.58787522367034251</v>
      </c>
      <c r="K2090" s="18">
        <f t="shared" si="384"/>
        <v>0.41212477632965749</v>
      </c>
      <c r="L2090" s="20">
        <f t="shared" si="385"/>
        <v>1.4264496032145921</v>
      </c>
      <c r="M2090" s="51">
        <f>IF(AND((B2090-$B$2)&gt;123,OR(((U2089*R2089/C2089*C2090)/(U2089*S2089/D2089*D2090))&lt;(4/6),((U2089*R2089/C2089*C2090)/(U2089*S2089/D2089*D2090))&gt;(6/4))),1,0)</f>
        <v>0</v>
      </c>
      <c r="N2090" s="51">
        <f>IF(AND((B2090-$B$2)&gt;123,OR(((U2089*R2089/C2089*C2090)/(U2089*S2089/D2089*D2090))&lt;(4/6),((U2089*R2089/C2089*C2090)/(U2089*S2089/D2089*D2090))&gt;(6/4))),COUNTIF($M$2:M2090,1),0)</f>
        <v>0</v>
      </c>
      <c r="O2090" s="51">
        <f>IF(OR((ROW(N2090)-MATCH(MAX($N$2:N2090),$N$2:N2090,0))=1,(ROW(N2090)-MATCH(MAX($N$2:N2090),$N$2:N2090,0))&gt;123),IF(OR(((U2089*R2089/C2089*C2090)/(U2089*S2089/D2089*D2090))&lt;(4/6),((U2089*R2089/C2089*C2090)/(U2089*S2089/D2089*D2090))&gt;(6/4)),1,0),0)</f>
        <v>0</v>
      </c>
      <c r="P2090" s="47">
        <f>IF(O2090=1,U2089/2/C2090,P2089)</f>
        <v>4.5848803948301908</v>
      </c>
      <c r="Q2090" s="47">
        <f>IF(O2090=1,U2089/2/D2090,Q2089)</f>
        <v>74.992248772629807</v>
      </c>
      <c r="R2090" s="41">
        <f>P2090*C2090/U2089</f>
        <v>0.58678556465508713</v>
      </c>
      <c r="S2090" s="41">
        <f>Q2090*D2090/U2089</f>
        <v>0.41136088042138391</v>
      </c>
      <c r="T2090" s="41">
        <f t="shared" si="391"/>
        <v>1.4264496032145892</v>
      </c>
      <c r="U2090" s="42">
        <f>P2090*C2090+Q2090*D2090</f>
        <v>37145.134420606722</v>
      </c>
      <c r="V2090" s="25">
        <f>B2090</f>
        <v>44049</v>
      </c>
      <c r="W2090">
        <f>C2090/C$2</f>
        <v>2.0718903683866858</v>
      </c>
      <c r="X2090">
        <f>D2090/D$2</f>
        <v>1.4627982801863131</v>
      </c>
      <c r="Y2090">
        <f t="shared" si="392"/>
        <v>1.8572567210303361</v>
      </c>
      <c r="AA2090" s="15">
        <f t="shared" si="393"/>
        <v>-3.0027994547078274E-3</v>
      </c>
      <c r="AB2090" s="15">
        <f t="shared" si="394"/>
        <v>-2.0962276228919663E-4</v>
      </c>
      <c r="AC2090" s="15">
        <f t="shared" si="395"/>
        <v>-1.8535549235288995E-3</v>
      </c>
    </row>
    <row r="2091" spans="1:29" x14ac:dyDescent="0.4">
      <c r="A2091" s="43">
        <f t="shared" si="386"/>
        <v>2020</v>
      </c>
      <c r="B2091" s="53">
        <v>44050</v>
      </c>
      <c r="C2091" s="45">
        <v>4707.9261999999999</v>
      </c>
      <c r="D2091" s="45">
        <f>VLOOKUP(B2091,'H11001.CSI  中证全债'!$A$2:$B$2792,2,0)</f>
        <v>204.03149999999999</v>
      </c>
      <c r="E2091" s="14">
        <f t="shared" si="387"/>
        <v>0</v>
      </c>
      <c r="F2091" s="14">
        <f>IF(AND((B2091-$B$2)&gt;123,OR(((G2090*J2090/C2090*C2091)/(G2090*K2090/D2090*D2091))&lt;(4/6),((G2090*J2090/C2090*C2091)/(G2090*K2090/D2090*D2091))&gt;(6/4))),COUNTIF($E$2:E2091,1),0)</f>
        <v>0</v>
      </c>
      <c r="G2091" s="21">
        <f t="shared" si="388"/>
        <v>36634.165830946615</v>
      </c>
      <c r="H2091" s="12">
        <f t="shared" si="389"/>
        <v>4.553570394703824</v>
      </c>
      <c r="I2091" s="12">
        <f t="shared" si="390"/>
        <v>74.480129127983204</v>
      </c>
      <c r="J2091" s="15">
        <f>IF(OR((ROW(F2091)-MATCH(MAX($F$2:F2091),$F$2:F2091,0))=1,(ROW(F2091)-MATCH(MAX($F$2:F2091),$F$2:F2091,0))&gt;123),IF(OR(((G2090*J2090/C2090*C2091)/(G2090*K2090/D2090*D2091))&lt;(4/6),((G2090*J2090/C2090*C2091)/(G2090*K2090/D2090*D2091))&gt;(6/4)),50%,((G2090*J2090/C2090*C2091)/((G2090*K2090/D2090*D2091)+(G2090*J2090/C2090*C2091)))),((G2090*J2090/C2090*C2091)/((G2090*K2090/D2090*D2091)+(G2090*J2090/C2090*C2091))))</f>
        <v>0.58518797626506691</v>
      </c>
      <c r="K2091" s="18">
        <f t="shared" si="384"/>
        <v>0.41481202373493309</v>
      </c>
      <c r="L2091" s="20">
        <f t="shared" si="385"/>
        <v>1.4107305063052002</v>
      </c>
      <c r="M2091" s="51">
        <f>IF(AND((B2091-$B$2)&gt;123,OR(((U2090*R2090/C2090*C2091)/(U2090*S2090/D2090*D2091))&lt;(4/6),((U2090*R2090/C2090*C2091)/(U2090*S2090/D2090*D2091))&gt;(6/4))),1,0)</f>
        <v>0</v>
      </c>
      <c r="N2091" s="51">
        <f>IF(AND((B2091-$B$2)&gt;123,OR(((U2090*R2090/C2090*C2091)/(U2090*S2090/D2090*D2091))&lt;(4/6),((U2090*R2090/C2090*C2091)/(U2090*S2090/D2090*D2091))&gt;(6/4))),COUNTIF($M$2:M2091,1),0)</f>
        <v>0</v>
      </c>
      <c r="O2091" s="51">
        <f>IF(OR((ROW(N2091)-MATCH(MAX($N$2:N2091),$N$2:N2091,0))=1,(ROW(N2091)-MATCH(MAX($N$2:N2091),$N$2:N2091,0))&gt;123),IF(OR(((U2090*R2090/C2090*C2091)/(U2090*S2090/D2090*D2091))&lt;(4/6),((U2090*R2090/C2090*C2091)/(U2090*S2090/D2090*D2091))&gt;(6/4)),1,0),0)</f>
        <v>0</v>
      </c>
      <c r="P2091" s="47">
        <f>IF(O2091=1,U2090/2/C2091,P2090)</f>
        <v>4.5848803948301908</v>
      </c>
      <c r="Q2091" s="47">
        <f>IF(O2091=1,U2090/2/D2091,Q2090)</f>
        <v>74.992248772629807</v>
      </c>
      <c r="R2091" s="41">
        <f>P2091*C2091/U2090</f>
        <v>0.58110648598737336</v>
      </c>
      <c r="S2091" s="41">
        <f>Q2091*D2091/U2090</f>
        <v>0.41191884870295475</v>
      </c>
      <c r="T2091" s="41">
        <f t="shared" si="391"/>
        <v>1.4107305063051974</v>
      </c>
      <c r="U2091" s="42">
        <f>P2091*C2091+Q2091*D2091</f>
        <v>36886.059540140217</v>
      </c>
      <c r="V2091" s="25">
        <f>B2091</f>
        <v>44050</v>
      </c>
      <c r="W2091">
        <f>C2091/C$2</f>
        <v>2.0480348258381826</v>
      </c>
      <c r="X2091">
        <f>D2091/D$2</f>
        <v>1.4620673593694016</v>
      </c>
      <c r="Y2091">
        <f t="shared" si="392"/>
        <v>1.844302977007011</v>
      </c>
      <c r="AA2091" s="15">
        <f t="shared" si="393"/>
        <v>-1.1513901947948546E-2</v>
      </c>
      <c r="AB2091" s="15">
        <f t="shared" si="394"/>
        <v>-4.9967300810493942E-4</v>
      </c>
      <c r="AC2091" s="15">
        <f t="shared" si="395"/>
        <v>-6.9746653096718347E-3</v>
      </c>
    </row>
    <row r="2092" spans="1:29" x14ac:dyDescent="0.4">
      <c r="A2092" s="43">
        <f t="shared" si="386"/>
        <v>2020</v>
      </c>
      <c r="B2092" s="53">
        <v>44053</v>
      </c>
      <c r="C2092" s="45">
        <v>4724.8697000000002</v>
      </c>
      <c r="D2092" s="45">
        <f>VLOOKUP(B2092,'H11001.CSI  中证全债'!$A$2:$B$2792,2,0)</f>
        <v>204.12039999999999</v>
      </c>
      <c r="E2092" s="14">
        <f t="shared" si="387"/>
        <v>0</v>
      </c>
      <c r="F2092" s="14">
        <f>IF(AND((B2092-$B$2)&gt;123,OR(((G2091*J2091/C2091*C2092)/(G2091*K2091/D2091*D2092))&lt;(4/6),((G2091*J2091/C2091*C2092)/(G2091*K2091/D2091*D2092))&gt;(6/4))),COUNTIF($E$2:E2092,1),0)</f>
        <v>0</v>
      </c>
      <c r="G2092" s="21">
        <f t="shared" si="388"/>
        <v>36717.940534408757</v>
      </c>
      <c r="H2092" s="12">
        <f t="shared" si="389"/>
        <v>4.553570394703824</v>
      </c>
      <c r="I2092" s="12">
        <f t="shared" si="390"/>
        <v>74.480129127983204</v>
      </c>
      <c r="J2092" s="15">
        <f>IF(OR((ROW(F2092)-MATCH(MAX($F$2:F2092),$F$2:F2092,0))=1,(ROW(F2092)-MATCH(MAX($F$2:F2092),$F$2:F2092,0))&gt;123),IF(OR(((G2091*J2091/C2091*C2092)/(G2091*K2091/D2091*D2092))&lt;(4/6),((G2091*J2091/C2091*C2092)/(G2091*K2091/D2091*D2092))&gt;(6/4)),50%,((G2091*J2091/C2091*C2092)/((G2091*K2091/D2091*D2092)+(G2091*J2091/C2091*C2092)))),((G2091*J2091/C2091*C2092)/((G2091*K2091/D2091*D2092)+(G2091*J2091/C2091*C2092))))</f>
        <v>0.58595407235847619</v>
      </c>
      <c r="K2092" s="18">
        <f t="shared" si="384"/>
        <v>0.41404592764152381</v>
      </c>
      <c r="L2092" s="20">
        <f t="shared" si="385"/>
        <v>1.4151910047664771</v>
      </c>
      <c r="M2092" s="51">
        <f>IF(AND((B2092-$B$2)&gt;123,OR(((U2091*R2091/C2091*C2092)/(U2091*S2091/D2091*D2092))&lt;(4/6),((U2091*R2091/C2091*C2092)/(U2091*S2091/D2091*D2092))&gt;(6/4))),1,0)</f>
        <v>0</v>
      </c>
      <c r="N2092" s="51">
        <f>IF(AND((B2092-$B$2)&gt;123,OR(((U2091*R2091/C2091*C2092)/(U2091*S2091/D2091*D2092))&lt;(4/6),((U2091*R2091/C2091*C2092)/(U2091*S2091/D2091*D2092))&gt;(6/4))),COUNTIF($M$2:M2092,1),0)</f>
        <v>0</v>
      </c>
      <c r="O2092" s="51">
        <f>IF(OR((ROW(N2092)-MATCH(MAX($N$2:N2092),$N$2:N2092,0))=1,(ROW(N2092)-MATCH(MAX($N$2:N2092),$N$2:N2092,0))&gt;123),IF(OR(((U2091*R2091/C2091*C2092)/(U2091*S2091/D2091*D2092))&lt;(4/6),((U2091*R2091/C2091*C2092)/(U2091*S2091/D2091*D2092))&gt;(6/4)),1,0),0)</f>
        <v>0</v>
      </c>
      <c r="P2092" s="47">
        <f>IF(O2092=1,U2091/2/C2092,P2091)</f>
        <v>4.5848803948301908</v>
      </c>
      <c r="Q2092" s="47">
        <f>IF(O2092=1,U2091/2/D2092,Q2091)</f>
        <v>74.992248772629807</v>
      </c>
      <c r="R2092" s="41">
        <f>P2092*C2092/U2091</f>
        <v>0.58729402722139767</v>
      </c>
      <c r="S2092" s="41">
        <f>Q2092*D2092/U2091</f>
        <v>0.41499276439953708</v>
      </c>
      <c r="T2092" s="41">
        <f t="shared" si="391"/>
        <v>1.4151910047664744</v>
      </c>
      <c r="U2092" s="42">
        <f>P2092*C2092+Q2092*D2092</f>
        <v>36970.410272025911</v>
      </c>
      <c r="V2092" s="25">
        <f>B2092</f>
        <v>44053</v>
      </c>
      <c r="W2092">
        <f>C2092/C$2</f>
        <v>2.0554055611890445</v>
      </c>
      <c r="X2092">
        <f>D2092/D$2</f>
        <v>1.4627044070225723</v>
      </c>
      <c r="Y2092">
        <f t="shared" si="392"/>
        <v>1.8485205136012954</v>
      </c>
      <c r="AA2092" s="15">
        <f t="shared" si="393"/>
        <v>3.5989306714281355E-3</v>
      </c>
      <c r="AB2092" s="15">
        <f t="shared" si="394"/>
        <v>4.3571703388933791E-4</v>
      </c>
      <c r="AC2092" s="15">
        <f t="shared" si="395"/>
        <v>2.2867916209345918E-3</v>
      </c>
    </row>
    <row r="2093" spans="1:29" x14ac:dyDescent="0.4">
      <c r="A2093" s="43">
        <f t="shared" si="386"/>
        <v>2020</v>
      </c>
      <c r="B2093" s="53">
        <v>44054</v>
      </c>
      <c r="C2093" s="45">
        <v>4681.7837</v>
      </c>
      <c r="D2093" s="45">
        <f>VLOOKUP(B2093,'H11001.CSI  中证全债'!$A$2:$B$2792,2,0)</f>
        <v>204.19390000000001</v>
      </c>
      <c r="E2093" s="14">
        <f t="shared" si="387"/>
        <v>0</v>
      </c>
      <c r="F2093" s="14">
        <f>IF(AND((B2093-$B$2)&gt;123,OR(((G2092*J2092/C2092*C2093)/(G2092*K2092/D2092*D2093))&lt;(4/6),((G2092*J2092/C2092*C2093)/(G2092*K2092/D2092*D2093))&gt;(6/4))),COUNTIF($E$2:E2093,1),0)</f>
        <v>0</v>
      </c>
      <c r="G2093" s="21">
        <f t="shared" si="388"/>
        <v>36527.219689873455</v>
      </c>
      <c r="H2093" s="12">
        <f t="shared" si="389"/>
        <v>4.553570394703824</v>
      </c>
      <c r="I2093" s="12">
        <f t="shared" si="390"/>
        <v>74.480129127983204</v>
      </c>
      <c r="J2093" s="15">
        <f>IF(OR((ROW(F2093)-MATCH(MAX($F$2:F2093),$F$2:F2093,0))=1,(ROW(F2093)-MATCH(MAX($F$2:F2093),$F$2:F2093,0))&gt;123),IF(OR(((G2092*J2092/C2092*C2093)/(G2092*K2092/D2092*D2093))&lt;(4/6),((G2092*J2092/C2092*C2093)/(G2092*K2092/D2092*D2093))&gt;(6/4)),50%,((G2092*J2092/C2092*C2093)/((G2092*K2092/D2092*D2093)+(G2092*J2092/C2092*C2093)))),((G2092*J2092/C2092*C2093)/((G2092*K2092/D2092*D2093)+(G2092*J2092/C2092*C2093))))</f>
        <v>0.583642331163717</v>
      </c>
      <c r="K2093" s="18">
        <f t="shared" si="384"/>
        <v>0.416357668836283</v>
      </c>
      <c r="L2093" s="20">
        <f t="shared" si="385"/>
        <v>1.401781148393384</v>
      </c>
      <c r="M2093" s="51">
        <f>IF(AND((B2093-$B$2)&gt;123,OR(((U2092*R2092/C2092*C2093)/(U2092*S2092/D2092*D2093))&lt;(4/6),((U2092*R2092/C2092*C2093)/(U2092*S2092/D2092*D2093))&gt;(6/4))),1,0)</f>
        <v>0</v>
      </c>
      <c r="N2093" s="51">
        <f>IF(AND((B2093-$B$2)&gt;123,OR(((U2092*R2092/C2092*C2093)/(U2092*S2092/D2092*D2093))&lt;(4/6),((U2092*R2092/C2092*C2093)/(U2092*S2092/D2092*D2093))&gt;(6/4))),COUNTIF($M$2:M2093,1),0)</f>
        <v>0</v>
      </c>
      <c r="O2093" s="51">
        <f>IF(OR((ROW(N2093)-MATCH(MAX($N$2:N2093),$N$2:N2093,0))=1,(ROW(N2093)-MATCH(MAX($N$2:N2093),$N$2:N2093,0))&gt;123),IF(OR(((U2092*R2092/C2092*C2093)/(U2092*S2092/D2092*D2093))&lt;(4/6),((U2092*R2092/C2092*C2093)/(U2092*S2092/D2092*D2093))&gt;(6/4)),1,0),0)</f>
        <v>0</v>
      </c>
      <c r="P2093" s="47">
        <f>IF(O2093=1,U2092/2/C2093,P2092)</f>
        <v>4.5848803948301908</v>
      </c>
      <c r="Q2093" s="47">
        <f>IF(O2093=1,U2092/2/D2093,Q2092)</f>
        <v>74.992248772629807</v>
      </c>
      <c r="R2093" s="41">
        <f>P2093*C2093/U2092</f>
        <v>0.58061076793642208</v>
      </c>
      <c r="S2093" s="41">
        <f>Q2093*D2093/U2092</f>
        <v>0.41419501796116726</v>
      </c>
      <c r="T2093" s="41">
        <f t="shared" si="391"/>
        <v>1.4017811483933809</v>
      </c>
      <c r="U2093" s="42">
        <f>P2093*C2093+Q2093*D2093</f>
        <v>36778.378045619043</v>
      </c>
      <c r="V2093" s="25">
        <f>B2093</f>
        <v>44054</v>
      </c>
      <c r="W2093">
        <f>C2093/C$2</f>
        <v>2.0366623556336849</v>
      </c>
      <c r="X2093">
        <f>D2093/D$2</f>
        <v>1.4632310999641704</v>
      </c>
      <c r="Y2093">
        <f t="shared" si="392"/>
        <v>1.8389189022809522</v>
      </c>
      <c r="AA2093" s="15">
        <f t="shared" si="393"/>
        <v>-9.1189816303293147E-3</v>
      </c>
      <c r="AB2093" s="15">
        <f t="shared" si="394"/>
        <v>3.6008159889955316E-4</v>
      </c>
      <c r="AC2093" s="15">
        <f t="shared" si="395"/>
        <v>-5.1942141024106103E-3</v>
      </c>
    </row>
    <row r="2094" spans="1:29" x14ac:dyDescent="0.4">
      <c r="A2094" s="43">
        <f t="shared" si="386"/>
        <v>2020</v>
      </c>
      <c r="B2094" s="53">
        <v>44055</v>
      </c>
      <c r="C2094" s="45">
        <v>4647.6445999999996</v>
      </c>
      <c r="D2094" s="45">
        <f>VLOOKUP(B2094,'H11001.CSI  中证全债'!$A$2:$B$2792,2,0)</f>
        <v>204.13509999999999</v>
      </c>
      <c r="E2094" s="14">
        <f t="shared" si="387"/>
        <v>0</v>
      </c>
      <c r="F2094" s="14">
        <f>IF(AND((B2094-$B$2)&gt;123,OR(((G2093*J2093/C2093*C2094)/(G2093*K2093/D2093*D2094))&lt;(4/6),((G2093*J2093/C2093*C2094)/(G2093*K2093/D2093*D2094))&gt;(6/4))),COUNTIF($E$2:E2094,1),0)</f>
        <v>0</v>
      </c>
      <c r="G2094" s="21">
        <f t="shared" si="388"/>
        <v>36367.385463218889</v>
      </c>
      <c r="H2094" s="12">
        <f t="shared" si="389"/>
        <v>4.553570394703824</v>
      </c>
      <c r="I2094" s="12">
        <f t="shared" si="390"/>
        <v>74.480129127983204</v>
      </c>
      <c r="J2094" s="15">
        <f>IF(OR((ROW(F2094)-MATCH(MAX($F$2:F2094),$F$2:F2094,0))=1,(ROW(F2094)-MATCH(MAX($F$2:F2094),$F$2:F2094,0))&gt;123),IF(OR(((G2093*J2093/C2093*C2094)/(G2093*K2093/D2093*D2094))&lt;(4/6),((G2093*J2093/C2093*C2094)/(G2093*K2093/D2093*D2094))&gt;(6/4)),50%,((G2093*J2093/C2093*C2094)/((G2093*K2093/D2093*D2094)+(G2093*J2093/C2093*C2094)))),((G2093*J2093/C2093*C2094)/((G2093*K2093/D2093*D2094)+(G2093*J2093/C2093*C2094))))</f>
        <v>0.58193286611349249</v>
      </c>
      <c r="K2094" s="18">
        <f t="shared" si="384"/>
        <v>0.41806713388650751</v>
      </c>
      <c r="L2094" s="20">
        <f t="shared" si="385"/>
        <v>1.3919603311162687</v>
      </c>
      <c r="M2094" s="51">
        <f>IF(AND((B2094-$B$2)&gt;123,OR(((U2093*R2093/C2093*C2094)/(U2093*S2093/D2093*D2094))&lt;(4/6),((U2093*R2093/C2093*C2094)/(U2093*S2093/D2093*D2094))&gt;(6/4))),1,0)</f>
        <v>0</v>
      </c>
      <c r="N2094" s="51">
        <f>IF(AND((B2094-$B$2)&gt;123,OR(((U2093*R2093/C2093*C2094)/(U2093*S2093/D2093*D2094))&lt;(4/6),((U2093*R2093/C2093*C2094)/(U2093*S2093/D2093*D2094))&gt;(6/4))),COUNTIF($M$2:M2094,1),0)</f>
        <v>0</v>
      </c>
      <c r="O2094" s="51">
        <f>IF(OR((ROW(N2094)-MATCH(MAX($N$2:N2094),$N$2:N2094,0))=1,(ROW(N2094)-MATCH(MAX($N$2:N2094),$N$2:N2094,0))&gt;123),IF(OR(((U2093*R2093/C2093*C2094)/(U2093*S2093/D2093*D2094))&lt;(4/6),((U2093*R2093/C2093*C2094)/(U2093*S2093/D2093*D2094))&gt;(6/4)),1,0),0)</f>
        <v>0</v>
      </c>
      <c r="P2094" s="47">
        <f>IF(O2094=1,U2093/2/C2094,P2093)</f>
        <v>4.5848803948301908</v>
      </c>
      <c r="Q2094" s="47">
        <f>IF(O2094=1,U2093/2/D2094,Q2093)</f>
        <v>74.992248772629807</v>
      </c>
      <c r="R2094" s="41">
        <f>P2094*C2094/U2093</f>
        <v>0.57938646946984296</v>
      </c>
      <c r="S2094" s="41">
        <f>Q2094*D2094/U2093</f>
        <v>0.41623777382018567</v>
      </c>
      <c r="T2094" s="41">
        <f t="shared" si="391"/>
        <v>1.3919603311162656</v>
      </c>
      <c r="U2094" s="42">
        <f>P2094*C2094+Q2094*D2094</f>
        <v>36617.444811104062</v>
      </c>
      <c r="V2094" s="25">
        <f>B2094</f>
        <v>44055</v>
      </c>
      <c r="W2094">
        <f>C2094/C$2</f>
        <v>2.0218112167770959</v>
      </c>
      <c r="X2094">
        <f>D2094/D$2</f>
        <v>1.4628097456108919</v>
      </c>
      <c r="Y2094">
        <f t="shared" si="392"/>
        <v>1.8308722405552031</v>
      </c>
      <c r="AA2094" s="15">
        <f t="shared" si="393"/>
        <v>-7.2919003071416633E-3</v>
      </c>
      <c r="AB2094" s="15">
        <f t="shared" si="394"/>
        <v>-2.8796158945010308E-4</v>
      </c>
      <c r="AC2094" s="15">
        <f t="shared" si="395"/>
        <v>-4.3757567099713679E-3</v>
      </c>
    </row>
    <row r="2095" spans="1:29" x14ac:dyDescent="0.4">
      <c r="A2095" s="43">
        <f t="shared" si="386"/>
        <v>2020</v>
      </c>
      <c r="B2095" s="53">
        <v>44056</v>
      </c>
      <c r="C2095" s="45">
        <v>4635.7125999999998</v>
      </c>
      <c r="D2095" s="45">
        <f>VLOOKUP(B2095,'H11001.CSI  中证全债'!$A$2:$B$2792,2,0)</f>
        <v>204.1497</v>
      </c>
      <c r="E2095" s="14">
        <f t="shared" si="387"/>
        <v>0</v>
      </c>
      <c r="F2095" s="14">
        <f>IF(AND((B2095-$B$2)&gt;123,OR(((G2094*J2094/C2094*C2095)/(G2094*K2094/D2094*D2095))&lt;(4/6),((G2094*J2094/C2094*C2095)/(G2094*K2094/D2094*D2095))&gt;(6/4))),COUNTIF($E$2:E2095,1),0)</f>
        <v>0</v>
      </c>
      <c r="G2095" s="21">
        <f t="shared" si="388"/>
        <v>36314.139671154553</v>
      </c>
      <c r="H2095" s="12">
        <f t="shared" si="389"/>
        <v>4.553570394703824</v>
      </c>
      <c r="I2095" s="12">
        <f t="shared" si="390"/>
        <v>74.480129127983204</v>
      </c>
      <c r="J2095" s="15">
        <f>IF(OR((ROW(F2095)-MATCH(MAX($F$2:F2095),$F$2:F2095,0))=1,(ROW(F2095)-MATCH(MAX($F$2:F2095),$F$2:F2095,0))&gt;123),IF(OR(((G2094*J2094/C2094*C2095)/(G2094*K2094/D2094*D2095))&lt;(4/6),((G2094*J2094/C2094*C2095)/(G2094*K2094/D2094*D2095))&gt;(6/4)),50%,((G2094*J2094/C2094*C2095)/((G2094*K2094/D2094*D2095)+(G2094*J2094/C2094*C2095)))),((G2094*J2094/C2094*C2095)/((G2094*K2094/D2094*D2095)+(G2094*J2094/C2094*C2095))))</f>
        <v>0.58128992852013217</v>
      </c>
      <c r="K2095" s="18">
        <f t="shared" si="384"/>
        <v>0.41871007147986783</v>
      </c>
      <c r="L2095" s="20">
        <f t="shared" si="385"/>
        <v>1.3882874287347573</v>
      </c>
      <c r="M2095" s="51">
        <f>IF(AND((B2095-$B$2)&gt;123,OR(((U2094*R2094/C2094*C2095)/(U2094*S2094/D2094*D2095))&lt;(4/6),((U2094*R2094/C2094*C2095)/(U2094*S2094/D2094*D2095))&gt;(6/4))),1,0)</f>
        <v>0</v>
      </c>
      <c r="N2095" s="51">
        <f>IF(AND((B2095-$B$2)&gt;123,OR(((U2094*R2094/C2094*C2095)/(U2094*S2094/D2094*D2095))&lt;(4/6),((U2094*R2094/C2094*C2095)/(U2094*S2094/D2094*D2095))&gt;(6/4))),COUNTIF($M$2:M2095,1),0)</f>
        <v>0</v>
      </c>
      <c r="O2095" s="51">
        <f>IF(OR((ROW(N2095)-MATCH(MAX($N$2:N2095),$N$2:N2095,0))=1,(ROW(N2095)-MATCH(MAX($N$2:N2095),$N$2:N2095,0))&gt;123),IF(OR(((U2094*R2094/C2094*C2095)/(U2094*S2094/D2094*D2095))&lt;(4/6),((U2094*R2094/C2094*C2095)/(U2094*S2094/D2094*D2095))&gt;(6/4)),1,0),0)</f>
        <v>0</v>
      </c>
      <c r="P2095" s="47">
        <f>IF(O2095=1,U2094/2/C2095,P2094)</f>
        <v>4.5848803948301908</v>
      </c>
      <c r="Q2095" s="47">
        <f>IF(O2095=1,U2094/2/D2095,Q2094)</f>
        <v>74.992248772629807</v>
      </c>
      <c r="R2095" s="41">
        <f>P2095*C2095/U2094</f>
        <v>0.58043885709256426</v>
      </c>
      <c r="S2095" s="41">
        <f>Q2095*D2095/U2094</f>
        <v>0.41809703457558478</v>
      </c>
      <c r="T2095" s="41">
        <f t="shared" si="391"/>
        <v>1.3882874287347544</v>
      </c>
      <c r="U2095" s="42">
        <f>P2095*C2095+Q2095*D2095</f>
        <v>36563.832905065035</v>
      </c>
      <c r="V2095" s="25">
        <f>B2095</f>
        <v>44056</v>
      </c>
      <c r="W2095">
        <f>C2095/C$2</f>
        <v>2.0166205764603675</v>
      </c>
      <c r="X2095">
        <f>D2095/D$2</f>
        <v>1.4629143676101755</v>
      </c>
      <c r="Y2095">
        <f t="shared" si="392"/>
        <v>1.8281916452532518</v>
      </c>
      <c r="AA2095" s="15">
        <f t="shared" si="393"/>
        <v>-2.5673219505639722E-3</v>
      </c>
      <c r="AB2095" s="15">
        <f t="shared" si="394"/>
        <v>7.152126214471366E-5</v>
      </c>
      <c r="AC2095" s="15">
        <f t="shared" si="395"/>
        <v>-1.4641083318508441E-3</v>
      </c>
    </row>
    <row r="2096" spans="1:29" x14ac:dyDescent="0.4">
      <c r="A2096" s="43">
        <f t="shared" si="386"/>
        <v>2020</v>
      </c>
      <c r="B2096" s="53">
        <v>44057</v>
      </c>
      <c r="C2096" s="45">
        <v>4704.6288000000004</v>
      </c>
      <c r="D2096" s="45">
        <f>VLOOKUP(B2096,'H11001.CSI  中证全债'!$A$2:$B$2792,2,0)</f>
        <v>204.2242</v>
      </c>
      <c r="E2096" s="14">
        <f t="shared" si="387"/>
        <v>0</v>
      </c>
      <c r="F2096" s="14">
        <f>IF(AND((B2096-$B$2)&gt;123,OR(((G2095*J2095/C2095*C2096)/(G2095*K2095/D2095*D2096))&lt;(4/6),((G2095*J2095/C2095*C2096)/(G2095*K2095/D2095*D2096))&gt;(6/4))),COUNTIF($E$2:E2096,1),0)</f>
        <v>0</v>
      </c>
      <c r="G2096" s="21">
        <f t="shared" si="388"/>
        <v>36633.503208810078</v>
      </c>
      <c r="H2096" s="12">
        <f t="shared" si="389"/>
        <v>4.553570394703824</v>
      </c>
      <c r="I2096" s="12">
        <f t="shared" si="390"/>
        <v>74.480129127983204</v>
      </c>
      <c r="J2096" s="15">
        <f>IF(OR((ROW(F2096)-MATCH(MAX($F$2:F2096),$F$2:F2096,0))=1,(ROW(F2096)-MATCH(MAX($F$2:F2096),$F$2:F2096,0))&gt;123),IF(OR(((G2095*J2095/C2095*C2096)/(G2095*K2095/D2095*D2096))&lt;(4/6),((G2095*J2095/C2095*C2096)/(G2095*K2095/D2095*D2096))&gt;(6/4)),50%,((G2095*J2095/C2095*C2096)/((G2095*K2095/D2095*D2096)+(G2095*J2095/C2095*C2096)))),((G2095*J2095/C2095*C2096)/((G2095*K2095/D2095*D2096)+(G2095*J2095/C2095*C2096))))</f>
        <v>0.58478869191519156</v>
      </c>
      <c r="K2096" s="18">
        <f t="shared" si="384"/>
        <v>0.41521130808480844</v>
      </c>
      <c r="L2096" s="20">
        <f t="shared" si="385"/>
        <v>1.4084122482419152</v>
      </c>
      <c r="M2096" s="51">
        <f>IF(AND((B2096-$B$2)&gt;123,OR(((U2095*R2095/C2095*C2096)/(U2095*S2095/D2095*D2096))&lt;(4/6),((U2095*R2095/C2095*C2096)/(U2095*S2095/D2095*D2096))&gt;(6/4))),1,0)</f>
        <v>0</v>
      </c>
      <c r="N2096" s="51">
        <f>IF(AND((B2096-$B$2)&gt;123,OR(((U2095*R2095/C2095*C2096)/(U2095*S2095/D2095*D2096))&lt;(4/6),((U2095*R2095/C2095*C2096)/(U2095*S2095/D2095*D2096))&gt;(6/4))),COUNTIF($M$2:M2096,1),0)</f>
        <v>0</v>
      </c>
      <c r="O2096" s="51">
        <f>IF(OR((ROW(N2096)-MATCH(MAX($N$2:N2096),$N$2:N2096,0))=1,(ROW(N2096)-MATCH(MAX($N$2:N2096),$N$2:N2096,0))&gt;123),IF(OR(((U2095*R2095/C2095*C2096)/(U2095*S2095/D2095*D2096))&lt;(4/6),((U2095*R2095/C2095*C2096)/(U2095*S2095/D2095*D2096))&gt;(6/4)),1,0),0)</f>
        <v>0</v>
      </c>
      <c r="P2096" s="47">
        <f>IF(O2096=1,U2095/2/C2096,P2095)</f>
        <v>4.5848803948301908</v>
      </c>
      <c r="Q2096" s="47">
        <f>IF(O2096=1,U2095/2/D2096,Q2095)</f>
        <v>74.992248772629807</v>
      </c>
      <c r="R2096" s="41">
        <f>P2096*C2096/U2095</f>
        <v>0.58993159732675249</v>
      </c>
      <c r="S2096" s="41">
        <f>Q2096*D2096/U2095</f>
        <v>0.41886287062836208</v>
      </c>
      <c r="T2096" s="41">
        <f t="shared" si="391"/>
        <v>1.4084122482419119</v>
      </c>
      <c r="U2096" s="42">
        <f>P2096*C2096+Q2096*D2096</f>
        <v>36885.392361864797</v>
      </c>
      <c r="V2096" s="25">
        <f>B2096</f>
        <v>44057</v>
      </c>
      <c r="W2096">
        <f>C2096/C$2</f>
        <v>2.0466003959538064</v>
      </c>
      <c r="X2096">
        <f>D2096/D$2</f>
        <v>1.4634482264421353</v>
      </c>
      <c r="Y2096">
        <f t="shared" si="392"/>
        <v>1.8442696180932399</v>
      </c>
      <c r="AA2096" s="15">
        <f t="shared" si="393"/>
        <v>1.486636596065094E-2</v>
      </c>
      <c r="AB2096" s="15">
        <f t="shared" si="394"/>
        <v>3.6492828546896838E-4</v>
      </c>
      <c r="AC2096" s="15">
        <f t="shared" si="395"/>
        <v>8.7944679551146265E-3</v>
      </c>
    </row>
    <row r="2097" spans="1:29" x14ac:dyDescent="0.4">
      <c r="A2097" s="43">
        <f t="shared" si="386"/>
        <v>2020</v>
      </c>
      <c r="B2097" s="53">
        <v>44060</v>
      </c>
      <c r="C2097" s="45">
        <v>4815.2260999999999</v>
      </c>
      <c r="D2097" s="45">
        <f>VLOOKUP(B2097,'H11001.CSI  中证全债'!$A$2:$B$2792,2,0)</f>
        <v>204.36760000000001</v>
      </c>
      <c r="E2097" s="14">
        <f t="shared" si="387"/>
        <v>0</v>
      </c>
      <c r="F2097" s="14">
        <f>IF(AND((B2097-$B$2)&gt;123,OR(((G2096*J2096/C2096*C2097)/(G2096*K2096/D2096*D2097))&lt;(4/6),((G2096*J2096/C2096*C2097)/(G2096*K2096/D2096*D2097))&gt;(6/4))),COUNTIF($E$2:E2097,1),0)</f>
        <v>0</v>
      </c>
      <c r="G2097" s="21">
        <f t="shared" si="388"/>
        <v>37147.796250341205</v>
      </c>
      <c r="H2097" s="12">
        <f t="shared" si="389"/>
        <v>4.553570394703824</v>
      </c>
      <c r="I2097" s="12">
        <f t="shared" si="390"/>
        <v>74.480129127983204</v>
      </c>
      <c r="J2097" s="15">
        <f>IF(OR((ROW(F2097)-MATCH(MAX($F$2:F2097),$F$2:F2097,0))=1,(ROW(F2097)-MATCH(MAX($F$2:F2097),$F$2:F2097,0))&gt;123),IF(OR(((G2096*J2096/C2096*C2097)/(G2096*K2096/D2096*D2097))&lt;(4/6),((G2096*J2096/C2096*C2097)/(G2096*K2096/D2096*D2097))&gt;(6/4)),50%,((G2096*J2096/C2096*C2097)/((G2096*K2096/D2096*D2097)+(G2096*J2096/C2096*C2097)))),((G2096*J2096/C2096*C2097)/((G2096*K2096/D2096*D2097)+(G2096*J2096/C2096*C2097))))</f>
        <v>0.59024957671785971</v>
      </c>
      <c r="K2097" s="18">
        <f t="shared" si="384"/>
        <v>0.40975042328214029</v>
      </c>
      <c r="L2097" s="20">
        <f t="shared" si="385"/>
        <v>1.4405099865179001</v>
      </c>
      <c r="M2097" s="51">
        <f>IF(AND((B2097-$B$2)&gt;123,OR(((U2096*R2096/C2096*C2097)/(U2096*S2096/D2096*D2097))&lt;(4/6),((U2096*R2096/C2096*C2097)/(U2096*S2096/D2096*D2097))&gt;(6/4))),1,0)</f>
        <v>0</v>
      </c>
      <c r="N2097" s="51">
        <f>IF(AND((B2097-$B$2)&gt;123,OR(((U2096*R2096/C2096*C2097)/(U2096*S2096/D2096*D2097))&lt;(4/6),((U2096*R2096/C2096*C2097)/(U2096*S2096/D2096*D2097))&gt;(6/4))),COUNTIF($M$2:M2097,1),0)</f>
        <v>0</v>
      </c>
      <c r="O2097" s="51">
        <f>IF(OR((ROW(N2097)-MATCH(MAX($N$2:N2097),$N$2:N2097,0))=1,(ROW(N2097)-MATCH(MAX($N$2:N2097),$N$2:N2097,0))&gt;123),IF(OR(((U2096*R2096/C2096*C2097)/(U2096*S2096/D2096*D2097))&lt;(4/6),((U2096*R2096/C2096*C2097)/(U2096*S2096/D2096*D2097))&gt;(6/4)),1,0),0)</f>
        <v>0</v>
      </c>
      <c r="P2097" s="47">
        <f>IF(O2097=1,U2096/2/C2097,P2096)</f>
        <v>4.5848803948301908</v>
      </c>
      <c r="Q2097" s="47">
        <f>IF(O2097=1,U2096/2/D2097,Q2096)</f>
        <v>74.992248772629807</v>
      </c>
      <c r="R2097" s="41">
        <f>P2097*C2097/U2096</f>
        <v>0.59853601463624206</v>
      </c>
      <c r="S2097" s="41">
        <f>Q2097*D2097/U2096</f>
        <v>0.41550285679245169</v>
      </c>
      <c r="T2097" s="41">
        <f t="shared" si="391"/>
        <v>1.4405099865178965</v>
      </c>
      <c r="U2097" s="42">
        <f>P2097*C2097+Q2097*D2097</f>
        <v>37403.221642829943</v>
      </c>
      <c r="V2097" s="25">
        <f>B2097</f>
        <v>44060</v>
      </c>
      <c r="W2097">
        <f>C2097/C$2</f>
        <v>2.0947122635620268</v>
      </c>
      <c r="X2097">
        <f>D2097/D$2</f>
        <v>1.4644758151200286</v>
      </c>
      <c r="Y2097">
        <f t="shared" si="392"/>
        <v>1.8701610821414971</v>
      </c>
      <c r="AA2097" s="15">
        <f t="shared" si="393"/>
        <v>2.3508188361215598E-2</v>
      </c>
      <c r="AB2097" s="15">
        <f t="shared" si="394"/>
        <v>7.0216947844570221E-4</v>
      </c>
      <c r="AC2097" s="15">
        <f t="shared" si="395"/>
        <v>1.4038871428693867E-2</v>
      </c>
    </row>
    <row r="2098" spans="1:29" x14ac:dyDescent="0.4">
      <c r="A2098" s="43">
        <f t="shared" si="386"/>
        <v>2020</v>
      </c>
      <c r="B2098" s="53">
        <v>44061</v>
      </c>
      <c r="C2098" s="45">
        <v>4812.7564000000002</v>
      </c>
      <c r="D2098" s="45">
        <f>VLOOKUP(B2098,'H11001.CSI  中证全债'!$A$2:$B$2792,2,0)</f>
        <v>204.35650000000001</v>
      </c>
      <c r="E2098" s="14">
        <f t="shared" si="387"/>
        <v>0</v>
      </c>
      <c r="F2098" s="14">
        <f>IF(AND((B2098-$B$2)&gt;123,OR(((G2097*J2097/C2097*C2098)/(G2097*K2097/D2097*D2098))&lt;(4/6),((G2097*J2097/C2097*C2098)/(G2097*K2097/D2097*D2098))&gt;(6/4))),COUNTIF($E$2:E2098,1),0)</f>
        <v>0</v>
      </c>
      <c r="G2098" s="21">
        <f t="shared" si="388"/>
        <v>37135.723568104084</v>
      </c>
      <c r="H2098" s="12">
        <f t="shared" si="389"/>
        <v>4.553570394703824</v>
      </c>
      <c r="I2098" s="12">
        <f t="shared" si="390"/>
        <v>74.480129127983204</v>
      </c>
      <c r="J2098" s="15">
        <f>IF(OR((ROW(F2098)-MATCH(MAX($F$2:F2098),$F$2:F2098,0))=1,(ROW(F2098)-MATCH(MAX($F$2:F2098),$F$2:F2098,0))&gt;123),IF(OR(((G2097*J2097/C2097*C2098)/(G2097*K2097/D2097*D2098))&lt;(4/6),((G2097*J2097/C2097*C2098)/(G2097*K2097/D2097*D2098))&gt;(6/4)),50%,((G2097*J2097/C2097*C2098)/((G2097*K2097/D2097*D2098)+(G2097*J2097/C2097*C2098)))),((G2097*J2097/C2097*C2098)/((G2097*K2097/D2097*D2098)+(G2097*J2097/C2097*C2098))))</f>
        <v>0.59013863079227591</v>
      </c>
      <c r="K2098" s="18">
        <f t="shared" si="384"/>
        <v>0.40986136920772409</v>
      </c>
      <c r="L2098" s="20">
        <f t="shared" si="385"/>
        <v>1.4398493615854402</v>
      </c>
      <c r="M2098" s="51">
        <f>IF(AND((B2098-$B$2)&gt;123,OR(((U2097*R2097/C2097*C2098)/(U2097*S2097/D2097*D2098))&lt;(4/6),((U2097*R2097/C2097*C2098)/(U2097*S2097/D2097*D2098))&gt;(6/4))),1,0)</f>
        <v>0</v>
      </c>
      <c r="N2098" s="51">
        <f>IF(AND((B2098-$B$2)&gt;123,OR(((U2097*R2097/C2097*C2098)/(U2097*S2097/D2097*D2098))&lt;(4/6),((U2097*R2097/C2097*C2098)/(U2097*S2097/D2097*D2098))&gt;(6/4))),COUNTIF($M$2:M2098,1),0)</f>
        <v>0</v>
      </c>
      <c r="O2098" s="51">
        <f>IF(OR((ROW(N2098)-MATCH(MAX($N$2:N2098),$N$2:N2098,0))=1,(ROW(N2098)-MATCH(MAX($N$2:N2098),$N$2:N2098,0))&gt;123),IF(OR(((U2097*R2097/C2097*C2098)/(U2097*S2097/D2097*D2098))&lt;(4/6),((U2097*R2097/C2097*C2098)/(U2097*S2097/D2097*D2098))&gt;(6/4)),1,0),0)</f>
        <v>0</v>
      </c>
      <c r="P2098" s="47">
        <f>IF(O2098=1,U2097/2/C2098,P2097)</f>
        <v>4.5848803948301908</v>
      </c>
      <c r="Q2098" s="47">
        <f>IF(O2098=1,U2097/2/D2098,Q2097)</f>
        <v>74.992248772629807</v>
      </c>
      <c r="R2098" s="41">
        <f>P2098*C2098/U2097</f>
        <v>0.58994684132198227</v>
      </c>
      <c r="S2098" s="41">
        <f>Q2098*D2098/U2097</f>
        <v>0.40972816814141189</v>
      </c>
      <c r="T2098" s="41">
        <f t="shared" si="391"/>
        <v>1.4398493615854364</v>
      </c>
      <c r="U2098" s="42">
        <f>P2098*C2098+Q2098*D2098</f>
        <v>37391.065949757452</v>
      </c>
      <c r="V2098" s="25">
        <f>B2098</f>
        <v>44061</v>
      </c>
      <c r="W2098">
        <f>C2098/C$2</f>
        <v>2.0936378984605999</v>
      </c>
      <c r="X2098">
        <f>D2098/D$2</f>
        <v>1.4643962737370118</v>
      </c>
      <c r="Y2098">
        <f t="shared" si="392"/>
        <v>1.8695532974878726</v>
      </c>
      <c r="AA2098" s="15">
        <f t="shared" si="393"/>
        <v>-5.1289388051800611E-4</v>
      </c>
      <c r="AB2098" s="15">
        <f t="shared" si="394"/>
        <v>-5.4313893200319541E-5</v>
      </c>
      <c r="AC2098" s="15">
        <f t="shared" si="395"/>
        <v>-3.2499053660584032E-4</v>
      </c>
    </row>
    <row r="2099" spans="1:29" x14ac:dyDescent="0.4">
      <c r="A2099" s="43">
        <f t="shared" si="386"/>
        <v>2020</v>
      </c>
      <c r="B2099" s="53">
        <v>44062</v>
      </c>
      <c r="C2099" s="45">
        <v>4740.6783999999998</v>
      </c>
      <c r="D2099" s="45">
        <f>VLOOKUP(B2099,'H11001.CSI  中证全债'!$A$2:$B$2792,2,0)</f>
        <v>204.2191</v>
      </c>
      <c r="E2099" s="14">
        <f t="shared" si="387"/>
        <v>0</v>
      </c>
      <c r="F2099" s="14">
        <f>IF(AND((B2099-$B$2)&gt;123,OR(((G2098*J2098/C2098*C2099)/(G2098*K2098/D2098*D2099))&lt;(4/6),((G2098*J2098/C2098*C2099)/(G2098*K2098/D2098*D2099))&gt;(6/4))),COUNTIF($E$2:E2099,1),0)</f>
        <v>0</v>
      </c>
      <c r="G2099" s="21">
        <f t="shared" si="388"/>
        <v>36797.277751452435</v>
      </c>
      <c r="H2099" s="12">
        <f t="shared" si="389"/>
        <v>4.553570394703824</v>
      </c>
      <c r="I2099" s="12">
        <f t="shared" si="390"/>
        <v>74.480129127983204</v>
      </c>
      <c r="J2099" s="15">
        <f>IF(OR((ROW(F2099)-MATCH(MAX($F$2:F2099),$F$2:F2099,0))=1,(ROW(F2099)-MATCH(MAX($F$2:F2099),$F$2:F2099,0))&gt;123),IF(OR(((G2098*J2098/C2098*C2099)/(G2098*K2098/D2098*D2099))&lt;(4/6),((G2098*J2098/C2098*C2099)/(G2098*K2098/D2098*D2099))&gt;(6/4)),50%,((G2098*J2098/C2098*C2099)/((G2098*K2098/D2098*D2099)+(G2098*J2098/C2098*C2099)))),((G2098*J2098/C2098*C2099)/((G2098*K2098/D2098*D2099)+(G2098*J2098/C2098*C2099))))</f>
        <v>0.58664700576117657</v>
      </c>
      <c r="K2099" s="18">
        <f t="shared" si="384"/>
        <v>0.41335299423882343</v>
      </c>
      <c r="L2099" s="20">
        <f t="shared" si="385"/>
        <v>1.4192397634410963</v>
      </c>
      <c r="M2099" s="51">
        <f>IF(AND((B2099-$B$2)&gt;123,OR(((U2098*R2098/C2098*C2099)/(U2098*S2098/D2098*D2099))&lt;(4/6),((U2098*R2098/C2098*C2099)/(U2098*S2098/D2098*D2099))&gt;(6/4))),1,0)</f>
        <v>0</v>
      </c>
      <c r="N2099" s="51">
        <f>IF(AND((B2099-$B$2)&gt;123,OR(((U2098*R2098/C2098*C2099)/(U2098*S2098/D2098*D2099))&lt;(4/6),((U2098*R2098/C2098*C2099)/(U2098*S2098/D2098*D2099))&gt;(6/4))),COUNTIF($M$2:M2099,1),0)</f>
        <v>0</v>
      </c>
      <c r="O2099" s="51">
        <f>IF(OR((ROW(N2099)-MATCH(MAX($N$2:N2099),$N$2:N2099,0))=1,(ROW(N2099)-MATCH(MAX($N$2:N2099),$N$2:N2099,0))&gt;123),IF(OR(((U2098*R2098/C2098*C2099)/(U2098*S2098/D2098*D2099))&lt;(4/6),((U2098*R2098/C2098*C2099)/(U2098*S2098/D2098*D2099))&gt;(6/4)),1,0),0)</f>
        <v>0</v>
      </c>
      <c r="P2099" s="47">
        <f>IF(O2099=1,U2098/2/C2099,P2098)</f>
        <v>4.5848803948301908</v>
      </c>
      <c r="Q2099" s="47">
        <f>IF(O2099=1,U2098/2/D2099,Q2098)</f>
        <v>74.992248772629807</v>
      </c>
      <c r="R2099" s="41">
        <f>P2099*C2099/U2098</f>
        <v>0.58130044978019546</v>
      </c>
      <c r="S2099" s="41">
        <f>Q2099*D2099/U2098</f>
        <v>0.40958579709658982</v>
      </c>
      <c r="T2099" s="41">
        <f t="shared" si="391"/>
        <v>1.4192397634410925</v>
      </c>
      <c r="U2099" s="42">
        <f>P2099*C2099+Q2099*D2099</f>
        <v>37050.293005677522</v>
      </c>
      <c r="V2099" s="25">
        <f>B2099</f>
        <v>44062</v>
      </c>
      <c r="W2099">
        <f>C2099/C$2</f>
        <v>2.0622826375865522</v>
      </c>
      <c r="X2099">
        <f>D2099/D$2</f>
        <v>1.4634116804012898</v>
      </c>
      <c r="Y2099">
        <f t="shared" si="392"/>
        <v>1.8525146502838761</v>
      </c>
      <c r="AA2099" s="15">
        <f t="shared" si="393"/>
        <v>-1.4976448839172485E-2</v>
      </c>
      <c r="AB2099" s="15">
        <f t="shared" si="394"/>
        <v>-6.7235443942326167E-4</v>
      </c>
      <c r="AC2099" s="15">
        <f t="shared" si="395"/>
        <v>-9.1137531232147184E-3</v>
      </c>
    </row>
    <row r="2100" spans="1:29" x14ac:dyDescent="0.4">
      <c r="A2100" s="43">
        <f t="shared" si="386"/>
        <v>2020</v>
      </c>
      <c r="B2100" s="53">
        <v>44063</v>
      </c>
      <c r="C2100" s="45">
        <v>4679.1544000000004</v>
      </c>
      <c r="D2100" s="45">
        <f>VLOOKUP(B2100,'H11001.CSI  中证全债'!$A$2:$B$2792,2,0)</f>
        <v>204.0549</v>
      </c>
      <c r="E2100" s="14">
        <f t="shared" si="387"/>
        <v>0</v>
      </c>
      <c r="F2100" s="14">
        <f>IF(AND((B2100-$B$2)&gt;123,OR(((G2099*J2099/C2099*C2100)/(G2099*K2099/D2099*D2100))&lt;(4/6),((G2099*J2099/C2099*C2100)/(G2099*K2099/D2099*D2100))&gt;(6/4))),COUNTIF($E$2:E2100,1),0)</f>
        <v>0</v>
      </c>
      <c r="G2100" s="21">
        <f t="shared" si="388"/>
        <v>36504.894249285862</v>
      </c>
      <c r="H2100" s="12">
        <f t="shared" si="389"/>
        <v>4.553570394703824</v>
      </c>
      <c r="I2100" s="12">
        <f t="shared" si="390"/>
        <v>74.480129127983204</v>
      </c>
      <c r="J2100" s="15">
        <f>IF(OR((ROW(F2100)-MATCH(MAX($F$2:F2100),$F$2:F2100,0))=1,(ROW(F2100)-MATCH(MAX($F$2:F2100),$F$2:F2100,0))&gt;123),IF(OR(((G2099*J2099/C2099*C2100)/(G2099*K2099/D2099*D2100))&lt;(4/6),((G2099*J2099/C2099*C2100)/(G2099*K2099/D2099*D2100))&gt;(6/4)),50%,((G2099*J2099/C2099*C2100)/((G2099*K2099/D2099*D2100)+(G2099*J2099/C2099*C2100)))),((G2099*J2099/C2099*C2100)/((G2099*K2099/D2099*D2100)+(G2099*J2099/C2099*C2100))))</f>
        <v>0.58367129630857639</v>
      </c>
      <c r="K2100" s="18">
        <f t="shared" si="384"/>
        <v>0.41632870369142361</v>
      </c>
      <c r="L2100" s="20">
        <f t="shared" si="385"/>
        <v>1.401948246982232</v>
      </c>
      <c r="M2100" s="51">
        <f>IF(AND((B2100-$B$2)&gt;123,OR(((U2099*R2099/C2099*C2100)/(U2099*S2099/D2099*D2100))&lt;(4/6),((U2099*R2099/C2099*C2100)/(U2099*S2099/D2099*D2100))&gt;(6/4))),1,0)</f>
        <v>0</v>
      </c>
      <c r="N2100" s="51">
        <f>IF(AND((B2100-$B$2)&gt;123,OR(((U2099*R2099/C2099*C2100)/(U2099*S2099/D2099*D2100))&lt;(4/6),((U2099*R2099/C2099*C2100)/(U2099*S2099/D2099*D2100))&gt;(6/4))),COUNTIF($M$2:M2100,1),0)</f>
        <v>0</v>
      </c>
      <c r="O2100" s="51">
        <f>IF(OR((ROW(N2100)-MATCH(MAX($N$2:N2100),$N$2:N2100,0))=1,(ROW(N2100)-MATCH(MAX($N$2:N2100),$N$2:N2100,0))&gt;123),IF(OR(((U2099*R2099/C2099*C2100)/(U2099*S2099/D2099*D2100))&lt;(4/6),((U2099*R2099/C2099*C2100)/(U2099*S2099/D2099*D2100))&gt;(6/4)),1,0),0)</f>
        <v>0</v>
      </c>
      <c r="P2100" s="47">
        <f>IF(O2100=1,U2099/2/C2100,P2099)</f>
        <v>4.5848803948301908</v>
      </c>
      <c r="Q2100" s="47">
        <f>IF(O2100=1,U2099/2/D2100,Q2099)</f>
        <v>74.992248772629807</v>
      </c>
      <c r="R2100" s="41">
        <f>P2100*C2100/U2099</f>
        <v>0.57903356579814225</v>
      </c>
      <c r="S2100" s="41">
        <f>Q2100*D2100/U2099</f>
        <v>0.41302064255548976</v>
      </c>
      <c r="T2100" s="41">
        <f t="shared" si="391"/>
        <v>1.401948246982228</v>
      </c>
      <c r="U2100" s="42">
        <f>P2100*C2100+Q2100*D2100</f>
        <v>36755.899097017522</v>
      </c>
      <c r="V2100" s="25">
        <f>B2100</f>
        <v>44063</v>
      </c>
      <c r="W2100">
        <f>C2100/C$2</f>
        <v>2.0355185615853464</v>
      </c>
      <c r="X2100">
        <f>D2100/D$2</f>
        <v>1.4622350412038694</v>
      </c>
      <c r="Y2100">
        <f t="shared" si="392"/>
        <v>1.8377949548508761</v>
      </c>
      <c r="AA2100" s="15">
        <f t="shared" si="393"/>
        <v>-1.2977889409245713E-2</v>
      </c>
      <c r="AB2100" s="15">
        <f t="shared" si="394"/>
        <v>-8.0403840776899216E-4</v>
      </c>
      <c r="AC2100" s="15">
        <f t="shared" si="395"/>
        <v>-7.9457916463679945E-3</v>
      </c>
    </row>
    <row r="2101" spans="1:29" x14ac:dyDescent="0.4">
      <c r="A2101" s="43">
        <f t="shared" si="386"/>
        <v>2020</v>
      </c>
      <c r="B2101" s="53">
        <v>44064</v>
      </c>
      <c r="C2101" s="45">
        <v>4718.8431</v>
      </c>
      <c r="D2101" s="45">
        <f>VLOOKUP(B2101,'H11001.CSI  中证全债'!$A$2:$B$2792,2,0)</f>
        <v>203.95679999999999</v>
      </c>
      <c r="E2101" s="14">
        <f t="shared" si="387"/>
        <v>0</v>
      </c>
      <c r="F2101" s="14">
        <f>IF(AND((B2101-$B$2)&gt;123,OR(((G2100*J2100/C2100*C2101)/(G2100*K2100/D2100*D2101))&lt;(4/6),((G2100*J2100/C2100*C2101)/(G2100*K2100/D2100*D2101))&gt;(6/4))),COUNTIF($E$2:E2101,1),0)</f>
        <v>0</v>
      </c>
      <c r="G2101" s="21">
        <f t="shared" si="388"/>
        <v>36678.313037942688</v>
      </c>
      <c r="H2101" s="12">
        <f t="shared" si="389"/>
        <v>4.553570394703824</v>
      </c>
      <c r="I2101" s="12">
        <f t="shared" si="390"/>
        <v>74.480129127983204</v>
      </c>
      <c r="J2101" s="15">
        <f>IF(OR((ROW(F2101)-MATCH(MAX($F$2:F2101),$F$2:F2101,0))=1,(ROW(F2101)-MATCH(MAX($F$2:F2101),$F$2:F2101,0))&gt;123),IF(OR(((G2100*J2100/C2100*C2101)/(G2100*K2100/D2100*D2101))&lt;(4/6),((G2100*J2100/C2100*C2101)/(G2100*K2100/D2100*D2101))&gt;(6/4)),50%,((G2100*J2100/C2100*C2101)/((G2100*K2100/D2100*D2101)+(G2100*J2100/C2100*C2101)))),((G2100*J2100/C2100*C2101)/((G2100*K2100/D2100*D2101)+(G2100*J2100/C2100*C2101))))</f>
        <v>0.58583894562392091</v>
      </c>
      <c r="K2101" s="18">
        <f t="shared" si="384"/>
        <v>0.41416105437607909</v>
      </c>
      <c r="L2101" s="20">
        <f t="shared" si="385"/>
        <v>1.4145196402072844</v>
      </c>
      <c r="M2101" s="51">
        <f>IF(AND((B2101-$B$2)&gt;123,OR(((U2100*R2100/C2100*C2101)/(U2100*S2100/D2100*D2101))&lt;(4/6),((U2100*R2100/C2100*C2101)/(U2100*S2100/D2100*D2101))&gt;(6/4))),1,0)</f>
        <v>0</v>
      </c>
      <c r="N2101" s="51">
        <f>IF(AND((B2101-$B$2)&gt;123,OR(((U2100*R2100/C2100*C2101)/(U2100*S2100/D2100*D2101))&lt;(4/6),((U2100*R2100/C2100*C2101)/(U2100*S2100/D2100*D2101))&gt;(6/4))),COUNTIF($M$2:M2101,1),0)</f>
        <v>0</v>
      </c>
      <c r="O2101" s="51">
        <f>IF(OR((ROW(N2101)-MATCH(MAX($N$2:N2101),$N$2:N2101,0))=1,(ROW(N2101)-MATCH(MAX($N$2:N2101),$N$2:N2101,0))&gt;123),IF(OR(((U2100*R2100/C2100*C2101)/(U2100*S2100/D2100*D2101))&lt;(4/6),((U2100*R2100/C2100*C2101)/(U2100*S2100/D2100*D2101))&gt;(6/4)),1,0),0)</f>
        <v>0</v>
      </c>
      <c r="P2101" s="47">
        <f>IF(O2101=1,U2100/2/C2101,P2100)</f>
        <v>4.5848803948301908</v>
      </c>
      <c r="Q2101" s="47">
        <f>IF(O2101=1,U2100/2/D2101,Q2100)</f>
        <v>74.992248772629807</v>
      </c>
      <c r="R2101" s="41">
        <f>P2101*C2101/U2100</f>
        <v>0.5886220102618922</v>
      </c>
      <c r="S2101" s="41">
        <f>Q2101*D2101/U2100</f>
        <v>0.41612855242903302</v>
      </c>
      <c r="T2101" s="41">
        <f t="shared" si="391"/>
        <v>1.4145196402072804</v>
      </c>
      <c r="U2101" s="42">
        <f>P2101*C2101+Q2101*D2101</f>
        <v>36930.510299939226</v>
      </c>
      <c r="V2101" s="25">
        <f>B2101</f>
        <v>44064</v>
      </c>
      <c r="W2101">
        <f>C2101/C$2</f>
        <v>2.0527838789117401</v>
      </c>
      <c r="X2101">
        <f>D2101/D$2</f>
        <v>1.4615320673593692</v>
      </c>
      <c r="Y2101">
        <f t="shared" si="392"/>
        <v>1.8465255149969613</v>
      </c>
      <c r="AA2101" s="15">
        <f t="shared" si="393"/>
        <v>8.4820240169889427E-3</v>
      </c>
      <c r="AB2101" s="15">
        <f t="shared" si="394"/>
        <v>-4.8075297383198823E-4</v>
      </c>
      <c r="AC2101" s="15">
        <f t="shared" si="395"/>
        <v>4.7505626909252197E-3</v>
      </c>
    </row>
    <row r="2102" spans="1:29" x14ac:dyDescent="0.4">
      <c r="A2102" s="43">
        <f t="shared" si="386"/>
        <v>2020</v>
      </c>
      <c r="B2102" s="53">
        <v>44067</v>
      </c>
      <c r="C2102" s="45">
        <v>4755.8491000000004</v>
      </c>
      <c r="D2102" s="45">
        <f>VLOOKUP(B2102,'H11001.CSI  中证全债'!$A$2:$B$2792,2,0)</f>
        <v>203.98859999999999</v>
      </c>
      <c r="E2102" s="14">
        <f t="shared" si="387"/>
        <v>0</v>
      </c>
      <c r="F2102" s="14">
        <f>IF(AND((B2102-$B$2)&gt;123,OR(((G2101*J2101/C2101*C2102)/(G2101*K2101/D2101*D2102))&lt;(4/6),((G2101*J2101/C2101*C2102)/(G2101*K2101/D2101*D2102))&gt;(6/4))),COUNTIF($E$2:E2102,1),0)</f>
        <v>0</v>
      </c>
      <c r="G2102" s="21">
        <f t="shared" si="388"/>
        <v>36849.190932075369</v>
      </c>
      <c r="H2102" s="12">
        <f t="shared" si="389"/>
        <v>4.553570394703824</v>
      </c>
      <c r="I2102" s="12">
        <f t="shared" si="390"/>
        <v>74.480129127983204</v>
      </c>
      <c r="J2102" s="15">
        <f>IF(OR((ROW(F2102)-MATCH(MAX($F$2:F2102),$F$2:F2102,0))=1,(ROW(F2102)-MATCH(MAX($F$2:F2102),$F$2:F2102,0))&gt;123),IF(OR(((G2101*J2101/C2101*C2102)/(G2101*K2101/D2101*D2102))&lt;(4/6),((G2101*J2101/C2101*C2102)/(G2101*K2101/D2101*D2102))&gt;(6/4)),50%,((G2101*J2101/C2101*C2102)/((G2101*K2101/D2101*D2102)+(G2101*J2101/C2101*C2102)))),((G2101*J2101/C2101*C2102)/((G2101*K2101/D2101*D2102)+(G2101*J2101/C2101*C2102))))</f>
        <v>0.58769522791851381</v>
      </c>
      <c r="K2102" s="18">
        <f t="shared" si="384"/>
        <v>0.41230477208148619</v>
      </c>
      <c r="L2102" s="20">
        <f t="shared" si="385"/>
        <v>1.4253903124904026</v>
      </c>
      <c r="M2102" s="51">
        <f>IF(AND((B2102-$B$2)&gt;123,OR(((U2101*R2101/C2101*C2102)/(U2101*S2101/D2101*D2102))&lt;(4/6),((U2101*R2101/C2101*C2102)/(U2101*S2101/D2101*D2102))&gt;(6/4))),1,0)</f>
        <v>0</v>
      </c>
      <c r="N2102" s="51">
        <f>IF(AND((B2102-$B$2)&gt;123,OR(((U2101*R2101/C2101*C2102)/(U2101*S2101/D2101*D2102))&lt;(4/6),((U2101*R2101/C2101*C2102)/(U2101*S2101/D2101*D2102))&gt;(6/4))),COUNTIF($M$2:M2102,1),0)</f>
        <v>0</v>
      </c>
      <c r="O2102" s="51">
        <f>IF(OR((ROW(N2102)-MATCH(MAX($N$2:N2102),$N$2:N2102,0))=1,(ROW(N2102)-MATCH(MAX($N$2:N2102),$N$2:N2102,0))&gt;123),IF(OR(((U2101*R2101/C2101*C2102)/(U2101*S2101/D2101*D2102))&lt;(4/6),((U2101*R2101/C2101*C2102)/(U2101*S2101/D2101*D2102))&gt;(6/4)),1,0),0)</f>
        <v>0</v>
      </c>
      <c r="P2102" s="47">
        <f>IF(O2102=1,U2101/2/C2102,P2101)</f>
        <v>4.5848803948301908</v>
      </c>
      <c r="Q2102" s="47">
        <f>IF(O2102=1,U2101/2/D2102,Q2101)</f>
        <v>74.992248772629807</v>
      </c>
      <c r="R2102" s="41">
        <f>P2102*C2102/U2101</f>
        <v>0.59043319797822269</v>
      </c>
      <c r="S2102" s="41">
        <f>Q2102*D2102/U2101</f>
        <v>0.4142256284502423</v>
      </c>
      <c r="T2102" s="41">
        <f t="shared" si="391"/>
        <v>1.4253903124903988</v>
      </c>
      <c r="U2102" s="42">
        <f>P2102*C2102+Q2102*D2102</f>
        <v>37102.563137341283</v>
      </c>
      <c r="V2102" s="25">
        <f>B2102</f>
        <v>44067</v>
      </c>
      <c r="W2102">
        <f>C2102/C$2</f>
        <v>2.0688821722037991</v>
      </c>
      <c r="X2102">
        <f>D2102/D$2</f>
        <v>1.4617599426728769</v>
      </c>
      <c r="Y2102">
        <f t="shared" si="392"/>
        <v>1.8551281568670641</v>
      </c>
      <c r="AA2102" s="15">
        <f t="shared" si="393"/>
        <v>7.8421764012455153E-3</v>
      </c>
      <c r="AB2102" s="15">
        <f t="shared" si="394"/>
        <v>1.5591537031367508E-4</v>
      </c>
      <c r="AC2102" s="15">
        <f t="shared" si="395"/>
        <v>4.658826428465046E-3</v>
      </c>
    </row>
    <row r="2103" spans="1:29" x14ac:dyDescent="0.4">
      <c r="A2103" s="43">
        <f t="shared" si="386"/>
        <v>2020</v>
      </c>
      <c r="B2103" s="53">
        <v>44068</v>
      </c>
      <c r="C2103" s="45">
        <v>4761.9507000000003</v>
      </c>
      <c r="D2103" s="45">
        <f>VLOOKUP(B2103,'H11001.CSI  中证全债'!$A$2:$B$2792,2,0)</f>
        <v>203.75299999999999</v>
      </c>
      <c r="E2103" s="14">
        <f t="shared" si="387"/>
        <v>0</v>
      </c>
      <c r="F2103" s="14">
        <f>IF(AND((B2103-$B$2)&gt;123,OR(((G2102*J2102/C2102*C2103)/(G2102*K2102/D2102*D2103))&lt;(4/6),((G2102*J2102/C2102*C2103)/(G2102*K2102/D2102*D2103))&gt;(6/4))),COUNTIF($E$2:E2103,1),0)</f>
        <v>0</v>
      </c>
      <c r="G2103" s="21">
        <f t="shared" si="388"/>
        <v>36859.427478773141</v>
      </c>
      <c r="H2103" s="12">
        <f t="shared" si="389"/>
        <v>4.553570394703824</v>
      </c>
      <c r="I2103" s="12">
        <f t="shared" si="390"/>
        <v>74.480129127983204</v>
      </c>
      <c r="J2103" s="15">
        <f>IF(OR((ROW(F2103)-MATCH(MAX($F$2:F2103),$F$2:F2103,0))=1,(ROW(F2103)-MATCH(MAX($F$2:F2103),$F$2:F2103,0))&gt;123),IF(OR(((G2102*J2102/C2102*C2103)/(G2102*K2102/D2102*D2103))&lt;(4/6),((G2102*J2102/C2102*C2103)/(G2102*K2102/D2102*D2103))&gt;(6/4)),50%,((G2102*J2102/C2102*C2103)/((G2102*K2102/D2102*D2103)+(G2102*J2102/C2102*C2103)))),((G2102*J2102/C2102*C2103)/((G2102*K2102/D2102*D2103)+(G2102*J2102/C2102*C2103))))</f>
        <v>0.58828579855307439</v>
      </c>
      <c r="K2103" s="18">
        <f t="shared" si="384"/>
        <v>0.41171420144692561</v>
      </c>
      <c r="L2103" s="20">
        <f t="shared" si="385"/>
        <v>1.4288693382098716</v>
      </c>
      <c r="M2103" s="51">
        <f>IF(AND((B2103-$B$2)&gt;123,OR(((U2102*R2102/C2102*C2103)/(U2102*S2102/D2102*D2103))&lt;(4/6),((U2102*R2102/C2102*C2103)/(U2102*S2102/D2102*D2103))&gt;(6/4))),1,0)</f>
        <v>0</v>
      </c>
      <c r="N2103" s="51">
        <f>IF(AND((B2103-$B$2)&gt;123,OR(((U2102*R2102/C2102*C2103)/(U2102*S2102/D2102*D2103))&lt;(4/6),((U2102*R2102/C2102*C2103)/(U2102*S2102/D2102*D2103))&gt;(6/4))),COUNTIF($M$2:M2103,1),0)</f>
        <v>0</v>
      </c>
      <c r="O2103" s="51">
        <f>IF(OR((ROW(N2103)-MATCH(MAX($N$2:N2103),$N$2:N2103,0))=1,(ROW(N2103)-MATCH(MAX($N$2:N2103),$N$2:N2103,0))&gt;123),IF(OR(((U2102*R2102/C2102*C2103)/(U2102*S2102/D2102*D2103))&lt;(4/6),((U2102*R2102/C2102*C2103)/(U2102*S2102/D2102*D2103))&gt;(6/4)),1,0),0)</f>
        <v>0</v>
      </c>
      <c r="P2103" s="47">
        <f>IF(O2103=1,U2102/2/C2103,P2102)</f>
        <v>4.5848803948301908</v>
      </c>
      <c r="Q2103" s="47">
        <f>IF(O2103=1,U2102/2/D2103,Q2102)</f>
        <v>74.992248772629807</v>
      </c>
      <c r="R2103" s="41">
        <f>P2103*C2103/U2102</f>
        <v>0.58844922181681991</v>
      </c>
      <c r="S2103" s="41">
        <f>Q2103*D2103/U2102</f>
        <v>0.41182857388069322</v>
      </c>
      <c r="T2103" s="41">
        <f t="shared" si="391"/>
        <v>1.4288693382098681</v>
      </c>
      <c r="U2103" s="42">
        <f>P2103*C2103+Q2103*D2103</f>
        <v>37112.870069747543</v>
      </c>
      <c r="V2103" s="25">
        <f>B2103</f>
        <v>44068</v>
      </c>
      <c r="W2103">
        <f>C2103/C$2</f>
        <v>2.0715364808659302</v>
      </c>
      <c r="X2103">
        <f>D2103/D$2</f>
        <v>1.4600716589036185</v>
      </c>
      <c r="Y2103">
        <f t="shared" si="392"/>
        <v>1.8556435034873771</v>
      </c>
      <c r="AA2103" s="15">
        <f t="shared" si="393"/>
        <v>1.2829675357024506E-3</v>
      </c>
      <c r="AB2103" s="15">
        <f t="shared" si="394"/>
        <v>-1.1549665030301526E-3</v>
      </c>
      <c r="AC2103" s="15">
        <f t="shared" si="395"/>
        <v>2.7779569751307243E-4</v>
      </c>
    </row>
    <row r="2104" spans="1:29" x14ac:dyDescent="0.4">
      <c r="A2104" s="43">
        <f t="shared" si="386"/>
        <v>2020</v>
      </c>
      <c r="B2104" s="53">
        <v>44069</v>
      </c>
      <c r="C2104" s="45">
        <v>4706.1301999999996</v>
      </c>
      <c r="D2104" s="45">
        <f>VLOOKUP(B2104,'H11001.CSI  中证全债'!$A$2:$B$2792,2,0)</f>
        <v>203.56790000000001</v>
      </c>
      <c r="E2104" s="14">
        <f t="shared" si="387"/>
        <v>0</v>
      </c>
      <c r="F2104" s="14">
        <f>IF(AND((B2104-$B$2)&gt;123,OR(((G2103*J2103/C2103*C2104)/(G2103*K2103/D2103*D2104))&lt;(4/6),((G2103*J2103/C2103*C2104)/(G2103*K2103/D2103*D2104))&gt;(6/4))),COUNTIF($E$2:E2104,1),0)</f>
        <v>0</v>
      </c>
      <c r="G2104" s="21">
        <f t="shared" si="388"/>
        <v>36591.458630653986</v>
      </c>
      <c r="H2104" s="12">
        <f t="shared" si="389"/>
        <v>4.553570394703824</v>
      </c>
      <c r="I2104" s="12">
        <f t="shared" si="390"/>
        <v>74.480129127983204</v>
      </c>
      <c r="J2104" s="15">
        <f>IF(OR((ROW(F2104)-MATCH(MAX($F$2:F2104),$F$2:F2104,0))=1,(ROW(F2104)-MATCH(MAX($F$2:F2104),$F$2:F2104,0))&gt;123),IF(OR(((G2103*J2103/C2103*C2104)/(G2103*K2103/D2103*D2104))&lt;(4/6),((G2103*J2103/C2103*C2104)/(G2103*K2103/D2103*D2104))&gt;(6/4)),50%,((G2103*J2103/C2103*C2104)/((G2103*K2103/D2103*D2104)+(G2103*J2103/C2103*C2104)))),((G2103*J2103/C2103*C2104)/((G2103*K2103/D2103*D2104)+(G2103*J2103/C2103*C2104))))</f>
        <v>0.58564746949959501</v>
      </c>
      <c r="K2104" s="18">
        <f t="shared" si="384"/>
        <v>0.41435253050040499</v>
      </c>
      <c r="L2104" s="20">
        <f t="shared" si="385"/>
        <v>1.4134038684217052</v>
      </c>
      <c r="M2104" s="51">
        <f>IF(AND((B2104-$B$2)&gt;123,OR(((U2103*R2103/C2103*C2104)/(U2103*S2103/D2103*D2104))&lt;(4/6),((U2103*R2103/C2103*C2104)/(U2103*S2103/D2103*D2104))&gt;(6/4))),1,0)</f>
        <v>0</v>
      </c>
      <c r="N2104" s="51">
        <f>IF(AND((B2104-$B$2)&gt;123,OR(((U2103*R2103/C2103*C2104)/(U2103*S2103/D2103*D2104))&lt;(4/6),((U2103*R2103/C2103*C2104)/(U2103*S2103/D2103*D2104))&gt;(6/4))),COUNTIF($M$2:M2104,1),0)</f>
        <v>0</v>
      </c>
      <c r="O2104" s="51">
        <f>IF(OR((ROW(N2104)-MATCH(MAX($N$2:N2104),$N$2:N2104,0))=1,(ROW(N2104)-MATCH(MAX($N$2:N2104),$N$2:N2104,0))&gt;123),IF(OR(((U2103*R2103/C2103*C2104)/(U2103*S2103/D2103*D2104))&lt;(4/6),((U2103*R2103/C2103*C2104)/(U2103*S2103/D2103*D2104))&gt;(6/4)),1,0),0)</f>
        <v>0</v>
      </c>
      <c r="P2104" s="47">
        <f>IF(O2104=1,U2103/2/C2104,P2103)</f>
        <v>4.5848803948301908</v>
      </c>
      <c r="Q2104" s="47">
        <f>IF(O2104=1,U2103/2/D2104,Q2103)</f>
        <v>74.992248772629807</v>
      </c>
      <c r="R2104" s="41">
        <f>P2104*C2104/U2103</f>
        <v>0.5813897995209687</v>
      </c>
      <c r="S2104" s="41">
        <f>Q2104*D2104/U2103</f>
        <v>0.41134017849419513</v>
      </c>
      <c r="T2104" s="41">
        <f t="shared" si="391"/>
        <v>1.4134038684217018</v>
      </c>
      <c r="U2104" s="42">
        <f>P2104*C2104+Q2104*D2104</f>
        <v>36843.058688420111</v>
      </c>
      <c r="V2104" s="25">
        <f>B2104</f>
        <v>44069</v>
      </c>
      <c r="W2104">
        <f>C2104/C$2</f>
        <v>2.0472535326761943</v>
      </c>
      <c r="X2104">
        <f>D2104/D$2</f>
        <v>1.4587452525976352</v>
      </c>
      <c r="Y2104">
        <f t="shared" si="392"/>
        <v>1.8421529344210055</v>
      </c>
      <c r="AA2104" s="15">
        <f t="shared" si="393"/>
        <v>-1.1722191916014646E-2</v>
      </c>
      <c r="AB2104" s="15">
        <f t="shared" si="394"/>
        <v>-9.0845288167518135E-4</v>
      </c>
      <c r="AC2104" s="15">
        <f t="shared" si="395"/>
        <v>-7.2700219848361725E-3</v>
      </c>
    </row>
    <row r="2105" spans="1:29" x14ac:dyDescent="0.4">
      <c r="A2105" s="43">
        <f t="shared" si="386"/>
        <v>2020</v>
      </c>
      <c r="B2105" s="53">
        <v>44070</v>
      </c>
      <c r="C2105" s="45">
        <v>4731.3450999999995</v>
      </c>
      <c r="D2105" s="45">
        <f>VLOOKUP(B2105,'H11001.CSI  中证全债'!$A$2:$B$2792,2,0)</f>
        <v>203.49719999999999</v>
      </c>
      <c r="E2105" s="14">
        <f t="shared" si="387"/>
        <v>0</v>
      </c>
      <c r="F2105" s="14">
        <f>IF(AND((B2105-$B$2)&gt;123,OR(((G2104*J2104/C2104*C2105)/(G2104*K2104/D2104*D2105))&lt;(4/6),((G2104*J2104/C2104*C2105)/(G2104*K2104/D2104*D2105))&gt;(6/4))),COUNTIF($E$2:E2105,1),0)</f>
        <v>0</v>
      </c>
      <c r="G2105" s="21">
        <f t="shared" si="388"/>
        <v>36701.010707670051</v>
      </c>
      <c r="H2105" s="12">
        <f t="shared" si="389"/>
        <v>4.553570394703824</v>
      </c>
      <c r="I2105" s="12">
        <f t="shared" si="390"/>
        <v>74.480129127983204</v>
      </c>
      <c r="J2105" s="15">
        <f>IF(OR((ROW(F2105)-MATCH(MAX($F$2:F2105),$F$2:F2105,0))=1,(ROW(F2105)-MATCH(MAX($F$2:F2105),$F$2:F2105,0))&gt;123),IF(OR(((G2104*J2104/C2104*C2105)/(G2104*K2104/D2104*D2105))&lt;(4/6),((G2104*J2104/C2104*C2105)/(G2104*K2104/D2104*D2105))&gt;(6/4)),50%,((G2104*J2104/C2104*C2105)/((G2104*K2104/D2104*D2105)+(G2104*J2104/C2104*C2105)))),((G2104*J2104/C2104*C2105)/((G2104*K2104/D2104*D2105)+(G2104*J2104/C2104*C2105))))</f>
        <v>0.58702778367857067</v>
      </c>
      <c r="K2105" s="18">
        <f t="shared" si="384"/>
        <v>0.41297221632142933</v>
      </c>
      <c r="L2105" s="20">
        <f t="shared" si="385"/>
        <v>1.4214704052189031</v>
      </c>
      <c r="M2105" s="51">
        <f>IF(AND((B2105-$B$2)&gt;123,OR(((U2104*R2104/C2104*C2105)/(U2104*S2104/D2104*D2105))&lt;(4/6),((U2104*R2104/C2104*C2105)/(U2104*S2104/D2104*D2105))&gt;(6/4))),1,0)</f>
        <v>0</v>
      </c>
      <c r="N2105" s="51">
        <f>IF(AND((B2105-$B$2)&gt;123,OR(((U2104*R2104/C2104*C2105)/(U2104*S2104/D2104*D2105))&lt;(4/6),((U2104*R2104/C2104*C2105)/(U2104*S2104/D2104*D2105))&gt;(6/4))),COUNTIF($M$2:M2105,1),0)</f>
        <v>0</v>
      </c>
      <c r="O2105" s="51">
        <f>IF(OR((ROW(N2105)-MATCH(MAX($N$2:N2105),$N$2:N2105,0))=1,(ROW(N2105)-MATCH(MAX($N$2:N2105),$N$2:N2105,0))&gt;123),IF(OR(((U2104*R2104/C2104*C2105)/(U2104*S2104/D2104*D2105))&lt;(4/6),((U2104*R2104/C2104*C2105)/(U2104*S2104/D2104*D2105))&gt;(6/4)),1,0),0)</f>
        <v>0</v>
      </c>
      <c r="P2105" s="47">
        <f>IF(O2105=1,U2104/2/C2105,P2104)</f>
        <v>4.5848803948301908</v>
      </c>
      <c r="Q2105" s="47">
        <f>IF(O2105=1,U2104/2/D2105,Q2104)</f>
        <v>74.992248772629807</v>
      </c>
      <c r="R2105" s="41">
        <f>P2105*C2105/U2104</f>
        <v>0.58878530074333801</v>
      </c>
      <c r="S2105" s="41">
        <f>Q2105*D2105/U2104</f>
        <v>0.4142086240991194</v>
      </c>
      <c r="T2105" s="41">
        <f t="shared" si="391"/>
        <v>1.4214704052188993</v>
      </c>
      <c r="U2105" s="42">
        <f>P2105*C2105+Q2105*D2105</f>
        <v>36953.364037099491</v>
      </c>
      <c r="V2105" s="25">
        <f>B2105</f>
        <v>44070</v>
      </c>
      <c r="W2105">
        <f>C2105/C$2</f>
        <v>2.058222479753153</v>
      </c>
      <c r="X2105">
        <f>D2105/D$2</f>
        <v>1.4582386241490504</v>
      </c>
      <c r="Y2105">
        <f t="shared" si="392"/>
        <v>1.8476682018549746</v>
      </c>
      <c r="AA2105" s="15">
        <f t="shared" si="393"/>
        <v>5.3578840636410163E-3</v>
      </c>
      <c r="AB2105" s="15">
        <f t="shared" si="394"/>
        <v>-3.4730426555473759E-4</v>
      </c>
      <c r="AC2105" s="15">
        <f t="shared" si="395"/>
        <v>2.9939248424575293E-3</v>
      </c>
    </row>
    <row r="2106" spans="1:29" x14ac:dyDescent="0.4">
      <c r="A2106" s="43">
        <f t="shared" si="386"/>
        <v>2020</v>
      </c>
      <c r="B2106" s="53">
        <v>44071</v>
      </c>
      <c r="C2106" s="45">
        <v>4844.2651999999998</v>
      </c>
      <c r="D2106" s="45">
        <f>VLOOKUP(B2106,'H11001.CSI  中证全债'!$A$2:$B$2792,2,0)</f>
        <v>203.27699999999999</v>
      </c>
      <c r="E2106" s="14">
        <f t="shared" si="387"/>
        <v>0</v>
      </c>
      <c r="F2106" s="14">
        <f>IF(AND((B2106-$B$2)&gt;123,OR(((G2105*J2105/C2105*C2106)/(G2105*K2105/D2105*D2106))&lt;(4/6),((G2105*J2105/C2105*C2106)/(G2105*K2105/D2105*D2106))&gt;(6/4))),COUNTIF($E$2:E2106,1),0)</f>
        <v>0</v>
      </c>
      <c r="G2106" s="21">
        <f t="shared" si="388"/>
        <v>37198.799807563068</v>
      </c>
      <c r="H2106" s="12">
        <f t="shared" si="389"/>
        <v>4.553570394703824</v>
      </c>
      <c r="I2106" s="12">
        <f t="shared" si="390"/>
        <v>74.480129127983204</v>
      </c>
      <c r="J2106" s="15">
        <f>IF(OR((ROW(F2106)-MATCH(MAX($F$2:F2106),$F$2:F2106,0))=1,(ROW(F2106)-MATCH(MAX($F$2:F2106),$F$2:F2106,0))&gt;123),IF(OR(((G2105*J2105/C2105*C2106)/(G2105*K2105/D2105*D2106))&lt;(4/6),((G2105*J2105/C2105*C2106)/(G2105*K2105/D2105*D2106))&gt;(6/4)),50%,((G2105*J2105/C2105*C2106)/((G2105*K2105/D2105*D2106)+(G2105*J2105/C2105*C2106)))),((G2105*J2105/C2105*C2106)/((G2105*K2105/D2105*D2106)+(G2105*J2105/C2105*C2106))))</f>
        <v>0.59299500825102358</v>
      </c>
      <c r="K2106" s="18">
        <f t="shared" si="384"/>
        <v>0.40700499174897642</v>
      </c>
      <c r="L2106" s="20">
        <f t="shared" si="385"/>
        <v>1.4569723228769587</v>
      </c>
      <c r="M2106" s="51">
        <f>IF(AND((B2106-$B$2)&gt;123,OR(((U2105*R2105/C2105*C2106)/(U2105*S2105/D2105*D2106))&lt;(4/6),((U2105*R2105/C2105*C2106)/(U2105*S2105/D2105*D2106))&gt;(6/4))),1,0)</f>
        <v>0</v>
      </c>
      <c r="N2106" s="51">
        <f>IF(AND((B2106-$B$2)&gt;123,OR(((U2105*R2105/C2105*C2106)/(U2105*S2105/D2105*D2106))&lt;(4/6),((U2105*R2105/C2105*C2106)/(U2105*S2105/D2105*D2106))&gt;(6/4))),COUNTIF($M$2:M2106,1),0)</f>
        <v>0</v>
      </c>
      <c r="O2106" s="51">
        <f>IF(OR((ROW(N2106)-MATCH(MAX($N$2:N2106),$N$2:N2106,0))=1,(ROW(N2106)-MATCH(MAX($N$2:N2106),$N$2:N2106,0))&gt;123),IF(OR(((U2105*R2105/C2105*C2106)/(U2105*S2105/D2105*D2106))&lt;(4/6),((U2105*R2105/C2105*C2106)/(U2105*S2105/D2105*D2106))&gt;(6/4)),1,0),0)</f>
        <v>0</v>
      </c>
      <c r="P2106" s="47">
        <f>IF(O2106=1,U2105/2/C2106,P2105)</f>
        <v>4.5848803948301908</v>
      </c>
      <c r="Q2106" s="47">
        <f>IF(O2106=1,U2105/2/D2106,Q2105)</f>
        <v>74.992248772629807</v>
      </c>
      <c r="R2106" s="41">
        <f>P2106*C2106/U2105</f>
        <v>0.60103801430743753</v>
      </c>
      <c r="S2106" s="41">
        <f>Q2106*D2106/U2105</f>
        <v>0.41252534785329392</v>
      </c>
      <c r="T2106" s="41">
        <f t="shared" si="391"/>
        <v>1.4569723228769551</v>
      </c>
      <c r="U2106" s="42">
        <f>P2106*C2106+Q2106*D2106</f>
        <v>37454.575896592025</v>
      </c>
      <c r="V2106" s="25">
        <f>B2106</f>
        <v>44071</v>
      </c>
      <c r="W2106">
        <f>C2106/C$2</f>
        <v>2.1073448082503861</v>
      </c>
      <c r="X2106">
        <f>D2106/D$2</f>
        <v>1.456660695091365</v>
      </c>
      <c r="Y2106">
        <f t="shared" si="392"/>
        <v>1.8727287948296012</v>
      </c>
      <c r="AA2106" s="15">
        <f t="shared" si="393"/>
        <v>2.3866384212810843E-2</v>
      </c>
      <c r="AB2106" s="15">
        <f t="shared" si="394"/>
        <v>-1.0820787706169455E-3</v>
      </c>
      <c r="AC2106" s="15">
        <f t="shared" si="395"/>
        <v>1.3563362160731618E-2</v>
      </c>
    </row>
    <row r="2107" spans="1:29" x14ac:dyDescent="0.4">
      <c r="A2107" s="43">
        <f t="shared" si="386"/>
        <v>2020</v>
      </c>
      <c r="B2107" s="53">
        <v>44074</v>
      </c>
      <c r="C2107" s="45">
        <v>4816.2152999999998</v>
      </c>
      <c r="D2107" s="45">
        <f>VLOOKUP(B2107,'H11001.CSI  中证全债'!$A$2:$B$2792,2,0)</f>
        <v>203.41749999999999</v>
      </c>
      <c r="E2107" s="14">
        <f t="shared" si="387"/>
        <v>0</v>
      </c>
      <c r="F2107" s="14">
        <f>IF(AND((B2107-$B$2)&gt;123,OR(((G2106*J2106/C2106*C2107)/(G2106*K2106/D2106*D2107))&lt;(4/6),((G2106*J2106/C2106*C2107)/(G2106*K2106/D2106*D2107))&gt;(6/4))),COUNTIF($E$2:E2107,1),0)</f>
        <v>0</v>
      </c>
      <c r="G2107" s="21">
        <f t="shared" si="388"/>
        <v>37081.537071491141</v>
      </c>
      <c r="H2107" s="12">
        <f t="shared" si="389"/>
        <v>4.553570394703824</v>
      </c>
      <c r="I2107" s="12">
        <f t="shared" si="390"/>
        <v>74.480129127983204</v>
      </c>
      <c r="J2107" s="15">
        <f>IF(OR((ROW(F2107)-MATCH(MAX($F$2:F2107),$F$2:F2107,0))=1,(ROW(F2107)-MATCH(MAX($F$2:F2107),$F$2:F2107,0))&gt;123),IF(OR(((G2106*J2106/C2106*C2107)/(G2106*K2106/D2106*D2107))&lt;(4/6),((G2106*J2106/C2106*C2107)/(G2106*K2106/D2106*D2107))&gt;(6/4)),50%,((G2106*J2106/C2106*C2107)/((G2106*K2106/D2106*D2107)+(G2106*J2106/C2106*C2107)))),((G2106*J2106/C2106*C2107)/((G2106*K2106/D2106*D2107)+(G2106*J2106/C2106*C2107))))</f>
        <v>0.59142573735058313</v>
      </c>
      <c r="K2107" s="18">
        <f t="shared" si="384"/>
        <v>0.40857426264941687</v>
      </c>
      <c r="L2107" s="20">
        <f t="shared" si="385"/>
        <v>1.4475354700892273</v>
      </c>
      <c r="M2107" s="51">
        <f>IF(AND((B2107-$B$2)&gt;123,OR(((U2106*R2106/C2106*C2107)/(U2106*S2106/D2106*D2107))&lt;(4/6),((U2106*R2106/C2106*C2107)/(U2106*S2106/D2106*D2107))&gt;(6/4))),1,0)</f>
        <v>0</v>
      </c>
      <c r="N2107" s="51">
        <f>IF(AND((B2107-$B$2)&gt;123,OR(((U2106*R2106/C2106*C2107)/(U2106*S2106/D2106*D2107))&lt;(4/6),((U2106*R2106/C2106*C2107)/(U2106*S2106/D2106*D2107))&gt;(6/4))),COUNTIF($M$2:M2107,1),0)</f>
        <v>0</v>
      </c>
      <c r="O2107" s="51">
        <f>IF(OR((ROW(N2107)-MATCH(MAX($N$2:N2107),$N$2:N2107,0))=1,(ROW(N2107)-MATCH(MAX($N$2:N2107),$N$2:N2107,0))&gt;123),IF(OR(((U2106*R2106/C2106*C2107)/(U2106*S2106/D2106*D2107))&lt;(4/6),((U2106*R2106/C2106*C2107)/(U2106*S2106/D2106*D2107))&gt;(6/4)),1,0),0)</f>
        <v>0</v>
      </c>
      <c r="P2107" s="47">
        <f>IF(O2107=1,U2106/2/C2107,P2106)</f>
        <v>4.5848803948301908</v>
      </c>
      <c r="Q2107" s="47">
        <f>IF(O2107=1,U2106/2/D2107,Q2106)</f>
        <v>74.992248772629807</v>
      </c>
      <c r="R2107" s="41">
        <f>P2107*C2107/U2106</f>
        <v>0.58956137074456683</v>
      </c>
      <c r="S2107" s="41">
        <f>Q2107*D2107/U2106</f>
        <v>0.40728630346324241</v>
      </c>
      <c r="T2107" s="41">
        <f t="shared" si="391"/>
        <v>1.4475354700892238</v>
      </c>
      <c r="U2107" s="42">
        <f>P2107*C2107+Q2107*D2107</f>
        <v>37336.50687095763</v>
      </c>
      <c r="V2107" s="25">
        <f>B2107</f>
        <v>44074</v>
      </c>
      <c r="W2107">
        <f>C2107/C$2</f>
        <v>2.0951425838269704</v>
      </c>
      <c r="X2107">
        <f>D2107/D$2</f>
        <v>1.4576675026872088</v>
      </c>
      <c r="Y2107">
        <f t="shared" si="392"/>
        <v>1.8668253435478814</v>
      </c>
      <c r="AA2107" s="15">
        <f t="shared" si="393"/>
        <v>-5.7903312147320474E-3</v>
      </c>
      <c r="AB2107" s="15">
        <f t="shared" si="394"/>
        <v>6.9117509605121086E-4</v>
      </c>
      <c r="AC2107" s="15">
        <f t="shared" si="395"/>
        <v>-3.1523257921908243E-3</v>
      </c>
    </row>
    <row r="2108" spans="1:29" x14ac:dyDescent="0.4">
      <c r="A2108" s="43">
        <f t="shared" si="386"/>
        <v>2020</v>
      </c>
      <c r="B2108" s="53">
        <v>44075</v>
      </c>
      <c r="C2108" s="45">
        <v>4842.1223</v>
      </c>
      <c r="D2108" s="45">
        <f>VLOOKUP(B2108,'H11001.CSI  中证全债'!$A$2:$B$2792,2,0)</f>
        <v>203.459</v>
      </c>
      <c r="E2108" s="14">
        <f t="shared" si="387"/>
        <v>0</v>
      </c>
      <c r="F2108" s="14">
        <f>IF(AND((B2108-$B$2)&gt;123,OR(((G2107*J2107/C2107*C2108)/(G2107*K2107/D2107*D2108))&lt;(4/6),((G2107*J2107/C2107*C2108)/(G2107*K2107/D2107*D2108))&gt;(6/4))),COUNTIF($E$2:E2108,1),0)</f>
        <v>0</v>
      </c>
      <c r="G2108" s="21">
        <f t="shared" si="388"/>
        <v>37202.597345065544</v>
      </c>
      <c r="H2108" s="12">
        <f t="shared" si="389"/>
        <v>4.553570394703824</v>
      </c>
      <c r="I2108" s="12">
        <f t="shared" si="390"/>
        <v>74.480129127983204</v>
      </c>
      <c r="J2108" s="15">
        <f>IF(OR((ROW(F2108)-MATCH(MAX($F$2:F2108),$F$2:F2108,0))=1,(ROW(F2108)-MATCH(MAX($F$2:F2108),$F$2:F2108,0))&gt;123),IF(OR(((G2107*J2107/C2107*C2108)/(G2107*K2107/D2107*D2108))&lt;(4/6),((G2107*J2107/C2107*C2108)/(G2107*K2107/D2107*D2108))&gt;(6/4)),50%,((G2107*J2107/C2107*C2108)/((G2107*K2107/D2107*D2108)+(G2107*J2107/C2107*C2108)))),((G2107*J2107/C2107*C2108)/((G2107*K2107/D2107*D2108)+(G2107*J2107/C2107*C2108))))</f>
        <v>0.59267218759766882</v>
      </c>
      <c r="K2108" s="18">
        <f t="shared" si="384"/>
        <v>0.40732781240233118</v>
      </c>
      <c r="L2108" s="20">
        <f t="shared" si="385"/>
        <v>1.4550250917122911</v>
      </c>
      <c r="M2108" s="51">
        <f>IF(AND((B2108-$B$2)&gt;123,OR(((U2107*R2107/C2107*C2108)/(U2107*S2107/D2107*D2108))&lt;(4/6),((U2107*R2107/C2107*C2108)/(U2107*S2107/D2107*D2108))&gt;(6/4))),1,0)</f>
        <v>0</v>
      </c>
      <c r="N2108" s="51">
        <f>IF(AND((B2108-$B$2)&gt;123,OR(((U2107*R2107/C2107*C2108)/(U2107*S2107/D2107*D2108))&lt;(4/6),((U2107*R2107/C2107*C2108)/(U2107*S2107/D2107*D2108))&gt;(6/4))),COUNTIF($M$2:M2108,1),0)</f>
        <v>0</v>
      </c>
      <c r="O2108" s="51">
        <f>IF(OR((ROW(N2108)-MATCH(MAX($N$2:N2108),$N$2:N2108,0))=1,(ROW(N2108)-MATCH(MAX($N$2:N2108),$N$2:N2108,0))&gt;123),IF(OR(((U2107*R2107/C2107*C2108)/(U2107*S2107/D2107*D2108))&lt;(4/6),((U2107*R2107/C2107*C2108)/(U2107*S2107/D2107*D2108))&gt;(6/4)),1,0),0)</f>
        <v>0</v>
      </c>
      <c r="P2108" s="47">
        <f>IF(O2108=1,U2107/2/C2108,P2107)</f>
        <v>4.5848803948301908</v>
      </c>
      <c r="Q2108" s="47">
        <f>IF(O2108=1,U2107/2/D2108,Q2107)</f>
        <v>74.992248772629807</v>
      </c>
      <c r="R2108" s="41">
        <f>P2108*C2108/U2107</f>
        <v>0.59460708735741086</v>
      </c>
      <c r="S2108" s="41">
        <f>Q2108*D2108/U2107</f>
        <v>0.40865761748319512</v>
      </c>
      <c r="T2108" s="41">
        <f t="shared" si="391"/>
        <v>1.4550250917122873</v>
      </c>
      <c r="U2108" s="42">
        <f>P2108*C2108+Q2108*D2108</f>
        <v>37458.39954567056</v>
      </c>
      <c r="V2108" s="25">
        <f>B2108</f>
        <v>44075</v>
      </c>
      <c r="W2108">
        <f>C2108/C$2</f>
        <v>2.106412607183112</v>
      </c>
      <c r="X2108">
        <f>D2108/D$2</f>
        <v>1.4579648871372266</v>
      </c>
      <c r="Y2108">
        <f t="shared" si="392"/>
        <v>1.8729199772835279</v>
      </c>
      <c r="AA2108" s="15">
        <f t="shared" si="393"/>
        <v>5.3791199907529119E-3</v>
      </c>
      <c r="AB2108" s="15">
        <f t="shared" si="394"/>
        <v>2.0401391227387045E-4</v>
      </c>
      <c r="AC2108" s="15">
        <f t="shared" si="395"/>
        <v>3.2647048406058143E-3</v>
      </c>
    </row>
    <row r="2109" spans="1:29" x14ac:dyDescent="0.4">
      <c r="A2109" s="43">
        <f t="shared" si="386"/>
        <v>2020</v>
      </c>
      <c r="B2109" s="53">
        <v>44076</v>
      </c>
      <c r="C2109" s="45">
        <v>4843.8869999999997</v>
      </c>
      <c r="D2109" s="45">
        <f>VLOOKUP(B2109,'H11001.CSI  中证全债'!$A$2:$B$2792,2,0)</f>
        <v>203.28059999999999</v>
      </c>
      <c r="E2109" s="14">
        <f t="shared" si="387"/>
        <v>0</v>
      </c>
      <c r="F2109" s="14">
        <f>IF(AND((B2109-$B$2)&gt;123,OR(((G2108*J2108/C2108*C2109)/(G2108*K2108/D2108*D2109))&lt;(4/6),((G2108*J2108/C2108*C2109)/(G2108*K2108/D2108*D2109))&gt;(6/4))),COUNTIF($E$2:E2109,1),0)</f>
        <v>0</v>
      </c>
      <c r="G2109" s="21">
        <f t="shared" si="388"/>
        <v>37197.345775704642</v>
      </c>
      <c r="H2109" s="12">
        <f t="shared" si="389"/>
        <v>4.553570394703824</v>
      </c>
      <c r="I2109" s="12">
        <f t="shared" si="390"/>
        <v>74.480129127983204</v>
      </c>
      <c r="J2109" s="15">
        <f>IF(OR((ROW(F2109)-MATCH(MAX($F$2:F2109),$F$2:F2109,0))=1,(ROW(F2109)-MATCH(MAX($F$2:F2109),$F$2:F2109,0))&gt;123),IF(OR(((G2108*J2108/C2108*C2109)/(G2108*K2108/D2108*D2109))&lt;(4/6),((G2108*J2108/C2108*C2109)/(G2108*K2108/D2108*D2109))&gt;(6/4)),50%,((G2108*J2108/C2108*C2109)/((G2108*K2108/D2108*D2109)+(G2108*J2108/C2108*C2109)))),((G2108*J2108/C2108*C2109)/((G2108*K2108/D2108*D2109)+(G2108*J2108/C2108*C2109))))</f>
        <v>0.59297189029269981</v>
      </c>
      <c r="K2109" s="18">
        <f t="shared" si="384"/>
        <v>0.40702810970730019</v>
      </c>
      <c r="L2109" s="20">
        <f t="shared" si="385"/>
        <v>1.4568327743239022</v>
      </c>
      <c r="M2109" s="51">
        <f>IF(AND((B2109-$B$2)&gt;123,OR(((U2108*R2108/C2108*C2109)/(U2108*S2108/D2108*D2109))&lt;(4/6),((U2108*R2108/C2108*C2109)/(U2108*S2108/D2108*D2109))&gt;(6/4))),1,0)</f>
        <v>0</v>
      </c>
      <c r="N2109" s="51">
        <f>IF(AND((B2109-$B$2)&gt;123,OR(((U2108*R2108/C2108*C2109)/(U2108*S2108/D2108*D2109))&lt;(4/6),((U2108*R2108/C2108*C2109)/(U2108*S2108/D2108*D2109))&gt;(6/4))),COUNTIF($M$2:M2109,1),0)</f>
        <v>0</v>
      </c>
      <c r="O2109" s="51">
        <f>IF(OR((ROW(N2109)-MATCH(MAX($N$2:N2109),$N$2:N2109,0))=1,(ROW(N2109)-MATCH(MAX($N$2:N2109),$N$2:N2109,0))&gt;123),IF(OR(((U2108*R2108/C2108*C2109)/(U2108*S2108/D2108*D2109))&lt;(4/6),((U2108*R2108/C2108*C2109)/(U2108*S2108/D2108*D2109))&gt;(6/4)),1,0),0)</f>
        <v>0</v>
      </c>
      <c r="P2109" s="47">
        <f>IF(O2109=1,U2108/2/C2109,P2108)</f>
        <v>4.5848803948301908</v>
      </c>
      <c r="Q2109" s="47">
        <f>IF(O2109=1,U2108/2/D2109,Q2108)</f>
        <v>74.992248772629807</v>
      </c>
      <c r="R2109" s="41">
        <f>P2109*C2109/U2108</f>
        <v>0.59288818557224499</v>
      </c>
      <c r="S2109" s="41">
        <f>Q2109*D2109/U2108</f>
        <v>0.4069706530644181</v>
      </c>
      <c r="T2109" s="41">
        <f t="shared" si="391"/>
        <v>1.4568327743238985</v>
      </c>
      <c r="U2109" s="42">
        <f>P2109*C2109+Q2109*D2109</f>
        <v>37453.111866922278</v>
      </c>
      <c r="V2109" s="25">
        <f>B2109</f>
        <v>44076</v>
      </c>
      <c r="W2109">
        <f>C2109/C$2</f>
        <v>2.1071802842671654</v>
      </c>
      <c r="X2109">
        <f>D2109/D$2</f>
        <v>1.4566864922966676</v>
      </c>
      <c r="Y2109">
        <f t="shared" si="392"/>
        <v>1.872655593346114</v>
      </c>
      <c r="AA2109" s="15">
        <f t="shared" si="393"/>
        <v>3.644476307422817E-4</v>
      </c>
      <c r="AB2109" s="15">
        <f t="shared" si="394"/>
        <v>-8.7683513631742205E-4</v>
      </c>
      <c r="AC2109" s="15">
        <f t="shared" si="395"/>
        <v>-1.4116136333675033E-4</v>
      </c>
    </row>
    <row r="2110" spans="1:29" x14ac:dyDescent="0.4">
      <c r="A2110" s="43">
        <f t="shared" si="386"/>
        <v>2020</v>
      </c>
      <c r="B2110" s="53">
        <v>44077</v>
      </c>
      <c r="C2110" s="45">
        <v>4817.0951999999997</v>
      </c>
      <c r="D2110" s="45">
        <f>VLOOKUP(B2110,'H11001.CSI  中证全债'!$A$2:$B$2792,2,0)</f>
        <v>203.18260000000001</v>
      </c>
      <c r="E2110" s="14">
        <f t="shared" si="387"/>
        <v>0</v>
      </c>
      <c r="F2110" s="14">
        <f>IF(AND((B2110-$B$2)&gt;123,OR(((G2109*J2109/C2109*C2110)/(G2109*K2109/D2109*D2110))&lt;(4/6),((G2109*J2109/C2109*C2110)/(G2109*K2109/D2109*D2110))&gt;(6/4))),COUNTIF($E$2:E2110,1),0)</f>
        <v>0</v>
      </c>
      <c r="G2110" s="21">
        <f t="shared" si="388"/>
        <v>37068.048375749277</v>
      </c>
      <c r="H2110" s="12">
        <f t="shared" si="389"/>
        <v>4.553570394703824</v>
      </c>
      <c r="I2110" s="12">
        <f t="shared" si="390"/>
        <v>74.480129127983204</v>
      </c>
      <c r="J2110" s="15">
        <f>IF(OR((ROW(F2110)-MATCH(MAX($F$2:F2110),$F$2:F2110,0))=1,(ROW(F2110)-MATCH(MAX($F$2:F2110),$F$2:F2110,0))&gt;123),IF(OR(((G2109*J2109/C2109*C2110)/(G2109*K2109/D2109*D2110))&lt;(4/6),((G2109*J2109/C2109*C2110)/(G2109*K2109/D2109*D2110))&gt;(6/4)),50%,((G2109*J2109/C2109*C2110)/((G2109*K2109/D2109*D2110)+(G2109*J2109/C2109*C2110)))),((G2109*J2109/C2109*C2110)/((G2109*K2109/D2109*D2110)+(G2109*J2109/C2109*C2110))))</f>
        <v>0.5917490413533687</v>
      </c>
      <c r="K2110" s="18">
        <f t="shared" si="384"/>
        <v>0.4082509586466313</v>
      </c>
      <c r="L2110" s="20">
        <f t="shared" si="385"/>
        <v>1.449473733791198</v>
      </c>
      <c r="M2110" s="51">
        <f>IF(AND((B2110-$B$2)&gt;123,OR(((U2109*R2109/C2109*C2110)/(U2109*S2109/D2109*D2110))&lt;(4/6),((U2109*R2109/C2109*C2110)/(U2109*S2109/D2109*D2110))&gt;(6/4))),1,0)</f>
        <v>0</v>
      </c>
      <c r="N2110" s="51">
        <f>IF(AND((B2110-$B$2)&gt;123,OR(((U2109*R2109/C2109*C2110)/(U2109*S2109/D2109*D2110))&lt;(4/6),((U2109*R2109/C2109*C2110)/(U2109*S2109/D2109*D2110))&gt;(6/4))),COUNTIF($M$2:M2110,1),0)</f>
        <v>0</v>
      </c>
      <c r="O2110" s="51">
        <f>IF(OR((ROW(N2110)-MATCH(MAX($N$2:N2110),$N$2:N2110,0))=1,(ROW(N2110)-MATCH(MAX($N$2:N2110),$N$2:N2110,0))&gt;123),IF(OR(((U2109*R2109/C2109*C2110)/(U2109*S2109/D2109*D2110))&lt;(4/6),((U2109*R2109/C2109*C2110)/(U2109*S2109/D2109*D2110))&gt;(6/4)),1,0),0)</f>
        <v>0</v>
      </c>
      <c r="P2110" s="47">
        <f>IF(O2110=1,U2109/2/C2110,P2109)</f>
        <v>4.5848803948301908</v>
      </c>
      <c r="Q2110" s="47">
        <f>IF(O2110=1,U2109/2/D2110,Q2109)</f>
        <v>74.992248772629807</v>
      </c>
      <c r="R2110" s="41">
        <f>P2110*C2110/U2109</f>
        <v>0.58969213081640592</v>
      </c>
      <c r="S2110" s="41">
        <f>Q2110*D2110/U2109</f>
        <v>0.40683188461375375</v>
      </c>
      <c r="T2110" s="41">
        <f t="shared" si="391"/>
        <v>1.4494737337911943</v>
      </c>
      <c r="U2110" s="42">
        <f>P2110*C2110+Q2110*D2110</f>
        <v>37322.92542798035</v>
      </c>
      <c r="V2110" s="25">
        <f>B2110</f>
        <v>44077</v>
      </c>
      <c r="W2110">
        <f>C2110/C$2</f>
        <v>2.0955253565737597</v>
      </c>
      <c r="X2110">
        <f>D2110/D$2</f>
        <v>1.4559842350412038</v>
      </c>
      <c r="Y2110">
        <f t="shared" si="392"/>
        <v>1.8661462713990176</v>
      </c>
      <c r="AA2110" s="15">
        <f t="shared" si="393"/>
        <v>-5.5310538829661526E-3</v>
      </c>
      <c r="AB2110" s="15">
        <f t="shared" si="394"/>
        <v>-4.8209224097117698E-4</v>
      </c>
      <c r="AC2110" s="15">
        <f t="shared" si="395"/>
        <v>-3.4759845698404401E-3</v>
      </c>
    </row>
    <row r="2111" spans="1:29" x14ac:dyDescent="0.4">
      <c r="A2111" s="43">
        <f t="shared" si="386"/>
        <v>2020</v>
      </c>
      <c r="B2111" s="53">
        <v>44078</v>
      </c>
      <c r="C2111" s="45">
        <v>4770.2190000000001</v>
      </c>
      <c r="D2111" s="45">
        <f>VLOOKUP(B2111,'H11001.CSI  中证全债'!$A$2:$B$2792,2,0)</f>
        <v>203.09559999999999</v>
      </c>
      <c r="E2111" s="14">
        <f t="shared" si="387"/>
        <v>0</v>
      </c>
      <c r="F2111" s="14">
        <f>IF(AND((B2111-$B$2)&gt;123,OR(((G2110*J2110/C2110*C2111)/(G2110*K2110/D2110*D2111))&lt;(4/6),((G2110*J2110/C2110*C2111)/(G2110*K2110/D2110*D2111))&gt;(6/4))),COUNTIF($E$2:E2111,1),0)</f>
        <v>0</v>
      </c>
      <c r="G2111" s="21">
        <f t="shared" si="388"/>
        <v>36848.114527978927</v>
      </c>
      <c r="H2111" s="12">
        <f t="shared" si="389"/>
        <v>4.553570394703824</v>
      </c>
      <c r="I2111" s="12">
        <f t="shared" si="390"/>
        <v>74.480129127983204</v>
      </c>
      <c r="J2111" s="15">
        <f>IF(OR((ROW(F2111)-MATCH(MAX($F$2:F2111),$F$2:F2111,0))=1,(ROW(F2111)-MATCH(MAX($F$2:F2111),$F$2:F2111,0))&gt;123),IF(OR(((G2110*J2110/C2110*C2111)/(G2110*K2110/D2110*D2111))&lt;(4/6),((G2110*J2110/C2110*C2111)/(G2110*K2110/D2110*D2111))&gt;(6/4)),50%,((G2110*J2110/C2110*C2111)/((G2110*K2110/D2110*D2111)+(G2110*J2110/C2110*C2111)))),((G2110*J2110/C2110*C2111)/((G2110*K2110/D2110*D2111)+(G2110*J2110/C2110*C2111))))</f>
        <v>0.58948818122459068</v>
      </c>
      <c r="K2111" s="18">
        <f t="shared" si="384"/>
        <v>0.41051181877540932</v>
      </c>
      <c r="L2111" s="20">
        <f t="shared" si="385"/>
        <v>1.4359834583644453</v>
      </c>
      <c r="M2111" s="51">
        <f>IF(AND((B2111-$B$2)&gt;123,OR(((U2110*R2110/C2110*C2111)/(U2110*S2110/D2110*D2111))&lt;(4/6),((U2110*R2110/C2110*C2111)/(U2110*S2110/D2110*D2111))&gt;(6/4))),1,0)</f>
        <v>0</v>
      </c>
      <c r="N2111" s="51">
        <f>IF(AND((B2111-$B$2)&gt;123,OR(((U2110*R2110/C2110*C2111)/(U2110*S2110/D2110*D2111))&lt;(4/6),((U2110*R2110/C2110*C2111)/(U2110*S2110/D2110*D2111))&gt;(6/4))),COUNTIF($M$2:M2111,1),0)</f>
        <v>0</v>
      </c>
      <c r="O2111" s="51">
        <f>IF(OR((ROW(N2111)-MATCH(MAX($N$2:N2111),$N$2:N2111,0))=1,(ROW(N2111)-MATCH(MAX($N$2:N2111),$N$2:N2111,0))&gt;123),IF(OR(((U2110*R2110/C2110*C2111)/(U2110*S2110/D2110*D2111))&lt;(4/6),((U2110*R2110/C2110*C2111)/(U2110*S2110/D2110*D2111))&gt;(6/4)),1,0),0)</f>
        <v>0</v>
      </c>
      <c r="P2111" s="47">
        <f>IF(O2111=1,U2110/2/C2111,P2110)</f>
        <v>4.5848803948301908</v>
      </c>
      <c r="Q2111" s="47">
        <f>IF(O2111=1,U2110/2/D2111,Q2110)</f>
        <v>74.992248772629807</v>
      </c>
      <c r="R2111" s="41">
        <f>P2111*C2111/U2110</f>
        <v>0.58599060286282534</v>
      </c>
      <c r="S2111" s="41">
        <f>Q2111*D2111/U2110</f>
        <v>0.40807615119066742</v>
      </c>
      <c r="T2111" s="41">
        <f t="shared" si="391"/>
        <v>1.4359834583644415</v>
      </c>
      <c r="U2111" s="42">
        <f>P2111*C2111+Q2111*D2111</f>
        <v>37101.479331972994</v>
      </c>
      <c r="V2111" s="25">
        <f>B2111</f>
        <v>44078</v>
      </c>
      <c r="W2111">
        <f>C2111/C$2</f>
        <v>2.0751333440347874</v>
      </c>
      <c r="X2111">
        <f>D2111/D$2</f>
        <v>1.4553608025797204</v>
      </c>
      <c r="Y2111">
        <f t="shared" si="392"/>
        <v>1.8550739665986498</v>
      </c>
      <c r="AA2111" s="15">
        <f t="shared" si="393"/>
        <v>-9.7312172696940591E-3</v>
      </c>
      <c r="AB2111" s="15">
        <f t="shared" si="394"/>
        <v>-4.2818627185592373E-4</v>
      </c>
      <c r="AC2111" s="15">
        <f t="shared" si="395"/>
        <v>-5.9332459465072374E-3</v>
      </c>
    </row>
    <row r="2112" spans="1:29" x14ac:dyDescent="0.4">
      <c r="A2112" s="43">
        <f t="shared" si="386"/>
        <v>2020</v>
      </c>
      <c r="B2112" s="53">
        <v>44081</v>
      </c>
      <c r="C2112" s="45">
        <v>4669.3676999999998</v>
      </c>
      <c r="D2112" s="45">
        <f>VLOOKUP(B2112,'H11001.CSI  中证全债'!$A$2:$B$2792,2,0)</f>
        <v>202.9802</v>
      </c>
      <c r="E2112" s="14">
        <f t="shared" si="387"/>
        <v>0</v>
      </c>
      <c r="F2112" s="14">
        <f>IF(AND((B2112-$B$2)&gt;123,OR(((G2111*J2111/C2111*C2112)/(G2111*K2111/D2111*D2112))&lt;(4/6),((G2111*J2111/C2111*C2112)/(G2111*K2111/D2111*D2112))&gt;(6/4))),COUNTIF($E$2:E2112,1),0)</f>
        <v>0</v>
      </c>
      <c r="G2112" s="21">
        <f t="shared" si="388"/>
        <v>36380.286027130162</v>
      </c>
      <c r="H2112" s="12">
        <f t="shared" si="389"/>
        <v>4.553570394703824</v>
      </c>
      <c r="I2112" s="12">
        <f t="shared" si="390"/>
        <v>74.480129127983204</v>
      </c>
      <c r="J2112" s="15">
        <f>IF(OR((ROW(F2112)-MATCH(MAX($F$2:F2112),$F$2:F2112,0))=1,(ROW(F2112)-MATCH(MAX($F$2:F2112),$F$2:F2112,0))&gt;123),IF(OR(((G2111*J2111/C2111*C2112)/(G2111*K2111/D2111*D2112))&lt;(4/6),((G2111*J2111/C2111*C2112)/(G2111*K2111/D2111*D2112))&gt;(6/4)),50%,((G2111*J2111/C2111*C2112)/((G2111*K2111/D2111*D2112)+(G2111*J2111/C2111*C2112)))),((G2111*J2111/C2111*C2112)/((G2111*K2111/D2111*D2112)+(G2111*J2111/C2111*C2112))))</f>
        <v>0.58444550174372512</v>
      </c>
      <c r="K2112" s="18">
        <f t="shared" si="384"/>
        <v>0.41555449825627488</v>
      </c>
      <c r="L2112" s="20">
        <f t="shared" si="385"/>
        <v>1.4064232349695183</v>
      </c>
      <c r="M2112" s="51">
        <f>IF(AND((B2112-$B$2)&gt;123,OR(((U2111*R2111/C2111*C2112)/(U2111*S2111/D2111*D2112))&lt;(4/6),((U2111*R2111/C2111*C2112)/(U2111*S2111/D2111*D2112))&gt;(6/4))),1,0)</f>
        <v>0</v>
      </c>
      <c r="N2112" s="51">
        <f>IF(AND((B2112-$B$2)&gt;123,OR(((U2111*R2111/C2111*C2112)/(U2111*S2111/D2111*D2112))&lt;(4/6),((U2111*R2111/C2111*C2112)/(U2111*S2111/D2111*D2112))&gt;(6/4))),COUNTIF($M$2:M2112,1),0)</f>
        <v>0</v>
      </c>
      <c r="O2112" s="51">
        <f>IF(OR((ROW(N2112)-MATCH(MAX($N$2:N2112),$N$2:N2112,0))=1,(ROW(N2112)-MATCH(MAX($N$2:N2112),$N$2:N2112,0))&gt;123),IF(OR(((U2111*R2111/C2111*C2112)/(U2111*S2111/D2111*D2112))&lt;(4/6),((U2111*R2111/C2111*C2112)/(U2111*S2111/D2111*D2112))&gt;(6/4)),1,0),0)</f>
        <v>0</v>
      </c>
      <c r="P2112" s="47">
        <f>IF(O2112=1,U2111/2/C2112,P2111)</f>
        <v>4.5848803948301908</v>
      </c>
      <c r="Q2112" s="47">
        <f>IF(O2112=1,U2111/2/D2112,Q2111)</f>
        <v>74.992248772629807</v>
      </c>
      <c r="R2112" s="41">
        <f>P2112*C2112/U2111</f>
        <v>0.57702530490567561</v>
      </c>
      <c r="S2112" s="41">
        <f>Q2112*D2112/U2111</f>
        <v>0.4102785637768443</v>
      </c>
      <c r="T2112" s="41">
        <f t="shared" si="391"/>
        <v>1.4064232349695145</v>
      </c>
      <c r="U2112" s="42">
        <f>P2112*C2112+Q2112*D2112</f>
        <v>36630.434078301492</v>
      </c>
      <c r="V2112" s="25">
        <f>B2112</f>
        <v>44081</v>
      </c>
      <c r="W2112">
        <f>C2112/C$2</f>
        <v>2.0312611663802067</v>
      </c>
      <c r="X2112">
        <f>D2112/D$2</f>
        <v>1.4545338588319596</v>
      </c>
      <c r="Y2112">
        <f t="shared" si="392"/>
        <v>1.8315217039150746</v>
      </c>
      <c r="AA2112" s="15">
        <f t="shared" si="393"/>
        <v>-2.1141859524688611E-2</v>
      </c>
      <c r="AB2112" s="15">
        <f t="shared" si="394"/>
        <v>-5.6820531808676744E-4</v>
      </c>
      <c r="AC2112" s="15">
        <f t="shared" si="395"/>
        <v>-1.2696131317480042E-2</v>
      </c>
    </row>
    <row r="2113" spans="1:29" x14ac:dyDescent="0.4">
      <c r="A2113" s="43">
        <f t="shared" si="386"/>
        <v>2020</v>
      </c>
      <c r="B2113" s="53">
        <v>44082</v>
      </c>
      <c r="C2113" s="45">
        <v>4694.3894</v>
      </c>
      <c r="D2113" s="45">
        <f>VLOOKUP(B2113,'H11001.CSI  中证全债'!$A$2:$B$2792,2,0)</f>
        <v>203.02369999999999</v>
      </c>
      <c r="E2113" s="14">
        <f t="shared" si="387"/>
        <v>0</v>
      </c>
      <c r="F2113" s="14">
        <f>IF(AND((B2113-$B$2)&gt;123,OR(((G2112*J2112/C2112*C2113)/(G2112*K2112/D2112*D2113))&lt;(4/6),((G2112*J2112/C2112*C2113)/(G2112*K2112/D2112*D2113))&gt;(6/4))),COUNTIF($E$2:E2113,1),0)</f>
        <v>0</v>
      </c>
      <c r="G2113" s="21">
        <f t="shared" si="388"/>
        <v>36497.463985092392</v>
      </c>
      <c r="H2113" s="12">
        <f t="shared" si="389"/>
        <v>4.553570394703824</v>
      </c>
      <c r="I2113" s="12">
        <f t="shared" si="390"/>
        <v>74.480129127983204</v>
      </c>
      <c r="J2113" s="15">
        <f>IF(OR((ROW(F2113)-MATCH(MAX($F$2:F2113),$F$2:F2113,0))=1,(ROW(F2113)-MATCH(MAX($F$2:F2113),$F$2:F2113,0))&gt;123),IF(OR(((G2112*J2112/C2112*C2113)/(G2112*K2112/D2112*D2113))&lt;(4/6),((G2112*J2112/C2112*C2113)/(G2112*K2112/D2112*D2113))&gt;(6/4)),50%,((G2112*J2112/C2112*C2113)/((G2112*K2112/D2112*D2113)+(G2112*J2112/C2112*C2113)))),((G2112*J2112/C2112*C2113)/((G2112*K2112/D2112*D2113)+(G2112*J2112/C2112*C2113))))</f>
        <v>0.58569090175094718</v>
      </c>
      <c r="K2113" s="18">
        <f t="shared" si="384"/>
        <v>0.41430909824905282</v>
      </c>
      <c r="L2113" s="20">
        <f t="shared" si="385"/>
        <v>1.4136568668807556</v>
      </c>
      <c r="M2113" s="51">
        <f>IF(AND((B2113-$B$2)&gt;123,OR(((U2112*R2112/C2112*C2113)/(U2112*S2112/D2112*D2113))&lt;(4/6),((U2112*R2112/C2112*C2113)/(U2112*S2112/D2112*D2113))&gt;(6/4))),1,0)</f>
        <v>0</v>
      </c>
      <c r="N2113" s="51">
        <f>IF(AND((B2113-$B$2)&gt;123,OR(((U2112*R2112/C2112*C2113)/(U2112*S2112/D2112*D2113))&lt;(4/6),((U2112*R2112/C2112*C2113)/(U2112*S2112/D2112*D2113))&gt;(6/4))),COUNTIF($M$2:M2113,1),0)</f>
        <v>0</v>
      </c>
      <c r="O2113" s="51">
        <f>IF(OR((ROW(N2113)-MATCH(MAX($N$2:N2113),$N$2:N2113,0))=1,(ROW(N2113)-MATCH(MAX($N$2:N2113),$N$2:N2113,0))&gt;123),IF(OR(((U2112*R2112/C2112*C2113)/(U2112*S2112/D2112*D2113))&lt;(4/6),((U2112*R2112/C2112*C2113)/(U2112*S2112/D2112*D2113))&gt;(6/4)),1,0),0)</f>
        <v>0</v>
      </c>
      <c r="P2113" s="47">
        <f>IF(O2113=1,U2112/2/C2113,P2112)</f>
        <v>4.5848803948301908</v>
      </c>
      <c r="Q2113" s="47">
        <f>IF(O2113=1,U2112/2/D2113,Q2112)</f>
        <v>74.992248772629807</v>
      </c>
      <c r="R2113" s="41">
        <f>P2113*C2113/U2112</f>
        <v>0.58757736476041966</v>
      </c>
      <c r="S2113" s="41">
        <f>Q2113*D2113/U2112</f>
        <v>0.41564355433501693</v>
      </c>
      <c r="T2113" s="41">
        <f t="shared" si="391"/>
        <v>1.4136568668807521</v>
      </c>
      <c r="U2113" s="42">
        <f>P2113*C2113+Q2113*D2113</f>
        <v>36748.417742898426</v>
      </c>
      <c r="V2113" s="25">
        <f>B2113</f>
        <v>44082</v>
      </c>
      <c r="W2113">
        <f>C2113/C$2</f>
        <v>2.0421460678898513</v>
      </c>
      <c r="X2113">
        <f>D2113/D$2</f>
        <v>1.4548455750627014</v>
      </c>
      <c r="Y2113">
        <f t="shared" si="392"/>
        <v>1.8374208871449214</v>
      </c>
      <c r="AA2113" s="15">
        <f t="shared" si="393"/>
        <v>5.3586912849035162E-3</v>
      </c>
      <c r="AB2113" s="15">
        <f t="shared" si="394"/>
        <v>2.1430661709875842E-4</v>
      </c>
      <c r="AC2113" s="15">
        <f t="shared" si="395"/>
        <v>3.2209190954366473E-3</v>
      </c>
    </row>
    <row r="2114" spans="1:29" x14ac:dyDescent="0.4">
      <c r="A2114" s="43">
        <f t="shared" si="386"/>
        <v>2020</v>
      </c>
      <c r="B2114" s="53">
        <v>44083</v>
      </c>
      <c r="C2114" s="45">
        <v>4584.5887000000002</v>
      </c>
      <c r="D2114" s="45">
        <f>VLOOKUP(B2114,'H11001.CSI  中证全债'!$A$2:$B$2792,2,0)</f>
        <v>203.1729</v>
      </c>
      <c r="E2114" s="14">
        <f t="shared" si="387"/>
        <v>0</v>
      </c>
      <c r="F2114" s="14">
        <f>IF(AND((B2114-$B$2)&gt;123,OR(((G2113*J2113/C2113*C2114)/(G2113*K2113/D2113*D2114))&lt;(4/6),((G2113*J2113/C2113*C2114)/(G2113*K2113/D2113*D2114))&gt;(6/4))),COUNTIF($E$2:E2114,1),0)</f>
        <v>0</v>
      </c>
      <c r="G2114" s="21">
        <f t="shared" si="388"/>
        <v>36008.591203520533</v>
      </c>
      <c r="H2114" s="12">
        <f t="shared" si="389"/>
        <v>4.553570394703824</v>
      </c>
      <c r="I2114" s="12">
        <f t="shared" si="390"/>
        <v>74.480129127983204</v>
      </c>
      <c r="J2114" s="15">
        <f>IF(OR((ROW(F2114)-MATCH(MAX($F$2:F2114),$F$2:F2114,0))=1,(ROW(F2114)-MATCH(MAX($F$2:F2114),$F$2:F2114,0))&gt;123),IF(OR(((G2113*J2113/C2113*C2114)/(G2113*K2113/D2113*D2114))&lt;(4/6),((G2113*J2113/C2113*C2114)/(G2113*K2113/D2113*D2114))&gt;(6/4)),50%,((G2113*J2113/C2113*C2114)/((G2113*K2113/D2113*D2114)+(G2113*J2113/C2113*C2114)))),((G2113*J2113/C2113*C2114)/((G2113*K2113/D2113*D2114)+(G2113*J2113/C2113*C2114))))</f>
        <v>0.57975740450997337</v>
      </c>
      <c r="K2114" s="18">
        <f t="shared" ref="K2114:K2177" si="396">1-J2114</f>
        <v>0.42024259549002663</v>
      </c>
      <c r="L2114" s="20">
        <f t="shared" ref="L2114:L2177" si="397">J2114/K2114</f>
        <v>1.3795779169742264</v>
      </c>
      <c r="M2114" s="51">
        <f>IF(AND((B2114-$B$2)&gt;123,OR(((U2113*R2113/C2113*C2114)/(U2113*S2113/D2113*D2114))&lt;(4/6),((U2113*R2113/C2113*C2114)/(U2113*S2113/D2113*D2114))&gt;(6/4))),1,0)</f>
        <v>0</v>
      </c>
      <c r="N2114" s="51">
        <f>IF(AND((B2114-$B$2)&gt;123,OR(((U2113*R2113/C2113*C2114)/(U2113*S2113/D2113*D2114))&lt;(4/6),((U2113*R2113/C2113*C2114)/(U2113*S2113/D2113*D2114))&gt;(6/4))),COUNTIF($M$2:M2114,1),0)</f>
        <v>0</v>
      </c>
      <c r="O2114" s="51">
        <f>IF(OR((ROW(N2114)-MATCH(MAX($N$2:N2114),$N$2:N2114,0))=1,(ROW(N2114)-MATCH(MAX($N$2:N2114),$N$2:N2114,0))&gt;123),IF(OR(((U2113*R2113/C2113*C2114)/(U2113*S2113/D2113*D2114))&lt;(4/6),((U2113*R2113/C2113*C2114)/(U2113*S2113/D2113*D2114))&gt;(6/4)),1,0),0)</f>
        <v>0</v>
      </c>
      <c r="P2114" s="47">
        <f>IF(O2114=1,U2113/2/C2114,P2113)</f>
        <v>4.5848803948301908</v>
      </c>
      <c r="Q2114" s="47">
        <f>IF(O2114=1,U2113/2/D2114,Q2113)</f>
        <v>74.992248772629807</v>
      </c>
      <c r="R2114" s="41">
        <f>P2114*C2114/U2113</f>
        <v>0.57199172481520177</v>
      </c>
      <c r="S2114" s="41">
        <f>Q2114*D2114/U2113</f>
        <v>0.41461356968494373</v>
      </c>
      <c r="T2114" s="41">
        <f t="shared" si="391"/>
        <v>1.3795779169742237</v>
      </c>
      <c r="U2114" s="42">
        <f>P2114*C2114+Q2114*D2114</f>
        <v>36256.183509646668</v>
      </c>
      <c r="V2114" s="25">
        <f>B2114</f>
        <v>44083</v>
      </c>
      <c r="W2114">
        <f>C2114/C$2</f>
        <v>1.9943807359903392</v>
      </c>
      <c r="X2114">
        <f>D2114/D$2</f>
        <v>1.4559147259046936</v>
      </c>
      <c r="Y2114">
        <f t="shared" si="392"/>
        <v>1.8128091754823334</v>
      </c>
      <c r="AA2114" s="15">
        <f t="shared" si="393"/>
        <v>-2.3389772480314375E-2</v>
      </c>
      <c r="AB2114" s="15">
        <f t="shared" si="394"/>
        <v>7.3488957200562588E-4</v>
      </c>
      <c r="AC2114" s="15">
        <f t="shared" si="395"/>
        <v>-1.3394705499854664E-2</v>
      </c>
    </row>
    <row r="2115" spans="1:29" x14ac:dyDescent="0.4">
      <c r="A2115" s="43">
        <f t="shared" ref="A2115:A2178" si="398">YEAR(B2115)</f>
        <v>2020</v>
      </c>
      <c r="B2115" s="53">
        <v>44084</v>
      </c>
      <c r="C2115" s="45">
        <v>4581.9775</v>
      </c>
      <c r="D2115" s="45">
        <f>VLOOKUP(B2115,'H11001.CSI  中证全债'!$A$2:$B$2792,2,0)</f>
        <v>203.33750000000001</v>
      </c>
      <c r="E2115" s="14">
        <f t="shared" ref="E2115:E2178" si="399">IF(AND((B2115-$B$2)&gt;123,OR(((G2114*J2114/C2114*C2115)/(G2114*K2114/D2114*D2115))&lt;(4/6),((G2114*J2114/C2114*C2115)/(G2114*K2114/D2114*D2115))&gt;(6/4))),1,0)</f>
        <v>0</v>
      </c>
      <c r="F2115" s="14">
        <f>IF(AND((B2115-$B$2)&gt;123,OR(((G2114*J2114/C2114*C2115)/(G2114*K2114/D2114*D2115))&lt;(4/6),((G2114*J2114/C2114*C2115)/(G2114*K2114/D2114*D2115))&gt;(6/4))),COUNTIF($E$2:E2115,1),0)</f>
        <v>0</v>
      </c>
      <c r="G2115" s="21">
        <f t="shared" ref="G2115:G2178" si="400">G2114*J2114/C2114*C2115+G2114*K2114/D2114*D2115</f>
        <v>36008.960349760353</v>
      </c>
      <c r="H2115" s="12">
        <f t="shared" ref="H2115:H2178" si="401">IF(J2115=50%,G2115*J2115/C2115,H2114)</f>
        <v>4.553570394703824</v>
      </c>
      <c r="I2115" s="12">
        <f t="shared" ref="I2115:I2178" si="402">IF(K2115=50%,G2115*K2115/D2115,I2114)</f>
        <v>74.480129127983204</v>
      </c>
      <c r="J2115" s="15">
        <f>IF(OR((ROW(F2115)-MATCH(MAX($F$2:F2115),$F$2:F2115,0))=1,(ROW(F2115)-MATCH(MAX($F$2:F2115),$F$2:F2115,0))&gt;123),IF(OR(((G2114*J2114/C2114*C2115)/(G2114*K2114/D2114*D2115))&lt;(4/6),((G2114*J2114/C2114*C2115)/(G2114*K2114/D2114*D2115))&gt;(6/4)),50%,((G2114*J2114/C2114*C2115)/((G2114*K2114/D2114*D2115)+(G2114*J2114/C2114*C2115)))),((G2114*J2114/C2114*C2115)/((G2114*K2114/D2114*D2115)+(G2114*J2114/C2114*C2115))))</f>
        <v>0.57942125766866048</v>
      </c>
      <c r="K2115" s="18">
        <f t="shared" si="396"/>
        <v>0.42057874233133952</v>
      </c>
      <c r="L2115" s="20">
        <f t="shared" si="397"/>
        <v>1.3776760433892352</v>
      </c>
      <c r="M2115" s="51">
        <f>IF(AND((B2115-$B$2)&gt;123,OR(((U2114*R2114/C2114*C2115)/(U2114*S2114/D2114*D2115))&lt;(4/6),((U2114*R2114/C2114*C2115)/(U2114*S2114/D2114*D2115))&gt;(6/4))),1,0)</f>
        <v>0</v>
      </c>
      <c r="N2115" s="51">
        <f>IF(AND((B2115-$B$2)&gt;123,OR(((U2114*R2114/C2114*C2115)/(U2114*S2114/D2114*D2115))&lt;(4/6),((U2114*R2114/C2114*C2115)/(U2114*S2114/D2114*D2115))&gt;(6/4))),COUNTIF($M$2:M2115,1),0)</f>
        <v>0</v>
      </c>
      <c r="O2115" s="51">
        <f>IF(OR((ROW(N2115)-MATCH(MAX($N$2:N2115),$N$2:N2115,0))=1,(ROW(N2115)-MATCH(MAX($N$2:N2115),$N$2:N2115,0))&gt;123),IF(OR(((U2114*R2114/C2114*C2115)/(U2114*S2114/D2114*D2115))&lt;(4/6),((U2114*R2114/C2114*C2115)/(U2114*S2114/D2114*D2115))&gt;(6/4)),1,0),0)</f>
        <v>0</v>
      </c>
      <c r="P2115" s="47">
        <f>IF(O2115=1,U2114/2/C2115,P2114)</f>
        <v>4.5848803948301908</v>
      </c>
      <c r="Q2115" s="47">
        <f>IF(O2115=1,U2114/2/D2115,Q2114)</f>
        <v>74.992248772629807</v>
      </c>
      <c r="R2115" s="41">
        <f>P2115*C2115/U2114</f>
        <v>0.57942719767273654</v>
      </c>
      <c r="S2115" s="41">
        <f>Q2115*D2115/U2114</f>
        <v>0.42058305394298845</v>
      </c>
      <c r="T2115" s="41">
        <f t="shared" ref="T2115:T2178" si="403">R2115/S2115</f>
        <v>1.3776760433892328</v>
      </c>
      <c r="U2115" s="42">
        <f>P2115*C2115+Q2115*D2115</f>
        <v>36256.555194107663</v>
      </c>
      <c r="V2115" s="25">
        <f>B2115</f>
        <v>44084</v>
      </c>
      <c r="W2115">
        <f>C2115/C$2</f>
        <v>1.9932448157762055</v>
      </c>
      <c r="X2115">
        <f>D2115/D$2</f>
        <v>1.4570942314582587</v>
      </c>
      <c r="Y2115">
        <f t="shared" ref="Y2115:Y2178" si="404">U2115/U$2</f>
        <v>1.8128277597053832</v>
      </c>
      <c r="AA2115" s="15">
        <f t="shared" ref="AA2115:AA2178" si="405">W2115/W2114-1</f>
        <v>-5.6956036208888339E-4</v>
      </c>
      <c r="AB2115" s="15">
        <f t="shared" ref="AB2115:AB2178" si="406">X2115/X2114-1</f>
        <v>8.1014741631380005E-4</v>
      </c>
      <c r="AC2115" s="15">
        <f t="shared" ref="AC2115:AC2178" si="407">Y2115/Y2114-1</f>
        <v>1.0251615724987673E-5</v>
      </c>
    </row>
    <row r="2116" spans="1:29" x14ac:dyDescent="0.4">
      <c r="A2116" s="43">
        <f t="shared" si="398"/>
        <v>2020</v>
      </c>
      <c r="B2116" s="53">
        <v>44085</v>
      </c>
      <c r="C2116" s="45">
        <v>4627.2825999999995</v>
      </c>
      <c r="D2116" s="45">
        <f>VLOOKUP(B2116,'H11001.CSI  中证全债'!$A$2:$B$2792,2,0)</f>
        <v>203.24289999999999</v>
      </c>
      <c r="E2116" s="14">
        <f t="shared" si="399"/>
        <v>0</v>
      </c>
      <c r="F2116" s="14">
        <f>IF(AND((B2116-$B$2)&gt;123,OR(((G2115*J2115/C2115*C2116)/(G2115*K2115/D2115*D2116))&lt;(4/6),((G2115*J2115/C2115*C2116)/(G2115*K2115/D2115*D2116))&gt;(6/4))),COUNTIF($E$2:E2116,1),0)</f>
        <v>0</v>
      </c>
      <c r="G2116" s="21">
        <f t="shared" si="400"/>
        <v>36208.214491633938</v>
      </c>
      <c r="H2116" s="12">
        <f t="shared" si="401"/>
        <v>4.553570394703824</v>
      </c>
      <c r="I2116" s="12">
        <f t="shared" si="402"/>
        <v>74.480129127983204</v>
      </c>
      <c r="J2116" s="15">
        <f>IF(OR((ROW(F2116)-MATCH(MAX($F$2:F2116),$F$2:F2116,0))=1,(ROW(F2116)-MATCH(MAX($F$2:F2116),$F$2:F2116,0))&gt;123),IF(OR(((G2115*J2115/C2115*C2116)/(G2115*K2115/D2115*D2116))&lt;(4/6),((G2115*J2115/C2115*C2116)/(G2115*K2115/D2115*D2116))&gt;(6/4)),50%,((G2115*J2115/C2115*C2116)/((G2115*K2115/D2115*D2116)+(G2115*J2115/C2115*C2116)))),((G2115*J2115/C2115*C2116)/((G2115*K2115/D2115*D2116)+(G2115*J2115/C2115*C2116))))</f>
        <v>0.58193029816912489</v>
      </c>
      <c r="K2116" s="18">
        <f t="shared" si="396"/>
        <v>0.41806970183087511</v>
      </c>
      <c r="L2116" s="20">
        <f t="shared" si="397"/>
        <v>1.3919456387790032</v>
      </c>
      <c r="M2116" s="51">
        <f>IF(AND((B2116-$B$2)&gt;123,OR(((U2115*R2115/C2115*C2116)/(U2115*S2115/D2115*D2116))&lt;(4/6),((U2115*R2115/C2115*C2116)/(U2115*S2115/D2115*D2116))&gt;(6/4))),1,0)</f>
        <v>0</v>
      </c>
      <c r="N2116" s="51">
        <f>IF(AND((B2116-$B$2)&gt;123,OR(((U2115*R2115/C2115*C2116)/(U2115*S2115/D2115*D2116))&lt;(4/6),((U2115*R2115/C2115*C2116)/(U2115*S2115/D2115*D2116))&gt;(6/4))),COUNTIF($M$2:M2116,1),0)</f>
        <v>0</v>
      </c>
      <c r="O2116" s="51">
        <f>IF(OR((ROW(N2116)-MATCH(MAX($N$2:N2116),$N$2:N2116,0))=1,(ROW(N2116)-MATCH(MAX($N$2:N2116),$N$2:N2116,0))&gt;123),IF(OR(((U2115*R2115/C2115*C2116)/(U2115*S2115/D2115*D2116))&lt;(4/6),((U2115*R2115/C2115*C2116)/(U2115*S2115/D2115*D2116))&gt;(6/4)),1,0),0)</f>
        <v>0</v>
      </c>
      <c r="P2116" s="47">
        <f>IF(O2116=1,U2115/2/C2116,P2115)</f>
        <v>4.5848803948301908</v>
      </c>
      <c r="Q2116" s="47">
        <f>IF(O2116=1,U2115/2/D2116,Q2115)</f>
        <v>74.992248772629807</v>
      </c>
      <c r="R2116" s="41">
        <f>P2116*C2116/U2115</f>
        <v>0.58515038619903892</v>
      </c>
      <c r="S2116" s="41">
        <f>Q2116*D2116/U2115</f>
        <v>0.42038307380475465</v>
      </c>
      <c r="T2116" s="41">
        <f t="shared" si="403"/>
        <v>1.3919456387790006</v>
      </c>
      <c r="U2116" s="42">
        <f>P2116*C2116+Q2116*D2116</f>
        <v>36457.179392149592</v>
      </c>
      <c r="V2116" s="25">
        <f>B2116</f>
        <v>44085</v>
      </c>
      <c r="W2116">
        <f>C2116/C$2</f>
        <v>2.0129533708058234</v>
      </c>
      <c r="X2116">
        <f>D2116/D$2</f>
        <v>1.4564163382300248</v>
      </c>
      <c r="Y2116">
        <f t="shared" si="404"/>
        <v>1.8228589696074795</v>
      </c>
      <c r="AA2116" s="15">
        <f t="shared" si="405"/>
        <v>9.8876740446671718E-3</v>
      </c>
      <c r="AB2116" s="15">
        <f t="shared" si="406"/>
        <v>-4.6523636810735791E-4</v>
      </c>
      <c r="AC2116" s="15">
        <f t="shared" si="407"/>
        <v>5.5334600037935111E-3</v>
      </c>
    </row>
    <row r="2117" spans="1:29" x14ac:dyDescent="0.4">
      <c r="A2117" s="43">
        <f t="shared" si="398"/>
        <v>2020</v>
      </c>
      <c r="B2117" s="53">
        <v>44088</v>
      </c>
      <c r="C2117" s="45">
        <v>4651.0506999999998</v>
      </c>
      <c r="D2117" s="45">
        <f>VLOOKUP(B2117,'H11001.CSI  中证全债'!$A$2:$B$2792,2,0)</f>
        <v>203.12440000000001</v>
      </c>
      <c r="E2117" s="14">
        <f t="shared" si="399"/>
        <v>0</v>
      </c>
      <c r="F2117" s="14">
        <f>IF(AND((B2117-$B$2)&gt;123,OR(((G2116*J2116/C2116*C2117)/(G2116*K2116/D2116*D2117))&lt;(4/6),((G2116*J2116/C2116*C2117)/(G2116*K2116/D2116*D2117))&gt;(6/4))),COUNTIF($E$2:E2117,1),0)</f>
        <v>0</v>
      </c>
      <c r="G2117" s="21">
        <f t="shared" si="400"/>
        <v>36307.618312830637</v>
      </c>
      <c r="H2117" s="12">
        <f t="shared" si="401"/>
        <v>4.553570394703824</v>
      </c>
      <c r="I2117" s="12">
        <f t="shared" si="402"/>
        <v>74.480129127983204</v>
      </c>
      <c r="J2117" s="15">
        <f>IF(OR((ROW(F2117)-MATCH(MAX($F$2:F2117),$F$2:F2117,0))=1,(ROW(F2117)-MATCH(MAX($F$2:F2117),$F$2:F2117,0))&gt;123),IF(OR(((G2116*J2116/C2116*C2117)/(G2116*K2116/D2116*D2117))&lt;(4/6),((G2116*J2116/C2116*C2117)/(G2116*K2116/D2116*D2117))&gt;(6/4)),50%,((G2116*J2116/C2116*C2117)/((G2116*K2116/D2116*D2117)+(G2116*J2116/C2116*C2117)))),((G2116*J2116/C2116*C2117)/((G2116*K2116/D2116*D2117)+(G2116*J2116/C2116*C2117))))</f>
        <v>0.58331798547915736</v>
      </c>
      <c r="K2117" s="18">
        <f t="shared" si="396"/>
        <v>0.41668201452084264</v>
      </c>
      <c r="L2117" s="20">
        <f t="shared" si="397"/>
        <v>1.3999115996161613</v>
      </c>
      <c r="M2117" s="51">
        <f>IF(AND((B2117-$B$2)&gt;123,OR(((U2116*R2116/C2116*C2117)/(U2116*S2116/D2116*D2117))&lt;(4/6),((U2116*R2116/C2116*C2117)/(U2116*S2116/D2116*D2117))&gt;(6/4))),1,0)</f>
        <v>0</v>
      </c>
      <c r="N2117" s="51">
        <f>IF(AND((B2117-$B$2)&gt;123,OR(((U2116*R2116/C2116*C2117)/(U2116*S2116/D2116*D2117))&lt;(4/6),((U2116*R2116/C2116*C2117)/(U2116*S2116/D2116*D2117))&gt;(6/4))),COUNTIF($M$2:M2117,1),0)</f>
        <v>0</v>
      </c>
      <c r="O2117" s="51">
        <f>IF(OR((ROW(N2117)-MATCH(MAX($N$2:N2117),$N$2:N2117,0))=1,(ROW(N2117)-MATCH(MAX($N$2:N2117),$N$2:N2117,0))&gt;123),IF(OR(((U2116*R2116/C2116*C2117)/(U2116*S2116/D2116*D2117))&lt;(4/6),((U2116*R2116/C2116*C2117)/(U2116*S2116/D2116*D2117))&gt;(6/4)),1,0),0)</f>
        <v>0</v>
      </c>
      <c r="P2117" s="47">
        <f>IF(O2117=1,U2116/2/C2117,P2116)</f>
        <v>4.5848803948301908</v>
      </c>
      <c r="Q2117" s="47">
        <f>IF(O2117=1,U2116/2/D2117,Q2116)</f>
        <v>74.992248772629807</v>
      </c>
      <c r="R2117" s="41">
        <f>P2117*C2117/U2116</f>
        <v>0.58491939105917479</v>
      </c>
      <c r="S2117" s="41">
        <f>Q2117*D2117/U2116</f>
        <v>0.41782594788096172</v>
      </c>
      <c r="T2117" s="41">
        <f t="shared" si="403"/>
        <v>1.3999115996161584</v>
      </c>
      <c r="U2117" s="42">
        <f>P2117*C2117+Q2117*D2117</f>
        <v>36557.266706382405</v>
      </c>
      <c r="V2117" s="25">
        <f>B2117</f>
        <v>44088</v>
      </c>
      <c r="W2117">
        <f>C2117/C$2</f>
        <v>2.0232929331685483</v>
      </c>
      <c r="X2117">
        <f>D2117/D$2</f>
        <v>1.4555671802221426</v>
      </c>
      <c r="Y2117">
        <f t="shared" si="404"/>
        <v>1.8278633353191203</v>
      </c>
      <c r="AA2117" s="15">
        <f t="shared" si="405"/>
        <v>5.1365135987158084E-3</v>
      </c>
      <c r="AB2117" s="15">
        <f t="shared" si="406"/>
        <v>-5.8304619743154706E-4</v>
      </c>
      <c r="AC2117" s="15">
        <f t="shared" si="407"/>
        <v>2.7453389401366213E-3</v>
      </c>
    </row>
    <row r="2118" spans="1:29" x14ac:dyDescent="0.4">
      <c r="A2118" s="43">
        <f t="shared" si="398"/>
        <v>2020</v>
      </c>
      <c r="B2118" s="53">
        <v>44089</v>
      </c>
      <c r="C2118" s="45">
        <v>4688.4826000000003</v>
      </c>
      <c r="D2118" s="45">
        <f>VLOOKUP(B2118,'H11001.CSI  中证全债'!$A$2:$B$2792,2,0)</f>
        <v>203.2576</v>
      </c>
      <c r="E2118" s="14">
        <f t="shared" si="399"/>
        <v>0</v>
      </c>
      <c r="F2118" s="14">
        <f>IF(AND((B2118-$B$2)&gt;123,OR(((G2117*J2117/C2117*C2118)/(G2117*K2117/D2117*D2118))&lt;(4/6),((G2117*J2117/C2117*C2118)/(G2117*K2117/D2117*D2118))&gt;(6/4))),COUNTIF($E$2:E2118,1),0)</f>
        <v>0</v>
      </c>
      <c r="G2118" s="21">
        <f t="shared" si="400"/>
        <v>36487.987857688</v>
      </c>
      <c r="H2118" s="12">
        <f t="shared" si="401"/>
        <v>4.553570394703824</v>
      </c>
      <c r="I2118" s="12">
        <f t="shared" si="402"/>
        <v>74.480129127983204</v>
      </c>
      <c r="J2118" s="15">
        <f>IF(OR((ROW(F2118)-MATCH(MAX($F$2:F2118),$F$2:F2118,0))=1,(ROW(F2118)-MATCH(MAX($F$2:F2118),$F$2:F2118,0))&gt;123),IF(OR(((G2117*J2117/C2117*C2118)/(G2117*K2117/D2117*D2118))&lt;(4/6),((G2117*J2117/C2117*C2118)/(G2117*K2117/D2117*D2118))&gt;(6/4)),50%,((G2117*J2117/C2117*C2118)/((G2117*K2117/D2117*D2118)+(G2117*J2117/C2117*C2118)))),((G2117*J2117/C2117*C2118)/((G2117*K2117/D2117*D2118)+(G2117*J2117/C2117*C2118))))</f>
        <v>0.58510586132377673</v>
      </c>
      <c r="K2118" s="18">
        <f t="shared" si="396"/>
        <v>0.41489413867622327</v>
      </c>
      <c r="L2118" s="20">
        <f t="shared" si="397"/>
        <v>1.4102533797913785</v>
      </c>
      <c r="M2118" s="51">
        <f>IF(AND((B2118-$B$2)&gt;123,OR(((U2117*R2117/C2117*C2118)/(U2117*S2117/D2117*D2118))&lt;(4/6),((U2117*R2117/C2117*C2118)/(U2117*S2117/D2117*D2118))&gt;(6/4))),1,0)</f>
        <v>0</v>
      </c>
      <c r="N2118" s="51">
        <f>IF(AND((B2118-$B$2)&gt;123,OR(((U2117*R2117/C2117*C2118)/(U2117*S2117/D2117*D2118))&lt;(4/6),((U2117*R2117/C2117*C2118)/(U2117*S2117/D2117*D2118))&gt;(6/4))),COUNTIF($M$2:M2118,1),0)</f>
        <v>0</v>
      </c>
      <c r="O2118" s="51">
        <f>IF(OR((ROW(N2118)-MATCH(MAX($N$2:N2118),$N$2:N2118,0))=1,(ROW(N2118)-MATCH(MAX($N$2:N2118),$N$2:N2118,0))&gt;123),IF(OR(((U2117*R2117/C2117*C2118)/(U2117*S2117/D2117*D2118))&lt;(4/6),((U2117*R2117/C2117*C2118)/(U2117*S2117/D2117*D2118))&gt;(6/4)),1,0),0)</f>
        <v>0</v>
      </c>
      <c r="P2118" s="47">
        <f>IF(O2118=1,U2117/2/C2118,P2117)</f>
        <v>4.5848803948301908</v>
      </c>
      <c r="Q2118" s="47">
        <f>IF(O2118=1,U2117/2/D2118,Q2117)</f>
        <v>74.992248772629807</v>
      </c>
      <c r="R2118" s="41">
        <f>P2118*C2118/U2117</f>
        <v>0.58801255922367823</v>
      </c>
      <c r="S2118" s="41">
        <f>Q2118*D2118/U2117</f>
        <v>0.41695525616160201</v>
      </c>
      <c r="T2118" s="41">
        <f t="shared" si="403"/>
        <v>1.4102533797913761</v>
      </c>
      <c r="U2118" s="42">
        <f>P2118*C2118+Q2118*D2118</f>
        <v>36738.876458370163</v>
      </c>
      <c r="V2118" s="25">
        <f>B2118</f>
        <v>44089</v>
      </c>
      <c r="W2118">
        <f>C2118/C$2</f>
        <v>2.0395765008245776</v>
      </c>
      <c r="X2118">
        <f>D2118/D$2</f>
        <v>1.4565216768183444</v>
      </c>
      <c r="Y2118">
        <f t="shared" si="404"/>
        <v>1.8369438229185082</v>
      </c>
      <c r="AA2118" s="15">
        <f t="shared" si="405"/>
        <v>8.0480524540402776E-3</v>
      </c>
      <c r="AB2118" s="15">
        <f t="shared" si="406"/>
        <v>6.5575578315546501E-4</v>
      </c>
      <c r="AC2118" s="15">
        <f t="shared" si="407"/>
        <v>4.9678153852801277E-3</v>
      </c>
    </row>
    <row r="2119" spans="1:29" x14ac:dyDescent="0.4">
      <c r="A2119" s="43">
        <f t="shared" si="398"/>
        <v>2020</v>
      </c>
      <c r="B2119" s="53">
        <v>44090</v>
      </c>
      <c r="C2119" s="45">
        <v>4657.3584000000001</v>
      </c>
      <c r="D2119" s="45">
        <f>VLOOKUP(B2119,'H11001.CSI  中证全债'!$A$2:$B$2792,2,0)</f>
        <v>203.2704</v>
      </c>
      <c r="E2119" s="14">
        <f t="shared" si="399"/>
        <v>0</v>
      </c>
      <c r="F2119" s="14">
        <f>IF(AND((B2119-$B$2)&gt;123,OR(((G2118*J2118/C2118*C2119)/(G2118*K2118/D2118*D2119))&lt;(4/6),((G2118*J2118/C2118*C2119)/(G2118*K2118/D2118*D2119))&gt;(6/4))),COUNTIF($E$2:E2119,1),0)</f>
        <v>0</v>
      </c>
      <c r="G2119" s="21">
        <f t="shared" si="400"/>
        <v>36347.214967661996</v>
      </c>
      <c r="H2119" s="12">
        <f t="shared" si="401"/>
        <v>4.553570394703824</v>
      </c>
      <c r="I2119" s="12">
        <f t="shared" si="402"/>
        <v>74.480129127983204</v>
      </c>
      <c r="J2119" s="15">
        <f>IF(OR((ROW(F2119)-MATCH(MAX($F$2:F2119),$F$2:F2119,0))=1,(ROW(F2119)-MATCH(MAX($F$2:F2119),$F$2:F2119,0))&gt;123),IF(OR(((G2118*J2118/C2118*C2119)/(G2118*K2118/D2118*D2119))&lt;(4/6),((G2118*J2118/C2118*C2119)/(G2118*K2118/D2118*D2119))&gt;(6/4)),50%,((G2118*J2118/C2118*C2119)/((G2118*K2118/D2118*D2119)+(G2118*J2118/C2118*C2119)))),((G2118*J2118/C2118*C2119)/((G2118*K2118/D2118*D2119)+(G2118*J2118/C2118*C2119))))</f>
        <v>0.58347274603112087</v>
      </c>
      <c r="K2119" s="18">
        <f t="shared" si="396"/>
        <v>0.41652725396887913</v>
      </c>
      <c r="L2119" s="20">
        <f t="shared" si="397"/>
        <v>1.4008032859110706</v>
      </c>
      <c r="M2119" s="51">
        <f>IF(AND((B2119-$B$2)&gt;123,OR(((U2118*R2118/C2118*C2119)/(U2118*S2118/D2118*D2119))&lt;(4/6),((U2118*R2118/C2118*C2119)/(U2118*S2118/D2118*D2119))&gt;(6/4))),1,0)</f>
        <v>0</v>
      </c>
      <c r="N2119" s="51">
        <f>IF(AND((B2119-$B$2)&gt;123,OR(((U2118*R2118/C2118*C2119)/(U2118*S2118/D2118*D2119))&lt;(4/6),((U2118*R2118/C2118*C2119)/(U2118*S2118/D2118*D2119))&gt;(6/4))),COUNTIF($M$2:M2119,1),0)</f>
        <v>0</v>
      </c>
      <c r="O2119" s="51">
        <f>IF(OR((ROW(N2119)-MATCH(MAX($N$2:N2119),$N$2:N2119,0))=1,(ROW(N2119)-MATCH(MAX($N$2:N2119),$N$2:N2119,0))&gt;123),IF(OR(((U2118*R2118/C2118*C2119)/(U2118*S2118/D2118*D2119))&lt;(4/6),((U2118*R2118/C2118*C2119)/(U2118*S2118/D2118*D2119))&gt;(6/4)),1,0),0)</f>
        <v>0</v>
      </c>
      <c r="P2119" s="47">
        <f>IF(O2119=1,U2118/2/C2119,P2118)</f>
        <v>4.5848803948301908</v>
      </c>
      <c r="Q2119" s="47">
        <f>IF(O2119=1,U2118/2/D2119,Q2118)</f>
        <v>74.992248772629807</v>
      </c>
      <c r="R2119" s="41">
        <f>P2119*C2119/U2118</f>
        <v>0.58122167247149947</v>
      </c>
      <c r="S2119" s="41">
        <f>Q2119*D2119/U2118</f>
        <v>0.41492026633381218</v>
      </c>
      <c r="T2119" s="41">
        <f t="shared" si="403"/>
        <v>1.4008032859110677</v>
      </c>
      <c r="U2119" s="42">
        <f>P2119*C2119+Q2119*D2119</f>
        <v>36597.135624769675</v>
      </c>
      <c r="V2119" s="25">
        <f>B2119</f>
        <v>44090</v>
      </c>
      <c r="W2119">
        <f>C2119/C$2</f>
        <v>2.0260368991361837</v>
      </c>
      <c r="X2119">
        <f>D2119/D$2</f>
        <v>1.4566134002149767</v>
      </c>
      <c r="Y2119">
        <f t="shared" si="404"/>
        <v>1.8298567812384838</v>
      </c>
      <c r="AA2119" s="15">
        <f t="shared" si="405"/>
        <v>-6.6384377751558254E-3</v>
      </c>
      <c r="AB2119" s="15">
        <f t="shared" si="406"/>
        <v>6.2974275008675917E-5</v>
      </c>
      <c r="AC2119" s="15">
        <f t="shared" si="407"/>
        <v>-3.8580611946883447E-3</v>
      </c>
    </row>
    <row r="2120" spans="1:29" x14ac:dyDescent="0.4">
      <c r="A2120" s="43">
        <f t="shared" si="398"/>
        <v>2020</v>
      </c>
      <c r="B2120" s="53">
        <v>44091</v>
      </c>
      <c r="C2120" s="45">
        <v>4632.7142000000003</v>
      </c>
      <c r="D2120" s="45">
        <f>VLOOKUP(B2120,'H11001.CSI  中证全债'!$A$2:$B$2792,2,0)</f>
        <v>203.2723</v>
      </c>
      <c r="E2120" s="14">
        <f t="shared" si="399"/>
        <v>0</v>
      </c>
      <c r="F2120" s="14">
        <f>IF(AND((B2120-$B$2)&gt;123,OR(((G2119*J2119/C2119*C2120)/(G2119*K2119/D2119*D2120))&lt;(4/6),((G2119*J2119/C2119*C2120)/(G2119*K2119/D2119*D2120))&gt;(6/4))),COUNTIF($E$2:E2120,1),0)</f>
        <v>0</v>
      </c>
      <c r="G2120" s="21">
        <f t="shared" si="400"/>
        <v>36235.137380386179</v>
      </c>
      <c r="H2120" s="12">
        <f t="shared" si="401"/>
        <v>4.553570394703824</v>
      </c>
      <c r="I2120" s="12">
        <f t="shared" si="402"/>
        <v>74.480129127983204</v>
      </c>
      <c r="J2120" s="15">
        <f>IF(OR((ROW(F2120)-MATCH(MAX($F$2:F2120),$F$2:F2120,0))=1,(ROW(F2120)-MATCH(MAX($F$2:F2120),$F$2:F2120,0))&gt;123),IF(OR(((G2119*J2119/C2119*C2120)/(G2119*K2119/D2119*D2120))&lt;(4/6),((G2119*J2119/C2119*C2120)/(G2119*K2119/D2119*D2120))&gt;(6/4)),50%,((G2119*J2119/C2119*C2120)/((G2119*K2119/D2119*D2120)+(G2119*J2119/C2119*C2120)))),((G2119*J2119/C2119*C2120)/((G2119*K2119/D2119*D2120)+(G2119*J2119/C2119*C2120))))</f>
        <v>0.58218049532393457</v>
      </c>
      <c r="K2120" s="18">
        <f t="shared" si="396"/>
        <v>0.41781950467606543</v>
      </c>
      <c r="L2120" s="20">
        <f t="shared" si="397"/>
        <v>1.3933779749590625</v>
      </c>
      <c r="M2120" s="51">
        <f>IF(AND((B2120-$B$2)&gt;123,OR(((U2119*R2119/C2119*C2120)/(U2119*S2119/D2119*D2120))&lt;(4/6),((U2119*R2119/C2119*C2120)/(U2119*S2119/D2119*D2120))&gt;(6/4))),1,0)</f>
        <v>0</v>
      </c>
      <c r="N2120" s="51">
        <f>IF(AND((B2120-$B$2)&gt;123,OR(((U2119*R2119/C2119*C2120)/(U2119*S2119/D2119*D2120))&lt;(4/6),((U2119*R2119/C2119*C2120)/(U2119*S2119/D2119*D2120))&gt;(6/4))),COUNTIF($M$2:M2120,1),0)</f>
        <v>0</v>
      </c>
      <c r="O2120" s="51">
        <f>IF(OR((ROW(N2120)-MATCH(MAX($N$2:N2120),$N$2:N2120,0))=1,(ROW(N2120)-MATCH(MAX($N$2:N2120),$N$2:N2120,0))&gt;123),IF(OR(((U2119*R2119/C2119*C2120)/(U2119*S2119/D2119*D2120))&lt;(4/6),((U2119*R2119/C2119*C2120)/(U2119*S2119/D2119*D2120))&gt;(6/4)),1,0),0)</f>
        <v>0</v>
      </c>
      <c r="P2120" s="47">
        <f>IF(O2120=1,U2119/2/C2120,P2119)</f>
        <v>4.5848803948301908</v>
      </c>
      <c r="Q2120" s="47">
        <f>IF(O2120=1,U2119/2/D2120,Q2119)</f>
        <v>74.992248772629807</v>
      </c>
      <c r="R2120" s="41">
        <f>P2120*C2120/U2119</f>
        <v>0.58038532655149866</v>
      </c>
      <c r="S2120" s="41">
        <f>Q2120*D2120/U2119</f>
        <v>0.41653114731381591</v>
      </c>
      <c r="T2120" s="41">
        <f t="shared" si="403"/>
        <v>1.3933779749590598</v>
      </c>
      <c r="U2120" s="42">
        <f>P2120*C2120+Q2120*D2120</f>
        <v>36484.287400616071</v>
      </c>
      <c r="V2120" s="25">
        <f>B2120</f>
        <v>44091</v>
      </c>
      <c r="W2120">
        <f>C2120/C$2</f>
        <v>2.0153162170968346</v>
      </c>
      <c r="X2120">
        <f>D2120/D$2</f>
        <v>1.4566270154066641</v>
      </c>
      <c r="Y2120">
        <f t="shared" si="404"/>
        <v>1.8242143700308036</v>
      </c>
      <c r="AA2120" s="15">
        <f t="shared" si="405"/>
        <v>-5.2914544863027491E-3</v>
      </c>
      <c r="AB2120" s="15">
        <f t="shared" si="406"/>
        <v>9.3471553161972309E-6</v>
      </c>
      <c r="AC2120" s="15">
        <f t="shared" si="407"/>
        <v>-3.0835261346854326E-3</v>
      </c>
    </row>
    <row r="2121" spans="1:29" x14ac:dyDescent="0.4">
      <c r="A2121" s="43">
        <f t="shared" si="398"/>
        <v>2020</v>
      </c>
      <c r="B2121" s="53">
        <v>44092</v>
      </c>
      <c r="C2121" s="45">
        <v>4737.0887000000002</v>
      </c>
      <c r="D2121" s="45">
        <f>VLOOKUP(B2121,'H11001.CSI  中证全债'!$A$2:$B$2792,2,0)</f>
        <v>203.29050000000001</v>
      </c>
      <c r="E2121" s="14">
        <f t="shared" si="399"/>
        <v>0</v>
      </c>
      <c r="F2121" s="14">
        <f>IF(AND((B2121-$B$2)&gt;123,OR(((G2120*J2120/C2120*C2121)/(G2120*K2120/D2120*D2121))&lt;(4/6),((G2120*J2120/C2120*C2121)/(G2120*K2120/D2120*D2121))&gt;(6/4))),COUNTIF($E$2:E2121,1),0)</f>
        <v>0</v>
      </c>
      <c r="G2121" s="21">
        <f t="shared" si="400"/>
        <v>36711.769551898324</v>
      </c>
      <c r="H2121" s="12">
        <f t="shared" si="401"/>
        <v>4.553570394703824</v>
      </c>
      <c r="I2121" s="12">
        <f t="shared" si="402"/>
        <v>74.480129127983204</v>
      </c>
      <c r="J2121" s="15">
        <f>IF(OR((ROW(F2121)-MATCH(MAX($F$2:F2121),$F$2:F2121,0))=1,(ROW(F2121)-MATCH(MAX($F$2:F2121),$F$2:F2121,0))&gt;123),IF(OR(((G2120*J2120/C2120*C2121)/(G2120*K2120/D2120*D2121))&lt;(4/6),((G2120*J2120/C2120*C2121)/(G2120*K2120/D2120*D2121))&gt;(6/4)),50%,((G2120*J2120/C2120*C2121)/((G2120*K2120/D2120*D2121)+(G2120*J2120/C2120*C2121)))),((G2120*J2120/C2120*C2121)/((G2120*K2120/D2120*D2121)+(G2120*J2120/C2120*C2121))))</f>
        <v>0.58756815933136253</v>
      </c>
      <c r="K2121" s="18">
        <f t="shared" si="396"/>
        <v>0.41243184066863747</v>
      </c>
      <c r="L2121" s="20">
        <f t="shared" si="397"/>
        <v>1.4246430595144952</v>
      </c>
      <c r="M2121" s="51">
        <f>IF(AND((B2121-$B$2)&gt;123,OR(((U2120*R2120/C2120*C2121)/(U2120*S2120/D2120*D2121))&lt;(4/6),((U2120*R2120/C2120*C2121)/(U2120*S2120/D2120*D2121))&gt;(6/4))),1,0)</f>
        <v>0</v>
      </c>
      <c r="N2121" s="51">
        <f>IF(AND((B2121-$B$2)&gt;123,OR(((U2120*R2120/C2120*C2121)/(U2120*S2120/D2120*D2121))&lt;(4/6),((U2120*R2120/C2120*C2121)/(U2120*S2120/D2120*D2121))&gt;(6/4))),COUNTIF($M$2:M2121,1),0)</f>
        <v>0</v>
      </c>
      <c r="O2121" s="51">
        <f>IF(OR((ROW(N2121)-MATCH(MAX($N$2:N2121),$N$2:N2121,0))=1,(ROW(N2121)-MATCH(MAX($N$2:N2121),$N$2:N2121,0))&gt;123),IF(OR(((U2120*R2120/C2120*C2121)/(U2120*S2120/D2120*D2121))&lt;(4/6),((U2120*R2120/C2120*C2121)/(U2120*S2120/D2120*D2121))&gt;(6/4)),1,0),0)</f>
        <v>0</v>
      </c>
      <c r="P2121" s="47">
        <f>IF(O2121=1,U2120/2/C2121,P2120)</f>
        <v>4.5848803948301908</v>
      </c>
      <c r="Q2121" s="47">
        <f>IF(O2121=1,U2120/2/D2121,Q2120)</f>
        <v>74.992248772629807</v>
      </c>
      <c r="R2121" s="41">
        <f>P2121*C2121/U2120</f>
        <v>0.59529695265022198</v>
      </c>
      <c r="S2121" s="41">
        <f>Q2121*D2121/U2120</f>
        <v>0.417856914175467</v>
      </c>
      <c r="T2121" s="41">
        <f t="shared" si="403"/>
        <v>1.4246430595144923</v>
      </c>
      <c r="U2121" s="42">
        <f>P2121*C2121+Q2121*D2121</f>
        <v>36964.196858313939</v>
      </c>
      <c r="V2121" s="25">
        <f>B2121</f>
        <v>44092</v>
      </c>
      <c r="W2121">
        <f>C2121/C$2</f>
        <v>2.0607210518050438</v>
      </c>
      <c r="X2121">
        <f>D2121/D$2</f>
        <v>1.4567574346112504</v>
      </c>
      <c r="Y2121">
        <f t="shared" si="404"/>
        <v>1.848209842915697</v>
      </c>
      <c r="AA2121" s="15">
        <f t="shared" si="405"/>
        <v>2.252988107921694E-2</v>
      </c>
      <c r="AB2121" s="15">
        <f t="shared" si="406"/>
        <v>8.9535071920776588E-5</v>
      </c>
      <c r="AC2121" s="15">
        <f t="shared" si="407"/>
        <v>1.3153866825688976E-2</v>
      </c>
    </row>
    <row r="2122" spans="1:29" x14ac:dyDescent="0.4">
      <c r="A2122" s="43">
        <f t="shared" si="398"/>
        <v>2020</v>
      </c>
      <c r="B2122" s="53">
        <v>44095</v>
      </c>
      <c r="C2122" s="45">
        <v>4691.4281000000001</v>
      </c>
      <c r="D2122" s="45">
        <f>VLOOKUP(B2122,'H11001.CSI  中证全债'!$A$2:$B$2792,2,0)</f>
        <v>203.39410000000001</v>
      </c>
      <c r="E2122" s="14">
        <f t="shared" si="399"/>
        <v>0</v>
      </c>
      <c r="F2122" s="14">
        <f>IF(AND((B2122-$B$2)&gt;123,OR(((G2121*J2121/C2121*C2122)/(G2121*K2121/D2121*D2122))&lt;(4/6),((G2121*J2121/C2121*C2122)/(G2121*K2121/D2121*D2122))&gt;(6/4))),COUNTIF($E$2:E2122,1),0)</f>
        <v>0</v>
      </c>
      <c r="G2122" s="21">
        <f t="shared" si="400"/>
        <v>36511.566936911571</v>
      </c>
      <c r="H2122" s="12">
        <f t="shared" si="401"/>
        <v>4.553570394703824</v>
      </c>
      <c r="I2122" s="12">
        <f t="shared" si="402"/>
        <v>74.480129127983204</v>
      </c>
      <c r="J2122" s="15">
        <f>IF(OR((ROW(F2122)-MATCH(MAX($F$2:F2122),$F$2:F2122,0))=1,(ROW(F2122)-MATCH(MAX($F$2:F2122),$F$2:F2122,0))&gt;123),IF(OR(((G2121*J2121/C2121*C2122)/(G2121*K2121/D2121*D2122))&lt;(4/6),((G2121*J2121/C2121*C2122)/(G2121*K2121/D2121*D2122))&gt;(6/4)),50%,((G2121*J2121/C2121*C2122)/((G2121*K2121/D2121*D2122)+(G2121*J2121/C2121*C2122)))),((G2121*J2121/C2121*C2122)/((G2121*K2121/D2121*D2122)+(G2121*J2121/C2121*C2122))))</f>
        <v>0.58509535189093342</v>
      </c>
      <c r="K2122" s="18">
        <f t="shared" si="396"/>
        <v>0.41490464810906658</v>
      </c>
      <c r="L2122" s="20">
        <f t="shared" si="397"/>
        <v>1.4101923286651843</v>
      </c>
      <c r="M2122" s="51">
        <f>IF(AND((B2122-$B$2)&gt;123,OR(((U2121*R2121/C2121*C2122)/(U2121*S2121/D2121*D2122))&lt;(4/6),((U2121*R2121/C2121*C2122)/(U2121*S2121/D2121*D2122))&gt;(6/4))),1,0)</f>
        <v>0</v>
      </c>
      <c r="N2122" s="51">
        <f>IF(AND((B2122-$B$2)&gt;123,OR(((U2121*R2121/C2121*C2122)/(U2121*S2121/D2121*D2122))&lt;(4/6),((U2121*R2121/C2121*C2122)/(U2121*S2121/D2121*D2122))&gt;(6/4))),COUNTIF($M$2:M2122,1),0)</f>
        <v>0</v>
      </c>
      <c r="O2122" s="51">
        <f>IF(OR((ROW(N2122)-MATCH(MAX($N$2:N2122),$N$2:N2122,0))=1,(ROW(N2122)-MATCH(MAX($N$2:N2122),$N$2:N2122,0))&gt;123),IF(OR(((U2121*R2121/C2121*C2122)/(U2121*S2121/D2121*D2122))&lt;(4/6),((U2121*R2121/C2121*C2122)/(U2121*S2121/D2121*D2122))&gt;(6/4)),1,0),0)</f>
        <v>0</v>
      </c>
      <c r="P2122" s="47">
        <f>IF(O2122=1,U2121/2/C2122,P2121)</f>
        <v>4.5848803948301908</v>
      </c>
      <c r="Q2122" s="47">
        <f>IF(O2122=1,U2121/2/D2122,Q2121)</f>
        <v>74.992248772629807</v>
      </c>
      <c r="R2122" s="41">
        <f>P2122*C2122/U2121</f>
        <v>0.58190461440007002</v>
      </c>
      <c r="S2122" s="41">
        <f>Q2122*D2122/U2121</f>
        <v>0.41264202234802416</v>
      </c>
      <c r="T2122" s="41">
        <f t="shared" si="403"/>
        <v>1.4101923286651814</v>
      </c>
      <c r="U2122" s="42">
        <f>P2122*C2122+Q2122*D2122</f>
        <v>36762.617665530597</v>
      </c>
      <c r="V2122" s="25">
        <f>B2122</f>
        <v>44095</v>
      </c>
      <c r="W2122">
        <f>C2122/C$2</f>
        <v>2.0408578477113459</v>
      </c>
      <c r="X2122">
        <f>D2122/D$2</f>
        <v>1.457499820852741</v>
      </c>
      <c r="Y2122">
        <f t="shared" si="404"/>
        <v>1.83813088327653</v>
      </c>
      <c r="AA2122" s="15">
        <f t="shared" si="405"/>
        <v>-9.6389582065458113E-3</v>
      </c>
      <c r="AB2122" s="15">
        <f t="shared" si="406"/>
        <v>5.0961555016093563E-4</v>
      </c>
      <c r="AC2122" s="15">
        <f t="shared" si="407"/>
        <v>-5.4533632519058184E-3</v>
      </c>
    </row>
    <row r="2123" spans="1:29" x14ac:dyDescent="0.4">
      <c r="A2123" s="43">
        <f t="shared" si="398"/>
        <v>2020</v>
      </c>
      <c r="B2123" s="53">
        <v>44096</v>
      </c>
      <c r="C2123" s="45">
        <v>4635.7608</v>
      </c>
      <c r="D2123" s="45">
        <f>VLOOKUP(B2123,'H11001.CSI  中证全债'!$A$2:$B$2792,2,0)</f>
        <v>203.52600000000001</v>
      </c>
      <c r="E2123" s="14">
        <f t="shared" si="399"/>
        <v>0</v>
      </c>
      <c r="F2123" s="14">
        <f>IF(AND((B2123-$B$2)&gt;123,OR(((G2122*J2122/C2122*C2123)/(G2122*K2122/D2122*D2123))&lt;(4/6),((G2122*J2122/C2122*C2123)/(G2122*K2122/D2122*D2123))&gt;(6/4))),COUNTIF($E$2:E2123,1),0)</f>
        <v>0</v>
      </c>
      <c r="G2123" s="21">
        <f t="shared" si="400"/>
        <v>36267.90589671045</v>
      </c>
      <c r="H2123" s="12">
        <f t="shared" si="401"/>
        <v>4.553570394703824</v>
      </c>
      <c r="I2123" s="12">
        <f t="shared" si="402"/>
        <v>74.480129127983204</v>
      </c>
      <c r="J2123" s="15">
        <f>IF(OR((ROW(F2123)-MATCH(MAX($F$2:F2123),$F$2:F2123,0))=1,(ROW(F2123)-MATCH(MAX($F$2:F2123),$F$2:F2123,0))&gt;123),IF(OR(((G2122*J2122/C2122*C2123)/(G2122*K2122/D2122*D2123))&lt;(4/6),((G2122*J2122/C2122*C2123)/(G2122*K2122/D2122*D2123))&gt;(6/4)),50%,((G2122*J2122/C2122*C2123)/((G2122*K2122/D2122*D2123)+(G2122*J2122/C2122*C2123)))),((G2122*J2122/C2122*C2123)/((G2122*K2122/D2122*D2123)+(G2122*J2122/C2122*C2123))))</f>
        <v>0.5820369997630106</v>
      </c>
      <c r="K2123" s="18">
        <f t="shared" si="396"/>
        <v>0.4179630002369894</v>
      </c>
      <c r="L2123" s="20">
        <f t="shared" si="397"/>
        <v>1.3925562775484661</v>
      </c>
      <c r="M2123" s="51">
        <f>IF(AND((B2123-$B$2)&gt;123,OR(((U2122*R2122/C2122*C2123)/(U2122*S2122/D2122*D2123))&lt;(4/6),((U2122*R2122/C2122*C2123)/(U2122*S2122/D2122*D2123))&gt;(6/4))),1,0)</f>
        <v>0</v>
      </c>
      <c r="N2123" s="51">
        <f>IF(AND((B2123-$B$2)&gt;123,OR(((U2122*R2122/C2122*C2123)/(U2122*S2122/D2122*D2123))&lt;(4/6),((U2122*R2122/C2122*C2123)/(U2122*S2122/D2122*D2123))&gt;(6/4))),COUNTIF($M$2:M2123,1),0)</f>
        <v>0</v>
      </c>
      <c r="O2123" s="51">
        <f>IF(OR((ROW(N2123)-MATCH(MAX($N$2:N2123),$N$2:N2123,0))=1,(ROW(N2123)-MATCH(MAX($N$2:N2123),$N$2:N2123,0))&gt;123),IF(OR(((U2122*R2122/C2122*C2123)/(U2122*S2122/D2122*D2123))&lt;(4/6),((U2122*R2122/C2122*C2123)/(U2122*S2122/D2122*D2123))&gt;(6/4)),1,0),0)</f>
        <v>0</v>
      </c>
      <c r="P2123" s="47">
        <f>IF(O2123=1,U2122/2/C2123,P2122)</f>
        <v>4.5848803948301908</v>
      </c>
      <c r="Q2123" s="47">
        <f>IF(O2123=1,U2122/2/D2123,Q2122)</f>
        <v>74.992248772629807</v>
      </c>
      <c r="R2123" s="41">
        <f>P2123*C2123/U2122</f>
        <v>0.57815275833774216</v>
      </c>
      <c r="S2123" s="41">
        <f>Q2123*D2123/U2122</f>
        <v>0.41517371158281374</v>
      </c>
      <c r="T2123" s="41">
        <f t="shared" si="403"/>
        <v>1.3925562775484626</v>
      </c>
      <c r="U2123" s="42">
        <f>P2123*C2123+Q2123*D2123</f>
        <v>36517.281230740577</v>
      </c>
      <c r="V2123" s="25">
        <f>B2123</f>
        <v>44096</v>
      </c>
      <c r="W2123">
        <f>C2123/C$2</f>
        <v>2.01664154435035</v>
      </c>
      <c r="X2123">
        <f>D2123/D$2</f>
        <v>1.4584450017914725</v>
      </c>
      <c r="Y2123">
        <f t="shared" si="404"/>
        <v>1.8258640615370287</v>
      </c>
      <c r="AA2123" s="15">
        <f t="shared" si="405"/>
        <v>-1.1865747233768653E-2</v>
      </c>
      <c r="AB2123" s="15">
        <f t="shared" si="406"/>
        <v>6.4849472034822497E-4</v>
      </c>
      <c r="AC2123" s="15">
        <f t="shared" si="407"/>
        <v>-6.6735300794441565E-3</v>
      </c>
    </row>
    <row r="2124" spans="1:29" x14ac:dyDescent="0.4">
      <c r="A2124" s="43">
        <f t="shared" si="398"/>
        <v>2020</v>
      </c>
      <c r="B2124" s="53">
        <v>44097</v>
      </c>
      <c r="C2124" s="45">
        <v>4652.3272999999999</v>
      </c>
      <c r="D2124" s="45">
        <f>VLOOKUP(B2124,'H11001.CSI  中证全债'!$A$2:$B$2792,2,0)</f>
        <v>203.54740000000001</v>
      </c>
      <c r="E2124" s="14">
        <f t="shared" si="399"/>
        <v>0</v>
      </c>
      <c r="F2124" s="14">
        <f>IF(AND((B2124-$B$2)&gt;123,OR(((G2123*J2123/C2123*C2124)/(G2123*K2123/D2123*D2124))&lt;(4/6),((G2123*J2123/C2123*C2124)/(G2123*K2123/D2123*D2124))&gt;(6/4))),COUNTIF($E$2:E2124,1),0)</f>
        <v>0</v>
      </c>
      <c r="G2124" s="21">
        <f t="shared" si="400"/>
        <v>36344.936495417649</v>
      </c>
      <c r="H2124" s="12">
        <f t="shared" si="401"/>
        <v>4.553570394703824</v>
      </c>
      <c r="I2124" s="12">
        <f t="shared" si="402"/>
        <v>74.480129127983204</v>
      </c>
      <c r="J2124" s="15">
        <f>IF(OR((ROW(F2124)-MATCH(MAX($F$2:F2124),$F$2:F2124,0))=1,(ROW(F2124)-MATCH(MAX($F$2:F2124),$F$2:F2124,0))&gt;123),IF(OR(((G2123*J2123/C2123*C2124)/(G2123*K2123/D2123*D2124))&lt;(4/6),((G2123*J2123/C2123*C2124)/(G2123*K2123/D2123*D2124))&gt;(6/4)),50%,((G2123*J2123/C2123*C2124)/((G2123*K2123/D2123*D2124)+(G2123*J2123/C2123*C2124)))),((G2123*J2123/C2123*C2124)/((G2123*K2123/D2123*D2124)+(G2123*J2123/C2123*C2124))))</f>
        <v>0.58287898955122308</v>
      </c>
      <c r="K2124" s="18">
        <f t="shared" si="396"/>
        <v>0.41712101044877692</v>
      </c>
      <c r="L2124" s="20">
        <f t="shared" si="397"/>
        <v>1.3973858303711639</v>
      </c>
      <c r="M2124" s="51">
        <f>IF(AND((B2124-$B$2)&gt;123,OR(((U2123*R2123/C2123*C2124)/(U2123*S2123/D2123*D2124))&lt;(4/6),((U2123*R2123/C2123*C2124)/(U2123*S2123/D2123*D2124))&gt;(6/4))),1,0)</f>
        <v>0</v>
      </c>
      <c r="N2124" s="51">
        <f>IF(AND((B2124-$B$2)&gt;123,OR(((U2123*R2123/C2123*C2124)/(U2123*S2123/D2123*D2124))&lt;(4/6),((U2123*R2123/C2123*C2124)/(U2123*S2123/D2123*D2124))&gt;(6/4))),COUNTIF($M$2:M2124,1),0)</f>
        <v>0</v>
      </c>
      <c r="O2124" s="51">
        <f>IF(OR((ROW(N2124)-MATCH(MAX($N$2:N2124),$N$2:N2124,0))=1,(ROW(N2124)-MATCH(MAX($N$2:N2124),$N$2:N2124,0))&gt;123),IF(OR(((U2123*R2123/C2123*C2124)/(U2123*S2123/D2123*D2124))&lt;(4/6),((U2123*R2123/C2123*C2124)/(U2123*S2123/D2123*D2124))&gt;(6/4)),1,0),0)</f>
        <v>0</v>
      </c>
      <c r="P2124" s="47">
        <f>IF(O2124=1,U2123/2/C2124,P2123)</f>
        <v>4.5848803948301908</v>
      </c>
      <c r="Q2124" s="47">
        <f>IF(O2124=1,U2123/2/D2124,Q2123)</f>
        <v>74.992248772629807</v>
      </c>
      <c r="R2124" s="41">
        <f>P2124*C2124/U2123</f>
        <v>0.58411698541640567</v>
      </c>
      <c r="S2124" s="41">
        <f>Q2124*D2124/U2123</f>
        <v>0.4180069474879804</v>
      </c>
      <c r="T2124" s="41">
        <f t="shared" si="403"/>
        <v>1.3973858303711608</v>
      </c>
      <c r="U2124" s="42">
        <f>P2124*C2124+Q2124*D2124</f>
        <v>36594.841485925266</v>
      </c>
      <c r="V2124" s="25">
        <f>B2124</f>
        <v>44097</v>
      </c>
      <c r="W2124">
        <f>C2124/C$2</f>
        <v>2.0238482777401483</v>
      </c>
      <c r="X2124">
        <f>D2124/D$2</f>
        <v>1.4585983518452168</v>
      </c>
      <c r="Y2124">
        <f t="shared" si="404"/>
        <v>1.8297420742962633</v>
      </c>
      <c r="AA2124" s="15">
        <f t="shared" si="405"/>
        <v>3.5736313228238448E-3</v>
      </c>
      <c r="AB2124" s="15">
        <f t="shared" si="406"/>
        <v>1.0514627123825449E-4</v>
      </c>
      <c r="AC2124" s="15">
        <f t="shared" si="407"/>
        <v>2.1239329043860611E-3</v>
      </c>
    </row>
    <row r="2125" spans="1:29" x14ac:dyDescent="0.4">
      <c r="A2125" s="43">
        <f t="shared" si="398"/>
        <v>2020</v>
      </c>
      <c r="B2125" s="53">
        <v>44098</v>
      </c>
      <c r="C2125" s="45">
        <v>4563.0657000000001</v>
      </c>
      <c r="D2125" s="45">
        <f>VLOOKUP(B2125,'H11001.CSI  中证全债'!$A$2:$B$2792,2,0)</f>
        <v>203.56180000000001</v>
      </c>
      <c r="E2125" s="14">
        <f t="shared" si="399"/>
        <v>0</v>
      </c>
      <c r="F2125" s="14">
        <f>IF(AND((B2125-$B$2)&gt;123,OR(((G2124*J2124/C2124*C2125)/(G2124*K2124/D2124*D2125))&lt;(4/6),((G2124*J2124/C2124*C2125)/(G2124*K2124/D2124*D2125))&gt;(6/4))),COUNTIF($E$2:E2125,1),0)</f>
        <v>0</v>
      </c>
      <c r="G2125" s="21">
        <f t="shared" si="400"/>
        <v>35939.550030133199</v>
      </c>
      <c r="H2125" s="12">
        <f t="shared" si="401"/>
        <v>4.553570394703824</v>
      </c>
      <c r="I2125" s="12">
        <f t="shared" si="402"/>
        <v>74.480129127983204</v>
      </c>
      <c r="J2125" s="15">
        <f>IF(OR((ROW(F2125)-MATCH(MAX($F$2:F2125),$F$2:F2125,0))=1,(ROW(F2125)-MATCH(MAX($F$2:F2125),$F$2:F2125,0))&gt;123),IF(OR(((G2124*J2124/C2124*C2125)/(G2124*K2124/D2124*D2125))&lt;(4/6),((G2124*J2124/C2124*C2125)/(G2124*K2124/D2124*D2125))&gt;(6/4)),50%,((G2124*J2124/C2124*C2125)/((G2124*K2124/D2124*D2125)+(G2124*J2124/C2124*C2125)))),((G2124*J2124/C2124*C2125)/((G2124*K2124/D2124*D2125)+(G2124*J2124/C2124*C2125))))</f>
        <v>0.57814415770890804</v>
      </c>
      <c r="K2125" s="18">
        <f t="shared" si="396"/>
        <v>0.42185584229109196</v>
      </c>
      <c r="L2125" s="20">
        <f t="shared" si="397"/>
        <v>1.3704780158288596</v>
      </c>
      <c r="M2125" s="51">
        <f>IF(AND((B2125-$B$2)&gt;123,OR(((U2124*R2124/C2124*C2125)/(U2124*S2124/D2124*D2125))&lt;(4/6),((U2124*R2124/C2124*C2125)/(U2124*S2124/D2124*D2125))&gt;(6/4))),1,0)</f>
        <v>0</v>
      </c>
      <c r="N2125" s="51">
        <f>IF(AND((B2125-$B$2)&gt;123,OR(((U2124*R2124/C2124*C2125)/(U2124*S2124/D2124*D2125))&lt;(4/6),((U2124*R2124/C2124*C2125)/(U2124*S2124/D2124*D2125))&gt;(6/4))),COUNTIF($M$2:M2125,1),0)</f>
        <v>0</v>
      </c>
      <c r="O2125" s="51">
        <f>IF(OR((ROW(N2125)-MATCH(MAX($N$2:N2125),$N$2:N2125,0))=1,(ROW(N2125)-MATCH(MAX($N$2:N2125),$N$2:N2125,0))&gt;123),IF(OR(((U2124*R2124/C2124*C2125)/(U2124*S2124/D2124*D2125))&lt;(4/6),((U2124*R2124/C2124*C2125)/(U2124*S2124/D2124*D2125))&gt;(6/4)),1,0),0)</f>
        <v>0</v>
      </c>
      <c r="P2125" s="47">
        <f>IF(O2125=1,U2124/2/C2125,P2124)</f>
        <v>4.5848803948301908</v>
      </c>
      <c r="Q2125" s="47">
        <f>IF(O2125=1,U2124/2/D2125,Q2124)</f>
        <v>74.992248772629807</v>
      </c>
      <c r="R2125" s="41">
        <f>P2125*C2125/U2124</f>
        <v>0.57169561661576163</v>
      </c>
      <c r="S2125" s="41">
        <f>Q2125*D2125/U2124</f>
        <v>0.41715051975496598</v>
      </c>
      <c r="T2125" s="41">
        <f t="shared" si="403"/>
        <v>1.3704780158288556</v>
      </c>
      <c r="U2125" s="42">
        <f>P2125*C2125+Q2125*D2125</f>
        <v>36186.667614456412</v>
      </c>
      <c r="V2125" s="25">
        <f>B2125</f>
        <v>44098</v>
      </c>
      <c r="W2125">
        <f>C2125/C$2</f>
        <v>1.9850178335819464</v>
      </c>
      <c r="X2125">
        <f>D2125/D$2</f>
        <v>1.4587015406664277</v>
      </c>
      <c r="Y2125">
        <f t="shared" si="404"/>
        <v>1.8093333807228207</v>
      </c>
      <c r="AA2125" s="15">
        <f t="shared" si="405"/>
        <v>-1.9186440300534957E-2</v>
      </c>
      <c r="AB2125" s="15">
        <f t="shared" si="406"/>
        <v>7.0745192520149658E-5</v>
      </c>
      <c r="AC2125" s="15">
        <f t="shared" si="407"/>
        <v>-1.1153863629272509E-2</v>
      </c>
    </row>
    <row r="2126" spans="1:29" x14ac:dyDescent="0.4">
      <c r="A2126" s="43">
        <f t="shared" si="398"/>
        <v>2020</v>
      </c>
      <c r="B2126" s="53">
        <v>44099</v>
      </c>
      <c r="C2126" s="45">
        <v>4570.0216</v>
      </c>
      <c r="D2126" s="45">
        <f>VLOOKUP(B2126,'H11001.CSI  中证全债'!$A$2:$B$2792,2,0)</f>
        <v>203.483</v>
      </c>
      <c r="E2126" s="14">
        <f t="shared" si="399"/>
        <v>0</v>
      </c>
      <c r="F2126" s="14">
        <f>IF(AND((B2126-$B$2)&gt;123,OR(((G2125*J2125/C2125*C2126)/(G2125*K2125/D2125*D2126))&lt;(4/6),((G2125*J2125/C2125*C2126)/(G2125*K2125/D2125*D2126))&gt;(6/4))),COUNTIF($E$2:E2126,1),0)</f>
        <v>0</v>
      </c>
      <c r="G2126" s="21">
        <f t="shared" si="400"/>
        <v>35965.355176266436</v>
      </c>
      <c r="H2126" s="12">
        <f t="shared" si="401"/>
        <v>4.553570394703824</v>
      </c>
      <c r="I2126" s="12">
        <f t="shared" si="402"/>
        <v>74.480129127983204</v>
      </c>
      <c r="J2126" s="15">
        <f>IF(OR((ROW(F2126)-MATCH(MAX($F$2:F2126),$F$2:F2126,0))=1,(ROW(F2126)-MATCH(MAX($F$2:F2126),$F$2:F2126,0))&gt;123),IF(OR(((G2125*J2125/C2125*C2126)/(G2125*K2125/D2125*D2126))&lt;(4/6),((G2125*J2125/C2125*C2126)/(G2125*K2125/D2125*D2126))&gt;(6/4)),50%,((G2125*J2125/C2125*C2126)/((G2125*K2125/D2125*D2126)+(G2125*J2125/C2125*C2126)))),((G2125*J2125/C2125*C2126)/((G2125*K2125/D2125*D2126)+(G2125*J2125/C2125*C2126))))</f>
        <v>0.57861002509018788</v>
      </c>
      <c r="K2126" s="18">
        <f t="shared" si="396"/>
        <v>0.42138997490981212</v>
      </c>
      <c r="L2126" s="20">
        <f t="shared" si="397"/>
        <v>1.3730986960808091</v>
      </c>
      <c r="M2126" s="51">
        <f>IF(AND((B2126-$B$2)&gt;123,OR(((U2125*R2125/C2125*C2126)/(U2125*S2125/D2125*D2126))&lt;(4/6),((U2125*R2125/C2125*C2126)/(U2125*S2125/D2125*D2126))&gt;(6/4))),1,0)</f>
        <v>0</v>
      </c>
      <c r="N2126" s="51">
        <f>IF(AND((B2126-$B$2)&gt;123,OR(((U2125*R2125/C2125*C2126)/(U2125*S2125/D2125*D2126))&lt;(4/6),((U2125*R2125/C2125*C2126)/(U2125*S2125/D2125*D2126))&gt;(6/4))),COUNTIF($M$2:M2126,1),0)</f>
        <v>0</v>
      </c>
      <c r="O2126" s="51">
        <f>IF(OR((ROW(N2126)-MATCH(MAX($N$2:N2126),$N$2:N2126,0))=1,(ROW(N2126)-MATCH(MAX($N$2:N2126),$N$2:N2126,0))&gt;123),IF(OR(((U2125*R2125/C2125*C2126)/(U2125*S2125/D2125*D2126))&lt;(4/6),((U2125*R2125/C2125*C2126)/(U2125*S2125/D2125*D2126))&gt;(6/4)),1,0),0)</f>
        <v>0</v>
      </c>
      <c r="P2126" s="47">
        <f>IF(O2126=1,U2125/2/C2126,P2125)</f>
        <v>4.5848803948301908</v>
      </c>
      <c r="Q2126" s="47">
        <f>IF(O2126=1,U2125/2/D2126,Q2125)</f>
        <v>74.992248772629807</v>
      </c>
      <c r="R2126" s="41">
        <f>P2126*C2126/U2125</f>
        <v>0.57902547593025311</v>
      </c>
      <c r="S2126" s="41">
        <f>Q2126*D2126/U2125</f>
        <v>0.42169253935128503</v>
      </c>
      <c r="T2126" s="41">
        <f t="shared" si="403"/>
        <v>1.3730986960808051</v>
      </c>
      <c r="U2126" s="42">
        <f>P2126*C2126+Q2126*D2126</f>
        <v>36212.650194791531</v>
      </c>
      <c r="V2126" s="25">
        <f>B2126</f>
        <v>44099</v>
      </c>
      <c r="W2126">
        <f>C2126/C$2</f>
        <v>1.988043778518179</v>
      </c>
      <c r="X2126">
        <f>D2126/D$2</f>
        <v>1.4581368685059117</v>
      </c>
      <c r="Y2126">
        <f t="shared" si="404"/>
        <v>1.8106325097395766</v>
      </c>
      <c r="AA2126" s="15">
        <f t="shared" si="405"/>
        <v>1.5243918140384061E-3</v>
      </c>
      <c r="AB2126" s="15">
        <f t="shared" si="406"/>
        <v>-3.8710602873426314E-4</v>
      </c>
      <c r="AC2126" s="15">
        <f t="shared" si="407"/>
        <v>7.180152815380314E-4</v>
      </c>
    </row>
    <row r="2127" spans="1:29" x14ac:dyDescent="0.4">
      <c r="A2127" s="43">
        <f t="shared" si="398"/>
        <v>2020</v>
      </c>
      <c r="B2127" s="53">
        <v>44102</v>
      </c>
      <c r="C2127" s="45">
        <v>4581.9084999999995</v>
      </c>
      <c r="D2127" s="45">
        <f>VLOOKUP(B2127,'H11001.CSI  中证全债'!$A$2:$B$2792,2,0)</f>
        <v>203.47020000000001</v>
      </c>
      <c r="E2127" s="14">
        <f t="shared" si="399"/>
        <v>0</v>
      </c>
      <c r="F2127" s="14">
        <f>IF(AND((B2127-$B$2)&gt;123,OR(((G2126*J2126/C2126*C2127)/(G2126*K2126/D2126*D2127))&lt;(4/6),((G2126*J2126/C2126*C2127)/(G2126*K2126/D2126*D2127))&gt;(6/4))),COUNTIF($E$2:E2127,1),0)</f>
        <v>0</v>
      </c>
      <c r="G2127" s="21">
        <f t="shared" si="400"/>
        <v>36018.529666538401</v>
      </c>
      <c r="H2127" s="12">
        <f t="shared" si="401"/>
        <v>4.553570394703824</v>
      </c>
      <c r="I2127" s="12">
        <f t="shared" si="402"/>
        <v>74.480129127983204</v>
      </c>
      <c r="J2127" s="15">
        <f>IF(OR((ROW(F2127)-MATCH(MAX($F$2:F2127),$F$2:F2127,0))=1,(ROW(F2127)-MATCH(MAX($F$2:F2127),$F$2:F2127,0))&gt;123),IF(OR(((G2126*J2126/C2126*C2127)/(G2126*K2126/D2126*D2127))&lt;(4/6),((G2126*J2126/C2126*C2127)/(G2126*K2126/D2126*D2127))&gt;(6/4)),50%,((G2126*J2126/C2126*C2127)/((G2126*K2126/D2126*D2127)+(G2126*J2126/C2126*C2127)))),((G2126*J2126/C2126*C2127)/((G2126*K2126/D2126*D2127)+(G2126*J2126/C2126*C2127))))</f>
        <v>0.5792585952286875</v>
      </c>
      <c r="K2127" s="18">
        <f t="shared" si="396"/>
        <v>0.4207414047713125</v>
      </c>
      <c r="L2127" s="20">
        <f t="shared" si="397"/>
        <v>1.3767568122836271</v>
      </c>
      <c r="M2127" s="51">
        <f>IF(AND((B2127-$B$2)&gt;123,OR(((U2126*R2126/C2126*C2127)/(U2126*S2126/D2126*D2127))&lt;(4/6),((U2126*R2126/C2126*C2127)/(U2126*S2126/D2126*D2127))&gt;(6/4))),1,0)</f>
        <v>0</v>
      </c>
      <c r="N2127" s="51">
        <f>IF(AND((B2127-$B$2)&gt;123,OR(((U2126*R2126/C2126*C2127)/(U2126*S2126/D2126*D2127))&lt;(4/6),((U2126*R2126/C2126*C2127)/(U2126*S2126/D2126*D2127))&gt;(6/4))),COUNTIF($M$2:M2127,1),0)</f>
        <v>0</v>
      </c>
      <c r="O2127" s="51">
        <f>IF(OR((ROW(N2127)-MATCH(MAX($N$2:N2127),$N$2:N2127,0))=1,(ROW(N2127)-MATCH(MAX($N$2:N2127),$N$2:N2127,0))&gt;123),IF(OR(((U2126*R2126/C2126*C2127)/(U2126*S2126/D2126*D2127))&lt;(4/6),((U2126*R2126/C2126*C2127)/(U2126*S2126/D2126*D2127))&gt;(6/4)),1,0),0)</f>
        <v>0</v>
      </c>
      <c r="P2127" s="47">
        <f>IF(O2127=1,U2126/2/C2127,P2126)</f>
        <v>4.5848803948301908</v>
      </c>
      <c r="Q2127" s="47">
        <f>IF(O2127=1,U2126/2/D2127,Q2126)</f>
        <v>74.992248772629807</v>
      </c>
      <c r="R2127" s="41">
        <f>P2127*C2127/U2126</f>
        <v>0.58011502443356977</v>
      </c>
      <c r="S2127" s="41">
        <f>Q2127*D2127/U2126</f>
        <v>0.42136346757662602</v>
      </c>
      <c r="T2127" s="41">
        <f t="shared" si="403"/>
        <v>1.376756812283624</v>
      </c>
      <c r="U2127" s="42">
        <f>P2127*C2127+Q2127*D2127</f>
        <v>36266.190308772544</v>
      </c>
      <c r="V2127" s="25">
        <f>B2127</f>
        <v>44102</v>
      </c>
      <c r="W2127">
        <f>C2127/C$2</f>
        <v>1.9932147995021645</v>
      </c>
      <c r="X2127">
        <f>D2127/D$2</f>
        <v>1.4580451451092797</v>
      </c>
      <c r="Y2127">
        <f t="shared" si="404"/>
        <v>1.8133095154386272</v>
      </c>
      <c r="AA2127" s="15">
        <f t="shared" si="405"/>
        <v>2.60105991621562E-3</v>
      </c>
      <c r="AB2127" s="15">
        <f t="shared" si="406"/>
        <v>-6.2904517822093275E-5</v>
      </c>
      <c r="AC2127" s="15">
        <f t="shared" si="407"/>
        <v>1.4784920101957866E-3</v>
      </c>
    </row>
    <row r="2128" spans="1:29" x14ac:dyDescent="0.4">
      <c r="A2128" s="43">
        <f t="shared" si="398"/>
        <v>2020</v>
      </c>
      <c r="B2128" s="53">
        <v>44103</v>
      </c>
      <c r="C2128" s="45">
        <v>4591.7992999999997</v>
      </c>
      <c r="D2128" s="45">
        <f>VLOOKUP(B2128,'H11001.CSI  中证全债'!$A$2:$B$2792,2,0)</f>
        <v>203.4289</v>
      </c>
      <c r="E2128" s="14">
        <f t="shared" si="399"/>
        <v>0</v>
      </c>
      <c r="F2128" s="14">
        <f>IF(AND((B2128-$B$2)&gt;123,OR(((G2127*J2127/C2127*C2128)/(G2127*K2127/D2127*D2128))&lt;(4/6),((G2127*J2127/C2127*C2128)/(G2127*K2127/D2127*D2128))&gt;(6/4))),COUNTIF($E$2:E2128,1),0)</f>
        <v>0</v>
      </c>
      <c r="G2128" s="21">
        <f t="shared" si="400"/>
        <v>36060.492091265354</v>
      </c>
      <c r="H2128" s="12">
        <f t="shared" si="401"/>
        <v>4.553570394703824</v>
      </c>
      <c r="I2128" s="12">
        <f t="shared" si="402"/>
        <v>74.480129127983204</v>
      </c>
      <c r="J2128" s="15">
        <f>IF(OR((ROW(F2128)-MATCH(MAX($F$2:F2128),$F$2:F2128,0))=1,(ROW(F2128)-MATCH(MAX($F$2:F2128),$F$2:F2128,0))&gt;123),IF(OR(((G2127*J2127/C2127*C2128)/(G2127*K2127/D2127*D2128))&lt;(4/6),((G2127*J2127/C2127*C2128)/(G2127*K2127/D2127*D2128))&gt;(6/4)),50%,((G2127*J2127/C2127*C2128)/((G2127*K2127/D2127*D2128)+(G2127*J2127/C2127*C2128)))),((G2127*J2127/C2127*C2128)/((G2127*K2127/D2127*D2128)+(G2127*J2127/C2127*C2128))))</f>
        <v>0.57983350027456837</v>
      </c>
      <c r="K2128" s="18">
        <f t="shared" si="396"/>
        <v>0.42016649972543163</v>
      </c>
      <c r="L2128" s="20">
        <f t="shared" si="397"/>
        <v>1.3800088789883895</v>
      </c>
      <c r="M2128" s="51">
        <f>IF(AND((B2128-$B$2)&gt;123,OR(((U2127*R2127/C2127*C2128)/(U2127*S2127/D2127*D2128))&lt;(4/6),((U2127*R2127/C2127*C2128)/(U2127*S2127/D2127*D2128))&gt;(6/4))),1,0)</f>
        <v>0</v>
      </c>
      <c r="N2128" s="51">
        <f>IF(AND((B2128-$B$2)&gt;123,OR(((U2127*R2127/C2127*C2128)/(U2127*S2127/D2127*D2128))&lt;(4/6),((U2127*R2127/C2127*C2128)/(U2127*S2127/D2127*D2128))&gt;(6/4))),COUNTIF($M$2:M2128,1),0)</f>
        <v>0</v>
      </c>
      <c r="O2128" s="51">
        <f>IF(OR((ROW(N2128)-MATCH(MAX($N$2:N2128),$N$2:N2128,0))=1,(ROW(N2128)-MATCH(MAX($N$2:N2128),$N$2:N2128,0))&gt;123),IF(OR(((U2127*R2127/C2127*C2128)/(U2127*S2127/D2127*D2128))&lt;(4/6),((U2127*R2127/C2127*C2128)/(U2127*S2127/D2127*D2128))&gt;(6/4)),1,0),0)</f>
        <v>0</v>
      </c>
      <c r="P2128" s="47">
        <f>IF(O2128=1,U2127/2/C2128,P2127)</f>
        <v>4.5848803948301908</v>
      </c>
      <c r="Q2128" s="47">
        <f>IF(O2128=1,U2127/2/D2128,Q2127)</f>
        <v>74.992248772629807</v>
      </c>
      <c r="R2128" s="41">
        <f>P2128*C2128/U2127</f>
        <v>0.58050901978729352</v>
      </c>
      <c r="S2128" s="41">
        <f>Q2128*D2128/U2127</f>
        <v>0.42065600346922044</v>
      </c>
      <c r="T2128" s="41">
        <f t="shared" si="403"/>
        <v>1.380008878988386</v>
      </c>
      <c r="U2128" s="42">
        <f>P2128*C2128+Q2128*D2128</f>
        <v>36308.441263907429</v>
      </c>
      <c r="V2128" s="25">
        <f>B2128</f>
        <v>44103</v>
      </c>
      <c r="W2128">
        <f>C2128/C$2</f>
        <v>1.9975174801294437</v>
      </c>
      <c r="X2128">
        <f>D2128/D$2</f>
        <v>1.4577491938373341</v>
      </c>
      <c r="Y2128">
        <f t="shared" si="404"/>
        <v>1.8154220631953715</v>
      </c>
      <c r="AA2128" s="15">
        <f t="shared" si="405"/>
        <v>2.1586637969746025E-3</v>
      </c>
      <c r="AB2128" s="15">
        <f t="shared" si="406"/>
        <v>-2.0297812652669833E-4</v>
      </c>
      <c r="AC2128" s="15">
        <f t="shared" si="407"/>
        <v>1.1650232565141305E-3</v>
      </c>
    </row>
    <row r="2129" spans="1:29" x14ac:dyDescent="0.4">
      <c r="A2129" s="43">
        <f t="shared" si="398"/>
        <v>2020</v>
      </c>
      <c r="B2129" s="53">
        <v>44104</v>
      </c>
      <c r="C2129" s="45">
        <v>4587.3953000000001</v>
      </c>
      <c r="D2129" s="45">
        <f>VLOOKUP(B2129,'H11001.CSI  中证全债'!$A$2:$B$2792,2,0)</f>
        <v>203.36160000000001</v>
      </c>
      <c r="E2129" s="14">
        <f t="shared" si="399"/>
        <v>0</v>
      </c>
      <c r="F2129" s="14">
        <f>IF(AND((B2129-$B$2)&gt;123,OR(((G2128*J2128/C2128*C2129)/(G2128*K2128/D2128*D2129))&lt;(4/6),((G2128*J2128/C2128*C2129)/(G2128*K2128/D2128*D2129))&gt;(6/4))),COUNTIF($E$2:E2129,1),0)</f>
        <v>0</v>
      </c>
      <c r="G2129" s="21">
        <f t="shared" si="400"/>
        <v>36035.425654556762</v>
      </c>
      <c r="H2129" s="12">
        <f t="shared" si="401"/>
        <v>4.553570394703824</v>
      </c>
      <c r="I2129" s="12">
        <f t="shared" si="402"/>
        <v>74.480129127983204</v>
      </c>
      <c r="J2129" s="15">
        <f>IF(OR((ROW(F2129)-MATCH(MAX($F$2:F2129),$F$2:F2129,0))=1,(ROW(F2129)-MATCH(MAX($F$2:F2129),$F$2:F2129,0))&gt;123),IF(OR(((G2128*J2128/C2128*C2129)/(G2128*K2128/D2128*D2129))&lt;(4/6),((G2128*J2128/C2128*C2129)/(G2128*K2128/D2128*D2129))&gt;(6/4)),50%,((G2128*J2128/C2128*C2129)/((G2128*K2128/D2128*D2129)+(G2128*J2128/C2128*C2129)))),((G2128*J2128/C2128*C2129)/((G2128*K2128/D2128*D2129)+(G2128*J2128/C2128*C2129))))</f>
        <v>0.57968032977132433</v>
      </c>
      <c r="K2129" s="18">
        <f t="shared" si="396"/>
        <v>0.42031967022867567</v>
      </c>
      <c r="L2129" s="20">
        <f t="shared" si="397"/>
        <v>1.3791415696913452</v>
      </c>
      <c r="M2129" s="51">
        <f>IF(AND((B2129-$B$2)&gt;123,OR(((U2128*R2128/C2128*C2129)/(U2128*S2128/D2128*D2129))&lt;(4/6),((U2128*R2128/C2128*C2129)/(U2128*S2128/D2128*D2129))&gt;(6/4))),1,0)</f>
        <v>0</v>
      </c>
      <c r="N2129" s="51">
        <f>IF(AND((B2129-$B$2)&gt;123,OR(((U2128*R2128/C2128*C2129)/(U2128*S2128/D2128*D2129))&lt;(4/6),((U2128*R2128/C2128*C2129)/(U2128*S2128/D2128*D2129))&gt;(6/4))),COUNTIF($M$2:M2129,1),0)</f>
        <v>0</v>
      </c>
      <c r="O2129" s="51">
        <f>IF(OR((ROW(N2129)-MATCH(MAX($N$2:N2129),$N$2:N2129,0))=1,(ROW(N2129)-MATCH(MAX($N$2:N2129),$N$2:N2129,0))&gt;123),IF(OR(((U2128*R2128/C2128*C2129)/(U2128*S2128/D2128*D2129))&lt;(4/6),((U2128*R2128/C2128*C2129)/(U2128*S2128/D2128*D2129))&gt;(6/4)),1,0),0)</f>
        <v>0</v>
      </c>
      <c r="P2129" s="47">
        <f>IF(O2129=1,U2128/2/C2129,P2128)</f>
        <v>4.5848803948301908</v>
      </c>
      <c r="Q2129" s="47">
        <f>IF(O2129=1,U2128/2/D2129,Q2128)</f>
        <v>74.992248772629807</v>
      </c>
      <c r="R2129" s="41">
        <f>P2129*C2129/U2128</f>
        <v>0.57927738129628192</v>
      </c>
      <c r="S2129" s="41">
        <f>Q2129*D2129/U2128</f>
        <v>0.42002749683335777</v>
      </c>
      <c r="T2129" s="41">
        <f t="shared" si="403"/>
        <v>1.3791415696913414</v>
      </c>
      <c r="U2129" s="42">
        <f>P2129*C2129+Q2129*D2129</f>
        <v>36283.202472306191</v>
      </c>
      <c r="V2129" s="25">
        <f>B2129</f>
        <v>44104</v>
      </c>
      <c r="W2129">
        <f>C2129/C$2</f>
        <v>1.9956016588124081</v>
      </c>
      <c r="X2129">
        <f>D2129/D$2</f>
        <v>1.4572669294159799</v>
      </c>
      <c r="Y2129">
        <f t="shared" si="404"/>
        <v>1.8141601236153095</v>
      </c>
      <c r="AA2129" s="15">
        <f t="shared" si="405"/>
        <v>-9.5910115235209314E-4</v>
      </c>
      <c r="AB2129" s="15">
        <f t="shared" si="406"/>
        <v>-3.3082811734219675E-4</v>
      </c>
      <c r="AC2129" s="15">
        <f t="shared" si="407"/>
        <v>-6.9512187036047113E-4</v>
      </c>
    </row>
    <row r="2130" spans="1:29" x14ac:dyDescent="0.4">
      <c r="A2130" s="43">
        <f t="shared" si="398"/>
        <v>2020</v>
      </c>
      <c r="B2130" s="53">
        <v>44113</v>
      </c>
      <c r="C2130" s="45">
        <v>4681.1412</v>
      </c>
      <c r="D2130" s="45">
        <f>VLOOKUP(B2130,'H11001.CSI  中证全债'!$A$2:$B$2792,2,0)</f>
        <v>203.32810000000001</v>
      </c>
      <c r="E2130" s="14">
        <f t="shared" si="399"/>
        <v>0</v>
      </c>
      <c r="F2130" s="14">
        <f>IF(AND((B2130-$B$2)&gt;123,OR(((G2129*J2129/C2129*C2130)/(G2129*K2129/D2129*D2130))&lt;(4/6),((G2129*J2129/C2129*C2130)/(G2129*K2129/D2129*D2130))&gt;(6/4))),COUNTIF($E$2:E2130,1),0)</f>
        <v>0</v>
      </c>
      <c r="G2130" s="21">
        <f t="shared" si="400"/>
        <v>36459.809125095839</v>
      </c>
      <c r="H2130" s="12">
        <f t="shared" si="401"/>
        <v>4.553570394703824</v>
      </c>
      <c r="I2130" s="12">
        <f t="shared" si="402"/>
        <v>74.480129127983204</v>
      </c>
      <c r="J2130" s="15">
        <f>IF(OR((ROW(F2130)-MATCH(MAX($F$2:F2130),$F$2:F2130,0))=1,(ROW(F2130)-MATCH(MAX($F$2:F2130),$F$2:F2130,0))&gt;123),IF(OR(((G2129*J2129/C2129*C2130)/(G2129*K2129/D2129*D2130))&lt;(4/6),((G2129*J2129/C2129*C2130)/(G2129*K2129/D2129*D2130))&gt;(6/4)),50%,((G2129*J2129/C2129*C2130)/((G2129*K2129/D2129*D2130)+(G2129*J2129/C2129*C2130)))),((G2129*J2129/C2129*C2130)/((G2129*K2129/D2129*D2130)+(G2129*J2129/C2129*C2130))))</f>
        <v>0.58464118417658717</v>
      </c>
      <c r="K2130" s="18">
        <f t="shared" si="396"/>
        <v>0.41535881582341283</v>
      </c>
      <c r="L2130" s="20">
        <f t="shared" si="397"/>
        <v>1.4075569409008131</v>
      </c>
      <c r="M2130" s="51">
        <f>IF(AND((B2130-$B$2)&gt;123,OR(((U2129*R2129/C2129*C2130)/(U2129*S2129/D2129*D2130))&lt;(4/6),((U2129*R2129/C2129*C2130)/(U2129*S2129/D2129*D2130))&gt;(6/4))),1,0)</f>
        <v>0</v>
      </c>
      <c r="N2130" s="51">
        <f>IF(AND((B2130-$B$2)&gt;123,OR(((U2129*R2129/C2129*C2130)/(U2129*S2129/D2129*D2130))&lt;(4/6),((U2129*R2129/C2129*C2130)/(U2129*S2129/D2129*D2130))&gt;(6/4))),COUNTIF($M$2:M2130,1),0)</f>
        <v>0</v>
      </c>
      <c r="O2130" s="51">
        <f>IF(OR((ROW(N2130)-MATCH(MAX($N$2:N2130),$N$2:N2130,0))=1,(ROW(N2130)-MATCH(MAX($N$2:N2130),$N$2:N2130,0))&gt;123),IF(OR(((U2129*R2129/C2129*C2130)/(U2129*S2129/D2129*D2130))&lt;(4/6),((U2129*R2129/C2129*C2130)/(U2129*S2129/D2129*D2130))&gt;(6/4)),1,0),0)</f>
        <v>0</v>
      </c>
      <c r="P2130" s="47">
        <f>IF(O2130=1,U2129/2/C2130,P2129)</f>
        <v>4.5848803948301908</v>
      </c>
      <c r="Q2130" s="47">
        <f>IF(O2130=1,U2129/2/D2130,Q2129)</f>
        <v>74.992248772629807</v>
      </c>
      <c r="R2130" s="41">
        <f>P2130*C2130/U2129</f>
        <v>0.59152641031875541</v>
      </c>
      <c r="S2130" s="41">
        <f>Q2130*D2130/U2129</f>
        <v>0.42025043046584676</v>
      </c>
      <c r="T2130" s="41">
        <f t="shared" si="403"/>
        <v>1.4075569409008091</v>
      </c>
      <c r="U2130" s="42">
        <f>P2130*C2130+Q2130*D2130</f>
        <v>36710.503970978025</v>
      </c>
      <c r="V2130" s="25">
        <f>B2130</f>
        <v>44113</v>
      </c>
      <c r="W2130">
        <f>C2130/C$2</f>
        <v>2.0363828562703343</v>
      </c>
      <c r="X2130">
        <f>D2130/D$2</f>
        <v>1.4570268720888571</v>
      </c>
      <c r="Y2130">
        <f t="shared" si="404"/>
        <v>1.8355251985489012</v>
      </c>
      <c r="AA2130" s="15">
        <f t="shared" si="405"/>
        <v>2.0435539967528005E-2</v>
      </c>
      <c r="AB2130" s="15">
        <f t="shared" si="406"/>
        <v>-1.6473119802362657E-4</v>
      </c>
      <c r="AC2130" s="15">
        <f t="shared" si="407"/>
        <v>1.1776840784602172E-2</v>
      </c>
    </row>
    <row r="2131" spans="1:29" x14ac:dyDescent="0.4">
      <c r="A2131" s="43">
        <f t="shared" si="398"/>
        <v>2020</v>
      </c>
      <c r="B2131" s="53">
        <v>44116</v>
      </c>
      <c r="C2131" s="45">
        <v>4823.1578</v>
      </c>
      <c r="D2131" s="45">
        <f>VLOOKUP(B2131,'H11001.CSI  中证全债'!$A$2:$B$2792,2,0)</f>
        <v>203.2773</v>
      </c>
      <c r="E2131" s="14">
        <f t="shared" si="399"/>
        <v>0</v>
      </c>
      <c r="F2131" s="14">
        <f>IF(AND((B2131-$B$2)&gt;123,OR(((G2130*J2130/C2130*C2131)/(G2130*K2130/D2130*D2131))&lt;(4/6),((G2130*J2130/C2130*C2131)/(G2130*K2130/D2130*D2131))&gt;(6/4))),COUNTIF($E$2:E2131,1),0)</f>
        <v>0</v>
      </c>
      <c r="G2131" s="21">
        <f t="shared" si="400"/>
        <v>37102.708119852628</v>
      </c>
      <c r="H2131" s="12">
        <f t="shared" si="401"/>
        <v>4.553570394703824</v>
      </c>
      <c r="I2131" s="12">
        <f t="shared" si="402"/>
        <v>74.480129127983204</v>
      </c>
      <c r="J2131" s="15">
        <f>IF(OR((ROW(F2131)-MATCH(MAX($F$2:F2131),$F$2:F2131,0))=1,(ROW(F2131)-MATCH(MAX($F$2:F2131),$F$2:F2131,0))&gt;123),IF(OR(((G2130*J2130/C2130*C2131)/(G2130*K2130/D2130*D2131))&lt;(4/6),((G2130*J2130/C2130*C2131)/(G2130*K2130/D2130*D2131))&gt;(6/4)),50%,((G2130*J2130/C2130*C2131)/((G2130*K2130/D2130*D2131)+(G2130*J2130/C2130*C2131)))),((G2130*J2130/C2130*C2131)/((G2130*K2130/D2130*D2131)+(G2130*J2130/C2130*C2131))))</f>
        <v>0.59194031055952201</v>
      </c>
      <c r="K2131" s="18">
        <f t="shared" si="396"/>
        <v>0.40805968944047799</v>
      </c>
      <c r="L2131" s="20">
        <f t="shared" si="397"/>
        <v>1.4506218719402959</v>
      </c>
      <c r="M2131" s="51">
        <f>IF(AND((B2131-$B$2)&gt;123,OR(((U2130*R2130/C2130*C2131)/(U2130*S2130/D2130*D2131))&lt;(4/6),((U2130*R2130/C2130*C2131)/(U2130*S2130/D2130*D2131))&gt;(6/4))),1,0)</f>
        <v>0</v>
      </c>
      <c r="N2131" s="51">
        <f>IF(AND((B2131-$B$2)&gt;123,OR(((U2130*R2130/C2130*C2131)/(U2130*S2130/D2130*D2131))&lt;(4/6),((U2130*R2130/C2130*C2131)/(U2130*S2130/D2130*D2131))&gt;(6/4))),COUNTIF($M$2:M2131,1),0)</f>
        <v>0</v>
      </c>
      <c r="O2131" s="51">
        <f>IF(OR((ROW(N2131)-MATCH(MAX($N$2:N2131),$N$2:N2131,0))=1,(ROW(N2131)-MATCH(MAX($N$2:N2131),$N$2:N2131,0))&gt;123),IF(OR(((U2130*R2130/C2130*C2131)/(U2130*S2130/D2130*D2131))&lt;(4/6),((U2130*R2130/C2130*C2131)/(U2130*S2130/D2130*D2131))&gt;(6/4)),1,0),0)</f>
        <v>0</v>
      </c>
      <c r="P2131" s="47">
        <f>IF(O2131=1,U2130/2/C2131,P2130)</f>
        <v>4.5848803948301908</v>
      </c>
      <c r="Q2131" s="47">
        <f>IF(O2131=1,U2130/2/D2131,Q2130)</f>
        <v>74.992248772629807</v>
      </c>
      <c r="R2131" s="41">
        <f>P2131*C2131/U2130</f>
        <v>0.60237804569162323</v>
      </c>
      <c r="S2131" s="41">
        <f>Q2131*D2131/U2130</f>
        <v>0.41525504154015491</v>
      </c>
      <c r="T2131" s="41">
        <f t="shared" si="403"/>
        <v>1.4506218719402919</v>
      </c>
      <c r="U2131" s="42">
        <f>P2131*C2131+Q2131*D2131</f>
        <v>37357.823489820817</v>
      </c>
      <c r="V2131" s="25">
        <f>B2131</f>
        <v>44116</v>
      </c>
      <c r="W2131">
        <f>C2131/C$2</f>
        <v>2.0981626995157807</v>
      </c>
      <c r="X2131">
        <f>D2131/D$2</f>
        <v>1.4566628448584735</v>
      </c>
      <c r="Y2131">
        <f t="shared" si="404"/>
        <v>1.8678911744910409</v>
      </c>
      <c r="AA2131" s="15">
        <f t="shared" si="405"/>
        <v>3.033802953860909E-2</v>
      </c>
      <c r="AB2131" s="15">
        <f t="shared" si="406"/>
        <v>-2.4984249594628416E-4</v>
      </c>
      <c r="AC2131" s="15">
        <f t="shared" si="407"/>
        <v>1.7633087231778255E-2</v>
      </c>
    </row>
    <row r="2132" spans="1:29" x14ac:dyDescent="0.4">
      <c r="A2132" s="43">
        <f t="shared" si="398"/>
        <v>2020</v>
      </c>
      <c r="B2132" s="53">
        <v>44117</v>
      </c>
      <c r="C2132" s="45">
        <v>4839.201</v>
      </c>
      <c r="D2132" s="45">
        <f>VLOOKUP(B2132,'H11001.CSI  中证全债'!$A$2:$B$2792,2,0)</f>
        <v>203.29259999999999</v>
      </c>
      <c r="E2132" s="14">
        <f t="shared" si="399"/>
        <v>0</v>
      </c>
      <c r="F2132" s="14">
        <f>IF(AND((B2132-$B$2)&gt;123,OR(((G2131*J2131/C2131*C2132)/(G2131*K2131/D2131*D2132))&lt;(4/6),((G2131*J2131/C2131*C2132)/(G2131*K2131/D2131*D2132))&gt;(6/4))),COUNTIF($E$2:E2132,1),0)</f>
        <v>0</v>
      </c>
      <c r="G2132" s="21">
        <f t="shared" si="400"/>
        <v>37176.901506384602</v>
      </c>
      <c r="H2132" s="12">
        <f t="shared" si="401"/>
        <v>4.553570394703824</v>
      </c>
      <c r="I2132" s="12">
        <f t="shared" si="402"/>
        <v>74.480129127983204</v>
      </c>
      <c r="J2132" s="15">
        <f>IF(OR((ROW(F2132)-MATCH(MAX($F$2:F2132),$F$2:F2132,0))=1,(ROW(F2132)-MATCH(MAX($F$2:F2132),$F$2:F2132,0))&gt;123),IF(OR(((G2131*J2131/C2131*C2132)/(G2131*K2131/D2131*D2132))&lt;(4/6),((G2131*J2131/C2131*C2132)/(G2131*K2131/D2131*D2132))&gt;(6/4)),50%,((G2131*J2131/C2131*C2132)/((G2131*K2131/D2131*D2132)+(G2131*J2131/C2131*C2132)))),((G2131*J2131/C2131*C2132)/((G2131*K2131/D2131*D2132)+(G2131*J2131/C2131*C2132))))</f>
        <v>0.59272401719215007</v>
      </c>
      <c r="K2132" s="18">
        <f t="shared" si="396"/>
        <v>0.40727598280784993</v>
      </c>
      <c r="L2132" s="20">
        <f t="shared" si="397"/>
        <v>1.455337516113228</v>
      </c>
      <c r="M2132" s="51">
        <f>IF(AND((B2132-$B$2)&gt;123,OR(((U2131*R2131/C2131*C2132)/(U2131*S2131/D2131*D2132))&lt;(4/6),((U2131*R2131/C2131*C2132)/(U2131*S2131/D2131*D2132))&gt;(6/4))),1,0)</f>
        <v>0</v>
      </c>
      <c r="N2132" s="51">
        <f>IF(AND((B2132-$B$2)&gt;123,OR(((U2131*R2131/C2131*C2132)/(U2131*S2131/D2131*D2132))&lt;(4/6),((U2131*R2131/C2131*C2132)/(U2131*S2131/D2131*D2132))&gt;(6/4))),COUNTIF($M$2:M2132,1),0)</f>
        <v>0</v>
      </c>
      <c r="O2132" s="51">
        <f>IF(OR((ROW(N2132)-MATCH(MAX($N$2:N2132),$N$2:N2132,0))=1,(ROW(N2132)-MATCH(MAX($N$2:N2132),$N$2:N2132,0))&gt;123),IF(OR(((U2131*R2131/C2131*C2132)/(U2131*S2131/D2131*D2132))&lt;(4/6),((U2131*R2131/C2131*C2132)/(U2131*S2131/D2131*D2132))&gt;(6/4)),1,0),0)</f>
        <v>0</v>
      </c>
      <c r="P2132" s="47">
        <f>IF(O2132=1,U2131/2/C2132,P2131)</f>
        <v>4.5848803948301908</v>
      </c>
      <c r="Q2132" s="47">
        <f>IF(O2132=1,U2131/2/D2132,Q2131)</f>
        <v>74.992248772629807</v>
      </c>
      <c r="R2132" s="41">
        <f>P2132*C2132/U2131</f>
        <v>0.5939092730492761</v>
      </c>
      <c r="S2132" s="41">
        <f>Q2132*D2132/U2131</f>
        <v>0.40809040272350849</v>
      </c>
      <c r="T2132" s="41">
        <f t="shared" si="403"/>
        <v>1.455337516113224</v>
      </c>
      <c r="U2132" s="42">
        <f>P2132*C2132+Q2132*D2132</f>
        <v>37432.527024377378</v>
      </c>
      <c r="V2132" s="25">
        <f>B2132</f>
        <v>44117</v>
      </c>
      <c r="W2132">
        <f>C2132/C$2</f>
        <v>2.1051417877431806</v>
      </c>
      <c r="X2132">
        <f>D2132/D$2</f>
        <v>1.4567724829810103</v>
      </c>
      <c r="Y2132">
        <f t="shared" si="404"/>
        <v>1.8716263512188689</v>
      </c>
      <c r="AA2132" s="15">
        <f t="shared" si="405"/>
        <v>3.3262855301976479E-3</v>
      </c>
      <c r="AB2132" s="15">
        <f t="shared" si="406"/>
        <v>7.5266643152049895E-5</v>
      </c>
      <c r="AC2132" s="15">
        <f t="shared" si="407"/>
        <v>1.9996757727847037E-3</v>
      </c>
    </row>
    <row r="2133" spans="1:29" x14ac:dyDescent="0.4">
      <c r="A2133" s="43">
        <f t="shared" si="398"/>
        <v>2020</v>
      </c>
      <c r="B2133" s="53">
        <v>44118</v>
      </c>
      <c r="C2133" s="45">
        <v>4807.1021000000001</v>
      </c>
      <c r="D2133" s="45">
        <f>VLOOKUP(B2133,'H11001.CSI  中证全债'!$A$2:$B$2792,2,0)</f>
        <v>203.22049999999999</v>
      </c>
      <c r="E2133" s="14">
        <f t="shared" si="399"/>
        <v>0</v>
      </c>
      <c r="F2133" s="14">
        <f>IF(AND((B2133-$B$2)&gt;123,OR(((G2132*J2132/C2132*C2133)/(G2132*K2132/D2132*D2133))&lt;(4/6),((G2132*J2132/C2132*C2133)/(G2132*K2132/D2132*D2133))&gt;(6/4))),COUNTIF($E$2:E2133,1),0)</f>
        <v>0</v>
      </c>
      <c r="G2133" s="21">
        <f t="shared" si="400"/>
        <v>37025.366888331919</v>
      </c>
      <c r="H2133" s="12">
        <f t="shared" si="401"/>
        <v>4.553570394703824</v>
      </c>
      <c r="I2133" s="12">
        <f t="shared" si="402"/>
        <v>74.480129127983204</v>
      </c>
      <c r="J2133" s="15">
        <f>IF(OR((ROW(F2133)-MATCH(MAX($F$2:F2133),$F$2:F2133,0))=1,(ROW(F2133)-MATCH(MAX($F$2:F2133),$F$2:F2133,0))&gt;123),IF(OR(((G2132*J2132/C2132*C2133)/(G2132*K2132/D2132*D2133))&lt;(4/6),((G2132*J2132/C2132*C2133)/(G2132*K2132/D2132*D2133))&gt;(6/4)),50%,((G2132*J2132/C2132*C2133)/((G2132*K2132/D2132*D2133)+(G2132*J2132/C2132*C2133)))),((G2132*J2132/C2132*C2133)/((G2132*K2132/D2132*D2133)+(G2132*J2132/C2132*C2133))))</f>
        <v>0.59120218505591127</v>
      </c>
      <c r="K2133" s="18">
        <f t="shared" si="396"/>
        <v>0.40879781494408873</v>
      </c>
      <c r="L2133" s="20">
        <f t="shared" si="397"/>
        <v>1.4461970280755292</v>
      </c>
      <c r="M2133" s="51">
        <f>IF(AND((B2133-$B$2)&gt;123,OR(((U2132*R2132/C2132*C2133)/(U2132*S2132/D2132*D2133))&lt;(4/6),((U2132*R2132/C2132*C2133)/(U2132*S2132/D2132*D2133))&gt;(6/4))),1,0)</f>
        <v>0</v>
      </c>
      <c r="N2133" s="51">
        <f>IF(AND((B2133-$B$2)&gt;123,OR(((U2132*R2132/C2132*C2133)/(U2132*S2132/D2132*D2133))&lt;(4/6),((U2132*R2132/C2132*C2133)/(U2132*S2132/D2132*D2133))&gt;(6/4))),COUNTIF($M$2:M2133,1),0)</f>
        <v>0</v>
      </c>
      <c r="O2133" s="51">
        <f>IF(OR((ROW(N2133)-MATCH(MAX($N$2:N2133),$N$2:N2133,0))=1,(ROW(N2133)-MATCH(MAX($N$2:N2133),$N$2:N2133,0))&gt;123),IF(OR(((U2132*R2132/C2132*C2133)/(U2132*S2132/D2132*D2133))&lt;(4/6),((U2132*R2132/C2132*C2133)/(U2132*S2132/D2132*D2133))&gt;(6/4)),1,0),0)</f>
        <v>0</v>
      </c>
      <c r="P2133" s="47">
        <f>IF(O2133=1,U2132/2/C2133,P2132)</f>
        <v>4.5848803948301908</v>
      </c>
      <c r="Q2133" s="47">
        <f>IF(O2133=1,U2132/2/D2133,Q2132)</f>
        <v>74.992248772629807</v>
      </c>
      <c r="R2133" s="41">
        <f>P2133*C2133/U2132</f>
        <v>0.58879242002239984</v>
      </c>
      <c r="S2133" s="41">
        <f>Q2133*D2133/U2132</f>
        <v>0.40713153781398237</v>
      </c>
      <c r="T2133" s="41">
        <f t="shared" si="403"/>
        <v>1.4461970280755259</v>
      </c>
      <c r="U2133" s="42">
        <f>P2133*C2133+Q2133*D2133</f>
        <v>37279.950465935253</v>
      </c>
      <c r="V2133" s="25">
        <f>B2133</f>
        <v>44118</v>
      </c>
      <c r="W2133">
        <f>C2133/C$2</f>
        <v>2.0911781735575765</v>
      </c>
      <c r="X2133">
        <f>D2133/D$2</f>
        <v>1.4562558222859188</v>
      </c>
      <c r="Y2133">
        <f t="shared" si="404"/>
        <v>1.8639975232967627</v>
      </c>
      <c r="AA2133" s="15">
        <f t="shared" si="405"/>
        <v>-6.6330991417797858E-3</v>
      </c>
      <c r="AB2133" s="15">
        <f t="shared" si="406"/>
        <v>-3.5466121245941729E-4</v>
      </c>
      <c r="AC2133" s="15">
        <f t="shared" si="407"/>
        <v>-4.0760421636177879E-3</v>
      </c>
    </row>
    <row r="2134" spans="1:29" x14ac:dyDescent="0.4">
      <c r="A2134" s="43">
        <f t="shared" si="398"/>
        <v>2020</v>
      </c>
      <c r="B2134" s="53">
        <v>44119</v>
      </c>
      <c r="C2134" s="45">
        <v>4798.7361000000001</v>
      </c>
      <c r="D2134" s="45">
        <f>VLOOKUP(B2134,'H11001.CSI  中证全债'!$A$2:$B$2792,2,0)</f>
        <v>203.1841</v>
      </c>
      <c r="E2134" s="14">
        <f t="shared" si="399"/>
        <v>0</v>
      </c>
      <c r="F2134" s="14">
        <f>IF(AND((B2134-$B$2)&gt;123,OR(((G2133*J2133/C2133*C2134)/(G2133*K2133/D2133*D2134))&lt;(4/6),((G2133*J2133/C2133*C2134)/(G2133*K2133/D2133*D2134))&gt;(6/4))),COUNTIF($E$2:E2134,1),0)</f>
        <v>0</v>
      </c>
      <c r="G2134" s="21">
        <f t="shared" si="400"/>
        <v>36984.56064170957</v>
      </c>
      <c r="H2134" s="12">
        <f t="shared" si="401"/>
        <v>4.553570394703824</v>
      </c>
      <c r="I2134" s="12">
        <f t="shared" si="402"/>
        <v>74.480129127983204</v>
      </c>
      <c r="J2134" s="15">
        <f>IF(OR((ROW(F2134)-MATCH(MAX($F$2:F2134),$F$2:F2134,0))=1,(ROW(F2134)-MATCH(MAX($F$2:F2134),$F$2:F2134,0))&gt;123),IF(OR(((G2133*J2133/C2133*C2134)/(G2133*K2133/D2133*D2134))&lt;(4/6),((G2133*J2133/C2133*C2134)/(G2133*K2133/D2133*D2134))&gt;(6/4)),50%,((G2133*J2133/C2133*C2134)/((G2133*K2133/D2133*D2134)+(G2133*J2133/C2133*C2134)))),((G2133*J2133/C2133*C2134)/((G2133*K2133/D2133*D2134)+(G2133*J2133/C2133*C2134))))</f>
        <v>0.59082444830542324</v>
      </c>
      <c r="K2134" s="18">
        <f t="shared" si="396"/>
        <v>0.40917555169457676</v>
      </c>
      <c r="L2134" s="20">
        <f t="shared" si="397"/>
        <v>1.4439387833866373</v>
      </c>
      <c r="M2134" s="51">
        <f>IF(AND((B2134-$B$2)&gt;123,OR(((U2133*R2133/C2133*C2134)/(U2133*S2133/D2133*D2134))&lt;(4/6),((U2133*R2133/C2133*C2134)/(U2133*S2133/D2133*D2134))&gt;(6/4))),1,0)</f>
        <v>0</v>
      </c>
      <c r="N2134" s="51">
        <f>IF(AND((B2134-$B$2)&gt;123,OR(((U2133*R2133/C2133*C2134)/(U2133*S2133/D2133*D2134))&lt;(4/6),((U2133*R2133/C2133*C2134)/(U2133*S2133/D2133*D2134))&gt;(6/4))),COUNTIF($M$2:M2134,1),0)</f>
        <v>0</v>
      </c>
      <c r="O2134" s="51">
        <f>IF(OR((ROW(N2134)-MATCH(MAX($N$2:N2134),$N$2:N2134,0))=1,(ROW(N2134)-MATCH(MAX($N$2:N2134),$N$2:N2134,0))&gt;123),IF(OR(((U2133*R2133/C2133*C2134)/(U2133*S2133/D2133*D2134))&lt;(4/6),((U2133*R2133/C2133*C2134)/(U2133*S2133/D2133*D2134))&gt;(6/4)),1,0),0)</f>
        <v>0</v>
      </c>
      <c r="P2134" s="47">
        <f>IF(O2134=1,U2133/2/C2134,P2133)</f>
        <v>4.5848803948301908</v>
      </c>
      <c r="Q2134" s="47">
        <f>IF(O2134=1,U2133/2/D2134,Q2133)</f>
        <v>74.992248772629807</v>
      </c>
      <c r="R2134" s="41">
        <f>P2134*C2134/U2133</f>
        <v>0.59017329126974005</v>
      </c>
      <c r="S2134" s="41">
        <f>Q2134*D2134/U2133</f>
        <v>0.40872459280132339</v>
      </c>
      <c r="T2134" s="41">
        <f t="shared" si="403"/>
        <v>1.4439387833866335</v>
      </c>
      <c r="U2134" s="42">
        <f>P2134*C2134+Q2134*D2134</f>
        <v>37238.863638696785</v>
      </c>
      <c r="V2134" s="25">
        <f>B2134</f>
        <v>44119</v>
      </c>
      <c r="W2134">
        <f>C2134/C$2</f>
        <v>2.0875388090847515</v>
      </c>
      <c r="X2134">
        <f>D2134/D$2</f>
        <v>1.4559949838767465</v>
      </c>
      <c r="Y2134">
        <f t="shared" si="404"/>
        <v>1.8619431819348393</v>
      </c>
      <c r="AA2134" s="15">
        <f t="shared" si="405"/>
        <v>-1.7403416499099933E-3</v>
      </c>
      <c r="AB2134" s="15">
        <f t="shared" si="406"/>
        <v>-1.7911578802332073E-4</v>
      </c>
      <c r="AC2134" s="15">
        <f t="shared" si="407"/>
        <v>-1.1021159289363869E-3</v>
      </c>
    </row>
    <row r="2135" spans="1:29" x14ac:dyDescent="0.4">
      <c r="A2135" s="43">
        <f t="shared" si="398"/>
        <v>2020</v>
      </c>
      <c r="B2135" s="53">
        <v>44120</v>
      </c>
      <c r="C2135" s="45">
        <v>4791.6760000000004</v>
      </c>
      <c r="D2135" s="45">
        <f>VLOOKUP(B2135,'H11001.CSI  中证全债'!$A$2:$B$2792,2,0)</f>
        <v>203.19200000000001</v>
      </c>
      <c r="E2135" s="14">
        <f t="shared" si="399"/>
        <v>0</v>
      </c>
      <c r="F2135" s="14">
        <f>IF(AND((B2135-$B$2)&gt;123,OR(((G2134*J2134/C2134*C2135)/(G2134*K2134/D2134*D2135))&lt;(4/6),((G2134*J2134/C2134*C2135)/(G2134*K2134/D2134*D2135))&gt;(6/4))),COUNTIF($E$2:E2135,1),0)</f>
        <v>0</v>
      </c>
      <c r="G2135" s="21">
        <f t="shared" si="400"/>
        <v>36953.000372386028</v>
      </c>
      <c r="H2135" s="12">
        <f t="shared" si="401"/>
        <v>4.553570394703824</v>
      </c>
      <c r="I2135" s="12">
        <f t="shared" si="402"/>
        <v>74.480129127983204</v>
      </c>
      <c r="J2135" s="15">
        <f>IF(OR((ROW(F2135)-MATCH(MAX($F$2:F2135),$F$2:F2135,0))=1,(ROW(F2135)-MATCH(MAX($F$2:F2135),$F$2:F2135,0))&gt;123),IF(OR(((G2134*J2134/C2134*C2135)/(G2134*K2134/D2134*D2135))&lt;(4/6),((G2134*J2134/C2134*C2135)/(G2134*K2134/D2134*D2135))&gt;(6/4)),50%,((G2134*J2134/C2134*C2135)/((G2134*K2134/D2134*D2135)+(G2134*J2134/C2134*C2135)))),((G2134*J2134/C2134*C2135)/((G2134*K2134/D2134*D2135)+(G2134*J2134/C2134*C2135))))</f>
        <v>0.59045906299175088</v>
      </c>
      <c r="K2135" s="18">
        <f t="shared" si="396"/>
        <v>0.40954093700824912</v>
      </c>
      <c r="L2135" s="20">
        <f t="shared" si="397"/>
        <v>1.4417583436350287</v>
      </c>
      <c r="M2135" s="51">
        <f>IF(AND((B2135-$B$2)&gt;123,OR(((U2134*R2134/C2134*C2135)/(U2134*S2134/D2134*D2135))&lt;(4/6),((U2134*R2134/C2134*C2135)/(U2134*S2134/D2134*D2135))&gt;(6/4))),1,0)</f>
        <v>0</v>
      </c>
      <c r="N2135" s="51">
        <f>IF(AND((B2135-$B$2)&gt;123,OR(((U2134*R2134/C2134*C2135)/(U2134*S2134/D2134*D2135))&lt;(4/6),((U2134*R2134/C2134*C2135)/(U2134*S2134/D2134*D2135))&gt;(6/4))),COUNTIF($M$2:M2135,1),0)</f>
        <v>0</v>
      </c>
      <c r="O2135" s="51">
        <f>IF(OR((ROW(N2135)-MATCH(MAX($N$2:N2135),$N$2:N2135,0))=1,(ROW(N2135)-MATCH(MAX($N$2:N2135),$N$2:N2135,0))&gt;123),IF(OR(((U2134*R2134/C2134*C2135)/(U2134*S2134/D2134*D2135))&lt;(4/6),((U2134*R2134/C2134*C2135)/(U2134*S2134/D2134*D2135))&gt;(6/4)),1,0),0)</f>
        <v>0</v>
      </c>
      <c r="P2135" s="47">
        <f>IF(O2135=1,U2134/2/C2135,P2134)</f>
        <v>4.5848803948301908</v>
      </c>
      <c r="Q2135" s="47">
        <f>IF(O2135=1,U2134/2/D2135,Q2134)</f>
        <v>74.992248772629807</v>
      </c>
      <c r="R2135" s="41">
        <f>P2135*C2135/U2134</f>
        <v>0.58995520282066238</v>
      </c>
      <c r="S2135" s="41">
        <f>Q2135*D2135/U2134</f>
        <v>0.40919146084720487</v>
      </c>
      <c r="T2135" s="41">
        <f t="shared" si="403"/>
        <v>1.4417583436350252</v>
      </c>
      <c r="U2135" s="42">
        <f>P2135*C2135+Q2135*D2135</f>
        <v>37207.086363386545</v>
      </c>
      <c r="V2135" s="25">
        <f>B2135</f>
        <v>44120</v>
      </c>
      <c r="W2135">
        <f>C2135/C$2</f>
        <v>2.0844675352245328</v>
      </c>
      <c r="X2135">
        <f>D2135/D$2</f>
        <v>1.4560515944106054</v>
      </c>
      <c r="Y2135">
        <f t="shared" si="404"/>
        <v>1.8603543181693272</v>
      </c>
      <c r="AA2135" s="15">
        <f t="shared" si="405"/>
        <v>-1.4712415629606346E-3</v>
      </c>
      <c r="AB2135" s="15">
        <f t="shared" si="406"/>
        <v>3.8880995117285266E-5</v>
      </c>
      <c r="AC2135" s="15">
        <f t="shared" si="407"/>
        <v>-8.533363321329146E-4</v>
      </c>
    </row>
    <row r="2136" spans="1:29" x14ac:dyDescent="0.4">
      <c r="A2136" s="43">
        <f t="shared" si="398"/>
        <v>2020</v>
      </c>
      <c r="B2136" s="53">
        <v>44123</v>
      </c>
      <c r="C2136" s="45">
        <v>4755.4879000000001</v>
      </c>
      <c r="D2136" s="45">
        <f>VLOOKUP(B2136,'H11001.CSI  中证全债'!$A$2:$B$2792,2,0)</f>
        <v>203.36959999999999</v>
      </c>
      <c r="E2136" s="14">
        <f t="shared" si="399"/>
        <v>0</v>
      </c>
      <c r="F2136" s="14">
        <f>IF(AND((B2136-$B$2)&gt;123,OR(((G2135*J2135/C2135*C2136)/(G2135*K2135/D2135*D2136))&lt;(4/6),((G2135*J2135/C2135*C2136)/(G2135*K2135/D2135*D2136))&gt;(6/4))),COUNTIF($E$2:E2136,1),0)</f>
        <v>0</v>
      </c>
      <c r="G2136" s="21">
        <f t="shared" si="400"/>
        <v>36801.442982518573</v>
      </c>
      <c r="H2136" s="12">
        <f t="shared" si="401"/>
        <v>4.553570394703824</v>
      </c>
      <c r="I2136" s="12">
        <f t="shared" si="402"/>
        <v>74.480129127983204</v>
      </c>
      <c r="J2136" s="15">
        <f>IF(OR((ROW(F2136)-MATCH(MAX($F$2:F2136),$F$2:F2136,0))=1,(ROW(F2136)-MATCH(MAX($F$2:F2136),$F$2:F2136,0))&gt;123),IF(OR(((G2135*J2135/C2135*C2136)/(G2135*K2135/D2135*D2136))&lt;(4/6),((G2135*J2135/C2135*C2136)/(G2135*K2135/D2135*D2136))&gt;(6/4)),50%,((G2135*J2135/C2135*C2136)/((G2135*K2135/D2135*D2136)+(G2135*J2135/C2135*C2136)))),((G2135*J2135/C2135*C2136)/((G2135*K2135/D2135*D2136)+(G2135*J2135/C2135*C2136))))</f>
        <v>0.58841303924138499</v>
      </c>
      <c r="K2136" s="18">
        <f t="shared" si="396"/>
        <v>0.41158696075861501</v>
      </c>
      <c r="L2136" s="20">
        <f t="shared" si="397"/>
        <v>1.4296202147824451</v>
      </c>
      <c r="M2136" s="51">
        <f>IF(AND((B2136-$B$2)&gt;123,OR(((U2135*R2135/C2135*C2136)/(U2135*S2135/D2135*D2136))&lt;(4/6),((U2135*R2135/C2135*C2136)/(U2135*S2135/D2135*D2136))&gt;(6/4))),1,0)</f>
        <v>0</v>
      </c>
      <c r="N2136" s="51">
        <f>IF(AND((B2136-$B$2)&gt;123,OR(((U2135*R2135/C2135*C2136)/(U2135*S2135/D2135*D2136))&lt;(4/6),((U2135*R2135/C2135*C2136)/(U2135*S2135/D2135*D2136))&gt;(6/4))),COUNTIF($M$2:M2136,1),0)</f>
        <v>0</v>
      </c>
      <c r="O2136" s="51">
        <f>IF(OR((ROW(N2136)-MATCH(MAX($N$2:N2136),$N$2:N2136,0))=1,(ROW(N2136)-MATCH(MAX($N$2:N2136),$N$2:N2136,0))&gt;123),IF(OR(((U2135*R2135/C2135*C2136)/(U2135*S2135/D2135*D2136))&lt;(4/6),((U2135*R2135/C2135*C2136)/(U2135*S2135/D2135*D2136))&gt;(6/4)),1,0),0)</f>
        <v>0</v>
      </c>
      <c r="P2136" s="47">
        <f>IF(O2136=1,U2135/2/C2136,P2135)</f>
        <v>4.5848803948301908</v>
      </c>
      <c r="Q2136" s="47">
        <f>IF(O2136=1,U2135/2/D2136,Q2135)</f>
        <v>74.992248772629807</v>
      </c>
      <c r="R2136" s="41">
        <f>P2136*C2136/U2135</f>
        <v>0.58599974820973011</v>
      </c>
      <c r="S2136" s="41">
        <f>Q2136*D2136/U2135</f>
        <v>0.40989889632954518</v>
      </c>
      <c r="T2136" s="41">
        <f t="shared" si="403"/>
        <v>1.4296202147824415</v>
      </c>
      <c r="U2136" s="42">
        <f>P2136*C2136+Q2136*D2136</f>
        <v>37054.486876552415</v>
      </c>
      <c r="V2136" s="25">
        <f>B2136</f>
        <v>44123</v>
      </c>
      <c r="W2136">
        <f>C2136/C$2</f>
        <v>2.0687250435344726</v>
      </c>
      <c r="X2136">
        <f>D2136/D$2</f>
        <v>1.4573242565388749</v>
      </c>
      <c r="Y2136">
        <f t="shared" si="404"/>
        <v>1.8527243438276209</v>
      </c>
      <c r="AA2136" s="15">
        <f t="shared" si="405"/>
        <v>-7.552284419898303E-3</v>
      </c>
      <c r="AB2136" s="15">
        <f t="shared" si="406"/>
        <v>8.7405015945507536E-4</v>
      </c>
      <c r="AC2136" s="15">
        <f t="shared" si="407"/>
        <v>-4.1013554607245428E-3</v>
      </c>
    </row>
    <row r="2137" spans="1:29" x14ac:dyDescent="0.4">
      <c r="A2137" s="43">
        <f t="shared" si="398"/>
        <v>2020</v>
      </c>
      <c r="B2137" s="53">
        <v>44124</v>
      </c>
      <c r="C2137" s="45">
        <v>4793.4672</v>
      </c>
      <c r="D2137" s="45">
        <f>VLOOKUP(B2137,'H11001.CSI  中证全债'!$A$2:$B$2792,2,0)</f>
        <v>203.41499999999999</v>
      </c>
      <c r="E2137" s="14">
        <f t="shared" si="399"/>
        <v>0</v>
      </c>
      <c r="F2137" s="14">
        <f>IF(AND((B2137-$B$2)&gt;123,OR(((G2136*J2136/C2136*C2137)/(G2136*K2136/D2136*D2137))&lt;(4/6),((G2136*J2136/C2136*C2137)/(G2136*K2136/D2136*D2137))&gt;(6/4))),COUNTIF($E$2:E2137,1),0)</f>
        <v>0</v>
      </c>
      <c r="G2137" s="21">
        <f t="shared" si="400"/>
        <v>36977.765796472559</v>
      </c>
      <c r="H2137" s="12">
        <f t="shared" si="401"/>
        <v>4.553570394703824</v>
      </c>
      <c r="I2137" s="12">
        <f t="shared" si="402"/>
        <v>74.480129127983204</v>
      </c>
      <c r="J2137" s="15">
        <f>IF(OR((ROW(F2137)-MATCH(MAX($F$2:F2137),$F$2:F2137,0))=1,(ROW(F2137)-MATCH(MAX($F$2:F2137),$F$2:F2137,0))&gt;123),IF(OR(((G2136*J2136/C2136*C2137)/(G2136*K2136/D2136*D2137))&lt;(4/6),((G2136*J2136/C2136*C2137)/(G2136*K2136/D2136*D2137))&gt;(6/4)),50%,((G2136*J2136/C2136*C2137)/((G2136*K2136/D2136*D2137)+(G2136*J2136/C2136*C2137)))),((G2136*J2136/C2136*C2137)/((G2136*K2136/D2136*D2137)+(G2136*J2136/C2136*C2137))))</f>
        <v>0.59028418455681986</v>
      </c>
      <c r="K2137" s="18">
        <f t="shared" si="396"/>
        <v>0.40971581544318014</v>
      </c>
      <c r="L2137" s="20">
        <f t="shared" si="397"/>
        <v>1.440716131297795</v>
      </c>
      <c r="M2137" s="51">
        <f>IF(AND((B2137-$B$2)&gt;123,OR(((U2136*R2136/C2136*C2137)/(U2136*S2136/D2136*D2137))&lt;(4/6),((U2136*R2136/C2136*C2137)/(U2136*S2136/D2136*D2137))&gt;(6/4))),1,0)</f>
        <v>0</v>
      </c>
      <c r="N2137" s="51">
        <f>IF(AND((B2137-$B$2)&gt;123,OR(((U2136*R2136/C2136*C2137)/(U2136*S2136/D2136*D2137))&lt;(4/6),((U2136*R2136/C2136*C2137)/(U2136*S2136/D2136*D2137))&gt;(6/4))),COUNTIF($M$2:M2137,1),0)</f>
        <v>0</v>
      </c>
      <c r="O2137" s="51">
        <f>IF(OR((ROW(N2137)-MATCH(MAX($N$2:N2137),$N$2:N2137,0))=1,(ROW(N2137)-MATCH(MAX($N$2:N2137),$N$2:N2137,0))&gt;123),IF(OR(((U2136*R2136/C2136*C2137)/(U2136*S2136/D2136*D2137))&lt;(4/6),((U2136*R2136/C2136*C2137)/(U2136*S2136/D2136*D2137))&gt;(6/4)),1,0),0)</f>
        <v>0</v>
      </c>
      <c r="P2137" s="47">
        <f>IF(O2137=1,U2136/2/C2137,P2136)</f>
        <v>4.5848803948301908</v>
      </c>
      <c r="Q2137" s="47">
        <f>IF(O2137=1,U2136/2/D2137,Q2136)</f>
        <v>74.992248772629807</v>
      </c>
      <c r="R2137" s="41">
        <f>P2137*C2137/U2136</f>
        <v>0.59311234997693685</v>
      </c>
      <c r="S2137" s="41">
        <f>Q2137*D2137/U2136</f>
        <v>0.4116788429672566</v>
      </c>
      <c r="T2137" s="41">
        <f t="shared" si="403"/>
        <v>1.4407161312977912</v>
      </c>
      <c r="U2137" s="42">
        <f>P2137*C2137+Q2137*D2137</f>
        <v>37232.02207262606</v>
      </c>
      <c r="V2137" s="25">
        <f>B2137</f>
        <v>44124</v>
      </c>
      <c r="W2137">
        <f>C2137/C$2</f>
        <v>2.085246740297892</v>
      </c>
      <c r="X2137">
        <f>D2137/D$2</f>
        <v>1.4576495879613041</v>
      </c>
      <c r="Y2137">
        <f t="shared" si="404"/>
        <v>1.8616011036313029</v>
      </c>
      <c r="AA2137" s="15">
        <f t="shared" si="405"/>
        <v>7.9864150216848451E-3</v>
      </c>
      <c r="AB2137" s="15">
        <f t="shared" si="406"/>
        <v>2.2323887149311439E-4</v>
      </c>
      <c r="AC2137" s="15">
        <f t="shared" si="407"/>
        <v>4.7911929441932788E-3</v>
      </c>
    </row>
    <row r="2138" spans="1:29" x14ac:dyDescent="0.4">
      <c r="A2138" s="43">
        <f t="shared" si="398"/>
        <v>2020</v>
      </c>
      <c r="B2138" s="53">
        <v>44125</v>
      </c>
      <c r="C2138" s="45">
        <v>4792.8284000000003</v>
      </c>
      <c r="D2138" s="45">
        <f>VLOOKUP(B2138,'H11001.CSI  中证全债'!$A$2:$B$2792,2,0)</f>
        <v>203.50460000000001</v>
      </c>
      <c r="E2138" s="14">
        <f t="shared" si="399"/>
        <v>0</v>
      </c>
      <c r="F2138" s="14">
        <f>IF(AND((B2138-$B$2)&gt;123,OR(((G2137*J2137/C2137*C2138)/(G2137*K2137/D2137*D2138))&lt;(4/6),((G2137*J2137/C2137*C2138)/(G2137*K2137/D2137*D2138))&gt;(6/4))),COUNTIF($E$2:E2138,1),0)</f>
        <v>0</v>
      </c>
      <c r="G2138" s="21">
        <f t="shared" si="400"/>
        <v>36981.530395274298</v>
      </c>
      <c r="H2138" s="12">
        <f t="shared" si="401"/>
        <v>4.553570394703824</v>
      </c>
      <c r="I2138" s="12">
        <f t="shared" si="402"/>
        <v>74.480129127983204</v>
      </c>
      <c r="J2138" s="15">
        <f>IF(OR((ROW(F2138)-MATCH(MAX($F$2:F2138),$F$2:F2138,0))=1,(ROW(F2138)-MATCH(MAX($F$2:F2138),$F$2:F2138,0))&gt;123),IF(OR(((G2137*J2137/C2137*C2138)/(G2137*K2137/D2137*D2138))&lt;(4/6),((G2137*J2137/C2137*C2138)/(G2137*K2137/D2137*D2138))&gt;(6/4)),50%,((G2137*J2137/C2137*C2138)/((G2137*K2137/D2137*D2138)+(G2137*J2137/C2137*C2138)))),((G2137*J2137/C2137*C2138)/((G2137*K2137/D2137*D2138)+(G2137*J2137/C2137*C2138))))</f>
        <v>0.59014543951714304</v>
      </c>
      <c r="K2138" s="18">
        <f t="shared" si="396"/>
        <v>0.40985456048285696</v>
      </c>
      <c r="L2138" s="20">
        <f t="shared" si="397"/>
        <v>1.4398898936780944</v>
      </c>
      <c r="M2138" s="51">
        <f>IF(AND((B2138-$B$2)&gt;123,OR(((U2137*R2137/C2137*C2138)/(U2137*S2137/D2137*D2138))&lt;(4/6),((U2137*R2137/C2137*C2138)/(U2137*S2137/D2137*D2138))&gt;(6/4))),1,0)</f>
        <v>0</v>
      </c>
      <c r="N2138" s="51">
        <f>IF(AND((B2138-$B$2)&gt;123,OR(((U2137*R2137/C2137*C2138)/(U2137*S2137/D2137*D2138))&lt;(4/6),((U2137*R2137/C2137*C2138)/(U2137*S2137/D2137*D2138))&gt;(6/4))),COUNTIF($M$2:M2138,1),0)</f>
        <v>0</v>
      </c>
      <c r="O2138" s="51">
        <f>IF(OR((ROW(N2138)-MATCH(MAX($N$2:N2138),$N$2:N2138,0))=1,(ROW(N2138)-MATCH(MAX($N$2:N2138),$N$2:N2138,0))&gt;123),IF(OR(((U2137*R2137/C2137*C2138)/(U2137*S2137/D2137*D2138))&lt;(4/6),((U2137*R2137/C2137*C2138)/(U2137*S2137/D2137*D2138))&gt;(6/4)),1,0),0)</f>
        <v>0</v>
      </c>
      <c r="P2138" s="47">
        <f>IF(O2138=1,U2137/2/C2138,P2137)</f>
        <v>4.5848803948301908</v>
      </c>
      <c r="Q2138" s="47">
        <f>IF(O2138=1,U2137/2/D2138,Q2137)</f>
        <v>74.992248772629807</v>
      </c>
      <c r="R2138" s="41">
        <f>P2138*C2138/U2137</f>
        <v>0.59020552050815422</v>
      </c>
      <c r="S2138" s="41">
        <f>Q2138*D2138/U2137</f>
        <v>0.40989628658377375</v>
      </c>
      <c r="T2138" s="41">
        <f t="shared" si="403"/>
        <v>1.4398898936780908</v>
      </c>
      <c r="U2138" s="42">
        <f>P2138*C2138+Q2138*D2138</f>
        <v>37235.812556519872</v>
      </c>
      <c r="V2138" s="25">
        <f>B2138</f>
        <v>44125</v>
      </c>
      <c r="W2138">
        <f>C2138/C$2</f>
        <v>2.0849688505028596</v>
      </c>
      <c r="X2138">
        <f>D2138/D$2</f>
        <v>1.4582916517377285</v>
      </c>
      <c r="Y2138">
        <f t="shared" si="404"/>
        <v>1.8617906278259935</v>
      </c>
      <c r="AA2138" s="15">
        <f t="shared" si="405"/>
        <v>-1.3326470659902334E-4</v>
      </c>
      <c r="AB2138" s="15">
        <f t="shared" si="406"/>
        <v>4.4047882407904915E-4</v>
      </c>
      <c r="AC2138" s="15">
        <f t="shared" si="407"/>
        <v>1.0180709192786352E-4</v>
      </c>
    </row>
    <row r="2139" spans="1:29" x14ac:dyDescent="0.4">
      <c r="A2139" s="43">
        <f t="shared" si="398"/>
        <v>2020</v>
      </c>
      <c r="B2139" s="53">
        <v>44126</v>
      </c>
      <c r="C2139" s="45">
        <v>4777.9844999999996</v>
      </c>
      <c r="D2139" s="45">
        <f>VLOOKUP(B2139,'H11001.CSI  中证全债'!$A$2:$B$2792,2,0)</f>
        <v>203.76400000000001</v>
      </c>
      <c r="E2139" s="14">
        <f t="shared" si="399"/>
        <v>0</v>
      </c>
      <c r="F2139" s="14">
        <f>IF(AND((B2139-$B$2)&gt;123,OR(((G2138*J2138/C2138*C2139)/(G2138*K2138/D2138*D2139))&lt;(4/6),((G2138*J2138/C2138*C2139)/(G2138*K2138/D2138*D2139))&gt;(6/4))),COUNTIF($E$2:E2139,1),0)</f>
        <v>0</v>
      </c>
      <c r="G2139" s="21">
        <f t="shared" si="400"/>
        <v>36933.257797188147</v>
      </c>
      <c r="H2139" s="12">
        <f t="shared" si="401"/>
        <v>4.553570394703824</v>
      </c>
      <c r="I2139" s="12">
        <f t="shared" si="402"/>
        <v>74.480129127983204</v>
      </c>
      <c r="J2139" s="15">
        <f>IF(OR((ROW(F2139)-MATCH(MAX($F$2:F2139),$F$2:F2139,0))=1,(ROW(F2139)-MATCH(MAX($F$2:F2139),$F$2:F2139,0))&gt;123),IF(OR(((G2138*J2138/C2138*C2139)/(G2138*K2138/D2138*D2139))&lt;(4/6),((G2138*J2138/C2138*C2139)/(G2138*K2138/D2138*D2139))&gt;(6/4)),50%,((G2138*J2138/C2138*C2139)/((G2138*K2138/D2138*D2139)+(G2138*J2138/C2138*C2139)))),((G2138*J2138/C2138*C2139)/((G2138*K2138/D2138*D2139)+(G2138*J2138/C2138*C2139))))</f>
        <v>0.58908664069190797</v>
      </c>
      <c r="K2139" s="18">
        <f t="shared" si="396"/>
        <v>0.41091335930809203</v>
      </c>
      <c r="L2139" s="20">
        <f t="shared" si="397"/>
        <v>1.4336030390538514</v>
      </c>
      <c r="M2139" s="51">
        <f>IF(AND((B2139-$B$2)&gt;123,OR(((U2138*R2138/C2138*C2139)/(U2138*S2138/D2138*D2139))&lt;(4/6),((U2138*R2138/C2138*C2139)/(U2138*S2138/D2138*D2139))&gt;(6/4))),1,0)</f>
        <v>0</v>
      </c>
      <c r="N2139" s="51">
        <f>IF(AND((B2139-$B$2)&gt;123,OR(((U2138*R2138/C2138*C2139)/(U2138*S2138/D2138*D2139))&lt;(4/6),((U2138*R2138/C2138*C2139)/(U2138*S2138/D2138*D2139))&gt;(6/4))),COUNTIF($M$2:M2139,1),0)</f>
        <v>0</v>
      </c>
      <c r="O2139" s="51">
        <f>IF(OR((ROW(N2139)-MATCH(MAX($N$2:N2139),$N$2:N2139,0))=1,(ROW(N2139)-MATCH(MAX($N$2:N2139),$N$2:N2139,0))&gt;123),IF(OR(((U2138*R2138/C2138*C2139)/(U2138*S2138/D2138*D2139))&lt;(4/6),((U2138*R2138/C2138*C2139)/(U2138*S2138/D2138*D2139))&gt;(6/4)),1,0),0)</f>
        <v>0</v>
      </c>
      <c r="P2139" s="47">
        <f>IF(O2139=1,U2138/2/C2139,P2138)</f>
        <v>4.5848803948301908</v>
      </c>
      <c r="Q2139" s="47">
        <f>IF(O2139=1,U2138/2/D2139,Q2138)</f>
        <v>74.992248772629807</v>
      </c>
      <c r="R2139" s="41">
        <f>P2139*C2139/U2138</f>
        <v>0.58831769623936336</v>
      </c>
      <c r="S2139" s="41">
        <f>Q2139*D2139/U2138</f>
        <v>0.41037698736160749</v>
      </c>
      <c r="T2139" s="41">
        <f t="shared" si="403"/>
        <v>1.4336030390538488</v>
      </c>
      <c r="U2139" s="42">
        <f>P2139*C2139+Q2139*D2139</f>
        <v>37187.208039758669</v>
      </c>
      <c r="V2139" s="25">
        <f>B2139</f>
        <v>44126</v>
      </c>
      <c r="W2139">
        <f>C2139/C$2</f>
        <v>2.078511479919765</v>
      </c>
      <c r="X2139">
        <f>D2139/D$2</f>
        <v>1.4601504836975994</v>
      </c>
      <c r="Y2139">
        <f t="shared" si="404"/>
        <v>1.8593604019879335</v>
      </c>
      <c r="AA2139" s="15">
        <f t="shared" si="405"/>
        <v>-3.0971065018727817E-3</v>
      </c>
      <c r="AB2139" s="15">
        <f t="shared" si="406"/>
        <v>1.2746640616476679E-3</v>
      </c>
      <c r="AC2139" s="15">
        <f t="shared" si="407"/>
        <v>-1.3053163990290884E-3</v>
      </c>
    </row>
    <row r="2140" spans="1:29" x14ac:dyDescent="0.4">
      <c r="A2140" s="43">
        <f t="shared" si="398"/>
        <v>2020</v>
      </c>
      <c r="B2140" s="53">
        <v>44127</v>
      </c>
      <c r="C2140" s="45">
        <v>4718.4880999999996</v>
      </c>
      <c r="D2140" s="45">
        <f>VLOOKUP(B2140,'H11001.CSI  中证全债'!$A$2:$B$2792,2,0)</f>
        <v>203.73939999999999</v>
      </c>
      <c r="E2140" s="14">
        <f t="shared" si="399"/>
        <v>0</v>
      </c>
      <c r="F2140" s="14">
        <f>IF(AND((B2140-$B$2)&gt;123,OR(((G2139*J2139/C2139*C2140)/(G2139*K2139/D2139*D2140))&lt;(4/6),((G2139*J2139/C2139*C2140)/(G2139*K2139/D2139*D2140))&gt;(6/4))),COUNTIF($E$2:E2140,1),0)</f>
        <v>0</v>
      </c>
      <c r="G2140" s="21">
        <f t="shared" si="400"/>
        <v>36660.504540380149</v>
      </c>
      <c r="H2140" s="12">
        <f t="shared" si="401"/>
        <v>4.553570394703824</v>
      </c>
      <c r="I2140" s="12">
        <f t="shared" si="402"/>
        <v>74.480129127983204</v>
      </c>
      <c r="J2140" s="15">
        <f>IF(OR((ROW(F2140)-MATCH(MAX($F$2:F2140),$F$2:F2140,0))=1,(ROW(F2140)-MATCH(MAX($F$2:F2140),$F$2:F2140,0))&gt;123),IF(OR(((G2139*J2139/C2139*C2140)/(G2139*K2139/D2139*D2140))&lt;(4/6),((G2139*J2139/C2139*C2140)/(G2139*K2139/D2139*D2140))&gt;(6/4)),50%,((G2139*J2139/C2139*C2140)/((G2139*K2139/D2139*D2140)+(G2139*J2139/C2139*C2140)))),((G2139*J2139/C2139*C2140)/((G2139*K2139/D2139*D2140)+(G2139*J2139/C2139*C2140))))</f>
        <v>0.5860794331473631</v>
      </c>
      <c r="K2140" s="18">
        <f t="shared" si="396"/>
        <v>0.4139205668526369</v>
      </c>
      <c r="L2140" s="20">
        <f t="shared" si="397"/>
        <v>1.4159224742171796</v>
      </c>
      <c r="M2140" s="51">
        <f>IF(AND((B2140-$B$2)&gt;123,OR(((U2139*R2139/C2139*C2140)/(U2139*S2139/D2139*D2140))&lt;(4/6),((U2139*R2139/C2139*C2140)/(U2139*S2139/D2139*D2140))&gt;(6/4))),1,0)</f>
        <v>0</v>
      </c>
      <c r="N2140" s="51">
        <f>IF(AND((B2140-$B$2)&gt;123,OR(((U2139*R2139/C2139*C2140)/(U2139*S2139/D2139*D2140))&lt;(4/6),((U2139*R2139/C2139*C2140)/(U2139*S2139/D2139*D2140))&gt;(6/4))),COUNTIF($M$2:M2140,1),0)</f>
        <v>0</v>
      </c>
      <c r="O2140" s="51">
        <f>IF(OR((ROW(N2140)-MATCH(MAX($N$2:N2140),$N$2:N2140,0))=1,(ROW(N2140)-MATCH(MAX($N$2:N2140),$N$2:N2140,0))&gt;123),IF(OR(((U2139*R2139/C2139*C2140)/(U2139*S2139/D2139*D2140))&lt;(4/6),((U2139*R2139/C2139*C2140)/(U2139*S2139/D2139*D2140))&gt;(6/4)),1,0),0)</f>
        <v>0</v>
      </c>
      <c r="P2140" s="47">
        <f>IF(O2140=1,U2139/2/C2140,P2139)</f>
        <v>4.5848803948301908</v>
      </c>
      <c r="Q2140" s="47">
        <f>IF(O2140=1,U2139/2/D2140,Q2139)</f>
        <v>74.992248772629807</v>
      </c>
      <c r="R2140" s="41">
        <f>P2140*C2140/U2139</f>
        <v>0.58175121831679066</v>
      </c>
      <c r="S2140" s="41">
        <f>Q2140*D2140/U2139</f>
        <v>0.41086375060076941</v>
      </c>
      <c r="T2140" s="41">
        <f t="shared" si="403"/>
        <v>1.4159224742171772</v>
      </c>
      <c r="U2140" s="42">
        <f>P2140*C2140+Q2140*D2140</f>
        <v>36912.579352515888</v>
      </c>
      <c r="V2140" s="25">
        <f>B2140</f>
        <v>44127</v>
      </c>
      <c r="W2140">
        <f>C2140/C$2</f>
        <v>2.0526294473568929</v>
      </c>
      <c r="X2140">
        <f>D2140/D$2</f>
        <v>1.4599742027946971</v>
      </c>
      <c r="Y2140">
        <f t="shared" si="404"/>
        <v>1.8456289676257944</v>
      </c>
      <c r="AA2140" s="15">
        <f t="shared" si="405"/>
        <v>-1.2452196109049796E-2</v>
      </c>
      <c r="AB2140" s="15">
        <f t="shared" si="406"/>
        <v>-1.207279009050044E-4</v>
      </c>
      <c r="AC2140" s="15">
        <f t="shared" si="407"/>
        <v>-7.3850310824400411E-3</v>
      </c>
    </row>
    <row r="2141" spans="1:29" x14ac:dyDescent="0.4">
      <c r="A2141" s="43">
        <f t="shared" si="398"/>
        <v>2020</v>
      </c>
      <c r="B2141" s="53">
        <v>44130</v>
      </c>
      <c r="C2141" s="45">
        <v>4691.2358999999997</v>
      </c>
      <c r="D2141" s="45">
        <f>VLOOKUP(B2141,'H11001.CSI  中证全债'!$A$2:$B$2792,2,0)</f>
        <v>203.78720000000001</v>
      </c>
      <c r="E2141" s="14">
        <f t="shared" si="399"/>
        <v>0</v>
      </c>
      <c r="F2141" s="14">
        <f>IF(AND((B2141-$B$2)&gt;123,OR(((G2140*J2140/C2140*C2141)/(G2140*K2140/D2140*D2141))&lt;(4/6),((G2140*J2140/C2140*C2141)/(G2140*K2140/D2140*D2141))&gt;(6/4))),COUNTIF($E$2:E2141,1),0)</f>
        <v>0</v>
      </c>
      <c r="G2141" s="21">
        <f t="shared" si="400"/>
        <v>36539.969879441916</v>
      </c>
      <c r="H2141" s="12">
        <f t="shared" si="401"/>
        <v>4.553570394703824</v>
      </c>
      <c r="I2141" s="12">
        <f t="shared" si="402"/>
        <v>74.480129127983204</v>
      </c>
      <c r="J2141" s="15">
        <f>IF(OR((ROW(F2141)-MATCH(MAX($F$2:F2141),$F$2:F2141,0))=1,(ROW(F2141)-MATCH(MAX($F$2:F2141),$F$2:F2141,0))&gt;123),IF(OR(((G2140*J2140/C2140*C2141)/(G2140*K2140/D2140*D2141))&lt;(4/6),((G2140*J2140/C2140*C2141)/(G2140*K2140/D2140*D2141))&gt;(6/4)),50%,((G2140*J2140/C2140*C2141)/((G2140*K2140/D2140*D2141)+(G2140*J2140/C2140*C2141)))),((G2140*J2140/C2140*C2141)/((G2140*K2140/D2140*D2141)+(G2140*J2140/C2140*C2141))))</f>
        <v>0.58461659873535843</v>
      </c>
      <c r="K2141" s="18">
        <f t="shared" si="396"/>
        <v>0.41538340126464157</v>
      </c>
      <c r="L2141" s="20">
        <f t="shared" si="397"/>
        <v>1.4074144439943523</v>
      </c>
      <c r="M2141" s="51">
        <f>IF(AND((B2141-$B$2)&gt;123,OR(((U2140*R2140/C2140*C2141)/(U2140*S2140/D2140*D2141))&lt;(4/6),((U2140*R2140/C2140*C2141)/(U2140*S2140/D2140*D2141))&gt;(6/4))),1,0)</f>
        <v>0</v>
      </c>
      <c r="N2141" s="51">
        <f>IF(AND((B2141-$B$2)&gt;123,OR(((U2140*R2140/C2140*C2141)/(U2140*S2140/D2140*D2141))&lt;(4/6),((U2140*R2140/C2140*C2141)/(U2140*S2140/D2140*D2141))&gt;(6/4))),COUNTIF($M$2:M2141,1),0)</f>
        <v>0</v>
      </c>
      <c r="O2141" s="51">
        <f>IF(OR((ROW(N2141)-MATCH(MAX($N$2:N2141),$N$2:N2141,0))=1,(ROW(N2141)-MATCH(MAX($N$2:N2141),$N$2:N2141,0))&gt;123),IF(OR(((U2140*R2140/C2140*C2141)/(U2140*S2140/D2140*D2141))&lt;(4/6),((U2140*R2140/C2140*C2141)/(U2140*S2140/D2140*D2141))&gt;(6/4)),1,0),0)</f>
        <v>0</v>
      </c>
      <c r="P2141" s="47">
        <f>IF(O2141=1,U2140/2/C2141,P2140)</f>
        <v>4.5848803948301908</v>
      </c>
      <c r="Q2141" s="47">
        <f>IF(O2141=1,U2140/2/D2141,Q2140)</f>
        <v>74.992248772629807</v>
      </c>
      <c r="R2141" s="41">
        <f>P2141*C2141/U2140</f>
        <v>0.58269446033625849</v>
      </c>
      <c r="S2141" s="41">
        <f>Q2141*D2141/U2140</f>
        <v>0.41401767817767099</v>
      </c>
      <c r="T2141" s="41">
        <f t="shared" si="403"/>
        <v>1.4074144439943499</v>
      </c>
      <c r="U2141" s="42">
        <f>P2141*C2141+Q2141*D2141</f>
        <v>36791.215904511235</v>
      </c>
      <c r="V2141" s="25">
        <f>B2141</f>
        <v>44130</v>
      </c>
      <c r="W2141">
        <f>C2141/C$2</f>
        <v>2.0407742371624962</v>
      </c>
      <c r="X2141">
        <f>D2141/D$2</f>
        <v>1.460316732353995</v>
      </c>
      <c r="Y2141">
        <f t="shared" si="404"/>
        <v>1.8395607952255617</v>
      </c>
      <c r="AA2141" s="15">
        <f t="shared" si="405"/>
        <v>-5.7756212207041857E-3</v>
      </c>
      <c r="AB2141" s="15">
        <f t="shared" si="406"/>
        <v>2.3461343264985501E-4</v>
      </c>
      <c r="AC2141" s="15">
        <f t="shared" si="407"/>
        <v>-3.2878614860704092E-3</v>
      </c>
    </row>
    <row r="2142" spans="1:29" x14ac:dyDescent="0.4">
      <c r="A2142" s="43">
        <f t="shared" si="398"/>
        <v>2020</v>
      </c>
      <c r="B2142" s="53">
        <v>44131</v>
      </c>
      <c r="C2142" s="45">
        <v>4699.2791999999999</v>
      </c>
      <c r="D2142" s="45">
        <f>VLOOKUP(B2142,'H11001.CSI  中证全债'!$A$2:$B$2792,2,0)</f>
        <v>203.8536</v>
      </c>
      <c r="E2142" s="14">
        <f t="shared" si="399"/>
        <v>0</v>
      </c>
      <c r="F2142" s="14">
        <f>IF(AND((B2142-$B$2)&gt;123,OR(((G2141*J2141/C2141*C2142)/(G2141*K2141/D2141*D2142))&lt;(4/6),((G2141*J2141/C2141*C2142)/(G2141*K2141/D2141*D2142))&gt;(6/4))),COUNTIF($E$2:E2142,1),0)</f>
        <v>0</v>
      </c>
      <c r="G2142" s="21">
        <f t="shared" si="400"/>
        <v>36581.541092771746</v>
      </c>
      <c r="H2142" s="12">
        <f t="shared" si="401"/>
        <v>4.553570394703824</v>
      </c>
      <c r="I2142" s="12">
        <f t="shared" si="402"/>
        <v>74.480129127983204</v>
      </c>
      <c r="J2142" s="15">
        <f>IF(OR((ROW(F2142)-MATCH(MAX($F$2:F2142),$F$2:F2142,0))=1,(ROW(F2142)-MATCH(MAX($F$2:F2142),$F$2:F2142,0))&gt;123),IF(OR(((G2141*J2141/C2141*C2142)/(G2141*K2141/D2141*D2142))&lt;(4/6),((G2141*J2141/C2141*C2142)/(G2141*K2141/D2141*D2142))&gt;(6/4)),50%,((G2141*J2141/C2141*C2142)/((G2141*K2141/D2141*D2142)+(G2141*J2141/C2141*C2142)))),((G2141*J2141/C2141*C2142)/((G2141*K2141/D2141*D2142)+(G2141*J2141/C2141*C2142))))</f>
        <v>0.58495344926284965</v>
      </c>
      <c r="K2142" s="18">
        <f t="shared" si="396"/>
        <v>0.41504655073715035</v>
      </c>
      <c r="L2142" s="20">
        <f t="shared" si="397"/>
        <v>1.4093682942887571</v>
      </c>
      <c r="M2142" s="51">
        <f>IF(AND((B2142-$B$2)&gt;123,OR(((U2141*R2141/C2141*C2142)/(U2141*S2141/D2141*D2142))&lt;(4/6),((U2141*R2141/C2141*C2142)/(U2141*S2141/D2141*D2142))&gt;(6/4))),1,0)</f>
        <v>0</v>
      </c>
      <c r="N2142" s="51">
        <f>IF(AND((B2142-$B$2)&gt;123,OR(((U2141*R2141/C2141*C2142)/(U2141*S2141/D2141*D2142))&lt;(4/6),((U2141*R2141/C2141*C2142)/(U2141*S2141/D2141*D2142))&gt;(6/4))),COUNTIF($M$2:M2142,1),0)</f>
        <v>0</v>
      </c>
      <c r="O2142" s="51">
        <f>IF(OR((ROW(N2142)-MATCH(MAX($N$2:N2142),$N$2:N2142,0))=1,(ROW(N2142)-MATCH(MAX($N$2:N2142),$N$2:N2142,0))&gt;123),IF(OR(((U2141*R2141/C2141*C2142)/(U2141*S2141/D2141*D2142))&lt;(4/6),((U2141*R2141/C2141*C2142)/(U2141*S2141/D2141*D2142))&gt;(6/4)),1,0),0)</f>
        <v>0</v>
      </c>
      <c r="P2142" s="47">
        <f>IF(O2142=1,U2141/2/C2142,P2141)</f>
        <v>4.5848803948301908</v>
      </c>
      <c r="Q2142" s="47">
        <f>IF(O2142=1,U2141/2/D2142,Q2141)</f>
        <v>74.992248772629807</v>
      </c>
      <c r="R2142" s="41">
        <f>P2142*C2142/U2141</f>
        <v>0.58561894583297636</v>
      </c>
      <c r="S2142" s="41">
        <f>Q2142*D2142/U2141</f>
        <v>0.41551874567216096</v>
      </c>
      <c r="T2142" s="41">
        <f t="shared" si="403"/>
        <v>1.4093682942887547</v>
      </c>
      <c r="U2142" s="42">
        <f>P2142*C2142+Q2142*D2142</f>
        <v>36833.072958309473</v>
      </c>
      <c r="V2142" s="25">
        <f>B2142</f>
        <v>44131</v>
      </c>
      <c r="W2142">
        <f>C2142/C$2</f>
        <v>2.0442732211768728</v>
      </c>
      <c r="X2142">
        <f>D2142/D$2</f>
        <v>1.4607925474740235</v>
      </c>
      <c r="Y2142">
        <f t="shared" si="404"/>
        <v>1.8416536479154737</v>
      </c>
      <c r="AA2142" s="15">
        <f t="shared" si="405"/>
        <v>1.7145375273071028E-3</v>
      </c>
      <c r="AB2142" s="15">
        <f t="shared" si="406"/>
        <v>3.2583008157516247E-4</v>
      </c>
      <c r="AC2142" s="15">
        <f t="shared" si="407"/>
        <v>1.1376915051375391E-3</v>
      </c>
    </row>
    <row r="2143" spans="1:29" x14ac:dyDescent="0.4">
      <c r="A2143" s="43">
        <f t="shared" si="398"/>
        <v>2020</v>
      </c>
      <c r="B2143" s="53">
        <v>44132</v>
      </c>
      <c r="C2143" s="45">
        <v>4737.2718000000004</v>
      </c>
      <c r="D2143" s="45">
        <f>VLOOKUP(B2143,'H11001.CSI  中证全债'!$A$2:$B$2792,2,0)</f>
        <v>203.89940000000001</v>
      </c>
      <c r="E2143" s="14">
        <f t="shared" si="399"/>
        <v>0</v>
      </c>
      <c r="F2143" s="14">
        <f>IF(AND((B2143-$B$2)&gt;123,OR(((G2142*J2142/C2142*C2143)/(G2142*K2142/D2142*D2143))&lt;(4/6),((G2142*J2142/C2142*C2143)/(G2142*K2142/D2142*D2143))&gt;(6/4))),COUNTIF($E$2:E2143,1),0)</f>
        <v>0</v>
      </c>
      <c r="G2143" s="21">
        <f t="shared" si="400"/>
        <v>36757.954261263636</v>
      </c>
      <c r="H2143" s="12">
        <f t="shared" si="401"/>
        <v>4.553570394703824</v>
      </c>
      <c r="I2143" s="12">
        <f t="shared" si="402"/>
        <v>74.480129127983204</v>
      </c>
      <c r="J2143" s="15">
        <f>IF(OR((ROW(F2143)-MATCH(MAX($F$2:F2143),$F$2:F2143,0))=1,(ROW(F2143)-MATCH(MAX($F$2:F2143),$F$2:F2143,0))&gt;123),IF(OR(((G2142*J2142/C2142*C2143)/(G2142*K2142/D2142*D2143))&lt;(4/6),((G2142*J2142/C2142*C2143)/(G2142*K2142/D2142*D2143))&gt;(6/4)),50%,((G2142*J2142/C2142*C2143)/((G2142*K2142/D2142*D2143)+(G2142*J2142/C2142*C2143)))),((G2142*J2142/C2142*C2143)/((G2142*K2142/D2142*D2143)+(G2142*J2142/C2142*C2143))))</f>
        <v>0.58685258887973191</v>
      </c>
      <c r="K2143" s="18">
        <f t="shared" si="396"/>
        <v>0.41314741112026809</v>
      </c>
      <c r="L2143" s="20">
        <f t="shared" si="397"/>
        <v>1.4204435828085047</v>
      </c>
      <c r="M2143" s="51">
        <f>IF(AND((B2143-$B$2)&gt;123,OR(((U2142*R2142/C2142*C2143)/(U2142*S2142/D2142*D2143))&lt;(4/6),((U2142*R2142/C2142*C2143)/(U2142*S2142/D2142*D2143))&gt;(6/4))),1,0)</f>
        <v>0</v>
      </c>
      <c r="N2143" s="51">
        <f>IF(AND((B2143-$B$2)&gt;123,OR(((U2142*R2142/C2142*C2143)/(U2142*S2142/D2142*D2143))&lt;(4/6),((U2142*R2142/C2142*C2143)/(U2142*S2142/D2142*D2143))&gt;(6/4))),COUNTIF($M$2:M2143,1),0)</f>
        <v>0</v>
      </c>
      <c r="O2143" s="51">
        <f>IF(OR((ROW(N2143)-MATCH(MAX($N$2:N2143),$N$2:N2143,0))=1,(ROW(N2143)-MATCH(MAX($N$2:N2143),$N$2:N2143,0))&gt;123),IF(OR(((U2142*R2142/C2142*C2143)/(U2142*S2142/D2142*D2143))&lt;(4/6),((U2142*R2142/C2142*C2143)/(U2142*S2142/D2142*D2143))&gt;(6/4)),1,0),0)</f>
        <v>0</v>
      </c>
      <c r="P2143" s="47">
        <f>IF(O2143=1,U2142/2/C2143,P2142)</f>
        <v>4.5848803948301908</v>
      </c>
      <c r="Q2143" s="47">
        <f>IF(O2143=1,U2142/2/D2143,Q2142)</f>
        <v>74.992248772629807</v>
      </c>
      <c r="R2143" s="41">
        <f>P2143*C2143/U2142</f>
        <v>0.58968266441917871</v>
      </c>
      <c r="S2143" s="41">
        <f>Q2143*D2143/U2142</f>
        <v>0.41513979967670234</v>
      </c>
      <c r="T2143" s="41">
        <f t="shared" si="403"/>
        <v>1.4204435828085016</v>
      </c>
      <c r="U2143" s="42">
        <f>P2143*C2143+Q2143*D2143</f>
        <v>37010.69913019189</v>
      </c>
      <c r="V2143" s="25">
        <f>B2143</f>
        <v>44132</v>
      </c>
      <c r="W2143">
        <f>C2143/C$2</f>
        <v>2.0608007036858682</v>
      </c>
      <c r="X2143">
        <f>D2143/D$2</f>
        <v>1.4611207452525976</v>
      </c>
      <c r="Y2143">
        <f t="shared" si="404"/>
        <v>1.8505349565095945</v>
      </c>
      <c r="AA2143" s="15">
        <f t="shared" si="405"/>
        <v>8.0847718092598164E-3</v>
      </c>
      <c r="AB2143" s="15">
        <f t="shared" si="406"/>
        <v>2.2467103843148983E-4</v>
      </c>
      <c r="AC2143" s="15">
        <f t="shared" si="407"/>
        <v>4.8224640958811626E-3</v>
      </c>
    </row>
    <row r="2144" spans="1:29" x14ac:dyDescent="0.4">
      <c r="A2144" s="43">
        <f t="shared" si="398"/>
        <v>2020</v>
      </c>
      <c r="B2144" s="53">
        <v>44133</v>
      </c>
      <c r="C2144" s="45">
        <v>4772.9197999999997</v>
      </c>
      <c r="D2144" s="45">
        <f>VLOOKUP(B2144,'H11001.CSI  中证全债'!$A$2:$B$2792,2,0)</f>
        <v>203.94540000000001</v>
      </c>
      <c r="E2144" s="14">
        <f t="shared" si="399"/>
        <v>0</v>
      </c>
      <c r="F2144" s="14">
        <f>IF(AND((B2144-$B$2)&gt;123,OR(((G2143*J2143/C2143*C2144)/(G2143*K2143/D2143*D2144))&lt;(4/6),((G2143*J2143/C2143*C2144)/(G2143*K2143/D2143*D2144))&gt;(6/4))),COUNTIF($E$2:E2144,1),0)</f>
        <v>0</v>
      </c>
      <c r="G2144" s="21">
        <f t="shared" si="400"/>
        <v>36923.706024633924</v>
      </c>
      <c r="H2144" s="12">
        <f t="shared" si="401"/>
        <v>4.553570394703824</v>
      </c>
      <c r="I2144" s="12">
        <f t="shared" si="402"/>
        <v>74.480129127983204</v>
      </c>
      <c r="J2144" s="15">
        <f>IF(OR((ROW(F2144)-MATCH(MAX($F$2:F2144),$F$2:F2144,0))=1,(ROW(F2144)-MATCH(MAX($F$2:F2144),$F$2:F2144,0))&gt;123),IF(OR(((G2143*J2143/C2143*C2144)/(G2143*K2143/D2143*D2144))&lt;(4/6),((G2143*J2143/C2143*C2144)/(G2143*K2143/D2143*D2144))&gt;(6/4)),50%,((G2143*J2143/C2143*C2144)/((G2143*K2143/D2143*D2144)+(G2143*J2143/C2143*C2144)))),((G2143*J2143/C2143*C2144)/((G2143*K2143/D2143*D2144)+(G2143*J2143/C2143*C2144))))</f>
        <v>0.58861443331489682</v>
      </c>
      <c r="K2144" s="18">
        <f t="shared" si="396"/>
        <v>0.41138556668510318</v>
      </c>
      <c r="L2144" s="20">
        <f t="shared" si="397"/>
        <v>1.4308096369493055</v>
      </c>
      <c r="M2144" s="51">
        <f>IF(AND((B2144-$B$2)&gt;123,OR(((U2143*R2143/C2143*C2144)/(U2143*S2143/D2143*D2144))&lt;(4/6),((U2143*R2143/C2143*C2144)/(U2143*S2143/D2143*D2144))&gt;(6/4))),1,0)</f>
        <v>0</v>
      </c>
      <c r="N2144" s="51">
        <f>IF(AND((B2144-$B$2)&gt;123,OR(((U2143*R2143/C2143*C2144)/(U2143*S2143/D2143*D2144))&lt;(4/6),((U2143*R2143/C2143*C2144)/(U2143*S2143/D2143*D2144))&gt;(6/4))),COUNTIF($M$2:M2144,1),0)</f>
        <v>0</v>
      </c>
      <c r="O2144" s="51">
        <f>IF(OR((ROW(N2144)-MATCH(MAX($N$2:N2144),$N$2:N2144,0))=1,(ROW(N2144)-MATCH(MAX($N$2:N2144),$N$2:N2144,0))&gt;123),IF(OR(((U2143*R2143/C2143*C2144)/(U2143*S2143/D2143*D2144))&lt;(4/6),((U2143*R2143/C2143*C2144)/(U2143*S2143/D2143*D2144))&gt;(6/4)),1,0),0)</f>
        <v>0</v>
      </c>
      <c r="P2144" s="47">
        <f>IF(O2144=1,U2143/2/C2144,P2143)</f>
        <v>4.5848803948301908</v>
      </c>
      <c r="Q2144" s="47">
        <f>IF(O2144=1,U2143/2/D2144,Q2143)</f>
        <v>74.992248772629807</v>
      </c>
      <c r="R2144" s="41">
        <f>P2144*C2144/U2143</f>
        <v>0.59126865829090258</v>
      </c>
      <c r="S2144" s="41">
        <f>Q2144*D2144/U2143</f>
        <v>0.41324061777468507</v>
      </c>
      <c r="T2144" s="41">
        <f t="shared" si="403"/>
        <v>1.4308096369493024</v>
      </c>
      <c r="U2144" s="42">
        <f>P2144*C2144+Q2144*D2144</f>
        <v>37177.590589950327</v>
      </c>
      <c r="V2144" s="25">
        <f>B2144</f>
        <v>44133</v>
      </c>
      <c r="W2144">
        <f>C2144/C$2</f>
        <v>2.0763082419033272</v>
      </c>
      <c r="X2144">
        <f>D2144/D$2</f>
        <v>1.4614503762092439</v>
      </c>
      <c r="Y2144">
        <f t="shared" si="404"/>
        <v>1.8588795294975164</v>
      </c>
      <c r="AA2144" s="15">
        <f t="shared" si="405"/>
        <v>7.5250062704863563E-3</v>
      </c>
      <c r="AB2144" s="15">
        <f t="shared" si="406"/>
        <v>2.2560144855732212E-4</v>
      </c>
      <c r="AC2144" s="15">
        <f t="shared" si="407"/>
        <v>4.5092760655875974E-3</v>
      </c>
    </row>
    <row r="2145" spans="1:29" x14ac:dyDescent="0.4">
      <c r="A2145" s="43">
        <f t="shared" si="398"/>
        <v>2020</v>
      </c>
      <c r="B2145" s="53">
        <v>44134</v>
      </c>
      <c r="C2145" s="45">
        <v>4695.3338000000003</v>
      </c>
      <c r="D2145" s="45">
        <f>VLOOKUP(B2145,'H11001.CSI  中证全债'!$A$2:$B$2792,2,0)</f>
        <v>203.99709999999999</v>
      </c>
      <c r="E2145" s="14">
        <f t="shared" si="399"/>
        <v>0</v>
      </c>
      <c r="F2145" s="14">
        <f>IF(AND((B2145-$B$2)&gt;123,OR(((G2144*J2144/C2144*C2145)/(G2144*K2144/D2144*D2145))&lt;(4/6),((G2144*J2144/C2144*C2145)/(G2144*K2144/D2144*D2145))&gt;(6/4))),COUNTIF($E$2:E2145,1),0)</f>
        <v>0</v>
      </c>
      <c r="G2145" s="21">
        <f t="shared" si="400"/>
        <v>36574.26333466635</v>
      </c>
      <c r="H2145" s="12">
        <f t="shared" si="401"/>
        <v>4.553570394703824</v>
      </c>
      <c r="I2145" s="12">
        <f t="shared" si="402"/>
        <v>74.480129127983204</v>
      </c>
      <c r="J2145" s="15">
        <f>IF(OR((ROW(F2145)-MATCH(MAX($F$2:F2145),$F$2:F2145,0))=1,(ROW(F2145)-MATCH(MAX($F$2:F2145),$F$2:F2145,0))&gt;123),IF(OR(((G2144*J2144/C2144*C2145)/(G2144*K2144/D2144*D2145))&lt;(4/6),((G2144*J2144/C2144*C2145)/(G2144*K2144/D2144*D2145))&gt;(6/4)),50%,((G2144*J2144/C2144*C2145)/((G2144*K2144/D2144*D2145)+(G2144*J2144/C2144*C2145)))),((G2144*J2144/C2144*C2145)/((G2144*K2144/D2144*D2145)+(G2144*J2144/C2144*C2145))))</f>
        <v>0.58457863632941698</v>
      </c>
      <c r="K2145" s="18">
        <f t="shared" si="396"/>
        <v>0.41542136367058302</v>
      </c>
      <c r="L2145" s="20">
        <f t="shared" si="397"/>
        <v>1.4071944474983014</v>
      </c>
      <c r="M2145" s="51">
        <f>IF(AND((B2145-$B$2)&gt;123,OR(((U2144*R2144/C2144*C2145)/(U2144*S2144/D2144*D2145))&lt;(4/6),((U2144*R2144/C2144*C2145)/(U2144*S2144/D2144*D2145))&gt;(6/4))),1,0)</f>
        <v>0</v>
      </c>
      <c r="N2145" s="51">
        <f>IF(AND((B2145-$B$2)&gt;123,OR(((U2144*R2144/C2144*C2145)/(U2144*S2144/D2144*D2145))&lt;(4/6),((U2144*R2144/C2144*C2145)/(U2144*S2144/D2144*D2145))&gt;(6/4))),COUNTIF($M$2:M2145,1),0)</f>
        <v>0</v>
      </c>
      <c r="O2145" s="51">
        <f>IF(OR((ROW(N2145)-MATCH(MAX($N$2:N2145),$N$2:N2145,0))=1,(ROW(N2145)-MATCH(MAX($N$2:N2145),$N$2:N2145,0))&gt;123),IF(OR(((U2144*R2144/C2144*C2145)/(U2144*S2144/D2144*D2145))&lt;(4/6),((U2144*R2144/C2144*C2145)/(U2144*S2144/D2144*D2145))&gt;(6/4)),1,0),0)</f>
        <v>0</v>
      </c>
      <c r="P2145" s="47">
        <f>IF(O2145=1,U2144/2/C2145,P2144)</f>
        <v>4.5848803948301908</v>
      </c>
      <c r="Q2145" s="47">
        <f>IF(O2145=1,U2144/2/D2145,Q2144)</f>
        <v>74.992248772629807</v>
      </c>
      <c r="R2145" s="41">
        <f>P2145*C2145/U2144</f>
        <v>0.57904623578868419</v>
      </c>
      <c r="S2145" s="41">
        <f>Q2145*D2145/U2144</f>
        <v>0.41148985260573551</v>
      </c>
      <c r="T2145" s="41">
        <f t="shared" si="403"/>
        <v>1.4071944474982983</v>
      </c>
      <c r="U2145" s="42">
        <f>P2145*C2145+Q2145*D2145</f>
        <v>36825.745158898579</v>
      </c>
      <c r="V2145" s="25">
        <f>B2145</f>
        <v>44134</v>
      </c>
      <c r="W2145">
        <f>C2145/C$2</f>
        <v>2.0425568993275918</v>
      </c>
      <c r="X2145">
        <f>D2145/D$2</f>
        <v>1.4618208527409529</v>
      </c>
      <c r="Y2145">
        <f t="shared" si="404"/>
        <v>1.8412872579449289</v>
      </c>
      <c r="AA2145" s="15">
        <f t="shared" si="405"/>
        <v>-1.6255458555997415E-2</v>
      </c>
      <c r="AB2145" s="15">
        <f t="shared" si="406"/>
        <v>2.534992208698128E-4</v>
      </c>
      <c r="AC2145" s="15">
        <f t="shared" si="407"/>
        <v>-9.4639116055804662E-3</v>
      </c>
    </row>
    <row r="2146" spans="1:29" x14ac:dyDescent="0.4">
      <c r="A2146" s="43">
        <f t="shared" si="398"/>
        <v>2020</v>
      </c>
      <c r="B2146" s="53">
        <v>44137</v>
      </c>
      <c r="C2146" s="45">
        <v>4720.8312999999998</v>
      </c>
      <c r="D2146" s="45">
        <f>VLOOKUP(B2146,'H11001.CSI  中证全债'!$A$2:$B$2792,2,0)</f>
        <v>204.10480000000001</v>
      </c>
      <c r="E2146" s="14">
        <f t="shared" si="399"/>
        <v>0</v>
      </c>
      <c r="F2146" s="14">
        <f>IF(AND((B2146-$B$2)&gt;123,OR(((G2145*J2145/C2145*C2146)/(G2145*K2145/D2145*D2146))&lt;(4/6),((G2145*J2145/C2145*C2146)/(G2145*K2145/D2145*D2146))&gt;(6/4))),COUNTIF($E$2:E2146,1),0)</f>
        <v>0</v>
      </c>
      <c r="G2146" s="21">
        <f t="shared" si="400"/>
        <v>36698.389505712395</v>
      </c>
      <c r="H2146" s="12">
        <f t="shared" si="401"/>
        <v>4.553570394703824</v>
      </c>
      <c r="I2146" s="12">
        <f t="shared" si="402"/>
        <v>74.480129127983204</v>
      </c>
      <c r="J2146" s="15">
        <f>IF(OR((ROW(F2146)-MATCH(MAX($F$2:F2146),$F$2:F2146,0))=1,(ROW(F2146)-MATCH(MAX($F$2:F2146),$F$2:F2146,0))&gt;123),IF(OR(((G2145*J2145/C2145*C2146)/(G2145*K2145/D2145*D2146))&lt;(4/6),((G2145*J2145/C2145*C2146)/(G2145*K2145/D2145*D2146))&gt;(6/4)),50%,((G2145*J2145/C2145*C2146)/((G2145*K2145/D2145*D2146)+(G2145*J2145/C2145*C2146)))),((G2145*J2145/C2145*C2146)/((G2145*K2145/D2145*D2146)+(G2145*J2145/C2145*C2146))))</f>
        <v>0.58576515034059151</v>
      </c>
      <c r="K2146" s="18">
        <f t="shared" si="396"/>
        <v>0.41423484965940849</v>
      </c>
      <c r="L2146" s="20">
        <f t="shared" si="397"/>
        <v>1.4140894973520899</v>
      </c>
      <c r="M2146" s="51">
        <f>IF(AND((B2146-$B$2)&gt;123,OR(((U2145*R2145/C2145*C2146)/(U2145*S2145/D2145*D2146))&lt;(4/6),((U2145*R2145/C2145*C2146)/(U2145*S2145/D2145*D2146))&gt;(6/4))),1,0)</f>
        <v>0</v>
      </c>
      <c r="N2146" s="51">
        <f>IF(AND((B2146-$B$2)&gt;123,OR(((U2145*R2145/C2145*C2146)/(U2145*S2145/D2145*D2146))&lt;(4/6),((U2145*R2145/C2145*C2146)/(U2145*S2145/D2145*D2146))&gt;(6/4))),COUNTIF($M$2:M2146,1),0)</f>
        <v>0</v>
      </c>
      <c r="O2146" s="51">
        <f>IF(OR((ROW(N2146)-MATCH(MAX($N$2:N2146),$N$2:N2146,0))=1,(ROW(N2146)-MATCH(MAX($N$2:N2146),$N$2:N2146,0))&gt;123),IF(OR(((U2145*R2145/C2145*C2146)/(U2145*S2145/D2145*D2146))&lt;(4/6),((U2145*R2145/C2145*C2146)/(U2145*S2145/D2145*D2146))&gt;(6/4)),1,0),0)</f>
        <v>0</v>
      </c>
      <c r="P2146" s="47">
        <f>IF(O2146=1,U2145/2/C2146,P2145)</f>
        <v>4.5848803948301908</v>
      </c>
      <c r="Q2146" s="47">
        <f>IF(O2146=1,U2145/2/D2146,Q2145)</f>
        <v>74.992248772629807</v>
      </c>
      <c r="R2146" s="41">
        <f>P2146*C2146/U2145</f>
        <v>0.58775312709295047</v>
      </c>
      <c r="S2146" s="41">
        <f>Q2146*D2146/U2145</f>
        <v>0.41564068483185174</v>
      </c>
      <c r="T2146" s="41">
        <f t="shared" si="403"/>
        <v>1.414089497352087</v>
      </c>
      <c r="U2146" s="42">
        <f>P2146*C2146+Q2146*D2146</f>
        <v>36950.724811958571</v>
      </c>
      <c r="V2146" s="25">
        <f>B2146</f>
        <v>44137</v>
      </c>
      <c r="W2146">
        <f>C2146/C$2</f>
        <v>2.0536487826225782</v>
      </c>
      <c r="X2146">
        <f>D2146/D$2</f>
        <v>1.4625926191329273</v>
      </c>
      <c r="Y2146">
        <f t="shared" si="404"/>
        <v>1.8475362405979285</v>
      </c>
      <c r="AA2146" s="15">
        <f t="shared" si="405"/>
        <v>5.4303913387372393E-3</v>
      </c>
      <c r="AB2146" s="15">
        <f t="shared" si="406"/>
        <v>5.2794868162364672E-4</v>
      </c>
      <c r="AC2146" s="15">
        <f t="shared" si="407"/>
        <v>3.3938119248020371E-3</v>
      </c>
    </row>
    <row r="2147" spans="1:29" x14ac:dyDescent="0.4">
      <c r="A2147" s="43">
        <f t="shared" si="398"/>
        <v>2020</v>
      </c>
      <c r="B2147" s="53">
        <v>44138</v>
      </c>
      <c r="C2147" s="45">
        <v>4777.5608000000002</v>
      </c>
      <c r="D2147" s="45">
        <f>VLOOKUP(B2147,'H11001.CSI  中证全债'!$A$2:$B$2792,2,0)</f>
        <v>204.19220000000001</v>
      </c>
      <c r="E2147" s="14">
        <f t="shared" si="399"/>
        <v>0</v>
      </c>
      <c r="F2147" s="14">
        <f>IF(AND((B2147-$B$2)&gt;123,OR(((G2146*J2146/C2146*C2147)/(G2146*K2146/D2146*D2147))&lt;(4/6),((G2146*J2146/C2146*C2147)/(G2146*K2146/D2146*D2147))&gt;(6/4))),COUNTIF($E$2:E2147,1),0)</f>
        <v>0</v>
      </c>
      <c r="G2147" s="21">
        <f t="shared" si="400"/>
        <v>36963.220840704525</v>
      </c>
      <c r="H2147" s="12">
        <f t="shared" si="401"/>
        <v>4.553570394703824</v>
      </c>
      <c r="I2147" s="12">
        <f t="shared" si="402"/>
        <v>74.480129127983204</v>
      </c>
      <c r="J2147" s="15">
        <f>IF(OR((ROW(F2147)-MATCH(MAX($F$2:F2147),$F$2:F2147,0))=1,(ROW(F2147)-MATCH(MAX($F$2:F2147),$F$2:F2147,0))&gt;123),IF(OR(((G2146*J2146/C2146*C2147)/(G2146*K2146/D2146*D2147))&lt;(4/6),((G2146*J2146/C2146*C2147)/(G2146*K2146/D2146*D2147))&gt;(6/4)),50%,((G2146*J2146/C2146*C2147)/((G2146*K2146/D2146*D2147)+(G2146*J2146/C2146*C2147)))),((G2146*J2146/C2146*C2147)/((G2146*K2146/D2146*D2147)+(G2146*J2146/C2146*C2147))))</f>
        <v>0.58855692017565264</v>
      </c>
      <c r="K2147" s="18">
        <f t="shared" si="396"/>
        <v>0.41144307982434736</v>
      </c>
      <c r="L2147" s="20">
        <f t="shared" si="397"/>
        <v>1.4304698487745096</v>
      </c>
      <c r="M2147" s="51">
        <f>IF(AND((B2147-$B$2)&gt;123,OR(((U2146*R2146/C2146*C2147)/(U2146*S2146/D2146*D2147))&lt;(4/6),((U2146*R2146/C2146*C2147)/(U2146*S2146/D2146*D2147))&gt;(6/4))),1,0)</f>
        <v>0</v>
      </c>
      <c r="N2147" s="51">
        <f>IF(AND((B2147-$B$2)&gt;123,OR(((U2146*R2146/C2146*C2147)/(U2146*S2146/D2146*D2147))&lt;(4/6),((U2146*R2146/C2146*C2147)/(U2146*S2146/D2146*D2147))&gt;(6/4))),COUNTIF($M$2:M2147,1),0)</f>
        <v>0</v>
      </c>
      <c r="O2147" s="51">
        <f>IF(OR((ROW(N2147)-MATCH(MAX($N$2:N2147),$N$2:N2147,0))=1,(ROW(N2147)-MATCH(MAX($N$2:N2147),$N$2:N2147,0))&gt;123),IF(OR(((U2146*R2146/C2146*C2147)/(U2146*S2146/D2146*D2147))&lt;(4/6),((U2146*R2146/C2146*C2147)/(U2146*S2146/D2146*D2147))&gt;(6/4)),1,0),0)</f>
        <v>0</v>
      </c>
      <c r="P2147" s="47">
        <f>IF(O2147=1,U2146/2/C2147,P2146)</f>
        <v>4.5848803948301908</v>
      </c>
      <c r="Q2147" s="47">
        <f>IF(O2147=1,U2146/2/D2147,Q2146)</f>
        <v>74.992248772629807</v>
      </c>
      <c r="R2147" s="41">
        <f>P2147*C2147/U2146</f>
        <v>0.59280419960639452</v>
      </c>
      <c r="S2147" s="41">
        <f>Q2147*D2147/U2146</f>
        <v>0.41441222973993741</v>
      </c>
      <c r="T2147" s="41">
        <f t="shared" si="403"/>
        <v>1.4304698487745071</v>
      </c>
      <c r="U2147" s="42">
        <f>P2147*C2147+Q2147*D2147</f>
        <v>37217.377106859822</v>
      </c>
      <c r="V2147" s="25">
        <f>B2147</f>
        <v>44138</v>
      </c>
      <c r="W2147">
        <f>C2147/C$2</f>
        <v>2.0783271625964161</v>
      </c>
      <c r="X2147">
        <f>D2147/D$2</f>
        <v>1.4632189179505553</v>
      </c>
      <c r="Y2147">
        <f t="shared" si="404"/>
        <v>1.8608688553429911</v>
      </c>
      <c r="AA2147" s="15">
        <f t="shared" si="405"/>
        <v>1.2016845422966105E-2</v>
      </c>
      <c r="AB2147" s="15">
        <f t="shared" si="406"/>
        <v>4.2821138944293402E-4</v>
      </c>
      <c r="AC2147" s="15">
        <f t="shared" si="407"/>
        <v>7.2164293463319318E-3</v>
      </c>
    </row>
    <row r="2148" spans="1:29" x14ac:dyDescent="0.4">
      <c r="A2148" s="43">
        <f t="shared" si="398"/>
        <v>2020</v>
      </c>
      <c r="B2148" s="53">
        <v>44139</v>
      </c>
      <c r="C2148" s="45">
        <v>4813.6563999999998</v>
      </c>
      <c r="D2148" s="45">
        <f>VLOOKUP(B2148,'H11001.CSI  中证全债'!$A$2:$B$2792,2,0)</f>
        <v>204.2456</v>
      </c>
      <c r="E2148" s="14">
        <f t="shared" si="399"/>
        <v>0</v>
      </c>
      <c r="F2148" s="14">
        <f>IF(AND((B2148-$B$2)&gt;123,OR(((G2147*J2147/C2147*C2148)/(G2147*K2147/D2147*D2148))&lt;(4/6),((G2147*J2147/C2147*C2148)/(G2147*K2147/D2147*D2148))&gt;(6/4))),COUNTIF($E$2:E2148,1),0)</f>
        <v>0</v>
      </c>
      <c r="G2148" s="21">
        <f t="shared" si="400"/>
        <v>37131.561935139027</v>
      </c>
      <c r="H2148" s="12">
        <f t="shared" si="401"/>
        <v>4.553570394703824</v>
      </c>
      <c r="I2148" s="12">
        <f t="shared" si="402"/>
        <v>74.480129127983204</v>
      </c>
      <c r="J2148" s="15">
        <f>IF(OR((ROW(F2148)-MATCH(MAX($F$2:F2148),$F$2:F2148,0))=1,(ROW(F2148)-MATCH(MAX($F$2:F2148),$F$2:F2148,0))&gt;123),IF(OR(((G2147*J2147/C2147*C2148)/(G2147*K2147/D2147*D2148))&lt;(4/6),((G2147*J2147/C2147*C2148)/(G2147*K2147/D2147*D2148))&gt;(6/4)),50%,((G2147*J2147/C2147*C2148)/((G2147*K2147/D2147*D2148)+(G2147*J2147/C2147*C2148)))),((G2147*J2147/C2147*C2148)/((G2147*K2147/D2147*D2148)+(G2147*J2147/C2147*C2148))))</f>
        <v>0.59031514245495631</v>
      </c>
      <c r="K2148" s="18">
        <f t="shared" si="396"/>
        <v>0.40968485754504369</v>
      </c>
      <c r="L2148" s="20">
        <f t="shared" si="397"/>
        <v>1.4409005643808859</v>
      </c>
      <c r="M2148" s="51">
        <f>IF(AND((B2148-$B$2)&gt;123,OR(((U2147*R2147/C2147*C2148)/(U2147*S2147/D2147*D2148))&lt;(4/6),((U2147*R2147/C2147*C2148)/(U2147*S2147/D2147*D2148))&gt;(6/4))),1,0)</f>
        <v>0</v>
      </c>
      <c r="N2148" s="51">
        <f>IF(AND((B2148-$B$2)&gt;123,OR(((U2147*R2147/C2147*C2148)/(U2147*S2147/D2147*D2148))&lt;(4/6),((U2147*R2147/C2147*C2148)/(U2147*S2147/D2147*D2148))&gt;(6/4))),COUNTIF($M$2:M2148,1),0)</f>
        <v>0</v>
      </c>
      <c r="O2148" s="51">
        <f>IF(OR((ROW(N2148)-MATCH(MAX($N$2:N2148),$N$2:N2148,0))=1,(ROW(N2148)-MATCH(MAX($N$2:N2148),$N$2:N2148,0))&gt;123),IF(OR(((U2147*R2147/C2147*C2148)/(U2147*S2147/D2147*D2148))&lt;(4/6),((U2147*R2147/C2147*C2148)/(U2147*S2147/D2147*D2148))&gt;(6/4)),1,0),0)</f>
        <v>0</v>
      </c>
      <c r="P2148" s="47">
        <f>IF(O2148=1,U2147/2/C2148,P2147)</f>
        <v>4.5848803948301908</v>
      </c>
      <c r="Q2148" s="47">
        <f>IF(O2148=1,U2147/2/D2148,Q2147)</f>
        <v>74.992248772629807</v>
      </c>
      <c r="R2148" s="41">
        <f>P2148*C2148/U2147</f>
        <v>0.59300360668729057</v>
      </c>
      <c r="S2148" s="41">
        <f>Q2148*D2148/U2147</f>
        <v>0.41155067972514042</v>
      </c>
      <c r="T2148" s="41">
        <f t="shared" si="403"/>
        <v>1.4409005643808823</v>
      </c>
      <c r="U2148" s="42">
        <f>P2148*C2148+Q2148*D2148</f>
        <v>37386.875701723911</v>
      </c>
      <c r="V2148" s="25">
        <f>B2148</f>
        <v>44139</v>
      </c>
      <c r="W2148">
        <f>C2148/C$2</f>
        <v>2.0940294150785226</v>
      </c>
      <c r="X2148">
        <f>D2148/D$2</f>
        <v>1.4636015764958794</v>
      </c>
      <c r="Y2148">
        <f t="shared" si="404"/>
        <v>1.8693437850861956</v>
      </c>
      <c r="AA2148" s="15">
        <f t="shared" si="405"/>
        <v>7.5552361363981912E-3</v>
      </c>
      <c r="AB2148" s="15">
        <f t="shared" si="406"/>
        <v>2.6151831460752284E-4</v>
      </c>
      <c r="AC2148" s="15">
        <f t="shared" si="407"/>
        <v>4.5542864124310523E-3</v>
      </c>
    </row>
    <row r="2149" spans="1:29" x14ac:dyDescent="0.4">
      <c r="A2149" s="43">
        <f t="shared" si="398"/>
        <v>2020</v>
      </c>
      <c r="B2149" s="53">
        <v>44140</v>
      </c>
      <c r="C2149" s="45">
        <v>4885.1117999999997</v>
      </c>
      <c r="D2149" s="45">
        <f>VLOOKUP(B2149,'H11001.CSI  中证全债'!$A$2:$B$2792,2,0)</f>
        <v>204.3193</v>
      </c>
      <c r="E2149" s="14">
        <f t="shared" si="399"/>
        <v>0</v>
      </c>
      <c r="F2149" s="14">
        <f>IF(AND((B2149-$B$2)&gt;123,OR(((G2148*J2148/C2148*C2149)/(G2148*K2148/D2148*D2149))&lt;(4/6),((G2148*J2148/C2148*C2149)/(G2148*K2148/D2148*D2149))&gt;(6/4))),COUNTIF($E$2:E2149,1),0)</f>
        <v>0</v>
      </c>
      <c r="G2149" s="21">
        <f t="shared" si="400"/>
        <v>37462.42831463748</v>
      </c>
      <c r="H2149" s="12">
        <f t="shared" si="401"/>
        <v>4.553570394703824</v>
      </c>
      <c r="I2149" s="12">
        <f t="shared" si="402"/>
        <v>74.480129127983204</v>
      </c>
      <c r="J2149" s="15">
        <f>IF(OR((ROW(F2149)-MATCH(MAX($F$2:F2149),$F$2:F2149,0))=1,(ROW(F2149)-MATCH(MAX($F$2:F2149),$F$2:F2149,0))&gt;123),IF(OR(((G2148*J2148/C2148*C2149)/(G2148*K2148/D2148*D2149))&lt;(4/6),((G2148*J2148/C2148*C2149)/(G2148*K2148/D2148*D2149))&gt;(6/4)),50%,((G2148*J2148/C2148*C2149)/((G2148*K2148/D2148*D2149)+(G2148*J2148/C2148*C2149)))),((G2148*J2148/C2148*C2149)/((G2148*K2148/D2148*D2149)+(G2148*J2148/C2148*C2149))))</f>
        <v>0.59378693448461817</v>
      </c>
      <c r="K2149" s="18">
        <f t="shared" si="396"/>
        <v>0.40621306551538183</v>
      </c>
      <c r="L2149" s="20">
        <f t="shared" si="397"/>
        <v>1.4617622742667138</v>
      </c>
      <c r="M2149" s="51">
        <f>IF(AND((B2149-$B$2)&gt;123,OR(((U2148*R2148/C2148*C2149)/(U2148*S2148/D2148*D2149))&lt;(4/6),((U2148*R2148/C2148*C2149)/(U2148*S2148/D2148*D2149))&gt;(6/4))),1,0)</f>
        <v>0</v>
      </c>
      <c r="N2149" s="51">
        <f>IF(AND((B2149-$B$2)&gt;123,OR(((U2148*R2148/C2148*C2149)/(U2148*S2148/D2148*D2149))&lt;(4/6),((U2148*R2148/C2148*C2149)/(U2148*S2148/D2148*D2149))&gt;(6/4))),COUNTIF($M$2:M2149,1),0)</f>
        <v>0</v>
      </c>
      <c r="O2149" s="51">
        <f>IF(OR((ROW(N2149)-MATCH(MAX($N$2:N2149),$N$2:N2149,0))=1,(ROW(N2149)-MATCH(MAX($N$2:N2149),$N$2:N2149,0))&gt;123),IF(OR(((U2148*R2148/C2148*C2149)/(U2148*S2148/D2148*D2149))&lt;(4/6),((U2148*R2148/C2148*C2149)/(U2148*S2148/D2148*D2149))&gt;(6/4)),1,0),0)</f>
        <v>0</v>
      </c>
      <c r="P2149" s="47">
        <f>IF(O2149=1,U2148/2/C2149,P2148)</f>
        <v>4.5848803948301908</v>
      </c>
      <c r="Q2149" s="47">
        <f>IF(O2149=1,U2148/2/D2149,Q2148)</f>
        <v>74.992248772629807</v>
      </c>
      <c r="R2149" s="41">
        <f>P2149*C2149/U2148</f>
        <v>0.5990779624664081</v>
      </c>
      <c r="S2149" s="41">
        <f>Q2149*D2149/U2148</f>
        <v>0.40983268826453623</v>
      </c>
      <c r="T2149" s="41">
        <f t="shared" si="403"/>
        <v>1.46176227426671</v>
      </c>
      <c r="U2149" s="42">
        <f>P2149*C2149+Q2149*D2149</f>
        <v>37720.017093023198</v>
      </c>
      <c r="V2149" s="25">
        <f>B2149</f>
        <v>44140</v>
      </c>
      <c r="W2149">
        <f>C2149/C$2</f>
        <v>2.1251138334566608</v>
      </c>
      <c r="X2149">
        <f>D2149/D$2</f>
        <v>1.4641297026155498</v>
      </c>
      <c r="Y2149">
        <f t="shared" si="404"/>
        <v>1.88600085465116</v>
      </c>
      <c r="AA2149" s="15">
        <f t="shared" si="405"/>
        <v>1.4844308372321757E-2</v>
      </c>
      <c r="AB2149" s="15">
        <f t="shared" si="406"/>
        <v>3.6084008664083456E-4</v>
      </c>
      <c r="AC2149" s="15">
        <f t="shared" si="407"/>
        <v>8.910650730944214E-3</v>
      </c>
    </row>
    <row r="2150" spans="1:29" x14ac:dyDescent="0.4">
      <c r="A2150" s="43">
        <f t="shared" si="398"/>
        <v>2020</v>
      </c>
      <c r="B2150" s="53">
        <v>44141</v>
      </c>
      <c r="C2150" s="45">
        <v>4885.7178000000004</v>
      </c>
      <c r="D2150" s="45">
        <f>VLOOKUP(B2150,'H11001.CSI  中证全债'!$A$2:$B$2792,2,0)</f>
        <v>204.2604</v>
      </c>
      <c r="E2150" s="14">
        <f t="shared" si="399"/>
        <v>0</v>
      </c>
      <c r="F2150" s="14">
        <f>IF(AND((B2150-$B$2)&gt;123,OR(((G2149*J2149/C2149*C2150)/(G2149*K2149/D2149*D2150))&lt;(4/6),((G2149*J2149/C2149*C2150)/(G2149*K2149/D2149*D2150))&gt;(6/4))),COUNTIF($E$2:E2150,1),0)</f>
        <v>0</v>
      </c>
      <c r="G2150" s="21">
        <f t="shared" si="400"/>
        <v>37460.800898691035</v>
      </c>
      <c r="H2150" s="12">
        <f t="shared" si="401"/>
        <v>4.553570394703824</v>
      </c>
      <c r="I2150" s="12">
        <f t="shared" si="402"/>
        <v>74.480129127983204</v>
      </c>
      <c r="J2150" s="15">
        <f>IF(OR((ROW(F2150)-MATCH(MAX($F$2:F2150),$F$2:F2150,0))=1,(ROW(F2150)-MATCH(MAX($F$2:F2150),$F$2:F2150,0))&gt;123),IF(OR(((G2149*J2149/C2149*C2150)/(G2149*K2149/D2149*D2150))&lt;(4/6),((G2149*J2149/C2149*C2150)/(G2149*K2149/D2149*D2150))&gt;(6/4)),50%,((G2149*J2149/C2149*C2150)/((G2149*K2149/D2149*D2150)+(G2149*J2149/C2149*C2150)))),((G2149*J2149/C2149*C2150)/((G2149*K2149/D2149*D2150)+(G2149*J2149/C2149*C2150))))</f>
        <v>0.59388639316931735</v>
      </c>
      <c r="K2150" s="18">
        <f t="shared" si="396"/>
        <v>0.40611360683068265</v>
      </c>
      <c r="L2150" s="20">
        <f t="shared" si="397"/>
        <v>1.4623651687123134</v>
      </c>
      <c r="M2150" s="51">
        <f>IF(AND((B2150-$B$2)&gt;123,OR(((U2149*R2149/C2149*C2150)/(U2149*S2149/D2149*D2150))&lt;(4/6),((U2149*R2149/C2149*C2150)/(U2149*S2149/D2149*D2150))&gt;(6/4))),1,0)</f>
        <v>0</v>
      </c>
      <c r="N2150" s="51">
        <f>IF(AND((B2150-$B$2)&gt;123,OR(((U2149*R2149/C2149*C2150)/(U2149*S2149/D2149*D2150))&lt;(4/6),((U2149*R2149/C2149*C2150)/(U2149*S2149/D2149*D2150))&gt;(6/4))),COUNTIF($M$2:M2150,1),0)</f>
        <v>0</v>
      </c>
      <c r="O2150" s="51">
        <f>IF(OR((ROW(N2150)-MATCH(MAX($N$2:N2150),$N$2:N2150,0))=1,(ROW(N2150)-MATCH(MAX($N$2:N2150),$N$2:N2150,0))&gt;123),IF(OR(((U2149*R2149/C2149*C2150)/(U2149*S2149/D2149*D2150))&lt;(4/6),((U2149*R2149/C2149*C2150)/(U2149*S2149/D2149*D2150))&gt;(6/4)),1,0),0)</f>
        <v>0</v>
      </c>
      <c r="P2150" s="47">
        <f>IF(O2150=1,U2149/2/C2150,P2149)</f>
        <v>4.5848803948301908</v>
      </c>
      <c r="Q2150" s="47">
        <f>IF(O2150=1,U2149/2/D2150,Q2149)</f>
        <v>74.992248772629807</v>
      </c>
      <c r="R2150" s="41">
        <f>P2150*C2150/U2149</f>
        <v>0.59386059398250224</v>
      </c>
      <c r="S2150" s="41">
        <f>Q2150*D2150/U2149</f>
        <v>0.40609596473460047</v>
      </c>
      <c r="T2150" s="41">
        <f t="shared" si="403"/>
        <v>1.4623651687123098</v>
      </c>
      <c r="U2150" s="42">
        <f>P2150*C2150+Q2150*D2150</f>
        <v>37718.378487089765</v>
      </c>
      <c r="V2150" s="25">
        <f>B2150</f>
        <v>44141</v>
      </c>
      <c r="W2150">
        <f>C2150/C$2</f>
        <v>2.1253774546460624</v>
      </c>
      <c r="X2150">
        <f>D2150/D$2</f>
        <v>1.4637076316732354</v>
      </c>
      <c r="Y2150">
        <f t="shared" si="404"/>
        <v>1.8859189243544883</v>
      </c>
      <c r="AA2150" s="15">
        <f t="shared" si="405"/>
        <v>1.2405038509055721E-4</v>
      </c>
      <c r="AB2150" s="15">
        <f t="shared" si="406"/>
        <v>-2.8827428441646763E-4</v>
      </c>
      <c r="AC2150" s="15">
        <f t="shared" si="407"/>
        <v>-4.3441282897460631E-5</v>
      </c>
    </row>
    <row r="2151" spans="1:29" x14ac:dyDescent="0.4">
      <c r="A2151" s="43">
        <f t="shared" si="398"/>
        <v>2020</v>
      </c>
      <c r="B2151" s="53">
        <v>44144</v>
      </c>
      <c r="C2151" s="45">
        <v>4981.3496999999998</v>
      </c>
      <c r="D2151" s="45">
        <f>VLOOKUP(B2151,'H11001.CSI  中证全债'!$A$2:$B$2792,2,0)</f>
        <v>204.27180000000001</v>
      </c>
      <c r="E2151" s="14">
        <f t="shared" si="399"/>
        <v>0</v>
      </c>
      <c r="F2151" s="14">
        <f>IF(AND((B2151-$B$2)&gt;123,OR(((G2150*J2150/C2150*C2151)/(G2150*K2150/D2150*D2151))&lt;(4/6),((G2150*J2150/C2150*C2151)/(G2150*K2150/D2150*D2151))&gt;(6/4))),COUNTIF($E$2:E2151,1),0)</f>
        <v>0</v>
      </c>
      <c r="G2151" s="21">
        <f t="shared" si="400"/>
        <v>37897.116560792376</v>
      </c>
      <c r="H2151" s="12">
        <f t="shared" si="401"/>
        <v>4.553570394703824</v>
      </c>
      <c r="I2151" s="12">
        <f t="shared" si="402"/>
        <v>74.480129127983204</v>
      </c>
      <c r="J2151" s="15">
        <f>IF(OR((ROW(F2151)-MATCH(MAX($F$2:F2151),$F$2:F2151,0))=1,(ROW(F2151)-MATCH(MAX($F$2:F2151),$F$2:F2151,0))&gt;123),IF(OR(((G2150*J2150/C2150*C2151)/(G2150*K2150/D2150*D2151))&lt;(4/6),((G2150*J2150/C2150*C2151)/(G2150*K2150/D2150*D2151))&gt;(6/4)),50%,((G2150*J2150/C2150*C2151)/((G2150*K2150/D2150*D2151)+(G2150*J2150/C2150*C2151)))),((G2150*J2150/C2150*C2151)/((G2150*K2150/D2150*D2151)+(G2150*J2150/C2150*C2151))))</f>
        <v>0.59853964042884822</v>
      </c>
      <c r="K2151" s="18">
        <f t="shared" si="396"/>
        <v>0.40146035957115178</v>
      </c>
      <c r="L2151" s="20">
        <f t="shared" si="397"/>
        <v>1.490905954122645</v>
      </c>
      <c r="M2151" s="51">
        <f>IF(AND((B2151-$B$2)&gt;123,OR(((U2150*R2150/C2150*C2151)/(U2150*S2150/D2150*D2151))&lt;(4/6),((U2150*R2150/C2150*C2151)/(U2150*S2150/D2150*D2151))&gt;(6/4))),1,0)</f>
        <v>0</v>
      </c>
      <c r="N2151" s="51">
        <f>IF(AND((B2151-$B$2)&gt;123,OR(((U2150*R2150/C2150*C2151)/(U2150*S2150/D2150*D2151))&lt;(4/6),((U2150*R2150/C2150*C2151)/(U2150*S2150/D2150*D2151))&gt;(6/4))),COUNTIF($M$2:M2151,1),0)</f>
        <v>0</v>
      </c>
      <c r="O2151" s="51">
        <f>IF(OR((ROW(N2151)-MATCH(MAX($N$2:N2151),$N$2:N2151,0))=1,(ROW(N2151)-MATCH(MAX($N$2:N2151),$N$2:N2151,0))&gt;123),IF(OR(((U2150*R2150/C2150*C2151)/(U2150*S2150/D2150*D2151))&lt;(4/6),((U2150*R2150/C2150*C2151)/(U2150*S2150/D2150*D2151))&gt;(6/4)),1,0),0)</f>
        <v>0</v>
      </c>
      <c r="P2151" s="47">
        <f>IF(O2151=1,U2150/2/C2151,P2150)</f>
        <v>4.5848803948301908</v>
      </c>
      <c r="Q2151" s="47">
        <f>IF(O2151=1,U2150/2/D2151,Q2150)</f>
        <v>74.992248772629807</v>
      </c>
      <c r="R2151" s="41">
        <f>P2151*C2151/U2150</f>
        <v>0.60551098682941895</v>
      </c>
      <c r="S2151" s="41">
        <f>Q2151*D2151/U2150</f>
        <v>0.4061362724825564</v>
      </c>
      <c r="T2151" s="41">
        <f t="shared" si="403"/>
        <v>1.4909059541226417</v>
      </c>
      <c r="U2151" s="42">
        <f>P2151*C2151+Q2151*D2151</f>
        <v>38157.694222156133</v>
      </c>
      <c r="V2151" s="25">
        <f>B2151</f>
        <v>44144</v>
      </c>
      <c r="W2151">
        <f>C2151/C$2</f>
        <v>2.1669790969277689</v>
      </c>
      <c r="X2151">
        <f>D2151/D$2</f>
        <v>1.4637893228233607</v>
      </c>
      <c r="Y2151">
        <f t="shared" si="404"/>
        <v>1.9078847111078066</v>
      </c>
      <c r="AA2151" s="15">
        <f t="shared" si="405"/>
        <v>1.9573766622378308E-2</v>
      </c>
      <c r="AB2151" s="15">
        <f t="shared" si="406"/>
        <v>5.5811111698611526E-5</v>
      </c>
      <c r="AC2151" s="15">
        <f t="shared" si="407"/>
        <v>1.1647259311975411E-2</v>
      </c>
    </row>
    <row r="2152" spans="1:29" x14ac:dyDescent="0.4">
      <c r="A2152" s="43">
        <f t="shared" si="398"/>
        <v>2020</v>
      </c>
      <c r="B2152" s="53">
        <v>44145</v>
      </c>
      <c r="C2152" s="45">
        <v>4953.8756000000003</v>
      </c>
      <c r="D2152" s="45">
        <f>VLOOKUP(B2152,'H11001.CSI  中证全债'!$A$2:$B$2792,2,0)</f>
        <v>204.2363</v>
      </c>
      <c r="E2152" s="14">
        <f t="shared" si="399"/>
        <v>0</v>
      </c>
      <c r="F2152" s="14">
        <f>IF(AND((B2152-$B$2)&gt;123,OR(((G2151*J2151/C2151*C2152)/(G2151*K2151/D2151*D2152))&lt;(4/6),((G2151*J2151/C2151*C2152)/(G2151*K2151/D2151*D2152))&gt;(6/4))),COUNTIF($E$2:E2152,1),0)</f>
        <v>0</v>
      </c>
      <c r="G2152" s="21">
        <f t="shared" si="400"/>
        <v>37769.367267827198</v>
      </c>
      <c r="H2152" s="12">
        <f t="shared" si="401"/>
        <v>4.553570394703824</v>
      </c>
      <c r="I2152" s="12">
        <f t="shared" si="402"/>
        <v>74.480129127983204</v>
      </c>
      <c r="J2152" s="15">
        <f>IF(OR((ROW(F2152)-MATCH(MAX($F$2:F2152),$F$2:F2152,0))=1,(ROW(F2152)-MATCH(MAX($F$2:F2152),$F$2:F2152,0))&gt;123),IF(OR(((G2151*J2151/C2151*C2152)/(G2151*K2151/D2151*D2152))&lt;(4/6),((G2151*J2151/C2151*C2152)/(G2151*K2151/D2151*D2152))&gt;(6/4)),50%,((G2151*J2151/C2151*C2152)/((G2151*K2151/D2151*D2152)+(G2151*J2151/C2151*C2152)))),((G2151*J2151/C2151*C2152)/((G2151*K2151/D2151*D2152)+(G2151*J2151/C2151*C2152))))</f>
        <v>0.59725176520023282</v>
      </c>
      <c r="K2152" s="18">
        <f t="shared" si="396"/>
        <v>0.40274823479976718</v>
      </c>
      <c r="L2152" s="20">
        <f t="shared" si="397"/>
        <v>1.4829407396339458</v>
      </c>
      <c r="M2152" s="51">
        <f>IF(AND((B2152-$B$2)&gt;123,OR(((U2151*R2151/C2151*C2152)/(U2151*S2151/D2151*D2152))&lt;(4/6),((U2151*R2151/C2151*C2152)/(U2151*S2151/D2151*D2152))&gt;(6/4))),1,0)</f>
        <v>0</v>
      </c>
      <c r="N2152" s="51">
        <f>IF(AND((B2152-$B$2)&gt;123,OR(((U2151*R2151/C2151*C2152)/(U2151*S2151/D2151*D2152))&lt;(4/6),((U2151*R2151/C2151*C2152)/(U2151*S2151/D2151*D2152))&gt;(6/4))),COUNTIF($M$2:M2152,1),0)</f>
        <v>0</v>
      </c>
      <c r="O2152" s="51">
        <f>IF(OR((ROW(N2152)-MATCH(MAX($N$2:N2152),$N$2:N2152,0))=1,(ROW(N2152)-MATCH(MAX($N$2:N2152),$N$2:N2152,0))&gt;123),IF(OR(((U2151*R2151/C2151*C2152)/(U2151*S2151/D2151*D2152))&lt;(4/6),((U2151*R2151/C2151*C2152)/(U2151*S2151/D2151*D2152))&gt;(6/4)),1,0),0)</f>
        <v>0</v>
      </c>
      <c r="P2152" s="47">
        <f>IF(O2152=1,U2151/2/C2152,P2151)</f>
        <v>4.5848803948301908</v>
      </c>
      <c r="Q2152" s="47">
        <f>IF(O2152=1,U2151/2/D2152,Q2151)</f>
        <v>74.992248772629807</v>
      </c>
      <c r="R2152" s="41">
        <f>P2152*C2152/U2151</f>
        <v>0.59523845923791352</v>
      </c>
      <c r="S2152" s="41">
        <f>Q2152*D2152/U2151</f>
        <v>0.40139059055377063</v>
      </c>
      <c r="T2152" s="41">
        <f t="shared" si="403"/>
        <v>1.4829407396339422</v>
      </c>
      <c r="U2152" s="42">
        <f>P2152*C2152+Q2152*D2152</f>
        <v>38029.066534869104</v>
      </c>
      <c r="V2152" s="25">
        <f>B2152</f>
        <v>44145</v>
      </c>
      <c r="W2152">
        <f>C2152/C$2</f>
        <v>2.1550273561361313</v>
      </c>
      <c r="X2152">
        <f>D2152/D$2</f>
        <v>1.4635349337155141</v>
      </c>
      <c r="Y2152">
        <f t="shared" si="404"/>
        <v>1.9014533267434552</v>
      </c>
      <c r="AA2152" s="15">
        <f t="shared" si="405"/>
        <v>-5.5153927458655438E-3</v>
      </c>
      <c r="AB2152" s="15">
        <f t="shared" si="406"/>
        <v>-1.7378806080914355E-4</v>
      </c>
      <c r="AC2152" s="15">
        <f t="shared" si="407"/>
        <v>-3.3709502083157927E-3</v>
      </c>
    </row>
    <row r="2153" spans="1:29" x14ac:dyDescent="0.4">
      <c r="A2153" s="43">
        <f t="shared" si="398"/>
        <v>2020</v>
      </c>
      <c r="B2153" s="53">
        <v>44146</v>
      </c>
      <c r="C2153" s="45">
        <v>4904.8981000000003</v>
      </c>
      <c r="D2153" s="45">
        <f>VLOOKUP(B2153,'H11001.CSI  中证全债'!$A$2:$B$2792,2,0)</f>
        <v>204.1893</v>
      </c>
      <c r="E2153" s="14">
        <f t="shared" si="399"/>
        <v>0</v>
      </c>
      <c r="F2153" s="14">
        <f>IF(AND((B2153-$B$2)&gt;123,OR(((G2152*J2152/C2152*C2153)/(G2152*K2152/D2152*D2153))&lt;(4/6),((G2152*J2152/C2152*C2153)/(G2152*K2152/D2152*D2153))&gt;(6/4))),COUNTIF($E$2:E2153,1),0)</f>
        <v>0</v>
      </c>
      <c r="G2153" s="21">
        <f t="shared" si="400"/>
        <v>37542.844207751579</v>
      </c>
      <c r="H2153" s="12">
        <f t="shared" si="401"/>
        <v>4.553570394703824</v>
      </c>
      <c r="I2153" s="12">
        <f t="shared" si="402"/>
        <v>74.480129127983204</v>
      </c>
      <c r="J2153" s="15">
        <f>IF(OR((ROW(F2153)-MATCH(MAX($F$2:F2153),$F$2:F2153,0))=1,(ROW(F2153)-MATCH(MAX($F$2:F2153),$F$2:F2153,0))&gt;123),IF(OR(((G2152*J2152/C2152*C2153)/(G2152*K2152/D2152*D2153))&lt;(4/6),((G2152*J2152/C2152*C2153)/(G2152*K2152/D2152*D2153))&gt;(6/4)),50%,((G2152*J2152/C2152*C2153)/((G2152*K2152/D2152*D2153)+(G2152*J2152/C2152*C2153)))),((G2152*J2152/C2152*C2153)/((G2152*K2152/D2152*D2153)+(G2152*J2152/C2152*C2153))))</f>
        <v>0.59491493648175842</v>
      </c>
      <c r="K2153" s="18">
        <f t="shared" si="396"/>
        <v>0.40508506351824158</v>
      </c>
      <c r="L2153" s="20">
        <f t="shared" si="397"/>
        <v>1.4686173104355118</v>
      </c>
      <c r="M2153" s="51">
        <f>IF(AND((B2153-$B$2)&gt;123,OR(((U2152*R2152/C2152*C2153)/(U2152*S2152/D2152*D2153))&lt;(4/6),((U2152*R2152/C2152*C2153)/(U2152*S2152/D2152*D2153))&gt;(6/4))),1,0)</f>
        <v>0</v>
      </c>
      <c r="N2153" s="51">
        <f>IF(AND((B2153-$B$2)&gt;123,OR(((U2152*R2152/C2152*C2153)/(U2152*S2152/D2152*D2153))&lt;(4/6),((U2152*R2152/C2152*C2153)/(U2152*S2152/D2152*D2153))&gt;(6/4))),COUNTIF($M$2:M2153,1),0)</f>
        <v>0</v>
      </c>
      <c r="O2153" s="51">
        <f>IF(OR((ROW(N2153)-MATCH(MAX($N$2:N2153),$N$2:N2153,0))=1,(ROW(N2153)-MATCH(MAX($N$2:N2153),$N$2:N2153,0))&gt;123),IF(OR(((U2152*R2152/C2152*C2153)/(U2152*S2152/D2152*D2153))&lt;(4/6),((U2152*R2152/C2152*C2153)/(U2152*S2152/D2152*D2153))&gt;(6/4)),1,0),0)</f>
        <v>0</v>
      </c>
      <c r="P2153" s="47">
        <f>IF(O2153=1,U2152/2/C2153,P2152)</f>
        <v>4.5848803948301908</v>
      </c>
      <c r="Q2153" s="47">
        <f>IF(O2153=1,U2152/2/D2153,Q2152)</f>
        <v>74.992248772629807</v>
      </c>
      <c r="R2153" s="41">
        <f>P2153*C2153/U2152</f>
        <v>0.59134691399038464</v>
      </c>
      <c r="S2153" s="41">
        <f>Q2153*D2153/U2152</f>
        <v>0.40265555212271387</v>
      </c>
      <c r="T2153" s="41">
        <f t="shared" si="403"/>
        <v>1.4686173104355082</v>
      </c>
      <c r="U2153" s="42">
        <f>P2153*C2153+Q2153*D2153</f>
        <v>37800.985919638995</v>
      </c>
      <c r="V2153" s="25">
        <f>B2153</f>
        <v>44146</v>
      </c>
      <c r="W2153">
        <f>C2153/C$2</f>
        <v>2.1337212392980018</v>
      </c>
      <c r="X2153">
        <f>D2153/D$2</f>
        <v>1.4631981368685059</v>
      </c>
      <c r="Y2153">
        <f t="shared" si="404"/>
        <v>1.8900492959819497</v>
      </c>
      <c r="AA2153" s="15">
        <f t="shared" si="405"/>
        <v>-9.8867036548112575E-3</v>
      </c>
      <c r="AB2153" s="15">
        <f t="shared" si="406"/>
        <v>-2.3012559471558003E-4</v>
      </c>
      <c r="AC2153" s="15">
        <f t="shared" si="407"/>
        <v>-5.997533886901496E-3</v>
      </c>
    </row>
    <row r="2154" spans="1:29" x14ac:dyDescent="0.4">
      <c r="A2154" s="43">
        <f t="shared" si="398"/>
        <v>2020</v>
      </c>
      <c r="B2154" s="53">
        <v>44147</v>
      </c>
      <c r="C2154" s="45">
        <v>4908.4629999999997</v>
      </c>
      <c r="D2154" s="45">
        <f>VLOOKUP(B2154,'H11001.CSI  中证全债'!$A$2:$B$2792,2,0)</f>
        <v>204.18819999999999</v>
      </c>
      <c r="E2154" s="14">
        <f t="shared" si="399"/>
        <v>0</v>
      </c>
      <c r="F2154" s="14">
        <f>IF(AND((B2154-$B$2)&gt;123,OR(((G2153*J2153/C2153*C2154)/(G2153*K2153/D2153*D2154))&lt;(4/6),((G2153*J2153/C2153*C2154)/(G2153*K2153/D2153*D2154))&gt;(6/4))),COUNTIF($E$2:E2154,1),0)</f>
        <v>0</v>
      </c>
      <c r="G2154" s="21">
        <f t="shared" si="400"/>
        <v>37558.995302709613</v>
      </c>
      <c r="H2154" s="12">
        <f t="shared" si="401"/>
        <v>4.553570394703824</v>
      </c>
      <c r="I2154" s="12">
        <f t="shared" si="402"/>
        <v>74.480129127983204</v>
      </c>
      <c r="J2154" s="15">
        <f>IF(OR((ROW(F2154)-MATCH(MAX($F$2:F2154),$F$2:F2154,0))=1,(ROW(F2154)-MATCH(MAX($F$2:F2154),$F$2:F2154,0))&gt;123),IF(OR(((G2153*J2153/C2153*C2154)/(G2153*K2153/D2153*D2154))&lt;(4/6),((G2153*J2153/C2153*C2154)/(G2153*K2153/D2153*D2154))&gt;(6/4)),50%,((G2153*J2153/C2153*C2154)/((G2153*K2153/D2153*D2154)+(G2153*J2153/C2153*C2154)))),((G2153*J2153/C2153*C2154)/((G2153*K2153/D2153*D2154)+(G2153*J2153/C2153*C2154))))</f>
        <v>0.5950913122185324</v>
      </c>
      <c r="K2154" s="18">
        <f t="shared" si="396"/>
        <v>0.4049086877814676</v>
      </c>
      <c r="L2154" s="20">
        <f t="shared" si="397"/>
        <v>1.4696926249695779</v>
      </c>
      <c r="M2154" s="51">
        <f>IF(AND((B2154-$B$2)&gt;123,OR(((U2153*R2153/C2153*C2154)/(U2153*S2153/D2153*D2154))&lt;(4/6),((U2153*R2153/C2153*C2154)/(U2153*S2153/D2153*D2154))&gt;(6/4))),1,0)</f>
        <v>0</v>
      </c>
      <c r="N2154" s="51">
        <f>IF(AND((B2154-$B$2)&gt;123,OR(((U2153*R2153/C2153*C2154)/(U2153*S2153/D2153*D2154))&lt;(4/6),((U2153*R2153/C2153*C2154)/(U2153*S2153/D2153*D2154))&gt;(6/4))),COUNTIF($M$2:M2154,1),0)</f>
        <v>0</v>
      </c>
      <c r="O2154" s="51">
        <f>IF(OR((ROW(N2154)-MATCH(MAX($N$2:N2154),$N$2:N2154,0))=1,(ROW(N2154)-MATCH(MAX($N$2:N2154),$N$2:N2154,0))&gt;123),IF(OR(((U2153*R2153/C2153*C2154)/(U2153*S2153/D2153*D2154))&lt;(4/6),((U2153*R2153/C2153*C2154)/(U2153*S2153/D2153*D2154))&gt;(6/4)),1,0),0)</f>
        <v>0</v>
      </c>
      <c r="P2154" s="47">
        <f>IF(O2154=1,U2153/2/C2154,P2153)</f>
        <v>4.5848803948301908</v>
      </c>
      <c r="Q2154" s="47">
        <f>IF(O2154=1,U2153/2/D2154,Q2153)</f>
        <v>74.992248772629807</v>
      </c>
      <c r="R2154" s="41">
        <f>P2154*C2154/U2153</f>
        <v>0.59534732309078109</v>
      </c>
      <c r="S2154" s="41">
        <f>Q2154*D2154/U2153</f>
        <v>0.40508288126104325</v>
      </c>
      <c r="T2154" s="41">
        <f t="shared" si="403"/>
        <v>1.4696926249695745</v>
      </c>
      <c r="U2154" s="42">
        <f>P2154*C2154+Q2154*D2154</f>
        <v>37817.248068284869</v>
      </c>
      <c r="V2154" s="25">
        <f>B2154</f>
        <v>44147</v>
      </c>
      <c r="W2154">
        <f>C2154/C$2</f>
        <v>2.1352720366215943</v>
      </c>
      <c r="X2154">
        <f>D2154/D$2</f>
        <v>1.4631902543891078</v>
      </c>
      <c r="Y2154">
        <f t="shared" si="404"/>
        <v>1.8908624034142434</v>
      </c>
      <c r="AA2154" s="15">
        <f t="shared" si="405"/>
        <v>7.268040899768291E-4</v>
      </c>
      <c r="AB2154" s="15">
        <f t="shared" si="406"/>
        <v>-5.3871578971076417E-6</v>
      </c>
      <c r="AC2154" s="15">
        <f t="shared" si="407"/>
        <v>4.3020435182428152E-4</v>
      </c>
    </row>
    <row r="2155" spans="1:29" x14ac:dyDescent="0.4">
      <c r="A2155" s="43">
        <f t="shared" si="398"/>
        <v>2020</v>
      </c>
      <c r="B2155" s="53">
        <v>44148</v>
      </c>
      <c r="C2155" s="45">
        <v>4856.8513000000003</v>
      </c>
      <c r="D2155" s="45">
        <f>VLOOKUP(B2155,'H11001.CSI  中证全债'!$A$2:$B$2792,2,0)</f>
        <v>204.0052</v>
      </c>
      <c r="E2155" s="14">
        <f t="shared" si="399"/>
        <v>0</v>
      </c>
      <c r="F2155" s="14">
        <f>IF(AND((B2155-$B$2)&gt;123,OR(((G2154*J2154/C2154*C2155)/(G2154*K2154/D2154*D2155))&lt;(4/6),((G2154*J2154/C2154*C2155)/(G2154*K2154/D2154*D2155))&gt;(6/4))),COUNTIF($E$2:E2155,1),0)</f>
        <v>0</v>
      </c>
      <c r="G2155" s="21">
        <f t="shared" si="400"/>
        <v>37310.347929938864</v>
      </c>
      <c r="H2155" s="12">
        <f t="shared" si="401"/>
        <v>4.553570394703824</v>
      </c>
      <c r="I2155" s="12">
        <f t="shared" si="402"/>
        <v>74.480129127983204</v>
      </c>
      <c r="J2155" s="15">
        <f>IF(OR((ROW(F2155)-MATCH(MAX($F$2:F2155),$F$2:F2155,0))=1,(ROW(F2155)-MATCH(MAX($F$2:F2155),$F$2:F2155,0))&gt;123),IF(OR(((G2154*J2154/C2154*C2155)/(G2154*K2154/D2154*D2155))&lt;(4/6),((G2154*J2154/C2154*C2155)/(G2154*K2154/D2154*D2155))&gt;(6/4)),50%,((G2154*J2154/C2154*C2155)/((G2154*K2154/D2154*D2155)+(G2154*J2154/C2154*C2155)))),((G2154*J2154/C2154*C2155)/((G2154*K2154/D2154*D2155)+(G2154*J2154/C2154*C2155))))</f>
        <v>0.59275818956950332</v>
      </c>
      <c r="K2155" s="18">
        <f t="shared" si="396"/>
        <v>0.40724181043049668</v>
      </c>
      <c r="L2155" s="20">
        <f t="shared" si="397"/>
        <v>1.4555435478073744</v>
      </c>
      <c r="M2155" s="51">
        <f>IF(AND((B2155-$B$2)&gt;123,OR(((U2154*R2154/C2154*C2155)/(U2154*S2154/D2154*D2155))&lt;(4/6),((U2154*R2154/C2154*C2155)/(U2154*S2154/D2154*D2155))&gt;(6/4))),1,0)</f>
        <v>0</v>
      </c>
      <c r="N2155" s="51">
        <f>IF(AND((B2155-$B$2)&gt;123,OR(((U2154*R2154/C2154*C2155)/(U2154*S2154/D2154*D2155))&lt;(4/6),((U2154*R2154/C2154*C2155)/(U2154*S2154/D2154*D2155))&gt;(6/4))),COUNTIF($M$2:M2155,1),0)</f>
        <v>0</v>
      </c>
      <c r="O2155" s="51">
        <f>IF(OR((ROW(N2155)-MATCH(MAX($N$2:N2155),$N$2:N2155,0))=1,(ROW(N2155)-MATCH(MAX($N$2:N2155),$N$2:N2155,0))&gt;123),IF(OR(((U2154*R2154/C2154*C2155)/(U2154*S2154/D2154*D2155))&lt;(4/6),((U2154*R2154/C2154*C2155)/(U2154*S2154/D2154*D2155))&gt;(6/4)),1,0),0)</f>
        <v>0</v>
      </c>
      <c r="P2155" s="47">
        <f>IF(O2155=1,U2154/2/C2155,P2154)</f>
        <v>4.5848803948301908</v>
      </c>
      <c r="Q2155" s="47">
        <f>IF(O2155=1,U2154/2/D2155,Q2154)</f>
        <v>74.992248772629807</v>
      </c>
      <c r="R2155" s="41">
        <f>P2155*C2155/U2154</f>
        <v>0.58883402265990037</v>
      </c>
      <c r="S2155" s="41">
        <f>Q2155*D2155/U2154</f>
        <v>0.40454579565614457</v>
      </c>
      <c r="T2155" s="41">
        <f t="shared" si="403"/>
        <v>1.4555435478073708</v>
      </c>
      <c r="U2155" s="42">
        <f>P2155*C2155+Q2155*D2155</f>
        <v>37566.891015285626</v>
      </c>
      <c r="V2155" s="25">
        <f>B2155</f>
        <v>44148</v>
      </c>
      <c r="W2155">
        <f>C2155/C$2</f>
        <v>2.1128199941446515</v>
      </c>
      <c r="X2155">
        <f>D2155/D$2</f>
        <v>1.4618788964528842</v>
      </c>
      <c r="Y2155">
        <f t="shared" si="404"/>
        <v>1.8783445507642813</v>
      </c>
      <c r="AA2155" s="15">
        <f t="shared" si="405"/>
        <v>-1.0514839370287521E-2</v>
      </c>
      <c r="AB2155" s="15">
        <f t="shared" si="406"/>
        <v>-8.9623200557131799E-4</v>
      </c>
      <c r="AC2155" s="15">
        <f t="shared" si="407"/>
        <v>-6.620181683954951E-3</v>
      </c>
    </row>
    <row r="2156" spans="1:29" x14ac:dyDescent="0.4">
      <c r="A2156" s="43">
        <f t="shared" si="398"/>
        <v>2020</v>
      </c>
      <c r="B2156" s="53">
        <v>44151</v>
      </c>
      <c r="C2156" s="45">
        <v>4904.1715999999997</v>
      </c>
      <c r="D2156" s="45">
        <f>VLOOKUP(B2156,'H11001.CSI  中证全债'!$A$2:$B$2792,2,0)</f>
        <v>204.05760000000001</v>
      </c>
      <c r="E2156" s="14">
        <f t="shared" si="399"/>
        <v>0</v>
      </c>
      <c r="F2156" s="14">
        <f>IF(AND((B2156-$B$2)&gt;123,OR(((G2155*J2155/C2155*C2156)/(G2155*K2155/D2155*D2156))&lt;(4/6),((G2155*J2155/C2155*C2156)/(G2155*K2155/D2155*D2156))&gt;(6/4))),COUNTIF($E$2:E2156,1),0)</f>
        <v>0</v>
      </c>
      <c r="G2156" s="21">
        <f t="shared" si="400"/>
        <v>37529.727005853667</v>
      </c>
      <c r="H2156" s="12">
        <f t="shared" si="401"/>
        <v>4.553570394703824</v>
      </c>
      <c r="I2156" s="12">
        <f t="shared" si="402"/>
        <v>74.480129127983204</v>
      </c>
      <c r="J2156" s="15">
        <f>IF(OR((ROW(F2156)-MATCH(MAX($F$2:F2156),$F$2:F2156,0))=1,(ROW(F2156)-MATCH(MAX($F$2:F2156),$F$2:F2156,0))&gt;123),IF(OR(((G2155*J2155/C2155*C2156)/(G2155*K2155/D2155*D2156))&lt;(4/6),((G2155*J2155/C2155*C2156)/(G2155*K2155/D2155*D2156))&gt;(6/4)),50%,((G2155*J2155/C2155*C2156)/((G2155*K2155/D2155*D2156)+(G2155*J2155/C2155*C2156)))),((G2155*J2155/C2155*C2156)/((G2155*K2155/D2155*D2156)+(G2155*J2155/C2155*C2156))))</f>
        <v>0.59503472020524395</v>
      </c>
      <c r="K2156" s="18">
        <f t="shared" si="396"/>
        <v>0.40496527979475605</v>
      </c>
      <c r="L2156" s="20">
        <f t="shared" si="397"/>
        <v>1.4693474969183002</v>
      </c>
      <c r="M2156" s="51">
        <f>IF(AND((B2156-$B$2)&gt;123,OR(((U2155*R2155/C2155*C2156)/(U2155*S2155/D2155*D2156))&lt;(4/6),((U2155*R2155/C2155*C2156)/(U2155*S2155/D2155*D2156))&gt;(6/4))),1,0)</f>
        <v>0</v>
      </c>
      <c r="N2156" s="51">
        <f>IF(AND((B2156-$B$2)&gt;123,OR(((U2155*R2155/C2155*C2156)/(U2155*S2155/D2155*D2156))&lt;(4/6),((U2155*R2155/C2155*C2156)/(U2155*S2155/D2155*D2156))&gt;(6/4))),COUNTIF($M$2:M2156,1),0)</f>
        <v>0</v>
      </c>
      <c r="O2156" s="51">
        <f>IF(OR((ROW(N2156)-MATCH(MAX($N$2:N2156),$N$2:N2156,0))=1,(ROW(N2156)-MATCH(MAX($N$2:N2156),$N$2:N2156,0))&gt;123),IF(OR(((U2155*R2155/C2155*C2156)/(U2155*S2155/D2155*D2156))&lt;(4/6),((U2155*R2155/C2155*C2156)/(U2155*S2155/D2155*D2156))&gt;(6/4)),1,0),0)</f>
        <v>0</v>
      </c>
      <c r="P2156" s="47">
        <f>IF(O2156=1,U2155/2/C2156,P2155)</f>
        <v>4.5848803948301908</v>
      </c>
      <c r="Q2156" s="47">
        <f>IF(O2156=1,U2155/2/D2156,Q2155)</f>
        <v>74.992248772629807</v>
      </c>
      <c r="R2156" s="41">
        <f>P2156*C2156/U2155</f>
        <v>0.59853343234003709</v>
      </c>
      <c r="S2156" s="41">
        <f>Q2156*D2156/U2155</f>
        <v>0.40734641301350277</v>
      </c>
      <c r="T2156" s="41">
        <f t="shared" si="403"/>
        <v>1.4693474969182969</v>
      </c>
      <c r="U2156" s="42">
        <f>P2156*C2156+Q2156*D2156</f>
        <v>37787.778524868794</v>
      </c>
      <c r="V2156" s="25">
        <f>B2156</f>
        <v>44151</v>
      </c>
      <c r="W2156">
        <f>C2156/C$2</f>
        <v>2.1334051983836453</v>
      </c>
      <c r="X2156">
        <f>D2156/D$2</f>
        <v>1.4622543891078466</v>
      </c>
      <c r="Y2156">
        <f t="shared" si="404"/>
        <v>1.8893889262434398</v>
      </c>
      <c r="AA2156" s="15">
        <f t="shared" si="405"/>
        <v>9.742999543757902E-3</v>
      </c>
      <c r="AB2156" s="15">
        <f t="shared" si="406"/>
        <v>2.5685619778315072E-4</v>
      </c>
      <c r="AC2156" s="15">
        <f t="shared" si="407"/>
        <v>5.8798453535400252E-3</v>
      </c>
    </row>
    <row r="2157" spans="1:29" x14ac:dyDescent="0.4">
      <c r="A2157" s="43">
        <f t="shared" si="398"/>
        <v>2020</v>
      </c>
      <c r="B2157" s="53">
        <v>44152</v>
      </c>
      <c r="C2157" s="45">
        <v>4894.7860000000001</v>
      </c>
      <c r="D2157" s="45">
        <f>VLOOKUP(B2157,'H11001.CSI  中证全债'!$A$2:$B$2792,2,0)</f>
        <v>203.95769999999999</v>
      </c>
      <c r="E2157" s="14">
        <f t="shared" si="399"/>
        <v>0</v>
      </c>
      <c r="F2157" s="14">
        <f>IF(AND((B2157-$B$2)&gt;123,OR(((G2156*J2156/C2156*C2157)/(G2156*K2156/D2156*D2157))&lt;(4/6),((G2156*J2156/C2156*C2157)/(G2156*K2156/D2156*D2157))&gt;(6/4))),COUNTIF($E$2:E2157,1),0)</f>
        <v>0</v>
      </c>
      <c r="G2157" s="21">
        <f t="shared" si="400"/>
        <v>37479.548450657254</v>
      </c>
      <c r="H2157" s="12">
        <f t="shared" si="401"/>
        <v>4.553570394703824</v>
      </c>
      <c r="I2157" s="12">
        <f t="shared" si="402"/>
        <v>74.480129127983204</v>
      </c>
      <c r="J2157" s="15">
        <f>IF(OR((ROW(F2157)-MATCH(MAX($F$2:F2157),$F$2:F2157,0))=1,(ROW(F2157)-MATCH(MAX($F$2:F2157),$F$2:F2157,0))&gt;123),IF(OR(((G2156*J2156/C2156*C2157)/(G2156*K2156/D2156*D2157))&lt;(4/6),((G2156*J2156/C2156*C2157)/(G2156*K2156/D2156*D2157))&gt;(6/4)),50%,((G2156*J2156/C2156*C2157)/((G2156*K2156/D2156*D2157)+(G2156*J2156/C2156*C2157)))),((G2156*J2156/C2156*C2157)/((G2156*K2156/D2156*D2157)+(G2156*J2156/C2156*C2157))))</f>
        <v>0.59469106591170617</v>
      </c>
      <c r="K2157" s="18">
        <f t="shared" si="396"/>
        <v>0.40530893408829383</v>
      </c>
      <c r="L2157" s="20">
        <f t="shared" si="397"/>
        <v>1.4672537807472972</v>
      </c>
      <c r="M2157" s="51">
        <f>IF(AND((B2157-$B$2)&gt;123,OR(((U2156*R2156/C2156*C2157)/(U2156*S2156/D2156*D2157))&lt;(4/6),((U2156*R2156/C2156*C2157)/(U2156*S2156/D2156*D2157))&gt;(6/4))),1,0)</f>
        <v>0</v>
      </c>
      <c r="N2157" s="51">
        <f>IF(AND((B2157-$B$2)&gt;123,OR(((U2156*R2156/C2156*C2157)/(U2156*S2156/D2156*D2157))&lt;(4/6),((U2156*R2156/C2156*C2157)/(U2156*S2156/D2156*D2157))&gt;(6/4))),COUNTIF($M$2:M2157,1),0)</f>
        <v>0</v>
      </c>
      <c r="O2157" s="51">
        <f>IF(OR((ROW(N2157)-MATCH(MAX($N$2:N2157),$N$2:N2157,0))=1,(ROW(N2157)-MATCH(MAX($N$2:N2157),$N$2:N2157,0))&gt;123),IF(OR(((U2156*R2156/C2156*C2157)/(U2156*S2156/D2156*D2157))&lt;(4/6),((U2156*R2156/C2156*C2157)/(U2156*S2156/D2156*D2157))&gt;(6/4)),1,0),0)</f>
        <v>0</v>
      </c>
      <c r="P2157" s="47">
        <f>IF(O2157=1,U2156/2/C2157,P2156)</f>
        <v>4.5848803948301908</v>
      </c>
      <c r="Q2157" s="47">
        <f>IF(O2157=1,U2156/2/D2157,Q2156)</f>
        <v>74.992248772629807</v>
      </c>
      <c r="R2157" s="41">
        <f>P2157*C2157/U2156</f>
        <v>0.59389594319549155</v>
      </c>
      <c r="S2157" s="41">
        <f>Q2157*D2157/U2156</f>
        <v>0.40476702189379377</v>
      </c>
      <c r="T2157" s="41">
        <f t="shared" si="403"/>
        <v>1.4672537807472938</v>
      </c>
      <c r="U2157" s="42">
        <f>P2157*C2157+Q2157*D2157</f>
        <v>37737.25494578269</v>
      </c>
      <c r="V2157" s="25">
        <f>B2157</f>
        <v>44152</v>
      </c>
      <c r="W2157">
        <f>C2157/C$2</f>
        <v>2.12932228908456</v>
      </c>
      <c r="X2157">
        <f>D2157/D$2</f>
        <v>1.4615385166606949</v>
      </c>
      <c r="Y2157">
        <f t="shared" si="404"/>
        <v>1.8868627472891344</v>
      </c>
      <c r="AA2157" s="15">
        <f t="shared" si="405"/>
        <v>-1.9137992642834778E-3</v>
      </c>
      <c r="AB2157" s="15">
        <f t="shared" si="406"/>
        <v>-4.8956765148666648E-4</v>
      </c>
      <c r="AC2157" s="15">
        <f t="shared" si="407"/>
        <v>-1.3370349107147961E-3</v>
      </c>
    </row>
    <row r="2158" spans="1:29" x14ac:dyDescent="0.4">
      <c r="A2158" s="43">
        <f t="shared" si="398"/>
        <v>2020</v>
      </c>
      <c r="B2158" s="53">
        <v>44153</v>
      </c>
      <c r="C2158" s="45">
        <v>4891.6715999999997</v>
      </c>
      <c r="D2158" s="45">
        <f>VLOOKUP(B2158,'H11001.CSI  中证全债'!$A$2:$B$2792,2,0)</f>
        <v>203.7807</v>
      </c>
      <c r="E2158" s="14">
        <f t="shared" si="399"/>
        <v>0</v>
      </c>
      <c r="F2158" s="14">
        <f>IF(AND((B2158-$B$2)&gt;123,OR(((G2157*J2157/C2157*C2158)/(G2157*K2157/D2157*D2158))&lt;(4/6),((G2157*J2157/C2157*C2158)/(G2157*K2157/D2157*D2158))&gt;(6/4))),COUNTIF($E$2:E2158,1),0)</f>
        <v>0</v>
      </c>
      <c r="G2158" s="21">
        <f t="shared" si="400"/>
        <v>37452.183828164329</v>
      </c>
      <c r="H2158" s="12">
        <f t="shared" si="401"/>
        <v>4.553570394703824</v>
      </c>
      <c r="I2158" s="12">
        <f t="shared" si="402"/>
        <v>74.480129127983204</v>
      </c>
      <c r="J2158" s="15">
        <f>IF(OR((ROW(F2158)-MATCH(MAX($F$2:F2158),$F$2:F2158,0))=1,(ROW(F2158)-MATCH(MAX($F$2:F2158),$F$2:F2158,0))&gt;123),IF(OR(((G2157*J2157/C2157*C2158)/(G2157*K2157/D2157*D2158))&lt;(4/6),((G2157*J2157/C2157*C2158)/(G2157*K2157/D2157*D2158))&gt;(6/4)),50%,((G2157*J2157/C2157*C2158)/((G2157*K2157/D2157*D2158)+(G2157*J2157/C2157*C2158)))),((G2157*J2157/C2157*C2158)/((G2157*K2157/D2157*D2158)+(G2157*J2157/C2157*C2158))))</f>
        <v>0.59474691998128237</v>
      </c>
      <c r="K2158" s="18">
        <f t="shared" si="396"/>
        <v>0.40525308001871763</v>
      </c>
      <c r="L2158" s="20">
        <f t="shared" si="397"/>
        <v>1.4675938303881921</v>
      </c>
      <c r="M2158" s="51">
        <f>IF(AND((B2158-$B$2)&gt;123,OR(((U2157*R2157/C2157*C2158)/(U2157*S2157/D2157*D2158))&lt;(4/6),((U2157*R2157/C2157*C2158)/(U2157*S2157/D2157*D2158))&gt;(6/4))),1,0)</f>
        <v>0</v>
      </c>
      <c r="N2158" s="51">
        <f>IF(AND((B2158-$B$2)&gt;123,OR(((U2157*R2157/C2157*C2158)/(U2157*S2157/D2157*D2158))&lt;(4/6),((U2157*R2157/C2157*C2158)/(U2157*S2157/D2157*D2158))&gt;(6/4))),COUNTIF($M$2:M2158,1),0)</f>
        <v>0</v>
      </c>
      <c r="O2158" s="51">
        <f>IF(OR((ROW(N2158)-MATCH(MAX($N$2:N2158),$N$2:N2158,0))=1,(ROW(N2158)-MATCH(MAX($N$2:N2158),$N$2:N2158,0))&gt;123),IF(OR(((U2157*R2157/C2157*C2158)/(U2157*S2157/D2157*D2158))&lt;(4/6),((U2157*R2157/C2157*C2158)/(U2157*S2157/D2157*D2158))&gt;(6/4)),1,0),0)</f>
        <v>0</v>
      </c>
      <c r="P2158" s="47">
        <f>IF(O2158=1,U2157/2/C2158,P2157)</f>
        <v>4.5848803948301908</v>
      </c>
      <c r="Q2158" s="47">
        <f>IF(O2158=1,U2157/2/D2158,Q2157)</f>
        <v>74.992248772629807</v>
      </c>
      <c r="R2158" s="41">
        <f>P2158*C2158/U2157</f>
        <v>0.59431268249398805</v>
      </c>
      <c r="S2158" s="41">
        <f>Q2158*D2158/U2157</f>
        <v>0.40495719604980096</v>
      </c>
      <c r="T2158" s="41">
        <f t="shared" si="403"/>
        <v>1.4675938303881886</v>
      </c>
      <c r="U2158" s="42">
        <f>P2158*C2158+Q2158*D2158</f>
        <v>37709.702166248273</v>
      </c>
      <c r="V2158" s="25">
        <f>B2158</f>
        <v>44153</v>
      </c>
      <c r="W2158">
        <f>C2158/C$2</f>
        <v>2.1279674675791611</v>
      </c>
      <c r="X2158">
        <f>D2158/D$2</f>
        <v>1.4602701540666427</v>
      </c>
      <c r="Y2158">
        <f t="shared" si="404"/>
        <v>1.8854851083124136</v>
      </c>
      <c r="AA2158" s="15">
        <f t="shared" si="405"/>
        <v>-6.3626887876211402E-4</v>
      </c>
      <c r="AB2158" s="15">
        <f t="shared" si="406"/>
        <v>-8.6782700530541046E-4</v>
      </c>
      <c r="AC2158" s="15">
        <f t="shared" si="407"/>
        <v>-7.3012145621087488E-4</v>
      </c>
    </row>
    <row r="2159" spans="1:29" x14ac:dyDescent="0.4">
      <c r="A2159" s="43">
        <f t="shared" si="398"/>
        <v>2020</v>
      </c>
      <c r="B2159" s="53">
        <v>44154</v>
      </c>
      <c r="C2159" s="45">
        <v>4927.9890999999998</v>
      </c>
      <c r="D2159" s="45">
        <f>VLOOKUP(B2159,'H11001.CSI  中证全债'!$A$2:$B$2792,2,0)</f>
        <v>203.6532</v>
      </c>
      <c r="E2159" s="14">
        <f t="shared" si="399"/>
        <v>0</v>
      </c>
      <c r="F2159" s="14">
        <f>IF(AND((B2159-$B$2)&gt;123,OR(((G2158*J2158/C2158*C2159)/(G2158*K2158/D2158*D2159))&lt;(4/6),((G2158*J2158/C2158*C2159)/(G2158*K2158/D2158*D2159))&gt;(6/4))),COUNTIF($E$2:E2159,1),0)</f>
        <v>0</v>
      </c>
      <c r="G2159" s="21">
        <f t="shared" si="400"/>
        <v>37608.061904510163</v>
      </c>
      <c r="H2159" s="12">
        <f t="shared" si="401"/>
        <v>4.553570394703824</v>
      </c>
      <c r="I2159" s="12">
        <f t="shared" si="402"/>
        <v>74.480129127983204</v>
      </c>
      <c r="J2159" s="15">
        <f>IF(OR((ROW(F2159)-MATCH(MAX($F$2:F2159),$F$2:F2159,0))=1,(ROW(F2159)-MATCH(MAX($F$2:F2159),$F$2:F2159,0))&gt;123),IF(OR(((G2158*J2158/C2158*C2159)/(G2158*K2158/D2158*D2159))&lt;(4/6),((G2158*J2158/C2158*C2159)/(G2158*K2158/D2158*D2159))&gt;(6/4)),50%,((G2158*J2158/C2158*C2159)/((G2158*K2158/D2158*D2159)+(G2158*J2158/C2158*C2159)))),((G2158*J2158/C2158*C2159)/((G2158*K2158/D2158*D2159)+(G2158*J2158/C2158*C2159))))</f>
        <v>0.59667911971002319</v>
      </c>
      <c r="K2159" s="18">
        <f t="shared" si="396"/>
        <v>0.40332088028997681</v>
      </c>
      <c r="L2159" s="20">
        <f t="shared" si="397"/>
        <v>1.479415395704351</v>
      </c>
      <c r="M2159" s="51">
        <f>IF(AND((B2159-$B$2)&gt;123,OR(((U2158*R2158/C2158*C2159)/(U2158*S2158/D2158*D2159))&lt;(4/6),((U2158*R2158/C2158*C2159)/(U2158*S2158/D2158*D2159))&gt;(6/4))),1,0)</f>
        <v>0</v>
      </c>
      <c r="N2159" s="51">
        <f>IF(AND((B2159-$B$2)&gt;123,OR(((U2158*R2158/C2158*C2159)/(U2158*S2158/D2158*D2159))&lt;(4/6),((U2158*R2158/C2158*C2159)/(U2158*S2158/D2158*D2159))&gt;(6/4))),COUNTIF($M$2:M2159,1),0)</f>
        <v>0</v>
      </c>
      <c r="O2159" s="51">
        <f>IF(OR((ROW(N2159)-MATCH(MAX($N$2:N2159),$N$2:N2159,0))=1,(ROW(N2159)-MATCH(MAX($N$2:N2159),$N$2:N2159,0))&gt;123),IF(OR(((U2158*R2158/C2158*C2159)/(U2158*S2158/D2158*D2159))&lt;(4/6),((U2158*R2158/C2158*C2159)/(U2158*S2158/D2158*D2159))&gt;(6/4)),1,0),0)</f>
        <v>0</v>
      </c>
      <c r="P2159" s="47">
        <f>IF(O2159=1,U2158/2/C2159,P2158)</f>
        <v>4.5848803948301908</v>
      </c>
      <c r="Q2159" s="47">
        <f>IF(O2159=1,U2158/2/D2159,Q2158)</f>
        <v>74.992248772629807</v>
      </c>
      <c r="R2159" s="41">
        <f>P2159*C2159/U2158</f>
        <v>0.59916253145986509</v>
      </c>
      <c r="S2159" s="41">
        <f>Q2159*D2159/U2158</f>
        <v>0.404999524271278</v>
      </c>
      <c r="T2159" s="41">
        <f t="shared" si="403"/>
        <v>1.4794153957043472</v>
      </c>
      <c r="U2159" s="42">
        <f>P2159*C2159+Q2159*D2159</f>
        <v>37866.65204826901</v>
      </c>
      <c r="V2159" s="25">
        <f>B2159</f>
        <v>44154</v>
      </c>
      <c r="W2159">
        <f>C2159/C$2</f>
        <v>2.1437662506585089</v>
      </c>
      <c r="X2159">
        <f>D2159/D$2</f>
        <v>1.4593565030455034</v>
      </c>
      <c r="Y2159">
        <f t="shared" si="404"/>
        <v>1.8933326024134505</v>
      </c>
      <c r="AA2159" s="15">
        <f t="shared" si="405"/>
        <v>7.4243536708391566E-3</v>
      </c>
      <c r="AB2159" s="15">
        <f t="shared" si="406"/>
        <v>-6.2567259804291453E-4</v>
      </c>
      <c r="AC2159" s="15">
        <f t="shared" si="407"/>
        <v>4.1620557311432549E-3</v>
      </c>
    </row>
    <row r="2160" spans="1:29" x14ac:dyDescent="0.4">
      <c r="A2160" s="43">
        <f t="shared" si="398"/>
        <v>2020</v>
      </c>
      <c r="B2160" s="53">
        <v>44155</v>
      </c>
      <c r="C2160" s="45">
        <v>4943.2882</v>
      </c>
      <c r="D2160" s="45">
        <f>VLOOKUP(B2160,'H11001.CSI  中证全债'!$A$2:$B$2792,2,0)</f>
        <v>203.59530000000001</v>
      </c>
      <c r="E2160" s="14">
        <f t="shared" si="399"/>
        <v>0</v>
      </c>
      <c r="F2160" s="14">
        <f>IF(AND((B2160-$B$2)&gt;123,OR(((G2159*J2159/C2159*C2160)/(G2159*K2159/D2159*D2160))&lt;(4/6),((G2159*J2159/C2159*C2160)/(G2159*K2159/D2159*D2160))&gt;(6/4))),COUNTIF($E$2:E2160,1),0)</f>
        <v>0</v>
      </c>
      <c r="G2160" s="21">
        <f t="shared" si="400"/>
        <v>37673.415033859274</v>
      </c>
      <c r="H2160" s="12">
        <f t="shared" si="401"/>
        <v>4.553570394703824</v>
      </c>
      <c r="I2160" s="12">
        <f t="shared" si="402"/>
        <v>74.480129127983204</v>
      </c>
      <c r="J2160" s="15">
        <f>IF(OR((ROW(F2160)-MATCH(MAX($F$2:F2160),$F$2:F2160,0))=1,(ROW(F2160)-MATCH(MAX($F$2:F2160),$F$2:F2160,0))&gt;123),IF(OR(((G2159*J2159/C2159*C2160)/(G2159*K2159/D2159*D2160))&lt;(4/6),((G2159*J2159/C2159*C2160)/(G2159*K2159/D2159*D2160))&gt;(6/4)),50%,((G2159*J2159/C2159*C2160)/((G2159*K2159/D2159*D2160)+(G2159*J2159/C2159*C2160)))),((G2159*J2159/C2159*C2160)/((G2159*K2159/D2159*D2160)+(G2159*J2159/C2159*C2160))))</f>
        <v>0.59749323972297474</v>
      </c>
      <c r="K2160" s="18">
        <f t="shared" si="396"/>
        <v>0.40250676027702526</v>
      </c>
      <c r="L2160" s="20">
        <f t="shared" si="397"/>
        <v>1.4844303218950907</v>
      </c>
      <c r="M2160" s="51">
        <f>IF(AND((B2160-$B$2)&gt;123,OR(((U2159*R2159/C2159*C2160)/(U2159*S2159/D2159*D2160))&lt;(4/6),((U2159*R2159/C2159*C2160)/(U2159*S2159/D2159*D2160))&gt;(6/4))),1,0)</f>
        <v>0</v>
      </c>
      <c r="N2160" s="51">
        <f>IF(AND((B2160-$B$2)&gt;123,OR(((U2159*R2159/C2159*C2160)/(U2159*S2159/D2159*D2160))&lt;(4/6),((U2159*R2159/C2159*C2160)/(U2159*S2159/D2159*D2160))&gt;(6/4))),COUNTIF($M$2:M2160,1),0)</f>
        <v>0</v>
      </c>
      <c r="O2160" s="51">
        <f>IF(OR((ROW(N2160)-MATCH(MAX($N$2:N2160),$N$2:N2160,0))=1,(ROW(N2160)-MATCH(MAX($N$2:N2160),$N$2:N2160,0))&gt;123),IF(OR(((U2159*R2159/C2159*C2160)/(U2159*S2159/D2159*D2160))&lt;(4/6),((U2159*R2159/C2159*C2160)/(U2159*S2159/D2159*D2160))&gt;(6/4)),1,0),0)</f>
        <v>0</v>
      </c>
      <c r="P2160" s="47">
        <f>IF(O2160=1,U2159/2/C2160,P2159)</f>
        <v>4.5848803948301908</v>
      </c>
      <c r="Q2160" s="47">
        <f>IF(O2160=1,U2159/2/D2160,Q2159)</f>
        <v>74.992248772629807</v>
      </c>
      <c r="R2160" s="41">
        <f>P2160*C2160/U2159</f>
        <v>0.5985315291482568</v>
      </c>
      <c r="S2160" s="41">
        <f>Q2160*D2160/U2159</f>
        <v>0.40320621340053597</v>
      </c>
      <c r="T2160" s="41">
        <f t="shared" si="403"/>
        <v>1.4844303218950872</v>
      </c>
      <c r="U2160" s="42">
        <f>P2160*C2160+Q2160*D2160</f>
        <v>37932.454540713617</v>
      </c>
      <c r="V2160" s="25">
        <f>B2160</f>
        <v>44155</v>
      </c>
      <c r="W2160">
        <f>C2160/C$2</f>
        <v>2.1504216416465796</v>
      </c>
      <c r="X2160">
        <f>D2160/D$2</f>
        <v>1.4589415979935507</v>
      </c>
      <c r="Y2160">
        <f t="shared" si="404"/>
        <v>1.8966227270356808</v>
      </c>
      <c r="AA2160" s="15">
        <f t="shared" si="405"/>
        <v>3.1045320290989942E-3</v>
      </c>
      <c r="AB2160" s="15">
        <f t="shared" si="406"/>
        <v>-2.8430685105851339E-4</v>
      </c>
      <c r="AC2160" s="15">
        <f t="shared" si="407"/>
        <v>1.7377425487927756E-3</v>
      </c>
    </row>
    <row r="2161" spans="1:29" x14ac:dyDescent="0.4">
      <c r="A2161" s="43">
        <f t="shared" si="398"/>
        <v>2020</v>
      </c>
      <c r="B2161" s="53">
        <v>44158</v>
      </c>
      <c r="C2161" s="45">
        <v>5005.0272999999997</v>
      </c>
      <c r="D2161" s="45">
        <f>VLOOKUP(B2161,'H11001.CSI  中证全债'!$A$2:$B$2792,2,0)</f>
        <v>203.8135</v>
      </c>
      <c r="E2161" s="14">
        <f t="shared" si="399"/>
        <v>1</v>
      </c>
      <c r="F2161" s="14">
        <f>IF(AND((B2161-$B$2)&gt;123,OR(((G2160*J2160/C2160*C2161)/(G2160*K2160/D2160*D2161))&lt;(4/6),((G2160*J2160/C2160*C2161)/(G2160*K2160/D2160*D2161))&gt;(6/4))),COUNTIF($E$2:E2161,1),0)</f>
        <v>4</v>
      </c>
      <c r="G2161" s="23">
        <f t="shared" si="400"/>
        <v>37970.799935990661</v>
      </c>
      <c r="H2161" s="12">
        <f t="shared" si="401"/>
        <v>3.7932660163502669</v>
      </c>
      <c r="I2161" s="12">
        <f t="shared" si="402"/>
        <v>93.150846082302351</v>
      </c>
      <c r="J2161" s="15">
        <f>IF(OR((ROW(F2161)-MATCH(MAX($F$2:F2161),$F$2:F2161,0))=1,(ROW(F2161)-MATCH(MAX($F$2:F2161),$F$2:F2161,0))&gt;123),IF(OR(((G2160*J2160/C2160*C2161)/(G2160*K2160/D2160*D2161))&lt;(4/6),((G2160*J2160/C2160*C2161)/(G2160*K2160/D2160*D2161))&gt;(6/4)),50%,((G2160*J2160/C2160*C2161)/((G2160*K2160/D2160*D2161)+(G2160*J2160/C2160*C2161)))),((G2160*J2160/C2160*C2161)/((G2160*K2160/D2160*D2161)+(G2160*J2160/C2160*C2161))))</f>
        <v>0.5</v>
      </c>
      <c r="K2161" s="18">
        <f t="shared" si="396"/>
        <v>0.5</v>
      </c>
      <c r="L2161" s="20">
        <f t="shared" si="397"/>
        <v>1</v>
      </c>
      <c r="M2161" s="51">
        <f>IF(AND((B2161-$B$2)&gt;123,OR(((U2160*R2160/C2160*C2161)/(U2160*S2160/D2160*D2161))&lt;(4/6),((U2160*R2160/C2160*C2161)/(U2160*S2160/D2160*D2161))&gt;(6/4))),1,0)</f>
        <v>1</v>
      </c>
      <c r="N2161" s="51">
        <f>IF(AND((B2161-$B$2)&gt;123,OR(((U2160*R2160/C2160*C2161)/(U2160*S2160/D2160*D2161))&lt;(4/6),((U2160*R2160/C2160*C2161)/(U2160*S2160/D2160*D2161))&gt;(6/4))),COUNTIF($M$2:M2161,1),0)</f>
        <v>4</v>
      </c>
      <c r="O2161" s="51">
        <f>IF(OR((ROW(N2161)-MATCH(MAX($N$2:N2161),$N$2:N2161,0))=1,(ROW(N2161)-MATCH(MAX($N$2:N2161),$N$2:N2161,0))&gt;123),IF(OR(((U2160*R2160/C2160*C2161)/(U2160*S2160/D2160*D2161))&lt;(4/6),((U2160*R2160/C2160*C2161)/(U2160*S2160/D2160*D2161))&gt;(6/4)),1,0),0)</f>
        <v>1</v>
      </c>
      <c r="P2161" s="47">
        <f>IF(O2161=1,U2160/2/C2161,P2160)</f>
        <v>3.7894353284260429</v>
      </c>
      <c r="Q2161" s="47">
        <f>IF(O2161=1,U2160/2/D2161,Q2160)</f>
        <v>93.056776270251035</v>
      </c>
      <c r="R2161" s="41">
        <f>P2161*C2161/U2160</f>
        <v>0.5</v>
      </c>
      <c r="S2161" s="41">
        <f>Q2161*D2161/U2160</f>
        <v>0.5</v>
      </c>
      <c r="T2161" s="41">
        <f t="shared" si="403"/>
        <v>1</v>
      </c>
      <c r="U2161" s="42">
        <f>P2161*C2161+Q2161*D2161</f>
        <v>37932.454540713617</v>
      </c>
      <c r="V2161" s="25">
        <f>B2161</f>
        <v>44158</v>
      </c>
      <c r="W2161">
        <f>C2161/C$2</f>
        <v>2.1772792901194689</v>
      </c>
      <c r="X2161">
        <f>D2161/D$2</f>
        <v>1.4605051952705124</v>
      </c>
      <c r="Y2161">
        <f t="shared" si="404"/>
        <v>1.8966227270356808</v>
      </c>
      <c r="AA2161" s="15">
        <f t="shared" si="405"/>
        <v>1.2489480180419177E-2</v>
      </c>
      <c r="AB2161" s="15">
        <f t="shared" si="406"/>
        <v>1.0717339742125631E-3</v>
      </c>
      <c r="AC2161" s="15">
        <f t="shared" si="407"/>
        <v>0</v>
      </c>
    </row>
    <row r="2162" spans="1:29" x14ac:dyDescent="0.4">
      <c r="A2162" s="43">
        <f t="shared" si="398"/>
        <v>2020</v>
      </c>
      <c r="B2162" s="53">
        <v>44159</v>
      </c>
      <c r="C2162" s="45">
        <v>4974.2855</v>
      </c>
      <c r="D2162" s="45">
        <f>VLOOKUP(B2162,'H11001.CSI  中证全债'!$A$2:$B$2792,2,0)</f>
        <v>203.797</v>
      </c>
      <c r="E2162" s="14">
        <f t="shared" si="399"/>
        <v>0</v>
      </c>
      <c r="F2162" s="14">
        <f>IF(AND((B2162-$B$2)&gt;123,OR(((G2161*J2161/C2161*C2162)/(G2161*K2161/D2161*D2162))&lt;(4/6),((G2161*J2161/C2161*C2162)/(G2161*K2161/D2161*D2162))&gt;(6/4))),COUNTIF($E$2:E2162,1),0)</f>
        <v>0</v>
      </c>
      <c r="G2162" s="21">
        <f t="shared" si="400"/>
        <v>37852.651121808871</v>
      </c>
      <c r="H2162" s="12">
        <f t="shared" si="401"/>
        <v>3.7932660163502669</v>
      </c>
      <c r="I2162" s="12">
        <f t="shared" si="402"/>
        <v>93.150846082302351</v>
      </c>
      <c r="J2162" s="15">
        <f>IF(OR((ROW(F2162)-MATCH(MAX($F$2:F2162),$F$2:F2162,0))=1,(ROW(F2162)-MATCH(MAX($F$2:F2162),$F$2:F2162,0))&gt;123),IF(OR(((G2161*J2161/C2161*C2162)/(G2161*K2161/D2161*D2162))&lt;(4/6),((G2161*J2161/C2161*C2162)/(G2161*K2161/D2161*D2162))&gt;(6/4)),50%,((G2161*J2161/C2161*C2162)/((G2161*K2161/D2161*D2162)+(G2161*J2161/C2161*C2162)))),((G2161*J2161/C2161*C2162)/((G2161*K2161/D2161*D2162)+(G2161*J2161/C2161*C2162))))</f>
        <v>0.49847996332026023</v>
      </c>
      <c r="K2162" s="18">
        <f t="shared" si="396"/>
        <v>0.50152003667973977</v>
      </c>
      <c r="L2162" s="20">
        <f t="shared" si="397"/>
        <v>0.99393828135042017</v>
      </c>
      <c r="M2162" s="51">
        <f>IF(AND((B2162-$B$2)&gt;123,OR(((U2161*R2161/C2161*C2162)/(U2161*S2161/D2161*D2162))&lt;(4/6),((U2161*R2161/C2161*C2162)/(U2161*S2161/D2161*D2162))&gt;(6/4))),1,0)</f>
        <v>0</v>
      </c>
      <c r="N2162" s="51">
        <f>IF(AND((B2162-$B$2)&gt;123,OR(((U2161*R2161/C2161*C2162)/(U2161*S2161/D2161*D2162))&lt;(4/6),((U2161*R2161/C2161*C2162)/(U2161*S2161/D2161*D2162))&gt;(6/4))),COUNTIF($M$2:M2162,1),0)</f>
        <v>0</v>
      </c>
      <c r="O2162" s="51">
        <f>IF(OR((ROW(N2162)-MATCH(MAX($N$2:N2162),$N$2:N2162,0))=1,(ROW(N2162)-MATCH(MAX($N$2:N2162),$N$2:N2162,0))&gt;123),IF(OR(((U2161*R2161/C2161*C2162)/(U2161*S2161/D2161*D2162))&lt;(4/6),((U2161*R2161/C2161*C2162)/(U2161*S2161/D2161*D2162))&gt;(6/4)),1,0),0)</f>
        <v>0</v>
      </c>
      <c r="P2162" s="47">
        <f>IF(O2162=1,U2161/2/C2162,P2161)</f>
        <v>3.7894353284260429</v>
      </c>
      <c r="Q2162" s="47">
        <f>IF(O2162=1,U2161/2/D2162,Q2161)</f>
        <v>93.056776270251035</v>
      </c>
      <c r="R2162" s="41">
        <f>P2162*C2162/U2161</f>
        <v>0.4969289078603028</v>
      </c>
      <c r="S2162" s="41">
        <f>Q2162*D2162/U2161</f>
        <v>0.49995952181774023</v>
      </c>
      <c r="T2162" s="41">
        <f t="shared" si="403"/>
        <v>0.9939382813504205</v>
      </c>
      <c r="U2162" s="42">
        <f>P2162*C2162+Q2162*D2162</f>
        <v>37814.425040925751</v>
      </c>
      <c r="V2162" s="25">
        <f>B2162</f>
        <v>44159</v>
      </c>
      <c r="W2162">
        <f>C2162/C$2</f>
        <v>2.1639060394918461</v>
      </c>
      <c r="X2162">
        <f>D2162/D$2</f>
        <v>1.4603869580795412</v>
      </c>
      <c r="Y2162">
        <f t="shared" si="404"/>
        <v>1.8907212520462875</v>
      </c>
      <c r="AA2162" s="15">
        <f t="shared" si="405"/>
        <v>-6.1421842793943915E-3</v>
      </c>
      <c r="AB2162" s="15">
        <f t="shared" si="406"/>
        <v>-8.0956364519657598E-5</v>
      </c>
      <c r="AC2162" s="15">
        <f t="shared" si="407"/>
        <v>-3.111570321956969E-3</v>
      </c>
    </row>
    <row r="2163" spans="1:29" x14ac:dyDescent="0.4">
      <c r="A2163" s="43">
        <f t="shared" si="398"/>
        <v>2020</v>
      </c>
      <c r="B2163" s="53">
        <v>44160</v>
      </c>
      <c r="C2163" s="45">
        <v>4910.7</v>
      </c>
      <c r="D2163" s="45">
        <f>VLOOKUP(B2163,'H11001.CSI  中证全债'!$A$2:$B$2792,2,0)</f>
        <v>203.96190000000001</v>
      </c>
      <c r="E2163" s="14">
        <f t="shared" si="399"/>
        <v>0</v>
      </c>
      <c r="F2163" s="14">
        <f>IF(AND((B2163-$B$2)&gt;123,OR(((G2162*J2162/C2162*C2163)/(G2162*K2162/D2162*D2163))&lt;(4/6),((G2162*J2162/C2162*C2163)/(G2162*K2162/D2162*D2163))&gt;(6/4))),COUNTIF($E$2:E2163,1),0)</f>
        <v>0</v>
      </c>
      <c r="G2163" s="21">
        <f t="shared" si="400"/>
        <v>37626.814980045208</v>
      </c>
      <c r="H2163" s="12">
        <f t="shared" si="401"/>
        <v>3.7932660163502669</v>
      </c>
      <c r="I2163" s="12">
        <f t="shared" si="402"/>
        <v>93.150846082302351</v>
      </c>
      <c r="J2163" s="15">
        <f>IF(OR((ROW(F2163)-MATCH(MAX($F$2:F2163),$F$2:F2163,0))=1,(ROW(F2163)-MATCH(MAX($F$2:F2163),$F$2:F2163,0))&gt;123),IF(OR(((G2162*J2162/C2162*C2163)/(G2162*K2162/D2162*D2163))&lt;(4/6),((G2162*J2162/C2162*C2163)/(G2162*K2162/D2162*D2163))&gt;(6/4)),50%,((G2162*J2162/C2162*C2163)/((G2162*K2162/D2162*D2163)+(G2162*J2162/C2162*C2163)))),((G2162*J2162/C2162*C2163)/((G2162*K2162/D2162*D2163)+(G2162*J2162/C2162*C2163))))</f>
        <v>0.49506160530382665</v>
      </c>
      <c r="K2163" s="18">
        <f t="shared" si="396"/>
        <v>0.50493839469617341</v>
      </c>
      <c r="L2163" s="20">
        <f t="shared" si="397"/>
        <v>0.98043961501820487</v>
      </c>
      <c r="M2163" s="51">
        <f>IF(AND((B2163-$B$2)&gt;123,OR(((U2162*R2162/C2162*C2163)/(U2162*S2162/D2162*D2163))&lt;(4/6),((U2162*R2162/C2162*C2163)/(U2162*S2162/D2162*D2163))&gt;(6/4))),1,0)</f>
        <v>0</v>
      </c>
      <c r="N2163" s="51">
        <f>IF(AND((B2163-$B$2)&gt;123,OR(((U2162*R2162/C2162*C2163)/(U2162*S2162/D2162*D2163))&lt;(4/6),((U2162*R2162/C2162*C2163)/(U2162*S2162/D2162*D2163))&gt;(6/4))),COUNTIF($M$2:M2163,1),0)</f>
        <v>0</v>
      </c>
      <c r="O2163" s="51">
        <f>IF(OR((ROW(N2163)-MATCH(MAX($N$2:N2163),$N$2:N2163,0))=1,(ROW(N2163)-MATCH(MAX($N$2:N2163),$N$2:N2163,0))&gt;123),IF(OR(((U2162*R2162/C2162*C2163)/(U2162*S2162/D2162*D2163))&lt;(4/6),((U2162*R2162/C2162*C2163)/(U2162*S2162/D2162*D2163))&gt;(6/4)),1,0),0)</f>
        <v>0</v>
      </c>
      <c r="P2163" s="47">
        <f>IF(O2163=1,U2162/2/C2163,P2162)</f>
        <v>3.7894353284260429</v>
      </c>
      <c r="Q2163" s="47">
        <f>IF(O2163=1,U2162/2/D2163,Q2162)</f>
        <v>93.056776270251035</v>
      </c>
      <c r="R2163" s="41">
        <f>P2163*C2163/U2162</f>
        <v>0.49210797327109645</v>
      </c>
      <c r="S2163" s="41">
        <f>Q2163*D2163/U2162</f>
        <v>0.5019258358526838</v>
      </c>
      <c r="T2163" s="41">
        <f t="shared" si="403"/>
        <v>0.98043961501820576</v>
      </c>
      <c r="U2163" s="42">
        <f>P2163*C2163+Q2163*D2163</f>
        <v>37588.816963257086</v>
      </c>
      <c r="V2163" s="25">
        <f>B2163</f>
        <v>44160</v>
      </c>
      <c r="W2163">
        <f>C2163/C$2</f>
        <v>2.1362451729263645</v>
      </c>
      <c r="X2163">
        <f>D2163/D$2</f>
        <v>1.461568613400215</v>
      </c>
      <c r="Y2163">
        <f t="shared" si="404"/>
        <v>1.8794408481628544</v>
      </c>
      <c r="AA2163" s="15">
        <f t="shared" si="405"/>
        <v>-1.2782840872322399E-2</v>
      </c>
      <c r="AB2163" s="15">
        <f t="shared" si="406"/>
        <v>8.0913850547381649E-4</v>
      </c>
      <c r="AC2163" s="15">
        <f t="shared" si="407"/>
        <v>-5.9661908762196347E-3</v>
      </c>
    </row>
    <row r="2164" spans="1:29" x14ac:dyDescent="0.4">
      <c r="A2164" s="43">
        <f t="shared" si="398"/>
        <v>2020</v>
      </c>
      <c r="B2164" s="53">
        <v>44161</v>
      </c>
      <c r="C2164" s="45">
        <v>4919.5911999999998</v>
      </c>
      <c r="D2164" s="45">
        <f>VLOOKUP(B2164,'H11001.CSI  中证全债'!$A$2:$B$2792,2,0)</f>
        <v>204.01060000000001</v>
      </c>
      <c r="E2164" s="14">
        <f t="shared" si="399"/>
        <v>0</v>
      </c>
      <c r="F2164" s="14">
        <f>IF(AND((B2164-$B$2)&gt;123,OR(((G2163*J2163/C2163*C2164)/(G2163*K2163/D2163*D2164))&lt;(4/6),((G2163*J2163/C2163*C2164)/(G2163*K2163/D2163*D2164))&gt;(6/4))),COUNTIF($E$2:E2164,1),0)</f>
        <v>0</v>
      </c>
      <c r="G2164" s="21">
        <f t="shared" si="400"/>
        <v>37665.078113053998</v>
      </c>
      <c r="H2164" s="12">
        <f t="shared" si="401"/>
        <v>3.7932660163502669</v>
      </c>
      <c r="I2164" s="12">
        <f t="shared" si="402"/>
        <v>93.150846082302351</v>
      </c>
      <c r="J2164" s="15">
        <f>IF(OR((ROW(F2164)-MATCH(MAX($F$2:F2164),$F$2:F2164,0))=1,(ROW(F2164)-MATCH(MAX($F$2:F2164),$F$2:F2164,0))&gt;123),IF(OR(((G2163*J2163/C2163*C2164)/(G2163*K2163/D2163*D2164))&lt;(4/6),((G2163*J2163/C2163*C2164)/(G2163*K2163/D2163*D2164))&gt;(6/4)),50%,((G2163*J2163/C2163*C2164)/((G2163*K2163/D2163*D2164)+(G2163*J2163/C2163*C2164)))),((G2163*J2163/C2163*C2164)/((G2163*K2163/D2163*D2164)+(G2163*J2163/C2163*C2164))))</f>
        <v>0.49545411952373386</v>
      </c>
      <c r="K2164" s="18">
        <f t="shared" si="396"/>
        <v>0.50454588047626614</v>
      </c>
      <c r="L2164" s="20">
        <f t="shared" si="397"/>
        <v>0.9819803088195862</v>
      </c>
      <c r="M2164" s="51">
        <f>IF(AND((B2164-$B$2)&gt;123,OR(((U2163*R2163/C2163*C2164)/(U2163*S2163/D2163*D2164))&lt;(4/6),((U2163*R2163/C2163*C2164)/(U2163*S2163/D2163*D2164))&gt;(6/4))),1,0)</f>
        <v>0</v>
      </c>
      <c r="N2164" s="51">
        <f>IF(AND((B2164-$B$2)&gt;123,OR(((U2163*R2163/C2163*C2164)/(U2163*S2163/D2163*D2164))&lt;(4/6),((U2163*R2163/C2163*C2164)/(U2163*S2163/D2163*D2164))&gt;(6/4))),COUNTIF($M$2:M2164,1),0)</f>
        <v>0</v>
      </c>
      <c r="O2164" s="51">
        <f>IF(OR((ROW(N2164)-MATCH(MAX($N$2:N2164),$N$2:N2164,0))=1,(ROW(N2164)-MATCH(MAX($N$2:N2164),$N$2:N2164,0))&gt;123),IF(OR(((U2163*R2163/C2163*C2164)/(U2163*S2163/D2163*D2164))&lt;(4/6),((U2163*R2163/C2163*C2164)/(U2163*S2163/D2163*D2164))&gt;(6/4)),1,0),0)</f>
        <v>0</v>
      </c>
      <c r="P2164" s="47">
        <f>IF(O2164=1,U2163/2/C2164,P2163)</f>
        <v>3.7894353284260429</v>
      </c>
      <c r="Q2164" s="47">
        <f>IF(O2164=1,U2163/2/D2164,Q2163)</f>
        <v>93.056776270251035</v>
      </c>
      <c r="R2164" s="41">
        <f>P2164*C2164/U2163</f>
        <v>0.49595795241219781</v>
      </c>
      <c r="S2164" s="41">
        <f>Q2164*D2164/U2163</f>
        <v>0.50505895887909991</v>
      </c>
      <c r="T2164" s="41">
        <f t="shared" si="403"/>
        <v>0.98198030881958742</v>
      </c>
      <c r="U2164" s="42">
        <f>P2164*C2164+Q2164*D2164</f>
        <v>37627.041455653547</v>
      </c>
      <c r="V2164" s="25">
        <f>B2164</f>
        <v>44161</v>
      </c>
      <c r="W2164">
        <f>C2164/C$2</f>
        <v>2.1401130090966709</v>
      </c>
      <c r="X2164">
        <f>D2164/D$2</f>
        <v>1.4619175922608383</v>
      </c>
      <c r="Y2164">
        <f t="shared" si="404"/>
        <v>1.8813520727826774</v>
      </c>
      <c r="AA2164" s="15">
        <f t="shared" si="405"/>
        <v>1.810576903496619E-3</v>
      </c>
      <c r="AB2164" s="15">
        <f t="shared" si="406"/>
        <v>2.3877008402051203E-4</v>
      </c>
      <c r="AC2164" s="15">
        <f t="shared" si="407"/>
        <v>1.0169112912976619E-3</v>
      </c>
    </row>
    <row r="2165" spans="1:29" x14ac:dyDescent="0.4">
      <c r="A2165" s="43">
        <f t="shared" si="398"/>
        <v>2020</v>
      </c>
      <c r="B2165" s="53">
        <v>44162</v>
      </c>
      <c r="C2165" s="45">
        <v>4980.7650000000003</v>
      </c>
      <c r="D2165" s="45">
        <f>VLOOKUP(B2165,'H11001.CSI  中证全债'!$A$2:$B$2792,2,0)</f>
        <v>203.98070000000001</v>
      </c>
      <c r="E2165" s="14">
        <f t="shared" si="399"/>
        <v>0</v>
      </c>
      <c r="F2165" s="14">
        <f>IF(AND((B2165-$B$2)&gt;123,OR(((G2164*J2164/C2164*C2165)/(G2164*K2164/D2164*D2165))&lt;(4/6),((G2164*J2164/C2164*C2165)/(G2164*K2164/D2164*D2165))&gt;(6/4))),COUNTIF($E$2:E2165,1),0)</f>
        <v>0</v>
      </c>
      <c r="G2165" s="21">
        <f t="shared" si="400"/>
        <v>37894.341399387151</v>
      </c>
      <c r="H2165" s="12">
        <f t="shared" si="401"/>
        <v>3.7932660163502669</v>
      </c>
      <c r="I2165" s="12">
        <f t="shared" si="402"/>
        <v>93.150846082302351</v>
      </c>
      <c r="J2165" s="15">
        <f>IF(OR((ROW(F2165)-MATCH(MAX($F$2:F2165),$F$2:F2165,0))=1,(ROW(F2165)-MATCH(MAX($F$2:F2165),$F$2:F2165,0))&gt;123),IF(OR(((G2164*J2164/C2164*C2165)/(G2164*K2164/D2164*D2165))&lt;(4/6),((G2164*J2164/C2164*C2165)/(G2164*K2164/D2164*D2165))&gt;(6/4)),50%,((G2164*J2164/C2164*C2165)/((G2164*K2164/D2164*D2165)+(G2164*J2164/C2164*C2165)))),((G2164*J2164/C2164*C2165)/((G2164*K2164/D2164*D2165)+(G2164*J2164/C2164*C2165))))</f>
        <v>0.49858015503687819</v>
      </c>
      <c r="K2165" s="18">
        <f t="shared" si="396"/>
        <v>0.50141984496312175</v>
      </c>
      <c r="L2165" s="20">
        <f t="shared" si="397"/>
        <v>0.99433670215734593</v>
      </c>
      <c r="M2165" s="51">
        <f>IF(AND((B2165-$B$2)&gt;123,OR(((U2164*R2164/C2164*C2165)/(U2164*S2164/D2164*D2165))&lt;(4/6),((U2164*R2164/C2164*C2165)/(U2164*S2164/D2164*D2165))&gt;(6/4))),1,0)</f>
        <v>0</v>
      </c>
      <c r="N2165" s="51">
        <f>IF(AND((B2165-$B$2)&gt;123,OR(((U2164*R2164/C2164*C2165)/(U2164*S2164/D2164*D2165))&lt;(4/6),((U2164*R2164/C2164*C2165)/(U2164*S2164/D2164*D2165))&gt;(6/4))),COUNTIF($M$2:M2165,1),0)</f>
        <v>0</v>
      </c>
      <c r="O2165" s="51">
        <f>IF(OR((ROW(N2165)-MATCH(MAX($N$2:N2165),$N$2:N2165,0))=1,(ROW(N2165)-MATCH(MAX($N$2:N2165),$N$2:N2165,0))&gt;123),IF(OR(((U2164*R2164/C2164*C2165)/(U2164*S2164/D2164*D2165))&lt;(4/6),((U2164*R2164/C2164*C2165)/(U2164*S2164/D2164*D2165))&gt;(6/4)),1,0),0)</f>
        <v>0</v>
      </c>
      <c r="P2165" s="47">
        <f>IF(O2165=1,U2164/2/C2165,P2164)</f>
        <v>3.7894353284260429</v>
      </c>
      <c r="Q2165" s="47">
        <f>IF(O2165=1,U2164/2/D2165,Q2164)</f>
        <v>93.056776270251035</v>
      </c>
      <c r="R2165" s="41">
        <f>P2165*C2165/U2164</f>
        <v>0.50161495890748642</v>
      </c>
      <c r="S2165" s="41">
        <f>Q2165*D2165/U2164</f>
        <v>0.50447193372140986</v>
      </c>
      <c r="T2165" s="41">
        <f t="shared" si="403"/>
        <v>0.99433670215734704</v>
      </c>
      <c r="U2165" s="42">
        <f>P2165*C2165+Q2165*D2165</f>
        <v>37856.07321693714</v>
      </c>
      <c r="V2165" s="25">
        <f>B2165</f>
        <v>44162</v>
      </c>
      <c r="W2165">
        <f>C2165/C$2</f>
        <v>2.1667247416316586</v>
      </c>
      <c r="X2165">
        <f>D2165/D$2</f>
        <v>1.4617033321390183</v>
      </c>
      <c r="Y2165">
        <f t="shared" si="404"/>
        <v>1.892803660846857</v>
      </c>
      <c r="AA2165" s="15">
        <f t="shared" si="405"/>
        <v>1.2434732381829017E-2</v>
      </c>
      <c r="AB2165" s="15">
        <f t="shared" si="406"/>
        <v>-1.4656101202581429E-4</v>
      </c>
      <c r="AC2165" s="15">
        <f t="shared" si="407"/>
        <v>6.0868926288963898E-3</v>
      </c>
    </row>
    <row r="2166" spans="1:29" x14ac:dyDescent="0.4">
      <c r="A2166" s="43">
        <f t="shared" si="398"/>
        <v>2020</v>
      </c>
      <c r="B2166" s="53">
        <v>44165</v>
      </c>
      <c r="C2166" s="45">
        <v>4960.2519000000002</v>
      </c>
      <c r="D2166" s="45">
        <f>VLOOKUP(B2166,'H11001.CSI  中证全债'!$A$2:$B$2792,2,0)</f>
        <v>204.3503</v>
      </c>
      <c r="E2166" s="14">
        <f t="shared" si="399"/>
        <v>0</v>
      </c>
      <c r="F2166" s="14">
        <f>IF(AND((B2166-$B$2)&gt;123,OR(((G2165*J2165/C2165*C2166)/(G2165*K2165/D2165*D2166))&lt;(4/6),((G2165*J2165/C2165*C2166)/(G2165*K2165/D2165*D2166))&gt;(6/4))),COUNTIF($E$2:E2166,1),0)</f>
        <v>0</v>
      </c>
      <c r="G2166" s="21">
        <f t="shared" si="400"/>
        <v>37850.95830697917</v>
      </c>
      <c r="H2166" s="12">
        <f t="shared" si="401"/>
        <v>3.7932660163502669</v>
      </c>
      <c r="I2166" s="12">
        <f t="shared" si="402"/>
        <v>93.150846082302351</v>
      </c>
      <c r="J2166" s="15">
        <f>IF(OR((ROW(F2166)-MATCH(MAX($F$2:F2166),$F$2:F2166,0))=1,(ROW(F2166)-MATCH(MAX($F$2:F2166),$F$2:F2166,0))&gt;123),IF(OR(((G2165*J2165/C2165*C2166)/(G2165*K2165/D2165*D2166))&lt;(4/6),((G2165*J2165/C2165*C2166)/(G2165*K2165/D2165*D2166))&gt;(6/4)),50%,((G2165*J2165/C2165*C2166)/((G2165*K2165/D2165*D2166)+(G2165*J2165/C2165*C2166)))),((G2165*J2165/C2165*C2166)/((G2165*K2165/D2165*D2166)+(G2165*J2165/C2165*C2166))))</f>
        <v>0.49709586775079162</v>
      </c>
      <c r="K2166" s="18">
        <f t="shared" si="396"/>
        <v>0.50290413224920838</v>
      </c>
      <c r="L2166" s="20">
        <f t="shared" si="397"/>
        <v>0.98845055324473141</v>
      </c>
      <c r="M2166" s="51">
        <f>IF(AND((B2166-$B$2)&gt;123,OR(((U2165*R2165/C2165*C2166)/(U2165*S2165/D2165*D2166))&lt;(4/6),((U2165*R2165/C2165*C2166)/(U2165*S2165/D2165*D2166))&gt;(6/4))),1,0)</f>
        <v>0</v>
      </c>
      <c r="N2166" s="51">
        <f>IF(AND((B2166-$B$2)&gt;123,OR(((U2165*R2165/C2165*C2166)/(U2165*S2165/D2165*D2166))&lt;(4/6),((U2165*R2165/C2165*C2166)/(U2165*S2165/D2165*D2166))&gt;(6/4))),COUNTIF($M$2:M2166,1),0)</f>
        <v>0</v>
      </c>
      <c r="O2166" s="51">
        <f>IF(OR((ROW(N2166)-MATCH(MAX($N$2:N2166),$N$2:N2166,0))=1,(ROW(N2166)-MATCH(MAX($N$2:N2166),$N$2:N2166,0))&gt;123),IF(OR(((U2165*R2165/C2165*C2166)/(U2165*S2165/D2165*D2166))&lt;(4/6),((U2165*R2165/C2165*C2166)/(U2165*S2165/D2165*D2166))&gt;(6/4)),1,0),0)</f>
        <v>0</v>
      </c>
      <c r="P2166" s="47">
        <f>IF(O2166=1,U2165/2/C2166,P2165)</f>
        <v>3.7894353284260429</v>
      </c>
      <c r="Q2166" s="47">
        <f>IF(O2166=1,U2165/2/D2166,Q2165)</f>
        <v>93.056776270251035</v>
      </c>
      <c r="R2166" s="41">
        <f>P2166*C2166/U2165</f>
        <v>0.49652677075187662</v>
      </c>
      <c r="S2166" s="41">
        <f>Q2166*D2166/U2165</f>
        <v>0.50232838569613381</v>
      </c>
      <c r="T2166" s="41">
        <f t="shared" si="403"/>
        <v>0.98845055324473208</v>
      </c>
      <c r="U2166" s="42">
        <f>P2166*C2166+Q2166*D2166</f>
        <v>37812.73393561109</v>
      </c>
      <c r="V2166" s="25">
        <f>B2166</f>
        <v>44165</v>
      </c>
      <c r="W2166">
        <f>C2166/C$2</f>
        <v>2.1578011643704218</v>
      </c>
      <c r="X2166">
        <f>D2166/D$2</f>
        <v>1.4643518452167681</v>
      </c>
      <c r="Y2166">
        <f t="shared" si="404"/>
        <v>1.8906366967805546</v>
      </c>
      <c r="AA2166" s="15">
        <f t="shared" si="405"/>
        <v>-4.1184637299691573E-3</v>
      </c>
      <c r="AB2166" s="15">
        <f t="shared" si="406"/>
        <v>1.8119361292514569E-3</v>
      </c>
      <c r="AC2166" s="15">
        <f t="shared" si="407"/>
        <v>-1.1448435519894051E-3</v>
      </c>
    </row>
    <row r="2167" spans="1:29" x14ac:dyDescent="0.4">
      <c r="A2167" s="43">
        <f t="shared" si="398"/>
        <v>2020</v>
      </c>
      <c r="B2167" s="53">
        <v>44166</v>
      </c>
      <c r="C2167" s="45">
        <v>5067.0982999999997</v>
      </c>
      <c r="D2167" s="45">
        <f>VLOOKUP(B2167,'H11001.CSI  中证全债'!$A$2:$B$2792,2,0)</f>
        <v>204.3296</v>
      </c>
      <c r="E2167" s="14">
        <f t="shared" si="399"/>
        <v>0</v>
      </c>
      <c r="F2167" s="14">
        <f>IF(AND((B2167-$B$2)&gt;123,OR(((G2166*J2166/C2166*C2167)/(G2166*K2166/D2166*D2167))&lt;(4/6),((G2166*J2166/C2166*C2167)/(G2166*K2166/D2166*D2167))&gt;(6/4))),COUNTIF($E$2:E2167,1),0)</f>
        <v>0</v>
      </c>
      <c r="G2167" s="21">
        <f t="shared" si="400"/>
        <v>38254.326902554632</v>
      </c>
      <c r="H2167" s="12">
        <f t="shared" si="401"/>
        <v>3.7932660163502669</v>
      </c>
      <c r="I2167" s="12">
        <f t="shared" si="402"/>
        <v>93.150846082302351</v>
      </c>
      <c r="J2167" s="15">
        <f>IF(OR((ROW(F2167)-MATCH(MAX($F$2:F2167),$F$2:F2167,0))=1,(ROW(F2167)-MATCH(MAX($F$2:F2167),$F$2:F2167,0))&gt;123),IF(OR(((G2166*J2166/C2166*C2167)/(G2166*K2166/D2166*D2167))&lt;(4/6),((G2166*J2166/C2166*C2167)/(G2166*K2166/D2166*D2167))&gt;(6/4)),50%,((G2166*J2166/C2166*C2167)/((G2166*K2166/D2166*D2167)+(G2166*J2166/C2166*C2167)))),((G2166*J2166/C2166*C2167)/((G2166*K2166/D2166*D2167)+(G2166*J2166/C2166*C2167))))</f>
        <v>0.50244909110170843</v>
      </c>
      <c r="K2167" s="18">
        <f t="shared" si="396"/>
        <v>0.49755090889829157</v>
      </c>
      <c r="L2167" s="20">
        <f t="shared" si="397"/>
        <v>1.009844584977772</v>
      </c>
      <c r="M2167" s="51">
        <f>IF(AND((B2167-$B$2)&gt;123,OR(((U2166*R2166/C2166*C2167)/(U2166*S2166/D2166*D2167))&lt;(4/6),((U2166*R2166/C2166*C2167)/(U2166*S2166/D2166*D2167))&gt;(6/4))),1,0)</f>
        <v>0</v>
      </c>
      <c r="N2167" s="51">
        <f>IF(AND((B2167-$B$2)&gt;123,OR(((U2166*R2166/C2166*C2167)/(U2166*S2166/D2166*D2167))&lt;(4/6),((U2166*R2166/C2166*C2167)/(U2166*S2166/D2166*D2167))&gt;(6/4))),COUNTIF($M$2:M2167,1),0)</f>
        <v>0</v>
      </c>
      <c r="O2167" s="51">
        <f>IF(OR((ROW(N2167)-MATCH(MAX($N$2:N2167),$N$2:N2167,0))=1,(ROW(N2167)-MATCH(MAX($N$2:N2167),$N$2:N2167,0))&gt;123),IF(OR(((U2166*R2166/C2166*C2167)/(U2166*S2166/D2166*D2167))&lt;(4/6),((U2166*R2166/C2166*C2167)/(U2166*S2166/D2166*D2167))&gt;(6/4)),1,0),0)</f>
        <v>0</v>
      </c>
      <c r="P2167" s="47">
        <f>IF(O2167=1,U2166/2/C2167,P2166)</f>
        <v>3.7894353284260429</v>
      </c>
      <c r="Q2167" s="47">
        <f>IF(O2167=1,U2166/2/D2167,Q2166)</f>
        <v>93.056776270251035</v>
      </c>
      <c r="R2167" s="41">
        <f>P2167*C2167/U2166</f>
        <v>0.50780357070516147</v>
      </c>
      <c r="S2167" s="41">
        <f>Q2167*D2167/U2166</f>
        <v>0.50285318974734949</v>
      </c>
      <c r="T2167" s="41">
        <f t="shared" si="403"/>
        <v>1.0098445849777729</v>
      </c>
      <c r="U2167" s="42">
        <f>P2167*C2167+Q2167*D2167</f>
        <v>38215.695183217424</v>
      </c>
      <c r="V2167" s="25">
        <f>B2167</f>
        <v>44166</v>
      </c>
      <c r="W2167">
        <f>C2167/C$2</f>
        <v>2.2042813212206789</v>
      </c>
      <c r="X2167">
        <f>D2167/D$2</f>
        <v>1.4642035112862772</v>
      </c>
      <c r="Y2167">
        <f t="shared" si="404"/>
        <v>1.9107847591608711</v>
      </c>
      <c r="AA2167" s="15">
        <f t="shared" si="405"/>
        <v>2.1540518940176945E-2</v>
      </c>
      <c r="AB2167" s="15">
        <f t="shared" si="406"/>
        <v>-1.012966460044451E-4</v>
      </c>
      <c r="AC2167" s="15">
        <f t="shared" si="407"/>
        <v>1.0656760452510738E-2</v>
      </c>
    </row>
    <row r="2168" spans="1:29" x14ac:dyDescent="0.4">
      <c r="A2168" s="43">
        <f t="shared" si="398"/>
        <v>2020</v>
      </c>
      <c r="B2168" s="53">
        <v>44167</v>
      </c>
      <c r="C2168" s="45">
        <v>5067.1446999999998</v>
      </c>
      <c r="D2168" s="45">
        <f>VLOOKUP(B2168,'H11001.CSI  中证全债'!$A$2:$B$2792,2,0)</f>
        <v>204.2509</v>
      </c>
      <c r="E2168" s="14">
        <f t="shared" si="399"/>
        <v>0</v>
      </c>
      <c r="F2168" s="14">
        <f>IF(AND((B2168-$B$2)&gt;123,OR(((G2167*J2167/C2167*C2168)/(G2167*K2167/D2167*D2168))&lt;(4/6),((G2167*J2167/C2167*C2168)/(G2167*K2167/D2167*D2168))&gt;(6/4))),COUNTIF($E$2:E2168,1),0)</f>
        <v>0</v>
      </c>
      <c r="G2168" s="21">
        <f t="shared" si="400"/>
        <v>38247.171938511121</v>
      </c>
      <c r="H2168" s="12">
        <f t="shared" si="401"/>
        <v>3.7932660163502669</v>
      </c>
      <c r="I2168" s="12">
        <f t="shared" si="402"/>
        <v>93.150846082302351</v>
      </c>
      <c r="J2168" s="15">
        <f>IF(OR((ROW(F2168)-MATCH(MAX($F$2:F2168),$F$2:F2168,0))=1,(ROW(F2168)-MATCH(MAX($F$2:F2168),$F$2:F2168,0))&gt;123),IF(OR(((G2167*J2167/C2167*C2168)/(G2167*K2167/D2167*D2168))&lt;(4/6),((G2167*J2167/C2167*C2168)/(G2167*K2167/D2167*D2168))&gt;(6/4)),50%,((G2167*J2167/C2167*C2168)/((G2167*K2167/D2167*D2168)+(G2167*J2167/C2167*C2168)))),((G2167*J2167/C2167*C2168)/((G2167*K2167/D2167*D2168)+(G2167*J2167/C2167*C2168))))</f>
        <v>0.50254768695945573</v>
      </c>
      <c r="K2168" s="18">
        <f t="shared" si="396"/>
        <v>0.49745231304054427</v>
      </c>
      <c r="L2168" s="20">
        <f t="shared" si="397"/>
        <v>1.0102429394443204</v>
      </c>
      <c r="M2168" s="51">
        <f>IF(AND((B2168-$B$2)&gt;123,OR(((U2167*R2167/C2167*C2168)/(U2167*S2167/D2167*D2168))&lt;(4/6),((U2167*R2167/C2167*C2168)/(U2167*S2167/D2167*D2168))&gt;(6/4))),1,0)</f>
        <v>0</v>
      </c>
      <c r="N2168" s="51">
        <f>IF(AND((B2168-$B$2)&gt;123,OR(((U2167*R2167/C2167*C2168)/(U2167*S2167/D2167*D2168))&lt;(4/6),((U2167*R2167/C2167*C2168)/(U2167*S2167/D2167*D2168))&gt;(6/4))),COUNTIF($M$2:M2168,1),0)</f>
        <v>0</v>
      </c>
      <c r="O2168" s="51">
        <f>IF(OR((ROW(N2168)-MATCH(MAX($N$2:N2168),$N$2:N2168,0))=1,(ROW(N2168)-MATCH(MAX($N$2:N2168),$N$2:N2168,0))&gt;123),IF(OR(((U2167*R2167/C2167*C2168)/(U2167*S2167/D2167*D2168))&lt;(4/6),((U2167*R2167/C2167*C2168)/(U2167*S2167/D2167*D2168))&gt;(6/4)),1,0),0)</f>
        <v>0</v>
      </c>
      <c r="P2168" s="47">
        <f>IF(O2168=1,U2167/2/C2168,P2167)</f>
        <v>3.7894353284260429</v>
      </c>
      <c r="Q2168" s="47">
        <f>IF(O2168=1,U2167/2/D2168,Q2167)</f>
        <v>93.056776270251035</v>
      </c>
      <c r="R2168" s="41">
        <f>P2168*C2168/U2167</f>
        <v>0.50245369208563417</v>
      </c>
      <c r="S2168" s="41">
        <f>Q2168*D2168/U2167</f>
        <v>0.49735927118877554</v>
      </c>
      <c r="T2168" s="41">
        <f t="shared" si="403"/>
        <v>1.0102429394443218</v>
      </c>
      <c r="U2168" s="42">
        <f>P2168*C2168+Q2168*D2168</f>
        <v>38208.547444724201</v>
      </c>
      <c r="V2168" s="25">
        <f>B2168</f>
        <v>44167</v>
      </c>
      <c r="W2168">
        <f>C2168/C$2</f>
        <v>2.2043015060774254</v>
      </c>
      <c r="X2168">
        <f>D2168/D$2</f>
        <v>1.4636395557147974</v>
      </c>
      <c r="Y2168">
        <f t="shared" si="404"/>
        <v>1.9104273722362102</v>
      </c>
      <c r="AA2168" s="15">
        <f t="shared" si="405"/>
        <v>9.1571146352276145E-6</v>
      </c>
      <c r="AB2168" s="15">
        <f t="shared" si="406"/>
        <v>-3.8516201274807482E-4</v>
      </c>
      <c r="AC2168" s="15">
        <f t="shared" si="407"/>
        <v>-1.8703672559006179E-4</v>
      </c>
    </row>
    <row r="2169" spans="1:29" x14ac:dyDescent="0.4">
      <c r="A2169" s="43">
        <f t="shared" si="398"/>
        <v>2020</v>
      </c>
      <c r="B2169" s="53">
        <v>44168</v>
      </c>
      <c r="C2169" s="45">
        <v>5057.0603000000001</v>
      </c>
      <c r="D2169" s="45">
        <f>VLOOKUP(B2169,'H11001.CSI  中证全债'!$A$2:$B$2792,2,0)</f>
        <v>204.2997</v>
      </c>
      <c r="E2169" s="14">
        <f t="shared" si="399"/>
        <v>0</v>
      </c>
      <c r="F2169" s="14">
        <f>IF(AND((B2169-$B$2)&gt;123,OR(((G2168*J2168/C2168*C2169)/(G2168*K2168/D2168*D2169))&lt;(4/6),((G2168*J2168/C2168*C2169)/(G2168*K2168/D2168*D2169))&gt;(6/4))),COUNTIF($E$2:E2169,1),0)</f>
        <v>0</v>
      </c>
      <c r="G2169" s="21">
        <f t="shared" si="400"/>
        <v>38213.464887984657</v>
      </c>
      <c r="H2169" s="12">
        <f t="shared" si="401"/>
        <v>3.7932660163502669</v>
      </c>
      <c r="I2169" s="12">
        <f t="shared" si="402"/>
        <v>93.150846082302351</v>
      </c>
      <c r="J2169" s="15">
        <f>IF(OR((ROW(F2169)-MATCH(MAX($F$2:F2169),$F$2:F2169,0))=1,(ROW(F2169)-MATCH(MAX($F$2:F2169),$F$2:F2169,0))&gt;123),IF(OR(((G2168*J2168/C2168*C2169)/(G2168*K2168/D2168*D2169))&lt;(4/6),((G2168*J2168/C2168*C2169)/(G2168*K2168/D2168*D2169))&gt;(6/4)),50%,((G2168*J2168/C2168*C2169)/((G2168*K2168/D2168*D2169)+(G2168*J2168/C2168*C2169)))),((G2168*J2168/C2168*C2169)/((G2168*K2168/D2168*D2169)+(G2168*J2168/C2168*C2169))))</f>
        <v>0.50198994084558046</v>
      </c>
      <c r="K2169" s="18">
        <f t="shared" si="396"/>
        <v>0.49801005915441954</v>
      </c>
      <c r="L2169" s="20">
        <f t="shared" si="397"/>
        <v>1.0079915688809951</v>
      </c>
      <c r="M2169" s="51">
        <f>IF(AND((B2169-$B$2)&gt;123,OR(((U2168*R2168/C2168*C2169)/(U2168*S2168/D2168*D2169))&lt;(4/6),((U2168*R2168/C2168*C2169)/(U2168*S2168/D2168*D2169))&gt;(6/4))),1,0)</f>
        <v>0</v>
      </c>
      <c r="N2169" s="51">
        <f>IF(AND((B2169-$B$2)&gt;123,OR(((U2168*R2168/C2168*C2169)/(U2168*S2168/D2168*D2169))&lt;(4/6),((U2168*R2168/C2168*C2169)/(U2168*S2168/D2168*D2169))&gt;(6/4))),COUNTIF($M$2:M2169,1),0)</f>
        <v>0</v>
      </c>
      <c r="O2169" s="51">
        <f>IF(OR((ROW(N2169)-MATCH(MAX($N$2:N2169),$N$2:N2169,0))=1,(ROW(N2169)-MATCH(MAX($N$2:N2169),$N$2:N2169,0))&gt;123),IF(OR(((U2168*R2168/C2168*C2169)/(U2168*S2168/D2168*D2169))&lt;(4/6),((U2168*R2168/C2168*C2169)/(U2168*S2168/D2168*D2169))&gt;(6/4)),1,0),0)</f>
        <v>0</v>
      </c>
      <c r="P2169" s="47">
        <f>IF(O2169=1,U2168/2/C2169,P2168)</f>
        <v>3.7894353284260429</v>
      </c>
      <c r="Q2169" s="47">
        <f>IF(O2169=1,U2168/2/D2169,Q2168)</f>
        <v>93.056776270251035</v>
      </c>
      <c r="R2169" s="41">
        <f>P2169*C2169/U2168</f>
        <v>0.50154753950079489</v>
      </c>
      <c r="S2169" s="41">
        <f>Q2169*D2169/U2168</f>
        <v>0.49757116526041845</v>
      </c>
      <c r="T2169" s="41">
        <f t="shared" si="403"/>
        <v>1.0079915688809968</v>
      </c>
      <c r="U2169" s="42">
        <f>P2169*C2169+Q2169*D2169</f>
        <v>38174.874433780205</v>
      </c>
      <c r="V2169" s="25">
        <f>B2169</f>
        <v>44168</v>
      </c>
      <c r="W2169">
        <f>C2169/C$2</f>
        <v>2.1999146058754464</v>
      </c>
      <c r="X2169">
        <f>D2169/D$2</f>
        <v>1.463989251164457</v>
      </c>
      <c r="Y2169">
        <f t="shared" si="404"/>
        <v>1.9087437216890102</v>
      </c>
      <c r="AA2169" s="15">
        <f t="shared" si="405"/>
        <v>-1.9901543368200381E-3</v>
      </c>
      <c r="AB2169" s="15">
        <f t="shared" si="406"/>
        <v>2.3892183584006688E-4</v>
      </c>
      <c r="AC2169" s="15">
        <f t="shared" si="407"/>
        <v>-8.8129523878688332E-4</v>
      </c>
    </row>
    <row r="2170" spans="1:29" x14ac:dyDescent="0.4">
      <c r="A2170" s="43">
        <f t="shared" si="398"/>
        <v>2020</v>
      </c>
      <c r="B2170" s="53">
        <v>44169</v>
      </c>
      <c r="C2170" s="45">
        <v>5065.9162999999999</v>
      </c>
      <c r="D2170" s="45">
        <f>VLOOKUP(B2170,'H11001.CSI  中证全债'!$A$2:$B$2792,2,0)</f>
        <v>204.41929999999999</v>
      </c>
      <c r="E2170" s="14">
        <f t="shared" si="399"/>
        <v>0</v>
      </c>
      <c r="F2170" s="14">
        <f>IF(AND((B2170-$B$2)&gt;123,OR(((G2169*J2169/C2169*C2170)/(G2169*K2169/D2169*D2170))&lt;(4/6),((G2169*J2169/C2169*C2170)/(G2169*K2169/D2169*D2170))&gt;(6/4))),COUNTIF($E$2:E2170,1),0)</f>
        <v>0</v>
      </c>
      <c r="G2170" s="21">
        <f t="shared" si="400"/>
        <v>38258.198893016895</v>
      </c>
      <c r="H2170" s="12">
        <f t="shared" si="401"/>
        <v>3.7932660163502669</v>
      </c>
      <c r="I2170" s="12">
        <f t="shared" si="402"/>
        <v>93.150846082302351</v>
      </c>
      <c r="J2170" s="15">
        <f>IF(OR((ROW(F2170)-MATCH(MAX($F$2:F2170),$F$2:F2170,0))=1,(ROW(F2170)-MATCH(MAX($F$2:F2170),$F$2:F2170,0))&gt;123),IF(OR(((G2169*J2169/C2169*C2170)/(G2169*K2169/D2169*D2170))&lt;(4/6),((G2169*J2169/C2169*C2170)/(G2169*K2169/D2169*D2170))&gt;(6/4)),50%,((G2169*J2169/C2169*C2170)/((G2169*K2169/D2169*D2170)+(G2169*J2169/C2169*C2170)))),((G2169*J2169/C2169*C2170)/((G2169*K2169/D2169*D2170)+(G2169*J2169/C2169*C2170))))</f>
        <v>0.50228104559235698</v>
      </c>
      <c r="K2170" s="18">
        <f t="shared" si="396"/>
        <v>0.49771895440764302</v>
      </c>
      <c r="L2170" s="20">
        <f t="shared" si="397"/>
        <v>1.0091659984903398</v>
      </c>
      <c r="M2170" s="51">
        <f>IF(AND((B2170-$B$2)&gt;123,OR(((U2169*R2169/C2169*C2170)/(U2169*S2169/D2169*D2170))&lt;(4/6),((U2169*R2169/C2169*C2170)/(U2169*S2169/D2169*D2170))&gt;(6/4))),1,0)</f>
        <v>0</v>
      </c>
      <c r="N2170" s="51">
        <f>IF(AND((B2170-$B$2)&gt;123,OR(((U2169*R2169/C2169*C2170)/(U2169*S2169/D2169*D2170))&lt;(4/6),((U2169*R2169/C2169*C2170)/(U2169*S2169/D2169*D2170))&gt;(6/4))),COUNTIF($M$2:M2170,1),0)</f>
        <v>0</v>
      </c>
      <c r="O2170" s="51">
        <f>IF(OR((ROW(N2170)-MATCH(MAX($N$2:N2170),$N$2:N2170,0))=1,(ROW(N2170)-MATCH(MAX($N$2:N2170),$N$2:N2170,0))&gt;123),IF(OR(((U2169*R2169/C2169*C2170)/(U2169*S2169/D2169*D2170))&lt;(4/6),((U2169*R2169/C2169*C2170)/(U2169*S2169/D2169*D2170))&gt;(6/4)),1,0),0)</f>
        <v>0</v>
      </c>
      <c r="P2170" s="47">
        <f>IF(O2170=1,U2169/2/C2170,P2169)</f>
        <v>3.7894353284260429</v>
      </c>
      <c r="Q2170" s="47">
        <f>IF(O2170=1,U2169/2/D2170,Q2169)</f>
        <v>93.056776270251035</v>
      </c>
      <c r="R2170" s="41">
        <f>P2170*C2170/U2169</f>
        <v>0.50286903317440446</v>
      </c>
      <c r="S2170" s="41">
        <f>Q2170*D2170/U2169</f>
        <v>0.49830160144779934</v>
      </c>
      <c r="T2170" s="41">
        <f t="shared" si="403"/>
        <v>1.0091659984903412</v>
      </c>
      <c r="U2170" s="42">
        <f>P2170*C2170+Q2170*D2170</f>
        <v>38219.563263490672</v>
      </c>
      <c r="V2170" s="25">
        <f>B2170</f>
        <v>44169</v>
      </c>
      <c r="W2170">
        <f>C2170/C$2</f>
        <v>2.203767129395807</v>
      </c>
      <c r="X2170">
        <f>D2170/D$2</f>
        <v>1.4648462916517375</v>
      </c>
      <c r="Y2170">
        <f t="shared" si="404"/>
        <v>1.9109781631745337</v>
      </c>
      <c r="AA2170" s="15">
        <f t="shared" si="405"/>
        <v>1.7512150290157624E-3</v>
      </c>
      <c r="AB2170" s="15">
        <f t="shared" si="406"/>
        <v>5.854144670793815E-4</v>
      </c>
      <c r="AC2170" s="15">
        <f t="shared" si="407"/>
        <v>1.1706346222040143E-3</v>
      </c>
    </row>
    <row r="2171" spans="1:29" x14ac:dyDescent="0.4">
      <c r="A2171" s="43">
        <f t="shared" si="398"/>
        <v>2020</v>
      </c>
      <c r="B2171" s="53">
        <v>44172</v>
      </c>
      <c r="C2171" s="45">
        <v>5022.2350999999999</v>
      </c>
      <c r="D2171" s="45">
        <f>VLOOKUP(B2171,'H11001.CSI  中证全债'!$A$2:$B$2792,2,0)</f>
        <v>204.4203</v>
      </c>
      <c r="E2171" s="14">
        <f t="shared" si="399"/>
        <v>0</v>
      </c>
      <c r="F2171" s="14">
        <f>IF(AND((B2171-$B$2)&gt;123,OR(((G2170*J2170/C2170*C2171)/(G2170*K2170/D2170*D2171))&lt;(4/6),((G2170*J2170/C2170*C2171)/(G2170*K2170/D2170*D2171))&gt;(6/4))),COUNTIF($E$2:E2171,1),0)</f>
        <v>0</v>
      </c>
      <c r="G2171" s="21">
        <f t="shared" si="400"/>
        <v>38092.597632349585</v>
      </c>
      <c r="H2171" s="12">
        <f t="shared" si="401"/>
        <v>3.7932660163502669</v>
      </c>
      <c r="I2171" s="12">
        <f t="shared" si="402"/>
        <v>93.150846082302351</v>
      </c>
      <c r="J2171" s="15">
        <f>IF(OR((ROW(F2171)-MATCH(MAX($F$2:F2171),$F$2:F2171,0))=1,(ROW(F2171)-MATCH(MAX($F$2:F2171),$F$2:F2171,0))&gt;123),IF(OR(((G2170*J2170/C2170*C2171)/(G2170*K2170/D2170*D2171))&lt;(4/6),((G2170*J2170/C2170*C2171)/(G2170*K2170/D2170*D2171))&gt;(6/4)),50%,((G2170*J2170/C2170*C2171)/((G2170*K2170/D2170*D2171)+(G2170*J2170/C2170*C2171)))),((G2170*J2170/C2170*C2171)/((G2170*K2170/D2170*D2171)+(G2170*J2170/C2170*C2171))))</f>
        <v>0.50011484947335216</v>
      </c>
      <c r="K2171" s="18">
        <f t="shared" si="396"/>
        <v>0.49988515052664784</v>
      </c>
      <c r="L2171" s="20">
        <f t="shared" si="397"/>
        <v>1.000459503440865</v>
      </c>
      <c r="M2171" s="51">
        <f>IF(AND((B2171-$B$2)&gt;123,OR(((U2170*R2170/C2170*C2171)/(U2170*S2170/D2170*D2171))&lt;(4/6),((U2170*R2170/C2170*C2171)/(U2170*S2170/D2170*D2171))&gt;(6/4))),1,0)</f>
        <v>0</v>
      </c>
      <c r="N2171" s="51">
        <f>IF(AND((B2171-$B$2)&gt;123,OR(((U2170*R2170/C2170*C2171)/(U2170*S2170/D2170*D2171))&lt;(4/6),((U2170*R2170/C2170*C2171)/(U2170*S2170/D2170*D2171))&gt;(6/4))),COUNTIF($M$2:M2171,1),0)</f>
        <v>0</v>
      </c>
      <c r="O2171" s="51">
        <f>IF(OR((ROW(N2171)-MATCH(MAX($N$2:N2171),$N$2:N2171,0))=1,(ROW(N2171)-MATCH(MAX($N$2:N2171),$N$2:N2171,0))&gt;123),IF(OR(((U2170*R2170/C2170*C2171)/(U2170*S2170/D2170*D2171))&lt;(4/6),((U2170*R2170/C2170*C2171)/(U2170*S2170/D2170*D2171))&gt;(6/4)),1,0),0)</f>
        <v>0</v>
      </c>
      <c r="P2171" s="47">
        <f>IF(O2171=1,U2170/2/C2171,P2170)</f>
        <v>3.7894353284260429</v>
      </c>
      <c r="Q2171" s="47">
        <f>IF(O2171=1,U2170/2/D2171,Q2170)</f>
        <v>93.056776270251035</v>
      </c>
      <c r="R2171" s="41">
        <f>P2171*C2171/U2170</f>
        <v>0.49795009389291278</v>
      </c>
      <c r="S2171" s="41">
        <f>Q2171*D2171/U2170</f>
        <v>0.49772138920198156</v>
      </c>
      <c r="T2171" s="41">
        <f t="shared" si="403"/>
        <v>1.0004595034408665</v>
      </c>
      <c r="U2171" s="42">
        <f>P2171*C2171+Q2171*D2171</f>
        <v>38054.129237798901</v>
      </c>
      <c r="V2171" s="25">
        <f>B2171</f>
        <v>44172</v>
      </c>
      <c r="W2171">
        <f>C2171/C$2</f>
        <v>2.1847650008504611</v>
      </c>
      <c r="X2171">
        <f>D2171/D$2</f>
        <v>1.4648534575420995</v>
      </c>
      <c r="Y2171">
        <f t="shared" si="404"/>
        <v>1.902706461889945</v>
      </c>
      <c r="AA2171" s="15">
        <f t="shared" si="405"/>
        <v>-8.6225664644320466E-3</v>
      </c>
      <c r="AB2171" s="15">
        <f t="shared" si="406"/>
        <v>4.891905999171442E-6</v>
      </c>
      <c r="AC2171" s="15">
        <f t="shared" si="407"/>
        <v>-4.3285169051057171E-3</v>
      </c>
    </row>
    <row r="2172" spans="1:29" x14ac:dyDescent="0.4">
      <c r="A2172" s="43">
        <f t="shared" si="398"/>
        <v>2020</v>
      </c>
      <c r="B2172" s="53">
        <v>44173</v>
      </c>
      <c r="C2172" s="45">
        <v>5009.8786</v>
      </c>
      <c r="D2172" s="45">
        <f>VLOOKUP(B2172,'H11001.CSI  中证全债'!$A$2:$B$2792,2,0)</f>
        <v>204.57650000000001</v>
      </c>
      <c r="E2172" s="14">
        <f t="shared" si="399"/>
        <v>0</v>
      </c>
      <c r="F2172" s="14">
        <f>IF(AND((B2172-$B$2)&gt;123,OR(((G2171*J2171/C2171*C2172)/(G2171*K2171/D2171*D2172))&lt;(4/6),((G2171*J2171/C2171*C2172)/(G2171*K2171/D2171*D2172))&gt;(6/4))),COUNTIF($E$2:E2172,1),0)</f>
        <v>0</v>
      </c>
      <c r="G2172" s="21">
        <f t="shared" si="400"/>
        <v>38060.276302976607</v>
      </c>
      <c r="H2172" s="12">
        <f t="shared" si="401"/>
        <v>3.7932660163502669</v>
      </c>
      <c r="I2172" s="12">
        <f t="shared" si="402"/>
        <v>93.150846082302351</v>
      </c>
      <c r="J2172" s="15">
        <f>IF(OR((ROW(F2172)-MATCH(MAX($F$2:F2172),$F$2:F2172,0))=1,(ROW(F2172)-MATCH(MAX($F$2:F2172),$F$2:F2172,0))&gt;123),IF(OR(((G2171*J2171/C2171*C2172)/(G2171*K2171/D2171*D2172))&lt;(4/6),((G2171*J2171/C2171*C2172)/(G2171*K2171/D2171*D2172))&gt;(6/4)),50%,((G2171*J2171/C2171*C2172)/((G2171*K2171/D2171*D2172)+(G2171*J2171/C2171*C2172)))),((G2171*J2171/C2171*C2172)/((G2171*K2171/D2171*D2172)+(G2171*J2171/C2171*C2172))))</f>
        <v>0.49930804727064487</v>
      </c>
      <c r="K2172" s="18">
        <f t="shared" si="396"/>
        <v>0.50069195272935518</v>
      </c>
      <c r="L2172" s="20">
        <f t="shared" si="397"/>
        <v>0.99723601417764673</v>
      </c>
      <c r="M2172" s="51">
        <f>IF(AND((B2172-$B$2)&gt;123,OR(((U2171*R2171/C2171*C2172)/(U2171*S2171/D2171*D2172))&lt;(4/6),((U2171*R2171/C2171*C2172)/(U2171*S2171/D2171*D2172))&gt;(6/4))),1,0)</f>
        <v>0</v>
      </c>
      <c r="N2172" s="51">
        <f>IF(AND((B2172-$B$2)&gt;123,OR(((U2171*R2171/C2171*C2172)/(U2171*S2171/D2171*D2172))&lt;(4/6),((U2171*R2171/C2171*C2172)/(U2171*S2171/D2171*D2172))&gt;(6/4))),COUNTIF($M$2:M2172,1),0)</f>
        <v>0</v>
      </c>
      <c r="O2172" s="51">
        <f>IF(OR((ROW(N2172)-MATCH(MAX($N$2:N2172),$N$2:N2172,0))=1,(ROW(N2172)-MATCH(MAX($N$2:N2172),$N$2:N2172,0))&gt;123),IF(OR(((U2171*R2171/C2171*C2172)/(U2171*S2171/D2171*D2172))&lt;(4/6),((U2171*R2171/C2171*C2172)/(U2171*S2171/D2171*D2172))&gt;(6/4)),1,0),0)</f>
        <v>0</v>
      </c>
      <c r="P2172" s="47">
        <f>IF(O2172=1,U2171/2/C2172,P2171)</f>
        <v>3.7894353284260429</v>
      </c>
      <c r="Q2172" s="47">
        <f>IF(O2172=1,U2171/2/D2172,Q2171)</f>
        <v>93.056776270251035</v>
      </c>
      <c r="R2172" s="41">
        <f>P2172*C2172/U2171</f>
        <v>0.49888438753469944</v>
      </c>
      <c r="S2172" s="41">
        <f>Q2172*D2172/U2171</f>
        <v>0.50026711875833607</v>
      </c>
      <c r="T2172" s="41">
        <f t="shared" si="403"/>
        <v>0.99723601417764862</v>
      </c>
      <c r="U2172" s="42">
        <f>P2172*C2172+Q2172*D2172</f>
        <v>38021.840548616616</v>
      </c>
      <c r="V2172" s="25">
        <f>B2172</f>
        <v>44173</v>
      </c>
      <c r="W2172">
        <f>C2172/C$2</f>
        <v>2.1793896951956127</v>
      </c>
      <c r="X2172">
        <f>D2172/D$2</f>
        <v>1.4659727696166249</v>
      </c>
      <c r="Y2172">
        <f t="shared" si="404"/>
        <v>1.9010920274308307</v>
      </c>
      <c r="AA2172" s="15">
        <f t="shared" si="405"/>
        <v>-2.4603587354959933E-3</v>
      </c>
      <c r="AB2172" s="15">
        <f t="shared" si="406"/>
        <v>7.6411197909420636E-4</v>
      </c>
      <c r="AC2172" s="15">
        <f t="shared" si="407"/>
        <v>-8.4849370696449267E-4</v>
      </c>
    </row>
    <row r="2173" spans="1:29" x14ac:dyDescent="0.4">
      <c r="A2173" s="43">
        <f t="shared" si="398"/>
        <v>2020</v>
      </c>
      <c r="B2173" s="53">
        <v>44174</v>
      </c>
      <c r="C2173" s="45">
        <v>4942.6985999999997</v>
      </c>
      <c r="D2173" s="45">
        <f>VLOOKUP(B2173,'H11001.CSI  中证全债'!$A$2:$B$2792,2,0)</f>
        <v>204.60849999999999</v>
      </c>
      <c r="E2173" s="14">
        <f t="shared" si="399"/>
        <v>0</v>
      </c>
      <c r="F2173" s="14">
        <f>IF(AND((B2173-$B$2)&gt;123,OR(((G2172*J2172/C2172*C2173)/(G2172*K2172/D2172*D2173))&lt;(4/6),((G2172*J2172/C2172*C2173)/(G2172*K2172/D2172*D2173))&gt;(6/4))),COUNTIF($E$2:E2173,1),0)</f>
        <v>0</v>
      </c>
      <c r="G2173" s="21">
        <f t="shared" si="400"/>
        <v>37808.425519072829</v>
      </c>
      <c r="H2173" s="12">
        <f t="shared" si="401"/>
        <v>3.7932660163502669</v>
      </c>
      <c r="I2173" s="12">
        <f t="shared" si="402"/>
        <v>93.150846082302351</v>
      </c>
      <c r="J2173" s="15">
        <f>IF(OR((ROW(F2173)-MATCH(MAX($F$2:F2173),$F$2:F2173,0))=1,(ROW(F2173)-MATCH(MAX($F$2:F2173),$F$2:F2173,0))&gt;123),IF(OR(((G2172*J2172/C2172*C2173)/(G2172*K2172/D2172*D2173))&lt;(4/6),((G2172*J2172/C2172*C2173)/(G2172*K2172/D2172*D2173))&gt;(6/4)),50%,((G2172*J2172/C2172*C2173)/((G2172*K2172/D2172*D2173)+(G2172*J2172/C2172*C2173)))),((G2172*J2172/C2172*C2173)/((G2172*K2172/D2172*D2173)+(G2172*J2172/C2172*C2173))))</f>
        <v>0.49589398053573891</v>
      </c>
      <c r="K2173" s="18">
        <f t="shared" si="396"/>
        <v>0.50410601946426103</v>
      </c>
      <c r="L2173" s="20">
        <f t="shared" si="397"/>
        <v>0.98370969873113301</v>
      </c>
      <c r="M2173" s="51">
        <f>IF(AND((B2173-$B$2)&gt;123,OR(((U2172*R2172/C2172*C2173)/(U2172*S2172/D2172*D2173))&lt;(4/6),((U2172*R2172/C2172*C2173)/(U2172*S2172/D2172*D2173))&gt;(6/4))),1,0)</f>
        <v>0</v>
      </c>
      <c r="N2173" s="51">
        <f>IF(AND((B2173-$B$2)&gt;123,OR(((U2172*R2172/C2172*C2173)/(U2172*S2172/D2172*D2173))&lt;(4/6),((U2172*R2172/C2172*C2173)/(U2172*S2172/D2172*D2173))&gt;(6/4))),COUNTIF($M$2:M2173,1),0)</f>
        <v>0</v>
      </c>
      <c r="O2173" s="51">
        <f>IF(OR((ROW(N2173)-MATCH(MAX($N$2:N2173),$N$2:N2173,0))=1,(ROW(N2173)-MATCH(MAX($N$2:N2173),$N$2:N2173,0))&gt;123),IF(OR(((U2172*R2172/C2172*C2173)/(U2172*S2172/D2172*D2173))&lt;(4/6),((U2172*R2172/C2172*C2173)/(U2172*S2172/D2172*D2173))&gt;(6/4)),1,0),0)</f>
        <v>0</v>
      </c>
      <c r="P2173" s="47">
        <f>IF(O2173=1,U2172/2/C2173,P2172)</f>
        <v>3.7894353284260429</v>
      </c>
      <c r="Q2173" s="47">
        <f>IF(O2173=1,U2172/2/D2173,Q2172)</f>
        <v>93.056776270251035</v>
      </c>
      <c r="R2173" s="41">
        <f>P2173*C2173/U2172</f>
        <v>0.49261257273047543</v>
      </c>
      <c r="S2173" s="41">
        <f>Q2173*D2173/U2172</f>
        <v>0.50077027131671614</v>
      </c>
      <c r="T2173" s="41">
        <f t="shared" si="403"/>
        <v>0.98370969873113467</v>
      </c>
      <c r="U2173" s="42">
        <f>P2173*C2173+Q2173*D2173</f>
        <v>37770.244100093601</v>
      </c>
      <c r="V2173" s="25">
        <f>B2173</f>
        <v>44174</v>
      </c>
      <c r="W2173">
        <f>C2173/C$2</f>
        <v>2.1501651547599936</v>
      </c>
      <c r="X2173">
        <f>D2173/D$2</f>
        <v>1.4662020781082048</v>
      </c>
      <c r="Y2173">
        <f t="shared" si="404"/>
        <v>1.8885122050046801</v>
      </c>
      <c r="AA2173" s="15">
        <f t="shared" si="405"/>
        <v>-1.3409506569680318E-2</v>
      </c>
      <c r="AB2173" s="15">
        <f t="shared" si="406"/>
        <v>1.5642070325760926E-4</v>
      </c>
      <c r="AC2173" s="15">
        <f t="shared" si="407"/>
        <v>-6.6171559528084289E-3</v>
      </c>
    </row>
    <row r="2174" spans="1:29" x14ac:dyDescent="0.4">
      <c r="A2174" s="43">
        <f t="shared" si="398"/>
        <v>2020</v>
      </c>
      <c r="B2174" s="53">
        <v>44175</v>
      </c>
      <c r="C2174" s="45">
        <v>4940.5249000000003</v>
      </c>
      <c r="D2174" s="45">
        <f>VLOOKUP(B2174,'H11001.CSI  中证全债'!$A$2:$B$2792,2,0)</f>
        <v>204.70859999999999</v>
      </c>
      <c r="E2174" s="14">
        <f t="shared" si="399"/>
        <v>0</v>
      </c>
      <c r="F2174" s="14">
        <f>IF(AND((B2174-$B$2)&gt;123,OR(((G2173*J2173/C2173*C2174)/(G2173*K2173/D2173*D2174))&lt;(4/6),((G2173*J2173/C2173*C2174)/(G2173*K2173/D2173*D2174))&gt;(6/4))),COUNTIF($E$2:E2174,1),0)</f>
        <v>0</v>
      </c>
      <c r="G2174" s="21">
        <f t="shared" si="400"/>
        <v>37809.504496425929</v>
      </c>
      <c r="H2174" s="12">
        <f t="shared" si="401"/>
        <v>3.7932660163502669</v>
      </c>
      <c r="I2174" s="12">
        <f t="shared" si="402"/>
        <v>93.150846082302351</v>
      </c>
      <c r="J2174" s="15">
        <f>IF(OR((ROW(F2174)-MATCH(MAX($F$2:F2174),$F$2:F2174,0))=1,(ROW(F2174)-MATCH(MAX($F$2:F2174),$F$2:F2174,0))&gt;123),IF(OR(((G2173*J2173/C2173*C2174)/(G2173*K2173/D2173*D2174))&lt;(4/6),((G2173*J2173/C2173*C2174)/(G2173*K2173/D2173*D2174))&gt;(6/4)),50%,((G2173*J2173/C2173*C2174)/((G2173*K2173/D2173*D2174)+(G2173*J2173/C2173*C2174)))),((G2173*J2173/C2173*C2174)/((G2173*K2173/D2173*D2174)+(G2173*J2173/C2173*C2174))))</f>
        <v>0.49566175107832555</v>
      </c>
      <c r="K2174" s="18">
        <f t="shared" si="396"/>
        <v>0.50433824892167445</v>
      </c>
      <c r="L2174" s="20">
        <f t="shared" si="397"/>
        <v>0.98279627241856016</v>
      </c>
      <c r="M2174" s="51">
        <f>IF(AND((B2174-$B$2)&gt;123,OR(((U2173*R2173/C2173*C2174)/(U2173*S2173/D2173*D2174))&lt;(4/6),((U2173*R2173/C2173*C2174)/(U2173*S2173/D2173*D2174))&gt;(6/4))),1,0)</f>
        <v>0</v>
      </c>
      <c r="N2174" s="51">
        <f>IF(AND((B2174-$B$2)&gt;123,OR(((U2173*R2173/C2173*C2174)/(U2173*S2173/D2173*D2174))&lt;(4/6),((U2173*R2173/C2173*C2174)/(U2173*S2173/D2173*D2174))&gt;(6/4))),COUNTIF($M$2:M2174,1),0)</f>
        <v>0</v>
      </c>
      <c r="O2174" s="51">
        <f>IF(OR((ROW(N2174)-MATCH(MAX($N$2:N2174),$N$2:N2174,0))=1,(ROW(N2174)-MATCH(MAX($N$2:N2174),$N$2:N2174,0))&gt;123),IF(OR(((U2173*R2173/C2173*C2174)/(U2173*S2173/D2173*D2174))&lt;(4/6),((U2173*R2173/C2173*C2174)/(U2173*S2173/D2173*D2174))&gt;(6/4)),1,0),0)</f>
        <v>0</v>
      </c>
      <c r="P2174" s="47">
        <f>IF(O2174=1,U2173/2/C2174,P2173)</f>
        <v>3.7894353284260429</v>
      </c>
      <c r="Q2174" s="47">
        <f>IF(O2174=1,U2173/2/D2174,Q2173)</f>
        <v>93.056776270251035</v>
      </c>
      <c r="R2174" s="41">
        <f>P2174*C2174/U2173</f>
        <v>0.49567589628000708</v>
      </c>
      <c r="S2174" s="41">
        <f>Q2174*D2174/U2173</f>
        <v>0.50435264173336658</v>
      </c>
      <c r="T2174" s="41">
        <f t="shared" si="403"/>
        <v>0.98279627241856182</v>
      </c>
      <c r="U2174" s="42">
        <f>P2174*C2174+Q2174*D2174</f>
        <v>37771.321987824856</v>
      </c>
      <c r="V2174" s="25">
        <f>B2174</f>
        <v>44175</v>
      </c>
      <c r="W2174">
        <f>C2174/C$2</f>
        <v>2.1492195551240174</v>
      </c>
      <c r="X2174">
        <f>D2174/D$2</f>
        <v>1.4669193837334287</v>
      </c>
      <c r="Y2174">
        <f t="shared" si="404"/>
        <v>1.8885660993912428</v>
      </c>
      <c r="AA2174" s="15">
        <f t="shared" si="405"/>
        <v>-4.3978000196065459E-4</v>
      </c>
      <c r="AB2174" s="15">
        <f t="shared" si="406"/>
        <v>4.8922698714859436E-4</v>
      </c>
      <c r="AC2174" s="15">
        <f t="shared" si="407"/>
        <v>2.8538013373546889E-5</v>
      </c>
    </row>
    <row r="2175" spans="1:29" x14ac:dyDescent="0.4">
      <c r="A2175" s="43">
        <f t="shared" si="398"/>
        <v>2020</v>
      </c>
      <c r="B2175" s="53">
        <v>44176</v>
      </c>
      <c r="C2175" s="45">
        <v>4889.6292000000003</v>
      </c>
      <c r="D2175" s="45">
        <f>VLOOKUP(B2175,'H11001.CSI  中证全债'!$A$2:$B$2792,2,0)</f>
        <v>204.57419999999999</v>
      </c>
      <c r="E2175" s="14">
        <f t="shared" si="399"/>
        <v>0</v>
      </c>
      <c r="F2175" s="14">
        <f>IF(AND((B2175-$B$2)&gt;123,OR(((G2174*J2174/C2174*C2175)/(G2174*K2174/D2174*D2175))&lt;(4/6),((G2174*J2174/C2174*C2175)/(G2174*K2174/D2174*D2175))&gt;(6/4))),COUNTIF($E$2:E2175,1),0)</f>
        <v>0</v>
      </c>
      <c r="G2175" s="21">
        <f t="shared" si="400"/>
        <v>37603.924093524111</v>
      </c>
      <c r="H2175" s="12">
        <f t="shared" si="401"/>
        <v>3.7932660163502669</v>
      </c>
      <c r="I2175" s="12">
        <f t="shared" si="402"/>
        <v>93.150846082302351</v>
      </c>
      <c r="J2175" s="15">
        <f>IF(OR((ROW(F2175)-MATCH(MAX($F$2:F2175),$F$2:F2175,0))=1,(ROW(F2175)-MATCH(MAX($F$2:F2175),$F$2:F2175,0))&gt;123),IF(OR(((G2174*J2174/C2174*C2175)/(G2174*K2174/D2174*D2175))&lt;(4/6),((G2174*J2174/C2174*C2175)/(G2174*K2174/D2174*D2175))&gt;(6/4)),50%,((G2174*J2174/C2174*C2175)/((G2174*K2174/D2174*D2175)+(G2174*J2174/C2174*C2175)))),((G2174*J2174/C2174*C2175)/((G2174*K2174/D2174*D2175)+(G2174*J2174/C2174*C2175))))</f>
        <v>0.49323746720646355</v>
      </c>
      <c r="K2175" s="18">
        <f t="shared" si="396"/>
        <v>0.50676253279353645</v>
      </c>
      <c r="L2175" s="20">
        <f t="shared" si="397"/>
        <v>0.97331084144576407</v>
      </c>
      <c r="M2175" s="51">
        <f>IF(AND((B2175-$B$2)&gt;123,OR(((U2174*R2174/C2174*C2175)/(U2174*S2174/D2174*D2175))&lt;(4/6),((U2174*R2174/C2174*C2175)/(U2174*S2174/D2174*D2175))&gt;(6/4))),1,0)</f>
        <v>0</v>
      </c>
      <c r="N2175" s="51">
        <f>IF(AND((B2175-$B$2)&gt;123,OR(((U2174*R2174/C2174*C2175)/(U2174*S2174/D2174*D2175))&lt;(4/6),((U2174*R2174/C2174*C2175)/(U2174*S2174/D2174*D2175))&gt;(6/4))),COUNTIF($M$2:M2175,1),0)</f>
        <v>0</v>
      </c>
      <c r="O2175" s="51">
        <f>IF(OR((ROW(N2175)-MATCH(MAX($N$2:N2175),$N$2:N2175,0))=1,(ROW(N2175)-MATCH(MAX($N$2:N2175),$N$2:N2175,0))&gt;123),IF(OR(((U2174*R2174/C2174*C2175)/(U2174*S2174/D2174*D2175))&lt;(4/6),((U2174*R2174/C2174*C2175)/(U2174*S2174/D2174*D2175))&gt;(6/4)),1,0),0)</f>
        <v>0</v>
      </c>
      <c r="P2175" s="47">
        <f>IF(O2175=1,U2174/2/C2175,P2174)</f>
        <v>3.7894353284260429</v>
      </c>
      <c r="Q2175" s="47">
        <f>IF(O2175=1,U2174/2/D2175,Q2174)</f>
        <v>93.056776270251035</v>
      </c>
      <c r="R2175" s="41">
        <f>P2175*C2175/U2174</f>
        <v>0.49055560298779471</v>
      </c>
      <c r="S2175" s="41">
        <f>Q2175*D2175/U2174</f>
        <v>0.5040071291706959</v>
      </c>
      <c r="T2175" s="41">
        <f t="shared" si="403"/>
        <v>0.97331084144576563</v>
      </c>
      <c r="U2175" s="42">
        <f>P2175*C2175+Q2175*D2175</f>
        <v>37565.94919344916</v>
      </c>
      <c r="V2175" s="25">
        <f>B2175</f>
        <v>44176</v>
      </c>
      <c r="W2175">
        <f>C2175/C$2</f>
        <v>2.1270789858675552</v>
      </c>
      <c r="X2175">
        <f>D2175/D$2</f>
        <v>1.4659562880687924</v>
      </c>
      <c r="Y2175">
        <f t="shared" si="404"/>
        <v>1.878297459672458</v>
      </c>
      <c r="AA2175" s="15">
        <f t="shared" si="405"/>
        <v>-1.0301678673859227E-2</v>
      </c>
      <c r="AB2175" s="15">
        <f t="shared" si="406"/>
        <v>-6.5654300796347265E-4</v>
      </c>
      <c r="AC2175" s="15">
        <f t="shared" si="407"/>
        <v>-5.4372678415093301E-3</v>
      </c>
    </row>
    <row r="2176" spans="1:29" x14ac:dyDescent="0.4">
      <c r="A2176" s="43">
        <f t="shared" si="398"/>
        <v>2020</v>
      </c>
      <c r="B2176" s="53">
        <v>44179</v>
      </c>
      <c r="C2176" s="45">
        <v>4934.8352000000004</v>
      </c>
      <c r="D2176" s="45">
        <f>VLOOKUP(B2176,'H11001.CSI  中证全债'!$A$2:$B$2792,2,0)</f>
        <v>204.59610000000001</v>
      </c>
      <c r="E2176" s="14">
        <f t="shared" si="399"/>
        <v>0</v>
      </c>
      <c r="F2176" s="14">
        <f>IF(AND((B2176-$B$2)&gt;123,OR(((G2175*J2175/C2175*C2176)/(G2175*K2175/D2175*D2176))&lt;(4/6),((G2175*J2175/C2175*C2176)/(G2175*K2175/D2175*D2176))&gt;(6/4))),COUNTIF($E$2:E2176,1),0)</f>
        <v>0</v>
      </c>
      <c r="G2176" s="21">
        <f t="shared" si="400"/>
        <v>37777.442480588448</v>
      </c>
      <c r="H2176" s="12">
        <f t="shared" si="401"/>
        <v>3.7932660163502669</v>
      </c>
      <c r="I2176" s="12">
        <f t="shared" si="402"/>
        <v>93.150846082302351</v>
      </c>
      <c r="J2176" s="15">
        <f>IF(OR((ROW(F2176)-MATCH(MAX($F$2:F2176),$F$2:F2176,0))=1,(ROW(F2176)-MATCH(MAX($F$2:F2176),$F$2:F2176,0))&gt;123),IF(OR(((G2175*J2175/C2175*C2176)/(G2175*K2175/D2175*D2176))&lt;(4/6),((G2175*J2175/C2175*C2176)/(G2175*K2175/D2175*D2176))&gt;(6/4)),50%,((G2175*J2175/C2175*C2176)/((G2175*K2175/D2175*D2176)+(G2175*J2175/C2175*C2176)))),((G2175*J2175/C2175*C2176)/((G2175*K2175/D2175*D2176)+(G2175*J2175/C2175*C2176))))</f>
        <v>0.49551111539823567</v>
      </c>
      <c r="K2176" s="18">
        <f t="shared" si="396"/>
        <v>0.50448888460176433</v>
      </c>
      <c r="L2176" s="20">
        <f t="shared" si="397"/>
        <v>0.98220422792740902</v>
      </c>
      <c r="M2176" s="51">
        <f>IF(AND((B2176-$B$2)&gt;123,OR(((U2175*R2175/C2175*C2176)/(U2175*S2175/D2175*D2176))&lt;(4/6),((U2175*R2175/C2175*C2176)/(U2175*S2175/D2175*D2176))&gt;(6/4))),1,0)</f>
        <v>0</v>
      </c>
      <c r="N2176" s="51">
        <f>IF(AND((B2176-$B$2)&gt;123,OR(((U2175*R2175/C2175*C2176)/(U2175*S2175/D2175*D2176))&lt;(4/6),((U2175*R2175/C2175*C2176)/(U2175*S2175/D2175*D2176))&gt;(6/4))),COUNTIF($M$2:M2176,1),0)</f>
        <v>0</v>
      </c>
      <c r="O2176" s="51">
        <f>IF(OR((ROW(N2176)-MATCH(MAX($N$2:N2176),$N$2:N2176,0))=1,(ROW(N2176)-MATCH(MAX($N$2:N2176),$N$2:N2176,0))&gt;123),IF(OR(((U2175*R2175/C2175*C2176)/(U2175*S2175/D2175*D2176))&lt;(4/6),((U2175*R2175/C2175*C2176)/(U2175*S2175/D2175*D2176))&gt;(6/4)),1,0),0)</f>
        <v>0</v>
      </c>
      <c r="P2176" s="47">
        <f>IF(O2176=1,U2175/2/C2176,P2175)</f>
        <v>3.7894353284260429</v>
      </c>
      <c r="Q2176" s="47">
        <f>IF(O2176=1,U2175/2/D2176,Q2175)</f>
        <v>93.056776270251035</v>
      </c>
      <c r="R2176" s="41">
        <f>P2176*C2176/U2175</f>
        <v>0.49779758660008494</v>
      </c>
      <c r="S2176" s="41">
        <f>Q2176*D2176/U2175</f>
        <v>0.50681678254481544</v>
      </c>
      <c r="T2176" s="41">
        <f t="shared" si="403"/>
        <v>0.98220422792741091</v>
      </c>
      <c r="U2176" s="42">
        <f>P2176*C2176+Q2176*D2176</f>
        <v>37739.292350306307</v>
      </c>
      <c r="V2176" s="25">
        <f>B2176</f>
        <v>44179</v>
      </c>
      <c r="W2176">
        <f>C2176/C$2</f>
        <v>2.1467444305673555</v>
      </c>
      <c r="X2176">
        <f>D2176/D$2</f>
        <v>1.4661132210677177</v>
      </c>
      <c r="Y2176">
        <f t="shared" si="404"/>
        <v>1.8869646175153154</v>
      </c>
      <c r="AA2176" s="15">
        <f t="shared" si="405"/>
        <v>9.2452818303687678E-3</v>
      </c>
      <c r="AB2176" s="15">
        <f t="shared" si="406"/>
        <v>1.0705162234536658E-4</v>
      </c>
      <c r="AC2176" s="15">
        <f t="shared" si="407"/>
        <v>4.614369144900321E-3</v>
      </c>
    </row>
    <row r="2177" spans="1:29" x14ac:dyDescent="0.4">
      <c r="A2177" s="43">
        <f t="shared" si="398"/>
        <v>2020</v>
      </c>
      <c r="B2177" s="53">
        <v>44180</v>
      </c>
      <c r="C2177" s="45">
        <v>4945.1000000000004</v>
      </c>
      <c r="D2177" s="45">
        <f>VLOOKUP(B2177,'H11001.CSI  中证全债'!$A$2:$B$2792,2,0)</f>
        <v>204.7604</v>
      </c>
      <c r="E2177" s="14">
        <f t="shared" si="399"/>
        <v>0</v>
      </c>
      <c r="F2177" s="14">
        <f>IF(AND((B2177-$B$2)&gt;123,OR(((G2176*J2176/C2176*C2177)/(G2176*K2176/D2176*D2177))&lt;(4/6),((G2176*J2176/C2176*C2177)/(G2176*K2176/D2176*D2177))&gt;(6/4))),COUNTIF($E$2:E2177,1),0)</f>
        <v>0</v>
      </c>
      <c r="G2177" s="21">
        <f t="shared" si="400"/>
        <v>37831.684281604408</v>
      </c>
      <c r="H2177" s="12">
        <f t="shared" si="401"/>
        <v>3.7932660163502669</v>
      </c>
      <c r="I2177" s="12">
        <f t="shared" si="402"/>
        <v>93.150846082302351</v>
      </c>
      <c r="J2177" s="15">
        <f>IF(OR((ROW(F2177)-MATCH(MAX($F$2:F2177),$F$2:F2177,0))=1,(ROW(F2177)-MATCH(MAX($F$2:F2177),$F$2:F2177,0))&gt;123),IF(OR(((G2176*J2176/C2176*C2177)/(G2176*K2176/D2176*D2177))&lt;(4/6),((G2176*J2176/C2176*C2177)/(G2176*K2176/D2176*D2177))&gt;(6/4)),50%,((G2176*J2176/C2176*C2177)/((G2176*K2176/D2176*D2177)+(G2176*J2176/C2176*C2177)))),((G2176*J2176/C2176*C2177)/((G2176*K2176/D2176*D2177)+(G2176*J2176/C2176*C2177))))</f>
        <v>0.49582988792742677</v>
      </c>
      <c r="K2177" s="18">
        <f t="shared" si="396"/>
        <v>0.50417011207257323</v>
      </c>
      <c r="L2177" s="20">
        <f t="shared" si="397"/>
        <v>0.9834575197032982</v>
      </c>
      <c r="M2177" s="51">
        <f>IF(AND((B2177-$B$2)&gt;123,OR(((U2176*R2176/C2176*C2177)/(U2176*S2176/D2176*D2177))&lt;(4/6),((U2176*R2176/C2176*C2177)/(U2176*S2176/D2176*D2177))&gt;(6/4))),1,0)</f>
        <v>0</v>
      </c>
      <c r="N2177" s="51">
        <f>IF(AND((B2177-$B$2)&gt;123,OR(((U2176*R2176/C2176*C2177)/(U2176*S2176/D2176*D2177))&lt;(4/6),((U2176*R2176/C2176*C2177)/(U2176*S2176/D2176*D2177))&gt;(6/4))),COUNTIF($M$2:M2177,1),0)</f>
        <v>0</v>
      </c>
      <c r="O2177" s="51">
        <f>IF(OR((ROW(N2177)-MATCH(MAX($N$2:N2177),$N$2:N2177,0))=1,(ROW(N2177)-MATCH(MAX($N$2:N2177),$N$2:N2177,0))&gt;123),IF(OR(((U2176*R2176/C2176*C2177)/(U2176*S2176/D2176*D2177))&lt;(4/6),((U2176*R2176/C2176*C2177)/(U2176*S2176/D2176*D2177))&gt;(6/4)),1,0),0)</f>
        <v>0</v>
      </c>
      <c r="P2177" s="47">
        <f>IF(O2177=1,U2176/2/C2177,P2176)</f>
        <v>3.7894353284260429</v>
      </c>
      <c r="Q2177" s="47">
        <f>IF(O2177=1,U2176/2/D2177,Q2176)</f>
        <v>93.056776270251035</v>
      </c>
      <c r="R2177" s="41">
        <f>P2177*C2177/U2176</f>
        <v>0.49654181293750554</v>
      </c>
      <c r="S2177" s="41">
        <f>Q2177*D2177/U2176</f>
        <v>0.50489401218601437</v>
      </c>
      <c r="T2177" s="41">
        <f t="shared" si="403"/>
        <v>0.9834575197033002</v>
      </c>
      <c r="U2177" s="42">
        <f>P2177*C2177+Q2177*D2177</f>
        <v>37793.479374406743</v>
      </c>
      <c r="V2177" s="25">
        <f>B2177</f>
        <v>44180</v>
      </c>
      <c r="W2177">
        <f>C2177/C$2</f>
        <v>2.151209808100305</v>
      </c>
      <c r="X2177">
        <f>D2177/D$2</f>
        <v>1.467290576854174</v>
      </c>
      <c r="Y2177">
        <f t="shared" si="404"/>
        <v>1.8896739687203372</v>
      </c>
      <c r="AA2177" s="15">
        <f t="shared" si="405"/>
        <v>2.080069462096823E-3</v>
      </c>
      <c r="AB2177" s="15">
        <f t="shared" si="406"/>
        <v>8.0304561035116073E-4</v>
      </c>
      <c r="AC2177" s="15">
        <f t="shared" si="407"/>
        <v>1.4358251235200292E-3</v>
      </c>
    </row>
    <row r="2178" spans="1:29" x14ac:dyDescent="0.4">
      <c r="A2178" s="43">
        <f t="shared" si="398"/>
        <v>2020</v>
      </c>
      <c r="B2178" s="53">
        <v>44181</v>
      </c>
      <c r="C2178" s="45">
        <v>4953.8670000000002</v>
      </c>
      <c r="D2178" s="45">
        <f>VLOOKUP(B2178,'H11001.CSI  中证全债'!$A$2:$B$2792,2,0)</f>
        <v>204.88159999999999</v>
      </c>
      <c r="E2178" s="14">
        <f t="shared" si="399"/>
        <v>0</v>
      </c>
      <c r="F2178" s="14">
        <f>IF(AND((B2178-$B$2)&gt;123,OR(((G2177*J2177/C2177*C2178)/(G2177*K2177/D2177*D2178))&lt;(4/6),((G2177*J2177/C2177*C2178)/(G2177*K2177/D2177*D2178))&gt;(6/4))),COUNTIF($E$2:E2178,1),0)</f>
        <v>0</v>
      </c>
      <c r="G2178" s="21">
        <f t="shared" si="400"/>
        <v>37876.229727314923</v>
      </c>
      <c r="H2178" s="12">
        <f t="shared" si="401"/>
        <v>3.7932660163502669</v>
      </c>
      <c r="I2178" s="12">
        <f t="shared" si="402"/>
        <v>93.150846082302351</v>
      </c>
      <c r="J2178" s="15">
        <f>IF(OR((ROW(F2178)-MATCH(MAX($F$2:F2178),$F$2:F2178,0))=1,(ROW(F2178)-MATCH(MAX($F$2:F2178),$F$2:F2178,0))&gt;123),IF(OR(((G2177*J2177/C2177*C2178)/(G2177*K2177/D2177*D2178))&lt;(4/6),((G2177*J2177/C2177*C2178)/(G2177*K2177/D2177*D2178))&gt;(6/4)),50%,((G2177*J2177/C2177*C2178)/((G2177*K2177/D2177*D2178)+(G2177*J2177/C2177*C2178)))),((G2177*J2177/C2177*C2178)/((G2177*K2177/D2177*D2178)+(G2177*J2177/C2177*C2178))))</f>
        <v>0.49612475887660584</v>
      </c>
      <c r="K2178" s="18">
        <f t="shared" ref="K2178:K2241" si="408">1-J2178</f>
        <v>0.50387524112339421</v>
      </c>
      <c r="L2178" s="20">
        <f t="shared" ref="L2178:L2241" si="409">J2178/K2178</f>
        <v>0.98461825147528859</v>
      </c>
      <c r="M2178" s="51">
        <f>IF(AND((B2178-$B$2)&gt;123,OR(((U2177*R2177/C2177*C2178)/(U2177*S2177/D2177*D2178))&lt;(4/6),((U2177*R2177/C2177*C2178)/(U2177*S2177/D2177*D2178))&gt;(6/4))),1,0)</f>
        <v>0</v>
      </c>
      <c r="N2178" s="51">
        <f>IF(AND((B2178-$B$2)&gt;123,OR(((U2177*R2177/C2177*C2178)/(U2177*S2177/D2177*D2178))&lt;(4/6),((U2177*R2177/C2177*C2178)/(U2177*S2177/D2177*D2178))&gt;(6/4))),COUNTIF($M$2:M2178,1),0)</f>
        <v>0</v>
      </c>
      <c r="O2178" s="51">
        <f>IF(OR((ROW(N2178)-MATCH(MAX($N$2:N2178),$N$2:N2178,0))=1,(ROW(N2178)-MATCH(MAX($N$2:N2178),$N$2:N2178,0))&gt;123),IF(OR(((U2177*R2177/C2177*C2178)/(U2177*S2177/D2177*D2178))&lt;(4/6),((U2177*R2177/C2177*C2178)/(U2177*S2177/D2177*D2178))&gt;(6/4)),1,0),0)</f>
        <v>0</v>
      </c>
      <c r="P2178" s="47">
        <f>IF(O2178=1,U2177/2/C2178,P2177)</f>
        <v>3.7894353284260429</v>
      </c>
      <c r="Q2178" s="47">
        <f>IF(O2178=1,U2177/2/D2178,Q2177)</f>
        <v>93.056776270251035</v>
      </c>
      <c r="R2178" s="41">
        <f>P2178*C2178/U2177</f>
        <v>0.49670892791194921</v>
      </c>
      <c r="S2178" s="41">
        <f>Q2178*D2178/U2177</f>
        <v>0.50446853607244369</v>
      </c>
      <c r="T2178" s="41">
        <f t="shared" si="403"/>
        <v>0.98461825147529092</v>
      </c>
      <c r="U2178" s="42">
        <f>P2178*C2178+Q2178*D2178</f>
        <v>37837.979835215003</v>
      </c>
      <c r="V2178" s="25">
        <f>B2178</f>
        <v>44181</v>
      </c>
      <c r="W2178">
        <f>C2178/C$2</f>
        <v>2.1550236149773379</v>
      </c>
      <c r="X2178">
        <f>D2178/D$2</f>
        <v>1.4681590827660336</v>
      </c>
      <c r="Y2178">
        <f t="shared" si="404"/>
        <v>1.89189899176075</v>
      </c>
      <c r="AA2178" s="15">
        <f t="shared" si="405"/>
        <v>1.7728660694424914E-3</v>
      </c>
      <c r="AB2178" s="15">
        <f t="shared" si="406"/>
        <v>5.9191132660418866E-4</v>
      </c>
      <c r="AC2178" s="15">
        <f t="shared" si="407"/>
        <v>1.1774639843928902E-3</v>
      </c>
    </row>
    <row r="2179" spans="1:29" x14ac:dyDescent="0.4">
      <c r="A2179" s="43">
        <f t="shared" ref="A2179:A2242" si="410">YEAR(B2179)</f>
        <v>2020</v>
      </c>
      <c r="B2179" s="53">
        <v>44182</v>
      </c>
      <c r="C2179" s="45">
        <v>5017.4784</v>
      </c>
      <c r="D2179" s="45">
        <f>VLOOKUP(B2179,'H11001.CSI  中证全债'!$A$2:$B$2792,2,0)</f>
        <v>204.87139999999999</v>
      </c>
      <c r="E2179" s="14">
        <f t="shared" ref="E2179:E2242" si="411">IF(AND((B2179-$B$2)&gt;123,OR(((G2178*J2178/C2178*C2179)/(G2178*K2178/D2178*D2179))&lt;(4/6),((G2178*J2178/C2178*C2179)/(G2178*K2178/D2178*D2179))&gt;(6/4))),1,0)</f>
        <v>0</v>
      </c>
      <c r="F2179" s="14">
        <f>IF(AND((B2179-$B$2)&gt;123,OR(((G2178*J2178/C2178*C2179)/(G2178*K2178/D2178*D2179))&lt;(4/6),((G2178*J2178/C2178*C2179)/(G2178*K2178/D2178*D2179))&gt;(6/4))),COUNTIF($E$2:E2179,1),0)</f>
        <v>0</v>
      </c>
      <c r="G2179" s="21">
        <f t="shared" ref="G2179:G2242" si="412">G2178*J2178/C2178*C2179+G2178*K2178/D2178*D2179</f>
        <v>38116.57455055735</v>
      </c>
      <c r="H2179" s="12">
        <f t="shared" ref="H2179:H2242" si="413">IF(J2179=50%,G2179*J2179/C2179,H2178)</f>
        <v>3.7932660163502669</v>
      </c>
      <c r="I2179" s="12">
        <f t="shared" ref="I2179:I2242" si="414">IF(K2179=50%,G2179*K2179/D2179,I2178)</f>
        <v>93.150846082302351</v>
      </c>
      <c r="J2179" s="15">
        <f>IF(OR((ROW(F2179)-MATCH(MAX($F$2:F2179),$F$2:F2179,0))=1,(ROW(F2179)-MATCH(MAX($F$2:F2179),$F$2:F2179,0))&gt;123),IF(OR(((G2178*J2178/C2178*C2179)/(G2178*K2178/D2178*D2179))&lt;(4/6),((G2178*J2178/C2178*C2179)/(G2178*K2178/D2178*D2179))&gt;(6/4)),50%,((G2178*J2178/C2178*C2179)/((G2178*K2178/D2178*D2179)+(G2178*J2178/C2178*C2179)))),((G2178*J2178/C2178*C2179)/((G2178*K2178/D2178*D2179)+(G2178*J2178/C2178*C2179))))</f>
        <v>0.49932688146587956</v>
      </c>
      <c r="K2179" s="18">
        <f t="shared" si="408"/>
        <v>0.50067311853412044</v>
      </c>
      <c r="L2179" s="20">
        <f t="shared" si="409"/>
        <v>0.99731114569884949</v>
      </c>
      <c r="M2179" s="51">
        <f>IF(AND((B2179-$B$2)&gt;123,OR(((U2178*R2178/C2178*C2179)/(U2178*S2178/D2178*D2179))&lt;(4/6),((U2178*R2178/C2178*C2179)/(U2178*S2178/D2178*D2179))&gt;(6/4))),1,0)</f>
        <v>0</v>
      </c>
      <c r="N2179" s="51">
        <f>IF(AND((B2179-$B$2)&gt;123,OR(((U2178*R2178/C2178*C2179)/(U2178*S2178/D2178*D2179))&lt;(4/6),((U2178*R2178/C2178*C2179)/(U2178*S2178/D2178*D2179))&gt;(6/4))),COUNTIF($M$2:M2179,1),0)</f>
        <v>0</v>
      </c>
      <c r="O2179" s="51">
        <f>IF(OR((ROW(N2179)-MATCH(MAX($N$2:N2179),$N$2:N2179,0))=1,(ROW(N2179)-MATCH(MAX($N$2:N2179),$N$2:N2179,0))&gt;123),IF(OR(((U2178*R2178/C2178*C2179)/(U2178*S2178/D2178*D2179))&lt;(4/6),((U2178*R2178/C2178*C2179)/(U2178*S2178/D2178*D2179))&gt;(6/4)),1,0),0)</f>
        <v>0</v>
      </c>
      <c r="P2179" s="47">
        <f>IF(O2179=1,U2178/2/C2179,P2178)</f>
        <v>3.7894353284260429</v>
      </c>
      <c r="Q2179" s="47">
        <f>IF(O2179=1,U2178/2/D2179,Q2178)</f>
        <v>93.056776270251035</v>
      </c>
      <c r="R2179" s="41">
        <f>P2179*C2179/U2178</f>
        <v>0.50249537611094131</v>
      </c>
      <c r="S2179" s="41">
        <f>Q2179*D2179/U2178</f>
        <v>0.50385015576941616</v>
      </c>
      <c r="T2179" s="41">
        <f t="shared" ref="T2179:T2242" si="415">R2179/S2179</f>
        <v>0.99731114569885171</v>
      </c>
      <c r="U2179" s="42">
        <f>P2179*C2179+Q2179*D2179</f>
        <v>38078.08194254768</v>
      </c>
      <c r="V2179" s="25">
        <f>B2179</f>
        <v>44182</v>
      </c>
      <c r="W2179">
        <f>C2179/C$2</f>
        <v>2.1826957485210459</v>
      </c>
      <c r="X2179">
        <f>D2179/D$2</f>
        <v>1.4680859906843424</v>
      </c>
      <c r="Y2179">
        <f t="shared" ref="Y2179:Y2242" si="416">U2179/U$2</f>
        <v>1.903904097127384</v>
      </c>
      <c r="AA2179" s="15">
        <f t="shared" ref="AA2179:AA2242" si="417">W2179/W2178-1</f>
        <v>1.2840756524145513E-2</v>
      </c>
      <c r="AB2179" s="15">
        <f t="shared" ref="AB2179:AB2242" si="418">X2179/X2178-1</f>
        <v>-4.9784851348322334E-5</v>
      </c>
      <c r="AC2179" s="15">
        <f t="shared" ref="AC2179:AC2242" si="419">Y2179/Y2178-1</f>
        <v>6.3455318803573579E-3</v>
      </c>
    </row>
    <row r="2180" spans="1:29" x14ac:dyDescent="0.4">
      <c r="A2180" s="43">
        <f t="shared" si="410"/>
        <v>2020</v>
      </c>
      <c r="B2180" s="53">
        <v>44183</v>
      </c>
      <c r="C2180" s="45">
        <v>4999.9678000000004</v>
      </c>
      <c r="D2180" s="45">
        <f>VLOOKUP(B2180,'H11001.CSI  中证全债'!$A$2:$B$2792,2,0)</f>
        <v>204.89089999999999</v>
      </c>
      <c r="E2180" s="14">
        <f t="shared" si="411"/>
        <v>0</v>
      </c>
      <c r="F2180" s="14">
        <f>IF(AND((B2180-$B$2)&gt;123,OR(((G2179*J2179/C2179*C2180)/(G2179*K2179/D2179*D2180))&lt;(4/6),((G2179*J2179/C2179*C2180)/(G2179*K2179/D2179*D2180))&gt;(6/4))),COUNTIF($E$2:E2180,1),0)</f>
        <v>0</v>
      </c>
      <c r="G2180" s="21">
        <f t="shared" si="412"/>
        <v>38051.968628150054</v>
      </c>
      <c r="H2180" s="12">
        <f t="shared" si="413"/>
        <v>3.7932660163502669</v>
      </c>
      <c r="I2180" s="12">
        <f t="shared" si="414"/>
        <v>93.150846082302351</v>
      </c>
      <c r="J2180" s="15">
        <f>IF(OR((ROW(F2180)-MATCH(MAX($F$2:F2180),$F$2:F2180,0))=1,(ROW(F2180)-MATCH(MAX($F$2:F2180),$F$2:F2180,0))&gt;123),IF(OR(((G2179*J2179/C2179*C2180)/(G2179*K2179/D2179*D2180))&lt;(4/6),((G2179*J2179/C2179*C2180)/(G2179*K2179/D2179*D2180))&gt;(6/4)),50%,((G2179*J2179/C2179*C2180)/((G2179*K2179/D2179*D2180)+(G2179*J2179/C2179*C2180)))),((G2179*J2179/C2179*C2180)/((G2179*K2179/D2179*D2180)+(G2179*J2179/C2179*C2180))))</f>
        <v>0.4984290858621912</v>
      </c>
      <c r="K2180" s="18">
        <f t="shared" si="408"/>
        <v>0.50157091413780885</v>
      </c>
      <c r="L2180" s="20">
        <f t="shared" si="409"/>
        <v>0.99373602378635051</v>
      </c>
      <c r="M2180" s="51">
        <f>IF(AND((B2180-$B$2)&gt;123,OR(((U2179*R2179/C2179*C2180)/(U2179*S2179/D2179*D2180))&lt;(4/6),((U2179*R2179/C2179*C2180)/(U2179*S2179/D2179*D2180))&gt;(6/4))),1,0)</f>
        <v>0</v>
      </c>
      <c r="N2180" s="51">
        <f>IF(AND((B2180-$B$2)&gt;123,OR(((U2179*R2179/C2179*C2180)/(U2179*S2179/D2179*D2180))&lt;(4/6),((U2179*R2179/C2179*C2180)/(U2179*S2179/D2179*D2180))&gt;(6/4))),COUNTIF($M$2:M2180,1),0)</f>
        <v>0</v>
      </c>
      <c r="O2180" s="51">
        <f>IF(OR((ROW(N2180)-MATCH(MAX($N$2:N2180),$N$2:N2180,0))=1,(ROW(N2180)-MATCH(MAX($N$2:N2180),$N$2:N2180,0))&gt;123),IF(OR(((U2179*R2179/C2179*C2180)/(U2179*S2179/D2179*D2180))&lt;(4/6),((U2179*R2179/C2179*C2180)/(U2179*S2179/D2179*D2180))&gt;(6/4)),1,0),0)</f>
        <v>0</v>
      </c>
      <c r="P2180" s="47">
        <f>IF(O2180=1,U2179/2/C2180,P2179)</f>
        <v>3.7894353284260429</v>
      </c>
      <c r="Q2180" s="47">
        <f>IF(O2180=1,U2179/2/D2180,Q2179)</f>
        <v>93.056776270251035</v>
      </c>
      <c r="R2180" s="41">
        <f>P2180*C2180/U2179</f>
        <v>0.49758427041834752</v>
      </c>
      <c r="S2180" s="41">
        <f>Q2180*D2180/U2179</f>
        <v>0.50072077343280963</v>
      </c>
      <c r="T2180" s="41">
        <f t="shared" si="415"/>
        <v>0.99373602378635284</v>
      </c>
      <c r="U2180" s="42">
        <f>P2180*C2180+Q2180*D2180</f>
        <v>38013.541263423016</v>
      </c>
      <c r="V2180" s="25">
        <f>B2180</f>
        <v>44183</v>
      </c>
      <c r="W2180">
        <f>C2180/C$2</f>
        <v>2.1750783141990464</v>
      </c>
      <c r="X2180">
        <f>D2180/D$2</f>
        <v>1.4682257255463989</v>
      </c>
      <c r="Y2180">
        <f t="shared" si="416"/>
        <v>1.9006770631711507</v>
      </c>
      <c r="AA2180" s="15">
        <f t="shared" si="417"/>
        <v>-3.4899203552125613E-3</v>
      </c>
      <c r="AB2180" s="15">
        <f t="shared" si="418"/>
        <v>9.5181660299870074E-5</v>
      </c>
      <c r="AC2180" s="15">
        <f t="shared" si="419"/>
        <v>-1.6949561488428522E-3</v>
      </c>
    </row>
    <row r="2181" spans="1:29" x14ac:dyDescent="0.4">
      <c r="A2181" s="43">
        <f t="shared" si="410"/>
        <v>2020</v>
      </c>
      <c r="B2181" s="53">
        <v>44186</v>
      </c>
      <c r="C2181" s="45">
        <v>5046.8396000000002</v>
      </c>
      <c r="D2181" s="45">
        <f>VLOOKUP(B2181,'H11001.CSI  中证全债'!$A$2:$B$2792,2,0)</f>
        <v>205.15710000000001</v>
      </c>
      <c r="E2181" s="14">
        <f t="shared" si="411"/>
        <v>0</v>
      </c>
      <c r="F2181" s="14">
        <f>IF(AND((B2181-$B$2)&gt;123,OR(((G2180*J2180/C2180*C2181)/(G2180*K2180/D2180*D2181))&lt;(4/6),((G2180*J2180/C2180*C2181)/(G2180*K2180/D2180*D2181))&gt;(6/4))),COUNTIF($E$2:E2181,1),0)</f>
        <v>0</v>
      </c>
      <c r="G2181" s="21">
        <f t="shared" si="412"/>
        <v>38254.562589442328</v>
      </c>
      <c r="H2181" s="12">
        <f t="shared" si="413"/>
        <v>3.7932660163502669</v>
      </c>
      <c r="I2181" s="12">
        <f t="shared" si="414"/>
        <v>93.150846082302351</v>
      </c>
      <c r="J2181" s="15">
        <f>IF(OR((ROW(F2181)-MATCH(MAX($F$2:F2181),$F$2:F2181,0))=1,(ROW(F2181)-MATCH(MAX($F$2:F2181),$F$2:F2181,0))&gt;123),IF(OR(((G2180*J2180/C2180*C2181)/(G2180*K2180/D2180*D2181))&lt;(4/6),((G2180*J2180/C2180*C2181)/(G2180*K2180/D2180*D2181))&gt;(6/4)),50%,((G2180*J2180/C2180*C2181)/((G2180*K2180/D2180*D2181)+(G2180*J2180/C2180*C2181)))),((G2180*J2180/C2180*C2181)/((G2180*K2180/D2180*D2181)+(G2180*J2180/C2180*C2181))))</f>
        <v>0.50043717268732346</v>
      </c>
      <c r="K2181" s="18">
        <f t="shared" si="408"/>
        <v>0.49956282731267654</v>
      </c>
      <c r="L2181" s="20">
        <f t="shared" si="409"/>
        <v>1.0017502210469709</v>
      </c>
      <c r="M2181" s="51">
        <f>IF(AND((B2181-$B$2)&gt;123,OR(((U2180*R2180/C2180*C2181)/(U2180*S2180/D2180*D2181))&lt;(4/6),((U2180*R2180/C2180*C2181)/(U2180*S2180/D2180*D2181))&gt;(6/4))),1,0)</f>
        <v>0</v>
      </c>
      <c r="N2181" s="51">
        <f>IF(AND((B2181-$B$2)&gt;123,OR(((U2180*R2180/C2180*C2181)/(U2180*S2180/D2180*D2181))&lt;(4/6),((U2180*R2180/C2180*C2181)/(U2180*S2180/D2180*D2181))&gt;(6/4))),COUNTIF($M$2:M2181,1),0)</f>
        <v>0</v>
      </c>
      <c r="O2181" s="51">
        <f>IF(OR((ROW(N2181)-MATCH(MAX($N$2:N2181),$N$2:N2181,0))=1,(ROW(N2181)-MATCH(MAX($N$2:N2181),$N$2:N2181,0))&gt;123),IF(OR(((U2180*R2180/C2180*C2181)/(U2180*S2180/D2180*D2181))&lt;(4/6),((U2180*R2180/C2180*C2181)/(U2180*S2180/D2180*D2181))&gt;(6/4)),1,0),0)</f>
        <v>0</v>
      </c>
      <c r="P2181" s="47">
        <f>IF(O2181=1,U2180/2/C2181,P2180)</f>
        <v>3.7894353284260429</v>
      </c>
      <c r="Q2181" s="47">
        <f>IF(O2181=1,U2180/2/D2181,Q2180)</f>
        <v>93.056776270251035</v>
      </c>
      <c r="R2181" s="41">
        <f>P2181*C2181/U2180</f>
        <v>0.50310156963833041</v>
      </c>
      <c r="S2181" s="41">
        <f>Q2181*D2181/U2180</f>
        <v>0.50222256912757834</v>
      </c>
      <c r="T2181" s="41">
        <f t="shared" si="415"/>
        <v>1.0017502210469733</v>
      </c>
      <c r="U2181" s="42">
        <f>P2181*C2181+Q2181*D2181</f>
        <v>38215.930632093077</v>
      </c>
      <c r="V2181" s="25">
        <f>B2181</f>
        <v>44186</v>
      </c>
      <c r="W2181">
        <f>C2181/C$2</f>
        <v>2.1954684126567754</v>
      </c>
      <c r="X2181">
        <f>D2181/D$2</f>
        <v>1.470133285560731</v>
      </c>
      <c r="Y2181">
        <f t="shared" si="416"/>
        <v>1.9107965316046538</v>
      </c>
      <c r="AA2181" s="15">
        <f t="shared" si="417"/>
        <v>9.3744203712671226E-3</v>
      </c>
      <c r="AB2181" s="15">
        <f t="shared" si="418"/>
        <v>1.29922802818494E-3</v>
      </c>
      <c r="AC2181" s="15">
        <f t="shared" si="419"/>
        <v>5.3241387659086481E-3</v>
      </c>
    </row>
    <row r="2182" spans="1:29" x14ac:dyDescent="0.4">
      <c r="A2182" s="43">
        <f t="shared" si="410"/>
        <v>2020</v>
      </c>
      <c r="B2182" s="53">
        <v>44187</v>
      </c>
      <c r="C2182" s="45">
        <v>4964.7727000000004</v>
      </c>
      <c r="D2182" s="45">
        <f>VLOOKUP(B2182,'H11001.CSI  中证全债'!$A$2:$B$2792,2,0)</f>
        <v>205.42859999999999</v>
      </c>
      <c r="E2182" s="14">
        <f t="shared" si="411"/>
        <v>0</v>
      </c>
      <c r="F2182" s="14">
        <f>IF(AND((B2182-$B$2)&gt;123,OR(((G2181*J2181/C2181*C2182)/(G2181*K2181/D2181*D2182))&lt;(4/6),((G2181*J2181/C2181*C2182)/(G2181*K2181/D2181*D2182))&gt;(6/4))),COUNTIF($E$2:E2182,1),0)</f>
        <v>0</v>
      </c>
      <c r="G2182" s="21">
        <f t="shared" si="412"/>
        <v>37968.551461316456</v>
      </c>
      <c r="H2182" s="12">
        <f t="shared" si="413"/>
        <v>3.7932660163502669</v>
      </c>
      <c r="I2182" s="12">
        <f t="shared" si="414"/>
        <v>93.150846082302351</v>
      </c>
      <c r="J2182" s="15">
        <f>IF(OR((ROW(F2182)-MATCH(MAX($F$2:F2182),$F$2:F2182,0))=1,(ROW(F2182)-MATCH(MAX($F$2:F2182),$F$2:F2182,0))&gt;123),IF(OR(((G2181*J2181/C2181*C2182)/(G2181*K2181/D2181*D2182))&lt;(4/6),((G2181*J2181/C2181*C2182)/(G2181*K2181/D2181*D2182))&gt;(6/4)),50%,((G2181*J2181/C2181*C2182)/((G2181*K2181/D2181*D2182)+(G2181*J2181/C2181*C2182)))),((G2181*J2181/C2181*C2182)/((G2181*K2181/D2181*D2182)+(G2181*J2181/C2181*C2182))))</f>
        <v>0.49600795492556266</v>
      </c>
      <c r="K2182" s="18">
        <f t="shared" si="408"/>
        <v>0.50399204507443729</v>
      </c>
      <c r="L2182" s="20">
        <f t="shared" si="409"/>
        <v>0.98415830125315684</v>
      </c>
      <c r="M2182" s="51">
        <f>IF(AND((B2182-$B$2)&gt;123,OR(((U2181*R2181/C2181*C2182)/(U2181*S2181/D2181*D2182))&lt;(4/6),((U2181*R2181/C2181*C2182)/(U2181*S2181/D2181*D2182))&gt;(6/4))),1,0)</f>
        <v>0</v>
      </c>
      <c r="N2182" s="51">
        <f>IF(AND((B2182-$B$2)&gt;123,OR(((U2181*R2181/C2181*C2182)/(U2181*S2181/D2181*D2182))&lt;(4/6),((U2181*R2181/C2181*C2182)/(U2181*S2181/D2181*D2182))&gt;(6/4))),COUNTIF($M$2:M2182,1),0)</f>
        <v>0</v>
      </c>
      <c r="O2182" s="51">
        <f>IF(OR((ROW(N2182)-MATCH(MAX($N$2:N2182),$N$2:N2182,0))=1,(ROW(N2182)-MATCH(MAX($N$2:N2182),$N$2:N2182,0))&gt;123),IF(OR(((U2181*R2181/C2181*C2182)/(U2181*S2181/D2181*D2182))&lt;(4/6),((U2181*R2181/C2181*C2182)/(U2181*S2181/D2181*D2182))&gt;(6/4)),1,0),0)</f>
        <v>0</v>
      </c>
      <c r="P2182" s="47">
        <f>IF(O2182=1,U2181/2/C2182,P2181)</f>
        <v>3.7894353284260429</v>
      </c>
      <c r="Q2182" s="47">
        <f>IF(O2182=1,U2181/2/D2182,Q2181)</f>
        <v>93.056776270251035</v>
      </c>
      <c r="R2182" s="41">
        <f>P2182*C2182/U2181</f>
        <v>0.49229953989883329</v>
      </c>
      <c r="S2182" s="41">
        <f>Q2182*D2182/U2181</f>
        <v>0.50022393681176425</v>
      </c>
      <c r="T2182" s="41">
        <f t="shared" si="415"/>
        <v>0.98415830125315873</v>
      </c>
      <c r="U2182" s="42">
        <f>P2182*C2182+Q2182*D2182</f>
        <v>37930.208336696043</v>
      </c>
      <c r="V2182" s="25">
        <f>B2182</f>
        <v>44187</v>
      </c>
      <c r="W2182">
        <f>C2182/C$2</f>
        <v>2.1597677958440946</v>
      </c>
      <c r="X2182">
        <f>D2182/D$2</f>
        <v>1.4720788247939804</v>
      </c>
      <c r="Y2182">
        <f t="shared" si="416"/>
        <v>1.8965104168348021</v>
      </c>
      <c r="AA2182" s="15">
        <f t="shared" si="417"/>
        <v>-1.6261047805046225E-2</v>
      </c>
      <c r="AB2182" s="15">
        <f t="shared" si="418"/>
        <v>1.3233760859359123E-3</v>
      </c>
      <c r="AC2182" s="15">
        <f t="shared" si="419"/>
        <v>-7.4765232894025146E-3</v>
      </c>
    </row>
    <row r="2183" spans="1:29" x14ac:dyDescent="0.4">
      <c r="A2183" s="43">
        <f t="shared" si="410"/>
        <v>2020</v>
      </c>
      <c r="B2183" s="53">
        <v>44188</v>
      </c>
      <c r="C2183" s="45">
        <v>5007.1234999999997</v>
      </c>
      <c r="D2183" s="45">
        <f>VLOOKUP(B2183,'H11001.CSI  中证全债'!$A$2:$B$2792,2,0)</f>
        <v>205.51150000000001</v>
      </c>
      <c r="E2183" s="14">
        <f t="shared" si="411"/>
        <v>0</v>
      </c>
      <c r="F2183" s="14">
        <f>IF(AND((B2183-$B$2)&gt;123,OR(((G2182*J2182/C2182*C2183)/(G2182*K2182/D2182*D2183))&lt;(4/6),((G2182*J2182/C2182*C2183)/(G2182*K2182/D2182*D2183))&gt;(6/4))),COUNTIF($E$2:E2183,1),0)</f>
        <v>0</v>
      </c>
      <c r="G2183" s="21">
        <f t="shared" si="412"/>
        <v>38136.921516861927</v>
      </c>
      <c r="H2183" s="12">
        <f t="shared" si="413"/>
        <v>3.7932660163502669</v>
      </c>
      <c r="I2183" s="12">
        <f t="shared" si="414"/>
        <v>93.150846082302351</v>
      </c>
      <c r="J2183" s="15">
        <f>IF(OR((ROW(F2183)-MATCH(MAX($F$2:F2183),$F$2:F2183,0))=1,(ROW(F2183)-MATCH(MAX($F$2:F2183),$F$2:F2183,0))&gt;123),IF(OR(((G2182*J2182/C2182*C2183)/(G2182*K2182/D2182*D2183))&lt;(4/6),((G2182*J2182/C2182*C2183)/(G2182*K2182/D2182*D2183))&gt;(6/4)),50%,((G2182*J2182/C2182*C2183)/((G2182*K2182/D2182*D2183)+(G2182*J2182/C2182*C2183)))),((G2182*J2182/C2182*C2183)/((G2182*K2182/D2182*D2183)+(G2182*J2182/C2182*C2183))))</f>
        <v>0.49803053463088393</v>
      </c>
      <c r="K2183" s="18">
        <f t="shared" si="408"/>
        <v>0.50196946536911602</v>
      </c>
      <c r="L2183" s="20">
        <f t="shared" si="409"/>
        <v>0.99215304712740715</v>
      </c>
      <c r="M2183" s="51">
        <f>IF(AND((B2183-$B$2)&gt;123,OR(((U2182*R2182/C2182*C2183)/(U2182*S2182/D2182*D2183))&lt;(4/6),((U2182*R2182/C2182*C2183)/(U2182*S2182/D2182*D2183))&gt;(6/4))),1,0)</f>
        <v>0</v>
      </c>
      <c r="N2183" s="51">
        <f>IF(AND((B2183-$B$2)&gt;123,OR(((U2182*R2182/C2182*C2183)/(U2182*S2182/D2182*D2183))&lt;(4/6),((U2182*R2182/C2182*C2183)/(U2182*S2182/D2182*D2183))&gt;(6/4))),COUNTIF($M$2:M2183,1),0)</f>
        <v>0</v>
      </c>
      <c r="O2183" s="51">
        <f>IF(OR((ROW(N2183)-MATCH(MAX($N$2:N2183),$N$2:N2183,0))=1,(ROW(N2183)-MATCH(MAX($N$2:N2183),$N$2:N2183,0))&gt;123),IF(OR(((U2182*R2182/C2182*C2183)/(U2182*S2182/D2182*D2183))&lt;(4/6),((U2182*R2182/C2182*C2183)/(U2182*S2182/D2182*D2183))&gt;(6/4)),1,0),0)</f>
        <v>0</v>
      </c>
      <c r="P2183" s="47">
        <f>IF(O2183=1,U2182/2/C2183,P2182)</f>
        <v>3.7894353284260429</v>
      </c>
      <c r="Q2183" s="47">
        <f>IF(O2183=1,U2182/2/D2183,Q2182)</f>
        <v>93.056776270251035</v>
      </c>
      <c r="R2183" s="41">
        <f>P2183*C2183/U2182</f>
        <v>0.50023903154614269</v>
      </c>
      <c r="S2183" s="41">
        <f>Q2183*D2183/U2182</f>
        <v>0.50419542931858141</v>
      </c>
      <c r="T2183" s="41">
        <f t="shared" si="415"/>
        <v>0.99215304712740893</v>
      </c>
      <c r="U2183" s="42">
        <f>P2183*C2183+Q2183*D2183</f>
        <v>38098.408361155954</v>
      </c>
      <c r="V2183" s="25">
        <f>B2183</f>
        <v>44188</v>
      </c>
      <c r="W2183">
        <f>C2183/C$2</f>
        <v>2.1781911758244576</v>
      </c>
      <c r="X2183">
        <f>D2183/D$2</f>
        <v>1.4726728771049802</v>
      </c>
      <c r="Y2183">
        <f t="shared" si="416"/>
        <v>1.9049204180577977</v>
      </c>
      <c r="AA2183" s="15">
        <f t="shared" si="417"/>
        <v>8.5302596028211664E-3</v>
      </c>
      <c r="AB2183" s="15">
        <f t="shared" si="418"/>
        <v>4.0354653636365256E-4</v>
      </c>
      <c r="AC2183" s="15">
        <f t="shared" si="419"/>
        <v>4.434460864723988E-3</v>
      </c>
    </row>
    <row r="2184" spans="1:29" x14ac:dyDescent="0.4">
      <c r="A2184" s="43">
        <f t="shared" si="410"/>
        <v>2020</v>
      </c>
      <c r="B2184" s="53">
        <v>44189</v>
      </c>
      <c r="C2184" s="45">
        <v>5000.0154000000002</v>
      </c>
      <c r="D2184" s="45">
        <f>VLOOKUP(B2184,'H11001.CSI  中证全债'!$A$2:$B$2792,2,0)</f>
        <v>205.41929999999999</v>
      </c>
      <c r="E2184" s="14">
        <f t="shared" si="411"/>
        <v>0</v>
      </c>
      <c r="F2184" s="14">
        <f>IF(AND((B2184-$B$2)&gt;123,OR(((G2183*J2183/C2183*C2184)/(G2183*K2183/D2183*D2184))&lt;(4/6),((G2183*J2183/C2183*C2184)/(G2183*K2183/D2183*D2184))&gt;(6/4))),COUNTIF($E$2:E2184,1),0)</f>
        <v>0</v>
      </c>
      <c r="G2184" s="21">
        <f t="shared" si="412"/>
        <v>38101.370094682316</v>
      </c>
      <c r="H2184" s="12">
        <f t="shared" si="413"/>
        <v>3.7932660163502669</v>
      </c>
      <c r="I2184" s="12">
        <f t="shared" si="414"/>
        <v>93.150846082302351</v>
      </c>
      <c r="J2184" s="15">
        <f>IF(OR((ROW(F2184)-MATCH(MAX($F$2:F2184),$F$2:F2184,0))=1,(ROW(F2184)-MATCH(MAX($F$2:F2184),$F$2:F2184,0))&gt;123),IF(OR(((G2183*J2183/C2183*C2184)/(G2183*K2183/D2183*D2184))&lt;(4/6),((G2183*J2183/C2183*C2184)/(G2183*K2183/D2183*D2184))&gt;(6/4)),50%,((G2183*J2183/C2183*C2184)/((G2183*K2183/D2183*D2184)+(G2183*J2183/C2183*C2184)))),((G2183*J2183/C2183*C2184)/((G2183*K2183/D2183*D2184)+(G2183*J2183/C2183*C2184))))</f>
        <v>0.49778757170454263</v>
      </c>
      <c r="K2184" s="18">
        <f t="shared" si="408"/>
        <v>0.50221242829545742</v>
      </c>
      <c r="L2184" s="20">
        <f t="shared" si="409"/>
        <v>0.99118927302151194</v>
      </c>
      <c r="M2184" s="51">
        <f>IF(AND((B2184-$B$2)&gt;123,OR(((U2183*R2183/C2183*C2184)/(U2183*S2183/D2183*D2184))&lt;(4/6),((U2183*R2183/C2183*C2184)/(U2183*S2183/D2183*D2184))&gt;(6/4))),1,0)</f>
        <v>0</v>
      </c>
      <c r="N2184" s="51">
        <f>IF(AND((B2184-$B$2)&gt;123,OR(((U2183*R2183/C2183*C2184)/(U2183*S2183/D2183*D2184))&lt;(4/6),((U2183*R2183/C2183*C2184)/(U2183*S2183/D2183*D2184))&gt;(6/4))),COUNTIF($M$2:M2184,1),0)</f>
        <v>0</v>
      </c>
      <c r="O2184" s="51">
        <f>IF(OR((ROW(N2184)-MATCH(MAX($N$2:N2184),$N$2:N2184,0))=1,(ROW(N2184)-MATCH(MAX($N$2:N2184),$N$2:N2184,0))&gt;123),IF(OR(((U2183*R2183/C2183*C2184)/(U2183*S2183/D2183*D2184))&lt;(4/6),((U2183*R2183/C2183*C2184)/(U2183*S2183/D2183*D2184))&gt;(6/4)),1,0),0)</f>
        <v>0</v>
      </c>
      <c r="P2184" s="47">
        <f>IF(O2184=1,U2183/2/C2184,P2183)</f>
        <v>3.7894353284260429</v>
      </c>
      <c r="Q2184" s="47">
        <f>IF(O2184=1,U2183/2/D2184,Q2183)</f>
        <v>93.056776270251035</v>
      </c>
      <c r="R2184" s="41">
        <f>P2184*C2184/U2183</f>
        <v>0.4973235317292764</v>
      </c>
      <c r="S2184" s="41">
        <f>Q2184*D2184/U2183</f>
        <v>0.50174426344753431</v>
      </c>
      <c r="T2184" s="41">
        <f t="shared" si="415"/>
        <v>0.99118927302151372</v>
      </c>
      <c r="U2184" s="42">
        <f>P2184*C2184+Q2184*D2184</f>
        <v>38062.892841125853</v>
      </c>
      <c r="V2184" s="25">
        <f>B2184</f>
        <v>44189</v>
      </c>
      <c r="W2184">
        <f>C2184/C$2</f>
        <v>2.1750990210779495</v>
      </c>
      <c r="X2184">
        <f>D2184/D$2</f>
        <v>1.4720121820136149</v>
      </c>
      <c r="Y2184">
        <f t="shared" si="416"/>
        <v>1.9031446420562927</v>
      </c>
      <c r="AA2184" s="15">
        <f t="shared" si="417"/>
        <v>-1.4195974994425375E-3</v>
      </c>
      <c r="AB2184" s="15">
        <f t="shared" si="418"/>
        <v>-4.4863669429695552E-4</v>
      </c>
      <c r="AC2184" s="15">
        <f t="shared" si="419"/>
        <v>-9.3220482318912001E-4</v>
      </c>
    </row>
    <row r="2185" spans="1:29" x14ac:dyDescent="0.4">
      <c r="A2185" s="43">
        <f t="shared" si="410"/>
        <v>2020</v>
      </c>
      <c r="B2185" s="53">
        <v>44190</v>
      </c>
      <c r="C2185" s="45">
        <v>5042.0137000000004</v>
      </c>
      <c r="D2185" s="45">
        <f>VLOOKUP(B2185,'H11001.CSI  中证全债'!$A$2:$B$2792,2,0)</f>
        <v>205.58090000000001</v>
      </c>
      <c r="E2185" s="14">
        <f t="shared" si="411"/>
        <v>0</v>
      </c>
      <c r="F2185" s="14">
        <f>IF(AND((B2185-$B$2)&gt;123,OR(((G2184*J2184/C2184*C2185)/(G2184*K2184/D2184*D2185))&lt;(4/6),((G2184*J2184/C2184*C2185)/(G2184*K2184/D2184*D2185))&gt;(6/4))),COUNTIF($E$2:E2185,1),0)</f>
        <v>0</v>
      </c>
      <c r="G2185" s="21">
        <f t="shared" si="412"/>
        <v>38275.733995543706</v>
      </c>
      <c r="H2185" s="12">
        <f t="shared" si="413"/>
        <v>3.7932660163502669</v>
      </c>
      <c r="I2185" s="12">
        <f t="shared" si="414"/>
        <v>93.150846082302351</v>
      </c>
      <c r="J2185" s="15">
        <f>IF(OR((ROW(F2185)-MATCH(MAX($F$2:F2185),$F$2:F2185,0))=1,(ROW(F2185)-MATCH(MAX($F$2:F2185),$F$2:F2185,0))&gt;123),IF(OR(((G2184*J2184/C2184*C2185)/(G2184*K2184/D2184*D2185))&lt;(4/6),((G2184*J2184/C2184*C2185)/(G2184*K2184/D2184*D2185))&gt;(6/4)),50%,((G2184*J2184/C2184*C2185)/((G2184*K2184/D2184*D2185)+(G2184*J2184/C2184*C2185)))),((G2184*J2184/C2184*C2185)/((G2184*K2184/D2184*D2185)+(G2184*J2184/C2184*C2185))))</f>
        <v>0.49968210209657127</v>
      </c>
      <c r="K2185" s="18">
        <f t="shared" si="408"/>
        <v>0.50031789790342873</v>
      </c>
      <c r="L2185" s="20">
        <f t="shared" si="409"/>
        <v>0.99872921634520417</v>
      </c>
      <c r="M2185" s="51">
        <f>IF(AND((B2185-$B$2)&gt;123,OR(((U2184*R2184/C2184*C2185)/(U2184*S2184/D2184*D2185))&lt;(4/6),((U2184*R2184/C2184*C2185)/(U2184*S2184/D2184*D2185))&gt;(6/4))),1,0)</f>
        <v>0</v>
      </c>
      <c r="N2185" s="51">
        <f>IF(AND((B2185-$B$2)&gt;123,OR(((U2184*R2184/C2184*C2185)/(U2184*S2184/D2184*D2185))&lt;(4/6),((U2184*R2184/C2184*C2185)/(U2184*S2184/D2184*D2185))&gt;(6/4))),COUNTIF($M$2:M2185,1),0)</f>
        <v>0</v>
      </c>
      <c r="O2185" s="51">
        <f>IF(OR((ROW(N2185)-MATCH(MAX($N$2:N2185),$N$2:N2185,0))=1,(ROW(N2185)-MATCH(MAX($N$2:N2185),$N$2:N2185,0))&gt;123),IF(OR(((U2184*R2184/C2184*C2185)/(U2184*S2184/D2184*D2185))&lt;(4/6),((U2184*R2184/C2184*C2185)/(U2184*S2184/D2184*D2185))&gt;(6/4)),1,0),0)</f>
        <v>0</v>
      </c>
      <c r="P2185" s="47">
        <f>IF(O2185=1,U2184/2/C2185,P2184)</f>
        <v>3.7894353284260429</v>
      </c>
      <c r="Q2185" s="47">
        <f>IF(O2185=1,U2184/2/D2185,Q2184)</f>
        <v>93.056776270251035</v>
      </c>
      <c r="R2185" s="41">
        <f>P2185*C2185/U2184</f>
        <v>0.50196880518088771</v>
      </c>
      <c r="S2185" s="41">
        <f>Q2185*D2185/U2184</f>
        <v>0.50260751059012232</v>
      </c>
      <c r="T2185" s="41">
        <f t="shared" si="415"/>
        <v>0.99872921634520606</v>
      </c>
      <c r="U2185" s="42">
        <f>P2185*C2185+Q2185*D2185</f>
        <v>38237.080657924962</v>
      </c>
      <c r="V2185" s="25">
        <f>B2185</f>
        <v>44190</v>
      </c>
      <c r="W2185">
        <f>C2185/C$2</f>
        <v>2.1933690570496265</v>
      </c>
      <c r="X2185">
        <f>D2185/D$2</f>
        <v>1.4731701898960945</v>
      </c>
      <c r="Y2185">
        <f t="shared" si="416"/>
        <v>1.9118540328962481</v>
      </c>
      <c r="AA2185" s="15">
        <f t="shared" si="417"/>
        <v>8.3996341291270316E-3</v>
      </c>
      <c r="AB2185" s="15">
        <f t="shared" si="418"/>
        <v>7.8668362709843898E-4</v>
      </c>
      <c r="AC2185" s="15">
        <f t="shared" si="419"/>
        <v>4.57631577100992E-3</v>
      </c>
    </row>
    <row r="2186" spans="1:29" x14ac:dyDescent="0.4">
      <c r="A2186" s="43">
        <f t="shared" si="410"/>
        <v>2020</v>
      </c>
      <c r="B2186" s="53">
        <v>44193</v>
      </c>
      <c r="C2186" s="45">
        <v>5064.4147000000003</v>
      </c>
      <c r="D2186" s="45">
        <f>VLOOKUP(B2186,'H11001.CSI  中证全债'!$A$2:$B$2792,2,0)</f>
        <v>205.75899999999999</v>
      </c>
      <c r="E2186" s="14">
        <f t="shared" si="411"/>
        <v>0</v>
      </c>
      <c r="F2186" s="14">
        <f>IF(AND((B2186-$B$2)&gt;123,OR(((G2185*J2185/C2185*C2186)/(G2185*K2185/D2185*D2186))&lt;(4/6),((G2185*J2185/C2185*C2186)/(G2185*K2185/D2185*D2186))&gt;(6/4))),COUNTIF($E$2:E2186,1),0)</f>
        <v>0</v>
      </c>
      <c r="G2186" s="21">
        <f t="shared" si="412"/>
        <v>38377.297113263223</v>
      </c>
      <c r="H2186" s="12">
        <f t="shared" si="413"/>
        <v>3.7932660163502669</v>
      </c>
      <c r="I2186" s="12">
        <f t="shared" si="414"/>
        <v>93.150846082302351</v>
      </c>
      <c r="J2186" s="15">
        <f>IF(OR((ROW(F2186)-MATCH(MAX($F$2:F2186),$F$2:F2186,0))=1,(ROW(F2186)-MATCH(MAX($F$2:F2186),$F$2:F2186,0))&gt;123),IF(OR(((G2185*J2185/C2185*C2186)/(G2185*K2185/D2185*D2186))&lt;(4/6),((G2185*J2185/C2185*C2186)/(G2185*K2185/D2185*D2186))&gt;(6/4)),50%,((G2185*J2185/C2185*C2186)/((G2185*K2185/D2185*D2186)+(G2185*J2185/C2185*C2186)))),((G2185*J2185/C2185*C2186)/((G2185*K2185/D2185*D2186)+(G2185*J2185/C2185*C2186))))</f>
        <v>0.50057387099248096</v>
      </c>
      <c r="K2186" s="18">
        <f t="shared" si="408"/>
        <v>0.49942612900751904</v>
      </c>
      <c r="L2186" s="20">
        <f t="shared" si="409"/>
        <v>1.0022981216205944</v>
      </c>
      <c r="M2186" s="51">
        <f>IF(AND((B2186-$B$2)&gt;123,OR(((U2185*R2185/C2185*C2186)/(U2185*S2185/D2185*D2186))&lt;(4/6),((U2185*R2185/C2185*C2186)/(U2185*S2185/D2185*D2186))&gt;(6/4))),1,0)</f>
        <v>0</v>
      </c>
      <c r="N2186" s="51">
        <f>IF(AND((B2186-$B$2)&gt;123,OR(((U2185*R2185/C2185*C2186)/(U2185*S2185/D2185*D2186))&lt;(4/6),((U2185*R2185/C2185*C2186)/(U2185*S2185/D2185*D2186))&gt;(6/4))),COUNTIF($M$2:M2186,1),0)</f>
        <v>0</v>
      </c>
      <c r="O2186" s="51">
        <f>IF(OR((ROW(N2186)-MATCH(MAX($N$2:N2186),$N$2:N2186,0))=1,(ROW(N2186)-MATCH(MAX($N$2:N2186),$N$2:N2186,0))&gt;123),IF(OR(((U2185*R2185/C2185*C2186)/(U2185*S2185/D2185*D2186))&lt;(4/6),((U2185*R2185/C2185*C2186)/(U2185*S2185/D2185*D2186))&gt;(6/4)),1,0),0)</f>
        <v>0</v>
      </c>
      <c r="P2186" s="47">
        <f>IF(O2186=1,U2185/2/C2186,P2185)</f>
        <v>3.7894353284260429</v>
      </c>
      <c r="Q2186" s="47">
        <f>IF(O2186=1,U2185/2/D2186,Q2185)</f>
        <v>93.056776270251035</v>
      </c>
      <c r="R2186" s="41">
        <f>P2186*C2186/U2185</f>
        <v>0.50190212358700625</v>
      </c>
      <c r="S2186" s="41">
        <f>Q2186*D2186/U2185</f>
        <v>0.50075133611493816</v>
      </c>
      <c r="T2186" s="41">
        <f t="shared" si="415"/>
        <v>1.0022981216205959</v>
      </c>
      <c r="U2186" s="42">
        <f>P2186*C2186+Q2186*D2186</f>
        <v>38338.541210570766</v>
      </c>
      <c r="V2186" s="25">
        <f>B2186</f>
        <v>44193</v>
      </c>
      <c r="W2186">
        <f>C2186/C$2</f>
        <v>2.203113905669726</v>
      </c>
      <c r="X2186">
        <f>D2186/D$2</f>
        <v>1.4744464349695448</v>
      </c>
      <c r="Y2186">
        <f t="shared" si="416"/>
        <v>1.9169270605285382</v>
      </c>
      <c r="AA2186" s="15">
        <f t="shared" si="417"/>
        <v>4.4428677375469849E-3</v>
      </c>
      <c r="AB2186" s="15">
        <f t="shared" si="418"/>
        <v>8.6632561682531417E-4</v>
      </c>
      <c r="AC2186" s="15">
        <f t="shared" si="419"/>
        <v>2.6534597019445272E-3</v>
      </c>
    </row>
    <row r="2187" spans="1:29" x14ac:dyDescent="0.4">
      <c r="A2187" s="43">
        <f t="shared" si="410"/>
        <v>2020</v>
      </c>
      <c r="B2187" s="53">
        <v>44194</v>
      </c>
      <c r="C2187" s="45">
        <v>5042.9360999999999</v>
      </c>
      <c r="D2187" s="45">
        <f>VLOOKUP(B2187,'H11001.CSI  中证全债'!$A$2:$B$2792,2,0)</f>
        <v>205.86789999999999</v>
      </c>
      <c r="E2187" s="14">
        <f t="shared" si="411"/>
        <v>0</v>
      </c>
      <c r="F2187" s="14">
        <f>IF(AND((B2187-$B$2)&gt;123,OR(((G2186*J2186/C2186*C2187)/(G2186*K2186/D2186*D2187))&lt;(4/6),((G2186*J2186/C2186*C2187)/(G2186*K2186/D2186*D2187))&gt;(6/4))),COUNTIF($E$2:E2187,1),0)</f>
        <v>0</v>
      </c>
      <c r="G2187" s="21">
        <f t="shared" si="412"/>
        <v>38305.967196942802</v>
      </c>
      <c r="H2187" s="12">
        <f t="shared" si="413"/>
        <v>3.7932660163502669</v>
      </c>
      <c r="I2187" s="12">
        <f t="shared" si="414"/>
        <v>93.150846082302351</v>
      </c>
      <c r="J2187" s="15">
        <f>IF(OR((ROW(F2187)-MATCH(MAX($F$2:F2187),$F$2:F2187,0))=1,(ROW(F2187)-MATCH(MAX($F$2:F2187),$F$2:F2187,0))&gt;123),IF(OR(((G2186*J2186/C2186*C2187)/(G2186*K2186/D2186*D2187))&lt;(4/6),((G2186*J2186/C2186*C2187)/(G2186*K2186/D2186*D2187))&gt;(6/4)),50%,((G2186*J2186/C2186*C2187)/((G2186*K2186/D2186*D2187)+(G2186*J2186/C2186*C2187)))),((G2186*J2186/C2186*C2187)/((G2186*K2186/D2186*D2187)+(G2186*J2186/C2186*C2187))))</f>
        <v>0.49937906625374689</v>
      </c>
      <c r="K2187" s="18">
        <f t="shared" si="408"/>
        <v>0.50062093374625305</v>
      </c>
      <c r="L2187" s="20">
        <f t="shared" si="409"/>
        <v>0.99751934565897393</v>
      </c>
      <c r="M2187" s="51">
        <f>IF(AND((B2187-$B$2)&gt;123,OR(((U2186*R2186/C2186*C2187)/(U2186*S2186/D2186*D2187))&lt;(4/6),((U2186*R2186/C2186*C2187)/(U2186*S2186/D2186*D2187))&gt;(6/4))),1,0)</f>
        <v>0</v>
      </c>
      <c r="N2187" s="51">
        <f>IF(AND((B2187-$B$2)&gt;123,OR(((U2186*R2186/C2186*C2187)/(U2186*S2186/D2186*D2187))&lt;(4/6),((U2186*R2186/C2186*C2187)/(U2186*S2186/D2186*D2187))&gt;(6/4))),COUNTIF($M$2:M2187,1),0)</f>
        <v>0</v>
      </c>
      <c r="O2187" s="51">
        <f>IF(OR((ROW(N2187)-MATCH(MAX($N$2:N2187),$N$2:N2187,0))=1,(ROW(N2187)-MATCH(MAX($N$2:N2187),$N$2:N2187,0))&gt;123),IF(OR(((U2186*R2186/C2186*C2187)/(U2186*S2186/D2186*D2187))&lt;(4/6),((U2186*R2186/C2186*C2187)/(U2186*S2186/D2186*D2187))&gt;(6/4)),1,0),0)</f>
        <v>0</v>
      </c>
      <c r="P2187" s="47">
        <f>IF(O2187=1,U2186/2/C2187,P2186)</f>
        <v>3.7894353284260429</v>
      </c>
      <c r="Q2187" s="47">
        <f>IF(O2187=1,U2186/2/D2187,Q2186)</f>
        <v>93.056776270251035</v>
      </c>
      <c r="R2187" s="41">
        <f>P2187*C2187/U2186</f>
        <v>0.49845089596330389</v>
      </c>
      <c r="S2187" s="41">
        <f>Q2187*D2187/U2186</f>
        <v>0.49969045526031391</v>
      </c>
      <c r="T2187" s="41">
        <f t="shared" si="415"/>
        <v>0.99751934565897549</v>
      </c>
      <c r="U2187" s="42">
        <f>P2187*C2187+Q2187*D2187</f>
        <v>38267.283327861456</v>
      </c>
      <c r="V2187" s="25">
        <f>B2187</f>
        <v>44194</v>
      </c>
      <c r="W2187">
        <f>C2187/C$2</f>
        <v>2.193770318081151</v>
      </c>
      <c r="X2187">
        <f>D2187/D$2</f>
        <v>1.4752268004299531</v>
      </c>
      <c r="Y2187">
        <f t="shared" si="416"/>
        <v>1.9133641663930727</v>
      </c>
      <c r="AA2187" s="15">
        <f t="shared" si="417"/>
        <v>-4.2410823900340677E-3</v>
      </c>
      <c r="AB2187" s="15">
        <f t="shared" si="418"/>
        <v>5.292599594670655E-4</v>
      </c>
      <c r="AC2187" s="15">
        <f t="shared" si="419"/>
        <v>-1.8586487763823101E-3</v>
      </c>
    </row>
    <row r="2188" spans="1:29" x14ac:dyDescent="0.4">
      <c r="A2188" s="43">
        <f t="shared" si="410"/>
        <v>2020</v>
      </c>
      <c r="B2188" s="53">
        <v>44195</v>
      </c>
      <c r="C2188" s="45">
        <v>5113.7105000000001</v>
      </c>
      <c r="D2188" s="45">
        <f>VLOOKUP(B2188,'H11001.CSI  中证全债'!$A$2:$B$2792,2,0)</f>
        <v>205.99889999999999</v>
      </c>
      <c r="E2188" s="14">
        <f t="shared" si="411"/>
        <v>0</v>
      </c>
      <c r="F2188" s="14">
        <f>IF(AND((B2188-$B$2)&gt;123,OR(((G2187*J2187/C2187*C2188)/(G2187*K2187/D2187*D2188))&lt;(4/6),((G2187*J2187/C2187*C2188)/(G2187*K2187/D2187*D2188))&gt;(6/4))),COUNTIF($E$2:E2188,1),0)</f>
        <v>0</v>
      </c>
      <c r="G2188" s="21">
        <f t="shared" si="412"/>
        <v>38586.636084127167</v>
      </c>
      <c r="H2188" s="12">
        <f t="shared" si="413"/>
        <v>3.7932660163502669</v>
      </c>
      <c r="I2188" s="12">
        <f t="shared" si="414"/>
        <v>93.150846082302351</v>
      </c>
      <c r="J2188" s="15">
        <f>IF(OR((ROW(F2188)-MATCH(MAX($F$2:F2188),$F$2:F2188,0))=1,(ROW(F2188)-MATCH(MAX($F$2:F2188),$F$2:F2188,0))&gt;123),IF(OR(((G2187*J2187/C2187*C2188)/(G2187*K2187/D2187*D2188))&lt;(4/6),((G2187*J2187/C2187*C2188)/(G2187*K2187/D2187*D2188))&gt;(6/4)),50%,((G2187*J2187/C2187*C2188)/((G2187*K2187/D2187*D2188)+(G2187*J2187/C2187*C2188)))),((G2187*J2187/C2187*C2188)/((G2187*K2187/D2187*D2188)+(G2187*J2187/C2187*C2188))))</f>
        <v>0.50270420605757016</v>
      </c>
      <c r="K2188" s="18">
        <f t="shared" si="408"/>
        <v>0.49729579394242984</v>
      </c>
      <c r="L2188" s="20">
        <f t="shared" si="409"/>
        <v>1.0108756441961109</v>
      </c>
      <c r="M2188" s="51">
        <f>IF(AND((B2188-$B$2)&gt;123,OR(((U2187*R2187/C2187*C2188)/(U2187*S2187/D2187*D2188))&lt;(4/6),((U2187*R2187/C2187*C2188)/(U2187*S2187/D2187*D2188))&gt;(6/4))),1,0)</f>
        <v>0</v>
      </c>
      <c r="N2188" s="51">
        <f>IF(AND((B2188-$B$2)&gt;123,OR(((U2187*R2187/C2187*C2188)/(U2187*S2187/D2187*D2188))&lt;(4/6),((U2187*R2187/C2187*C2188)/(U2187*S2187/D2187*D2188))&gt;(6/4))),COUNTIF($M$2:M2188,1),0)</f>
        <v>0</v>
      </c>
      <c r="O2188" s="51">
        <f>IF(OR((ROW(N2188)-MATCH(MAX($N$2:N2188),$N$2:N2188,0))=1,(ROW(N2188)-MATCH(MAX($N$2:N2188),$N$2:N2188,0))&gt;123),IF(OR(((U2187*R2187/C2187*C2188)/(U2187*S2187/D2187*D2188))&lt;(4/6),((U2187*R2187/C2187*C2188)/(U2187*S2187/D2187*D2188))&gt;(6/4)),1,0),0)</f>
        <v>0</v>
      </c>
      <c r="P2188" s="47">
        <f>IF(O2188=1,U2187/2/C2188,P2187)</f>
        <v>3.7894353284260429</v>
      </c>
      <c r="Q2188" s="47">
        <f>IF(O2188=1,U2187/2/D2188,Q2187)</f>
        <v>93.056776270251035</v>
      </c>
      <c r="R2188" s="41">
        <f>P2188*C2188/U2187</f>
        <v>0.50638753375875289</v>
      </c>
      <c r="S2188" s="41">
        <f>Q2188*D2188/U2187</f>
        <v>0.50093949405760174</v>
      </c>
      <c r="T2188" s="41">
        <f t="shared" si="415"/>
        <v>1.0108756441961126</v>
      </c>
      <c r="U2188" s="42">
        <f>P2188*C2188+Q2188*D2188</f>
        <v>38547.668777261017</v>
      </c>
      <c r="V2188" s="25">
        <f>B2188</f>
        <v>44195</v>
      </c>
      <c r="W2188">
        <f>C2188/C$2</f>
        <v>2.2245584888850605</v>
      </c>
      <c r="X2188">
        <f>D2188/D$2</f>
        <v>1.4761655320673592</v>
      </c>
      <c r="Y2188">
        <f t="shared" si="416"/>
        <v>1.9273834388630509</v>
      </c>
      <c r="AA2188" s="15">
        <f t="shared" si="417"/>
        <v>1.4034363830229601E-2</v>
      </c>
      <c r="AB2188" s="15">
        <f t="shared" si="418"/>
        <v>6.3633038467880709E-4</v>
      </c>
      <c r="AC2188" s="15">
        <f t="shared" si="419"/>
        <v>7.3270278163546365E-3</v>
      </c>
    </row>
    <row r="2189" spans="1:29" x14ac:dyDescent="0.4">
      <c r="A2189" s="43">
        <f t="shared" si="410"/>
        <v>2020</v>
      </c>
      <c r="B2189" s="53">
        <v>44196</v>
      </c>
      <c r="C2189" s="45">
        <v>5211.2884999999997</v>
      </c>
      <c r="D2189" s="45">
        <f>VLOOKUP(B2189,'H11001.CSI  中证全债'!$A$2:$B$2792,2,0)</f>
        <v>206.01560000000001</v>
      </c>
      <c r="E2189" s="14">
        <f t="shared" si="411"/>
        <v>0</v>
      </c>
      <c r="F2189" s="14">
        <f>IF(AND((B2189-$B$2)&gt;123,OR(((G2188*J2188/C2188*C2189)/(G2188*K2188/D2188*D2189))&lt;(4/6),((G2188*J2188/C2188*C2189)/(G2188*K2188/D2188*D2189))&gt;(6/4))),COUNTIF($E$2:E2189,1),0)</f>
        <v>0</v>
      </c>
      <c r="G2189" s="21">
        <f t="shared" si="412"/>
        <v>38958.331014600168</v>
      </c>
      <c r="H2189" s="12">
        <f t="shared" si="413"/>
        <v>3.7932660163502669</v>
      </c>
      <c r="I2189" s="12">
        <f t="shared" si="414"/>
        <v>93.150846082302351</v>
      </c>
      <c r="J2189" s="15">
        <f>IF(OR((ROW(F2189)-MATCH(MAX($F$2:F2189),$F$2:F2189,0))=1,(ROW(F2189)-MATCH(MAX($F$2:F2189),$F$2:F2189,0))&gt;123),IF(OR(((G2188*J2188/C2188*C2189)/(G2188*K2188/D2188*D2189))&lt;(4/6),((G2188*J2188/C2188*C2189)/(G2188*K2188/D2188*D2189))&gt;(6/4)),50%,((G2188*J2188/C2188*C2189)/((G2188*K2188/D2188*D2189)+(G2188*J2188/C2188*C2189)))),((G2188*J2188/C2188*C2189)/((G2188*K2188/D2188*D2189)+(G2188*J2188/C2188*C2189))))</f>
        <v>0.5074088918500822</v>
      </c>
      <c r="K2189" s="18">
        <f t="shared" si="408"/>
        <v>0.4925911081499178</v>
      </c>
      <c r="L2189" s="20">
        <f t="shared" si="409"/>
        <v>1.0300813056813334</v>
      </c>
      <c r="M2189" s="51">
        <f>IF(AND((B2189-$B$2)&gt;123,OR(((U2188*R2188/C2188*C2189)/(U2188*S2188/D2188*D2189))&lt;(4/6),((U2188*R2188/C2188*C2189)/(U2188*S2188/D2188*D2189))&gt;(6/4))),1,0)</f>
        <v>0</v>
      </c>
      <c r="N2189" s="51">
        <f>IF(AND((B2189-$B$2)&gt;123,OR(((U2188*R2188/C2188*C2189)/(U2188*S2188/D2188*D2189))&lt;(4/6),((U2188*R2188/C2188*C2189)/(U2188*S2188/D2188*D2189))&gt;(6/4))),COUNTIF($M$2:M2189,1),0)</f>
        <v>0</v>
      </c>
      <c r="O2189" s="51">
        <f>IF(OR((ROW(N2189)-MATCH(MAX($N$2:N2189),$N$2:N2189,0))=1,(ROW(N2189)-MATCH(MAX($N$2:N2189),$N$2:N2189,0))&gt;123),IF(OR(((U2188*R2188/C2188*C2189)/(U2188*S2188/D2188*D2189))&lt;(4/6),((U2188*R2188/C2188*C2189)/(U2188*S2188/D2188*D2189))&gt;(6/4)),1,0),0)</f>
        <v>0</v>
      </c>
      <c r="P2189" s="47">
        <f>IF(O2189=1,U2188/2/C2189,P2188)</f>
        <v>3.7894353284260429</v>
      </c>
      <c r="Q2189" s="47">
        <f>IF(O2189=1,U2188/2/D2189,Q2188)</f>
        <v>93.056776270251035</v>
      </c>
      <c r="R2189" s="41">
        <f>P2189*C2189/U2188</f>
        <v>0.51229662843241675</v>
      </c>
      <c r="S2189" s="41">
        <f>Q2189*D2189/U2188</f>
        <v>0.49733610891381441</v>
      </c>
      <c r="T2189" s="41">
        <f t="shared" si="415"/>
        <v>1.0300813056813354</v>
      </c>
      <c r="U2189" s="42">
        <f>P2189*C2189+Q2189*D2189</f>
        <v>38918.988345901889</v>
      </c>
      <c r="V2189" s="25">
        <f>B2189</f>
        <v>44196</v>
      </c>
      <c r="W2189">
        <f>C2189/C$2</f>
        <v>2.2670067206002558</v>
      </c>
      <c r="X2189">
        <f>D2189/D$2</f>
        <v>1.4762852024364026</v>
      </c>
      <c r="Y2189">
        <f t="shared" si="416"/>
        <v>1.9459494172950944</v>
      </c>
      <c r="AA2189" s="15">
        <f t="shared" si="417"/>
        <v>1.9081643358574985E-2</v>
      </c>
      <c r="AB2189" s="15">
        <f t="shared" si="418"/>
        <v>8.1068394054639725E-5</v>
      </c>
      <c r="AC2189" s="15">
        <f t="shared" si="419"/>
        <v>9.6327373462312682E-3</v>
      </c>
    </row>
    <row r="2190" spans="1:29" x14ac:dyDescent="0.4">
      <c r="A2190" s="43">
        <f t="shared" si="410"/>
        <v>2021</v>
      </c>
      <c r="B2190" s="53">
        <v>44200</v>
      </c>
      <c r="C2190" s="45">
        <v>5267.7181</v>
      </c>
      <c r="D2190" s="45">
        <f>VLOOKUP(B2190,'H11001.CSI  中证全债'!$A$2:$B$2792,2,0)</f>
        <v>205.93279999999999</v>
      </c>
      <c r="E2190" s="14">
        <f t="shared" si="411"/>
        <v>0</v>
      </c>
      <c r="F2190" s="14">
        <f>IF(AND((B2190-$B$2)&gt;123,OR(((G2189*J2189/C2189*C2190)/(G2189*K2189/D2189*D2190))&lt;(4/6),((G2189*J2189/C2189*C2190)/(G2189*K2189/D2189*D2190))&gt;(6/4))),COUNTIF($E$2:E2190,1),0)</f>
        <v>0</v>
      </c>
      <c r="G2190" s="21">
        <f t="shared" si="412"/>
        <v>39164.670608540793</v>
      </c>
      <c r="H2190" s="12">
        <f t="shared" si="413"/>
        <v>3.7932660163502669</v>
      </c>
      <c r="I2190" s="12">
        <f t="shared" si="414"/>
        <v>93.150846082302351</v>
      </c>
      <c r="J2190" s="15">
        <f>IF(OR((ROW(F2190)-MATCH(MAX($F$2:F2190),$F$2:F2190,0))=1,(ROW(F2190)-MATCH(MAX($F$2:F2190),$F$2:F2190,0))&gt;123),IF(OR(((G2189*J2189/C2189*C2190)/(G2189*K2189/D2189*D2190))&lt;(4/6),((G2189*J2189/C2189*C2190)/(G2189*K2189/D2189*D2190))&gt;(6/4)),50%,((G2189*J2189/C2189*C2190)/((G2189*K2189/D2189*D2190)+(G2189*J2189/C2189*C2190)))),((G2189*J2189/C2189*C2190)/((G2189*K2189/D2189*D2190)+(G2189*J2189/C2189*C2190))))</f>
        <v>0.51020104961857338</v>
      </c>
      <c r="K2190" s="18">
        <f t="shared" si="408"/>
        <v>0.48979895038142662</v>
      </c>
      <c r="L2190" s="20">
        <f t="shared" si="409"/>
        <v>1.0416540280889921</v>
      </c>
      <c r="M2190" s="51">
        <f>IF(AND((B2190-$B$2)&gt;123,OR(((U2189*R2189/C2189*C2190)/(U2189*S2189/D2189*D2190))&lt;(4/6),((U2189*R2189/C2189*C2190)/(U2189*S2189/D2189*D2190))&gt;(6/4))),1,0)</f>
        <v>0</v>
      </c>
      <c r="N2190" s="51">
        <f>IF(AND((B2190-$B$2)&gt;123,OR(((U2189*R2189/C2189*C2190)/(U2189*S2189/D2189*D2190))&lt;(4/6),((U2189*R2189/C2189*C2190)/(U2189*S2189/D2189*D2190))&gt;(6/4))),COUNTIF($M$2:M2190,1),0)</f>
        <v>0</v>
      </c>
      <c r="O2190" s="51">
        <f>IF(OR((ROW(N2190)-MATCH(MAX($N$2:N2190),$N$2:N2190,0))=1,(ROW(N2190)-MATCH(MAX($N$2:N2190),$N$2:N2190,0))&gt;123),IF(OR(((U2189*R2189/C2189*C2190)/(U2189*S2189/D2189*D2190))&lt;(4/6),((U2189*R2189/C2189*C2190)/(U2189*S2189/D2189*D2190))&gt;(6/4)),1,0),0)</f>
        <v>0</v>
      </c>
      <c r="P2190" s="47">
        <f>IF(O2190=1,U2189/2/C2190,P2189)</f>
        <v>3.7894353284260429</v>
      </c>
      <c r="Q2190" s="47">
        <f>IF(O2190=1,U2189/2/D2190,Q2189)</f>
        <v>93.056776270251035</v>
      </c>
      <c r="R2190" s="41">
        <f>P2190*C2190/U2189</f>
        <v>0.51290328748823311</v>
      </c>
      <c r="S2190" s="41">
        <f>Q2190*D2190/U2189</f>
        <v>0.49239313021157272</v>
      </c>
      <c r="T2190" s="41">
        <f t="shared" si="415"/>
        <v>1.0416540280889937</v>
      </c>
      <c r="U2190" s="42">
        <f>P2190*C2190+Q2190*D2190</f>
        <v>39125.119564635665</v>
      </c>
      <c r="V2190" s="25">
        <f>B2190</f>
        <v>44200</v>
      </c>
      <c r="W2190">
        <f>C2190/C$2</f>
        <v>2.2915546385366325</v>
      </c>
      <c r="X2190">
        <f>D2190/D$2</f>
        <v>1.475691866714439</v>
      </c>
      <c r="Y2190">
        <f t="shared" si="416"/>
        <v>1.9562559782317832</v>
      </c>
      <c r="AA2190" s="15">
        <f t="shared" si="417"/>
        <v>1.0828339286915289E-2</v>
      </c>
      <c r="AB2190" s="15">
        <f t="shared" si="418"/>
        <v>-4.0191131157074622E-4</v>
      </c>
      <c r="AC2190" s="15">
        <f t="shared" si="419"/>
        <v>5.2964176998060442E-3</v>
      </c>
    </row>
    <row r="2191" spans="1:29" x14ac:dyDescent="0.4">
      <c r="A2191" s="43">
        <f t="shared" si="410"/>
        <v>2021</v>
      </c>
      <c r="B2191" s="53">
        <v>44201</v>
      </c>
      <c r="C2191" s="45">
        <v>5368.5048999999999</v>
      </c>
      <c r="D2191" s="45">
        <f>VLOOKUP(B2191,'H11001.CSI  中证全债'!$A$2:$B$2792,2,0)</f>
        <v>206.0693</v>
      </c>
      <c r="E2191" s="14">
        <f t="shared" si="411"/>
        <v>0</v>
      </c>
      <c r="F2191" s="14">
        <f>IF(AND((B2191-$B$2)&gt;123,OR(((G2190*J2190/C2190*C2191)/(G2190*K2190/D2190*D2191))&lt;(4/6),((G2190*J2190/C2190*C2191)/(G2190*K2190/D2190*D2191))&gt;(6/4))),COUNTIF($E$2:E2191,1),0)</f>
        <v>0</v>
      </c>
      <c r="G2191" s="21">
        <f t="shared" si="412"/>
        <v>39559.696842367717</v>
      </c>
      <c r="H2191" s="12">
        <f t="shared" si="413"/>
        <v>3.7932660163502669</v>
      </c>
      <c r="I2191" s="12">
        <f t="shared" si="414"/>
        <v>93.150846082302351</v>
      </c>
      <c r="J2191" s="15">
        <f>IF(OR((ROW(F2191)-MATCH(MAX($F$2:F2191),$F$2:F2191,0))=1,(ROW(F2191)-MATCH(MAX($F$2:F2191),$F$2:F2191,0))&gt;123),IF(OR(((G2190*J2190/C2190*C2191)/(G2190*K2190/D2190*D2191))&lt;(4/6),((G2190*J2190/C2190*C2191)/(G2190*K2190/D2190*D2191))&gt;(6/4)),50%,((G2190*J2190/C2190*C2191)/((G2190*K2190/D2190*D2191)+(G2190*J2190/C2190*C2191)))),((G2190*J2190/C2190*C2191)/((G2190*K2190/D2190*D2191)+(G2190*J2190/C2190*C2191))))</f>
        <v>0.51477055744194278</v>
      </c>
      <c r="K2191" s="18">
        <f t="shared" si="408"/>
        <v>0.48522944255805722</v>
      </c>
      <c r="L2191" s="20">
        <f t="shared" si="409"/>
        <v>1.0608807139322569</v>
      </c>
      <c r="M2191" s="51">
        <f>IF(AND((B2191-$B$2)&gt;123,OR(((U2190*R2190/C2190*C2191)/(U2190*S2190/D2190*D2191))&lt;(4/6),((U2190*R2190/C2190*C2191)/(U2190*S2190/D2190*D2191))&gt;(6/4))),1,0)</f>
        <v>0</v>
      </c>
      <c r="N2191" s="51">
        <f>IF(AND((B2191-$B$2)&gt;123,OR(((U2190*R2190/C2190*C2191)/(U2190*S2190/D2190*D2191))&lt;(4/6),((U2190*R2190/C2190*C2191)/(U2190*S2190/D2190*D2191))&gt;(6/4))),COUNTIF($M$2:M2191,1),0)</f>
        <v>0</v>
      </c>
      <c r="O2191" s="51">
        <f>IF(OR((ROW(N2191)-MATCH(MAX($N$2:N2191),$N$2:N2191,0))=1,(ROW(N2191)-MATCH(MAX($N$2:N2191),$N$2:N2191,0))&gt;123),IF(OR(((U2190*R2190/C2190*C2191)/(U2190*S2190/D2190*D2191))&lt;(4/6),((U2190*R2190/C2190*C2191)/(U2190*S2190/D2190*D2191))&gt;(6/4)),1,0),0)</f>
        <v>0</v>
      </c>
      <c r="P2191" s="47">
        <f>IF(O2191=1,U2190/2/C2191,P2190)</f>
        <v>3.7894353284260429</v>
      </c>
      <c r="Q2191" s="47">
        <f>IF(O2191=1,U2190/2/D2191,Q2190)</f>
        <v>93.056776270251035</v>
      </c>
      <c r="R2191" s="41">
        <f>P2191*C2191/U2190</f>
        <v>0.5199626826770507</v>
      </c>
      <c r="S2191" s="41">
        <f>Q2191*D2191/U2190</f>
        <v>0.49012360753525047</v>
      </c>
      <c r="T2191" s="41">
        <f t="shared" si="415"/>
        <v>1.0608807139322587</v>
      </c>
      <c r="U2191" s="42">
        <f>P2191*C2191+Q2191*D2191</f>
        <v>39519.746875155557</v>
      </c>
      <c r="V2191" s="25">
        <f>B2191</f>
        <v>44201</v>
      </c>
      <c r="W2191">
        <f>C2191/C$2</f>
        <v>2.3353987575002617</v>
      </c>
      <c r="X2191">
        <f>D2191/D$2</f>
        <v>1.4766700107488353</v>
      </c>
      <c r="Y2191">
        <f t="shared" si="416"/>
        <v>1.975987343757778</v>
      </c>
      <c r="AA2191" s="15">
        <f t="shared" si="417"/>
        <v>1.9132914496696296E-2</v>
      </c>
      <c r="AB2191" s="15">
        <f t="shared" si="418"/>
        <v>6.6283758585328201E-4</v>
      </c>
      <c r="AC2191" s="15">
        <f t="shared" si="419"/>
        <v>1.0086290212301119E-2</v>
      </c>
    </row>
    <row r="2192" spans="1:29" x14ac:dyDescent="0.4">
      <c r="A2192" s="43">
        <f t="shared" si="410"/>
        <v>2021</v>
      </c>
      <c r="B2192" s="53">
        <v>44202</v>
      </c>
      <c r="C2192" s="45">
        <v>5417.6677</v>
      </c>
      <c r="D2192" s="45">
        <f>VLOOKUP(B2192,'H11001.CSI  中证全债'!$A$2:$B$2792,2,0)</f>
        <v>206.17939999999999</v>
      </c>
      <c r="E2192" s="14">
        <f t="shared" si="411"/>
        <v>0</v>
      </c>
      <c r="F2192" s="14">
        <f>IF(AND((B2192-$B$2)&gt;123,OR(((G2191*J2191/C2191*C2192)/(G2191*K2191/D2191*D2192))&lt;(4/6),((G2191*J2191/C2191*C2192)/(G2191*K2191/D2191*D2192))&gt;(6/4))),COUNTIF($E$2:E2192,1),0)</f>
        <v>0</v>
      </c>
      <c r="G2192" s="21">
        <f t="shared" si="412"/>
        <v>39756.440329030003</v>
      </c>
      <c r="H2192" s="12">
        <f t="shared" si="413"/>
        <v>3.7932660163502669</v>
      </c>
      <c r="I2192" s="12">
        <f t="shared" si="414"/>
        <v>93.150846082302351</v>
      </c>
      <c r="J2192" s="15">
        <f>IF(OR((ROW(F2192)-MATCH(MAX($F$2:F2192),$F$2:F2192,0))=1,(ROW(F2192)-MATCH(MAX($F$2:F2192),$F$2:F2192,0))&gt;123),IF(OR(((G2191*J2191/C2191*C2192)/(G2191*K2191/D2191*D2192))&lt;(4/6),((G2191*J2191/C2191*C2192)/(G2191*K2191/D2191*D2192))&gt;(6/4)),50%,((G2191*J2191/C2191*C2192)/((G2191*K2191/D2191*D2192)+(G2191*J2191/C2191*C2192)))),((G2191*J2191/C2191*C2192)/((G2191*K2191/D2191*D2192)+(G2191*J2191/C2191*C2192))))</f>
        <v>0.51691385355953279</v>
      </c>
      <c r="K2192" s="18">
        <f t="shared" si="408"/>
        <v>0.48308614644046721</v>
      </c>
      <c r="L2192" s="20">
        <f t="shared" si="409"/>
        <v>1.0700241713994882</v>
      </c>
      <c r="M2192" s="51">
        <f>IF(AND((B2192-$B$2)&gt;123,OR(((U2191*R2191/C2191*C2192)/(U2191*S2191/D2191*D2192))&lt;(4/6),((U2191*R2191/C2191*C2192)/(U2191*S2191/D2191*D2192))&gt;(6/4))),1,0)</f>
        <v>0</v>
      </c>
      <c r="N2192" s="51">
        <f>IF(AND((B2192-$B$2)&gt;123,OR(((U2191*R2191/C2191*C2192)/(U2191*S2191/D2191*D2192))&lt;(4/6),((U2191*R2191/C2191*C2192)/(U2191*S2191/D2191*D2192))&gt;(6/4))),COUNTIF($M$2:M2192,1),0)</f>
        <v>0</v>
      </c>
      <c r="O2192" s="51">
        <f>IF(OR((ROW(N2192)-MATCH(MAX($N$2:N2192),$N$2:N2192,0))=1,(ROW(N2192)-MATCH(MAX($N$2:N2192),$N$2:N2192,0))&gt;123),IF(OR(((U2191*R2191/C2191*C2192)/(U2191*S2191/D2191*D2192))&lt;(4/6),((U2191*R2191/C2191*C2192)/(U2191*S2191/D2191*D2192))&gt;(6/4)),1,0),0)</f>
        <v>0</v>
      </c>
      <c r="P2192" s="47">
        <f>IF(O2192=1,U2191/2/C2192,P2191)</f>
        <v>3.7894353284260429</v>
      </c>
      <c r="Q2192" s="47">
        <f>IF(O2192=1,U2191/2/D2192,Q2191)</f>
        <v>93.056776270251035</v>
      </c>
      <c r="R2192" s="41">
        <f>P2192*C2192/U2191</f>
        <v>0.5194846375131762</v>
      </c>
      <c r="S2192" s="41">
        <f>Q2192*D2192/U2191</f>
        <v>0.48548869399252881</v>
      </c>
      <c r="T2192" s="41">
        <f t="shared" si="415"/>
        <v>1.07002417139949</v>
      </c>
      <c r="U2192" s="42">
        <f>P2192*C2192+Q2192*D2192</f>
        <v>39716.291677387257</v>
      </c>
      <c r="V2192" s="25">
        <f>B2192</f>
        <v>44202</v>
      </c>
      <c r="W2192">
        <f>C2192/C$2</f>
        <v>2.3567854832598369</v>
      </c>
      <c r="X2192">
        <f>D2192/D$2</f>
        <v>1.4774589752776781</v>
      </c>
      <c r="Y2192">
        <f t="shared" si="416"/>
        <v>1.9858145838693628</v>
      </c>
      <c r="AA2192" s="15">
        <f t="shared" si="417"/>
        <v>9.1576334409233517E-3</v>
      </c>
      <c r="AB2192" s="15">
        <f t="shared" si="418"/>
        <v>5.3428628136265033E-4</v>
      </c>
      <c r="AC2192" s="15">
        <f t="shared" si="419"/>
        <v>4.9733315057050032E-3</v>
      </c>
    </row>
    <row r="2193" spans="1:29" x14ac:dyDescent="0.4">
      <c r="A2193" s="43">
        <f t="shared" si="410"/>
        <v>2021</v>
      </c>
      <c r="B2193" s="53">
        <v>44203</v>
      </c>
      <c r="C2193" s="45">
        <v>5513.6567999999997</v>
      </c>
      <c r="D2193" s="45">
        <f>VLOOKUP(B2193,'H11001.CSI  中证全债'!$A$2:$B$2792,2,0)</f>
        <v>206.4093</v>
      </c>
      <c r="E2193" s="14">
        <f t="shared" si="411"/>
        <v>0</v>
      </c>
      <c r="F2193" s="14">
        <f>IF(AND((B2193-$B$2)&gt;123,OR(((G2192*J2192/C2192*C2193)/(G2192*K2192/D2192*D2193))&lt;(4/6),((G2192*J2192/C2192*C2193)/(G2192*K2192/D2192*D2193))&gt;(6/4))),COUNTIF($E$2:E2193,1),0)</f>
        <v>0</v>
      </c>
      <c r="G2193" s="21">
        <f t="shared" si="412"/>
        <v>40141.967899514377</v>
      </c>
      <c r="H2193" s="12">
        <f t="shared" si="413"/>
        <v>3.7932660163502669</v>
      </c>
      <c r="I2193" s="12">
        <f t="shared" si="414"/>
        <v>93.150846082302351</v>
      </c>
      <c r="J2193" s="15">
        <f>IF(OR((ROW(F2193)-MATCH(MAX($F$2:F2193),$F$2:F2193,0))=1,(ROW(F2193)-MATCH(MAX($F$2:F2193),$F$2:F2193,0))&gt;123),IF(OR(((G2192*J2192/C2192*C2193)/(G2192*K2192/D2192*D2193))&lt;(4/6),((G2192*J2192/C2192*C2193)/(G2192*K2192/D2192*D2193))&gt;(6/4)),50%,((G2192*J2192/C2192*C2193)/((G2192*K2192/D2192*D2193)+(G2192*J2192/C2192*C2193)))),((G2192*J2192/C2192*C2193)/((G2192*K2192/D2192*D2193)+(G2192*J2192/C2192*C2193))))</f>
        <v>0.52101997135799583</v>
      </c>
      <c r="K2193" s="18">
        <f t="shared" si="408"/>
        <v>0.47898002864200417</v>
      </c>
      <c r="L2193" s="20">
        <f t="shared" si="409"/>
        <v>1.0877697194080984</v>
      </c>
      <c r="M2193" s="51">
        <f>IF(AND((B2193-$B$2)&gt;123,OR(((U2192*R2192/C2192*C2193)/(U2192*S2192/D2192*D2193))&lt;(4/6),((U2192*R2192/C2192*C2193)/(U2192*S2192/D2192*D2193))&gt;(6/4))),1,0)</f>
        <v>0</v>
      </c>
      <c r="N2193" s="51">
        <f>IF(AND((B2193-$B$2)&gt;123,OR(((U2192*R2192/C2192*C2193)/(U2192*S2192/D2192*D2193))&lt;(4/6),((U2192*R2192/C2192*C2193)/(U2192*S2192/D2192*D2193))&gt;(6/4))),COUNTIF($M$2:M2193,1),0)</f>
        <v>0</v>
      </c>
      <c r="O2193" s="51">
        <f>IF(OR((ROW(N2193)-MATCH(MAX($N$2:N2193),$N$2:N2193,0))=1,(ROW(N2193)-MATCH(MAX($N$2:N2193),$N$2:N2193,0))&gt;123),IF(OR(((U2192*R2192/C2192*C2193)/(U2192*S2192/D2192*D2193))&lt;(4/6),((U2192*R2192/C2192*C2193)/(U2192*S2192/D2192*D2193))&gt;(6/4)),1,0),0)</f>
        <v>0</v>
      </c>
      <c r="P2193" s="47">
        <f>IF(O2193=1,U2192/2/C2193,P2192)</f>
        <v>3.7894353284260429</v>
      </c>
      <c r="Q2193" s="47">
        <f>IF(O2193=1,U2192/2/D2193,Q2192)</f>
        <v>93.056776270251035</v>
      </c>
      <c r="R2193" s="41">
        <f>P2193*C2193/U2192</f>
        <v>0.52607242479872363</v>
      </c>
      <c r="S2193" s="41">
        <f>Q2193*D2193/U2192</f>
        <v>0.48362481085149273</v>
      </c>
      <c r="T2193" s="41">
        <f t="shared" si="415"/>
        <v>1.0877697194081</v>
      </c>
      <c r="U2193" s="42">
        <f>P2193*C2193+Q2193*D2193</f>
        <v>40101.429916935609</v>
      </c>
      <c r="V2193" s="25">
        <f>B2193</f>
        <v>44203</v>
      </c>
      <c r="W2193">
        <f>C2193/C$2</f>
        <v>2.3985425141370125</v>
      </c>
      <c r="X2193">
        <f>D2193/D$2</f>
        <v>1.4791064134718739</v>
      </c>
      <c r="Y2193">
        <f t="shared" si="416"/>
        <v>2.0050714958467806</v>
      </c>
      <c r="AA2193" s="15">
        <f t="shared" si="417"/>
        <v>1.7717790258712229E-2</v>
      </c>
      <c r="AB2193" s="15">
        <f t="shared" si="418"/>
        <v>1.115048351096215E-3</v>
      </c>
      <c r="AC2193" s="15">
        <f t="shared" si="419"/>
        <v>9.697235650216518E-3</v>
      </c>
    </row>
    <row r="2194" spans="1:29" x14ac:dyDescent="0.4">
      <c r="A2194" s="43">
        <f t="shared" si="410"/>
        <v>2021</v>
      </c>
      <c r="B2194" s="53">
        <v>44204</v>
      </c>
      <c r="C2194" s="45">
        <v>5495.4305999999997</v>
      </c>
      <c r="D2194" s="45">
        <f>VLOOKUP(B2194,'H11001.CSI  中证全债'!$A$2:$B$2792,2,0)</f>
        <v>206.41050000000001</v>
      </c>
      <c r="E2194" s="14">
        <f t="shared" si="411"/>
        <v>0</v>
      </c>
      <c r="F2194" s="14">
        <f>IF(AND((B2194-$B$2)&gt;123,OR(((G2193*J2193/C2193*C2194)/(G2193*K2193/D2193*D2194))&lt;(4/6),((G2193*J2193/C2193*C2194)/(G2193*K2193/D2193*D2194))&gt;(6/4))),COUNTIF($E$2:E2194,1),0)</f>
        <v>0</v>
      </c>
      <c r="G2194" s="21">
        <f t="shared" si="412"/>
        <v>40072.942855462476</v>
      </c>
      <c r="H2194" s="12">
        <f t="shared" si="413"/>
        <v>3.7932660163502669</v>
      </c>
      <c r="I2194" s="12">
        <f t="shared" si="414"/>
        <v>93.150846082302351</v>
      </c>
      <c r="J2194" s="15">
        <f>IF(OR((ROW(F2194)-MATCH(MAX($F$2:F2194),$F$2:F2194,0))=1,(ROW(F2194)-MATCH(MAX($F$2:F2194),$F$2:F2194,0))&gt;123),IF(OR(((G2193*J2193/C2193*C2194)/(G2193*K2193/D2193*D2194))&lt;(4/6),((G2193*J2193/C2193*C2194)/(G2193*K2193/D2193*D2194))&gt;(6/4)),50%,((G2193*J2193/C2193*C2194)/((G2193*K2193/D2193*D2194)+(G2193*J2193/C2193*C2194)))),((G2193*J2193/C2193*C2194)/((G2193*K2193/D2193*D2194)+(G2193*J2193/C2193*C2194))))</f>
        <v>0.52019214599183916</v>
      </c>
      <c r="K2194" s="18">
        <f t="shared" si="408"/>
        <v>0.47980785400816084</v>
      </c>
      <c r="L2194" s="20">
        <f t="shared" si="409"/>
        <v>1.0841676342859352</v>
      </c>
      <c r="M2194" s="51">
        <f>IF(AND((B2194-$B$2)&gt;123,OR(((U2193*R2193/C2193*C2194)/(U2193*S2193/D2193*D2194))&lt;(4/6),((U2193*R2193/C2193*C2194)/(U2193*S2193/D2193*D2194))&gt;(6/4))),1,0)</f>
        <v>0</v>
      </c>
      <c r="N2194" s="51">
        <f>IF(AND((B2194-$B$2)&gt;123,OR(((U2193*R2193/C2193*C2194)/(U2193*S2193/D2193*D2194))&lt;(4/6),((U2193*R2193/C2193*C2194)/(U2193*S2193/D2193*D2194))&gt;(6/4))),COUNTIF($M$2:M2194,1),0)</f>
        <v>0</v>
      </c>
      <c r="O2194" s="51">
        <f>IF(OR((ROW(N2194)-MATCH(MAX($N$2:N2194),$N$2:N2194,0))=1,(ROW(N2194)-MATCH(MAX($N$2:N2194),$N$2:N2194,0))&gt;123),IF(OR(((U2193*R2193/C2193*C2194)/(U2193*S2193/D2193*D2194))&lt;(4/6),((U2193*R2193/C2193*C2194)/(U2193*S2193/D2193*D2194))&gt;(6/4)),1,0),0)</f>
        <v>0</v>
      </c>
      <c r="P2194" s="47">
        <f>IF(O2194=1,U2193/2/C2194,P2193)</f>
        <v>3.7894353284260429</v>
      </c>
      <c r="Q2194" s="47">
        <f>IF(O2194=1,U2193/2/D2194,Q2193)</f>
        <v>93.056776270251035</v>
      </c>
      <c r="R2194" s="41">
        <f>P2194*C2194/U2193</f>
        <v>0.51929766354189033</v>
      </c>
      <c r="S2194" s="41">
        <f>Q2194*D2194/U2193</f>
        <v>0.47898281328414144</v>
      </c>
      <c r="T2194" s="41">
        <f t="shared" si="415"/>
        <v>1.084167634285937</v>
      </c>
      <c r="U2194" s="42">
        <f>P2194*C2194+Q2194*D2194</f>
        <v>40032.474578884176</v>
      </c>
      <c r="V2194" s="25">
        <f>B2194</f>
        <v>44204</v>
      </c>
      <c r="W2194">
        <f>C2194/C$2</f>
        <v>2.3906137806019174</v>
      </c>
      <c r="X2194">
        <f>D2194/D$2</f>
        <v>1.4791150125403081</v>
      </c>
      <c r="Y2194">
        <f t="shared" si="416"/>
        <v>2.0016237289442089</v>
      </c>
      <c r="AA2194" s="15">
        <f t="shared" si="417"/>
        <v>-3.3056464450236245E-3</v>
      </c>
      <c r="AB2194" s="15">
        <f t="shared" si="418"/>
        <v>5.8136915341844286E-6</v>
      </c>
      <c r="AC2194" s="15">
        <f t="shared" si="419"/>
        <v>-1.7195231739681738E-3</v>
      </c>
    </row>
    <row r="2195" spans="1:29" x14ac:dyDescent="0.4">
      <c r="A2195" s="43">
        <f t="shared" si="410"/>
        <v>2021</v>
      </c>
      <c r="B2195" s="53">
        <v>44207</v>
      </c>
      <c r="C2195" s="45">
        <v>5441.1583000000001</v>
      </c>
      <c r="D2195" s="45">
        <f>VLOOKUP(B2195,'H11001.CSI  中证全债'!$A$2:$B$2792,2,0)</f>
        <v>206.4708</v>
      </c>
      <c r="E2195" s="14">
        <f t="shared" si="411"/>
        <v>0</v>
      </c>
      <c r="F2195" s="14">
        <f>IF(AND((B2195-$B$2)&gt;123,OR(((G2194*J2194/C2194*C2195)/(G2194*K2194/D2194*D2195))&lt;(4/6),((G2194*J2194/C2194*C2195)/(G2194*K2194/D2194*D2195))&gt;(6/4))),COUNTIF($E$2:E2195,1),0)</f>
        <v>0</v>
      </c>
      <c r="G2195" s="21">
        <f t="shared" si="412"/>
        <v>39872.690580262075</v>
      </c>
      <c r="H2195" s="12">
        <f t="shared" si="413"/>
        <v>3.7932660163502669</v>
      </c>
      <c r="I2195" s="12">
        <f t="shared" si="414"/>
        <v>93.150846082302351</v>
      </c>
      <c r="J2195" s="15">
        <f>IF(OR((ROW(F2195)-MATCH(MAX($F$2:F2195),$F$2:F2195,0))=1,(ROW(F2195)-MATCH(MAX($F$2:F2195),$F$2:F2195,0))&gt;123),IF(OR(((G2194*J2194/C2194*C2195)/(G2194*K2194/D2194*D2195))&lt;(4/6),((G2194*J2194/C2194*C2195)/(G2194*K2194/D2194*D2195))&gt;(6/4)),50%,((G2194*J2194/C2194*C2195)/((G2194*K2194/D2194*D2195)+(G2194*J2194/C2194*C2195)))),((G2194*J2194/C2194*C2195)/((G2194*K2194/D2194*D2195)+(G2194*J2194/C2194*C2195))))</f>
        <v>0.51764153781960642</v>
      </c>
      <c r="K2195" s="18">
        <f t="shared" si="408"/>
        <v>0.48235846218039358</v>
      </c>
      <c r="L2195" s="20">
        <f t="shared" si="409"/>
        <v>1.0731470025004302</v>
      </c>
      <c r="M2195" s="51">
        <f>IF(AND((B2195-$B$2)&gt;123,OR(((U2194*R2194/C2194*C2195)/(U2194*S2194/D2194*D2195))&lt;(4/6),((U2194*R2194/C2194*C2195)/(U2194*S2194/D2194*D2195))&gt;(6/4))),1,0)</f>
        <v>0</v>
      </c>
      <c r="N2195" s="51">
        <f>IF(AND((B2195-$B$2)&gt;123,OR(((U2194*R2194/C2194*C2195)/(U2194*S2194/D2194*D2195))&lt;(4/6),((U2194*R2194/C2194*C2195)/(U2194*S2194/D2194*D2195))&gt;(6/4))),COUNTIF($M$2:M2195,1),0)</f>
        <v>0</v>
      </c>
      <c r="O2195" s="51">
        <f>IF(OR((ROW(N2195)-MATCH(MAX($N$2:N2195),$N$2:N2195,0))=1,(ROW(N2195)-MATCH(MAX($N$2:N2195),$N$2:N2195,0))&gt;123),IF(OR(((U2194*R2194/C2194*C2195)/(U2194*S2194/D2194*D2195))&lt;(4/6),((U2194*R2194/C2194*C2195)/(U2194*S2194/D2194*D2195))&gt;(6/4)),1,0),0)</f>
        <v>0</v>
      </c>
      <c r="P2195" s="47">
        <f>IF(O2195=1,U2194/2/C2195,P2194)</f>
        <v>3.7894353284260429</v>
      </c>
      <c r="Q2195" s="47">
        <f>IF(O2195=1,U2194/2/D2195,Q2194)</f>
        <v>93.056776270251035</v>
      </c>
      <c r="R2195" s="41">
        <f>P2195*C2195/U2194</f>
        <v>0.51505478256031656</v>
      </c>
      <c r="S2195" s="41">
        <f>Q2195*D2195/U2194</f>
        <v>0.47994802329991981</v>
      </c>
      <c r="T2195" s="41">
        <f t="shared" si="415"/>
        <v>1.0731470025004322</v>
      </c>
      <c r="U2195" s="42">
        <f>P2195*C2195+Q2195*D2195</f>
        <v>39832.424531518336</v>
      </c>
      <c r="V2195" s="25">
        <f>B2195</f>
        <v>44207</v>
      </c>
      <c r="W2195">
        <f>C2195/C$2</f>
        <v>2.3670043279987016</v>
      </c>
      <c r="X2195">
        <f>D2195/D$2</f>
        <v>1.4795471157291291</v>
      </c>
      <c r="Y2195">
        <f t="shared" si="416"/>
        <v>1.9916212265759168</v>
      </c>
      <c r="AA2195" s="15">
        <f t="shared" si="417"/>
        <v>-9.8758958033243749E-3</v>
      </c>
      <c r="AB2195" s="15">
        <f t="shared" si="418"/>
        <v>2.9213630120539236E-4</v>
      </c>
      <c r="AC2195" s="15">
        <f t="shared" si="419"/>
        <v>-4.9971941397637387E-3</v>
      </c>
    </row>
    <row r="2196" spans="1:29" x14ac:dyDescent="0.4">
      <c r="A2196" s="43">
        <f t="shared" si="410"/>
        <v>2021</v>
      </c>
      <c r="B2196" s="53">
        <v>44208</v>
      </c>
      <c r="C2196" s="45">
        <v>5596.3525</v>
      </c>
      <c r="D2196" s="45">
        <f>VLOOKUP(B2196,'H11001.CSI  中证全债'!$A$2:$B$2792,2,0)</f>
        <v>206.6285</v>
      </c>
      <c r="E2196" s="14">
        <f t="shared" si="411"/>
        <v>0</v>
      </c>
      <c r="F2196" s="14">
        <f>IF(AND((B2196-$B$2)&gt;123,OR(((G2195*J2195/C2195*C2196)/(G2195*K2195/D2195*D2196))&lt;(4/6),((G2195*J2195/C2195*C2196)/(G2195*K2195/D2195*D2196))&gt;(6/4))),COUNTIF($E$2:E2196,1),0)</f>
        <v>0</v>
      </c>
      <c r="G2196" s="21">
        <f t="shared" si="412"/>
        <v>40476.073353483924</v>
      </c>
      <c r="H2196" s="12">
        <f t="shared" si="413"/>
        <v>3.7932660163502669</v>
      </c>
      <c r="I2196" s="12">
        <f t="shared" si="414"/>
        <v>93.150846082302351</v>
      </c>
      <c r="J2196" s="15">
        <f>IF(OR((ROW(F2196)-MATCH(MAX($F$2:F2196),$F$2:F2196,0))=1,(ROW(F2196)-MATCH(MAX($F$2:F2196),$F$2:F2196,0))&gt;123),IF(OR(((G2195*J2195/C2195*C2196)/(G2195*K2195/D2195*D2196))&lt;(4/6),((G2195*J2195/C2195*C2196)/(G2195*K2195/D2195*D2196))&gt;(6/4)),50%,((G2195*J2195/C2195*C2196)/((G2195*K2195/D2195*D2196)+(G2195*J2195/C2195*C2196)))),((G2195*J2195/C2195*C2196)/((G2195*K2195/D2195*D2196)+(G2195*J2195/C2195*C2196))))</f>
        <v>0.52446919858987884</v>
      </c>
      <c r="K2196" s="18">
        <f t="shared" si="408"/>
        <v>0.47553080141012116</v>
      </c>
      <c r="L2196" s="20">
        <f t="shared" si="409"/>
        <v>1.1029132014890257</v>
      </c>
      <c r="M2196" s="51">
        <f>IF(AND((B2196-$B$2)&gt;123,OR(((U2195*R2195/C2195*C2196)/(U2195*S2195/D2195*D2196))&lt;(4/6),((U2195*R2195/C2195*C2196)/(U2195*S2195/D2195*D2196))&gt;(6/4))),1,0)</f>
        <v>0</v>
      </c>
      <c r="N2196" s="51">
        <f>IF(AND((B2196-$B$2)&gt;123,OR(((U2195*R2195/C2195*C2196)/(U2195*S2195/D2195*D2196))&lt;(4/6),((U2195*R2195/C2195*C2196)/(U2195*S2195/D2195*D2196))&gt;(6/4))),COUNTIF($M$2:M2196,1),0)</f>
        <v>0</v>
      </c>
      <c r="O2196" s="51">
        <f>IF(OR((ROW(N2196)-MATCH(MAX($N$2:N2196),$N$2:N2196,0))=1,(ROW(N2196)-MATCH(MAX($N$2:N2196),$N$2:N2196,0))&gt;123),IF(OR(((U2195*R2195/C2195*C2196)/(U2195*S2195/D2195*D2196))&lt;(4/6),((U2195*R2195/C2195*C2196)/(U2195*S2195/D2195*D2196))&gt;(6/4)),1,0),0)</f>
        <v>0</v>
      </c>
      <c r="P2196" s="47">
        <f>IF(O2196=1,U2195/2/C2196,P2195)</f>
        <v>3.7894353284260429</v>
      </c>
      <c r="Q2196" s="47">
        <f>IF(O2196=1,U2195/2/D2196,Q2195)</f>
        <v>93.056776270251035</v>
      </c>
      <c r="R2196" s="41">
        <f>P2196*C2196/U2195</f>
        <v>0.5324058508425682</v>
      </c>
      <c r="S2196" s="41">
        <f>Q2196*D2196/U2195</f>
        <v>0.48272688197382563</v>
      </c>
      <c r="T2196" s="41">
        <f t="shared" si="415"/>
        <v>1.1029132014890279</v>
      </c>
      <c r="U2196" s="42">
        <f>P2196*C2196+Q2196*D2196</f>
        <v>40435.197969382978</v>
      </c>
      <c r="V2196" s="25">
        <f>B2196</f>
        <v>44208</v>
      </c>
      <c r="W2196">
        <f>C2196/C$2</f>
        <v>2.4345166705600816</v>
      </c>
      <c r="X2196">
        <f>D2196/D$2</f>
        <v>1.4806771766391973</v>
      </c>
      <c r="Y2196">
        <f t="shared" si="416"/>
        <v>2.0217598984691487</v>
      </c>
      <c r="AA2196" s="15">
        <f t="shared" si="417"/>
        <v>2.8522272546270155E-2</v>
      </c>
      <c r="AB2196" s="15">
        <f t="shared" si="418"/>
        <v>7.6378839041657542E-4</v>
      </c>
      <c r="AC2196" s="15">
        <f t="shared" si="419"/>
        <v>1.5132732816393935E-2</v>
      </c>
    </row>
    <row r="2197" spans="1:29" x14ac:dyDescent="0.4">
      <c r="A2197" s="43">
        <f t="shared" si="410"/>
        <v>2021</v>
      </c>
      <c r="B2197" s="53">
        <v>44209</v>
      </c>
      <c r="C2197" s="45">
        <v>5577.9710999999998</v>
      </c>
      <c r="D2197" s="45">
        <f>VLOOKUP(B2197,'H11001.CSI  中证全债'!$A$2:$B$2792,2,0)</f>
        <v>206.8586</v>
      </c>
      <c r="E2197" s="14">
        <f t="shared" si="411"/>
        <v>0</v>
      </c>
      <c r="F2197" s="14">
        <f>IF(AND((B2197-$B$2)&gt;123,OR(((G2196*J2196/C2196*C2197)/(G2196*K2196/D2196*D2197))&lt;(4/6),((G2196*J2196/C2196*C2197)/(G2196*K2196/D2196*D2197))&gt;(6/4))),COUNTIF($E$2:E2197,1),0)</f>
        <v>0</v>
      </c>
      <c r="G2197" s="21">
        <f t="shared" si="412"/>
        <v>40427.781823214522</v>
      </c>
      <c r="H2197" s="12">
        <f t="shared" si="413"/>
        <v>3.7932660163502669</v>
      </c>
      <c r="I2197" s="12">
        <f t="shared" si="414"/>
        <v>93.150846082302351</v>
      </c>
      <c r="J2197" s="15">
        <f>IF(OR((ROW(F2197)-MATCH(MAX($F$2:F2197),$F$2:F2197,0))=1,(ROW(F2197)-MATCH(MAX($F$2:F2197),$F$2:F2197,0))&gt;123),IF(OR(((G2196*J2196/C2196*C2197)/(G2196*K2196/D2196*D2197))&lt;(4/6),((G2196*J2196/C2196*C2197)/(G2196*K2196/D2196*D2197))&gt;(6/4)),50%,((G2196*J2196/C2196*C2197)/((G2196*K2196/D2196*D2197)+(G2196*J2196/C2196*C2197)))),((G2196*J2196/C2196*C2197)/((G2196*K2196/D2196*D2197)+(G2196*J2196/C2196*C2197))))</f>
        <v>0.5233709904327255</v>
      </c>
      <c r="K2197" s="18">
        <f t="shared" si="408"/>
        <v>0.4766290095672745</v>
      </c>
      <c r="L2197" s="20">
        <f t="shared" si="409"/>
        <v>1.0980678471666832</v>
      </c>
      <c r="M2197" s="51">
        <f>IF(AND((B2197-$B$2)&gt;123,OR(((U2196*R2196/C2196*C2197)/(U2196*S2196/D2196*D2197))&lt;(4/6),((U2196*R2196/C2196*C2197)/(U2196*S2196/D2196*D2197))&gt;(6/4))),1,0)</f>
        <v>0</v>
      </c>
      <c r="N2197" s="51">
        <f>IF(AND((B2197-$B$2)&gt;123,OR(((U2196*R2196/C2196*C2197)/(U2196*S2196/D2196*D2197))&lt;(4/6),((U2196*R2196/C2196*C2197)/(U2196*S2196/D2196*D2197))&gt;(6/4))),COUNTIF($M$2:M2197,1),0)</f>
        <v>0</v>
      </c>
      <c r="O2197" s="51">
        <f>IF(OR((ROW(N2197)-MATCH(MAX($N$2:N2197),$N$2:N2197,0))=1,(ROW(N2197)-MATCH(MAX($N$2:N2197),$N$2:N2197,0))&gt;123),IF(OR(((U2196*R2196/C2196*C2197)/(U2196*S2196/D2196*D2197))&lt;(4/6),((U2196*R2196/C2196*C2197)/(U2196*S2196/D2196*D2197))&gt;(6/4)),1,0),0)</f>
        <v>0</v>
      </c>
      <c r="P2197" s="47">
        <f>IF(O2197=1,U2196/2/C2197,P2196)</f>
        <v>3.7894353284260429</v>
      </c>
      <c r="Q2197" s="47">
        <f>IF(O2197=1,U2196/2/D2197,Q2196)</f>
        <v>93.056776270251035</v>
      </c>
      <c r="R2197" s="41">
        <f>P2197*C2197/U2196</f>
        <v>0.52274656261815311</v>
      </c>
      <c r="S2197" s="41">
        <f>Q2197*D2197/U2196</f>
        <v>0.47606034906402334</v>
      </c>
      <c r="T2197" s="41">
        <f t="shared" si="415"/>
        <v>1.0980678471666858</v>
      </c>
      <c r="U2197" s="42">
        <f>P2197*C2197+Q2197*D2197</f>
        <v>40386.955207056824</v>
      </c>
      <c r="V2197" s="25">
        <f>B2197</f>
        <v>44209</v>
      </c>
      <c r="W2197">
        <f>C2197/C$2</f>
        <v>2.4265204221593182</v>
      </c>
      <c r="X2197">
        <f>D2197/D$2</f>
        <v>1.4823260480114653</v>
      </c>
      <c r="Y2197">
        <f t="shared" si="416"/>
        <v>2.0193477603528414</v>
      </c>
      <c r="AA2197" s="15">
        <f t="shared" si="417"/>
        <v>-3.2845322020012002E-3</v>
      </c>
      <c r="AB2197" s="15">
        <f t="shared" si="418"/>
        <v>1.1135927522099021E-3</v>
      </c>
      <c r="AC2197" s="15">
        <f t="shared" si="419"/>
        <v>-1.1930883178233875E-3</v>
      </c>
    </row>
    <row r="2198" spans="1:29" x14ac:dyDescent="0.4">
      <c r="A2198" s="43">
        <f t="shared" si="410"/>
        <v>2021</v>
      </c>
      <c r="B2198" s="53">
        <v>44210</v>
      </c>
      <c r="C2198" s="45">
        <v>5470.4562999999998</v>
      </c>
      <c r="D2198" s="45">
        <f>VLOOKUP(B2198,'H11001.CSI  中证全债'!$A$2:$B$2792,2,0)</f>
        <v>206.97450000000001</v>
      </c>
      <c r="E2198" s="14">
        <f t="shared" si="411"/>
        <v>0</v>
      </c>
      <c r="F2198" s="14">
        <f>IF(AND((B2198-$B$2)&gt;123,OR(((G2197*J2197/C2197*C2198)/(G2197*K2197/D2197*D2198))&lt;(4/6),((G2197*J2197/C2197*C2198)/(G2197*K2197/D2197*D2198))&gt;(6/4))),COUNTIF($E$2:E2198,1),0)</f>
        <v>0</v>
      </c>
      <c r="G2198" s="21">
        <f t="shared" si="412"/>
        <v>40030.745769180765</v>
      </c>
      <c r="H2198" s="12">
        <f t="shared" si="413"/>
        <v>3.7932660163502669</v>
      </c>
      <c r="I2198" s="12">
        <f t="shared" si="414"/>
        <v>93.150846082302351</v>
      </c>
      <c r="J2198" s="15">
        <f>IF(OR((ROW(F2198)-MATCH(MAX($F$2:F2198),$F$2:F2198,0))=1,(ROW(F2198)-MATCH(MAX($F$2:F2198),$F$2:F2198,0))&gt;123),IF(OR(((G2197*J2197/C2197*C2198)/(G2197*K2197/D2197*D2198))&lt;(4/6),((G2197*J2197/C2197*C2198)/(G2197*K2197/D2197*D2198))&gt;(6/4)),50%,((G2197*J2197/C2197*C2198)/((G2197*K2197/D2197*D2198)+(G2197*J2197/C2197*C2198)))),((G2197*J2197/C2197*C2198)/((G2197*K2197/D2197*D2198)+(G2197*J2197/C2197*C2198))))</f>
        <v>0.51837395426929855</v>
      </c>
      <c r="K2198" s="18">
        <f t="shared" si="408"/>
        <v>0.48162604573070145</v>
      </c>
      <c r="L2198" s="20">
        <f t="shared" si="409"/>
        <v>1.0762996703860666</v>
      </c>
      <c r="M2198" s="51">
        <f>IF(AND((B2198-$B$2)&gt;123,OR(((U2197*R2197/C2197*C2198)/(U2197*S2197/D2197*D2198))&lt;(4/6),((U2197*R2197/C2197*C2198)/(U2197*S2197/D2197*D2198))&gt;(6/4))),1,0)</f>
        <v>0</v>
      </c>
      <c r="N2198" s="51">
        <f>IF(AND((B2198-$B$2)&gt;123,OR(((U2197*R2197/C2197*C2198)/(U2197*S2197/D2197*D2198))&lt;(4/6),((U2197*R2197/C2197*C2198)/(U2197*S2197/D2197*D2198))&gt;(6/4))),COUNTIF($M$2:M2198,1),0)</f>
        <v>0</v>
      </c>
      <c r="O2198" s="51">
        <f>IF(OR((ROW(N2198)-MATCH(MAX($N$2:N2198),$N$2:N2198,0))=1,(ROW(N2198)-MATCH(MAX($N$2:N2198),$N$2:N2198,0))&gt;123),IF(OR(((U2197*R2197/C2197*C2198)/(U2197*S2197/D2197*D2198))&lt;(4/6),((U2197*R2197/C2197*C2198)/(U2197*S2197/D2197*D2198))&gt;(6/4)),1,0),0)</f>
        <v>0</v>
      </c>
      <c r="P2198" s="47">
        <f>IF(O2198=1,U2197/2/C2198,P2197)</f>
        <v>3.7894353284260429</v>
      </c>
      <c r="Q2198" s="47">
        <f>IF(O2198=1,U2197/2/D2198,Q2197)</f>
        <v>93.056776270251035</v>
      </c>
      <c r="R2198" s="41">
        <f>P2198*C2198/U2197</f>
        <v>0.51328307022780129</v>
      </c>
      <c r="S2198" s="41">
        <f>Q2198*D2198/U2197</f>
        <v>0.47689605818023395</v>
      </c>
      <c r="T2198" s="41">
        <f t="shared" si="415"/>
        <v>1.0762996703860688</v>
      </c>
      <c r="U2198" s="42">
        <f>P2198*C2198+Q2198*D2198</f>
        <v>39990.320105977888</v>
      </c>
      <c r="V2198" s="25">
        <f>B2198</f>
        <v>44210</v>
      </c>
      <c r="W2198">
        <f>C2198/C$2</f>
        <v>2.3797494989674832</v>
      </c>
      <c r="X2198">
        <f>D2198/D$2</f>
        <v>1.4831565747044069</v>
      </c>
      <c r="Y2198">
        <f t="shared" si="416"/>
        <v>1.9995160052988943</v>
      </c>
      <c r="AA2198" s="15">
        <f t="shared" si="417"/>
        <v>-1.9274893697459272E-2</v>
      </c>
      <c r="AB2198" s="15">
        <f t="shared" si="418"/>
        <v>5.6028610848191107E-4</v>
      </c>
      <c r="AC2198" s="15">
        <f t="shared" si="419"/>
        <v>-9.8208715919648748E-3</v>
      </c>
    </row>
    <row r="2199" spans="1:29" x14ac:dyDescent="0.4">
      <c r="A2199" s="43">
        <f t="shared" si="410"/>
        <v>2021</v>
      </c>
      <c r="B2199" s="53">
        <v>44211</v>
      </c>
      <c r="C2199" s="45">
        <v>5458.0811999999996</v>
      </c>
      <c r="D2199" s="45">
        <f>VLOOKUP(B2199,'H11001.CSI  中证全债'!$A$2:$B$2792,2,0)</f>
        <v>206.8614</v>
      </c>
      <c r="E2199" s="14">
        <f t="shared" si="411"/>
        <v>0</v>
      </c>
      <c r="F2199" s="14">
        <f>IF(AND((B2199-$B$2)&gt;123,OR(((G2198*J2198/C2198*C2199)/(G2198*K2198/D2198*D2199))&lt;(4/6),((G2198*J2198/C2198*C2199)/(G2198*K2198/D2198*D2199))&gt;(6/4))),COUNTIF($E$2:E2199,1),0)</f>
        <v>0</v>
      </c>
      <c r="G2199" s="21">
        <f t="shared" si="412"/>
        <v>39973.268362209921</v>
      </c>
      <c r="H2199" s="12">
        <f t="shared" si="413"/>
        <v>3.7932660163502669</v>
      </c>
      <c r="I2199" s="12">
        <f t="shared" si="414"/>
        <v>93.150846082302351</v>
      </c>
      <c r="J2199" s="15">
        <f>IF(OR((ROW(F2199)-MATCH(MAX($F$2:F2199),$F$2:F2199,0))=1,(ROW(F2199)-MATCH(MAX($F$2:F2199),$F$2:F2199,0))&gt;123),IF(OR(((G2198*J2198/C2198*C2199)/(G2198*K2198/D2198*D2199))&lt;(4/6),((G2198*J2198/C2198*C2199)/(G2198*K2198/D2198*D2199))&gt;(6/4)),50%,((G2198*J2198/C2198*C2199)/((G2198*K2198/D2198*D2199)+(G2198*J2198/C2198*C2199)))),((G2198*J2198/C2198*C2199)/((G2198*K2198/D2198*D2199)+(G2198*J2198/C2198*C2199))))</f>
        <v>0.51794498620516782</v>
      </c>
      <c r="K2199" s="18">
        <f t="shared" si="408"/>
        <v>0.48205501379483218</v>
      </c>
      <c r="L2199" s="20">
        <f t="shared" si="409"/>
        <v>1.0744520259789494</v>
      </c>
      <c r="M2199" s="51">
        <f>IF(AND((B2199-$B$2)&gt;123,OR(((U2198*R2198/C2198*C2199)/(U2198*S2198/D2198*D2199))&lt;(4/6),((U2198*R2198/C2198*C2199)/(U2198*S2198/D2198*D2199))&gt;(6/4))),1,0)</f>
        <v>0</v>
      </c>
      <c r="N2199" s="51">
        <f>IF(AND((B2199-$B$2)&gt;123,OR(((U2198*R2198/C2198*C2199)/(U2198*S2198/D2198*D2199))&lt;(4/6),((U2198*R2198/C2198*C2199)/(U2198*S2198/D2198*D2199))&gt;(6/4))),COUNTIF($M$2:M2199,1),0)</f>
        <v>0</v>
      </c>
      <c r="O2199" s="51">
        <f>IF(OR((ROW(N2199)-MATCH(MAX($N$2:N2199),$N$2:N2199,0))=1,(ROW(N2199)-MATCH(MAX($N$2:N2199),$N$2:N2199,0))&gt;123),IF(OR(((U2198*R2198/C2198*C2199)/(U2198*S2198/D2198*D2199))&lt;(4/6),((U2198*R2198/C2198*C2199)/(U2198*S2198/D2198*D2199))&gt;(6/4)),1,0),0)</f>
        <v>0</v>
      </c>
      <c r="P2199" s="47">
        <f>IF(O2199=1,U2198/2/C2199,P2198)</f>
        <v>3.7894353284260429</v>
      </c>
      <c r="Q2199" s="47">
        <f>IF(O2199=1,U2198/2/D2199,Q2198)</f>
        <v>93.056776270251035</v>
      </c>
      <c r="R2199" s="41">
        <f>P2199*C2199/U2198</f>
        <v>0.51720130446283263</v>
      </c>
      <c r="S2199" s="41">
        <f>Q2199*D2199/U2198</f>
        <v>0.48136286400651673</v>
      </c>
      <c r="T2199" s="41">
        <f t="shared" si="415"/>
        <v>1.0744520259789521</v>
      </c>
      <c r="U2199" s="42">
        <f>P2199*C2199+Q2199*D2199</f>
        <v>39932.900743448918</v>
      </c>
      <c r="V2199" s="25">
        <f>B2199</f>
        <v>44211</v>
      </c>
      <c r="W2199">
        <f>C2199/C$2</f>
        <v>2.3743661019691977</v>
      </c>
      <c r="X2199">
        <f>D2199/D$2</f>
        <v>1.4823461125044786</v>
      </c>
      <c r="Y2199">
        <f t="shared" si="416"/>
        <v>1.9966450371724458</v>
      </c>
      <c r="AA2199" s="15">
        <f t="shared" si="417"/>
        <v>-2.2621696109700329E-3</v>
      </c>
      <c r="AB2199" s="15">
        <f t="shared" si="418"/>
        <v>-5.4644412717508306E-4</v>
      </c>
      <c r="AC2199" s="15">
        <f t="shared" si="419"/>
        <v>-1.435831530650522E-3</v>
      </c>
    </row>
    <row r="2200" spans="1:29" x14ac:dyDescent="0.4">
      <c r="A2200" s="43">
        <f t="shared" si="410"/>
        <v>2021</v>
      </c>
      <c r="B2200" s="53">
        <v>44214</v>
      </c>
      <c r="C2200" s="45">
        <v>5518.5204999999996</v>
      </c>
      <c r="D2200" s="45">
        <f>VLOOKUP(B2200,'H11001.CSI  中证全债'!$A$2:$B$2792,2,0)</f>
        <v>206.81180000000001</v>
      </c>
      <c r="E2200" s="14">
        <f t="shared" si="411"/>
        <v>0</v>
      </c>
      <c r="F2200" s="14">
        <f>IF(AND((B2200-$B$2)&gt;123,OR(((G2199*J2199/C2199*C2200)/(G2199*K2199/D2199*D2200))&lt;(4/6),((G2199*J2199/C2199*C2200)/(G2199*K2199/D2199*D2200))&gt;(6/4))),COUNTIF($E$2:E2200,1),0)</f>
        <v>0</v>
      </c>
      <c r="G2200" s="21">
        <f t="shared" si="412"/>
        <v>40197.910422986242</v>
      </c>
      <c r="H2200" s="12">
        <f t="shared" si="413"/>
        <v>3.7932660163502669</v>
      </c>
      <c r="I2200" s="12">
        <f t="shared" si="414"/>
        <v>93.150846082302351</v>
      </c>
      <c r="J2200" s="15">
        <f>IF(OR((ROW(F2200)-MATCH(MAX($F$2:F2200),$F$2:F2200,0))=1,(ROW(F2200)-MATCH(MAX($F$2:F2200),$F$2:F2200,0))&gt;123),IF(OR(((G2199*J2199/C2199*C2200)/(G2199*K2199/D2199*D2200))&lt;(4/6),((G2199*J2199/C2199*C2200)/(G2199*K2199/D2199*D2200))&gt;(6/4)),50%,((G2199*J2199/C2199*C2200)/((G2199*K2199/D2199*D2200)+(G2199*J2199/C2199*C2200)))),((G2199*J2199/C2199*C2200)/((G2199*K2199/D2199*D2200)+(G2199*J2199/C2199*C2200))))</f>
        <v>0.52075384150346571</v>
      </c>
      <c r="K2200" s="18">
        <f t="shared" si="408"/>
        <v>0.47924615849653429</v>
      </c>
      <c r="L2200" s="20">
        <f t="shared" si="409"/>
        <v>1.0866103614417006</v>
      </c>
      <c r="M2200" s="51">
        <f>IF(AND((B2200-$B$2)&gt;123,OR(((U2199*R2199/C2199*C2200)/(U2199*S2199/D2199*D2200))&lt;(4/6),((U2199*R2199/C2199*C2200)/(U2199*S2199/D2199*D2200))&gt;(6/4))),1,0)</f>
        <v>0</v>
      </c>
      <c r="N2200" s="51">
        <f>IF(AND((B2200-$B$2)&gt;123,OR(((U2199*R2199/C2199*C2200)/(U2199*S2199/D2199*D2200))&lt;(4/6),((U2199*R2199/C2199*C2200)/(U2199*S2199/D2199*D2200))&gt;(6/4))),COUNTIF($M$2:M2200,1),0)</f>
        <v>0</v>
      </c>
      <c r="O2200" s="51">
        <f>IF(OR((ROW(N2200)-MATCH(MAX($N$2:N2200),$N$2:N2200,0))=1,(ROW(N2200)-MATCH(MAX($N$2:N2200),$N$2:N2200,0))&gt;123),IF(OR(((U2199*R2199/C2199*C2200)/(U2199*S2199/D2199*D2200))&lt;(4/6),((U2199*R2199/C2199*C2200)/(U2199*S2199/D2199*D2200))&gt;(6/4)),1,0),0)</f>
        <v>0</v>
      </c>
      <c r="P2200" s="47">
        <f>IF(O2200=1,U2199/2/C2200,P2199)</f>
        <v>3.7894353284260429</v>
      </c>
      <c r="Q2200" s="47">
        <f>IF(O2200=1,U2199/2/D2200,Q2199)</f>
        <v>93.056776270251035</v>
      </c>
      <c r="R2200" s="41">
        <f>P2200*C2200/U2199</f>
        <v>0.52368037768390818</v>
      </c>
      <c r="S2200" s="41">
        <f>Q2200*D2200/U2199</f>
        <v>0.48193942950175311</v>
      </c>
      <c r="T2200" s="41">
        <f t="shared" si="415"/>
        <v>1.0866103614417031</v>
      </c>
      <c r="U2200" s="42">
        <f>P2200*C2200+Q2200*D2200</f>
        <v>40157.315945991257</v>
      </c>
      <c r="V2200" s="25">
        <f>B2200</f>
        <v>44214</v>
      </c>
      <c r="W2200">
        <f>C2200/C$2</f>
        <v>2.4006583134421136</v>
      </c>
      <c r="X2200">
        <f>D2200/D$2</f>
        <v>1.4819906843425295</v>
      </c>
      <c r="Y2200">
        <f t="shared" si="416"/>
        <v>2.007865797299563</v>
      </c>
      <c r="AA2200" s="15">
        <f t="shared" si="417"/>
        <v>1.1073360359680873E-2</v>
      </c>
      <c r="AB2200" s="15">
        <f t="shared" si="418"/>
        <v>-2.3977407094799563E-4</v>
      </c>
      <c r="AC2200" s="15">
        <f t="shared" si="419"/>
        <v>5.6198071856616849E-3</v>
      </c>
    </row>
    <row r="2201" spans="1:29" x14ac:dyDescent="0.4">
      <c r="A2201" s="43">
        <f t="shared" si="410"/>
        <v>2021</v>
      </c>
      <c r="B2201" s="53">
        <v>44215</v>
      </c>
      <c r="C2201" s="45">
        <v>5437.5234</v>
      </c>
      <c r="D2201" s="45">
        <f>VLOOKUP(B2201,'H11001.CSI  中证全债'!$A$2:$B$2792,2,0)</f>
        <v>206.7354</v>
      </c>
      <c r="E2201" s="14">
        <f t="shared" si="411"/>
        <v>0</v>
      </c>
      <c r="F2201" s="14">
        <f>IF(AND((B2201-$B$2)&gt;123,OR(((G2200*J2200/C2200*C2201)/(G2200*K2200/D2200*D2201))&lt;(4/6),((G2200*J2200/C2200*C2201)/(G2200*K2200/D2200*D2201))&gt;(6/4))),COUNTIF($E$2:E2201,1),0)</f>
        <v>0</v>
      </c>
      <c r="G2201" s="21">
        <f t="shared" si="412"/>
        <v>39883.550151492629</v>
      </c>
      <c r="H2201" s="12">
        <f t="shared" si="413"/>
        <v>3.7932660163502669</v>
      </c>
      <c r="I2201" s="12">
        <f t="shared" si="414"/>
        <v>93.150846082302351</v>
      </c>
      <c r="J2201" s="15">
        <f>IF(OR((ROW(F2201)-MATCH(MAX($F$2:F2201),$F$2:F2201,0))=1,(ROW(F2201)-MATCH(MAX($F$2:F2201),$F$2:F2201,0))&gt;123),IF(OR(((G2200*J2200/C2200*C2201)/(G2200*K2200/D2200*D2201))&lt;(4/6),((G2200*J2200/C2200*C2201)/(G2200*K2200/D2200*D2201))&gt;(6/4)),50%,((G2200*J2200/C2200*C2201)/((G2200*K2200/D2200*D2201)+(G2200*J2200/C2200*C2201)))),((G2200*J2200/C2200*C2201)/((G2200*K2200/D2200*D2201)+(G2200*J2200/C2200*C2201))))</f>
        <v>0.51715488335376902</v>
      </c>
      <c r="K2201" s="18">
        <f t="shared" si="408"/>
        <v>0.48284511664623098</v>
      </c>
      <c r="L2201" s="20">
        <f t="shared" si="409"/>
        <v>1.0710574996509201</v>
      </c>
      <c r="M2201" s="51">
        <f>IF(AND((B2201-$B$2)&gt;123,OR(((U2200*R2200/C2200*C2201)/(U2200*S2200/D2200*D2201))&lt;(4/6),((U2200*R2200/C2200*C2201)/(U2200*S2200/D2200*D2201))&gt;(6/4))),1,0)</f>
        <v>0</v>
      </c>
      <c r="N2201" s="51">
        <f>IF(AND((B2201-$B$2)&gt;123,OR(((U2200*R2200/C2200*C2201)/(U2200*S2200/D2200*D2201))&lt;(4/6),((U2200*R2200/C2200*C2201)/(U2200*S2200/D2200*D2201))&gt;(6/4))),COUNTIF($M$2:M2201,1),0)</f>
        <v>0</v>
      </c>
      <c r="O2201" s="51">
        <f>IF(OR((ROW(N2201)-MATCH(MAX($N$2:N2201),$N$2:N2201,0))=1,(ROW(N2201)-MATCH(MAX($N$2:N2201),$N$2:N2201,0))&gt;123),IF(OR(((U2200*R2200/C2200*C2201)/(U2200*S2200/D2200*D2201))&lt;(4/6),((U2200*R2200/C2200*C2201)/(U2200*S2200/D2200*D2201))&gt;(6/4)),1,0),0)</f>
        <v>0</v>
      </c>
      <c r="P2201" s="47">
        <f>IF(O2201=1,U2200/2/C2201,P2200)</f>
        <v>3.7894353284260429</v>
      </c>
      <c r="Q2201" s="47">
        <f>IF(O2201=1,U2200/2/D2201,Q2200)</f>
        <v>93.056776270251035</v>
      </c>
      <c r="R2201" s="41">
        <f>P2201*C2201/U2200</f>
        <v>0.51311056990999471</v>
      </c>
      <c r="S2201" s="41">
        <f>Q2201*D2201/U2200</f>
        <v>0.47906911634270521</v>
      </c>
      <c r="T2201" s="41">
        <f t="shared" si="415"/>
        <v>1.0710574996509223</v>
      </c>
      <c r="U2201" s="42">
        <f>P2201*C2201+Q2201*D2201</f>
        <v>39843.273136044154</v>
      </c>
      <c r="V2201" s="25">
        <f>B2201</f>
        <v>44215</v>
      </c>
      <c r="W2201">
        <f>C2201/C$2</f>
        <v>2.3654230793826043</v>
      </c>
      <c r="X2201">
        <f>D2201/D$2</f>
        <v>1.4814432103188819</v>
      </c>
      <c r="Y2201">
        <f t="shared" si="416"/>
        <v>1.9921636568022076</v>
      </c>
      <c r="AA2201" s="15">
        <f t="shared" si="417"/>
        <v>-1.4677321575592428E-2</v>
      </c>
      <c r="AB2201" s="15">
        <f t="shared" si="418"/>
        <v>-3.6941799259038177E-4</v>
      </c>
      <c r="AC2201" s="15">
        <f t="shared" si="419"/>
        <v>-7.8203137473000783E-3</v>
      </c>
    </row>
    <row r="2202" spans="1:29" x14ac:dyDescent="0.4">
      <c r="A2202" s="43">
        <f t="shared" si="410"/>
        <v>2021</v>
      </c>
      <c r="B2202" s="53">
        <v>44216</v>
      </c>
      <c r="C2202" s="45">
        <v>5476.4336000000003</v>
      </c>
      <c r="D2202" s="45">
        <f>VLOOKUP(B2202,'H11001.CSI  中证全债'!$A$2:$B$2792,2,0)</f>
        <v>206.8065</v>
      </c>
      <c r="E2202" s="14">
        <f t="shared" si="411"/>
        <v>0</v>
      </c>
      <c r="F2202" s="14">
        <f>IF(AND((B2202-$B$2)&gt;123,OR(((G2201*J2201/C2201*C2202)/(G2201*K2201/D2201*D2202))&lt;(4/6),((G2201*J2201/C2201*C2202)/(G2201*K2201/D2201*D2202))&gt;(6/4))),COUNTIF($E$2:E2202,1),0)</f>
        <v>0</v>
      </c>
      <c r="G2202" s="21">
        <f t="shared" si="412"/>
        <v>40037.769915998477</v>
      </c>
      <c r="H2202" s="12">
        <f t="shared" si="413"/>
        <v>3.7932660163502669</v>
      </c>
      <c r="I2202" s="12">
        <f t="shared" si="414"/>
        <v>93.150846082302351</v>
      </c>
      <c r="J2202" s="15">
        <f>IF(OR((ROW(F2202)-MATCH(MAX($F$2:F2202),$F$2:F2202,0))=1,(ROW(F2202)-MATCH(MAX($F$2:F2202),$F$2:F2202,0))&gt;123),IF(OR(((G2201*J2201/C2201*C2202)/(G2201*K2201/D2201*D2202))&lt;(4/6),((G2201*J2201/C2201*C2202)/(G2201*K2201/D2201*D2202))&gt;(6/4)),50%,((G2201*J2201/C2201*C2202)/((G2201*K2201/D2201*D2202)+(G2201*J2201/C2201*C2202)))),((G2201*J2201/C2201*C2202)/((G2201*K2201/D2201*D2202)+(G2201*J2201/C2201*C2202))))</f>
        <v>0.51884931426657621</v>
      </c>
      <c r="K2202" s="18">
        <f t="shared" si="408"/>
        <v>0.48115068573342379</v>
      </c>
      <c r="L2202" s="20">
        <f t="shared" si="409"/>
        <v>1.0783509816175112</v>
      </c>
      <c r="M2202" s="51">
        <f>IF(AND((B2202-$B$2)&gt;123,OR(((U2201*R2201/C2201*C2202)/(U2201*S2201/D2201*D2202))&lt;(4/6),((U2201*R2201/C2201*C2202)/(U2201*S2201/D2201*D2202))&gt;(6/4))),1,0)</f>
        <v>0</v>
      </c>
      <c r="N2202" s="51">
        <f>IF(AND((B2202-$B$2)&gt;123,OR(((U2201*R2201/C2201*C2202)/(U2201*S2201/D2201*D2202))&lt;(4/6),((U2201*R2201/C2201*C2202)/(U2201*S2201/D2201*D2202))&gt;(6/4))),COUNTIF($M$2:M2202,1),0)</f>
        <v>0</v>
      </c>
      <c r="O2202" s="51">
        <f>IF(OR((ROW(N2202)-MATCH(MAX($N$2:N2202),$N$2:N2202,0))=1,(ROW(N2202)-MATCH(MAX($N$2:N2202),$N$2:N2202,0))&gt;123),IF(OR(((U2201*R2201/C2201*C2202)/(U2201*S2201/D2201*D2202))&lt;(4/6),((U2201*R2201/C2201*C2202)/(U2201*S2201/D2201*D2202))&gt;(6/4)),1,0),0)</f>
        <v>0</v>
      </c>
      <c r="P2202" s="47">
        <f>IF(O2202=1,U2201/2/C2202,P2201)</f>
        <v>3.7894353284260429</v>
      </c>
      <c r="Q2202" s="47">
        <f>IF(O2202=1,U2201/2/D2202,Q2201)</f>
        <v>93.056776270251035</v>
      </c>
      <c r="R2202" s="41">
        <f>P2202*C2202/U2201</f>
        <v>0.52085557546339278</v>
      </c>
      <c r="S2202" s="41">
        <f>Q2202*D2202/U2201</f>
        <v>0.48301117571397367</v>
      </c>
      <c r="T2202" s="41">
        <f t="shared" si="415"/>
        <v>1.0783509816175134</v>
      </c>
      <c r="U2202" s="42">
        <f>P2202*C2202+Q2202*D2202</f>
        <v>39997.33715935309</v>
      </c>
      <c r="V2202" s="25">
        <f>B2202</f>
        <v>44216</v>
      </c>
      <c r="W2202">
        <f>C2202/C$2</f>
        <v>2.3823497348344951</v>
      </c>
      <c r="X2202">
        <f>D2202/D$2</f>
        <v>1.4819527051236114</v>
      </c>
      <c r="Y2202">
        <f t="shared" si="416"/>
        <v>1.9998668579676544</v>
      </c>
      <c r="AA2202" s="15">
        <f t="shared" si="417"/>
        <v>7.1558680556667031E-3</v>
      </c>
      <c r="AB2202" s="15">
        <f t="shared" si="418"/>
        <v>3.439178776349916E-4</v>
      </c>
      <c r="AC2202" s="15">
        <f t="shared" si="419"/>
        <v>3.8667511773664565E-3</v>
      </c>
    </row>
    <row r="2203" spans="1:29" x14ac:dyDescent="0.4">
      <c r="A2203" s="43">
        <f t="shared" si="410"/>
        <v>2021</v>
      </c>
      <c r="B2203" s="53">
        <v>44217</v>
      </c>
      <c r="C2203" s="45">
        <v>5564.9692999999997</v>
      </c>
      <c r="D2203" s="45">
        <f>VLOOKUP(B2203,'H11001.CSI  中证全债'!$A$2:$B$2792,2,0)</f>
        <v>206.9385</v>
      </c>
      <c r="E2203" s="14">
        <f t="shared" si="411"/>
        <v>0</v>
      </c>
      <c r="F2203" s="14">
        <f>IF(AND((B2203-$B$2)&gt;123,OR(((G2202*J2202/C2202*C2203)/(G2202*K2202/D2202*D2203))&lt;(4/6),((G2202*J2202/C2202*C2203)/(G2202*K2202/D2202*D2203))&gt;(6/4))),COUNTIF($E$2:E2203,1),0)</f>
        <v>0</v>
      </c>
      <c r="G2203" s="21">
        <f t="shared" si="412"/>
        <v>40385.905289725124</v>
      </c>
      <c r="H2203" s="12">
        <f t="shared" si="413"/>
        <v>3.7932660163502669</v>
      </c>
      <c r="I2203" s="12">
        <f t="shared" si="414"/>
        <v>93.150846082302351</v>
      </c>
      <c r="J2203" s="15">
        <f>IF(OR((ROW(F2203)-MATCH(MAX($F$2:F2203),$F$2:F2203,0))=1,(ROW(F2203)-MATCH(MAX($F$2:F2203),$F$2:F2203,0))&gt;123),IF(OR(((G2202*J2202/C2202*C2203)/(G2202*K2202/D2202*D2203))&lt;(4/6),((G2202*J2202/C2202*C2203)/(G2202*K2202/D2202*D2203))&gt;(6/4)),50%,((G2202*J2202/C2202*C2203)/((G2202*K2202/D2202*D2203)+(G2202*J2202/C2202*C2203)))),((G2202*J2202/C2202*C2203)/((G2202*K2202/D2202*D2203)+(G2202*J2202/C2202*C2203))))</f>
        <v>0.5226924783853526</v>
      </c>
      <c r="K2203" s="18">
        <f t="shared" si="408"/>
        <v>0.4773075216146474</v>
      </c>
      <c r="L2203" s="20">
        <f t="shared" si="409"/>
        <v>1.0950853584229636</v>
      </c>
      <c r="M2203" s="51">
        <f>IF(AND((B2203-$B$2)&gt;123,OR(((U2202*R2202/C2202*C2203)/(U2202*S2202/D2202*D2203))&lt;(4/6),((U2202*R2202/C2202*C2203)/(U2202*S2202/D2202*D2203))&gt;(6/4))),1,0)</f>
        <v>0</v>
      </c>
      <c r="N2203" s="51">
        <f>IF(AND((B2203-$B$2)&gt;123,OR(((U2202*R2202/C2202*C2203)/(U2202*S2202/D2202*D2203))&lt;(4/6),((U2202*R2202/C2202*C2203)/(U2202*S2202/D2202*D2203))&gt;(6/4))),COUNTIF($M$2:M2203,1),0)</f>
        <v>0</v>
      </c>
      <c r="O2203" s="51">
        <f>IF(OR((ROW(N2203)-MATCH(MAX($N$2:N2203),$N$2:N2203,0))=1,(ROW(N2203)-MATCH(MAX($N$2:N2203),$N$2:N2203,0))&gt;123),IF(OR(((U2202*R2202/C2202*C2203)/(U2202*S2202/D2202*D2203))&lt;(4/6),((U2202*R2202/C2202*C2203)/(U2202*S2202/D2202*D2203))&gt;(6/4)),1,0),0)</f>
        <v>0</v>
      </c>
      <c r="P2203" s="47">
        <f>IF(O2203=1,U2202/2/C2203,P2202)</f>
        <v>3.7894353284260429</v>
      </c>
      <c r="Q2203" s="47">
        <f>IF(O2203=1,U2202/2/D2203,Q2202)</f>
        <v>93.056776270251035</v>
      </c>
      <c r="R2203" s="41">
        <f>P2203*C2203/U2202</f>
        <v>0.52723738040383639</v>
      </c>
      <c r="S2203" s="41">
        <f>Q2203*D2203/U2202</f>
        <v>0.48145779353959384</v>
      </c>
      <c r="T2203" s="41">
        <f t="shared" si="415"/>
        <v>1.0950853584229658</v>
      </c>
      <c r="U2203" s="42">
        <f>P2203*C2203+Q2203*D2203</f>
        <v>40345.120963227688</v>
      </c>
      <c r="V2203" s="25">
        <f>B2203</f>
        <v>44217</v>
      </c>
      <c r="W2203">
        <f>C2203/C$2</f>
        <v>2.4208643990894192</v>
      </c>
      <c r="X2203">
        <f>D2203/D$2</f>
        <v>1.4828986026513793</v>
      </c>
      <c r="Y2203">
        <f t="shared" si="416"/>
        <v>2.0172560481613844</v>
      </c>
      <c r="AA2203" s="15">
        <f t="shared" si="417"/>
        <v>1.6166670951693662E-2</v>
      </c>
      <c r="AB2203" s="15">
        <f t="shared" si="418"/>
        <v>6.3827781041703169E-4</v>
      </c>
      <c r="AC2203" s="15">
        <f t="shared" si="419"/>
        <v>8.6951739434302233E-3</v>
      </c>
    </row>
    <row r="2204" spans="1:29" x14ac:dyDescent="0.4">
      <c r="A2204" s="43">
        <f t="shared" si="410"/>
        <v>2021</v>
      </c>
      <c r="B2204" s="53">
        <v>44218</v>
      </c>
      <c r="C2204" s="45">
        <v>5569.7759999999998</v>
      </c>
      <c r="D2204" s="45">
        <f>VLOOKUP(B2204,'H11001.CSI  中证全债'!$A$2:$B$2792,2,0)</f>
        <v>207.02449999999999</v>
      </c>
      <c r="E2204" s="14">
        <f t="shared" si="411"/>
        <v>0</v>
      </c>
      <c r="F2204" s="14">
        <f>IF(AND((B2204-$B$2)&gt;123,OR(((G2203*J2203/C2203*C2204)/(G2203*K2203/D2203*D2204))&lt;(4/6),((G2203*J2203/C2203*C2204)/(G2203*K2203/D2203*D2204))&gt;(6/4))),COUNTIF($E$2:E2204,1),0)</f>
        <v>0</v>
      </c>
      <c r="G2204" s="21">
        <f t="shared" si="412"/>
        <v>40412.149354248992</v>
      </c>
      <c r="H2204" s="12">
        <f t="shared" si="413"/>
        <v>3.7932660163502669</v>
      </c>
      <c r="I2204" s="12">
        <f t="shared" si="414"/>
        <v>93.150846082302351</v>
      </c>
      <c r="J2204" s="15">
        <f>IF(OR((ROW(F2204)-MATCH(MAX($F$2:F2204),$F$2:F2204,0))=1,(ROW(F2204)-MATCH(MAX($F$2:F2204),$F$2:F2204,0))&gt;123),IF(OR(((G2203*J2203/C2203*C2204)/(G2203*K2203/D2203*D2204))&lt;(4/6),((G2203*J2203/C2203*C2204)/(G2203*K2203/D2203*D2204))&gt;(6/4)),50%,((G2203*J2203/C2203*C2204)/((G2203*K2203/D2203*D2204)+(G2203*J2203/C2203*C2204)))),((G2203*J2203/C2203*C2204)/((G2203*K2203/D2203*D2204)+(G2203*J2203/C2203*C2204))))</f>
        <v>0.52280421499684349</v>
      </c>
      <c r="K2204" s="18">
        <f t="shared" si="408"/>
        <v>0.47719578500315651</v>
      </c>
      <c r="L2204" s="20">
        <f t="shared" si="409"/>
        <v>1.0955759280090567</v>
      </c>
      <c r="M2204" s="51">
        <f>IF(AND((B2204-$B$2)&gt;123,OR(((U2203*R2203/C2203*C2204)/(U2203*S2203/D2203*D2204))&lt;(4/6),((U2203*R2203/C2203*C2204)/(U2203*S2203/D2203*D2204))&gt;(6/4))),1,0)</f>
        <v>0</v>
      </c>
      <c r="N2204" s="51">
        <f>IF(AND((B2204-$B$2)&gt;123,OR(((U2203*R2203/C2203*C2204)/(U2203*S2203/D2203*D2204))&lt;(4/6),((U2203*R2203/C2203*C2204)/(U2203*S2203/D2203*D2204))&gt;(6/4))),COUNTIF($M$2:M2204,1),0)</f>
        <v>0</v>
      </c>
      <c r="O2204" s="51">
        <f>IF(OR((ROW(N2204)-MATCH(MAX($N$2:N2204),$N$2:N2204,0))=1,(ROW(N2204)-MATCH(MAX($N$2:N2204),$N$2:N2204,0))&gt;123),IF(OR(((U2203*R2203/C2203*C2204)/(U2203*S2203/D2203*D2204))&lt;(4/6),((U2203*R2203/C2203*C2204)/(U2203*S2203/D2203*D2204))&gt;(6/4)),1,0),0)</f>
        <v>0</v>
      </c>
      <c r="P2204" s="47">
        <f>IF(O2204=1,U2203/2/C2204,P2203)</f>
        <v>3.7894353284260429</v>
      </c>
      <c r="Q2204" s="47">
        <f>IF(O2204=1,U2203/2/D2204,Q2203)</f>
        <v>93.056776270251035</v>
      </c>
      <c r="R2204" s="41">
        <f>P2204*C2204/U2203</f>
        <v>0.52314395004681491</v>
      </c>
      <c r="S2204" s="41">
        <f>Q2204*D2204/U2203</f>
        <v>0.47750588222351792</v>
      </c>
      <c r="T2204" s="41">
        <f t="shared" si="415"/>
        <v>1.0955759280090587</v>
      </c>
      <c r="U2204" s="42">
        <f>P2204*C2204+Q2204*D2204</f>
        <v>40371.338524780076</v>
      </c>
      <c r="V2204" s="25">
        <f>B2204</f>
        <v>44218</v>
      </c>
      <c r="W2204">
        <f>C2204/C$2</f>
        <v>2.4229554023420521</v>
      </c>
      <c r="X2204">
        <f>D2204/D$2</f>
        <v>1.4835148692225006</v>
      </c>
      <c r="Y2204">
        <f t="shared" si="416"/>
        <v>2.018566926239004</v>
      </c>
      <c r="AA2204" s="15">
        <f t="shared" si="417"/>
        <v>8.637424109418923E-4</v>
      </c>
      <c r="AB2204" s="15">
        <f t="shared" si="418"/>
        <v>4.1558240733352569E-4</v>
      </c>
      <c r="AC2204" s="15">
        <f t="shared" si="419"/>
        <v>6.4983227033299507E-4</v>
      </c>
    </row>
    <row r="2205" spans="1:29" x14ac:dyDescent="0.4">
      <c r="A2205" s="43">
        <f t="shared" si="410"/>
        <v>2021</v>
      </c>
      <c r="B2205" s="53">
        <v>44221</v>
      </c>
      <c r="C2205" s="45">
        <v>5625.9232000000002</v>
      </c>
      <c r="D2205" s="45">
        <f>VLOOKUP(B2205,'H11001.CSI  中证全债'!$A$2:$B$2792,2,0)</f>
        <v>207.07859999999999</v>
      </c>
      <c r="E2205" s="14">
        <f t="shared" si="411"/>
        <v>0</v>
      </c>
      <c r="F2205" s="14">
        <f>IF(AND((B2205-$B$2)&gt;123,OR(((G2204*J2204/C2204*C2205)/(G2204*K2204/D2204*D2205))&lt;(4/6),((G2204*J2204/C2204*C2205)/(G2204*K2204/D2204*D2205))&gt;(6/4))),COUNTIF($E$2:E2205,1),0)</f>
        <v>0</v>
      </c>
      <c r="G2205" s="21">
        <f t="shared" si="412"/>
        <v>40630.170080695272</v>
      </c>
      <c r="H2205" s="12">
        <f t="shared" si="413"/>
        <v>3.7932660163502669</v>
      </c>
      <c r="I2205" s="12">
        <f t="shared" si="414"/>
        <v>93.150846082302351</v>
      </c>
      <c r="J2205" s="15">
        <f>IF(OR((ROW(F2205)-MATCH(MAX($F$2:F2205),$F$2:F2205,0))=1,(ROW(F2205)-MATCH(MAX($F$2:F2205),$F$2:F2205,0))&gt;123),IF(OR(((G2204*J2204/C2204*C2205)/(G2204*K2204/D2204*D2205))&lt;(4/6),((G2204*J2204/C2204*C2205)/(G2204*K2204/D2204*D2205))&gt;(6/4)),50%,((G2204*J2204/C2204*C2205)/((G2204*K2204/D2204*D2205)+(G2204*J2204/C2204*C2205)))),((G2204*J2204/C2204*C2205)/((G2204*K2204/D2204*D2205)+(G2204*J2204/C2204*C2205))))</f>
        <v>0.52524080609980506</v>
      </c>
      <c r="K2205" s="18">
        <f t="shared" si="408"/>
        <v>0.47475919390019494</v>
      </c>
      <c r="L2205" s="20">
        <f t="shared" si="409"/>
        <v>1.1063309838929047</v>
      </c>
      <c r="M2205" s="51">
        <f>IF(AND((B2205-$B$2)&gt;123,OR(((U2204*R2204/C2204*C2205)/(U2204*S2204/D2204*D2205))&lt;(4/6),((U2204*R2204/C2204*C2205)/(U2204*S2204/D2204*D2205))&gt;(6/4))),1,0)</f>
        <v>0</v>
      </c>
      <c r="N2205" s="51">
        <f>IF(AND((B2205-$B$2)&gt;123,OR(((U2204*R2204/C2204*C2205)/(U2204*S2204/D2204*D2205))&lt;(4/6),((U2204*R2204/C2204*C2205)/(U2204*S2204/D2204*D2205))&gt;(6/4))),COUNTIF($M$2:M2205,1),0)</f>
        <v>0</v>
      </c>
      <c r="O2205" s="51">
        <f>IF(OR((ROW(N2205)-MATCH(MAX($N$2:N2205),$N$2:N2205,0))=1,(ROW(N2205)-MATCH(MAX($N$2:N2205),$N$2:N2205,0))&gt;123),IF(OR(((U2204*R2204/C2204*C2205)/(U2204*S2204/D2204*D2205))&lt;(4/6),((U2204*R2204/C2204*C2205)/(U2204*S2204/D2204*D2205))&gt;(6/4)),1,0),0)</f>
        <v>0</v>
      </c>
      <c r="P2205" s="47">
        <f>IF(O2205=1,U2204/2/C2205,P2204)</f>
        <v>3.7894353284260429</v>
      </c>
      <c r="Q2205" s="47">
        <f>IF(O2205=1,U2204/2/D2205,Q2204)</f>
        <v>93.056776270251035</v>
      </c>
      <c r="R2205" s="41">
        <f>P2205*C2205/U2204</f>
        <v>0.52807444360572708</v>
      </c>
      <c r="S2205" s="41">
        <f>Q2205*D2205/U2204</f>
        <v>0.47732048663010679</v>
      </c>
      <c r="T2205" s="41">
        <f t="shared" si="415"/>
        <v>1.1063309838929067</v>
      </c>
      <c r="U2205" s="42">
        <f>P2205*C2205+Q2205*D2205</f>
        <v>40589.139079648499</v>
      </c>
      <c r="V2205" s="25">
        <f>B2205</f>
        <v>44221</v>
      </c>
      <c r="W2205">
        <f>C2205/C$2</f>
        <v>2.4473804710640943</v>
      </c>
      <c r="X2205">
        <f>D2205/D$2</f>
        <v>1.4839025438910782</v>
      </c>
      <c r="Y2205">
        <f t="shared" si="416"/>
        <v>2.0294569539824248</v>
      </c>
      <c r="AA2205" s="15">
        <f t="shared" si="417"/>
        <v>1.0080692652631118E-2</v>
      </c>
      <c r="AB2205" s="15">
        <f t="shared" si="418"/>
        <v>2.6132172762172168E-4</v>
      </c>
      <c r="AC2205" s="15">
        <f t="shared" si="419"/>
        <v>5.3949302358338169E-3</v>
      </c>
    </row>
    <row r="2206" spans="1:29" x14ac:dyDescent="0.4">
      <c r="A2206" s="43">
        <f t="shared" si="410"/>
        <v>2021</v>
      </c>
      <c r="B2206" s="53">
        <v>44222</v>
      </c>
      <c r="C2206" s="45">
        <v>5512.9678000000004</v>
      </c>
      <c r="D2206" s="45">
        <f>VLOOKUP(B2206,'H11001.CSI  中证全债'!$A$2:$B$2792,2,0)</f>
        <v>206.88239999999999</v>
      </c>
      <c r="E2206" s="14">
        <f t="shared" si="411"/>
        <v>0</v>
      </c>
      <c r="F2206" s="14">
        <f>IF(AND((B2206-$B$2)&gt;123,OR(((G2205*J2205/C2205*C2206)/(G2205*K2205/D2205*D2206))&lt;(4/6),((G2205*J2205/C2205*C2206)/(G2205*K2205/D2205*D2206))&gt;(6/4))),COUNTIF($E$2:E2206,1),0)</f>
        <v>0</v>
      </c>
      <c r="G2206" s="21">
        <f t="shared" si="412"/>
        <v>40183.424004510671</v>
      </c>
      <c r="H2206" s="12">
        <f t="shared" si="413"/>
        <v>3.7932660163502669</v>
      </c>
      <c r="I2206" s="12">
        <f t="shared" si="414"/>
        <v>93.150846082302351</v>
      </c>
      <c r="J2206" s="15">
        <f>IF(OR((ROW(F2206)-MATCH(MAX($F$2:F2206),$F$2:F2206,0))=1,(ROW(F2206)-MATCH(MAX($F$2:F2206),$F$2:F2206,0))&gt;123),IF(OR(((G2205*J2205/C2205*C2206)/(G2205*K2205/D2205*D2206))&lt;(4/6),((G2205*J2205/C2205*C2206)/(G2205*K2205/D2205*D2206))&gt;(6/4)),50%,((G2205*J2205/C2205*C2206)/((G2205*K2205/D2205*D2206)+(G2205*J2205/C2205*C2206)))),((G2205*J2205/C2205*C2206)/((G2205*K2205/D2205*D2206)+(G2205*J2205/C2205*C2206))))</f>
        <v>0.5204174089949597</v>
      </c>
      <c r="K2206" s="18">
        <f t="shared" si="408"/>
        <v>0.4795825910050403</v>
      </c>
      <c r="L2206" s="20">
        <f t="shared" si="409"/>
        <v>1.0851465811224374</v>
      </c>
      <c r="M2206" s="51">
        <f>IF(AND((B2206-$B$2)&gt;123,OR(((U2205*R2205/C2205*C2206)/(U2205*S2205/D2205*D2206))&lt;(4/6),((U2205*R2205/C2205*C2206)/(U2205*S2205/D2205*D2206))&gt;(6/4))),1,0)</f>
        <v>0</v>
      </c>
      <c r="N2206" s="51">
        <f>IF(AND((B2206-$B$2)&gt;123,OR(((U2205*R2205/C2205*C2206)/(U2205*S2205/D2205*D2206))&lt;(4/6),((U2205*R2205/C2205*C2206)/(U2205*S2205/D2205*D2206))&gt;(6/4))),COUNTIF($M$2:M2206,1),0)</f>
        <v>0</v>
      </c>
      <c r="O2206" s="51">
        <f>IF(OR((ROW(N2206)-MATCH(MAX($N$2:N2206),$N$2:N2206,0))=1,(ROW(N2206)-MATCH(MAX($N$2:N2206),$N$2:N2206,0))&gt;123),IF(OR(((U2205*R2205/C2205*C2206)/(U2205*S2205/D2205*D2206))&lt;(4/6),((U2205*R2205/C2205*C2206)/(U2205*S2205/D2205*D2206))&gt;(6/4)),1,0),0)</f>
        <v>0</v>
      </c>
      <c r="P2206" s="47">
        <f>IF(O2206=1,U2205/2/C2206,P2205)</f>
        <v>3.7894353284260429</v>
      </c>
      <c r="Q2206" s="47">
        <f>IF(O2206=1,U2205/2/D2206,Q2205)</f>
        <v>93.056776270251035</v>
      </c>
      <c r="R2206" s="41">
        <f>P2206*C2206/U2205</f>
        <v>0.51469519727433732</v>
      </c>
      <c r="S2206" s="41">
        <f>Q2206*D2206/U2205</f>
        <v>0.47430937555178376</v>
      </c>
      <c r="T2206" s="41">
        <f t="shared" si="415"/>
        <v>1.0851465811224394</v>
      </c>
      <c r="U2206" s="42">
        <f>P2206*C2206+Q2206*D2206</f>
        <v>40142.844156847787</v>
      </c>
      <c r="V2206" s="25">
        <f>B2206</f>
        <v>44222</v>
      </c>
      <c r="W2206">
        <f>C2206/C$2</f>
        <v>2.3982427864150693</v>
      </c>
      <c r="X2206">
        <f>D2206/D$2</f>
        <v>1.482496596202078</v>
      </c>
      <c r="Y2206">
        <f t="shared" si="416"/>
        <v>2.0071422078423895</v>
      </c>
      <c r="AA2206" s="15">
        <f t="shared" si="417"/>
        <v>-2.0077664764424852E-2</v>
      </c>
      <c r="AB2206" s="15">
        <f t="shared" si="418"/>
        <v>-9.4746632438114098E-4</v>
      </c>
      <c r="AC2206" s="15">
        <f t="shared" si="419"/>
        <v>-1.099542717387858E-2</v>
      </c>
    </row>
    <row r="2207" spans="1:29" x14ac:dyDescent="0.4">
      <c r="A2207" s="43">
        <f t="shared" si="410"/>
        <v>2021</v>
      </c>
      <c r="B2207" s="53">
        <v>44223</v>
      </c>
      <c r="C2207" s="45">
        <v>5528.0033999999996</v>
      </c>
      <c r="D2207" s="45">
        <f>VLOOKUP(B2207,'H11001.CSI  中证全债'!$A$2:$B$2792,2,0)</f>
        <v>206.846</v>
      </c>
      <c r="E2207" s="14">
        <f t="shared" si="411"/>
        <v>0</v>
      </c>
      <c r="F2207" s="14">
        <f>IF(AND((B2207-$B$2)&gt;123,OR(((G2206*J2206/C2206*C2207)/(G2206*K2206/D2206*D2207))&lt;(4/6),((G2206*J2206/C2206*C2207)/(G2206*K2206/D2206*D2207))&gt;(6/4))),COUNTIF($E$2:E2207,1),0)</f>
        <v>0</v>
      </c>
      <c r="G2207" s="21">
        <f t="shared" si="412"/>
        <v>40237.067344228708</v>
      </c>
      <c r="H2207" s="12">
        <f t="shared" si="413"/>
        <v>3.7932660163502669</v>
      </c>
      <c r="I2207" s="12">
        <f t="shared" si="414"/>
        <v>93.150846082302351</v>
      </c>
      <c r="J2207" s="15">
        <f>IF(OR((ROW(F2207)-MATCH(MAX($F$2:F2207),$F$2:F2207,0))=1,(ROW(F2207)-MATCH(MAX($F$2:F2207),$F$2:F2207,0))&gt;123),IF(OR(((G2206*J2206/C2206*C2207)/(G2206*K2206/D2206*D2207))&lt;(4/6),((G2206*J2206/C2206*C2207)/(G2206*K2206/D2206*D2207))&gt;(6/4)),50%,((G2206*J2206/C2206*C2207)/((G2206*K2206/D2206*D2207)+(G2206*J2206/C2206*C2207)))),((G2206*J2206/C2206*C2207)/((G2206*K2206/D2206*D2207)+(G2206*J2206/C2206*C2207))))</f>
        <v>0.52114104778305625</v>
      </c>
      <c r="K2207" s="18">
        <f t="shared" si="408"/>
        <v>0.47885895221694375</v>
      </c>
      <c r="L2207" s="20">
        <f t="shared" si="409"/>
        <v>1.0882975986360111</v>
      </c>
      <c r="M2207" s="51">
        <f>IF(AND((B2207-$B$2)&gt;123,OR(((U2206*R2206/C2206*C2207)/(U2206*S2206/D2206*D2207))&lt;(4/6),((U2206*R2206/C2206*C2207)/(U2206*S2206/D2206*D2207))&gt;(6/4))),1,0)</f>
        <v>0</v>
      </c>
      <c r="N2207" s="51">
        <f>IF(AND((B2207-$B$2)&gt;123,OR(((U2206*R2206/C2206*C2207)/(U2206*S2206/D2206*D2207))&lt;(4/6),((U2206*R2206/C2206*C2207)/(U2206*S2206/D2206*D2207))&gt;(6/4))),COUNTIF($M$2:M2207,1),0)</f>
        <v>0</v>
      </c>
      <c r="O2207" s="51">
        <f>IF(OR((ROW(N2207)-MATCH(MAX($N$2:N2207),$N$2:N2207,0))=1,(ROW(N2207)-MATCH(MAX($N$2:N2207),$N$2:N2207,0))&gt;123),IF(OR(((U2206*R2206/C2206*C2207)/(U2206*S2206/D2206*D2207))&lt;(4/6),((U2206*R2206/C2206*C2207)/(U2206*S2206/D2206*D2207))&gt;(6/4)),1,0),0)</f>
        <v>0</v>
      </c>
      <c r="P2207" s="47">
        <f>IF(O2207=1,U2206/2/C2207,P2206)</f>
        <v>3.7894353284260429</v>
      </c>
      <c r="Q2207" s="47">
        <f>IF(O2207=1,U2206/2/D2207,Q2206)</f>
        <v>93.056776270251035</v>
      </c>
      <c r="R2207" s="41">
        <f>P2207*C2207/U2206</f>
        <v>0.52183675122196982</v>
      </c>
      <c r="S2207" s="41">
        <f>Q2207*D2207/U2206</f>
        <v>0.47949821066958065</v>
      </c>
      <c r="T2207" s="41">
        <f t="shared" si="415"/>
        <v>1.0882975986360133</v>
      </c>
      <c r="U2207" s="42">
        <f>P2207*C2207+Q2207*D2207</f>
        <v>40196.433324015627</v>
      </c>
      <c r="V2207" s="25">
        <f>B2207</f>
        <v>44223</v>
      </c>
      <c r="W2207">
        <f>C2207/C$2</f>
        <v>2.4047835500377812</v>
      </c>
      <c r="X2207">
        <f>D2207/D$2</f>
        <v>1.4822357577929057</v>
      </c>
      <c r="Y2207">
        <f t="shared" si="416"/>
        <v>2.0098216662007813</v>
      </c>
      <c r="AA2207" s="15">
        <f t="shared" si="417"/>
        <v>2.7273150407298719E-3</v>
      </c>
      <c r="AB2207" s="15">
        <f t="shared" si="418"/>
        <v>-1.7594536799647731E-4</v>
      </c>
      <c r="AC2207" s="15">
        <f t="shared" si="419"/>
        <v>1.3349618915503569E-3</v>
      </c>
    </row>
    <row r="2208" spans="1:29" x14ac:dyDescent="0.4">
      <c r="A2208" s="43">
        <f t="shared" si="410"/>
        <v>2021</v>
      </c>
      <c r="B2208" s="53">
        <v>44224</v>
      </c>
      <c r="C2208" s="45">
        <v>5377.1427000000003</v>
      </c>
      <c r="D2208" s="45">
        <f>VLOOKUP(B2208,'H11001.CSI  中证全债'!$A$2:$B$2792,2,0)</f>
        <v>206.7012</v>
      </c>
      <c r="E2208" s="14">
        <f t="shared" si="411"/>
        <v>0</v>
      </c>
      <c r="F2208" s="14">
        <f>IF(AND((B2208-$B$2)&gt;123,OR(((G2207*J2207/C2207*C2208)/(G2207*K2207/D2207*D2208))&lt;(4/6),((G2207*J2207/C2207*C2208)/(G2207*K2207/D2207*D2208))&gt;(6/4))),COUNTIF($E$2:E2208,1),0)</f>
        <v>0</v>
      </c>
      <c r="G2208" s="21">
        <f t="shared" si="412"/>
        <v>39651.324335203179</v>
      </c>
      <c r="H2208" s="12">
        <f t="shared" si="413"/>
        <v>3.7932660163502669</v>
      </c>
      <c r="I2208" s="12">
        <f t="shared" si="414"/>
        <v>93.150846082302351</v>
      </c>
      <c r="J2208" s="15">
        <f>IF(OR((ROW(F2208)-MATCH(MAX($F$2:F2208),$F$2:F2208,0))=1,(ROW(F2208)-MATCH(MAX($F$2:F2208),$F$2:F2208,0))&gt;123),IF(OR(((G2207*J2207/C2207*C2208)/(G2207*K2207/D2207*D2208))&lt;(4/6),((G2207*J2207/C2207*C2208)/(G2207*K2207/D2207*D2208))&gt;(6/4)),50%,((G2207*J2207/C2207*C2208)/((G2207*K2207/D2207*D2208)+(G2207*J2207/C2207*C2208)))),((G2207*J2207/C2207*C2208)/((G2207*K2207/D2207*D2208)+(G2207*J2207/C2207*C2208))))</f>
        <v>0.51440734984145686</v>
      </c>
      <c r="K2208" s="18">
        <f t="shared" si="408"/>
        <v>0.48559265015854314</v>
      </c>
      <c r="L2208" s="20">
        <f t="shared" si="409"/>
        <v>1.0593392417976382</v>
      </c>
      <c r="M2208" s="51">
        <f>IF(AND((B2208-$B$2)&gt;123,OR(((U2207*R2207/C2207*C2208)/(U2207*S2207/D2207*D2208))&lt;(4/6),((U2207*R2207/C2207*C2208)/(U2207*S2207/D2207*D2208))&gt;(6/4))),1,0)</f>
        <v>0</v>
      </c>
      <c r="N2208" s="51">
        <f>IF(AND((B2208-$B$2)&gt;123,OR(((U2207*R2207/C2207*C2208)/(U2207*S2207/D2207*D2208))&lt;(4/6),((U2207*R2207/C2207*C2208)/(U2207*S2207/D2207*D2208))&gt;(6/4))),COUNTIF($M$2:M2208,1),0)</f>
        <v>0</v>
      </c>
      <c r="O2208" s="51">
        <f>IF(OR((ROW(N2208)-MATCH(MAX($N$2:N2208),$N$2:N2208,0))=1,(ROW(N2208)-MATCH(MAX($N$2:N2208),$N$2:N2208,0))&gt;123),IF(OR(((U2207*R2207/C2207*C2208)/(U2207*S2207/D2207*D2208))&lt;(4/6),((U2207*R2207/C2207*C2208)/(U2207*S2207/D2207*D2208))&gt;(6/4)),1,0),0)</f>
        <v>0</v>
      </c>
      <c r="P2208" s="47">
        <f>IF(O2208=1,U2207/2/C2208,P2207)</f>
        <v>3.7894353284260429</v>
      </c>
      <c r="Q2208" s="47">
        <f>IF(O2208=1,U2207/2/D2208,Q2207)</f>
        <v>93.056776270251035</v>
      </c>
      <c r="R2208" s="41">
        <f>P2208*C2208/U2207</f>
        <v>0.50691896838504391</v>
      </c>
      <c r="S2208" s="41">
        <f>Q2208*D2208/U2207</f>
        <v>0.47852373289299688</v>
      </c>
      <c r="T2208" s="41">
        <f t="shared" si="415"/>
        <v>1.0593392417976404</v>
      </c>
      <c r="U2208" s="42">
        <f>P2208*C2208+Q2208*D2208</f>
        <v>39611.281836560614</v>
      </c>
      <c r="V2208" s="25">
        <f>B2208</f>
        <v>44224</v>
      </c>
      <c r="W2208">
        <f>C2208/C$2</f>
        <v>2.3391563599917</v>
      </c>
      <c r="X2208">
        <f>D2208/D$2</f>
        <v>1.4811981368685059</v>
      </c>
      <c r="Y2208">
        <f t="shared" si="416"/>
        <v>1.9805640918280307</v>
      </c>
      <c r="AA2208" s="15">
        <f t="shared" si="417"/>
        <v>-2.7290269032757664E-2</v>
      </c>
      <c r="AB2208" s="15">
        <f t="shared" si="418"/>
        <v>-7.0003770921356345E-4</v>
      </c>
      <c r="AC2208" s="15">
        <f t="shared" si="419"/>
        <v>-1.4557298721959211E-2</v>
      </c>
    </row>
    <row r="2209" spans="1:29" x14ac:dyDescent="0.4">
      <c r="A2209" s="43">
        <f t="shared" si="410"/>
        <v>2021</v>
      </c>
      <c r="B2209" s="53">
        <v>44225</v>
      </c>
      <c r="C2209" s="45">
        <v>5351.9646000000002</v>
      </c>
      <c r="D2209" s="45">
        <f>VLOOKUP(B2209,'H11001.CSI  中证全债'!$A$2:$B$2792,2,0)</f>
        <v>206.6157</v>
      </c>
      <c r="E2209" s="14">
        <f t="shared" si="411"/>
        <v>0</v>
      </c>
      <c r="F2209" s="14">
        <f>IF(AND((B2209-$B$2)&gt;123,OR(((G2208*J2208/C2208*C2209)/(G2208*K2208/D2208*D2209))&lt;(4/6),((G2208*J2208/C2208*C2209)/(G2208*K2208/D2208*D2209))&gt;(6/4))),COUNTIF($E$2:E2209,1),0)</f>
        <v>0</v>
      </c>
      <c r="G2209" s="21">
        <f t="shared" si="412"/>
        <v>39547.852706776874</v>
      </c>
      <c r="H2209" s="12">
        <f t="shared" si="413"/>
        <v>3.7932660163502669</v>
      </c>
      <c r="I2209" s="12">
        <f t="shared" si="414"/>
        <v>93.150846082302351</v>
      </c>
      <c r="J2209" s="15">
        <f>IF(OR((ROW(F2209)-MATCH(MAX($F$2:F2209),$F$2:F2209,0))=1,(ROW(F2209)-MATCH(MAX($F$2:F2209),$F$2:F2209,0))&gt;123),IF(OR(((G2208*J2208/C2208*C2209)/(G2208*K2208/D2208*D2209))&lt;(4/6),((G2208*J2208/C2208*C2209)/(G2208*K2208/D2208*D2209))&gt;(6/4)),50%,((G2208*J2208/C2208*C2209)/((G2208*K2208/D2208*D2209)+(G2208*J2208/C2208*C2209)))),((G2208*J2208/C2208*C2209)/((G2208*K2208/D2208*D2209)+(G2208*J2208/C2208*C2209))))</f>
        <v>0.51333824843569409</v>
      </c>
      <c r="K2209" s="18">
        <f t="shared" si="408"/>
        <v>0.48666175156430591</v>
      </c>
      <c r="L2209" s="20">
        <f t="shared" si="409"/>
        <v>1.0548152732069869</v>
      </c>
      <c r="M2209" s="51">
        <f>IF(AND((B2209-$B$2)&gt;123,OR(((U2208*R2208/C2208*C2209)/(U2208*S2208/D2208*D2209))&lt;(4/6),((U2208*R2208/C2208*C2209)/(U2208*S2208/D2208*D2209))&gt;(6/4))),1,0)</f>
        <v>0</v>
      </c>
      <c r="N2209" s="51">
        <f>IF(AND((B2209-$B$2)&gt;123,OR(((U2208*R2208/C2208*C2209)/(U2208*S2208/D2208*D2209))&lt;(4/6),((U2208*R2208/C2208*C2209)/(U2208*S2208/D2208*D2209))&gt;(6/4))),COUNTIF($M$2:M2209,1),0)</f>
        <v>0</v>
      </c>
      <c r="O2209" s="51">
        <f>IF(OR((ROW(N2209)-MATCH(MAX($N$2:N2209),$N$2:N2209,0))=1,(ROW(N2209)-MATCH(MAX($N$2:N2209),$N$2:N2209,0))&gt;123),IF(OR(((U2208*R2208/C2208*C2209)/(U2208*S2208/D2208*D2209))&lt;(4/6),((U2208*R2208/C2208*C2209)/(U2208*S2208/D2208*D2209))&gt;(6/4)),1,0),0)</f>
        <v>0</v>
      </c>
      <c r="P2209" s="47">
        <f>IF(O2209=1,U2208/2/C2209,P2208)</f>
        <v>3.7894353284260429</v>
      </c>
      <c r="Q2209" s="47">
        <f>IF(O2209=1,U2208/2/D2209,Q2208)</f>
        <v>93.056776270251035</v>
      </c>
      <c r="R2209" s="41">
        <f>P2209*C2209/U2208</f>
        <v>0.51199867288835299</v>
      </c>
      <c r="S2209" s="41">
        <f>Q2209*D2209/U2208</f>
        <v>0.48539178934308269</v>
      </c>
      <c r="T2209" s="41">
        <f t="shared" si="415"/>
        <v>1.0548152732069889</v>
      </c>
      <c r="U2209" s="42">
        <f>P2209*C2209+Q2209*D2209</f>
        <v>39507.914700546869</v>
      </c>
      <c r="V2209" s="25">
        <f>B2209</f>
        <v>44225</v>
      </c>
      <c r="W2209">
        <f>C2209/C$2</f>
        <v>2.3282034215942295</v>
      </c>
      <c r="X2209">
        <f>D2209/D$2</f>
        <v>1.4805854532425653</v>
      </c>
      <c r="Y2209">
        <f t="shared" si="416"/>
        <v>1.9753957350273434</v>
      </c>
      <c r="AA2209" s="15">
        <f t="shared" si="417"/>
        <v>-4.6824310613888809E-3</v>
      </c>
      <c r="AB2209" s="15">
        <f t="shared" si="418"/>
        <v>-4.1364055941628397E-4</v>
      </c>
      <c r="AC2209" s="15">
        <f t="shared" si="419"/>
        <v>-2.6095377685642074E-3</v>
      </c>
    </row>
    <row r="2210" spans="1:29" x14ac:dyDescent="0.4">
      <c r="A2210" s="43">
        <f t="shared" si="410"/>
        <v>2021</v>
      </c>
      <c r="B2210" s="53">
        <v>44228</v>
      </c>
      <c r="C2210" s="45">
        <v>5417.6484</v>
      </c>
      <c r="D2210" s="45">
        <f>VLOOKUP(B2210,'H11001.CSI  中证全债'!$A$2:$B$2792,2,0)</f>
        <v>206.73670000000001</v>
      </c>
      <c r="E2210" s="14">
        <f t="shared" si="411"/>
        <v>0</v>
      </c>
      <c r="F2210" s="14">
        <f>IF(AND((B2210-$B$2)&gt;123,OR(((G2209*J2209/C2209*C2210)/(G2209*K2209/D2209*D2210))&lt;(4/6),((G2209*J2209/C2209*C2210)/(G2209*K2209/D2209*D2210))&gt;(6/4))),COUNTIF($E$2:E2210,1),0)</f>
        <v>0</v>
      </c>
      <c r="G2210" s="21">
        <f t="shared" si="412"/>
        <v>39808.280085517581</v>
      </c>
      <c r="H2210" s="12">
        <f t="shared" si="413"/>
        <v>3.7932660163502669</v>
      </c>
      <c r="I2210" s="12">
        <f t="shared" si="414"/>
        <v>93.150846082302351</v>
      </c>
      <c r="J2210" s="15">
        <f>IF(OR((ROW(F2210)-MATCH(MAX($F$2:F2210),$F$2:F2210,0))=1,(ROW(F2210)-MATCH(MAX($F$2:F2210),$F$2:F2210,0))&gt;123),IF(OR(((G2209*J2209/C2209*C2210)/(G2209*K2209/D2209*D2210))&lt;(4/6),((G2209*J2209/C2209*C2210)/(G2209*K2209/D2209*D2210))&gt;(6/4)),50%,((G2209*J2209/C2209*C2210)/((G2209*K2209/D2209*D2210)+(G2209*J2209/C2209*C2210)))),((G2209*J2209/C2209*C2210)/((G2209*K2209/D2209*D2210)+(G2209*J2209/C2209*C2210))))</f>
        <v>0.516238870910949</v>
      </c>
      <c r="K2210" s="18">
        <f t="shared" si="408"/>
        <v>0.483761129089051</v>
      </c>
      <c r="L2210" s="20">
        <f t="shared" si="409"/>
        <v>1.067135906274767</v>
      </c>
      <c r="M2210" s="51">
        <f>IF(AND((B2210-$B$2)&gt;123,OR(((U2209*R2209/C2209*C2210)/(U2209*S2209/D2209*D2210))&lt;(4/6),((U2209*R2209/C2209*C2210)/(U2209*S2209/D2209*D2210))&gt;(6/4))),1,0)</f>
        <v>0</v>
      </c>
      <c r="N2210" s="51">
        <f>IF(AND((B2210-$B$2)&gt;123,OR(((U2209*R2209/C2209*C2210)/(U2209*S2209/D2209*D2210))&lt;(4/6),((U2209*R2209/C2209*C2210)/(U2209*S2209/D2209*D2210))&gt;(6/4))),COUNTIF($M$2:M2210,1),0)</f>
        <v>0</v>
      </c>
      <c r="O2210" s="51">
        <f>IF(OR((ROW(N2210)-MATCH(MAX($N$2:N2210),$N$2:N2210,0))=1,(ROW(N2210)-MATCH(MAX($N$2:N2210),$N$2:N2210,0))&gt;123),IF(OR(((U2209*R2209/C2209*C2210)/(U2209*S2209/D2209*D2210))&lt;(4/6),((U2209*R2209/C2209*C2210)/(U2209*S2209/D2209*D2210))&gt;(6/4)),1,0),0)</f>
        <v>0</v>
      </c>
      <c r="P2210" s="47">
        <f>IF(O2210=1,U2209/2/C2210,P2209)</f>
        <v>3.7894353284260429</v>
      </c>
      <c r="Q2210" s="47">
        <f>IF(O2210=1,U2209/2/D2210,Q2209)</f>
        <v>93.056776270251035</v>
      </c>
      <c r="R2210" s="41">
        <f>P2210*C2210/U2209</f>
        <v>0.51963836612380487</v>
      </c>
      <c r="S2210" s="41">
        <f>Q2210*D2210/U2209</f>
        <v>0.48694675445585373</v>
      </c>
      <c r="T2210" s="41">
        <f t="shared" si="415"/>
        <v>1.067135906274769</v>
      </c>
      <c r="U2210" s="42">
        <f>P2210*C2210+Q2210*D2210</f>
        <v>39768.079082700831</v>
      </c>
      <c r="V2210" s="25">
        <f>B2210</f>
        <v>44228</v>
      </c>
      <c r="W2210">
        <f>C2210/C$2</f>
        <v>2.3567770874034748</v>
      </c>
      <c r="X2210">
        <f>D2210/D$2</f>
        <v>1.4814525259763525</v>
      </c>
      <c r="Y2210">
        <f t="shared" si="416"/>
        <v>1.9884039541350416</v>
      </c>
      <c r="AA2210" s="15">
        <f t="shared" si="417"/>
        <v>1.2272839024383586E-2</v>
      </c>
      <c r="AB2210" s="15">
        <f t="shared" si="418"/>
        <v>5.8562829446162645E-4</v>
      </c>
      <c r="AC2210" s="15">
        <f t="shared" si="419"/>
        <v>6.5851205796585432E-3</v>
      </c>
    </row>
    <row r="2211" spans="1:29" x14ac:dyDescent="0.4">
      <c r="A2211" s="43">
        <f t="shared" si="410"/>
        <v>2021</v>
      </c>
      <c r="B2211" s="53">
        <v>44229</v>
      </c>
      <c r="C2211" s="45">
        <v>5501.0915000000005</v>
      </c>
      <c r="D2211" s="45">
        <f>VLOOKUP(B2211,'H11001.CSI  中证全债'!$A$2:$B$2792,2,0)</f>
        <v>206.78659999999999</v>
      </c>
      <c r="E2211" s="14">
        <f t="shared" si="411"/>
        <v>0</v>
      </c>
      <c r="F2211" s="14">
        <f>IF(AND((B2211-$B$2)&gt;123,OR(((G2210*J2210/C2210*C2211)/(G2210*K2210/D2210*D2211))&lt;(4/6),((G2210*J2210/C2210*C2211)/(G2210*K2210/D2210*D2211))&gt;(6/4))),COUNTIF($E$2:E2211,1),0)</f>
        <v>0</v>
      </c>
      <c r="G2211" s="21">
        <f t="shared" si="412"/>
        <v>40129.450188266012</v>
      </c>
      <c r="H2211" s="12">
        <f t="shared" si="413"/>
        <v>3.7932660163502669</v>
      </c>
      <c r="I2211" s="12">
        <f t="shared" si="414"/>
        <v>93.150846082302351</v>
      </c>
      <c r="J2211" s="15">
        <f>IF(OR((ROW(F2211)-MATCH(MAX($F$2:F2211),$F$2:F2211,0))=1,(ROW(F2211)-MATCH(MAX($F$2:F2211),$F$2:F2211,0))&gt;123),IF(OR(((G2210*J2210/C2210*C2211)/(G2210*K2210/D2210*D2211))&lt;(4/6),((G2210*J2210/C2210*C2211)/(G2210*K2210/D2210*D2211))&gt;(6/4)),50%,((G2210*J2210/C2210*C2211)/((G2210*K2210/D2210*D2211)+(G2210*J2210/C2210*C2211)))),((G2210*J2210/C2210*C2211)/((G2210*K2210/D2210*D2211)+(G2210*J2210/C2210*C2211))))</f>
        <v>0.51999475053572863</v>
      </c>
      <c r="K2211" s="18">
        <f t="shared" si="408"/>
        <v>0.48000524946427137</v>
      </c>
      <c r="L2211" s="20">
        <f t="shared" si="409"/>
        <v>1.0833105494493844</v>
      </c>
      <c r="M2211" s="51">
        <f>IF(AND((B2211-$B$2)&gt;123,OR(((U2210*R2210/C2210*C2211)/(U2210*S2210/D2210*D2211))&lt;(4/6),((U2210*R2210/C2210*C2211)/(U2210*S2210/D2210*D2211))&gt;(6/4))),1,0)</f>
        <v>0</v>
      </c>
      <c r="N2211" s="51">
        <f>IF(AND((B2211-$B$2)&gt;123,OR(((U2210*R2210/C2210*C2211)/(U2210*S2210/D2210*D2211))&lt;(4/6),((U2210*R2210/C2210*C2211)/(U2210*S2210/D2210*D2211))&gt;(6/4))),COUNTIF($M$2:M2211,1),0)</f>
        <v>0</v>
      </c>
      <c r="O2211" s="51">
        <f>IF(OR((ROW(N2211)-MATCH(MAX($N$2:N2211),$N$2:N2211,0))=1,(ROW(N2211)-MATCH(MAX($N$2:N2211),$N$2:N2211,0))&gt;123),IF(OR(((U2210*R2210/C2210*C2211)/(U2210*S2210/D2210*D2211))&lt;(4/6),((U2210*R2210/C2210*C2211)/(U2210*S2210/D2210*D2211))&gt;(6/4)),1,0),0)</f>
        <v>0</v>
      </c>
      <c r="P2211" s="47">
        <f>IF(O2211=1,U2210/2/C2211,P2210)</f>
        <v>3.7894353284260429</v>
      </c>
      <c r="Q2211" s="47">
        <f>IF(O2211=1,U2210/2/D2211,Q2210)</f>
        <v>93.056776270251035</v>
      </c>
      <c r="R2211" s="41">
        <f>P2211*C2211/U2210</f>
        <v>0.52419002767655098</v>
      </c>
      <c r="S2211" s="41">
        <f>Q2211*D2211/U2210</f>
        <v>0.48387789442554641</v>
      </c>
      <c r="T2211" s="41">
        <f t="shared" si="415"/>
        <v>1.0833105494493867</v>
      </c>
      <c r="U2211" s="42">
        <f>P2211*C2211+Q2211*D2211</f>
        <v>40088.924846890106</v>
      </c>
      <c r="V2211" s="25">
        <f>B2211</f>
        <v>44229</v>
      </c>
      <c r="W2211">
        <f>C2211/C$2</f>
        <v>2.3930763766268059</v>
      </c>
      <c r="X2211">
        <f>D2211/D$2</f>
        <v>1.4818101039054101</v>
      </c>
      <c r="Y2211">
        <f t="shared" si="416"/>
        <v>2.0044462423445051</v>
      </c>
      <c r="AA2211" s="15">
        <f t="shared" si="417"/>
        <v>1.5402088478093212E-2</v>
      </c>
      <c r="AB2211" s="15">
        <f t="shared" si="418"/>
        <v>2.413698196788161E-4</v>
      </c>
      <c r="AC2211" s="15">
        <f t="shared" si="419"/>
        <v>8.0679221020971692E-3</v>
      </c>
    </row>
    <row r="2212" spans="1:29" x14ac:dyDescent="0.4">
      <c r="A2212" s="43">
        <f t="shared" si="410"/>
        <v>2021</v>
      </c>
      <c r="B2212" s="53">
        <v>44230</v>
      </c>
      <c r="C2212" s="45">
        <v>5485.2007999999996</v>
      </c>
      <c r="D2212" s="45">
        <f>VLOOKUP(B2212,'H11001.CSI  中证全债'!$A$2:$B$2792,2,0)</f>
        <v>206.63669999999999</v>
      </c>
      <c r="E2212" s="14">
        <f t="shared" si="411"/>
        <v>0</v>
      </c>
      <c r="F2212" s="14">
        <f>IF(AND((B2212-$B$2)&gt;123,OR(((G2211*J2211/C2211*C2212)/(G2211*K2211/D2211*D2212))&lt;(4/6),((G2211*J2211/C2211*C2212)/(G2211*K2211/D2211*D2212))&gt;(6/4))),COUNTIF($E$2:E2212,1),0)</f>
        <v>0</v>
      </c>
      <c r="G2212" s="21">
        <f t="shared" si="412"/>
        <v>40055.209224152248</v>
      </c>
      <c r="H2212" s="12">
        <f t="shared" si="413"/>
        <v>3.7932660163502669</v>
      </c>
      <c r="I2212" s="12">
        <f t="shared" si="414"/>
        <v>93.150846082302351</v>
      </c>
      <c r="J2212" s="15">
        <f>IF(OR((ROW(F2212)-MATCH(MAX($F$2:F2212),$F$2:F2212,0))=1,(ROW(F2212)-MATCH(MAX($F$2:F2212),$F$2:F2212,0))&gt;123),IF(OR(((G2211*J2211/C2211*C2212)/(G2211*K2211/D2211*D2212))&lt;(4/6),((G2211*J2211/C2211*C2212)/(G2211*K2211/D2211*D2212))&gt;(6/4)),50%,((G2211*J2211/C2211*C2212)/((G2211*K2211/D2211*D2212)+(G2211*J2211/C2211*C2212)))),((G2211*J2211/C2211*C2212)/((G2211*K2211/D2211*D2212)+(G2211*J2211/C2211*C2212))))</f>
        <v>0.51945367882266202</v>
      </c>
      <c r="K2212" s="18">
        <f t="shared" si="408"/>
        <v>0.48054632117733798</v>
      </c>
      <c r="L2212" s="20">
        <f t="shared" si="409"/>
        <v>1.0809648434098946</v>
      </c>
      <c r="M2212" s="51">
        <f>IF(AND((B2212-$B$2)&gt;123,OR(((U2211*R2211/C2211*C2212)/(U2211*S2211/D2211*D2212))&lt;(4/6),((U2211*R2211/C2211*C2212)/(U2211*S2211/D2211*D2212))&gt;(6/4))),1,0)</f>
        <v>0</v>
      </c>
      <c r="N2212" s="51">
        <f>IF(AND((B2212-$B$2)&gt;123,OR(((U2211*R2211/C2211*C2212)/(U2211*S2211/D2211*D2212))&lt;(4/6),((U2211*R2211/C2211*C2212)/(U2211*S2211/D2211*D2212))&gt;(6/4))),COUNTIF($M$2:M2212,1),0)</f>
        <v>0</v>
      </c>
      <c r="O2212" s="51">
        <f>IF(OR((ROW(N2212)-MATCH(MAX($N$2:N2212),$N$2:N2212,0))=1,(ROW(N2212)-MATCH(MAX($N$2:N2212),$N$2:N2212,0))&gt;123),IF(OR(((U2211*R2211/C2211*C2212)/(U2211*S2211/D2211*D2212))&lt;(4/6),((U2211*R2211/C2211*C2212)/(U2211*S2211/D2211*D2212))&gt;(6/4)),1,0),0)</f>
        <v>0</v>
      </c>
      <c r="P2212" s="47">
        <f>IF(O2212=1,U2211/2/C2212,P2211)</f>
        <v>3.7894353284260429</v>
      </c>
      <c r="Q2212" s="47">
        <f>IF(O2212=1,U2211/2/D2212,Q2211)</f>
        <v>93.056776270251035</v>
      </c>
      <c r="R2212" s="41">
        <f>P2212*C2212/U2211</f>
        <v>0.51849267034267321</v>
      </c>
      <c r="S2212" s="41">
        <f>Q2212*D2212/U2211</f>
        <v>0.4796572927451474</v>
      </c>
      <c r="T2212" s="41">
        <f t="shared" si="415"/>
        <v>1.0809648434098966</v>
      </c>
      <c r="U2212" s="42">
        <f>P2212*C2212+Q2212*D2212</f>
        <v>40014.75885615377</v>
      </c>
      <c r="V2212" s="25">
        <f>B2212</f>
        <v>44230</v>
      </c>
      <c r="W2212">
        <f>C2212/C$2</f>
        <v>2.3861636287152206</v>
      </c>
      <c r="X2212">
        <f>D2212/D$2</f>
        <v>1.4807359369401647</v>
      </c>
      <c r="Y2212">
        <f t="shared" si="416"/>
        <v>2.0007379428076884</v>
      </c>
      <c r="AA2212" s="15">
        <f t="shared" si="417"/>
        <v>-2.8886449171042772E-3</v>
      </c>
      <c r="AB2212" s="15">
        <f t="shared" si="418"/>
        <v>-7.2490190370166907E-4</v>
      </c>
      <c r="AC2212" s="15">
        <f t="shared" si="419"/>
        <v>-1.8500369121794424E-3</v>
      </c>
    </row>
    <row r="2213" spans="1:29" x14ac:dyDescent="0.4">
      <c r="A2213" s="43">
        <f t="shared" si="410"/>
        <v>2021</v>
      </c>
      <c r="B2213" s="53">
        <v>44231</v>
      </c>
      <c r="C2213" s="45">
        <v>5473.9475000000002</v>
      </c>
      <c r="D2213" s="45">
        <f>VLOOKUP(B2213,'H11001.CSI  中证全债'!$A$2:$B$2792,2,0)</f>
        <v>206.4973</v>
      </c>
      <c r="E2213" s="14">
        <f t="shared" si="411"/>
        <v>0</v>
      </c>
      <c r="F2213" s="14">
        <f>IF(AND((B2213-$B$2)&gt;123,OR(((G2212*J2212/C2212*C2213)/(G2212*K2212/D2212*D2213))&lt;(4/6),((G2212*J2212/C2212*C2213)/(G2212*K2212/D2212*D2213))&gt;(6/4))),COUNTIF($E$2:E2213,1),0)</f>
        <v>0</v>
      </c>
      <c r="G2213" s="21">
        <f t="shared" si="412"/>
        <v>39999.537235746582</v>
      </c>
      <c r="H2213" s="12">
        <f t="shared" si="413"/>
        <v>3.7932660163502669</v>
      </c>
      <c r="I2213" s="12">
        <f t="shared" si="414"/>
        <v>93.150846082302351</v>
      </c>
      <c r="J2213" s="15">
        <f>IF(OR((ROW(F2213)-MATCH(MAX($F$2:F2213),$F$2:F2213,0))=1,(ROW(F2213)-MATCH(MAX($F$2:F2213),$F$2:F2213,0))&gt;123),IF(OR(((G2212*J2212/C2212*C2213)/(G2212*K2212/D2212*D2213))&lt;(4/6),((G2212*J2212/C2212*C2213)/(G2212*K2212/D2212*D2213))&gt;(6/4)),50%,((G2212*J2212/C2212*C2213)/((G2212*K2212/D2212*D2213)+(G2212*J2212/C2212*C2213)))),((G2212*J2212/C2212*C2213)/((G2212*K2212/D2212*D2213)+(G2212*J2212/C2212*C2213))))</f>
        <v>0.51910948130867696</v>
      </c>
      <c r="K2213" s="18">
        <f t="shared" si="408"/>
        <v>0.48089051869132304</v>
      </c>
      <c r="L2213" s="20">
        <f t="shared" si="409"/>
        <v>1.0794753922813065</v>
      </c>
      <c r="M2213" s="51">
        <f>IF(AND((B2213-$B$2)&gt;123,OR(((U2212*R2212/C2212*C2213)/(U2212*S2212/D2212*D2213))&lt;(4/6),((U2212*R2212/C2212*C2213)/(U2212*S2212/D2212*D2213))&gt;(6/4))),1,0)</f>
        <v>0</v>
      </c>
      <c r="N2213" s="51">
        <f>IF(AND((B2213-$B$2)&gt;123,OR(((U2212*R2212/C2212*C2213)/(U2212*S2212/D2212*D2213))&lt;(4/6),((U2212*R2212/C2212*C2213)/(U2212*S2212/D2212*D2213))&gt;(6/4))),COUNTIF($M$2:M2213,1),0)</f>
        <v>0</v>
      </c>
      <c r="O2213" s="51">
        <f>IF(OR((ROW(N2213)-MATCH(MAX($N$2:N2213),$N$2:N2213,0))=1,(ROW(N2213)-MATCH(MAX($N$2:N2213),$N$2:N2213,0))&gt;123),IF(OR(((U2212*R2212/C2212*C2213)/(U2212*S2212/D2212*D2213))&lt;(4/6),((U2212*R2212/C2212*C2213)/(U2212*S2212/D2212*D2213))&gt;(6/4)),1,0),0)</f>
        <v>0</v>
      </c>
      <c r="P2213" s="47">
        <f>IF(O2213=1,U2212/2/C2213,P2212)</f>
        <v>3.7894353284260429</v>
      </c>
      <c r="Q2213" s="47">
        <f>IF(O2213=1,U2212/2/D2213,Q2212)</f>
        <v>93.056776270251035</v>
      </c>
      <c r="R2213" s="41">
        <f>P2213*C2213/U2212</f>
        <v>0.51838798072025305</v>
      </c>
      <c r="S2213" s="41">
        <f>Q2213*D2213/U2212</f>
        <v>0.48022213792638496</v>
      </c>
      <c r="T2213" s="41">
        <f t="shared" si="415"/>
        <v>1.0794753922813085</v>
      </c>
      <c r="U2213" s="42">
        <f>P2213*C2213+Q2213*D2213</f>
        <v>39959.143088960322</v>
      </c>
      <c r="V2213" s="25">
        <f>B2213</f>
        <v>44231</v>
      </c>
      <c r="W2213">
        <f>C2213/C$2</f>
        <v>2.3812682354302526</v>
      </c>
      <c r="X2213">
        <f>D2213/D$2</f>
        <v>1.479737011823719</v>
      </c>
      <c r="Y2213">
        <f t="shared" si="416"/>
        <v>1.9979571544480161</v>
      </c>
      <c r="AA2213" s="15">
        <f t="shared" si="417"/>
        <v>-2.0515748484540852E-3</v>
      </c>
      <c r="AB2213" s="15">
        <f t="shared" si="418"/>
        <v>-6.7461394805468089E-4</v>
      </c>
      <c r="AC2213" s="15">
        <f t="shared" si="419"/>
        <v>-1.3898813533619325E-3</v>
      </c>
    </row>
    <row r="2214" spans="1:29" x14ac:dyDescent="0.4">
      <c r="A2214" s="43">
        <f t="shared" si="410"/>
        <v>2021</v>
      </c>
      <c r="B2214" s="53">
        <v>44232</v>
      </c>
      <c r="C2214" s="45">
        <v>5483.4139999999998</v>
      </c>
      <c r="D2214" s="45">
        <f>VLOOKUP(B2214,'H11001.CSI  中证全债'!$A$2:$B$2792,2,0)</f>
        <v>206.44370000000001</v>
      </c>
      <c r="E2214" s="14">
        <f t="shared" si="411"/>
        <v>0</v>
      </c>
      <c r="F2214" s="14">
        <f>IF(AND((B2214-$B$2)&gt;123,OR(((G2213*J2213/C2213*C2214)/(G2213*K2213/D2213*D2214))&lt;(4/6),((G2213*J2213/C2213*C2214)/(G2213*K2213/D2213*D2214))&gt;(6/4))),COUNTIF($E$2:E2214,1),0)</f>
        <v>0</v>
      </c>
      <c r="G2214" s="21">
        <f t="shared" si="412"/>
        <v>40030.453303140355</v>
      </c>
      <c r="H2214" s="12">
        <f t="shared" si="413"/>
        <v>3.7932660163502669</v>
      </c>
      <c r="I2214" s="12">
        <f t="shared" si="414"/>
        <v>93.150846082302351</v>
      </c>
      <c r="J2214" s="15">
        <f>IF(OR((ROW(F2214)-MATCH(MAX($F$2:F2214),$F$2:F2214,0))=1,(ROW(F2214)-MATCH(MAX($F$2:F2214),$F$2:F2214,0))&gt;123),IF(OR(((G2213*J2213/C2213*C2214)/(G2213*K2213/D2213*D2214))&lt;(4/6),((G2213*J2213/C2213*C2214)/(G2213*K2213/D2213*D2214))&gt;(6/4)),50%,((G2213*J2213/C2213*C2214)/((G2213*K2213/D2213*D2214)+(G2213*J2213/C2213*C2214)))),((G2213*J2213/C2213*C2214)/((G2213*K2213/D2213*D2214)+(G2213*J2213/C2213*C2214))))</f>
        <v>0.51960560681803603</v>
      </c>
      <c r="K2214" s="18">
        <f t="shared" si="408"/>
        <v>0.48039439318196397</v>
      </c>
      <c r="L2214" s="20">
        <f t="shared" si="409"/>
        <v>1.0816229627001903</v>
      </c>
      <c r="M2214" s="51">
        <f>IF(AND((B2214-$B$2)&gt;123,OR(((U2213*R2213/C2213*C2214)/(U2213*S2213/D2213*D2214))&lt;(4/6),((U2213*R2213/C2213*C2214)/(U2213*S2213/D2213*D2214))&gt;(6/4))),1,0)</f>
        <v>0</v>
      </c>
      <c r="N2214" s="51">
        <f>IF(AND((B2214-$B$2)&gt;123,OR(((U2213*R2213/C2213*C2214)/(U2213*S2213/D2213*D2214))&lt;(4/6),((U2213*R2213/C2213*C2214)/(U2213*S2213/D2213*D2214))&gt;(6/4))),COUNTIF($M$2:M2214,1),0)</f>
        <v>0</v>
      </c>
      <c r="O2214" s="51">
        <f>IF(OR((ROW(N2214)-MATCH(MAX($N$2:N2214),$N$2:N2214,0))=1,(ROW(N2214)-MATCH(MAX($N$2:N2214),$N$2:N2214,0))&gt;123),IF(OR(((U2213*R2213/C2213*C2214)/(U2213*S2213/D2213*D2214))&lt;(4/6),((U2213*R2213/C2213*C2214)/(U2213*S2213/D2213*D2214))&gt;(6/4)),1,0),0)</f>
        <v>0</v>
      </c>
      <c r="P2214" s="47">
        <f>IF(O2214=1,U2213/2/C2214,P2213)</f>
        <v>3.7894353284260429</v>
      </c>
      <c r="Q2214" s="47">
        <f>IF(O2214=1,U2213/2/D2214,Q2213)</f>
        <v>93.056776270251035</v>
      </c>
      <c r="R2214" s="41">
        <f>P2214*C2214/U2213</f>
        <v>0.52000721551325435</v>
      </c>
      <c r="S2214" s="41">
        <f>Q2214*D2214/U2213</f>
        <v>0.48076569511347517</v>
      </c>
      <c r="T2214" s="41">
        <f t="shared" si="415"/>
        <v>1.0816229627001923</v>
      </c>
      <c r="U2214" s="42">
        <f>P2214*C2214+Q2214*D2214</f>
        <v>39990.027935288788</v>
      </c>
      <c r="V2214" s="25">
        <f>B2214</f>
        <v>44232</v>
      </c>
      <c r="W2214">
        <f>C2214/C$2</f>
        <v>2.3853863377231046</v>
      </c>
      <c r="X2214">
        <f>D2214/D$2</f>
        <v>1.4793529201003224</v>
      </c>
      <c r="Y2214">
        <f t="shared" si="416"/>
        <v>1.9995013967644395</v>
      </c>
      <c r="AA2214" s="15">
        <f t="shared" si="417"/>
        <v>1.7293735462389215E-3</v>
      </c>
      <c r="AB2214" s="15">
        <f t="shared" si="418"/>
        <v>-2.5956755851042068E-4</v>
      </c>
      <c r="AC2214" s="15">
        <f t="shared" si="419"/>
        <v>7.7291062672957267E-4</v>
      </c>
    </row>
    <row r="2215" spans="1:29" x14ac:dyDescent="0.4">
      <c r="A2215" s="43">
        <f t="shared" si="410"/>
        <v>2021</v>
      </c>
      <c r="B2215" s="53">
        <v>44235</v>
      </c>
      <c r="C2215" s="45">
        <v>5564.5618000000004</v>
      </c>
      <c r="D2215" s="45">
        <f>VLOOKUP(B2215,'H11001.CSI  中证全债'!$A$2:$B$2792,2,0)</f>
        <v>206.4829</v>
      </c>
      <c r="E2215" s="14">
        <f t="shared" si="411"/>
        <v>0</v>
      </c>
      <c r="F2215" s="14">
        <f>IF(AND((B2215-$B$2)&gt;123,OR(((G2214*J2214/C2214*C2215)/(G2214*K2214/D2214*D2215))&lt;(4/6),((G2214*J2214/C2214*C2215)/(G2214*K2214/D2214*D2215))&gt;(6/4))),COUNTIF($E$2:E2215,1),0)</f>
        <v>0</v>
      </c>
      <c r="G2215" s="21">
        <f t="shared" si="412"/>
        <v>40341.920008348374</v>
      </c>
      <c r="H2215" s="12">
        <f t="shared" si="413"/>
        <v>3.7932660163502669</v>
      </c>
      <c r="I2215" s="12">
        <f t="shared" si="414"/>
        <v>93.150846082302351</v>
      </c>
      <c r="J2215" s="15">
        <f>IF(OR((ROW(F2215)-MATCH(MAX($F$2:F2215),$F$2:F2215,0))=1,(ROW(F2215)-MATCH(MAX($F$2:F2215),$F$2:F2215,0))&gt;123),IF(OR(((G2214*J2214/C2214*C2215)/(G2214*K2214/D2214*D2215))&lt;(4/6),((G2214*J2214/C2214*C2215)/(G2214*K2214/D2214*D2215))&gt;(6/4)),50%,((G2214*J2214/C2214*C2215)/((G2214*K2214/D2214*D2215)+(G2214*J2214/C2214*C2215)))),((G2214*J2214/C2214*C2215)/((G2214*K2214/D2214*D2215)+(G2214*J2214/C2214*C2215))))</f>
        <v>0.5232240599221063</v>
      </c>
      <c r="K2215" s="18">
        <f t="shared" si="408"/>
        <v>0.4767759400778937</v>
      </c>
      <c r="L2215" s="20">
        <f t="shared" si="409"/>
        <v>1.09742127473258</v>
      </c>
      <c r="M2215" s="51">
        <f>IF(AND((B2215-$B$2)&gt;123,OR(((U2214*R2214/C2214*C2215)/(U2214*S2214/D2214*D2215))&lt;(4/6),((U2214*R2214/C2214*C2215)/(U2214*S2214/D2214*D2215))&gt;(6/4))),1,0)</f>
        <v>0</v>
      </c>
      <c r="N2215" s="51">
        <f>IF(AND((B2215-$B$2)&gt;123,OR(((U2214*R2214/C2214*C2215)/(U2214*S2214/D2214*D2215))&lt;(4/6),((U2214*R2214/C2214*C2215)/(U2214*S2214/D2214*D2215))&gt;(6/4))),COUNTIF($M$2:M2215,1),0)</f>
        <v>0</v>
      </c>
      <c r="O2215" s="51">
        <f>IF(OR((ROW(N2215)-MATCH(MAX($N$2:N2215),$N$2:N2215,0))=1,(ROW(N2215)-MATCH(MAX($N$2:N2215),$N$2:N2215,0))&gt;123),IF(OR(((U2214*R2214/C2214*C2215)/(U2214*S2214/D2214*D2215))&lt;(4/6),((U2214*R2214/C2214*C2215)/(U2214*S2214/D2214*D2215))&gt;(6/4)),1,0),0)</f>
        <v>0</v>
      </c>
      <c r="P2215" s="47">
        <f>IF(O2215=1,U2214/2/C2215,P2214)</f>
        <v>3.7894353284260429</v>
      </c>
      <c r="Q2215" s="47">
        <f>IF(O2215=1,U2214/2/D2215,Q2214)</f>
        <v>93.056776270251035</v>
      </c>
      <c r="R2215" s="41">
        <f>P2215*C2215/U2214</f>
        <v>0.52729513233278857</v>
      </c>
      <c r="S2215" s="41">
        <f>Q2215*D2215/U2214</f>
        <v>0.48048561156359842</v>
      </c>
      <c r="T2215" s="41">
        <f t="shared" si="415"/>
        <v>1.0974212747325822</v>
      </c>
      <c r="U2215" s="42">
        <f>P2215*C2215+Q2215*D2215</f>
        <v>40301.180101062637</v>
      </c>
      <c r="V2215" s="25">
        <f>B2215</f>
        <v>44235</v>
      </c>
      <c r="W2215">
        <f>C2215/C$2</f>
        <v>2.4206871290651932</v>
      </c>
      <c r="X2215">
        <f>D2215/D$2</f>
        <v>1.4796338230025079</v>
      </c>
      <c r="Y2215">
        <f t="shared" si="416"/>
        <v>2.0150590050531316</v>
      </c>
      <c r="AA2215" s="15">
        <f t="shared" si="417"/>
        <v>1.479877317306344E-2</v>
      </c>
      <c r="AB2215" s="15">
        <f t="shared" si="418"/>
        <v>1.8988227783167666E-4</v>
      </c>
      <c r="AC2215" s="15">
        <f t="shared" si="419"/>
        <v>7.7807438963870545E-3</v>
      </c>
    </row>
    <row r="2216" spans="1:29" x14ac:dyDescent="0.4">
      <c r="A2216" s="43">
        <f t="shared" si="410"/>
        <v>2021</v>
      </c>
      <c r="B2216" s="53">
        <v>44236</v>
      </c>
      <c r="C2216" s="45">
        <v>5686.2502000000004</v>
      </c>
      <c r="D2216" s="45">
        <f>VLOOKUP(B2216,'H11001.CSI  中证全债'!$A$2:$B$2792,2,0)</f>
        <v>206.50659999999999</v>
      </c>
      <c r="E2216" s="14">
        <f t="shared" si="411"/>
        <v>0</v>
      </c>
      <c r="F2216" s="14">
        <f>IF(AND((B2216-$B$2)&gt;123,OR(((G2215*J2215/C2215*C2216)/(G2215*K2215/D2215*D2216))&lt;(4/6),((G2215*J2215/C2215*C2216)/(G2215*K2215/D2215*D2216))&gt;(6/4))),COUNTIF($E$2:E2216,1),0)</f>
        <v>0</v>
      </c>
      <c r="G2216" s="21">
        <f t="shared" si="412"/>
        <v>40805.724155704564</v>
      </c>
      <c r="H2216" s="12">
        <f t="shared" si="413"/>
        <v>3.7932660163502669</v>
      </c>
      <c r="I2216" s="12">
        <f t="shared" si="414"/>
        <v>93.150846082302351</v>
      </c>
      <c r="J2216" s="15">
        <f>IF(OR((ROW(F2216)-MATCH(MAX($F$2:F2216),$F$2:F2216,0))=1,(ROW(F2216)-MATCH(MAX($F$2:F2216),$F$2:F2216,0))&gt;123),IF(OR(((G2215*J2215/C2215*C2216)/(G2215*K2215/D2215*D2216))&lt;(4/6),((G2215*J2215/C2215*C2216)/(G2215*K2215/D2215*D2216))&gt;(6/4)),50%,((G2215*J2215/C2215*C2216)/((G2215*K2215/D2215*D2216)+(G2215*J2215/C2215*C2216)))),((G2215*J2215/C2215*C2216)/((G2215*K2215/D2215*D2216)+(G2215*J2215/C2215*C2216))))</f>
        <v>0.52858906661774208</v>
      </c>
      <c r="K2216" s="18">
        <f t="shared" si="408"/>
        <v>0.47141093338225792</v>
      </c>
      <c r="L2216" s="20">
        <f t="shared" si="409"/>
        <v>1.1212914872916608</v>
      </c>
      <c r="M2216" s="51">
        <f>IF(AND((B2216-$B$2)&gt;123,OR(((U2215*R2215/C2215*C2216)/(U2215*S2215/D2215*D2216))&lt;(4/6),((U2215*R2215/C2215*C2216)/(U2215*S2215/D2215*D2216))&gt;(6/4))),1,0)</f>
        <v>0</v>
      </c>
      <c r="N2216" s="51">
        <f>IF(AND((B2216-$B$2)&gt;123,OR(((U2215*R2215/C2215*C2216)/(U2215*S2215/D2215*D2216))&lt;(4/6),((U2215*R2215/C2215*C2216)/(U2215*S2215/D2215*D2216))&gt;(6/4))),COUNTIF($M$2:M2216,1),0)</f>
        <v>0</v>
      </c>
      <c r="O2216" s="51">
        <f>IF(OR((ROW(N2216)-MATCH(MAX($N$2:N2216),$N$2:N2216,0))=1,(ROW(N2216)-MATCH(MAX($N$2:N2216),$N$2:N2216,0))&gt;123),IF(OR(((U2215*R2215/C2215*C2216)/(U2215*S2215/D2215*D2216))&lt;(4/6),((U2215*R2215/C2215*C2216)/(U2215*S2215/D2215*D2216))&gt;(6/4)),1,0),0)</f>
        <v>0</v>
      </c>
      <c r="P2216" s="47">
        <f>IF(O2216=1,U2215/2/C2216,P2215)</f>
        <v>3.7894353284260429</v>
      </c>
      <c r="Q2216" s="47">
        <f>IF(O2216=1,U2215/2/D2216,Q2215)</f>
        <v>93.056776270251035</v>
      </c>
      <c r="R2216" s="41">
        <f>P2216*C2216/U2215</f>
        <v>0.53466616461639294</v>
      </c>
      <c r="S2216" s="41">
        <f>Q2216*D2216/U2215</f>
        <v>0.47683066417262365</v>
      </c>
      <c r="T2216" s="41">
        <f t="shared" si="415"/>
        <v>1.1212914872916635</v>
      </c>
      <c r="U2216" s="42">
        <f>P2216*C2216+Q2216*D2216</f>
        <v>40764.515868679875</v>
      </c>
      <c r="V2216" s="25">
        <f>B2216</f>
        <v>44236</v>
      </c>
      <c r="W2216">
        <f>C2216/C$2</f>
        <v>2.4736238299634628</v>
      </c>
      <c r="X2216">
        <f>D2216/D$2</f>
        <v>1.4798036546040845</v>
      </c>
      <c r="Y2216">
        <f t="shared" si="416"/>
        <v>2.0382257934339938</v>
      </c>
      <c r="AA2216" s="15">
        <f t="shared" si="417"/>
        <v>2.1868460513817967E-2</v>
      </c>
      <c r="AB2216" s="15">
        <f t="shared" si="418"/>
        <v>1.1477948052851517E-4</v>
      </c>
      <c r="AC2216" s="15">
        <f t="shared" si="419"/>
        <v>1.14968287890167E-2</v>
      </c>
    </row>
    <row r="2217" spans="1:29" x14ac:dyDescent="0.4">
      <c r="A2217" s="43">
        <f t="shared" si="410"/>
        <v>2021</v>
      </c>
      <c r="B2217" s="53">
        <v>44237</v>
      </c>
      <c r="C2217" s="45">
        <v>5807.7191000000003</v>
      </c>
      <c r="D2217" s="45">
        <f>VLOOKUP(B2217,'H11001.CSI  中证全债'!$A$2:$B$2792,2,0)</f>
        <v>206.52369999999999</v>
      </c>
      <c r="E2217" s="14">
        <f t="shared" si="411"/>
        <v>0</v>
      </c>
      <c r="F2217" s="14">
        <f>IF(AND((B2217-$B$2)&gt;123,OR(((G2216*J2216/C2216*C2217)/(G2216*K2216/D2216*D2217))&lt;(4/6),((G2216*J2216/C2216*C2217)/(G2216*K2216/D2216*D2217))&gt;(6/4))),COUNTIF($E$2:E2217,1),0)</f>
        <v>0</v>
      </c>
      <c r="G2217" s="21">
        <f t="shared" si="412"/>
        <v>41268.080885586023</v>
      </c>
      <c r="H2217" s="12">
        <f t="shared" si="413"/>
        <v>3.7932660163502669</v>
      </c>
      <c r="I2217" s="12">
        <f t="shared" si="414"/>
        <v>93.150846082302351</v>
      </c>
      <c r="J2217" s="15">
        <f>IF(OR((ROW(F2217)-MATCH(MAX($F$2:F2217),$F$2:F2217,0))=1,(ROW(F2217)-MATCH(MAX($F$2:F2217),$F$2:F2217,0))&gt;123),IF(OR(((G2216*J2216/C2216*C2217)/(G2216*K2216/D2216*D2217))&lt;(4/6),((G2216*J2216/C2216*C2217)/(G2216*K2216/D2216*D2217))&gt;(6/4)),50%,((G2216*J2216/C2216*C2217)/((G2216*K2216/D2216*D2217)+(G2216*J2216/C2216*C2217)))),((G2216*J2216/C2216*C2217)/((G2216*K2216/D2216*D2217)+(G2216*J2216/C2216*C2217))))</f>
        <v>0.53383203245181721</v>
      </c>
      <c r="K2217" s="18">
        <f t="shared" si="408"/>
        <v>0.46616796754818279</v>
      </c>
      <c r="L2217" s="20">
        <f t="shared" si="409"/>
        <v>1.1451495375358254</v>
      </c>
      <c r="M2217" s="51">
        <f>IF(AND((B2217-$B$2)&gt;123,OR(((U2216*R2216/C2216*C2217)/(U2216*S2216/D2216*D2217))&lt;(4/6),((U2216*R2216/C2216*C2217)/(U2216*S2216/D2216*D2217))&gt;(6/4))),1,0)</f>
        <v>0</v>
      </c>
      <c r="N2217" s="51">
        <f>IF(AND((B2217-$B$2)&gt;123,OR(((U2216*R2216/C2216*C2217)/(U2216*S2216/D2216*D2217))&lt;(4/6),((U2216*R2216/C2216*C2217)/(U2216*S2216/D2216*D2217))&gt;(6/4))),COUNTIF($M$2:M2217,1),0)</f>
        <v>0</v>
      </c>
      <c r="O2217" s="51">
        <f>IF(OR((ROW(N2217)-MATCH(MAX($N$2:N2217),$N$2:N2217,0))=1,(ROW(N2217)-MATCH(MAX($N$2:N2217),$N$2:N2217,0))&gt;123),IF(OR(((U2216*R2216/C2216*C2217)/(U2216*S2216/D2216*D2217))&lt;(4/6),((U2216*R2216/C2216*C2217)/(U2216*S2216/D2216*D2217))&gt;(6/4)),1,0),0)</f>
        <v>0</v>
      </c>
      <c r="P2217" s="47">
        <f>IF(O2217=1,U2216/2/C2217,P2216)</f>
        <v>3.7894353284260429</v>
      </c>
      <c r="Q2217" s="47">
        <f>IF(O2217=1,U2216/2/D2217,Q2216)</f>
        <v>93.056776270251035</v>
      </c>
      <c r="R2217" s="41">
        <f>P2217*C2217/U2216</f>
        <v>0.53988071405071769</v>
      </c>
      <c r="S2217" s="41">
        <f>Q2217*D2217/U2216</f>
        <v>0.47144996906906272</v>
      </c>
      <c r="T2217" s="41">
        <f t="shared" si="415"/>
        <v>1.1451495375358283</v>
      </c>
      <c r="U2217" s="42">
        <f>P2217*C2217+Q2217*D2217</f>
        <v>41226.40568051915</v>
      </c>
      <c r="V2217" s="25">
        <f>B2217</f>
        <v>44237</v>
      </c>
      <c r="W2217">
        <f>C2217/C$2</f>
        <v>2.5264650443088055</v>
      </c>
      <c r="X2217">
        <f>D2217/D$2</f>
        <v>1.4799261913292725</v>
      </c>
      <c r="Y2217">
        <f t="shared" si="416"/>
        <v>2.0613202840259577</v>
      </c>
      <c r="AA2217" s="15">
        <f t="shared" si="417"/>
        <v>2.1361863394614433E-2</v>
      </c>
      <c r="AB2217" s="15">
        <f t="shared" si="418"/>
        <v>8.2806070120788888E-5</v>
      </c>
      <c r="AC2217" s="15">
        <f t="shared" si="419"/>
        <v>1.1330683119780582E-2</v>
      </c>
    </row>
    <row r="2218" spans="1:29" x14ac:dyDescent="0.4">
      <c r="A2218" s="43">
        <f t="shared" si="410"/>
        <v>2021</v>
      </c>
      <c r="B2218" s="53">
        <v>44245</v>
      </c>
      <c r="C2218" s="45">
        <v>5768.3814000000002</v>
      </c>
      <c r="D2218" s="45">
        <f>VLOOKUP(B2218,'H11001.CSI  中证全债'!$A$2:$B$2792,2,0)</f>
        <v>206.40379999999999</v>
      </c>
      <c r="E2218" s="14">
        <f t="shared" si="411"/>
        <v>0</v>
      </c>
      <c r="F2218" s="14">
        <f>IF(AND((B2218-$B$2)&gt;123,OR(((G2217*J2217/C2217*C2218)/(G2217*K2217/D2217*D2218))&lt;(4/6),((G2217*J2217/C2217*C2218)/(G2217*K2217/D2217*D2218))&gt;(6/4))),COUNTIF($E$2:E2218,1),0)</f>
        <v>0</v>
      </c>
      <c r="G2218" s="21">
        <f t="shared" si="412"/>
        <v>41107.693738569375</v>
      </c>
      <c r="H2218" s="12">
        <f t="shared" si="413"/>
        <v>3.7932660163502669</v>
      </c>
      <c r="I2218" s="12">
        <f t="shared" si="414"/>
        <v>93.150846082302351</v>
      </c>
      <c r="J2218" s="15">
        <f>IF(OR((ROW(F2218)-MATCH(MAX($F$2:F2218),$F$2:F2218,0))=1,(ROW(F2218)-MATCH(MAX($F$2:F2218),$F$2:F2218,0))&gt;123),IF(OR(((G2217*J2217/C2217*C2218)/(G2217*K2217/D2217*D2218))&lt;(4/6),((G2217*J2217/C2217*C2218)/(G2217*K2217/D2217*D2218))&gt;(6/4)),50%,((G2217*J2217/C2217*C2218)/((G2217*K2217/D2217*D2218)+(G2217*J2217/C2217*C2218)))),((G2217*J2217/C2217*C2218)/((G2217*K2217/D2217*D2218)+(G2217*J2217/C2217*C2218))))</f>
        <v>0.53228491175210579</v>
      </c>
      <c r="K2218" s="18">
        <f t="shared" si="408"/>
        <v>0.46771508824789421</v>
      </c>
      <c r="L2218" s="20">
        <f t="shared" si="409"/>
        <v>1.138053753506427</v>
      </c>
      <c r="M2218" s="51">
        <f>IF(AND((B2218-$B$2)&gt;123,OR(((U2217*R2217/C2217*C2218)/(U2217*S2217/D2217*D2218))&lt;(4/6),((U2217*R2217/C2217*C2218)/(U2217*S2217/D2217*D2218))&gt;(6/4))),1,0)</f>
        <v>0</v>
      </c>
      <c r="N2218" s="51">
        <f>IF(AND((B2218-$B$2)&gt;123,OR(((U2217*R2217/C2217*C2218)/(U2217*S2217/D2217*D2218))&lt;(4/6),((U2217*R2217/C2217*C2218)/(U2217*S2217/D2217*D2218))&gt;(6/4))),COUNTIF($M$2:M2218,1),0)</f>
        <v>0</v>
      </c>
      <c r="O2218" s="51">
        <f>IF(OR((ROW(N2218)-MATCH(MAX($N$2:N2218),$N$2:N2218,0))=1,(ROW(N2218)-MATCH(MAX($N$2:N2218),$N$2:N2218,0))&gt;123),IF(OR(((U2217*R2217/C2217*C2218)/(U2217*S2217/D2217*D2218))&lt;(4/6),((U2217*R2217/C2217*C2218)/(U2217*S2217/D2217*D2218))&gt;(6/4)),1,0),0)</f>
        <v>0</v>
      </c>
      <c r="P2218" s="47">
        <f>IF(O2218=1,U2217/2/C2218,P2217)</f>
        <v>3.7894353284260429</v>
      </c>
      <c r="Q2218" s="47">
        <f>IF(O2218=1,U2217/2/D2218,Q2217)</f>
        <v>93.056776270251035</v>
      </c>
      <c r="R2218" s="41">
        <f>P2218*C2218/U2217</f>
        <v>0.5302162025569146</v>
      </c>
      <c r="S2218" s="41">
        <f>Q2218*D2218/U2217</f>
        <v>0.46589732771697134</v>
      </c>
      <c r="T2218" s="41">
        <f t="shared" si="415"/>
        <v>1.1380537535064301</v>
      </c>
      <c r="U2218" s="42">
        <f>P2218*C2218+Q2218*D2218</f>
        <v>41066.180502925316</v>
      </c>
      <c r="V2218" s="25">
        <f>B2218</f>
        <v>44245</v>
      </c>
      <c r="W2218">
        <f>C2218/C$2</f>
        <v>2.5093524184634015</v>
      </c>
      <c r="X2218">
        <f>D2218/D$2</f>
        <v>1.4790670010748834</v>
      </c>
      <c r="Y2218">
        <f t="shared" si="416"/>
        <v>2.0533090251462656</v>
      </c>
      <c r="AA2218" s="15">
        <f t="shared" si="417"/>
        <v>-6.7733475608350302E-3</v>
      </c>
      <c r="AB2218" s="15">
        <f t="shared" si="418"/>
        <v>-5.8056290876051797E-4</v>
      </c>
      <c r="AC2218" s="15">
        <f t="shared" si="419"/>
        <v>-3.8864697261142833E-3</v>
      </c>
    </row>
    <row r="2219" spans="1:29" x14ac:dyDescent="0.4">
      <c r="A2219" s="43">
        <f t="shared" si="410"/>
        <v>2021</v>
      </c>
      <c r="B2219" s="53">
        <v>44246</v>
      </c>
      <c r="C2219" s="45">
        <v>5778.8419999999996</v>
      </c>
      <c r="D2219" s="45">
        <f>VLOOKUP(B2219,'H11001.CSI  中证全债'!$A$2:$B$2792,2,0)</f>
        <v>206.4933</v>
      </c>
      <c r="E2219" s="14">
        <f t="shared" si="411"/>
        <v>0</v>
      </c>
      <c r="F2219" s="14">
        <f>IF(AND((B2219-$B$2)&gt;123,OR(((G2218*J2218/C2218*C2219)/(G2218*K2218/D2218*D2219))&lt;(4/6),((G2218*J2218/C2218*C2219)/(G2218*K2218/D2218*D2219))&gt;(6/4))),COUNTIF($E$2:E2219,1),0)</f>
        <v>0</v>
      </c>
      <c r="G2219" s="21">
        <f t="shared" si="412"/>
        <v>41155.710577784368</v>
      </c>
      <c r="H2219" s="12">
        <f t="shared" si="413"/>
        <v>3.7932660163502669</v>
      </c>
      <c r="I2219" s="12">
        <f t="shared" si="414"/>
        <v>93.150846082302351</v>
      </c>
      <c r="J2219" s="15">
        <f>IF(OR((ROW(F2219)-MATCH(MAX($F$2:F2219),$F$2:F2219,0))=1,(ROW(F2219)-MATCH(MAX($F$2:F2219),$F$2:F2219,0))&gt;123),IF(OR(((G2218*J2218/C2218*C2219)/(G2218*K2218/D2218*D2219))&lt;(4/6),((G2218*J2218/C2218*C2219)/(G2218*K2218/D2218*D2219))&gt;(6/4)),50%,((G2218*J2218/C2218*C2219)/((G2218*K2218/D2218*D2219)+(G2218*J2218/C2218*C2219)))),((G2218*J2218/C2218*C2219)/((G2218*K2218/D2218*D2219)+(G2218*J2218/C2218*C2219))))</f>
        <v>0.53262802815729515</v>
      </c>
      <c r="K2219" s="18">
        <f t="shared" si="408"/>
        <v>0.46737197184270485</v>
      </c>
      <c r="L2219" s="20">
        <f t="shared" si="409"/>
        <v>1.1396233840409933</v>
      </c>
      <c r="M2219" s="51">
        <f>IF(AND((B2219-$B$2)&gt;123,OR(((U2218*R2218/C2218*C2219)/(U2218*S2218/D2218*D2219))&lt;(4/6),((U2218*R2218/C2218*C2219)/(U2218*S2218/D2218*D2219))&gt;(6/4))),1,0)</f>
        <v>0</v>
      </c>
      <c r="N2219" s="51">
        <f>IF(AND((B2219-$B$2)&gt;123,OR(((U2218*R2218/C2218*C2219)/(U2218*S2218/D2218*D2219))&lt;(4/6),((U2218*R2218/C2218*C2219)/(U2218*S2218/D2218*D2219))&gt;(6/4))),COUNTIF($M$2:M2219,1),0)</f>
        <v>0</v>
      </c>
      <c r="O2219" s="51">
        <f>IF(OR((ROW(N2219)-MATCH(MAX($N$2:N2219),$N$2:N2219,0))=1,(ROW(N2219)-MATCH(MAX($N$2:N2219),$N$2:N2219,0))&gt;123),IF(OR(((U2218*R2218/C2218*C2219)/(U2218*S2218/D2218*D2219))&lt;(4/6),((U2218*R2218/C2218*C2219)/(U2218*S2218/D2218*D2219))&gt;(6/4)),1,0),0)</f>
        <v>0</v>
      </c>
      <c r="P2219" s="47">
        <f>IF(O2219=1,U2218/2/C2219,P2218)</f>
        <v>3.7894353284260429</v>
      </c>
      <c r="Q2219" s="47">
        <f>IF(O2219=1,U2218/2/D2219,Q2218)</f>
        <v>93.056776270251035</v>
      </c>
      <c r="R2219" s="41">
        <f>P2219*C2219/U2218</f>
        <v>0.53325017725065238</v>
      </c>
      <c r="S2219" s="41">
        <f>Q2219*D2219/U2218</f>
        <v>0.46791789701594039</v>
      </c>
      <c r="T2219" s="41">
        <f t="shared" si="415"/>
        <v>1.1396233840409964</v>
      </c>
      <c r="U2219" s="42">
        <f>P2219*C2219+Q2219*D2219</f>
        <v>41114.148851598031</v>
      </c>
      <c r="V2219" s="25">
        <f>B2219</f>
        <v>44246</v>
      </c>
      <c r="W2219">
        <f>C2219/C$2</f>
        <v>2.5139029726116724</v>
      </c>
      <c r="X2219">
        <f>D2219/D$2</f>
        <v>1.4797083482622715</v>
      </c>
      <c r="Y2219">
        <f t="shared" si="416"/>
        <v>2.0557074425799016</v>
      </c>
      <c r="AA2219" s="15">
        <f t="shared" si="417"/>
        <v>1.8134376482110692E-3</v>
      </c>
      <c r="AB2219" s="15">
        <f t="shared" si="418"/>
        <v>4.3361604776648299E-4</v>
      </c>
      <c r="AC2219" s="15">
        <f t="shared" si="419"/>
        <v>1.1680742665927113E-3</v>
      </c>
    </row>
    <row r="2220" spans="1:29" x14ac:dyDescent="0.4">
      <c r="A2220" s="43">
        <f t="shared" si="410"/>
        <v>2021</v>
      </c>
      <c r="B2220" s="53">
        <v>44249</v>
      </c>
      <c r="C2220" s="45">
        <v>5597.3326999999999</v>
      </c>
      <c r="D2220" s="45">
        <f>VLOOKUP(B2220,'H11001.CSI  中证全债'!$A$2:$B$2792,2,0)</f>
        <v>206.53039999999999</v>
      </c>
      <c r="E2220" s="14">
        <f t="shared" si="411"/>
        <v>0</v>
      </c>
      <c r="F2220" s="14">
        <f>IF(AND((B2220-$B$2)&gt;123,OR(((G2219*J2219/C2219*C2220)/(G2219*K2219/D2219*D2220))&lt;(4/6),((G2219*J2219/C2219*C2220)/(G2219*K2219/D2219*D2220))&gt;(6/4))),COUNTIF($E$2:E2220,1),0)</f>
        <v>0</v>
      </c>
      <c r="G2220" s="21">
        <f t="shared" si="412"/>
        <v>40470.653414832494</v>
      </c>
      <c r="H2220" s="12">
        <f t="shared" si="413"/>
        <v>3.7932660163502669</v>
      </c>
      <c r="I2220" s="12">
        <f t="shared" si="414"/>
        <v>93.150846082302351</v>
      </c>
      <c r="J2220" s="15">
        <f>IF(OR((ROW(F2220)-MATCH(MAX($F$2:F2220),$F$2:F2220,0))=1,(ROW(F2220)-MATCH(MAX($F$2:F2220),$F$2:F2220,0))&gt;123),IF(OR(((G2219*J2219/C2219*C2220)/(G2219*K2219/D2219*D2220))&lt;(4/6),((G2219*J2219/C2219*C2220)/(G2219*K2219/D2219*D2220))&gt;(6/4)),50%,((G2219*J2219/C2219*C2220)/((G2219*K2219/D2219*D2220)+(G2219*J2219/C2219*C2220)))),((G2219*J2219/C2219*C2220)/((G2219*K2219/D2219*D2220)+(G2219*J2219/C2219*C2220))))</f>
        <v>0.52463130988971152</v>
      </c>
      <c r="K2220" s="18">
        <f t="shared" si="408"/>
        <v>0.47536869011028848</v>
      </c>
      <c r="L2220" s="20">
        <f t="shared" si="409"/>
        <v>1.1036303416785691</v>
      </c>
      <c r="M2220" s="51">
        <f>IF(AND((B2220-$B$2)&gt;123,OR(((U2219*R2219/C2219*C2220)/(U2219*S2219/D2219*D2220))&lt;(4/6),((U2219*R2219/C2219*C2220)/(U2219*S2219/D2219*D2220))&gt;(6/4))),1,0)</f>
        <v>0</v>
      </c>
      <c r="N2220" s="51">
        <f>IF(AND((B2220-$B$2)&gt;123,OR(((U2219*R2219/C2219*C2220)/(U2219*S2219/D2219*D2220))&lt;(4/6),((U2219*R2219/C2219*C2220)/(U2219*S2219/D2219*D2220))&gt;(6/4))),COUNTIF($M$2:M2220,1),0)</f>
        <v>0</v>
      </c>
      <c r="O2220" s="51">
        <f>IF(OR((ROW(N2220)-MATCH(MAX($N$2:N2220),$N$2:N2220,0))=1,(ROW(N2220)-MATCH(MAX($N$2:N2220),$N$2:N2220,0))&gt;123),IF(OR(((U2219*R2219/C2219*C2220)/(U2219*S2219/D2219*D2220))&lt;(4/6),((U2219*R2219/C2219*C2220)/(U2219*S2219/D2219*D2220))&gt;(6/4)),1,0),0)</f>
        <v>0</v>
      </c>
      <c r="P2220" s="47">
        <f>IF(O2220=1,U2219/2/C2220,P2219)</f>
        <v>3.7894353284260429</v>
      </c>
      <c r="Q2220" s="47">
        <f>IF(O2220=1,U2219/2/D2220,Q2219)</f>
        <v>93.056776270251035</v>
      </c>
      <c r="R2220" s="41">
        <f>P2220*C2220/U2219</f>
        <v>0.51589856219314412</v>
      </c>
      <c r="S2220" s="41">
        <f>Q2220*D2220/U2219</f>
        <v>0.4674559430909499</v>
      </c>
      <c r="T2220" s="41">
        <f t="shared" si="415"/>
        <v>1.103630341678572</v>
      </c>
      <c r="U2220" s="42">
        <f>P2220*C2220+Q2220*D2220</f>
        <v>40429.783504139778</v>
      </c>
      <c r="V2220" s="25">
        <f>B2220</f>
        <v>44249</v>
      </c>
      <c r="W2220">
        <f>C2220/C$2</f>
        <v>2.4349430756588459</v>
      </c>
      <c r="X2220">
        <f>D2220/D$2</f>
        <v>1.4799742027946969</v>
      </c>
      <c r="Y2220">
        <f t="shared" si="416"/>
        <v>2.0214891752069888</v>
      </c>
      <c r="AA2220" s="15">
        <f t="shared" si="417"/>
        <v>-3.14092858050109E-2</v>
      </c>
      <c r="AB2220" s="15">
        <f t="shared" si="418"/>
        <v>1.7966684633341501E-4</v>
      </c>
      <c r="AC2220" s="15">
        <f t="shared" si="419"/>
        <v>-1.6645494715906151E-2</v>
      </c>
    </row>
    <row r="2221" spans="1:29" x14ac:dyDescent="0.4">
      <c r="A2221" s="43">
        <f t="shared" si="410"/>
        <v>2021</v>
      </c>
      <c r="B2221" s="53">
        <v>44250</v>
      </c>
      <c r="C2221" s="45">
        <v>5579.6680999999999</v>
      </c>
      <c r="D2221" s="45">
        <f>VLOOKUP(B2221,'H11001.CSI  中证全债'!$A$2:$B$2792,2,0)</f>
        <v>206.5728</v>
      </c>
      <c r="E2221" s="14">
        <f t="shared" si="411"/>
        <v>0</v>
      </c>
      <c r="F2221" s="14">
        <f>IF(AND((B2221-$B$2)&gt;123,OR(((G2220*J2220/C2220*C2221)/(G2220*K2220/D2220*D2221))&lt;(4/6),((G2220*J2220/C2220*C2221)/(G2220*K2220/D2220*D2221))&gt;(6/4))),COUNTIF($E$2:E2221,1),0)</f>
        <v>0</v>
      </c>
      <c r="G2221" s="21">
        <f t="shared" si="412"/>
        <v>40407.596483833964</v>
      </c>
      <c r="H2221" s="12">
        <f t="shared" si="413"/>
        <v>3.7932660163502669</v>
      </c>
      <c r="I2221" s="12">
        <f t="shared" si="414"/>
        <v>93.150846082302351</v>
      </c>
      <c r="J2221" s="15">
        <f>IF(OR((ROW(F2221)-MATCH(MAX($F$2:F2221),$F$2:F2221,0))=1,(ROW(F2221)-MATCH(MAX($F$2:F2221),$F$2:F2221,0))&gt;123),IF(OR(((G2220*J2220/C2220*C2221)/(G2220*K2220/D2220*D2221))&lt;(4/6),((G2220*J2220/C2220*C2221)/(G2220*K2220/D2220*D2221))&gt;(6/4)),50%,((G2220*J2220/C2220*C2221)/((G2220*K2220/D2220*D2221)+(G2220*J2220/C2220*C2221)))),((G2220*J2220/C2220*C2221)/((G2220*K2220/D2220*D2221)+(G2220*J2220/C2220*C2221))))</f>
        <v>0.5237917428400205</v>
      </c>
      <c r="K2221" s="18">
        <f t="shared" si="408"/>
        <v>0.4762082571599795</v>
      </c>
      <c r="L2221" s="20">
        <f t="shared" si="409"/>
        <v>1.0999215888523655</v>
      </c>
      <c r="M2221" s="51">
        <f>IF(AND((B2221-$B$2)&gt;123,OR(((U2220*R2220/C2220*C2221)/(U2220*S2220/D2220*D2221))&lt;(4/6),((U2220*R2220/C2220*C2221)/(U2220*S2220/D2220*D2221))&gt;(6/4))),1,0)</f>
        <v>0</v>
      </c>
      <c r="N2221" s="51">
        <f>IF(AND((B2221-$B$2)&gt;123,OR(((U2220*R2220/C2220*C2221)/(U2220*S2220/D2220*D2221))&lt;(4/6),((U2220*R2220/C2220*C2221)/(U2220*S2220/D2220*D2221))&gt;(6/4))),COUNTIF($M$2:M2221,1),0)</f>
        <v>0</v>
      </c>
      <c r="O2221" s="51">
        <f>IF(OR((ROW(N2221)-MATCH(MAX($N$2:N2221),$N$2:N2221,0))=1,(ROW(N2221)-MATCH(MAX($N$2:N2221),$N$2:N2221,0))&gt;123),IF(OR(((U2220*R2220/C2220*C2221)/(U2220*S2220/D2220*D2221))&lt;(4/6),((U2220*R2220/C2220*C2221)/(U2220*S2220/D2220*D2221))&gt;(6/4)),1,0),0)</f>
        <v>0</v>
      </c>
      <c r="P2221" s="47">
        <f>IF(O2221=1,U2220/2/C2221,P2220)</f>
        <v>3.7894353284260429</v>
      </c>
      <c r="Q2221" s="47">
        <f>IF(O2221=1,U2220/2/D2221,Q2220)</f>
        <v>93.056776270251035</v>
      </c>
      <c r="R2221" s="41">
        <f>P2221*C2221/U2220</f>
        <v>0.52297562802597775</v>
      </c>
      <c r="S2221" s="41">
        <f>Q2221*D2221/U2220</f>
        <v>0.47546628171162453</v>
      </c>
      <c r="T2221" s="41">
        <f t="shared" si="415"/>
        <v>1.0999215888523681</v>
      </c>
      <c r="U2221" s="42">
        <f>P2221*C2221+Q2221*D2221</f>
        <v>40366.790252151128</v>
      </c>
      <c r="V2221" s="25">
        <f>B2221</f>
        <v>44250</v>
      </c>
      <c r="W2221">
        <f>C2221/C$2</f>
        <v>2.4272586484933352</v>
      </c>
      <c r="X2221">
        <f>D2221/D$2</f>
        <v>1.4802780365460406</v>
      </c>
      <c r="Y2221">
        <f t="shared" si="416"/>
        <v>2.0183395126075565</v>
      </c>
      <c r="AA2221" s="15">
        <f t="shared" si="417"/>
        <v>-3.1558960216889753E-3</v>
      </c>
      <c r="AB2221" s="15">
        <f t="shared" si="418"/>
        <v>2.0529665366453287E-4</v>
      </c>
      <c r="AC2221" s="15">
        <f t="shared" si="419"/>
        <v>-1.5580902623976156E-3</v>
      </c>
    </row>
    <row r="2222" spans="1:29" x14ac:dyDescent="0.4">
      <c r="A2222" s="43">
        <f t="shared" si="410"/>
        <v>2021</v>
      </c>
      <c r="B2222" s="53">
        <v>44251</v>
      </c>
      <c r="C2222" s="45">
        <v>5437.5682999999999</v>
      </c>
      <c r="D2222" s="45">
        <f>VLOOKUP(B2222,'H11001.CSI  中证全债'!$A$2:$B$2792,2,0)</f>
        <v>206.72190000000001</v>
      </c>
      <c r="E2222" s="14">
        <f t="shared" si="411"/>
        <v>0</v>
      </c>
      <c r="F2222" s="14">
        <f>IF(AND((B2222-$B$2)&gt;123,OR(((G2221*J2221/C2221*C2222)/(G2221*K2221/D2221*D2222))&lt;(4/6),((G2221*J2221/C2221*C2222)/(G2221*K2221/D2221*D2222))&gt;(6/4))),COUNTIF($E$2:E2222,1),0)</f>
        <v>0</v>
      </c>
      <c r="G2222" s="21">
        <f t="shared" si="412"/>
        <v>39882.462932714669</v>
      </c>
      <c r="H2222" s="12">
        <f t="shared" si="413"/>
        <v>3.7932660163502669</v>
      </c>
      <c r="I2222" s="12">
        <f t="shared" si="414"/>
        <v>93.150846082302351</v>
      </c>
      <c r="J2222" s="15">
        <f>IF(OR((ROW(F2222)-MATCH(MAX($F$2:F2222),$F$2:F2222,0))=1,(ROW(F2222)-MATCH(MAX($F$2:F2222),$F$2:F2222,0))&gt;123),IF(OR(((G2221*J2221/C2221*C2222)/(G2221*K2221/D2221*D2222))&lt;(4/6),((G2221*J2221/C2221*C2222)/(G2221*K2221/D2221*D2222))&gt;(6/4)),50%,((G2221*J2221/C2221*C2222)/((G2221*K2221/D2221*D2222)+(G2221*J2221/C2221*C2222)))),((G2221*J2221/C2221*C2222)/((G2221*K2221/D2221*D2222)+(G2221*J2221/C2221*C2222))))</f>
        <v>0.51717325178165863</v>
      </c>
      <c r="K2222" s="18">
        <f t="shared" si="408"/>
        <v>0.48282674821834137</v>
      </c>
      <c r="L2222" s="20">
        <f t="shared" si="409"/>
        <v>1.0711362899633416</v>
      </c>
      <c r="M2222" s="51">
        <f>IF(AND((B2222-$B$2)&gt;123,OR(((U2221*R2221/C2221*C2222)/(U2221*S2221/D2221*D2222))&lt;(4/6),((U2221*R2221/C2221*C2222)/(U2221*S2221/D2221*D2222))&gt;(6/4))),1,0)</f>
        <v>0</v>
      </c>
      <c r="N2222" s="51">
        <f>IF(AND((B2222-$B$2)&gt;123,OR(((U2221*R2221/C2221*C2222)/(U2221*S2221/D2221*D2222))&lt;(4/6),((U2221*R2221/C2221*C2222)/(U2221*S2221/D2221*D2222))&gt;(6/4))),COUNTIF($M$2:M2222,1),0)</f>
        <v>0</v>
      </c>
      <c r="O2222" s="51">
        <f>IF(OR((ROW(N2222)-MATCH(MAX($N$2:N2222),$N$2:N2222,0))=1,(ROW(N2222)-MATCH(MAX($N$2:N2222),$N$2:N2222,0))&gt;123),IF(OR(((U2221*R2221/C2221*C2222)/(U2221*S2221/D2221*D2222))&lt;(4/6),((U2221*R2221/C2221*C2222)/(U2221*S2221/D2221*D2222))&gt;(6/4)),1,0),0)</f>
        <v>0</v>
      </c>
      <c r="P2222" s="47">
        <f>IF(O2222=1,U2221/2/C2222,P2221)</f>
        <v>3.7894353284260429</v>
      </c>
      <c r="Q2222" s="47">
        <f>IF(O2222=1,U2221/2/D2222,Q2221)</f>
        <v>93.056776270251035</v>
      </c>
      <c r="R2222" s="41">
        <f>P2222*C2222/U2221</f>
        <v>0.51045211392925882</v>
      </c>
      <c r="S2222" s="41">
        <f>Q2222*D2222/U2221</f>
        <v>0.47655197448937825</v>
      </c>
      <c r="T2222" s="41">
        <f t="shared" si="415"/>
        <v>1.0711362899633441</v>
      </c>
      <c r="U2222" s="42">
        <f>P2222*C2222+Q2222*D2222</f>
        <v>39842.187015210744</v>
      </c>
      <c r="V2222" s="25">
        <f>B2222</f>
        <v>44251</v>
      </c>
      <c r="W2222">
        <f>C2222/C$2</f>
        <v>2.365442611711654</v>
      </c>
      <c r="X2222">
        <f>D2222/D$2</f>
        <v>1.4813464707989967</v>
      </c>
      <c r="Y2222">
        <f t="shared" si="416"/>
        <v>1.9921093507605372</v>
      </c>
      <c r="AA2222" s="15">
        <f t="shared" si="417"/>
        <v>-2.5467428788461421E-2</v>
      </c>
      <c r="AB2222" s="15">
        <f t="shared" si="418"/>
        <v>7.21779440468584E-4</v>
      </c>
      <c r="AC2222" s="15">
        <f t="shared" si="419"/>
        <v>-1.2995911581363151E-2</v>
      </c>
    </row>
    <row r="2223" spans="1:29" x14ac:dyDescent="0.4">
      <c r="A2223" s="43">
        <f t="shared" si="410"/>
        <v>2021</v>
      </c>
      <c r="B2223" s="53">
        <v>44252</v>
      </c>
      <c r="C2223" s="45">
        <v>5469.5583999999999</v>
      </c>
      <c r="D2223" s="45">
        <f>VLOOKUP(B2223,'H11001.CSI  中证全债'!$A$2:$B$2792,2,0)</f>
        <v>206.68270000000001</v>
      </c>
      <c r="E2223" s="14">
        <f t="shared" si="411"/>
        <v>0</v>
      </c>
      <c r="F2223" s="14">
        <f>IF(AND((B2223-$B$2)&gt;123,OR(((G2222*J2222/C2222*C2223)/(G2222*K2222/D2222*D2223))&lt;(4/6),((G2222*J2222/C2222*C2223)/(G2222*K2222/D2222*D2223))&gt;(6/4))),COUNTIF($E$2:E2223,1),0)</f>
        <v>0</v>
      </c>
      <c r="G2223" s="21">
        <f t="shared" si="412"/>
        <v>40000.158378737891</v>
      </c>
      <c r="H2223" s="12">
        <f t="shared" si="413"/>
        <v>3.7932660163502669</v>
      </c>
      <c r="I2223" s="12">
        <f t="shared" si="414"/>
        <v>93.150846082302351</v>
      </c>
      <c r="J2223" s="15">
        <f>IF(OR((ROW(F2223)-MATCH(MAX($F$2:F2223),$F$2:F2223,0))=1,(ROW(F2223)-MATCH(MAX($F$2:F2223),$F$2:F2223,0))&gt;123),IF(OR(((G2222*J2222/C2222*C2223)/(G2222*K2222/D2222*D2223))&lt;(4/6),((G2222*J2222/C2222*C2223)/(G2222*K2222/D2222*D2223))&gt;(6/4)),50%,((G2222*J2222/C2222*C2223)/((G2222*K2222/D2222*D2223)+(G2222*J2222/C2222*C2223)))),((G2222*J2222/C2222*C2223)/((G2222*K2222/D2222*D2223)+(G2222*J2222/C2222*C2223))))</f>
        <v>0.51868519636140986</v>
      </c>
      <c r="K2223" s="18">
        <f t="shared" si="408"/>
        <v>0.48131480363859014</v>
      </c>
      <c r="L2223" s="20">
        <f t="shared" si="409"/>
        <v>1.0776423090258416</v>
      </c>
      <c r="M2223" s="51">
        <f>IF(AND((B2223-$B$2)&gt;123,OR(((U2222*R2222/C2222*C2223)/(U2222*S2222/D2222*D2223))&lt;(4/6),((U2222*R2222/C2222*C2223)/(U2222*S2222/D2222*D2223))&gt;(6/4))),1,0)</f>
        <v>0</v>
      </c>
      <c r="N2223" s="51">
        <f>IF(AND((B2223-$B$2)&gt;123,OR(((U2222*R2222/C2222*C2223)/(U2222*S2222/D2222*D2223))&lt;(4/6),((U2222*R2222/C2222*C2223)/(U2222*S2222/D2222*D2223))&gt;(6/4))),COUNTIF($M$2:M2223,1),0)</f>
        <v>0</v>
      </c>
      <c r="O2223" s="51">
        <f>IF(OR((ROW(N2223)-MATCH(MAX($N$2:N2223),$N$2:N2223,0))=1,(ROW(N2223)-MATCH(MAX($N$2:N2223),$N$2:N2223,0))&gt;123),IF(OR(((U2222*R2222/C2222*C2223)/(U2222*S2222/D2222*D2223))&lt;(4/6),((U2222*R2222/C2222*C2223)/(U2222*S2222/D2222*D2223))&gt;(6/4)),1,0),0)</f>
        <v>0</v>
      </c>
      <c r="P2223" s="47">
        <f>IF(O2223=1,U2222/2/C2223,P2222)</f>
        <v>3.7894353284260429</v>
      </c>
      <c r="Q2223" s="47">
        <f>IF(O2223=1,U2222/2/D2223,Q2222)</f>
        <v>93.056776270251035</v>
      </c>
      <c r="R2223" s="41">
        <f>P2223*C2223/U2222</f>
        <v>0.52021586626096983</v>
      </c>
      <c r="S2223" s="41">
        <f>Q2223*D2223/U2222</f>
        <v>0.48273519135605314</v>
      </c>
      <c r="T2223" s="41">
        <f t="shared" si="415"/>
        <v>1.0776423090258442</v>
      </c>
      <c r="U2223" s="42">
        <f>P2223*C2223+Q2223*D2223</f>
        <v>39959.763604680833</v>
      </c>
      <c r="V2223" s="25">
        <f>B2223</f>
        <v>44252</v>
      </c>
      <c r="W2223">
        <f>C2223/C$2</f>
        <v>2.3793588958883358</v>
      </c>
      <c r="X2223">
        <f>D2223/D$2</f>
        <v>1.4810655678968112</v>
      </c>
      <c r="Y2223">
        <f t="shared" si="416"/>
        <v>1.9979881802340416</v>
      </c>
      <c r="AA2223" s="15">
        <f t="shared" si="417"/>
        <v>5.8831628836735206E-3</v>
      </c>
      <c r="AB2223" s="15">
        <f t="shared" si="418"/>
        <v>-1.8962674007927394E-4</v>
      </c>
      <c r="AC2223" s="15">
        <f t="shared" si="419"/>
        <v>2.9510576170228564E-3</v>
      </c>
    </row>
    <row r="2224" spans="1:29" x14ac:dyDescent="0.4">
      <c r="A2224" s="43">
        <f t="shared" si="410"/>
        <v>2021</v>
      </c>
      <c r="B2224" s="53">
        <v>44253</v>
      </c>
      <c r="C2224" s="45">
        <v>5336.7609000000002</v>
      </c>
      <c r="D2224" s="45">
        <f>VLOOKUP(B2224,'H11001.CSI  中证全债'!$A$2:$B$2792,2,0)</f>
        <v>206.64060000000001</v>
      </c>
      <c r="E2224" s="14">
        <f t="shared" si="411"/>
        <v>0</v>
      </c>
      <c r="F2224" s="14">
        <f>IF(AND((B2224-$B$2)&gt;123,OR(((G2223*J2223/C2223*C2224)/(G2223*K2223/D2223*D2224))&lt;(4/6),((G2223*J2223/C2223*C2224)/(G2223*K2223/D2223*D2224))&gt;(6/4))),COUNTIF($E$2:E2224,1),0)</f>
        <v>0</v>
      </c>
      <c r="G2224" s="21">
        <f t="shared" si="412"/>
        <v>39492.500484311553</v>
      </c>
      <c r="H2224" s="12">
        <f t="shared" si="413"/>
        <v>3.7932660163502669</v>
      </c>
      <c r="I2224" s="12">
        <f t="shared" si="414"/>
        <v>93.150846082302351</v>
      </c>
      <c r="J2224" s="15">
        <f>IF(OR((ROW(F2224)-MATCH(MAX($F$2:F2224),$F$2:F2224,0))=1,(ROW(F2224)-MATCH(MAX($F$2:F2224),$F$2:F2224,0))&gt;123),IF(OR(((G2223*J2223/C2223*C2224)/(G2223*K2223/D2223*D2224))&lt;(4/6),((G2223*J2223/C2223*C2224)/(G2223*K2223/D2223*D2224))&gt;(6/4)),50%,((G2223*J2223/C2223*C2224)/((G2223*K2223/D2223*D2224)+(G2223*J2223/C2223*C2224)))),((G2223*J2223/C2223*C2224)/((G2223*K2223/D2223*D2224)+(G2223*J2223/C2223*C2224))))</f>
        <v>0.51259741751218668</v>
      </c>
      <c r="K2224" s="18">
        <f t="shared" si="408"/>
        <v>0.48740258248781332</v>
      </c>
      <c r="L2224" s="20">
        <f t="shared" si="409"/>
        <v>1.0516920425324241</v>
      </c>
      <c r="M2224" s="51">
        <f>IF(AND((B2224-$B$2)&gt;123,OR(((U2223*R2223/C2223*C2224)/(U2223*S2223/D2223*D2224))&lt;(4/6),((U2223*R2223/C2223*C2224)/(U2223*S2223/D2223*D2224))&gt;(6/4))),1,0)</f>
        <v>0</v>
      </c>
      <c r="N2224" s="51">
        <f>IF(AND((B2224-$B$2)&gt;123,OR(((U2223*R2223/C2223*C2224)/(U2223*S2223/D2223*D2224))&lt;(4/6),((U2223*R2223/C2223*C2224)/(U2223*S2223/D2223*D2224))&gt;(6/4))),COUNTIF($M$2:M2224,1),0)</f>
        <v>0</v>
      </c>
      <c r="O2224" s="51">
        <f>IF(OR((ROW(N2224)-MATCH(MAX($N$2:N2224),$N$2:N2224,0))=1,(ROW(N2224)-MATCH(MAX($N$2:N2224),$N$2:N2224,0))&gt;123),IF(OR(((U2223*R2223/C2223*C2224)/(U2223*S2223/D2223*D2224))&lt;(4/6),((U2223*R2223/C2223*C2224)/(U2223*S2223/D2223*D2224))&gt;(6/4)),1,0),0)</f>
        <v>0</v>
      </c>
      <c r="P2224" s="47">
        <f>IF(O2224=1,U2223/2/C2224,P2223)</f>
        <v>3.7894353284260429</v>
      </c>
      <c r="Q2224" s="47">
        <f>IF(O2224=1,U2223/2/D2224,Q2223)</f>
        <v>93.056776270251035</v>
      </c>
      <c r="R2224" s="41">
        <f>P2224*C2224/U2223</f>
        <v>0.50609184012925024</v>
      </c>
      <c r="S2224" s="41">
        <f>Q2224*D2224/U2223</f>
        <v>0.48121676276127773</v>
      </c>
      <c r="T2224" s="41">
        <f t="shared" si="415"/>
        <v>1.0516920425324263</v>
      </c>
      <c r="U2224" s="42">
        <f>P2224*C2224+Q2224*D2224</f>
        <v>39452.618376373197</v>
      </c>
      <c r="V2224" s="25">
        <f>B2224</f>
        <v>44253</v>
      </c>
      <c r="W2224">
        <f>C2224/C$2</f>
        <v>2.3215895313676587</v>
      </c>
      <c r="X2224">
        <f>D2224/D$2</f>
        <v>1.4807638839125761</v>
      </c>
      <c r="Y2224">
        <f t="shared" si="416"/>
        <v>1.9726309188186599</v>
      </c>
      <c r="AA2224" s="15">
        <f t="shared" si="417"/>
        <v>-2.4279382408642025E-2</v>
      </c>
      <c r="AB2224" s="15">
        <f t="shared" si="418"/>
        <v>-2.0369387471719236E-4</v>
      </c>
      <c r="AC2224" s="15">
        <f t="shared" si="419"/>
        <v>-1.2691397109472091E-2</v>
      </c>
    </row>
    <row r="2225" spans="1:29" x14ac:dyDescent="0.4">
      <c r="A2225" s="43">
        <f t="shared" si="410"/>
        <v>2021</v>
      </c>
      <c r="B2225" s="53">
        <v>44256</v>
      </c>
      <c r="C2225" s="45">
        <v>5418.7837</v>
      </c>
      <c r="D2225" s="45">
        <f>VLOOKUP(B2225,'H11001.CSI  中证全债'!$A$2:$B$2792,2,0)</f>
        <v>206.816</v>
      </c>
      <c r="E2225" s="14">
        <f t="shared" si="411"/>
        <v>0</v>
      </c>
      <c r="F2225" s="14">
        <f>IF(AND((B2225-$B$2)&gt;123,OR(((G2224*J2224/C2224*C2225)/(G2224*K2224/D2224*D2225))&lt;(4/6),((G2224*J2224/C2224*C2225)/(G2224*K2224/D2224*D2225))&gt;(6/4))),COUNTIF($E$2:E2225,1),0)</f>
        <v>0</v>
      </c>
      <c r="G2225" s="21">
        <f t="shared" si="412"/>
        <v>39819.973442520284</v>
      </c>
      <c r="H2225" s="12">
        <f t="shared" si="413"/>
        <v>3.7932660163502669</v>
      </c>
      <c r="I2225" s="12">
        <f t="shared" si="414"/>
        <v>93.150846082302351</v>
      </c>
      <c r="J2225" s="15">
        <f>IF(OR((ROW(F2225)-MATCH(MAX($F$2:F2225),$F$2:F2225,0))=1,(ROW(F2225)-MATCH(MAX($F$2:F2225),$F$2:F2225,0))&gt;123),IF(OR(((G2224*J2224/C2224*C2225)/(G2224*K2224/D2224*D2225))&lt;(4/6),((G2224*J2224/C2224*C2225)/(G2224*K2224/D2224*D2225))&gt;(6/4)),50%,((G2224*J2224/C2224*C2225)/((G2224*K2224/D2224*D2225)+(G2224*J2224/C2224*C2225)))),((G2224*J2224/C2224*C2225)/((G2224*K2224/D2224*D2225)+(G2224*J2224/C2224*C2225))))</f>
        <v>0.51619542360653614</v>
      </c>
      <c r="K2225" s="18">
        <f t="shared" si="408"/>
        <v>0.48380457639346386</v>
      </c>
      <c r="L2225" s="20">
        <f t="shared" si="409"/>
        <v>1.0669502704057305</v>
      </c>
      <c r="M2225" s="51">
        <f>IF(AND((B2225-$B$2)&gt;123,OR(((U2224*R2224/C2224*C2225)/(U2224*S2224/D2224*D2225))&lt;(4/6),((U2224*R2224/C2224*C2225)/(U2224*S2224/D2224*D2225))&gt;(6/4))),1,0)</f>
        <v>0</v>
      </c>
      <c r="N2225" s="51">
        <f>IF(AND((B2225-$B$2)&gt;123,OR(((U2224*R2224/C2224*C2225)/(U2224*S2224/D2224*D2225))&lt;(4/6),((U2224*R2224/C2224*C2225)/(U2224*S2224/D2224*D2225))&gt;(6/4))),COUNTIF($M$2:M2225,1),0)</f>
        <v>0</v>
      </c>
      <c r="O2225" s="51">
        <f>IF(OR((ROW(N2225)-MATCH(MAX($N$2:N2225),$N$2:N2225,0))=1,(ROW(N2225)-MATCH(MAX($N$2:N2225),$N$2:N2225,0))&gt;123),IF(OR(((U2224*R2224/C2224*C2225)/(U2224*S2224/D2224*D2225))&lt;(4/6),((U2224*R2224/C2224*C2225)/(U2224*S2224/D2224*D2225))&gt;(6/4)),1,0),0)</f>
        <v>0</v>
      </c>
      <c r="P2225" s="47">
        <f>IF(O2225=1,U2224/2/C2225,P2224)</f>
        <v>3.7894353284260429</v>
      </c>
      <c r="Q2225" s="47">
        <f>IF(O2225=1,U2224/2/D2225,Q2224)</f>
        <v>93.056776270251035</v>
      </c>
      <c r="R2225" s="41">
        <f>P2225*C2225/U2224</f>
        <v>0.52047573101450639</v>
      </c>
      <c r="S2225" s="41">
        <f>Q2225*D2225/U2224</f>
        <v>0.48781629795790132</v>
      </c>
      <c r="T2225" s="41">
        <f t="shared" si="415"/>
        <v>1.066950270405733</v>
      </c>
      <c r="U2225" s="42">
        <f>P2225*C2225+Q2225*D2225</f>
        <v>39779.760630987425</v>
      </c>
      <c r="V2225" s="25">
        <f>B2225</f>
        <v>44256</v>
      </c>
      <c r="W2225">
        <f>C2225/C$2</f>
        <v>2.3572709638660609</v>
      </c>
      <c r="X2225">
        <f>D2225/D$2</f>
        <v>1.4820207810820494</v>
      </c>
      <c r="Y2225">
        <f t="shared" si="416"/>
        <v>1.9889880315493713</v>
      </c>
      <c r="AA2225" s="15">
        <f t="shared" si="417"/>
        <v>1.5369397568476328E-2</v>
      </c>
      <c r="AB2225" s="15">
        <f t="shared" si="418"/>
        <v>8.4881673785308642E-4</v>
      </c>
      <c r="AC2225" s="15">
        <f t="shared" si="419"/>
        <v>8.2920289724075502E-3</v>
      </c>
    </row>
    <row r="2226" spans="1:29" x14ac:dyDescent="0.4">
      <c r="A2226" s="43">
        <f t="shared" si="410"/>
        <v>2021</v>
      </c>
      <c r="B2226" s="53">
        <v>44257</v>
      </c>
      <c r="C2226" s="45">
        <v>5349.6301000000003</v>
      </c>
      <c r="D2226" s="45">
        <f>VLOOKUP(B2226,'H11001.CSI  中证全债'!$A$2:$B$2792,2,0)</f>
        <v>206.90219999999999</v>
      </c>
      <c r="E2226" s="14">
        <f t="shared" si="411"/>
        <v>0</v>
      </c>
      <c r="F2226" s="14">
        <f>IF(AND((B2226-$B$2)&gt;123,OR(((G2225*J2225/C2225*C2226)/(G2225*K2225/D2225*D2226))&lt;(4/6),((G2225*J2225/C2225*C2226)/(G2225*K2225/D2225*D2226))&gt;(6/4))),COUNTIF($E$2:E2226,1),0)</f>
        <v>0</v>
      </c>
      <c r="G2226" s="21">
        <f t="shared" si="412"/>
        <v>39565.6850446643</v>
      </c>
      <c r="H2226" s="12">
        <f t="shared" si="413"/>
        <v>3.7932660163502669</v>
      </c>
      <c r="I2226" s="12">
        <f t="shared" si="414"/>
        <v>93.150846082302351</v>
      </c>
      <c r="J2226" s="15">
        <f>IF(OR((ROW(F2226)-MATCH(MAX($F$2:F2226),$F$2:F2226,0))=1,(ROW(F2226)-MATCH(MAX($F$2:F2226),$F$2:F2226,0))&gt;123),IF(OR(((G2225*J2225/C2225*C2226)/(G2225*K2225/D2225*D2226))&lt;(4/6),((G2225*J2225/C2225*C2226)/(G2225*K2225/D2225*D2226))&gt;(6/4)),50%,((G2225*J2225/C2225*C2226)/((G2225*K2225/D2225*D2226)+(G2225*J2225/C2225*C2226)))),((G2225*J2225/C2225*C2226)/((G2225*K2225/D2225*D2226)+(G2225*J2225/C2225*C2226))))</f>
        <v>0.51288307116297716</v>
      </c>
      <c r="K2226" s="18">
        <f t="shared" si="408"/>
        <v>0.48711692883702284</v>
      </c>
      <c r="L2226" s="20">
        <f t="shared" si="409"/>
        <v>1.0528951896364394</v>
      </c>
      <c r="M2226" s="51">
        <f>IF(AND((B2226-$B$2)&gt;123,OR(((U2225*R2225/C2225*C2226)/(U2225*S2225/D2225*D2226))&lt;(4/6),((U2225*R2225/C2225*C2226)/(U2225*S2225/D2225*D2226))&gt;(6/4))),1,0)</f>
        <v>0</v>
      </c>
      <c r="N2226" s="51">
        <f>IF(AND((B2226-$B$2)&gt;123,OR(((U2225*R2225/C2225*C2226)/(U2225*S2225/D2225*D2226))&lt;(4/6),((U2225*R2225/C2225*C2226)/(U2225*S2225/D2225*D2226))&gt;(6/4))),COUNTIF($M$2:M2226,1),0)</f>
        <v>0</v>
      </c>
      <c r="O2226" s="51">
        <f>IF(OR((ROW(N2226)-MATCH(MAX($N$2:N2226),$N$2:N2226,0))=1,(ROW(N2226)-MATCH(MAX($N$2:N2226),$N$2:N2226,0))&gt;123),IF(OR(((U2225*R2225/C2225*C2226)/(U2225*S2225/D2225*D2226))&lt;(4/6),((U2225*R2225/C2225*C2226)/(U2225*S2225/D2225*D2226))&gt;(6/4)),1,0),0)</f>
        <v>0</v>
      </c>
      <c r="P2226" s="47">
        <f>IF(O2226=1,U2225/2/C2226,P2225)</f>
        <v>3.7894353284260429</v>
      </c>
      <c r="Q2226" s="47">
        <f>IF(O2226=1,U2225/2/D2226,Q2225)</f>
        <v>93.056776270251035</v>
      </c>
      <c r="R2226" s="41">
        <f>P2226*C2226/U2225</f>
        <v>0.50960782501943747</v>
      </c>
      <c r="S2226" s="41">
        <f>Q2226*D2226/U2225</f>
        <v>0.48400622401494864</v>
      </c>
      <c r="T2226" s="41">
        <f t="shared" si="415"/>
        <v>1.0528951896364418</v>
      </c>
      <c r="U2226" s="42">
        <f>P2226*C2226+Q2226*D2226</f>
        <v>39525.72903017408</v>
      </c>
      <c r="V2226" s="25">
        <f>B2226</f>
        <v>44257</v>
      </c>
      <c r="W2226">
        <f>C2226/C$2</f>
        <v>2.3271878709891842</v>
      </c>
      <c r="X2226">
        <f>D2226/D$2</f>
        <v>1.4826384808312432</v>
      </c>
      <c r="Y2226">
        <f t="shared" si="416"/>
        <v>1.976286451508704</v>
      </c>
      <c r="AA2226" s="15">
        <f t="shared" si="417"/>
        <v>-1.2761830666907614E-2</v>
      </c>
      <c r="AB2226" s="15">
        <f t="shared" si="418"/>
        <v>4.1679560575591523E-4</v>
      </c>
      <c r="AC2226" s="15">
        <f t="shared" si="419"/>
        <v>-6.3859509656140068E-3</v>
      </c>
    </row>
    <row r="2227" spans="1:29" x14ac:dyDescent="0.4">
      <c r="A2227" s="43">
        <f t="shared" si="410"/>
        <v>2021</v>
      </c>
      <c r="B2227" s="53">
        <v>44258</v>
      </c>
      <c r="C2227" s="45">
        <v>5452.2124999999996</v>
      </c>
      <c r="D2227" s="45">
        <f>VLOOKUP(B2227,'H11001.CSI  中证全债'!$A$2:$B$2792,2,0)</f>
        <v>206.90219999999999</v>
      </c>
      <c r="E2227" s="14">
        <f t="shared" si="411"/>
        <v>0</v>
      </c>
      <c r="F2227" s="14">
        <f>IF(AND((B2227-$B$2)&gt;123,OR(((G2226*J2226/C2226*C2227)/(G2226*K2226/D2226*D2227))&lt;(4/6),((G2226*J2226/C2226*C2227)/(G2226*K2226/D2226*D2227))&gt;(6/4))),COUNTIF($E$2:E2227,1),0)</f>
        <v>0</v>
      </c>
      <c r="G2227" s="21">
        <f t="shared" si="412"/>
        <v>39954.807376459947</v>
      </c>
      <c r="H2227" s="12">
        <f t="shared" si="413"/>
        <v>3.7932660163502669</v>
      </c>
      <c r="I2227" s="12">
        <f t="shared" si="414"/>
        <v>93.150846082302351</v>
      </c>
      <c r="J2227" s="15">
        <f>IF(OR((ROW(F2227)-MATCH(MAX($F$2:F2227),$F$2:F2227,0))=1,(ROW(F2227)-MATCH(MAX($F$2:F2227),$F$2:F2227,0))&gt;123),IF(OR(((G2226*J2226/C2226*C2227)/(G2226*K2226/D2226*D2227))&lt;(4/6),((G2226*J2226/C2226*C2227)/(G2226*K2226/D2226*D2227))&gt;(6/4)),50%,((G2226*J2226/C2226*C2227)/((G2226*K2226/D2226*D2227)+(G2226*J2226/C2226*C2227)))),((G2226*J2226/C2226*C2227)/((G2226*K2226/D2226*D2227)+(G2226*J2226/C2226*C2227))))</f>
        <v>0.51762713295810103</v>
      </c>
      <c r="K2227" s="18">
        <f t="shared" si="408"/>
        <v>0.48237286704189897</v>
      </c>
      <c r="L2227" s="20">
        <f t="shared" si="409"/>
        <v>1.0730850931404894</v>
      </c>
      <c r="M2227" s="51">
        <f>IF(AND((B2227-$B$2)&gt;123,OR(((U2226*R2226/C2226*C2227)/(U2226*S2226/D2226*D2227))&lt;(4/6),((U2226*R2226/C2226*C2227)/(U2226*S2226/D2226*D2227))&gt;(6/4))),1,0)</f>
        <v>0</v>
      </c>
      <c r="N2227" s="51">
        <f>IF(AND((B2227-$B$2)&gt;123,OR(((U2226*R2226/C2226*C2227)/(U2226*S2226/D2226*D2227))&lt;(4/6),((U2226*R2226/C2226*C2227)/(U2226*S2226/D2226*D2227))&gt;(6/4))),COUNTIF($M$2:M2227,1),0)</f>
        <v>0</v>
      </c>
      <c r="O2227" s="51">
        <f>IF(OR((ROW(N2227)-MATCH(MAX($N$2:N2227),$N$2:N2227,0))=1,(ROW(N2227)-MATCH(MAX($N$2:N2227),$N$2:N2227,0))&gt;123),IF(OR(((U2226*R2226/C2226*C2227)/(U2226*S2226/D2226*D2227))&lt;(4/6),((U2226*R2226/C2226*C2227)/(U2226*S2226/D2226*D2227))&gt;(6/4)),1,0),0)</f>
        <v>0</v>
      </c>
      <c r="P2227" s="47">
        <f>IF(O2227=1,U2226/2/C2227,P2226)</f>
        <v>3.7894353284260429</v>
      </c>
      <c r="Q2227" s="47">
        <f>IF(O2227=1,U2226/2/D2227,Q2226)</f>
        <v>93.056776270251035</v>
      </c>
      <c r="R2227" s="41">
        <f>P2227*C2227/U2226</f>
        <v>0.52271791495138631</v>
      </c>
      <c r="S2227" s="41">
        <f>Q2227*D2227/U2226</f>
        <v>0.48711692883702234</v>
      </c>
      <c r="T2227" s="41">
        <f t="shared" si="415"/>
        <v>1.0730850931404916</v>
      </c>
      <c r="U2227" s="42">
        <f>P2227*C2227+Q2227*D2227</f>
        <v>39914.458400808813</v>
      </c>
      <c r="V2227" s="25">
        <f>B2227</f>
        <v>44258</v>
      </c>
      <c r="W2227">
        <f>C2227/C$2</f>
        <v>2.3718131091074159</v>
      </c>
      <c r="X2227">
        <f>D2227/D$2</f>
        <v>1.4826384808312432</v>
      </c>
      <c r="Y2227">
        <f t="shared" si="416"/>
        <v>1.9957229200404407</v>
      </c>
      <c r="AA2227" s="15">
        <f t="shared" si="417"/>
        <v>1.9175606178827076E-2</v>
      </c>
      <c r="AB2227" s="15">
        <f t="shared" si="418"/>
        <v>0</v>
      </c>
      <c r="AC2227" s="15">
        <f t="shared" si="419"/>
        <v>9.8348437884088202E-3</v>
      </c>
    </row>
    <row r="2228" spans="1:29" x14ac:dyDescent="0.4">
      <c r="A2228" s="43">
        <f t="shared" si="410"/>
        <v>2021</v>
      </c>
      <c r="B2228" s="53">
        <v>44259</v>
      </c>
      <c r="C2228" s="45">
        <v>5280.7057999999997</v>
      </c>
      <c r="D2228" s="45">
        <f>VLOOKUP(B2228,'H11001.CSI  中证全债'!$A$2:$B$2792,2,0)</f>
        <v>206.89109999999999</v>
      </c>
      <c r="E2228" s="14">
        <f t="shared" si="411"/>
        <v>0</v>
      </c>
      <c r="F2228" s="14">
        <f>IF(AND((B2228-$B$2)&gt;123,OR(((G2227*J2227/C2227*C2228)/(G2227*K2227/D2227*D2228))&lt;(4/6),((G2227*J2227/C2227*C2228)/(G2227*K2227/D2227*D2228))&gt;(6/4))),COUNTIF($E$2:E2228,1),0)</f>
        <v>0</v>
      </c>
      <c r="G2228" s="21">
        <f t="shared" si="412"/>
        <v>39303.202865382053</v>
      </c>
      <c r="H2228" s="12">
        <f t="shared" si="413"/>
        <v>3.7932660163502669</v>
      </c>
      <c r="I2228" s="12">
        <f t="shared" si="414"/>
        <v>93.150846082302351</v>
      </c>
      <c r="J2228" s="15">
        <f>IF(OR((ROW(F2228)-MATCH(MAX($F$2:F2228),$F$2:F2228,0))=1,(ROW(F2228)-MATCH(MAX($F$2:F2228),$F$2:F2228,0))&gt;123),IF(OR(((G2227*J2227/C2227*C2228)/(G2227*K2227/D2227*D2228))&lt;(4/6),((G2227*J2227/C2227*C2228)/(G2227*K2227/D2227*D2228))&gt;(6/4)),50%,((G2227*J2227/C2227*C2228)/((G2227*K2227/D2227*D2228)+(G2227*J2227/C2227*C2228)))),((G2227*J2227/C2227*C2228)/((G2227*K2227/D2227*D2228)+(G2227*J2227/C2227*C2228))))</f>
        <v>0.50965622120142839</v>
      </c>
      <c r="K2228" s="18">
        <f t="shared" si="408"/>
        <v>0.49034377879857161</v>
      </c>
      <c r="L2228" s="20">
        <f t="shared" si="409"/>
        <v>1.0393855153014802</v>
      </c>
      <c r="M2228" s="51">
        <f>IF(AND((B2228-$B$2)&gt;123,OR(((U2227*R2227/C2227*C2228)/(U2227*S2227/D2227*D2228))&lt;(4/6),((U2227*R2227/C2227*C2228)/(U2227*S2227/D2227*D2228))&gt;(6/4))),1,0)</f>
        <v>0</v>
      </c>
      <c r="N2228" s="51">
        <f>IF(AND((B2228-$B$2)&gt;123,OR(((U2227*R2227/C2227*C2228)/(U2227*S2227/D2227*D2228))&lt;(4/6),((U2227*R2227/C2227*C2228)/(U2227*S2227/D2227*D2228))&gt;(6/4))),COUNTIF($M$2:M2228,1),0)</f>
        <v>0</v>
      </c>
      <c r="O2228" s="51">
        <f>IF(OR((ROW(N2228)-MATCH(MAX($N$2:N2228),$N$2:N2228,0))=1,(ROW(N2228)-MATCH(MAX($N$2:N2228),$N$2:N2228,0))&gt;123),IF(OR(((U2227*R2227/C2227*C2228)/(U2227*S2227/D2227*D2228))&lt;(4/6),((U2227*R2227/C2227*C2228)/(U2227*S2227/D2227*D2228))&gt;(6/4)),1,0),0)</f>
        <v>0</v>
      </c>
      <c r="P2228" s="47">
        <f>IF(O2228=1,U2227/2/C2228,P2227)</f>
        <v>3.7894353284260429</v>
      </c>
      <c r="Q2228" s="47">
        <f>IF(O2228=1,U2227/2/D2228,Q2227)</f>
        <v>93.056776270251035</v>
      </c>
      <c r="R2228" s="41">
        <f>P2228*C2228/U2227</f>
        <v>0.50134447313805508</v>
      </c>
      <c r="S2228" s="41">
        <f>Q2228*D2228/U2227</f>
        <v>0.48234698844406726</v>
      </c>
      <c r="T2228" s="41">
        <f t="shared" si="415"/>
        <v>1.0393855153014826</v>
      </c>
      <c r="U2228" s="42">
        <f>P2228*C2228+Q2228*D2228</f>
        <v>39263.511922550446</v>
      </c>
      <c r="V2228" s="25">
        <f>B2228</f>
        <v>44259</v>
      </c>
      <c r="W2228">
        <f>C2228/C$2</f>
        <v>2.2972045278461843</v>
      </c>
      <c r="X2228">
        <f>D2228/D$2</f>
        <v>1.4825589394482264</v>
      </c>
      <c r="Y2228">
        <f t="shared" si="416"/>
        <v>1.9631755961275223</v>
      </c>
      <c r="AA2228" s="15">
        <f t="shared" si="417"/>
        <v>-3.1456349142664597E-2</v>
      </c>
      <c r="AB2228" s="15">
        <f t="shared" si="418"/>
        <v>-5.3648535394912322E-5</v>
      </c>
      <c r="AC2228" s="15">
        <f t="shared" si="419"/>
        <v>-1.6308538417877605E-2</v>
      </c>
    </row>
    <row r="2229" spans="1:29" x14ac:dyDescent="0.4">
      <c r="A2229" s="43">
        <f t="shared" si="410"/>
        <v>2021</v>
      </c>
      <c r="B2229" s="53">
        <v>44260</v>
      </c>
      <c r="C2229" s="45">
        <v>5262.7957999999999</v>
      </c>
      <c r="D2229" s="45">
        <f>VLOOKUP(B2229,'H11001.CSI  中证全债'!$A$2:$B$2792,2,0)</f>
        <v>206.9897</v>
      </c>
      <c r="E2229" s="14">
        <f t="shared" si="411"/>
        <v>0</v>
      </c>
      <c r="F2229" s="14">
        <f>IF(AND((B2229-$B$2)&gt;123,OR(((G2228*J2228/C2228*C2229)/(G2228*K2228/D2228*D2229))&lt;(4/6),((G2228*J2228/C2228*C2229)/(G2228*K2228/D2228*D2229))&gt;(6/4))),COUNTIF($E$2:E2229,1),0)</f>
        <v>0</v>
      </c>
      <c r="G2229" s="21">
        <f t="shared" si="412"/>
        <v>39244.450144452931</v>
      </c>
      <c r="H2229" s="12">
        <f t="shared" si="413"/>
        <v>3.7932660163502669</v>
      </c>
      <c r="I2229" s="12">
        <f t="shared" si="414"/>
        <v>93.150846082302351</v>
      </c>
      <c r="J2229" s="15">
        <f>IF(OR((ROW(F2229)-MATCH(MAX($F$2:F2229),$F$2:F2229,0))=1,(ROW(F2229)-MATCH(MAX($F$2:F2229),$F$2:F2229,0))&gt;123),IF(OR(((G2228*J2228/C2228*C2229)/(G2228*K2228/D2228*D2229))&lt;(4/6),((G2228*J2228/C2228*C2229)/(G2228*K2228/D2228*D2229))&gt;(6/4)),50%,((G2228*J2228/C2228*C2229)/((G2228*K2228/D2228*D2229)+(G2228*J2228/C2228*C2229)))),((G2228*J2228/C2228*C2229)/((G2228*K2228/D2228*D2229)+(G2228*J2228/C2228*C2229))))</f>
        <v>0.50868809183590158</v>
      </c>
      <c r="K2229" s="18">
        <f t="shared" si="408"/>
        <v>0.49131190816409842</v>
      </c>
      <c r="L2229" s="20">
        <f t="shared" si="409"/>
        <v>1.0353669092547204</v>
      </c>
      <c r="M2229" s="51">
        <f>IF(AND((B2229-$B$2)&gt;123,OR(((U2228*R2228/C2228*C2229)/(U2228*S2228/D2228*D2229))&lt;(4/6),((U2228*R2228/C2228*C2229)/(U2228*S2228/D2228*D2229))&gt;(6/4))),1,0)</f>
        <v>0</v>
      </c>
      <c r="N2229" s="51">
        <f>IF(AND((B2229-$B$2)&gt;123,OR(((U2228*R2228/C2228*C2229)/(U2228*S2228/D2228*D2229))&lt;(4/6),((U2228*R2228/C2228*C2229)/(U2228*S2228/D2228*D2229))&gt;(6/4))),COUNTIF($M$2:M2229,1),0)</f>
        <v>0</v>
      </c>
      <c r="O2229" s="51">
        <f>IF(OR((ROW(N2229)-MATCH(MAX($N$2:N2229),$N$2:N2229,0))=1,(ROW(N2229)-MATCH(MAX($N$2:N2229),$N$2:N2229,0))&gt;123),IF(OR(((U2228*R2228/C2228*C2229)/(U2228*S2228/D2228*D2229))&lt;(4/6),((U2228*R2228/C2228*C2229)/(U2228*S2228/D2228*D2229))&gt;(6/4)),1,0),0)</f>
        <v>0</v>
      </c>
      <c r="P2229" s="47">
        <f>IF(O2229=1,U2228/2/C2229,P2228)</f>
        <v>3.7894353284260429</v>
      </c>
      <c r="Q2229" s="47">
        <f>IF(O2229=1,U2228/2/D2229,Q2228)</f>
        <v>93.056776270251035</v>
      </c>
      <c r="R2229" s="41">
        <f>P2229*C2229/U2228</f>
        <v>0.50792767519499959</v>
      </c>
      <c r="S2229" s="41">
        <f>Q2229*D2229/U2228</f>
        <v>0.49057746645642358</v>
      </c>
      <c r="T2229" s="41">
        <f t="shared" si="415"/>
        <v>1.0353669092547224</v>
      </c>
      <c r="U2229" s="42">
        <f>P2229*C2229+Q2229*D2229</f>
        <v>39204.818533958576</v>
      </c>
      <c r="V2229" s="25">
        <f>B2229</f>
        <v>44260</v>
      </c>
      <c r="W2229">
        <f>C2229/C$2</f>
        <v>2.2894133471495195</v>
      </c>
      <c r="X2229">
        <f>D2229/D$2</f>
        <v>1.4832654962379075</v>
      </c>
      <c r="Y2229">
        <f t="shared" si="416"/>
        <v>1.9602409266979288</v>
      </c>
      <c r="AA2229" s="15">
        <f t="shared" si="417"/>
        <v>-3.3915920860427828E-3</v>
      </c>
      <c r="AB2229" s="15">
        <f t="shared" si="418"/>
        <v>4.7657922452915003E-4</v>
      </c>
      <c r="AC2229" s="15">
        <f t="shared" si="419"/>
        <v>-1.4948583485768774E-3</v>
      </c>
    </row>
    <row r="2230" spans="1:29" x14ac:dyDescent="0.4">
      <c r="A2230" s="43">
        <f t="shared" si="410"/>
        <v>2021</v>
      </c>
      <c r="B2230" s="53">
        <v>44263</v>
      </c>
      <c r="C2230" s="45">
        <v>5080.0245999999997</v>
      </c>
      <c r="D2230" s="45">
        <f>VLOOKUP(B2230,'H11001.CSI  中证全债'!$A$2:$B$2792,2,0)</f>
        <v>207.11340000000001</v>
      </c>
      <c r="E2230" s="14">
        <f t="shared" si="411"/>
        <v>0</v>
      </c>
      <c r="F2230" s="14">
        <f>IF(AND((B2230-$B$2)&gt;123,OR(((G2229*J2229/C2229*C2230)/(G2229*K2229/D2229*D2230))&lt;(4/6),((G2229*J2229/C2229*C2230)/(G2229*K2229/D2229*D2230))&gt;(6/4))),COUNTIF($E$2:E2230,1),0)</f>
        <v>0</v>
      </c>
      <c r="G2230" s="21">
        <f t="shared" si="412"/>
        <v>38562.67312238575</v>
      </c>
      <c r="H2230" s="12">
        <f t="shared" si="413"/>
        <v>3.7932660163502669</v>
      </c>
      <c r="I2230" s="12">
        <f t="shared" si="414"/>
        <v>93.150846082302351</v>
      </c>
      <c r="J2230" s="15">
        <f>IF(OR((ROW(F2230)-MATCH(MAX($F$2:F2230),$F$2:F2230,0))=1,(ROW(F2230)-MATCH(MAX($F$2:F2230),$F$2:F2230,0))&gt;123),IF(OR(((G2229*J2229/C2229*C2230)/(G2229*K2229/D2229*D2230))&lt;(4/6),((G2229*J2229/C2229*C2230)/(G2229*K2229/D2229*D2230))&gt;(6/4)),50%,((G2229*J2229/C2229*C2230)/((G2229*K2229/D2229*D2230)+(G2229*J2229/C2229*C2230)))),((G2229*J2229/C2229*C2230)/((G2229*K2229/D2229*D2230)+(G2229*J2229/C2229*C2230))))</f>
        <v>0.49970303189944443</v>
      </c>
      <c r="K2230" s="18">
        <f t="shared" si="408"/>
        <v>0.50029696810055557</v>
      </c>
      <c r="L2230" s="20">
        <f t="shared" si="409"/>
        <v>0.99881283269941434</v>
      </c>
      <c r="M2230" s="51">
        <f>IF(AND((B2230-$B$2)&gt;123,OR(((U2229*R2229/C2229*C2230)/(U2229*S2229/D2229*D2230))&lt;(4/6),((U2229*R2229/C2229*C2230)/(U2229*S2229/D2229*D2230))&gt;(6/4))),1,0)</f>
        <v>0</v>
      </c>
      <c r="N2230" s="51">
        <f>IF(AND((B2230-$B$2)&gt;123,OR(((U2229*R2229/C2229*C2230)/(U2229*S2229/D2229*D2230))&lt;(4/6),((U2229*R2229/C2229*C2230)/(U2229*S2229/D2229*D2230))&gt;(6/4))),COUNTIF($M$2:M2230,1),0)</f>
        <v>0</v>
      </c>
      <c r="O2230" s="51">
        <f>IF(OR((ROW(N2230)-MATCH(MAX($N$2:N2230),$N$2:N2230,0))=1,(ROW(N2230)-MATCH(MAX($N$2:N2230),$N$2:N2230,0))&gt;123),IF(OR(((U2229*R2229/C2229*C2230)/(U2229*S2229/D2229*D2230))&lt;(4/6),((U2229*R2229/C2229*C2230)/(U2229*S2229/D2229*D2230))&gt;(6/4)),1,0),0)</f>
        <v>0</v>
      </c>
      <c r="P2230" s="47">
        <f>IF(O2230=1,U2229/2/C2230,P2229)</f>
        <v>3.7894353284260429</v>
      </c>
      <c r="Q2230" s="47">
        <f>IF(O2230=1,U2229/2/D2230,Q2229)</f>
        <v>93.056776270251035</v>
      </c>
      <c r="R2230" s="41">
        <f>P2230*C2230/U2229</f>
        <v>0.49102190517318606</v>
      </c>
      <c r="S2230" s="41">
        <f>Q2230*D2230/U2229</f>
        <v>0.49160552317508599</v>
      </c>
      <c r="T2230" s="41">
        <f t="shared" si="415"/>
        <v>0.99881283269941601</v>
      </c>
      <c r="U2230" s="42">
        <f>P2230*C2230+Q2230*D2230</f>
        <v>38523.730014884393</v>
      </c>
      <c r="V2230" s="25">
        <f>B2230</f>
        <v>44263</v>
      </c>
      <c r="W2230">
        <f>C2230/C$2</f>
        <v>2.2099045003965192</v>
      </c>
      <c r="X2230">
        <f>D2230/D$2</f>
        <v>1.4841519168756718</v>
      </c>
      <c r="Y2230">
        <f t="shared" si="416"/>
        <v>1.9261865007442196</v>
      </c>
      <c r="AA2230" s="15">
        <f t="shared" si="417"/>
        <v>-3.4728917280051008E-2</v>
      </c>
      <c r="AB2230" s="15">
        <f t="shared" si="418"/>
        <v>5.9761427742555107E-4</v>
      </c>
      <c r="AC2230" s="15">
        <f t="shared" si="419"/>
        <v>-1.7372571651727897E-2</v>
      </c>
    </row>
    <row r="2231" spans="1:29" x14ac:dyDescent="0.4">
      <c r="A2231" s="43">
        <f t="shared" si="410"/>
        <v>2021</v>
      </c>
      <c r="B2231" s="53">
        <v>44264</v>
      </c>
      <c r="C2231" s="45">
        <v>4970.9993999999997</v>
      </c>
      <c r="D2231" s="45">
        <f>VLOOKUP(B2231,'H11001.CSI  中证全债'!$A$2:$B$2792,2,0)</f>
        <v>207.0737</v>
      </c>
      <c r="E2231" s="14">
        <f t="shared" si="411"/>
        <v>0</v>
      </c>
      <c r="F2231" s="14">
        <f>IF(AND((B2231-$B$2)&gt;123,OR(((G2230*J2230/C2230*C2231)/(G2230*K2230/D2230*D2231))&lt;(4/6),((G2230*J2230/C2230*C2231)/(G2230*K2230/D2230*D2231))&gt;(6/4))),COUNTIF($E$2:E2231,1),0)</f>
        <v>0</v>
      </c>
      <c r="G2231" s="21">
        <f t="shared" si="412"/>
        <v>38145.413447710496</v>
      </c>
      <c r="H2231" s="12">
        <f t="shared" si="413"/>
        <v>3.7932660163502669</v>
      </c>
      <c r="I2231" s="12">
        <f t="shared" si="414"/>
        <v>93.150846082302351</v>
      </c>
      <c r="J2231" s="15">
        <f>IF(OR((ROW(F2231)-MATCH(MAX($F$2:F2231),$F$2:F2231,0))=1,(ROW(F2231)-MATCH(MAX($F$2:F2231),$F$2:F2231,0))&gt;123),IF(OR(((G2230*J2230/C2230*C2231)/(G2230*K2230/D2230*D2231))&lt;(4/6),((G2230*J2230/C2230*C2231)/(G2230*K2230/D2230*D2231))&gt;(6/4)),50%,((G2230*J2230/C2230*C2231)/((G2230*K2230/D2230*D2231)+(G2230*J2230/C2230*C2231)))),((G2230*J2230/C2230*C2231)/((G2230*K2230/D2230*D2231)+(G2230*J2230/C2230*C2231))))</f>
        <v>0.49432740104300399</v>
      </c>
      <c r="K2231" s="18">
        <f t="shared" si="408"/>
        <v>0.50567259895699601</v>
      </c>
      <c r="L2231" s="20">
        <f t="shared" si="409"/>
        <v>0.97756414340545106</v>
      </c>
      <c r="M2231" s="51">
        <f>IF(AND((B2231-$B$2)&gt;123,OR(((U2230*R2230/C2230*C2231)/(U2230*S2230/D2230*D2231))&lt;(4/6),((U2230*R2230/C2230*C2231)/(U2230*S2230/D2230*D2231))&gt;(6/4))),1,0)</f>
        <v>0</v>
      </c>
      <c r="N2231" s="51">
        <f>IF(AND((B2231-$B$2)&gt;123,OR(((U2230*R2230/C2230*C2231)/(U2230*S2230/D2230*D2231))&lt;(4/6),((U2230*R2230/C2230*C2231)/(U2230*S2230/D2230*D2231))&gt;(6/4))),COUNTIF($M$2:M2231,1),0)</f>
        <v>0</v>
      </c>
      <c r="O2231" s="51">
        <f>IF(OR((ROW(N2231)-MATCH(MAX($N$2:N2231),$N$2:N2231,0))=1,(ROW(N2231)-MATCH(MAX($N$2:N2231),$N$2:N2231,0))&gt;123),IF(OR(((U2230*R2230/C2230*C2231)/(U2230*S2230/D2230*D2231))&lt;(4/6),((U2230*R2230/C2230*C2231)/(U2230*S2230/D2230*D2231))&gt;(6/4)),1,0),0)</f>
        <v>0</v>
      </c>
      <c r="P2231" s="47">
        <f>IF(O2231=1,U2230/2/C2231,P2230)</f>
        <v>3.7894353284260429</v>
      </c>
      <c r="Q2231" s="47">
        <f>IF(O2231=1,U2230/2/D2231,Q2230)</f>
        <v>93.056776270251035</v>
      </c>
      <c r="R2231" s="41">
        <f>P2231*C2231/U2230</f>
        <v>0.48897863048740381</v>
      </c>
      <c r="S2231" s="41">
        <f>Q2231*D2231/U2230</f>
        <v>0.50020106996149882</v>
      </c>
      <c r="T2231" s="41">
        <f t="shared" si="415"/>
        <v>0.97756414340545328</v>
      </c>
      <c r="U2231" s="42">
        <f>P2231*C2231+Q2231*D2231</f>
        <v>38106.891716297745</v>
      </c>
      <c r="V2231" s="25">
        <f>B2231</f>
        <v>44264</v>
      </c>
      <c r="W2231">
        <f>C2231/C$2</f>
        <v>2.1624765253161167</v>
      </c>
      <c r="X2231">
        <f>D2231/D$2</f>
        <v>1.4838674310283051</v>
      </c>
      <c r="Y2231">
        <f t="shared" si="416"/>
        <v>1.9053445858148872</v>
      </c>
      <c r="AA2231" s="15">
        <f t="shared" si="417"/>
        <v>-2.1461549615330755E-2</v>
      </c>
      <c r="AB2231" s="15">
        <f t="shared" si="418"/>
        <v>-1.9168243097755777E-4</v>
      </c>
      <c r="AC2231" s="15">
        <f t="shared" si="419"/>
        <v>-1.0820299551097312E-2</v>
      </c>
    </row>
    <row r="2232" spans="1:29" x14ac:dyDescent="0.4">
      <c r="A2232" s="43">
        <f t="shared" si="410"/>
        <v>2021</v>
      </c>
      <c r="B2232" s="53">
        <v>44265</v>
      </c>
      <c r="C2232" s="45">
        <v>5003.6121000000003</v>
      </c>
      <c r="D2232" s="45">
        <f>VLOOKUP(B2232,'H11001.CSI  中证全债'!$A$2:$B$2792,2,0)</f>
        <v>207.1336</v>
      </c>
      <c r="E2232" s="14">
        <f t="shared" si="411"/>
        <v>0</v>
      </c>
      <c r="F2232" s="14">
        <f>IF(AND((B2232-$B$2)&gt;123,OR(((G2231*J2231/C2231*C2232)/(G2231*K2231/D2231*D2232))&lt;(4/6),((G2231*J2231/C2231*C2232)/(G2231*K2231/D2231*D2232))&gt;(6/4))),COUNTIF($E$2:E2232,1),0)</f>
        <v>0</v>
      </c>
      <c r="G2232" s="21">
        <f t="shared" si="412"/>
        <v>38274.701830002261</v>
      </c>
      <c r="H2232" s="12">
        <f t="shared" si="413"/>
        <v>3.7932660163502669</v>
      </c>
      <c r="I2232" s="12">
        <f t="shared" si="414"/>
        <v>93.150846082302351</v>
      </c>
      <c r="J2232" s="15">
        <f>IF(OR((ROW(F2232)-MATCH(MAX($F$2:F2232),$F$2:F2232,0))=1,(ROW(F2232)-MATCH(MAX($F$2:F2232),$F$2:F2232,0))&gt;123),IF(OR(((G2231*J2231/C2231*C2232)/(G2231*K2231/D2231*D2232))&lt;(4/6),((G2231*J2231/C2231*C2232)/(G2231*K2231/D2231*D2232))&gt;(6/4)),50%,((G2231*J2231/C2231*C2232)/((G2231*K2231/D2231*D2232)+(G2231*J2231/C2231*C2232)))),((G2231*J2231/C2231*C2232)/((G2231*K2231/D2231*D2232)+(G2231*J2231/C2231*C2232))))</f>
        <v>0.49588973474513653</v>
      </c>
      <c r="K2232" s="18">
        <f t="shared" si="408"/>
        <v>0.50411026525486347</v>
      </c>
      <c r="L2232" s="20">
        <f t="shared" si="409"/>
        <v>0.98369299124355092</v>
      </c>
      <c r="M2232" s="51">
        <f>IF(AND((B2232-$B$2)&gt;123,OR(((U2231*R2231/C2231*C2232)/(U2231*S2231/D2231*D2232))&lt;(4/6),((U2231*R2231/C2231*C2232)/(U2231*S2231/D2231*D2232))&gt;(6/4))),1,0)</f>
        <v>0</v>
      </c>
      <c r="N2232" s="51">
        <f>IF(AND((B2232-$B$2)&gt;123,OR(((U2231*R2231/C2231*C2232)/(U2231*S2231/D2231*D2232))&lt;(4/6),((U2231*R2231/C2231*C2232)/(U2231*S2231/D2231*D2232))&gt;(6/4))),COUNTIF($M$2:M2232,1),0)</f>
        <v>0</v>
      </c>
      <c r="O2232" s="51">
        <f>IF(OR((ROW(N2232)-MATCH(MAX($N$2:N2232),$N$2:N2232,0))=1,(ROW(N2232)-MATCH(MAX($N$2:N2232),$N$2:N2232,0))&gt;123),IF(OR(((U2231*R2231/C2231*C2232)/(U2231*S2231/D2231*D2232))&lt;(4/6),((U2231*R2231/C2231*C2232)/(U2231*S2231/D2231*D2232))&gt;(6/4)),1,0),0)</f>
        <v>0</v>
      </c>
      <c r="P2232" s="47">
        <f>IF(O2232=1,U2231/2/C2232,P2231)</f>
        <v>3.7894353284260429</v>
      </c>
      <c r="Q2232" s="47">
        <f>IF(O2232=1,U2231/2/D2232,Q2231)</f>
        <v>93.056776270251035</v>
      </c>
      <c r="R2232" s="41">
        <f>P2232*C2232/U2231</f>
        <v>0.49757048154548772</v>
      </c>
      <c r="S2232" s="41">
        <f>Q2232*D2232/U2231</f>
        <v>0.5058188743588331</v>
      </c>
      <c r="T2232" s="41">
        <f t="shared" si="415"/>
        <v>0.98369299124355358</v>
      </c>
      <c r="U2232" s="42">
        <f>P2232*C2232+Q2232*D2232</f>
        <v>38236.04953473169</v>
      </c>
      <c r="V2232" s="25">
        <f>B2232</f>
        <v>44265</v>
      </c>
      <c r="W2232">
        <f>C2232/C$2</f>
        <v>2.1766636519887088</v>
      </c>
      <c r="X2232">
        <f>D2232/D$2</f>
        <v>1.4842966678609817</v>
      </c>
      <c r="Y2232">
        <f t="shared" si="416"/>
        <v>1.9118024767365844</v>
      </c>
      <c r="AA2232" s="15">
        <f t="shared" si="417"/>
        <v>6.5605922221598778E-3</v>
      </c>
      <c r="AB2232" s="15">
        <f t="shared" si="418"/>
        <v>2.8926898973669068E-4</v>
      </c>
      <c r="AC2232" s="15">
        <f t="shared" si="419"/>
        <v>3.3893559043207677E-3</v>
      </c>
    </row>
    <row r="2233" spans="1:29" x14ac:dyDescent="0.4">
      <c r="A2233" s="43">
        <f t="shared" si="410"/>
        <v>2021</v>
      </c>
      <c r="B2233" s="53">
        <v>44266</v>
      </c>
      <c r="C2233" s="45">
        <v>5128.2156000000004</v>
      </c>
      <c r="D2233" s="45">
        <f>VLOOKUP(B2233,'H11001.CSI  中证全债'!$A$2:$B$2792,2,0)</f>
        <v>207.17189999999999</v>
      </c>
      <c r="E2233" s="14">
        <f t="shared" si="411"/>
        <v>0</v>
      </c>
      <c r="F2233" s="14">
        <f>IF(AND((B2233-$B$2)&gt;123,OR(((G2232*J2232/C2232*C2233)/(G2232*K2232/D2232*D2233))&lt;(4/6),((G2232*J2232/C2232*C2233)/(G2232*K2232/D2232*D2233))&gt;(6/4))),COUNTIF($E$2:E2233,1),0)</f>
        <v>0</v>
      </c>
      <c r="G2233" s="21">
        <f t="shared" si="412"/>
        <v>38750.923729475515</v>
      </c>
      <c r="H2233" s="12">
        <f t="shared" si="413"/>
        <v>3.7932660163502669</v>
      </c>
      <c r="I2233" s="12">
        <f t="shared" si="414"/>
        <v>93.150846082302351</v>
      </c>
      <c r="J2233" s="15">
        <f>IF(OR((ROW(F2233)-MATCH(MAX($F$2:F2233),$F$2:F2233,0))=1,(ROW(F2233)-MATCH(MAX($F$2:F2233),$F$2:F2233,0))&gt;123),IF(OR(((G2232*J2232/C2232*C2233)/(G2232*K2232/D2232*D2233))&lt;(4/6),((G2232*J2232/C2232*C2233)/(G2232*K2232/D2232*D2233))&gt;(6/4)),50%,((G2232*J2232/C2232*C2233)/((G2232*K2232/D2232*D2233)+(G2232*J2232/C2232*C2233)))),((G2232*J2232/C2232*C2233)/((G2232*K2232/D2232*D2233)+(G2232*J2232/C2232*C2233))))</f>
        <v>0.5019928323721693</v>
      </c>
      <c r="K2233" s="18">
        <f t="shared" si="408"/>
        <v>0.4980071676278307</v>
      </c>
      <c r="L2233" s="20">
        <f t="shared" si="409"/>
        <v>1.0080032276710467</v>
      </c>
      <c r="M2233" s="51">
        <f>IF(AND((B2233-$B$2)&gt;123,OR(((U2232*R2232/C2232*C2233)/(U2232*S2232/D2232*D2233))&lt;(4/6),((U2232*R2232/C2232*C2233)/(U2232*S2232/D2232*D2233))&gt;(6/4))),1,0)</f>
        <v>0</v>
      </c>
      <c r="N2233" s="51">
        <f>IF(AND((B2233-$B$2)&gt;123,OR(((U2232*R2232/C2232*C2233)/(U2232*S2232/D2232*D2233))&lt;(4/6),((U2232*R2232/C2232*C2233)/(U2232*S2232/D2232*D2233))&gt;(6/4))),COUNTIF($M$2:M2233,1),0)</f>
        <v>0</v>
      </c>
      <c r="O2233" s="51">
        <f>IF(OR((ROW(N2233)-MATCH(MAX($N$2:N2233),$N$2:N2233,0))=1,(ROW(N2233)-MATCH(MAX($N$2:N2233),$N$2:N2233,0))&gt;123),IF(OR(((U2232*R2232/C2232*C2233)/(U2232*S2232/D2232*D2233))&lt;(4/6),((U2232*R2232/C2232*C2233)/(U2232*S2232/D2232*D2233))&gt;(6/4)),1,0),0)</f>
        <v>0</v>
      </c>
      <c r="P2233" s="47">
        <f>IF(O2233=1,U2232/2/C2233,P2232)</f>
        <v>3.7894353284260429</v>
      </c>
      <c r="Q2233" s="47">
        <f>IF(O2233=1,U2232/2/D2233,Q2232)</f>
        <v>93.056776270251035</v>
      </c>
      <c r="R2233" s="41">
        <f>P2233*C2233/U2232</f>
        <v>0.50823873289455723</v>
      </c>
      <c r="S2233" s="41">
        <f>Q2233*D2233/U2232</f>
        <v>0.50420347767022788</v>
      </c>
      <c r="T2233" s="41">
        <f t="shared" si="415"/>
        <v>1.0080032276710487</v>
      </c>
      <c r="U2233" s="42">
        <f>P2233*C2233+Q2233*D2233</f>
        <v>38711.790514208376</v>
      </c>
      <c r="V2233" s="25">
        <f>B2233</f>
        <v>44266</v>
      </c>
      <c r="W2233">
        <f>C2233/C$2</f>
        <v>2.2308684752124304</v>
      </c>
      <c r="X2233">
        <f>D2233/D$2</f>
        <v>1.4845711214618416</v>
      </c>
      <c r="Y2233">
        <f t="shared" si="416"/>
        <v>1.9355895257104188</v>
      </c>
      <c r="AA2233" s="15">
        <f t="shared" si="417"/>
        <v>2.4902709784397459E-2</v>
      </c>
      <c r="AB2233" s="15">
        <f t="shared" si="418"/>
        <v>1.8490481505661904E-4</v>
      </c>
      <c r="AC2233" s="15">
        <f t="shared" si="419"/>
        <v>1.2442210564785228E-2</v>
      </c>
    </row>
    <row r="2234" spans="1:29" x14ac:dyDescent="0.4">
      <c r="A2234" s="43">
        <f t="shared" si="410"/>
        <v>2021</v>
      </c>
      <c r="B2234" s="53">
        <v>44267</v>
      </c>
      <c r="C2234" s="45">
        <v>5146.3786</v>
      </c>
      <c r="D2234" s="45">
        <f>VLOOKUP(B2234,'H11001.CSI  中证全债'!$A$2:$B$2792,2,0)</f>
        <v>207.18289999999999</v>
      </c>
      <c r="E2234" s="14">
        <f t="shared" si="411"/>
        <v>0</v>
      </c>
      <c r="F2234" s="14">
        <f>IF(AND((B2234-$B$2)&gt;123,OR(((G2233*J2233/C2233*C2234)/(G2233*K2233/D2233*D2234))&lt;(4/6),((G2233*J2233/C2233*C2234)/(G2233*K2233/D2233*D2234))&gt;(6/4))),COUNTIF($E$2:E2234,1),0)</f>
        <v>0</v>
      </c>
      <c r="G2234" s="21">
        <f t="shared" si="412"/>
        <v>38820.84547943739</v>
      </c>
      <c r="H2234" s="12">
        <f t="shared" si="413"/>
        <v>3.7932660163502669</v>
      </c>
      <c r="I2234" s="12">
        <f t="shared" si="414"/>
        <v>93.150846082302351</v>
      </c>
      <c r="J2234" s="15">
        <f>IF(OR((ROW(F2234)-MATCH(MAX($F$2:F2234),$F$2:F2234,0))=1,(ROW(F2234)-MATCH(MAX($F$2:F2234),$F$2:F2234,0))&gt;123),IF(OR(((G2233*J2233/C2233*C2234)/(G2233*K2233/D2233*D2234))&lt;(4/6),((G2233*J2233/C2233*C2234)/(G2233*K2233/D2233*D2234))&gt;(6/4)),50%,((G2233*J2233/C2233*C2234)/((G2233*K2233/D2233*D2234)+(G2233*J2233/C2233*C2234)))),((G2233*J2233/C2233*C2234)/((G2233*K2233/D2233*D2234)+(G2233*J2233/C2233*C2234))))</f>
        <v>0.50286341808275337</v>
      </c>
      <c r="K2234" s="18">
        <f t="shared" si="408"/>
        <v>0.49713658191724663</v>
      </c>
      <c r="L2234" s="20">
        <f t="shared" si="409"/>
        <v>1.0115196434416891</v>
      </c>
      <c r="M2234" s="51">
        <f>IF(AND((B2234-$B$2)&gt;123,OR(((U2233*R2233/C2233*C2234)/(U2233*S2233/D2233*D2234))&lt;(4/6),((U2233*R2233/C2233*C2234)/(U2233*S2233/D2233*D2234))&gt;(6/4))),1,0)</f>
        <v>0</v>
      </c>
      <c r="N2234" s="51">
        <f>IF(AND((B2234-$B$2)&gt;123,OR(((U2233*R2233/C2233*C2234)/(U2233*S2233/D2233*D2234))&lt;(4/6),((U2233*R2233/C2233*C2234)/(U2233*S2233/D2233*D2234))&gt;(6/4))),COUNTIF($M$2:M2234,1),0)</f>
        <v>0</v>
      </c>
      <c r="O2234" s="51">
        <f>IF(OR((ROW(N2234)-MATCH(MAX($N$2:N2234),$N$2:N2234,0))=1,(ROW(N2234)-MATCH(MAX($N$2:N2234),$N$2:N2234,0))&gt;123),IF(OR(((U2233*R2233/C2233*C2234)/(U2233*S2233/D2233*D2234))&lt;(4/6),((U2233*R2233/C2233*C2234)/(U2233*S2233/D2233*D2234))&gt;(6/4)),1,0),0)</f>
        <v>0</v>
      </c>
      <c r="P2234" s="47">
        <f>IF(O2234=1,U2233/2/C2234,P2233)</f>
        <v>3.7894353284260429</v>
      </c>
      <c r="Q2234" s="47">
        <f>IF(O2234=1,U2233/2/D2234,Q2233)</f>
        <v>93.056776270251035</v>
      </c>
      <c r="R2234" s="41">
        <f>P2234*C2234/U2233</f>
        <v>0.50377077942540516</v>
      </c>
      <c r="S2234" s="41">
        <f>Q2234*D2234/U2233</f>
        <v>0.49803360981831984</v>
      </c>
      <c r="T2234" s="41">
        <f t="shared" si="415"/>
        <v>1.0115196434416911</v>
      </c>
      <c r="U2234" s="42">
        <f>P2234*C2234+Q2234*D2234</f>
        <v>38781.641652617545</v>
      </c>
      <c r="V2234" s="25">
        <f>B2234</f>
        <v>44267</v>
      </c>
      <c r="W2234">
        <f>C2234/C$2</f>
        <v>2.2387697155805775</v>
      </c>
      <c r="X2234">
        <f>D2234/D$2</f>
        <v>1.484649946255822</v>
      </c>
      <c r="Y2234">
        <f t="shared" si="416"/>
        <v>1.9390820826308772</v>
      </c>
      <c r="AA2234" s="15">
        <f t="shared" si="417"/>
        <v>3.5417777676896023E-3</v>
      </c>
      <c r="AB2234" s="15">
        <f t="shared" si="418"/>
        <v>5.309600384983959E-5</v>
      </c>
      <c r="AC2234" s="15">
        <f t="shared" si="419"/>
        <v>1.8043892437249465E-3</v>
      </c>
    </row>
    <row r="2235" spans="1:29" x14ac:dyDescent="0.4">
      <c r="A2235" s="43">
        <f t="shared" si="410"/>
        <v>2021</v>
      </c>
      <c r="B2235" s="53">
        <v>44270</v>
      </c>
      <c r="C2235" s="45">
        <v>5035.5441000000001</v>
      </c>
      <c r="D2235" s="45">
        <f>VLOOKUP(B2235,'H11001.CSI  中证全债'!$A$2:$B$2792,2,0)</f>
        <v>207.166</v>
      </c>
      <c r="E2235" s="14">
        <f t="shared" si="411"/>
        <v>0</v>
      </c>
      <c r="F2235" s="14">
        <f>IF(AND((B2235-$B$2)&gt;123,OR(((G2234*J2234/C2234*C2235)/(G2234*K2234/D2234*D2235))&lt;(4/6),((G2234*J2234/C2234*C2235)/(G2234*K2234/D2234*D2235))&gt;(6/4))),COUNTIF($E$2:E2235,1),0)</f>
        <v>0</v>
      </c>
      <c r="G2235" s="21">
        <f t="shared" si="412"/>
        <v>38398.846487849427</v>
      </c>
      <c r="H2235" s="12">
        <f t="shared" si="413"/>
        <v>3.7932660163502669</v>
      </c>
      <c r="I2235" s="12">
        <f t="shared" si="414"/>
        <v>93.150846082302351</v>
      </c>
      <c r="J2235" s="15">
        <f>IF(OR((ROW(F2235)-MATCH(MAX($F$2:F2235),$F$2:F2235,0))=1,(ROW(F2235)-MATCH(MAX($F$2:F2235),$F$2:F2235,0))&gt;123),IF(OR(((G2234*J2234/C2234*C2235)/(G2234*K2234/D2234*D2235))&lt;(4/6),((G2234*J2234/C2234*C2235)/(G2234*K2234/D2234*D2235))&gt;(6/4)),50%,((G2234*J2234/C2234*C2235)/((G2234*K2234/D2234*D2235)+(G2234*J2234/C2234*C2235)))),((G2234*J2234/C2234*C2235)/((G2234*K2234/D2234*D2235)+(G2234*J2234/C2234*C2235))))</f>
        <v>0.49744094043052328</v>
      </c>
      <c r="K2235" s="18">
        <f t="shared" si="408"/>
        <v>0.50255905956947666</v>
      </c>
      <c r="L2235" s="20">
        <f t="shared" si="409"/>
        <v>0.98981588523478636</v>
      </c>
      <c r="M2235" s="51">
        <f>IF(AND((B2235-$B$2)&gt;123,OR(((U2234*R2234/C2234*C2235)/(U2234*S2234/D2234*D2235))&lt;(4/6),((U2234*R2234/C2234*C2235)/(U2234*S2234/D2234*D2235))&gt;(6/4))),1,0)</f>
        <v>0</v>
      </c>
      <c r="N2235" s="51">
        <f>IF(AND((B2235-$B$2)&gt;123,OR(((U2234*R2234/C2234*C2235)/(U2234*S2234/D2234*D2235))&lt;(4/6),((U2234*R2234/C2234*C2235)/(U2234*S2234/D2234*D2235))&gt;(6/4))),COUNTIF($M$2:M2235,1),0)</f>
        <v>0</v>
      </c>
      <c r="O2235" s="51">
        <f>IF(OR((ROW(N2235)-MATCH(MAX($N$2:N2235),$N$2:N2235,0))=1,(ROW(N2235)-MATCH(MAX($N$2:N2235),$N$2:N2235,0))&gt;123),IF(OR(((U2234*R2234/C2234*C2235)/(U2234*S2234/D2234*D2235))&lt;(4/6),((U2234*R2234/C2234*C2235)/(U2234*S2234/D2234*D2235))&gt;(6/4)),1,0),0)</f>
        <v>0</v>
      </c>
      <c r="P2235" s="47">
        <f>IF(O2235=1,U2234/2/C2235,P2234)</f>
        <v>3.7894353284260429</v>
      </c>
      <c r="Q2235" s="47">
        <f>IF(O2235=1,U2234/2/D2235,Q2234)</f>
        <v>93.056776270251035</v>
      </c>
      <c r="R2235" s="41">
        <f>P2235*C2235/U2234</f>
        <v>0.49203354724668813</v>
      </c>
      <c r="S2235" s="41">
        <f>Q2235*D2235/U2234</f>
        <v>0.49709603026827137</v>
      </c>
      <c r="T2235" s="41">
        <f t="shared" si="415"/>
        <v>0.98981588523478825</v>
      </c>
      <c r="U2235" s="42">
        <f>P2235*C2235+Q2235*D2235</f>
        <v>38360.068823190144</v>
      </c>
      <c r="V2235" s="25">
        <f>B2235</f>
        <v>44270</v>
      </c>
      <c r="W2235">
        <f>C2235/C$2</f>
        <v>2.190554661592611</v>
      </c>
      <c r="X2235">
        <f>D2235/D$2</f>
        <v>1.4845288427087064</v>
      </c>
      <c r="Y2235">
        <f t="shared" si="416"/>
        <v>1.9180034411595073</v>
      </c>
      <c r="AA2235" s="15">
        <f t="shared" si="417"/>
        <v>-2.1536406202217528E-2</v>
      </c>
      <c r="AB2235" s="15">
        <f t="shared" si="418"/>
        <v>-8.1570438486888719E-5</v>
      </c>
      <c r="AC2235" s="15">
        <f t="shared" si="419"/>
        <v>-1.0870422485040554E-2</v>
      </c>
    </row>
    <row r="2236" spans="1:29" x14ac:dyDescent="0.4">
      <c r="A2236" s="43">
        <f t="shared" si="410"/>
        <v>2021</v>
      </c>
      <c r="B2236" s="53">
        <v>44271</v>
      </c>
      <c r="C2236" s="45">
        <v>5079.3624</v>
      </c>
      <c r="D2236" s="45">
        <f>VLOOKUP(B2236,'H11001.CSI  中证全债'!$A$2:$B$2792,2,0)</f>
        <v>207.2517</v>
      </c>
      <c r="E2236" s="14">
        <f t="shared" si="411"/>
        <v>0</v>
      </c>
      <c r="F2236" s="14">
        <f>IF(AND((B2236-$B$2)&gt;123,OR(((G2235*J2235/C2235*C2236)/(G2235*K2235/D2235*D2236))&lt;(4/6),((G2235*J2235/C2235*C2236)/(G2235*K2235/D2235*D2236))&gt;(6/4))),COUNTIF($E$2:E2236,1),0)</f>
        <v>0</v>
      </c>
      <c r="G2236" s="21">
        <f t="shared" si="412"/>
        <v>38573.043983642921</v>
      </c>
      <c r="H2236" s="12">
        <f t="shared" si="413"/>
        <v>3.7932660163502669</v>
      </c>
      <c r="I2236" s="12">
        <f t="shared" si="414"/>
        <v>93.150846082302351</v>
      </c>
      <c r="J2236" s="15">
        <f>IF(OR((ROW(F2236)-MATCH(MAX($F$2:F2236),$F$2:F2236,0))=1,(ROW(F2236)-MATCH(MAX($F$2:F2236),$F$2:F2236,0))&gt;123),IF(OR(((G2235*J2235/C2235*C2236)/(G2235*K2235/D2235*D2236))&lt;(4/6),((G2235*J2235/C2235*C2236)/(G2235*K2235/D2235*D2236))&gt;(6/4)),50%,((G2235*J2235/C2235*C2236)/((G2235*K2235/D2235*D2236)+(G2235*J2235/C2235*C2236)))),((G2235*J2235/C2235*C2236)/((G2235*K2235/D2235*D2236)+(G2235*J2235/C2235*C2236))))</f>
        <v>0.49950355965730303</v>
      </c>
      <c r="K2236" s="18">
        <f t="shared" si="408"/>
        <v>0.50049644034269702</v>
      </c>
      <c r="L2236" s="20">
        <f t="shared" si="409"/>
        <v>0.99801620829767712</v>
      </c>
      <c r="M2236" s="51">
        <f>IF(AND((B2236-$B$2)&gt;123,OR(((U2235*R2235/C2235*C2236)/(U2235*S2235/D2235*D2236))&lt;(4/6),((U2235*R2235/C2235*C2236)/(U2235*S2235/D2235*D2236))&gt;(6/4))),1,0)</f>
        <v>0</v>
      </c>
      <c r="N2236" s="51">
        <f>IF(AND((B2236-$B$2)&gt;123,OR(((U2235*R2235/C2235*C2236)/(U2235*S2235/D2235*D2236))&lt;(4/6),((U2235*R2235/C2235*C2236)/(U2235*S2235/D2235*D2236))&gt;(6/4))),COUNTIF($M$2:M2236,1),0)</f>
        <v>0</v>
      </c>
      <c r="O2236" s="51">
        <f>IF(OR((ROW(N2236)-MATCH(MAX($N$2:N2236),$N$2:N2236,0))=1,(ROW(N2236)-MATCH(MAX($N$2:N2236),$N$2:N2236,0))&gt;123),IF(OR(((U2235*R2235/C2235*C2236)/(U2235*S2235/D2235*D2236))&lt;(4/6),((U2235*R2235/C2235*C2236)/(U2235*S2235/D2235*D2236))&gt;(6/4)),1,0),0)</f>
        <v>0</v>
      </c>
      <c r="P2236" s="47">
        <f>IF(O2236=1,U2235/2/C2236,P2235)</f>
        <v>3.7894353284260429</v>
      </c>
      <c r="Q2236" s="47">
        <f>IF(O2236=1,U2235/2/D2236,Q2235)</f>
        <v>93.056776270251035</v>
      </c>
      <c r="R2236" s="41">
        <f>P2236*C2236/U2235</f>
        <v>0.50176957223817042</v>
      </c>
      <c r="S2236" s="41">
        <f>Q2236*D2236/U2235</f>
        <v>0.50276695715597752</v>
      </c>
      <c r="T2236" s="41">
        <f t="shared" si="415"/>
        <v>0.99801620829767923</v>
      </c>
      <c r="U2236" s="42">
        <f>P2236*C2236+Q2236*D2236</f>
        <v>38534.090402968082</v>
      </c>
      <c r="V2236" s="25">
        <f>B2236</f>
        <v>44271</v>
      </c>
      <c r="W2236">
        <f>C2236/C$2</f>
        <v>2.2096164311694206</v>
      </c>
      <c r="X2236">
        <f>D2236/D$2</f>
        <v>1.4851429595127192</v>
      </c>
      <c r="Y2236">
        <f t="shared" si="416"/>
        <v>1.9267045201484041</v>
      </c>
      <c r="AA2236" s="15">
        <f t="shared" si="417"/>
        <v>8.701800466805576E-3</v>
      </c>
      <c r="AB2236" s="15">
        <f t="shared" si="418"/>
        <v>4.136779201220353E-4</v>
      </c>
      <c r="AC2236" s="15">
        <f t="shared" si="419"/>
        <v>4.5365293941479479E-3</v>
      </c>
    </row>
    <row r="2237" spans="1:29" x14ac:dyDescent="0.4">
      <c r="A2237" s="43">
        <f t="shared" si="410"/>
        <v>2021</v>
      </c>
      <c r="B2237" s="53">
        <v>44272</v>
      </c>
      <c r="C2237" s="45">
        <v>5100.8581000000004</v>
      </c>
      <c r="D2237" s="45">
        <f>VLOOKUP(B2237,'H11001.CSI  中证全债'!$A$2:$B$2792,2,0)</f>
        <v>207.31110000000001</v>
      </c>
      <c r="E2237" s="14">
        <f t="shared" si="411"/>
        <v>0</v>
      </c>
      <c r="F2237" s="14">
        <f>IF(AND((B2237-$B$2)&gt;123,OR(((G2236*J2236/C2236*C2237)/(G2236*K2236/D2236*D2237))&lt;(4/6),((G2236*J2236/C2236*C2237)/(G2236*K2236/D2236*D2237))&gt;(6/4))),COUNTIF($E$2:E2237,1),0)</f>
        <v>0</v>
      </c>
      <c r="G2237" s="21">
        <f t="shared" si="412"/>
        <v>38660.116052207872</v>
      </c>
      <c r="H2237" s="12">
        <f t="shared" si="413"/>
        <v>3.7932660163502669</v>
      </c>
      <c r="I2237" s="12">
        <f t="shared" si="414"/>
        <v>93.150846082302351</v>
      </c>
      <c r="J2237" s="15">
        <f>IF(OR((ROW(F2237)-MATCH(MAX($F$2:F2237),$F$2:F2237,0))=1,(ROW(F2237)-MATCH(MAX($F$2:F2237),$F$2:F2237,0))&gt;123),IF(OR(((G2236*J2236/C2236*C2237)/(G2236*K2236/D2236*D2237))&lt;(4/6),((G2236*J2236/C2236*C2237)/(G2236*K2236/D2236*D2237))&gt;(6/4)),50%,((G2236*J2236/C2236*C2237)/((G2236*K2236/D2236*D2237)+(G2236*J2236/C2236*C2237)))),((G2236*J2236/C2236*C2237)/((G2236*K2236/D2236*D2237)+(G2236*J2236/C2236*C2237))))</f>
        <v>0.5004876772440523</v>
      </c>
      <c r="K2237" s="18">
        <f t="shared" si="408"/>
        <v>0.4995123227559477</v>
      </c>
      <c r="L2237" s="20">
        <f t="shared" si="409"/>
        <v>1.0019526134665173</v>
      </c>
      <c r="M2237" s="51">
        <f>IF(AND((B2237-$B$2)&gt;123,OR(((U2236*R2236/C2236*C2237)/(U2236*S2236/D2236*D2237))&lt;(4/6),((U2236*R2236/C2236*C2237)/(U2236*S2236/D2236*D2237))&gt;(6/4))),1,0)</f>
        <v>0</v>
      </c>
      <c r="N2237" s="51">
        <f>IF(AND((B2237-$B$2)&gt;123,OR(((U2236*R2236/C2236*C2237)/(U2236*S2236/D2236*D2237))&lt;(4/6),((U2236*R2236/C2236*C2237)/(U2236*S2236/D2236*D2237))&gt;(6/4))),COUNTIF($M$2:M2237,1),0)</f>
        <v>0</v>
      </c>
      <c r="O2237" s="51">
        <f>IF(OR((ROW(N2237)-MATCH(MAX($N$2:N2237),$N$2:N2237,0))=1,(ROW(N2237)-MATCH(MAX($N$2:N2237),$N$2:N2237,0))&gt;123),IF(OR(((U2236*R2236/C2236*C2237)/(U2236*S2236/D2236*D2237))&lt;(4/6),((U2236*R2236/C2236*C2237)/(U2236*S2236/D2236*D2237))&gt;(6/4)),1,0),0)</f>
        <v>0</v>
      </c>
      <c r="P2237" s="47">
        <f>IF(O2237=1,U2236/2/C2237,P2236)</f>
        <v>3.7894353284260429</v>
      </c>
      <c r="Q2237" s="47">
        <f>IF(O2237=1,U2236/2/D2237,Q2236)</f>
        <v>93.056776270251035</v>
      </c>
      <c r="R2237" s="41">
        <f>P2237*C2237/U2236</f>
        <v>0.50161744282250653</v>
      </c>
      <c r="S2237" s="41">
        <f>Q2237*D2237/U2236</f>
        <v>0.50063988663798065</v>
      </c>
      <c r="T2237" s="41">
        <f t="shared" si="415"/>
        <v>1.0019526134665191</v>
      </c>
      <c r="U2237" s="42">
        <f>P2237*C2237+Q2237*D2237</f>
        <v>38621.07454046778</v>
      </c>
      <c r="V2237" s="25">
        <f>B2237</f>
        <v>44272</v>
      </c>
      <c r="W2237">
        <f>C2237/C$2</f>
        <v>2.2189674575737368</v>
      </c>
      <c r="X2237">
        <f>D2237/D$2</f>
        <v>1.4855686134002148</v>
      </c>
      <c r="Y2237">
        <f t="shared" si="416"/>
        <v>1.931053727023389</v>
      </c>
      <c r="AA2237" s="15">
        <f t="shared" si="417"/>
        <v>4.231968169863487E-3</v>
      </c>
      <c r="AB2237" s="15">
        <f t="shared" si="418"/>
        <v>2.8660802299818045E-4</v>
      </c>
      <c r="AC2237" s="15">
        <f t="shared" si="419"/>
        <v>2.2573294604872896E-3</v>
      </c>
    </row>
    <row r="2238" spans="1:29" x14ac:dyDescent="0.4">
      <c r="A2238" s="43">
        <f t="shared" si="410"/>
        <v>2021</v>
      </c>
      <c r="B2238" s="53">
        <v>44273</v>
      </c>
      <c r="C2238" s="45">
        <v>5141.7681000000002</v>
      </c>
      <c r="D2238" s="45">
        <f>VLOOKUP(B2238,'H11001.CSI  中证全债'!$A$2:$B$2792,2,0)</f>
        <v>207.33690000000001</v>
      </c>
      <c r="E2238" s="14">
        <f t="shared" si="411"/>
        <v>0</v>
      </c>
      <c r="F2238" s="14">
        <f>IF(AND((B2238-$B$2)&gt;123,OR(((G2237*J2237/C2237*C2238)/(G2237*K2237/D2237*D2238))&lt;(4/6),((G2237*J2237/C2237*C2238)/(G2237*K2237/D2237*D2238))&gt;(6/4))),COUNTIF($E$2:E2238,1),0)</f>
        <v>0</v>
      </c>
      <c r="G2238" s="21">
        <f t="shared" si="412"/>
        <v>38817.701856765692</v>
      </c>
      <c r="H2238" s="12">
        <f t="shared" si="413"/>
        <v>3.7932660163502669</v>
      </c>
      <c r="I2238" s="12">
        <f t="shared" si="414"/>
        <v>93.150846082302351</v>
      </c>
      <c r="J2238" s="15">
        <f>IF(OR((ROW(F2238)-MATCH(MAX($F$2:F2238),$F$2:F2238,0))=1,(ROW(F2238)-MATCH(MAX($F$2:F2238),$F$2:F2238,0))&gt;123),IF(OR(((G2237*J2237/C2237*C2238)/(G2237*K2237/D2237*D2238))&lt;(4/6),((G2237*J2237/C2237*C2238)/(G2237*K2237/D2237*D2238))&gt;(6/4)),50%,((G2237*J2237/C2237*C2238)/((G2237*K2237/D2237*D2238)+(G2237*J2237/C2237*C2238)))),((G2237*J2237/C2237*C2238)/((G2237*K2237/D2237*D2238)+(G2237*J2237/C2237*C2238))))</f>
        <v>0.50245360401943684</v>
      </c>
      <c r="K2238" s="18">
        <f t="shared" si="408"/>
        <v>0.49754639598056316</v>
      </c>
      <c r="L2238" s="20">
        <f t="shared" si="409"/>
        <v>1.0098628149626179</v>
      </c>
      <c r="M2238" s="51">
        <f>IF(AND((B2238-$B$2)&gt;123,OR(((U2237*R2237/C2237*C2238)/(U2237*S2237/D2237*D2238))&lt;(4/6),((U2237*R2237/C2237*C2238)/(U2237*S2237/D2237*D2238))&gt;(6/4))),1,0)</f>
        <v>0</v>
      </c>
      <c r="N2238" s="51">
        <f>IF(AND((B2238-$B$2)&gt;123,OR(((U2237*R2237/C2237*C2238)/(U2237*S2237/D2237*D2238))&lt;(4/6),((U2237*R2237/C2237*C2238)/(U2237*S2237/D2237*D2238))&gt;(6/4))),COUNTIF($M$2:M2238,1),0)</f>
        <v>0</v>
      </c>
      <c r="O2238" s="51">
        <f>IF(OR((ROW(N2238)-MATCH(MAX($N$2:N2238),$N$2:N2238,0))=1,(ROW(N2238)-MATCH(MAX($N$2:N2238),$N$2:N2238,0))&gt;123),IF(OR(((U2237*R2237/C2237*C2238)/(U2237*S2237/D2237*D2238))&lt;(4/6),((U2237*R2237/C2237*C2238)/(U2237*S2237/D2237*D2238))&gt;(6/4)),1,0),0)</f>
        <v>0</v>
      </c>
      <c r="P2238" s="47">
        <f>IF(O2238=1,U2237/2/C2238,P2237)</f>
        <v>3.7894353284260429</v>
      </c>
      <c r="Q2238" s="47">
        <f>IF(O2238=1,U2237/2/D2238,Q2237)</f>
        <v>93.056776270251035</v>
      </c>
      <c r="R2238" s="41">
        <f>P2238*C2238/U2237</f>
        <v>0.50450169811557133</v>
      </c>
      <c r="S2238" s="41">
        <f>Q2238*D2238/U2237</f>
        <v>0.49957448738643306</v>
      </c>
      <c r="T2238" s="41">
        <f t="shared" si="415"/>
        <v>1.0098628149626203</v>
      </c>
      <c r="U2238" s="42">
        <f>P2238*C2238+Q2238*D2238</f>
        <v>38778.501204581466</v>
      </c>
      <c r="V2238" s="25">
        <f>B2238</f>
        <v>44273</v>
      </c>
      <c r="W2238">
        <f>C2238/C$2</f>
        <v>2.2367640629506518</v>
      </c>
      <c r="X2238">
        <f>D2238/D$2</f>
        <v>1.4857534933715515</v>
      </c>
      <c r="Y2238">
        <f t="shared" si="416"/>
        <v>1.9389250602290733</v>
      </c>
      <c r="AA2238" s="15">
        <f t="shared" si="417"/>
        <v>8.0202191862579486E-3</v>
      </c>
      <c r="AB2238" s="15">
        <f t="shared" si="418"/>
        <v>1.2445064446642284E-4</v>
      </c>
      <c r="AC2238" s="15">
        <f t="shared" si="419"/>
        <v>4.0761855020043924E-3</v>
      </c>
    </row>
    <row r="2239" spans="1:29" x14ac:dyDescent="0.4">
      <c r="A2239" s="43">
        <f t="shared" si="410"/>
        <v>2021</v>
      </c>
      <c r="B2239" s="53">
        <v>44274</v>
      </c>
      <c r="C2239" s="45">
        <v>5007.0906999999997</v>
      </c>
      <c r="D2239" s="45">
        <f>VLOOKUP(B2239,'H11001.CSI  中证全债'!$A$2:$B$2792,2,0)</f>
        <v>207.45679999999999</v>
      </c>
      <c r="E2239" s="14">
        <f t="shared" si="411"/>
        <v>0</v>
      </c>
      <c r="F2239" s="14">
        <f>IF(AND((B2239-$B$2)&gt;123,OR(((G2238*J2238/C2238*C2239)/(G2238*K2238/D2238*D2239))&lt;(4/6),((G2238*J2238/C2238*C2239)/(G2238*K2238/D2238*D2239))&gt;(6/4))),COUNTIF($E$2:E2239,1),0)</f>
        <v>0</v>
      </c>
      <c r="G2239" s="21">
        <f t="shared" si="412"/>
        <v>38318.003438620544</v>
      </c>
      <c r="H2239" s="12">
        <f t="shared" si="413"/>
        <v>3.7932660163502669</v>
      </c>
      <c r="I2239" s="12">
        <f t="shared" si="414"/>
        <v>93.150846082302351</v>
      </c>
      <c r="J2239" s="15">
        <f>IF(OR((ROW(F2239)-MATCH(MAX($F$2:F2239),$F$2:F2239,0))=1,(ROW(F2239)-MATCH(MAX($F$2:F2239),$F$2:F2239,0))&gt;123),IF(OR(((G2238*J2238/C2238*C2239)/(G2238*K2238/D2238*D2239))&lt;(4/6),((G2238*J2238/C2238*C2239)/(G2238*K2238/D2238*D2239))&gt;(6/4)),50%,((G2238*J2238/C2238*C2239)/((G2238*K2238/D2238*D2239)+(G2238*J2238/C2238*C2239)))),((G2238*J2238/C2238*C2239)/((G2238*K2238/D2238*D2239)+(G2238*J2238/C2238*C2239))))</f>
        <v>0.49567371179758035</v>
      </c>
      <c r="K2239" s="18">
        <f t="shared" si="408"/>
        <v>0.50432628820241965</v>
      </c>
      <c r="L2239" s="20">
        <f t="shared" si="409"/>
        <v>0.98284329687496585</v>
      </c>
      <c r="M2239" s="51">
        <f>IF(AND((B2239-$B$2)&gt;123,OR(((U2238*R2238/C2238*C2239)/(U2238*S2238/D2238*D2239))&lt;(4/6),((U2238*R2238/C2238*C2239)/(U2238*S2238/D2238*D2239))&gt;(6/4))),1,0)</f>
        <v>0</v>
      </c>
      <c r="N2239" s="51">
        <f>IF(AND((B2239-$B$2)&gt;123,OR(((U2238*R2238/C2238*C2239)/(U2238*S2238/D2238*D2239))&lt;(4/6),((U2238*R2238/C2238*C2239)/(U2238*S2238/D2238*D2239))&gt;(6/4))),COUNTIF($M$2:M2239,1),0)</f>
        <v>0</v>
      </c>
      <c r="O2239" s="51">
        <f>IF(OR((ROW(N2239)-MATCH(MAX($N$2:N2239),$N$2:N2239,0))=1,(ROW(N2239)-MATCH(MAX($N$2:N2239),$N$2:N2239,0))&gt;123),IF(OR(((U2238*R2238/C2238*C2239)/(U2238*S2238/D2238*D2239))&lt;(4/6),((U2238*R2238/C2238*C2239)/(U2238*S2238/D2238*D2239))&gt;(6/4)),1,0),0)</f>
        <v>0</v>
      </c>
      <c r="P2239" s="47">
        <f>IF(O2239=1,U2238/2/C2239,P2238)</f>
        <v>3.7894353284260429</v>
      </c>
      <c r="Q2239" s="47">
        <f>IF(O2239=1,U2238/2/D2239,Q2238)</f>
        <v>93.056776270251035</v>
      </c>
      <c r="R2239" s="41">
        <f>P2239*C2239/U2238</f>
        <v>0.48929292782908806</v>
      </c>
      <c r="S2239" s="41">
        <f>Q2239*D2239/U2238</f>
        <v>0.49783412003198829</v>
      </c>
      <c r="T2239" s="41">
        <f t="shared" si="415"/>
        <v>0.9828432968749683</v>
      </c>
      <c r="U2239" s="42">
        <f>P2239*C2239+Q2239*D2239</f>
        <v>38279.307414555697</v>
      </c>
      <c r="V2239" s="25">
        <f>B2239</f>
        <v>44274</v>
      </c>
      <c r="W2239">
        <f>C2239/C$2</f>
        <v>2.1781769072188268</v>
      </c>
      <c r="X2239">
        <f>D2239/D$2</f>
        <v>1.4866126836259403</v>
      </c>
      <c r="Y2239">
        <f t="shared" si="416"/>
        <v>1.9139653707277848</v>
      </c>
      <c r="AA2239" s="15">
        <f t="shared" si="417"/>
        <v>-2.619281876987023E-2</v>
      </c>
      <c r="AB2239" s="15">
        <f t="shared" si="418"/>
        <v>5.7828587193098357E-4</v>
      </c>
      <c r="AC2239" s="15">
        <f t="shared" si="419"/>
        <v>-1.2872952138923588E-2</v>
      </c>
    </row>
    <row r="2240" spans="1:29" x14ac:dyDescent="0.4">
      <c r="A2240" s="43">
        <f t="shared" si="410"/>
        <v>2021</v>
      </c>
      <c r="B2240" s="53">
        <v>44277</v>
      </c>
      <c r="C2240" s="45">
        <v>5057.152</v>
      </c>
      <c r="D2240" s="45">
        <f>VLOOKUP(B2240,'H11001.CSI  中证全债'!$A$2:$B$2792,2,0)</f>
        <v>207.57320000000001</v>
      </c>
      <c r="E2240" s="14">
        <f t="shared" si="411"/>
        <v>0</v>
      </c>
      <c r="F2240" s="14">
        <f>IF(AND((B2240-$B$2)&gt;123,OR(((G2239*J2239/C2239*C2240)/(G2239*K2239/D2239*D2240))&lt;(4/6),((G2239*J2239/C2239*C2240)/(G2239*K2239/D2239*D2240))&gt;(6/4))),COUNTIF($E$2:E2240,1),0)</f>
        <v>0</v>
      </c>
      <c r="G2240" s="21">
        <f t="shared" si="412"/>
        <v>38518.742025128842</v>
      </c>
      <c r="H2240" s="12">
        <f t="shared" si="413"/>
        <v>3.7932660163502669</v>
      </c>
      <c r="I2240" s="12">
        <f t="shared" si="414"/>
        <v>93.150846082302351</v>
      </c>
      <c r="J2240" s="15">
        <f>IF(OR((ROW(F2240)-MATCH(MAX($F$2:F2240),$F$2:F2240,0))=1,(ROW(F2240)-MATCH(MAX($F$2:F2240),$F$2:F2240,0))&gt;123),IF(OR(((G2239*J2239/C2239*C2240)/(G2239*K2239/D2239*D2240))&lt;(4/6),((G2239*J2239/C2239*C2240)/(G2239*K2239/D2239*D2240))&gt;(6/4)),50%,((G2239*J2239/C2239*C2240)/((G2239*K2239/D2239*D2240)+(G2239*J2239/C2239*C2240)))),((G2239*J2239/C2239*C2240)/((G2239*K2239/D2239*D2240)+(G2239*J2239/C2239*C2240))))</f>
        <v>0.49802049113138563</v>
      </c>
      <c r="K2240" s="18">
        <f t="shared" si="408"/>
        <v>0.50197950886861431</v>
      </c>
      <c r="L2240" s="20">
        <f t="shared" si="409"/>
        <v>0.99211318855195563</v>
      </c>
      <c r="M2240" s="51">
        <f>IF(AND((B2240-$B$2)&gt;123,OR(((U2239*R2239/C2239*C2240)/(U2239*S2239/D2239*D2240))&lt;(4/6),((U2239*R2239/C2239*C2240)/(U2239*S2239/D2239*D2240))&gt;(6/4))),1,0)</f>
        <v>0</v>
      </c>
      <c r="N2240" s="51">
        <f>IF(AND((B2240-$B$2)&gt;123,OR(((U2239*R2239/C2239*C2240)/(U2239*S2239/D2239*D2240))&lt;(4/6),((U2239*R2239/C2239*C2240)/(U2239*S2239/D2239*D2240))&gt;(6/4))),COUNTIF($M$2:M2240,1),0)</f>
        <v>0</v>
      </c>
      <c r="O2240" s="51">
        <f>IF(OR((ROW(N2240)-MATCH(MAX($N$2:N2240),$N$2:N2240,0))=1,(ROW(N2240)-MATCH(MAX($N$2:N2240),$N$2:N2240,0))&gt;123),IF(OR(((U2239*R2239/C2239*C2240)/(U2239*S2239/D2239*D2240))&lt;(4/6),((U2239*R2239/C2239*C2240)/(U2239*S2239/D2239*D2240))&gt;(6/4)),1,0),0)</f>
        <v>0</v>
      </c>
      <c r="P2240" s="47">
        <f>IF(O2240=1,U2239/2/C2240,P2239)</f>
        <v>3.7894353284260429</v>
      </c>
      <c r="Q2240" s="47">
        <f>IF(O2240=1,U2239/2/D2240,Q2239)</f>
        <v>93.056776270251035</v>
      </c>
      <c r="R2240" s="41">
        <f>P2240*C2240/U2239</f>
        <v>0.50062949787679301</v>
      </c>
      <c r="S2240" s="41">
        <f>Q2240*D2240/U2239</f>
        <v>0.50460925593327566</v>
      </c>
      <c r="T2240" s="41">
        <f t="shared" si="415"/>
        <v>0.99211318855195774</v>
      </c>
      <c r="U2240" s="42">
        <f>P2240*C2240+Q2240*D2240</f>
        <v>38479.843282120491</v>
      </c>
      <c r="V2240" s="25">
        <f>B2240</f>
        <v>44277</v>
      </c>
      <c r="W2240">
        <f>C2240/C$2</f>
        <v>2.199954497068628</v>
      </c>
      <c r="X2240">
        <f>D2240/D$2</f>
        <v>1.4874467932640631</v>
      </c>
      <c r="Y2240">
        <f t="shared" si="416"/>
        <v>1.9239921641060245</v>
      </c>
      <c r="AA2240" s="15">
        <f t="shared" si="417"/>
        <v>9.9980813209554764E-3</v>
      </c>
      <c r="AB2240" s="15">
        <f t="shared" si="418"/>
        <v>5.6108066836091375E-4</v>
      </c>
      <c r="AC2240" s="15">
        <f t="shared" si="419"/>
        <v>5.2387538100686637E-3</v>
      </c>
    </row>
    <row r="2241" spans="1:29" x14ac:dyDescent="0.4">
      <c r="A2241" s="43">
        <f t="shared" si="410"/>
        <v>2021</v>
      </c>
      <c r="B2241" s="53">
        <v>44278</v>
      </c>
      <c r="C2241" s="45">
        <v>5009.2458999999999</v>
      </c>
      <c r="D2241" s="45">
        <f>VLOOKUP(B2241,'H11001.CSI  中证全债'!$A$2:$B$2792,2,0)</f>
        <v>207.6377</v>
      </c>
      <c r="E2241" s="14">
        <f t="shared" si="411"/>
        <v>0</v>
      </c>
      <c r="F2241" s="14">
        <f>IF(AND((B2241-$B$2)&gt;123,OR(((G2240*J2240/C2240*C2241)/(G2240*K2240/D2240*D2241))&lt;(4/6),((G2240*J2240/C2240*C2241)/(G2240*K2240/D2240*D2241))&gt;(6/4))),COUNTIF($E$2:E2241,1),0)</f>
        <v>0</v>
      </c>
      <c r="G2241" s="21">
        <f t="shared" si="412"/>
        <v>38343.029673595272</v>
      </c>
      <c r="H2241" s="12">
        <f t="shared" si="413"/>
        <v>3.7932660163502669</v>
      </c>
      <c r="I2241" s="12">
        <f t="shared" si="414"/>
        <v>93.150846082302351</v>
      </c>
      <c r="J2241" s="15">
        <f>IF(OR((ROW(F2241)-MATCH(MAX($F$2:F2241),$F$2:F2241,0))=1,(ROW(F2241)-MATCH(MAX($F$2:F2241),$F$2:F2241,0))&gt;123),IF(OR(((G2240*J2240/C2240*C2241)/(G2240*K2240/D2240*D2241))&lt;(4/6),((G2240*J2240/C2240*C2241)/(G2240*K2240/D2240*D2241))&gt;(6/4)),50%,((G2240*J2240/C2240*C2241)/((G2240*K2240/D2240*D2241)+(G2240*J2240/C2240*C2241)))),((G2240*J2240/C2240*C2241)/((G2240*K2240/D2240*D2241)+(G2240*J2240/C2240*C2241))))</f>
        <v>0.49556340231239338</v>
      </c>
      <c r="K2241" s="18">
        <f t="shared" si="408"/>
        <v>0.50443659768760662</v>
      </c>
      <c r="L2241" s="20">
        <f t="shared" si="409"/>
        <v>0.98240969149366053</v>
      </c>
      <c r="M2241" s="51">
        <f>IF(AND((B2241-$B$2)&gt;123,OR(((U2240*R2240/C2240*C2241)/(U2240*S2240/D2240*D2241))&lt;(4/6),((U2240*R2240/C2240*C2241)/(U2240*S2240/D2240*D2241))&gt;(6/4))),1,0)</f>
        <v>0</v>
      </c>
      <c r="N2241" s="51">
        <f>IF(AND((B2241-$B$2)&gt;123,OR(((U2240*R2240/C2240*C2241)/(U2240*S2240/D2240*D2241))&lt;(4/6),((U2240*R2240/C2240*C2241)/(U2240*S2240/D2240*D2241))&gt;(6/4))),COUNTIF($M$2:M2241,1),0)</f>
        <v>0</v>
      </c>
      <c r="O2241" s="51">
        <f>IF(OR((ROW(N2241)-MATCH(MAX($N$2:N2241),$N$2:N2241,0))=1,(ROW(N2241)-MATCH(MAX($N$2:N2241),$N$2:N2241,0))&gt;123),IF(OR(((U2240*R2240/C2240*C2241)/(U2240*S2240/D2240*D2241))&lt;(4/6),((U2240*R2240/C2240*C2241)/(U2240*S2240/D2240*D2241))&gt;(6/4)),1,0),0)</f>
        <v>0</v>
      </c>
      <c r="P2241" s="47">
        <f>IF(O2241=1,U2240/2/C2241,P2240)</f>
        <v>3.7894353284260429</v>
      </c>
      <c r="Q2241" s="47">
        <f>IF(O2241=1,U2240/2/D2241,Q2240)</f>
        <v>93.056776270251035</v>
      </c>
      <c r="R2241" s="41">
        <f>P2241*C2241/U2240</f>
        <v>0.49330277265067035</v>
      </c>
      <c r="S2241" s="41">
        <f>Q2241*D2241/U2240</f>
        <v>0.50213549084664388</v>
      </c>
      <c r="T2241" s="41">
        <f t="shared" si="415"/>
        <v>0.98240969149366275</v>
      </c>
      <c r="U2241" s="42">
        <f>P2241*C2241+Q2241*D2241</f>
        <v>38304.308376402812</v>
      </c>
      <c r="V2241" s="25">
        <f>B2241</f>
        <v>44278</v>
      </c>
      <c r="W2241">
        <f>C2241/C$2</f>
        <v>2.1791144590132125</v>
      </c>
      <c r="X2241">
        <f>D2241/D$2</f>
        <v>1.4879089931924041</v>
      </c>
      <c r="Y2241">
        <f t="shared" si="416"/>
        <v>1.9152154188201407</v>
      </c>
      <c r="AA2241" s="15">
        <f t="shared" si="417"/>
        <v>-9.4729405008986411E-3</v>
      </c>
      <c r="AB2241" s="15">
        <f t="shared" si="418"/>
        <v>3.1073375561008199E-4</v>
      </c>
      <c r="AC2241" s="15">
        <f t="shared" si="419"/>
        <v>-4.5617365026857648E-3</v>
      </c>
    </row>
    <row r="2242" spans="1:29" x14ac:dyDescent="0.4">
      <c r="A2242" s="43">
        <f t="shared" si="410"/>
        <v>2021</v>
      </c>
      <c r="B2242" s="53">
        <v>44279</v>
      </c>
      <c r="C2242" s="45">
        <v>4928.6853000000001</v>
      </c>
      <c r="D2242" s="45">
        <f>VLOOKUP(B2242,'H11001.CSI  中证全债'!$A$2:$B$2792,2,0)</f>
        <v>207.86770000000001</v>
      </c>
      <c r="E2242" s="14">
        <f t="shared" si="411"/>
        <v>0</v>
      </c>
      <c r="F2242" s="14">
        <f>IF(AND((B2242-$B$2)&gt;123,OR(((G2241*J2241/C2241*C2242)/(G2241*K2241/D2241*D2242))&lt;(4/6),((G2241*J2241/C2241*C2242)/(G2241*K2241/D2241*D2242))&gt;(6/4))),COUNTIF($E$2:E2242,1),0)</f>
        <v>0</v>
      </c>
      <c r="G2242" s="21">
        <f t="shared" si="412"/>
        <v>38058.866581957416</v>
      </c>
      <c r="H2242" s="12">
        <f t="shared" si="413"/>
        <v>3.7932660163502669</v>
      </c>
      <c r="I2242" s="12">
        <f t="shared" si="414"/>
        <v>93.150846082302351</v>
      </c>
      <c r="J2242" s="15">
        <f>IF(OR((ROW(F2242)-MATCH(MAX($F$2:F2242),$F$2:F2242,0))=1,(ROW(F2242)-MATCH(MAX($F$2:F2242),$F$2:F2242,0))&gt;123),IF(OR(((G2241*J2241/C2241*C2242)/(G2241*K2241/D2241*D2242))&lt;(4/6),((G2241*J2241/C2241*C2242)/(G2241*K2241/D2241*D2242))&gt;(6/4)),50%,((G2241*J2241/C2241*C2242)/((G2241*K2241/D2241*D2242)+(G2241*J2241/C2241*C2242)))),((G2241*J2241/C2241*C2242)/((G2241*K2241/D2241*D2242)+(G2241*J2241/C2241*C2242))))</f>
        <v>0.49123413629554263</v>
      </c>
      <c r="K2242" s="18">
        <f t="shared" ref="K2242:K2305" si="420">1-J2242</f>
        <v>0.50876586370445742</v>
      </c>
      <c r="L2242" s="20">
        <f t="shared" ref="L2242:L2305" si="421">J2242/K2242</f>
        <v>0.96554067664591003</v>
      </c>
      <c r="M2242" s="51">
        <f>IF(AND((B2242-$B$2)&gt;123,OR(((U2241*R2241/C2241*C2242)/(U2241*S2241/D2241*D2242))&lt;(4/6),((U2241*R2241/C2241*C2242)/(U2241*S2241/D2241*D2242))&gt;(6/4))),1,0)</f>
        <v>0</v>
      </c>
      <c r="N2242" s="51">
        <f>IF(AND((B2242-$B$2)&gt;123,OR(((U2241*R2241/C2241*C2242)/(U2241*S2241/D2241*D2242))&lt;(4/6),((U2241*R2241/C2241*C2242)/(U2241*S2241/D2241*D2242))&gt;(6/4))),COUNTIF($M$2:M2242,1),0)</f>
        <v>0</v>
      </c>
      <c r="O2242" s="51">
        <f>IF(OR((ROW(N2242)-MATCH(MAX($N$2:N2242),$N$2:N2242,0))=1,(ROW(N2242)-MATCH(MAX($N$2:N2242),$N$2:N2242,0))&gt;123),IF(OR(((U2241*R2241/C2241*C2242)/(U2241*S2241/D2241*D2242))&lt;(4/6),((U2241*R2241/C2241*C2242)/(U2241*S2241/D2241*D2242))&gt;(6/4)),1,0),0)</f>
        <v>0</v>
      </c>
      <c r="P2242" s="47">
        <f>IF(O2242=1,U2241/2/C2242,P2241)</f>
        <v>3.7894353284260429</v>
      </c>
      <c r="Q2242" s="47">
        <f>IF(O2242=1,U2241/2/D2242,Q2241)</f>
        <v>93.056776270251035</v>
      </c>
      <c r="R2242" s="41">
        <f>P2242*C2242/U2241</f>
        <v>0.48759356297423578</v>
      </c>
      <c r="S2242" s="41">
        <f>Q2242*D2242/U2241</f>
        <v>0.50499536142592605</v>
      </c>
      <c r="T2242" s="41">
        <f t="shared" si="415"/>
        <v>0.96554067664591248</v>
      </c>
      <c r="U2242" s="42">
        <f>P2242*C2242+Q2242*D2242</f>
        <v>38020.432251225779</v>
      </c>
      <c r="V2242" s="25">
        <f>B2242</f>
        <v>44279</v>
      </c>
      <c r="W2242">
        <f>C2242/C$2</f>
        <v>2.1440691105133958</v>
      </c>
      <c r="X2242">
        <f>D2242/D$2</f>
        <v>1.489557147975636</v>
      </c>
      <c r="Y2242">
        <f t="shared" si="416"/>
        <v>1.9010216125612889</v>
      </c>
      <c r="AA2242" s="15">
        <f t="shared" si="417"/>
        <v>-1.6082380783103312E-2</v>
      </c>
      <c r="AB2242" s="15">
        <f t="shared" si="418"/>
        <v>1.1076986501006303E-3</v>
      </c>
      <c r="AC2242" s="15">
        <f t="shared" si="419"/>
        <v>-7.4110755998382238E-3</v>
      </c>
    </row>
    <row r="2243" spans="1:29" x14ac:dyDescent="0.4">
      <c r="A2243" s="43">
        <f t="shared" ref="A2243:A2306" si="422">YEAR(B2243)</f>
        <v>2021</v>
      </c>
      <c r="B2243" s="53">
        <v>44280</v>
      </c>
      <c r="C2243" s="45">
        <v>4926.3468999999996</v>
      </c>
      <c r="D2243" s="45">
        <f>VLOOKUP(B2243,'H11001.CSI  中证全债'!$A$2:$B$2792,2,0)</f>
        <v>207.8982</v>
      </c>
      <c r="E2243" s="14">
        <f t="shared" ref="E2243:E2306" si="423">IF(AND((B2243-$B$2)&gt;123,OR(((G2242*J2242/C2242*C2243)/(G2242*K2242/D2242*D2243))&lt;(4/6),((G2242*J2242/C2242*C2243)/(G2242*K2242/D2242*D2243))&gt;(6/4))),1,0)</f>
        <v>0</v>
      </c>
      <c r="F2243" s="14">
        <f>IF(AND((B2243-$B$2)&gt;123,OR(((G2242*J2242/C2242*C2243)/(G2242*K2242/D2242*D2243))&lt;(4/6),((G2242*J2242/C2242*C2243)/(G2242*K2242/D2242*D2243))&gt;(6/4))),COUNTIF($E$2:E2243,1),0)</f>
        <v>0</v>
      </c>
      <c r="G2243" s="21">
        <f t="shared" ref="G2243:G2306" si="424">G2242*J2242/C2242*C2243+G2242*K2242/D2242*D2243</f>
        <v>38052.837509510297</v>
      </c>
      <c r="H2243" s="12">
        <f t="shared" ref="H2243:H2306" si="425">IF(J2243=50%,G2243*J2243/C2243,H2242)</f>
        <v>3.7932660163502669</v>
      </c>
      <c r="I2243" s="12">
        <f t="shared" ref="I2243:I2306" si="426">IF(K2243=50%,G2243*K2243/D2243,I2242)</f>
        <v>93.150846082302351</v>
      </c>
      <c r="J2243" s="15">
        <f>IF(OR((ROW(F2243)-MATCH(MAX($F$2:F2243),$F$2:F2243,0))=1,(ROW(F2243)-MATCH(MAX($F$2:F2243),$F$2:F2243,0))&gt;123),IF(OR(((G2242*J2242/C2242*C2243)/(G2242*K2242/D2242*D2243))&lt;(4/6),((G2242*J2242/C2242*C2243)/(G2242*K2242/D2242*D2243))&gt;(6/4)),50%,((G2242*J2242/C2242*C2243)/((G2242*K2242/D2242*D2243)+(G2242*J2242/C2242*C2243)))),((G2242*J2242/C2242*C2243)/((G2242*K2242/D2242*D2243)+(G2242*J2242/C2242*C2243))))</f>
        <v>0.49107886569174247</v>
      </c>
      <c r="K2243" s="18">
        <f t="shared" si="420"/>
        <v>0.50892113430825758</v>
      </c>
      <c r="L2243" s="20">
        <f t="shared" si="421"/>
        <v>0.96494099495245578</v>
      </c>
      <c r="M2243" s="51">
        <f>IF(AND((B2243-$B$2)&gt;123,OR(((U2242*R2242/C2242*C2243)/(U2242*S2242/D2242*D2243))&lt;(4/6),((U2242*R2242/C2242*C2243)/(U2242*S2242/D2242*D2243))&gt;(6/4))),1,0)</f>
        <v>0</v>
      </c>
      <c r="N2243" s="51">
        <f>IF(AND((B2243-$B$2)&gt;123,OR(((U2242*R2242/C2242*C2243)/(U2242*S2242/D2242*D2243))&lt;(4/6),((U2242*R2242/C2242*C2243)/(U2242*S2242/D2242*D2243))&gt;(6/4))),COUNTIF($M$2:M2243,1),0)</f>
        <v>0</v>
      </c>
      <c r="O2243" s="51">
        <f>IF(OR((ROW(N2243)-MATCH(MAX($N$2:N2243),$N$2:N2243,0))=1,(ROW(N2243)-MATCH(MAX($N$2:N2243),$N$2:N2243,0))&gt;123),IF(OR(((U2242*R2242/C2242*C2243)/(U2242*S2242/D2242*D2243))&lt;(4/6),((U2242*R2242/C2242*C2243)/(U2242*S2242/D2242*D2243))&gt;(6/4)),1,0),0)</f>
        <v>0</v>
      </c>
      <c r="P2243" s="47">
        <f>IF(O2243=1,U2242/2/C2243,P2242)</f>
        <v>3.7894353284260429</v>
      </c>
      <c r="Q2243" s="47">
        <f>IF(O2243=1,U2242/2/D2243,Q2242)</f>
        <v>93.056776270251035</v>
      </c>
      <c r="R2243" s="41">
        <f>P2243*C2243/U2242</f>
        <v>0.49100107172874813</v>
      </c>
      <c r="S2243" s="41">
        <f>Q2243*D2243/U2242</f>
        <v>0.50884051387301565</v>
      </c>
      <c r="T2243" s="41">
        <f t="shared" ref="T2243:T2306" si="427">R2243/S2243</f>
        <v>0.96494099495245877</v>
      </c>
      <c r="U2243" s="42">
        <f>P2243*C2243+Q2243*D2243</f>
        <v>38014.409267330018</v>
      </c>
      <c r="V2243" s="25">
        <f>B2243</f>
        <v>44280</v>
      </c>
      <c r="W2243">
        <f>C2243/C$2</f>
        <v>2.1430518633363391</v>
      </c>
      <c r="X2243">
        <f>D2243/D$2</f>
        <v>1.4897757076316731</v>
      </c>
      <c r="Y2243">
        <f t="shared" ref="Y2243:Y2306" si="428">U2243/U$2</f>
        <v>1.9007204633665009</v>
      </c>
      <c r="AA2243" s="15">
        <f t="shared" ref="AA2243:AA2306" si="429">W2243/W2242-1</f>
        <v>-4.7444700922583127E-4</v>
      </c>
      <c r="AB2243" s="15">
        <f t="shared" ref="AB2243:AB2306" si="430">X2243/X2242-1</f>
        <v>1.4672794282133417E-4</v>
      </c>
      <c r="AC2243" s="15">
        <f t="shared" ref="AC2243:AC2306" si="431">Y2243/Y2242-1</f>
        <v>-1.584143982362729E-4</v>
      </c>
    </row>
    <row r="2244" spans="1:29" x14ac:dyDescent="0.4">
      <c r="A2244" s="43">
        <f t="shared" si="422"/>
        <v>2021</v>
      </c>
      <c r="B2244" s="53">
        <v>44281</v>
      </c>
      <c r="C2244" s="45">
        <v>5037.9898999999996</v>
      </c>
      <c r="D2244" s="45">
        <f>VLOOKUP(B2244,'H11001.CSI  中证全债'!$A$2:$B$2792,2,0)</f>
        <v>207.8802</v>
      </c>
      <c r="E2244" s="14">
        <f t="shared" si="423"/>
        <v>0</v>
      </c>
      <c r="F2244" s="14">
        <f>IF(AND((B2244-$B$2)&gt;123,OR(((G2243*J2243/C2243*C2244)/(G2243*K2243/D2243*D2244))&lt;(4/6),((G2243*J2243/C2243*C2244)/(G2243*K2243/D2243*D2244))&gt;(6/4))),COUNTIF($E$2:E2244,1),0)</f>
        <v>0</v>
      </c>
      <c r="G2244" s="21">
        <f t="shared" si="424"/>
        <v>38474.652392144213</v>
      </c>
      <c r="H2244" s="12">
        <f t="shared" si="425"/>
        <v>3.7932660163502669</v>
      </c>
      <c r="I2244" s="12">
        <f t="shared" si="426"/>
        <v>93.150846082302351</v>
      </c>
      <c r="J2244" s="15">
        <f>IF(OR((ROW(F2244)-MATCH(MAX($F$2:F2244),$F$2:F2244,0))=1,(ROW(F2244)-MATCH(MAX($F$2:F2244),$F$2:F2244,0))&gt;123),IF(OR(((G2243*J2243/C2243*C2244)/(G2243*K2243/D2243*D2244))&lt;(4/6),((G2243*J2243/C2243*C2244)/(G2243*K2243/D2243*D2244))&gt;(6/4)),50%,((G2243*J2243/C2243*C2244)/((G2243*K2243/D2243*D2244)+(G2243*J2243/C2243*C2244)))),((G2243*J2243/C2243*C2244)/((G2243*K2243/D2243*D2244)+(G2243*J2243/C2243*C2244))))</f>
        <v>0.49670197624158091</v>
      </c>
      <c r="K2244" s="18">
        <f t="shared" si="420"/>
        <v>0.50329802375841903</v>
      </c>
      <c r="L2244" s="20">
        <f t="shared" si="421"/>
        <v>0.98689435045347174</v>
      </c>
      <c r="M2244" s="51">
        <f>IF(AND((B2244-$B$2)&gt;123,OR(((U2243*R2243/C2243*C2244)/(U2243*S2243/D2243*D2244))&lt;(4/6),((U2243*R2243/C2243*C2244)/(U2243*S2243/D2243*D2244))&gt;(6/4))),1,0)</f>
        <v>0</v>
      </c>
      <c r="N2244" s="51">
        <f>IF(AND((B2244-$B$2)&gt;123,OR(((U2243*R2243/C2243*C2244)/(U2243*S2243/D2243*D2244))&lt;(4/6),((U2243*R2243/C2243*C2244)/(U2243*S2243/D2243*D2244))&gt;(6/4))),COUNTIF($M$2:M2244,1),0)</f>
        <v>0</v>
      </c>
      <c r="O2244" s="51">
        <f>IF(OR((ROW(N2244)-MATCH(MAX($N$2:N2244),$N$2:N2244,0))=1,(ROW(N2244)-MATCH(MAX($N$2:N2244),$N$2:N2244,0))&gt;123),IF(OR(((U2243*R2243/C2243*C2244)/(U2243*S2243/D2243*D2244))&lt;(4/6),((U2243*R2243/C2243*C2244)/(U2243*S2243/D2243*D2244))&gt;(6/4)),1,0),0)</f>
        <v>0</v>
      </c>
      <c r="P2244" s="47">
        <f>IF(O2244=1,U2243/2/C2244,P2243)</f>
        <v>3.7894353284260429</v>
      </c>
      <c r="Q2244" s="47">
        <f>IF(O2244=1,U2243/2/D2244,Q2243)</f>
        <v>93.056776270251035</v>
      </c>
      <c r="R2244" s="41">
        <f>P2244*C2244/U2243</f>
        <v>0.50220790692966799</v>
      </c>
      <c r="S2244" s="41">
        <f>Q2244*D2244/U2243</f>
        <v>0.50887707149088979</v>
      </c>
      <c r="T2244" s="41">
        <f t="shared" si="427"/>
        <v>0.98689435045347451</v>
      </c>
      <c r="U2244" s="42">
        <f>P2244*C2244+Q2244*D2244</f>
        <v>38435.798173728625</v>
      </c>
      <c r="V2244" s="25">
        <f>B2244</f>
        <v>44281</v>
      </c>
      <c r="W2244">
        <f>C2244/C$2</f>
        <v>2.1916186297527394</v>
      </c>
      <c r="X2244">
        <f>D2244/D$2</f>
        <v>1.4896467216051594</v>
      </c>
      <c r="Y2244">
        <f t="shared" si="428"/>
        <v>1.9217899086864312</v>
      </c>
      <c r="AA2244" s="15">
        <f t="shared" si="429"/>
        <v>2.2662431669194794E-2</v>
      </c>
      <c r="AB2244" s="15">
        <f t="shared" si="430"/>
        <v>-8.658083619761392E-5</v>
      </c>
      <c r="AC2244" s="15">
        <f t="shared" si="431"/>
        <v>1.1084978420557778E-2</v>
      </c>
    </row>
    <row r="2245" spans="1:29" x14ac:dyDescent="0.4">
      <c r="A2245" s="43">
        <f t="shared" si="422"/>
        <v>2021</v>
      </c>
      <c r="B2245" s="53">
        <v>44284</v>
      </c>
      <c r="C2245" s="45">
        <v>5046.8773000000001</v>
      </c>
      <c r="D2245" s="45">
        <f>VLOOKUP(B2245,'H11001.CSI  中证全债'!$A$2:$B$2792,2,0)</f>
        <v>207.89850000000001</v>
      </c>
      <c r="E2245" s="14">
        <f t="shared" si="423"/>
        <v>0</v>
      </c>
      <c r="F2245" s="14">
        <f>IF(AND((B2245-$B$2)&gt;123,OR(((G2244*J2244/C2244*C2245)/(G2244*K2244/D2244*D2245))&lt;(4/6),((G2244*J2244/C2244*C2245)/(G2244*K2244/D2244*D2245))&gt;(6/4))),COUNTIF($E$2:E2245,1),0)</f>
        <v>0</v>
      </c>
      <c r="G2245" s="21">
        <f t="shared" si="424"/>
        <v>38510.069325021228</v>
      </c>
      <c r="H2245" s="12">
        <f t="shared" si="425"/>
        <v>3.7932660163502669</v>
      </c>
      <c r="I2245" s="12">
        <f t="shared" si="426"/>
        <v>93.150846082302351</v>
      </c>
      <c r="J2245" s="15">
        <f>IF(OR((ROW(F2245)-MATCH(MAX($F$2:F2245),$F$2:F2245,0))=1,(ROW(F2245)-MATCH(MAX($F$2:F2245),$F$2:F2245,0))&gt;123),IF(OR(((G2244*J2244/C2244*C2245)/(G2244*K2244/D2244*D2245))&lt;(4/6),((G2244*J2244/C2244*C2245)/(G2244*K2244/D2244*D2245))&gt;(6/4)),50%,((G2244*J2244/C2244*C2245)/((G2244*K2244/D2244*D2245)+(G2244*J2244/C2244*C2245)))),((G2244*J2244/C2244*C2245)/((G2244*K2244/D2244*D2245)+(G2244*J2244/C2244*C2245))))</f>
        <v>0.49712058394922298</v>
      </c>
      <c r="K2245" s="18">
        <f t="shared" si="420"/>
        <v>0.50287941605077702</v>
      </c>
      <c r="L2245" s="20">
        <f t="shared" si="421"/>
        <v>0.98854828430485497</v>
      </c>
      <c r="M2245" s="51">
        <f>IF(AND((B2245-$B$2)&gt;123,OR(((U2244*R2244/C2244*C2245)/(U2244*S2244/D2244*D2245))&lt;(4/6),((U2244*R2244/C2244*C2245)/(U2244*S2244/D2244*D2245))&gt;(6/4))),1,0)</f>
        <v>0</v>
      </c>
      <c r="N2245" s="51">
        <f>IF(AND((B2245-$B$2)&gt;123,OR(((U2244*R2244/C2244*C2245)/(U2244*S2244/D2244*D2245))&lt;(4/6),((U2244*R2244/C2244*C2245)/(U2244*S2244/D2244*D2245))&gt;(6/4))),COUNTIF($M$2:M2245,1),0)</f>
        <v>0</v>
      </c>
      <c r="O2245" s="51">
        <f>IF(OR((ROW(N2245)-MATCH(MAX($N$2:N2245),$N$2:N2245,0))=1,(ROW(N2245)-MATCH(MAX($N$2:N2245),$N$2:N2245,0))&gt;123),IF(OR(((U2244*R2244/C2244*C2245)/(U2244*S2244/D2244*D2245))&lt;(4/6),((U2244*R2244/C2244*C2245)/(U2244*S2244/D2244*D2245))&gt;(6/4)),1,0),0)</f>
        <v>0</v>
      </c>
      <c r="P2245" s="47">
        <f>IF(O2245=1,U2244/2/C2245,P2244)</f>
        <v>3.7894353284260429</v>
      </c>
      <c r="Q2245" s="47">
        <f>IF(O2245=1,U2244/2/D2245,Q2244)</f>
        <v>93.056776270251035</v>
      </c>
      <c r="R2245" s="41">
        <f>P2245*C2245/U2244</f>
        <v>0.49757819656581259</v>
      </c>
      <c r="S2245" s="41">
        <f>Q2245*D2245/U2244</f>
        <v>0.50334232982429084</v>
      </c>
      <c r="T2245" s="41">
        <f t="shared" si="427"/>
        <v>0.98854828430485786</v>
      </c>
      <c r="U2245" s="42">
        <f>P2245*C2245+Q2245*D2245</f>
        <v>38471.179340272225</v>
      </c>
      <c r="V2245" s="25">
        <f>B2245</f>
        <v>44284</v>
      </c>
      <c r="W2245">
        <f>C2245/C$2</f>
        <v>2.1954848128528814</v>
      </c>
      <c r="X2245">
        <f>D2245/D$2</f>
        <v>1.4897778573987819</v>
      </c>
      <c r="Y2245">
        <f t="shared" si="428"/>
        <v>1.9235589670136113</v>
      </c>
      <c r="AA2245" s="15">
        <f t="shared" si="429"/>
        <v>1.7640765814161963E-3</v>
      </c>
      <c r="AB2245" s="15">
        <f t="shared" si="430"/>
        <v>8.8031471972893627E-5</v>
      </c>
      <c r="AC2245" s="15">
        <f t="shared" si="431"/>
        <v>9.2052639010331561E-4</v>
      </c>
    </row>
    <row r="2246" spans="1:29" x14ac:dyDescent="0.4">
      <c r="A2246" s="43">
        <f t="shared" si="422"/>
        <v>2021</v>
      </c>
      <c r="B2246" s="53">
        <v>44285</v>
      </c>
      <c r="C2246" s="45">
        <v>5094.7290999999996</v>
      </c>
      <c r="D2246" s="45">
        <f>VLOOKUP(B2246,'H11001.CSI  中证全债'!$A$2:$B$2792,2,0)</f>
        <v>207.9778</v>
      </c>
      <c r="E2246" s="14">
        <f t="shared" si="423"/>
        <v>0</v>
      </c>
      <c r="F2246" s="14">
        <f>IF(AND((B2246-$B$2)&gt;123,OR(((G2245*J2245/C2245*C2246)/(G2245*K2245/D2245*D2246))&lt;(4/6),((G2245*J2245/C2245*C2246)/(G2245*K2245/D2245*D2246))&gt;(6/4))),COUNTIF($E$2:E2246,1),0)</f>
        <v>0</v>
      </c>
      <c r="G2246" s="21">
        <f t="shared" si="424"/>
        <v>38698.970793876739</v>
      </c>
      <c r="H2246" s="12">
        <f t="shared" si="425"/>
        <v>3.7932660163502669</v>
      </c>
      <c r="I2246" s="12">
        <f t="shared" si="426"/>
        <v>93.150846082302351</v>
      </c>
      <c r="J2246" s="15">
        <f>IF(OR((ROW(F2246)-MATCH(MAX($F$2:F2246),$F$2:F2246,0))=1,(ROW(F2246)-MATCH(MAX($F$2:F2246),$F$2:F2246,0))&gt;123),IF(OR(((G2245*J2245/C2245*C2246)/(G2245*K2245/D2245*D2246))&lt;(4/6),((G2245*J2245/C2245*C2246)/(G2245*K2245/D2245*D2246))&gt;(6/4)),50%,((G2245*J2245/C2245*C2246)/((G2245*K2245/D2245*D2246)+(G2245*J2245/C2245*C2246)))),((G2245*J2245/C2245*C2246)/((G2245*K2245/D2245*D2246)+(G2245*J2245/C2245*C2246))))</f>
        <v>0.49938441155129271</v>
      </c>
      <c r="K2246" s="18">
        <f t="shared" si="420"/>
        <v>0.50061558844870735</v>
      </c>
      <c r="L2246" s="20">
        <f t="shared" si="421"/>
        <v>0.99754067407043845</v>
      </c>
      <c r="M2246" s="51">
        <f>IF(AND((B2246-$B$2)&gt;123,OR(((U2245*R2245/C2245*C2246)/(U2245*S2245/D2245*D2246))&lt;(4/6),((U2245*R2245/C2245*C2246)/(U2245*S2245/D2245*D2246))&gt;(6/4))),1,0)</f>
        <v>0</v>
      </c>
      <c r="N2246" s="51">
        <f>IF(AND((B2246-$B$2)&gt;123,OR(((U2245*R2245/C2245*C2246)/(U2245*S2245/D2245*D2246))&lt;(4/6),((U2245*R2245/C2245*C2246)/(U2245*S2245/D2245*D2246))&gt;(6/4))),COUNTIF($M$2:M2246,1),0)</f>
        <v>0</v>
      </c>
      <c r="O2246" s="51">
        <f>IF(OR((ROW(N2246)-MATCH(MAX($N$2:N2246),$N$2:N2246,0))=1,(ROW(N2246)-MATCH(MAX($N$2:N2246),$N$2:N2246,0))&gt;123),IF(OR(((U2245*R2245/C2245*C2246)/(U2245*S2245/D2245*D2246))&lt;(4/6),((U2245*R2245/C2245*C2246)/(U2245*S2245/D2245*D2246))&gt;(6/4)),1,0),0)</f>
        <v>0</v>
      </c>
      <c r="P2246" s="47">
        <f>IF(O2246=1,U2245/2/C2246,P2245)</f>
        <v>3.7894353284260429</v>
      </c>
      <c r="Q2246" s="47">
        <f>IF(O2246=1,U2245/2/D2246,Q2245)</f>
        <v>93.056776270251035</v>
      </c>
      <c r="R2246" s="41">
        <f>P2246*C2246/U2245</f>
        <v>0.50183401630451829</v>
      </c>
      <c r="S2246" s="41">
        <f>Q2246*D2246/U2245</f>
        <v>0.50307123243085039</v>
      </c>
      <c r="T2246" s="41">
        <f t="shared" si="427"/>
        <v>0.99754067407044156</v>
      </c>
      <c r="U2246" s="42">
        <f>P2246*C2246+Q2246*D2246</f>
        <v>38659.890044079235</v>
      </c>
      <c r="V2246" s="25">
        <f>B2246</f>
        <v>44285</v>
      </c>
      <c r="W2246">
        <f>C2246/C$2</f>
        <v>2.2163012294056816</v>
      </c>
      <c r="X2246">
        <f>D2246/D$2</f>
        <v>1.4903461125044786</v>
      </c>
      <c r="Y2246">
        <f t="shared" si="428"/>
        <v>1.9329945022039619</v>
      </c>
      <c r="AA2246" s="15">
        <f t="shared" si="429"/>
        <v>9.4814668864644513E-3</v>
      </c>
      <c r="AB2246" s="15">
        <f t="shared" si="430"/>
        <v>3.8143613349772565E-4</v>
      </c>
      <c r="AC2246" s="15">
        <f t="shared" si="431"/>
        <v>4.9052487353686836E-3</v>
      </c>
    </row>
    <row r="2247" spans="1:29" x14ac:dyDescent="0.4">
      <c r="A2247" s="43">
        <f t="shared" si="422"/>
        <v>2021</v>
      </c>
      <c r="B2247" s="53">
        <v>44286</v>
      </c>
      <c r="C2247" s="45">
        <v>5048.3607000000002</v>
      </c>
      <c r="D2247" s="45">
        <f>VLOOKUP(B2247,'H11001.CSI  中证全债'!$A$2:$B$2792,2,0)</f>
        <v>208.04159999999999</v>
      </c>
      <c r="E2247" s="14">
        <f t="shared" si="423"/>
        <v>0</v>
      </c>
      <c r="F2247" s="14">
        <f>IF(AND((B2247-$B$2)&gt;123,OR(((G2246*J2246/C2246*C2247)/(G2246*K2246/D2246*D2247))&lt;(4/6),((G2246*J2246/C2246*C2247)/(G2246*K2246/D2246*D2247))&gt;(6/4))),COUNTIF($E$2:E2247,1),0)</f>
        <v>0</v>
      </c>
      <c r="G2247" s="21">
        <f t="shared" si="424"/>
        <v>38529.026141904258</v>
      </c>
      <c r="H2247" s="12">
        <f t="shared" si="425"/>
        <v>3.7932660163502669</v>
      </c>
      <c r="I2247" s="12">
        <f t="shared" si="426"/>
        <v>93.150846082302351</v>
      </c>
      <c r="J2247" s="15">
        <f>IF(OR((ROW(F2247)-MATCH(MAX($F$2:F2247),$F$2:F2247,0))=1,(ROW(F2247)-MATCH(MAX($F$2:F2247),$F$2:F2247,0))&gt;123),IF(OR(((G2246*J2246/C2246*C2247)/(G2246*K2246/D2246*D2247))&lt;(4/6),((G2246*J2246/C2246*C2247)/(G2246*K2246/D2246*D2247))&gt;(6/4)),50%,((G2246*J2246/C2246*C2247)/((G2246*K2246/D2246*D2247)+(G2246*J2246/C2246*C2247)))),((G2246*J2246/C2246*C2247)/((G2246*K2246/D2246*D2247)+(G2246*J2246/C2246*C2247))))</f>
        <v>0.49702203764659719</v>
      </c>
      <c r="K2247" s="18">
        <f t="shared" si="420"/>
        <v>0.50297796235340275</v>
      </c>
      <c r="L2247" s="20">
        <f t="shared" si="421"/>
        <v>0.98815867661688761</v>
      </c>
      <c r="M2247" s="51">
        <f>IF(AND((B2247-$B$2)&gt;123,OR(((U2246*R2246/C2246*C2247)/(U2246*S2246/D2246*D2247))&lt;(4/6),((U2246*R2246/C2246*C2247)/(U2246*S2246/D2246*D2247))&gt;(6/4))),1,0)</f>
        <v>0</v>
      </c>
      <c r="N2247" s="51">
        <f>IF(AND((B2247-$B$2)&gt;123,OR(((U2246*R2246/C2246*C2247)/(U2246*S2246/D2246*D2247))&lt;(4/6),((U2246*R2246/C2246*C2247)/(U2246*S2246/D2246*D2247))&gt;(6/4))),COUNTIF($M$2:M2247,1),0)</f>
        <v>0</v>
      </c>
      <c r="O2247" s="51">
        <f>IF(OR((ROW(N2247)-MATCH(MAX($N$2:N2247),$N$2:N2247,0))=1,(ROW(N2247)-MATCH(MAX($N$2:N2247),$N$2:N2247,0))&gt;123),IF(OR(((U2246*R2246/C2246*C2247)/(U2246*S2246/D2246*D2247))&lt;(4/6),((U2246*R2246/C2246*C2247)/(U2246*S2246/D2246*D2247))&gt;(6/4)),1,0),0)</f>
        <v>0</v>
      </c>
      <c r="P2247" s="47">
        <f>IF(O2247=1,U2246/2/C2247,P2246)</f>
        <v>3.7894353284260429</v>
      </c>
      <c r="Q2247" s="47">
        <f>IF(O2247=1,U2246/2/D2247,Q2246)</f>
        <v>93.056776270251035</v>
      </c>
      <c r="R2247" s="41">
        <f>P2247*C2247/U2246</f>
        <v>0.49483938949142087</v>
      </c>
      <c r="S2247" s="41">
        <f>Q2247*D2247/U2246</f>
        <v>0.50076915904394792</v>
      </c>
      <c r="T2247" s="41">
        <f t="shared" si="427"/>
        <v>0.98815867661689072</v>
      </c>
      <c r="U2247" s="42">
        <f>P2247*C2247+Q2247*D2247</f>
        <v>38490.117013322684</v>
      </c>
      <c r="V2247" s="25">
        <f>B2247</f>
        <v>44286</v>
      </c>
      <c r="W2247">
        <f>C2247/C$2</f>
        <v>2.1961301192429112</v>
      </c>
      <c r="X2247">
        <f>D2247/D$2</f>
        <v>1.4908032963095663</v>
      </c>
      <c r="Y2247">
        <f t="shared" si="428"/>
        <v>1.9245058506661341</v>
      </c>
      <c r="AA2247" s="15">
        <f t="shared" si="429"/>
        <v>-9.1012493677041784E-3</v>
      </c>
      <c r="AB2247" s="15">
        <f t="shared" si="430"/>
        <v>3.0676351033620541E-4</v>
      </c>
      <c r="AC2247" s="15">
        <f t="shared" si="431"/>
        <v>-4.3914514646312686E-3</v>
      </c>
    </row>
    <row r="2248" spans="1:29" x14ac:dyDescent="0.4">
      <c r="A2248" s="43">
        <f t="shared" si="422"/>
        <v>2021</v>
      </c>
      <c r="B2248" s="53">
        <v>44287</v>
      </c>
      <c r="C2248" s="45">
        <v>5110.7767999999996</v>
      </c>
      <c r="D2248" s="45">
        <f>VLOOKUP(B2248,'H11001.CSI  中证全债'!$A$2:$B$2792,2,0)</f>
        <v>208.04069999999999</v>
      </c>
      <c r="E2248" s="14">
        <f t="shared" si="423"/>
        <v>0</v>
      </c>
      <c r="F2248" s="14">
        <f>IF(AND((B2248-$B$2)&gt;123,OR(((G2247*J2247/C2247*C2248)/(G2247*K2247/D2247*D2248))&lt;(4/6),((G2247*J2247/C2247*C2248)/(G2247*K2247/D2247*D2248))&gt;(6/4))),COUNTIF($E$2:E2248,1),0)</f>
        <v>0</v>
      </c>
      <c r="G2248" s="21">
        <f t="shared" si="424"/>
        <v>38765.703177145901</v>
      </c>
      <c r="H2248" s="12">
        <f t="shared" si="425"/>
        <v>3.7932660163502669</v>
      </c>
      <c r="I2248" s="12">
        <f t="shared" si="426"/>
        <v>93.150846082302351</v>
      </c>
      <c r="J2248" s="15">
        <f>IF(OR((ROW(F2248)-MATCH(MAX($F$2:F2248),$F$2:F2248,0))=1,(ROW(F2248)-MATCH(MAX($F$2:F2248),$F$2:F2248,0))&gt;123),IF(OR(((G2247*J2247/C2247*C2248)/(G2247*K2247/D2247*D2248))&lt;(4/6),((G2247*J2247/C2247*C2248)/(G2247*K2247/D2247*D2248))&gt;(6/4)),50%,((G2247*J2247/C2247*C2248)/((G2247*K2247/D2247*D2248)+(G2247*J2247/C2247*C2248)))),((G2247*J2247/C2247*C2248)/((G2247*K2247/D2247*D2248)+(G2247*J2247/C2247*C2248))))</f>
        <v>0.50009504184669618</v>
      </c>
      <c r="K2248" s="18">
        <f t="shared" si="420"/>
        <v>0.49990495815330382</v>
      </c>
      <c r="L2248" s="20">
        <f t="shared" si="421"/>
        <v>1.0003802396641444</v>
      </c>
      <c r="M2248" s="51">
        <f>IF(AND((B2248-$B$2)&gt;123,OR(((U2247*R2247/C2247*C2248)/(U2247*S2247/D2247*D2248))&lt;(4/6),((U2247*R2247/C2247*C2248)/(U2247*S2247/D2247*D2248))&gt;(6/4))),1,0)</f>
        <v>0</v>
      </c>
      <c r="N2248" s="51">
        <f>IF(AND((B2248-$B$2)&gt;123,OR(((U2247*R2247/C2247*C2248)/(U2247*S2247/D2247*D2248))&lt;(4/6),((U2247*R2247/C2247*C2248)/(U2247*S2247/D2247*D2248))&gt;(6/4))),COUNTIF($M$2:M2248,1),0)</f>
        <v>0</v>
      </c>
      <c r="O2248" s="51">
        <f>IF(OR((ROW(N2248)-MATCH(MAX($N$2:N2248),$N$2:N2248,0))=1,(ROW(N2248)-MATCH(MAX($N$2:N2248),$N$2:N2248,0))&gt;123),IF(OR(((U2247*R2247/C2247*C2248)/(U2247*S2247/D2247*D2248))&lt;(4/6),((U2247*R2247/C2247*C2248)/(U2247*S2247/D2247*D2248))&gt;(6/4)),1,0),0)</f>
        <v>0</v>
      </c>
      <c r="P2248" s="47">
        <f>IF(O2248=1,U2247/2/C2248,P2247)</f>
        <v>3.7894353284260429</v>
      </c>
      <c r="Q2248" s="47">
        <f>IF(O2248=1,U2247/2/D2248,Q2247)</f>
        <v>93.056776270251035</v>
      </c>
      <c r="R2248" s="41">
        <f>P2248*C2248/U2247</f>
        <v>0.50316703778574279</v>
      </c>
      <c r="S2248" s="41">
        <f>Q2248*D2248/U2247</f>
        <v>0.50297578644163188</v>
      </c>
      <c r="T2248" s="41">
        <f t="shared" si="427"/>
        <v>1.0003802396641475</v>
      </c>
      <c r="U2248" s="42">
        <f>P2248*C2248+Q2248*D2248</f>
        <v>38726.555036626611</v>
      </c>
      <c r="V2248" s="25">
        <f>B2248</f>
        <v>44287</v>
      </c>
      <c r="W2248">
        <f>C2248/C$2</f>
        <v>2.2232822752161714</v>
      </c>
      <c r="X2248">
        <f>D2248/D$2</f>
        <v>1.4907968470082407</v>
      </c>
      <c r="Y2248">
        <f t="shared" si="428"/>
        <v>1.9363277518313304</v>
      </c>
      <c r="AA2248" s="15">
        <f t="shared" si="429"/>
        <v>1.2363637170378805E-2</v>
      </c>
      <c r="AB2248" s="15">
        <f t="shared" si="430"/>
        <v>-4.3260578653780968E-6</v>
      </c>
      <c r="AC2248" s="15">
        <f t="shared" si="431"/>
        <v>6.1428242273746658E-3</v>
      </c>
    </row>
    <row r="2249" spans="1:29" x14ac:dyDescent="0.4">
      <c r="A2249" s="43">
        <f t="shared" si="422"/>
        <v>2021</v>
      </c>
      <c r="B2249" s="53">
        <v>44288</v>
      </c>
      <c r="C2249" s="45">
        <v>5161.5568999999996</v>
      </c>
      <c r="D2249" s="45">
        <f>VLOOKUP(B2249,'H11001.CSI  中证全债'!$A$2:$B$2792,2,0)</f>
        <v>208.08150000000001</v>
      </c>
      <c r="E2249" s="14">
        <f t="shared" si="423"/>
        <v>0</v>
      </c>
      <c r="F2249" s="14">
        <f>IF(AND((B2249-$B$2)&gt;123,OR(((G2248*J2248/C2248*C2249)/(G2248*K2248/D2248*D2249))&lt;(4/6),((G2248*J2248/C2248*C2249)/(G2248*K2248/D2248*D2249))&gt;(6/4))),COUNTIF($E$2:E2249,1),0)</f>
        <v>0</v>
      </c>
      <c r="G2249" s="21">
        <f t="shared" si="424"/>
        <v>38962.126159302934</v>
      </c>
      <c r="H2249" s="12">
        <f t="shared" si="425"/>
        <v>3.7932660163502669</v>
      </c>
      <c r="I2249" s="12">
        <f t="shared" si="426"/>
        <v>93.150846082302351</v>
      </c>
      <c r="J2249" s="15">
        <f>IF(OR((ROW(F2249)-MATCH(MAX($F$2:F2249),$F$2:F2249,0))=1,(ROW(F2249)-MATCH(MAX($F$2:F2249),$F$2:F2249,0))&gt;123),IF(OR(((G2248*J2248/C2248*C2249)/(G2248*K2248/D2248*D2249))&lt;(4/6),((G2248*J2248/C2248*C2249)/(G2248*K2248/D2248*D2249))&gt;(6/4)),50%,((G2248*J2248/C2248*C2249)/((G2248*K2248/D2248*D2249)+(G2248*J2248/C2248*C2249)))),((G2248*J2248/C2248*C2249)/((G2248*K2248/D2248*D2249)+(G2248*J2248/C2248*C2249))))</f>
        <v>0.50251770912541338</v>
      </c>
      <c r="K2249" s="18">
        <f t="shared" si="420"/>
        <v>0.49748229087458662</v>
      </c>
      <c r="L2249" s="20">
        <f t="shared" si="421"/>
        <v>1.0101218040183388</v>
      </c>
      <c r="M2249" s="51">
        <f>IF(AND((B2249-$B$2)&gt;123,OR(((U2248*R2248/C2248*C2249)/(U2248*S2248/D2248*D2249))&lt;(4/6),((U2248*R2248/C2248*C2249)/(U2248*S2248/D2248*D2249))&gt;(6/4))),1,0)</f>
        <v>0</v>
      </c>
      <c r="N2249" s="51">
        <f>IF(AND((B2249-$B$2)&gt;123,OR(((U2248*R2248/C2248*C2249)/(U2248*S2248/D2248*D2249))&lt;(4/6),((U2248*R2248/C2248*C2249)/(U2248*S2248/D2248*D2249))&gt;(6/4))),COUNTIF($M$2:M2249,1),0)</f>
        <v>0</v>
      </c>
      <c r="O2249" s="51">
        <f>IF(OR((ROW(N2249)-MATCH(MAX($N$2:N2249),$N$2:N2249,0))=1,(ROW(N2249)-MATCH(MAX($N$2:N2249),$N$2:N2249,0))&gt;123),IF(OR(((U2248*R2248/C2248*C2249)/(U2248*S2248/D2248*D2249))&lt;(4/6),((U2248*R2248/C2248*C2249)/(U2248*S2248/D2248*D2249))&gt;(6/4)),1,0),0)</f>
        <v>0</v>
      </c>
      <c r="P2249" s="47">
        <f>IF(O2249=1,U2248/2/C2249,P2248)</f>
        <v>3.7894353284260429</v>
      </c>
      <c r="Q2249" s="47">
        <f>IF(O2249=1,U2248/2/D2249,Q2248)</f>
        <v>93.056776270251035</v>
      </c>
      <c r="R2249" s="41">
        <f>P2249*C2249/U2248</f>
        <v>0.50506392959669211</v>
      </c>
      <c r="S2249" s="41">
        <f>Q2249*D2249/U2248</f>
        <v>0.50000299724994457</v>
      </c>
      <c r="T2249" s="41">
        <f t="shared" si="427"/>
        <v>1.010121804018342</v>
      </c>
      <c r="U2249" s="42">
        <f>P2249*C2249+Q2249*D2249</f>
        <v>38922.779658019448</v>
      </c>
      <c r="V2249" s="25">
        <f>B2249</f>
        <v>44288</v>
      </c>
      <c r="W2249">
        <f>C2249/C$2</f>
        <v>2.2453725563381535</v>
      </c>
      <c r="X2249">
        <f>D2249/D$2</f>
        <v>1.4910892153350053</v>
      </c>
      <c r="Y2249">
        <f t="shared" si="428"/>
        <v>1.9461389829009723</v>
      </c>
      <c r="AA2249" s="15">
        <f t="shared" si="429"/>
        <v>9.9358868499206388E-3</v>
      </c>
      <c r="AB2249" s="15">
        <f t="shared" si="430"/>
        <v>1.9611547163611576E-4</v>
      </c>
      <c r="AC2249" s="15">
        <f t="shared" si="431"/>
        <v>5.0669268466367878E-3</v>
      </c>
    </row>
    <row r="2250" spans="1:29" x14ac:dyDescent="0.4">
      <c r="A2250" s="43">
        <f t="shared" si="422"/>
        <v>2021</v>
      </c>
      <c r="B2250" s="53">
        <v>44292</v>
      </c>
      <c r="C2250" s="45">
        <v>5140.3418000000001</v>
      </c>
      <c r="D2250" s="45">
        <f>VLOOKUP(B2250,'H11001.CSI  中证全债'!$A$2:$B$2792,2,0)</f>
        <v>208.10830000000001</v>
      </c>
      <c r="E2250" s="14">
        <f t="shared" si="423"/>
        <v>0</v>
      </c>
      <c r="F2250" s="14">
        <f>IF(AND((B2250-$B$2)&gt;123,OR(((G2249*J2249/C2249*C2250)/(G2249*K2249/D2249*D2250))&lt;(4/6),((G2249*J2249/C2249*C2250)/(G2249*K2249/D2249*D2250))&gt;(6/4))),COUNTIF($E$2:E2250,1),0)</f>
        <v>0</v>
      </c>
      <c r="G2250" s="21">
        <f t="shared" si="424"/>
        <v>38884.148084114473</v>
      </c>
      <c r="H2250" s="12">
        <f t="shared" si="425"/>
        <v>3.7932660163502669</v>
      </c>
      <c r="I2250" s="12">
        <f t="shared" si="426"/>
        <v>93.150846082302351</v>
      </c>
      <c r="J2250" s="15">
        <f>IF(OR((ROW(F2250)-MATCH(MAX($F$2:F2250),$F$2:F2250,0))=1,(ROW(F2250)-MATCH(MAX($F$2:F2250),$F$2:F2250,0))&gt;123),IF(OR(((G2249*J2249/C2249*C2250)/(G2249*K2249/D2249*D2250))&lt;(4/6),((G2249*J2249/C2249*C2250)/(G2249*K2249/D2249*D2250))&gt;(6/4)),50%,((G2249*J2249/C2249*C2250)/((G2249*K2249/D2249*D2250)+(G2249*J2249/C2249*C2250)))),((G2249*J2249/C2249*C2250)/((G2249*K2249/D2249*D2250)+(G2249*J2249/C2249*C2250))))</f>
        <v>0.50145585857211239</v>
      </c>
      <c r="K2250" s="18">
        <f t="shared" si="420"/>
        <v>0.49854414142788761</v>
      </c>
      <c r="L2250" s="20">
        <f t="shared" si="421"/>
        <v>1.0058404399977208</v>
      </c>
      <c r="M2250" s="51">
        <f>IF(AND((B2250-$B$2)&gt;123,OR(((U2249*R2249/C2249*C2250)/(U2249*S2249/D2249*D2250))&lt;(4/6),((U2249*R2249/C2249*C2250)/(U2249*S2249/D2249*D2250))&gt;(6/4))),1,0)</f>
        <v>0</v>
      </c>
      <c r="N2250" s="51">
        <f>IF(AND((B2250-$B$2)&gt;123,OR(((U2249*R2249/C2249*C2250)/(U2249*S2249/D2249*D2250))&lt;(4/6),((U2249*R2249/C2249*C2250)/(U2249*S2249/D2249*D2250))&gt;(6/4))),COUNTIF($M$2:M2250,1),0)</f>
        <v>0</v>
      </c>
      <c r="O2250" s="51">
        <f>IF(OR((ROW(N2250)-MATCH(MAX($N$2:N2250),$N$2:N2250,0))=1,(ROW(N2250)-MATCH(MAX($N$2:N2250),$N$2:N2250,0))&gt;123),IF(OR(((U2249*R2249/C2249*C2250)/(U2249*S2249/D2249*D2250))&lt;(4/6),((U2249*R2249/C2249*C2250)/(U2249*S2249/D2249*D2250))&gt;(6/4)),1,0),0)</f>
        <v>0</v>
      </c>
      <c r="P2250" s="47">
        <f>IF(O2250=1,U2249/2/C2250,P2249)</f>
        <v>3.7894353284260429</v>
      </c>
      <c r="Q2250" s="47">
        <f>IF(O2250=1,U2249/2/D2250,Q2249)</f>
        <v>93.056776270251035</v>
      </c>
      <c r="R2250" s="41">
        <f>P2250*C2250/U2249</f>
        <v>0.50045225413626815</v>
      </c>
      <c r="S2250" s="41">
        <f>Q2250*D2250/U2249</f>
        <v>0.49754636444862022</v>
      </c>
      <c r="T2250" s="41">
        <f t="shared" si="427"/>
        <v>1.0058404399977241</v>
      </c>
      <c r="U2250" s="42">
        <f>P2250*C2250+Q2250*D2250</f>
        <v>38844.8803301874</v>
      </c>
      <c r="V2250" s="25">
        <f>B2250</f>
        <v>44292</v>
      </c>
      <c r="W2250">
        <f>C2250/C$2</f>
        <v>2.2361435961149372</v>
      </c>
      <c r="X2250">
        <f>D2250/D$2</f>
        <v>1.4912812611967037</v>
      </c>
      <c r="Y2250">
        <f t="shared" si="428"/>
        <v>1.94224401650937</v>
      </c>
      <c r="AA2250" s="15">
        <f t="shared" si="429"/>
        <v>-4.1102133350499059E-3</v>
      </c>
      <c r="AB2250" s="15">
        <f t="shared" si="430"/>
        <v>1.287956882281005E-4</v>
      </c>
      <c r="AC2250" s="15">
        <f t="shared" si="431"/>
        <v>-2.001381415111636E-3</v>
      </c>
    </row>
    <row r="2251" spans="1:29" x14ac:dyDescent="0.4">
      <c r="A2251" s="43">
        <f t="shared" si="422"/>
        <v>2021</v>
      </c>
      <c r="B2251" s="53">
        <v>44293</v>
      </c>
      <c r="C2251" s="45">
        <v>5103.7428</v>
      </c>
      <c r="D2251" s="45">
        <f>VLOOKUP(B2251,'H11001.CSI  中证全债'!$A$2:$B$2792,2,0)</f>
        <v>208.15100000000001</v>
      </c>
      <c r="E2251" s="14">
        <f t="shared" si="423"/>
        <v>0</v>
      </c>
      <c r="F2251" s="14">
        <f>IF(AND((B2251-$B$2)&gt;123,OR(((G2250*J2250/C2250*C2251)/(G2250*K2250/D2250*D2251))&lt;(4/6),((G2250*J2250/C2250*C2251)/(G2250*K2250/D2250*D2251))&gt;(6/4))),COUNTIF($E$2:E2251,1),0)</f>
        <v>0</v>
      </c>
      <c r="G2251" s="21">
        <f t="shared" si="424"/>
        <v>38749.295882309787</v>
      </c>
      <c r="H2251" s="12">
        <f t="shared" si="425"/>
        <v>3.7932660163502669</v>
      </c>
      <c r="I2251" s="12">
        <f t="shared" si="426"/>
        <v>93.150846082302351</v>
      </c>
      <c r="J2251" s="15">
        <f>IF(OR((ROW(F2251)-MATCH(MAX($F$2:F2251),$F$2:F2251,0))=1,(ROW(F2251)-MATCH(MAX($F$2:F2251),$F$2:F2251,0))&gt;123),IF(OR(((G2250*J2250/C2250*C2251)/(G2250*K2250/D2250*D2251))&lt;(4/6),((G2250*J2250/C2250*C2251)/(G2250*K2250/D2250*D2251))&gt;(6/4)),50%,((G2250*J2250/C2250*C2251)/((G2250*K2250/D2250*D2251)+(G2250*J2250/C2250*C2251)))),((G2250*J2250/C2250*C2251)/((G2250*K2250/D2250*D2251)+(G2250*J2250/C2250*C2251))))</f>
        <v>0.49961821701825376</v>
      </c>
      <c r="K2251" s="18">
        <f t="shared" si="420"/>
        <v>0.50038178298174629</v>
      </c>
      <c r="L2251" s="20">
        <f t="shared" si="421"/>
        <v>0.99847403324928719</v>
      </c>
      <c r="M2251" s="51">
        <f>IF(AND((B2251-$B$2)&gt;123,OR(((U2250*R2250/C2250*C2251)/(U2250*S2250/D2250*D2251))&lt;(4/6),((U2250*R2250/C2250*C2251)/(U2250*S2250/D2250*D2251))&gt;(6/4))),1,0)</f>
        <v>0</v>
      </c>
      <c r="N2251" s="51">
        <f>IF(AND((B2251-$B$2)&gt;123,OR(((U2250*R2250/C2250*C2251)/(U2250*S2250/D2250*D2251))&lt;(4/6),((U2250*R2250/C2250*C2251)/(U2250*S2250/D2250*D2251))&gt;(6/4))),COUNTIF($M$2:M2251,1),0)</f>
        <v>0</v>
      </c>
      <c r="O2251" s="51">
        <f>IF(OR((ROW(N2251)-MATCH(MAX($N$2:N2251),$N$2:N2251,0))=1,(ROW(N2251)-MATCH(MAX($N$2:N2251),$N$2:N2251,0))&gt;123),IF(OR(((U2250*R2250/C2250*C2251)/(U2250*S2250/D2250*D2251))&lt;(4/6),((U2250*R2250/C2250*C2251)/(U2250*S2250/D2250*D2251))&gt;(6/4)),1,0),0)</f>
        <v>0</v>
      </c>
      <c r="P2251" s="47">
        <f>IF(O2251=1,U2250/2/C2251,P2250)</f>
        <v>3.7894353284260429</v>
      </c>
      <c r="Q2251" s="47">
        <f>IF(O2251=1,U2250/2/D2251,Q2250)</f>
        <v>93.056776270251035</v>
      </c>
      <c r="R2251" s="41">
        <f>P2251*C2251/U2250</f>
        <v>0.49788551564902572</v>
      </c>
      <c r="S2251" s="41">
        <f>Q2251*D2251/U2250</f>
        <v>0.4986464335269476</v>
      </c>
      <c r="T2251" s="41">
        <f t="shared" si="427"/>
        <v>0.99847403324929074</v>
      </c>
      <c r="U2251" s="42">
        <f>P2251*C2251+Q2251*D2251</f>
        <v>38710.164310949076</v>
      </c>
      <c r="V2251" s="25">
        <f>B2251</f>
        <v>44293</v>
      </c>
      <c r="W2251">
        <f>C2251/C$2</f>
        <v>2.2202223553378722</v>
      </c>
      <c r="X2251">
        <f>D2251/D$2</f>
        <v>1.4915872447151559</v>
      </c>
      <c r="Y2251">
        <f t="shared" si="428"/>
        <v>1.9355082155474539</v>
      </c>
      <c r="AA2251" s="15">
        <f t="shared" si="429"/>
        <v>-7.1199545524386343E-3</v>
      </c>
      <c r="AB2251" s="15">
        <f t="shared" si="430"/>
        <v>2.0518162898830461E-4</v>
      </c>
      <c r="AC2251" s="15">
        <f t="shared" si="431"/>
        <v>-3.4680508240265695E-3</v>
      </c>
    </row>
    <row r="2252" spans="1:29" x14ac:dyDescent="0.4">
      <c r="A2252" s="43">
        <f t="shared" si="422"/>
        <v>2021</v>
      </c>
      <c r="B2252" s="53">
        <v>44294</v>
      </c>
      <c r="C2252" s="45">
        <v>5112.2085999999999</v>
      </c>
      <c r="D2252" s="45">
        <f>VLOOKUP(B2252,'H11001.CSI  中证全债'!$A$2:$B$2792,2,0)</f>
        <v>208.1523</v>
      </c>
      <c r="E2252" s="14">
        <f t="shared" si="423"/>
        <v>0</v>
      </c>
      <c r="F2252" s="14">
        <f>IF(AND((B2252-$B$2)&gt;123,OR(((G2251*J2251/C2251*C2252)/(G2251*K2251/D2251*D2252))&lt;(4/6),((G2251*J2251/C2251*C2252)/(G2251*K2251/D2251*D2252))&gt;(6/4))),COUNTIF($E$2:E2252,1),0)</f>
        <v>0</v>
      </c>
      <c r="G2252" s="21">
        <f t="shared" si="424"/>
        <v>38781.530009850911</v>
      </c>
      <c r="H2252" s="12">
        <f t="shared" si="425"/>
        <v>3.7932660163502669</v>
      </c>
      <c r="I2252" s="12">
        <f t="shared" si="426"/>
        <v>93.150846082302351</v>
      </c>
      <c r="J2252" s="15">
        <f>IF(OR((ROW(F2252)-MATCH(MAX($F$2:F2252),$F$2:F2252,0))=1,(ROW(F2252)-MATCH(MAX($F$2:F2252),$F$2:F2252,0))&gt;123),IF(OR(((G2251*J2251/C2251*C2252)/(G2251*K2251/D2251*D2252))&lt;(4/6),((G2251*J2251/C2251*C2252)/(G2251*K2251/D2251*D2252))&gt;(6/4)),50%,((G2251*J2251/C2251*C2252)/((G2251*K2251/D2251*D2252)+(G2251*J2251/C2251*C2252)))),((G2251*J2251/C2251*C2252)/((G2251*K2251/D2251*D2252)+(G2251*J2251/C2251*C2252))))</f>
        <v>0.50003099789894401</v>
      </c>
      <c r="K2252" s="18">
        <f t="shared" si="420"/>
        <v>0.49996900210105599</v>
      </c>
      <c r="L2252" s="20">
        <f t="shared" si="421"/>
        <v>1.0001239992832105</v>
      </c>
      <c r="M2252" s="51">
        <f>IF(AND((B2252-$B$2)&gt;123,OR(((U2251*R2251/C2251*C2252)/(U2251*S2251/D2251*D2252))&lt;(4/6),((U2251*R2251/C2251*C2252)/(U2251*S2251/D2251*D2252))&gt;(6/4))),1,0)</f>
        <v>0</v>
      </c>
      <c r="N2252" s="51">
        <f>IF(AND((B2252-$B$2)&gt;123,OR(((U2251*R2251/C2251*C2252)/(U2251*S2251/D2251*D2252))&lt;(4/6),((U2251*R2251/C2251*C2252)/(U2251*S2251/D2251*D2252))&gt;(6/4))),COUNTIF($M$2:M2252,1),0)</f>
        <v>0</v>
      </c>
      <c r="O2252" s="51">
        <f>IF(OR((ROW(N2252)-MATCH(MAX($N$2:N2252),$N$2:N2252,0))=1,(ROW(N2252)-MATCH(MAX($N$2:N2252),$N$2:N2252,0))&gt;123),IF(OR(((U2251*R2251/C2251*C2252)/(U2251*S2251/D2251*D2252))&lt;(4/6),((U2251*R2251/C2251*C2252)/(U2251*S2251/D2251*D2252))&gt;(6/4)),1,0),0)</f>
        <v>0</v>
      </c>
      <c r="P2252" s="47">
        <f>IF(O2252=1,U2251/2/C2252,P2251)</f>
        <v>3.7894353284260429</v>
      </c>
      <c r="Q2252" s="47">
        <f>IF(O2252=1,U2251/2/D2252,Q2251)</f>
        <v>93.056776270251035</v>
      </c>
      <c r="R2252" s="41">
        <f>P2252*C2252/U2251</f>
        <v>0.50044695546910944</v>
      </c>
      <c r="S2252" s="41">
        <f>Q2252*D2252/U2251</f>
        <v>0.50038490809917391</v>
      </c>
      <c r="T2252" s="41">
        <f t="shared" si="427"/>
        <v>1.0001239992832143</v>
      </c>
      <c r="U2252" s="42">
        <f>P2252*C2252+Q2252*D2252</f>
        <v>38742.365886361615</v>
      </c>
      <c r="V2252" s="25">
        <f>B2252</f>
        <v>44294</v>
      </c>
      <c r="W2252">
        <f>C2252/C$2</f>
        <v>2.2239051346534402</v>
      </c>
      <c r="X2252">
        <f>D2252/D$2</f>
        <v>1.4915965603726262</v>
      </c>
      <c r="Y2252">
        <f t="shared" si="428"/>
        <v>1.9371182943180807</v>
      </c>
      <c r="AA2252" s="15">
        <f t="shared" si="429"/>
        <v>1.6587434617589825E-3</v>
      </c>
      <c r="AB2252" s="15">
        <f t="shared" si="430"/>
        <v>6.24546603167353E-6</v>
      </c>
      <c r="AC2252" s="15">
        <f t="shared" si="431"/>
        <v>8.3186356828313102E-4</v>
      </c>
    </row>
    <row r="2253" spans="1:29" x14ac:dyDescent="0.4">
      <c r="A2253" s="43">
        <f t="shared" si="422"/>
        <v>2021</v>
      </c>
      <c r="B2253" s="53">
        <v>44295</v>
      </c>
      <c r="C2253" s="45">
        <v>5035.3374000000003</v>
      </c>
      <c r="D2253" s="45">
        <f>VLOOKUP(B2253,'H11001.CSI  中证全债'!$A$2:$B$2792,2,0)</f>
        <v>208.22130000000001</v>
      </c>
      <c r="E2253" s="14">
        <f t="shared" si="423"/>
        <v>0</v>
      </c>
      <c r="F2253" s="14">
        <f>IF(AND((B2253-$B$2)&gt;123,OR(((G2252*J2252/C2252*C2253)/(G2252*K2252/D2252*D2253))&lt;(4/6),((G2252*J2252/C2252*C2253)/(G2252*K2252/D2252*D2253))&gt;(6/4))),COUNTIF($E$2:E2253,1),0)</f>
        <v>0</v>
      </c>
      <c r="G2253" s="21">
        <f t="shared" si="424"/>
        <v>38496.364507634527</v>
      </c>
      <c r="H2253" s="12">
        <f t="shared" si="425"/>
        <v>3.7932660163502669</v>
      </c>
      <c r="I2253" s="12">
        <f t="shared" si="426"/>
        <v>93.150846082302351</v>
      </c>
      <c r="J2253" s="15">
        <f>IF(OR((ROW(F2253)-MATCH(MAX($F$2:F2253),$F$2:F2253,0))=1,(ROW(F2253)-MATCH(MAX($F$2:F2253),$F$2:F2253,0))&gt;123),IF(OR(((G2252*J2252/C2252*C2253)/(G2252*K2252/D2252*D2253))&lt;(4/6),((G2252*J2252/C2252*C2253)/(G2252*K2252/D2252*D2253))&gt;(6/4)),50%,((G2252*J2252/C2252*C2253)/((G2252*K2252/D2252*D2253)+(G2252*J2252/C2252*C2253)))),((G2252*J2252/C2252*C2253)/((G2252*K2252/D2252*D2253)+(G2252*J2252/C2252*C2253))))</f>
        <v>0.49616046825641369</v>
      </c>
      <c r="K2253" s="18">
        <f t="shared" si="420"/>
        <v>0.50383953174358631</v>
      </c>
      <c r="L2253" s="20">
        <f t="shared" si="421"/>
        <v>0.98475891032091412</v>
      </c>
      <c r="M2253" s="51">
        <f>IF(AND((B2253-$B$2)&gt;123,OR(((U2252*R2252/C2252*C2253)/(U2252*S2252/D2252*D2253))&lt;(4/6),((U2252*R2252/C2252*C2253)/(U2252*S2252/D2252*D2253))&gt;(6/4))),1,0)</f>
        <v>0</v>
      </c>
      <c r="N2253" s="51">
        <f>IF(AND((B2253-$B$2)&gt;123,OR(((U2252*R2252/C2252*C2253)/(U2252*S2252/D2252*D2253))&lt;(4/6),((U2252*R2252/C2252*C2253)/(U2252*S2252/D2252*D2253))&gt;(6/4))),COUNTIF($M$2:M2253,1),0)</f>
        <v>0</v>
      </c>
      <c r="O2253" s="51">
        <f>IF(OR((ROW(N2253)-MATCH(MAX($N$2:N2253),$N$2:N2253,0))=1,(ROW(N2253)-MATCH(MAX($N$2:N2253),$N$2:N2253,0))&gt;123),IF(OR(((U2252*R2252/C2252*C2253)/(U2252*S2252/D2252*D2253))&lt;(4/6),((U2252*R2252/C2252*C2253)/(U2252*S2252/D2252*D2253))&gt;(6/4)),1,0),0)</f>
        <v>0</v>
      </c>
      <c r="P2253" s="47">
        <f>IF(O2253=1,U2252/2/C2253,P2252)</f>
        <v>3.7894353284260429</v>
      </c>
      <c r="Q2253" s="47">
        <f>IF(O2253=1,U2252/2/D2253,Q2252)</f>
        <v>93.056776270251035</v>
      </c>
      <c r="R2253" s="41">
        <f>P2253*C2253/U2252</f>
        <v>0.49251213748982758</v>
      </c>
      <c r="S2253" s="41">
        <f>Q2253*D2253/U2252</f>
        <v>0.50013473585055002</v>
      </c>
      <c r="T2253" s="41">
        <f t="shared" si="427"/>
        <v>0.98475891032091756</v>
      </c>
      <c r="U2253" s="42">
        <f>P2253*C2253+Q2253*D2253</f>
        <v>38457.488362905759</v>
      </c>
      <c r="V2253" s="25">
        <f>B2253</f>
        <v>44295</v>
      </c>
      <c r="W2253">
        <f>C2253/C$2</f>
        <v>2.1904647432760282</v>
      </c>
      <c r="X2253">
        <f>D2253/D$2</f>
        <v>1.4920910068075959</v>
      </c>
      <c r="Y2253">
        <f t="shared" si="428"/>
        <v>1.9228744181452879</v>
      </c>
      <c r="AA2253" s="15">
        <f t="shared" si="429"/>
        <v>-1.5036788600527706E-2</v>
      </c>
      <c r="AB2253" s="15">
        <f t="shared" si="430"/>
        <v>3.314880498559436E-4</v>
      </c>
      <c r="AC2253" s="15">
        <f t="shared" si="431"/>
        <v>-7.3531266596225109E-3</v>
      </c>
    </row>
    <row r="2254" spans="1:29" x14ac:dyDescent="0.4">
      <c r="A2254" s="43">
        <f t="shared" si="422"/>
        <v>2021</v>
      </c>
      <c r="B2254" s="53">
        <v>44298</v>
      </c>
      <c r="C2254" s="45">
        <v>4947.7458999999999</v>
      </c>
      <c r="D2254" s="45">
        <f>VLOOKUP(B2254,'H11001.CSI  中证全债'!$A$2:$B$2792,2,0)</f>
        <v>208.35910000000001</v>
      </c>
      <c r="E2254" s="14">
        <f t="shared" si="423"/>
        <v>0</v>
      </c>
      <c r="F2254" s="14">
        <f>IF(AND((B2254-$B$2)&gt;123,OR(((G2253*J2253/C2253*C2254)/(G2253*K2253/D2253*D2254))&lt;(4/6),((G2253*J2253/C2253*C2254)/(G2253*K2253/D2253*D2254))&gt;(6/4))),COUNTIF($E$2:E2254,1),0)</f>
        <v>0</v>
      </c>
      <c r="G2254" s="21">
        <f t="shared" si="424"/>
        <v>38176.942833953522</v>
      </c>
      <c r="H2254" s="12">
        <f t="shared" si="425"/>
        <v>3.7932660163502669</v>
      </c>
      <c r="I2254" s="12">
        <f t="shared" si="426"/>
        <v>93.150846082302351</v>
      </c>
      <c r="J2254" s="15">
        <f>IF(OR((ROW(F2254)-MATCH(MAX($F$2:F2254),$F$2:F2254,0))=1,(ROW(F2254)-MATCH(MAX($F$2:F2254),$F$2:F2254,0))&gt;123),IF(OR(((G2253*J2253/C2253*C2254)/(G2253*K2253/D2253*D2254))&lt;(4/6),((G2253*J2253/C2253*C2254)/(G2253*K2253/D2253*D2254))&gt;(6/4)),50%,((G2253*J2253/C2253*C2254)/((G2253*K2253/D2253*D2254)+(G2253*J2253/C2253*C2254)))),((G2253*J2253/C2253*C2254)/((G2253*K2253/D2253*D2254)+(G2253*J2253/C2253*C2254))))</f>
        <v>0.49160867756321591</v>
      </c>
      <c r="K2254" s="18">
        <f t="shared" si="420"/>
        <v>0.50839132243678409</v>
      </c>
      <c r="L2254" s="20">
        <f t="shared" si="421"/>
        <v>0.96698872672899527</v>
      </c>
      <c r="M2254" s="51">
        <f>IF(AND((B2254-$B$2)&gt;123,OR(((U2253*R2253/C2253*C2254)/(U2253*S2253/D2253*D2254))&lt;(4/6),((U2253*R2253/C2253*C2254)/(U2253*S2253/D2253*D2254))&gt;(6/4))),1,0)</f>
        <v>0</v>
      </c>
      <c r="N2254" s="51">
        <f>IF(AND((B2254-$B$2)&gt;123,OR(((U2253*R2253/C2253*C2254)/(U2253*S2253/D2253*D2254))&lt;(4/6),((U2253*R2253/C2253*C2254)/(U2253*S2253/D2253*D2254))&gt;(6/4))),COUNTIF($M$2:M2254,1),0)</f>
        <v>0</v>
      </c>
      <c r="O2254" s="51">
        <f>IF(OR((ROW(N2254)-MATCH(MAX($N$2:N2254),$N$2:N2254,0))=1,(ROW(N2254)-MATCH(MAX($N$2:N2254),$N$2:N2254,0))&gt;123),IF(OR(((U2253*R2253/C2253*C2254)/(U2253*S2253/D2253*D2254))&lt;(4/6),((U2253*R2253/C2253*C2254)/(U2253*S2253/D2253*D2254))&gt;(6/4)),1,0),0)</f>
        <v>0</v>
      </c>
      <c r="P2254" s="47">
        <f>IF(O2254=1,U2253/2/C2254,P2253)</f>
        <v>3.7894353284260429</v>
      </c>
      <c r="Q2254" s="47">
        <f>IF(O2254=1,U2253/2/D2254,Q2253)</f>
        <v>93.056776270251035</v>
      </c>
      <c r="R2254" s="41">
        <f>P2254*C2254/U2253</f>
        <v>0.48752957896282295</v>
      </c>
      <c r="S2254" s="41">
        <f>Q2254*D2254/U2253</f>
        <v>0.50417297067358091</v>
      </c>
      <c r="T2254" s="41">
        <f t="shared" si="427"/>
        <v>0.96698872672899894</v>
      </c>
      <c r="U2254" s="42">
        <f>P2254*C2254+Q2254*D2254</f>
        <v>38138.389262105971</v>
      </c>
      <c r="V2254" s="25">
        <f>B2254</f>
        <v>44298</v>
      </c>
      <c r="W2254">
        <f>C2254/C$2</f>
        <v>2.1523608234551515</v>
      </c>
      <c r="X2254">
        <f>D2254/D$2</f>
        <v>1.4930784664994625</v>
      </c>
      <c r="Y2254">
        <f t="shared" si="428"/>
        <v>1.9069194631052986</v>
      </c>
      <c r="AA2254" s="15">
        <f t="shared" si="429"/>
        <v>-1.7395358650643789E-2</v>
      </c>
      <c r="AB2254" s="15">
        <f t="shared" si="430"/>
        <v>6.617958873562646E-4</v>
      </c>
      <c r="AC2254" s="15">
        <f t="shared" si="431"/>
        <v>-8.2974503635961927E-3</v>
      </c>
    </row>
    <row r="2255" spans="1:29" x14ac:dyDescent="0.4">
      <c r="A2255" s="43">
        <f t="shared" si="422"/>
        <v>2021</v>
      </c>
      <c r="B2255" s="53">
        <v>44299</v>
      </c>
      <c r="C2255" s="45">
        <v>4939.6437999999998</v>
      </c>
      <c r="D2255" s="45">
        <f>VLOOKUP(B2255,'H11001.CSI  中证全债'!$A$2:$B$2792,2,0)</f>
        <v>208.64269999999999</v>
      </c>
      <c r="E2255" s="14">
        <f t="shared" si="423"/>
        <v>0</v>
      </c>
      <c r="F2255" s="14">
        <f>IF(AND((B2255-$B$2)&gt;123,OR(((G2254*J2254/C2254*C2255)/(G2254*K2254/D2254*D2255))&lt;(4/6),((G2254*J2254/C2254*C2255)/(G2254*K2254/D2254*D2255))&gt;(6/4))),COUNTIF($E$2:E2255,1),0)</f>
        <v>0</v>
      </c>
      <c r="G2255" s="21">
        <f t="shared" si="424"/>
        <v>38172.626993311394</v>
      </c>
      <c r="H2255" s="12">
        <f t="shared" si="425"/>
        <v>3.7932660163502669</v>
      </c>
      <c r="I2255" s="12">
        <f t="shared" si="426"/>
        <v>93.150846082302351</v>
      </c>
      <c r="J2255" s="15">
        <f>IF(OR((ROW(F2255)-MATCH(MAX($F$2:F2255),$F$2:F2255,0))=1,(ROW(F2255)-MATCH(MAX($F$2:F2255),$F$2:F2255,0))&gt;123),IF(OR(((G2254*J2254/C2254*C2255)/(G2254*K2254/D2254*D2255))&lt;(4/6),((G2254*J2254/C2254*C2255)/(G2254*K2254/D2254*D2255))&gt;(6/4)),50%,((G2254*J2254/C2254*C2255)/((G2254*K2254/D2254*D2255)+(G2254*J2254/C2254*C2255)))),((G2254*J2254/C2254*C2255)/((G2254*K2254/D2254*D2255)+(G2254*J2254/C2254*C2255))))</f>
        <v>0.49085914267043956</v>
      </c>
      <c r="K2255" s="18">
        <f t="shared" si="420"/>
        <v>0.50914085732956038</v>
      </c>
      <c r="L2255" s="20">
        <f t="shared" si="421"/>
        <v>0.96409301199081088</v>
      </c>
      <c r="M2255" s="51">
        <f>IF(AND((B2255-$B$2)&gt;123,OR(((U2254*R2254/C2254*C2255)/(U2254*S2254/D2254*D2255))&lt;(4/6),((U2254*R2254/C2254*C2255)/(U2254*S2254/D2254*D2255))&gt;(6/4))),1,0)</f>
        <v>0</v>
      </c>
      <c r="N2255" s="51">
        <f>IF(AND((B2255-$B$2)&gt;123,OR(((U2254*R2254/C2254*C2255)/(U2254*S2254/D2254*D2255))&lt;(4/6),((U2254*R2254/C2254*C2255)/(U2254*S2254/D2254*D2255))&gt;(6/4))),COUNTIF($M$2:M2255,1),0)</f>
        <v>0</v>
      </c>
      <c r="O2255" s="51">
        <f>IF(OR((ROW(N2255)-MATCH(MAX($N$2:N2255),$N$2:N2255,0))=1,(ROW(N2255)-MATCH(MAX($N$2:N2255),$N$2:N2255,0))&gt;123),IF(OR(((U2254*R2254/C2254*C2255)/(U2254*S2254/D2254*D2255))&lt;(4/6),((U2254*R2254/C2254*C2255)/(U2254*S2254/D2254*D2255))&gt;(6/4)),1,0),0)</f>
        <v>0</v>
      </c>
      <c r="P2255" s="47">
        <f>IF(O2255=1,U2254/2/C2255,P2254)</f>
        <v>3.7894353284260429</v>
      </c>
      <c r="Q2255" s="47">
        <f>IF(O2255=1,U2254/2/D2255,Q2254)</f>
        <v>93.056776270251035</v>
      </c>
      <c r="R2255" s="41">
        <f>P2255*C2255/U2254</f>
        <v>0.49080365185110719</v>
      </c>
      <c r="S2255" s="41">
        <f>Q2255*D2255/U2254</f>
        <v>0.5090832997924305</v>
      </c>
      <c r="T2255" s="41">
        <f t="shared" si="427"/>
        <v>0.96409301199081465</v>
      </c>
      <c r="U2255" s="42">
        <f>P2255*C2255+Q2255*D2255</f>
        <v>38134.077779881773</v>
      </c>
      <c r="V2255" s="25">
        <f>B2255</f>
        <v>44299</v>
      </c>
      <c r="W2255">
        <f>C2255/C$2</f>
        <v>2.1488362603550706</v>
      </c>
      <c r="X2255">
        <f>D2255/D$2</f>
        <v>1.4951107130060908</v>
      </c>
      <c r="Y2255">
        <f t="shared" si="428"/>
        <v>1.9067038889940886</v>
      </c>
      <c r="AA2255" s="15">
        <f t="shared" si="429"/>
        <v>-1.637533568569105E-3</v>
      </c>
      <c r="AB2255" s="15">
        <f t="shared" si="430"/>
        <v>1.3611116577101345E-3</v>
      </c>
      <c r="AC2255" s="15">
        <f t="shared" si="431"/>
        <v>-1.130483564623086E-4</v>
      </c>
    </row>
    <row r="2256" spans="1:29" x14ac:dyDescent="0.4">
      <c r="A2256" s="43">
        <f t="shared" si="422"/>
        <v>2021</v>
      </c>
      <c r="B2256" s="53">
        <v>44300</v>
      </c>
      <c r="C2256" s="45">
        <v>4980.6279000000004</v>
      </c>
      <c r="D2256" s="45">
        <f>VLOOKUP(B2256,'H11001.CSI  中证全债'!$A$2:$B$2792,2,0)</f>
        <v>208.6842</v>
      </c>
      <c r="E2256" s="14">
        <f t="shared" si="423"/>
        <v>0</v>
      </c>
      <c r="F2256" s="14">
        <f>IF(AND((B2256-$B$2)&gt;123,OR(((G2255*J2255/C2255*C2256)/(G2255*K2255/D2255*D2256))&lt;(4/6),((G2255*J2255/C2255*C2256)/(G2255*K2255/D2255*D2256))&gt;(6/4))),COUNTIF($E$2:E2256,1),0)</f>
        <v>0</v>
      </c>
      <c r="G2256" s="21">
        <f t="shared" si="424"/>
        <v>38331.956347164509</v>
      </c>
      <c r="H2256" s="12">
        <f t="shared" si="425"/>
        <v>3.7932660163502669</v>
      </c>
      <c r="I2256" s="12">
        <f t="shared" si="426"/>
        <v>93.150846082302351</v>
      </c>
      <c r="J2256" s="15">
        <f>IF(OR((ROW(F2256)-MATCH(MAX($F$2:F2256),$F$2:F2256,0))=1,(ROW(F2256)-MATCH(MAX($F$2:F2256),$F$2:F2256,0))&gt;123),IF(OR(((G2255*J2255/C2255*C2256)/(G2255*K2255/D2255*D2256))&lt;(4/6),((G2255*J2255/C2255*C2256)/(G2255*K2255/D2255*D2256))&gt;(6/4)),50%,((G2255*J2255/C2255*C2256)/((G2255*K2255/D2255*D2256)+(G2255*J2255/C2255*C2256)))),((G2255*J2255/C2255*C2256)/((G2255*K2255/D2255*D2256)+(G2255*J2255/C2255*C2256))))</f>
        <v>0.49287457133800988</v>
      </c>
      <c r="K2256" s="18">
        <f t="shared" si="420"/>
        <v>0.50712542866199017</v>
      </c>
      <c r="L2256" s="20">
        <f t="shared" si="421"/>
        <v>0.97189875222471089</v>
      </c>
      <c r="M2256" s="51">
        <f>IF(AND((B2256-$B$2)&gt;123,OR(((U2255*R2255/C2255*C2256)/(U2255*S2255/D2255*D2256))&lt;(4/6),((U2255*R2255/C2255*C2256)/(U2255*S2255/D2255*D2256))&gt;(6/4))),1,0)</f>
        <v>0</v>
      </c>
      <c r="N2256" s="51">
        <f>IF(AND((B2256-$B$2)&gt;123,OR(((U2255*R2255/C2255*C2256)/(U2255*S2255/D2255*D2256))&lt;(4/6),((U2255*R2255/C2255*C2256)/(U2255*S2255/D2255*D2256))&gt;(6/4))),COUNTIF($M$2:M2256,1),0)</f>
        <v>0</v>
      </c>
      <c r="O2256" s="51">
        <f>IF(OR((ROW(N2256)-MATCH(MAX($N$2:N2256),$N$2:N2256,0))=1,(ROW(N2256)-MATCH(MAX($N$2:N2256),$N$2:N2256,0))&gt;123),IF(OR(((U2255*R2255/C2255*C2256)/(U2255*S2255/D2255*D2256))&lt;(4/6),((U2255*R2255/C2255*C2256)/(U2255*S2255/D2255*D2256))&gt;(6/4)),1,0),0)</f>
        <v>0</v>
      </c>
      <c r="P2256" s="47">
        <f>IF(O2256=1,U2255/2/C2256,P2255)</f>
        <v>3.7894353284260429</v>
      </c>
      <c r="Q2256" s="47">
        <f>IF(O2256=1,U2255/2/D2256,Q2255)</f>
        <v>93.056776270251035</v>
      </c>
      <c r="R2256" s="41">
        <f>P2256*C2256/U2255</f>
        <v>0.4949317885946507</v>
      </c>
      <c r="S2256" s="41">
        <f>Q2256*D2256/U2255</f>
        <v>0.50924212780573308</v>
      </c>
      <c r="T2256" s="41">
        <f t="shared" si="427"/>
        <v>0.97189875222471478</v>
      </c>
      <c r="U2256" s="42">
        <f>P2256*C2256+Q2256*D2256</f>
        <v>38293.246232540732</v>
      </c>
      <c r="V2256" s="25">
        <f>B2256</f>
        <v>44300</v>
      </c>
      <c r="W2256">
        <f>C2256/C$2</f>
        <v>2.1666651006001949</v>
      </c>
      <c r="X2256">
        <f>D2256/D$2</f>
        <v>1.4954080974561088</v>
      </c>
      <c r="Y2256">
        <f t="shared" si="428"/>
        <v>1.9146623116270367</v>
      </c>
      <c r="AA2256" s="15">
        <f t="shared" si="429"/>
        <v>8.2969747737682287E-3</v>
      </c>
      <c r="AB2256" s="15">
        <f t="shared" si="430"/>
        <v>1.9890463457383767E-4</v>
      </c>
      <c r="AC2256" s="15">
        <f t="shared" si="431"/>
        <v>4.1739164003837814E-3</v>
      </c>
    </row>
    <row r="2257" spans="1:29" x14ac:dyDescent="0.4">
      <c r="A2257" s="43">
        <f t="shared" si="422"/>
        <v>2021</v>
      </c>
      <c r="B2257" s="53">
        <v>44301</v>
      </c>
      <c r="C2257" s="45">
        <v>4948.9741000000004</v>
      </c>
      <c r="D2257" s="45">
        <f>VLOOKUP(B2257,'H11001.CSI  中证全债'!$A$2:$B$2792,2,0)</f>
        <v>208.7217</v>
      </c>
      <c r="E2257" s="14">
        <f t="shared" si="423"/>
        <v>0</v>
      </c>
      <c r="F2257" s="14">
        <f>IF(AND((B2257-$B$2)&gt;123,OR(((G2256*J2256/C2256*C2257)/(G2256*K2256/D2256*D2257))&lt;(4/6),((G2256*J2256/C2256*C2257)/(G2256*K2256/D2256*D2257))&gt;(6/4))),COUNTIF($E$2:E2257,1),0)</f>
        <v>0</v>
      </c>
      <c r="G2257" s="21">
        <f t="shared" si="424"/>
        <v>38215.378220064253</v>
      </c>
      <c r="H2257" s="12">
        <f t="shared" si="425"/>
        <v>3.7932660163502669</v>
      </c>
      <c r="I2257" s="12">
        <f t="shared" si="426"/>
        <v>93.150846082302351</v>
      </c>
      <c r="J2257" s="15">
        <f>IF(OR((ROW(F2257)-MATCH(MAX($F$2:F2257),$F$2:F2257,0))=1,(ROW(F2257)-MATCH(MAX($F$2:F2257),$F$2:F2257,0))&gt;123),IF(OR(((G2256*J2256/C2256*C2257)/(G2256*K2256/D2256*D2257))&lt;(4/6),((G2256*J2256/C2256*C2257)/(G2256*K2256/D2256*D2257))&gt;(6/4)),50%,((G2256*J2256/C2256*C2257)/((G2256*K2256/D2256*D2257)+(G2256*J2256/C2256*C2257)))),((G2256*J2256/C2256*C2257)/((G2256*K2256/D2256*D2257)+(G2256*J2256/C2256*C2257))))</f>
        <v>0.49123615004473203</v>
      </c>
      <c r="K2257" s="18">
        <f t="shared" si="420"/>
        <v>0.50876384995526802</v>
      </c>
      <c r="L2257" s="20">
        <f t="shared" si="421"/>
        <v>0.96554845649493948</v>
      </c>
      <c r="M2257" s="51">
        <f>IF(AND((B2257-$B$2)&gt;123,OR(((U2256*R2256/C2256*C2257)/(U2256*S2256/D2256*D2257))&lt;(4/6),((U2256*R2256/C2256*C2257)/(U2256*S2256/D2256*D2257))&gt;(6/4))),1,0)</f>
        <v>0</v>
      </c>
      <c r="N2257" s="51">
        <f>IF(AND((B2257-$B$2)&gt;123,OR(((U2256*R2256/C2256*C2257)/(U2256*S2256/D2256*D2257))&lt;(4/6),((U2256*R2256/C2256*C2257)/(U2256*S2256/D2256*D2257))&gt;(6/4))),COUNTIF($M$2:M2257,1),0)</f>
        <v>0</v>
      </c>
      <c r="O2257" s="51">
        <f>IF(OR((ROW(N2257)-MATCH(MAX($N$2:N2257),$N$2:N2257,0))=1,(ROW(N2257)-MATCH(MAX($N$2:N2257),$N$2:N2257,0))&gt;123),IF(OR(((U2256*R2256/C2256*C2257)/(U2256*S2256/D2256*D2257))&lt;(4/6),((U2256*R2256/C2256*C2257)/(U2256*S2256/D2256*D2257))&gt;(6/4)),1,0),0)</f>
        <v>0</v>
      </c>
      <c r="P2257" s="47">
        <f>IF(O2257=1,U2256/2/C2257,P2256)</f>
        <v>3.7894353284260429</v>
      </c>
      <c r="Q2257" s="47">
        <f>IF(O2257=1,U2256/2/D2257,Q2256)</f>
        <v>93.056776270251035</v>
      </c>
      <c r="R2257" s="41">
        <f>P2257*C2257/U2256</f>
        <v>0.48974216445689878</v>
      </c>
      <c r="S2257" s="41">
        <f>Q2257*D2257/U2256</f>
        <v>0.50721655776316132</v>
      </c>
      <c r="T2257" s="41">
        <f t="shared" si="427"/>
        <v>0.96554845649494347</v>
      </c>
      <c r="U2257" s="42">
        <f>P2257*C2257+Q2257*D2257</f>
        <v>38176.785833651942</v>
      </c>
      <c r="V2257" s="25">
        <f>B2257</f>
        <v>44301</v>
      </c>
      <c r="W2257">
        <f>C2257/C$2</f>
        <v>2.1528951131330771</v>
      </c>
      <c r="X2257">
        <f>D2257/D$2</f>
        <v>1.4956768183446791</v>
      </c>
      <c r="Y2257">
        <f t="shared" si="428"/>
        <v>1.9088392916825971</v>
      </c>
      <c r="AA2257" s="15">
        <f t="shared" si="429"/>
        <v>-6.3553834246480312E-3</v>
      </c>
      <c r="AB2257" s="15">
        <f t="shared" si="430"/>
        <v>1.796973608927388E-4</v>
      </c>
      <c r="AC2257" s="15">
        <f t="shared" si="431"/>
        <v>-3.0412777799398993E-3</v>
      </c>
    </row>
    <row r="2258" spans="1:29" x14ac:dyDescent="0.4">
      <c r="A2258" s="43">
        <f t="shared" si="422"/>
        <v>2021</v>
      </c>
      <c r="B2258" s="53">
        <v>44302</v>
      </c>
      <c r="C2258" s="45">
        <v>4966.1810999999998</v>
      </c>
      <c r="D2258" s="45">
        <f>VLOOKUP(B2258,'H11001.CSI  中证全债'!$A$2:$B$2792,2,0)</f>
        <v>208.7929</v>
      </c>
      <c r="E2258" s="14">
        <f t="shared" si="423"/>
        <v>0</v>
      </c>
      <c r="F2258" s="14">
        <f>IF(AND((B2258-$B$2)&gt;123,OR(((G2257*J2257/C2257*C2258)/(G2257*K2257/D2257*D2258))&lt;(4/6),((G2257*J2257/C2257*C2258)/(G2257*K2257/D2257*D2258))&gt;(6/4))),COUNTIF($E$2:E2258,1),0)</f>
        <v>0</v>
      </c>
      <c r="G2258" s="21">
        <f t="shared" si="424"/>
        <v>38287.28128864865</v>
      </c>
      <c r="H2258" s="12">
        <f t="shared" si="425"/>
        <v>3.7932660163502669</v>
      </c>
      <c r="I2258" s="12">
        <f t="shared" si="426"/>
        <v>93.150846082302351</v>
      </c>
      <c r="J2258" s="15">
        <f>IF(OR((ROW(F2258)-MATCH(MAX($F$2:F2258),$F$2:F2258,0))=1,(ROW(F2258)-MATCH(MAX($F$2:F2258),$F$2:F2258,0))&gt;123),IF(OR(((G2257*J2257/C2257*C2258)/(G2257*K2257/D2257*D2258))&lt;(4/6),((G2257*J2257/C2257*C2258)/(G2257*K2257/D2257*D2258))&gt;(6/4)),50%,((G2257*J2257/C2257*C2258)/((G2257*K2257/D2257*D2258)+(G2257*J2257/C2257*C2258)))),((G2257*J2257/C2257*C2258)/((G2257*K2257/D2257*D2258)+(G2257*J2257/C2257*C2258))))</f>
        <v>0.49201837695527567</v>
      </c>
      <c r="K2258" s="18">
        <f t="shared" si="420"/>
        <v>0.50798162304472427</v>
      </c>
      <c r="L2258" s="20">
        <f t="shared" si="421"/>
        <v>0.96857515042814224</v>
      </c>
      <c r="M2258" s="51">
        <f>IF(AND((B2258-$B$2)&gt;123,OR(((U2257*R2257/C2257*C2258)/(U2257*S2257/D2257*D2258))&lt;(4/6),((U2257*R2257/C2257*C2258)/(U2257*S2257/D2257*D2258))&gt;(6/4))),1,0)</f>
        <v>0</v>
      </c>
      <c r="N2258" s="51">
        <f>IF(AND((B2258-$B$2)&gt;123,OR(((U2257*R2257/C2257*C2258)/(U2257*S2257/D2257*D2258))&lt;(4/6),((U2257*R2257/C2257*C2258)/(U2257*S2257/D2257*D2258))&gt;(6/4))),COUNTIF($M$2:M2258,1),0)</f>
        <v>0</v>
      </c>
      <c r="O2258" s="51">
        <f>IF(OR((ROW(N2258)-MATCH(MAX($N$2:N2258),$N$2:N2258,0))=1,(ROW(N2258)-MATCH(MAX($N$2:N2258),$N$2:N2258,0))&gt;123),IF(OR(((U2257*R2257/C2257*C2258)/(U2257*S2257/D2257*D2258))&lt;(4/6),((U2257*R2257/C2257*C2258)/(U2257*S2257/D2257*D2258))&gt;(6/4)),1,0),0)</f>
        <v>0</v>
      </c>
      <c r="P2258" s="47">
        <f>IF(O2258=1,U2257/2/C2258,P2257)</f>
        <v>3.7894353284260429</v>
      </c>
      <c r="Q2258" s="47">
        <f>IF(O2258=1,U2257/2/D2258,Q2257)</f>
        <v>93.056776270251035</v>
      </c>
      <c r="R2258" s="41">
        <f>P2258*C2258/U2257</f>
        <v>0.49294412027513268</v>
      </c>
      <c r="S2258" s="41">
        <f>Q2258*D2258/U2257</f>
        <v>0.5089374015606668</v>
      </c>
      <c r="T2258" s="41">
        <f t="shared" si="427"/>
        <v>0.96857515042814613</v>
      </c>
      <c r="U2258" s="42">
        <f>P2258*C2258+Q2258*D2258</f>
        <v>38248.616289818601</v>
      </c>
      <c r="V2258" s="25">
        <f>B2258</f>
        <v>44302</v>
      </c>
      <c r="W2258">
        <f>C2258/C$2</f>
        <v>2.1603804758492973</v>
      </c>
      <c r="X2258">
        <f>D2258/D$2</f>
        <v>1.496187029738445</v>
      </c>
      <c r="Y2258">
        <f t="shared" si="428"/>
        <v>1.9124308144909301</v>
      </c>
      <c r="AA2258" s="15">
        <f t="shared" si="429"/>
        <v>3.4768822087791751E-3</v>
      </c>
      <c r="AB2258" s="15">
        <f t="shared" si="430"/>
        <v>3.4112409011632927E-4</v>
      </c>
      <c r="AC2258" s="15">
        <f t="shared" si="431"/>
        <v>1.8815218357994823E-3</v>
      </c>
    </row>
    <row r="2259" spans="1:29" x14ac:dyDescent="0.4">
      <c r="A2259" s="43">
        <f t="shared" si="422"/>
        <v>2021</v>
      </c>
      <c r="B2259" s="53">
        <v>44305</v>
      </c>
      <c r="C2259" s="45">
        <v>5087.0164999999997</v>
      </c>
      <c r="D2259" s="45">
        <f>VLOOKUP(B2259,'H11001.CSI  中证全债'!$A$2:$B$2792,2,0)</f>
        <v>208.9213</v>
      </c>
      <c r="E2259" s="14">
        <f t="shared" si="423"/>
        <v>0</v>
      </c>
      <c r="F2259" s="14">
        <f>IF(AND((B2259-$B$2)&gt;123,OR(((G2258*J2258/C2258*C2259)/(G2258*K2258/D2258*D2259))&lt;(4/6),((G2258*J2258/C2258*C2259)/(G2258*K2258/D2258*D2259))&gt;(6/4))),COUNTIF($E$2:E2259,1),0)</f>
        <v>0</v>
      </c>
      <c r="G2259" s="21">
        <f t="shared" si="424"/>
        <v>38757.602673677706</v>
      </c>
      <c r="H2259" s="12">
        <f t="shared" si="425"/>
        <v>3.7932660163502669</v>
      </c>
      <c r="I2259" s="12">
        <f t="shared" si="426"/>
        <v>93.150846082302351</v>
      </c>
      <c r="J2259" s="15">
        <f>IF(OR((ROW(F2259)-MATCH(MAX($F$2:F2259),$F$2:F2259,0))=1,(ROW(F2259)-MATCH(MAX($F$2:F2259),$F$2:F2259,0))&gt;123),IF(OR(((G2258*J2258/C2258*C2259)/(G2258*K2258/D2258*D2259))&lt;(4/6),((G2258*J2258/C2258*C2259)/(G2258*K2258/D2258*D2259))&gt;(6/4)),50%,((G2258*J2258/C2258*C2259)/((G2258*K2258/D2258*D2259)+(G2258*J2258/C2258*C2259)))),((G2258*J2258/C2258*C2259)/((G2258*K2258/D2258*D2259)+(G2258*J2258/C2258*C2259))))</f>
        <v>0.49787410683087174</v>
      </c>
      <c r="K2259" s="18">
        <f t="shared" si="420"/>
        <v>0.50212589316912826</v>
      </c>
      <c r="L2259" s="20">
        <f t="shared" si="421"/>
        <v>0.99153242962353183</v>
      </c>
      <c r="M2259" s="51">
        <f>IF(AND((B2259-$B$2)&gt;123,OR(((U2258*R2258/C2258*C2259)/(U2258*S2258/D2258*D2259))&lt;(4/6),((U2258*R2258/C2258*C2259)/(U2258*S2258/D2258*D2259))&gt;(6/4))),1,0)</f>
        <v>0</v>
      </c>
      <c r="N2259" s="51">
        <f>IF(AND((B2259-$B$2)&gt;123,OR(((U2258*R2258/C2258*C2259)/(U2258*S2258/D2258*D2259))&lt;(4/6),((U2258*R2258/C2258*C2259)/(U2258*S2258/D2258*D2259))&gt;(6/4))),COUNTIF($M$2:M2259,1),0)</f>
        <v>0</v>
      </c>
      <c r="O2259" s="51">
        <f>IF(OR((ROW(N2259)-MATCH(MAX($N$2:N2259),$N$2:N2259,0))=1,(ROW(N2259)-MATCH(MAX($N$2:N2259),$N$2:N2259,0))&gt;123),IF(OR(((U2258*R2258/C2258*C2259)/(U2258*S2258/D2258*D2259))&lt;(4/6),((U2258*R2258/C2258*C2259)/(U2258*S2258/D2258*D2259))&gt;(6/4)),1,0),0)</f>
        <v>0</v>
      </c>
      <c r="P2259" s="47">
        <f>IF(O2259=1,U2258/2/C2259,P2258)</f>
        <v>3.7894353284260429</v>
      </c>
      <c r="Q2259" s="47">
        <f>IF(O2259=1,U2258/2/D2259,Q2258)</f>
        <v>93.056776270251035</v>
      </c>
      <c r="R2259" s="41">
        <f>P2259*C2259/U2258</f>
        <v>0.50398999784254994</v>
      </c>
      <c r="S2259" s="41">
        <f>Q2259*D2259/U2258</f>
        <v>0.50829401317101086</v>
      </c>
      <c r="T2259" s="41">
        <f t="shared" si="427"/>
        <v>0.99153242962353583</v>
      </c>
      <c r="U2259" s="42">
        <f>P2259*C2259+Q2259*D2259</f>
        <v>38718.462713576198</v>
      </c>
      <c r="V2259" s="25">
        <f>B2259</f>
        <v>44305</v>
      </c>
      <c r="W2259">
        <f>C2259/C$2</f>
        <v>2.2129461059974687</v>
      </c>
      <c r="X2259">
        <f>D2259/D$2</f>
        <v>1.49710713006091</v>
      </c>
      <c r="Y2259">
        <f t="shared" si="428"/>
        <v>1.93592313567881</v>
      </c>
      <c r="AA2259" s="15">
        <f t="shared" si="429"/>
        <v>2.4331653954383414E-2</v>
      </c>
      <c r="AB2259" s="15">
        <f t="shared" si="430"/>
        <v>6.149634398486814E-4</v>
      </c>
      <c r="AC2259" s="15">
        <f t="shared" si="431"/>
        <v>1.2284011013560914E-2</v>
      </c>
    </row>
    <row r="2260" spans="1:29" x14ac:dyDescent="0.4">
      <c r="A2260" s="43">
        <f t="shared" si="422"/>
        <v>2021</v>
      </c>
      <c r="B2260" s="53">
        <v>44306</v>
      </c>
      <c r="C2260" s="45">
        <v>5083.3653999999997</v>
      </c>
      <c r="D2260" s="45">
        <f>VLOOKUP(B2260,'H11001.CSI  中证全债'!$A$2:$B$2792,2,0)</f>
        <v>209.0625</v>
      </c>
      <c r="E2260" s="14">
        <f t="shared" si="423"/>
        <v>0</v>
      </c>
      <c r="F2260" s="14">
        <f>IF(AND((B2260-$B$2)&gt;123,OR(((G2259*J2259/C2259*C2260)/(G2259*K2259/D2259*D2260))&lt;(4/6),((G2259*J2259/C2259*C2260)/(G2259*K2259/D2259*D2260))&gt;(6/4))),COUNTIF($E$2:E2260,1),0)</f>
        <v>0</v>
      </c>
      <c r="G2260" s="21">
        <f t="shared" si="424"/>
        <v>38756.905979592222</v>
      </c>
      <c r="H2260" s="12">
        <f t="shared" si="425"/>
        <v>3.7932660163502669</v>
      </c>
      <c r="I2260" s="12">
        <f t="shared" si="426"/>
        <v>93.150846082302351</v>
      </c>
      <c r="J2260" s="15">
        <f>IF(OR((ROW(F2260)-MATCH(MAX($F$2:F2260),$F$2:F2260,0))=1,(ROW(F2260)-MATCH(MAX($F$2:F2260),$F$2:F2260,0))&gt;123),IF(OR(((G2259*J2259/C2259*C2260)/(G2259*K2259/D2259*D2260))&lt;(4/6),((G2259*J2259/C2259*C2260)/(G2259*K2259/D2259*D2260))&gt;(6/4)),50%,((G2259*J2259/C2259*C2260)/((G2259*K2259/D2259*D2260)+(G2259*J2259/C2259*C2260)))),((G2259*J2259/C2259*C2260)/((G2259*K2259/D2259*D2260)+(G2259*J2259/C2259*C2260))))</f>
        <v>0.49752571143486507</v>
      </c>
      <c r="K2260" s="18">
        <f t="shared" si="420"/>
        <v>0.50247428856513499</v>
      </c>
      <c r="L2260" s="20">
        <f t="shared" si="421"/>
        <v>0.99015158139852077</v>
      </c>
      <c r="M2260" s="51">
        <f>IF(AND((B2260-$B$2)&gt;123,OR(((U2259*R2259/C2259*C2260)/(U2259*S2259/D2259*D2260))&lt;(4/6),((U2259*R2259/C2259*C2260)/(U2259*S2259/D2259*D2260))&gt;(6/4))),1,0)</f>
        <v>0</v>
      </c>
      <c r="N2260" s="51">
        <f>IF(AND((B2260-$B$2)&gt;123,OR(((U2259*R2259/C2259*C2260)/(U2259*S2259/D2259*D2260))&lt;(4/6),((U2259*R2259/C2259*C2260)/(U2259*S2259/D2259*D2260))&gt;(6/4))),COUNTIF($M$2:M2260,1),0)</f>
        <v>0</v>
      </c>
      <c r="O2260" s="51">
        <f>IF(OR((ROW(N2260)-MATCH(MAX($N$2:N2260),$N$2:N2260,0))=1,(ROW(N2260)-MATCH(MAX($N$2:N2260),$N$2:N2260,0))&gt;123),IF(OR(((U2259*R2259/C2259*C2260)/(U2259*S2259/D2259*D2260))&lt;(4/6),((U2259*R2259/C2259*C2260)/(U2259*S2259/D2259*D2260))&gt;(6/4)),1,0),0)</f>
        <v>0</v>
      </c>
      <c r="P2260" s="47">
        <f>IF(O2260=1,U2259/2/C2260,P2259)</f>
        <v>3.7894353284260429</v>
      </c>
      <c r="Q2260" s="47">
        <f>IF(O2260=1,U2259/2/D2260,Q2259)</f>
        <v>93.056776270251035</v>
      </c>
      <c r="R2260" s="41">
        <f>P2260*C2260/U2259</f>
        <v>0.49751676807416728</v>
      </c>
      <c r="S2260" s="41">
        <f>Q2260*D2260/U2259</f>
        <v>0.50246525625041893</v>
      </c>
      <c r="T2260" s="41">
        <f t="shared" si="427"/>
        <v>0.99015158139852477</v>
      </c>
      <c r="U2260" s="42">
        <f>P2260*C2260+Q2260*D2260</f>
        <v>38717.766723057939</v>
      </c>
      <c r="V2260" s="25">
        <f>B2260</f>
        <v>44306</v>
      </c>
      <c r="W2260">
        <f>C2260/C$2</f>
        <v>2.2113578100822489</v>
      </c>
      <c r="X2260">
        <f>D2260/D$2</f>
        <v>1.498118953780007</v>
      </c>
      <c r="Y2260">
        <f t="shared" si="428"/>
        <v>1.9358883361528969</v>
      </c>
      <c r="AA2260" s="15">
        <f t="shared" si="429"/>
        <v>-7.1772914438139601E-4</v>
      </c>
      <c r="AB2260" s="15">
        <f t="shared" si="430"/>
        <v>6.758525818095773E-4</v>
      </c>
      <c r="AC2260" s="15">
        <f t="shared" si="431"/>
        <v>-1.7975675413839376E-5</v>
      </c>
    </row>
    <row r="2261" spans="1:29" x14ac:dyDescent="0.4">
      <c r="A2261" s="43">
        <f t="shared" si="422"/>
        <v>2021</v>
      </c>
      <c r="B2261" s="53">
        <v>44307</v>
      </c>
      <c r="C2261" s="45">
        <v>5098.7448999999997</v>
      </c>
      <c r="D2261" s="45">
        <f>VLOOKUP(B2261,'H11001.CSI  中证全债'!$A$2:$B$2792,2,0)</f>
        <v>209.1328</v>
      </c>
      <c r="E2261" s="14">
        <f t="shared" si="423"/>
        <v>0</v>
      </c>
      <c r="F2261" s="14">
        <f>IF(AND((B2261-$B$2)&gt;123,OR(((G2260*J2260/C2260*C2261)/(G2260*K2260/D2260*D2261))&lt;(4/6),((G2260*J2260/C2260*C2261)/(G2260*K2260/D2260*D2261))&gt;(6/4))),COUNTIF($E$2:E2261,1),0)</f>
        <v>0</v>
      </c>
      <c r="G2261" s="21">
        <f t="shared" si="424"/>
        <v>38821.793018770273</v>
      </c>
      <c r="H2261" s="12">
        <f t="shared" si="425"/>
        <v>3.7932660163502669</v>
      </c>
      <c r="I2261" s="12">
        <f t="shared" si="426"/>
        <v>93.150846082302351</v>
      </c>
      <c r="J2261" s="15">
        <f>IF(OR((ROW(F2261)-MATCH(MAX($F$2:F2261),$F$2:F2261,0))=1,(ROW(F2261)-MATCH(MAX($F$2:F2261),$F$2:F2261,0))&gt;123),IF(OR(((G2260*J2260/C2260*C2261)/(G2260*K2260/D2260*D2261))&lt;(4/6),((G2260*J2260/C2260*C2261)/(G2260*K2260/D2260*D2261))&gt;(6/4)),50%,((G2260*J2260/C2260*C2261)/((G2260*K2260/D2260*D2261)+(G2260*J2260/C2260*C2261)))),((G2260*J2260/C2260*C2261)/((G2260*K2260/D2260*D2261)+(G2260*J2260/C2260*C2261))))</f>
        <v>0.49819686962572707</v>
      </c>
      <c r="K2261" s="18">
        <f t="shared" si="420"/>
        <v>0.50180313037427293</v>
      </c>
      <c r="L2261" s="20">
        <f t="shared" si="421"/>
        <v>0.99281339527344892</v>
      </c>
      <c r="M2261" s="51">
        <f>IF(AND((B2261-$B$2)&gt;123,OR(((U2260*R2260/C2260*C2261)/(U2260*S2260/D2260*D2261))&lt;(4/6),((U2260*R2260/C2260*C2261)/(U2260*S2260/D2260*D2261))&gt;(6/4))),1,0)</f>
        <v>0</v>
      </c>
      <c r="N2261" s="51">
        <f>IF(AND((B2261-$B$2)&gt;123,OR(((U2260*R2260/C2260*C2261)/(U2260*S2260/D2260*D2261))&lt;(4/6),((U2260*R2260/C2260*C2261)/(U2260*S2260/D2260*D2261))&gt;(6/4))),COUNTIF($M$2:M2261,1),0)</f>
        <v>0</v>
      </c>
      <c r="O2261" s="51">
        <f>IF(OR((ROW(N2261)-MATCH(MAX($N$2:N2261),$N$2:N2261,0))=1,(ROW(N2261)-MATCH(MAX($N$2:N2261),$N$2:N2261,0))&gt;123),IF(OR(((U2260*R2260/C2260*C2261)/(U2260*S2260/D2260*D2261))&lt;(4/6),((U2260*R2260/C2260*C2261)/(U2260*S2260/D2260*D2261))&gt;(6/4)),1,0),0)</f>
        <v>0</v>
      </c>
      <c r="P2261" s="47">
        <f>IF(O2261=1,U2260/2/C2261,P2260)</f>
        <v>3.7894353284260429</v>
      </c>
      <c r="Q2261" s="47">
        <f>IF(O2261=1,U2260/2/D2261,Q2260)</f>
        <v>93.056776270251035</v>
      </c>
      <c r="R2261" s="41">
        <f>P2261*C2261/U2260</f>
        <v>0.49903095374520873</v>
      </c>
      <c r="S2261" s="41">
        <f>Q2261*D2261/U2260</f>
        <v>0.50264325211663707</v>
      </c>
      <c r="T2261" s="41">
        <f t="shared" si="427"/>
        <v>0.99281339527345303</v>
      </c>
      <c r="U2261" s="42">
        <f>P2261*C2261+Q2261*D2261</f>
        <v>38782.58823506326</v>
      </c>
      <c r="V2261" s="25">
        <f>B2261</f>
        <v>44307</v>
      </c>
      <c r="W2261">
        <f>C2261/C$2</f>
        <v>2.2180481765548534</v>
      </c>
      <c r="X2261">
        <f>D2261/D$2</f>
        <v>1.498622715872447</v>
      </c>
      <c r="Y2261">
        <f t="shared" si="428"/>
        <v>1.939129411753163</v>
      </c>
      <c r="AA2261" s="15">
        <f t="shared" si="429"/>
        <v>3.0254563246623345E-3</v>
      </c>
      <c r="AB2261" s="15">
        <f t="shared" si="430"/>
        <v>3.3626307922274279E-4</v>
      </c>
      <c r="AC2261" s="15">
        <f t="shared" si="431"/>
        <v>1.6742058618457456E-3</v>
      </c>
    </row>
    <row r="2262" spans="1:29" x14ac:dyDescent="0.4">
      <c r="A2262" s="43">
        <f t="shared" si="422"/>
        <v>2021</v>
      </c>
      <c r="B2262" s="53">
        <v>44308</v>
      </c>
      <c r="C2262" s="45">
        <v>5089.2434999999996</v>
      </c>
      <c r="D2262" s="45">
        <f>VLOOKUP(B2262,'H11001.CSI  中证全债'!$A$2:$B$2792,2,0)</f>
        <v>209.17089999999999</v>
      </c>
      <c r="E2262" s="14">
        <f t="shared" si="423"/>
        <v>0</v>
      </c>
      <c r="F2262" s="14">
        <f>IF(AND((B2262-$B$2)&gt;123,OR(((G2261*J2261/C2261*C2262)/(G2261*K2261/D2261*D2262))&lt;(4/6),((G2261*J2261/C2261*C2262)/(G2261*K2261/D2261*D2262))&gt;(6/4))),COUNTIF($E$2:E2262,1),0)</f>
        <v>0</v>
      </c>
      <c r="G2262" s="21">
        <f t="shared" si="424"/>
        <v>38789.300728278256</v>
      </c>
      <c r="H2262" s="12">
        <f t="shared" si="425"/>
        <v>3.7932660163502669</v>
      </c>
      <c r="I2262" s="12">
        <f t="shared" si="426"/>
        <v>93.150846082302351</v>
      </c>
      <c r="J2262" s="15">
        <f>IF(OR((ROW(F2262)-MATCH(MAX($F$2:F2262),$F$2:F2262,0))=1,(ROW(F2262)-MATCH(MAX($F$2:F2262),$F$2:F2262,0))&gt;123),IF(OR(((G2261*J2261/C2261*C2262)/(G2261*K2261/D2261*D2262))&lt;(4/6),((G2261*J2261/C2261*C2262)/(G2261*K2261/D2261*D2262))&gt;(6/4)),50%,((G2261*J2261/C2261*C2262)/((G2261*K2261/D2261*D2262)+(G2261*J2261/C2261*C2262)))),((G2261*J2261/C2261*C2262)/((G2261*K2261/D2261*D2262)+(G2261*J2261/C2261*C2262))))</f>
        <v>0.49768503311553225</v>
      </c>
      <c r="K2262" s="18">
        <f t="shared" si="420"/>
        <v>0.50231496688446775</v>
      </c>
      <c r="L2262" s="20">
        <f t="shared" si="421"/>
        <v>0.99078280745315639</v>
      </c>
      <c r="M2262" s="51">
        <f>IF(AND((B2262-$B$2)&gt;123,OR(((U2261*R2261/C2261*C2262)/(U2261*S2261/D2261*D2262))&lt;(4/6),((U2261*R2261/C2261*C2262)/(U2261*S2261/D2261*D2262))&gt;(6/4))),1,0)</f>
        <v>0</v>
      </c>
      <c r="N2262" s="51">
        <f>IF(AND((B2262-$B$2)&gt;123,OR(((U2261*R2261/C2261*C2262)/(U2261*S2261/D2261*D2262))&lt;(4/6),((U2261*R2261/C2261*C2262)/(U2261*S2261/D2261*D2262))&gt;(6/4))),COUNTIF($M$2:M2262,1),0)</f>
        <v>0</v>
      </c>
      <c r="O2262" s="51">
        <f>IF(OR((ROW(N2262)-MATCH(MAX($N$2:N2262),$N$2:N2262,0))=1,(ROW(N2262)-MATCH(MAX($N$2:N2262),$N$2:N2262,0))&gt;123),IF(OR(((U2261*R2261/C2261*C2262)/(U2261*S2261/D2261*D2262))&lt;(4/6),((U2261*R2261/C2261*C2262)/(U2261*S2261/D2261*D2262))&gt;(6/4)),1,0),0)</f>
        <v>0</v>
      </c>
      <c r="P2262" s="47">
        <f>IF(O2262=1,U2261/2/C2262,P2261)</f>
        <v>3.7894353284260429</v>
      </c>
      <c r="Q2262" s="47">
        <f>IF(O2262=1,U2261/2/D2262,Q2261)</f>
        <v>93.056776270251035</v>
      </c>
      <c r="R2262" s="41">
        <f>P2262*C2262/U2261</f>
        <v>0.49726849061679562</v>
      </c>
      <c r="S2262" s="41">
        <f>Q2262*D2262/U2261</f>
        <v>0.50189454931605082</v>
      </c>
      <c r="T2262" s="41">
        <f t="shared" si="427"/>
        <v>0.99078280745316061</v>
      </c>
      <c r="U2262" s="42">
        <f>P2262*C2262+Q2262*D2262</f>
        <v>38750.12875740965</v>
      </c>
      <c r="V2262" s="25">
        <f>B2262</f>
        <v>44308</v>
      </c>
      <c r="W2262">
        <f>C2262/C$2</f>
        <v>2.2139148921175957</v>
      </c>
      <c r="X2262">
        <f>D2262/D$2</f>
        <v>1.4988957362952344</v>
      </c>
      <c r="Y2262">
        <f t="shared" si="428"/>
        <v>1.9375064378704825</v>
      </c>
      <c r="AA2262" s="15">
        <f t="shared" si="429"/>
        <v>-1.8634782061757171E-3</v>
      </c>
      <c r="AB2262" s="15">
        <f t="shared" si="430"/>
        <v>1.8218089175858765E-4</v>
      </c>
      <c r="AC2262" s="15">
        <f t="shared" si="431"/>
        <v>-8.3696006715361371E-4</v>
      </c>
    </row>
    <row r="2263" spans="1:29" x14ac:dyDescent="0.4">
      <c r="A2263" s="43">
        <f t="shared" si="422"/>
        <v>2021</v>
      </c>
      <c r="B2263" s="53">
        <v>44309</v>
      </c>
      <c r="C2263" s="45">
        <v>5135.4534000000003</v>
      </c>
      <c r="D2263" s="45">
        <f>VLOOKUP(B2263,'H11001.CSI  中证全债'!$A$2:$B$2792,2,0)</f>
        <v>209.1936</v>
      </c>
      <c r="E2263" s="14">
        <f t="shared" si="423"/>
        <v>0</v>
      </c>
      <c r="F2263" s="14">
        <f>IF(AND((B2263-$B$2)&gt;123,OR(((G2262*J2262/C2262*C2263)/(G2262*K2262/D2262*D2263))&lt;(4/6),((G2262*J2262/C2262*C2263)/(G2262*K2262/D2262*D2263))&gt;(6/4))),COUNTIF($E$2:E2263,1),0)</f>
        <v>0</v>
      </c>
      <c r="G2263" s="21">
        <f t="shared" si="424"/>
        <v>38966.70169577327</v>
      </c>
      <c r="H2263" s="12">
        <f t="shared" si="425"/>
        <v>3.7932660163502669</v>
      </c>
      <c r="I2263" s="12">
        <f t="shared" si="426"/>
        <v>93.150846082302351</v>
      </c>
      <c r="J2263" s="15">
        <f>IF(OR((ROW(F2263)-MATCH(MAX($F$2:F2263),$F$2:F2263,0))=1,(ROW(F2263)-MATCH(MAX($F$2:F2263),$F$2:F2263,0))&gt;123),IF(OR(((G2262*J2262/C2262*C2263)/(G2262*K2262/D2262*D2263))&lt;(4/6),((G2262*J2262/C2262*C2263)/(G2262*K2262/D2262*D2263))&gt;(6/4)),50%,((G2262*J2262/C2262*C2263)/((G2262*K2262/D2262*D2263)+(G2262*J2262/C2262*C2263)))),((G2262*J2262/C2262*C2263)/((G2262*K2262/D2262*D2263)+(G2262*J2262/C2262*C2263))))</f>
        <v>0.49991762230374936</v>
      </c>
      <c r="K2263" s="18">
        <f t="shared" si="420"/>
        <v>0.50008237769625064</v>
      </c>
      <c r="L2263" s="20">
        <f t="shared" si="421"/>
        <v>0.99967054349473328</v>
      </c>
      <c r="M2263" s="51">
        <f>IF(AND((B2263-$B$2)&gt;123,OR(((U2262*R2262/C2262*C2263)/(U2262*S2262/D2262*D2263))&lt;(4/6),((U2262*R2262/C2262*C2263)/(U2262*S2262/D2262*D2263))&gt;(6/4))),1,0)</f>
        <v>0</v>
      </c>
      <c r="N2263" s="51">
        <f>IF(AND((B2263-$B$2)&gt;123,OR(((U2262*R2262/C2262*C2263)/(U2262*S2262/D2262*D2263))&lt;(4/6),((U2262*R2262/C2262*C2263)/(U2262*S2262/D2262*D2263))&gt;(6/4))),COUNTIF($M$2:M2263,1),0)</f>
        <v>0</v>
      </c>
      <c r="O2263" s="51">
        <f>IF(OR((ROW(N2263)-MATCH(MAX($N$2:N2263),$N$2:N2263,0))=1,(ROW(N2263)-MATCH(MAX($N$2:N2263),$N$2:N2263,0))&gt;123),IF(OR(((U2262*R2262/C2262*C2263)/(U2262*S2262/D2262*D2263))&lt;(4/6),((U2262*R2262/C2262*C2263)/(U2262*S2262/D2262*D2263))&gt;(6/4)),1,0),0)</f>
        <v>0</v>
      </c>
      <c r="P2263" s="47">
        <f>IF(O2263=1,U2262/2/C2263,P2262)</f>
        <v>3.7894353284260429</v>
      </c>
      <c r="Q2263" s="47">
        <f>IF(O2263=1,U2262/2/D2263,Q2262)</f>
        <v>93.056776270251035</v>
      </c>
      <c r="R2263" s="41">
        <f>P2263*C2263/U2262</f>
        <v>0.50220397107001835</v>
      </c>
      <c r="S2263" s="41">
        <f>Q2263*D2263/U2262</f>
        <v>0.50236947996323766</v>
      </c>
      <c r="T2263" s="41">
        <f t="shared" si="427"/>
        <v>0.99967054349473738</v>
      </c>
      <c r="U2263" s="42">
        <f>P2263*C2263+Q2263*D2263</f>
        <v>38927.350573814023</v>
      </c>
      <c r="V2263" s="25">
        <f>B2263</f>
        <v>44309</v>
      </c>
      <c r="W2263">
        <f>C2263/C$2</f>
        <v>2.2340170518537659</v>
      </c>
      <c r="X2263">
        <f>D2263/D$2</f>
        <v>1.4990584020064492</v>
      </c>
      <c r="Y2263">
        <f t="shared" si="428"/>
        <v>1.9463675286907012</v>
      </c>
      <c r="AA2263" s="15">
        <f t="shared" si="429"/>
        <v>9.0799153155081136E-3</v>
      </c>
      <c r="AB2263" s="15">
        <f t="shared" si="430"/>
        <v>1.0852369999847511E-4</v>
      </c>
      <c r="AC2263" s="15">
        <f t="shared" si="431"/>
        <v>4.5734510332557932E-3</v>
      </c>
    </row>
    <row r="2264" spans="1:29" x14ac:dyDescent="0.4">
      <c r="A2264" s="43">
        <f t="shared" si="422"/>
        <v>2021</v>
      </c>
      <c r="B2264" s="53">
        <v>44312</v>
      </c>
      <c r="C2264" s="45">
        <v>5077.2371999999996</v>
      </c>
      <c r="D2264" s="45">
        <f>VLOOKUP(B2264,'H11001.CSI  中证全债'!$A$2:$B$2792,2,0)</f>
        <v>209.01519999999999</v>
      </c>
      <c r="E2264" s="14">
        <f t="shared" si="423"/>
        <v>0</v>
      </c>
      <c r="F2264" s="14">
        <f>IF(AND((B2264-$B$2)&gt;123,OR(((G2263*J2263/C2263*C2264)/(G2263*K2263/D2263*D2264))&lt;(4/6),((G2263*J2263/C2263*C2264)/(G2263*K2263/D2263*D2264))&gt;(6/4))),COUNTIF($E$2:E2264,1),0)</f>
        <v>0</v>
      </c>
      <c r="G2264" s="21">
        <f t="shared" si="424"/>
        <v>38729.254051771131</v>
      </c>
      <c r="H2264" s="12">
        <f t="shared" si="425"/>
        <v>3.7932660163502669</v>
      </c>
      <c r="I2264" s="12">
        <f t="shared" si="426"/>
        <v>93.150846082302351</v>
      </c>
      <c r="J2264" s="15">
        <f>IF(OR((ROW(F2264)-MATCH(MAX($F$2:F2264),$F$2:F2264,0))=1,(ROW(F2264)-MATCH(MAX($F$2:F2264),$F$2:F2264,0))&gt;123),IF(OR(((G2263*J2263/C2263*C2264)/(G2263*K2263/D2263*D2264))&lt;(4/6),((G2263*J2263/C2263*C2264)/(G2263*K2263/D2263*D2264))&gt;(6/4)),50%,((G2263*J2263/C2263*C2264)/((G2263*K2263/D2263*D2264)+(G2263*J2263/C2263*C2264)))),((G2263*J2263/C2263*C2264)/((G2263*K2263/D2263*D2264)+(G2263*J2263/C2263*C2264))))</f>
        <v>0.49728071968452098</v>
      </c>
      <c r="K2264" s="18">
        <f t="shared" si="420"/>
        <v>0.50271928031547897</v>
      </c>
      <c r="L2264" s="20">
        <f t="shared" si="421"/>
        <v>0.98918171463894311</v>
      </c>
      <c r="M2264" s="51">
        <f>IF(AND((B2264-$B$2)&gt;123,OR(((U2263*R2263/C2263*C2264)/(U2263*S2263/D2263*D2264))&lt;(4/6),((U2263*R2263/C2263*C2264)/(U2263*S2263/D2263*D2264))&gt;(6/4))),1,0)</f>
        <v>0</v>
      </c>
      <c r="N2264" s="51">
        <f>IF(AND((B2264-$B$2)&gt;123,OR(((U2263*R2263/C2263*C2264)/(U2263*S2263/D2263*D2264))&lt;(4/6),((U2263*R2263/C2263*C2264)/(U2263*S2263/D2263*D2264))&gt;(6/4))),COUNTIF($M$2:M2264,1),0)</f>
        <v>0</v>
      </c>
      <c r="O2264" s="51">
        <f>IF(OR((ROW(N2264)-MATCH(MAX($N$2:N2264),$N$2:N2264,0))=1,(ROW(N2264)-MATCH(MAX($N$2:N2264),$N$2:N2264,0))&gt;123),IF(OR(((U2263*R2263/C2263*C2264)/(U2263*S2263/D2263*D2264))&lt;(4/6),((U2263*R2263/C2263*C2264)/(U2263*S2263/D2263*D2264))&gt;(6/4)),1,0),0)</f>
        <v>0</v>
      </c>
      <c r="P2264" s="47">
        <f>IF(O2264=1,U2263/2/C2264,P2263)</f>
        <v>3.7894353284260429</v>
      </c>
      <c r="Q2264" s="47">
        <f>IF(O2264=1,U2263/2/D2264,Q2263)</f>
        <v>93.056776270251035</v>
      </c>
      <c r="R2264" s="41">
        <f>P2264*C2264/U2263</f>
        <v>0.49425048796979654</v>
      </c>
      <c r="S2264" s="41">
        <f>Q2264*D2264/U2263</f>
        <v>0.49965590816667993</v>
      </c>
      <c r="T2264" s="41">
        <f t="shared" si="427"/>
        <v>0.98918171463894666</v>
      </c>
      <c r="U2264" s="42">
        <f>P2264*C2264+Q2264*D2264</f>
        <v>38690.142719960699</v>
      </c>
      <c r="V2264" s="25">
        <f>B2264</f>
        <v>44312</v>
      </c>
      <c r="W2264">
        <f>C2264/C$2</f>
        <v>2.2086919299289653</v>
      </c>
      <c r="X2264">
        <f>D2264/D$2</f>
        <v>1.4977800071658902</v>
      </c>
      <c r="Y2264">
        <f t="shared" si="428"/>
        <v>1.934507135998035</v>
      </c>
      <c r="AA2264" s="15">
        <f t="shared" si="429"/>
        <v>-1.1336136357502746E-2</v>
      </c>
      <c r="AB2264" s="15">
        <f t="shared" si="430"/>
        <v>-8.5279855597886201E-4</v>
      </c>
      <c r="AC2264" s="15">
        <f t="shared" si="431"/>
        <v>-6.0936038635234224E-3</v>
      </c>
    </row>
    <row r="2265" spans="1:29" x14ac:dyDescent="0.4">
      <c r="A2265" s="43">
        <f t="shared" si="422"/>
        <v>2021</v>
      </c>
      <c r="B2265" s="53">
        <v>44313</v>
      </c>
      <c r="C2265" s="45">
        <v>5090.5195000000003</v>
      </c>
      <c r="D2265" s="45">
        <f>VLOOKUP(B2265,'H11001.CSI  中证全债'!$A$2:$B$2792,2,0)</f>
        <v>208.9633</v>
      </c>
      <c r="E2265" s="14">
        <f t="shared" si="423"/>
        <v>0</v>
      </c>
      <c r="F2265" s="14">
        <f>IF(AND((B2265-$B$2)&gt;123,OR(((G2264*J2264/C2264*C2265)/(G2264*K2264/D2264*D2265))&lt;(4/6),((G2264*J2264/C2264*C2265)/(G2264*K2264/D2264*D2265))&gt;(6/4))),COUNTIF($E$2:E2265,1),0)</f>
        <v>0</v>
      </c>
      <c r="G2265" s="21">
        <f t="shared" si="424"/>
        <v>38774.802820068435</v>
      </c>
      <c r="H2265" s="12">
        <f t="shared" si="425"/>
        <v>3.7932660163502669</v>
      </c>
      <c r="I2265" s="12">
        <f t="shared" si="426"/>
        <v>93.150846082302351</v>
      </c>
      <c r="J2265" s="15">
        <f>IF(OR((ROW(F2265)-MATCH(MAX($F$2:F2265),$F$2:F2265,0))=1,(ROW(F2265)-MATCH(MAX($F$2:F2265),$F$2:F2265,0))&gt;123),IF(OR(((G2264*J2264/C2264*C2265)/(G2264*K2264/D2264*D2265))&lt;(4/6),((G2264*J2264/C2264*C2265)/(G2264*K2264/D2264*D2265))&gt;(6/4)),50%,((G2264*J2264/C2264*C2265)/((G2264*K2264/D2264*D2265)+(G2264*J2264/C2264*C2265)))),((G2264*J2264/C2264*C2265)/((G2264*K2264/D2264*D2265)+(G2264*J2264/C2264*C2265))))</f>
        <v>0.49799594635009653</v>
      </c>
      <c r="K2265" s="18">
        <f t="shared" si="420"/>
        <v>0.50200405364990353</v>
      </c>
      <c r="L2265" s="20">
        <f t="shared" si="421"/>
        <v>0.99201578698286319</v>
      </c>
      <c r="M2265" s="51">
        <f>IF(AND((B2265-$B$2)&gt;123,OR(((U2264*R2264/C2264*C2265)/(U2264*S2264/D2264*D2265))&lt;(4/6),((U2264*R2264/C2264*C2265)/(U2264*S2264/D2264*D2265))&gt;(6/4))),1,0)</f>
        <v>0</v>
      </c>
      <c r="N2265" s="51">
        <f>IF(AND((B2265-$B$2)&gt;123,OR(((U2264*R2264/C2264*C2265)/(U2264*S2264/D2264*D2265))&lt;(4/6),((U2264*R2264/C2264*C2265)/(U2264*S2264/D2264*D2265))&gt;(6/4))),COUNTIF($M$2:M2265,1),0)</f>
        <v>0</v>
      </c>
      <c r="O2265" s="51">
        <f>IF(OR((ROW(N2265)-MATCH(MAX($N$2:N2265),$N$2:N2265,0))=1,(ROW(N2265)-MATCH(MAX($N$2:N2265),$N$2:N2265,0))&gt;123),IF(OR(((U2264*R2264/C2264*C2265)/(U2264*S2264/D2264*D2265))&lt;(4/6),((U2264*R2264/C2264*C2265)/(U2264*S2264/D2264*D2265))&gt;(6/4)),1,0),0)</f>
        <v>0</v>
      </c>
      <c r="P2265" s="47">
        <f>IF(O2265=1,U2264/2/C2265,P2264)</f>
        <v>3.7894353284260429</v>
      </c>
      <c r="Q2265" s="47">
        <f>IF(O2265=1,U2264/2/D2265,Q2264)</f>
        <v>93.056776270251035</v>
      </c>
      <c r="R2265" s="41">
        <f>P2265*C2265/U2264</f>
        <v>0.49858163028666314</v>
      </c>
      <c r="S2265" s="41">
        <f>Q2265*D2265/U2264</f>
        <v>0.5025944514482551</v>
      </c>
      <c r="T2265" s="41">
        <f t="shared" si="427"/>
        <v>0.99201578698286708</v>
      </c>
      <c r="U2265" s="42">
        <f>P2265*C2265+Q2265*D2265</f>
        <v>38735.645490135023</v>
      </c>
      <c r="V2265" s="25">
        <f>B2265</f>
        <v>44313</v>
      </c>
      <c r="W2265">
        <f>C2265/C$2</f>
        <v>2.2144699756781177</v>
      </c>
      <c r="X2265">
        <f>D2265/D$2</f>
        <v>1.4974080974561088</v>
      </c>
      <c r="Y2265">
        <f t="shared" si="428"/>
        <v>1.9367822745067511</v>
      </c>
      <c r="AA2265" s="15">
        <f t="shared" si="429"/>
        <v>2.6160487439903513E-3</v>
      </c>
      <c r="AB2265" s="15">
        <f t="shared" si="430"/>
        <v>-2.4830730013891689E-4</v>
      </c>
      <c r="AC2265" s="15">
        <f t="shared" si="431"/>
        <v>1.1760817349182329E-3</v>
      </c>
    </row>
    <row r="2266" spans="1:29" x14ac:dyDescent="0.4">
      <c r="A2266" s="43">
        <f t="shared" si="422"/>
        <v>2021</v>
      </c>
      <c r="B2266" s="53">
        <v>44314</v>
      </c>
      <c r="C2266" s="45">
        <v>5119.2421000000004</v>
      </c>
      <c r="D2266" s="45">
        <f>VLOOKUP(B2266,'H11001.CSI  中证全债'!$A$2:$B$2792,2,0)</f>
        <v>208.99080000000001</v>
      </c>
      <c r="E2266" s="14">
        <f t="shared" si="423"/>
        <v>0</v>
      </c>
      <c r="F2266" s="14">
        <f>IF(AND((B2266-$B$2)&gt;123,OR(((G2265*J2265/C2265*C2266)/(G2265*K2265/D2265*D2266))&lt;(4/6),((G2265*J2265/C2265*C2266)/(G2265*K2265/D2265*D2266))&gt;(6/4))),COUNTIF($E$2:E2266,1),0)</f>
        <v>0</v>
      </c>
      <c r="G2266" s="21">
        <f t="shared" si="424"/>
        <v>38886.316930816916</v>
      </c>
      <c r="H2266" s="12">
        <f t="shared" si="425"/>
        <v>3.7932660163502669</v>
      </c>
      <c r="I2266" s="12">
        <f t="shared" si="426"/>
        <v>93.150846082302351</v>
      </c>
      <c r="J2266" s="15">
        <f>IF(OR((ROW(F2266)-MATCH(MAX($F$2:F2266),$F$2:F2266,0))=1,(ROW(F2266)-MATCH(MAX($F$2:F2266),$F$2:F2266,0))&gt;123),IF(OR(((G2265*J2265/C2265*C2266)/(G2265*K2265/D2265*D2266))&lt;(4/6),((G2265*J2265/C2265*C2266)/(G2265*K2265/D2265*D2266))&gt;(6/4)),50%,((G2265*J2265/C2265*C2266)/((G2265*K2265/D2265*D2266)+(G2265*J2265/C2265*C2266)))),((G2265*J2265/C2265*C2266)/((G2265*K2265/D2265*D2266)+(G2265*J2265/C2265*C2266))))</f>
        <v>0.49936966573480146</v>
      </c>
      <c r="K2266" s="18">
        <f t="shared" si="420"/>
        <v>0.50063033426519854</v>
      </c>
      <c r="L2266" s="20">
        <f t="shared" si="421"/>
        <v>0.9974818375074147</v>
      </c>
      <c r="M2266" s="51">
        <f>IF(AND((B2266-$B$2)&gt;123,OR(((U2265*R2265/C2265*C2266)/(U2265*S2265/D2265*D2266))&lt;(4/6),((U2265*R2265/C2265*C2266)/(U2265*S2265/D2265*D2266))&gt;(6/4))),1,0)</f>
        <v>0</v>
      </c>
      <c r="N2266" s="51">
        <f>IF(AND((B2266-$B$2)&gt;123,OR(((U2265*R2265/C2265*C2266)/(U2265*S2265/D2265*D2266))&lt;(4/6),((U2265*R2265/C2265*C2266)/(U2265*S2265/D2265*D2266))&gt;(6/4))),COUNTIF($M$2:M2266,1),0)</f>
        <v>0</v>
      </c>
      <c r="O2266" s="51">
        <f>IF(OR((ROW(N2266)-MATCH(MAX($N$2:N2266),$N$2:N2266,0))=1,(ROW(N2266)-MATCH(MAX($N$2:N2266),$N$2:N2266,0))&gt;123),IF(OR(((U2265*R2265/C2265*C2266)/(U2265*S2265/D2265*D2266))&lt;(4/6),((U2265*R2265/C2265*C2266)/(U2265*S2265/D2265*D2266))&gt;(6/4)),1,0),0)</f>
        <v>0</v>
      </c>
      <c r="P2266" s="47">
        <f>IF(O2266=1,U2265/2/C2266,P2265)</f>
        <v>3.7894353284260429</v>
      </c>
      <c r="Q2266" s="47">
        <f>IF(O2266=1,U2265/2/D2266,Q2265)</f>
        <v>93.056776270251035</v>
      </c>
      <c r="R2266" s="41">
        <f>P2266*C2266/U2265</f>
        <v>0.50080582427486242</v>
      </c>
      <c r="S2266" s="41">
        <f>Q2266*D2266/U2265</f>
        <v>0.50207011841570293</v>
      </c>
      <c r="T2266" s="41">
        <f t="shared" si="427"/>
        <v>0.99748183750741826</v>
      </c>
      <c r="U2266" s="42">
        <f>P2266*C2266+Q2266*D2266</f>
        <v>38847.046986646703</v>
      </c>
      <c r="V2266" s="25">
        <f>B2266</f>
        <v>44314</v>
      </c>
      <c r="W2266">
        <f>C2266/C$2</f>
        <v>2.2269648370225075</v>
      </c>
      <c r="X2266">
        <f>D2266/D$2</f>
        <v>1.4976051594410604</v>
      </c>
      <c r="Y2266">
        <f t="shared" si="428"/>
        <v>1.9423523493323351</v>
      </c>
      <c r="AA2266" s="15">
        <f t="shared" si="429"/>
        <v>5.6423710782367298E-3</v>
      </c>
      <c r="AB2266" s="15">
        <f t="shared" si="430"/>
        <v>1.3160205643769629E-4</v>
      </c>
      <c r="AC2266" s="15">
        <f t="shared" si="431"/>
        <v>2.8759426905653473E-3</v>
      </c>
    </row>
    <row r="2267" spans="1:29" x14ac:dyDescent="0.4">
      <c r="A2267" s="43">
        <f t="shared" si="422"/>
        <v>2021</v>
      </c>
      <c r="B2267" s="53">
        <v>44315</v>
      </c>
      <c r="C2267" s="45">
        <v>5164.1692000000003</v>
      </c>
      <c r="D2267" s="45">
        <f>VLOOKUP(B2267,'H11001.CSI  中证全债'!$A$2:$B$2792,2,0)</f>
        <v>208.9999</v>
      </c>
      <c r="E2267" s="14">
        <f t="shared" si="423"/>
        <v>0</v>
      </c>
      <c r="F2267" s="14">
        <f>IF(AND((B2267-$B$2)&gt;123,OR(((G2266*J2266/C2266*C2267)/(G2266*K2266/D2266*D2267))&lt;(4/6),((G2266*J2266/C2266*C2267)/(G2266*K2266/D2266*D2267))&gt;(6/4))),COUNTIF($E$2:E2267,1),0)</f>
        <v>0</v>
      </c>
      <c r="G2267" s="21">
        <f t="shared" si="424"/>
        <v>39057.585045159431</v>
      </c>
      <c r="H2267" s="12">
        <f t="shared" si="425"/>
        <v>3.7932660163502669</v>
      </c>
      <c r="I2267" s="12">
        <f t="shared" si="426"/>
        <v>93.150846082302351</v>
      </c>
      <c r="J2267" s="15">
        <f>IF(OR((ROW(F2267)-MATCH(MAX($F$2:F2267),$F$2:F2267,0))=1,(ROW(F2267)-MATCH(MAX($F$2:F2267),$F$2:F2267,0))&gt;123),IF(OR(((G2266*J2266/C2266*C2267)/(G2266*K2266/D2266*D2267))&lt;(4/6),((G2266*J2266/C2266*C2267)/(G2266*K2266/D2266*D2267))&gt;(6/4)),50%,((G2266*J2266/C2266*C2267)/((G2266*K2266/D2266*D2267)+(G2266*J2266/C2266*C2267)))),((G2266*J2266/C2266*C2267)/((G2266*K2266/D2266*D2267)+(G2266*J2266/C2266*C2267))))</f>
        <v>0.50154323433958736</v>
      </c>
      <c r="K2267" s="18">
        <f t="shared" si="420"/>
        <v>0.49845676566041264</v>
      </c>
      <c r="L2267" s="20">
        <f t="shared" si="421"/>
        <v>1.0061920489234115</v>
      </c>
      <c r="M2267" s="51">
        <f>IF(AND((B2267-$B$2)&gt;123,OR(((U2266*R2266/C2266*C2267)/(U2266*S2266/D2266*D2267))&lt;(4/6),((U2266*R2266/C2266*C2267)/(U2266*S2266/D2266*D2267))&gt;(6/4))),1,0)</f>
        <v>0</v>
      </c>
      <c r="N2267" s="51">
        <f>IF(AND((B2267-$B$2)&gt;123,OR(((U2266*R2266/C2266*C2267)/(U2266*S2266/D2266*D2267))&lt;(4/6),((U2266*R2266/C2266*C2267)/(U2266*S2266/D2266*D2267))&gt;(6/4))),COUNTIF($M$2:M2267,1),0)</f>
        <v>0</v>
      </c>
      <c r="O2267" s="51">
        <f>IF(OR((ROW(N2267)-MATCH(MAX($N$2:N2267),$N$2:N2267,0))=1,(ROW(N2267)-MATCH(MAX($N$2:N2267),$N$2:N2267,0))&gt;123),IF(OR(((U2266*R2266/C2266*C2267)/(U2266*S2266/D2266*D2267))&lt;(4/6),((U2266*R2266/C2266*C2267)/(U2266*S2266/D2266*D2267))&gt;(6/4)),1,0),0)</f>
        <v>0</v>
      </c>
      <c r="P2267" s="47">
        <f>IF(O2267=1,U2266/2/C2267,P2266)</f>
        <v>3.7894353284260429</v>
      </c>
      <c r="Q2267" s="47">
        <f>IF(O2267=1,U2266/2/D2267,Q2266)</f>
        <v>93.056776270251035</v>
      </c>
      <c r="R2267" s="41">
        <f>P2267*C2267/U2266</f>
        <v>0.50375219550604211</v>
      </c>
      <c r="S2267" s="41">
        <f>Q2267*D2267/U2266</f>
        <v>0.50065213300486389</v>
      </c>
      <c r="T2267" s="41">
        <f t="shared" si="427"/>
        <v>1.0061920489234151</v>
      </c>
      <c r="U2267" s="42">
        <f>P2267*C2267+Q2267*D2267</f>
        <v>39018.142143254496</v>
      </c>
      <c r="V2267" s="25">
        <f>B2267</f>
        <v>44315</v>
      </c>
      <c r="W2267">
        <f>C2267/C$2</f>
        <v>2.2465089550725978</v>
      </c>
      <c r="X2267">
        <f>D2267/D$2</f>
        <v>1.4976703690433535</v>
      </c>
      <c r="Y2267">
        <f t="shared" si="428"/>
        <v>1.9509071071627249</v>
      </c>
      <c r="AA2267" s="15">
        <f t="shared" si="429"/>
        <v>8.7761233249741277E-3</v>
      </c>
      <c r="AB2267" s="15">
        <f t="shared" si="430"/>
        <v>4.354258656369403E-5</v>
      </c>
      <c r="AC2267" s="15">
        <f t="shared" si="431"/>
        <v>4.4043285109061081E-3</v>
      </c>
    </row>
    <row r="2268" spans="1:29" x14ac:dyDescent="0.4">
      <c r="A2268" s="43">
        <f t="shared" si="422"/>
        <v>2021</v>
      </c>
      <c r="B2268" s="53">
        <v>44316</v>
      </c>
      <c r="C2268" s="45">
        <v>5123.4889999999996</v>
      </c>
      <c r="D2268" s="45">
        <f>VLOOKUP(B2268,'H11001.CSI  中证全债'!$A$2:$B$2792,2,0)</f>
        <v>209.095</v>
      </c>
      <c r="E2268" s="14">
        <f t="shared" si="423"/>
        <v>0</v>
      </c>
      <c r="F2268" s="14">
        <f>IF(AND((B2268-$B$2)&gt;123,OR(((G2267*J2267/C2267*C2268)/(G2267*K2267/D2267*D2268))&lt;(4/6),((G2267*J2267/C2267*C2268)/(G2267*K2267/D2267*D2268))&gt;(6/4))),COUNTIF($E$2:E2268,1),0)</f>
        <v>0</v>
      </c>
      <c r="G2268" s="21">
        <f t="shared" si="424"/>
        <v>38912.13287042352</v>
      </c>
      <c r="H2268" s="12">
        <f t="shared" si="425"/>
        <v>3.7932660163502669</v>
      </c>
      <c r="I2268" s="12">
        <f t="shared" si="426"/>
        <v>93.150846082302351</v>
      </c>
      <c r="J2268" s="15">
        <f>IF(OR((ROW(F2268)-MATCH(MAX($F$2:F2268),$F$2:F2268,0))=1,(ROW(F2268)-MATCH(MAX($F$2:F2268),$F$2:F2268,0))&gt;123),IF(OR(((G2267*J2267/C2267*C2268)/(G2267*K2267/D2267*D2268))&lt;(4/6),((G2267*J2267/C2267*C2268)/(G2267*K2267/D2267*D2268))&gt;(6/4)),50%,((G2267*J2267/C2267*C2268)/((G2267*K2267/D2267*D2268)+(G2267*J2267/C2267*C2268)))),((G2267*J2267/C2267*C2268)/((G2267*K2267/D2267*D2268)+(G2267*J2267/C2267*C2268))))</f>
        <v>0.4994523629316775</v>
      </c>
      <c r="K2268" s="18">
        <f t="shared" si="420"/>
        <v>0.5005476370683225</v>
      </c>
      <c r="L2268" s="20">
        <f t="shared" si="421"/>
        <v>0.99781184835261638</v>
      </c>
      <c r="M2268" s="51">
        <f>IF(AND((B2268-$B$2)&gt;123,OR(((U2267*R2267/C2267*C2268)/(U2267*S2267/D2267*D2268))&lt;(4/6),((U2267*R2267/C2267*C2268)/(U2267*S2267/D2267*D2268))&gt;(6/4))),1,0)</f>
        <v>0</v>
      </c>
      <c r="N2268" s="51">
        <f>IF(AND((B2268-$B$2)&gt;123,OR(((U2267*R2267/C2267*C2268)/(U2267*S2267/D2267*D2268))&lt;(4/6),((U2267*R2267/C2267*C2268)/(U2267*S2267/D2267*D2268))&gt;(6/4))),COUNTIF($M$2:M2268,1),0)</f>
        <v>0</v>
      </c>
      <c r="O2268" s="51">
        <f>IF(OR((ROW(N2268)-MATCH(MAX($N$2:N2268),$N$2:N2268,0))=1,(ROW(N2268)-MATCH(MAX($N$2:N2268),$N$2:N2268,0))&gt;123),IF(OR(((U2267*R2267/C2267*C2268)/(U2267*S2267/D2267*D2268))&lt;(4/6),((U2267*R2267/C2267*C2268)/(U2267*S2267/D2267*D2268))&gt;(6/4)),1,0),0)</f>
        <v>0</v>
      </c>
      <c r="P2268" s="47">
        <f>IF(O2268=1,U2267/2/C2268,P2267)</f>
        <v>3.7894353284260429</v>
      </c>
      <c r="Q2268" s="47">
        <f>IF(O2268=1,U2267/2/D2268,Q2267)</f>
        <v>93.056776270251035</v>
      </c>
      <c r="R2268" s="41">
        <f>P2268*C2268/U2267</f>
        <v>0.49759238023481162</v>
      </c>
      <c r="S2268" s="41">
        <f>Q2268*D2268/U2267</f>
        <v>0.49868357552211162</v>
      </c>
      <c r="T2268" s="41">
        <f t="shared" si="427"/>
        <v>0.99781184835262016</v>
      </c>
      <c r="U2268" s="42">
        <f>P2268*C2268+Q2268*D2268</f>
        <v>38872.836855630361</v>
      </c>
      <c r="V2268" s="25">
        <f>B2268</f>
        <v>44316</v>
      </c>
      <c r="W2268">
        <f>C2268/C$2</f>
        <v>2.2288123169387921</v>
      </c>
      <c r="X2268">
        <f>D2268/D$2</f>
        <v>1.4983518452167681</v>
      </c>
      <c r="Y2268">
        <f t="shared" si="428"/>
        <v>1.9436418427815181</v>
      </c>
      <c r="AA2268" s="15">
        <f t="shared" si="429"/>
        <v>-7.8773948769921276E-3</v>
      </c>
      <c r="AB2268" s="15">
        <f t="shared" si="430"/>
        <v>4.5502414115983214E-4</v>
      </c>
      <c r="AC2268" s="15">
        <f t="shared" si="431"/>
        <v>-3.7240442430767073E-3</v>
      </c>
    </row>
    <row r="2269" spans="1:29" x14ac:dyDescent="0.4">
      <c r="A2269" s="43">
        <f t="shared" si="422"/>
        <v>2021</v>
      </c>
      <c r="B2269" s="53">
        <v>44322</v>
      </c>
      <c r="C2269" s="45">
        <v>5061.1243999999997</v>
      </c>
      <c r="D2269" s="45">
        <f>VLOOKUP(B2269,'H11001.CSI  中证全债'!$A$2:$B$2792,2,0)</f>
        <v>209.25659999999999</v>
      </c>
      <c r="E2269" s="14">
        <f t="shared" si="423"/>
        <v>0</v>
      </c>
      <c r="F2269" s="14">
        <f>IF(AND((B2269-$B$2)&gt;123,OR(((G2268*J2268/C2268*C2269)/(G2268*K2268/D2268*D2269))&lt;(4/6),((G2268*J2268/C2268*C2269)/(G2268*K2268/D2268*D2269))&gt;(6/4))),COUNTIF($E$2:E2269,1),0)</f>
        <v>0</v>
      </c>
      <c r="G2269" s="21">
        <f t="shared" si="424"/>
        <v>38690.620529347143</v>
      </c>
      <c r="H2269" s="12">
        <f t="shared" si="425"/>
        <v>3.7932660163502669</v>
      </c>
      <c r="I2269" s="12">
        <f t="shared" si="426"/>
        <v>93.150846082302351</v>
      </c>
      <c r="J2269" s="15">
        <f>IF(OR((ROW(F2269)-MATCH(MAX($F$2:F2269),$F$2:F2269,0))=1,(ROW(F2269)-MATCH(MAX($F$2:F2269),$F$2:F2269,0))&gt;123),IF(OR(((G2268*J2268/C2268*C2269)/(G2268*K2268/D2268*D2269))&lt;(4/6),((G2268*J2268/C2268*C2269)/(G2268*K2268/D2268*D2269))&gt;(6/4)),50%,((G2268*J2268/C2268*C2269)/((G2268*K2268/D2268*D2269)+(G2268*J2268/C2268*C2269)))),((G2268*J2268/C2268*C2269)/((G2268*K2268/D2268*D2269)+(G2268*J2268/C2268*C2269))))</f>
        <v>0.49619755197462317</v>
      </c>
      <c r="K2269" s="18">
        <f t="shared" si="420"/>
        <v>0.50380244802537688</v>
      </c>
      <c r="L2269" s="20">
        <f t="shared" si="421"/>
        <v>0.98490500377566514</v>
      </c>
      <c r="M2269" s="51">
        <f>IF(AND((B2269-$B$2)&gt;123,OR(((U2268*R2268/C2268*C2269)/(U2268*S2268/D2268*D2269))&lt;(4/6),((U2268*R2268/C2268*C2269)/(U2268*S2268/D2268*D2269))&gt;(6/4))),1,0)</f>
        <v>0</v>
      </c>
      <c r="N2269" s="51">
        <f>IF(AND((B2269-$B$2)&gt;123,OR(((U2268*R2268/C2268*C2269)/(U2268*S2268/D2268*D2269))&lt;(4/6),((U2268*R2268/C2268*C2269)/(U2268*S2268/D2268*D2269))&gt;(6/4))),COUNTIF($M$2:M2269,1),0)</f>
        <v>0</v>
      </c>
      <c r="O2269" s="51">
        <f>IF(OR((ROW(N2269)-MATCH(MAX($N$2:N2269),$N$2:N2269,0))=1,(ROW(N2269)-MATCH(MAX($N$2:N2269),$N$2:N2269,0))&gt;123),IF(OR(((U2268*R2268/C2268*C2269)/(U2268*S2268/D2268*D2269))&lt;(4/6),((U2268*R2268/C2268*C2269)/(U2268*S2268/D2268*D2269))&gt;(6/4)),1,0),0)</f>
        <v>0</v>
      </c>
      <c r="P2269" s="47">
        <f>IF(O2269=1,U2268/2/C2269,P2268)</f>
        <v>3.7894353284260429</v>
      </c>
      <c r="Q2269" s="47">
        <f>IF(O2269=1,U2268/2/D2269,Q2268)</f>
        <v>93.056776270251035</v>
      </c>
      <c r="R2269" s="41">
        <f>P2269*C2269/U2268</f>
        <v>0.49337288333617441</v>
      </c>
      <c r="S2269" s="41">
        <f>Q2269*D2269/U2268</f>
        <v>0.50093448753413972</v>
      </c>
      <c r="T2269" s="41">
        <f t="shared" si="427"/>
        <v>0.98490500377566848</v>
      </c>
      <c r="U2269" s="42">
        <f>P2269*C2269+Q2269*D2269</f>
        <v>38651.548212192472</v>
      </c>
      <c r="V2269" s="25">
        <f>B2269</f>
        <v>44322</v>
      </c>
      <c r="W2269">
        <f>C2269/C$2</f>
        <v>2.2016825644164464</v>
      </c>
      <c r="X2269">
        <f>D2269/D$2</f>
        <v>1.4995098530992474</v>
      </c>
      <c r="Y2269">
        <f t="shared" si="428"/>
        <v>1.9325774106096236</v>
      </c>
      <c r="AA2269" s="15">
        <f t="shared" si="429"/>
        <v>-1.2172291186728357E-2</v>
      </c>
      <c r="AB2269" s="15">
        <f t="shared" si="430"/>
        <v>7.7285444415209348E-4</v>
      </c>
      <c r="AC2269" s="15">
        <f t="shared" si="431"/>
        <v>-5.6926291296859333E-3</v>
      </c>
    </row>
    <row r="2270" spans="1:29" x14ac:dyDescent="0.4">
      <c r="A2270" s="43">
        <f t="shared" si="422"/>
        <v>2021</v>
      </c>
      <c r="B2270" s="53">
        <v>44323</v>
      </c>
      <c r="C2270" s="45">
        <v>4996.0527000000002</v>
      </c>
      <c r="D2270" s="45">
        <f>VLOOKUP(B2270,'H11001.CSI  中证全债'!$A$2:$B$2792,2,0)</f>
        <v>209.3229</v>
      </c>
      <c r="E2270" s="14">
        <f t="shared" si="423"/>
        <v>0</v>
      </c>
      <c r="F2270" s="14">
        <f>IF(AND((B2270-$B$2)&gt;123,OR(((G2269*J2269/C2269*C2270)/(G2269*K2269/D2269*D2270))&lt;(4/6),((G2269*J2269/C2269*C2270)/(G2269*K2269/D2269*D2270))&gt;(6/4))),COUNTIF($E$2:E2270,1),0)</f>
        <v>0</v>
      </c>
      <c r="G2270" s="21">
        <f t="shared" si="424"/>
        <v>38449.96216220627</v>
      </c>
      <c r="H2270" s="12">
        <f t="shared" si="425"/>
        <v>3.7932660163502669</v>
      </c>
      <c r="I2270" s="12">
        <f t="shared" si="426"/>
        <v>93.150846082302351</v>
      </c>
      <c r="J2270" s="15">
        <f>IF(OR((ROW(F2270)-MATCH(MAX($F$2:F2270),$F$2:F2270,0))=1,(ROW(F2270)-MATCH(MAX($F$2:F2270),$F$2:F2270,0))&gt;123),IF(OR(((G2269*J2269/C2269*C2270)/(G2269*K2269/D2269*D2270))&lt;(4/6),((G2269*J2269/C2269*C2270)/(G2269*K2269/D2269*D2270))&gt;(6/4)),50%,((G2269*J2269/C2269*C2270)/((G2269*K2269/D2269*D2270)+(G2269*J2269/C2269*C2270)))),((G2269*J2269/C2269*C2270)/((G2269*K2269/D2269*D2270)+(G2269*J2269/C2269*C2270))))</f>
        <v>0.4928836299722793</v>
      </c>
      <c r="K2270" s="18">
        <f t="shared" si="420"/>
        <v>0.5071163700277207</v>
      </c>
      <c r="L2270" s="20">
        <f t="shared" si="421"/>
        <v>0.97193397630870526</v>
      </c>
      <c r="M2270" s="51">
        <f>IF(AND((B2270-$B$2)&gt;123,OR(((U2269*R2269/C2269*C2270)/(U2269*S2269/D2269*D2270))&lt;(4/6),((U2269*R2269/C2269*C2270)/(U2269*S2269/D2269*D2270))&gt;(6/4))),1,0)</f>
        <v>0</v>
      </c>
      <c r="N2270" s="51">
        <f>IF(AND((B2270-$B$2)&gt;123,OR(((U2269*R2269/C2269*C2270)/(U2269*S2269/D2269*D2270))&lt;(4/6),((U2269*R2269/C2269*C2270)/(U2269*S2269/D2269*D2270))&gt;(6/4))),COUNTIF($M$2:M2270,1),0)</f>
        <v>0</v>
      </c>
      <c r="O2270" s="51">
        <f>IF(OR((ROW(N2270)-MATCH(MAX($N$2:N2270),$N$2:N2270,0))=1,(ROW(N2270)-MATCH(MAX($N$2:N2270),$N$2:N2270,0))&gt;123),IF(OR(((U2269*R2269/C2269*C2270)/(U2269*S2269/D2269*D2270))&lt;(4/6),((U2269*R2269/C2269*C2270)/(U2269*S2269/D2269*D2270))&gt;(6/4)),1,0),0)</f>
        <v>0</v>
      </c>
      <c r="P2270" s="47">
        <f>IF(O2270=1,U2269/2/C2270,P2269)</f>
        <v>3.7894353284260429</v>
      </c>
      <c r="Q2270" s="47">
        <f>IF(O2270=1,U2269/2/D2270,Q2269)</f>
        <v>93.056776270251035</v>
      </c>
      <c r="R2270" s="41">
        <f>P2270*C2270/U2269</f>
        <v>0.48981785930340116</v>
      </c>
      <c r="S2270" s="41">
        <f>Q2270*D2270/U2269</f>
        <v>0.50396207071973342</v>
      </c>
      <c r="T2270" s="41">
        <f t="shared" si="427"/>
        <v>0.9719339763087087</v>
      </c>
      <c r="U2270" s="42">
        <f>P2270*C2270+Q2270*D2270</f>
        <v>38411.132877598444</v>
      </c>
      <c r="V2270" s="25">
        <f>B2270</f>
        <v>44323</v>
      </c>
      <c r="W2270">
        <f>C2270/C$2</f>
        <v>2.1733751734092355</v>
      </c>
      <c r="X2270">
        <f>D2270/D$2</f>
        <v>1.4999849516302399</v>
      </c>
      <c r="Y2270">
        <f t="shared" si="428"/>
        <v>1.9205566438799222</v>
      </c>
      <c r="AA2270" s="15">
        <f t="shared" si="429"/>
        <v>-1.2857162728503346E-2</v>
      </c>
      <c r="AB2270" s="15">
        <f t="shared" si="430"/>
        <v>3.1683588474629154E-4</v>
      </c>
      <c r="AC2270" s="15">
        <f t="shared" si="431"/>
        <v>-6.2200699768655277E-3</v>
      </c>
    </row>
    <row r="2271" spans="1:29" x14ac:dyDescent="0.4">
      <c r="A2271" s="43">
        <f t="shared" si="422"/>
        <v>2021</v>
      </c>
      <c r="B2271" s="53">
        <v>44326</v>
      </c>
      <c r="C2271" s="45">
        <v>4992.4219999999996</v>
      </c>
      <c r="D2271" s="45">
        <f>VLOOKUP(B2271,'H11001.CSI  中证全债'!$A$2:$B$2792,2,0)</f>
        <v>209.45840000000001</v>
      </c>
      <c r="E2271" s="14">
        <f t="shared" si="423"/>
        <v>0</v>
      </c>
      <c r="F2271" s="14">
        <f>IF(AND((B2271-$B$2)&gt;123,OR(((G2270*J2270/C2270*C2271)/(G2270*K2270/D2270*D2271))&lt;(4/6),((G2270*J2270/C2270*C2271)/(G2270*K2270/D2270*D2271))&gt;(6/4))),COUNTIF($E$2:E2271,1),0)</f>
        <v>0</v>
      </c>
      <c r="G2271" s="21">
        <f t="shared" si="424"/>
        <v>38448.811890924859</v>
      </c>
      <c r="H2271" s="12">
        <f t="shared" si="425"/>
        <v>3.7932660163502669</v>
      </c>
      <c r="I2271" s="12">
        <f t="shared" si="426"/>
        <v>93.150846082302351</v>
      </c>
      <c r="J2271" s="15">
        <f>IF(OR((ROW(F2271)-MATCH(MAX($F$2:F2271),$F$2:F2271,0))=1,(ROW(F2271)-MATCH(MAX($F$2:F2271),$F$2:F2271,0))&gt;123),IF(OR(((G2270*J2270/C2270*C2271)/(G2270*K2270/D2270*D2271))&lt;(4/6),((G2270*J2270/C2270*C2271)/(G2270*K2270/D2270*D2271))&gt;(6/4)),50%,((G2270*J2270/C2270*C2271)/((G2270*K2270/D2270*D2271)+(G2270*J2270/C2270*C2271)))),((G2270*J2270/C2270*C2271)/((G2270*K2270/D2270*D2271)+(G2270*J2270/C2270*C2271))))</f>
        <v>0.49254017954061463</v>
      </c>
      <c r="K2271" s="18">
        <f t="shared" si="420"/>
        <v>0.50745982045938542</v>
      </c>
      <c r="L2271" s="20">
        <f t="shared" si="421"/>
        <v>0.97059936507827438</v>
      </c>
      <c r="M2271" s="51">
        <f>IF(AND((B2271-$B$2)&gt;123,OR(((U2270*R2270/C2270*C2271)/(U2270*S2270/D2270*D2271))&lt;(4/6),((U2270*R2270/C2270*C2271)/(U2270*S2270/D2270*D2271))&gt;(6/4))),1,0)</f>
        <v>0</v>
      </c>
      <c r="N2271" s="51">
        <f>IF(AND((B2271-$B$2)&gt;123,OR(((U2270*R2270/C2270*C2271)/(U2270*S2270/D2270*D2271))&lt;(4/6),((U2270*R2270/C2270*C2271)/(U2270*S2270/D2270*D2271))&gt;(6/4))),COUNTIF($M$2:M2271,1),0)</f>
        <v>0</v>
      </c>
      <c r="O2271" s="51">
        <f>IF(OR((ROW(N2271)-MATCH(MAX($N$2:N2271),$N$2:N2271,0))=1,(ROW(N2271)-MATCH(MAX($N$2:N2271),$N$2:N2271,0))&gt;123),IF(OR(((U2270*R2270/C2270*C2271)/(U2270*S2270/D2270*D2271))&lt;(4/6),((U2270*R2270/C2270*C2271)/(U2270*S2270/D2270*D2271))&gt;(6/4)),1,0),0)</f>
        <v>0</v>
      </c>
      <c r="P2271" s="47">
        <f>IF(O2271=1,U2270/2/C2271,P2270)</f>
        <v>3.7894353284260429</v>
      </c>
      <c r="Q2271" s="47">
        <f>IF(O2271=1,U2270/2/D2271,Q2270)</f>
        <v>93.056776270251035</v>
      </c>
      <c r="R2271" s="41">
        <f>P2271*C2271/U2270</f>
        <v>0.4925254446802515</v>
      </c>
      <c r="S2271" s="41">
        <f>Q2271*D2271/U2270</f>
        <v>0.50744463926218375</v>
      </c>
      <c r="T2271" s="41">
        <f t="shared" si="427"/>
        <v>0.97059936507827826</v>
      </c>
      <c r="U2271" s="42">
        <f>P2271*C2271+Q2271*D2271</f>
        <v>38409.983767936152</v>
      </c>
      <c r="V2271" s="25">
        <f>B2271</f>
        <v>44326</v>
      </c>
      <c r="W2271">
        <f>C2271/C$2</f>
        <v>2.1717957518706879</v>
      </c>
      <c r="X2271">
        <f>D2271/D$2</f>
        <v>1.5009559297742745</v>
      </c>
      <c r="Y2271">
        <f t="shared" si="428"/>
        <v>1.9204991883968077</v>
      </c>
      <c r="AA2271" s="15">
        <f t="shared" si="429"/>
        <v>-7.2671371140675678E-4</v>
      </c>
      <c r="AB2271" s="15">
        <f t="shared" si="430"/>
        <v>6.4732525681621134E-4</v>
      </c>
      <c r="AC2271" s="15">
        <f t="shared" si="431"/>
        <v>-2.9916057564638443E-5</v>
      </c>
    </row>
    <row r="2272" spans="1:29" x14ac:dyDescent="0.4">
      <c r="A2272" s="43">
        <f t="shared" si="422"/>
        <v>2021</v>
      </c>
      <c r="B2272" s="53">
        <v>44327</v>
      </c>
      <c r="C2272" s="45">
        <v>5023.0595000000003</v>
      </c>
      <c r="D2272" s="45">
        <f>VLOOKUP(B2272,'H11001.CSI  中证全债'!$A$2:$B$2792,2,0)</f>
        <v>209.5625</v>
      </c>
      <c r="E2272" s="14">
        <f t="shared" si="423"/>
        <v>0</v>
      </c>
      <c r="F2272" s="14">
        <f>IF(AND((B2272-$B$2)&gt;123,OR(((G2271*J2271/C2271*C2272)/(G2271*K2271/D2271*D2272))&lt;(4/6),((G2271*J2271/C2271*C2272)/(G2271*K2271/D2271*D2272))&gt;(6/4))),COUNTIF($E$2:E2272,1),0)</f>
        <v>0</v>
      </c>
      <c r="G2272" s="21">
        <f t="shared" si="424"/>
        <v>38574.725081577955</v>
      </c>
      <c r="H2272" s="12">
        <f t="shared" si="425"/>
        <v>3.7932660163502669</v>
      </c>
      <c r="I2272" s="12">
        <f t="shared" si="426"/>
        <v>93.150846082302351</v>
      </c>
      <c r="J2272" s="15">
        <f>IF(OR((ROW(F2272)-MATCH(MAX($F$2:F2272),$F$2:F2272,0))=1,(ROW(F2272)-MATCH(MAX($F$2:F2272),$F$2:F2272,0))&gt;123),IF(OR(((G2271*J2271/C2271*C2272)/(G2271*K2271/D2271*D2272))&lt;(4/6),((G2271*J2271/C2271*C2272)/(G2271*K2271/D2271*D2272))&gt;(6/4)),50%,((G2271*J2271/C2271*C2272)/((G2271*K2271/D2271*D2272)+(G2271*J2271/C2271*C2272)))),((G2271*J2271/C2271*C2272)/((G2271*K2271/D2271*D2272)+(G2271*J2271/C2271*C2272))))</f>
        <v>0.49394521566026306</v>
      </c>
      <c r="K2272" s="18">
        <f t="shared" si="420"/>
        <v>0.50605478433973694</v>
      </c>
      <c r="L2272" s="20">
        <f t="shared" si="421"/>
        <v>0.97607063690688434</v>
      </c>
      <c r="M2272" s="51">
        <f>IF(AND((B2272-$B$2)&gt;123,OR(((U2271*R2271/C2271*C2272)/(U2271*S2271/D2271*D2272))&lt;(4/6),((U2271*R2271/C2271*C2272)/(U2271*S2271/D2271*D2272))&gt;(6/4))),1,0)</f>
        <v>0</v>
      </c>
      <c r="N2272" s="51">
        <f>IF(AND((B2272-$B$2)&gt;123,OR(((U2271*R2271/C2271*C2272)/(U2271*S2271/D2271*D2272))&lt;(4/6),((U2271*R2271/C2271*C2272)/(U2271*S2271/D2271*D2272))&gt;(6/4))),COUNTIF($M$2:M2272,1),0)</f>
        <v>0</v>
      </c>
      <c r="O2272" s="51">
        <f>IF(OR((ROW(N2272)-MATCH(MAX($N$2:N2272),$N$2:N2272,0))=1,(ROW(N2272)-MATCH(MAX($N$2:N2272),$N$2:N2272,0))&gt;123),IF(OR(((U2271*R2271/C2271*C2272)/(U2271*S2271/D2271*D2272))&lt;(4/6),((U2271*R2271/C2271*C2272)/(U2271*S2271/D2271*D2272))&gt;(6/4)),1,0),0)</f>
        <v>0</v>
      </c>
      <c r="P2272" s="47">
        <f>IF(O2272=1,U2271/2/C2272,P2271)</f>
        <v>3.7894353284260429</v>
      </c>
      <c r="Q2272" s="47">
        <f>IF(O2272=1,U2271/2/D2272,Q2271)</f>
        <v>93.056776270251035</v>
      </c>
      <c r="R2272" s="41">
        <f>P2272*C2272/U2271</f>
        <v>0.49556280057519075</v>
      </c>
      <c r="S2272" s="41">
        <f>Q2272*D2272/U2271</f>
        <v>0.50771202599189036</v>
      </c>
      <c r="T2272" s="41">
        <f t="shared" si="427"/>
        <v>0.97607063690688767</v>
      </c>
      <c r="U2272" s="42">
        <f>P2272*C2272+Q2272*D2272</f>
        <v>38535.769803220537</v>
      </c>
      <c r="V2272" s="25">
        <f>B2272</f>
        <v>44327</v>
      </c>
      <c r="W2272">
        <f>C2272/C$2</f>
        <v>2.1851236300724786</v>
      </c>
      <c r="X2272">
        <f>D2272/D$2</f>
        <v>1.5017018989609459</v>
      </c>
      <c r="Y2272">
        <f t="shared" si="428"/>
        <v>1.9267884901610268</v>
      </c>
      <c r="AA2272" s="15">
        <f t="shared" si="429"/>
        <v>6.1368009354980657E-3</v>
      </c>
      <c r="AB2272" s="15">
        <f t="shared" si="430"/>
        <v>4.9699606222519677E-4</v>
      </c>
      <c r="AC2272" s="15">
        <f t="shared" si="431"/>
        <v>3.2748265670810017E-3</v>
      </c>
    </row>
    <row r="2273" spans="1:29" x14ac:dyDescent="0.4">
      <c r="A2273" s="43">
        <f t="shared" si="422"/>
        <v>2021</v>
      </c>
      <c r="B2273" s="53">
        <v>44328</v>
      </c>
      <c r="C2273" s="45">
        <v>5044.5481</v>
      </c>
      <c r="D2273" s="45">
        <f>VLOOKUP(B2273,'H11001.CSI  中证全债'!$A$2:$B$2792,2,0)</f>
        <v>209.65889999999999</v>
      </c>
      <c r="E2273" s="14">
        <f t="shared" si="423"/>
        <v>0</v>
      </c>
      <c r="F2273" s="14">
        <f>IF(AND((B2273-$B$2)&gt;123,OR(((G2272*J2272/C2272*C2273)/(G2272*K2272/D2272*D2273))&lt;(4/6),((G2272*J2272/C2272*C2273)/(G2272*K2272/D2272*D2273))&gt;(6/4))),COUNTIF($E$2:E2273,1),0)</f>
        <v>0</v>
      </c>
      <c r="G2273" s="21">
        <f t="shared" si="424"/>
        <v>38665.216799259229</v>
      </c>
      <c r="H2273" s="12">
        <f t="shared" si="425"/>
        <v>3.7932660163502669</v>
      </c>
      <c r="I2273" s="12">
        <f t="shared" si="426"/>
        <v>93.150846082302351</v>
      </c>
      <c r="J2273" s="15">
        <f>IF(OR((ROW(F2273)-MATCH(MAX($F$2:F2273),$F$2:F2273,0))=1,(ROW(F2273)-MATCH(MAX($F$2:F2273),$F$2:F2273,0))&gt;123),IF(OR(((G2272*J2272/C2272*C2273)/(G2272*K2272/D2272*D2273))&lt;(4/6),((G2272*J2272/C2272*C2273)/(G2272*K2272/D2272*D2273))&gt;(6/4)),50%,((G2272*J2272/C2272*C2273)/((G2272*K2272/D2272*D2273)+(G2272*J2272/C2272*C2273)))),((G2272*J2272/C2272*C2273)/((G2272*K2272/D2272*D2273)+(G2272*J2272/C2272*C2273))))</f>
        <v>0.4948973382179751</v>
      </c>
      <c r="K2273" s="18">
        <f t="shared" si="420"/>
        <v>0.5051026617820249</v>
      </c>
      <c r="L2273" s="20">
        <f t="shared" si="421"/>
        <v>0.97979554586379536</v>
      </c>
      <c r="M2273" s="51">
        <f>IF(AND((B2273-$B$2)&gt;123,OR(((U2272*R2272/C2272*C2273)/(U2272*S2272/D2272*D2273))&lt;(4/6),((U2272*R2272/C2272*C2273)/(U2272*S2272/D2272*D2273))&gt;(6/4))),1,0)</f>
        <v>0</v>
      </c>
      <c r="N2273" s="51">
        <f>IF(AND((B2273-$B$2)&gt;123,OR(((U2272*R2272/C2272*C2273)/(U2272*S2272/D2272*D2273))&lt;(4/6),((U2272*R2272/C2272*C2273)/(U2272*S2272/D2272*D2273))&gt;(6/4))),COUNTIF($M$2:M2273,1),0)</f>
        <v>0</v>
      </c>
      <c r="O2273" s="51">
        <f>IF(OR((ROW(N2273)-MATCH(MAX($N$2:N2273),$N$2:N2273,0))=1,(ROW(N2273)-MATCH(MAX($N$2:N2273),$N$2:N2273,0))&gt;123),IF(OR(((U2272*R2272/C2272*C2273)/(U2272*S2272/D2272*D2273))&lt;(4/6),((U2272*R2272/C2272*C2273)/(U2272*S2272/D2272*D2273))&gt;(6/4)),1,0),0)</f>
        <v>0</v>
      </c>
      <c r="P2273" s="47">
        <f>IF(O2273=1,U2272/2/C2273,P2272)</f>
        <v>3.7894353284260429</v>
      </c>
      <c r="Q2273" s="47">
        <f>IF(O2273=1,U2272/2/D2273,Q2272)</f>
        <v>93.056776270251035</v>
      </c>
      <c r="R2273" s="41">
        <f>P2273*C2273/U2272</f>
        <v>0.49605830851955363</v>
      </c>
      <c r="S2273" s="41">
        <f>Q2273*D2273/U2272</f>
        <v>0.50628757255905177</v>
      </c>
      <c r="T2273" s="41">
        <f t="shared" si="427"/>
        <v>0.97979554586379847</v>
      </c>
      <c r="U2273" s="42">
        <f>P2273*C2273+Q2273*D2273</f>
        <v>38626.170136451401</v>
      </c>
      <c r="V2273" s="25">
        <f>B2273</f>
        <v>44328</v>
      </c>
      <c r="W2273">
        <f>C2273/C$2</f>
        <v>2.1944715678456972</v>
      </c>
      <c r="X2273">
        <f>D2273/D$2</f>
        <v>1.5023926907918306</v>
      </c>
      <c r="Y2273">
        <f t="shared" si="428"/>
        <v>1.9313085068225702</v>
      </c>
      <c r="AA2273" s="15">
        <f t="shared" si="429"/>
        <v>4.2779903363676652E-3</v>
      </c>
      <c r="AB2273" s="15">
        <f t="shared" si="430"/>
        <v>4.6000596480744171E-4</v>
      </c>
      <c r="AC2273" s="15">
        <f t="shared" si="431"/>
        <v>2.3458810786054496E-3</v>
      </c>
    </row>
    <row r="2274" spans="1:29" x14ac:dyDescent="0.4">
      <c r="A2274" s="43">
        <f t="shared" si="422"/>
        <v>2021</v>
      </c>
      <c r="B2274" s="53">
        <v>44329</v>
      </c>
      <c r="C2274" s="45">
        <v>4992.9737999999998</v>
      </c>
      <c r="D2274" s="45">
        <f>VLOOKUP(B2274,'H11001.CSI  中证全债'!$A$2:$B$2792,2,0)</f>
        <v>209.61349999999999</v>
      </c>
      <c r="E2274" s="14">
        <f t="shared" si="423"/>
        <v>0</v>
      </c>
      <c r="F2274" s="14">
        <f>IF(AND((B2274-$B$2)&gt;123,OR(((G2273*J2273/C2273*C2274)/(G2273*K2273/D2273*D2274))&lt;(4/6),((G2273*J2273/C2273*C2274)/(G2273*K2273/D2273*D2274))&gt;(6/4))),COUNTIF($E$2:E2274,1),0)</f>
        <v>0</v>
      </c>
      <c r="G2274" s="21">
        <f t="shared" si="424"/>
        <v>38465.352711340034</v>
      </c>
      <c r="H2274" s="12">
        <f t="shared" si="425"/>
        <v>3.7932660163502669</v>
      </c>
      <c r="I2274" s="12">
        <f t="shared" si="426"/>
        <v>93.150846082302351</v>
      </c>
      <c r="J2274" s="15">
        <f>IF(OR((ROW(F2274)-MATCH(MAX($F$2:F2274),$F$2:F2274,0))=1,(ROW(F2274)-MATCH(MAX($F$2:F2274),$F$2:F2274,0))&gt;123),IF(OR(((G2273*J2273/C2273*C2274)/(G2273*K2273/D2273*D2274))&lt;(4/6),((G2273*J2273/C2273*C2274)/(G2273*K2273/D2273*D2274))&gt;(6/4)),50%,((G2273*J2273/C2273*C2274)/((G2273*K2273/D2273*D2274)+(G2273*J2273/C2273*C2274)))),((G2273*J2273/C2273*C2274)/((G2273*K2273/D2273*D2274)+(G2273*J2273/C2273*C2274))))</f>
        <v>0.49238279389242762</v>
      </c>
      <c r="K2274" s="18">
        <f t="shared" si="420"/>
        <v>0.50761720610757233</v>
      </c>
      <c r="L2274" s="20">
        <f t="shared" si="421"/>
        <v>0.96998838488560557</v>
      </c>
      <c r="M2274" s="51">
        <f>IF(AND((B2274-$B$2)&gt;123,OR(((U2273*R2273/C2273*C2274)/(U2273*S2273/D2273*D2274))&lt;(4/6),((U2273*R2273/C2273*C2274)/(U2273*S2273/D2273*D2274))&gt;(6/4))),1,0)</f>
        <v>0</v>
      </c>
      <c r="N2274" s="51">
        <f>IF(AND((B2274-$B$2)&gt;123,OR(((U2273*R2273/C2273*C2274)/(U2273*S2273/D2273*D2274))&lt;(4/6),((U2273*R2273/C2273*C2274)/(U2273*S2273/D2273*D2274))&gt;(6/4))),COUNTIF($M$2:M2274,1),0)</f>
        <v>0</v>
      </c>
      <c r="O2274" s="51">
        <f>IF(OR((ROW(N2274)-MATCH(MAX($N$2:N2274),$N$2:N2274,0))=1,(ROW(N2274)-MATCH(MAX($N$2:N2274),$N$2:N2274,0))&gt;123),IF(OR(((U2273*R2273/C2273*C2274)/(U2273*S2273/D2273*D2274))&lt;(4/6),((U2273*R2273/C2273*C2274)/(U2273*S2273/D2273*D2274))&gt;(6/4)),1,0),0)</f>
        <v>0</v>
      </c>
      <c r="P2274" s="47">
        <f>IF(O2274=1,U2273/2/C2274,P2273)</f>
        <v>3.7894353284260429</v>
      </c>
      <c r="Q2274" s="47">
        <f>IF(O2274=1,U2273/2/D2274,Q2273)</f>
        <v>93.056776270251035</v>
      </c>
      <c r="R2274" s="41">
        <f>P2274*C2274/U2273</f>
        <v>0.48983762161215044</v>
      </c>
      <c r="S2274" s="41">
        <f>Q2274*D2274/U2273</f>
        <v>0.5049932857391044</v>
      </c>
      <c r="T2274" s="41">
        <f t="shared" si="427"/>
        <v>0.96998838488560846</v>
      </c>
      <c r="U2274" s="42">
        <f>P2274*C2274+Q2274*D2274</f>
        <v>38426.507884349892</v>
      </c>
      <c r="V2274" s="25">
        <f>B2274</f>
        <v>44329</v>
      </c>
      <c r="W2274">
        <f>C2274/C$2</f>
        <v>2.1720357950593212</v>
      </c>
      <c r="X2274">
        <f>D2274/D$2</f>
        <v>1.5020673593694014</v>
      </c>
      <c r="Y2274">
        <f t="shared" si="428"/>
        <v>1.9213253942174946</v>
      </c>
      <c r="AA2274" s="15">
        <f t="shared" si="429"/>
        <v>-1.0223770093499618E-2</v>
      </c>
      <c r="AB2274" s="15">
        <f t="shared" si="430"/>
        <v>-2.1654220259670343E-4</v>
      </c>
      <c r="AC2274" s="15">
        <f t="shared" si="431"/>
        <v>-5.1690926487452105E-3</v>
      </c>
    </row>
    <row r="2275" spans="1:29" x14ac:dyDescent="0.4">
      <c r="A2275" s="43">
        <f t="shared" si="422"/>
        <v>2021</v>
      </c>
      <c r="B2275" s="53">
        <v>44330</v>
      </c>
      <c r="C2275" s="45">
        <v>5110.5901000000003</v>
      </c>
      <c r="D2275" s="45">
        <f>VLOOKUP(B2275,'H11001.CSI  中证全债'!$A$2:$B$2792,2,0)</f>
        <v>209.68790000000001</v>
      </c>
      <c r="E2275" s="14">
        <f t="shared" si="423"/>
        <v>0</v>
      </c>
      <c r="F2275" s="14">
        <f>IF(AND((B2275-$B$2)&gt;123,OR(((G2274*J2274/C2274*C2275)/(G2274*K2274/D2274*D2275))&lt;(4/6),((G2274*J2274/C2274*C2275)/(G2274*K2274/D2274*D2275))&gt;(6/4))),COUNTIF($E$2:E2275,1),0)</f>
        <v>0</v>
      </c>
      <c r="G2275" s="21">
        <f t="shared" si="424"/>
        <v>38918.433048047424</v>
      </c>
      <c r="H2275" s="12">
        <f t="shared" si="425"/>
        <v>3.7932660163502669</v>
      </c>
      <c r="I2275" s="12">
        <f t="shared" si="426"/>
        <v>93.150846082302351</v>
      </c>
      <c r="J2275" s="15">
        <f>IF(OR((ROW(F2275)-MATCH(MAX($F$2:F2275),$F$2:F2275,0))=1,(ROW(F2275)-MATCH(MAX($F$2:F2275),$F$2:F2275,0))&gt;123),IF(OR(((G2274*J2274/C2274*C2275)/(G2274*K2274/D2274*D2275))&lt;(4/6),((G2274*J2274/C2274*C2275)/(G2274*K2274/D2274*D2275))&gt;(6/4)),50%,((G2274*J2274/C2274*C2275)/((G2274*K2274/D2274*D2275)+(G2274*J2274/C2274*C2275)))),((G2274*J2274/C2274*C2275)/((G2274*K2274/D2274*D2275)+(G2274*J2274/C2274*C2275))))</f>
        <v>0.49811429267702084</v>
      </c>
      <c r="K2275" s="18">
        <f t="shared" si="420"/>
        <v>0.50188570732297921</v>
      </c>
      <c r="L2275" s="20">
        <f t="shared" si="421"/>
        <v>0.99248551096209769</v>
      </c>
      <c r="M2275" s="51">
        <f>IF(AND((B2275-$B$2)&gt;123,OR(((U2274*R2274/C2274*C2275)/(U2274*S2274/D2274*D2275))&lt;(4/6),((U2274*R2274/C2274*C2275)/(U2274*S2274/D2274*D2275))&gt;(6/4))),1,0)</f>
        <v>0</v>
      </c>
      <c r="N2275" s="51">
        <f>IF(AND((B2275-$B$2)&gt;123,OR(((U2274*R2274/C2274*C2275)/(U2274*S2274/D2274*D2275))&lt;(4/6),((U2274*R2274/C2274*C2275)/(U2274*S2274/D2274*D2275))&gt;(6/4))),COUNTIF($M$2:M2275,1),0)</f>
        <v>0</v>
      </c>
      <c r="O2275" s="51">
        <f>IF(OR((ROW(N2275)-MATCH(MAX($N$2:N2275),$N$2:N2275,0))=1,(ROW(N2275)-MATCH(MAX($N$2:N2275),$N$2:N2275,0))&gt;123),IF(OR(((U2274*R2274/C2274*C2275)/(U2274*S2274/D2274*D2275))&lt;(4/6),((U2274*R2274/C2274*C2275)/(U2274*S2274/D2274*D2275))&gt;(6/4)),1,0),0)</f>
        <v>0</v>
      </c>
      <c r="P2275" s="47">
        <f>IF(O2275=1,U2274/2/C2275,P2274)</f>
        <v>3.7894353284260429</v>
      </c>
      <c r="Q2275" s="47">
        <f>IF(O2275=1,U2274/2/D2275,Q2274)</f>
        <v>93.056776270251035</v>
      </c>
      <c r="R2275" s="41">
        <f>P2275*C2275/U2274</f>
        <v>0.50398154139662921</v>
      </c>
      <c r="S2275" s="41">
        <f>Q2275*D2275/U2274</f>
        <v>0.50779737923637491</v>
      </c>
      <c r="T2275" s="41">
        <f t="shared" si="427"/>
        <v>0.9924855109621008</v>
      </c>
      <c r="U2275" s="42">
        <f>P2275*C2275+Q2275*D2275</f>
        <v>38879.130670923158</v>
      </c>
      <c r="V2275" s="25">
        <f>B2275</f>
        <v>44330</v>
      </c>
      <c r="W2275">
        <f>C2275/C$2</f>
        <v>2.2232010572688758</v>
      </c>
      <c r="X2275">
        <f>D2275/D$2</f>
        <v>1.5026005016123254</v>
      </c>
      <c r="Y2275">
        <f t="shared" si="428"/>
        <v>1.9439565335461579</v>
      </c>
      <c r="AA2275" s="15">
        <f t="shared" si="429"/>
        <v>2.3556362342618486E-2</v>
      </c>
      <c r="AB2275" s="15">
        <f t="shared" si="430"/>
        <v>3.549389710111317E-4</v>
      </c>
      <c r="AC2275" s="15">
        <f t="shared" si="431"/>
        <v>1.177892063300412E-2</v>
      </c>
    </row>
    <row r="2276" spans="1:29" x14ac:dyDescent="0.4">
      <c r="A2276" s="43">
        <f t="shared" si="422"/>
        <v>2021</v>
      </c>
      <c r="B2276" s="53">
        <v>44333</v>
      </c>
      <c r="C2276" s="45">
        <v>5184.9853000000003</v>
      </c>
      <c r="D2276" s="45">
        <f>VLOOKUP(B2276,'H11001.CSI  中证全债'!$A$2:$B$2792,2,0)</f>
        <v>209.69489999999999</v>
      </c>
      <c r="E2276" s="14">
        <f t="shared" si="423"/>
        <v>0</v>
      </c>
      <c r="F2276" s="14">
        <f>IF(AND((B2276-$B$2)&gt;123,OR(((G2275*J2275/C2275*C2276)/(G2275*K2275/D2275*D2276))&lt;(4/6),((G2275*J2275/C2275*C2276)/(G2275*K2275/D2275*D2276))&gt;(6/4))),COUNTIF($E$2:E2276,1),0)</f>
        <v>0</v>
      </c>
      <c r="G2276" s="21">
        <f t="shared" si="424"/>
        <v>39201.285887909573</v>
      </c>
      <c r="H2276" s="12">
        <f t="shared" si="425"/>
        <v>3.7932660163502669</v>
      </c>
      <c r="I2276" s="12">
        <f t="shared" si="426"/>
        <v>93.150846082302351</v>
      </c>
      <c r="J2276" s="15">
        <f>IF(OR((ROW(F2276)-MATCH(MAX($F$2:F2276),$F$2:F2276,0))=1,(ROW(F2276)-MATCH(MAX($F$2:F2276),$F$2:F2276,0))&gt;123),IF(OR(((G2275*J2275/C2275*C2276)/(G2275*K2275/D2275*D2276))&lt;(4/6),((G2275*J2275/C2275*C2276)/(G2275*K2275/D2275*D2276))&gt;(6/4)),50%,((G2275*J2275/C2275*C2276)/((G2275*K2275/D2275*D2276)+(G2275*J2275/C2275*C2276)))),((G2275*J2275/C2275*C2276)/((G2275*K2275/D2275*D2276)+(G2275*J2275/C2275*C2276))))</f>
        <v>0.50171896376061764</v>
      </c>
      <c r="K2276" s="18">
        <f t="shared" si="420"/>
        <v>0.49828103623938236</v>
      </c>
      <c r="L2276" s="20">
        <f t="shared" si="421"/>
        <v>1.0068995752822181</v>
      </c>
      <c r="M2276" s="51">
        <f>IF(AND((B2276-$B$2)&gt;123,OR(((U2275*R2275/C2275*C2276)/(U2275*S2275/D2275*D2276))&lt;(4/6),((U2275*R2275/C2275*C2276)/(U2275*S2275/D2275*D2276))&gt;(6/4))),1,0)</f>
        <v>0</v>
      </c>
      <c r="N2276" s="51">
        <f>IF(AND((B2276-$B$2)&gt;123,OR(((U2275*R2275/C2275*C2276)/(U2275*S2275/D2275*D2276))&lt;(4/6),((U2275*R2275/C2275*C2276)/(U2275*S2275/D2275*D2276))&gt;(6/4))),COUNTIF($M$2:M2276,1),0)</f>
        <v>0</v>
      </c>
      <c r="O2276" s="51">
        <f>IF(OR((ROW(N2276)-MATCH(MAX($N$2:N2276),$N$2:N2276,0))=1,(ROW(N2276)-MATCH(MAX($N$2:N2276),$N$2:N2276,0))&gt;123),IF(OR(((U2275*R2275/C2275*C2276)/(U2275*S2275/D2275*D2276))&lt;(4/6),((U2275*R2275/C2275*C2276)/(U2275*S2275/D2275*D2276))&gt;(6/4)),1,0),0)</f>
        <v>0</v>
      </c>
      <c r="P2276" s="47">
        <f>IF(O2276=1,U2275/2/C2276,P2275)</f>
        <v>3.7894353284260429</v>
      </c>
      <c r="Q2276" s="47">
        <f>IF(O2276=1,U2275/2/D2276,Q2275)</f>
        <v>93.056776270251035</v>
      </c>
      <c r="R2276" s="41">
        <f>P2276*C2276/U2275</f>
        <v>0.50536537556597516</v>
      </c>
      <c r="S2276" s="41">
        <f>Q2276*D2276/U2275</f>
        <v>0.50190246174682096</v>
      </c>
      <c r="T2276" s="41">
        <f t="shared" si="427"/>
        <v>1.006899575282221</v>
      </c>
      <c r="U2276" s="42">
        <f>P2276*C2276+Q2276*D2276</f>
        <v>39161.697867502371</v>
      </c>
      <c r="V2276" s="25">
        <f>B2276</f>
        <v>44333</v>
      </c>
      <c r="W2276">
        <f>C2276/C$2</f>
        <v>2.2555643429285355</v>
      </c>
      <c r="X2276">
        <f>D2276/D$2</f>
        <v>1.5026506628448584</v>
      </c>
      <c r="Y2276">
        <f t="shared" si="428"/>
        <v>1.9580848933751185</v>
      </c>
      <c r="AA2276" s="15">
        <f t="shared" si="429"/>
        <v>1.4557066511751593E-2</v>
      </c>
      <c r="AB2276" s="15">
        <f t="shared" si="430"/>
        <v>3.3382946750704079E-5</v>
      </c>
      <c r="AC2276" s="15">
        <f t="shared" si="431"/>
        <v>7.2678373127961216E-3</v>
      </c>
    </row>
    <row r="2277" spans="1:29" x14ac:dyDescent="0.4">
      <c r="A2277" s="43">
        <f t="shared" si="422"/>
        <v>2021</v>
      </c>
      <c r="B2277" s="53">
        <v>44334</v>
      </c>
      <c r="C2277" s="45">
        <v>5187.6013000000003</v>
      </c>
      <c r="D2277" s="45">
        <f>VLOOKUP(B2277,'H11001.CSI  中证全债'!$A$2:$B$2792,2,0)</f>
        <v>209.69810000000001</v>
      </c>
      <c r="E2277" s="14">
        <f t="shared" si="423"/>
        <v>0</v>
      </c>
      <c r="F2277" s="14">
        <f>IF(AND((B2277-$B$2)&gt;123,OR(((G2276*J2276/C2276*C2277)/(G2276*K2276/D2276*D2277))&lt;(4/6),((G2276*J2276/C2276*C2277)/(G2276*K2276/D2276*D2277))&gt;(6/4))),COUNTIF($E$2:E2277,1),0)</f>
        <v>0</v>
      </c>
      <c r="G2277" s="21">
        <f t="shared" si="424"/>
        <v>39211.507154515813</v>
      </c>
      <c r="H2277" s="12">
        <f t="shared" si="425"/>
        <v>3.7932660163502669</v>
      </c>
      <c r="I2277" s="12">
        <f t="shared" si="426"/>
        <v>93.150846082302351</v>
      </c>
      <c r="J2277" s="15">
        <f>IF(OR((ROW(F2277)-MATCH(MAX($F$2:F2277),$F$2:F2277,0))=1,(ROW(F2277)-MATCH(MAX($F$2:F2277),$F$2:F2277,0))&gt;123),IF(OR(((G2276*J2276/C2276*C2277)/(G2276*K2276/D2276*D2277))&lt;(4/6),((G2276*J2276/C2276*C2277)/(G2276*K2276/D2276*D2277))&gt;(6/4)),50%,((G2276*J2276/C2276*C2277)/((G2276*K2276/D2276*D2277)+(G2276*J2276/C2276*C2277)))),((G2276*J2276/C2276*C2277)/((G2276*K2276/D2276*D2277)+(G2276*J2276/C2276*C2277))))</f>
        <v>0.50184124879775927</v>
      </c>
      <c r="K2277" s="18">
        <f t="shared" si="420"/>
        <v>0.49815875120224073</v>
      </c>
      <c r="L2277" s="20">
        <f t="shared" si="421"/>
        <v>1.0073922170124108</v>
      </c>
      <c r="M2277" s="51">
        <f>IF(AND((B2277-$B$2)&gt;123,OR(((U2276*R2276/C2276*C2277)/(U2276*S2276/D2276*D2277))&lt;(4/6),((U2276*R2276/C2276*C2277)/(U2276*S2276/D2276*D2277))&gt;(6/4))),1,0)</f>
        <v>0</v>
      </c>
      <c r="N2277" s="51">
        <f>IF(AND((B2277-$B$2)&gt;123,OR(((U2276*R2276/C2276*C2277)/(U2276*S2276/D2276*D2277))&lt;(4/6),((U2276*R2276/C2276*C2277)/(U2276*S2276/D2276*D2277))&gt;(6/4))),COUNTIF($M$2:M2277,1),0)</f>
        <v>0</v>
      </c>
      <c r="O2277" s="51">
        <f>IF(OR((ROW(N2277)-MATCH(MAX($N$2:N2277),$N$2:N2277,0))=1,(ROW(N2277)-MATCH(MAX($N$2:N2277),$N$2:N2277,0))&gt;123),IF(OR(((U2276*R2276/C2276*C2277)/(U2276*S2276/D2276*D2277))&lt;(4/6),((U2276*R2276/C2276*C2277)/(U2276*S2276/D2276*D2277))&gt;(6/4)),1,0),0)</f>
        <v>0</v>
      </c>
      <c r="P2277" s="47">
        <f>IF(O2277=1,U2276/2/C2277,P2276)</f>
        <v>3.7894353284260429</v>
      </c>
      <c r="Q2277" s="47">
        <f>IF(O2277=1,U2276/2/D2277,Q2276)</f>
        <v>93.056776270251035</v>
      </c>
      <c r="R2277" s="41">
        <f>P2277*C2277/U2276</f>
        <v>0.5019720979033897</v>
      </c>
      <c r="S2277" s="41">
        <f>Q2277*D2277/U2276</f>
        <v>0.4982886401406495</v>
      </c>
      <c r="T2277" s="41">
        <f t="shared" si="427"/>
        <v>1.0073922170124137</v>
      </c>
      <c r="U2277" s="42">
        <f>P2277*C2277+Q2277*D2277</f>
        <v>39171.908812005597</v>
      </c>
      <c r="V2277" s="25">
        <f>B2277</f>
        <v>44334</v>
      </c>
      <c r="W2277">
        <f>C2277/C$2</f>
        <v>2.256702351231298</v>
      </c>
      <c r="X2277">
        <f>D2277/D$2</f>
        <v>1.5026735936940165</v>
      </c>
      <c r="Y2277">
        <f t="shared" si="428"/>
        <v>1.9585954406002799</v>
      </c>
      <c r="AA2277" s="15">
        <f t="shared" si="429"/>
        <v>5.0453373512948652E-4</v>
      </c>
      <c r="AB2277" s="15">
        <f t="shared" si="430"/>
        <v>1.5260266224892405E-5</v>
      </c>
      <c r="AC2277" s="15">
        <f t="shared" si="431"/>
        <v>2.607380440391438E-4</v>
      </c>
    </row>
    <row r="2278" spans="1:29" x14ac:dyDescent="0.4">
      <c r="A2278" s="43">
        <f t="shared" si="422"/>
        <v>2021</v>
      </c>
      <c r="B2278" s="53">
        <v>44335</v>
      </c>
      <c r="C2278" s="45">
        <v>5172.2719999999999</v>
      </c>
      <c r="D2278" s="45">
        <f>VLOOKUP(B2278,'H11001.CSI  中证全债'!$A$2:$B$2792,2,0)</f>
        <v>209.82239999999999</v>
      </c>
      <c r="E2278" s="14">
        <f t="shared" si="423"/>
        <v>0</v>
      </c>
      <c r="F2278" s="14">
        <f>IF(AND((B2278-$B$2)&gt;123,OR(((G2277*J2277/C2277*C2278)/(G2277*K2277/D2277*D2278))&lt;(4/6),((G2277*J2277/C2277*C2278)/(G2277*K2277/D2277*D2278))&gt;(6/4))),COUNTIF($E$2:E2278,1),0)</f>
        <v>0</v>
      </c>
      <c r="G2278" s="21">
        <f t="shared" si="424"/>
        <v>39164.937691939398</v>
      </c>
      <c r="H2278" s="12">
        <f t="shared" si="425"/>
        <v>3.7932660163502669</v>
      </c>
      <c r="I2278" s="12">
        <f t="shared" si="426"/>
        <v>93.150846082302351</v>
      </c>
      <c r="J2278" s="15">
        <f>IF(OR((ROW(F2278)-MATCH(MAX($F$2:F2278),$F$2:F2278,0))=1,(ROW(F2278)-MATCH(MAX($F$2:F2278),$F$2:F2278,0))&gt;123),IF(OR(((G2277*J2277/C2277*C2278)/(G2277*K2277/D2277*D2278))&lt;(4/6),((G2277*J2277/C2277*C2278)/(G2277*K2277/D2277*D2278))&gt;(6/4)),50%,((G2277*J2277/C2277*C2278)/((G2277*K2277/D2277*D2278)+(G2277*J2277/C2277*C2278)))),((G2277*J2277/C2277*C2278)/((G2277*K2277/D2277*D2278)+(G2277*J2277/C2277*C2278))))</f>
        <v>0.50095326996927747</v>
      </c>
      <c r="K2278" s="18">
        <f t="shared" si="420"/>
        <v>0.49904673003072253</v>
      </c>
      <c r="L2278" s="20">
        <f t="shared" si="421"/>
        <v>1.0038203635528031</v>
      </c>
      <c r="M2278" s="51">
        <f>IF(AND((B2278-$B$2)&gt;123,OR(((U2277*R2277/C2277*C2278)/(U2277*S2277/D2277*D2278))&lt;(4/6),((U2277*R2277/C2277*C2278)/(U2277*S2277/D2277*D2278))&gt;(6/4))),1,0)</f>
        <v>0</v>
      </c>
      <c r="N2278" s="51">
        <f>IF(AND((B2278-$B$2)&gt;123,OR(((U2277*R2277/C2277*C2278)/(U2277*S2277/D2277*D2278))&lt;(4/6),((U2277*R2277/C2277*C2278)/(U2277*S2277/D2277*D2278))&gt;(6/4))),COUNTIF($M$2:M2278,1),0)</f>
        <v>0</v>
      </c>
      <c r="O2278" s="51">
        <f>IF(OR((ROW(N2278)-MATCH(MAX($N$2:N2278),$N$2:N2278,0))=1,(ROW(N2278)-MATCH(MAX($N$2:N2278),$N$2:N2278,0))&gt;123),IF(OR(((U2277*R2277/C2277*C2278)/(U2277*S2277/D2277*D2278))&lt;(4/6),((U2277*R2277/C2277*C2278)/(U2277*S2277/D2277*D2278))&gt;(6/4)),1,0),0)</f>
        <v>0</v>
      </c>
      <c r="P2278" s="47">
        <f>IF(O2278=1,U2277/2/C2278,P2277)</f>
        <v>3.7894353284260429</v>
      </c>
      <c r="Q2278" s="47">
        <f>IF(O2278=1,U2277/2/D2278,Q2277)</f>
        <v>93.056776270251035</v>
      </c>
      <c r="R2278" s="41">
        <f>P2278*C2278/U2277</f>
        <v>0.50035831389002228</v>
      </c>
      <c r="S2278" s="41">
        <f>Q2278*D2278/U2277</f>
        <v>0.49845403824954482</v>
      </c>
      <c r="T2278" s="41">
        <f t="shared" si="427"/>
        <v>1.0038203635528058</v>
      </c>
      <c r="U2278" s="42">
        <f>P2278*C2278+Q2278*D2278</f>
        <v>39125.386378315947</v>
      </c>
      <c r="V2278" s="25">
        <f>B2278</f>
        <v>44335</v>
      </c>
      <c r="W2278">
        <f>C2278/C$2</f>
        <v>2.2500338226856038</v>
      </c>
      <c r="X2278">
        <f>D2278/D$2</f>
        <v>1.5035643138659975</v>
      </c>
      <c r="Y2278">
        <f t="shared" si="428"/>
        <v>1.9562693189157974</v>
      </c>
      <c r="AA2278" s="15">
        <f t="shared" si="429"/>
        <v>-2.9549880789798699E-3</v>
      </c>
      <c r="AB2278" s="15">
        <f t="shared" si="430"/>
        <v>5.9275692054416851E-4</v>
      </c>
      <c r="AC2278" s="15">
        <f t="shared" si="431"/>
        <v>-1.1876478604329055E-3</v>
      </c>
    </row>
    <row r="2279" spans="1:29" x14ac:dyDescent="0.4">
      <c r="A2279" s="43">
        <f t="shared" si="422"/>
        <v>2021</v>
      </c>
      <c r="B2279" s="53">
        <v>44336</v>
      </c>
      <c r="C2279" s="45">
        <v>5186.4120000000003</v>
      </c>
      <c r="D2279" s="45">
        <f>VLOOKUP(B2279,'H11001.CSI  中证全债'!$A$2:$B$2792,2,0)</f>
        <v>210.00380000000001</v>
      </c>
      <c r="E2279" s="14">
        <f t="shared" si="423"/>
        <v>0</v>
      </c>
      <c r="F2279" s="14">
        <f>IF(AND((B2279-$B$2)&gt;123,OR(((G2278*J2278/C2278*C2279)/(G2278*K2278/D2278*D2279))&lt;(4/6),((G2278*J2278/C2278*C2279)/(G2278*K2278/D2278*D2279))&gt;(6/4))),COUNTIF($E$2:E2279,1),0)</f>
        <v>0</v>
      </c>
      <c r="G2279" s="21">
        <f t="shared" si="424"/>
        <v>39235.472036889929</v>
      </c>
      <c r="H2279" s="12">
        <f t="shared" si="425"/>
        <v>3.7932660163502669</v>
      </c>
      <c r="I2279" s="12">
        <f t="shared" si="426"/>
        <v>93.150846082302351</v>
      </c>
      <c r="J2279" s="15">
        <f>IF(OR((ROW(F2279)-MATCH(MAX($F$2:F2279),$F$2:F2279,0))=1,(ROW(F2279)-MATCH(MAX($F$2:F2279),$F$2:F2279,0))&gt;123),IF(OR(((G2278*J2278/C2278*C2279)/(G2278*K2278/D2278*D2279))&lt;(4/6),((G2278*J2278/C2278*C2279)/(G2278*K2278/D2278*D2279))&gt;(6/4)),50%,((G2278*J2278/C2278*C2279)/((G2278*K2278/D2278*D2279)+(G2278*J2278/C2278*C2279)))),((G2278*J2278/C2278*C2279)/((G2278*K2278/D2278*D2279)+(G2278*J2278/C2278*C2279))))</f>
        <v>0.5014197450687965</v>
      </c>
      <c r="K2279" s="18">
        <f t="shared" si="420"/>
        <v>0.4985802549312035</v>
      </c>
      <c r="L2279" s="20">
        <f t="shared" si="421"/>
        <v>1.0056951516019919</v>
      </c>
      <c r="M2279" s="51">
        <f>IF(AND((B2279-$B$2)&gt;123,OR(((U2278*R2278/C2278*C2279)/(U2278*S2278/D2278*D2279))&lt;(4/6),((U2278*R2278/C2278*C2279)/(U2278*S2278/D2278*D2279))&gt;(6/4))),1,0)</f>
        <v>0</v>
      </c>
      <c r="N2279" s="51">
        <f>IF(AND((B2279-$B$2)&gt;123,OR(((U2278*R2278/C2278*C2279)/(U2278*S2278/D2278*D2279))&lt;(4/6),((U2278*R2278/C2278*C2279)/(U2278*S2278/D2278*D2279))&gt;(6/4))),COUNTIF($M$2:M2279,1),0)</f>
        <v>0</v>
      </c>
      <c r="O2279" s="51">
        <f>IF(OR((ROW(N2279)-MATCH(MAX($N$2:N2279),$N$2:N2279,0))=1,(ROW(N2279)-MATCH(MAX($N$2:N2279),$N$2:N2279,0))&gt;123),IF(OR(((U2278*R2278/C2278*C2279)/(U2278*S2278/D2278*D2279))&lt;(4/6),((U2278*R2278/C2278*C2279)/(U2278*S2278/D2278*D2279))&gt;(6/4)),1,0),0)</f>
        <v>0</v>
      </c>
      <c r="P2279" s="47">
        <f>IF(O2279=1,U2278/2/C2279,P2278)</f>
        <v>3.7894353284260429</v>
      </c>
      <c r="Q2279" s="47">
        <f>IF(O2279=1,U2278/2/D2279,Q2278)</f>
        <v>93.056776270251035</v>
      </c>
      <c r="R2279" s="41">
        <f>P2279*C2279/U2278</f>
        <v>0.50232278016467502</v>
      </c>
      <c r="S2279" s="41">
        <f>Q2279*D2279/U2278</f>
        <v>0.49947817622916191</v>
      </c>
      <c r="T2279" s="41">
        <f t="shared" si="427"/>
        <v>1.0056951516019952</v>
      </c>
      <c r="U2279" s="42">
        <f>P2279*C2279+Q2279*D2279</f>
        <v>39195.849493075315</v>
      </c>
      <c r="V2279" s="25">
        <f>B2279</f>
        <v>44336</v>
      </c>
      <c r="W2279">
        <f>C2279/C$2</f>
        <v>2.2561849837716363</v>
      </c>
      <c r="X2279">
        <f>D2279/D$2</f>
        <v>1.5048642063776423</v>
      </c>
      <c r="Y2279">
        <f t="shared" si="428"/>
        <v>1.9597924746537658</v>
      </c>
      <c r="AA2279" s="15">
        <f t="shared" si="429"/>
        <v>2.7338082761310112E-3</v>
      </c>
      <c r="AB2279" s="15">
        <f t="shared" si="430"/>
        <v>8.6454067821173375E-4</v>
      </c>
      <c r="AC2279" s="15">
        <f t="shared" si="431"/>
        <v>1.8009563938370388E-3</v>
      </c>
    </row>
    <row r="2280" spans="1:29" x14ac:dyDescent="0.4">
      <c r="A2280" s="43">
        <f t="shared" si="422"/>
        <v>2021</v>
      </c>
      <c r="B2280" s="53">
        <v>44337</v>
      </c>
      <c r="C2280" s="45">
        <v>5134.1482999999998</v>
      </c>
      <c r="D2280" s="45">
        <f>VLOOKUP(B2280,'H11001.CSI  中证全债'!$A$2:$B$2792,2,0)</f>
        <v>210.23490000000001</v>
      </c>
      <c r="E2280" s="14">
        <f t="shared" si="423"/>
        <v>0</v>
      </c>
      <c r="F2280" s="14">
        <f>IF(AND((B2280-$B$2)&gt;123,OR(((G2279*J2279/C2279*C2280)/(G2279*K2279/D2279*D2280))&lt;(4/6),((G2279*J2279/C2279*C2280)/(G2279*K2279/D2279*D2280))&gt;(6/4))),COUNTIF($E$2:E2280,1),0)</f>
        <v>0</v>
      </c>
      <c r="G2280" s="21">
        <f t="shared" si="424"/>
        <v>39058.74908032082</v>
      </c>
      <c r="H2280" s="12">
        <f t="shared" si="425"/>
        <v>3.7932660163502669</v>
      </c>
      <c r="I2280" s="12">
        <f t="shared" si="426"/>
        <v>93.150846082302351</v>
      </c>
      <c r="J2280" s="15">
        <f>IF(OR((ROW(F2280)-MATCH(MAX($F$2:F2280),$F$2:F2280,0))=1,(ROW(F2280)-MATCH(MAX($F$2:F2280),$F$2:F2280,0))&gt;123),IF(OR(((G2279*J2279/C2279*C2280)/(G2279*K2279/D2279*D2280))&lt;(4/6),((G2279*J2279/C2279*C2280)/(G2279*K2279/D2279*D2280))&gt;(6/4)),50%,((G2279*J2279/C2279*C2280)/((G2279*K2279/D2279*D2280)+(G2279*J2279/C2279*C2280)))),((G2279*J2279/C2279*C2280)/((G2279*K2279/D2279*D2280)+(G2279*J2279/C2279*C2280))))</f>
        <v>0.49861274945706863</v>
      </c>
      <c r="K2280" s="18">
        <f t="shared" si="420"/>
        <v>0.50138725054293132</v>
      </c>
      <c r="L2280" s="20">
        <f t="shared" si="421"/>
        <v>0.99446635094359037</v>
      </c>
      <c r="M2280" s="51">
        <f>IF(AND((B2280-$B$2)&gt;123,OR(((U2279*R2279/C2279*C2280)/(U2279*S2279/D2279*D2280))&lt;(4/6),((U2279*R2279/C2279*C2280)/(U2279*S2279/D2279*D2280))&gt;(6/4))),1,0)</f>
        <v>0</v>
      </c>
      <c r="N2280" s="51">
        <f>IF(AND((B2280-$B$2)&gt;123,OR(((U2279*R2279/C2279*C2280)/(U2279*S2279/D2279*D2280))&lt;(4/6),((U2279*R2279/C2279*C2280)/(U2279*S2279/D2279*D2280))&gt;(6/4))),COUNTIF($M$2:M2280,1),0)</f>
        <v>0</v>
      </c>
      <c r="O2280" s="51">
        <f>IF(OR((ROW(N2280)-MATCH(MAX($N$2:N2280),$N$2:N2280,0))=1,(ROW(N2280)-MATCH(MAX($N$2:N2280),$N$2:N2280,0))&gt;123),IF(OR(((U2279*R2279/C2279*C2280)/(U2279*S2279/D2279*D2280))&lt;(4/6),((U2279*R2279/C2279*C2280)/(U2279*S2279/D2279*D2280))&gt;(6/4)),1,0),0)</f>
        <v>0</v>
      </c>
      <c r="P2280" s="47">
        <f>IF(O2280=1,U2279/2/C2280,P2279)</f>
        <v>3.7894353284260429</v>
      </c>
      <c r="Q2280" s="47">
        <f>IF(O2280=1,U2279/2/D2280,Q2279)</f>
        <v>93.056776270251035</v>
      </c>
      <c r="R2280" s="41">
        <f>P2280*C2280/U2279</f>
        <v>0.49636691642148728</v>
      </c>
      <c r="S2280" s="41">
        <f>Q2280*D2280/U2279</f>
        <v>0.49912892070255827</v>
      </c>
      <c r="T2280" s="41">
        <f t="shared" si="427"/>
        <v>0.99446635094359337</v>
      </c>
      <c r="U2280" s="42">
        <f>P2280*C2280+Q2280*D2280</f>
        <v>39019.305002897105</v>
      </c>
      <c r="V2280" s="25">
        <f>B2280</f>
        <v>44337</v>
      </c>
      <c r="W2280">
        <f>C2280/C$2</f>
        <v>2.2334493092559313</v>
      </c>
      <c r="X2280">
        <f>D2280/D$2</f>
        <v>1.5065202436402723</v>
      </c>
      <c r="Y2280">
        <f t="shared" si="428"/>
        <v>1.9509652501448553</v>
      </c>
      <c r="AA2280" s="15">
        <f t="shared" si="429"/>
        <v>-1.0077043628620386E-2</v>
      </c>
      <c r="AB2280" s="15">
        <f t="shared" si="430"/>
        <v>1.1004562774579174E-3</v>
      </c>
      <c r="AC2280" s="15">
        <f t="shared" si="431"/>
        <v>-4.5041628759544539E-3</v>
      </c>
    </row>
    <row r="2281" spans="1:29" x14ac:dyDescent="0.4">
      <c r="A2281" s="43">
        <f t="shared" si="422"/>
        <v>2021</v>
      </c>
      <c r="B2281" s="53">
        <v>44340</v>
      </c>
      <c r="C2281" s="45">
        <v>5155.5874999999996</v>
      </c>
      <c r="D2281" s="45">
        <f>VLOOKUP(B2281,'H11001.CSI  中证全债'!$A$2:$B$2792,2,0)</f>
        <v>210.2841</v>
      </c>
      <c r="E2281" s="14">
        <f t="shared" si="423"/>
        <v>0</v>
      </c>
      <c r="F2281" s="14">
        <f>IF(AND((B2281-$B$2)&gt;123,OR(((G2280*J2280/C2280*C2281)/(G2280*K2280/D2280*D2281))&lt;(4/6),((G2280*J2280/C2280*C2281)/(G2280*K2280/D2280*D2281))&gt;(6/4))),COUNTIF($E$2:E2281,1),0)</f>
        <v>0</v>
      </c>
      <c r="G2281" s="21">
        <f t="shared" si="424"/>
        <v>39144.656690725802</v>
      </c>
      <c r="H2281" s="12">
        <f t="shared" si="425"/>
        <v>3.7932660163502669</v>
      </c>
      <c r="I2281" s="12">
        <f t="shared" si="426"/>
        <v>93.150846082302351</v>
      </c>
      <c r="J2281" s="15">
        <f>IF(OR((ROW(F2281)-MATCH(MAX($F$2:F2281),$F$2:F2281,0))=1,(ROW(F2281)-MATCH(MAX($F$2:F2281),$F$2:F2281,0))&gt;123),IF(OR(((G2280*J2280/C2280*C2281)/(G2280*K2280/D2280*D2281))&lt;(4/6),((G2280*J2280/C2280*C2281)/(G2280*K2280/D2280*D2281))&gt;(6/4)),50%,((G2280*J2280/C2280*C2281)/((G2280*K2280/D2280*D2281)+(G2280*J2280/C2280*C2281)))),((G2280*J2280/C2280*C2281)/((G2280*K2280/D2280*D2281)+(G2280*J2280/C2280*C2281))))</f>
        <v>0.4995960243714081</v>
      </c>
      <c r="K2281" s="18">
        <f t="shared" si="420"/>
        <v>0.50040397562859185</v>
      </c>
      <c r="L2281" s="20">
        <f t="shared" si="421"/>
        <v>0.99838540200211479</v>
      </c>
      <c r="M2281" s="51">
        <f>IF(AND((B2281-$B$2)&gt;123,OR(((U2280*R2280/C2280*C2281)/(U2280*S2280/D2280*D2281))&lt;(4/6),((U2280*R2280/C2280*C2281)/(U2280*S2280/D2280*D2281))&gt;(6/4))),1,0)</f>
        <v>0</v>
      </c>
      <c r="N2281" s="51">
        <f>IF(AND((B2281-$B$2)&gt;123,OR(((U2280*R2280/C2280*C2281)/(U2280*S2280/D2280*D2281))&lt;(4/6),((U2280*R2280/C2280*C2281)/(U2280*S2280/D2280*D2281))&gt;(6/4))),COUNTIF($M$2:M2281,1),0)</f>
        <v>0</v>
      </c>
      <c r="O2281" s="51">
        <f>IF(OR((ROW(N2281)-MATCH(MAX($N$2:N2281),$N$2:N2281,0))=1,(ROW(N2281)-MATCH(MAX($N$2:N2281),$N$2:N2281,0))&gt;123),IF(OR(((U2280*R2280/C2280*C2281)/(U2280*S2280/D2280*D2281))&lt;(4/6),((U2280*R2280/C2280*C2281)/(U2280*S2280/D2280*D2281))&gt;(6/4)),1,0),0)</f>
        <v>0</v>
      </c>
      <c r="P2281" s="47">
        <f>IF(O2281=1,U2280/2/C2281,P2280)</f>
        <v>3.7894353284260429</v>
      </c>
      <c r="Q2281" s="47">
        <f>IF(O2281=1,U2280/2/D2281,Q2280)</f>
        <v>93.056776270251035</v>
      </c>
      <c r="R2281" s="41">
        <f>P2281*C2281/U2280</f>
        <v>0.50069485886130305</v>
      </c>
      <c r="S2281" s="41">
        <f>Q2281*D2281/U2280</f>
        <v>0.50150458716366642</v>
      </c>
      <c r="T2281" s="41">
        <f t="shared" si="427"/>
        <v>0.99838540200211745</v>
      </c>
      <c r="U2281" s="42">
        <f>P2281*C2281+Q2281*D2281</f>
        <v>39105.125858182801</v>
      </c>
      <c r="V2281" s="25">
        <f>B2281</f>
        <v>44340</v>
      </c>
      <c r="W2281">
        <f>C2281/C$2</f>
        <v>2.2427757571170104</v>
      </c>
      <c r="X2281">
        <f>D2281/D$2</f>
        <v>1.5068728054460765</v>
      </c>
      <c r="Y2281">
        <f t="shared" si="428"/>
        <v>1.9552562929091399</v>
      </c>
      <c r="AA2281" s="15">
        <f t="shared" si="429"/>
        <v>4.1758045828164114E-3</v>
      </c>
      <c r="AB2281" s="15">
        <f t="shared" si="430"/>
        <v>2.3402394179083963E-4</v>
      </c>
      <c r="AC2281" s="15">
        <f t="shared" si="431"/>
        <v>2.1994460249694647E-3</v>
      </c>
    </row>
    <row r="2282" spans="1:29" x14ac:dyDescent="0.4">
      <c r="A2282" s="43">
        <f t="shared" si="422"/>
        <v>2021</v>
      </c>
      <c r="B2282" s="53">
        <v>44341</v>
      </c>
      <c r="C2282" s="45">
        <v>5318.4780000000001</v>
      </c>
      <c r="D2282" s="45">
        <f>VLOOKUP(B2282,'H11001.CSI  中证全债'!$A$2:$B$2792,2,0)</f>
        <v>210.2953</v>
      </c>
      <c r="E2282" s="14">
        <f t="shared" si="423"/>
        <v>0</v>
      </c>
      <c r="F2282" s="14">
        <f>IF(AND((B2282-$B$2)&gt;123,OR(((G2281*J2281/C2281*C2282)/(G2281*K2281/D2281*D2282))&lt;(4/6),((G2281*J2281/C2281*C2282)/(G2281*K2281/D2281*D2282))&gt;(6/4))),COUNTIF($E$2:E2282,1),0)</f>
        <v>0</v>
      </c>
      <c r="G2282" s="21">
        <f t="shared" si="424"/>
        <v>39763.586978238229</v>
      </c>
      <c r="H2282" s="12">
        <f t="shared" si="425"/>
        <v>3.7932660163502669</v>
      </c>
      <c r="I2282" s="12">
        <f t="shared" si="426"/>
        <v>93.150846082302351</v>
      </c>
      <c r="J2282" s="15">
        <f>IF(OR((ROW(F2282)-MATCH(MAX($F$2:F2282),$F$2:F2282,0))=1,(ROW(F2282)-MATCH(MAX($F$2:F2282),$F$2:F2282,0))&gt;123),IF(OR(((G2281*J2281/C2281*C2282)/(G2281*K2281/D2281*D2282))&lt;(4/6),((G2281*J2281/C2281*C2282)/(G2281*K2281/D2281*D2282))&gt;(6/4)),50%,((G2281*J2281/C2281*C2282)/((G2281*K2281/D2281*D2282)+(G2281*J2281/C2281*C2282)))),((G2281*J2281/C2281*C2282)/((G2281*K2281/D2281*D2282)+(G2281*J2281/C2281*C2282))))</f>
        <v>0.50735870149610951</v>
      </c>
      <c r="K2282" s="18">
        <f t="shared" si="420"/>
        <v>0.49264129850389049</v>
      </c>
      <c r="L2282" s="20">
        <f t="shared" si="421"/>
        <v>1.0298744807569209</v>
      </c>
      <c r="M2282" s="51">
        <f>IF(AND((B2282-$B$2)&gt;123,OR(((U2281*R2281/C2281*C2282)/(U2281*S2281/D2281*D2282))&lt;(4/6),((U2281*R2281/C2281*C2282)/(U2281*S2281/D2281*D2282))&gt;(6/4))),1,0)</f>
        <v>0</v>
      </c>
      <c r="N2282" s="51">
        <f>IF(AND((B2282-$B$2)&gt;123,OR(((U2281*R2281/C2281*C2282)/(U2281*S2281/D2281*D2282))&lt;(4/6),((U2281*R2281/C2281*C2282)/(U2281*S2281/D2281*D2282))&gt;(6/4))),COUNTIF($M$2:M2282,1),0)</f>
        <v>0</v>
      </c>
      <c r="O2282" s="51">
        <f>IF(OR((ROW(N2282)-MATCH(MAX($N$2:N2282),$N$2:N2282,0))=1,(ROW(N2282)-MATCH(MAX($N$2:N2282),$N$2:N2282,0))&gt;123),IF(OR(((U2281*R2281/C2281*C2282)/(U2281*S2281/D2281*D2282))&lt;(4/6),((U2281*R2281/C2281*C2282)/(U2281*S2281/D2281*D2282))&gt;(6/4)),1,0),0)</f>
        <v>0</v>
      </c>
      <c r="P2282" s="47">
        <f>IF(O2282=1,U2281/2/C2282,P2281)</f>
        <v>3.7894353284260429</v>
      </c>
      <c r="Q2282" s="47">
        <f>IF(O2282=1,U2281/2/D2282,Q2281)</f>
        <v>93.056776270251035</v>
      </c>
      <c r="R2282" s="41">
        <f>P2282*C2282/U2281</f>
        <v>0.51538073294397613</v>
      </c>
      <c r="S2282" s="41">
        <f>Q2282*D2282/U2281</f>
        <v>0.50043062778406577</v>
      </c>
      <c r="T2282" s="41">
        <f t="shared" si="427"/>
        <v>1.0298744807569238</v>
      </c>
      <c r="U2282" s="42">
        <f>P2282*C2282+Q2282*D2282</f>
        <v>39723.431109442012</v>
      </c>
      <c r="V2282" s="25">
        <f>B2282</f>
        <v>44341</v>
      </c>
      <c r="W2282">
        <f>C2282/C$2</f>
        <v>2.3136361322856347</v>
      </c>
      <c r="X2282">
        <f>D2282/D$2</f>
        <v>1.5069530634181296</v>
      </c>
      <c r="Y2282">
        <f t="shared" si="428"/>
        <v>1.9861715554721007</v>
      </c>
      <c r="AA2282" s="15">
        <f t="shared" si="429"/>
        <v>3.159494432011889E-2</v>
      </c>
      <c r="AB2282" s="15">
        <f t="shared" si="430"/>
        <v>5.3261278432525927E-5</v>
      </c>
      <c r="AC2282" s="15">
        <f t="shared" si="431"/>
        <v>1.5811360728042123E-2</v>
      </c>
    </row>
    <row r="2283" spans="1:29" x14ac:dyDescent="0.4">
      <c r="A2283" s="43">
        <f t="shared" si="422"/>
        <v>2021</v>
      </c>
      <c r="B2283" s="53">
        <v>44342</v>
      </c>
      <c r="C2283" s="45">
        <v>5320.5927000000001</v>
      </c>
      <c r="D2283" s="45">
        <f>VLOOKUP(B2283,'H11001.CSI  中证全债'!$A$2:$B$2792,2,0)</f>
        <v>210.41069999999999</v>
      </c>
      <c r="E2283" s="14">
        <f t="shared" si="423"/>
        <v>0</v>
      </c>
      <c r="F2283" s="14">
        <f>IF(AND((B2283-$B$2)&gt;123,OR(((G2282*J2282/C2282*C2283)/(G2282*K2282/D2282*D2283))&lt;(4/6),((G2282*J2282/C2282*C2283)/(G2282*K2282/D2282*D2283))&gt;(6/4))),COUNTIF($E$2:E2283,1),0)</f>
        <v>0</v>
      </c>
      <c r="G2283" s="21">
        <f t="shared" si="424"/>
        <v>39782.358205520897</v>
      </c>
      <c r="H2283" s="12">
        <f t="shared" si="425"/>
        <v>3.7932660163502669</v>
      </c>
      <c r="I2283" s="12">
        <f t="shared" si="426"/>
        <v>93.150846082302351</v>
      </c>
      <c r="J2283" s="15">
        <f>IF(OR((ROW(F2283)-MATCH(MAX($F$2:F2283),$F$2:F2283,0))=1,(ROW(F2283)-MATCH(MAX($F$2:F2283),$F$2:F2283,0))&gt;123),IF(OR(((G2282*J2282/C2282*C2283)/(G2282*K2282/D2282*D2283))&lt;(4/6),((G2282*J2282/C2282*C2283)/(G2282*K2282/D2282*D2283))&gt;(6/4)),50%,((G2282*J2282/C2282*C2283)/((G2282*K2282/D2282*D2283)+(G2282*J2282/C2282*C2283)))),((G2282*J2282/C2282*C2283)/((G2282*K2282/D2282*D2283)+(G2282*J2282/C2282*C2283))))</f>
        <v>0.50732094290354224</v>
      </c>
      <c r="K2283" s="18">
        <f t="shared" si="420"/>
        <v>0.49267905709645776</v>
      </c>
      <c r="L2283" s="20">
        <f t="shared" si="421"/>
        <v>1.029718912537859</v>
      </c>
      <c r="M2283" s="51">
        <f>IF(AND((B2283-$B$2)&gt;123,OR(((U2282*R2282/C2282*C2283)/(U2282*S2282/D2282*D2283))&lt;(4/6),((U2282*R2282/C2282*C2283)/(U2282*S2282/D2282*D2283))&gt;(6/4))),1,0)</f>
        <v>0</v>
      </c>
      <c r="N2283" s="51">
        <f>IF(AND((B2283-$B$2)&gt;123,OR(((U2282*R2282/C2282*C2283)/(U2282*S2282/D2282*D2283))&lt;(4/6),((U2282*R2282/C2282*C2283)/(U2282*S2282/D2282*D2283))&gt;(6/4))),COUNTIF($M$2:M2283,1),0)</f>
        <v>0</v>
      </c>
      <c r="O2283" s="51">
        <f>IF(OR((ROW(N2283)-MATCH(MAX($N$2:N2283),$N$2:N2283,0))=1,(ROW(N2283)-MATCH(MAX($N$2:N2283),$N$2:N2283,0))&gt;123),IF(OR(((U2282*R2282/C2282*C2283)/(U2282*S2282/D2282*D2283))&lt;(4/6),((U2282*R2282/C2282*C2283)/(U2282*S2282/D2282*D2283))&gt;(6/4)),1,0),0)</f>
        <v>0</v>
      </c>
      <c r="P2283" s="47">
        <f>IF(O2283=1,U2282/2/C2283,P2282)</f>
        <v>3.7894353284260429</v>
      </c>
      <c r="Q2283" s="47">
        <f>IF(O2283=1,U2282/2/D2283,Q2282)</f>
        <v>93.056776270251035</v>
      </c>
      <c r="R2283" s="41">
        <f>P2283*C2283/U2282</f>
        <v>0.50756043429373643</v>
      </c>
      <c r="S2283" s="41">
        <f>Q2283*D2283/U2282</f>
        <v>0.49291163648028458</v>
      </c>
      <c r="T2283" s="41">
        <f t="shared" si="427"/>
        <v>1.0297189125378616</v>
      </c>
      <c r="U2283" s="42">
        <f>P2283*C2283+Q2283*D2283</f>
        <v>39742.183380312621</v>
      </c>
      <c r="V2283" s="25">
        <f>B2283</f>
        <v>44342</v>
      </c>
      <c r="W2283">
        <f>C2283/C$2</f>
        <v>2.314556065832214</v>
      </c>
      <c r="X2283">
        <f>D2283/D$2</f>
        <v>1.5077800071658902</v>
      </c>
      <c r="Y2283">
        <f t="shared" si="428"/>
        <v>1.9871091690156311</v>
      </c>
      <c r="AA2283" s="15">
        <f t="shared" si="429"/>
        <v>3.9761375340829908E-4</v>
      </c>
      <c r="AB2283" s="15">
        <f t="shared" si="430"/>
        <v>5.4875215946337264E-4</v>
      </c>
      <c r="AC2283" s="15">
        <f t="shared" si="431"/>
        <v>4.7207077402111608E-4</v>
      </c>
    </row>
    <row r="2284" spans="1:29" x14ac:dyDescent="0.4">
      <c r="A2284" s="43">
        <f t="shared" si="422"/>
        <v>2021</v>
      </c>
      <c r="B2284" s="53">
        <v>44343</v>
      </c>
      <c r="C2284" s="45">
        <v>5338.2329</v>
      </c>
      <c r="D2284" s="45">
        <f>VLOOKUP(B2284,'H11001.CSI  中证全债'!$A$2:$B$2792,2,0)</f>
        <v>210.3553</v>
      </c>
      <c r="E2284" s="14">
        <f t="shared" si="423"/>
        <v>0</v>
      </c>
      <c r="F2284" s="14">
        <f>IF(AND((B2284-$B$2)&gt;123,OR(((G2283*J2283/C2283*C2284)/(G2283*K2283/D2283*D2284))&lt;(4/6),((G2283*J2283/C2283*C2284)/(G2283*K2283/D2283*D2284))&gt;(6/4))),COUNTIF($E$2:E2284,1),0)</f>
        <v>0</v>
      </c>
      <c r="G2284" s="21">
        <f t="shared" si="424"/>
        <v>39844.111619829557</v>
      </c>
      <c r="H2284" s="12">
        <f t="shared" si="425"/>
        <v>3.7932660163502669</v>
      </c>
      <c r="I2284" s="12">
        <f t="shared" si="426"/>
        <v>93.150846082302351</v>
      </c>
      <c r="J2284" s="15">
        <f>IF(OR((ROW(F2284)-MATCH(MAX($F$2:F2284),$F$2:F2284,0))=1,(ROW(F2284)-MATCH(MAX($F$2:F2284),$F$2:F2284,0))&gt;123),IF(OR(((G2283*J2283/C2283*C2284)/(G2283*K2283/D2283*D2284))&lt;(4/6),((G2283*J2283/C2283*C2284)/(G2283*K2283/D2283*D2284))&gt;(6/4)),50%,((G2283*J2283/C2283*C2284)/((G2283*K2283/D2283*D2284)+(G2283*J2283/C2283*C2284)))),((G2283*J2283/C2283*C2284)/((G2283*K2283/D2283*D2284)+(G2283*J2283/C2283*C2284))))</f>
        <v>0.50821405281013454</v>
      </c>
      <c r="K2284" s="18">
        <f t="shared" si="420"/>
        <v>0.49178594718986546</v>
      </c>
      <c r="L2284" s="20">
        <f t="shared" si="421"/>
        <v>1.0334049919769803</v>
      </c>
      <c r="M2284" s="51">
        <f>IF(AND((B2284-$B$2)&gt;123,OR(((U2283*R2283/C2283*C2284)/(U2283*S2283/D2283*D2284))&lt;(4/6),((U2283*R2283/C2283*C2284)/(U2283*S2283/D2283*D2284))&gt;(6/4))),1,0)</f>
        <v>0</v>
      </c>
      <c r="N2284" s="51">
        <f>IF(AND((B2284-$B$2)&gt;123,OR(((U2283*R2283/C2283*C2284)/(U2283*S2283/D2283*D2284))&lt;(4/6),((U2283*R2283/C2283*C2284)/(U2283*S2283/D2283*D2284))&gt;(6/4))),COUNTIF($M$2:M2284,1),0)</f>
        <v>0</v>
      </c>
      <c r="O2284" s="51">
        <f>IF(OR((ROW(N2284)-MATCH(MAX($N$2:N2284),$N$2:N2284,0))=1,(ROW(N2284)-MATCH(MAX($N$2:N2284),$N$2:N2284,0))&gt;123),IF(OR(((U2283*R2283/C2283*C2284)/(U2283*S2283/D2283*D2284))&lt;(4/6),((U2283*R2283/C2283*C2284)/(U2283*S2283/D2283*D2284))&gt;(6/4)),1,0),0)</f>
        <v>0</v>
      </c>
      <c r="P2284" s="47">
        <f>IF(O2284=1,U2283/2/C2284,P2283)</f>
        <v>3.7894353284260429</v>
      </c>
      <c r="Q2284" s="47">
        <f>IF(O2284=1,U2283/2/D2284,Q2283)</f>
        <v>93.056776270251035</v>
      </c>
      <c r="R2284" s="41">
        <f>P2284*C2284/U2283</f>
        <v>0.50900294402665203</v>
      </c>
      <c r="S2284" s="41">
        <f>Q2284*D2284/U2283</f>
        <v>0.4925493373637479</v>
      </c>
      <c r="T2284" s="41">
        <f t="shared" si="427"/>
        <v>1.0334049919769828</v>
      </c>
      <c r="U2284" s="42">
        <f>P2284*C2284+Q2284*D2284</f>
        <v>39803.874431987744</v>
      </c>
      <c r="V2284" s="25">
        <f>B2284</f>
        <v>44343</v>
      </c>
      <c r="W2284">
        <f>C2284/C$2</f>
        <v>2.3222298785471946</v>
      </c>
      <c r="X2284">
        <f>D2284/D$2</f>
        <v>1.5073830168398423</v>
      </c>
      <c r="Y2284">
        <f t="shared" si="428"/>
        <v>1.9901937215993872</v>
      </c>
      <c r="AA2284" s="15">
        <f t="shared" si="429"/>
        <v>3.3154576932754587E-3</v>
      </c>
      <c r="AB2284" s="15">
        <f t="shared" si="430"/>
        <v>-2.6329459480900486E-4</v>
      </c>
      <c r="AC2284" s="15">
        <f t="shared" si="431"/>
        <v>1.5522813904000898E-3</v>
      </c>
    </row>
    <row r="2285" spans="1:29" x14ac:dyDescent="0.4">
      <c r="A2285" s="43">
        <f t="shared" si="422"/>
        <v>2021</v>
      </c>
      <c r="B2285" s="53">
        <v>44344</v>
      </c>
      <c r="C2285" s="45">
        <v>5321.0886</v>
      </c>
      <c r="D2285" s="45">
        <f>VLOOKUP(B2285,'H11001.CSI  中证全债'!$A$2:$B$2792,2,0)</f>
        <v>210.32810000000001</v>
      </c>
      <c r="E2285" s="14">
        <f t="shared" si="423"/>
        <v>0</v>
      </c>
      <c r="F2285" s="14">
        <f>IF(AND((B2285-$B$2)&gt;123,OR(((G2284*J2284/C2284*C2285)/(G2284*K2284/D2284*D2285))&lt;(4/6),((G2284*J2284/C2284*C2285)/(G2284*K2284/D2284*D2285))&gt;(6/4))),COUNTIF($E$2:E2285,1),0)</f>
        <v>0</v>
      </c>
      <c r="G2285" s="21">
        <f t="shared" si="424"/>
        <v>39776.545026252003</v>
      </c>
      <c r="H2285" s="12">
        <f t="shared" si="425"/>
        <v>3.7932660163502669</v>
      </c>
      <c r="I2285" s="12">
        <f t="shared" si="426"/>
        <v>93.150846082302351</v>
      </c>
      <c r="J2285" s="15">
        <f>IF(OR((ROW(F2285)-MATCH(MAX($F$2:F2285),$F$2:F2285,0))=1,(ROW(F2285)-MATCH(MAX($F$2:F2285),$F$2:F2285,0))&gt;123),IF(OR(((G2284*J2284/C2284*C2285)/(G2284*K2284/D2284*D2285))&lt;(4/6),((G2284*J2284/C2284*C2285)/(G2284*K2284/D2284*D2285))&gt;(6/4)),50%,((G2284*J2284/C2284*C2285)/((G2284*K2284/D2284*D2285)+(G2284*J2284/C2284*C2285)))),((G2284*J2284/C2284*C2285)/((G2284*K2284/D2284*D2285)+(G2284*J2284/C2284*C2285))))</f>
        <v>0.50744237698491568</v>
      </c>
      <c r="K2285" s="18">
        <f t="shared" si="420"/>
        <v>0.49255762301508432</v>
      </c>
      <c r="L2285" s="20">
        <f t="shared" si="421"/>
        <v>1.030219315008704</v>
      </c>
      <c r="M2285" s="51">
        <f>IF(AND((B2285-$B$2)&gt;123,OR(((U2284*R2284/C2284*C2285)/(U2284*S2284/D2284*D2285))&lt;(4/6),((U2284*R2284/C2284*C2285)/(U2284*S2284/D2284*D2285))&gt;(6/4))),1,0)</f>
        <v>0</v>
      </c>
      <c r="N2285" s="51">
        <f>IF(AND((B2285-$B$2)&gt;123,OR(((U2284*R2284/C2284*C2285)/(U2284*S2284/D2284*D2285))&lt;(4/6),((U2284*R2284/C2284*C2285)/(U2284*S2284/D2284*D2285))&gt;(6/4))),COUNTIF($M$2:M2285,1),0)</f>
        <v>0</v>
      </c>
      <c r="O2285" s="51">
        <f>IF(OR((ROW(N2285)-MATCH(MAX($N$2:N2285),$N$2:N2285,0))=1,(ROW(N2285)-MATCH(MAX($N$2:N2285),$N$2:N2285,0))&gt;123),IF(OR(((U2284*R2284/C2284*C2285)/(U2284*S2284/D2284*D2285))&lt;(4/6),((U2284*R2284/C2284*C2285)/(U2284*S2284/D2284*D2285))&gt;(6/4)),1,0),0)</f>
        <v>0</v>
      </c>
      <c r="P2285" s="47">
        <f>IF(O2285=1,U2284/2/C2285,P2284)</f>
        <v>3.7894353284260429</v>
      </c>
      <c r="Q2285" s="47">
        <f>IF(O2285=1,U2284/2/D2285,Q2284)</f>
        <v>93.056776270251035</v>
      </c>
      <c r="R2285" s="41">
        <f>P2285*C2285/U2284</f>
        <v>0.50658186958605878</v>
      </c>
      <c r="S2285" s="41">
        <f>Q2285*D2285/U2284</f>
        <v>0.49172235678941589</v>
      </c>
      <c r="T2285" s="41">
        <f t="shared" si="427"/>
        <v>1.0302193150087064</v>
      </c>
      <c r="U2285" s="42">
        <f>P2285*C2285+Q2285*D2285</f>
        <v>39736.376071572056</v>
      </c>
      <c r="V2285" s="25">
        <f>B2285</f>
        <v>44344</v>
      </c>
      <c r="W2285">
        <f>C2285/C$2</f>
        <v>2.3147717914886896</v>
      </c>
      <c r="X2285">
        <f>D2285/D$2</f>
        <v>1.5071881046219993</v>
      </c>
      <c r="Y2285">
        <f t="shared" si="428"/>
        <v>1.9868188035786027</v>
      </c>
      <c r="AA2285" s="15">
        <f t="shared" si="429"/>
        <v>-3.2116058480700094E-3</v>
      </c>
      <c r="AB2285" s="15">
        <f t="shared" si="430"/>
        <v>-1.2930503771479973E-4</v>
      </c>
      <c r="AC2285" s="15">
        <f t="shared" si="431"/>
        <v>-1.6957736245255539E-3</v>
      </c>
    </row>
    <row r="2286" spans="1:29" x14ac:dyDescent="0.4">
      <c r="A2286" s="43">
        <f t="shared" si="422"/>
        <v>2021</v>
      </c>
      <c r="B2286" s="53">
        <v>44347</v>
      </c>
      <c r="C2286" s="45">
        <v>5331.5695999999998</v>
      </c>
      <c r="D2286" s="45">
        <f>VLOOKUP(B2286,'H11001.CSI  中证全债'!$A$2:$B$2792,2,0)</f>
        <v>210.4014</v>
      </c>
      <c r="E2286" s="14">
        <f t="shared" si="423"/>
        <v>0</v>
      </c>
      <c r="F2286" s="14">
        <f>IF(AND((B2286-$B$2)&gt;123,OR(((G2285*J2285/C2285*C2286)/(G2285*K2285/D2285*D2286))&lt;(4/6),((G2285*J2285/C2285*C2286)/(G2285*K2285/D2285*D2286))&gt;(6/4))),COUNTIF($E$2:E2286,1),0)</f>
        <v>0</v>
      </c>
      <c r="G2286" s="21">
        <f t="shared" si="424"/>
        <v>39823.130204387198</v>
      </c>
      <c r="H2286" s="12">
        <f t="shared" si="425"/>
        <v>3.7932660163502669</v>
      </c>
      <c r="I2286" s="12">
        <f t="shared" si="426"/>
        <v>93.150846082302351</v>
      </c>
      <c r="J2286" s="15">
        <f>IF(OR((ROW(F2286)-MATCH(MAX($F$2:F2286),$F$2:F2286,0))=1,(ROW(F2286)-MATCH(MAX($F$2:F2286),$F$2:F2286,0))&gt;123),IF(OR(((G2285*J2285/C2285*C2286)/(G2285*K2285/D2285*D2286))&lt;(4/6),((G2285*J2285/C2285*C2286)/(G2285*K2285/D2285*D2286))&gt;(6/4)),50%,((G2285*J2285/C2285*C2286)/((G2285*K2285/D2285*D2286)+(G2285*J2285/C2285*C2286)))),((G2285*J2285/C2285*C2286)/((G2285*K2285/D2285*D2286)+(G2285*J2285/C2285*C2286))))</f>
        <v>0.50784711482218392</v>
      </c>
      <c r="K2286" s="18">
        <f t="shared" si="420"/>
        <v>0.49215288517781608</v>
      </c>
      <c r="L2286" s="20">
        <f t="shared" si="421"/>
        <v>1.031888931502855</v>
      </c>
      <c r="M2286" s="51">
        <f>IF(AND((B2286-$B$2)&gt;123,OR(((U2285*R2285/C2285*C2286)/(U2285*S2285/D2285*D2286))&lt;(4/6),((U2285*R2285/C2285*C2286)/(U2285*S2285/D2285*D2286))&gt;(6/4))),1,0)</f>
        <v>0</v>
      </c>
      <c r="N2286" s="51">
        <f>IF(AND((B2286-$B$2)&gt;123,OR(((U2285*R2285/C2285*C2286)/(U2285*S2285/D2285*D2286))&lt;(4/6),((U2285*R2285/C2285*C2286)/(U2285*S2285/D2285*D2286))&gt;(6/4))),COUNTIF($M$2:M2286,1),0)</f>
        <v>0</v>
      </c>
      <c r="O2286" s="51">
        <f>IF(OR((ROW(N2286)-MATCH(MAX($N$2:N2286),$N$2:N2286,0))=1,(ROW(N2286)-MATCH(MAX($N$2:N2286),$N$2:N2286,0))&gt;123),IF(OR(((U2285*R2285/C2285*C2286)/(U2285*S2285/D2285*D2286))&lt;(4/6),((U2285*R2285/C2285*C2286)/(U2285*S2285/D2285*D2286))&gt;(6/4)),1,0),0)</f>
        <v>0</v>
      </c>
      <c r="P2286" s="47">
        <f>IF(O2286=1,U2285/2/C2286,P2285)</f>
        <v>3.7894353284260429</v>
      </c>
      <c r="Q2286" s="47">
        <f>IF(O2286=1,U2285/2/D2286,Q2285)</f>
        <v>93.056776270251035</v>
      </c>
      <c r="R2286" s="41">
        <f>P2286*C2286/U2285</f>
        <v>0.50844189117326832</v>
      </c>
      <c r="S2286" s="41">
        <f>Q2286*D2286/U2285</f>
        <v>0.49272928088565371</v>
      </c>
      <c r="T2286" s="41">
        <f t="shared" si="427"/>
        <v>1.031888931502857</v>
      </c>
      <c r="U2286" s="42">
        <f>P2286*C2286+Q2286*D2286</f>
        <v>39782.914204949906</v>
      </c>
      <c r="V2286" s="25">
        <f>B2286</f>
        <v>44347</v>
      </c>
      <c r="W2286">
        <f>C2286/C$2</f>
        <v>2.3193312200136331</v>
      </c>
      <c r="X2286">
        <f>D2286/D$2</f>
        <v>1.5077133643855247</v>
      </c>
      <c r="Y2286">
        <f t="shared" si="428"/>
        <v>1.9891457102474952</v>
      </c>
      <c r="AA2286" s="15">
        <f t="shared" si="429"/>
        <v>1.9697097319522072E-3</v>
      </c>
      <c r="AB2286" s="15">
        <f t="shared" si="430"/>
        <v>3.4850312440415365E-4</v>
      </c>
      <c r="AC2286" s="15">
        <f t="shared" si="431"/>
        <v>1.1711720589222541E-3</v>
      </c>
    </row>
    <row r="2287" spans="1:29" x14ac:dyDescent="0.4">
      <c r="A2287" s="43">
        <f t="shared" si="422"/>
        <v>2021</v>
      </c>
      <c r="B2287" s="53">
        <v>44348</v>
      </c>
      <c r="C2287" s="45">
        <v>5341.6797999999999</v>
      </c>
      <c r="D2287" s="45">
        <f>VLOOKUP(B2287,'H11001.CSI  中证全债'!$A$2:$B$2792,2,0)</f>
        <v>210.45949999999999</v>
      </c>
      <c r="E2287" s="14">
        <f t="shared" si="423"/>
        <v>0</v>
      </c>
      <c r="F2287" s="14">
        <f>IF(AND((B2287-$B$2)&gt;123,OR(((G2286*J2286/C2286*C2287)/(G2286*K2286/D2286*D2287))&lt;(4/6),((G2286*J2286/C2286*C2287)/(G2286*K2286/D2286*D2287))&gt;(6/4))),COUNTIF($E$2:E2287,1),0)</f>
        <v>0</v>
      </c>
      <c r="G2287" s="21">
        <f t="shared" si="424"/>
        <v>39866.892946623077</v>
      </c>
      <c r="H2287" s="12">
        <f t="shared" si="425"/>
        <v>3.7932660163502669</v>
      </c>
      <c r="I2287" s="12">
        <f t="shared" si="426"/>
        <v>93.150846082302351</v>
      </c>
      <c r="J2287" s="15">
        <f>IF(OR((ROW(F2287)-MATCH(MAX($F$2:F2287),$F$2:F2287,0))=1,(ROW(F2287)-MATCH(MAX($F$2:F2287),$F$2:F2287,0))&gt;123),IF(OR(((G2286*J2286/C2286*C2287)/(G2286*K2286/D2286*D2287))&lt;(4/6),((G2286*J2286/C2286*C2287)/(G2286*K2286/D2286*D2287))&gt;(6/4)),50%,((G2286*J2286/C2286*C2287)/((G2286*K2286/D2286*D2287)+(G2286*J2286/C2286*C2287)))),((G2286*J2286/C2286*C2287)/((G2286*K2286/D2286*D2287)+(G2286*J2286/C2286*C2287))))</f>
        <v>0.50825160823778315</v>
      </c>
      <c r="K2287" s="18">
        <f t="shared" si="420"/>
        <v>0.49174839176221685</v>
      </c>
      <c r="L2287" s="20">
        <f t="shared" si="421"/>
        <v>1.0335602856095285</v>
      </c>
      <c r="M2287" s="51">
        <f>IF(AND((B2287-$B$2)&gt;123,OR(((U2286*R2286/C2286*C2287)/(U2286*S2286/D2286*D2287))&lt;(4/6),((U2286*R2286/C2286*C2287)/(U2286*S2286/D2286*D2287))&gt;(6/4))),1,0)</f>
        <v>0</v>
      </c>
      <c r="N2287" s="51">
        <f>IF(AND((B2287-$B$2)&gt;123,OR(((U2286*R2286/C2286*C2287)/(U2286*S2286/D2286*D2287))&lt;(4/6),((U2286*R2286/C2286*C2287)/(U2286*S2286/D2286*D2287))&gt;(6/4))),COUNTIF($M$2:M2287,1),0)</f>
        <v>0</v>
      </c>
      <c r="O2287" s="51">
        <f>IF(OR((ROW(N2287)-MATCH(MAX($N$2:N2287),$N$2:N2287,0))=1,(ROW(N2287)-MATCH(MAX($N$2:N2287),$N$2:N2287,0))&gt;123),IF(OR(((U2286*R2286/C2286*C2287)/(U2286*S2286/D2286*D2287))&lt;(4/6),((U2286*R2286/C2286*C2287)/(U2286*S2286/D2286*D2287))&gt;(6/4)),1,0),0)</f>
        <v>0</v>
      </c>
      <c r="P2287" s="47">
        <f>IF(O2287=1,U2286/2/C2287,P2286)</f>
        <v>3.7894353284260429</v>
      </c>
      <c r="Q2287" s="47">
        <f>IF(O2287=1,U2286/2/D2287,Q2286)</f>
        <v>93.056776270251035</v>
      </c>
      <c r="R2287" s="41">
        <f>P2287*C2287/U2286</f>
        <v>0.50881014002592084</v>
      </c>
      <c r="S2287" s="41">
        <f>Q2287*D2287/U2286</f>
        <v>0.49228878770806872</v>
      </c>
      <c r="T2287" s="41">
        <f t="shared" si="427"/>
        <v>1.0335602856095301</v>
      </c>
      <c r="U2287" s="42">
        <f>P2287*C2287+Q2287*D2287</f>
        <v>39826.632752708654</v>
      </c>
      <c r="V2287" s="25">
        <f>B2287</f>
        <v>44348</v>
      </c>
      <c r="W2287">
        <f>C2287/C$2</f>
        <v>2.3237293436919928</v>
      </c>
      <c r="X2287">
        <f>D2287/D$2</f>
        <v>1.5081297026155498</v>
      </c>
      <c r="Y2287">
        <f t="shared" si="428"/>
        <v>1.9913316376354326</v>
      </c>
      <c r="AA2287" s="15">
        <f t="shared" si="429"/>
        <v>1.8962896029717236E-3</v>
      </c>
      <c r="AB2287" s="15">
        <f t="shared" si="430"/>
        <v>2.7613884698474145E-4</v>
      </c>
      <c r="AC2287" s="15">
        <f t="shared" si="431"/>
        <v>1.0989277339896741E-3</v>
      </c>
    </row>
    <row r="2288" spans="1:29" x14ac:dyDescent="0.4">
      <c r="A2288" s="43">
        <f t="shared" si="422"/>
        <v>2021</v>
      </c>
      <c r="B2288" s="53">
        <v>44349</v>
      </c>
      <c r="C2288" s="45">
        <v>5289.9736000000003</v>
      </c>
      <c r="D2288" s="45">
        <f>VLOOKUP(B2288,'H11001.CSI  中证全债'!$A$2:$B$2792,2,0)</f>
        <v>210.39840000000001</v>
      </c>
      <c r="E2288" s="14">
        <f t="shared" si="423"/>
        <v>0</v>
      </c>
      <c r="F2288" s="14">
        <f>IF(AND((B2288-$B$2)&gt;123,OR(((G2287*J2287/C2287*C2288)/(G2287*K2287/D2287*D2288))&lt;(4/6),((G2287*J2287/C2287*C2288)/(G2287*K2287/D2287*D2288))&gt;(6/4))),COUNTIF($E$2:E2288,1),0)</f>
        <v>0</v>
      </c>
      <c r="G2288" s="21">
        <f t="shared" si="424"/>
        <v>39665.066058632845</v>
      </c>
      <c r="H2288" s="12">
        <f t="shared" si="425"/>
        <v>3.7932660163502669</v>
      </c>
      <c r="I2288" s="12">
        <f t="shared" si="426"/>
        <v>93.150846082302351</v>
      </c>
      <c r="J2288" s="15">
        <f>IF(OR((ROW(F2288)-MATCH(MAX($F$2:F2288),$F$2:F2288,0))=1,(ROW(F2288)-MATCH(MAX($F$2:F2288),$F$2:F2288,0))&gt;123),IF(OR(((G2287*J2287/C2287*C2288)/(G2287*K2287/D2287*D2288))&lt;(4/6),((G2287*J2287/C2287*C2288)/(G2287*K2287/D2287*D2288))&gt;(6/4)),50%,((G2287*J2287/C2287*C2288)/((G2287*K2287/D2287*D2288)+(G2287*J2287/C2287*C2288)))),((G2287*J2287/C2287*C2288)/((G2287*K2287/D2287*D2288)+(G2287*J2287/C2287*C2288))))</f>
        <v>0.50589294505669447</v>
      </c>
      <c r="K2288" s="18">
        <f t="shared" si="420"/>
        <v>0.49410705494330553</v>
      </c>
      <c r="L2288" s="20">
        <f t="shared" si="421"/>
        <v>1.0238529079791043</v>
      </c>
      <c r="M2288" s="51">
        <f>IF(AND((B2288-$B$2)&gt;123,OR(((U2287*R2287/C2287*C2288)/(U2287*S2287/D2287*D2288))&lt;(4/6),((U2287*R2287/C2287*C2288)/(U2287*S2287/D2287*D2288))&gt;(6/4))),1,0)</f>
        <v>0</v>
      </c>
      <c r="N2288" s="51">
        <f>IF(AND((B2288-$B$2)&gt;123,OR(((U2287*R2287/C2287*C2288)/(U2287*S2287/D2287*D2288))&lt;(4/6),((U2287*R2287/C2287*C2288)/(U2287*S2287/D2287*D2288))&gt;(6/4))),COUNTIF($M$2:M2288,1),0)</f>
        <v>0</v>
      </c>
      <c r="O2288" s="51">
        <f>IF(OR((ROW(N2288)-MATCH(MAX($N$2:N2288),$N$2:N2288,0))=1,(ROW(N2288)-MATCH(MAX($N$2:N2288),$N$2:N2288,0))&gt;123),IF(OR(((U2287*R2287/C2287*C2288)/(U2287*S2287/D2287*D2288))&lt;(4/6),((U2287*R2287/C2287*C2288)/(U2287*S2287/D2287*D2288))&gt;(6/4)),1,0),0)</f>
        <v>0</v>
      </c>
      <c r="P2288" s="47">
        <f>IF(O2288=1,U2287/2/C2288,P2287)</f>
        <v>3.7894353284260429</v>
      </c>
      <c r="Q2288" s="47">
        <f>IF(O2288=1,U2287/2/D2288,Q2287)</f>
        <v>93.056776270251035</v>
      </c>
      <c r="R2288" s="41">
        <f>P2288*C2288/U2287</f>
        <v>0.50333185260101476</v>
      </c>
      <c r="S2288" s="41">
        <f>Q2288*D2288/U2287</f>
        <v>0.49160562877581454</v>
      </c>
      <c r="T2288" s="41">
        <f t="shared" si="427"/>
        <v>1.0238529079791063</v>
      </c>
      <c r="U2288" s="42">
        <f>P2288*C2288+Q2288*D2288</f>
        <v>39625.009682699885</v>
      </c>
      <c r="V2288" s="25">
        <f>B2288</f>
        <v>44349</v>
      </c>
      <c r="W2288">
        <f>C2288/C$2</f>
        <v>2.301236191970168</v>
      </c>
      <c r="X2288">
        <f>D2288/D$2</f>
        <v>1.5076918667144392</v>
      </c>
      <c r="Y2288">
        <f t="shared" si="428"/>
        <v>1.9812504841349943</v>
      </c>
      <c r="AA2288" s="15">
        <f t="shared" si="429"/>
        <v>-9.6797640322805467E-3</v>
      </c>
      <c r="AB2288" s="15">
        <f t="shared" si="430"/>
        <v>-2.9031713940197434E-4</v>
      </c>
      <c r="AC2288" s="15">
        <f t="shared" si="431"/>
        <v>-5.0625186231706421E-3</v>
      </c>
    </row>
    <row r="2289" spans="1:29" x14ac:dyDescent="0.4">
      <c r="A2289" s="43">
        <f t="shared" si="422"/>
        <v>2021</v>
      </c>
      <c r="B2289" s="53">
        <v>44350</v>
      </c>
      <c r="C2289" s="45">
        <v>5255.2855</v>
      </c>
      <c r="D2289" s="45">
        <f>VLOOKUP(B2289,'H11001.CSI  中证全债'!$A$2:$B$2792,2,0)</f>
        <v>210.44560000000001</v>
      </c>
      <c r="E2289" s="14">
        <f t="shared" si="423"/>
        <v>0</v>
      </c>
      <c r="F2289" s="14">
        <f>IF(AND((B2289-$B$2)&gt;123,OR(((G2288*J2288/C2288*C2289)/(G2288*K2288/D2288*D2289))&lt;(4/6),((G2288*J2288/C2288*C2289)/(G2288*K2288/D2288*D2289))&gt;(6/4))),COUNTIF($E$2:E2289,1),0)</f>
        <v>0</v>
      </c>
      <c r="G2289" s="21">
        <f t="shared" si="424"/>
        <v>39537.881587666168</v>
      </c>
      <c r="H2289" s="12">
        <f t="shared" si="425"/>
        <v>3.7932660163502669</v>
      </c>
      <c r="I2289" s="12">
        <f t="shared" si="426"/>
        <v>93.150846082302351</v>
      </c>
      <c r="J2289" s="15">
        <f>IF(OR((ROW(F2289)-MATCH(MAX($F$2:F2289),$F$2:F2289,0))=1,(ROW(F2289)-MATCH(MAX($F$2:F2289),$F$2:F2289,0))&gt;123),IF(OR(((G2288*J2288/C2288*C2289)/(G2288*K2288/D2288*D2289))&lt;(4/6),((G2288*J2288/C2288*C2289)/(G2288*K2288/D2288*D2289))&gt;(6/4)),50%,((G2288*J2288/C2288*C2289)/((G2288*K2288/D2288*D2289)+(G2288*J2288/C2288*C2289)))),((G2288*J2288/C2288*C2289)/((G2288*K2288/D2288*D2289)+(G2288*J2288/C2288*C2289))))</f>
        <v>0.50419231109202789</v>
      </c>
      <c r="K2289" s="18">
        <f t="shared" si="420"/>
        <v>0.49580768890797211</v>
      </c>
      <c r="L2289" s="20">
        <f t="shared" si="421"/>
        <v>1.0169110370243009</v>
      </c>
      <c r="M2289" s="51">
        <f>IF(AND((B2289-$B$2)&gt;123,OR(((U2288*R2288/C2288*C2289)/(U2288*S2288/D2288*D2289))&lt;(4/6),((U2288*R2288/C2288*C2289)/(U2288*S2288/D2288*D2289))&gt;(6/4))),1,0)</f>
        <v>0</v>
      </c>
      <c r="N2289" s="51">
        <f>IF(AND((B2289-$B$2)&gt;123,OR(((U2288*R2288/C2288*C2289)/(U2288*S2288/D2288*D2289))&lt;(4/6),((U2288*R2288/C2288*C2289)/(U2288*S2288/D2288*D2289))&gt;(6/4))),COUNTIF($M$2:M2289,1),0)</f>
        <v>0</v>
      </c>
      <c r="O2289" s="51">
        <f>IF(OR((ROW(N2289)-MATCH(MAX($N$2:N2289),$N$2:N2289,0))=1,(ROW(N2289)-MATCH(MAX($N$2:N2289),$N$2:N2289,0))&gt;123),IF(OR(((U2288*R2288/C2288*C2289)/(U2288*S2288/D2288*D2289))&lt;(4/6),((U2288*R2288/C2288*C2289)/(U2288*S2288/D2288*D2289))&gt;(6/4)),1,0),0)</f>
        <v>0</v>
      </c>
      <c r="P2289" s="47">
        <f>IF(O2289=1,U2288/2/C2289,P2288)</f>
        <v>3.7894353284260429</v>
      </c>
      <c r="Q2289" s="47">
        <f>IF(O2289=1,U2288/2/D2289,Q2288)</f>
        <v>93.056776270251035</v>
      </c>
      <c r="R2289" s="41">
        <f>P2289*C2289/U2288</f>
        <v>0.50257563831863838</v>
      </c>
      <c r="S2289" s="41">
        <f>Q2289*D2289/U2288</f>
        <v>0.49421790109514518</v>
      </c>
      <c r="T2289" s="41">
        <f t="shared" si="427"/>
        <v>1.0169110370243029</v>
      </c>
      <c r="U2289" s="42">
        <f>P2289*C2289+Q2289*D2289</f>
        <v>39497.953650923868</v>
      </c>
      <c r="V2289" s="25">
        <f>B2289</f>
        <v>44350</v>
      </c>
      <c r="W2289">
        <f>C2289/C$2</f>
        <v>2.2861462279766465</v>
      </c>
      <c r="X2289">
        <f>D2289/D$2</f>
        <v>1.5080300967395199</v>
      </c>
      <c r="Y2289">
        <f t="shared" si="428"/>
        <v>1.9748976825461935</v>
      </c>
      <c r="AA2289" s="15">
        <f t="shared" si="429"/>
        <v>-6.5573295110583629E-3</v>
      </c>
      <c r="AB2289" s="15">
        <f t="shared" si="430"/>
        <v>2.2433630674001392E-4</v>
      </c>
      <c r="AC2289" s="15">
        <f t="shared" si="431"/>
        <v>-3.2064605862163198E-3</v>
      </c>
    </row>
    <row r="2290" spans="1:29" x14ac:dyDescent="0.4">
      <c r="A2290" s="43">
        <f t="shared" si="422"/>
        <v>2021</v>
      </c>
      <c r="B2290" s="53">
        <v>44351</v>
      </c>
      <c r="C2290" s="45">
        <v>5282.2772000000004</v>
      </c>
      <c r="D2290" s="45">
        <f>VLOOKUP(B2290,'H11001.CSI  中证全债'!$A$2:$B$2792,2,0)</f>
        <v>210.36189999999999</v>
      </c>
      <c r="E2290" s="14">
        <f t="shared" si="423"/>
        <v>0</v>
      </c>
      <c r="F2290" s="14">
        <f>IF(AND((B2290-$B$2)&gt;123,OR(((G2289*J2289/C2289*C2290)/(G2289*K2289/D2289*D2290))&lt;(4/6),((G2289*J2289/C2289*C2290)/(G2289*K2289/D2289*D2290))&gt;(6/4))),COUNTIF($E$2:E2290,1),0)</f>
        <v>0</v>
      </c>
      <c r="G2290" s="21">
        <f t="shared" si="424"/>
        <v>39632.471560182603</v>
      </c>
      <c r="H2290" s="12">
        <f t="shared" si="425"/>
        <v>3.7932660163502669</v>
      </c>
      <c r="I2290" s="12">
        <f t="shared" si="426"/>
        <v>93.150846082302351</v>
      </c>
      <c r="J2290" s="15">
        <f>IF(OR((ROW(F2290)-MATCH(MAX($F$2:F2290),$F$2:F2290,0))=1,(ROW(F2290)-MATCH(MAX($F$2:F2290),$F$2:F2290,0))&gt;123),IF(OR(((G2289*J2289/C2289*C2290)/(G2289*K2289/D2289*D2290))&lt;(4/6),((G2289*J2289/C2289*C2290)/(G2289*K2289/D2289*D2290))&gt;(6/4)),50%,((G2289*J2289/C2289*C2290)/((G2289*K2289/D2289*D2290)+(G2289*J2289/C2289*C2290)))),((G2289*J2289/C2289*C2290)/((G2289*K2289/D2289*D2290)+(G2289*J2289/C2289*C2290))))</f>
        <v>0.50557237040529268</v>
      </c>
      <c r="K2290" s="18">
        <f t="shared" si="420"/>
        <v>0.49442762959470732</v>
      </c>
      <c r="L2290" s="20">
        <f t="shared" si="421"/>
        <v>1.0225406917888487</v>
      </c>
      <c r="M2290" s="51">
        <f>IF(AND((B2290-$B$2)&gt;123,OR(((U2289*R2289/C2289*C2290)/(U2289*S2289/D2289*D2290))&lt;(4/6),((U2289*R2289/C2289*C2290)/(U2289*S2289/D2289*D2290))&gt;(6/4))),1,0)</f>
        <v>0</v>
      </c>
      <c r="N2290" s="51">
        <f>IF(AND((B2290-$B$2)&gt;123,OR(((U2289*R2289/C2289*C2290)/(U2289*S2289/D2289*D2290))&lt;(4/6),((U2289*R2289/C2289*C2290)/(U2289*S2289/D2289*D2290))&gt;(6/4))),COUNTIF($M$2:M2290,1),0)</f>
        <v>0</v>
      </c>
      <c r="O2290" s="51">
        <f>IF(OR((ROW(N2290)-MATCH(MAX($N$2:N2290),$N$2:N2290,0))=1,(ROW(N2290)-MATCH(MAX($N$2:N2290),$N$2:N2290,0))&gt;123),IF(OR(((U2289*R2289/C2289*C2290)/(U2289*S2289/D2289*D2290))&lt;(4/6),((U2289*R2289/C2289*C2290)/(U2289*S2289/D2289*D2290))&gt;(6/4)),1,0),0)</f>
        <v>0</v>
      </c>
      <c r="P2290" s="47">
        <f>IF(O2290=1,U2289/2/C2290,P2289)</f>
        <v>3.7894353284260429</v>
      </c>
      <c r="Q2290" s="47">
        <f>IF(O2290=1,U2289/2/D2290,Q2289)</f>
        <v>93.056776270251035</v>
      </c>
      <c r="R2290" s="41">
        <f>P2290*C2290/U2289</f>
        <v>0.50678189592111189</v>
      </c>
      <c r="S2290" s="41">
        <f>Q2290*D2290/U2289</f>
        <v>0.49561049256097456</v>
      </c>
      <c r="T2290" s="41">
        <f t="shared" si="427"/>
        <v>1.0225406917888507</v>
      </c>
      <c r="U2290" s="42">
        <f>P2290*C2290+Q2290*D2290</f>
        <v>39592.448100304318</v>
      </c>
      <c r="V2290" s="25">
        <f>B2290</f>
        <v>44351</v>
      </c>
      <c r="W2290">
        <f>C2290/C$2</f>
        <v>2.2978881158610776</v>
      </c>
      <c r="X2290">
        <f>D2290/D$2</f>
        <v>1.5074303117162307</v>
      </c>
      <c r="Y2290">
        <f t="shared" si="428"/>
        <v>1.979622405015216</v>
      </c>
      <c r="AA2290" s="15">
        <f t="shared" si="429"/>
        <v>5.1361053552656522E-3</v>
      </c>
      <c r="AB2290" s="15">
        <f t="shared" si="430"/>
        <v>-3.9772748871924613E-4</v>
      </c>
      <c r="AC2290" s="15">
        <f t="shared" si="431"/>
        <v>2.3923884820864494E-3</v>
      </c>
    </row>
    <row r="2291" spans="1:29" x14ac:dyDescent="0.4">
      <c r="A2291" s="43">
        <f t="shared" si="422"/>
        <v>2021</v>
      </c>
      <c r="B2291" s="53">
        <v>44354</v>
      </c>
      <c r="C2291" s="45">
        <v>5277.6270999999997</v>
      </c>
      <c r="D2291" s="45">
        <f>VLOOKUP(B2291,'H11001.CSI  中证全债'!$A$2:$B$2792,2,0)</f>
        <v>210.16630000000001</v>
      </c>
      <c r="E2291" s="14">
        <f t="shared" si="423"/>
        <v>0</v>
      </c>
      <c r="F2291" s="14">
        <f>IF(AND((B2291-$B$2)&gt;123,OR(((G2290*J2290/C2290*C2291)/(G2290*K2290/D2290*D2291))&lt;(4/6),((G2290*J2290/C2290*C2291)/(G2290*K2290/D2290*D2291))&gt;(6/4))),COUNTIF($E$2:E2291,1),0)</f>
        <v>0</v>
      </c>
      <c r="G2291" s="21">
        <f t="shared" si="424"/>
        <v>39596.612188386272</v>
      </c>
      <c r="H2291" s="12">
        <f t="shared" si="425"/>
        <v>3.7932660163502669</v>
      </c>
      <c r="I2291" s="12">
        <f t="shared" si="426"/>
        <v>93.150846082302351</v>
      </c>
      <c r="J2291" s="15">
        <f>IF(OR((ROW(F2291)-MATCH(MAX($F$2:F2291),$F$2:F2291,0))=1,(ROW(F2291)-MATCH(MAX($F$2:F2291),$F$2:F2291,0))&gt;123),IF(OR(((G2290*J2290/C2290*C2291)/(G2290*K2290/D2290*D2291))&lt;(4/6),((G2290*J2290/C2290*C2291)/(G2290*K2290/D2290*D2291))&gt;(6/4)),50%,((G2290*J2290/C2290*C2291)/((G2290*K2290/D2290*D2291)+(G2290*J2290/C2290*C2291)))),((G2290*J2290/C2290*C2291)/((G2290*K2290/D2290*D2291)+(G2290*J2290/C2290*C2291))))</f>
        <v>0.50558475634617439</v>
      </c>
      <c r="K2291" s="18">
        <f t="shared" si="420"/>
        <v>0.49441524365382561</v>
      </c>
      <c r="L2291" s="20">
        <f t="shared" si="421"/>
        <v>1.0225913598654521</v>
      </c>
      <c r="M2291" s="51">
        <f>IF(AND((B2291-$B$2)&gt;123,OR(((U2290*R2290/C2290*C2291)/(U2290*S2290/D2290*D2291))&lt;(4/6),((U2290*R2290/C2290*C2291)/(U2290*S2290/D2290*D2291))&gt;(6/4))),1,0)</f>
        <v>0</v>
      </c>
      <c r="N2291" s="51">
        <f>IF(AND((B2291-$B$2)&gt;123,OR(((U2290*R2290/C2290*C2291)/(U2290*S2290/D2290*D2291))&lt;(4/6),((U2290*R2290/C2290*C2291)/(U2290*S2290/D2290*D2291))&gt;(6/4))),COUNTIF($M$2:M2291,1),0)</f>
        <v>0</v>
      </c>
      <c r="O2291" s="51">
        <f>IF(OR((ROW(N2291)-MATCH(MAX($N$2:N2291),$N$2:N2291,0))=1,(ROW(N2291)-MATCH(MAX($N$2:N2291),$N$2:N2291,0))&gt;123),IF(OR(((U2290*R2290/C2290*C2291)/(U2290*S2290/D2290*D2291))&lt;(4/6),((U2290*R2290/C2290*C2291)/(U2290*S2290/D2290*D2291))&gt;(6/4)),1,0),0)</f>
        <v>0</v>
      </c>
      <c r="P2291" s="47">
        <f>IF(O2291=1,U2290/2/C2291,P2290)</f>
        <v>3.7894353284260429</v>
      </c>
      <c r="Q2291" s="47">
        <f>IF(O2291=1,U2290/2/D2291,Q2290)</f>
        <v>93.056776270251035</v>
      </c>
      <c r="R2291" s="41">
        <f>P2291*C2291/U2290</f>
        <v>0.50512730438724662</v>
      </c>
      <c r="S2291" s="41">
        <f>Q2291*D2291/U2290</f>
        <v>0.4939678978450473</v>
      </c>
      <c r="T2291" s="41">
        <f t="shared" si="427"/>
        <v>1.0225913598654541</v>
      </c>
      <c r="U2291" s="42">
        <f>P2291*C2291+Q2291*D2291</f>
        <v>39556.624941645146</v>
      </c>
      <c r="V2291" s="25">
        <f>B2291</f>
        <v>44354</v>
      </c>
      <c r="W2291">
        <f>C2291/C$2</f>
        <v>2.2958652364999628</v>
      </c>
      <c r="X2291">
        <f>D2291/D$2</f>
        <v>1.5060286635614475</v>
      </c>
      <c r="Y2291">
        <f t="shared" si="428"/>
        <v>1.9778312470822572</v>
      </c>
      <c r="AA2291" s="15">
        <f t="shared" si="429"/>
        <v>-8.8032108576219237E-4</v>
      </c>
      <c r="AB2291" s="15">
        <f t="shared" si="430"/>
        <v>-9.2982617099379716E-4</v>
      </c>
      <c r="AC2291" s="15">
        <f t="shared" si="431"/>
        <v>-9.0479776770613363E-4</v>
      </c>
    </row>
    <row r="2292" spans="1:29" x14ac:dyDescent="0.4">
      <c r="A2292" s="43">
        <f t="shared" si="422"/>
        <v>2021</v>
      </c>
      <c r="B2292" s="53">
        <v>44355</v>
      </c>
      <c r="C2292" s="45">
        <v>5232.1165000000001</v>
      </c>
      <c r="D2292" s="45">
        <f>VLOOKUP(B2292,'H11001.CSI  中证全债'!$A$2:$B$2792,2,0)</f>
        <v>210.14519999999999</v>
      </c>
      <c r="E2292" s="14">
        <f t="shared" si="423"/>
        <v>0</v>
      </c>
      <c r="F2292" s="14">
        <f>IF(AND((B2292-$B$2)&gt;123,OR(((G2291*J2291/C2291*C2292)/(G2291*K2291/D2291*D2292))&lt;(4/6),((G2291*J2291/C2291*C2292)/(G2291*K2291/D2291*D2292))&gt;(6/4))),COUNTIF($E$2:E2292,1),0)</f>
        <v>0</v>
      </c>
      <c r="G2292" s="21">
        <f t="shared" si="424"/>
        <v>39422.01289317022</v>
      </c>
      <c r="H2292" s="12">
        <f t="shared" si="425"/>
        <v>3.7932660163502669</v>
      </c>
      <c r="I2292" s="12">
        <f t="shared" si="426"/>
        <v>93.150846082302351</v>
      </c>
      <c r="J2292" s="15">
        <f>IF(OR((ROW(F2292)-MATCH(MAX($F$2:F2292),$F$2:F2292,0))=1,(ROW(F2292)-MATCH(MAX($F$2:F2292),$F$2:F2292,0))&gt;123),IF(OR(((G2291*J2291/C2291*C2292)/(G2291*K2291/D2291*D2292))&lt;(4/6),((G2291*J2291/C2291*C2292)/(G2291*K2291/D2291*D2292))&gt;(6/4)),50%,((G2291*J2291/C2291*C2292)/((G2291*K2291/D2291*D2292)+(G2291*J2291/C2291*C2292)))),((G2291*J2291/C2291*C2292)/((G2291*K2291/D2291*D2292)+(G2291*J2291/C2291*C2292))))</f>
        <v>0.50344485875996303</v>
      </c>
      <c r="K2292" s="18">
        <f t="shared" si="420"/>
        <v>0.49655514124003697</v>
      </c>
      <c r="L2292" s="20">
        <f t="shared" si="421"/>
        <v>1.0138750300776678</v>
      </c>
      <c r="M2292" s="51">
        <f>IF(AND((B2292-$B$2)&gt;123,OR(((U2291*R2291/C2291*C2292)/(U2291*S2291/D2291*D2292))&lt;(4/6),((U2291*R2291/C2291*C2292)/(U2291*S2291/D2291*D2292))&gt;(6/4))),1,0)</f>
        <v>0</v>
      </c>
      <c r="N2292" s="51">
        <f>IF(AND((B2292-$B$2)&gt;123,OR(((U2291*R2291/C2291*C2292)/(U2291*S2291/D2291*D2292))&lt;(4/6),((U2291*R2291/C2291*C2292)/(U2291*S2291/D2291*D2292))&gt;(6/4))),COUNTIF($M$2:M2292,1),0)</f>
        <v>0</v>
      </c>
      <c r="O2292" s="51">
        <f>IF(OR((ROW(N2292)-MATCH(MAX($N$2:N2292),$N$2:N2292,0))=1,(ROW(N2292)-MATCH(MAX($N$2:N2292),$N$2:N2292,0))&gt;123),IF(OR(((U2291*R2291/C2291*C2292)/(U2291*S2291/D2291*D2292))&lt;(4/6),((U2291*R2291/C2291*C2292)/(U2291*S2291/D2291*D2292))&gt;(6/4)),1,0),0)</f>
        <v>0</v>
      </c>
      <c r="P2292" s="47">
        <f>IF(O2292=1,U2291/2/C2292,P2291)</f>
        <v>3.7894353284260429</v>
      </c>
      <c r="Q2292" s="47">
        <f>IF(O2292=1,U2291/2/D2292,Q2291)</f>
        <v>93.056776270251035</v>
      </c>
      <c r="R2292" s="41">
        <f>P2292*C2292/U2291</f>
        <v>0.50122494365456416</v>
      </c>
      <c r="S2292" s="41">
        <f>Q2292*D2292/U2291</f>
        <v>0.49436560600192225</v>
      </c>
      <c r="T2292" s="41">
        <f t="shared" si="427"/>
        <v>1.0138750300776693</v>
      </c>
      <c r="U2292" s="42">
        <f>P2292*C2292+Q2292*D2292</f>
        <v>39382.20196820797</v>
      </c>
      <c r="V2292" s="25">
        <f>B2292</f>
        <v>44355</v>
      </c>
      <c r="W2292">
        <f>C2292/C$2</f>
        <v>2.2760672851759192</v>
      </c>
      <c r="X2292">
        <f>D2292/D$2</f>
        <v>1.5058774632748118</v>
      </c>
      <c r="Y2292">
        <f t="shared" si="428"/>
        <v>1.9691100984103984</v>
      </c>
      <c r="AA2292" s="15">
        <f t="shared" si="429"/>
        <v>-8.6233072435146774E-3</v>
      </c>
      <c r="AB2292" s="15">
        <f t="shared" si="430"/>
        <v>-1.0039668586270256E-4</v>
      </c>
      <c r="AC2292" s="15">
        <f t="shared" si="431"/>
        <v>-4.4094503435135879E-3</v>
      </c>
    </row>
    <row r="2293" spans="1:29" x14ac:dyDescent="0.4">
      <c r="A2293" s="43">
        <f t="shared" si="422"/>
        <v>2021</v>
      </c>
      <c r="B2293" s="53">
        <v>44356</v>
      </c>
      <c r="C2293" s="45">
        <v>5236.4493000000002</v>
      </c>
      <c r="D2293" s="45">
        <f>VLOOKUP(B2293,'H11001.CSI  中证全债'!$A$2:$B$2792,2,0)</f>
        <v>210.14689999999999</v>
      </c>
      <c r="E2293" s="14">
        <f t="shared" si="423"/>
        <v>0</v>
      </c>
      <c r="F2293" s="14">
        <f>IF(AND((B2293-$B$2)&gt;123,OR(((G2292*J2292/C2292*C2293)/(G2292*K2292/D2292*D2293))&lt;(4/6),((G2292*J2292/C2292*C2293)/(G2292*K2292/D2292*D2293))&gt;(6/4))),COUNTIF($E$2:E2293,1),0)</f>
        <v>0</v>
      </c>
      <c r="G2293" s="21">
        <f t="shared" si="424"/>
        <v>39438.606712604203</v>
      </c>
      <c r="H2293" s="12">
        <f t="shared" si="425"/>
        <v>3.7932660163502669</v>
      </c>
      <c r="I2293" s="12">
        <f t="shared" si="426"/>
        <v>93.150846082302351</v>
      </c>
      <c r="J2293" s="15">
        <f>IF(OR((ROW(F2293)-MATCH(MAX($F$2:F2293),$F$2:F2293,0))=1,(ROW(F2293)-MATCH(MAX($F$2:F2293),$F$2:F2293,0))&gt;123),IF(OR(((G2292*J2292/C2292*C2293)/(G2292*K2292/D2292*D2293))&lt;(4/6),((G2292*J2292/C2292*C2293)/(G2292*K2292/D2292*D2293))&gt;(6/4)),50%,((G2292*J2292/C2292*C2293)/((G2292*K2292/D2292*D2293)+(G2292*J2292/C2292*C2293)))),((G2292*J2292/C2292*C2293)/((G2292*K2292/D2292*D2293)+(G2292*J2292/C2292*C2293))))</f>
        <v>0.5036497693941876</v>
      </c>
      <c r="K2293" s="18">
        <f t="shared" si="420"/>
        <v>0.4963502306058124</v>
      </c>
      <c r="L2293" s="20">
        <f t="shared" si="421"/>
        <v>1.014706427716304</v>
      </c>
      <c r="M2293" s="51">
        <f>IF(AND((B2293-$B$2)&gt;123,OR(((U2292*R2292/C2292*C2293)/(U2292*S2292/D2292*D2293))&lt;(4/6),((U2292*R2292/C2292*C2293)/(U2292*S2292/D2292*D2293))&gt;(6/4))),1,0)</f>
        <v>0</v>
      </c>
      <c r="N2293" s="51">
        <f>IF(AND((B2293-$B$2)&gt;123,OR(((U2292*R2292/C2292*C2293)/(U2292*S2292/D2292*D2293))&lt;(4/6),((U2292*R2292/C2292*C2293)/(U2292*S2292/D2292*D2293))&gt;(6/4))),COUNTIF($M$2:M2293,1),0)</f>
        <v>0</v>
      </c>
      <c r="O2293" s="51">
        <f>IF(OR((ROW(N2293)-MATCH(MAX($N$2:N2293),$N$2:N2293,0))=1,(ROW(N2293)-MATCH(MAX($N$2:N2293),$N$2:N2293,0))&gt;123),IF(OR(((U2292*R2292/C2292*C2293)/(U2292*S2292/D2292*D2293))&lt;(4/6),((U2292*R2292/C2292*C2293)/(U2292*S2292/D2292*D2293))&gt;(6/4)),1,0),0)</f>
        <v>0</v>
      </c>
      <c r="P2293" s="47">
        <f>IF(O2293=1,U2292/2/C2293,P2292)</f>
        <v>3.7894353284260429</v>
      </c>
      <c r="Q2293" s="47">
        <f>IF(O2293=1,U2292/2/D2293,Q2292)</f>
        <v>93.056776270251035</v>
      </c>
      <c r="R2293" s="41">
        <f>P2293*C2293/U2292</f>
        <v>0.50386176956155504</v>
      </c>
      <c r="S2293" s="41">
        <f>Q2293*D2293/U2292</f>
        <v>0.49655915819469515</v>
      </c>
      <c r="T2293" s="41">
        <f t="shared" si="427"/>
        <v>1.0147064277163056</v>
      </c>
      <c r="U2293" s="42">
        <f>P2293*C2293+Q2293*D2293</f>
        <v>39398.77903011864</v>
      </c>
      <c r="V2293" s="25">
        <f>B2293</f>
        <v>44356</v>
      </c>
      <c r="W2293">
        <f>C2293/C$2</f>
        <v>2.2779521331782928</v>
      </c>
      <c r="X2293">
        <f>D2293/D$2</f>
        <v>1.5058896452884269</v>
      </c>
      <c r="Y2293">
        <f t="shared" si="428"/>
        <v>1.969938951505932</v>
      </c>
      <c r="AA2293" s="15">
        <f t="shared" si="429"/>
        <v>8.2811611706290478E-4</v>
      </c>
      <c r="AB2293" s="15">
        <f t="shared" si="430"/>
        <v>8.0896446836842273E-6</v>
      </c>
      <c r="AC2293" s="15">
        <f t="shared" si="431"/>
        <v>4.209277562503555E-4</v>
      </c>
    </row>
    <row r="2294" spans="1:29" x14ac:dyDescent="0.4">
      <c r="A2294" s="43">
        <f t="shared" si="422"/>
        <v>2021</v>
      </c>
      <c r="B2294" s="53">
        <v>44357</v>
      </c>
      <c r="C2294" s="45">
        <v>5271.4660999999996</v>
      </c>
      <c r="D2294" s="45">
        <f>VLOOKUP(B2294,'H11001.CSI  中证全债'!$A$2:$B$2792,2,0)</f>
        <v>210.25229999999999</v>
      </c>
      <c r="E2294" s="14">
        <f t="shared" si="423"/>
        <v>0</v>
      </c>
      <c r="F2294" s="14">
        <f>IF(AND((B2294-$B$2)&gt;123,OR(((G2293*J2293/C2293*C2294)/(G2293*K2293/D2293*D2294))&lt;(4/6),((G2293*J2293/C2293*C2294)/(G2293*K2293/D2293*D2294))&gt;(6/4))),COUNTIF($E$2:E2294,1),0)</f>
        <v>0</v>
      </c>
      <c r="G2294" s="21">
        <f t="shared" si="424"/>
        <v>39581.252849222612</v>
      </c>
      <c r="H2294" s="12">
        <f t="shared" si="425"/>
        <v>3.7932660163502669</v>
      </c>
      <c r="I2294" s="12">
        <f t="shared" si="426"/>
        <v>93.150846082302351</v>
      </c>
      <c r="J2294" s="15">
        <f>IF(OR((ROW(F2294)-MATCH(MAX($F$2:F2294),$F$2:F2294,0))=1,(ROW(F2294)-MATCH(MAX($F$2:F2294),$F$2:F2294,0))&gt;123),IF(OR(((G2293*J2293/C2293*C2294)/(G2293*K2293/D2293*D2294))&lt;(4/6),((G2293*J2293/C2293*C2294)/(G2293*K2293/D2293*D2294))&gt;(6/4)),50%,((G2293*J2293/C2293*C2294)/((G2293*K2293/D2293*D2294)+(G2293*J2293/C2293*C2294)))),((G2293*J2293/C2293*C2294)/((G2293*K2293/D2293*D2294)+(G2293*J2293/C2293*C2294))))</f>
        <v>0.50519050747695649</v>
      </c>
      <c r="K2294" s="18">
        <f t="shared" si="420"/>
        <v>0.49480949252304351</v>
      </c>
      <c r="L2294" s="20">
        <f t="shared" si="421"/>
        <v>1.0209798217511552</v>
      </c>
      <c r="M2294" s="51">
        <f>IF(AND((B2294-$B$2)&gt;123,OR(((U2293*R2293/C2293*C2294)/(U2293*S2293/D2293*D2294))&lt;(4/6),((U2293*R2293/C2293*C2294)/(U2293*S2293/D2293*D2294))&gt;(6/4))),1,0)</f>
        <v>0</v>
      </c>
      <c r="N2294" s="51">
        <f>IF(AND((B2294-$B$2)&gt;123,OR(((U2293*R2293/C2293*C2294)/(U2293*S2293/D2293*D2294))&lt;(4/6),((U2293*R2293/C2293*C2294)/(U2293*S2293/D2293*D2294))&gt;(6/4))),COUNTIF($M$2:M2294,1),0)</f>
        <v>0</v>
      </c>
      <c r="O2294" s="51">
        <f>IF(OR((ROW(N2294)-MATCH(MAX($N$2:N2294),$N$2:N2294,0))=1,(ROW(N2294)-MATCH(MAX($N$2:N2294),$N$2:N2294,0))&gt;123),IF(OR(((U2293*R2293/C2293*C2294)/(U2293*S2293/D2293*D2294))&lt;(4/6),((U2293*R2293/C2293*C2294)/(U2293*S2293/D2293*D2294))&gt;(6/4)),1,0),0)</f>
        <v>0</v>
      </c>
      <c r="P2294" s="47">
        <f>IF(O2294=1,U2293/2/C2294,P2293)</f>
        <v>3.7894353284260429</v>
      </c>
      <c r="Q2294" s="47">
        <f>IF(O2294=1,U2293/2/D2294,Q2293)</f>
        <v>93.056776270251035</v>
      </c>
      <c r="R2294" s="41">
        <f>P2294*C2294/U2293</f>
        <v>0.50701773922155213</v>
      </c>
      <c r="S2294" s="41">
        <f>Q2294*D2294/U2293</f>
        <v>0.49659917700619116</v>
      </c>
      <c r="T2294" s="41">
        <f t="shared" si="427"/>
        <v>1.0209798217511565</v>
      </c>
      <c r="U2294" s="42">
        <f>P2294*C2294+Q2294*D2294</f>
        <v>39541.281113345947</v>
      </c>
      <c r="V2294" s="25">
        <f>B2294</f>
        <v>44357</v>
      </c>
      <c r="W2294">
        <f>C2294/C$2</f>
        <v>2.2931850877410489</v>
      </c>
      <c r="X2294">
        <f>D2294/D$2</f>
        <v>1.5066449301325688</v>
      </c>
      <c r="Y2294">
        <f t="shared" si="428"/>
        <v>1.9770640556672974</v>
      </c>
      <c r="AA2294" s="15">
        <f t="shared" si="429"/>
        <v>6.6871267138974844E-3</v>
      </c>
      <c r="AB2294" s="15">
        <f t="shared" si="430"/>
        <v>5.0155391300088503E-4</v>
      </c>
      <c r="AC2294" s="15">
        <f t="shared" si="431"/>
        <v>3.6169162277432942E-3</v>
      </c>
    </row>
    <row r="2295" spans="1:29" x14ac:dyDescent="0.4">
      <c r="A2295" s="43">
        <f t="shared" si="422"/>
        <v>2021</v>
      </c>
      <c r="B2295" s="53">
        <v>44358</v>
      </c>
      <c r="C2295" s="45">
        <v>5224.7030000000004</v>
      </c>
      <c r="D2295" s="45">
        <f>VLOOKUP(B2295,'H11001.CSI  中证全债'!$A$2:$B$2792,2,0)</f>
        <v>210.17699999999999</v>
      </c>
      <c r="E2295" s="14">
        <f t="shared" si="423"/>
        <v>0</v>
      </c>
      <c r="F2295" s="14">
        <f>IF(AND((B2295-$B$2)&gt;123,OR(((G2294*J2294/C2294*C2295)/(G2294*K2294/D2294*D2295))&lt;(4/6),((G2294*J2294/C2294*C2295)/(G2294*K2294/D2294*D2295))&gt;(6/4))),COUNTIF($E$2:E2295,1),0)</f>
        <v>0</v>
      </c>
      <c r="G2295" s="21">
        <f t="shared" si="424"/>
        <v>39396.853712463431</v>
      </c>
      <c r="H2295" s="12">
        <f t="shared" si="425"/>
        <v>3.7932660163502669</v>
      </c>
      <c r="I2295" s="12">
        <f t="shared" si="426"/>
        <v>93.150846082302351</v>
      </c>
      <c r="J2295" s="15">
        <f>IF(OR((ROW(F2295)-MATCH(MAX($F$2:F2295),$F$2:F2295,0))=1,(ROW(F2295)-MATCH(MAX($F$2:F2295),$F$2:F2295,0))&gt;123),IF(OR(((G2294*J2294/C2294*C2295)/(G2294*K2294/D2294*D2295))&lt;(4/6),((G2294*J2294/C2294*C2295)/(G2294*K2294/D2294*D2295))&gt;(6/4)),50%,((G2294*J2294/C2294*C2295)/((G2294*K2294/D2294*D2295)+(G2294*J2294/C2294*C2295)))),((G2294*J2294/C2294*C2295)/((G2294*K2294/D2294*D2295)+(G2294*J2294/C2294*C2295))))</f>
        <v>0.50305256556955846</v>
      </c>
      <c r="K2295" s="18">
        <f t="shared" si="420"/>
        <v>0.49694743443044154</v>
      </c>
      <c r="L2295" s="20">
        <f t="shared" si="421"/>
        <v>1.012285265434792</v>
      </c>
      <c r="M2295" s="51">
        <f>IF(AND((B2295-$B$2)&gt;123,OR(((U2294*R2294/C2294*C2295)/(U2294*S2294/D2294*D2295))&lt;(4/6),((U2294*R2294/C2294*C2295)/(U2294*S2294/D2294*D2295))&gt;(6/4))),1,0)</f>
        <v>0</v>
      </c>
      <c r="N2295" s="51">
        <f>IF(AND((B2295-$B$2)&gt;123,OR(((U2294*R2294/C2294*C2295)/(U2294*S2294/D2294*D2295))&lt;(4/6),((U2294*R2294/C2294*C2295)/(U2294*S2294/D2294*D2295))&gt;(6/4))),COUNTIF($M$2:M2295,1),0)</f>
        <v>0</v>
      </c>
      <c r="O2295" s="51">
        <f>IF(OR((ROW(N2295)-MATCH(MAX($N$2:N2295),$N$2:N2295,0))=1,(ROW(N2295)-MATCH(MAX($N$2:N2295),$N$2:N2295,0))&gt;123),IF(OR(((U2294*R2294/C2294*C2295)/(U2294*S2294/D2294*D2295))&lt;(4/6),((U2294*R2294/C2294*C2295)/(U2294*S2294/D2294*D2295))&gt;(6/4)),1,0),0)</f>
        <v>0</v>
      </c>
      <c r="P2295" s="47">
        <f>IF(O2295=1,U2294/2/C2295,P2294)</f>
        <v>3.7894353284260429</v>
      </c>
      <c r="Q2295" s="47">
        <f>IF(O2295=1,U2294/2/D2295,Q2294)</f>
        <v>93.056776270251035</v>
      </c>
      <c r="R2295" s="41">
        <f>P2295*C2295/U2294</f>
        <v>0.50070896974683743</v>
      </c>
      <c r="S2295" s="41">
        <f>Q2295*D2295/U2294</f>
        <v>0.49463228088356542</v>
      </c>
      <c r="T2295" s="41">
        <f t="shared" si="427"/>
        <v>1.0122852654347936</v>
      </c>
      <c r="U2295" s="42">
        <f>P2295*C2295+Q2295*D2295</f>
        <v>39357.068194886087</v>
      </c>
      <c r="V2295" s="25">
        <f>B2295</f>
        <v>44358</v>
      </c>
      <c r="W2295">
        <f>C2295/C$2</f>
        <v>2.2728422757903961</v>
      </c>
      <c r="X2295">
        <f>D2295/D$2</f>
        <v>1.5061053385883194</v>
      </c>
      <c r="Y2295">
        <f t="shared" si="428"/>
        <v>1.9678534097443043</v>
      </c>
      <c r="AA2295" s="15">
        <f t="shared" si="429"/>
        <v>-8.8709856258013531E-3</v>
      </c>
      <c r="AB2295" s="15">
        <f t="shared" si="430"/>
        <v>-3.581411475641616E-4</v>
      </c>
      <c r="AC2295" s="15">
        <f t="shared" si="431"/>
        <v>-4.6587493695970927E-3</v>
      </c>
    </row>
    <row r="2296" spans="1:29" x14ac:dyDescent="0.4">
      <c r="A2296" s="43">
        <f t="shared" si="422"/>
        <v>2021</v>
      </c>
      <c r="B2296" s="53">
        <v>44362</v>
      </c>
      <c r="C2296" s="45">
        <v>5166.5596999999998</v>
      </c>
      <c r="D2296" s="45">
        <f>VLOOKUP(B2296,'H11001.CSI  中证全债'!$A$2:$B$2792,2,0)</f>
        <v>210.21260000000001</v>
      </c>
      <c r="E2296" s="14">
        <f t="shared" si="423"/>
        <v>0</v>
      </c>
      <c r="F2296" s="14">
        <f>IF(AND((B2296-$B$2)&gt;123,OR(((G2295*J2295/C2295*C2296)/(G2295*K2295/D2295*D2296))&lt;(4/6),((G2295*J2295/C2295*C2296)/(G2295*K2295/D2295*D2296))&gt;(6/4))),COUNTIF($E$2:E2296,1),0)</f>
        <v>0</v>
      </c>
      <c r="G2296" s="21">
        <f t="shared" si="424"/>
        <v>39179.616878615503</v>
      </c>
      <c r="H2296" s="12">
        <f t="shared" si="425"/>
        <v>3.7932660163502669</v>
      </c>
      <c r="I2296" s="12">
        <f t="shared" si="426"/>
        <v>93.150846082302351</v>
      </c>
      <c r="J2296" s="15">
        <f>IF(OR((ROW(F2296)-MATCH(MAX($F$2:F2296),$F$2:F2296,0))=1,(ROW(F2296)-MATCH(MAX($F$2:F2296),$F$2:F2296,0))&gt;123),IF(OR(((G2295*J2295/C2295*C2296)/(G2295*K2295/D2295*D2296))&lt;(4/6),((G2295*J2295/C2295*C2296)/(G2295*K2295/D2295*D2296))&gt;(6/4)),50%,((G2295*J2295/C2295*C2296)/((G2295*K2295/D2295*D2296)+(G2295*J2295/C2295*C2296)))),((G2295*J2295/C2295*C2296)/((G2295*K2295/D2295*D2296)+(G2295*J2295/C2295*C2296))))</f>
        <v>0.50021253122951403</v>
      </c>
      <c r="K2296" s="18">
        <f t="shared" si="420"/>
        <v>0.49978746877048597</v>
      </c>
      <c r="L2296" s="20">
        <f t="shared" si="421"/>
        <v>1.0008504864279086</v>
      </c>
      <c r="M2296" s="51">
        <f>IF(AND((B2296-$B$2)&gt;123,OR(((U2295*R2295/C2295*C2296)/(U2295*S2295/D2295*D2296))&lt;(4/6),((U2295*R2295/C2295*C2296)/(U2295*S2295/D2295*D2296))&gt;(6/4))),1,0)</f>
        <v>0</v>
      </c>
      <c r="N2296" s="51">
        <f>IF(AND((B2296-$B$2)&gt;123,OR(((U2295*R2295/C2295*C2296)/(U2295*S2295/D2295*D2296))&lt;(4/6),((U2295*R2295/C2295*C2296)/(U2295*S2295/D2295*D2296))&gt;(6/4))),COUNTIF($M$2:M2296,1),0)</f>
        <v>0</v>
      </c>
      <c r="O2296" s="51">
        <f>IF(OR((ROW(N2296)-MATCH(MAX($N$2:N2296),$N$2:N2296,0))=1,(ROW(N2296)-MATCH(MAX($N$2:N2296),$N$2:N2296,0))&gt;123),IF(OR(((U2295*R2295/C2295*C2296)/(U2295*S2295/D2295*D2296))&lt;(4/6),((U2295*R2295/C2295*C2296)/(U2295*S2295/D2295*D2296))&gt;(6/4)),1,0),0)</f>
        <v>0</v>
      </c>
      <c r="P2296" s="47">
        <f>IF(O2296=1,U2295/2/C2296,P2295)</f>
        <v>3.7894353284260429</v>
      </c>
      <c r="Q2296" s="47">
        <f>IF(O2296=1,U2295/2/D2296,Q2295)</f>
        <v>93.056776270251035</v>
      </c>
      <c r="R2296" s="41">
        <f>P2296*C2296/U2295</f>
        <v>0.49745432654321026</v>
      </c>
      <c r="S2296" s="41">
        <f>Q2296*D2296/U2295</f>
        <v>0.4970316079064433</v>
      </c>
      <c r="T2296" s="41">
        <f t="shared" si="427"/>
        <v>1.0008504864279104</v>
      </c>
      <c r="U2296" s="42">
        <f>P2296*C2296+Q2296*D2296</f>
        <v>39140.050740990031</v>
      </c>
      <c r="V2296" s="25">
        <f>B2296</f>
        <v>44362</v>
      </c>
      <c r="W2296">
        <f>C2296/C$2</f>
        <v>2.2475488667116474</v>
      </c>
      <c r="X2296">
        <f>D2296/D$2</f>
        <v>1.5063604442852023</v>
      </c>
      <c r="Y2296">
        <f t="shared" si="428"/>
        <v>1.9570025370495014</v>
      </c>
      <c r="AA2296" s="15">
        <f t="shared" si="429"/>
        <v>-1.1128536875684714E-2</v>
      </c>
      <c r="AB2296" s="15">
        <f t="shared" si="430"/>
        <v>1.6938104549990562E-4</v>
      </c>
      <c r="AC2296" s="15">
        <f t="shared" si="431"/>
        <v>-5.514065550346503E-3</v>
      </c>
    </row>
    <row r="2297" spans="1:29" x14ac:dyDescent="0.4">
      <c r="A2297" s="43">
        <f t="shared" si="422"/>
        <v>2021</v>
      </c>
      <c r="B2297" s="53">
        <v>44363</v>
      </c>
      <c r="C2297" s="45">
        <v>5080.4908999999998</v>
      </c>
      <c r="D2297" s="45">
        <f>VLOOKUP(B2297,'H11001.CSI  中证全债'!$A$2:$B$2792,2,0)</f>
        <v>210.19919999999999</v>
      </c>
      <c r="E2297" s="14">
        <f t="shared" si="423"/>
        <v>0</v>
      </c>
      <c r="F2297" s="14">
        <f>IF(AND((B2297-$B$2)&gt;123,OR(((G2296*J2296/C2296*C2297)/(G2296*K2296/D2296*D2297))&lt;(4/6),((G2296*J2296/C2296*C2297)/(G2296*K2296/D2296*D2297))&gt;(6/4))),COUNTIF($E$2:E2297,1),0)</f>
        <v>0</v>
      </c>
      <c r="G2297" s="21">
        <f t="shared" si="424"/>
        <v>38851.886803169953</v>
      </c>
      <c r="H2297" s="12">
        <f t="shared" si="425"/>
        <v>3.7932660163502669</v>
      </c>
      <c r="I2297" s="12">
        <f t="shared" si="426"/>
        <v>93.150846082302351</v>
      </c>
      <c r="J2297" s="15">
        <f>IF(OR((ROW(F2297)-MATCH(MAX($F$2:F2297),$F$2:F2297,0))=1,(ROW(F2297)-MATCH(MAX($F$2:F2297),$F$2:F2297,0))&gt;123),IF(OR(((G2296*J2296/C2296*C2297)/(G2296*K2296/D2296*D2297))&lt;(4/6),((G2296*J2296/C2296*C2297)/(G2296*K2296/D2296*D2297))&gt;(6/4)),50%,((G2296*J2296/C2296*C2297)/((G2296*K2296/D2296*D2297)+(G2296*J2296/C2296*C2297)))),((G2296*J2296/C2296*C2297)/((G2296*K2296/D2296*D2297)+(G2296*J2296/C2296*C2297))))</f>
        <v>0.49602876624705949</v>
      </c>
      <c r="K2297" s="18">
        <f t="shared" si="420"/>
        <v>0.50397123375294051</v>
      </c>
      <c r="L2297" s="20">
        <f t="shared" si="421"/>
        <v>0.98424023639854297</v>
      </c>
      <c r="M2297" s="51">
        <f>IF(AND((B2297-$B$2)&gt;123,OR(((U2296*R2296/C2296*C2297)/(U2296*S2296/D2296*D2297))&lt;(4/6),((U2296*R2296/C2296*C2297)/(U2296*S2296/D2296*D2297))&gt;(6/4))),1,0)</f>
        <v>0</v>
      </c>
      <c r="N2297" s="51">
        <f>IF(AND((B2297-$B$2)&gt;123,OR(((U2296*R2296/C2296*C2297)/(U2296*S2296/D2296*D2297))&lt;(4/6),((U2296*R2296/C2296*C2297)/(U2296*S2296/D2296*D2297))&gt;(6/4))),COUNTIF($M$2:M2297,1),0)</f>
        <v>0</v>
      </c>
      <c r="O2297" s="51">
        <f>IF(OR((ROW(N2297)-MATCH(MAX($N$2:N2297),$N$2:N2297,0))=1,(ROW(N2297)-MATCH(MAX($N$2:N2297),$N$2:N2297,0))&gt;123),IF(OR(((U2296*R2296/C2296*C2297)/(U2296*S2296/D2296*D2297))&lt;(4/6),((U2296*R2296/C2296*C2297)/(U2296*S2296/D2296*D2297))&gt;(6/4)),1,0),0)</f>
        <v>0</v>
      </c>
      <c r="P2297" s="47">
        <f>IF(O2297=1,U2296/2/C2297,P2296)</f>
        <v>3.7894353284260429</v>
      </c>
      <c r="Q2297" s="47">
        <f>IF(O2297=1,U2296/2/D2297,Q2296)</f>
        <v>93.056776270251035</v>
      </c>
      <c r="R2297" s="41">
        <f>P2297*C2297/U2296</f>
        <v>0.49187957955416917</v>
      </c>
      <c r="S2297" s="41">
        <f>Q2297*D2297/U2296</f>
        <v>0.49975560982348838</v>
      </c>
      <c r="T2297" s="41">
        <f t="shared" si="427"/>
        <v>0.98424023639854485</v>
      </c>
      <c r="U2297" s="42">
        <f>P2297*C2297+Q2297*D2297</f>
        <v>38812.651628792773</v>
      </c>
      <c r="V2297" s="25">
        <f>B2297</f>
        <v>44363</v>
      </c>
      <c r="W2297">
        <f>C2297/C$2</f>
        <v>2.2101073495064494</v>
      </c>
      <c r="X2297">
        <f>D2297/D$2</f>
        <v>1.506264421354353</v>
      </c>
      <c r="Y2297">
        <f t="shared" si="428"/>
        <v>1.9406325814396386</v>
      </c>
      <c r="AA2297" s="15">
        <f t="shared" si="429"/>
        <v>-1.6658822310714916E-2</v>
      </c>
      <c r="AB2297" s="15">
        <f t="shared" si="430"/>
        <v>-6.3744989596381529E-5</v>
      </c>
      <c r="AC2297" s="15">
        <f t="shared" si="431"/>
        <v>-8.3648106223425112E-3</v>
      </c>
    </row>
    <row r="2298" spans="1:29" x14ac:dyDescent="0.4">
      <c r="A2298" s="43">
        <f t="shared" si="422"/>
        <v>2021</v>
      </c>
      <c r="B2298" s="53">
        <v>44364</v>
      </c>
      <c r="C2298" s="45">
        <v>5101.8923999999997</v>
      </c>
      <c r="D2298" s="45">
        <f>VLOOKUP(B2298,'H11001.CSI  中证全债'!$A$2:$B$2792,2,0)</f>
        <v>210.1216</v>
      </c>
      <c r="E2298" s="14">
        <f t="shared" si="423"/>
        <v>0</v>
      </c>
      <c r="F2298" s="14">
        <f>IF(AND((B2298-$B$2)&gt;123,OR(((G2297*J2297/C2297*C2298)/(G2297*K2297/D2297*D2298))&lt;(4/6),((G2297*J2297/C2297*C2298)/(G2297*K2297/D2297*D2298))&gt;(6/4))),COUNTIF($E$2:E2298,1),0)</f>
        <v>0</v>
      </c>
      <c r="G2298" s="21">
        <f t="shared" si="424"/>
        <v>38925.839880162879</v>
      </c>
      <c r="H2298" s="12">
        <f t="shared" si="425"/>
        <v>3.7932660163502669</v>
      </c>
      <c r="I2298" s="12">
        <f t="shared" si="426"/>
        <v>93.150846082302351</v>
      </c>
      <c r="J2298" s="15">
        <f>IF(OR((ROW(F2298)-MATCH(MAX($F$2:F2298),$F$2:F2298,0))=1,(ROW(F2298)-MATCH(MAX($F$2:F2298),$F$2:F2298,0))&gt;123),IF(OR(((G2297*J2297/C2297*C2298)/(G2297*K2297/D2297*D2298))&lt;(4/6),((G2297*J2297/C2297*C2298)/(G2297*K2297/D2297*D2298))&gt;(6/4)),50%,((G2297*J2297/C2297*C2298)/((G2297*K2297/D2297*D2298)+(G2297*J2297/C2297*C2298)))),((G2297*J2297/C2297*C2298)/((G2297*K2297/D2297*D2298)+(G2297*J2297/C2297*C2298))))</f>
        <v>0.49717193308032342</v>
      </c>
      <c r="K2298" s="18">
        <f t="shared" si="420"/>
        <v>0.50282806691967652</v>
      </c>
      <c r="L2298" s="20">
        <f t="shared" si="421"/>
        <v>0.98875135615638454</v>
      </c>
      <c r="M2298" s="51">
        <f>IF(AND((B2298-$B$2)&gt;123,OR(((U2297*R2297/C2297*C2298)/(U2297*S2297/D2297*D2298))&lt;(4/6),((U2297*R2297/C2297*C2298)/(U2297*S2297/D2297*D2298))&gt;(6/4))),1,0)</f>
        <v>0</v>
      </c>
      <c r="N2298" s="51">
        <f>IF(AND((B2298-$B$2)&gt;123,OR(((U2297*R2297/C2297*C2298)/(U2297*S2297/D2297*D2298))&lt;(4/6),((U2297*R2297/C2297*C2298)/(U2297*S2297/D2297*D2298))&gt;(6/4))),COUNTIF($M$2:M2298,1),0)</f>
        <v>0</v>
      </c>
      <c r="O2298" s="51">
        <f>IF(OR((ROW(N2298)-MATCH(MAX($N$2:N2298),$N$2:N2298,0))=1,(ROW(N2298)-MATCH(MAX($N$2:N2298),$N$2:N2298,0))&gt;123),IF(OR(((U2297*R2297/C2297*C2298)/(U2297*S2297/D2297*D2298))&lt;(4/6),((U2297*R2297/C2297*C2298)/(U2297*S2297/D2297*D2298))&gt;(6/4)),1,0),0)</f>
        <v>0</v>
      </c>
      <c r="P2298" s="47">
        <f>IF(O2298=1,U2297/2/C2298,P2297)</f>
        <v>3.7894353284260429</v>
      </c>
      <c r="Q2298" s="47">
        <f>IF(O2298=1,U2297/2/D2298,Q2297)</f>
        <v>93.056776270251035</v>
      </c>
      <c r="R2298" s="41">
        <f>P2298*C2298/U2297</f>
        <v>0.49811828079393894</v>
      </c>
      <c r="S2298" s="41">
        <f>Q2298*D2298/U2297</f>
        <v>0.50378518086720481</v>
      </c>
      <c r="T2298" s="41">
        <f t="shared" si="427"/>
        <v>0.98875135615638599</v>
      </c>
      <c r="U2298" s="42">
        <f>P2298*C2298+Q2298*D2298</f>
        <v>38886.530023135507</v>
      </c>
      <c r="V2298" s="25">
        <f>B2298</f>
        <v>44364</v>
      </c>
      <c r="W2298">
        <f>C2298/C$2</f>
        <v>2.2194173971714228</v>
      </c>
      <c r="X2298">
        <f>D2298/D$2</f>
        <v>1.5057083482622715</v>
      </c>
      <c r="Y2298">
        <f t="shared" si="428"/>
        <v>1.9443265011567754</v>
      </c>
      <c r="AA2298" s="15">
        <f t="shared" si="429"/>
        <v>4.2124866319515064E-3</v>
      </c>
      <c r="AB2298" s="15">
        <f t="shared" si="430"/>
        <v>-3.691736219737507E-4</v>
      </c>
      <c r="AC2298" s="15">
        <f t="shared" si="431"/>
        <v>1.903461661143746E-3</v>
      </c>
    </row>
    <row r="2299" spans="1:29" x14ac:dyDescent="0.4">
      <c r="A2299" s="43">
        <f t="shared" si="422"/>
        <v>2021</v>
      </c>
      <c r="B2299" s="53">
        <v>44365</v>
      </c>
      <c r="C2299" s="45">
        <v>5102.4656999999997</v>
      </c>
      <c r="D2299" s="45">
        <f>VLOOKUP(B2299,'H11001.CSI  中证全债'!$A$2:$B$2792,2,0)</f>
        <v>210.11689999999999</v>
      </c>
      <c r="E2299" s="14">
        <f t="shared" si="423"/>
        <v>0</v>
      </c>
      <c r="F2299" s="14">
        <f>IF(AND((B2299-$B$2)&gt;123,OR(((G2298*J2298/C2298*C2299)/(G2298*K2298/D2298*D2299))&lt;(4/6),((G2298*J2298/C2298*C2299)/(G2298*K2298/D2298*D2299))&gt;(6/4))),COUNTIF($E$2:E2299,1),0)</f>
        <v>0</v>
      </c>
      <c r="G2299" s="21">
        <f t="shared" si="424"/>
        <v>38927.576750593464</v>
      </c>
      <c r="H2299" s="12">
        <f t="shared" si="425"/>
        <v>3.7932660163502669</v>
      </c>
      <c r="I2299" s="12">
        <f t="shared" si="426"/>
        <v>93.150846082302351</v>
      </c>
      <c r="J2299" s="15">
        <f>IF(OR((ROW(F2299)-MATCH(MAX($F$2:F2299),$F$2:F2299,0))=1,(ROW(F2299)-MATCH(MAX($F$2:F2299),$F$2:F2299,0))&gt;123),IF(OR(((G2298*J2298/C2298*C2299)/(G2298*K2298/D2298*D2299))&lt;(4/6),((G2298*J2298/C2298*C2299)/(G2298*K2298/D2298*D2299))&gt;(6/4)),50%,((G2298*J2298/C2298*C2299)/((G2298*K2298/D2298*D2299)+(G2298*J2298/C2298*C2299)))),((G2298*J2298/C2298*C2299)/((G2298*K2298/D2298*D2299)+(G2298*J2298/C2298*C2299))))</f>
        <v>0.49720561501706684</v>
      </c>
      <c r="K2299" s="18">
        <f t="shared" si="420"/>
        <v>0.50279438498293316</v>
      </c>
      <c r="L2299" s="20">
        <f t="shared" si="421"/>
        <v>0.98888458158486392</v>
      </c>
      <c r="M2299" s="51">
        <f>IF(AND((B2299-$B$2)&gt;123,OR(((U2298*R2298/C2298*C2299)/(U2298*S2298/D2298*D2299))&lt;(4/6),((U2298*R2298/C2298*C2299)/(U2298*S2298/D2298*D2299))&gt;(6/4))),1,0)</f>
        <v>0</v>
      </c>
      <c r="N2299" s="51">
        <f>IF(AND((B2299-$B$2)&gt;123,OR(((U2298*R2298/C2298*C2299)/(U2298*S2298/D2298*D2299))&lt;(4/6),((U2298*R2298/C2298*C2299)/(U2298*S2298/D2298*D2299))&gt;(6/4))),COUNTIF($M$2:M2299,1),0)</f>
        <v>0</v>
      </c>
      <c r="O2299" s="51">
        <f>IF(OR((ROW(N2299)-MATCH(MAX($N$2:N2299),$N$2:N2299,0))=1,(ROW(N2299)-MATCH(MAX($N$2:N2299),$N$2:N2299,0))&gt;123),IF(OR(((U2298*R2298/C2298*C2299)/(U2298*S2298/D2298*D2299))&lt;(4/6),((U2298*R2298/C2298*C2299)/(U2298*S2298/D2298*D2299))&gt;(6/4)),1,0),0)</f>
        <v>0</v>
      </c>
      <c r="P2299" s="47">
        <f>IF(O2299=1,U2298/2/C2299,P2298)</f>
        <v>3.7894353284260429</v>
      </c>
      <c r="Q2299" s="47">
        <f>IF(O2299=1,U2298/2/D2299,Q2298)</f>
        <v>93.056776270251035</v>
      </c>
      <c r="R2299" s="41">
        <f>P2299*C2299/U2298</f>
        <v>0.49722780032464975</v>
      </c>
      <c r="S2299" s="41">
        <f>Q2299*D2299/U2298</f>
        <v>0.50281681966135283</v>
      </c>
      <c r="T2299" s="41">
        <f t="shared" si="427"/>
        <v>0.9888845815848657</v>
      </c>
      <c r="U2299" s="42">
        <f>P2299*C2299+Q2299*D2299</f>
        <v>38888.265139560826</v>
      </c>
      <c r="V2299" s="25">
        <f>B2299</f>
        <v>44365</v>
      </c>
      <c r="W2299">
        <f>C2299/C$2</f>
        <v>2.2196667932570397</v>
      </c>
      <c r="X2299">
        <f>D2299/D$2</f>
        <v>1.5056746685775706</v>
      </c>
      <c r="Y2299">
        <f t="shared" si="428"/>
        <v>1.9444132569780412</v>
      </c>
      <c r="AA2299" s="15">
        <f t="shared" si="429"/>
        <v>1.1237006880038258E-4</v>
      </c>
      <c r="AB2299" s="15">
        <f t="shared" si="430"/>
        <v>-2.236800024368879E-5</v>
      </c>
      <c r="AC2299" s="15">
        <f t="shared" si="431"/>
        <v>4.4619986002469858E-5</v>
      </c>
    </row>
    <row r="2300" spans="1:29" x14ac:dyDescent="0.4">
      <c r="A2300" s="43">
        <f t="shared" si="422"/>
        <v>2021</v>
      </c>
      <c r="B2300" s="53">
        <v>44368</v>
      </c>
      <c r="C2300" s="45">
        <v>5090.3854000000001</v>
      </c>
      <c r="D2300" s="45">
        <f>VLOOKUP(B2300,'H11001.CSI  中证全债'!$A$2:$B$2792,2,0)</f>
        <v>210.26900000000001</v>
      </c>
      <c r="E2300" s="14">
        <f t="shared" si="423"/>
        <v>0</v>
      </c>
      <c r="F2300" s="14">
        <f>IF(AND((B2300-$B$2)&gt;123,OR(((G2299*J2299/C2299*C2300)/(G2299*K2299/D2299*D2300))&lt;(4/6),((G2299*J2299/C2299*C2300)/(G2299*K2299/D2299*D2300))&gt;(6/4))),COUNTIF($E$2:E2300,1),0)</f>
        <v>0</v>
      </c>
      <c r="G2300" s="21">
        <f t="shared" si="424"/>
        <v>38895.921202825266</v>
      </c>
      <c r="H2300" s="12">
        <f t="shared" si="425"/>
        <v>3.7932660163502669</v>
      </c>
      <c r="I2300" s="12">
        <f t="shared" si="426"/>
        <v>93.150846082302351</v>
      </c>
      <c r="J2300" s="15">
        <f>IF(OR((ROW(F2300)-MATCH(MAX($F$2:F2300),$F$2:F2300,0))=1,(ROW(F2300)-MATCH(MAX($F$2:F2300),$F$2:F2300,0))&gt;123),IF(OR(((G2299*J2299/C2299*C2300)/(G2299*K2299/D2299*D2300))&lt;(4/6),((G2299*J2299/C2299*C2300)/(G2299*K2299/D2299*D2300))&gt;(6/4)),50%,((G2299*J2299/C2299*C2300)/((G2299*K2299/D2299*D2300)+(G2299*J2299/C2299*C2300)))),((G2299*J2299/C2299*C2300)/((G2299*K2299/D2299*D2300)+(G2299*J2299/C2299*C2300))))</f>
        <v>0.49643215408774094</v>
      </c>
      <c r="K2300" s="18">
        <f t="shared" si="420"/>
        <v>0.503567845912259</v>
      </c>
      <c r="L2300" s="20">
        <f t="shared" si="421"/>
        <v>0.98582973102345106</v>
      </c>
      <c r="M2300" s="51">
        <f>IF(AND((B2300-$B$2)&gt;123,OR(((U2299*R2299/C2299*C2300)/(U2299*S2299/D2299*D2300))&lt;(4/6),((U2299*R2299/C2299*C2300)/(U2299*S2299/D2299*D2300))&gt;(6/4))),1,0)</f>
        <v>0</v>
      </c>
      <c r="N2300" s="51">
        <f>IF(AND((B2300-$B$2)&gt;123,OR(((U2299*R2299/C2299*C2300)/(U2299*S2299/D2299*D2300))&lt;(4/6),((U2299*R2299/C2299*C2300)/(U2299*S2299/D2299*D2300))&gt;(6/4))),COUNTIF($M$2:M2300,1),0)</f>
        <v>0</v>
      </c>
      <c r="O2300" s="51">
        <f>IF(OR((ROW(N2300)-MATCH(MAX($N$2:N2300),$N$2:N2300,0))=1,(ROW(N2300)-MATCH(MAX($N$2:N2300),$N$2:N2300,0))&gt;123),IF(OR(((U2299*R2299/C2299*C2300)/(U2299*S2299/D2299*D2300))&lt;(4/6),((U2299*R2299/C2299*C2300)/(U2299*S2299/D2299*D2300))&gt;(6/4)),1,0),0)</f>
        <v>0</v>
      </c>
      <c r="P2300" s="47">
        <f>IF(O2300=1,U2299/2/C2300,P2299)</f>
        <v>3.7894353284260429</v>
      </c>
      <c r="Q2300" s="47">
        <f>IF(O2300=1,U2299/2/D2300,Q2299)</f>
        <v>93.056776270251035</v>
      </c>
      <c r="R2300" s="41">
        <f>P2300*C2300/U2299</f>
        <v>0.49602846002098561</v>
      </c>
      <c r="S2300" s="41">
        <f>Q2300*D2300/U2299</f>
        <v>0.50315834916647018</v>
      </c>
      <c r="T2300" s="41">
        <f t="shared" si="427"/>
        <v>0.98582973102345228</v>
      </c>
      <c r="U2300" s="42">
        <f>P2300*C2300+Q2300*D2300</f>
        <v>38856.64155963355</v>
      </c>
      <c r="V2300" s="25">
        <f>B2300</f>
        <v>44368</v>
      </c>
      <c r="W2300">
        <f>C2300/C$2</f>
        <v>2.214411639702047</v>
      </c>
      <c r="X2300">
        <f>D2300/D$2</f>
        <v>1.5067646005016122</v>
      </c>
      <c r="Y2300">
        <f t="shared" si="428"/>
        <v>1.9428320779816775</v>
      </c>
      <c r="AA2300" s="15">
        <f t="shared" si="429"/>
        <v>-2.3675416377615388E-3</v>
      </c>
      <c r="AB2300" s="15">
        <f t="shared" si="430"/>
        <v>7.2388275288659543E-4</v>
      </c>
      <c r="AC2300" s="15">
        <f t="shared" si="431"/>
        <v>-8.1319081254427328E-4</v>
      </c>
    </row>
    <row r="2301" spans="1:29" x14ac:dyDescent="0.4">
      <c r="A2301" s="43">
        <f t="shared" si="422"/>
        <v>2021</v>
      </c>
      <c r="B2301" s="53">
        <v>44369</v>
      </c>
      <c r="C2301" s="45">
        <v>5122.1583000000001</v>
      </c>
      <c r="D2301" s="45">
        <f>VLOOKUP(B2301,'H11001.CSI  中证全债'!$A$2:$B$2792,2,0)</f>
        <v>210.30279999999999</v>
      </c>
      <c r="E2301" s="14">
        <f t="shared" si="423"/>
        <v>0</v>
      </c>
      <c r="F2301" s="14">
        <f>IF(AND((B2301-$B$2)&gt;123,OR(((G2300*J2300/C2300*C2301)/(G2300*K2300/D2300*D2301))&lt;(4/6),((G2300*J2300/C2300*C2301)/(G2300*K2300/D2300*D2301))&gt;(6/4))),COUNTIF($E$2:E2301,1),0)</f>
        <v>0</v>
      </c>
      <c r="G2301" s="21">
        <f t="shared" si="424"/>
        <v>39019.592763233741</v>
      </c>
      <c r="H2301" s="12">
        <f t="shared" si="425"/>
        <v>3.7932660163502669</v>
      </c>
      <c r="I2301" s="12">
        <f t="shared" si="426"/>
        <v>93.150846082302351</v>
      </c>
      <c r="J2301" s="15">
        <f>IF(OR((ROW(F2301)-MATCH(MAX($F$2:F2301),$F$2:F2301,0))=1,(ROW(F2301)-MATCH(MAX($F$2:F2301),$F$2:F2301,0))&gt;123),IF(OR(((G2300*J2300/C2300*C2301)/(G2300*K2300/D2300*D2301))&lt;(4/6),((G2300*J2300/C2300*C2301)/(G2300*K2300/D2300*D2301))&gt;(6/4)),50%,((G2300*J2300/C2300*C2301)/((G2300*K2300/D2300*D2301)+(G2300*J2300/C2300*C2301)))),((G2300*J2300/C2300*C2301)/((G2300*K2300/D2300*D2301)+(G2300*J2300/C2300*C2301))))</f>
        <v>0.49794750877216082</v>
      </c>
      <c r="K2301" s="18">
        <f t="shared" si="420"/>
        <v>0.50205249122783924</v>
      </c>
      <c r="L2301" s="20">
        <f t="shared" si="421"/>
        <v>0.99182359907100726</v>
      </c>
      <c r="M2301" s="51">
        <f>IF(AND((B2301-$B$2)&gt;123,OR(((U2300*R2300/C2300*C2301)/(U2300*S2300/D2300*D2301))&lt;(4/6),((U2300*R2300/C2300*C2301)/(U2300*S2300/D2300*D2301))&gt;(6/4))),1,0)</f>
        <v>0</v>
      </c>
      <c r="N2301" s="51">
        <f>IF(AND((B2301-$B$2)&gt;123,OR(((U2300*R2300/C2300*C2301)/(U2300*S2300/D2300*D2301))&lt;(4/6),((U2300*R2300/C2300*C2301)/(U2300*S2300/D2300*D2301))&gt;(6/4))),COUNTIF($M$2:M2301,1),0)</f>
        <v>0</v>
      </c>
      <c r="O2301" s="51">
        <f>IF(OR((ROW(N2301)-MATCH(MAX($N$2:N2301),$N$2:N2301,0))=1,(ROW(N2301)-MATCH(MAX($N$2:N2301),$N$2:N2301,0))&gt;123),IF(OR(((U2300*R2300/C2300*C2301)/(U2300*S2300/D2300*D2301))&lt;(4/6),((U2300*R2300/C2300*C2301)/(U2300*S2300/D2300*D2301))&gt;(6/4)),1,0),0)</f>
        <v>0</v>
      </c>
      <c r="P2301" s="47">
        <f>IF(O2301=1,U2300/2/C2301,P2300)</f>
        <v>3.7894353284260429</v>
      </c>
      <c r="Q2301" s="47">
        <f>IF(O2301=1,U2300/2/D2301,Q2300)</f>
        <v>93.056776270251035</v>
      </c>
      <c r="R2301" s="41">
        <f>P2301*C2301/U2300</f>
        <v>0.49953075821084253</v>
      </c>
      <c r="S2301" s="41">
        <f>Q2301*D2301/U2300</f>
        <v>0.50364879266709106</v>
      </c>
      <c r="T2301" s="41">
        <f t="shared" si="427"/>
        <v>0.9918235990710087</v>
      </c>
      <c r="U2301" s="42">
        <f>P2301*C2301+Q2301*D2301</f>
        <v>38980.188228418032</v>
      </c>
      <c r="V2301" s="25">
        <f>B2301</f>
        <v>44369</v>
      </c>
      <c r="W2301">
        <f>C2301/C$2</f>
        <v>2.22823343786827</v>
      </c>
      <c r="X2301">
        <f>D2301/D$2</f>
        <v>1.5070068075958436</v>
      </c>
      <c r="Y2301">
        <f t="shared" si="428"/>
        <v>1.9490094114209016</v>
      </c>
      <c r="AA2301" s="15">
        <f t="shared" si="429"/>
        <v>6.2417474323259725E-3</v>
      </c>
      <c r="AB2301" s="15">
        <f t="shared" si="430"/>
        <v>1.6074647237585005E-4</v>
      </c>
      <c r="AC2301" s="15">
        <f t="shared" si="431"/>
        <v>3.1795508779335346E-3</v>
      </c>
    </row>
    <row r="2302" spans="1:29" x14ac:dyDescent="0.4">
      <c r="A2302" s="43">
        <f t="shared" si="422"/>
        <v>2021</v>
      </c>
      <c r="B2302" s="53">
        <v>44370</v>
      </c>
      <c r="C2302" s="45">
        <v>5147.3937999999998</v>
      </c>
      <c r="D2302" s="45">
        <f>VLOOKUP(B2302,'H11001.CSI  中证全债'!$A$2:$B$2792,2,0)</f>
        <v>210.38149999999999</v>
      </c>
      <c r="E2302" s="14">
        <f t="shared" si="423"/>
        <v>0</v>
      </c>
      <c r="F2302" s="14">
        <f>IF(AND((B2302-$B$2)&gt;123,OR(((G2301*J2301/C2301*C2302)/(G2301*K2301/D2301*D2302))&lt;(4/6),((G2301*J2301/C2301*C2302)/(G2301*K2301/D2301*D2302))&gt;(6/4))),COUNTIF($E$2:E2302,1),0)</f>
        <v>0</v>
      </c>
      <c r="G2302" s="21">
        <f t="shared" si="424"/>
        <v>39122.648699376034</v>
      </c>
      <c r="H2302" s="12">
        <f t="shared" si="425"/>
        <v>3.7932660163502669</v>
      </c>
      <c r="I2302" s="12">
        <f t="shared" si="426"/>
        <v>93.150846082302351</v>
      </c>
      <c r="J2302" s="15">
        <f>IF(OR((ROW(F2302)-MATCH(MAX($F$2:F2302),$F$2:F2302,0))=1,(ROW(F2302)-MATCH(MAX($F$2:F2302),$F$2:F2302,0))&gt;123),IF(OR(((G2301*J2301/C2301*C2302)/(G2301*K2301/D2301*D2302))&lt;(4/6),((G2301*J2301/C2301*C2302)/(G2301*K2301/D2301*D2302))&gt;(6/4)),50%,((G2301*J2301/C2301*C2302)/((G2301*K2301/D2301*D2302)+(G2301*J2301/C2301*C2302)))),((G2301*J2301/C2301*C2302)/((G2301*K2301/D2301*D2302)+(G2301*J2301/C2301*C2302))))</f>
        <v>0.49908261897982115</v>
      </c>
      <c r="K2302" s="18">
        <f t="shared" si="420"/>
        <v>0.5009173810201788</v>
      </c>
      <c r="L2302" s="20">
        <f t="shared" si="421"/>
        <v>0.99633719629248851</v>
      </c>
      <c r="M2302" s="51">
        <f>IF(AND((B2302-$B$2)&gt;123,OR(((U2301*R2301/C2301*C2302)/(U2301*S2301/D2301*D2302))&lt;(4/6),((U2301*R2301/C2301*C2302)/(U2301*S2301/D2301*D2302))&gt;(6/4))),1,0)</f>
        <v>0</v>
      </c>
      <c r="N2302" s="51">
        <f>IF(AND((B2302-$B$2)&gt;123,OR(((U2301*R2301/C2301*C2302)/(U2301*S2301/D2301*D2302))&lt;(4/6),((U2301*R2301/C2301*C2302)/(U2301*S2301/D2301*D2302))&gt;(6/4))),COUNTIF($M$2:M2302,1),0)</f>
        <v>0</v>
      </c>
      <c r="O2302" s="51">
        <f>IF(OR((ROW(N2302)-MATCH(MAX($N$2:N2302),$N$2:N2302,0))=1,(ROW(N2302)-MATCH(MAX($N$2:N2302),$N$2:N2302,0))&gt;123),IF(OR(((U2301*R2301/C2301*C2302)/(U2301*S2301/D2301*D2302))&lt;(4/6),((U2301*R2301/C2301*C2302)/(U2301*S2301/D2301*D2302))&gt;(6/4)),1,0),0)</f>
        <v>0</v>
      </c>
      <c r="P2302" s="47">
        <f>IF(O2302=1,U2301/2/C2302,P2301)</f>
        <v>3.7894353284260429</v>
      </c>
      <c r="Q2302" s="47">
        <f>IF(O2302=1,U2301/2/D2302,Q2301)</f>
        <v>93.056776270251035</v>
      </c>
      <c r="R2302" s="41">
        <f>P2302*C2302/U2301</f>
        <v>0.50040076258074018</v>
      </c>
      <c r="S2302" s="41">
        <f>Q2302*D2302/U2301</f>
        <v>0.50224037047176529</v>
      </c>
      <c r="T2302" s="41">
        <f t="shared" si="427"/>
        <v>0.99633719629249018</v>
      </c>
      <c r="U2302" s="42">
        <f>P2302*C2302+Q2302*D2302</f>
        <v>39083.140091940993</v>
      </c>
      <c r="V2302" s="25">
        <f>B2302</f>
        <v>44370</v>
      </c>
      <c r="W2302">
        <f>C2302/C$2</f>
        <v>2.2392113463255945</v>
      </c>
      <c r="X2302">
        <f>D2302/D$2</f>
        <v>1.5075707631673234</v>
      </c>
      <c r="Y2302">
        <f t="shared" si="428"/>
        <v>1.9541570045970498</v>
      </c>
      <c r="AA2302" s="15">
        <f t="shared" si="429"/>
        <v>4.9267317646157771E-3</v>
      </c>
      <c r="AB2302" s="15">
        <f t="shared" si="430"/>
        <v>3.7422231182859811E-4</v>
      </c>
      <c r="AC2302" s="15">
        <f t="shared" si="431"/>
        <v>2.6411330525055732E-3</v>
      </c>
    </row>
    <row r="2303" spans="1:29" x14ac:dyDescent="0.4">
      <c r="A2303" s="43">
        <f t="shared" si="422"/>
        <v>2021</v>
      </c>
      <c r="B2303" s="53">
        <v>44371</v>
      </c>
      <c r="C2303" s="45">
        <v>5155.9737999999998</v>
      </c>
      <c r="D2303" s="45">
        <f>VLOOKUP(B2303,'H11001.CSI  中证全债'!$A$2:$B$2792,2,0)</f>
        <v>210.47559999999999</v>
      </c>
      <c r="E2303" s="14">
        <f t="shared" si="423"/>
        <v>0</v>
      </c>
      <c r="F2303" s="14">
        <f>IF(AND((B2303-$B$2)&gt;123,OR(((G2302*J2302/C2302*C2303)/(G2302*K2302/D2302*D2303))&lt;(4/6),((G2302*J2302/C2302*C2303)/(G2302*K2302/D2302*D2303))&gt;(6/4))),COUNTIF($E$2:E2303,1),0)</f>
        <v>0</v>
      </c>
      <c r="G2303" s="21">
        <f t="shared" si="424"/>
        <v>39163.960416412665</v>
      </c>
      <c r="H2303" s="12">
        <f t="shared" si="425"/>
        <v>3.7932660163502669</v>
      </c>
      <c r="I2303" s="12">
        <f t="shared" si="426"/>
        <v>93.150846082302351</v>
      </c>
      <c r="J2303" s="15">
        <f>IF(OR((ROW(F2303)-MATCH(MAX($F$2:F2303),$F$2:F2303,0))=1,(ROW(F2303)-MATCH(MAX($F$2:F2303),$F$2:F2303,0))&gt;123),IF(OR(((G2302*J2302/C2302*C2303)/(G2302*K2302/D2302*D2303))&lt;(4/6),((G2302*J2302/C2302*C2303)/(G2302*K2302/D2302*D2303))&gt;(6/4)),50%,((G2302*J2302/C2302*C2303)/((G2302*K2302/D2302*D2303)+(G2302*J2302/C2302*C2303)))),((G2302*J2302/C2302*C2303)/((G2302*K2302/D2302*D2303)+(G2302*J2302/C2302*C2303))))</f>
        <v>0.49938719140713089</v>
      </c>
      <c r="K2303" s="18">
        <f t="shared" si="420"/>
        <v>0.50061280859286916</v>
      </c>
      <c r="L2303" s="20">
        <f t="shared" si="421"/>
        <v>0.99755176622591168</v>
      </c>
      <c r="M2303" s="51">
        <f>IF(AND((B2303-$B$2)&gt;123,OR(((U2302*R2302/C2302*C2303)/(U2302*S2302/D2302*D2303))&lt;(4/6),((U2302*R2302/C2302*C2303)/(U2302*S2302/D2302*D2303))&gt;(6/4))),1,0)</f>
        <v>0</v>
      </c>
      <c r="N2303" s="51">
        <f>IF(AND((B2303-$B$2)&gt;123,OR(((U2302*R2302/C2302*C2303)/(U2302*S2302/D2302*D2303))&lt;(4/6),((U2302*R2302/C2302*C2303)/(U2302*S2302/D2302*D2303))&gt;(6/4))),COUNTIF($M$2:M2303,1),0)</f>
        <v>0</v>
      </c>
      <c r="O2303" s="51">
        <f>IF(OR((ROW(N2303)-MATCH(MAX($N$2:N2303),$N$2:N2303,0))=1,(ROW(N2303)-MATCH(MAX($N$2:N2303),$N$2:N2303,0))&gt;123),IF(OR(((U2302*R2302/C2302*C2303)/(U2302*S2302/D2302*D2303))&lt;(4/6),((U2302*R2302/C2302*C2303)/(U2302*S2302/D2302*D2303))&gt;(6/4)),1,0),0)</f>
        <v>0</v>
      </c>
      <c r="P2303" s="47">
        <f>IF(O2303=1,U2302/2/C2303,P2302)</f>
        <v>3.7894353284260429</v>
      </c>
      <c r="Q2303" s="47">
        <f>IF(O2303=1,U2302/2/D2303,Q2302)</f>
        <v>93.056776270251035</v>
      </c>
      <c r="R2303" s="41">
        <f>P2303*C2303/U2302</f>
        <v>0.49991452130500347</v>
      </c>
      <c r="S2303" s="41">
        <f>Q2303*D2303/U2302</f>
        <v>0.50114143268609956</v>
      </c>
      <c r="T2303" s="41">
        <f t="shared" si="427"/>
        <v>0.99755176622591368</v>
      </c>
      <c r="U2303" s="42">
        <f>P2303*C2303+Q2303*D2303</f>
        <v>39124.410089705918</v>
      </c>
      <c r="V2303" s="25">
        <f>B2303</f>
        <v>44371</v>
      </c>
      <c r="W2303">
        <f>C2303/C$2</f>
        <v>2.2429438047497925</v>
      </c>
      <c r="X2303">
        <f>D2303/D$2</f>
        <v>1.5082450734503761</v>
      </c>
      <c r="Y2303">
        <f t="shared" si="428"/>
        <v>1.9562205044852958</v>
      </c>
      <c r="AA2303" s="15">
        <f t="shared" si="429"/>
        <v>1.6668629472258445E-3</v>
      </c>
      <c r="AB2303" s="15">
        <f t="shared" si="430"/>
        <v>4.4728267456983772E-4</v>
      </c>
      <c r="AC2303" s="15">
        <f t="shared" si="431"/>
        <v>1.0559539911030313E-3</v>
      </c>
    </row>
    <row r="2304" spans="1:29" x14ac:dyDescent="0.4">
      <c r="A2304" s="43">
        <f t="shared" si="422"/>
        <v>2021</v>
      </c>
      <c r="B2304" s="53">
        <v>44372</v>
      </c>
      <c r="C2304" s="45">
        <v>5239.9683999999997</v>
      </c>
      <c r="D2304" s="45">
        <f>VLOOKUP(B2304,'H11001.CSI  中证全债'!$A$2:$B$2792,2,0)</f>
        <v>210.53980000000001</v>
      </c>
      <c r="E2304" s="14">
        <f t="shared" si="423"/>
        <v>0</v>
      </c>
      <c r="F2304" s="14">
        <f>IF(AND((B2304-$B$2)&gt;123,OR(((G2303*J2303/C2303*C2304)/(G2303*K2303/D2303*D2304))&lt;(4/6),((G2303*J2303/C2303*C2304)/(G2303*K2303/D2303*D2304))&gt;(6/4))),COUNTIF($E$2:E2304,1),0)</f>
        <v>0</v>
      </c>
      <c r="G2304" s="21">
        <f t="shared" si="424"/>
        <v>39488.554562468089</v>
      </c>
      <c r="H2304" s="12">
        <f t="shared" si="425"/>
        <v>3.7932660163502669</v>
      </c>
      <c r="I2304" s="12">
        <f t="shared" si="426"/>
        <v>93.150846082302351</v>
      </c>
      <c r="J2304" s="15">
        <f>IF(OR((ROW(F2304)-MATCH(MAX($F$2:F2304),$F$2:F2304,0))=1,(ROW(F2304)-MATCH(MAX($F$2:F2304),$F$2:F2304,0))&gt;123),IF(OR(((G2303*J2303/C2303*C2304)/(G2303*K2303/D2303*D2304))&lt;(4/6),((G2303*J2303/C2303*C2304)/(G2303*K2303/D2303*D2304))&gt;(6/4)),50%,((G2303*J2303/C2303*C2304)/((G2303*K2303/D2303*D2304)+(G2303*J2303/C2303*C2304)))),((G2303*J2303/C2303*C2304)/((G2303*K2303/D2303*D2304)+(G2303*J2303/C2303*C2304))))</f>
        <v>0.50335076273875623</v>
      </c>
      <c r="K2304" s="18">
        <f t="shared" si="420"/>
        <v>0.49664923726124377</v>
      </c>
      <c r="L2304" s="20">
        <f t="shared" si="421"/>
        <v>1.0134934778405535</v>
      </c>
      <c r="M2304" s="51">
        <f>IF(AND((B2304-$B$2)&gt;123,OR(((U2303*R2303/C2303*C2304)/(U2303*S2303/D2303*D2304))&lt;(4/6),((U2303*R2303/C2303*C2304)/(U2303*S2303/D2303*D2304))&gt;(6/4))),1,0)</f>
        <v>0</v>
      </c>
      <c r="N2304" s="51">
        <f>IF(AND((B2304-$B$2)&gt;123,OR(((U2303*R2303/C2303*C2304)/(U2303*S2303/D2303*D2304))&lt;(4/6),((U2303*R2303/C2303*C2304)/(U2303*S2303/D2303*D2304))&gt;(6/4))),COUNTIF($M$2:M2304,1),0)</f>
        <v>0</v>
      </c>
      <c r="O2304" s="51">
        <f>IF(OR((ROW(N2304)-MATCH(MAX($N$2:N2304),$N$2:N2304,0))=1,(ROW(N2304)-MATCH(MAX($N$2:N2304),$N$2:N2304,0))&gt;123),IF(OR(((U2303*R2303/C2303*C2304)/(U2303*S2303/D2303*D2304))&lt;(4/6),((U2303*R2303/C2303*C2304)/(U2303*S2303/D2303*D2304))&gt;(6/4)),1,0),0)</f>
        <v>0</v>
      </c>
      <c r="P2304" s="47">
        <f>IF(O2304=1,U2303/2/C2304,P2303)</f>
        <v>3.7894353284260429</v>
      </c>
      <c r="Q2304" s="47">
        <f>IF(O2304=1,U2303/2/D2304,Q2303)</f>
        <v>93.056776270251035</v>
      </c>
      <c r="R2304" s="41">
        <f>P2304*C2304/U2303</f>
        <v>0.50752257552940239</v>
      </c>
      <c r="S2304" s="41">
        <f>Q2304*D2304/U2303</f>
        <v>0.50076550725395652</v>
      </c>
      <c r="T2304" s="41">
        <f t="shared" si="427"/>
        <v>1.0134934778405555</v>
      </c>
      <c r="U2304" s="42">
        <f>P2304*C2304+Q2304*D2304</f>
        <v>39448.676439379487</v>
      </c>
      <c r="V2304" s="25">
        <f>B2304</f>
        <v>44372</v>
      </c>
      <c r="W2304">
        <f>C2304/C$2</f>
        <v>2.2794830066562173</v>
      </c>
      <c r="X2304">
        <f>D2304/D$2</f>
        <v>1.5087051236116087</v>
      </c>
      <c r="Y2304">
        <f t="shared" si="428"/>
        <v>1.9724338219689743</v>
      </c>
      <c r="AA2304" s="15">
        <f t="shared" si="429"/>
        <v>1.6290734448650479E-2</v>
      </c>
      <c r="AB2304" s="15">
        <f t="shared" si="430"/>
        <v>3.050234801564855E-4</v>
      </c>
      <c r="AC2304" s="15">
        <f t="shared" si="431"/>
        <v>8.2880827833591297E-3</v>
      </c>
    </row>
    <row r="2305" spans="1:29" x14ac:dyDescent="0.4">
      <c r="A2305" s="43">
        <f t="shared" si="422"/>
        <v>2021</v>
      </c>
      <c r="B2305" s="53">
        <v>44375</v>
      </c>
      <c r="C2305" s="45">
        <v>5251.7604000000001</v>
      </c>
      <c r="D2305" s="45">
        <f>VLOOKUP(B2305,'H11001.CSI  中证全债'!$A$2:$B$2792,2,0)</f>
        <v>210.59020000000001</v>
      </c>
      <c r="E2305" s="14">
        <f t="shared" si="423"/>
        <v>0</v>
      </c>
      <c r="F2305" s="14">
        <f>IF(AND((B2305-$B$2)&gt;123,OR(((G2304*J2304/C2304*C2305)/(G2304*K2304/D2304*D2305))&lt;(4/6),((G2304*J2304/C2304*C2305)/(G2304*K2304/D2304*D2305))&gt;(6/4))),COUNTIF($E$2:E2305,1),0)</f>
        <v>0</v>
      </c>
      <c r="G2305" s="21">
        <f t="shared" si="424"/>
        <v>39537.979557975443</v>
      </c>
      <c r="H2305" s="12">
        <f t="shared" si="425"/>
        <v>3.7932660163502669</v>
      </c>
      <c r="I2305" s="12">
        <f t="shared" si="426"/>
        <v>93.150846082302351</v>
      </c>
      <c r="J2305" s="15">
        <f>IF(OR((ROW(F2305)-MATCH(MAX($F$2:F2305),$F$2:F2305,0))=1,(ROW(F2305)-MATCH(MAX($F$2:F2305),$F$2:F2305,0))&gt;123),IF(OR(((G2304*J2304/C2304*C2305)/(G2304*K2304/D2304*D2305))&lt;(4/6),((G2304*J2304/C2304*C2305)/(G2304*K2304/D2304*D2305))&gt;(6/4)),50%,((G2304*J2304/C2304*C2305)/((G2304*K2304/D2304*D2305)+(G2304*J2304/C2304*C2305)))),((G2304*J2304/C2304*C2305)/((G2304*K2304/D2304*D2305)+(G2304*J2304/C2304*C2305))))</f>
        <v>0.50385286436103827</v>
      </c>
      <c r="K2305" s="18">
        <f t="shared" si="420"/>
        <v>0.49614713563896173</v>
      </c>
      <c r="L2305" s="20">
        <f t="shared" si="421"/>
        <v>1.0155311361661954</v>
      </c>
      <c r="M2305" s="51">
        <f>IF(AND((B2305-$B$2)&gt;123,OR(((U2304*R2304/C2304*C2305)/(U2304*S2304/D2304*D2305))&lt;(4/6),((U2304*R2304/C2304*C2305)/(U2304*S2304/D2304*D2305))&gt;(6/4))),1,0)</f>
        <v>0</v>
      </c>
      <c r="N2305" s="51">
        <f>IF(AND((B2305-$B$2)&gt;123,OR(((U2304*R2304/C2304*C2305)/(U2304*S2304/D2304*D2305))&lt;(4/6),((U2304*R2304/C2304*C2305)/(U2304*S2304/D2304*D2305))&gt;(6/4))),COUNTIF($M$2:M2305,1),0)</f>
        <v>0</v>
      </c>
      <c r="O2305" s="51">
        <f>IF(OR((ROW(N2305)-MATCH(MAX($N$2:N2305),$N$2:N2305,0))=1,(ROW(N2305)-MATCH(MAX($N$2:N2305),$N$2:N2305,0))&gt;123),IF(OR(((U2304*R2304/C2304*C2305)/(U2304*S2304/D2304*D2305))&lt;(4/6),((U2304*R2304/C2304*C2305)/(U2304*S2304/D2304*D2305))&gt;(6/4)),1,0),0)</f>
        <v>0</v>
      </c>
      <c r="P2305" s="47">
        <f>IF(O2305=1,U2304/2/C2305,P2304)</f>
        <v>3.7894353284260429</v>
      </c>
      <c r="Q2305" s="47">
        <f>IF(O2305=1,U2304/2/D2305,Q2304)</f>
        <v>93.056776270251035</v>
      </c>
      <c r="R2305" s="41">
        <f>P2305*C2305/U2304</f>
        <v>0.50448350090454708</v>
      </c>
      <c r="S2305" s="41">
        <f>Q2305*D2305/U2304</f>
        <v>0.49676812747372545</v>
      </c>
      <c r="T2305" s="41">
        <f t="shared" si="427"/>
        <v>1.0155311361661981</v>
      </c>
      <c r="U2305" s="42">
        <f>P2305*C2305+Q2305*D2305</f>
        <v>39498.0515222963</v>
      </c>
      <c r="V2305" s="25">
        <f>B2305</f>
        <v>44375</v>
      </c>
      <c r="W2305">
        <f>C2305/C$2</f>
        <v>2.2846127443879354</v>
      </c>
      <c r="X2305">
        <f>D2305/D$2</f>
        <v>1.5090662844858473</v>
      </c>
      <c r="Y2305">
        <f t="shared" si="428"/>
        <v>1.9749025761148151</v>
      </c>
      <c r="AA2305" s="15">
        <f t="shared" si="429"/>
        <v>2.2503952504751012E-3</v>
      </c>
      <c r="AB2305" s="15">
        <f t="shared" si="430"/>
        <v>2.3938466741202369E-4</v>
      </c>
      <c r="AC2305" s="15">
        <f t="shared" si="431"/>
        <v>1.251628378272418E-3</v>
      </c>
    </row>
    <row r="2306" spans="1:29" x14ac:dyDescent="0.4">
      <c r="A2306" s="43">
        <f t="shared" si="422"/>
        <v>2021</v>
      </c>
      <c r="B2306" s="53">
        <v>44376</v>
      </c>
      <c r="C2306" s="45">
        <v>5190.5445</v>
      </c>
      <c r="D2306" s="45">
        <f>VLOOKUP(B2306,'H11001.CSI  中证全债'!$A$2:$B$2792,2,0)</f>
        <v>210.6601</v>
      </c>
      <c r="E2306" s="14">
        <f t="shared" si="423"/>
        <v>0</v>
      </c>
      <c r="F2306" s="14">
        <f>IF(AND((B2306-$B$2)&gt;123,OR(((G2305*J2305/C2305*C2306)/(G2305*K2305/D2305*D2306))&lt;(4/6),((G2305*J2305/C2305*C2306)/(G2305*K2305/D2305*D2306))&gt;(6/4))),COUNTIF($E$2:E2306,1),0)</f>
        <v>0</v>
      </c>
      <c r="G2306" s="21">
        <f t="shared" si="424"/>
        <v>39312.282608986294</v>
      </c>
      <c r="H2306" s="12">
        <f t="shared" si="425"/>
        <v>3.7932660163502669</v>
      </c>
      <c r="I2306" s="12">
        <f t="shared" si="426"/>
        <v>93.150846082302351</v>
      </c>
      <c r="J2306" s="15">
        <f>IF(OR((ROW(F2306)-MATCH(MAX($F$2:F2306),$F$2:F2306,0))=1,(ROW(F2306)-MATCH(MAX($F$2:F2306),$F$2:F2306,0))&gt;123),IF(OR(((G2305*J2305/C2305*C2306)/(G2305*K2305/D2305*D2306))&lt;(4/6),((G2305*J2305/C2305*C2306)/(G2305*K2305/D2305*D2306))&gt;(6/4)),50%,((G2305*J2305/C2305*C2306)/((G2305*K2305/D2305*D2306)+(G2305*J2305/C2305*C2306)))),((G2305*J2305/C2305*C2306)/((G2305*K2305/D2305*D2306)+(G2305*J2305/C2305*C2306))))</f>
        <v>0.50083879010635524</v>
      </c>
      <c r="K2306" s="18">
        <f t="shared" ref="K2306:K2369" si="432">1-J2306</f>
        <v>0.49916120989364476</v>
      </c>
      <c r="L2306" s="20">
        <f t="shared" ref="L2306:L2369" si="433">J2306/K2306</f>
        <v>1.0033607984343733</v>
      </c>
      <c r="M2306" s="51">
        <f>IF(AND((B2306-$B$2)&gt;123,OR(((U2305*R2305/C2305*C2306)/(U2305*S2305/D2305*D2306))&lt;(4/6),((U2305*R2305/C2305*C2306)/(U2305*S2305/D2305*D2306))&gt;(6/4))),1,0)</f>
        <v>0</v>
      </c>
      <c r="N2306" s="51">
        <f>IF(AND((B2306-$B$2)&gt;123,OR(((U2305*R2305/C2305*C2306)/(U2305*S2305/D2305*D2306))&lt;(4/6),((U2305*R2305/C2305*C2306)/(U2305*S2305/D2305*D2306))&gt;(6/4))),COUNTIF($M$2:M2306,1),0)</f>
        <v>0</v>
      </c>
      <c r="O2306" s="51">
        <f>IF(OR((ROW(N2306)-MATCH(MAX($N$2:N2306),$N$2:N2306,0))=1,(ROW(N2306)-MATCH(MAX($N$2:N2306),$N$2:N2306,0))&gt;123),IF(OR(((U2305*R2305/C2305*C2306)/(U2305*S2305/D2305*D2306))&lt;(4/6),((U2305*R2305/C2305*C2306)/(U2305*S2305/D2305*D2306))&gt;(6/4)),1,0),0)</f>
        <v>0</v>
      </c>
      <c r="P2306" s="47">
        <f>IF(O2306=1,U2305/2/C2306,P2305)</f>
        <v>3.7894353284260429</v>
      </c>
      <c r="Q2306" s="47">
        <f>IF(O2306=1,U2305/2/D2306,Q2305)</f>
        <v>93.056776270251035</v>
      </c>
      <c r="R2306" s="41">
        <f>P2306*C2306/U2305</f>
        <v>0.49797982290251408</v>
      </c>
      <c r="S2306" s="41">
        <f>Q2306*D2306/U2305</f>
        <v>0.49631181891853055</v>
      </c>
      <c r="T2306" s="41">
        <f t="shared" si="427"/>
        <v>1.0033607984343758</v>
      </c>
      <c r="U2306" s="42">
        <f>P2306*C2306+Q2306*D2306</f>
        <v>39272.582496836199</v>
      </c>
      <c r="V2306" s="25">
        <f>B2306</f>
        <v>44376</v>
      </c>
      <c r="W2306">
        <f>C2306/C$2</f>
        <v>2.2579826975755983</v>
      </c>
      <c r="X2306">
        <f>D2306/D$2</f>
        <v>1.5095671802221424</v>
      </c>
      <c r="Y2306">
        <f t="shared" si="428"/>
        <v>1.9636291248418101</v>
      </c>
      <c r="AA2306" s="15">
        <f t="shared" si="429"/>
        <v>-1.1656262917097315E-2</v>
      </c>
      <c r="AB2306" s="15">
        <f t="shared" si="430"/>
        <v>3.3192427757788856E-4</v>
      </c>
      <c r="AC2306" s="15">
        <f t="shared" si="431"/>
        <v>-5.7083581789554305E-3</v>
      </c>
    </row>
    <row r="2307" spans="1:29" x14ac:dyDescent="0.4">
      <c r="A2307" s="43">
        <f t="shared" ref="A2307:A2370" si="434">YEAR(B2307)</f>
        <v>2021</v>
      </c>
      <c r="B2307" s="53">
        <v>44377</v>
      </c>
      <c r="C2307" s="45">
        <v>5224.0410000000002</v>
      </c>
      <c r="D2307" s="45">
        <f>VLOOKUP(B2307,'H11001.CSI  中证全债'!$A$2:$B$2792,2,0)</f>
        <v>210.77780000000001</v>
      </c>
      <c r="E2307" s="14">
        <f t="shared" ref="E2307:E2370" si="435">IF(AND((B2307-$B$2)&gt;123,OR(((G2306*J2306/C2306*C2307)/(G2306*K2306/D2306*D2307))&lt;(4/6),((G2306*J2306/C2306*C2307)/(G2306*K2306/D2306*D2307))&gt;(6/4))),1,0)</f>
        <v>0</v>
      </c>
      <c r="F2307" s="14">
        <f>IF(AND((B2307-$B$2)&gt;123,OR(((G2306*J2306/C2306*C2307)/(G2306*K2306/D2306*D2307))&lt;(4/6),((G2306*J2306/C2306*C2307)/(G2306*K2306/D2306*D2307))&gt;(6/4))),COUNTIF($E$2:E2307,1),0)</f>
        <v>0</v>
      </c>
      <c r="G2307" s="21">
        <f t="shared" ref="G2307:G2370" si="436">G2306*J2306/C2306*C2307+G2306*K2306/D2306*D2307</f>
        <v>39450.307598686864</v>
      </c>
      <c r="H2307" s="12">
        <f t="shared" ref="H2307:H2370" si="437">IF(J2307=50%,G2307*J2307/C2307,H2306)</f>
        <v>3.7932660163502669</v>
      </c>
      <c r="I2307" s="12">
        <f t="shared" ref="I2307:I2370" si="438">IF(K2307=50%,G2307*K2307/D2307,I2306)</f>
        <v>93.150846082302351</v>
      </c>
      <c r="J2307" s="15">
        <f>IF(OR((ROW(F2307)-MATCH(MAX($F$2:F2307),$F$2:F2307,0))=1,(ROW(F2307)-MATCH(MAX($F$2:F2307),$F$2:F2307,0))&gt;123),IF(OR(((G2306*J2306/C2306*C2307)/(G2306*K2306/D2306*D2307))&lt;(4/6),((G2306*J2306/C2306*C2307)/(G2306*K2306/D2306*D2307))&gt;(6/4)),50%,((G2306*J2306/C2306*C2307)/((G2306*K2306/D2306*D2307)+(G2306*J2306/C2306*C2307)))),((G2306*J2306/C2306*C2307)/((G2306*K2306/D2306*D2307)+(G2306*J2306/C2306*C2307))))</f>
        <v>0.50230729237660188</v>
      </c>
      <c r="K2307" s="18">
        <f t="shared" si="432"/>
        <v>0.49769270762339812</v>
      </c>
      <c r="L2307" s="20">
        <f t="shared" si="433"/>
        <v>1.0092719557319605</v>
      </c>
      <c r="M2307" s="51">
        <f>IF(AND((B2307-$B$2)&gt;123,OR(((U2306*R2306/C2306*C2307)/(U2306*S2306/D2306*D2307))&lt;(4/6),((U2306*R2306/C2306*C2307)/(U2306*S2306/D2306*D2307))&gt;(6/4))),1,0)</f>
        <v>0</v>
      </c>
      <c r="N2307" s="51">
        <f>IF(AND((B2307-$B$2)&gt;123,OR(((U2306*R2306/C2306*C2307)/(U2306*S2306/D2306*D2307))&lt;(4/6),((U2306*R2306/C2306*C2307)/(U2306*S2306/D2306*D2307))&gt;(6/4))),COUNTIF($M$2:M2307,1),0)</f>
        <v>0</v>
      </c>
      <c r="O2307" s="51">
        <f>IF(OR((ROW(N2307)-MATCH(MAX($N$2:N2307),$N$2:N2307,0))=1,(ROW(N2307)-MATCH(MAX($N$2:N2307),$N$2:N2307,0))&gt;123),IF(OR(((U2306*R2306/C2306*C2307)/(U2306*S2306/D2306*D2307))&lt;(4/6),((U2306*R2306/C2306*C2307)/(U2306*S2306/D2306*D2307))&gt;(6/4)),1,0),0)</f>
        <v>0</v>
      </c>
      <c r="P2307" s="47">
        <f>IF(O2307=1,U2306/2/C2307,P2306)</f>
        <v>3.7894353284260429</v>
      </c>
      <c r="Q2307" s="47">
        <f>IF(O2307=1,U2306/2/D2307,Q2306)</f>
        <v>93.056776270251035</v>
      </c>
      <c r="R2307" s="41">
        <f>P2307*C2307/U2306</f>
        <v>0.50407088772786701</v>
      </c>
      <c r="S2307" s="41">
        <f>Q2307*D2307/U2306</f>
        <v>0.49944010121860072</v>
      </c>
      <c r="T2307" s="41">
        <f t="shared" ref="T2307:T2370" si="439">R2307/S2307</f>
        <v>1.0092719557319636</v>
      </c>
      <c r="U2307" s="42">
        <f>P2307*C2307+Q2307*D2307</f>
        <v>39410.468099881837</v>
      </c>
      <c r="V2307" s="25">
        <f>B2307</f>
        <v>44377</v>
      </c>
      <c r="W2307">
        <f>C2307/C$2</f>
        <v>2.2725542935669902</v>
      </c>
      <c r="X2307">
        <f>D2307/D$2</f>
        <v>1.5104106055177355</v>
      </c>
      <c r="Y2307">
        <f t="shared" ref="Y2307:Y2370" si="440">U2307/U$2</f>
        <v>1.9705234049940918</v>
      </c>
      <c r="AA2307" s="15">
        <f t="shared" ref="AA2307:AA2370" si="441">W2307/W2306-1</f>
        <v>6.4533691985493302E-3</v>
      </c>
      <c r="AB2307" s="15">
        <f t="shared" ref="AB2307:AB2370" si="442">X2307/X2306-1</f>
        <v>5.5871994744149944E-4</v>
      </c>
      <c r="AC2307" s="15">
        <f t="shared" ref="AC2307:AC2370" si="443">Y2307/Y2306-1</f>
        <v>3.5109889464677302E-3</v>
      </c>
    </row>
    <row r="2308" spans="1:29" x14ac:dyDescent="0.4">
      <c r="A2308" s="43">
        <f t="shared" si="434"/>
        <v>2021</v>
      </c>
      <c r="B2308" s="53">
        <v>44378</v>
      </c>
      <c r="C2308" s="45">
        <v>5229.6642000000002</v>
      </c>
      <c r="D2308" s="45">
        <f>VLOOKUP(B2308,'H11001.CSI  中证全债'!$A$2:$B$2792,2,0)</f>
        <v>210.8211</v>
      </c>
      <c r="E2308" s="14">
        <f t="shared" si="435"/>
        <v>0</v>
      </c>
      <c r="F2308" s="14">
        <f>IF(AND((B2308-$B$2)&gt;123,OR(((G2307*J2307/C2307*C2308)/(G2307*K2307/D2307*D2308))&lt;(4/6),((G2307*J2307/C2307*C2308)/(G2307*K2307/D2307*D2308))&gt;(6/4))),COUNTIF($E$2:E2308,1),0)</f>
        <v>0</v>
      </c>
      <c r="G2308" s="21">
        <f t="shared" si="436"/>
        <v>39475.671323785369</v>
      </c>
      <c r="H2308" s="12">
        <f t="shared" si="437"/>
        <v>3.7932660163502669</v>
      </c>
      <c r="I2308" s="12">
        <f t="shared" si="438"/>
        <v>93.150846082302351</v>
      </c>
      <c r="J2308" s="15">
        <f>IF(OR((ROW(F2308)-MATCH(MAX($F$2:F2308),$F$2:F2308,0))=1,(ROW(F2308)-MATCH(MAX($F$2:F2308),$F$2:F2308,0))&gt;123),IF(OR(((G2307*J2307/C2307*C2308)/(G2307*K2307/D2307*D2308))&lt;(4/6),((G2307*J2307/C2307*C2308)/(G2307*K2307/D2307*D2308))&gt;(6/4)),50%,((G2307*J2307/C2307*C2308)/((G2307*K2307/D2307*D2308)+(G2307*J2307/C2307*C2308)))),((G2307*J2307/C2307*C2308)/((G2307*K2307/D2307*D2308)+(G2307*J2307/C2307*C2308))))</f>
        <v>0.50252489246030574</v>
      </c>
      <c r="K2308" s="18">
        <f t="shared" si="432"/>
        <v>0.49747510753969426</v>
      </c>
      <c r="L2308" s="20">
        <f t="shared" si="433"/>
        <v>1.0101508293461869</v>
      </c>
      <c r="M2308" s="51">
        <f>IF(AND((B2308-$B$2)&gt;123,OR(((U2307*R2307/C2307*C2308)/(U2307*S2307/D2307*D2308))&lt;(4/6),((U2307*R2307/C2307*C2308)/(U2307*S2307/D2307*D2308))&gt;(6/4))),1,0)</f>
        <v>0</v>
      </c>
      <c r="N2308" s="51">
        <f>IF(AND((B2308-$B$2)&gt;123,OR(((U2307*R2307/C2307*C2308)/(U2307*S2307/D2307*D2308))&lt;(4/6),((U2307*R2307/C2307*C2308)/(U2307*S2307/D2307*D2308))&gt;(6/4))),COUNTIF($M$2:M2308,1),0)</f>
        <v>0</v>
      </c>
      <c r="O2308" s="51">
        <f>IF(OR((ROW(N2308)-MATCH(MAX($N$2:N2308),$N$2:N2308,0))=1,(ROW(N2308)-MATCH(MAX($N$2:N2308),$N$2:N2308,0))&gt;123),IF(OR(((U2307*R2307/C2307*C2308)/(U2307*S2307/D2307*D2308))&lt;(4/6),((U2307*R2307/C2307*C2308)/(U2307*S2307/D2307*D2308))&gt;(6/4)),1,0),0)</f>
        <v>0</v>
      </c>
      <c r="P2308" s="47">
        <f>IF(O2308=1,U2307/2/C2308,P2307)</f>
        <v>3.7894353284260429</v>
      </c>
      <c r="Q2308" s="47">
        <f>IF(O2308=1,U2307/2/D2308,Q2307)</f>
        <v>93.056776270251035</v>
      </c>
      <c r="R2308" s="41">
        <f>P2308*C2308/U2307</f>
        <v>0.50284798001027387</v>
      </c>
      <c r="S2308" s="41">
        <f>Q2308*D2308/U2307</f>
        <v>0.49779494843927119</v>
      </c>
      <c r="T2308" s="41">
        <f t="shared" si="439"/>
        <v>1.0101508293461903</v>
      </c>
      <c r="U2308" s="42">
        <f>P2308*C2308+Q2308*D2308</f>
        <v>39435.806211033138</v>
      </c>
      <c r="V2308" s="25">
        <f>B2308</f>
        <v>44378</v>
      </c>
      <c r="W2308">
        <f>C2308/C$2</f>
        <v>2.2750004893957723</v>
      </c>
      <c r="X2308">
        <f>D2308/D$2</f>
        <v>1.5107208885704047</v>
      </c>
      <c r="Y2308">
        <f t="shared" si="440"/>
        <v>1.9717903105516568</v>
      </c>
      <c r="AA2308" s="15">
        <f t="shared" si="441"/>
        <v>1.0764080909779761E-3</v>
      </c>
      <c r="AB2308" s="15">
        <f t="shared" si="442"/>
        <v>2.0542960406633171E-4</v>
      </c>
      <c r="AC2308" s="15">
        <f t="shared" si="443"/>
        <v>6.429284495450549E-4</v>
      </c>
    </row>
    <row r="2309" spans="1:29" x14ac:dyDescent="0.4">
      <c r="A2309" s="43">
        <f t="shared" si="434"/>
        <v>2021</v>
      </c>
      <c r="B2309" s="53">
        <v>44379</v>
      </c>
      <c r="C2309" s="45">
        <v>5081.1171999999997</v>
      </c>
      <c r="D2309" s="45">
        <f>VLOOKUP(B2309,'H11001.CSI  中证全债'!$A$2:$B$2792,2,0)</f>
        <v>210.88229999999999</v>
      </c>
      <c r="E2309" s="14">
        <f t="shared" si="435"/>
        <v>0</v>
      </c>
      <c r="F2309" s="14">
        <f>IF(AND((B2309-$B$2)&gt;123,OR(((G2308*J2308/C2308*C2309)/(G2308*K2308/D2308*D2309))&lt;(4/6),((G2308*J2308/C2308*C2309)/(G2308*K2308/D2308*D2309))&gt;(6/4))),COUNTIF($E$2:E2309,1),0)</f>
        <v>0</v>
      </c>
      <c r="G2309" s="21">
        <f t="shared" si="436"/>
        <v>38917.893868634819</v>
      </c>
      <c r="H2309" s="12">
        <f t="shared" si="437"/>
        <v>3.7932660163502669</v>
      </c>
      <c r="I2309" s="12">
        <f t="shared" si="438"/>
        <v>93.150846082302351</v>
      </c>
      <c r="J2309" s="15">
        <f>IF(OR((ROW(F2309)-MATCH(MAX($F$2:F2309),$F$2:F2309,0))=1,(ROW(F2309)-MATCH(MAX($F$2:F2309),$F$2:F2309,0))&gt;123),IF(OR(((G2308*J2308/C2308*C2309)/(G2308*K2308/D2308*D2309))&lt;(4/6),((G2308*J2308/C2308*C2309)/(G2308*K2308/D2308*D2309))&gt;(6/4)),50%,((G2308*J2308/C2308*C2309)/((G2308*K2308/D2308*D2309)+(G2308*J2308/C2308*C2309)))),((G2308*J2308/C2308*C2309)/((G2308*K2308/D2308*D2309)+(G2308*J2308/C2308*C2309))))</f>
        <v>0.49524851639996875</v>
      </c>
      <c r="K2309" s="18">
        <f t="shared" si="432"/>
        <v>0.5047514836000313</v>
      </c>
      <c r="L2309" s="20">
        <f t="shared" si="433"/>
        <v>0.98117297817079274</v>
      </c>
      <c r="M2309" s="51">
        <f>IF(AND((B2309-$B$2)&gt;123,OR(((U2308*R2308/C2308*C2309)/(U2308*S2308/D2308*D2309))&lt;(4/6),((U2308*R2308/C2308*C2309)/(U2308*S2308/D2308*D2309))&gt;(6/4))),1,0)</f>
        <v>0</v>
      </c>
      <c r="N2309" s="51">
        <f>IF(AND((B2309-$B$2)&gt;123,OR(((U2308*R2308/C2308*C2309)/(U2308*S2308/D2308*D2309))&lt;(4/6),((U2308*R2308/C2308*C2309)/(U2308*S2308/D2308*D2309))&gt;(6/4))),COUNTIF($M$2:M2309,1),0)</f>
        <v>0</v>
      </c>
      <c r="O2309" s="51">
        <f>IF(OR((ROW(N2309)-MATCH(MAX($N$2:N2309),$N$2:N2309,0))=1,(ROW(N2309)-MATCH(MAX($N$2:N2309),$N$2:N2309,0))&gt;123),IF(OR(((U2308*R2308/C2308*C2309)/(U2308*S2308/D2308*D2309))&lt;(4/6),((U2308*R2308/C2308*C2309)/(U2308*S2308/D2308*D2309))&gt;(6/4)),1,0),0)</f>
        <v>0</v>
      </c>
      <c r="P2309" s="47">
        <f>IF(O2309=1,U2308/2/C2309,P2308)</f>
        <v>3.7894353284260429</v>
      </c>
      <c r="Q2309" s="47">
        <f>IF(O2309=1,U2308/2/D2309,Q2308)</f>
        <v>93.056776270251035</v>
      </c>
      <c r="R2309" s="41">
        <f>P2309*C2309/U2308</f>
        <v>0.48825082775070222</v>
      </c>
      <c r="S2309" s="41">
        <f>Q2309*D2309/U2308</f>
        <v>0.49761952134163939</v>
      </c>
      <c r="T2309" s="41">
        <f t="shared" si="439"/>
        <v>0.98117297817079585</v>
      </c>
      <c r="U2309" s="42">
        <f>P2309*C2309+Q2309*D2309</f>
        <v>38878.59203600917</v>
      </c>
      <c r="V2309" s="25">
        <f>B2309</f>
        <v>44379</v>
      </c>
      <c r="W2309">
        <f>C2309/C$2</f>
        <v>2.2103798015706775</v>
      </c>
      <c r="X2309">
        <f>D2309/D$2</f>
        <v>1.5111594410605516</v>
      </c>
      <c r="Y2309">
        <f t="shared" si="440"/>
        <v>1.9439296018004584</v>
      </c>
      <c r="AA2309" s="15">
        <f t="shared" si="441"/>
        <v>-2.8404691834707063E-2</v>
      </c>
      <c r="AB2309" s="15">
        <f t="shared" si="442"/>
        <v>2.9029352375076201E-4</v>
      </c>
      <c r="AC2309" s="15">
        <f t="shared" si="443"/>
        <v>-1.4129650907658498E-2</v>
      </c>
    </row>
    <row r="2310" spans="1:29" x14ac:dyDescent="0.4">
      <c r="A2310" s="43">
        <f t="shared" si="434"/>
        <v>2021</v>
      </c>
      <c r="B2310" s="53">
        <v>44382</v>
      </c>
      <c r="C2310" s="45">
        <v>5085.7924000000003</v>
      </c>
      <c r="D2310" s="45">
        <f>VLOOKUP(B2310,'H11001.CSI  中证全债'!$A$2:$B$2792,2,0)</f>
        <v>210.98650000000001</v>
      </c>
      <c r="E2310" s="14">
        <f t="shared" si="435"/>
        <v>0</v>
      </c>
      <c r="F2310" s="14">
        <f>IF(AND((B2310-$B$2)&gt;123,OR(((G2309*J2309/C2309*C2310)/(G2309*K2309/D2309*D2310))&lt;(4/6),((G2309*J2309/C2309*C2310)/(G2309*K2309/D2309*D2310))&gt;(6/4))),COUNTIF($E$2:E2310,1),0)</f>
        <v>0</v>
      </c>
      <c r="G2310" s="21">
        <f t="shared" si="436"/>
        <v>38945.334464076237</v>
      </c>
      <c r="H2310" s="12">
        <f t="shared" si="437"/>
        <v>3.7932660163502669</v>
      </c>
      <c r="I2310" s="12">
        <f t="shared" si="438"/>
        <v>93.150846082302351</v>
      </c>
      <c r="J2310" s="15">
        <f>IF(OR((ROW(F2310)-MATCH(MAX($F$2:F2310),$F$2:F2310,0))=1,(ROW(F2310)-MATCH(MAX($F$2:F2310),$F$2:F2310,0))&gt;123),IF(OR(((G2309*J2309/C2309*C2310)/(G2309*K2309/D2309*D2310))&lt;(4/6),((G2309*J2309/C2309*C2310)/(G2309*K2309/D2309*D2310))&gt;(6/4)),50%,((G2309*J2309/C2309*C2310)/((G2309*K2309/D2309*D2310)+(G2309*J2309/C2309*C2310)))),((G2309*J2309/C2309*C2310)/((G2309*K2309/D2309*D2310)+(G2309*J2309/C2309*C2310))))</f>
        <v>0.49535493128008673</v>
      </c>
      <c r="K2310" s="18">
        <f t="shared" si="432"/>
        <v>0.50464506871991333</v>
      </c>
      <c r="L2310" s="20">
        <f t="shared" si="433"/>
        <v>0.98159074958684922</v>
      </c>
      <c r="M2310" s="51">
        <f>IF(AND((B2310-$B$2)&gt;123,OR(((U2309*R2309/C2309*C2310)/(U2309*S2309/D2309*D2310))&lt;(4/6),((U2309*R2309/C2309*C2310)/(U2309*S2309/D2309*D2310))&gt;(6/4))),1,0)</f>
        <v>0</v>
      </c>
      <c r="N2310" s="51">
        <f>IF(AND((B2310-$B$2)&gt;123,OR(((U2309*R2309/C2309*C2310)/(U2309*S2309/D2309*D2310))&lt;(4/6),((U2309*R2309/C2309*C2310)/(U2309*S2309/D2309*D2310))&gt;(6/4))),COUNTIF($M$2:M2310,1),0)</f>
        <v>0</v>
      </c>
      <c r="O2310" s="51">
        <f>IF(OR((ROW(N2310)-MATCH(MAX($N$2:N2310),$N$2:N2310,0))=1,(ROW(N2310)-MATCH(MAX($N$2:N2310),$N$2:N2310,0))&gt;123),IF(OR(((U2309*R2309/C2309*C2310)/(U2309*S2309/D2309*D2310))&lt;(4/6),((U2309*R2309/C2309*C2310)/(U2309*S2309/D2309*D2310))&gt;(6/4)),1,0),0)</f>
        <v>0</v>
      </c>
      <c r="P2310" s="47">
        <f>IF(O2310=1,U2309/2/C2310,P2309)</f>
        <v>3.7894353284260429</v>
      </c>
      <c r="Q2310" s="47">
        <f>IF(O2310=1,U2309/2/D2310,Q2309)</f>
        <v>93.056776270251035</v>
      </c>
      <c r="R2310" s="41">
        <f>P2310*C2310/U2309</f>
        <v>0.49570420080415406</v>
      </c>
      <c r="S2310" s="41">
        <f>Q2310*D2310/U2309</f>
        <v>0.50500088862165216</v>
      </c>
      <c r="T2310" s="41">
        <f t="shared" si="439"/>
        <v>0.98159074958685233</v>
      </c>
      <c r="U2310" s="42">
        <f>P2310*C2310+Q2310*D2310</f>
        <v>38906.004920143998</v>
      </c>
      <c r="V2310" s="25">
        <f>B2310</f>
        <v>44382</v>
      </c>
      <c r="W2310">
        <f>C2310/C$2</f>
        <v>2.2124135998952474</v>
      </c>
      <c r="X2310">
        <f>D2310/D$2</f>
        <v>1.5119061268362592</v>
      </c>
      <c r="Y2310">
        <f t="shared" si="440"/>
        <v>1.9453002460072</v>
      </c>
      <c r="AA2310" s="15">
        <f t="shared" si="441"/>
        <v>9.2011260830604513E-4</v>
      </c>
      <c r="AB2310" s="15">
        <f t="shared" si="442"/>
        <v>4.9411448945702041E-4</v>
      </c>
      <c r="AC2310" s="15">
        <f t="shared" si="443"/>
        <v>7.0508942580649325E-4</v>
      </c>
    </row>
    <row r="2311" spans="1:29" x14ac:dyDescent="0.4">
      <c r="A2311" s="43">
        <f t="shared" si="434"/>
        <v>2021</v>
      </c>
      <c r="B2311" s="53">
        <v>44383</v>
      </c>
      <c r="C2311" s="45">
        <v>5083.1043</v>
      </c>
      <c r="D2311" s="45">
        <f>VLOOKUP(B2311,'H11001.CSI  中证全债'!$A$2:$B$2792,2,0)</f>
        <v>211.0318</v>
      </c>
      <c r="E2311" s="14">
        <f t="shared" si="435"/>
        <v>0</v>
      </c>
      <c r="F2311" s="14">
        <f>IF(AND((B2311-$B$2)&gt;123,OR(((G2310*J2310/C2310*C2311)/(G2310*K2310/D2310*D2311))&lt;(4/6),((G2310*J2310/C2310*C2311)/(G2310*K2310/D2310*D2311))&gt;(6/4))),COUNTIF($E$2:E2311,1),0)</f>
        <v>0</v>
      </c>
      <c r="G2311" s="21">
        <f t="shared" si="436"/>
        <v>38939.357519025216</v>
      </c>
      <c r="H2311" s="12">
        <f t="shared" si="437"/>
        <v>3.7932660163502669</v>
      </c>
      <c r="I2311" s="12">
        <f t="shared" si="438"/>
        <v>93.150846082302351</v>
      </c>
      <c r="J2311" s="15">
        <f>IF(OR((ROW(F2311)-MATCH(MAX($F$2:F2311),$F$2:F2311,0))=1,(ROW(F2311)-MATCH(MAX($F$2:F2311),$F$2:F2311,0))&gt;123),IF(OR(((G2310*J2310/C2310*C2311)/(G2310*K2310/D2310*D2311))&lt;(4/6),((G2310*J2310/C2310*C2311)/(G2310*K2310/D2310*D2311))&gt;(6/4)),50%,((G2310*J2310/C2310*C2311)/((G2310*K2310/D2310*D2311)+(G2310*J2310/C2310*C2311)))),((G2310*J2310/C2310*C2311)/((G2310*K2310/D2310*D2311)+(G2310*J2310/C2310*C2311))))</f>
        <v>0.49516910466057967</v>
      </c>
      <c r="K2311" s="18">
        <f t="shared" si="432"/>
        <v>0.50483089533942027</v>
      </c>
      <c r="L2311" s="20">
        <f t="shared" si="433"/>
        <v>0.9808613324421348</v>
      </c>
      <c r="M2311" s="51">
        <f>IF(AND((B2311-$B$2)&gt;123,OR(((U2310*R2310/C2310*C2311)/(U2310*S2310/D2310*D2311))&lt;(4/6),((U2310*R2310/C2310*C2311)/(U2310*S2310/D2310*D2311))&gt;(6/4))),1,0)</f>
        <v>0</v>
      </c>
      <c r="N2311" s="51">
        <f>IF(AND((B2311-$B$2)&gt;123,OR(((U2310*R2310/C2310*C2311)/(U2310*S2310/D2310*D2311))&lt;(4/6),((U2310*R2310/C2310*C2311)/(U2310*S2310/D2310*D2311))&gt;(6/4))),COUNTIF($M$2:M2311,1),0)</f>
        <v>0</v>
      </c>
      <c r="O2311" s="51">
        <f>IF(OR((ROW(N2311)-MATCH(MAX($N$2:N2311),$N$2:N2311,0))=1,(ROW(N2311)-MATCH(MAX($N$2:N2311),$N$2:N2311,0))&gt;123),IF(OR(((U2310*R2310/C2310*C2311)/(U2310*S2310/D2310*D2311))&lt;(4/6),((U2310*R2310/C2310*C2311)/(U2310*S2310/D2310*D2311))&gt;(6/4)),1,0),0)</f>
        <v>0</v>
      </c>
      <c r="P2311" s="47">
        <f>IF(O2311=1,U2310/2/C2311,P2310)</f>
        <v>3.7894353284260429</v>
      </c>
      <c r="Q2311" s="47">
        <f>IF(O2311=1,U2310/2/D2311,Q2310)</f>
        <v>93.056776270251035</v>
      </c>
      <c r="R2311" s="41">
        <f>P2311*C2311/U2310</f>
        <v>0.49509311099997255</v>
      </c>
      <c r="S2311" s="41">
        <f>Q2311*D2311/U2310</f>
        <v>0.50475341888266223</v>
      </c>
      <c r="T2311" s="41">
        <f t="shared" si="439"/>
        <v>0.98086133244213769</v>
      </c>
      <c r="U2311" s="42">
        <f>P2311*C2311+Q2311*D2311</f>
        <v>38900.034011002688</v>
      </c>
      <c r="V2311" s="25">
        <f>B2311</f>
        <v>44383</v>
      </c>
      <c r="W2311">
        <f>C2311/C$2</f>
        <v>2.2112442267612047</v>
      </c>
      <c r="X2311">
        <f>D2311/D$2</f>
        <v>1.5122307416696523</v>
      </c>
      <c r="Y2311">
        <f t="shared" si="440"/>
        <v>1.9450017005501343</v>
      </c>
      <c r="AA2311" s="15">
        <f t="shared" si="441"/>
        <v>-5.2855087046022042E-4</v>
      </c>
      <c r="AB2311" s="15">
        <f t="shared" si="442"/>
        <v>2.1470568022130543E-4</v>
      </c>
      <c r="AC2311" s="15">
        <f t="shared" si="443"/>
        <v>-1.5347011736543958E-4</v>
      </c>
    </row>
    <row r="2312" spans="1:29" x14ac:dyDescent="0.4">
      <c r="A2312" s="43">
        <f t="shared" si="434"/>
        <v>2021</v>
      </c>
      <c r="B2312" s="53">
        <v>44384</v>
      </c>
      <c r="C2312" s="45">
        <v>5140.4898999999996</v>
      </c>
      <c r="D2312" s="45">
        <f>VLOOKUP(B2312,'H11001.CSI  中证全债'!$A$2:$B$2792,2,0)</f>
        <v>211.19749999999999</v>
      </c>
      <c r="E2312" s="14">
        <f t="shared" si="435"/>
        <v>0</v>
      </c>
      <c r="F2312" s="14">
        <f>IF(AND((B2312-$B$2)&gt;123,OR(((G2311*J2311/C2311*C2312)/(G2311*K2311/D2311*D2312))&lt;(4/6),((G2311*J2311/C2311*C2312)/(G2311*K2311/D2311*D2312))&gt;(6/4))),COUNTIF($E$2:E2312,1),0)</f>
        <v>0</v>
      </c>
      <c r="G2312" s="21">
        <f t="shared" si="436"/>
        <v>39172.471460528919</v>
      </c>
      <c r="H2312" s="12">
        <f t="shared" si="437"/>
        <v>3.7932660163502669</v>
      </c>
      <c r="I2312" s="12">
        <f t="shared" si="438"/>
        <v>93.150846082302351</v>
      </c>
      <c r="J2312" s="15">
        <f>IF(OR((ROW(F2312)-MATCH(MAX($F$2:F2312),$F$2:F2312,0))=1,(ROW(F2312)-MATCH(MAX($F$2:F2312),$F$2:F2312,0))&gt;123),IF(OR(((G2311*J2311/C2311*C2312)/(G2311*K2311/D2311*D2312))&lt;(4/6),((G2311*J2311/C2311*C2312)/(G2311*K2311/D2311*D2312))&gt;(6/4)),50%,((G2311*J2311/C2311*C2312)/((G2311*K2311/D2311*D2312)+(G2311*J2311/C2311*C2312)))),((G2311*J2311/C2311*C2312)/((G2311*K2311/D2311*D2312)+(G2311*J2311/C2311*C2312))))</f>
        <v>0.49777930567157819</v>
      </c>
      <c r="K2312" s="18">
        <f t="shared" si="432"/>
        <v>0.50222069432842176</v>
      </c>
      <c r="L2312" s="20">
        <f t="shared" si="433"/>
        <v>0.99115650010642697</v>
      </c>
      <c r="M2312" s="51">
        <f>IF(AND((B2312-$B$2)&gt;123,OR(((U2311*R2311/C2311*C2312)/(U2311*S2311/D2311*D2312))&lt;(4/6),((U2311*R2311/C2311*C2312)/(U2311*S2311/D2311*D2312))&gt;(6/4))),1,0)</f>
        <v>0</v>
      </c>
      <c r="N2312" s="51">
        <f>IF(AND((B2312-$B$2)&gt;123,OR(((U2311*R2311/C2311*C2312)/(U2311*S2311/D2311*D2312))&lt;(4/6),((U2311*R2311/C2311*C2312)/(U2311*S2311/D2311*D2312))&gt;(6/4))),COUNTIF($M$2:M2312,1),0)</f>
        <v>0</v>
      </c>
      <c r="O2312" s="51">
        <f>IF(OR((ROW(N2312)-MATCH(MAX($N$2:N2312),$N$2:N2312,0))=1,(ROW(N2312)-MATCH(MAX($N$2:N2312),$N$2:N2312,0))&gt;123),IF(OR(((U2311*R2311/C2311*C2312)/(U2311*S2311/D2311*D2312))&lt;(4/6),((U2311*R2311/C2311*C2312)/(U2311*S2311/D2311*D2312))&gt;(6/4)),1,0),0)</f>
        <v>0</v>
      </c>
      <c r="P2312" s="47">
        <f>IF(O2312=1,U2311/2/C2312,P2311)</f>
        <v>3.7894353284260429</v>
      </c>
      <c r="Q2312" s="47">
        <f>IF(O2312=1,U2311/2/D2312,Q2311)</f>
        <v>93.056776270251035</v>
      </c>
      <c r="R2312" s="41">
        <f>P2312*C2312/U2311</f>
        <v>0.50075930594218909</v>
      </c>
      <c r="S2312" s="41">
        <f>Q2312*D2312/U2311</f>
        <v>0.50522728336889078</v>
      </c>
      <c r="T2312" s="41">
        <f t="shared" si="439"/>
        <v>0.99115650010642953</v>
      </c>
      <c r="U2312" s="42">
        <f>P2312*C2312+Q2312*D2312</f>
        <v>39132.912538813602</v>
      </c>
      <c r="V2312" s="25">
        <f>B2312</f>
        <v>44384</v>
      </c>
      <c r="W2312">
        <f>C2312/C$2</f>
        <v>2.2362080223495084</v>
      </c>
      <c r="X2312">
        <f>D2312/D$2</f>
        <v>1.5134181297026155</v>
      </c>
      <c r="Y2312">
        <f t="shared" si="440"/>
        <v>1.95664562694068</v>
      </c>
      <c r="AA2312" s="15">
        <f t="shared" si="441"/>
        <v>1.1289479147614578E-2</v>
      </c>
      <c r="AB2312" s="15">
        <f t="shared" si="442"/>
        <v>7.8518972022223466E-4</v>
      </c>
      <c r="AC2312" s="15">
        <f t="shared" si="443"/>
        <v>5.9865893110799817E-3</v>
      </c>
    </row>
    <row r="2313" spans="1:29" x14ac:dyDescent="0.4">
      <c r="A2313" s="43">
        <f t="shared" si="434"/>
        <v>2021</v>
      </c>
      <c r="B2313" s="53">
        <v>44385</v>
      </c>
      <c r="C2313" s="45">
        <v>5088.2565999999997</v>
      </c>
      <c r="D2313" s="45">
        <f>VLOOKUP(B2313,'H11001.CSI  中证全债'!$A$2:$B$2792,2,0)</f>
        <v>211.75800000000001</v>
      </c>
      <c r="E2313" s="14">
        <f t="shared" si="435"/>
        <v>0</v>
      </c>
      <c r="F2313" s="14">
        <f>IF(AND((B2313-$B$2)&gt;123,OR(((G2312*J2312/C2312*C2313)/(G2312*K2312/D2312*D2313))&lt;(4/6),((G2312*J2312/C2312*C2313)/(G2312*K2312/D2312*D2313))&gt;(6/4))),COUNTIF($E$2:E2313,1),0)</f>
        <v>0</v>
      </c>
      <c r="G2313" s="21">
        <f t="shared" si="436"/>
        <v>39026.547707946214</v>
      </c>
      <c r="H2313" s="12">
        <f t="shared" si="437"/>
        <v>3.7932660163502669</v>
      </c>
      <c r="I2313" s="12">
        <f t="shared" si="438"/>
        <v>93.150846082302351</v>
      </c>
      <c r="J2313" s="15">
        <f>IF(OR((ROW(F2313)-MATCH(MAX($F$2:F2313),$F$2:F2313,0))=1,(ROW(F2313)-MATCH(MAX($F$2:F2313),$F$2:F2313,0))&gt;123),IF(OR(((G2312*J2312/C2312*C2313)/(G2312*K2312/D2312*D2313))&lt;(4/6),((G2312*J2312/C2312*C2313)/(G2312*K2312/D2312*D2313))&gt;(6/4)),50%,((G2312*J2312/C2312*C2313)/((G2312*K2312/D2312*D2313)+(G2312*J2312/C2312*C2313)))),((G2312*J2312/C2312*C2313)/((G2312*K2312/D2312*D2313)+(G2312*J2312/C2312*C2313))))</f>
        <v>0.49456362340038751</v>
      </c>
      <c r="K2313" s="18">
        <f t="shared" si="432"/>
        <v>0.50543637659961249</v>
      </c>
      <c r="L2313" s="20">
        <f t="shared" si="433"/>
        <v>0.97848838409223171</v>
      </c>
      <c r="M2313" s="51">
        <f>IF(AND((B2313-$B$2)&gt;123,OR(((U2312*R2312/C2312*C2313)/(U2312*S2312/D2312*D2313))&lt;(4/6),((U2312*R2312/C2312*C2313)/(U2312*S2312/D2312*D2313))&gt;(6/4))),1,0)</f>
        <v>0</v>
      </c>
      <c r="N2313" s="51">
        <f>IF(AND((B2313-$B$2)&gt;123,OR(((U2312*R2312/C2312*C2313)/(U2312*S2312/D2312*D2313))&lt;(4/6),((U2312*R2312/C2312*C2313)/(U2312*S2312/D2312*D2313))&gt;(6/4))),COUNTIF($M$2:M2313,1),0)</f>
        <v>0</v>
      </c>
      <c r="O2313" s="51">
        <f>IF(OR((ROW(N2313)-MATCH(MAX($N$2:N2313),$N$2:N2313,0))=1,(ROW(N2313)-MATCH(MAX($N$2:N2313),$N$2:N2313,0))&gt;123),IF(OR(((U2312*R2312/C2312*C2313)/(U2312*S2312/D2312*D2313))&lt;(4/6),((U2312*R2312/C2312*C2313)/(U2312*S2312/D2312*D2313))&gt;(6/4)),1,0),0)</f>
        <v>0</v>
      </c>
      <c r="P2313" s="47">
        <f>IF(O2313=1,U2312/2/C2313,P2312)</f>
        <v>3.7894353284260429</v>
      </c>
      <c r="Q2313" s="47">
        <f>IF(O2313=1,U2312/2/D2313,Q2312)</f>
        <v>93.056776270251035</v>
      </c>
      <c r="R2313" s="41">
        <f>P2313*C2313/U2312</f>
        <v>0.49272129440947415</v>
      </c>
      <c r="S2313" s="41">
        <f>Q2313*D2313/U2312</f>
        <v>0.50355354485539738</v>
      </c>
      <c r="T2313" s="41">
        <f t="shared" si="439"/>
        <v>0.97848838409223415</v>
      </c>
      <c r="U2313" s="42">
        <f>P2313*C2313+Q2313*D2313</f>
        <v>38987.136149572798</v>
      </c>
      <c r="V2313" s="25">
        <f>B2313</f>
        <v>44385</v>
      </c>
      <c r="W2313">
        <f>C2313/C$2</f>
        <v>2.2134855723951201</v>
      </c>
      <c r="X2313">
        <f>D2313/D$2</f>
        <v>1.5174346112504478</v>
      </c>
      <c r="Y2313">
        <f t="shared" si="440"/>
        <v>1.9493568074786398</v>
      </c>
      <c r="AA2313" s="15">
        <f t="shared" si="441"/>
        <v>-1.0161152150109265E-2</v>
      </c>
      <c r="AB2313" s="15">
        <f t="shared" si="442"/>
        <v>2.6539139904591114E-3</v>
      </c>
      <c r="AC2313" s="15">
        <f t="shared" si="443"/>
        <v>-3.7251607351284077E-3</v>
      </c>
    </row>
    <row r="2314" spans="1:29" x14ac:dyDescent="0.4">
      <c r="A2314" s="43">
        <f t="shared" si="434"/>
        <v>2021</v>
      </c>
      <c r="B2314" s="53">
        <v>44386</v>
      </c>
      <c r="C2314" s="45">
        <v>5069.4360999999999</v>
      </c>
      <c r="D2314" s="45">
        <f>VLOOKUP(B2314,'H11001.CSI  中证全债'!$A$2:$B$2792,2,0)</f>
        <v>211.78149999999999</v>
      </c>
      <c r="E2314" s="14">
        <f t="shared" si="435"/>
        <v>0</v>
      </c>
      <c r="F2314" s="14">
        <f>IF(AND((B2314-$B$2)&gt;123,OR(((G2313*J2313/C2313*C2314)/(G2313*K2313/D2313*D2314))&lt;(4/6),((G2313*J2313/C2313*C2314)/(G2313*K2313/D2313*D2314))&gt;(6/4))),COUNTIF($E$2:E2314,1),0)</f>
        <v>0</v>
      </c>
      <c r="G2314" s="21">
        <f t="shared" si="436"/>
        <v>38957.345589768433</v>
      </c>
      <c r="H2314" s="12">
        <f t="shared" si="437"/>
        <v>3.7932660163502669</v>
      </c>
      <c r="I2314" s="12">
        <f t="shared" si="438"/>
        <v>93.150846082302351</v>
      </c>
      <c r="J2314" s="15">
        <f>IF(OR((ROW(F2314)-MATCH(MAX($F$2:F2314),$F$2:F2314,0))=1,(ROW(F2314)-MATCH(MAX($F$2:F2314),$F$2:F2314,0))&gt;123),IF(OR(((G2313*J2313/C2313*C2314)/(G2313*K2313/D2313*D2314))&lt;(4/6),((G2313*J2313/C2313*C2314)/(G2313*K2313/D2313*D2314))&gt;(6/4)),50%,((G2313*J2313/C2313*C2314)/((G2313*K2313/D2313*D2314)+(G2313*J2313/C2313*C2314)))),((G2313*J2313/C2313*C2314)/((G2313*K2313/D2313*D2314)+(G2313*J2313/C2313*C2314))))</f>
        <v>0.49360959760152778</v>
      </c>
      <c r="K2314" s="18">
        <f t="shared" si="432"/>
        <v>0.50639040239847222</v>
      </c>
      <c r="L2314" s="20">
        <f t="shared" si="433"/>
        <v>0.97476096557831804</v>
      </c>
      <c r="M2314" s="51">
        <f>IF(AND((B2314-$B$2)&gt;123,OR(((U2313*R2313/C2313*C2314)/(U2313*S2313/D2313*D2314))&lt;(4/6),((U2313*R2313/C2313*C2314)/(U2313*S2313/D2313*D2314))&gt;(6/4))),1,0)</f>
        <v>0</v>
      </c>
      <c r="N2314" s="51">
        <f>IF(AND((B2314-$B$2)&gt;123,OR(((U2313*R2313/C2313*C2314)/(U2313*S2313/D2313*D2314))&lt;(4/6),((U2313*R2313/C2313*C2314)/(U2313*S2313/D2313*D2314))&gt;(6/4))),COUNTIF($M$2:M2314,1),0)</f>
        <v>0</v>
      </c>
      <c r="O2314" s="51">
        <f>IF(OR((ROW(N2314)-MATCH(MAX($N$2:N2314),$N$2:N2314,0))=1,(ROW(N2314)-MATCH(MAX($N$2:N2314),$N$2:N2314,0))&gt;123),IF(OR(((U2313*R2313/C2313*C2314)/(U2313*S2313/D2313*D2314))&lt;(4/6),((U2313*R2313/C2313*C2314)/(U2313*S2313/D2313*D2314))&gt;(6/4)),1,0),0)</f>
        <v>0</v>
      </c>
      <c r="P2314" s="47">
        <f>IF(O2314=1,U2313/2/C2314,P2313)</f>
        <v>3.7894353284260429</v>
      </c>
      <c r="Q2314" s="47">
        <f>IF(O2314=1,U2313/2/D2314,Q2313)</f>
        <v>93.056776270251035</v>
      </c>
      <c r="R2314" s="41">
        <f>P2314*C2314/U2313</f>
        <v>0.49273432597969458</v>
      </c>
      <c r="S2314" s="41">
        <f>Q2314*D2314/U2313</f>
        <v>0.50549246777373558</v>
      </c>
      <c r="T2314" s="41">
        <f t="shared" si="439"/>
        <v>0.97476096557832059</v>
      </c>
      <c r="U2314" s="42">
        <f>P2314*C2314+Q2314*D2314</f>
        <v>38918.003916216505</v>
      </c>
      <c r="V2314" s="25">
        <f>B2314</f>
        <v>44386</v>
      </c>
      <c r="W2314">
        <f>C2314/C$2</f>
        <v>2.205298307386657</v>
      </c>
      <c r="X2314">
        <f>D2314/D$2</f>
        <v>1.5176030096739519</v>
      </c>
      <c r="Y2314">
        <f t="shared" si="440"/>
        <v>1.9459001958108253</v>
      </c>
      <c r="AA2314" s="15">
        <f t="shared" si="441"/>
        <v>-3.6988111016256209E-3</v>
      </c>
      <c r="AB2314" s="15">
        <f t="shared" si="442"/>
        <v>1.1097573645391101E-4</v>
      </c>
      <c r="AC2314" s="15">
        <f t="shared" si="443"/>
        <v>-1.7732062465698473E-3</v>
      </c>
    </row>
    <row r="2315" spans="1:29" x14ac:dyDescent="0.4">
      <c r="A2315" s="43">
        <f t="shared" si="434"/>
        <v>2021</v>
      </c>
      <c r="B2315" s="53">
        <v>44389</v>
      </c>
      <c r="C2315" s="45">
        <v>5132.7088000000003</v>
      </c>
      <c r="D2315" s="45">
        <f>VLOOKUP(B2315,'H11001.CSI  中证全债'!$A$2:$B$2792,2,0)</f>
        <v>212.17590000000001</v>
      </c>
      <c r="E2315" s="14">
        <f t="shared" si="435"/>
        <v>0</v>
      </c>
      <c r="F2315" s="14">
        <f>IF(AND((B2315-$B$2)&gt;123,OR(((G2314*J2314/C2314*C2315)/(G2314*K2314/D2314*D2315))&lt;(4/6),((G2314*J2314/C2314*C2315)/(G2314*K2314/D2314*D2315))&gt;(6/4))),COUNTIF($E$2:E2315,1),0)</f>
        <v>0</v>
      </c>
      <c r="G2315" s="21">
        <f t="shared" si="436"/>
        <v>39234.094466136026</v>
      </c>
      <c r="H2315" s="12">
        <f t="shared" si="437"/>
        <v>3.7932660163502669</v>
      </c>
      <c r="I2315" s="12">
        <f t="shared" si="438"/>
        <v>93.150846082302351</v>
      </c>
      <c r="J2315" s="15">
        <f>IF(OR((ROW(F2315)-MATCH(MAX($F$2:F2315),$F$2:F2315,0))=1,(ROW(F2315)-MATCH(MAX($F$2:F2315),$F$2:F2315,0))&gt;123),IF(OR(((G2314*J2314/C2314*C2315)/(G2314*K2314/D2314*D2315))&lt;(4/6),((G2314*J2314/C2314*C2315)/(G2314*K2314/D2314*D2315))&gt;(6/4)),50%,((G2314*J2314/C2314*C2315)/((G2314*K2314/D2314*D2315)+(G2314*J2314/C2314*C2315)))),((G2314*J2314/C2314*C2315)/((G2314*K2314/D2314*D2315)+(G2314*J2314/C2314*C2315))))</f>
        <v>0.49624516961049808</v>
      </c>
      <c r="K2315" s="18">
        <f t="shared" si="432"/>
        <v>0.50375483038950186</v>
      </c>
      <c r="L2315" s="20">
        <f t="shared" si="433"/>
        <v>0.98509262775069106</v>
      </c>
      <c r="M2315" s="51">
        <f>IF(AND((B2315-$B$2)&gt;123,OR(((U2314*R2314/C2314*C2315)/(U2314*S2314/D2314*D2315))&lt;(4/6),((U2314*R2314/C2314*C2315)/(U2314*S2314/D2314*D2315))&gt;(6/4))),1,0)</f>
        <v>0</v>
      </c>
      <c r="N2315" s="51">
        <f>IF(AND((B2315-$B$2)&gt;123,OR(((U2314*R2314/C2314*C2315)/(U2314*S2314/D2314*D2315))&lt;(4/6),((U2314*R2314/C2314*C2315)/(U2314*S2314/D2314*D2315))&gt;(6/4))),COUNTIF($M$2:M2315,1),0)</f>
        <v>0</v>
      </c>
      <c r="O2315" s="51">
        <f>IF(OR((ROW(N2315)-MATCH(MAX($N$2:N2315),$N$2:N2315,0))=1,(ROW(N2315)-MATCH(MAX($N$2:N2315),$N$2:N2315,0))&gt;123),IF(OR(((U2314*R2314/C2314*C2315)/(U2314*S2314/D2314*D2315))&lt;(4/6),((U2314*R2314/C2314*C2315)/(U2314*S2314/D2314*D2315))&gt;(6/4)),1,0),0)</f>
        <v>0</v>
      </c>
      <c r="P2315" s="47">
        <f>IF(O2315=1,U2314/2/C2315,P2314)</f>
        <v>3.7894353284260429</v>
      </c>
      <c r="Q2315" s="47">
        <f>IF(O2315=1,U2314/2/D2315,Q2314)</f>
        <v>93.056776270251035</v>
      </c>
      <c r="R2315" s="41">
        <f>P2315*C2315/U2314</f>
        <v>0.49977044298355477</v>
      </c>
      <c r="S2315" s="41">
        <f>Q2315*D2315/U2314</f>
        <v>0.50733345160109777</v>
      </c>
      <c r="T2315" s="41">
        <f t="shared" si="439"/>
        <v>0.98509262775069373</v>
      </c>
      <c r="U2315" s="42">
        <f>P2315*C2315+Q2315*D2315</f>
        <v>39194.473313482406</v>
      </c>
      <c r="V2315" s="25">
        <f>B2315</f>
        <v>44389</v>
      </c>
      <c r="W2315">
        <f>C2315/C$2</f>
        <v>2.2328231001764869</v>
      </c>
      <c r="X2315">
        <f>D2315/D$2</f>
        <v>1.5204292368326764</v>
      </c>
      <c r="Y2315">
        <f t="shared" si="440"/>
        <v>1.9597236656741204</v>
      </c>
      <c r="AA2315" s="15">
        <f t="shared" si="441"/>
        <v>1.2481210681400956E-2</v>
      </c>
      <c r="AB2315" s="15">
        <f t="shared" si="442"/>
        <v>1.8622967539658752E-3</v>
      </c>
      <c r="AC2315" s="15">
        <f t="shared" si="443"/>
        <v>7.1038945846526591E-3</v>
      </c>
    </row>
    <row r="2316" spans="1:29" x14ac:dyDescent="0.4">
      <c r="A2316" s="43">
        <f t="shared" si="434"/>
        <v>2021</v>
      </c>
      <c r="B2316" s="53">
        <v>44390</v>
      </c>
      <c r="C2316" s="45">
        <v>5142.0991000000004</v>
      </c>
      <c r="D2316" s="45">
        <f>VLOOKUP(B2316,'H11001.CSI  中证全债'!$A$2:$B$2792,2,0)</f>
        <v>212.3862</v>
      </c>
      <c r="E2316" s="14">
        <f t="shared" si="435"/>
        <v>0</v>
      </c>
      <c r="F2316" s="14">
        <f>IF(AND((B2316-$B$2)&gt;123,OR(((G2315*J2315/C2315*C2316)/(G2315*K2315/D2315*D2316))&lt;(4/6),((G2315*J2315/C2315*C2316)/(G2315*K2315/D2315*D2316))&gt;(6/4))),COUNTIF($E$2:E2316,1),0)</f>
        <v>0</v>
      </c>
      <c r="G2316" s="21">
        <f t="shared" si="436"/>
        <v>39289.303994940463</v>
      </c>
      <c r="H2316" s="12">
        <f t="shared" si="437"/>
        <v>3.7932660163502669</v>
      </c>
      <c r="I2316" s="12">
        <f t="shared" si="438"/>
        <v>93.150846082302351</v>
      </c>
      <c r="J2316" s="15">
        <f>IF(OR((ROW(F2316)-MATCH(MAX($F$2:F2316),$F$2:F2316,0))=1,(ROW(F2316)-MATCH(MAX($F$2:F2316),$F$2:F2316,0))&gt;123),IF(OR(((G2315*J2315/C2315*C2316)/(G2315*K2315/D2315*D2316))&lt;(4/6),((G2315*J2315/C2315*C2316)/(G2315*K2315/D2315*D2316))&gt;(6/4)),50%,((G2315*J2315/C2315*C2316)/((G2315*K2315/D2315*D2316)+(G2315*J2315/C2315*C2316)))),((G2315*J2315/C2315*C2316)/((G2315*K2315/D2315*D2316)+(G2315*J2315/C2315*C2316))))</f>
        <v>0.49645444905939645</v>
      </c>
      <c r="K2316" s="18">
        <f t="shared" si="432"/>
        <v>0.50354555094060349</v>
      </c>
      <c r="L2316" s="20">
        <f t="shared" si="433"/>
        <v>0.98591765557661837</v>
      </c>
      <c r="M2316" s="51">
        <f>IF(AND((B2316-$B$2)&gt;123,OR(((U2315*R2315/C2315*C2316)/(U2315*S2315/D2315*D2316))&lt;(4/6),((U2315*R2315/C2315*C2316)/(U2315*S2315/D2315*D2316))&gt;(6/4))),1,0)</f>
        <v>0</v>
      </c>
      <c r="N2316" s="51">
        <f>IF(AND((B2316-$B$2)&gt;123,OR(((U2315*R2315/C2315*C2316)/(U2315*S2315/D2315*D2316))&lt;(4/6),((U2315*R2315/C2315*C2316)/(U2315*S2315/D2315*D2316))&gt;(6/4))),COUNTIF($M$2:M2316,1),0)</f>
        <v>0</v>
      </c>
      <c r="O2316" s="51">
        <f>IF(OR((ROW(N2316)-MATCH(MAX($N$2:N2316),$N$2:N2316,0))=1,(ROW(N2316)-MATCH(MAX($N$2:N2316),$N$2:N2316,0))&gt;123),IF(OR(((U2315*R2315/C2315*C2316)/(U2315*S2315/D2315*D2316))&lt;(4/6),((U2315*R2315/C2315*C2316)/(U2315*S2315/D2315*D2316))&gt;(6/4)),1,0),0)</f>
        <v>0</v>
      </c>
      <c r="P2316" s="47">
        <f>IF(O2316=1,U2315/2/C2316,P2315)</f>
        <v>3.7894353284260429</v>
      </c>
      <c r="Q2316" s="47">
        <f>IF(O2316=1,U2315/2/D2316,Q2315)</f>
        <v>93.056776270251035</v>
      </c>
      <c r="R2316" s="41">
        <f>P2316*C2316/U2315</f>
        <v>0.49715305104265661</v>
      </c>
      <c r="S2316" s="41">
        <f>Q2316*D2316/U2315</f>
        <v>0.50425413139791408</v>
      </c>
      <c r="T2316" s="41">
        <f t="shared" si="439"/>
        <v>0.98591765557662059</v>
      </c>
      <c r="U2316" s="42">
        <f>P2316*C2316+Q2316*D2316</f>
        <v>39249.627088096553</v>
      </c>
      <c r="V2316" s="25">
        <f>B2316</f>
        <v>44390</v>
      </c>
      <c r="W2316">
        <f>C2316/C$2</f>
        <v>2.2369080540623547</v>
      </c>
      <c r="X2316">
        <f>D2316/D$2</f>
        <v>1.5219362235757792</v>
      </c>
      <c r="Y2316">
        <f t="shared" si="440"/>
        <v>1.9624813544048276</v>
      </c>
      <c r="AA2316" s="15">
        <f t="shared" si="441"/>
        <v>1.8295018022453924E-3</v>
      </c>
      <c r="AB2316" s="15">
        <f t="shared" si="442"/>
        <v>9.9115875082889104E-4</v>
      </c>
      <c r="AC2316" s="15">
        <f t="shared" si="443"/>
        <v>1.4071824405705868E-3</v>
      </c>
    </row>
    <row r="2317" spans="1:29" x14ac:dyDescent="0.4">
      <c r="A2317" s="43">
        <f t="shared" si="434"/>
        <v>2021</v>
      </c>
      <c r="B2317" s="53">
        <v>44391</v>
      </c>
      <c r="C2317" s="45">
        <v>5083.0848999999998</v>
      </c>
      <c r="D2317" s="45">
        <f>VLOOKUP(B2317,'H11001.CSI  中证全债'!$A$2:$B$2792,2,0)</f>
        <v>212.58959999999999</v>
      </c>
      <c r="E2317" s="14">
        <f t="shared" si="435"/>
        <v>0</v>
      </c>
      <c r="F2317" s="14">
        <f>IF(AND((B2317-$B$2)&gt;123,OR(((G2316*J2316/C2316*C2317)/(G2316*K2316/D2316*D2317))&lt;(4/6),((G2316*J2316/C2316*C2317)/(G2316*K2316/D2316*D2317))&gt;(6/4))),COUNTIF($E$2:E2317,1),0)</f>
        <v>0</v>
      </c>
      <c r="G2317" s="21">
        <f t="shared" si="436"/>
        <v>39084.394317691505</v>
      </c>
      <c r="H2317" s="12">
        <f t="shared" si="437"/>
        <v>3.7932660163502669</v>
      </c>
      <c r="I2317" s="12">
        <f t="shared" si="438"/>
        <v>93.150846082302351</v>
      </c>
      <c r="J2317" s="15">
        <f>IF(OR((ROW(F2317)-MATCH(MAX($F$2:F2317),$F$2:F2317,0))=1,(ROW(F2317)-MATCH(MAX($F$2:F2317),$F$2:F2317,0))&gt;123),IF(OR(((G2316*J2316/C2316*C2317)/(G2316*K2316/D2316*D2317))&lt;(4/6),((G2316*J2316/C2316*C2317)/(G2316*K2316/D2316*D2317))&gt;(6/4)),50%,((G2316*J2316/C2316*C2317)/((G2316*K2316/D2316*D2317)+(G2316*J2316/C2316*C2317)))),((G2316*J2316/C2316*C2317)/((G2316*K2316/D2316*D2317)+(G2316*J2316/C2316*C2317))))</f>
        <v>0.49332971755086058</v>
      </c>
      <c r="K2317" s="18">
        <f t="shared" si="432"/>
        <v>0.50667028244913936</v>
      </c>
      <c r="L2317" s="20">
        <f t="shared" si="433"/>
        <v>0.97367012560161759</v>
      </c>
      <c r="M2317" s="51">
        <f>IF(AND((B2317-$B$2)&gt;123,OR(((U2316*R2316/C2316*C2317)/(U2316*S2316/D2316*D2317))&lt;(4/6),((U2316*R2316/C2316*C2317)/(U2316*S2316/D2316*D2317))&gt;(6/4))),1,0)</f>
        <v>0</v>
      </c>
      <c r="N2317" s="51">
        <f>IF(AND((B2317-$B$2)&gt;123,OR(((U2316*R2316/C2316*C2317)/(U2316*S2316/D2316*D2317))&lt;(4/6),((U2316*R2316/C2316*C2317)/(U2316*S2316/D2316*D2317))&gt;(6/4))),COUNTIF($M$2:M2317,1),0)</f>
        <v>0</v>
      </c>
      <c r="O2317" s="51">
        <f>IF(OR((ROW(N2317)-MATCH(MAX($N$2:N2317),$N$2:N2317,0))=1,(ROW(N2317)-MATCH(MAX($N$2:N2317),$N$2:N2317,0))&gt;123),IF(OR(((U2316*R2316/C2316*C2317)/(U2316*S2316/D2316*D2317))&lt;(4/6),((U2316*R2316/C2316*C2317)/(U2316*S2316/D2316*D2317))&gt;(6/4)),1,0),0)</f>
        <v>0</v>
      </c>
      <c r="P2317" s="47">
        <f>IF(O2317=1,U2316/2/C2317,P2316)</f>
        <v>3.7894353284260429</v>
      </c>
      <c r="Q2317" s="47">
        <f>IF(O2317=1,U2316/2/D2317,Q2316)</f>
        <v>93.056776270251035</v>
      </c>
      <c r="R2317" s="41">
        <f>P2317*C2317/U2316</f>
        <v>0.49075680271343658</v>
      </c>
      <c r="S2317" s="41">
        <f>Q2317*D2317/U2316</f>
        <v>0.50402779114764695</v>
      </c>
      <c r="T2317" s="41">
        <f t="shared" si="439"/>
        <v>0.97367012560162014</v>
      </c>
      <c r="U2317" s="42">
        <f>P2317*C2317+Q2317*D2317</f>
        <v>39044.92434203111</v>
      </c>
      <c r="V2317" s="25">
        <f>B2317</f>
        <v>44391</v>
      </c>
      <c r="W2317">
        <f>C2317/C$2</f>
        <v>2.211235787402996</v>
      </c>
      <c r="X2317">
        <f>D2317/D$2</f>
        <v>1.5233937656753849</v>
      </c>
      <c r="Y2317">
        <f t="shared" si="440"/>
        <v>1.9522462171015555</v>
      </c>
      <c r="AA2317" s="15">
        <f t="shared" si="441"/>
        <v>-1.1476674963343481E-2</v>
      </c>
      <c r="AB2317" s="15">
        <f t="shared" si="442"/>
        <v>9.5768934139783823E-4</v>
      </c>
      <c r="AC2317" s="15">
        <f t="shared" si="443"/>
        <v>-5.2154061389164674E-3</v>
      </c>
    </row>
    <row r="2318" spans="1:29" x14ac:dyDescent="0.4">
      <c r="A2318" s="43">
        <f t="shared" si="434"/>
        <v>2021</v>
      </c>
      <c r="B2318" s="53">
        <v>44392</v>
      </c>
      <c r="C2318" s="45">
        <v>5151.4625999999998</v>
      </c>
      <c r="D2318" s="45">
        <f>VLOOKUP(B2318,'H11001.CSI  中证全债'!$A$2:$B$2792,2,0)</f>
        <v>212.41380000000001</v>
      </c>
      <c r="E2318" s="14">
        <f t="shared" si="435"/>
        <v>0</v>
      </c>
      <c r="F2318" s="14">
        <f>IF(AND((B2318-$B$2)&gt;123,OR(((G2317*J2317/C2317*C2318)/(G2317*K2317/D2317*D2318))&lt;(4/6),((G2317*J2317/C2317*C2318)/(G2317*K2317/D2317*D2318))&gt;(6/4))),COUNTIF($E$2:E2318,1),0)</f>
        <v>0</v>
      </c>
      <c r="G2318" s="21">
        <f t="shared" si="436"/>
        <v>39327.393204636435</v>
      </c>
      <c r="H2318" s="12">
        <f t="shared" si="437"/>
        <v>3.7932660163502669</v>
      </c>
      <c r="I2318" s="12">
        <f t="shared" si="438"/>
        <v>93.150846082302351</v>
      </c>
      <c r="J2318" s="15">
        <f>IF(OR((ROW(F2318)-MATCH(MAX($F$2:F2318),$F$2:F2318,0))=1,(ROW(F2318)-MATCH(MAX($F$2:F2318),$F$2:F2318,0))&gt;123),IF(OR(((G2317*J2317/C2317*C2318)/(G2317*K2317/D2317*D2318))&lt;(4/6),((G2317*J2317/C2317*C2318)/(G2317*K2317/D2317*D2318))&gt;(6/4)),50%,((G2317*J2317/C2317*C2318)/((G2317*K2317/D2317*D2318)+(G2317*J2317/C2317*C2318)))),((G2317*J2317/C2317*C2318)/((G2317*K2317/D2317*D2318)+(G2317*J2317/C2317*C2318))))</f>
        <v>0.49687676763624561</v>
      </c>
      <c r="K2318" s="18">
        <f t="shared" si="432"/>
        <v>0.50312323236375445</v>
      </c>
      <c r="L2318" s="20">
        <f t="shared" si="433"/>
        <v>0.98758462276098458</v>
      </c>
      <c r="M2318" s="51">
        <f>IF(AND((B2318-$B$2)&gt;123,OR(((U2317*R2317/C2317*C2318)/(U2317*S2317/D2317*D2318))&lt;(4/6),((U2317*R2317/C2317*C2318)/(U2317*S2317/D2317*D2318))&gt;(6/4))),1,0)</f>
        <v>0</v>
      </c>
      <c r="N2318" s="51">
        <f>IF(AND((B2318-$B$2)&gt;123,OR(((U2317*R2317/C2317*C2318)/(U2317*S2317/D2317*D2318))&lt;(4/6),((U2317*R2317/C2317*C2318)/(U2317*S2317/D2317*D2318))&gt;(6/4))),COUNTIF($M$2:M2318,1),0)</f>
        <v>0</v>
      </c>
      <c r="O2318" s="51">
        <f>IF(OR((ROW(N2318)-MATCH(MAX($N$2:N2318),$N$2:N2318,0))=1,(ROW(N2318)-MATCH(MAX($N$2:N2318),$N$2:N2318,0))&gt;123),IF(OR(((U2317*R2317/C2317*C2318)/(U2317*S2317/D2317*D2318))&lt;(4/6),((U2317*R2317/C2317*C2318)/(U2317*S2317/D2317*D2318))&gt;(6/4)),1,0),0)</f>
        <v>0</v>
      </c>
      <c r="P2318" s="47">
        <f>IF(O2318=1,U2317/2/C2318,P2317)</f>
        <v>3.7894353284260429</v>
      </c>
      <c r="Q2318" s="47">
        <f>IF(O2318=1,U2317/2/D2318,Q2317)</f>
        <v>93.056776270251035</v>
      </c>
      <c r="R2318" s="41">
        <f>P2318*C2318/U2317</f>
        <v>0.49996599298033084</v>
      </c>
      <c r="S2318" s="41">
        <f>Q2318*D2318/U2317</f>
        <v>0.50625129377022626</v>
      </c>
      <c r="T2318" s="41">
        <f t="shared" si="439"/>
        <v>0.98758462276098768</v>
      </c>
      <c r="U2318" s="42">
        <f>P2318*C2318+Q2318*D2318</f>
        <v>39287.677832819325</v>
      </c>
      <c r="V2318" s="25">
        <f>B2318</f>
        <v>44392</v>
      </c>
      <c r="W2318">
        <f>C2318/C$2</f>
        <v>2.2409813494533775</v>
      </c>
      <c r="X2318">
        <f>D2318/D$2</f>
        <v>1.5221340021497671</v>
      </c>
      <c r="Y2318">
        <f t="shared" si="440"/>
        <v>1.9643838916409662</v>
      </c>
      <c r="AA2318" s="15">
        <f t="shared" si="441"/>
        <v>1.3452008247983649E-2</v>
      </c>
      <c r="AB2318" s="15">
        <f t="shared" si="442"/>
        <v>-8.2694543853489844E-4</v>
      </c>
      <c r="AC2318" s="15">
        <f t="shared" si="443"/>
        <v>6.217286750556994E-3</v>
      </c>
    </row>
    <row r="2319" spans="1:29" x14ac:dyDescent="0.4">
      <c r="A2319" s="43">
        <f t="shared" si="434"/>
        <v>2021</v>
      </c>
      <c r="B2319" s="53">
        <v>44393</v>
      </c>
      <c r="C2319" s="45">
        <v>5094.7727000000004</v>
      </c>
      <c r="D2319" s="45">
        <f>VLOOKUP(B2319,'H11001.CSI  中证全债'!$A$2:$B$2792,2,0)</f>
        <v>212.55029999999999</v>
      </c>
      <c r="E2319" s="14">
        <f t="shared" si="435"/>
        <v>0</v>
      </c>
      <c r="F2319" s="14">
        <f>IF(AND((B2319-$B$2)&gt;123,OR(((G2318*J2318/C2318*C2319)/(G2318*K2318/D2318*D2319))&lt;(4/6),((G2318*J2318/C2318*C2319)/(G2318*K2318/D2318*D2319))&gt;(6/4))),COUNTIF($E$2:E2319,1),0)</f>
        <v>0</v>
      </c>
      <c r="G2319" s="21">
        <f t="shared" si="436"/>
        <v>39125.068423986377</v>
      </c>
      <c r="H2319" s="12">
        <f t="shared" si="437"/>
        <v>3.7932660163502669</v>
      </c>
      <c r="I2319" s="12">
        <f t="shared" si="438"/>
        <v>93.150846082302351</v>
      </c>
      <c r="J2319" s="15">
        <f>IF(OR((ROW(F2319)-MATCH(MAX($F$2:F2319),$F$2:F2319,0))=1,(ROW(F2319)-MATCH(MAX($F$2:F2319),$F$2:F2319,0))&gt;123),IF(OR(((G2318*J2318/C2318*C2319)/(G2318*K2318/D2318*D2319))&lt;(4/6),((G2318*J2318/C2318*C2319)/(G2318*K2318/D2318*D2319))&gt;(6/4)),50%,((G2318*J2318/C2318*C2319)/((G2318*K2318/D2318*D2319)+(G2318*J2318/C2318*C2319)))),((G2318*J2318/C2318*C2319)/((G2318*K2318/D2318*D2319)+(G2318*J2318/C2318*C2319))))</f>
        <v>0.49395001523092646</v>
      </c>
      <c r="K2319" s="18">
        <f t="shared" si="432"/>
        <v>0.50604998476907359</v>
      </c>
      <c r="L2319" s="20">
        <f t="shared" si="433"/>
        <v>0.97608937871291757</v>
      </c>
      <c r="M2319" s="51">
        <f>IF(AND((B2319-$B$2)&gt;123,OR(((U2318*R2318/C2318*C2319)/(U2318*S2318/D2318*D2319))&lt;(4/6),((U2318*R2318/C2318*C2319)/(U2318*S2318/D2318*D2319))&gt;(6/4))),1,0)</f>
        <v>0</v>
      </c>
      <c r="N2319" s="51">
        <f>IF(AND((B2319-$B$2)&gt;123,OR(((U2318*R2318/C2318*C2319)/(U2318*S2318/D2318*D2319))&lt;(4/6),((U2318*R2318/C2318*C2319)/(U2318*S2318/D2318*D2319))&gt;(6/4))),COUNTIF($M$2:M2319,1),0)</f>
        <v>0</v>
      </c>
      <c r="O2319" s="51">
        <f>IF(OR((ROW(N2319)-MATCH(MAX($N$2:N2319),$N$2:N2319,0))=1,(ROW(N2319)-MATCH(MAX($N$2:N2319),$N$2:N2319,0))&gt;123),IF(OR(((U2318*R2318/C2318*C2319)/(U2318*S2318/D2318*D2319))&lt;(4/6),((U2318*R2318/C2318*C2319)/(U2318*S2318/D2318*D2319))&gt;(6/4)),1,0),0)</f>
        <v>0</v>
      </c>
      <c r="P2319" s="47">
        <f>IF(O2319=1,U2318/2/C2319,P2318)</f>
        <v>3.7894353284260429</v>
      </c>
      <c r="Q2319" s="47">
        <f>IF(O2319=1,U2318/2/D2319,Q2318)</f>
        <v>93.056776270251035</v>
      </c>
      <c r="R2319" s="41">
        <f>P2319*C2319/U2318</f>
        <v>0.49140882649859319</v>
      </c>
      <c r="S2319" s="41">
        <f>Q2319*D2319/U2318</f>
        <v>0.50344654620314466</v>
      </c>
      <c r="T2319" s="41">
        <f t="shared" si="439"/>
        <v>0.97608937871292067</v>
      </c>
      <c r="U2319" s="42">
        <f>P2319*C2319+Q2319*D2319</f>
        <v>39085.557372955271</v>
      </c>
      <c r="V2319" s="25">
        <f>B2319</f>
        <v>44393</v>
      </c>
      <c r="W2319">
        <f>C2319/C$2</f>
        <v>2.2163201962107282</v>
      </c>
      <c r="X2319">
        <f>D2319/D$2</f>
        <v>1.5231121461841632</v>
      </c>
      <c r="Y2319">
        <f t="shared" si="440"/>
        <v>1.9542778686477635</v>
      </c>
      <c r="AA2319" s="15">
        <f t="shared" si="441"/>
        <v>-1.1004622260093577E-2</v>
      </c>
      <c r="AB2319" s="15">
        <f t="shared" si="442"/>
        <v>6.4261361549955431E-4</v>
      </c>
      <c r="AC2319" s="15">
        <f t="shared" si="443"/>
        <v>-5.1446272982621499E-3</v>
      </c>
    </row>
    <row r="2320" spans="1:29" x14ac:dyDescent="0.4">
      <c r="A2320" s="43">
        <f t="shared" si="434"/>
        <v>2021</v>
      </c>
      <c r="B2320" s="53">
        <v>44396</v>
      </c>
      <c r="C2320" s="45">
        <v>5113.4944999999998</v>
      </c>
      <c r="D2320" s="45">
        <f>VLOOKUP(B2320,'H11001.CSI  中证全债'!$A$2:$B$2792,2,0)</f>
        <v>212.63829999999999</v>
      </c>
      <c r="E2320" s="14">
        <f t="shared" si="435"/>
        <v>0</v>
      </c>
      <c r="F2320" s="14">
        <f>IF(AND((B2320-$B$2)&gt;123,OR(((G2319*J2319/C2319*C2320)/(G2319*K2319/D2319*D2320))&lt;(4/6),((G2319*J2319/C2319*C2320)/(G2319*K2319/D2319*D2320))&gt;(6/4))),COUNTIF($E$2:E2320,1),0)</f>
        <v>0</v>
      </c>
      <c r="G2320" s="21">
        <f t="shared" si="436"/>
        <v>39204.282466146527</v>
      </c>
      <c r="H2320" s="12">
        <f t="shared" si="437"/>
        <v>3.7932660163502669</v>
      </c>
      <c r="I2320" s="12">
        <f t="shared" si="438"/>
        <v>93.150846082302351</v>
      </c>
      <c r="J2320" s="15">
        <f>IF(OR((ROW(F2320)-MATCH(MAX($F$2:F2320),$F$2:F2320,0))=1,(ROW(F2320)-MATCH(MAX($F$2:F2320),$F$2:F2320,0))&gt;123),IF(OR(((G2319*J2319/C2319*C2320)/(G2319*K2319/D2319*D2320))&lt;(4/6),((G2319*J2319/C2319*C2320)/(G2319*K2319/D2319*D2320))&gt;(6/4)),50%,((G2319*J2319/C2319*C2320)/((G2319*K2319/D2319*D2320)+(G2319*J2319/C2319*C2320)))),((G2319*J2319/C2319*C2320)/((G2319*K2319/D2319*D2320)+(G2319*J2319/C2319*C2320))))</f>
        <v>0.49476342102150389</v>
      </c>
      <c r="K2320" s="18">
        <f t="shared" si="432"/>
        <v>0.50523657897849605</v>
      </c>
      <c r="L2320" s="20">
        <f t="shared" si="433"/>
        <v>0.97927078443495297</v>
      </c>
      <c r="M2320" s="51">
        <f>IF(AND((B2320-$B$2)&gt;123,OR(((U2319*R2319/C2319*C2320)/(U2319*S2319/D2319*D2320))&lt;(4/6),((U2319*R2319/C2319*C2320)/(U2319*S2319/D2319*D2320))&gt;(6/4))),1,0)</f>
        <v>0</v>
      </c>
      <c r="N2320" s="51">
        <f>IF(AND((B2320-$B$2)&gt;123,OR(((U2319*R2319/C2319*C2320)/(U2319*S2319/D2319*D2320))&lt;(4/6),((U2319*R2319/C2319*C2320)/(U2319*S2319/D2319*D2320))&gt;(6/4))),COUNTIF($M$2:M2320,1),0)</f>
        <v>0</v>
      </c>
      <c r="O2320" s="51">
        <f>IF(OR((ROW(N2320)-MATCH(MAX($N$2:N2320),$N$2:N2320,0))=1,(ROW(N2320)-MATCH(MAX($N$2:N2320),$N$2:N2320,0))&gt;123),IF(OR(((U2319*R2319/C2319*C2320)/(U2319*S2319/D2319*D2320))&lt;(4/6),((U2319*R2319/C2319*C2320)/(U2319*S2319/D2319*D2320))&gt;(6/4)),1,0),0)</f>
        <v>0</v>
      </c>
      <c r="P2320" s="47">
        <f>IF(O2320=1,U2319/2/C2320,P2319)</f>
        <v>3.7894353284260429</v>
      </c>
      <c r="Q2320" s="47">
        <f>IF(O2320=1,U2319/2/D2320,Q2319)</f>
        <v>93.056776270251035</v>
      </c>
      <c r="R2320" s="41">
        <f>P2320*C2320/U2319</f>
        <v>0.49576513710970127</v>
      </c>
      <c r="S2320" s="41">
        <f>Q2320*D2320/U2319</f>
        <v>0.50625949940471282</v>
      </c>
      <c r="T2320" s="41">
        <f t="shared" si="439"/>
        <v>0.97927078443495597</v>
      </c>
      <c r="U2320" s="42">
        <f>P2320*C2320+Q2320*D2320</f>
        <v>39164.691419598785</v>
      </c>
      <c r="V2320" s="25">
        <f>B2320</f>
        <v>44396</v>
      </c>
      <c r="W2320">
        <f>C2320/C$2</f>
        <v>2.2244645248967592</v>
      </c>
      <c r="X2320">
        <f>D2320/D$2</f>
        <v>1.5237427445360083</v>
      </c>
      <c r="Y2320">
        <f t="shared" si="440"/>
        <v>1.9582345709799391</v>
      </c>
      <c r="AA2320" s="15">
        <f t="shared" si="441"/>
        <v>3.6747076076621976E-3</v>
      </c>
      <c r="AB2320" s="15">
        <f t="shared" si="442"/>
        <v>4.1401964617304721E-4</v>
      </c>
      <c r="AC2320" s="15">
        <f t="shared" si="443"/>
        <v>2.024636514414091E-3</v>
      </c>
    </row>
    <row r="2321" spans="1:29" x14ac:dyDescent="0.4">
      <c r="A2321" s="43">
        <f t="shared" si="434"/>
        <v>2021</v>
      </c>
      <c r="B2321" s="53">
        <v>44397</v>
      </c>
      <c r="C2321" s="45">
        <v>5108.9940999999999</v>
      </c>
      <c r="D2321" s="45">
        <f>VLOOKUP(B2321,'H11001.CSI  中证全债'!$A$2:$B$2792,2,0)</f>
        <v>212.7568</v>
      </c>
      <c r="E2321" s="14">
        <f t="shared" si="435"/>
        <v>0</v>
      </c>
      <c r="F2321" s="14">
        <f>IF(AND((B2321-$B$2)&gt;123,OR(((G2320*J2320/C2320*C2321)/(G2320*K2320/D2320*D2321))&lt;(4/6),((G2320*J2320/C2320*C2321)/(G2320*K2320/D2320*D2321))&gt;(6/4))),COUNTIF($E$2:E2321,1),0)</f>
        <v>0</v>
      </c>
      <c r="G2321" s="21">
        <f t="shared" si="436"/>
        <v>39198.249627027297</v>
      </c>
      <c r="H2321" s="12">
        <f t="shared" si="437"/>
        <v>3.7932660163502669</v>
      </c>
      <c r="I2321" s="12">
        <f t="shared" si="438"/>
        <v>93.150846082302351</v>
      </c>
      <c r="J2321" s="15">
        <f>IF(OR((ROW(F2321)-MATCH(MAX($F$2:F2321),$F$2:F2321,0))=1,(ROW(F2321)-MATCH(MAX($F$2:F2321),$F$2:F2321,0))&gt;123),IF(OR(((G2320*J2320/C2320*C2321)/(G2320*K2320/D2320*D2321))&lt;(4/6),((G2320*J2320/C2320*C2321)/(G2320*K2320/D2320*D2321))&gt;(6/4)),50%,((G2320*J2320/C2320*C2321)/((G2320*K2320/D2320*D2321)+(G2320*J2320/C2320*C2321)))),((G2320*J2320/C2320*C2321)/((G2320*K2320/D2320*D2321)+(G2320*J2320/C2320*C2321))))</f>
        <v>0.49440405838687318</v>
      </c>
      <c r="K2321" s="18">
        <f t="shared" si="432"/>
        <v>0.50559594161312682</v>
      </c>
      <c r="L2321" s="20">
        <f t="shared" si="433"/>
        <v>0.97786397732832775</v>
      </c>
      <c r="M2321" s="51">
        <f>IF(AND((B2321-$B$2)&gt;123,OR(((U2320*R2320/C2320*C2321)/(U2320*S2320/D2320*D2321))&lt;(4/6),((U2320*R2320/C2320*C2321)/(U2320*S2320/D2320*D2321))&gt;(6/4))),1,0)</f>
        <v>0</v>
      </c>
      <c r="N2321" s="51">
        <f>IF(AND((B2321-$B$2)&gt;123,OR(((U2320*R2320/C2320*C2321)/(U2320*S2320/D2320*D2321))&lt;(4/6),((U2320*R2320/C2320*C2321)/(U2320*S2320/D2320*D2321))&gt;(6/4))),COUNTIF($M$2:M2321,1),0)</f>
        <v>0</v>
      </c>
      <c r="O2321" s="51">
        <f>IF(OR((ROW(N2321)-MATCH(MAX($N$2:N2321),$N$2:N2321,0))=1,(ROW(N2321)-MATCH(MAX($N$2:N2321),$N$2:N2321,0))&gt;123),IF(OR(((U2320*R2320/C2320*C2321)/(U2320*S2320/D2320*D2321))&lt;(4/6),((U2320*R2320/C2320*C2321)/(U2320*S2320/D2320*D2321))&gt;(6/4)),1,0),0)</f>
        <v>0</v>
      </c>
      <c r="P2321" s="47">
        <f>IF(O2321=1,U2320/2/C2321,P2320)</f>
        <v>3.7894353284260429</v>
      </c>
      <c r="Q2321" s="47">
        <f>IF(O2321=1,U2320/2/D2321,Q2320)</f>
        <v>93.056776270251035</v>
      </c>
      <c r="R2321" s="41">
        <f>P2321*C2321/U2320</f>
        <v>0.49432797842936632</v>
      </c>
      <c r="S2321" s="41">
        <f>Q2321*D2321/U2320</f>
        <v>0.50551813942460955</v>
      </c>
      <c r="T2321" s="41">
        <f t="shared" si="439"/>
        <v>0.97786397732833075</v>
      </c>
      <c r="U2321" s="42">
        <f>P2321*C2321+Q2321*D2321</f>
        <v>39158.664672834762</v>
      </c>
      <c r="V2321" s="25">
        <f>B2321</f>
        <v>44397</v>
      </c>
      <c r="W2321">
        <f>C2321/C$2</f>
        <v>2.222506767799759</v>
      </c>
      <c r="X2321">
        <f>D2321/D$2</f>
        <v>1.524591902543891</v>
      </c>
      <c r="Y2321">
        <f t="shared" si="440"/>
        <v>1.9579332336417381</v>
      </c>
      <c r="AA2321" s="15">
        <f t="shared" si="441"/>
        <v>-8.8010263822524415E-4</v>
      </c>
      <c r="AB2321" s="15">
        <f t="shared" si="442"/>
        <v>5.5728436504631773E-4</v>
      </c>
      <c r="AC2321" s="15">
        <f t="shared" si="443"/>
        <v>-1.5388214602407579E-4</v>
      </c>
    </row>
    <row r="2322" spans="1:29" x14ac:dyDescent="0.4">
      <c r="A2322" s="43">
        <f t="shared" si="434"/>
        <v>2021</v>
      </c>
      <c r="B2322" s="53">
        <v>44398</v>
      </c>
      <c r="C2322" s="45">
        <v>5144.0428000000002</v>
      </c>
      <c r="D2322" s="45">
        <f>VLOOKUP(B2322,'H11001.CSI  中证全债'!$A$2:$B$2792,2,0)</f>
        <v>212.9246</v>
      </c>
      <c r="E2322" s="14">
        <f t="shared" si="435"/>
        <v>0</v>
      </c>
      <c r="F2322" s="14">
        <f>IF(AND((B2322-$B$2)&gt;123,OR(((G2321*J2321/C2321*C2322)/(G2321*K2321/D2321*D2322))&lt;(4/6),((G2321*J2321/C2321*C2322)/(G2321*K2321/D2321*D2322))&gt;(6/4))),COUNTIF($E$2:E2322,1),0)</f>
        <v>0</v>
      </c>
      <c r="G2322" s="21">
        <f t="shared" si="436"/>
        <v>39346.829381627162</v>
      </c>
      <c r="H2322" s="12">
        <f t="shared" si="437"/>
        <v>3.7932660163502669</v>
      </c>
      <c r="I2322" s="12">
        <f t="shared" si="438"/>
        <v>93.150846082302351</v>
      </c>
      <c r="J2322" s="15">
        <f>IF(OR((ROW(F2322)-MATCH(MAX($F$2:F2322),$F$2:F2322,0))=1,(ROW(F2322)-MATCH(MAX($F$2:F2322),$F$2:F2322,0))&gt;123),IF(OR(((G2321*J2321/C2321*C2322)/(G2321*K2321/D2321*D2322))&lt;(4/6),((G2321*J2321/C2321*C2322)/(G2321*K2321/D2321*D2322))&gt;(6/4)),50%,((G2321*J2321/C2321*C2322)/((G2321*K2321/D2321*D2322)+(G2321*J2321/C2321*C2322)))),((G2321*J2321/C2321*C2322)/((G2321*K2321/D2321*D2322)+(G2321*J2321/C2321*C2322))))</f>
        <v>0.49591601271442409</v>
      </c>
      <c r="K2322" s="18">
        <f t="shared" si="432"/>
        <v>0.50408398728557591</v>
      </c>
      <c r="L2322" s="20">
        <f t="shared" si="433"/>
        <v>0.98379640143870617</v>
      </c>
      <c r="M2322" s="51">
        <f>IF(AND((B2322-$B$2)&gt;123,OR(((U2321*R2321/C2321*C2322)/(U2321*S2321/D2321*D2322))&lt;(4/6),((U2321*R2321/C2321*C2322)/(U2321*S2321/D2321*D2322))&gt;(6/4))),1,0)</f>
        <v>0</v>
      </c>
      <c r="N2322" s="51">
        <f>IF(AND((B2322-$B$2)&gt;123,OR(((U2321*R2321/C2321*C2322)/(U2321*S2321/D2321*D2322))&lt;(4/6),((U2321*R2321/C2321*C2322)/(U2321*S2321/D2321*D2322))&gt;(6/4))),COUNTIF($M$2:M2322,1),0)</f>
        <v>0</v>
      </c>
      <c r="O2322" s="51">
        <f>IF(OR((ROW(N2322)-MATCH(MAX($N$2:N2322),$N$2:N2322,0))=1,(ROW(N2322)-MATCH(MAX($N$2:N2322),$N$2:N2322,0))&gt;123),IF(OR(((U2321*R2321/C2321*C2322)/(U2321*S2321/D2321*D2322))&lt;(4/6),((U2321*R2321/C2321*C2322)/(U2321*S2321/D2321*D2322))&gt;(6/4)),1,0),0)</f>
        <v>0</v>
      </c>
      <c r="P2322" s="47">
        <f>IF(O2322=1,U2321/2/C2322,P2321)</f>
        <v>3.7894353284260429</v>
      </c>
      <c r="Q2322" s="47">
        <f>IF(O2322=1,U2321/2/D2322,Q2321)</f>
        <v>93.056776270251035</v>
      </c>
      <c r="R2322" s="41">
        <f>P2322*C2322/U2321</f>
        <v>0.49779576704458883</v>
      </c>
      <c r="S2322" s="41">
        <f>Q2322*D2322/U2321</f>
        <v>0.50599470207108876</v>
      </c>
      <c r="T2322" s="41">
        <f t="shared" si="439"/>
        <v>0.98379640143870906</v>
      </c>
      <c r="U2322" s="42">
        <f>P2322*C2322+Q2322*D2322</f>
        <v>39307.094381888317</v>
      </c>
      <c r="V2322" s="25">
        <f>B2322</f>
        <v>44398</v>
      </c>
      <c r="W2322">
        <f>C2322/C$2</f>
        <v>2.2377535994515285</v>
      </c>
      <c r="X2322">
        <f>D2322/D$2</f>
        <v>1.525794338946614</v>
      </c>
      <c r="Y2322">
        <f t="shared" si="440"/>
        <v>1.9653547190944158</v>
      </c>
      <c r="AA2322" s="15">
        <f t="shared" si="441"/>
        <v>6.8601958260237073E-3</v>
      </c>
      <c r="AB2322" s="15">
        <f t="shared" si="442"/>
        <v>7.8869394538738646E-4</v>
      </c>
      <c r="AC2322" s="15">
        <f t="shared" si="443"/>
        <v>3.7904691156775971E-3</v>
      </c>
    </row>
    <row r="2323" spans="1:29" x14ac:dyDescent="0.4">
      <c r="A2323" s="43">
        <f t="shared" si="434"/>
        <v>2021</v>
      </c>
      <c r="B2323" s="53">
        <v>44399</v>
      </c>
      <c r="C2323" s="45">
        <v>5151.7516999999998</v>
      </c>
      <c r="D2323" s="45">
        <f>VLOOKUP(B2323,'H11001.CSI  中证全债'!$A$2:$B$2792,2,0)</f>
        <v>213.0154</v>
      </c>
      <c r="E2323" s="14">
        <f t="shared" si="435"/>
        <v>0</v>
      </c>
      <c r="F2323" s="14">
        <f>IF(AND((B2323-$B$2)&gt;123,OR(((G2322*J2322/C2322*C2323)/(G2322*K2322/D2322*D2323))&lt;(4/6),((G2322*J2322/C2322*C2323)/(G2322*K2322/D2322*D2323))&gt;(6/4))),COUNTIF($E$2:E2323,1),0)</f>
        <v>0</v>
      </c>
      <c r="G2323" s="21">
        <f t="shared" si="436"/>
        <v>39384.529386844879</v>
      </c>
      <c r="H2323" s="12">
        <f t="shared" si="437"/>
        <v>3.7932660163502669</v>
      </c>
      <c r="I2323" s="12">
        <f t="shared" si="438"/>
        <v>93.150846082302351</v>
      </c>
      <c r="J2323" s="15">
        <f>IF(OR((ROW(F2323)-MATCH(MAX($F$2:F2323),$F$2:F2323,0))=1,(ROW(F2323)-MATCH(MAX($F$2:F2323),$F$2:F2323,0))&gt;123),IF(OR(((G2322*J2322/C2322*C2323)/(G2322*K2322/D2322*D2323))&lt;(4/6),((G2322*J2322/C2322*C2323)/(G2322*K2322/D2322*D2323))&gt;(6/4)),50%,((G2322*J2322/C2322*C2323)/((G2322*K2322/D2322*D2323)+(G2322*J2322/C2322*C2323)))),((G2322*J2322/C2322*C2323)/((G2322*K2322/D2322*D2323)+(G2322*J2322/C2322*C2323))))</f>
        <v>0.49618377958356646</v>
      </c>
      <c r="K2323" s="18">
        <f t="shared" si="432"/>
        <v>0.50381622041643359</v>
      </c>
      <c r="L2323" s="20">
        <f t="shared" si="433"/>
        <v>0.98485074413333007</v>
      </c>
      <c r="M2323" s="51">
        <f>IF(AND((B2323-$B$2)&gt;123,OR(((U2322*R2322/C2322*C2323)/(U2322*S2322/D2322*D2323))&lt;(4/6),((U2322*R2322/C2322*C2323)/(U2322*S2322/D2322*D2323))&gt;(6/4))),1,0)</f>
        <v>0</v>
      </c>
      <c r="N2323" s="51">
        <f>IF(AND((B2323-$B$2)&gt;123,OR(((U2322*R2322/C2322*C2323)/(U2322*S2322/D2322*D2323))&lt;(4/6),((U2322*R2322/C2322*C2323)/(U2322*S2322/D2322*D2323))&gt;(6/4))),COUNTIF($M$2:M2323,1),0)</f>
        <v>0</v>
      </c>
      <c r="O2323" s="51">
        <f>IF(OR((ROW(N2323)-MATCH(MAX($N$2:N2323),$N$2:N2323,0))=1,(ROW(N2323)-MATCH(MAX($N$2:N2323),$N$2:N2323,0))&gt;123),IF(OR(((U2322*R2322/C2322*C2323)/(U2322*S2322/D2322*D2323))&lt;(4/6),((U2322*R2322/C2322*C2323)/(U2322*S2322/D2322*D2323))&gt;(6/4)),1,0),0)</f>
        <v>0</v>
      </c>
      <c r="P2323" s="47">
        <f>IF(O2323=1,U2322/2/C2323,P2322)</f>
        <v>3.7894353284260429</v>
      </c>
      <c r="Q2323" s="47">
        <f>IF(O2323=1,U2322/2/D2323,Q2322)</f>
        <v>93.056776270251035</v>
      </c>
      <c r="R2323" s="41">
        <f>P2323*C2323/U2322</f>
        <v>0.49665919606243542</v>
      </c>
      <c r="S2323" s="41">
        <f>Q2323*D2323/U2322</f>
        <v>0.50429894988757384</v>
      </c>
      <c r="T2323" s="41">
        <f t="shared" si="439"/>
        <v>0.98485074413333284</v>
      </c>
      <c r="U2323" s="42">
        <f>P2323*C2323+Q2323*D2323</f>
        <v>39344.756315176957</v>
      </c>
      <c r="V2323" s="25">
        <f>B2323</f>
        <v>44399</v>
      </c>
      <c r="W2323">
        <f>C2323/C$2</f>
        <v>2.2411071132914233</v>
      </c>
      <c r="X2323">
        <f>D2323/D$2</f>
        <v>1.5264450017914724</v>
      </c>
      <c r="Y2323">
        <f t="shared" si="440"/>
        <v>1.9672378157588479</v>
      </c>
      <c r="AA2323" s="15">
        <f t="shared" si="441"/>
        <v>1.4986072821943086E-3</v>
      </c>
      <c r="AB2323" s="15">
        <f t="shared" si="442"/>
        <v>4.2644203628894317E-4</v>
      </c>
      <c r="AC2323" s="15">
        <f t="shared" si="443"/>
        <v>9.5814595000942582E-4</v>
      </c>
    </row>
    <row r="2324" spans="1:29" x14ac:dyDescent="0.4">
      <c r="A2324" s="43">
        <f t="shared" si="434"/>
        <v>2021</v>
      </c>
      <c r="B2324" s="53">
        <v>44400</v>
      </c>
      <c r="C2324" s="45">
        <v>5089.2281999999996</v>
      </c>
      <c r="D2324" s="45">
        <f>VLOOKUP(B2324,'H11001.CSI  中证全债'!$A$2:$B$2792,2,0)</f>
        <v>213.1687</v>
      </c>
      <c r="E2324" s="14">
        <f t="shared" si="435"/>
        <v>0</v>
      </c>
      <c r="F2324" s="14">
        <f>IF(AND((B2324-$B$2)&gt;123,OR(((G2323*J2323/C2323*C2324)/(G2323*K2323/D2323*D2324))&lt;(4/6),((G2323*J2323/C2323*C2324)/(G2323*K2323/D2323*D2324))&gt;(6/4))),COUNTIF($E$2:E2324,1),0)</f>
        <v>0</v>
      </c>
      <c r="G2324" s="21">
        <f t="shared" si="436"/>
        <v>39161.641143776025</v>
      </c>
      <c r="H2324" s="12">
        <f t="shared" si="437"/>
        <v>3.7932660163502669</v>
      </c>
      <c r="I2324" s="12">
        <f t="shared" si="438"/>
        <v>93.150846082302351</v>
      </c>
      <c r="J2324" s="15">
        <f>IF(OR((ROW(F2324)-MATCH(MAX($F$2:F2324),$F$2:F2324,0))=1,(ROW(F2324)-MATCH(MAX($F$2:F2324),$F$2:F2324,0))&gt;123),IF(OR(((G2323*J2323/C2323*C2324)/(G2323*K2323/D2323*D2324))&lt;(4/6),((G2323*J2323/C2323*C2324)/(G2323*K2323/D2323*D2324))&gt;(6/4)),50%,((G2323*J2323/C2323*C2324)/((G2323*K2323/D2323*D2324)+(G2323*J2323/C2323*C2324)))),((G2323*J2323/C2323*C2324)/((G2323*K2323/D2323*D2324)+(G2323*J2323/C2323*C2324))))</f>
        <v>0.49295166945728419</v>
      </c>
      <c r="K2324" s="18">
        <f t="shared" si="432"/>
        <v>0.50704833054271581</v>
      </c>
      <c r="L2324" s="20">
        <f t="shared" si="433"/>
        <v>0.97219858495472544</v>
      </c>
      <c r="M2324" s="51">
        <f>IF(AND((B2324-$B$2)&gt;123,OR(((U2323*R2323/C2323*C2324)/(U2323*S2323/D2323*D2324))&lt;(4/6),((U2323*R2323/C2323*C2324)/(U2323*S2323/D2323*D2324))&gt;(6/4))),1,0)</f>
        <v>0</v>
      </c>
      <c r="N2324" s="51">
        <f>IF(AND((B2324-$B$2)&gt;123,OR(((U2323*R2323/C2323*C2324)/(U2323*S2323/D2323*D2324))&lt;(4/6),((U2323*R2323/C2323*C2324)/(U2323*S2323/D2323*D2324))&gt;(6/4))),COUNTIF($M$2:M2324,1),0)</f>
        <v>0</v>
      </c>
      <c r="O2324" s="51">
        <f>IF(OR((ROW(N2324)-MATCH(MAX($N$2:N2324),$N$2:N2324,0))=1,(ROW(N2324)-MATCH(MAX($N$2:N2324),$N$2:N2324,0))&gt;123),IF(OR(((U2323*R2323/C2323*C2324)/(U2323*S2323/D2323*D2324))&lt;(4/6),((U2323*R2323/C2323*C2324)/(U2323*S2323/D2323*D2324))&gt;(6/4)),1,0),0)</f>
        <v>0</v>
      </c>
      <c r="P2324" s="47">
        <f>IF(O2324=1,U2323/2/C2324,P2323)</f>
        <v>3.7894353284260429</v>
      </c>
      <c r="Q2324" s="47">
        <f>IF(O2324=1,U2323/2/D2324,Q2323)</f>
        <v>93.056776270251035</v>
      </c>
      <c r="R2324" s="41">
        <f>P2324*C2324/U2323</f>
        <v>0.49016191588567326</v>
      </c>
      <c r="S2324" s="41">
        <f>Q2324*D2324/U2323</f>
        <v>0.50417879996039938</v>
      </c>
      <c r="T2324" s="41">
        <f t="shared" si="439"/>
        <v>0.97219858495472822</v>
      </c>
      <c r="U2324" s="42">
        <f>P2324*C2324+Q2324*D2324</f>
        <v>39122.093159222342</v>
      </c>
      <c r="V2324" s="25">
        <f>B2324</f>
        <v>44400</v>
      </c>
      <c r="W2324">
        <f>C2324/C$2</f>
        <v>2.213908236335091</v>
      </c>
      <c r="X2324">
        <f>D2324/D$2</f>
        <v>1.5275435327839484</v>
      </c>
      <c r="Y2324">
        <f t="shared" si="440"/>
        <v>1.9561046579611172</v>
      </c>
      <c r="AA2324" s="15">
        <f t="shared" si="441"/>
        <v>-1.2136357425766353E-2</v>
      </c>
      <c r="AB2324" s="15">
        <f t="shared" si="442"/>
        <v>7.196662776496332E-4</v>
      </c>
      <c r="AC2324" s="15">
        <f t="shared" si="443"/>
        <v>-5.6592841539273575E-3</v>
      </c>
    </row>
    <row r="2325" spans="1:29" x14ac:dyDescent="0.4">
      <c r="A2325" s="43">
        <f t="shared" si="434"/>
        <v>2021</v>
      </c>
      <c r="B2325" s="53">
        <v>44403</v>
      </c>
      <c r="C2325" s="45">
        <v>4925.299</v>
      </c>
      <c r="D2325" s="45">
        <f>VLOOKUP(B2325,'H11001.CSI  中证全债'!$A$2:$B$2792,2,0)</f>
        <v>213.49160000000001</v>
      </c>
      <c r="E2325" s="14">
        <f t="shared" si="435"/>
        <v>0</v>
      </c>
      <c r="F2325" s="14">
        <f>IF(AND((B2325-$B$2)&gt;123,OR(((G2324*J2324/C2324*C2325)/(G2324*K2324/D2324*D2325))&lt;(4/6),((G2324*J2324/C2324*C2325)/(G2324*K2324/D2324*D2325))&gt;(6/4))),COUNTIF($E$2:E2325,1),0)</f>
        <v>0</v>
      </c>
      <c r="G2325" s="21">
        <f t="shared" si="436"/>
        <v>38569.892488528523</v>
      </c>
      <c r="H2325" s="12">
        <f t="shared" si="437"/>
        <v>3.7932660163502669</v>
      </c>
      <c r="I2325" s="12">
        <f t="shared" si="438"/>
        <v>93.150846082302351</v>
      </c>
      <c r="J2325" s="15">
        <f>IF(OR((ROW(F2325)-MATCH(MAX($F$2:F2325),$F$2:F2325,0))=1,(ROW(F2325)-MATCH(MAX($F$2:F2325),$F$2:F2325,0))&gt;123),IF(OR(((G2324*J2324/C2324*C2325)/(G2324*K2324/D2324*D2325))&lt;(4/6),((G2324*J2324/C2324*C2325)/(G2324*K2324/D2324*D2325))&gt;(6/4)),50%,((G2324*J2324/C2324*C2325)/((G2324*K2324/D2324*D2325)+(G2324*J2324/C2324*C2325)))),((G2324*J2324/C2324*C2325)/((G2324*K2324/D2324*D2325)+(G2324*J2324/C2324*C2325))))</f>
        <v>0.48439256922016766</v>
      </c>
      <c r="K2325" s="18">
        <f t="shared" si="432"/>
        <v>0.5156074307798324</v>
      </c>
      <c r="L2325" s="20">
        <f t="shared" si="433"/>
        <v>0.93946002385486627</v>
      </c>
      <c r="M2325" s="51">
        <f>IF(AND((B2325-$B$2)&gt;123,OR(((U2324*R2324/C2324*C2325)/(U2324*S2324/D2324*D2325))&lt;(4/6),((U2324*R2324/C2324*C2325)/(U2324*S2324/D2324*D2325))&gt;(6/4))),1,0)</f>
        <v>0</v>
      </c>
      <c r="N2325" s="51">
        <f>IF(AND((B2325-$B$2)&gt;123,OR(((U2324*R2324/C2324*C2325)/(U2324*S2324/D2324*D2325))&lt;(4/6),((U2324*R2324/C2324*C2325)/(U2324*S2324/D2324*D2325))&gt;(6/4))),COUNTIF($M$2:M2325,1),0)</f>
        <v>0</v>
      </c>
      <c r="O2325" s="51">
        <f>IF(OR((ROW(N2325)-MATCH(MAX($N$2:N2325),$N$2:N2325,0))=1,(ROW(N2325)-MATCH(MAX($N$2:N2325),$N$2:N2325,0))&gt;123),IF(OR(((U2324*R2324/C2324*C2325)/(U2324*S2324/D2324*D2325))&lt;(4/6),((U2324*R2324/C2324*C2325)/(U2324*S2324/D2324*D2325))&gt;(6/4)),1,0),0)</f>
        <v>0</v>
      </c>
      <c r="P2325" s="47">
        <f>IF(O2325=1,U2324/2/C2325,P2324)</f>
        <v>3.7894353284260429</v>
      </c>
      <c r="Q2325" s="47">
        <f>IF(O2325=1,U2324/2/D2325,Q2324)</f>
        <v>93.056776270251035</v>
      </c>
      <c r="R2325" s="41">
        <f>P2325*C2325/U2324</f>
        <v>0.47707319640850371</v>
      </c>
      <c r="S2325" s="41">
        <f>Q2325*D2325/U2324</f>
        <v>0.50781638845146182</v>
      </c>
      <c r="T2325" s="41">
        <f t="shared" si="439"/>
        <v>0.93946002385486893</v>
      </c>
      <c r="U2325" s="42">
        <f>P2325*C2325+Q2325*D2325</f>
        <v>38530.942090439392</v>
      </c>
      <c r="V2325" s="25">
        <f>B2325</f>
        <v>44403</v>
      </c>
      <c r="W2325">
        <f>C2325/C$2</f>
        <v>2.1425960074875379</v>
      </c>
      <c r="X2325">
        <f>D2325/D$2</f>
        <v>1.5298573987817985</v>
      </c>
      <c r="Y2325">
        <f t="shared" si="440"/>
        <v>1.9265471045219695</v>
      </c>
      <c r="AA2325" s="15">
        <f t="shared" si="441"/>
        <v>-3.2211013842924019E-2</v>
      </c>
      <c r="AB2325" s="15">
        <f t="shared" si="442"/>
        <v>1.5147627207934278E-3</v>
      </c>
      <c r="AC2325" s="15">
        <f t="shared" si="443"/>
        <v>-1.5110415140034528E-2</v>
      </c>
    </row>
    <row r="2326" spans="1:29" x14ac:dyDescent="0.4">
      <c r="A2326" s="43">
        <f t="shared" si="434"/>
        <v>2021</v>
      </c>
      <c r="B2326" s="53">
        <v>44404</v>
      </c>
      <c r="C2326" s="45">
        <v>4751.3130000000001</v>
      </c>
      <c r="D2326" s="45">
        <f>VLOOKUP(B2326,'H11001.CSI  中证全债'!$A$2:$B$2792,2,0)</f>
        <v>213.33009999999999</v>
      </c>
      <c r="E2326" s="14">
        <f t="shared" si="435"/>
        <v>0</v>
      </c>
      <c r="F2326" s="14">
        <f>IF(AND((B2326-$B$2)&gt;123,OR(((G2325*J2325/C2325*C2326)/(G2325*K2325/D2325*D2326))&lt;(4/6),((G2325*J2325/C2325*C2326)/(G2325*K2325/D2325*D2326))&gt;(6/4))),COUNTIF($E$2:E2326,1),0)</f>
        <v>0</v>
      </c>
      <c r="G2326" s="21">
        <f t="shared" si="436"/>
        <v>37894.873445765508</v>
      </c>
      <c r="H2326" s="12">
        <f t="shared" si="437"/>
        <v>3.7932660163502669</v>
      </c>
      <c r="I2326" s="12">
        <f t="shared" si="438"/>
        <v>93.150846082302351</v>
      </c>
      <c r="J2326" s="15">
        <f>IF(OR((ROW(F2326)-MATCH(MAX($F$2:F2326),$F$2:F2326,0))=1,(ROW(F2326)-MATCH(MAX($F$2:F2326),$F$2:F2326,0))&gt;123),IF(OR(((G2325*J2325/C2325*C2326)/(G2325*K2325/D2325*D2326))&lt;(4/6),((G2325*J2325/C2325*C2326)/(G2325*K2325/D2325*D2326))&gt;(6/4)),50%,((G2325*J2325/C2325*C2326)/((G2325*K2325/D2325*D2326)+(G2325*J2325/C2325*C2326)))),((G2325*J2325/C2325*C2326)/((G2325*K2325/D2325*D2326)+(G2325*J2325/C2325*C2326))))</f>
        <v>0.47560507522838041</v>
      </c>
      <c r="K2326" s="18">
        <f t="shared" si="432"/>
        <v>0.52439492477161953</v>
      </c>
      <c r="L2326" s="20">
        <f t="shared" si="433"/>
        <v>0.90695972207494624</v>
      </c>
      <c r="M2326" s="51">
        <f>IF(AND((B2326-$B$2)&gt;123,OR(((U2325*R2325/C2325*C2326)/(U2325*S2325/D2325*D2326))&lt;(4/6),((U2325*R2325/C2325*C2326)/(U2325*S2325/D2325*D2326))&gt;(6/4))),1,0)</f>
        <v>0</v>
      </c>
      <c r="N2326" s="51">
        <f>IF(AND((B2326-$B$2)&gt;123,OR(((U2325*R2325/C2325*C2326)/(U2325*S2325/D2325*D2326))&lt;(4/6),((U2325*R2325/C2325*C2326)/(U2325*S2325/D2325*D2326))&gt;(6/4))),COUNTIF($M$2:M2326,1),0)</f>
        <v>0</v>
      </c>
      <c r="O2326" s="51">
        <f>IF(OR((ROW(N2326)-MATCH(MAX($N$2:N2326),$N$2:N2326,0))=1,(ROW(N2326)-MATCH(MAX($N$2:N2326),$N$2:N2326,0))&gt;123),IF(OR(((U2325*R2325/C2325*C2326)/(U2325*S2325/D2325*D2326))&lt;(4/6),((U2325*R2325/C2325*C2326)/(U2325*S2325/D2325*D2326))&gt;(6/4)),1,0),0)</f>
        <v>0</v>
      </c>
      <c r="P2326" s="47">
        <f>IF(O2326=1,U2325/2/C2326,P2325)</f>
        <v>3.7894353284260429</v>
      </c>
      <c r="Q2326" s="47">
        <f>IF(O2326=1,U2325/2/D2326,Q2325)</f>
        <v>93.056776270251035</v>
      </c>
      <c r="R2326" s="41">
        <f>P2326*C2326/U2325</f>
        <v>0.46728142012072482</v>
      </c>
      <c r="S2326" s="41">
        <f>Q2326*D2326/U2325</f>
        <v>0.51521738920409288</v>
      </c>
      <c r="T2326" s="41">
        <f t="shared" si="439"/>
        <v>0.90695972207494879</v>
      </c>
      <c r="U2326" s="42">
        <f>P2326*C2326+Q2326*D2326</f>
        <v>37856.604726020203</v>
      </c>
      <c r="V2326" s="25">
        <f>B2326</f>
        <v>44404</v>
      </c>
      <c r="W2326">
        <f>C2326/C$2</f>
        <v>2.0669088849476216</v>
      </c>
      <c r="X2326">
        <f>D2326/D$2</f>
        <v>1.5287001074883553</v>
      </c>
      <c r="Y2326">
        <f t="shared" si="440"/>
        <v>1.8928302363010101</v>
      </c>
      <c r="AA2326" s="15">
        <f t="shared" si="441"/>
        <v>-3.5324961997231008E-2</v>
      </c>
      <c r="AB2326" s="15">
        <f t="shared" si="442"/>
        <v>-7.5647004378631699E-4</v>
      </c>
      <c r="AC2326" s="15">
        <f t="shared" si="443"/>
        <v>-1.7501190675182299E-2</v>
      </c>
    </row>
    <row r="2327" spans="1:29" x14ac:dyDescent="0.4">
      <c r="A2327" s="43">
        <f t="shared" si="434"/>
        <v>2021</v>
      </c>
      <c r="B2327" s="53">
        <v>44405</v>
      </c>
      <c r="C2327" s="45">
        <v>4760.4826000000003</v>
      </c>
      <c r="D2327" s="45">
        <f>VLOOKUP(B2327,'H11001.CSI  中证全债'!$A$2:$B$2792,2,0)</f>
        <v>213.37610000000001</v>
      </c>
      <c r="E2327" s="14">
        <f t="shared" si="435"/>
        <v>0</v>
      </c>
      <c r="F2327" s="14">
        <f>IF(AND((B2327-$B$2)&gt;123,OR(((G2326*J2326/C2326*C2327)/(G2326*K2326/D2326*D2327))&lt;(4/6),((G2326*J2326/C2326*C2327)/(G2326*K2326/D2326*D2327))&gt;(6/4))),COUNTIF($E$2:E2327,1),0)</f>
        <v>0</v>
      </c>
      <c r="G2327" s="21">
        <f t="shared" si="436"/>
        <v>37933.941116748822</v>
      </c>
      <c r="H2327" s="12">
        <f t="shared" si="437"/>
        <v>3.7932660163502669</v>
      </c>
      <c r="I2327" s="12">
        <f t="shared" si="438"/>
        <v>93.150846082302351</v>
      </c>
      <c r="J2327" s="15">
        <f>IF(OR((ROW(F2327)-MATCH(MAX($F$2:F2327),$F$2:F2327,0))=1,(ROW(F2327)-MATCH(MAX($F$2:F2327),$F$2:F2327,0))&gt;123),IF(OR(((G2326*J2326/C2326*C2327)/(G2326*K2326/D2326*D2327))&lt;(4/6),((G2326*J2326/C2326*C2327)/(G2326*K2326/D2326*D2327))&gt;(6/4)),50%,((G2326*J2326/C2326*C2327)/((G2326*K2326/D2326*D2327)+(G2326*J2326/C2326*C2327)))),((G2326*J2326/C2326*C2327)/((G2326*K2326/D2326*D2327)+(G2326*J2326/C2326*C2327))))</f>
        <v>0.47603218480332926</v>
      </c>
      <c r="K2327" s="18">
        <f t="shared" si="432"/>
        <v>0.52396781519667068</v>
      </c>
      <c r="L2327" s="20">
        <f t="shared" si="433"/>
        <v>0.90851417013972735</v>
      </c>
      <c r="M2327" s="51">
        <f>IF(AND((B2327-$B$2)&gt;123,OR(((U2326*R2326/C2326*C2327)/(U2326*S2326/D2326*D2327))&lt;(4/6),((U2326*R2326/C2326*C2327)/(U2326*S2326/D2326*D2327))&gt;(6/4))),1,0)</f>
        <v>0</v>
      </c>
      <c r="N2327" s="51">
        <f>IF(AND((B2327-$B$2)&gt;123,OR(((U2326*R2326/C2326*C2327)/(U2326*S2326/D2326*D2327))&lt;(4/6),((U2326*R2326/C2326*C2327)/(U2326*S2326/D2326*D2327))&gt;(6/4))),COUNTIF($M$2:M2327,1),0)</f>
        <v>0</v>
      </c>
      <c r="O2327" s="51">
        <f>IF(OR((ROW(N2327)-MATCH(MAX($N$2:N2327),$N$2:N2327,0))=1,(ROW(N2327)-MATCH(MAX($N$2:N2327),$N$2:N2327,0))&gt;123),IF(OR(((U2326*R2326/C2326*C2327)/(U2326*S2326/D2326*D2327))&lt;(4/6),((U2326*R2326/C2326*C2327)/(U2326*S2326/D2326*D2327))&gt;(6/4)),1,0),0)</f>
        <v>0</v>
      </c>
      <c r="P2327" s="47">
        <f>IF(O2327=1,U2326/2/C2327,P2326)</f>
        <v>3.7894353284260429</v>
      </c>
      <c r="Q2327" s="47">
        <f>IF(O2327=1,U2326/2/D2327,Q2326)</f>
        <v>93.056776270251035</v>
      </c>
      <c r="R2327" s="41">
        <f>P2327*C2327/U2326</f>
        <v>0.47652294957128682</v>
      </c>
      <c r="S2327" s="41">
        <f>Q2327*D2327/U2326</f>
        <v>0.52450799914105628</v>
      </c>
      <c r="T2327" s="41">
        <f t="shared" si="439"/>
        <v>0.90851417013972979</v>
      </c>
      <c r="U2327" s="42">
        <f>P2327*C2327+Q2327*D2327</f>
        <v>37895.632943916178</v>
      </c>
      <c r="V2327" s="25">
        <f>B2327</f>
        <v>44405</v>
      </c>
      <c r="W2327">
        <f>C2327/C$2</f>
        <v>2.0708978302584051</v>
      </c>
      <c r="X2327">
        <f>D2327/D$2</f>
        <v>1.5290297384450018</v>
      </c>
      <c r="Y2327">
        <f t="shared" si="440"/>
        <v>1.894781647195809</v>
      </c>
      <c r="AA2327" s="15">
        <f t="shared" si="441"/>
        <v>1.929908637885891E-3</v>
      </c>
      <c r="AB2327" s="15">
        <f t="shared" si="442"/>
        <v>2.1562826811605262E-4</v>
      </c>
      <c r="AC2327" s="15">
        <f t="shared" si="443"/>
        <v>1.0309487123432159E-3</v>
      </c>
    </row>
    <row r="2328" spans="1:29" x14ac:dyDescent="0.4">
      <c r="A2328" s="43">
        <f t="shared" si="434"/>
        <v>2021</v>
      </c>
      <c r="B2328" s="53">
        <v>44406</v>
      </c>
      <c r="C2328" s="45">
        <v>4850.2745999999997</v>
      </c>
      <c r="D2328" s="45">
        <f>VLOOKUP(B2328,'H11001.CSI  中证全债'!$A$2:$B$2792,2,0)</f>
        <v>213.50239999999999</v>
      </c>
      <c r="E2328" s="14">
        <f t="shared" si="435"/>
        <v>0</v>
      </c>
      <c r="F2328" s="14">
        <f>IF(AND((B2328-$B$2)&gt;123,OR(((G2327*J2327/C2327*C2328)/(G2327*K2327/D2327*D2328))&lt;(4/6),((G2327*J2327/C2327*C2328)/(G2327*K2327/D2327*D2328))&gt;(6/4))),COUNTIF($E$2:E2328,1),0)</f>
        <v>0</v>
      </c>
      <c r="G2328" s="21">
        <f t="shared" si="436"/>
        <v>38286.311010749137</v>
      </c>
      <c r="H2328" s="12">
        <f t="shared" si="437"/>
        <v>3.7932660163502669</v>
      </c>
      <c r="I2328" s="12">
        <f t="shared" si="438"/>
        <v>93.150846082302351</v>
      </c>
      <c r="J2328" s="15">
        <f>IF(OR((ROW(F2328)-MATCH(MAX($F$2:F2328),$F$2:F2328,0))=1,(ROW(F2328)-MATCH(MAX($F$2:F2328),$F$2:F2328,0))&gt;123),IF(OR(((G2327*J2327/C2327*C2328)/(G2327*K2327/D2327*D2328))&lt;(4/6),((G2327*J2327/C2327*C2328)/(G2327*K2327/D2327*D2328))&gt;(6/4)),50%,((G2327*J2327/C2327*C2328)/((G2327*K2327/D2327*D2328)+(G2327*J2327/C2327*C2328)))),((G2327*J2327/C2327*C2328)/((G2327*K2327/D2327*D2328)+(G2327*J2327/C2327*C2328))))</f>
        <v>0.48054725891406563</v>
      </c>
      <c r="K2328" s="18">
        <f t="shared" si="432"/>
        <v>0.51945274108593442</v>
      </c>
      <c r="L2328" s="20">
        <f t="shared" si="433"/>
        <v>0.92510294181808439</v>
      </c>
      <c r="M2328" s="51">
        <f>IF(AND((B2328-$B$2)&gt;123,OR(((U2327*R2327/C2327*C2328)/(U2327*S2327/D2327*D2328))&lt;(4/6),((U2327*R2327/C2327*C2328)/(U2327*S2327/D2327*D2328))&gt;(6/4))),1,0)</f>
        <v>0</v>
      </c>
      <c r="N2328" s="51">
        <f>IF(AND((B2328-$B$2)&gt;123,OR(((U2327*R2327/C2327*C2328)/(U2327*S2327/D2327*D2328))&lt;(4/6),((U2327*R2327/C2327*C2328)/(U2327*S2327/D2327*D2328))&gt;(6/4))),COUNTIF($M$2:M2328,1),0)</f>
        <v>0</v>
      </c>
      <c r="O2328" s="51">
        <f>IF(OR((ROW(N2328)-MATCH(MAX($N$2:N2328),$N$2:N2328,0))=1,(ROW(N2328)-MATCH(MAX($N$2:N2328),$N$2:N2328,0))&gt;123),IF(OR(((U2327*R2327/C2327*C2328)/(U2327*S2327/D2327*D2328))&lt;(4/6),((U2327*R2327/C2327*C2328)/(U2327*S2327/D2327*D2328))&gt;(6/4)),1,0),0)</f>
        <v>0</v>
      </c>
      <c r="P2328" s="47">
        <f>IF(O2328=1,U2327/2/C2328,P2327)</f>
        <v>3.7894353284260429</v>
      </c>
      <c r="Q2328" s="47">
        <f>IF(O2328=1,U2327/2/D2328,Q2327)</f>
        <v>93.056776270251035</v>
      </c>
      <c r="R2328" s="41">
        <f>P2328*C2328/U2327</f>
        <v>0.48501108159372258</v>
      </c>
      <c r="S2328" s="41">
        <f>Q2328*D2328/U2327</f>
        <v>0.52427795834325175</v>
      </c>
      <c r="T2328" s="41">
        <f t="shared" si="439"/>
        <v>0.92510294181808683</v>
      </c>
      <c r="U2328" s="42">
        <f>P2328*C2328+Q2328*D2328</f>
        <v>38247.646991769136</v>
      </c>
      <c r="V2328" s="25">
        <f>B2328</f>
        <v>44406</v>
      </c>
      <c r="W2328">
        <f>C2328/C$2</f>
        <v>2.1099590082101032</v>
      </c>
      <c r="X2328">
        <f>D2328/D$2</f>
        <v>1.5299347903977067</v>
      </c>
      <c r="Y2328">
        <f t="shared" si="440"/>
        <v>1.9123823495884569</v>
      </c>
      <c r="AA2328" s="15">
        <f t="shared" si="441"/>
        <v>1.8861953197770287E-2</v>
      </c>
      <c r="AB2328" s="15">
        <f t="shared" si="442"/>
        <v>5.9191259002289165E-4</v>
      </c>
      <c r="AC2328" s="15">
        <f t="shared" si="443"/>
        <v>9.2890399369742749E-3</v>
      </c>
    </row>
    <row r="2329" spans="1:29" x14ac:dyDescent="0.4">
      <c r="A2329" s="43">
        <f t="shared" si="434"/>
        <v>2021</v>
      </c>
      <c r="B2329" s="53">
        <v>44407</v>
      </c>
      <c r="C2329" s="45">
        <v>4811.1695</v>
      </c>
      <c r="D2329" s="45">
        <f>VLOOKUP(B2329,'H11001.CSI  中证全债'!$A$2:$B$2792,2,0)</f>
        <v>213.816</v>
      </c>
      <c r="E2329" s="14">
        <f t="shared" si="435"/>
        <v>0</v>
      </c>
      <c r="F2329" s="14">
        <f>IF(AND((B2329-$B$2)&gt;123,OR(((G2328*J2328/C2328*C2329)/(G2328*K2328/D2328*D2329))&lt;(4/6),((G2328*J2328/C2328*C2329)/(G2328*K2328/D2328*D2329))&gt;(6/4))),COUNTIF($E$2:E2329,1),0)</f>
        <v>0</v>
      </c>
      <c r="G2329" s="21">
        <f t="shared" si="436"/>
        <v>38167.187069184569</v>
      </c>
      <c r="H2329" s="12">
        <f t="shared" si="437"/>
        <v>3.7932660163502669</v>
      </c>
      <c r="I2329" s="12">
        <f t="shared" si="438"/>
        <v>93.150846082302351</v>
      </c>
      <c r="J2329" s="15">
        <f>IF(OR((ROW(F2329)-MATCH(MAX($F$2:F2329),$F$2:F2329,0))=1,(ROW(F2329)-MATCH(MAX($F$2:F2329),$F$2:F2329,0))&gt;123),IF(OR(((G2328*J2328/C2328*C2329)/(G2328*K2328/D2328*D2329))&lt;(4/6),((G2328*J2328/C2328*C2329)/(G2328*K2328/D2328*D2329))&gt;(6/4)),50%,((G2328*J2328/C2328*C2329)/((G2328*K2328/D2328*D2329)+(G2328*J2328/C2328*C2329)))),((G2328*J2328/C2328*C2329)/((G2328*K2328/D2328*D2329)+(G2328*J2328/C2328*C2329))))</f>
        <v>0.47816061818151784</v>
      </c>
      <c r="K2329" s="18">
        <f t="shared" si="432"/>
        <v>0.52183938181848211</v>
      </c>
      <c r="L2329" s="20">
        <f t="shared" si="433"/>
        <v>0.91629845282133648</v>
      </c>
      <c r="M2329" s="51">
        <f>IF(AND((B2329-$B$2)&gt;123,OR(((U2328*R2328/C2328*C2329)/(U2328*S2328/D2328*D2329))&lt;(4/6),((U2328*R2328/C2328*C2329)/(U2328*S2328/D2328*D2329))&gt;(6/4))),1,0)</f>
        <v>0</v>
      </c>
      <c r="N2329" s="51">
        <f>IF(AND((B2329-$B$2)&gt;123,OR(((U2328*R2328/C2328*C2329)/(U2328*S2328/D2328*D2329))&lt;(4/6),((U2328*R2328/C2328*C2329)/(U2328*S2328/D2328*D2329))&gt;(6/4))),COUNTIF($M$2:M2329,1),0)</f>
        <v>0</v>
      </c>
      <c r="O2329" s="51">
        <f>IF(OR((ROW(N2329)-MATCH(MAX($N$2:N2329),$N$2:N2329,0))=1,(ROW(N2329)-MATCH(MAX($N$2:N2329),$N$2:N2329,0))&gt;123),IF(OR(((U2328*R2328/C2328*C2329)/(U2328*S2328/D2328*D2329))&lt;(4/6),((U2328*R2328/C2328*C2329)/(U2328*S2328/D2328*D2329))&gt;(6/4)),1,0),0)</f>
        <v>0</v>
      </c>
      <c r="P2329" s="47">
        <f>IF(O2329=1,U2328/2/C2329,P2328)</f>
        <v>3.7894353284260429</v>
      </c>
      <c r="Q2329" s="47">
        <f>IF(O2329=1,U2328/2/D2329,Q2328)</f>
        <v>93.056776270251035</v>
      </c>
      <c r="R2329" s="41">
        <f>P2329*C2329/U2328</f>
        <v>0.47667287031459188</v>
      </c>
      <c r="S2329" s="41">
        <f>Q2329*D2329/U2328</f>
        <v>0.52021573194507409</v>
      </c>
      <c r="T2329" s="41">
        <f t="shared" si="439"/>
        <v>0.91629845282133915</v>
      </c>
      <c r="U2329" s="42">
        <f>P2329*C2329+Q2329*D2329</f>
        <v>38128.643349345853</v>
      </c>
      <c r="V2329" s="25">
        <f>B2329</f>
        <v>44407</v>
      </c>
      <c r="W2329">
        <f>C2329/C$2</f>
        <v>2.0929475676595093</v>
      </c>
      <c r="X2329">
        <f>D2329/D$2</f>
        <v>1.5321820136151916</v>
      </c>
      <c r="Y2329">
        <f t="shared" si="440"/>
        <v>1.9064321674672926</v>
      </c>
      <c r="AA2329" s="15">
        <f t="shared" si="441"/>
        <v>-8.0624507321708228E-3</v>
      </c>
      <c r="AB2329" s="15">
        <f t="shared" si="442"/>
        <v>1.4688359475116819E-3</v>
      </c>
      <c r="AC2329" s="15">
        <f t="shared" si="443"/>
        <v>-3.1113977403340876E-3</v>
      </c>
    </row>
    <row r="2330" spans="1:29" x14ac:dyDescent="0.4">
      <c r="A2330" s="43">
        <f t="shared" si="434"/>
        <v>2021</v>
      </c>
      <c r="B2330" s="53">
        <v>44410</v>
      </c>
      <c r="C2330" s="45">
        <v>4933.7359999999999</v>
      </c>
      <c r="D2330" s="45">
        <f>VLOOKUP(B2330,'H11001.CSI  中证全债'!$A$2:$B$2792,2,0)</f>
        <v>214.14320000000001</v>
      </c>
      <c r="E2330" s="14">
        <f t="shared" si="435"/>
        <v>0</v>
      </c>
      <c r="F2330" s="14">
        <f>IF(AND((B2330-$B$2)&gt;123,OR(((G2329*J2329/C2329*C2330)/(G2329*K2329/D2329*D2330))&lt;(4/6),((G2329*J2329/C2329*C2330)/(G2329*K2329/D2329*D2330))&gt;(6/4))),COUNTIF($E$2:E2330,1),0)</f>
        <v>0</v>
      </c>
      <c r="G2330" s="21">
        <f t="shared" si="436"/>
        <v>38662.593365215696</v>
      </c>
      <c r="H2330" s="12">
        <f t="shared" si="437"/>
        <v>3.7932660163502669</v>
      </c>
      <c r="I2330" s="12">
        <f t="shared" si="438"/>
        <v>93.150846082302351</v>
      </c>
      <c r="J2330" s="15">
        <f>IF(OR((ROW(F2330)-MATCH(MAX($F$2:F2330),$F$2:F2330,0))=1,(ROW(F2330)-MATCH(MAX($F$2:F2330),$F$2:F2330,0))&gt;123),IF(OR(((G2329*J2329/C2329*C2330)/(G2329*K2329/D2329*D2330))&lt;(4/6),((G2329*J2329/C2329*C2330)/(G2329*K2329/D2329*D2330))&gt;(6/4)),50%,((G2329*J2329/C2329*C2330)/((G2329*K2329/D2329*D2330)+(G2329*J2329/C2329*C2330)))),((G2329*J2329/C2329*C2330)/((G2329*K2329/D2329*D2330)+(G2329*J2329/C2329*C2330))))</f>
        <v>0.4840589177673108</v>
      </c>
      <c r="K2330" s="18">
        <f t="shared" si="432"/>
        <v>0.5159410822326892</v>
      </c>
      <c r="L2330" s="20">
        <f t="shared" si="433"/>
        <v>0.93820580379563656</v>
      </c>
      <c r="M2330" s="51">
        <f>IF(AND((B2330-$B$2)&gt;123,OR(((U2329*R2329/C2329*C2330)/(U2329*S2329/D2329*D2330))&lt;(4/6),((U2329*R2329/C2329*C2330)/(U2329*S2329/D2329*D2330))&gt;(6/4))),1,0)</f>
        <v>0</v>
      </c>
      <c r="N2330" s="51">
        <f>IF(AND((B2330-$B$2)&gt;123,OR(((U2329*R2329/C2329*C2330)/(U2329*S2329/D2329*D2330))&lt;(4/6),((U2329*R2329/C2329*C2330)/(U2329*S2329/D2329*D2330))&gt;(6/4))),COUNTIF($M$2:M2330,1),0)</f>
        <v>0</v>
      </c>
      <c r="O2330" s="51">
        <f>IF(OR((ROW(N2330)-MATCH(MAX($N$2:N2330),$N$2:N2330,0))=1,(ROW(N2330)-MATCH(MAX($N$2:N2330),$N$2:N2330,0))&gt;123),IF(OR(((U2329*R2329/C2329*C2330)/(U2329*S2329/D2329*D2330))&lt;(4/6),((U2329*R2329/C2329*C2330)/(U2329*S2329/D2329*D2330))&gt;(6/4)),1,0),0)</f>
        <v>0</v>
      </c>
      <c r="P2330" s="47">
        <f>IF(O2330=1,U2329/2/C2330,P2329)</f>
        <v>3.7894353284260429</v>
      </c>
      <c r="Q2330" s="47">
        <f>IF(O2330=1,U2329/2/D2330,Q2329)</f>
        <v>93.056776270251035</v>
      </c>
      <c r="R2330" s="41">
        <f>P2330*C2330/U2329</f>
        <v>0.4903419544259276</v>
      </c>
      <c r="S2330" s="41">
        <f>Q2330*D2330/U2329</f>
        <v>0.52263794621839077</v>
      </c>
      <c r="T2330" s="41">
        <f t="shared" si="439"/>
        <v>0.93820580379563967</v>
      </c>
      <c r="U2330" s="42">
        <f>P2330*C2330+Q2330*D2330</f>
        <v>38623.549351723013</v>
      </c>
      <c r="V2330" s="25">
        <f>B2330</f>
        <v>44410</v>
      </c>
      <c r="W2330">
        <f>C2330/C$2</f>
        <v>2.1462662582713321</v>
      </c>
      <c r="X2330">
        <f>D2330/D$2</f>
        <v>1.5345266929415979</v>
      </c>
      <c r="Y2330">
        <f t="shared" si="440"/>
        <v>1.9311774675861506</v>
      </c>
      <c r="AA2330" s="15">
        <f t="shared" si="441"/>
        <v>2.5475406759208896E-2</v>
      </c>
      <c r="AB2330" s="15">
        <f t="shared" si="442"/>
        <v>1.530287724024415E-3</v>
      </c>
      <c r="AC2330" s="15">
        <f t="shared" si="443"/>
        <v>1.297990064431831E-2</v>
      </c>
    </row>
    <row r="2331" spans="1:29" x14ac:dyDescent="0.4">
      <c r="A2331" s="43">
        <f t="shared" si="434"/>
        <v>2021</v>
      </c>
      <c r="B2331" s="53">
        <v>44411</v>
      </c>
      <c r="C2331" s="45">
        <v>4934.4583000000002</v>
      </c>
      <c r="D2331" s="45">
        <f>VLOOKUP(B2331,'H11001.CSI  中证全债'!$A$2:$B$2792,2,0)</f>
        <v>214.1182</v>
      </c>
      <c r="E2331" s="14">
        <f t="shared" si="435"/>
        <v>0</v>
      </c>
      <c r="F2331" s="14">
        <f>IF(AND((B2331-$B$2)&gt;123,OR(((G2330*J2330/C2330*C2331)/(G2330*K2330/D2330*D2331))&lt;(4/6),((G2330*J2330/C2330*C2331)/(G2330*K2330/D2330*D2331))&gt;(6/4))),COUNTIF($E$2:E2331,1),0)</f>
        <v>0</v>
      </c>
      <c r="G2331" s="21">
        <f t="shared" si="436"/>
        <v>38663.004470107247</v>
      </c>
      <c r="H2331" s="12">
        <f t="shared" si="437"/>
        <v>3.7932660163502669</v>
      </c>
      <c r="I2331" s="12">
        <f t="shared" si="438"/>
        <v>93.150846082302351</v>
      </c>
      <c r="J2331" s="15">
        <f>IF(OR((ROW(F2331)-MATCH(MAX($F$2:F2331),$F$2:F2331,0))=1,(ROW(F2331)-MATCH(MAX($F$2:F2331),$F$2:F2331,0))&gt;123),IF(OR(((G2330*J2330/C2330*C2331)/(G2330*K2330/D2330*D2331))&lt;(4/6),((G2330*J2330/C2330*C2331)/(G2330*K2330/D2330*D2331))&gt;(6/4)),50%,((G2330*J2330/C2330*C2331)/((G2330*K2330/D2330*D2331)+(G2330*J2330/C2330*C2331)))),((G2330*J2330/C2330*C2331)/((G2330*K2330/D2330*D2331)+(G2330*J2330/C2330*C2331))))</f>
        <v>0.48412463632926794</v>
      </c>
      <c r="K2331" s="18">
        <f t="shared" si="432"/>
        <v>0.51587536367073206</v>
      </c>
      <c r="L2331" s="20">
        <f t="shared" si="433"/>
        <v>0.9384527163391938</v>
      </c>
      <c r="M2331" s="51">
        <f>IF(AND((B2331-$B$2)&gt;123,OR(((U2330*R2330/C2330*C2331)/(U2330*S2330/D2330*D2331))&lt;(4/6),((U2330*R2330/C2330*C2331)/(U2330*S2330/D2330*D2331))&gt;(6/4))),1,0)</f>
        <v>0</v>
      </c>
      <c r="N2331" s="51">
        <f>IF(AND((B2331-$B$2)&gt;123,OR(((U2330*R2330/C2330*C2331)/(U2330*S2330/D2330*D2331))&lt;(4/6),((U2330*R2330/C2330*C2331)/(U2330*S2330/D2330*D2331))&gt;(6/4))),COUNTIF($M$2:M2331,1),0)</f>
        <v>0</v>
      </c>
      <c r="O2331" s="51">
        <f>IF(OR((ROW(N2331)-MATCH(MAX($N$2:N2331),$N$2:N2331,0))=1,(ROW(N2331)-MATCH(MAX($N$2:N2331),$N$2:N2331,0))&gt;123),IF(OR(((U2330*R2330/C2330*C2331)/(U2330*S2330/D2330*D2331))&lt;(4/6),((U2330*R2330/C2330*C2331)/(U2330*S2330/D2330*D2331))&gt;(6/4)),1,0),0)</f>
        <v>0</v>
      </c>
      <c r="P2331" s="47">
        <f>IF(O2331=1,U2330/2/C2331,P2330)</f>
        <v>3.7894353284260429</v>
      </c>
      <c r="Q2331" s="47">
        <f>IF(O2331=1,U2330/2/D2331,Q2330)</f>
        <v>93.056776270251035</v>
      </c>
      <c r="R2331" s="41">
        <f>P2331*C2331/U2330</f>
        <v>0.48412978409585111</v>
      </c>
      <c r="S2331" s="41">
        <f>Q2331*D2331/U2330</f>
        <v>0.5158808490473441</v>
      </c>
      <c r="T2331" s="41">
        <f t="shared" si="439"/>
        <v>0.93845271633919658</v>
      </c>
      <c r="U2331" s="42">
        <f>P2331*C2331+Q2331*D2331</f>
        <v>38623.960041453975</v>
      </c>
      <c r="V2331" s="25">
        <f>B2331</f>
        <v>44411</v>
      </c>
      <c r="W2331">
        <f>C2331/C$2</f>
        <v>2.1465804721081385</v>
      </c>
      <c r="X2331">
        <f>D2331/D$2</f>
        <v>1.5343475456825511</v>
      </c>
      <c r="Y2331">
        <f t="shared" si="440"/>
        <v>1.9311980020726986</v>
      </c>
      <c r="AA2331" s="15">
        <f t="shared" si="441"/>
        <v>1.4640021273937265E-4</v>
      </c>
      <c r="AB2331" s="15">
        <f t="shared" si="442"/>
        <v>-1.1674430941532865E-4</v>
      </c>
      <c r="AC2331" s="15">
        <f t="shared" si="443"/>
        <v>1.0633143195049044E-5</v>
      </c>
    </row>
    <row r="2332" spans="1:29" x14ac:dyDescent="0.4">
      <c r="A2332" s="43">
        <f t="shared" si="434"/>
        <v>2021</v>
      </c>
      <c r="B2332" s="53">
        <v>44412</v>
      </c>
      <c r="C2332" s="45">
        <v>4978.8478999999998</v>
      </c>
      <c r="D2332" s="45">
        <f>VLOOKUP(B2332,'H11001.CSI  中证全债'!$A$2:$B$2792,2,0)</f>
        <v>214.0848</v>
      </c>
      <c r="E2332" s="14">
        <f t="shared" si="435"/>
        <v>0</v>
      </c>
      <c r="F2332" s="14">
        <f>IF(AND((B2332-$B$2)&gt;123,OR(((G2331*J2331/C2331*C2332)/(G2331*K2331/D2331*D2332))&lt;(4/6),((G2331*J2331/C2331*C2332)/(G2331*K2331/D2331*D2332))&gt;(6/4))),COUNTIF($E$2:E2332,1),0)</f>
        <v>0</v>
      </c>
      <c r="G2332" s="21">
        <f t="shared" si="436"/>
        <v>38828.274793007484</v>
      </c>
      <c r="H2332" s="12">
        <f t="shared" si="437"/>
        <v>3.7932660163502669</v>
      </c>
      <c r="I2332" s="12">
        <f t="shared" si="438"/>
        <v>93.150846082302351</v>
      </c>
      <c r="J2332" s="15">
        <f>IF(OR((ROW(F2332)-MATCH(MAX($F$2:F2332),$F$2:F2332,0))=1,(ROW(F2332)-MATCH(MAX($F$2:F2332),$F$2:F2332,0))&gt;123),IF(OR(((G2331*J2331/C2331*C2332)/(G2331*K2331/D2331*D2332))&lt;(4/6),((G2331*J2331/C2331*C2332)/(G2331*K2331/D2331*D2332))&gt;(6/4)),50%,((G2331*J2331/C2331*C2332)/((G2331*K2331/D2331*D2332)+(G2331*J2331/C2331*C2332)))),((G2331*J2331/C2331*C2332)/((G2331*K2331/D2331*D2332)+(G2331*J2331/C2331*C2332))))</f>
        <v>0.48640055836444418</v>
      </c>
      <c r="K2332" s="18">
        <f t="shared" si="432"/>
        <v>0.51359944163555582</v>
      </c>
      <c r="L2332" s="20">
        <f t="shared" si="433"/>
        <v>0.94704261518568467</v>
      </c>
      <c r="M2332" s="51">
        <f>IF(AND((B2332-$B$2)&gt;123,OR(((U2331*R2331/C2331*C2332)/(U2331*S2331/D2331*D2332))&lt;(4/6),((U2331*R2331/C2331*C2332)/(U2331*S2331/D2331*D2332))&gt;(6/4))),1,0)</f>
        <v>0</v>
      </c>
      <c r="N2332" s="51">
        <f>IF(AND((B2332-$B$2)&gt;123,OR(((U2331*R2331/C2331*C2332)/(U2331*S2331/D2331*D2332))&lt;(4/6),((U2331*R2331/C2331*C2332)/(U2331*S2331/D2331*D2332))&gt;(6/4))),COUNTIF($M$2:M2332,1),0)</f>
        <v>0</v>
      </c>
      <c r="O2332" s="51">
        <f>IF(OR((ROW(N2332)-MATCH(MAX($N$2:N2332),$N$2:N2332,0))=1,(ROW(N2332)-MATCH(MAX($N$2:N2332),$N$2:N2332,0))&gt;123),IF(OR(((U2331*R2331/C2331*C2332)/(U2331*S2331/D2331*D2332))&lt;(4/6),((U2331*R2331/C2331*C2332)/(U2331*S2331/D2331*D2332))&gt;(6/4)),1,0),0)</f>
        <v>0</v>
      </c>
      <c r="P2332" s="47">
        <f>IF(O2332=1,U2331/2/C2332,P2331)</f>
        <v>3.7894353284260429</v>
      </c>
      <c r="Q2332" s="47">
        <f>IF(O2332=1,U2331/2/D2332,Q2331)</f>
        <v>93.056776270251035</v>
      </c>
      <c r="R2332" s="41">
        <f>P2332*C2332/U2331</f>
        <v>0.48847974435739855</v>
      </c>
      <c r="S2332" s="41">
        <f>Q2332*D2332/U2331</f>
        <v>0.51579489299076764</v>
      </c>
      <c r="T2332" s="41">
        <f t="shared" si="439"/>
        <v>0.94704261518568778</v>
      </c>
      <c r="U2332" s="42">
        <f>P2332*C2332+Q2332*D2332</f>
        <v>38789.063463581253</v>
      </c>
      <c r="V2332" s="25">
        <f>B2332</f>
        <v>44412</v>
      </c>
      <c r="W2332">
        <f>C2332/C$2</f>
        <v>2.1658907677336363</v>
      </c>
      <c r="X2332">
        <f>D2332/D$2</f>
        <v>1.5341082049444643</v>
      </c>
      <c r="Y2332">
        <f t="shared" si="440"/>
        <v>1.9394531731790627</v>
      </c>
      <c r="AA2332" s="15">
        <f t="shared" si="441"/>
        <v>8.9958405363359528E-3</v>
      </c>
      <c r="AB2332" s="15">
        <f t="shared" si="442"/>
        <v>-1.5598860816135041E-4</v>
      </c>
      <c r="AC2332" s="15">
        <f t="shared" si="443"/>
        <v>4.2746373481663547E-3</v>
      </c>
    </row>
    <row r="2333" spans="1:29" x14ac:dyDescent="0.4">
      <c r="A2333" s="43">
        <f t="shared" si="434"/>
        <v>2021</v>
      </c>
      <c r="B2333" s="53">
        <v>44413</v>
      </c>
      <c r="C2333" s="45">
        <v>4948.6702999999998</v>
      </c>
      <c r="D2333" s="45">
        <f>VLOOKUP(B2333,'H11001.CSI  中证全债'!$A$2:$B$2792,2,0)</f>
        <v>214.3314</v>
      </c>
      <c r="E2333" s="14">
        <f t="shared" si="435"/>
        <v>0</v>
      </c>
      <c r="F2333" s="14">
        <f>IF(AND((B2333-$B$2)&gt;123,OR(((G2332*J2332/C2332*C2333)/(G2332*K2332/D2332*D2333))&lt;(4/6),((G2332*J2332/C2332*C2333)/(G2332*K2332/D2332*D2333))&gt;(6/4))),COUNTIF($E$2:E2333,1),0)</f>
        <v>0</v>
      </c>
      <c r="G2333" s="21">
        <f t="shared" si="436"/>
        <v>38736.774127116369</v>
      </c>
      <c r="H2333" s="12">
        <f t="shared" si="437"/>
        <v>3.7932660163502669</v>
      </c>
      <c r="I2333" s="12">
        <f t="shared" si="438"/>
        <v>93.150846082302351</v>
      </c>
      <c r="J2333" s="15">
        <f>IF(OR((ROW(F2333)-MATCH(MAX($F$2:F2333),$F$2:F2333,0))=1,(ROW(F2333)-MATCH(MAX($F$2:F2333),$F$2:F2333,0))&gt;123),IF(OR(((G2332*J2332/C2332*C2333)/(G2332*K2332/D2332*D2333))&lt;(4/6),((G2332*J2332/C2332*C2333)/(G2332*K2332/D2332*D2333))&gt;(6/4)),50%,((G2332*J2332/C2332*C2333)/((G2332*K2332/D2332*D2333)+(G2332*J2332/C2332*C2333)))),((G2332*J2332/C2332*C2333)/((G2332*K2332/D2332*D2333)+(G2332*J2332/C2332*C2333))))</f>
        <v>0.48459437570903618</v>
      </c>
      <c r="K2333" s="18">
        <f t="shared" si="432"/>
        <v>0.51540562429096382</v>
      </c>
      <c r="L2333" s="20">
        <f t="shared" si="433"/>
        <v>0.94021941723217661</v>
      </c>
      <c r="M2333" s="51">
        <f>IF(AND((B2333-$B$2)&gt;123,OR(((U2332*R2332/C2332*C2333)/(U2332*S2332/D2332*D2333))&lt;(4/6),((U2332*R2332/C2332*C2333)/(U2332*S2332/D2332*D2333))&gt;(6/4))),1,0)</f>
        <v>0</v>
      </c>
      <c r="N2333" s="51">
        <f>IF(AND((B2333-$B$2)&gt;123,OR(((U2332*R2332/C2332*C2333)/(U2332*S2332/D2332*D2333))&lt;(4/6),((U2332*R2332/C2332*C2333)/(U2332*S2332/D2332*D2333))&gt;(6/4))),COUNTIF($M$2:M2333,1),0)</f>
        <v>0</v>
      </c>
      <c r="O2333" s="51">
        <f>IF(OR((ROW(N2333)-MATCH(MAX($N$2:N2333),$N$2:N2333,0))=1,(ROW(N2333)-MATCH(MAX($N$2:N2333),$N$2:N2333,0))&gt;123),IF(OR(((U2332*R2332/C2332*C2333)/(U2332*S2332/D2332*D2333))&lt;(4/6),((U2332*R2332/C2332*C2333)/(U2332*S2332/D2332*D2333))&gt;(6/4)),1,0),0)</f>
        <v>0</v>
      </c>
      <c r="P2333" s="47">
        <f>IF(O2333=1,U2332/2/C2333,P2332)</f>
        <v>3.7894353284260429</v>
      </c>
      <c r="Q2333" s="47">
        <f>IF(O2333=1,U2332/2/D2333,Q2332)</f>
        <v>93.056776270251035</v>
      </c>
      <c r="R2333" s="41">
        <f>P2333*C2333/U2332</f>
        <v>0.48345240614431012</v>
      </c>
      <c r="S2333" s="41">
        <f>Q2333*D2333/U2332</f>
        <v>0.51419104656176806</v>
      </c>
      <c r="T2333" s="41">
        <f t="shared" si="439"/>
        <v>0.94021941723217961</v>
      </c>
      <c r="U2333" s="42">
        <f>P2333*C2333+Q2333*D2333</f>
        <v>38697.655201042391</v>
      </c>
      <c r="V2333" s="25">
        <f>B2333</f>
        <v>44413</v>
      </c>
      <c r="W2333">
        <f>C2333/C$2</f>
        <v>2.1527629545236047</v>
      </c>
      <c r="X2333">
        <f>D2333/D$2</f>
        <v>1.5358753135077032</v>
      </c>
      <c r="Y2333">
        <f t="shared" si="440"/>
        <v>1.9348827600521195</v>
      </c>
      <c r="AA2333" s="15">
        <f t="shared" si="441"/>
        <v>-6.0611612578082008E-3</v>
      </c>
      <c r="AB2333" s="15">
        <f t="shared" si="442"/>
        <v>1.1518800026903975E-3</v>
      </c>
      <c r="AC2333" s="15">
        <f t="shared" si="443"/>
        <v>-2.3565472939218735E-3</v>
      </c>
    </row>
    <row r="2334" spans="1:29" x14ac:dyDescent="0.4">
      <c r="A2334" s="43">
        <f t="shared" si="434"/>
        <v>2021</v>
      </c>
      <c r="B2334" s="53">
        <v>44414</v>
      </c>
      <c r="C2334" s="45">
        <v>4921.5646999999999</v>
      </c>
      <c r="D2334" s="45">
        <f>VLOOKUP(B2334,'H11001.CSI  中证全债'!$A$2:$B$2792,2,0)</f>
        <v>214.2739</v>
      </c>
      <c r="E2334" s="14">
        <f t="shared" si="435"/>
        <v>0</v>
      </c>
      <c r="F2334" s="14">
        <f>IF(AND((B2334-$B$2)&gt;123,OR(((G2333*J2333/C2333*C2334)/(G2333*K2333/D2333*D2334))&lt;(4/6),((G2333*J2333/C2333*C2334)/(G2333*K2333/D2333*D2334))&gt;(6/4))),COUNTIF($E$2:E2334,1),0)</f>
        <v>0</v>
      </c>
      <c r="G2334" s="21">
        <f t="shared" si="436"/>
        <v>38628.599202133853</v>
      </c>
      <c r="H2334" s="12">
        <f t="shared" si="437"/>
        <v>3.7932660163502669</v>
      </c>
      <c r="I2334" s="12">
        <f t="shared" si="438"/>
        <v>93.150846082302351</v>
      </c>
      <c r="J2334" s="15">
        <f>IF(OR((ROW(F2334)-MATCH(MAX($F$2:F2334),$F$2:F2334,0))=1,(ROW(F2334)-MATCH(MAX($F$2:F2334),$F$2:F2334,0))&gt;123),IF(OR(((G2333*J2333/C2333*C2334)/(G2333*K2333/D2333*D2334))&lt;(4/6),((G2333*J2333/C2333*C2334)/(G2333*K2333/D2333*D2334))&gt;(6/4)),50%,((G2333*J2333/C2333*C2334)/((G2333*K2333/D2333*D2334)+(G2333*J2333/C2333*C2334)))),((G2333*J2333/C2333*C2334)/((G2333*K2333/D2333*D2334)+(G2333*J2333/C2333*C2334))))</f>
        <v>0.4832897001025046</v>
      </c>
      <c r="K2334" s="18">
        <f t="shared" si="432"/>
        <v>0.5167102998974954</v>
      </c>
      <c r="L2334" s="20">
        <f t="shared" si="433"/>
        <v>0.93532043041986823</v>
      </c>
      <c r="M2334" s="51">
        <f>IF(AND((B2334-$B$2)&gt;123,OR(((U2333*R2333/C2333*C2334)/(U2333*S2333/D2333*D2334))&lt;(4/6),((U2333*R2333/C2333*C2334)/(U2333*S2333/D2333*D2334))&gt;(6/4))),1,0)</f>
        <v>0</v>
      </c>
      <c r="N2334" s="51">
        <f>IF(AND((B2334-$B$2)&gt;123,OR(((U2333*R2333/C2333*C2334)/(U2333*S2333/D2333*D2334))&lt;(4/6),((U2333*R2333/C2333*C2334)/(U2333*S2333/D2333*D2334))&gt;(6/4))),COUNTIF($M$2:M2334,1),0)</f>
        <v>0</v>
      </c>
      <c r="O2334" s="51">
        <f>IF(OR((ROW(N2334)-MATCH(MAX($N$2:N2334),$N$2:N2334,0))=1,(ROW(N2334)-MATCH(MAX($N$2:N2334),$N$2:N2334,0))&gt;123),IF(OR(((U2333*R2333/C2333*C2334)/(U2333*S2333/D2333*D2334))&lt;(4/6),((U2333*R2333/C2333*C2334)/(U2333*S2333/D2333*D2334))&gt;(6/4)),1,0),0)</f>
        <v>0</v>
      </c>
      <c r="P2334" s="47">
        <f>IF(O2334=1,U2333/2/C2334,P2333)</f>
        <v>3.7894353284260429</v>
      </c>
      <c r="Q2334" s="47">
        <f>IF(O2334=1,U2333/2/D2334,Q2333)</f>
        <v>93.056776270251035</v>
      </c>
      <c r="R2334" s="41">
        <f>P2334*C2334/U2333</f>
        <v>0.48194008263353771</v>
      </c>
      <c r="S2334" s="41">
        <f>Q2334*D2334/U2333</f>
        <v>0.5152673532611618</v>
      </c>
      <c r="T2334" s="41">
        <f t="shared" si="439"/>
        <v>0.93532043041987123</v>
      </c>
      <c r="U2334" s="42">
        <f>P2334*C2334+Q2334*D2334</f>
        <v>38589.589518168665</v>
      </c>
      <c r="V2334" s="25">
        <f>B2334</f>
        <v>44414</v>
      </c>
      <c r="W2334">
        <f>C2334/C$2</f>
        <v>2.1409715180360829</v>
      </c>
      <c r="X2334">
        <f>D2334/D$2</f>
        <v>1.5354632748118953</v>
      </c>
      <c r="Y2334">
        <f t="shared" si="440"/>
        <v>1.9294794759084333</v>
      </c>
      <c r="AA2334" s="15">
        <f t="shared" si="441"/>
        <v>-5.4773501479781217E-3</v>
      </c>
      <c r="AB2334" s="15">
        <f t="shared" si="442"/>
        <v>-2.6827613686097873E-4</v>
      </c>
      <c r="AC2334" s="15">
        <f t="shared" si="443"/>
        <v>-2.7925641053004879E-3</v>
      </c>
    </row>
    <row r="2335" spans="1:29" x14ac:dyDescent="0.4">
      <c r="A2335" s="43">
        <f t="shared" si="434"/>
        <v>2021</v>
      </c>
      <c r="B2335" s="53">
        <v>44417</v>
      </c>
      <c r="C2335" s="45">
        <v>4985.5627000000004</v>
      </c>
      <c r="D2335" s="45">
        <f>VLOOKUP(B2335,'H11001.CSI  中证全债'!$A$2:$B$2792,2,0)</f>
        <v>214.0548</v>
      </c>
      <c r="E2335" s="14">
        <f t="shared" si="435"/>
        <v>0</v>
      </c>
      <c r="F2335" s="14">
        <f>IF(AND((B2335-$B$2)&gt;123,OR(((G2334*J2334/C2334*C2335)/(G2334*K2334/D2334*D2335))&lt;(4/6),((G2334*J2334/C2334*C2335)/(G2334*K2334/D2334*D2335))&gt;(6/4))),COUNTIF($E$2:E2335,1),0)</f>
        <v>0</v>
      </c>
      <c r="G2335" s="21">
        <f t="shared" si="436"/>
        <v>38850.951290271609</v>
      </c>
      <c r="H2335" s="12">
        <f t="shared" si="437"/>
        <v>3.7932660163502669</v>
      </c>
      <c r="I2335" s="12">
        <f t="shared" si="438"/>
        <v>93.150846082302351</v>
      </c>
      <c r="J2335" s="15">
        <f>IF(OR((ROW(F2335)-MATCH(MAX($F$2:F2335),$F$2:F2335,0))=1,(ROW(F2335)-MATCH(MAX($F$2:F2335),$F$2:F2335,0))&gt;123),IF(OR(((G2334*J2334/C2334*C2335)/(G2334*K2334/D2334*D2335))&lt;(4/6),((G2334*J2334/C2334*C2335)/(G2334*K2334/D2334*D2335))&gt;(6/4)),50%,((G2334*J2334/C2334*C2335)/((G2334*K2334/D2334*D2335)+(G2334*J2334/C2334*C2335)))),((G2334*J2334/C2334*C2335)/((G2334*K2334/D2334*D2335)+(G2334*J2334/C2334*C2335))))</f>
        <v>0.48677226513701904</v>
      </c>
      <c r="K2335" s="18">
        <f t="shared" si="432"/>
        <v>0.51322773486298101</v>
      </c>
      <c r="L2335" s="20">
        <f t="shared" si="433"/>
        <v>0.94845276681505741</v>
      </c>
      <c r="M2335" s="51">
        <f>IF(AND((B2335-$B$2)&gt;123,OR(((U2334*R2334/C2334*C2335)/(U2334*S2334/D2334*D2335))&lt;(4/6),((U2334*R2334/C2334*C2335)/(U2334*S2334/D2334*D2335))&gt;(6/4))),1,0)</f>
        <v>0</v>
      </c>
      <c r="N2335" s="51">
        <f>IF(AND((B2335-$B$2)&gt;123,OR(((U2334*R2334/C2334*C2335)/(U2334*S2334/D2334*D2335))&lt;(4/6),((U2334*R2334/C2334*C2335)/(U2334*S2334/D2334*D2335))&gt;(6/4))),COUNTIF($M$2:M2335,1),0)</f>
        <v>0</v>
      </c>
      <c r="O2335" s="51">
        <f>IF(OR((ROW(N2335)-MATCH(MAX($N$2:N2335),$N$2:N2335,0))=1,(ROW(N2335)-MATCH(MAX($N$2:N2335),$N$2:N2335,0))&gt;123),IF(OR(((U2334*R2334/C2334*C2335)/(U2334*S2334/D2334*D2335))&lt;(4/6),((U2334*R2334/C2334*C2335)/(U2334*S2334/D2334*D2335))&gt;(6/4)),1,0),0)</f>
        <v>0</v>
      </c>
      <c r="P2335" s="47">
        <f>IF(O2335=1,U2334/2/C2335,P2334)</f>
        <v>3.7894353284260429</v>
      </c>
      <c r="Q2335" s="47">
        <f>IF(O2335=1,U2334/2/D2335,Q2334)</f>
        <v>93.056776270251035</v>
      </c>
      <c r="R2335" s="41">
        <f>P2335*C2335/U2334</f>
        <v>0.48957420027928056</v>
      </c>
      <c r="S2335" s="41">
        <f>Q2335*D2335/U2334</f>
        <v>0.51618195170992931</v>
      </c>
      <c r="T2335" s="41">
        <f t="shared" si="439"/>
        <v>0.94845276681506085</v>
      </c>
      <c r="U2335" s="42">
        <f>P2335*C2335+Q2335*D2335</f>
        <v>38811.717060636467</v>
      </c>
      <c r="V2335" s="25">
        <f>B2335</f>
        <v>44417</v>
      </c>
      <c r="W2335">
        <f>C2335/C$2</f>
        <v>2.1688118297181123</v>
      </c>
      <c r="X2335">
        <f>D2335/D$2</f>
        <v>1.533893228233608</v>
      </c>
      <c r="Y2335">
        <f t="shared" si="440"/>
        <v>1.9405858530318234</v>
      </c>
      <c r="AA2335" s="15">
        <f t="shared" si="441"/>
        <v>1.3003588066210048E-2</v>
      </c>
      <c r="AB2335" s="15">
        <f t="shared" si="442"/>
        <v>-1.0225230417703068E-3</v>
      </c>
      <c r="AC2335" s="15">
        <f t="shared" si="443"/>
        <v>5.7561519892099788E-3</v>
      </c>
    </row>
    <row r="2336" spans="1:29" x14ac:dyDescent="0.4">
      <c r="A2336" s="43">
        <f t="shared" si="434"/>
        <v>2021</v>
      </c>
      <c r="B2336" s="53">
        <v>44418</v>
      </c>
      <c r="C2336" s="45">
        <v>5043.1480000000001</v>
      </c>
      <c r="D2336" s="45">
        <f>VLOOKUP(B2336,'H11001.CSI  中证全债'!$A$2:$B$2792,2,0)</f>
        <v>213.99789999999999</v>
      </c>
      <c r="E2336" s="14">
        <f t="shared" si="435"/>
        <v>0</v>
      </c>
      <c r="F2336" s="14">
        <f>IF(AND((B2336-$B$2)&gt;123,OR(((G2335*J2335/C2335*C2336)/(G2335*K2335/D2335*D2336))&lt;(4/6),((G2335*J2335/C2335*C2336)/(G2335*K2335/D2335*D2336))&gt;(6/4))),COUNTIF($E$2:E2336,1),0)</f>
        <v>0</v>
      </c>
      <c r="G2336" s="21">
        <f t="shared" si="436"/>
        <v>39064.087368660861</v>
      </c>
      <c r="H2336" s="12">
        <f t="shared" si="437"/>
        <v>3.7932660163502669</v>
      </c>
      <c r="I2336" s="12">
        <f t="shared" si="438"/>
        <v>93.150846082302351</v>
      </c>
      <c r="J2336" s="15">
        <f>IF(OR((ROW(F2336)-MATCH(MAX($F$2:F2336),$F$2:F2336,0))=1,(ROW(F2336)-MATCH(MAX($F$2:F2336),$F$2:F2336,0))&gt;123),IF(OR(((G2335*J2335/C2335*C2336)/(G2335*K2335/D2335*D2336))&lt;(4/6),((G2335*J2335/C2335*C2336)/(G2335*K2335/D2335*D2336))&gt;(6/4)),50%,((G2335*J2335/C2335*C2336)/((G2335*K2335/D2335*D2336)+(G2335*J2335/C2335*C2336)))),((G2335*J2335/C2335*C2336)/((G2335*K2335/D2335*D2336)+(G2335*J2335/C2335*C2336))))</f>
        <v>0.48970814915727101</v>
      </c>
      <c r="K2336" s="18">
        <f t="shared" si="432"/>
        <v>0.51029185084272899</v>
      </c>
      <c r="L2336" s="20">
        <f t="shared" si="433"/>
        <v>0.95966288379588127</v>
      </c>
      <c r="M2336" s="51">
        <f>IF(AND((B2336-$B$2)&gt;123,OR(((U2335*R2335/C2335*C2336)/(U2335*S2335/D2335*D2336))&lt;(4/6),((U2335*R2335/C2335*C2336)/(U2335*S2335/D2335*D2336))&gt;(6/4))),1,0)</f>
        <v>0</v>
      </c>
      <c r="N2336" s="51">
        <f>IF(AND((B2336-$B$2)&gt;123,OR(((U2335*R2335/C2335*C2336)/(U2335*S2335/D2335*D2336))&lt;(4/6),((U2335*R2335/C2335*C2336)/(U2335*S2335/D2335*D2336))&gt;(6/4))),COUNTIF($M$2:M2336,1),0)</f>
        <v>0</v>
      </c>
      <c r="O2336" s="51">
        <f>IF(OR((ROW(N2336)-MATCH(MAX($N$2:N2336),$N$2:N2336,0))=1,(ROW(N2336)-MATCH(MAX($N$2:N2336),$N$2:N2336,0))&gt;123),IF(OR(((U2335*R2335/C2335*C2336)/(U2335*S2335/D2335*D2336))&lt;(4/6),((U2335*R2335/C2335*C2336)/(U2335*S2335/D2335*D2336))&gt;(6/4)),1,0),0)</f>
        <v>0</v>
      </c>
      <c r="P2336" s="47">
        <f>IF(O2336=1,U2335/2/C2336,P2335)</f>
        <v>3.7894353284260429</v>
      </c>
      <c r="Q2336" s="47">
        <f>IF(O2336=1,U2335/2/D2336,Q2335)</f>
        <v>93.056776270251035</v>
      </c>
      <c r="R2336" s="41">
        <f>P2336*C2336/U2335</f>
        <v>0.49239468503349304</v>
      </c>
      <c r="S2336" s="41">
        <f>Q2336*D2336/U2335</f>
        <v>0.51309130877903475</v>
      </c>
      <c r="T2336" s="41">
        <f t="shared" si="439"/>
        <v>0.95966288379588438</v>
      </c>
      <c r="U2336" s="42">
        <f>P2336*C2336+Q2336*D2336</f>
        <v>39024.637900284695</v>
      </c>
      <c r="V2336" s="25">
        <f>B2336</f>
        <v>44418</v>
      </c>
      <c r="W2336">
        <f>C2336/C$2</f>
        <v>2.1938624984937483</v>
      </c>
      <c r="X2336">
        <f>D2336/D$2</f>
        <v>1.5334854890720169</v>
      </c>
      <c r="Y2336">
        <f t="shared" si="440"/>
        <v>1.9512318950142347</v>
      </c>
      <c r="AA2336" s="15">
        <f t="shared" si="441"/>
        <v>1.1550411350758738E-2</v>
      </c>
      <c r="AB2336" s="15">
        <f t="shared" si="442"/>
        <v>-2.6581978072925949E-4</v>
      </c>
      <c r="AC2336" s="15">
        <f t="shared" si="443"/>
        <v>5.4859938125275676E-3</v>
      </c>
    </row>
    <row r="2337" spans="1:29" x14ac:dyDescent="0.4">
      <c r="A2337" s="43">
        <f t="shared" si="434"/>
        <v>2021</v>
      </c>
      <c r="B2337" s="53">
        <v>44419</v>
      </c>
      <c r="C2337" s="45">
        <v>5015.3406000000004</v>
      </c>
      <c r="D2337" s="45">
        <f>VLOOKUP(B2337,'H11001.CSI  中证全债'!$A$2:$B$2792,2,0)</f>
        <v>213.90190000000001</v>
      </c>
      <c r="E2337" s="14">
        <f t="shared" si="435"/>
        <v>0</v>
      </c>
      <c r="F2337" s="14">
        <f>IF(AND((B2337-$B$2)&gt;123,OR(((G2336*J2336/C2336*C2337)/(G2336*K2336/D2336*D2337))&lt;(4/6),((G2336*J2336/C2336*C2337)/(G2336*K2336/D2336*D2337))&gt;(6/4))),COUNTIF($E$2:E2337,1),0)</f>
        <v>0</v>
      </c>
      <c r="G2337" s="21">
        <f t="shared" si="436"/>
        <v>38949.664022013909</v>
      </c>
      <c r="H2337" s="12">
        <f t="shared" si="437"/>
        <v>3.7932660163502669</v>
      </c>
      <c r="I2337" s="12">
        <f t="shared" si="438"/>
        <v>93.150846082302351</v>
      </c>
      <c r="J2337" s="15">
        <f>IF(OR((ROW(F2337)-MATCH(MAX($F$2:F2337),$F$2:F2337,0))=1,(ROW(F2337)-MATCH(MAX($F$2:F2337),$F$2:F2337,0))&gt;123),IF(OR(((G2336*J2336/C2336*C2337)/(G2336*K2336/D2336*D2337))&lt;(4/6),((G2336*J2336/C2336*C2337)/(G2336*K2336/D2336*D2337))&gt;(6/4)),50%,((G2336*J2336/C2336*C2337)/((G2336*K2336/D2336*D2337)+(G2336*J2336/C2336*C2337)))),((G2336*J2336/C2336*C2337)/((G2336*K2336/D2336*D2337)+(G2336*J2336/C2336*C2337))))</f>
        <v>0.48843864346684318</v>
      </c>
      <c r="K2337" s="18">
        <f t="shared" si="432"/>
        <v>0.51156135653315682</v>
      </c>
      <c r="L2337" s="20">
        <f t="shared" si="433"/>
        <v>0.95479972681475411</v>
      </c>
      <c r="M2337" s="51">
        <f>IF(AND((B2337-$B$2)&gt;123,OR(((U2336*R2336/C2336*C2337)/(U2336*S2336/D2336*D2337))&lt;(4/6),((U2336*R2336/C2336*C2337)/(U2336*S2336/D2336*D2337))&gt;(6/4))),1,0)</f>
        <v>0</v>
      </c>
      <c r="N2337" s="51">
        <f>IF(AND((B2337-$B$2)&gt;123,OR(((U2336*R2336/C2336*C2337)/(U2336*S2336/D2336*D2337))&lt;(4/6),((U2336*R2336/C2336*C2337)/(U2336*S2336/D2336*D2337))&gt;(6/4))),COUNTIF($M$2:M2337,1),0)</f>
        <v>0</v>
      </c>
      <c r="O2337" s="51">
        <f>IF(OR((ROW(N2337)-MATCH(MAX($N$2:N2337),$N$2:N2337,0))=1,(ROW(N2337)-MATCH(MAX($N$2:N2337),$N$2:N2337,0))&gt;123),IF(OR(((U2336*R2336/C2336*C2337)/(U2336*S2336/D2336*D2337))&lt;(4/6),((U2336*R2336/C2336*C2337)/(U2336*S2336/D2336*D2337))&gt;(6/4)),1,0),0)</f>
        <v>0</v>
      </c>
      <c r="P2337" s="47">
        <f>IF(O2337=1,U2336/2/C2337,P2336)</f>
        <v>3.7894353284260429</v>
      </c>
      <c r="Q2337" s="47">
        <f>IF(O2337=1,U2336/2/D2337,Q2336)</f>
        <v>93.056776270251035</v>
      </c>
      <c r="R2337" s="41">
        <f>P2337*C2337/U2336</f>
        <v>0.48700794872950809</v>
      </c>
      <c r="S2337" s="41">
        <f>Q2337*D2337/U2336</f>
        <v>0.51006293262586289</v>
      </c>
      <c r="T2337" s="41">
        <f t="shared" si="439"/>
        <v>0.95479972681475778</v>
      </c>
      <c r="U2337" s="42">
        <f>P2337*C2337+Q2337*D2337</f>
        <v>38910.330105811081</v>
      </c>
      <c r="V2337" s="25">
        <f>B2337</f>
        <v>44419</v>
      </c>
      <c r="W2337">
        <f>C2337/C$2</f>
        <v>2.1817657660479401</v>
      </c>
      <c r="X2337">
        <f>D2337/D$2</f>
        <v>1.5327975635972768</v>
      </c>
      <c r="Y2337">
        <f t="shared" si="440"/>
        <v>1.9455165052905541</v>
      </c>
      <c r="AA2337" s="15">
        <f t="shared" si="441"/>
        <v>-5.5138972721003876E-3</v>
      </c>
      <c r="AB2337" s="15">
        <f t="shared" si="442"/>
        <v>-4.4860253301537423E-4</v>
      </c>
      <c r="AC2337" s="15">
        <f t="shared" si="443"/>
        <v>-2.9291186446287476E-3</v>
      </c>
    </row>
    <row r="2338" spans="1:29" x14ac:dyDescent="0.4">
      <c r="A2338" s="43">
        <f t="shared" si="434"/>
        <v>2021</v>
      </c>
      <c r="B2338" s="53">
        <v>44420</v>
      </c>
      <c r="C2338" s="45">
        <v>4973.3509000000004</v>
      </c>
      <c r="D2338" s="45">
        <f>VLOOKUP(B2338,'H11001.CSI  中证全债'!$A$2:$B$2792,2,0)</f>
        <v>214.02529999999999</v>
      </c>
      <c r="E2338" s="14">
        <f t="shared" si="435"/>
        <v>0</v>
      </c>
      <c r="F2338" s="14">
        <f>IF(AND((B2338-$B$2)&gt;123,OR(((G2337*J2337/C2337*C2338)/(G2337*K2337/D2337*D2338))&lt;(4/6),((G2337*J2337/C2337*C2338)/(G2337*K2337/D2337*D2338))&gt;(6/4))),COUNTIF($E$2:E2338,1),0)</f>
        <v>0</v>
      </c>
      <c r="G2338" s="21">
        <f t="shared" si="436"/>
        <v>38801.880734373713</v>
      </c>
      <c r="H2338" s="12">
        <f t="shared" si="437"/>
        <v>3.7932660163502669</v>
      </c>
      <c r="I2338" s="12">
        <f t="shared" si="438"/>
        <v>93.150846082302351</v>
      </c>
      <c r="J2338" s="15">
        <f>IF(OR((ROW(F2338)-MATCH(MAX($F$2:F2338),$F$2:F2338,0))=1,(ROW(F2338)-MATCH(MAX($F$2:F2338),$F$2:F2338,0))&gt;123),IF(OR(((G2337*J2337/C2337*C2338)/(G2337*K2337/D2337*D2338))&lt;(4/6),((G2337*J2337/C2337*C2338)/(G2337*K2337/D2337*D2338))&gt;(6/4)),50%,((G2337*J2337/C2337*C2338)/((G2337*K2337/D2337*D2338)+(G2337*J2337/C2337*C2338)))),((G2337*J2337/C2337*C2338)/((G2337*K2337/D2337*D2338)+(G2337*J2337/C2337*C2338))))</f>
        <v>0.48619403491034241</v>
      </c>
      <c r="K2338" s="18">
        <f t="shared" si="432"/>
        <v>0.51380596508965759</v>
      </c>
      <c r="L2338" s="20">
        <f t="shared" si="433"/>
        <v>0.94626000464105753</v>
      </c>
      <c r="M2338" s="51">
        <f>IF(AND((B2338-$B$2)&gt;123,OR(((U2337*R2337/C2337*C2338)/(U2337*S2337/D2337*D2338))&lt;(4/6),((U2337*R2337/C2337*C2338)/(U2337*S2337/D2337*D2338))&gt;(6/4))),1,0)</f>
        <v>0</v>
      </c>
      <c r="N2338" s="51">
        <f>IF(AND((B2338-$B$2)&gt;123,OR(((U2337*R2337/C2337*C2338)/(U2337*S2337/D2337*D2338))&lt;(4/6),((U2337*R2337/C2337*C2338)/(U2337*S2337/D2337*D2338))&gt;(6/4))),COUNTIF($M$2:M2338,1),0)</f>
        <v>0</v>
      </c>
      <c r="O2338" s="51">
        <f>IF(OR((ROW(N2338)-MATCH(MAX($N$2:N2338),$N$2:N2338,0))=1,(ROW(N2338)-MATCH(MAX($N$2:N2338),$N$2:N2338,0))&gt;123),IF(OR(((U2337*R2337/C2337*C2338)/(U2337*S2337/D2337*D2338))&lt;(4/6),((U2337*R2337/C2337*C2338)/(U2337*S2337/D2337*D2338))&gt;(6/4)),1,0),0)</f>
        <v>0</v>
      </c>
      <c r="P2338" s="47">
        <f>IF(O2338=1,U2337/2/C2338,P2337)</f>
        <v>3.7894353284260429</v>
      </c>
      <c r="Q2338" s="47">
        <f>IF(O2338=1,U2337/2/D2338,Q2337)</f>
        <v>93.056776270251035</v>
      </c>
      <c r="R2338" s="41">
        <f>P2338*C2338/U2337</f>
        <v>0.48434931160619649</v>
      </c>
      <c r="S2338" s="41">
        <f>Q2338*D2338/U2337</f>
        <v>0.51185647626512731</v>
      </c>
      <c r="T2338" s="41">
        <f t="shared" si="439"/>
        <v>0.94626000464106097</v>
      </c>
      <c r="U2338" s="42">
        <f>P2338*C2338+Q2338*D2338</f>
        <v>38762.696059392816</v>
      </c>
      <c r="V2338" s="25">
        <f>B2338</f>
        <v>44420</v>
      </c>
      <c r="W2338">
        <f>C2338/C$2</f>
        <v>2.1634994712350566</v>
      </c>
      <c r="X2338">
        <f>D2338/D$2</f>
        <v>1.5336818344679324</v>
      </c>
      <c r="Y2338">
        <f t="shared" si="440"/>
        <v>1.9381348029696408</v>
      </c>
      <c r="AA2338" s="15">
        <f t="shared" si="441"/>
        <v>-8.3722529233608567E-3</v>
      </c>
      <c r="AB2338" s="15">
        <f t="shared" si="442"/>
        <v>5.768999714355072E-4</v>
      </c>
      <c r="AC2338" s="15">
        <f t="shared" si="443"/>
        <v>-3.7942121286762553E-3</v>
      </c>
    </row>
    <row r="2339" spans="1:29" x14ac:dyDescent="0.4">
      <c r="A2339" s="43">
        <f t="shared" si="434"/>
        <v>2021</v>
      </c>
      <c r="B2339" s="53">
        <v>44421</v>
      </c>
      <c r="C2339" s="45">
        <v>4945.9829</v>
      </c>
      <c r="D2339" s="45">
        <f>VLOOKUP(B2339,'H11001.CSI  中证全债'!$A$2:$B$2792,2,0)</f>
        <v>214.02690000000001</v>
      </c>
      <c r="E2339" s="14">
        <f t="shared" si="435"/>
        <v>0</v>
      </c>
      <c r="F2339" s="14">
        <f>IF(AND((B2339-$B$2)&gt;123,OR(((G2338*J2338/C2338*C2339)/(G2338*K2338/D2338*D2339))&lt;(4/6),((G2338*J2338/C2338*C2339)/(G2338*K2338/D2338*D2339))&gt;(6/4))),COUNTIF($E$2:E2339,1),0)</f>
        <v>0</v>
      </c>
      <c r="G2339" s="21">
        <f t="shared" si="436"/>
        <v>38698.215671391968</v>
      </c>
      <c r="H2339" s="12">
        <f t="shared" si="437"/>
        <v>3.7932660163502669</v>
      </c>
      <c r="I2339" s="12">
        <f t="shared" si="438"/>
        <v>93.150846082302351</v>
      </c>
      <c r="J2339" s="15">
        <f>IF(OR((ROW(F2339)-MATCH(MAX($F$2:F2339),$F$2:F2339,0))=1,(ROW(F2339)-MATCH(MAX($F$2:F2339),$F$2:F2339,0))&gt;123),IF(OR(((G2338*J2338/C2338*C2339)/(G2338*K2338/D2338*D2339))&lt;(4/6),((G2338*J2338/C2338*C2339)/(G2338*K2338/D2338*D2339))&gt;(6/4)),50%,((G2338*J2338/C2338*C2339)/((G2338*K2338/D2338*D2339)+(G2338*J2338/C2338*C2339)))),((G2338*J2338/C2338*C2339)/((G2338*K2338/D2338*D2339)+(G2338*J2338/C2338*C2339))))</f>
        <v>0.48481379636036104</v>
      </c>
      <c r="K2339" s="18">
        <f t="shared" si="432"/>
        <v>0.51518620363963896</v>
      </c>
      <c r="L2339" s="20">
        <f t="shared" si="433"/>
        <v>0.94104576740466694</v>
      </c>
      <c r="M2339" s="51">
        <f>IF(AND((B2339-$B$2)&gt;123,OR(((U2338*R2338/C2338*C2339)/(U2338*S2338/D2338*D2339))&lt;(4/6),((U2338*R2338/C2338*C2339)/(U2338*S2338/D2338*D2339))&gt;(6/4))),1,0)</f>
        <v>0</v>
      </c>
      <c r="N2339" s="51">
        <f>IF(AND((B2339-$B$2)&gt;123,OR(((U2338*R2338/C2338*C2339)/(U2338*S2338/D2338*D2339))&lt;(4/6),((U2338*R2338/C2338*C2339)/(U2338*S2338/D2338*D2339))&gt;(6/4))),COUNTIF($M$2:M2339,1),0)</f>
        <v>0</v>
      </c>
      <c r="O2339" s="51">
        <f>IF(OR((ROW(N2339)-MATCH(MAX($N$2:N2339),$N$2:N2339,0))=1,(ROW(N2339)-MATCH(MAX($N$2:N2339),$N$2:N2339,0))&gt;123),IF(OR(((U2338*R2338/C2338*C2339)/(U2338*S2338/D2338*D2339))&lt;(4/6),((U2338*R2338/C2338*C2339)/(U2338*S2338/D2338*D2339))&gt;(6/4)),1,0),0)</f>
        <v>0</v>
      </c>
      <c r="P2339" s="47">
        <f>IF(O2339=1,U2338/2/C2339,P2338)</f>
        <v>3.7894353284260429</v>
      </c>
      <c r="Q2339" s="47">
        <f>IF(O2339=1,U2338/2/D2339,Q2338)</f>
        <v>93.056776270251035</v>
      </c>
      <c r="R2339" s="41">
        <f>P2339*C2339/U2338</f>
        <v>0.48351854335244288</v>
      </c>
      <c r="S2339" s="41">
        <f>Q2339*D2339/U2338</f>
        <v>0.51380980617547301</v>
      </c>
      <c r="T2339" s="41">
        <f t="shared" si="439"/>
        <v>0.94104576740467027</v>
      </c>
      <c r="U2339" s="42">
        <f>P2339*C2339+Q2339*D2339</f>
        <v>38659.135684166482</v>
      </c>
      <c r="V2339" s="25">
        <f>B2339</f>
        <v>44421</v>
      </c>
      <c r="W2339">
        <f>C2339/C$2</f>
        <v>2.151593885902487</v>
      </c>
      <c r="X2339">
        <f>D2339/D$2</f>
        <v>1.5336932998925117</v>
      </c>
      <c r="Y2339">
        <f t="shared" si="440"/>
        <v>1.9329567842083242</v>
      </c>
      <c r="AA2339" s="15">
        <f t="shared" si="441"/>
        <v>-5.5029296243706005E-3</v>
      </c>
      <c r="AB2339" s="15">
        <f t="shared" si="442"/>
        <v>7.4757516987933315E-6</v>
      </c>
      <c r="AC2339" s="15">
        <f t="shared" si="443"/>
        <v>-2.6716504720841749E-3</v>
      </c>
    </row>
    <row r="2340" spans="1:29" x14ac:dyDescent="0.4">
      <c r="A2340" s="43">
        <f t="shared" si="434"/>
        <v>2021</v>
      </c>
      <c r="B2340" s="53">
        <v>44424</v>
      </c>
      <c r="C2340" s="45">
        <v>4941.0676000000003</v>
      </c>
      <c r="D2340" s="45">
        <f>VLOOKUP(B2340,'H11001.CSI  中证全债'!$A$2:$B$2792,2,0)</f>
        <v>214.0573</v>
      </c>
      <c r="E2340" s="14">
        <f t="shared" si="435"/>
        <v>0</v>
      </c>
      <c r="F2340" s="14">
        <f>IF(AND((B2340-$B$2)&gt;123,OR(((G2339*J2339/C2339*C2340)/(G2339*K2339/D2339*D2340))&lt;(4/6),((G2339*J2339/C2339*C2340)/(G2339*K2339/D2339*D2340))&gt;(6/4))),COUNTIF($E$2:E2340,1),0)</f>
        <v>0</v>
      </c>
      <c r="G2340" s="21">
        <f t="shared" si="436"/>
        <v>38682.402416662706</v>
      </c>
      <c r="H2340" s="12">
        <f t="shared" si="437"/>
        <v>3.7932660163502669</v>
      </c>
      <c r="I2340" s="12">
        <f t="shared" si="438"/>
        <v>93.150846082302351</v>
      </c>
      <c r="J2340" s="15">
        <f>IF(OR((ROW(F2340)-MATCH(MAX($F$2:F2340),$F$2:F2340,0))=1,(ROW(F2340)-MATCH(MAX($F$2:F2340),$F$2:F2340,0))&gt;123),IF(OR(((G2339*J2339/C2339*C2340)/(G2339*K2339/D2339*D2340))&lt;(4/6),((G2339*J2339/C2339*C2340)/(G2339*K2339/D2339*D2340))&gt;(6/4)),50%,((G2339*J2339/C2339*C2340)/((G2339*K2339/D2339*D2340)+(G2339*J2339/C2339*C2340)))),((G2339*J2339/C2339*C2340)/((G2339*K2339/D2339*D2340)+(G2339*J2339/C2339*C2340))))</f>
        <v>0.48452998367794786</v>
      </c>
      <c r="K2340" s="18">
        <f t="shared" si="432"/>
        <v>0.51547001632205214</v>
      </c>
      <c r="L2340" s="20">
        <f t="shared" si="433"/>
        <v>0.93997704684189864</v>
      </c>
      <c r="M2340" s="51">
        <f>IF(AND((B2340-$B$2)&gt;123,OR(((U2339*R2339/C2339*C2340)/(U2339*S2339/D2339*D2340))&lt;(4/6),((U2339*R2339/C2339*C2340)/(U2339*S2339/D2339*D2340))&gt;(6/4))),1,0)</f>
        <v>0</v>
      </c>
      <c r="N2340" s="51">
        <f>IF(AND((B2340-$B$2)&gt;123,OR(((U2339*R2339/C2339*C2340)/(U2339*S2339/D2339*D2340))&lt;(4/6),((U2339*R2339/C2339*C2340)/(U2339*S2339/D2339*D2340))&gt;(6/4))),COUNTIF($M$2:M2340,1),0)</f>
        <v>0</v>
      </c>
      <c r="O2340" s="51">
        <f>IF(OR((ROW(N2340)-MATCH(MAX($N$2:N2340),$N$2:N2340,0))=1,(ROW(N2340)-MATCH(MAX($N$2:N2340),$N$2:N2340,0))&gt;123),IF(OR(((U2339*R2339/C2339*C2340)/(U2339*S2339/D2339*D2340))&lt;(4/6),((U2339*R2339/C2339*C2340)/(U2339*S2339/D2339*D2340))&gt;(6/4)),1,0),0)</f>
        <v>0</v>
      </c>
      <c r="P2340" s="47">
        <f>IF(O2340=1,U2339/2/C2340,P2339)</f>
        <v>3.7894353284260429</v>
      </c>
      <c r="Q2340" s="47">
        <f>IF(O2340=1,U2339/2/D2340,Q2339)</f>
        <v>93.056776270251035</v>
      </c>
      <c r="R2340" s="41">
        <f>P2340*C2340/U2339</f>
        <v>0.48433199015491596</v>
      </c>
      <c r="S2340" s="41">
        <f>Q2340*D2340/U2339</f>
        <v>0.51525937977119274</v>
      </c>
      <c r="T2340" s="41">
        <f t="shared" si="439"/>
        <v>0.93997704684190231</v>
      </c>
      <c r="U2340" s="42">
        <f>P2340*C2340+Q2340*D2340</f>
        <v>38643.338398695283</v>
      </c>
      <c r="V2340" s="25">
        <f>B2340</f>
        <v>44424</v>
      </c>
      <c r="W2340">
        <f>C2340/C$2</f>
        <v>2.1494556396446245</v>
      </c>
      <c r="X2340">
        <f>D2340/D$2</f>
        <v>1.5339111429595125</v>
      </c>
      <c r="Y2340">
        <f t="shared" si="440"/>
        <v>1.9321669199347642</v>
      </c>
      <c r="AA2340" s="15">
        <f t="shared" si="441"/>
        <v>-9.9379639990271329E-4</v>
      </c>
      <c r="AB2340" s="15">
        <f t="shared" si="442"/>
        <v>1.4203822042913039E-4</v>
      </c>
      <c r="AC2340" s="15">
        <f t="shared" si="443"/>
        <v>-4.0863007389146944E-4</v>
      </c>
    </row>
    <row r="2341" spans="1:29" x14ac:dyDescent="0.4">
      <c r="A2341" s="43">
        <f t="shared" si="434"/>
        <v>2021</v>
      </c>
      <c r="B2341" s="53">
        <v>44425</v>
      </c>
      <c r="C2341" s="45">
        <v>4837.4034000000001</v>
      </c>
      <c r="D2341" s="45">
        <f>VLOOKUP(B2341,'H11001.CSI  中证全债'!$A$2:$B$2792,2,0)</f>
        <v>214.11250000000001</v>
      </c>
      <c r="E2341" s="14">
        <f t="shared" si="435"/>
        <v>0</v>
      </c>
      <c r="F2341" s="14">
        <f>IF(AND((B2341-$B$2)&gt;123,OR(((G2340*J2340/C2340*C2341)/(G2340*K2340/D2340*D2341))&lt;(4/6),((G2340*J2340/C2340*C2341)/(G2340*K2340/D2340*D2341))&gt;(6/4))),COUNTIF($E$2:E2341,1),0)</f>
        <v>0</v>
      </c>
      <c r="G2341" s="21">
        <f t="shared" si="436"/>
        <v>38294.318456394314</v>
      </c>
      <c r="H2341" s="12">
        <f t="shared" si="437"/>
        <v>3.7932660163502669</v>
      </c>
      <c r="I2341" s="12">
        <f t="shared" si="438"/>
        <v>93.150846082302351</v>
      </c>
      <c r="J2341" s="15">
        <f>IF(OR((ROW(F2341)-MATCH(MAX($F$2:F2341),$F$2:F2341,0))=1,(ROW(F2341)-MATCH(MAX($F$2:F2341),$F$2:F2341,0))&gt;123),IF(OR(((G2340*J2340/C2340*C2341)/(G2340*K2340/D2340*D2341))&lt;(4/6),((G2340*J2340/C2340*C2341)/(G2340*K2340/D2340*D2341))&gt;(6/4)),50%,((G2340*J2340/C2340*C2341)/((G2340*K2340/D2340*D2341)+(G2340*J2340/C2340*C2341)))),((G2340*J2340/C2340*C2341)/((G2340*K2340/D2340*D2341)+(G2340*J2340/C2340*C2341))))</f>
        <v>0.47917181096960559</v>
      </c>
      <c r="K2341" s="18">
        <f t="shared" si="432"/>
        <v>0.52082818903039441</v>
      </c>
      <c r="L2341" s="20">
        <f t="shared" si="433"/>
        <v>0.92001896414566409</v>
      </c>
      <c r="M2341" s="51">
        <f>IF(AND((B2341-$B$2)&gt;123,OR(((U2340*R2340/C2340*C2341)/(U2340*S2340/D2340*D2341))&lt;(4/6),((U2340*R2340/C2340*C2341)/(U2340*S2340/D2340*D2341))&gt;(6/4))),1,0)</f>
        <v>0</v>
      </c>
      <c r="N2341" s="51">
        <f>IF(AND((B2341-$B$2)&gt;123,OR(((U2340*R2340/C2340*C2341)/(U2340*S2340/D2340*D2341))&lt;(4/6),((U2340*R2340/C2340*C2341)/(U2340*S2340/D2340*D2341))&gt;(6/4))),COUNTIF($M$2:M2341,1),0)</f>
        <v>0</v>
      </c>
      <c r="O2341" s="51">
        <f>IF(OR((ROW(N2341)-MATCH(MAX($N$2:N2341),$N$2:N2341,0))=1,(ROW(N2341)-MATCH(MAX($N$2:N2341),$N$2:N2341,0))&gt;123),IF(OR(((U2340*R2340/C2340*C2341)/(U2340*S2340/D2340*D2341))&lt;(4/6),((U2340*R2340/C2340*C2341)/(U2340*S2340/D2340*D2341))&gt;(6/4)),1,0),0)</f>
        <v>0</v>
      </c>
      <c r="P2341" s="47">
        <f>IF(O2341=1,U2340/2/C2341,P2340)</f>
        <v>3.7894353284260429</v>
      </c>
      <c r="Q2341" s="47">
        <f>IF(O2341=1,U2340/2/D2341,Q2340)</f>
        <v>93.056776270251035</v>
      </c>
      <c r="R2341" s="41">
        <f>P2341*C2341/U2340</f>
        <v>0.47436448561150113</v>
      </c>
      <c r="S2341" s="41">
        <f>Q2341*D2341/U2340</f>
        <v>0.51560294308932797</v>
      </c>
      <c r="T2341" s="41">
        <f t="shared" si="439"/>
        <v>0.92001896414566764</v>
      </c>
      <c r="U2341" s="42">
        <f>P2341*C2341+Q2341*D2341</f>
        <v>38255.646350972384</v>
      </c>
      <c r="V2341" s="25">
        <f>B2341</f>
        <v>44425</v>
      </c>
      <c r="W2341">
        <f>C2341/C$2</f>
        <v>2.1043597985516493</v>
      </c>
      <c r="X2341">
        <f>D2341/D$2</f>
        <v>1.5343067001074884</v>
      </c>
      <c r="Y2341">
        <f t="shared" si="440"/>
        <v>1.9127823175486192</v>
      </c>
      <c r="AA2341" s="15">
        <f t="shared" si="441"/>
        <v>-2.09801217858262E-2</v>
      </c>
      <c r="AB2341" s="15">
        <f t="shared" si="442"/>
        <v>2.5787487742778836E-4</v>
      </c>
      <c r="AC2341" s="15">
        <f t="shared" si="443"/>
        <v>-1.00325712991709E-2</v>
      </c>
    </row>
    <row r="2342" spans="1:29" x14ac:dyDescent="0.4">
      <c r="A2342" s="43">
        <f t="shared" si="434"/>
        <v>2021</v>
      </c>
      <c r="B2342" s="53">
        <v>44426</v>
      </c>
      <c r="C2342" s="45">
        <v>4894.2384000000002</v>
      </c>
      <c r="D2342" s="45">
        <f>VLOOKUP(B2342,'H11001.CSI  中证全债'!$A$2:$B$2792,2,0)</f>
        <v>214.3075</v>
      </c>
      <c r="E2342" s="14">
        <f t="shared" si="435"/>
        <v>0</v>
      </c>
      <c r="F2342" s="14">
        <f>IF(AND((B2342-$B$2)&gt;123,OR(((G2341*J2341/C2341*C2342)/(G2341*K2341/D2341*D2342))&lt;(4/6),((G2341*J2341/C2341*C2342)/(G2341*K2341/D2341*D2342))&gt;(6/4))),COUNTIF($E$2:E2342,1),0)</f>
        <v>0</v>
      </c>
      <c r="G2342" s="21">
        <f t="shared" si="436"/>
        <v>38528.073145419636</v>
      </c>
      <c r="H2342" s="12">
        <f t="shared" si="437"/>
        <v>3.7932660163502669</v>
      </c>
      <c r="I2342" s="12">
        <f t="shared" si="438"/>
        <v>93.150846082302351</v>
      </c>
      <c r="J2342" s="15">
        <f>IF(OR((ROW(F2342)-MATCH(MAX($F$2:F2342),$F$2:F2342,0))=1,(ROW(F2342)-MATCH(MAX($F$2:F2342),$F$2:F2342,0))&gt;123),IF(OR(((G2341*J2341/C2341*C2342)/(G2341*K2341/D2341*D2342))&lt;(4/6),((G2341*J2341/C2341*C2342)/(G2341*K2341/D2341*D2342))&gt;(6/4)),50%,((G2341*J2341/C2341*C2342)/((G2341*K2341/D2341*D2342)+(G2341*J2341/C2341*C2342)))),((G2341*J2341/C2341*C2342)/((G2341*K2341/D2341*D2342)+(G2341*J2341/C2341*C2342))))</f>
        <v>0.48186028220421445</v>
      </c>
      <c r="K2342" s="18">
        <f t="shared" si="432"/>
        <v>0.5181397177957856</v>
      </c>
      <c r="L2342" s="20">
        <f t="shared" si="433"/>
        <v>0.92998136536240217</v>
      </c>
      <c r="M2342" s="51">
        <f>IF(AND((B2342-$B$2)&gt;123,OR(((U2341*R2341/C2341*C2342)/(U2341*S2341/D2341*D2342))&lt;(4/6),((U2341*R2341/C2341*C2342)/(U2341*S2341/D2341*D2342))&gt;(6/4))),1,0)</f>
        <v>0</v>
      </c>
      <c r="N2342" s="51">
        <f>IF(AND((B2342-$B$2)&gt;123,OR(((U2341*R2341/C2341*C2342)/(U2341*S2341/D2341*D2342))&lt;(4/6),((U2341*R2341/C2341*C2342)/(U2341*S2341/D2341*D2342))&gt;(6/4))),COUNTIF($M$2:M2342,1),0)</f>
        <v>0</v>
      </c>
      <c r="O2342" s="51">
        <f>IF(OR((ROW(N2342)-MATCH(MAX($N$2:N2342),$N$2:N2342,0))=1,(ROW(N2342)-MATCH(MAX($N$2:N2342),$N$2:N2342,0))&gt;123),IF(OR(((U2341*R2341/C2341*C2342)/(U2341*S2341/D2341*D2342))&lt;(4/6),((U2341*R2341/C2341*C2342)/(U2341*S2341/D2341*D2342))&gt;(6/4)),1,0),0)</f>
        <v>0</v>
      </c>
      <c r="P2342" s="47">
        <f>IF(O2342=1,U2341/2/C2342,P2341)</f>
        <v>3.7894353284260429</v>
      </c>
      <c r="Q2342" s="47">
        <f>IF(O2342=1,U2341/2/D2342,Q2341)</f>
        <v>93.056776270251035</v>
      </c>
      <c r="R2342" s="41">
        <f>P2342*C2342/U2341</f>
        <v>0.48480163499388729</v>
      </c>
      <c r="S2342" s="41">
        <f>Q2342*D2342/U2341</f>
        <v>0.52130252610487959</v>
      </c>
      <c r="T2342" s="41">
        <f t="shared" si="439"/>
        <v>0.92998136536240616</v>
      </c>
      <c r="U2342" s="42">
        <f>P2342*C2342+Q2342*D2342</f>
        <v>38489.164979236171</v>
      </c>
      <c r="V2342" s="25">
        <f>B2342</f>
        <v>44426</v>
      </c>
      <c r="W2342">
        <f>C2342/C$2</f>
        <v>2.1290840729734772</v>
      </c>
      <c r="X2342">
        <f>D2342/D$2</f>
        <v>1.5357040487280544</v>
      </c>
      <c r="Y2342">
        <f t="shared" si="440"/>
        <v>1.9244582489618085</v>
      </c>
      <c r="AA2342" s="15">
        <f t="shared" si="441"/>
        <v>1.1749071826426594E-2</v>
      </c>
      <c r="AB2342" s="15">
        <f t="shared" si="442"/>
        <v>9.1073617841086474E-4</v>
      </c>
      <c r="AC2342" s="15">
        <f t="shared" si="443"/>
        <v>6.1041610987668804E-3</v>
      </c>
    </row>
    <row r="2343" spans="1:29" x14ac:dyDescent="0.4">
      <c r="A2343" s="43">
        <f t="shared" si="434"/>
        <v>2021</v>
      </c>
      <c r="B2343" s="53">
        <v>44427</v>
      </c>
      <c r="C2343" s="45">
        <v>4862.1394</v>
      </c>
      <c r="D2343" s="45">
        <f>VLOOKUP(B2343,'H11001.CSI  中证全债'!$A$2:$B$2792,2,0)</f>
        <v>214.4152</v>
      </c>
      <c r="E2343" s="14">
        <f t="shared" si="435"/>
        <v>0</v>
      </c>
      <c r="F2343" s="14">
        <f>IF(AND((B2343-$B$2)&gt;123,OR(((G2342*J2342/C2342*C2343)/(G2342*K2342/D2342*D2343))&lt;(4/6),((G2342*J2342/C2342*C2343)/(G2342*K2342/D2342*D2343))&gt;(6/4))),COUNTIF($E$2:E2343,1),0)</f>
        <v>0</v>
      </c>
      <c r="G2343" s="21">
        <f t="shared" si="436"/>
        <v>38416.345445683874</v>
      </c>
      <c r="H2343" s="12">
        <f t="shared" si="437"/>
        <v>3.7932660163502669</v>
      </c>
      <c r="I2343" s="12">
        <f t="shared" si="438"/>
        <v>93.150846082302351</v>
      </c>
      <c r="J2343" s="15">
        <f>IF(OR((ROW(F2343)-MATCH(MAX($F$2:F2343),$F$2:F2343,0))=1,(ROW(F2343)-MATCH(MAX($F$2:F2343),$F$2:F2343,0))&gt;123),IF(OR(((G2342*J2342/C2342*C2343)/(G2342*K2342/D2342*D2343))&lt;(4/6),((G2342*J2342/C2342*C2343)/(G2342*K2342/D2342*D2343))&gt;(6/4)),50%,((G2342*J2342/C2342*C2343)/((G2342*K2342/D2342*D2343)+(G2342*J2342/C2342*C2343)))),((G2342*J2342/C2342*C2343)/((G2342*K2342/D2342*D2343)+(G2342*J2342/C2342*C2343))))</f>
        <v>0.48009220915754319</v>
      </c>
      <c r="K2343" s="18">
        <f t="shared" si="432"/>
        <v>0.51990779084245675</v>
      </c>
      <c r="L2343" s="20">
        <f t="shared" si="433"/>
        <v>0.92341799375539935</v>
      </c>
      <c r="M2343" s="51">
        <f>IF(AND((B2343-$B$2)&gt;123,OR(((U2342*R2342/C2342*C2343)/(U2342*S2342/D2342*D2343))&lt;(4/6),((U2342*R2342/C2342*C2343)/(U2342*S2342/D2342*D2343))&gt;(6/4))),1,0)</f>
        <v>0</v>
      </c>
      <c r="N2343" s="51">
        <f>IF(AND((B2343-$B$2)&gt;123,OR(((U2342*R2342/C2342*C2343)/(U2342*S2342/D2342*D2343))&lt;(4/6),((U2342*R2342/C2342*C2343)/(U2342*S2342/D2342*D2343))&gt;(6/4))),COUNTIF($M$2:M2343,1),0)</f>
        <v>0</v>
      </c>
      <c r="O2343" s="51">
        <f>IF(OR((ROW(N2343)-MATCH(MAX($N$2:N2343),$N$2:N2343,0))=1,(ROW(N2343)-MATCH(MAX($N$2:N2343),$N$2:N2343,0))&gt;123),IF(OR(((U2342*R2342/C2342*C2343)/(U2342*S2342/D2342*D2343))&lt;(4/6),((U2342*R2342/C2342*C2343)/(U2342*S2342/D2342*D2343))&gt;(6/4)),1,0),0)</f>
        <v>0</v>
      </c>
      <c r="P2343" s="47">
        <f>IF(O2343=1,U2342/2/C2343,P2342)</f>
        <v>3.7894353284260429</v>
      </c>
      <c r="Q2343" s="47">
        <f>IF(O2343=1,U2342/2/D2343,Q2342)</f>
        <v>93.056776270251035</v>
      </c>
      <c r="R2343" s="41">
        <f>P2343*C2343/U2342</f>
        <v>0.47869998801044</v>
      </c>
      <c r="S2343" s="41">
        <f>Q2343*D2343/U2342</f>
        <v>0.51840010834490946</v>
      </c>
      <c r="T2343" s="41">
        <f t="shared" si="439"/>
        <v>0.92341799375540334</v>
      </c>
      <c r="U2343" s="42">
        <f>P2343*C2343+Q2343*D2343</f>
        <v>38377.55010943333</v>
      </c>
      <c r="V2343" s="25">
        <f>B2343</f>
        <v>44427</v>
      </c>
      <c r="W2343">
        <f>C2343/C$2</f>
        <v>2.1151204152860266</v>
      </c>
      <c r="X2343">
        <f>D2343/D$2</f>
        <v>1.5364758151200286</v>
      </c>
      <c r="Y2343">
        <f t="shared" si="440"/>
        <v>1.9188775054716665</v>
      </c>
      <c r="AA2343" s="15">
        <f t="shared" si="441"/>
        <v>-6.5585280847783034E-3</v>
      </c>
      <c r="AB2343" s="15">
        <f t="shared" si="442"/>
        <v>5.0254890752765569E-4</v>
      </c>
      <c r="AC2343" s="15">
        <f t="shared" si="443"/>
        <v>-2.8999036446505366E-3</v>
      </c>
    </row>
    <row r="2344" spans="1:29" x14ac:dyDescent="0.4">
      <c r="A2344" s="43">
        <f t="shared" si="434"/>
        <v>2021</v>
      </c>
      <c r="B2344" s="53">
        <v>44428</v>
      </c>
      <c r="C2344" s="45">
        <v>4769.2677999999996</v>
      </c>
      <c r="D2344" s="45">
        <f>VLOOKUP(B2344,'H11001.CSI  中证全债'!$A$2:$B$2792,2,0)</f>
        <v>214.44130000000001</v>
      </c>
      <c r="E2344" s="14">
        <f t="shared" si="435"/>
        <v>0</v>
      </c>
      <c r="F2344" s="14">
        <f>IF(AND((B2344-$B$2)&gt;123,OR(((G2343*J2343/C2343*C2344)/(G2343*K2343/D2343*D2344))&lt;(4/6),((G2343*J2343/C2343*C2344)/(G2343*K2343/D2343*D2344))&gt;(6/4))),COUNTIF($E$2:E2344,1),0)</f>
        <v>0</v>
      </c>
      <c r="G2344" s="21">
        <f t="shared" si="436"/>
        <v>38066.489998602541</v>
      </c>
      <c r="H2344" s="12">
        <f t="shared" si="437"/>
        <v>3.7932660163502669</v>
      </c>
      <c r="I2344" s="12">
        <f t="shared" si="438"/>
        <v>93.150846082302351</v>
      </c>
      <c r="J2344" s="15">
        <f>IF(OR((ROW(F2344)-MATCH(MAX($F$2:F2344),$F$2:F2344,0))=1,(ROW(F2344)-MATCH(MAX($F$2:F2344),$F$2:F2344,0))&gt;123),IF(OR(((G2343*J2343/C2343*C2344)/(G2343*K2343/D2343*D2344))&lt;(4/6),((G2343*J2343/C2343*C2344)/(G2343*K2343/D2343*D2344))&gt;(6/4)),50%,((G2343*J2343/C2343*C2344)/((G2343*K2343/D2343*D2344)+(G2343*J2343/C2343*C2344)))),((G2343*J2343/C2343*C2344)/((G2343*K2343/D2343*D2344)+(G2343*J2343/C2343*C2344))))</f>
        <v>0.47525005508198315</v>
      </c>
      <c r="K2344" s="18">
        <f t="shared" si="432"/>
        <v>0.52474994491801685</v>
      </c>
      <c r="L2344" s="20">
        <f t="shared" si="433"/>
        <v>0.90566956639935003</v>
      </c>
      <c r="M2344" s="51">
        <f>IF(AND((B2344-$B$2)&gt;123,OR(((U2343*R2343/C2343*C2344)/(U2343*S2343/D2343*D2344))&lt;(4/6),((U2343*R2343/C2343*C2344)/(U2343*S2343/D2343*D2344))&gt;(6/4))),1,0)</f>
        <v>0</v>
      </c>
      <c r="N2344" s="51">
        <f>IF(AND((B2344-$B$2)&gt;123,OR(((U2343*R2343/C2343*C2344)/(U2343*S2343/D2343*D2344))&lt;(4/6),((U2343*R2343/C2343*C2344)/(U2343*S2343/D2343*D2344))&gt;(6/4))),COUNTIF($M$2:M2344,1),0)</f>
        <v>0</v>
      </c>
      <c r="O2344" s="51">
        <f>IF(OR((ROW(N2344)-MATCH(MAX($N$2:N2344),$N$2:N2344,0))=1,(ROW(N2344)-MATCH(MAX($N$2:N2344),$N$2:N2344,0))&gt;123),IF(OR(((U2343*R2343/C2343*C2344)/(U2343*S2343/D2343*D2344))&lt;(4/6),((U2343*R2343/C2343*C2344)/(U2343*S2343/D2343*D2344))&gt;(6/4)),1,0),0)</f>
        <v>0</v>
      </c>
      <c r="P2344" s="47">
        <f>IF(O2344=1,U2343/2/C2344,P2343)</f>
        <v>3.7894353284260429</v>
      </c>
      <c r="Q2344" s="47">
        <f>IF(O2344=1,U2343/2/D2344,Q2343)</f>
        <v>93.056776270251035</v>
      </c>
      <c r="R2344" s="41">
        <f>P2344*C2344/U2343</f>
        <v>0.47092198018138698</v>
      </c>
      <c r="S2344" s="41">
        <f>Q2344*D2344/U2343</f>
        <v>0.5199710773694417</v>
      </c>
      <c r="T2344" s="41">
        <f t="shared" si="439"/>
        <v>0.90566956639935359</v>
      </c>
      <c r="U2344" s="42">
        <f>P2344*C2344+Q2344*D2344</f>
        <v>38028.047969246531</v>
      </c>
      <c r="V2344" s="25">
        <f>B2344</f>
        <v>44428</v>
      </c>
      <c r="W2344">
        <f>C2344/C$2</f>
        <v>2.0747195544714891</v>
      </c>
      <c r="X2344">
        <f>D2344/D$2</f>
        <v>1.5366628448584736</v>
      </c>
      <c r="Y2344">
        <f t="shared" si="440"/>
        <v>1.9014023984623265</v>
      </c>
      <c r="AA2344" s="15">
        <f t="shared" si="441"/>
        <v>-1.9100974357090683E-2</v>
      </c>
      <c r="AB2344" s="15">
        <f t="shared" si="442"/>
        <v>1.2172644476704519E-4</v>
      </c>
      <c r="AC2344" s="15">
        <f t="shared" si="443"/>
        <v>-9.106942449171318E-3</v>
      </c>
    </row>
    <row r="2345" spans="1:29" x14ac:dyDescent="0.4">
      <c r="A2345" s="43">
        <f t="shared" si="434"/>
        <v>2021</v>
      </c>
      <c r="B2345" s="53">
        <v>44431</v>
      </c>
      <c r="C2345" s="45">
        <v>4835.8782000000001</v>
      </c>
      <c r="D2345" s="45">
        <f>VLOOKUP(B2345,'H11001.CSI  中证全债'!$A$2:$B$2792,2,0)</f>
        <v>214.39959999999999</v>
      </c>
      <c r="E2345" s="14">
        <f t="shared" si="435"/>
        <v>0</v>
      </c>
      <c r="F2345" s="14">
        <f>IF(AND((B2345-$B$2)&gt;123,OR(((G2344*J2344/C2344*C2345)/(G2344*K2344/D2344*D2345))&lt;(4/6),((G2344*J2344/C2344*C2345)/(G2344*K2344/D2344*D2345))&gt;(6/4))),COUNTIF($E$2:E2345,1),0)</f>
        <v>0</v>
      </c>
      <c r="G2345" s="21">
        <f t="shared" si="436"/>
        <v>38315.276574976408</v>
      </c>
      <c r="H2345" s="12">
        <f t="shared" si="437"/>
        <v>3.7932660163502669</v>
      </c>
      <c r="I2345" s="12">
        <f t="shared" si="438"/>
        <v>93.150846082302351</v>
      </c>
      <c r="J2345" s="15">
        <f>IF(OR((ROW(F2345)-MATCH(MAX($F$2:F2345),$F$2:F2345,0))=1,(ROW(F2345)-MATCH(MAX($F$2:F2345),$F$2:F2345,0))&gt;123),IF(OR(((G2344*J2344/C2344*C2345)/(G2344*K2344/D2344*D2345))&lt;(4/6),((G2344*J2344/C2344*C2345)/(G2344*K2344/D2344*D2345))&gt;(6/4)),50%,((G2344*J2344/C2344*C2345)/((G2344*K2344/D2344*D2345)+(G2344*J2344/C2344*C2345)))),((G2344*J2344/C2344*C2345)/((G2344*K2344/D2344*D2345)+(G2344*J2344/C2344*C2345))))</f>
        <v>0.47875871127730241</v>
      </c>
      <c r="K2345" s="18">
        <f t="shared" si="432"/>
        <v>0.52124128872269759</v>
      </c>
      <c r="L2345" s="20">
        <f t="shared" si="433"/>
        <v>0.91849729028661797</v>
      </c>
      <c r="M2345" s="51">
        <f>IF(AND((B2345-$B$2)&gt;123,OR(((U2344*R2344/C2344*C2345)/(U2344*S2344/D2344*D2345))&lt;(4/6),((U2344*R2344/C2344*C2345)/(U2344*S2344/D2344*D2345))&gt;(6/4))),1,0)</f>
        <v>0</v>
      </c>
      <c r="N2345" s="51">
        <f>IF(AND((B2345-$B$2)&gt;123,OR(((U2344*R2344/C2344*C2345)/(U2344*S2344/D2344*D2345))&lt;(4/6),((U2344*R2344/C2344*C2345)/(U2344*S2344/D2344*D2345))&gt;(6/4))),COUNTIF($M$2:M2345,1),0)</f>
        <v>0</v>
      </c>
      <c r="O2345" s="51">
        <f>IF(OR((ROW(N2345)-MATCH(MAX($N$2:N2345),$N$2:N2345,0))=1,(ROW(N2345)-MATCH(MAX($N$2:N2345),$N$2:N2345,0))&gt;123),IF(OR(((U2344*R2344/C2344*C2345)/(U2344*S2344/D2344*D2345))&lt;(4/6),((U2344*R2344/C2344*C2345)/(U2344*S2344/D2344*D2345))&gt;(6/4)),1,0),0)</f>
        <v>0</v>
      </c>
      <c r="P2345" s="47">
        <f>IF(O2345=1,U2344/2/C2345,P2344)</f>
        <v>3.7894353284260429</v>
      </c>
      <c r="Q2345" s="47">
        <f>IF(O2345=1,U2344/2/D2345,Q2344)</f>
        <v>93.056776270251035</v>
      </c>
      <c r="R2345" s="41">
        <f>P2345*C2345/U2344</f>
        <v>0.48188767695531098</v>
      </c>
      <c r="S2345" s="41">
        <f>Q2345*D2345/U2344</f>
        <v>0.52464790266821104</v>
      </c>
      <c r="T2345" s="41">
        <f t="shared" si="439"/>
        <v>0.91849729028662153</v>
      </c>
      <c r="U2345" s="42">
        <f>P2345*C2345+Q2345*D2345</f>
        <v>38276.583304676657</v>
      </c>
      <c r="V2345" s="25">
        <f>B2345</f>
        <v>44431</v>
      </c>
      <c r="W2345">
        <f>C2345/C$2</f>
        <v>2.1036963083898095</v>
      </c>
      <c r="X2345">
        <f>D2345/D$2</f>
        <v>1.5363640272303831</v>
      </c>
      <c r="Y2345">
        <f t="shared" si="440"/>
        <v>1.9138291652338328</v>
      </c>
      <c r="AA2345" s="15">
        <f t="shared" si="441"/>
        <v>1.3966588330393215E-2</v>
      </c>
      <c r="AB2345" s="15">
        <f t="shared" si="442"/>
        <v>-1.9445880994017894E-4</v>
      </c>
      <c r="AC2345" s="15">
        <f t="shared" si="443"/>
        <v>6.5355796235220254E-3</v>
      </c>
    </row>
    <row r="2346" spans="1:29" x14ac:dyDescent="0.4">
      <c r="A2346" s="43">
        <f t="shared" si="434"/>
        <v>2021</v>
      </c>
      <c r="B2346" s="53">
        <v>44432</v>
      </c>
      <c r="C2346" s="45">
        <v>4888.3901999999998</v>
      </c>
      <c r="D2346" s="45">
        <f>VLOOKUP(B2346,'H11001.CSI  中证全债'!$A$2:$B$2792,2,0)</f>
        <v>214.41139999999999</v>
      </c>
      <c r="E2346" s="14">
        <f t="shared" si="435"/>
        <v>0</v>
      </c>
      <c r="F2346" s="14">
        <f>IF(AND((B2346-$B$2)&gt;123,OR(((G2345*J2345/C2345*C2346)/(G2345*K2345/D2345*D2346))&lt;(4/6),((G2345*J2345/C2345*C2346)/(G2345*K2345/D2345*D2346))&gt;(6/4))),COUNTIF($E$2:E2346,1),0)</f>
        <v>0</v>
      </c>
      <c r="G2346" s="21">
        <f t="shared" si="436"/>
        <v>38515.56774001076</v>
      </c>
      <c r="H2346" s="12">
        <f t="shared" si="437"/>
        <v>3.7932660163502669</v>
      </c>
      <c r="I2346" s="12">
        <f t="shared" si="438"/>
        <v>93.150846082302351</v>
      </c>
      <c r="J2346" s="15">
        <f>IF(OR((ROW(F2346)-MATCH(MAX($F$2:F2346),$F$2:F2346,0))=1,(ROW(F2346)-MATCH(MAX($F$2:F2346),$F$2:F2346,0))&gt;123),IF(OR(((G2345*J2345/C2345*C2346)/(G2345*K2345/D2345*D2346))&lt;(4/6),((G2345*J2345/C2345*C2346)/(G2345*K2345/D2345*D2346))&gt;(6/4)),50%,((G2345*J2345/C2345*C2346)/((G2345*K2345/D2345*D2346)+(G2345*J2345/C2345*C2346)))),((G2345*J2345/C2345*C2346)/((G2345*K2345/D2345*D2346)+(G2345*J2345/C2345*C2346))))</f>
        <v>0.48144076560130494</v>
      </c>
      <c r="K2346" s="18">
        <f t="shared" si="432"/>
        <v>0.51855923439869511</v>
      </c>
      <c r="L2346" s="20">
        <f t="shared" si="433"/>
        <v>0.9284200023157787</v>
      </c>
      <c r="M2346" s="51">
        <f>IF(AND((B2346-$B$2)&gt;123,OR(((U2345*R2345/C2345*C2346)/(U2345*S2345/D2345*D2346))&lt;(4/6),((U2345*R2345/C2345*C2346)/(U2345*S2345/D2345*D2346))&gt;(6/4))),1,0)</f>
        <v>0</v>
      </c>
      <c r="N2346" s="51">
        <f>IF(AND((B2346-$B$2)&gt;123,OR(((U2345*R2345/C2345*C2346)/(U2345*S2345/D2345*D2346))&lt;(4/6),((U2345*R2345/C2345*C2346)/(U2345*S2345/D2345*D2346))&gt;(6/4))),COUNTIF($M$2:M2346,1),0)</f>
        <v>0</v>
      </c>
      <c r="O2346" s="51">
        <f>IF(OR((ROW(N2346)-MATCH(MAX($N$2:N2346),$N$2:N2346,0))=1,(ROW(N2346)-MATCH(MAX($N$2:N2346),$N$2:N2346,0))&gt;123),IF(OR(((U2345*R2345/C2345*C2346)/(U2345*S2345/D2345*D2346))&lt;(4/6),((U2345*R2345/C2345*C2346)/(U2345*S2345/D2345*D2346))&gt;(6/4)),1,0),0)</f>
        <v>0</v>
      </c>
      <c r="P2346" s="47">
        <f>IF(O2346=1,U2345/2/C2346,P2345)</f>
        <v>3.7894353284260429</v>
      </c>
      <c r="Q2346" s="47">
        <f>IF(O2346=1,U2345/2/D2346,Q2345)</f>
        <v>93.056776270251035</v>
      </c>
      <c r="R2346" s="41">
        <f>P2346*C2346/U2345</f>
        <v>0.48395747278593559</v>
      </c>
      <c r="S2346" s="41">
        <f>Q2346*D2346/U2345</f>
        <v>0.52126997649640006</v>
      </c>
      <c r="T2346" s="41">
        <f t="shared" si="439"/>
        <v>0.92842000231578248</v>
      </c>
      <c r="U2346" s="42">
        <f>P2346*C2346+Q2346*D2346</f>
        <v>38476.672202602946</v>
      </c>
      <c r="V2346" s="25">
        <f>B2346</f>
        <v>44432</v>
      </c>
      <c r="W2346">
        <f>C2346/C$2</f>
        <v>2.1265399979902146</v>
      </c>
      <c r="X2346">
        <f>D2346/D$2</f>
        <v>1.5364485847366534</v>
      </c>
      <c r="Y2346">
        <f t="shared" si="440"/>
        <v>1.9238336101301472</v>
      </c>
      <c r="AA2346" s="15">
        <f t="shared" si="441"/>
        <v>1.0858834285776719E-2</v>
      </c>
      <c r="AB2346" s="15">
        <f t="shared" si="442"/>
        <v>5.503741611456725E-5</v>
      </c>
      <c r="AC2346" s="15">
        <f t="shared" si="443"/>
        <v>5.2274492823354279E-3</v>
      </c>
    </row>
    <row r="2347" spans="1:29" x14ac:dyDescent="0.4">
      <c r="A2347" s="43">
        <f t="shared" si="434"/>
        <v>2021</v>
      </c>
      <c r="B2347" s="53">
        <v>44433</v>
      </c>
      <c r="C2347" s="45">
        <v>4898.1571999999996</v>
      </c>
      <c r="D2347" s="45">
        <f>VLOOKUP(B2347,'H11001.CSI  中证全债'!$A$2:$B$2792,2,0)</f>
        <v>214.55279999999999</v>
      </c>
      <c r="E2347" s="14">
        <f t="shared" si="435"/>
        <v>0</v>
      </c>
      <c r="F2347" s="14">
        <f>IF(AND((B2347-$B$2)&gt;123,OR(((G2346*J2346/C2346*C2347)/(G2346*K2346/D2346*D2347))&lt;(4/6),((G2346*J2346/C2346*C2347)/(G2346*K2346/D2346*D2347))&gt;(6/4))),COUNTIF($E$2:E2347,1),0)</f>
        <v>0</v>
      </c>
      <c r="G2347" s="21">
        <f t="shared" si="436"/>
        <v>38565.788098828489</v>
      </c>
      <c r="H2347" s="12">
        <f t="shared" si="437"/>
        <v>3.7932660163502669</v>
      </c>
      <c r="I2347" s="12">
        <f t="shared" si="438"/>
        <v>93.150846082302351</v>
      </c>
      <c r="J2347" s="15">
        <f>IF(OR((ROW(F2347)-MATCH(MAX($F$2:F2347),$F$2:F2347,0))=1,(ROW(F2347)-MATCH(MAX($F$2:F2347),$F$2:F2347,0))&gt;123),IF(OR(((G2346*J2346/C2346*C2347)/(G2346*K2346/D2346*D2347))&lt;(4/6),((G2346*J2346/C2346*C2347)/(G2346*K2346/D2346*D2347))&gt;(6/4)),50%,((G2346*J2346/C2346*C2347)/((G2346*K2346/D2346*D2347)+(G2346*J2346/C2346*C2347)))),((G2346*J2346/C2346*C2347)/((G2346*K2346/D2346*D2347)+(G2346*J2346/C2346*C2347))))</f>
        <v>0.4817744992501734</v>
      </c>
      <c r="K2347" s="18">
        <f t="shared" si="432"/>
        <v>0.51822550074982665</v>
      </c>
      <c r="L2347" s="20">
        <f t="shared" si="433"/>
        <v>0.92966189149914114</v>
      </c>
      <c r="M2347" s="51">
        <f>IF(AND((B2347-$B$2)&gt;123,OR(((U2346*R2346/C2346*C2347)/(U2346*S2346/D2346*D2347))&lt;(4/6),((U2346*R2346/C2346*C2347)/(U2346*S2346/D2346*D2347))&gt;(6/4))),1,0)</f>
        <v>0</v>
      </c>
      <c r="N2347" s="51">
        <f>IF(AND((B2347-$B$2)&gt;123,OR(((U2346*R2346/C2346*C2347)/(U2346*S2346/D2346*D2347))&lt;(4/6),((U2346*R2346/C2346*C2347)/(U2346*S2346/D2346*D2347))&gt;(6/4))),COUNTIF($M$2:M2347,1),0)</f>
        <v>0</v>
      </c>
      <c r="O2347" s="51">
        <f>IF(OR((ROW(N2347)-MATCH(MAX($N$2:N2347),$N$2:N2347,0))=1,(ROW(N2347)-MATCH(MAX($N$2:N2347),$N$2:N2347,0))&gt;123),IF(OR(((U2346*R2346/C2346*C2347)/(U2346*S2346/D2346*D2347))&lt;(4/6),((U2346*R2346/C2346*C2347)/(U2346*S2346/D2346*D2347))&gt;(6/4)),1,0),0)</f>
        <v>0</v>
      </c>
      <c r="P2347" s="47">
        <f>IF(O2347=1,U2346/2/C2347,P2346)</f>
        <v>3.7894353284260429</v>
      </c>
      <c r="Q2347" s="47">
        <f>IF(O2347=1,U2346/2/D2347,Q2346)</f>
        <v>93.056776270251035</v>
      </c>
      <c r="R2347" s="41">
        <f>P2347*C2347/U2346</f>
        <v>0.48240268389449531</v>
      </c>
      <c r="S2347" s="41">
        <f>Q2347*D2347/U2346</f>
        <v>0.51890121376986553</v>
      </c>
      <c r="T2347" s="41">
        <f t="shared" si="439"/>
        <v>0.92966189149914491</v>
      </c>
      <c r="U2347" s="42">
        <f>P2347*C2347+Q2347*D2347</f>
        <v>38526.8418456203</v>
      </c>
      <c r="V2347" s="25">
        <f>B2347</f>
        <v>44433</v>
      </c>
      <c r="W2347">
        <f>C2347/C$2</f>
        <v>2.1307888233316059</v>
      </c>
      <c r="X2347">
        <f>D2347/D$2</f>
        <v>1.5374618416338228</v>
      </c>
      <c r="Y2347">
        <f t="shared" si="440"/>
        <v>1.9263420922810151</v>
      </c>
      <c r="AA2347" s="15">
        <f t="shared" si="441"/>
        <v>1.997999259551575E-3</v>
      </c>
      <c r="AB2347" s="15">
        <f t="shared" si="442"/>
        <v>6.5947985974634804E-4</v>
      </c>
      <c r="AC2347" s="15">
        <f t="shared" si="443"/>
        <v>1.3038976643608979E-3</v>
      </c>
    </row>
    <row r="2348" spans="1:29" x14ac:dyDescent="0.4">
      <c r="A2348" s="43">
        <f t="shared" si="434"/>
        <v>2021</v>
      </c>
      <c r="B2348" s="53">
        <v>44434</v>
      </c>
      <c r="C2348" s="45">
        <v>4801.6094000000003</v>
      </c>
      <c r="D2348" s="45">
        <f>VLOOKUP(B2348,'H11001.CSI  中证全债'!$A$2:$B$2792,2,0)</f>
        <v>214.3613</v>
      </c>
      <c r="E2348" s="14">
        <f t="shared" si="435"/>
        <v>0</v>
      </c>
      <c r="F2348" s="14">
        <f>IF(AND((B2348-$B$2)&gt;123,OR(((G2347*J2347/C2347*C2348)/(G2347*K2347/D2347*D2348))&lt;(4/6),((G2347*J2347/C2347*C2348)/(G2347*K2347/D2347*D2348))&gt;(6/4))),COUNTIF($E$2:E2348,1),0)</f>
        <v>0</v>
      </c>
      <c r="G2348" s="21">
        <f t="shared" si="436"/>
        <v>38181.718223110351</v>
      </c>
      <c r="H2348" s="12">
        <f t="shared" si="437"/>
        <v>3.7932660163502669</v>
      </c>
      <c r="I2348" s="12">
        <f t="shared" si="438"/>
        <v>93.150846082302351</v>
      </c>
      <c r="J2348" s="15">
        <f>IF(OR((ROW(F2348)-MATCH(MAX($F$2:F2348),$F$2:F2348,0))=1,(ROW(F2348)-MATCH(MAX($F$2:F2348),$F$2:F2348,0))&gt;123),IF(OR(((G2347*J2347/C2347*C2348)/(G2347*K2347/D2347*D2348))&lt;(4/6),((G2347*J2347/C2347*C2348)/(G2347*K2347/D2347*D2348))&gt;(6/4)),50%,((G2347*J2347/C2347*C2348)/((G2347*K2347/D2347*D2348)+(G2347*J2347/C2347*C2348)))),((G2347*J2347/C2347*C2348)/((G2347*K2347/D2347*D2348)+(G2347*J2347/C2347*C2348))))</f>
        <v>0.47702886639040015</v>
      </c>
      <c r="K2348" s="18">
        <f t="shared" si="432"/>
        <v>0.5229711336095999</v>
      </c>
      <c r="L2348" s="20">
        <f t="shared" si="433"/>
        <v>0.91215142812548455</v>
      </c>
      <c r="M2348" s="51">
        <f>IF(AND((B2348-$B$2)&gt;123,OR(((U2347*R2347/C2347*C2348)/(U2347*S2347/D2347*D2348))&lt;(4/6),((U2347*R2347/C2347*C2348)/(U2347*S2347/D2347*D2348))&gt;(6/4))),1,0)</f>
        <v>0</v>
      </c>
      <c r="N2348" s="51">
        <f>IF(AND((B2348-$B$2)&gt;123,OR(((U2347*R2347/C2347*C2348)/(U2347*S2347/D2347*D2348))&lt;(4/6),((U2347*R2347/C2347*C2348)/(U2347*S2347/D2347*D2348))&gt;(6/4))),COUNTIF($M$2:M2348,1),0)</f>
        <v>0</v>
      </c>
      <c r="O2348" s="51">
        <f>IF(OR((ROW(N2348)-MATCH(MAX($N$2:N2348),$N$2:N2348,0))=1,(ROW(N2348)-MATCH(MAX($N$2:N2348),$N$2:N2348,0))&gt;123),IF(OR(((U2347*R2347/C2347*C2348)/(U2347*S2347/D2347*D2348))&lt;(4/6),((U2347*R2347/C2347*C2348)/(U2347*S2347/D2347*D2348))&gt;(6/4)),1,0),0)</f>
        <v>0</v>
      </c>
      <c r="P2348" s="47">
        <f>IF(O2348=1,U2347/2/C2348,P2347)</f>
        <v>3.7894353284260429</v>
      </c>
      <c r="Q2348" s="47">
        <f>IF(O2348=1,U2347/2/D2348,Q2347)</f>
        <v>93.056776270251035</v>
      </c>
      <c r="R2348" s="41">
        <f>P2348*C2348/U2347</f>
        <v>0.47227822011917675</v>
      </c>
      <c r="S2348" s="41">
        <f>Q2348*D2348/U2347</f>
        <v>0.51776295640925496</v>
      </c>
      <c r="T2348" s="41">
        <f t="shared" si="439"/>
        <v>0.91215142812548811</v>
      </c>
      <c r="U2348" s="42">
        <f>P2348*C2348+Q2348*D2348</f>
        <v>38143.159828762742</v>
      </c>
      <c r="V2348" s="25">
        <f>B2348</f>
        <v>44434</v>
      </c>
      <c r="W2348">
        <f>C2348/C$2</f>
        <v>2.0887887476383935</v>
      </c>
      <c r="X2348">
        <f>D2348/D$2</f>
        <v>1.5360895736295233</v>
      </c>
      <c r="Y2348">
        <f t="shared" si="440"/>
        <v>1.9071579914381371</v>
      </c>
      <c r="AA2348" s="15">
        <f t="shared" si="441"/>
        <v>-1.9711045615277367E-2</v>
      </c>
      <c r="AB2348" s="15">
        <f t="shared" si="442"/>
        <v>-8.9255418712785861E-4</v>
      </c>
      <c r="AC2348" s="15">
        <f t="shared" si="443"/>
        <v>-9.9588234715681789E-3</v>
      </c>
    </row>
    <row r="2349" spans="1:29" x14ac:dyDescent="0.4">
      <c r="A2349" s="43">
        <f t="shared" si="434"/>
        <v>2021</v>
      </c>
      <c r="B2349" s="53">
        <v>44435</v>
      </c>
      <c r="C2349" s="45">
        <v>4827.0433000000003</v>
      </c>
      <c r="D2349" s="45">
        <f>VLOOKUP(B2349,'H11001.CSI  中证全债'!$A$2:$B$2792,2,0)</f>
        <v>214.39949999999999</v>
      </c>
      <c r="E2349" s="14">
        <f t="shared" si="435"/>
        <v>0</v>
      </c>
      <c r="F2349" s="14">
        <f>IF(AND((B2349-$B$2)&gt;123,OR(((G2348*J2348/C2348*C2349)/(G2348*K2348/D2348*D2349))&lt;(4/6),((G2348*J2348/C2348*C2349)/(G2348*K2348/D2348*D2349))&gt;(6/4))),COUNTIF($E$2:E2349,1),0)</f>
        <v>0</v>
      </c>
      <c r="G2349" s="21">
        <f t="shared" si="436"/>
        <v>38281.754133963943</v>
      </c>
      <c r="H2349" s="12">
        <f t="shared" si="437"/>
        <v>3.7932660163502669</v>
      </c>
      <c r="I2349" s="12">
        <f t="shared" si="438"/>
        <v>93.150846082302351</v>
      </c>
      <c r="J2349" s="15">
        <f>IF(OR((ROW(F2349)-MATCH(MAX($F$2:F2349),$F$2:F2349,0))=1,(ROW(F2349)-MATCH(MAX($F$2:F2349),$F$2:F2349,0))&gt;123),IF(OR(((G2348*J2348/C2348*C2349)/(G2348*K2348/D2348*D2349))&lt;(4/6),((G2348*J2348/C2348*C2349)/(G2348*K2348/D2348*D2349))&gt;(6/4)),50%,((G2348*J2348/C2348*C2349)/((G2348*K2348/D2348*D2349)+(G2348*J2348/C2348*C2349)))),((G2348*J2348/C2348*C2349)/((G2348*K2348/D2348*D2349)+(G2348*J2348/C2348*C2349))))</f>
        <v>0.47830251574329574</v>
      </c>
      <c r="K2349" s="18">
        <f t="shared" si="432"/>
        <v>0.52169748425670426</v>
      </c>
      <c r="L2349" s="20">
        <f t="shared" si="433"/>
        <v>0.91681967074225768</v>
      </c>
      <c r="M2349" s="51">
        <f>IF(AND((B2349-$B$2)&gt;123,OR(((U2348*R2348/C2348*C2349)/(U2348*S2348/D2348*D2349))&lt;(4/6),((U2348*R2348/C2348*C2349)/(U2348*S2348/D2348*D2349))&gt;(6/4))),1,0)</f>
        <v>0</v>
      </c>
      <c r="N2349" s="51">
        <f>IF(AND((B2349-$B$2)&gt;123,OR(((U2348*R2348/C2348*C2349)/(U2348*S2348/D2348*D2349))&lt;(4/6),((U2348*R2348/C2348*C2349)/(U2348*S2348/D2348*D2349))&gt;(6/4))),COUNTIF($M$2:M2349,1),0)</f>
        <v>0</v>
      </c>
      <c r="O2349" s="51">
        <f>IF(OR((ROW(N2349)-MATCH(MAX($N$2:N2349),$N$2:N2349,0))=1,(ROW(N2349)-MATCH(MAX($N$2:N2349),$N$2:N2349,0))&gt;123),IF(OR(((U2348*R2348/C2348*C2349)/(U2348*S2348/D2348*D2349))&lt;(4/6),((U2348*R2348/C2348*C2349)/(U2348*S2348/D2348*D2349))&gt;(6/4)),1,0),0)</f>
        <v>0</v>
      </c>
      <c r="P2349" s="47">
        <f>IF(O2349=1,U2348/2/C2349,P2348)</f>
        <v>3.7894353284260429</v>
      </c>
      <c r="Q2349" s="47">
        <f>IF(O2349=1,U2348/2/D2349,Q2348)</f>
        <v>93.056776270251035</v>
      </c>
      <c r="R2349" s="41">
        <f>P2349*C2349/U2348</f>
        <v>0.47955566594325244</v>
      </c>
      <c r="S2349" s="41">
        <f>Q2349*D2349/U2348</f>
        <v>0.52306432905720945</v>
      </c>
      <c r="T2349" s="41">
        <f t="shared" si="439"/>
        <v>0.91681967074226101</v>
      </c>
      <c r="U2349" s="42">
        <f>P2349*C2349+Q2349*D2349</f>
        <v>38243.094716815918</v>
      </c>
      <c r="V2349" s="25">
        <f>B2349</f>
        <v>44435</v>
      </c>
      <c r="W2349">
        <f>C2349/C$2</f>
        <v>2.0998529637590466</v>
      </c>
      <c r="X2349">
        <f>D2349/D$2</f>
        <v>1.536363310641347</v>
      </c>
      <c r="Y2349">
        <f t="shared" si="440"/>
        <v>1.912154735840796</v>
      </c>
      <c r="AA2349" s="15">
        <f t="shared" si="441"/>
        <v>5.2969531424191807E-3</v>
      </c>
      <c r="AB2349" s="15">
        <f t="shared" si="442"/>
        <v>1.7820380824340454E-4</v>
      </c>
      <c r="AC2349" s="15">
        <f t="shared" si="443"/>
        <v>2.6199950004619499E-3</v>
      </c>
    </row>
    <row r="2350" spans="1:29" x14ac:dyDescent="0.4">
      <c r="A2350" s="43">
        <f t="shared" si="434"/>
        <v>2021</v>
      </c>
      <c r="B2350" s="53">
        <v>44438</v>
      </c>
      <c r="C2350" s="45">
        <v>4813.2703000000001</v>
      </c>
      <c r="D2350" s="45">
        <f>VLOOKUP(B2350,'H11001.CSI  中证全债'!$A$2:$B$2792,2,0)</f>
        <v>214.50630000000001</v>
      </c>
      <c r="E2350" s="14">
        <f t="shared" si="435"/>
        <v>0</v>
      </c>
      <c r="F2350" s="14">
        <f>IF(AND((B2350-$B$2)&gt;123,OR(((G2349*J2349/C2349*C2350)/(G2349*K2349/D2349*D2350))&lt;(4/6),((G2349*J2349/C2349*C2350)/(G2349*K2349/D2349*D2350))&gt;(6/4))),COUNTIF($E$2:E2350,1),0)</f>
        <v>0</v>
      </c>
      <c r="G2350" s="21">
        <f t="shared" si="436"/>
        <v>38239.457991482341</v>
      </c>
      <c r="H2350" s="12">
        <f t="shared" si="437"/>
        <v>3.7932660163502669</v>
      </c>
      <c r="I2350" s="12">
        <f t="shared" si="438"/>
        <v>93.150846082302351</v>
      </c>
      <c r="J2350" s="15">
        <f>IF(OR((ROW(F2350)-MATCH(MAX($F$2:F2350),$F$2:F2350,0))=1,(ROW(F2350)-MATCH(MAX($F$2:F2350),$F$2:F2350,0))&gt;123),IF(OR(((G2349*J2349/C2349*C2350)/(G2349*K2349/D2349*D2350))&lt;(4/6),((G2349*J2349/C2349*C2350)/(G2349*K2349/D2349*D2350))&gt;(6/4)),50%,((G2349*J2349/C2349*C2350)/((G2349*K2349/D2349*D2350)+(G2349*J2349/C2349*C2350)))),((G2349*J2349/C2349*C2350)/((G2349*K2349/D2349*D2350)+(G2349*J2349/C2349*C2350))))</f>
        <v>0.47746530980028423</v>
      </c>
      <c r="K2350" s="18">
        <f t="shared" si="432"/>
        <v>0.52253469019971577</v>
      </c>
      <c r="L2350" s="20">
        <f t="shared" si="433"/>
        <v>0.91374853910234022</v>
      </c>
      <c r="M2350" s="51">
        <f>IF(AND((B2350-$B$2)&gt;123,OR(((U2349*R2349/C2349*C2350)/(U2349*S2349/D2349*D2350))&lt;(4/6),((U2349*R2349/C2349*C2350)/(U2349*S2349/D2349*D2350))&gt;(6/4))),1,0)</f>
        <v>0</v>
      </c>
      <c r="N2350" s="51">
        <f>IF(AND((B2350-$B$2)&gt;123,OR(((U2349*R2349/C2349*C2350)/(U2349*S2349/D2349*D2350))&lt;(4/6),((U2349*R2349/C2349*C2350)/(U2349*S2349/D2349*D2350))&gt;(6/4))),COUNTIF($M$2:M2350,1),0)</f>
        <v>0</v>
      </c>
      <c r="O2350" s="51">
        <f>IF(OR((ROW(N2350)-MATCH(MAX($N$2:N2350),$N$2:N2350,0))=1,(ROW(N2350)-MATCH(MAX($N$2:N2350),$N$2:N2350,0))&gt;123),IF(OR(((U2349*R2349/C2349*C2350)/(U2349*S2349/D2349*D2350))&lt;(4/6),((U2349*R2349/C2349*C2350)/(U2349*S2349/D2349*D2350))&gt;(6/4)),1,0),0)</f>
        <v>0</v>
      </c>
      <c r="P2350" s="47">
        <f>IF(O2350=1,U2349/2/C2350,P2349)</f>
        <v>3.7894353284260429</v>
      </c>
      <c r="Q2350" s="47">
        <f>IF(O2350=1,U2349/2/D2350,Q2349)</f>
        <v>93.056776270251035</v>
      </c>
      <c r="R2350" s="41">
        <f>P2350*C2350/U2349</f>
        <v>0.47693777543750066</v>
      </c>
      <c r="S2350" s="41">
        <f>Q2350*D2350/U2349</f>
        <v>0.52195736028868389</v>
      </c>
      <c r="T2350" s="41">
        <f t="shared" si="439"/>
        <v>0.91374853910234388</v>
      </c>
      <c r="U2350" s="42">
        <f>P2350*C2350+Q2350*D2350</f>
        <v>38200.841287743169</v>
      </c>
      <c r="V2350" s="25">
        <f>B2350</f>
        <v>44438</v>
      </c>
      <c r="W2350">
        <f>C2350/C$2</f>
        <v>2.0938614544494341</v>
      </c>
      <c r="X2350">
        <f>D2350/D$2</f>
        <v>1.5371286277319955</v>
      </c>
      <c r="Y2350">
        <f t="shared" si="440"/>
        <v>1.9100420643871585</v>
      </c>
      <c r="AA2350" s="15">
        <f t="shared" si="441"/>
        <v>-2.8532994514467447E-3</v>
      </c>
      <c r="AB2350" s="15">
        <f t="shared" si="442"/>
        <v>4.981354900548407E-4</v>
      </c>
      <c r="AC2350" s="15">
        <f t="shared" si="443"/>
        <v>-1.104864273815398E-3</v>
      </c>
    </row>
    <row r="2351" spans="1:29" x14ac:dyDescent="0.4">
      <c r="A2351" s="43">
        <f t="shared" si="434"/>
        <v>2021</v>
      </c>
      <c r="B2351" s="53">
        <v>44439</v>
      </c>
      <c r="C2351" s="45">
        <v>4805.6099000000004</v>
      </c>
      <c r="D2351" s="45">
        <f>VLOOKUP(B2351,'H11001.CSI  中证全债'!$A$2:$B$2792,2,0)</f>
        <v>214.50829999999999</v>
      </c>
      <c r="E2351" s="14">
        <f t="shared" si="435"/>
        <v>0</v>
      </c>
      <c r="F2351" s="14">
        <f>IF(AND((B2351-$B$2)&gt;123,OR(((G2350*J2350/C2350*C2351)/(G2350*K2350/D2350*D2351))&lt;(4/6),((G2350*J2350/C2350*C2351)/(G2350*K2350/D2350*D2351))&gt;(6/4))),COUNTIF($E$2:E2351,1),0)</f>
        <v>0</v>
      </c>
      <c r="G2351" s="21">
        <f t="shared" si="436"/>
        <v>38210.58635818286</v>
      </c>
      <c r="H2351" s="12">
        <f t="shared" si="437"/>
        <v>3.7932660163502669</v>
      </c>
      <c r="I2351" s="12">
        <f t="shared" si="438"/>
        <v>93.150846082302351</v>
      </c>
      <c r="J2351" s="15">
        <f>IF(OR((ROW(F2351)-MATCH(MAX($F$2:F2351),$F$2:F2351,0))=1,(ROW(F2351)-MATCH(MAX($F$2:F2351),$F$2:F2351,0))&gt;123),IF(OR(((G2350*J2350/C2350*C2351)/(G2350*K2350/D2350*D2351))&lt;(4/6),((G2350*J2350/C2350*C2351)/(G2350*K2350/D2350*D2351))&gt;(6/4)),50%,((G2350*J2350/C2350*C2351)/((G2350*K2350/D2350*D2351)+(G2350*J2350/C2350*C2351)))),((G2350*J2350/C2350*C2351)/((G2350*K2350/D2350*D2351)+(G2350*J2350/C2350*C2351))))</f>
        <v>0.47706561083961652</v>
      </c>
      <c r="K2351" s="18">
        <f t="shared" si="432"/>
        <v>0.52293438916038348</v>
      </c>
      <c r="L2351" s="20">
        <f t="shared" si="433"/>
        <v>0.91228578714355879</v>
      </c>
      <c r="M2351" s="51">
        <f>IF(AND((B2351-$B$2)&gt;123,OR(((U2350*R2350/C2350*C2351)/(U2350*S2350/D2350*D2351))&lt;(4/6),((U2350*R2350/C2350*C2351)/(U2350*S2350/D2350*D2351))&gt;(6/4))),1,0)</f>
        <v>0</v>
      </c>
      <c r="N2351" s="51">
        <f>IF(AND((B2351-$B$2)&gt;123,OR(((U2350*R2350/C2350*C2351)/(U2350*S2350/D2350*D2351))&lt;(4/6),((U2350*R2350/C2350*C2351)/(U2350*S2350/D2350*D2351))&gt;(6/4))),COUNTIF($M$2:M2351,1),0)</f>
        <v>0</v>
      </c>
      <c r="O2351" s="51">
        <f>IF(OR((ROW(N2351)-MATCH(MAX($N$2:N2351),$N$2:N2351,0))=1,(ROW(N2351)-MATCH(MAX($N$2:N2351),$N$2:N2351,0))&gt;123),IF(OR(((U2350*R2350/C2350*C2351)/(U2350*S2350/D2350*D2351))&lt;(4/6),((U2350*R2350/C2350*C2351)/(U2350*S2350/D2350*D2351))&gt;(6/4)),1,0),0)</f>
        <v>0</v>
      </c>
      <c r="P2351" s="47">
        <f>IF(O2351=1,U2350/2/C2351,P2350)</f>
        <v>3.7894353284260429</v>
      </c>
      <c r="Q2351" s="47">
        <f>IF(O2351=1,U2350/2/D2351,Q2350)</f>
        <v>93.056776270251035</v>
      </c>
      <c r="R2351" s="41">
        <f>P2351*C2351/U2350</f>
        <v>0.47670541579242243</v>
      </c>
      <c r="S2351" s="41">
        <f>Q2351*D2351/U2350</f>
        <v>0.52253956217494535</v>
      </c>
      <c r="T2351" s="41">
        <f t="shared" si="439"/>
        <v>0.91228578714356234</v>
      </c>
      <c r="U2351" s="42">
        <f>P2351*C2351+Q2351*D2351</f>
        <v>38171.998810905832</v>
      </c>
      <c r="V2351" s="25">
        <f>B2351</f>
        <v>44439</v>
      </c>
      <c r="W2351">
        <f>C2351/C$2</f>
        <v>2.0905290390050606</v>
      </c>
      <c r="X2351">
        <f>D2351/D$2</f>
        <v>1.5371429595127193</v>
      </c>
      <c r="Y2351">
        <f t="shared" si="440"/>
        <v>1.9085999405452916</v>
      </c>
      <c r="AA2351" s="15">
        <f t="shared" si="441"/>
        <v>-1.5915166866901087E-3</v>
      </c>
      <c r="AB2351" s="15">
        <f t="shared" si="442"/>
        <v>9.3237354801267713E-6</v>
      </c>
      <c r="AC2351" s="15">
        <f t="shared" si="443"/>
        <v>-7.5502203263233536E-4</v>
      </c>
    </row>
    <row r="2352" spans="1:29" x14ac:dyDescent="0.4">
      <c r="A2352" s="43">
        <f t="shared" si="434"/>
        <v>2021</v>
      </c>
      <c r="B2352" s="53">
        <v>44440</v>
      </c>
      <c r="C2352" s="45">
        <v>4869.4587000000001</v>
      </c>
      <c r="D2352" s="45">
        <f>VLOOKUP(B2352,'H11001.CSI  中证全债'!$A$2:$B$2792,2,0)</f>
        <v>214.7115</v>
      </c>
      <c r="E2352" s="14">
        <f t="shared" si="435"/>
        <v>0</v>
      </c>
      <c r="F2352" s="14">
        <f>IF(AND((B2352-$B$2)&gt;123,OR(((G2351*J2351/C2351*C2352)/(G2351*K2351/D2351*D2352))&lt;(4/6),((G2351*J2351/C2351*C2352)/(G2351*K2351/D2351*D2352))&gt;(6/4))),COUNTIF($E$2:E2352,1),0)</f>
        <v>0</v>
      </c>
      <c r="G2352" s="21">
        <f t="shared" si="436"/>
        <v>38471.710093331523</v>
      </c>
      <c r="H2352" s="12">
        <f t="shared" si="437"/>
        <v>3.7932660163502669</v>
      </c>
      <c r="I2352" s="12">
        <f t="shared" si="438"/>
        <v>93.150846082302351</v>
      </c>
      <c r="J2352" s="15">
        <f>IF(OR((ROW(F2352)-MATCH(MAX($F$2:F2352),$F$2:F2352,0))=1,(ROW(F2352)-MATCH(MAX($F$2:F2352),$F$2:F2352,0))&gt;123),IF(OR(((G2351*J2351/C2351*C2352)/(G2351*K2351/D2351*D2352))&lt;(4/6),((G2351*J2351/C2351*C2352)/(G2351*K2351/D2351*D2352))&gt;(6/4)),50%,((G2351*J2351/C2351*C2352)/((G2351*K2351/D2351*D2352)+(G2351*J2351/C2351*C2352)))),((G2351*J2351/C2351*C2352)/((G2351*K2351/D2351*D2352)+(G2351*J2351/C2351*C2352))))</f>
        <v>0.48012298283389421</v>
      </c>
      <c r="K2352" s="18">
        <f t="shared" si="432"/>
        <v>0.51987701716610579</v>
      </c>
      <c r="L2352" s="20">
        <f t="shared" si="433"/>
        <v>0.92353184884203143</v>
      </c>
      <c r="M2352" s="51">
        <f>IF(AND((B2352-$B$2)&gt;123,OR(((U2351*R2351/C2351*C2352)/(U2351*S2351/D2351*D2352))&lt;(4/6),((U2351*R2351/C2351*C2352)/(U2351*S2351/D2351*D2352))&gt;(6/4))),1,0)</f>
        <v>0</v>
      </c>
      <c r="N2352" s="51">
        <f>IF(AND((B2352-$B$2)&gt;123,OR(((U2351*R2351/C2351*C2352)/(U2351*S2351/D2351*D2352))&lt;(4/6),((U2351*R2351/C2351*C2352)/(U2351*S2351/D2351*D2352))&gt;(6/4))),COUNTIF($M$2:M2352,1),0)</f>
        <v>0</v>
      </c>
      <c r="O2352" s="51">
        <f>IF(OR((ROW(N2352)-MATCH(MAX($N$2:N2352),$N$2:N2352,0))=1,(ROW(N2352)-MATCH(MAX($N$2:N2352),$N$2:N2352,0))&gt;123),IF(OR(((U2351*R2351/C2351*C2352)/(U2351*S2351/D2351*D2352))&lt;(4/6),((U2351*R2351/C2351*C2352)/(U2351*S2351/D2351*D2352))&gt;(6/4)),1,0),0)</f>
        <v>0</v>
      </c>
      <c r="P2352" s="47">
        <f>IF(O2352=1,U2351/2/C2352,P2351)</f>
        <v>3.7894353284260429</v>
      </c>
      <c r="Q2352" s="47">
        <f>IF(O2352=1,U2351/2/D2352,Q2351)</f>
        <v>93.056776270251035</v>
      </c>
      <c r="R2352" s="41">
        <f>P2352*C2352/U2351</f>
        <v>0.48340405016516008</v>
      </c>
      <c r="S2352" s="41">
        <f>Q2352*D2352/U2351</f>
        <v>0.52342975585657747</v>
      </c>
      <c r="T2352" s="41">
        <f t="shared" si="439"/>
        <v>0.92353184884203521</v>
      </c>
      <c r="U2352" s="42">
        <f>P2352*C2352+Q2352*D2352</f>
        <v>38432.858846241557</v>
      </c>
      <c r="V2352" s="25">
        <f>B2352</f>
        <v>44440</v>
      </c>
      <c r="W2352">
        <f>C2352/C$2</f>
        <v>2.1183044459322073</v>
      </c>
      <c r="X2352">
        <f>D2352/D$2</f>
        <v>1.5385990684342528</v>
      </c>
      <c r="Y2352">
        <f t="shared" si="440"/>
        <v>1.9216429423120778</v>
      </c>
      <c r="AA2352" s="15">
        <f t="shared" si="441"/>
        <v>1.3286305240880925E-2</v>
      </c>
      <c r="AB2352" s="15">
        <f t="shared" si="442"/>
        <v>9.4728269255783815E-4</v>
      </c>
      <c r="AC2352" s="15">
        <f t="shared" si="443"/>
        <v>6.833806021737443E-3</v>
      </c>
    </row>
    <row r="2353" spans="1:29" x14ac:dyDescent="0.4">
      <c r="A2353" s="43">
        <f t="shared" si="434"/>
        <v>2021</v>
      </c>
      <c r="B2353" s="53">
        <v>44441</v>
      </c>
      <c r="C2353" s="45">
        <v>4869.4112999999998</v>
      </c>
      <c r="D2353" s="45">
        <f>VLOOKUP(B2353,'H11001.CSI  中证全债'!$A$2:$B$2792,2,0)</f>
        <v>214.72790000000001</v>
      </c>
      <c r="E2353" s="14">
        <f t="shared" si="435"/>
        <v>0</v>
      </c>
      <c r="F2353" s="14">
        <f>IF(AND((B2353-$B$2)&gt;123,OR(((G2352*J2352/C2352*C2353)/(G2352*K2352/D2352*D2353))&lt;(4/6),((G2352*J2352/C2352*C2353)/(G2352*K2352/D2352*D2353))&gt;(6/4))),COUNTIF($E$2:E2353,1),0)</f>
        <v>0</v>
      </c>
      <c r="G2353" s="21">
        <f t="shared" si="436"/>
        <v>38473.057966398097</v>
      </c>
      <c r="H2353" s="12">
        <f t="shared" si="437"/>
        <v>3.7932660163502669</v>
      </c>
      <c r="I2353" s="12">
        <f t="shared" si="438"/>
        <v>93.150846082302351</v>
      </c>
      <c r="J2353" s="15">
        <f>IF(OR((ROW(F2353)-MATCH(MAX($F$2:F2353),$F$2:F2353,0))=1,(ROW(F2353)-MATCH(MAX($F$2:F2353),$F$2:F2353,0))&gt;123),IF(OR(((G2352*J2352/C2352*C2353)/(G2352*K2352/D2352*D2353))&lt;(4/6),((G2352*J2352/C2352*C2353)/(G2352*K2352/D2352*D2353))&gt;(6/4)),50%,((G2352*J2352/C2352*C2353)/((G2352*K2352/D2352*D2353)+(G2352*J2352/C2352*C2353)))),((G2352*J2352/C2352*C2353)/((G2352*K2352/D2352*D2353)+(G2352*J2352/C2352*C2353))))</f>
        <v>0.48010148868473917</v>
      </c>
      <c r="K2353" s="18">
        <f t="shared" si="432"/>
        <v>0.51989851131526077</v>
      </c>
      <c r="L2353" s="20">
        <f t="shared" si="433"/>
        <v>0.92345232432029578</v>
      </c>
      <c r="M2353" s="51">
        <f>IF(AND((B2353-$B$2)&gt;123,OR(((U2352*R2352/C2352*C2353)/(U2352*S2352/D2352*D2353))&lt;(4/6),((U2352*R2352/C2352*C2353)/(U2352*S2352/D2352*D2353))&gt;(6/4))),1,0)</f>
        <v>0</v>
      </c>
      <c r="N2353" s="51">
        <f>IF(AND((B2353-$B$2)&gt;123,OR(((U2352*R2352/C2352*C2353)/(U2352*S2352/D2352*D2353))&lt;(4/6),((U2352*R2352/C2352*C2353)/(U2352*S2352/D2352*D2353))&gt;(6/4))),COUNTIF($M$2:M2353,1),0)</f>
        <v>0</v>
      </c>
      <c r="O2353" s="51">
        <f>IF(OR((ROW(N2353)-MATCH(MAX($N$2:N2353),$N$2:N2353,0))=1,(ROW(N2353)-MATCH(MAX($N$2:N2353),$N$2:N2353,0))&gt;123),IF(OR(((U2352*R2352/C2352*C2353)/(U2352*S2352/D2352*D2353))&lt;(4/6),((U2352*R2352/C2352*C2353)/(U2352*S2352/D2352*D2353))&gt;(6/4)),1,0),0)</f>
        <v>0</v>
      </c>
      <c r="P2353" s="47">
        <f>IF(O2353=1,U2352/2/C2353,P2352)</f>
        <v>3.7894353284260429</v>
      </c>
      <c r="Q2353" s="47">
        <f>IF(O2353=1,U2352/2/D2353,Q2352)</f>
        <v>93.056776270251035</v>
      </c>
      <c r="R2353" s="41">
        <f>P2353*C2353/U2352</f>
        <v>0.4801183092488443</v>
      </c>
      <c r="S2353" s="41">
        <f>Q2353*D2353/U2352</f>
        <v>0.5199167261853308</v>
      </c>
      <c r="T2353" s="41">
        <f t="shared" si="439"/>
        <v>0.92345232432029922</v>
      </c>
      <c r="U2353" s="42">
        <f>P2353*C2353+Q2353*D2353</f>
        <v>38434.205358137828</v>
      </c>
      <c r="V2353" s="25">
        <f>B2353</f>
        <v>44441</v>
      </c>
      <c r="W2353">
        <f>C2353/C$2</f>
        <v>2.1182838260569969</v>
      </c>
      <c r="X2353">
        <f>D2353/D$2</f>
        <v>1.5387165890361876</v>
      </c>
      <c r="Y2353">
        <f t="shared" si="440"/>
        <v>1.9217102679068914</v>
      </c>
      <c r="AA2353" s="15">
        <f t="shared" si="441"/>
        <v>-9.734141496964277E-6</v>
      </c>
      <c r="AB2353" s="15">
        <f t="shared" si="442"/>
        <v>7.6381563167249311E-5</v>
      </c>
      <c r="AC2353" s="15">
        <f t="shared" si="443"/>
        <v>3.5035434175156865E-5</v>
      </c>
    </row>
    <row r="2354" spans="1:29" x14ac:dyDescent="0.4">
      <c r="A2354" s="43">
        <f t="shared" si="434"/>
        <v>2021</v>
      </c>
      <c r="B2354" s="53">
        <v>44442</v>
      </c>
      <c r="C2354" s="45">
        <v>4843.0623999999998</v>
      </c>
      <c r="D2354" s="45">
        <f>VLOOKUP(B2354,'H11001.CSI  中证全债'!$A$2:$B$2792,2,0)</f>
        <v>214.73150000000001</v>
      </c>
      <c r="E2354" s="14">
        <f t="shared" si="435"/>
        <v>0</v>
      </c>
      <c r="F2354" s="14">
        <f>IF(AND((B2354-$B$2)&gt;123,OR(((G2353*J2353/C2353*C2354)/(G2353*K2353/D2353*D2354))&lt;(4/6),((G2353*J2353/C2353*C2354)/(G2353*K2353/D2353*D2354))&gt;(6/4))),COUNTIF($E$2:E2354,1),0)</f>
        <v>0</v>
      </c>
      <c r="G2354" s="21">
        <f t="shared" si="436"/>
        <v>38373.444922505776</v>
      </c>
      <c r="H2354" s="12">
        <f t="shared" si="437"/>
        <v>3.7932660163502669</v>
      </c>
      <c r="I2354" s="12">
        <f t="shared" si="438"/>
        <v>93.150846082302351</v>
      </c>
      <c r="J2354" s="15">
        <f>IF(OR((ROW(F2354)-MATCH(MAX($F$2:F2354),$F$2:F2354,0))=1,(ROW(F2354)-MATCH(MAX($F$2:F2354),$F$2:F2354,0))&gt;123),IF(OR(((G2353*J2353/C2353*C2354)/(G2353*K2353/D2353*D2354))&lt;(4/6),((G2353*J2353/C2353*C2354)/(G2353*K2353/D2353*D2354))&gt;(6/4)),50%,((G2353*J2353/C2353*C2354)/((G2353*K2353/D2353*D2354)+(G2353*J2353/C2353*C2354)))),((G2353*J2353/C2353*C2354)/((G2353*K2353/D2353*D2354)+(G2353*J2353/C2353*C2354))))</f>
        <v>0.47874315308629722</v>
      </c>
      <c r="K2354" s="18">
        <f t="shared" si="432"/>
        <v>0.52125684691370278</v>
      </c>
      <c r="L2354" s="20">
        <f t="shared" si="433"/>
        <v>0.91844002802241564</v>
      </c>
      <c r="M2354" s="51">
        <f>IF(AND((B2354-$B$2)&gt;123,OR(((U2353*R2353/C2353*C2354)/(U2353*S2353/D2353*D2354))&lt;(4/6),((U2353*R2353/C2353*C2354)/(U2353*S2353/D2353*D2354))&gt;(6/4))),1,0)</f>
        <v>0</v>
      </c>
      <c r="N2354" s="51">
        <f>IF(AND((B2354-$B$2)&gt;123,OR(((U2353*R2353/C2353*C2354)/(U2353*S2353/D2353*D2354))&lt;(4/6),((U2353*R2353/C2353*C2354)/(U2353*S2353/D2353*D2354))&gt;(6/4))),COUNTIF($M$2:M2354,1),0)</f>
        <v>0</v>
      </c>
      <c r="O2354" s="51">
        <f>IF(OR((ROW(N2354)-MATCH(MAX($N$2:N2354),$N$2:N2354,0))=1,(ROW(N2354)-MATCH(MAX($N$2:N2354),$N$2:N2354,0))&gt;123),IF(OR(((U2353*R2353/C2353*C2354)/(U2353*S2353/D2353*D2354))&lt;(4/6),((U2353*R2353/C2353*C2354)/(U2353*S2353/D2353*D2354))&gt;(6/4)),1,0),0)</f>
        <v>0</v>
      </c>
      <c r="P2354" s="47">
        <f>IF(O2354=1,U2353/2/C2354,P2353)</f>
        <v>3.7894353284260429</v>
      </c>
      <c r="Q2354" s="47">
        <f>IF(O2354=1,U2353/2/D2354,Q2353)</f>
        <v>93.056776270251035</v>
      </c>
      <c r="R2354" s="41">
        <f>P2354*C2354/U2353</f>
        <v>0.47750360870791303</v>
      </c>
      <c r="S2354" s="41">
        <f>Q2354*D2354/U2353</f>
        <v>0.51990722762385655</v>
      </c>
      <c r="T2354" s="41">
        <f t="shared" si="439"/>
        <v>0.91844002802241909</v>
      </c>
      <c r="U2354" s="42">
        <f>P2354*C2354+Q2354*D2354</f>
        <v>38334.69291000723</v>
      </c>
      <c r="V2354" s="25">
        <f>B2354</f>
        <v>44442</v>
      </c>
      <c r="W2354">
        <f>C2354/C$2</f>
        <v>2.1068215680414553</v>
      </c>
      <c r="X2354">
        <f>D2354/D$2</f>
        <v>1.5387423862414904</v>
      </c>
      <c r="Y2354">
        <f t="shared" si="440"/>
        <v>1.9167346455003615</v>
      </c>
      <c r="AA2354" s="15">
        <f t="shared" si="441"/>
        <v>-5.4111058558558023E-3</v>
      </c>
      <c r="AB2354" s="15">
        <f t="shared" si="442"/>
        <v>1.6765404029950304E-5</v>
      </c>
      <c r="AC2354" s="15">
        <f t="shared" si="443"/>
        <v>-2.5891636682303654E-3</v>
      </c>
    </row>
    <row r="2355" spans="1:29" x14ac:dyDescent="0.4">
      <c r="A2355" s="43">
        <f t="shared" si="434"/>
        <v>2021</v>
      </c>
      <c r="B2355" s="53">
        <v>44445</v>
      </c>
      <c r="C2355" s="45">
        <v>4933.7262000000001</v>
      </c>
      <c r="D2355" s="45">
        <f>VLOOKUP(B2355,'H11001.CSI  中证全债'!$A$2:$B$2792,2,0)</f>
        <v>214.7525</v>
      </c>
      <c r="E2355" s="14">
        <f t="shared" si="435"/>
        <v>0</v>
      </c>
      <c r="F2355" s="14">
        <f>IF(AND((B2355-$B$2)&gt;123,OR(((G2354*J2354/C2354*C2355)/(G2354*K2354/D2354*D2355))&lt;(4/6),((G2354*J2354/C2354*C2355)/(G2354*K2354/D2354*D2355))&gt;(6/4))),COUNTIF($E$2:E2355,1),0)</f>
        <v>0</v>
      </c>
      <c r="G2355" s="21">
        <f t="shared" si="436"/>
        <v>38719.313001726681</v>
      </c>
      <c r="H2355" s="12">
        <f t="shared" si="437"/>
        <v>3.7932660163502669</v>
      </c>
      <c r="I2355" s="12">
        <f t="shared" si="438"/>
        <v>93.150846082302351</v>
      </c>
      <c r="J2355" s="15">
        <f>IF(OR((ROW(F2355)-MATCH(MAX($F$2:F2355),$F$2:F2355,0))=1,(ROW(F2355)-MATCH(MAX($F$2:F2355),$F$2:F2355,0))&gt;123),IF(OR(((G2354*J2354/C2354*C2355)/(G2354*K2354/D2354*D2355))&lt;(4/6),((G2354*J2354/C2354*C2355)/(G2354*K2354/D2354*D2355))&gt;(6/4)),50%,((G2354*J2354/C2354*C2355)/((G2354*K2354/D2354*D2355)+(G2354*J2354/C2354*C2355)))),((G2354*J2354/C2354*C2355)/((G2354*K2354/D2354*D2355)+(G2354*J2354/C2354*C2355))))</f>
        <v>0.48334886333345756</v>
      </c>
      <c r="K2355" s="18">
        <f t="shared" si="432"/>
        <v>0.5166511366665425</v>
      </c>
      <c r="L2355" s="20">
        <f t="shared" si="433"/>
        <v>0.93554204961600829</v>
      </c>
      <c r="M2355" s="51">
        <f>IF(AND((B2355-$B$2)&gt;123,OR(((U2354*R2354/C2354*C2355)/(U2354*S2354/D2354*D2355))&lt;(4/6),((U2354*R2354/C2354*C2355)/(U2354*S2354/D2354*D2355))&gt;(6/4))),1,0)</f>
        <v>0</v>
      </c>
      <c r="N2355" s="51">
        <f>IF(AND((B2355-$B$2)&gt;123,OR(((U2354*R2354/C2354*C2355)/(U2354*S2354/D2354*D2355))&lt;(4/6),((U2354*R2354/C2354*C2355)/(U2354*S2354/D2354*D2355))&gt;(6/4))),COUNTIF($M$2:M2355,1),0)</f>
        <v>0</v>
      </c>
      <c r="O2355" s="51">
        <f>IF(OR((ROW(N2355)-MATCH(MAX($N$2:N2355),$N$2:N2355,0))=1,(ROW(N2355)-MATCH(MAX($N$2:N2355),$N$2:N2355,0))&gt;123),IF(OR(((U2354*R2354/C2354*C2355)/(U2354*S2354/D2354*D2355))&lt;(4/6),((U2354*R2354/C2354*C2355)/(U2354*S2354/D2354*D2355))&gt;(6/4)),1,0),0)</f>
        <v>0</v>
      </c>
      <c r="P2355" s="47">
        <f>IF(O2355=1,U2354/2/C2355,P2354)</f>
        <v>3.7894353284260429</v>
      </c>
      <c r="Q2355" s="47">
        <f>IF(O2355=1,U2354/2/D2355,Q2354)</f>
        <v>93.056776270251035</v>
      </c>
      <c r="R2355" s="41">
        <f>P2355*C2355/U2354</f>
        <v>0.48770539017884218</v>
      </c>
      <c r="S2355" s="41">
        <f>Q2355*D2355/U2354</f>
        <v>0.52130782403529408</v>
      </c>
      <c r="T2355" s="41">
        <f t="shared" si="439"/>
        <v>0.93554204961601173</v>
      </c>
      <c r="U2355" s="42">
        <f>P2355*C2355+Q2355*D2355</f>
        <v>38680.211709038253</v>
      </c>
      <c r="V2355" s="25">
        <f>B2355</f>
        <v>44445</v>
      </c>
      <c r="W2355">
        <f>C2355/C$2</f>
        <v>2.1462619950903816</v>
      </c>
      <c r="X2355">
        <f>D2355/D$2</f>
        <v>1.5388928699390898</v>
      </c>
      <c r="Y2355">
        <f t="shared" si="440"/>
        <v>1.9340105854519127</v>
      </c>
      <c r="AA2355" s="15">
        <f t="shared" si="441"/>
        <v>1.8720345209675804E-2</v>
      </c>
      <c r="AB2355" s="15">
        <f t="shared" si="442"/>
        <v>9.7796550575957042E-5</v>
      </c>
      <c r="AC2355" s="15">
        <f t="shared" si="443"/>
        <v>9.0132142141361449E-3</v>
      </c>
    </row>
    <row r="2356" spans="1:29" x14ac:dyDescent="0.4">
      <c r="A2356" s="43">
        <f t="shared" si="434"/>
        <v>2021</v>
      </c>
      <c r="B2356" s="53">
        <v>44446</v>
      </c>
      <c r="C2356" s="45">
        <v>4992.8293999999996</v>
      </c>
      <c r="D2356" s="45">
        <f>VLOOKUP(B2356,'H11001.CSI  中证全债'!$A$2:$B$2792,2,0)</f>
        <v>214.68790000000001</v>
      </c>
      <c r="E2356" s="14">
        <f t="shared" si="435"/>
        <v>0</v>
      </c>
      <c r="F2356" s="14">
        <f>IF(AND((B2356-$B$2)&gt;123,OR(((G2355*J2355/C2355*C2356)/(G2355*K2355/D2355*D2356))&lt;(4/6),((G2355*J2355/C2355*C2356)/(G2355*K2355/D2355*D2356))&gt;(6/4))),COUNTIF($E$2:E2356,1),0)</f>
        <v>0</v>
      </c>
      <c r="G2356" s="21">
        <f t="shared" si="436"/>
        <v>38937.489617087325</v>
      </c>
      <c r="H2356" s="12">
        <f t="shared" si="437"/>
        <v>3.7932660163502669</v>
      </c>
      <c r="I2356" s="12">
        <f t="shared" si="438"/>
        <v>93.150846082302351</v>
      </c>
      <c r="J2356" s="15">
        <f>IF(OR((ROW(F2356)-MATCH(MAX($F$2:F2356),$F$2:F2356,0))=1,(ROW(F2356)-MATCH(MAX($F$2:F2356),$F$2:F2356,0))&gt;123),IF(OR(((G2355*J2355/C2355*C2356)/(G2355*K2355/D2355*D2356))&lt;(4/6),((G2355*J2355/C2355*C2356)/(G2355*K2355/D2355*D2356))&gt;(6/4)),50%,((G2355*J2355/C2355*C2356)/((G2355*K2355/D2355*D2356)+(G2355*J2355/C2355*C2356)))),((G2355*J2355/C2355*C2356)/((G2355*K2355/D2355*D2356)+(G2355*J2355/C2355*C2356))))</f>
        <v>0.48639833421986356</v>
      </c>
      <c r="K2356" s="18">
        <f t="shared" si="432"/>
        <v>0.51360166578013644</v>
      </c>
      <c r="L2356" s="20">
        <f t="shared" si="433"/>
        <v>0.94703418354581792</v>
      </c>
      <c r="M2356" s="51">
        <f>IF(AND((B2356-$B$2)&gt;123,OR(((U2355*R2355/C2355*C2356)/(U2355*S2355/D2355*D2356))&lt;(4/6),((U2355*R2355/C2355*C2356)/(U2355*S2355/D2355*D2356))&gt;(6/4))),1,0)</f>
        <v>0</v>
      </c>
      <c r="N2356" s="51">
        <f>IF(AND((B2356-$B$2)&gt;123,OR(((U2355*R2355/C2355*C2356)/(U2355*S2355/D2355*D2356))&lt;(4/6),((U2355*R2355/C2355*C2356)/(U2355*S2355/D2355*D2356))&gt;(6/4))),COUNTIF($M$2:M2356,1),0)</f>
        <v>0</v>
      </c>
      <c r="O2356" s="51">
        <f>IF(OR((ROW(N2356)-MATCH(MAX($N$2:N2356),$N$2:N2356,0))=1,(ROW(N2356)-MATCH(MAX($N$2:N2356),$N$2:N2356,0))&gt;123),IF(OR(((U2355*R2355/C2355*C2356)/(U2355*S2355/D2355*D2356))&lt;(4/6),((U2355*R2355/C2355*C2356)/(U2355*S2355/D2355*D2356))&gt;(6/4)),1,0),0)</f>
        <v>0</v>
      </c>
      <c r="P2356" s="47">
        <f>IF(O2356=1,U2355/2/C2356,P2355)</f>
        <v>3.7894353284260429</v>
      </c>
      <c r="Q2356" s="47">
        <f>IF(O2356=1,U2355/2/D2356,Q2355)</f>
        <v>93.056776270251035</v>
      </c>
      <c r="R2356" s="41">
        <f>P2356*C2356/U2355</f>
        <v>0.48913910449831477</v>
      </c>
      <c r="S2356" s="41">
        <f>Q2356*D2356/U2355</f>
        <v>0.51649572211523886</v>
      </c>
      <c r="T2356" s="41">
        <f t="shared" si="439"/>
        <v>0.94703418354582158</v>
      </c>
      <c r="U2356" s="42">
        <f>P2356*C2356+Q2356*D2356</f>
        <v>38898.167995394229</v>
      </c>
      <c r="V2356" s="25">
        <f>B2356</f>
        <v>44446</v>
      </c>
      <c r="W2356">
        <f>C2356/C$2</f>
        <v>2.1719729783930677</v>
      </c>
      <c r="X2356">
        <f>D2356/D$2</f>
        <v>1.5384299534217125</v>
      </c>
      <c r="Y2356">
        <f t="shared" si="440"/>
        <v>1.9449083997697114</v>
      </c>
      <c r="AA2356" s="15">
        <f t="shared" si="441"/>
        <v>1.1979424395297755E-2</v>
      </c>
      <c r="AB2356" s="15">
        <f t="shared" si="442"/>
        <v>-3.0081139916882105E-4</v>
      </c>
      <c r="AC2356" s="15">
        <f t="shared" si="443"/>
        <v>5.634826613553523E-3</v>
      </c>
    </row>
    <row r="2357" spans="1:29" x14ac:dyDescent="0.4">
      <c r="A2357" s="43">
        <f t="shared" si="434"/>
        <v>2021</v>
      </c>
      <c r="B2357" s="53">
        <v>44447</v>
      </c>
      <c r="C2357" s="45">
        <v>4972.1324000000004</v>
      </c>
      <c r="D2357" s="45">
        <f>VLOOKUP(B2357,'H11001.CSI  中证全债'!$A$2:$B$2792,2,0)</f>
        <v>214.64789999999999</v>
      </c>
      <c r="E2357" s="14">
        <f t="shared" si="435"/>
        <v>0</v>
      </c>
      <c r="F2357" s="14">
        <f>IF(AND((B2357-$B$2)&gt;123,OR(((G2356*J2356/C2356*C2357)/(G2356*K2356/D2356*D2357))&lt;(4/6),((G2356*J2356/C2356*C2357)/(G2356*K2356/D2356*D2357))&gt;(6/4))),COUNTIF($E$2:E2357,1),0)</f>
        <v>0</v>
      </c>
      <c r="G2357" s="21">
        <f t="shared" si="436"/>
        <v>38855.254356503632</v>
      </c>
      <c r="H2357" s="12">
        <f t="shared" si="437"/>
        <v>3.7932660163502669</v>
      </c>
      <c r="I2357" s="12">
        <f t="shared" si="438"/>
        <v>93.150846082302351</v>
      </c>
      <c r="J2357" s="15">
        <f>IF(OR((ROW(F2357)-MATCH(MAX($F$2:F2357),$F$2:F2357,0))=1,(ROW(F2357)-MATCH(MAX($F$2:F2357),$F$2:F2357,0))&gt;123),IF(OR(((G2356*J2356/C2356*C2357)/(G2356*K2356/D2356*D2357))&lt;(4/6),((G2356*J2356/C2356*C2357)/(G2356*K2356/D2356*D2357))&gt;(6/4)),50%,((G2356*J2356/C2356*C2357)/((G2356*K2356/D2356*D2357)+(G2356*J2356/C2356*C2357)))),((G2356*J2356/C2356*C2357)/((G2356*K2356/D2356*D2357)+(G2356*J2356/C2356*C2357))))</f>
        <v>0.48540721645172302</v>
      </c>
      <c r="K2357" s="18">
        <f t="shared" si="432"/>
        <v>0.51459278354827698</v>
      </c>
      <c r="L2357" s="20">
        <f t="shared" si="433"/>
        <v>0.94328415005101629</v>
      </c>
      <c r="M2357" s="51">
        <f>IF(AND((B2357-$B$2)&gt;123,OR(((U2356*R2356/C2356*C2357)/(U2356*S2356/D2356*D2357))&lt;(4/6),((U2356*R2356/C2356*C2357)/(U2356*S2356/D2356*D2357))&gt;(6/4))),1,0)</f>
        <v>0</v>
      </c>
      <c r="N2357" s="51">
        <f>IF(AND((B2357-$B$2)&gt;123,OR(((U2356*R2356/C2356*C2357)/(U2356*S2356/D2356*D2357))&lt;(4/6),((U2356*R2356/C2356*C2357)/(U2356*S2356/D2356*D2357))&gt;(6/4))),COUNTIF($M$2:M2357,1),0)</f>
        <v>0</v>
      </c>
      <c r="O2357" s="51">
        <f>IF(OR((ROW(N2357)-MATCH(MAX($N$2:N2357),$N$2:N2357,0))=1,(ROW(N2357)-MATCH(MAX($N$2:N2357),$N$2:N2357,0))&gt;123),IF(OR(((U2356*R2356/C2356*C2357)/(U2356*S2356/D2356*D2357))&lt;(4/6),((U2356*R2356/C2356*C2357)/(U2356*S2356/D2356*D2357))&gt;(6/4)),1,0),0)</f>
        <v>0</v>
      </c>
      <c r="P2357" s="47">
        <f>IF(O2357=1,U2356/2/C2357,P2356)</f>
        <v>3.7894353284260429</v>
      </c>
      <c r="Q2357" s="47">
        <f>IF(O2357=1,U2356/2/D2357,Q2356)</f>
        <v>93.056776270251035</v>
      </c>
      <c r="R2357" s="41">
        <f>P2357*C2357/U2356</f>
        <v>0.48438204535500812</v>
      </c>
      <c r="S2357" s="41">
        <f>Q2357*D2357/U2356</f>
        <v>0.51350597307164458</v>
      </c>
      <c r="T2357" s="41">
        <f t="shared" si="439"/>
        <v>0.94328415005101984</v>
      </c>
      <c r="U2357" s="42">
        <f>P2357*C2357+Q2357*D2357</f>
        <v>38816.015781350987</v>
      </c>
      <c r="V2357" s="25">
        <f>B2357</f>
        <v>44447</v>
      </c>
      <c r="W2357">
        <f>C2357/C$2</f>
        <v>2.1629694012362357</v>
      </c>
      <c r="X2357">
        <f>D2357/D$2</f>
        <v>1.5381433178072375</v>
      </c>
      <c r="Y2357">
        <f t="shared" si="440"/>
        <v>1.9408007890675494</v>
      </c>
      <c r="AA2357" s="15">
        <f t="shared" si="441"/>
        <v>-4.1453449220594241E-3</v>
      </c>
      <c r="AB2357" s="15">
        <f t="shared" si="442"/>
        <v>-1.8631697454762897E-4</v>
      </c>
      <c r="AC2357" s="15">
        <f t="shared" si="443"/>
        <v>-2.1119815733473546E-3</v>
      </c>
    </row>
    <row r="2358" spans="1:29" x14ac:dyDescent="0.4">
      <c r="A2358" s="43">
        <f t="shared" si="434"/>
        <v>2021</v>
      </c>
      <c r="B2358" s="53">
        <v>44448</v>
      </c>
      <c r="C2358" s="45">
        <v>4970.0132999999996</v>
      </c>
      <c r="D2358" s="45">
        <f>VLOOKUP(B2358,'H11001.CSI  中证全债'!$A$2:$B$2792,2,0)</f>
        <v>214.63679999999999</v>
      </c>
      <c r="E2358" s="14">
        <f t="shared" si="435"/>
        <v>0</v>
      </c>
      <c r="F2358" s="14">
        <f>IF(AND((B2358-$B$2)&gt;123,OR(((G2357*J2357/C2357*C2358)/(G2357*K2357/D2357*D2358))&lt;(4/6),((G2357*J2357/C2357*C2358)/(G2357*K2357/D2357*D2358))&gt;(6/4))),COUNTIF($E$2:E2358,1),0)</f>
        <v>0</v>
      </c>
      <c r="G2358" s="21">
        <f t="shared" si="436"/>
        <v>38846.182072096868</v>
      </c>
      <c r="H2358" s="12">
        <f t="shared" si="437"/>
        <v>3.7932660163502669</v>
      </c>
      <c r="I2358" s="12">
        <f t="shared" si="438"/>
        <v>93.150846082302351</v>
      </c>
      <c r="J2358" s="15">
        <f>IF(OR((ROW(F2358)-MATCH(MAX($F$2:F2358),$F$2:F2358,0))=1,(ROW(F2358)-MATCH(MAX($F$2:F2358),$F$2:F2358,0))&gt;123),IF(OR(((G2357*J2357/C2357*C2358)/(G2357*K2357/D2357*D2358))&lt;(4/6),((G2357*J2357/C2357*C2358)/(G2357*K2357/D2357*D2358))&gt;(6/4)),50%,((G2357*J2357/C2357*C2358)/((G2357*K2357/D2357*D2358)+(G2357*J2357/C2357*C2358)))),((G2357*J2357/C2357*C2358)/((G2357*K2357/D2357*D2358)+(G2357*J2357/C2357*C2358))))</f>
        <v>0.48531365364836287</v>
      </c>
      <c r="K2358" s="18">
        <f t="shared" si="432"/>
        <v>0.51468634635163713</v>
      </c>
      <c r="L2358" s="20">
        <f t="shared" si="433"/>
        <v>0.94293088808070569</v>
      </c>
      <c r="M2358" s="51">
        <f>IF(AND((B2358-$B$2)&gt;123,OR(((U2357*R2357/C2357*C2358)/(U2357*S2357/D2357*D2358))&lt;(4/6),((U2357*R2357/C2357*C2358)/(U2357*S2357/D2357*D2358))&gt;(6/4))),1,0)</f>
        <v>0</v>
      </c>
      <c r="N2358" s="51">
        <f>IF(AND((B2358-$B$2)&gt;123,OR(((U2357*R2357/C2357*C2358)/(U2357*S2357/D2357*D2358))&lt;(4/6),((U2357*R2357/C2357*C2358)/(U2357*S2357/D2357*D2358))&gt;(6/4))),COUNTIF($M$2:M2358,1),0)</f>
        <v>0</v>
      </c>
      <c r="O2358" s="51">
        <f>IF(OR((ROW(N2358)-MATCH(MAX($N$2:N2358),$N$2:N2358,0))=1,(ROW(N2358)-MATCH(MAX($N$2:N2358),$N$2:N2358,0))&gt;123),IF(OR(((U2357*R2357/C2357*C2358)/(U2357*S2357/D2357*D2358))&lt;(4/6),((U2357*R2357/C2357*C2358)/(U2357*S2357/D2357*D2358))&gt;(6/4)),1,0),0)</f>
        <v>0</v>
      </c>
      <c r="P2358" s="47">
        <f>IF(O2358=1,U2357/2/C2358,P2357)</f>
        <v>3.7894353284260429</v>
      </c>
      <c r="Q2358" s="47">
        <f>IF(O2358=1,U2357/2/D2358,Q2357)</f>
        <v>93.056776270251035</v>
      </c>
      <c r="R2358" s="41">
        <f>P2358*C2358/U2357</f>
        <v>0.48520033812475433</v>
      </c>
      <c r="S2358" s="41">
        <f>Q2358*D2358/U2357</f>
        <v>0.51456617261987947</v>
      </c>
      <c r="T2358" s="41">
        <f t="shared" si="439"/>
        <v>0.94293088808070891</v>
      </c>
      <c r="U2358" s="42">
        <f>P2358*C2358+Q2358*D2358</f>
        <v>38806.952658729919</v>
      </c>
      <c r="V2358" s="25">
        <f>B2358</f>
        <v>44448</v>
      </c>
      <c r="W2358">
        <f>C2358/C$2</f>
        <v>2.1620475536084127</v>
      </c>
      <c r="X2358">
        <f>D2358/D$2</f>
        <v>1.5380637764242204</v>
      </c>
      <c r="Y2358">
        <f t="shared" si="440"/>
        <v>1.9403476329364959</v>
      </c>
      <c r="AA2358" s="15">
        <f t="shared" si="441"/>
        <v>-4.2619540863408911E-4</v>
      </c>
      <c r="AB2358" s="15">
        <f t="shared" si="442"/>
        <v>-5.1712595371400383E-5</v>
      </c>
      <c r="AC2358" s="15">
        <f t="shared" si="443"/>
        <v>-2.3348925536614829E-4</v>
      </c>
    </row>
    <row r="2359" spans="1:29" x14ac:dyDescent="0.4">
      <c r="A2359" s="43">
        <f t="shared" si="434"/>
        <v>2021</v>
      </c>
      <c r="B2359" s="53">
        <v>44449</v>
      </c>
      <c r="C2359" s="45">
        <v>5013.5218999999997</v>
      </c>
      <c r="D2359" s="45">
        <f>VLOOKUP(B2359,'H11001.CSI  中证全债'!$A$2:$B$2792,2,0)</f>
        <v>214.59180000000001</v>
      </c>
      <c r="E2359" s="14">
        <f t="shared" si="435"/>
        <v>0</v>
      </c>
      <c r="F2359" s="14">
        <f>IF(AND((B2359-$B$2)&gt;123,OR(((G2358*J2358/C2358*C2359)/(G2358*K2358/D2358*D2359))&lt;(4/6),((G2358*J2358/C2358*C2359)/(G2358*K2358/D2358*D2359))&gt;(6/4))),COUNTIF($E$2:E2359,1),0)</f>
        <v>0</v>
      </c>
      <c r="G2359" s="21">
        <f t="shared" si="436"/>
        <v>39007.029977822138</v>
      </c>
      <c r="H2359" s="12">
        <f t="shared" si="437"/>
        <v>3.7932660163502669</v>
      </c>
      <c r="I2359" s="12">
        <f t="shared" si="438"/>
        <v>93.150846082302351</v>
      </c>
      <c r="J2359" s="15">
        <f>IF(OR((ROW(F2359)-MATCH(MAX($F$2:F2359),$F$2:F2359,0))=1,(ROW(F2359)-MATCH(MAX($F$2:F2359),$F$2:F2359,0))&gt;123),IF(OR(((G2358*J2358/C2358*C2359)/(G2358*K2358/D2358*D2359))&lt;(4/6),((G2358*J2358/C2358*C2359)/(G2358*K2358/D2358*D2359))&gt;(6/4)),50%,((G2358*J2358/C2358*C2359)/((G2358*K2358/D2358*D2359)+(G2358*J2358/C2358*C2359)))),((G2358*J2358/C2358*C2359)/((G2358*K2358/D2358*D2359)+(G2358*J2358/C2358*C2359))))</f>
        <v>0.48754345707198199</v>
      </c>
      <c r="K2359" s="18">
        <f t="shared" si="432"/>
        <v>0.51245654292801801</v>
      </c>
      <c r="L2359" s="20">
        <f t="shared" si="433"/>
        <v>0.95138497849263404</v>
      </c>
      <c r="M2359" s="51">
        <f>IF(AND((B2359-$B$2)&gt;123,OR(((U2358*R2358/C2358*C2359)/(U2358*S2358/D2358*D2359))&lt;(4/6),((U2358*R2358/C2358*C2359)/(U2358*S2358/D2358*D2359))&gt;(6/4))),1,0)</f>
        <v>0</v>
      </c>
      <c r="N2359" s="51">
        <f>IF(AND((B2359-$B$2)&gt;123,OR(((U2358*R2358/C2358*C2359)/(U2358*S2358/D2358*D2359))&lt;(4/6),((U2358*R2358/C2358*C2359)/(U2358*S2358/D2358*D2359))&gt;(6/4))),COUNTIF($M$2:M2359,1),0)</f>
        <v>0</v>
      </c>
      <c r="O2359" s="51">
        <f>IF(OR((ROW(N2359)-MATCH(MAX($N$2:N2359),$N$2:N2359,0))=1,(ROW(N2359)-MATCH(MAX($N$2:N2359),$N$2:N2359,0))&gt;123),IF(OR(((U2358*R2358/C2358*C2359)/(U2358*S2358/D2358*D2359))&lt;(4/6),((U2358*R2358/C2358*C2359)/(U2358*S2358/D2358*D2359))&gt;(6/4)),1,0),0)</f>
        <v>0</v>
      </c>
      <c r="P2359" s="47">
        <f>IF(O2359=1,U2358/2/C2359,P2358)</f>
        <v>3.7894353284260429</v>
      </c>
      <c r="Q2359" s="47">
        <f>IF(O2359=1,U2358/2/D2359,Q2358)</f>
        <v>93.056776270251035</v>
      </c>
      <c r="R2359" s="41">
        <f>P2359*C2359/U2358</f>
        <v>0.48956219713437921</v>
      </c>
      <c r="S2359" s="41">
        <f>Q2359*D2359/U2358</f>
        <v>0.51457843901428391</v>
      </c>
      <c r="T2359" s="41">
        <f t="shared" si="439"/>
        <v>0.95138497849263703</v>
      </c>
      <c r="U2359" s="42">
        <f>P2359*C2359+Q2359*D2359</f>
        <v>38967.638129728119</v>
      </c>
      <c r="V2359" s="25">
        <f>B2359</f>
        <v>44449</v>
      </c>
      <c r="W2359">
        <f>C2359/C$2</f>
        <v>2.1809745979668103</v>
      </c>
      <c r="X2359">
        <f>D2359/D$2</f>
        <v>1.5377413113579361</v>
      </c>
      <c r="Y2359">
        <f t="shared" si="440"/>
        <v>1.9483819064864059</v>
      </c>
      <c r="AA2359" s="15">
        <f t="shared" si="441"/>
        <v>8.7542220460454789E-3</v>
      </c>
      <c r="AB2359" s="15">
        <f t="shared" si="442"/>
        <v>-2.0965649879223225E-4</v>
      </c>
      <c r="AC2359" s="15">
        <f t="shared" si="443"/>
        <v>4.1406361486631127E-3</v>
      </c>
    </row>
    <row r="2360" spans="1:29" x14ac:dyDescent="0.4">
      <c r="A2360" s="43">
        <f t="shared" si="434"/>
        <v>2021</v>
      </c>
      <c r="B2360" s="53">
        <v>44452</v>
      </c>
      <c r="C2360" s="45">
        <v>4991.6598000000004</v>
      </c>
      <c r="D2360" s="45">
        <f>VLOOKUP(B2360,'H11001.CSI  中证全债'!$A$2:$B$2792,2,0)</f>
        <v>214.59540000000001</v>
      </c>
      <c r="E2360" s="14">
        <f t="shared" si="435"/>
        <v>0</v>
      </c>
      <c r="F2360" s="14">
        <f>IF(AND((B2360-$B$2)&gt;123,OR(((G2359*J2359/C2359*C2360)/(G2359*K2359/D2359*D2360))&lt;(4/6),((G2359*J2359/C2359*C2360)/(G2359*K2359/D2359*D2360))&gt;(6/4))),COUNTIF($E$2:E2360,1),0)</f>
        <v>0</v>
      </c>
      <c r="G2360" s="21">
        <f t="shared" si="436"/>
        <v>38924.436559891983</v>
      </c>
      <c r="H2360" s="12">
        <f t="shared" si="437"/>
        <v>3.7932660163502669</v>
      </c>
      <c r="I2360" s="12">
        <f t="shared" si="438"/>
        <v>93.150846082302351</v>
      </c>
      <c r="J2360" s="15">
        <f>IF(OR((ROW(F2360)-MATCH(MAX($F$2:F2360),$F$2:F2360,0))=1,(ROW(F2360)-MATCH(MAX($F$2:F2360),$F$2:F2360,0))&gt;123),IF(OR(((G2359*J2359/C2359*C2360)/(G2359*K2359/D2359*D2360))&lt;(4/6),((G2359*J2359/C2359*C2360)/(G2359*K2359/D2359*D2360))&gt;(6/4)),50%,((G2359*J2359/C2359*C2360)/((G2359*K2359/D2359*D2360)+(G2359*J2359/C2359*C2360)))),((G2359*J2359/C2359*C2360)/((G2359*K2359/D2359*D2360)+(G2359*J2359/C2359*C2360))))</f>
        <v>0.4864474648306723</v>
      </c>
      <c r="K2360" s="18">
        <f t="shared" si="432"/>
        <v>0.51355253516932775</v>
      </c>
      <c r="L2360" s="20">
        <f t="shared" si="433"/>
        <v>0.9472204526656296</v>
      </c>
      <c r="M2360" s="51">
        <f>IF(AND((B2360-$B$2)&gt;123,OR(((U2359*R2359/C2359*C2360)/(U2359*S2359/D2359*D2360))&lt;(4/6),((U2359*R2359/C2359*C2360)/(U2359*S2359/D2359*D2360))&gt;(6/4))),1,0)</f>
        <v>0</v>
      </c>
      <c r="N2360" s="51">
        <f>IF(AND((B2360-$B$2)&gt;123,OR(((U2359*R2359/C2359*C2360)/(U2359*S2359/D2359*D2360))&lt;(4/6),((U2359*R2359/C2359*C2360)/(U2359*S2359/D2359*D2360))&gt;(6/4))),COUNTIF($M$2:M2360,1),0)</f>
        <v>0</v>
      </c>
      <c r="O2360" s="51">
        <f>IF(OR((ROW(N2360)-MATCH(MAX($N$2:N2360),$N$2:N2360,0))=1,(ROW(N2360)-MATCH(MAX($N$2:N2360),$N$2:N2360,0))&gt;123),IF(OR(((U2359*R2359/C2359*C2360)/(U2359*S2359/D2359*D2360))&lt;(4/6),((U2359*R2359/C2359*C2360)/(U2359*S2359/D2359*D2360))&gt;(6/4)),1,0),0)</f>
        <v>0</v>
      </c>
      <c r="P2360" s="47">
        <f>IF(O2360=1,U2359/2/C2360,P2359)</f>
        <v>3.7894353284260429</v>
      </c>
      <c r="Q2360" s="47">
        <f>IF(O2360=1,U2359/2/D2360,Q2359)</f>
        <v>93.056776270251035</v>
      </c>
      <c r="R2360" s="41">
        <f>P2360*C2360/U2359</f>
        <v>0.48541746180848278</v>
      </c>
      <c r="S2360" s="41">
        <f>Q2360*D2360/U2359</f>
        <v>0.51246513991799791</v>
      </c>
      <c r="T2360" s="41">
        <f t="shared" si="439"/>
        <v>0.94722045266563271</v>
      </c>
      <c r="U2360" s="42">
        <f>P2360*C2360+Q2360*D2360</f>
        <v>38885.128120029112</v>
      </c>
      <c r="V2360" s="25">
        <f>B2360</f>
        <v>44452</v>
      </c>
      <c r="W2360">
        <f>C2360/C$2</f>
        <v>2.171464180797154</v>
      </c>
      <c r="X2360">
        <f>D2360/D$2</f>
        <v>1.5377671085632389</v>
      </c>
      <c r="Y2360">
        <f t="shared" si="440"/>
        <v>1.9442564060014556</v>
      </c>
      <c r="AA2360" s="15">
        <f t="shared" si="441"/>
        <v>-4.3606272069937058E-3</v>
      </c>
      <c r="AB2360" s="15">
        <f t="shared" si="442"/>
        <v>1.6776037108590103E-5</v>
      </c>
      <c r="AC2360" s="15">
        <f t="shared" si="443"/>
        <v>-2.1173982735191998E-3</v>
      </c>
    </row>
    <row r="2361" spans="1:29" x14ac:dyDescent="0.4">
      <c r="A2361" s="43">
        <f t="shared" si="434"/>
        <v>2021</v>
      </c>
      <c r="B2361" s="53">
        <v>44453</v>
      </c>
      <c r="C2361" s="45">
        <v>4917.1616999999997</v>
      </c>
      <c r="D2361" s="45">
        <f>VLOOKUP(B2361,'H11001.CSI  中证全债'!$A$2:$B$2792,2,0)</f>
        <v>214.4948</v>
      </c>
      <c r="E2361" s="14">
        <f t="shared" si="435"/>
        <v>0</v>
      </c>
      <c r="F2361" s="14">
        <f>IF(AND((B2361-$B$2)&gt;123,OR(((G2360*J2360/C2360*C2361)/(G2360*K2360/D2360*D2361))&lt;(4/6),((G2360*J2360/C2360*C2361)/(G2360*K2360/D2360*D2361))&gt;(6/4))),COUNTIF($E$2:E2361,1),0)</f>
        <v>0</v>
      </c>
      <c r="G2361" s="21">
        <f t="shared" si="436"/>
        <v>38632.474473763439</v>
      </c>
      <c r="H2361" s="12">
        <f t="shared" si="437"/>
        <v>3.7932660163502669</v>
      </c>
      <c r="I2361" s="12">
        <f t="shared" si="438"/>
        <v>93.150846082302351</v>
      </c>
      <c r="J2361" s="15">
        <f>IF(OR((ROW(F2361)-MATCH(MAX($F$2:F2361),$F$2:F2361,0))=1,(ROW(F2361)-MATCH(MAX($F$2:F2361),$F$2:F2361,0))&gt;123),IF(OR(((G2360*J2360/C2360*C2361)/(G2360*K2360/D2360*D2361))&lt;(4/6),((G2360*J2360/C2360*C2361)/(G2360*K2360/D2360*D2361))&gt;(6/4)),50%,((G2360*J2360/C2360*C2361)/((G2360*K2360/D2360*D2361)+(G2360*J2360/C2360*C2361)))),((G2360*J2360/C2360*C2361)/((G2360*K2360/D2360*D2361)+(G2360*J2360/C2360*C2361))))</f>
        <v>0.48280889659750814</v>
      </c>
      <c r="K2361" s="18">
        <f t="shared" si="432"/>
        <v>0.51719110340249186</v>
      </c>
      <c r="L2361" s="20">
        <f t="shared" si="433"/>
        <v>0.93352127177209665</v>
      </c>
      <c r="M2361" s="51">
        <f>IF(AND((B2361-$B$2)&gt;123,OR(((U2360*R2360/C2360*C2361)/(U2360*S2360/D2360*D2361))&lt;(4/6),((U2360*R2360/C2360*C2361)/(U2360*S2360/D2360*D2361))&gt;(6/4))),1,0)</f>
        <v>0</v>
      </c>
      <c r="N2361" s="51">
        <f>IF(AND((B2361-$B$2)&gt;123,OR(((U2360*R2360/C2360*C2361)/(U2360*S2360/D2360*D2361))&lt;(4/6),((U2360*R2360/C2360*C2361)/(U2360*S2360/D2360*D2361))&gt;(6/4))),COUNTIF($M$2:M2361,1),0)</f>
        <v>0</v>
      </c>
      <c r="O2361" s="51">
        <f>IF(OR((ROW(N2361)-MATCH(MAX($N$2:N2361),$N$2:N2361,0))=1,(ROW(N2361)-MATCH(MAX($N$2:N2361),$N$2:N2361,0))&gt;123),IF(OR(((U2360*R2360/C2360*C2361)/(U2360*S2360/D2360*D2361))&lt;(4/6),((U2360*R2360/C2360*C2361)/(U2360*S2360/D2360*D2361))&gt;(6/4)),1,0),0)</f>
        <v>0</v>
      </c>
      <c r="P2361" s="47">
        <f>IF(O2361=1,U2360/2/C2361,P2360)</f>
        <v>3.7894353284260429</v>
      </c>
      <c r="Q2361" s="47">
        <f>IF(O2361=1,U2360/2/D2361,Q2360)</f>
        <v>93.056776270251035</v>
      </c>
      <c r="R2361" s="41">
        <f>P2361*C2361/U2360</f>
        <v>0.47918747249712051</v>
      </c>
      <c r="S2361" s="41">
        <f>Q2361*D2361/U2360</f>
        <v>0.51331178730130145</v>
      </c>
      <c r="T2361" s="41">
        <f t="shared" si="439"/>
        <v>0.93352127177209976</v>
      </c>
      <c r="U2361" s="42">
        <f>P2361*C2361+Q2361*D2361</f>
        <v>38593.4608762957</v>
      </c>
      <c r="V2361" s="25">
        <f>B2361</f>
        <v>44453</v>
      </c>
      <c r="W2361">
        <f>C2361/C$2</f>
        <v>2.1390561317375112</v>
      </c>
      <c r="X2361">
        <f>D2361/D$2</f>
        <v>1.5370462199928339</v>
      </c>
      <c r="Y2361">
        <f t="shared" si="440"/>
        <v>1.9296730438147849</v>
      </c>
      <c r="AA2361" s="15">
        <f t="shared" si="441"/>
        <v>-1.4924514687479462E-2</v>
      </c>
      <c r="AB2361" s="15">
        <f t="shared" si="442"/>
        <v>-4.6878917255466224E-4</v>
      </c>
      <c r="AC2361" s="15">
        <f t="shared" si="443"/>
        <v>-7.5007402015779823E-3</v>
      </c>
    </row>
    <row r="2362" spans="1:29" x14ac:dyDescent="0.4">
      <c r="A2362" s="43">
        <f t="shared" si="434"/>
        <v>2021</v>
      </c>
      <c r="B2362" s="53">
        <v>44454</v>
      </c>
      <c r="C2362" s="45">
        <v>4867.3186999999998</v>
      </c>
      <c r="D2362" s="45">
        <f>VLOOKUP(B2362,'H11001.CSI  中证全债'!$A$2:$B$2792,2,0)</f>
        <v>214.50479999999999</v>
      </c>
      <c r="E2362" s="14">
        <f t="shared" si="435"/>
        <v>0</v>
      </c>
      <c r="F2362" s="14">
        <f>IF(AND((B2362-$B$2)&gt;123,OR(((G2361*J2361/C2361*C2362)/(G2361*K2361/D2361*D2362))&lt;(4/6),((G2361*J2361/C2361*C2362)/(G2361*K2361/D2361*D2362))&gt;(6/4))),COUNTIF($E$2:E2362,1),0)</f>
        <v>0</v>
      </c>
      <c r="G2362" s="21">
        <f t="shared" si="436"/>
        <v>38444.338224171312</v>
      </c>
      <c r="H2362" s="12">
        <f t="shared" si="437"/>
        <v>3.7932660163502669</v>
      </c>
      <c r="I2362" s="12">
        <f t="shared" si="438"/>
        <v>93.150846082302351</v>
      </c>
      <c r="J2362" s="15">
        <f>IF(OR((ROW(F2362)-MATCH(MAX($F$2:F2362),$F$2:F2362,0))=1,(ROW(F2362)-MATCH(MAX($F$2:F2362),$F$2:F2362,0))&gt;123),IF(OR(((G2361*J2361/C2361*C2362)/(G2361*K2361/D2361*D2362))&lt;(4/6),((G2361*J2361/C2361*C2362)/(G2361*K2361/D2361*D2362))&gt;(6/4)),50%,((G2361*J2361/C2361*C2362)/((G2361*K2361/D2361*D2362)+(G2361*J2361/C2361*C2362)))),((G2361*J2361/C2361*C2362)/((G2361*K2361/D2361*D2362)+(G2361*J2361/C2361*C2362))))</f>
        <v>0.4802536724080691</v>
      </c>
      <c r="K2362" s="18">
        <f t="shared" si="432"/>
        <v>0.51974632759193096</v>
      </c>
      <c r="L2362" s="20">
        <f t="shared" si="433"/>
        <v>0.92401551855722053</v>
      </c>
      <c r="M2362" s="51">
        <f>IF(AND((B2362-$B$2)&gt;123,OR(((U2361*R2361/C2361*C2362)/(U2361*S2361/D2361*D2362))&lt;(4/6),((U2361*R2361/C2361*C2362)/(U2361*S2361/D2361*D2362))&gt;(6/4))),1,0)</f>
        <v>0</v>
      </c>
      <c r="N2362" s="51">
        <f>IF(AND((B2362-$B$2)&gt;123,OR(((U2361*R2361/C2361*C2362)/(U2361*S2361/D2361*D2362))&lt;(4/6),((U2361*R2361/C2361*C2362)/(U2361*S2361/D2361*D2362))&gt;(6/4))),COUNTIF($M$2:M2362,1),0)</f>
        <v>0</v>
      </c>
      <c r="O2362" s="51">
        <f>IF(OR((ROW(N2362)-MATCH(MAX($N$2:N2362),$N$2:N2362,0))=1,(ROW(N2362)-MATCH(MAX($N$2:N2362),$N$2:N2362,0))&gt;123),IF(OR(((U2361*R2361/C2361*C2362)/(U2361*S2361/D2361*D2362))&lt;(4/6),((U2361*R2361/C2361*C2362)/(U2361*S2361/D2361*D2362))&gt;(6/4)),1,0),0)</f>
        <v>0</v>
      </c>
      <c r="P2362" s="47">
        <f>IF(O2362=1,U2361/2/C2362,P2361)</f>
        <v>3.7894353284260429</v>
      </c>
      <c r="Q2362" s="47">
        <f>IF(O2362=1,U2361/2/D2362,Q2361)</f>
        <v>93.056776270251035</v>
      </c>
      <c r="R2362" s="41">
        <f>P2362*C2362/U2361</f>
        <v>0.47791488551930716</v>
      </c>
      <c r="S2362" s="41">
        <f>Q2362*D2362/U2361</f>
        <v>0.51721521546037785</v>
      </c>
      <c r="T2362" s="41">
        <f t="shared" si="439"/>
        <v>0.92401551855722353</v>
      </c>
      <c r="U2362" s="42">
        <f>P2362*C2362+Q2362*D2362</f>
        <v>38405.514618983667</v>
      </c>
      <c r="V2362" s="25">
        <f>B2362</f>
        <v>44454</v>
      </c>
      <c r="W2362">
        <f>C2362/C$2</f>
        <v>2.1173735064184798</v>
      </c>
      <c r="X2362">
        <f>D2362/D$2</f>
        <v>1.5371178788964526</v>
      </c>
      <c r="Y2362">
        <f t="shared" si="440"/>
        <v>1.9202757309491834</v>
      </c>
      <c r="AA2362" s="15">
        <f t="shared" si="441"/>
        <v>-1.0136538727209099E-2</v>
      </c>
      <c r="AB2362" s="15">
        <f t="shared" si="442"/>
        <v>4.6621176830408118E-5</v>
      </c>
      <c r="AC2362" s="15">
        <f t="shared" si="443"/>
        <v>-4.8698990203147607E-3</v>
      </c>
    </row>
    <row r="2363" spans="1:29" x14ac:dyDescent="0.4">
      <c r="A2363" s="43">
        <f t="shared" si="434"/>
        <v>2021</v>
      </c>
      <c r="B2363" s="53">
        <v>44455</v>
      </c>
      <c r="C2363" s="45">
        <v>4807.6977999999999</v>
      </c>
      <c r="D2363" s="45">
        <f>VLOOKUP(B2363,'H11001.CSI  中证全债'!$A$2:$B$2792,2,0)</f>
        <v>214.4932</v>
      </c>
      <c r="E2363" s="14">
        <f t="shared" si="435"/>
        <v>0</v>
      </c>
      <c r="F2363" s="14">
        <f>IF(AND((B2363-$B$2)&gt;123,OR(((G2362*J2362/C2362*C2363)/(G2362*K2362/D2362*D2363))&lt;(4/6),((G2362*J2362/C2362*C2363)/(G2362*K2362/D2362*D2363))&gt;(6/4))),COUNTIF($E$2:E2363,1),0)</f>
        <v>0</v>
      </c>
      <c r="G2363" s="21">
        <f t="shared" si="436"/>
        <v>38217.099740522535</v>
      </c>
      <c r="H2363" s="12">
        <f t="shared" si="437"/>
        <v>3.7932660163502669</v>
      </c>
      <c r="I2363" s="12">
        <f t="shared" si="438"/>
        <v>93.150846082302351</v>
      </c>
      <c r="J2363" s="15">
        <f>IF(OR((ROW(F2363)-MATCH(MAX($F$2:F2363),$F$2:F2363,0))=1,(ROW(F2363)-MATCH(MAX($F$2:F2363),$F$2:F2363,0))&gt;123),IF(OR(((G2362*J2362/C2362*C2363)/(G2362*K2362/D2362*D2363))&lt;(4/6),((G2362*J2362/C2362*C2363)/(G2362*K2362/D2362*D2363))&gt;(6/4)),50%,((G2362*J2362/C2362*C2363)/((G2362*K2362/D2362*D2363)+(G2362*J2362/C2362*C2363)))),((G2362*J2362/C2362*C2363)/((G2362*K2362/D2362*D2363)+(G2362*J2362/C2362*C2363))))</f>
        <v>0.47719154005516923</v>
      </c>
      <c r="K2363" s="18">
        <f t="shared" si="432"/>
        <v>0.52280845994483083</v>
      </c>
      <c r="L2363" s="20">
        <f t="shared" si="433"/>
        <v>0.91274640067133705</v>
      </c>
      <c r="M2363" s="51">
        <f>IF(AND((B2363-$B$2)&gt;123,OR(((U2362*R2362/C2362*C2363)/(U2362*S2362/D2362*D2363))&lt;(4/6),((U2362*R2362/C2362*C2363)/(U2362*S2362/D2362*D2363))&gt;(6/4))),1,0)</f>
        <v>0</v>
      </c>
      <c r="N2363" s="51">
        <f>IF(AND((B2363-$B$2)&gt;123,OR(((U2362*R2362/C2362*C2363)/(U2362*S2362/D2362*D2363))&lt;(4/6),((U2362*R2362/C2362*C2363)/(U2362*S2362/D2362*D2363))&gt;(6/4))),COUNTIF($M$2:M2363,1),0)</f>
        <v>0</v>
      </c>
      <c r="O2363" s="51">
        <f>IF(OR((ROW(N2363)-MATCH(MAX($N$2:N2363),$N$2:N2363,0))=1,(ROW(N2363)-MATCH(MAX($N$2:N2363),$N$2:N2363,0))&gt;123),IF(OR(((U2362*R2362/C2362*C2363)/(U2362*S2362/D2362*D2363))&lt;(4/6),((U2362*R2362/C2362*C2363)/(U2362*S2362/D2362*D2363))&gt;(6/4)),1,0),0)</f>
        <v>0</v>
      </c>
      <c r="P2363" s="47">
        <f>IF(O2363=1,U2362/2/C2363,P2362)</f>
        <v>3.7894353284260429</v>
      </c>
      <c r="Q2363" s="47">
        <f>IF(O2363=1,U2362/2/D2363,Q2362)</f>
        <v>93.056776270251035</v>
      </c>
      <c r="R2363" s="41">
        <f>P2363*C2363/U2362</f>
        <v>0.47437093533205421</v>
      </c>
      <c r="S2363" s="41">
        <f>Q2363*D2363/U2362</f>
        <v>0.51971822072718832</v>
      </c>
      <c r="T2363" s="41">
        <f t="shared" si="439"/>
        <v>0.91274640067134016</v>
      </c>
      <c r="U2363" s="42">
        <f>P2363*C2363+Q2363*D2363</f>
        <v>38178.505615606373</v>
      </c>
      <c r="V2363" s="25">
        <f>B2363</f>
        <v>44455</v>
      </c>
      <c r="W2363">
        <f>C2363/C$2</f>
        <v>2.0914373140567948</v>
      </c>
      <c r="X2363">
        <f>D2363/D$2</f>
        <v>1.537034754568255</v>
      </c>
      <c r="Y2363">
        <f t="shared" si="440"/>
        <v>1.9089252807803185</v>
      </c>
      <c r="AA2363" s="15">
        <f t="shared" si="441"/>
        <v>-1.2249228718062E-2</v>
      </c>
      <c r="AB2363" s="15">
        <f t="shared" si="442"/>
        <v>-5.4078043941085951E-5</v>
      </c>
      <c r="AC2363" s="15">
        <f t="shared" si="443"/>
        <v>-5.9108439407575819E-3</v>
      </c>
    </row>
    <row r="2364" spans="1:29" x14ac:dyDescent="0.4">
      <c r="A2364" s="43">
        <f t="shared" si="434"/>
        <v>2021</v>
      </c>
      <c r="B2364" s="53">
        <v>44456</v>
      </c>
      <c r="C2364" s="45">
        <v>4855.9402</v>
      </c>
      <c r="D2364" s="45">
        <f>VLOOKUP(B2364,'H11001.CSI  中证全债'!$A$2:$B$2792,2,0)</f>
        <v>214.5411</v>
      </c>
      <c r="E2364" s="14">
        <f t="shared" si="435"/>
        <v>0</v>
      </c>
      <c r="F2364" s="14">
        <f>IF(AND((B2364-$B$2)&gt;123,OR(((G2363*J2363/C2363*C2364)/(G2363*K2363/D2363*D2364))&lt;(4/6),((G2363*J2363/C2363*C2364)/(G2363*K2363/D2363*D2364))&gt;(6/4))),COUNTIF($E$2:E2364,1),0)</f>
        <v>0</v>
      </c>
      <c r="G2364" s="21">
        <f t="shared" si="436"/>
        <v>38404.557922517059</v>
      </c>
      <c r="H2364" s="12">
        <f t="shared" si="437"/>
        <v>3.7932660163502669</v>
      </c>
      <c r="I2364" s="12">
        <f t="shared" si="438"/>
        <v>93.150846082302351</v>
      </c>
      <c r="J2364" s="15">
        <f>IF(OR((ROW(F2364)-MATCH(MAX($F$2:F2364),$F$2:F2364,0))=1,(ROW(F2364)-MATCH(MAX($F$2:F2364),$F$2:F2364,0))&gt;123),IF(OR(((G2363*J2363/C2363*C2364)/(G2363*K2363/D2363*D2364))&lt;(4/6),((G2363*J2363/C2363*C2364)/(G2363*K2363/D2363*D2364))&gt;(6/4)),50%,((G2363*J2363/C2363*C2364)/((G2363*K2363/D2363*D2364)+(G2363*J2363/C2363*C2364)))),((G2363*J2363/C2363*C2364)/((G2363*K2363/D2363*D2364)+(G2363*J2363/C2363*C2364))))</f>
        <v>0.47962726130716216</v>
      </c>
      <c r="K2364" s="18">
        <f t="shared" si="432"/>
        <v>0.52037273869283784</v>
      </c>
      <c r="L2364" s="20">
        <f t="shared" si="433"/>
        <v>0.92169943896748474</v>
      </c>
      <c r="M2364" s="51">
        <f>IF(AND((B2364-$B$2)&gt;123,OR(((U2363*R2363/C2363*C2364)/(U2363*S2363/D2363*D2364))&lt;(4/6),((U2363*R2363/C2363*C2364)/(U2363*S2363/D2363*D2364))&gt;(6/4))),1,0)</f>
        <v>0</v>
      </c>
      <c r="N2364" s="51">
        <f>IF(AND((B2364-$B$2)&gt;123,OR(((U2363*R2363/C2363*C2364)/(U2363*S2363/D2363*D2364))&lt;(4/6),((U2363*R2363/C2363*C2364)/(U2363*S2363/D2363*D2364))&gt;(6/4))),COUNTIF($M$2:M2364,1),0)</f>
        <v>0</v>
      </c>
      <c r="O2364" s="51">
        <f>IF(OR((ROW(N2364)-MATCH(MAX($N$2:N2364),$N$2:N2364,0))=1,(ROW(N2364)-MATCH(MAX($N$2:N2364),$N$2:N2364,0))&gt;123),IF(OR(((U2363*R2363/C2363*C2364)/(U2363*S2363/D2363*D2364))&lt;(4/6),((U2363*R2363/C2363*C2364)/(U2363*S2363/D2363*D2364))&gt;(6/4)),1,0),0)</f>
        <v>0</v>
      </c>
      <c r="P2364" s="47">
        <f>IF(O2364=1,U2363/2/C2364,P2363)</f>
        <v>3.7894353284260429</v>
      </c>
      <c r="Q2364" s="47">
        <f>IF(O2364=1,U2363/2/D2364,Q2363)</f>
        <v>93.056776270251035</v>
      </c>
      <c r="R2364" s="41">
        <f>P2364*C2364/U2363</f>
        <v>0.48197987453658397</v>
      </c>
      <c r="S2364" s="41">
        <f>Q2364*D2364/U2363</f>
        <v>0.52292521201543807</v>
      </c>
      <c r="T2364" s="41">
        <f t="shared" si="439"/>
        <v>0.92169943896748796</v>
      </c>
      <c r="U2364" s="42">
        <f>P2364*C2364+Q2364*D2364</f>
        <v>38365.774490077776</v>
      </c>
      <c r="V2364" s="25">
        <f>B2364</f>
        <v>44456</v>
      </c>
      <c r="W2364">
        <f>C2364/C$2</f>
        <v>2.1124236488217742</v>
      </c>
      <c r="X2364">
        <f>D2364/D$2</f>
        <v>1.5373780007165889</v>
      </c>
      <c r="Y2364">
        <f t="shared" si="440"/>
        <v>1.9182887245038889</v>
      </c>
      <c r="AA2364" s="15">
        <f t="shared" si="441"/>
        <v>1.003440773669273E-2</v>
      </c>
      <c r="AB2364" s="15">
        <f t="shared" si="442"/>
        <v>2.2331710282652573E-4</v>
      </c>
      <c r="AC2364" s="15">
        <f t="shared" si="443"/>
        <v>4.9050865520219311E-3</v>
      </c>
    </row>
    <row r="2365" spans="1:29" x14ac:dyDescent="0.4">
      <c r="A2365" s="43">
        <f t="shared" si="434"/>
        <v>2021</v>
      </c>
      <c r="B2365" s="53">
        <v>44461</v>
      </c>
      <c r="C2365" s="45">
        <v>4821.7674999999999</v>
      </c>
      <c r="D2365" s="45">
        <f>VLOOKUP(B2365,'H11001.CSI  中证全债'!$A$2:$B$2792,2,0)</f>
        <v>214.73820000000001</v>
      </c>
      <c r="E2365" s="14">
        <f t="shared" si="435"/>
        <v>0</v>
      </c>
      <c r="F2365" s="14">
        <f>IF(AND((B2365-$B$2)&gt;123,OR(((G2364*J2364/C2364*C2365)/(G2364*K2364/D2364*D2365))&lt;(4/6),((G2364*J2364/C2364*C2365)/(G2364*K2364/D2364*D2365))&gt;(6/4))),COUNTIF($E$2:E2365,1),0)</f>
        <v>0</v>
      </c>
      <c r="G2365" s="21">
        <f t="shared" si="436"/>
        <v>38293.291812682946</v>
      </c>
      <c r="H2365" s="12">
        <f t="shared" si="437"/>
        <v>3.7932660163502669</v>
      </c>
      <c r="I2365" s="12">
        <f t="shared" si="438"/>
        <v>93.150846082302351</v>
      </c>
      <c r="J2365" s="15">
        <f>IF(OR((ROW(F2365)-MATCH(MAX($F$2:F2365),$F$2:F2365,0))=1,(ROW(F2365)-MATCH(MAX($F$2:F2365),$F$2:F2365,0))&gt;123),IF(OR(((G2364*J2364/C2364*C2365)/(G2364*K2364/D2364*D2365))&lt;(4/6),((G2364*J2364/C2364*C2365)/(G2364*K2364/D2364*D2365))&gt;(6/4)),50%,((G2364*J2364/C2364*C2365)/((G2364*K2364/D2364*D2365)+(G2364*J2364/C2364*C2365)))),((G2364*J2364/C2364*C2365)/((G2364*K2364/D2364*D2365)+(G2364*J2364/C2364*C2365))))</f>
        <v>0.47763579286840968</v>
      </c>
      <c r="K2365" s="18">
        <f t="shared" si="432"/>
        <v>0.52236420713159037</v>
      </c>
      <c r="L2365" s="20">
        <f t="shared" si="433"/>
        <v>0.91437312577599139</v>
      </c>
      <c r="M2365" s="51">
        <f>IF(AND((B2365-$B$2)&gt;123,OR(((U2364*R2364/C2364*C2365)/(U2364*S2364/D2364*D2365))&lt;(4/6),((U2364*R2364/C2364*C2365)/(U2364*S2364/D2364*D2365))&gt;(6/4))),1,0)</f>
        <v>0</v>
      </c>
      <c r="N2365" s="51">
        <f>IF(AND((B2365-$B$2)&gt;123,OR(((U2364*R2364/C2364*C2365)/(U2364*S2364/D2364*D2365))&lt;(4/6),((U2364*R2364/C2364*C2365)/(U2364*S2364/D2364*D2365))&gt;(6/4))),COUNTIF($M$2:M2365,1),0)</f>
        <v>0</v>
      </c>
      <c r="O2365" s="51">
        <f>IF(OR((ROW(N2365)-MATCH(MAX($N$2:N2365),$N$2:N2365,0))=1,(ROW(N2365)-MATCH(MAX($N$2:N2365),$N$2:N2365,0))&gt;123),IF(OR(((U2364*R2364/C2364*C2365)/(U2364*S2364/D2364*D2365))&lt;(4/6),((U2364*R2364/C2364*C2365)/(U2364*S2364/D2364*D2365))&gt;(6/4)),1,0),0)</f>
        <v>0</v>
      </c>
      <c r="P2365" s="47">
        <f>IF(O2365=1,U2364/2/C2365,P2364)</f>
        <v>3.7894353284260429</v>
      </c>
      <c r="Q2365" s="47">
        <f>IF(O2365=1,U2364/2/D2365,Q2364)</f>
        <v>93.056776270251035</v>
      </c>
      <c r="R2365" s="41">
        <f>P2365*C2365/U2364</f>
        <v>0.47625198116831968</v>
      </c>
      <c r="S2365" s="41">
        <f>Q2365*D2365/U2364</f>
        <v>0.52085080777515436</v>
      </c>
      <c r="T2365" s="41">
        <f t="shared" si="439"/>
        <v>0.91437312577599472</v>
      </c>
      <c r="U2365" s="42">
        <f>P2365*C2365+Q2365*D2365</f>
        <v>38254.620744032945</v>
      </c>
      <c r="V2365" s="25">
        <f>B2365</f>
        <v>44461</v>
      </c>
      <c r="W2365">
        <f>C2365/C$2</f>
        <v>2.0975578933447827</v>
      </c>
      <c r="X2365">
        <f>D2365/D$2</f>
        <v>1.5387903977069151</v>
      </c>
      <c r="Y2365">
        <f t="shared" si="440"/>
        <v>1.9127310372016473</v>
      </c>
      <c r="AA2365" s="15">
        <f t="shared" si="441"/>
        <v>-7.0372983588226079E-3</v>
      </c>
      <c r="AB2365" s="15">
        <f t="shared" si="442"/>
        <v>9.1870508727698308E-4</v>
      </c>
      <c r="AC2365" s="15">
        <f t="shared" si="443"/>
        <v>-2.8972110565258502E-3</v>
      </c>
    </row>
    <row r="2366" spans="1:29" x14ac:dyDescent="0.4">
      <c r="A2366" s="43">
        <f t="shared" si="434"/>
        <v>2021</v>
      </c>
      <c r="B2366" s="53">
        <v>44462</v>
      </c>
      <c r="C2366" s="45">
        <v>4853.1957000000002</v>
      </c>
      <c r="D2366" s="45">
        <f>VLOOKUP(B2366,'H11001.CSI  中证全债'!$A$2:$B$2792,2,0)</f>
        <v>214.744</v>
      </c>
      <c r="E2366" s="14">
        <f t="shared" si="435"/>
        <v>0</v>
      </c>
      <c r="F2366" s="14">
        <f>IF(AND((B2366-$B$2)&gt;123,OR(((G2365*J2365/C2365*C2366)/(G2365*K2365/D2365*D2366))&lt;(4/6),((G2365*J2365/C2365*C2366)/(G2365*K2365/D2365*D2366))&gt;(6/4))),COUNTIF($E$2:E2366,1),0)</f>
        <v>0</v>
      </c>
      <c r="G2366" s="21">
        <f t="shared" si="436"/>
        <v>38413.047610605288</v>
      </c>
      <c r="H2366" s="12">
        <f t="shared" si="437"/>
        <v>3.7932660163502669</v>
      </c>
      <c r="I2366" s="12">
        <f t="shared" si="438"/>
        <v>93.150846082302351</v>
      </c>
      <c r="J2366" s="15">
        <f>IF(OR((ROW(F2366)-MATCH(MAX($F$2:F2366),$F$2:F2366,0))=1,(ROW(F2366)-MATCH(MAX($F$2:F2366),$F$2:F2366,0))&gt;123),IF(OR(((G2365*J2365/C2365*C2366)/(G2365*K2365/D2365*D2366))&lt;(4/6),((G2365*J2365/C2365*C2366)/(G2365*K2365/D2365*D2366))&gt;(6/4)),50%,((G2365*J2365/C2365*C2366)/((G2365*K2365/D2365*D2366)+(G2365*J2365/C2365*C2366)))),((G2365*J2365/C2365*C2366)/((G2365*K2365/D2365*D2366)+(G2365*J2365/C2365*C2366))))</f>
        <v>0.47925024085890733</v>
      </c>
      <c r="K2366" s="18">
        <f t="shared" si="432"/>
        <v>0.52074975914109267</v>
      </c>
      <c r="L2366" s="20">
        <f t="shared" si="433"/>
        <v>0.92030813734674932</v>
      </c>
      <c r="M2366" s="51">
        <f>IF(AND((B2366-$B$2)&gt;123,OR(((U2365*R2365/C2365*C2366)/(U2365*S2365/D2365*D2366))&lt;(4/6),((U2365*R2365/C2365*C2366)/(U2365*S2365/D2365*D2366))&gt;(6/4))),1,0)</f>
        <v>0</v>
      </c>
      <c r="N2366" s="51">
        <f>IF(AND((B2366-$B$2)&gt;123,OR(((U2365*R2365/C2365*C2366)/(U2365*S2365/D2365*D2366))&lt;(4/6),((U2365*R2365/C2365*C2366)/(U2365*S2365/D2365*D2366))&gt;(6/4))),COUNTIF($M$2:M2366,1),0)</f>
        <v>0</v>
      </c>
      <c r="O2366" s="51">
        <f>IF(OR((ROW(N2366)-MATCH(MAX($N$2:N2366),$N$2:N2366,0))=1,(ROW(N2366)-MATCH(MAX($N$2:N2366),$N$2:N2366,0))&gt;123),IF(OR(((U2365*R2365/C2365*C2366)/(U2365*S2365/D2365*D2366))&lt;(4/6),((U2365*R2365/C2365*C2366)/(U2365*S2365/D2365*D2366))&gt;(6/4)),1,0),0)</f>
        <v>0</v>
      </c>
      <c r="P2366" s="47">
        <f>IF(O2366=1,U2365/2/C2366,P2365)</f>
        <v>3.7894353284260429</v>
      </c>
      <c r="Q2366" s="47">
        <f>IF(O2366=1,U2365/2/D2366,Q2365)</f>
        <v>93.056776270251035</v>
      </c>
      <c r="R2366" s="41">
        <f>P2366*C2366/U2365</f>
        <v>0.48074901498569994</v>
      </c>
      <c r="S2366" s="41">
        <f>Q2366*D2366/U2365</f>
        <v>0.52237831599718176</v>
      </c>
      <c r="T2366" s="41">
        <f t="shared" si="439"/>
        <v>0.9203081373467531</v>
      </c>
      <c r="U2366" s="42">
        <f>P2366*C2366+Q2366*D2366</f>
        <v>38374.255604724152</v>
      </c>
      <c r="V2366" s="25">
        <f>B2366</f>
        <v>44462</v>
      </c>
      <c r="W2366">
        <f>C2366/C$2</f>
        <v>2.1112297406463418</v>
      </c>
      <c r="X2366">
        <f>D2366/D$2</f>
        <v>1.5388319598710138</v>
      </c>
      <c r="Y2366">
        <f t="shared" si="440"/>
        <v>1.9187127802362076</v>
      </c>
      <c r="AA2366" s="15">
        <f t="shared" si="441"/>
        <v>6.5179832913970781E-3</v>
      </c>
      <c r="AB2366" s="15">
        <f t="shared" si="442"/>
        <v>2.7009633125185672E-5</v>
      </c>
      <c r="AC2366" s="15">
        <f t="shared" si="443"/>
        <v>3.1273309828818707E-3</v>
      </c>
    </row>
    <row r="2367" spans="1:29" x14ac:dyDescent="0.4">
      <c r="A2367" s="43">
        <f t="shared" si="434"/>
        <v>2021</v>
      </c>
      <c r="B2367" s="53">
        <v>44463</v>
      </c>
      <c r="C2367" s="45">
        <v>4849.4277000000002</v>
      </c>
      <c r="D2367" s="45">
        <f>VLOOKUP(B2367,'H11001.CSI  中证全债'!$A$2:$B$2792,2,0)</f>
        <v>214.73140000000001</v>
      </c>
      <c r="E2367" s="14">
        <f t="shared" si="435"/>
        <v>0</v>
      </c>
      <c r="F2367" s="14">
        <f>IF(AND((B2367-$B$2)&gt;123,OR(((G2366*J2366/C2366*C2367)/(G2366*K2366/D2366*D2367))&lt;(4/6),((G2366*J2366/C2366*C2367)/(G2366*K2366/D2366*D2367))&gt;(6/4))),COUNTIF($E$2:E2367,1),0)</f>
        <v>0</v>
      </c>
      <c r="G2367" s="21">
        <f t="shared" si="436"/>
        <v>38397.580883595045</v>
      </c>
      <c r="H2367" s="12">
        <f t="shared" si="437"/>
        <v>3.7932660163502669</v>
      </c>
      <c r="I2367" s="12">
        <f t="shared" si="438"/>
        <v>93.150846082302351</v>
      </c>
      <c r="J2367" s="15">
        <f>IF(OR((ROW(F2367)-MATCH(MAX($F$2:F2367),$F$2:F2367,0))=1,(ROW(F2367)-MATCH(MAX($F$2:F2367),$F$2:F2367,0))&gt;123),IF(OR(((G2366*J2366/C2366*C2367)/(G2366*K2366/D2366*D2367))&lt;(4/6),((G2366*J2366/C2366*C2367)/(G2366*K2366/D2366*D2367))&gt;(6/4)),50%,((G2366*J2366/C2366*C2367)/((G2366*K2366/D2366*D2367)+(G2366*J2366/C2366*C2367)))),((G2366*J2366/C2366*C2367)/((G2366*K2366/D2366*D2367)+(G2366*J2366/C2366*C2367))))</f>
        <v>0.47907104744238693</v>
      </c>
      <c r="K2367" s="18">
        <f t="shared" si="432"/>
        <v>0.52092895255761307</v>
      </c>
      <c r="L2367" s="20">
        <f t="shared" si="433"/>
        <v>0.91964757399312191</v>
      </c>
      <c r="M2367" s="51">
        <f>IF(AND((B2367-$B$2)&gt;123,OR(((U2366*R2366/C2366*C2367)/(U2366*S2366/D2366*D2367))&lt;(4/6),((U2366*R2366/C2366*C2367)/(U2366*S2366/D2366*D2367))&gt;(6/4))),1,0)</f>
        <v>0</v>
      </c>
      <c r="N2367" s="51">
        <f>IF(AND((B2367-$B$2)&gt;123,OR(((U2366*R2366/C2366*C2367)/(U2366*S2366/D2366*D2367))&lt;(4/6),((U2366*R2366/C2366*C2367)/(U2366*S2366/D2366*D2367))&gt;(6/4))),COUNTIF($M$2:M2367,1),0)</f>
        <v>0</v>
      </c>
      <c r="O2367" s="51">
        <f>IF(OR((ROW(N2367)-MATCH(MAX($N$2:N2367),$N$2:N2367,0))=1,(ROW(N2367)-MATCH(MAX($N$2:N2367),$N$2:N2367,0))&gt;123),IF(OR(((U2366*R2366/C2366*C2367)/(U2366*S2366/D2366*D2367))&lt;(4/6),((U2366*R2366/C2366*C2367)/(U2366*S2366/D2366*D2367))&gt;(6/4)),1,0),0)</f>
        <v>0</v>
      </c>
      <c r="P2367" s="47">
        <f>IF(O2367=1,U2366/2/C2367,P2366)</f>
        <v>3.7894353284260429</v>
      </c>
      <c r="Q2367" s="47">
        <f>IF(O2367=1,U2366/2/D2367,Q2366)</f>
        <v>93.056776270251035</v>
      </c>
      <c r="R2367" s="41">
        <f>P2367*C2367/U2366</f>
        <v>0.47887815305961418</v>
      </c>
      <c r="S2367" s="41">
        <f>Q2367*D2367/U2366</f>
        <v>0.52071920440165687</v>
      </c>
      <c r="T2367" s="41">
        <f t="shared" si="439"/>
        <v>0.91964757399312547</v>
      </c>
      <c r="U2367" s="42">
        <f>P2367*C2367+Q2367*D2367</f>
        <v>38358.804497025631</v>
      </c>
      <c r="V2367" s="25">
        <f>B2367</f>
        <v>44463</v>
      </c>
      <c r="W2367">
        <f>C2367/C$2</f>
        <v>2.1095905910726378</v>
      </c>
      <c r="X2367">
        <f>D2367/D$2</f>
        <v>1.5387416696524543</v>
      </c>
      <c r="Y2367">
        <f t="shared" si="440"/>
        <v>1.9179402248512816</v>
      </c>
      <c r="AA2367" s="15">
        <f t="shared" si="441"/>
        <v>-7.7639564380249659E-4</v>
      </c>
      <c r="AB2367" s="15">
        <f t="shared" si="442"/>
        <v>-5.867451477103991E-5</v>
      </c>
      <c r="AC2367" s="15">
        <f t="shared" si="443"/>
        <v>-4.0264253872901445E-4</v>
      </c>
    </row>
    <row r="2368" spans="1:29" x14ac:dyDescent="0.4">
      <c r="A2368" s="43">
        <f t="shared" si="434"/>
        <v>2021</v>
      </c>
      <c r="B2368" s="53">
        <v>44466</v>
      </c>
      <c r="C2368" s="45">
        <v>4877.3698000000004</v>
      </c>
      <c r="D2368" s="45">
        <f>VLOOKUP(B2368,'H11001.CSI  中证全债'!$A$2:$B$2792,2,0)</f>
        <v>214.69329999999999</v>
      </c>
      <c r="E2368" s="14">
        <f t="shared" si="435"/>
        <v>0</v>
      </c>
      <c r="F2368" s="14">
        <f>IF(AND((B2368-$B$2)&gt;123,OR(((G2367*J2367/C2367*C2368)/(G2367*K2367/D2367*D2368))&lt;(4/6),((G2367*J2367/C2367*C2368)/(G2367*K2367/D2367*D2368))&gt;(6/4))),COUNTIF($E$2:E2368,1),0)</f>
        <v>0</v>
      </c>
      <c r="G2368" s="21">
        <f t="shared" si="436"/>
        <v>38500.023654714765</v>
      </c>
      <c r="H2368" s="12">
        <f t="shared" si="437"/>
        <v>3.7932660163502669</v>
      </c>
      <c r="I2368" s="12">
        <f t="shared" si="438"/>
        <v>93.150846082302351</v>
      </c>
      <c r="J2368" s="15">
        <f>IF(OR((ROW(F2368)-MATCH(MAX($F$2:F2368),$F$2:F2368,0))=1,(ROW(F2368)-MATCH(MAX($F$2:F2368),$F$2:F2368,0))&gt;123),IF(OR(((G2367*J2367/C2367*C2368)/(G2367*K2367/D2367*D2368))&lt;(4/6),((G2367*J2367/C2367*C2368)/(G2367*K2367/D2367*D2368))&gt;(6/4)),50%,((G2367*J2367/C2367*C2368)/((G2367*K2367/D2367*D2368)+(G2367*J2367/C2367*C2368)))),((G2367*J2367/C2367*C2368)/((G2367*K2367/D2367*D2368)+(G2367*J2367/C2367*C2368))))</f>
        <v>0.48054934400663507</v>
      </c>
      <c r="K2368" s="18">
        <f t="shared" si="432"/>
        <v>0.51945065599336493</v>
      </c>
      <c r="L2368" s="20">
        <f t="shared" si="433"/>
        <v>0.92511066924665364</v>
      </c>
      <c r="M2368" s="51">
        <f>IF(AND((B2368-$B$2)&gt;123,OR(((U2367*R2367/C2367*C2368)/(U2367*S2367/D2367*D2368))&lt;(4/6),((U2367*R2367/C2367*C2368)/(U2367*S2367/D2367*D2368))&gt;(6/4))),1,0)</f>
        <v>0</v>
      </c>
      <c r="N2368" s="51">
        <f>IF(AND((B2368-$B$2)&gt;123,OR(((U2367*R2367/C2367*C2368)/(U2367*S2367/D2367*D2368))&lt;(4/6),((U2367*R2367/C2367*C2368)/(U2367*S2367/D2367*D2368))&gt;(6/4))),COUNTIF($M$2:M2368,1),0)</f>
        <v>0</v>
      </c>
      <c r="O2368" s="51">
        <f>IF(OR((ROW(N2368)-MATCH(MAX($N$2:N2368),$N$2:N2368,0))=1,(ROW(N2368)-MATCH(MAX($N$2:N2368),$N$2:N2368,0))&gt;123),IF(OR(((U2367*R2367/C2367*C2368)/(U2367*S2367/D2367*D2368))&lt;(4/6),((U2367*R2367/C2367*C2368)/(U2367*S2367/D2367*D2368))&gt;(6/4)),1,0),0)</f>
        <v>0</v>
      </c>
      <c r="P2368" s="47">
        <f>IF(O2368=1,U2367/2/C2368,P2367)</f>
        <v>3.7894353284260429</v>
      </c>
      <c r="Q2368" s="47">
        <f>IF(O2368=1,U2367/2/D2368,Q2367)</f>
        <v>93.056776270251035</v>
      </c>
      <c r="R2368" s="41">
        <f>P2368*C2368/U2367</f>
        <v>0.48183142494316811</v>
      </c>
      <c r="S2368" s="41">
        <f>Q2368*D2368/U2367</f>
        <v>0.52083652362969357</v>
      </c>
      <c r="T2368" s="41">
        <f t="shared" si="439"/>
        <v>0.92511066924665697</v>
      </c>
      <c r="U2368" s="42">
        <f>P2368*C2368+Q2368*D2368</f>
        <v>38461.14381474015</v>
      </c>
      <c r="V2368" s="25">
        <f>B2368</f>
        <v>44466</v>
      </c>
      <c r="W2368">
        <f>C2368/C$2</f>
        <v>2.121745920505596</v>
      </c>
      <c r="X2368">
        <f>D2368/D$2</f>
        <v>1.5384686492296666</v>
      </c>
      <c r="Y2368">
        <f t="shared" si="440"/>
        <v>1.9230571907370075</v>
      </c>
      <c r="AA2368" s="15">
        <f t="shared" si="441"/>
        <v>5.7619376406006229E-3</v>
      </c>
      <c r="AB2368" s="15">
        <f t="shared" si="442"/>
        <v>-1.7743096724565088E-4</v>
      </c>
      <c r="AC2368" s="15">
        <f t="shared" si="443"/>
        <v>2.6679485728615671E-3</v>
      </c>
    </row>
    <row r="2369" spans="1:29" x14ac:dyDescent="0.4">
      <c r="A2369" s="43">
        <f t="shared" si="434"/>
        <v>2021</v>
      </c>
      <c r="B2369" s="53">
        <v>44467</v>
      </c>
      <c r="C2369" s="45">
        <v>4883.8280000000004</v>
      </c>
      <c r="D2369" s="45">
        <f>VLOOKUP(B2369,'H11001.CSI  中证全债'!$A$2:$B$2792,2,0)</f>
        <v>214.6326</v>
      </c>
      <c r="E2369" s="14">
        <f t="shared" si="435"/>
        <v>0</v>
      </c>
      <c r="F2369" s="14">
        <f>IF(AND((B2369-$B$2)&gt;123,OR(((G2368*J2368/C2368*C2369)/(G2368*K2368/D2368*D2369))&lt;(4/6),((G2368*J2368/C2368*C2369)/(G2368*K2368/D2368*D2369))&gt;(6/4))),COUNTIF($E$2:E2369,1),0)</f>
        <v>0</v>
      </c>
      <c r="G2369" s="21">
        <f t="shared" si="436"/>
        <v>38518.867068944361</v>
      </c>
      <c r="H2369" s="12">
        <f t="shared" si="437"/>
        <v>3.7932660163502669</v>
      </c>
      <c r="I2369" s="12">
        <f t="shared" si="438"/>
        <v>93.150846082302351</v>
      </c>
      <c r="J2369" s="15">
        <f>IF(OR((ROW(F2369)-MATCH(MAX($F$2:F2369),$F$2:F2369,0))=1,(ROW(F2369)-MATCH(MAX($F$2:F2369),$F$2:F2369,0))&gt;123),IF(OR(((G2368*J2368/C2368*C2369)/(G2368*K2368/D2368*D2369))&lt;(4/6),((G2368*J2368/C2368*C2369)/(G2368*K2368/D2368*D2369))&gt;(6/4)),50%,((G2368*J2368/C2368*C2369)/((G2368*K2368/D2368*D2369)+(G2368*J2368/C2368*C2369)))),((G2368*J2368/C2368*C2369)/((G2368*K2368/D2368*D2369)+(G2368*J2368/C2368*C2369))))</f>
        <v>0.48095025092355642</v>
      </c>
      <c r="K2369" s="18">
        <f t="shared" si="432"/>
        <v>0.51904974907644363</v>
      </c>
      <c r="L2369" s="20">
        <f t="shared" si="433"/>
        <v>0.92659759835992894</v>
      </c>
      <c r="M2369" s="51">
        <f>IF(AND((B2369-$B$2)&gt;123,OR(((U2368*R2368/C2368*C2369)/(U2368*S2368/D2368*D2369))&lt;(4/6),((U2368*R2368/C2368*C2369)/(U2368*S2368/D2368*D2369))&gt;(6/4))),1,0)</f>
        <v>0</v>
      </c>
      <c r="N2369" s="51">
        <f>IF(AND((B2369-$B$2)&gt;123,OR(((U2368*R2368/C2368*C2369)/(U2368*S2368/D2368*D2369))&lt;(4/6),((U2368*R2368/C2368*C2369)/(U2368*S2368/D2368*D2369))&gt;(6/4))),COUNTIF($M$2:M2369,1),0)</f>
        <v>0</v>
      </c>
      <c r="O2369" s="51">
        <f>IF(OR((ROW(N2369)-MATCH(MAX($N$2:N2369),$N$2:N2369,0))=1,(ROW(N2369)-MATCH(MAX($N$2:N2369),$N$2:N2369,0))&gt;123),IF(OR(((U2368*R2368/C2368*C2369)/(U2368*S2368/D2368*D2369))&lt;(4/6),((U2368*R2368/C2368*C2369)/(U2368*S2368/D2368*D2369))&gt;(6/4)),1,0),0)</f>
        <v>0</v>
      </c>
      <c r="P2369" s="47">
        <f>IF(O2369=1,U2368/2/C2369,P2368)</f>
        <v>3.7894353284260429</v>
      </c>
      <c r="Q2369" s="47">
        <f>IF(O2369=1,U2368/2/D2369,Q2368)</f>
        <v>93.056776270251035</v>
      </c>
      <c r="R2369" s="41">
        <f>P2369*C2369/U2368</f>
        <v>0.48118564674781089</v>
      </c>
      <c r="S2369" s="41">
        <f>Q2369*D2369/U2368</f>
        <v>0.51930379228211265</v>
      </c>
      <c r="T2369" s="41">
        <f t="shared" si="439"/>
        <v>0.92659759835993261</v>
      </c>
      <c r="U2369" s="42">
        <f>P2369*C2369+Q2369*D2369</f>
        <v>38479.968199658586</v>
      </c>
      <c r="V2369" s="25">
        <f>B2369</f>
        <v>44467</v>
      </c>
      <c r="W2369">
        <f>C2369/C$2</f>
        <v>2.1245553567521176</v>
      </c>
      <c r="X2369">
        <f>D2369/D$2</f>
        <v>1.5380336796847007</v>
      </c>
      <c r="Y2369">
        <f t="shared" si="440"/>
        <v>1.9239984099829293</v>
      </c>
      <c r="AA2369" s="15">
        <f t="shared" si="441"/>
        <v>1.324115304933482E-3</v>
      </c>
      <c r="AB2369" s="15">
        <f t="shared" si="442"/>
        <v>-2.8272889745506458E-4</v>
      </c>
      <c r="AC2369" s="15">
        <f t="shared" si="443"/>
        <v>4.8943902992348853E-4</v>
      </c>
    </row>
    <row r="2370" spans="1:29" x14ac:dyDescent="0.4">
      <c r="A2370" s="43">
        <f t="shared" si="434"/>
        <v>2021</v>
      </c>
      <c r="B2370" s="53">
        <v>44468</v>
      </c>
      <c r="C2370" s="45">
        <v>4833.9281000000001</v>
      </c>
      <c r="D2370" s="45">
        <f>VLOOKUP(B2370,'H11001.CSI  中证全债'!$A$2:$B$2792,2,0)</f>
        <v>214.6437</v>
      </c>
      <c r="E2370" s="14">
        <f t="shared" si="435"/>
        <v>0</v>
      </c>
      <c r="F2370" s="14">
        <f>IF(AND((B2370-$B$2)&gt;123,OR(((G2369*J2369/C2369*C2370)/(G2369*K2369/D2369*D2370))&lt;(4/6),((G2369*J2369/C2369*C2370)/(G2369*K2369/D2369*D2370))&gt;(6/4))),COUNTIF($E$2:E2370,1),0)</f>
        <v>0</v>
      </c>
      <c r="G2370" s="21">
        <f t="shared" si="436"/>
        <v>38330.617448446603</v>
      </c>
      <c r="H2370" s="12">
        <f t="shared" si="437"/>
        <v>3.7932660163502669</v>
      </c>
      <c r="I2370" s="12">
        <f t="shared" si="438"/>
        <v>93.150846082302351</v>
      </c>
      <c r="J2370" s="15">
        <f>IF(OR((ROW(F2370)-MATCH(MAX($F$2:F2370),$F$2:F2370,0))=1,(ROW(F2370)-MATCH(MAX($F$2:F2370),$F$2:F2370,0))&gt;123),IF(OR(((G2369*J2369/C2369*C2370)/(G2369*K2369/D2369*D2370))&lt;(4/6),((G2369*J2369/C2369*C2370)/(G2369*K2369/D2369*D2370))&gt;(6/4)),50%,((G2369*J2369/C2369*C2370)/((G2369*K2369/D2369*D2370)+(G2369*J2369/C2369*C2370)))),((G2369*J2369/C2369*C2370)/((G2369*K2369/D2369*D2370)+(G2369*J2369/C2369*C2370))))</f>
        <v>0.47837411468449303</v>
      </c>
      <c r="K2370" s="18">
        <f t="shared" ref="K2370:K2433" si="444">1-J2370</f>
        <v>0.52162588531550691</v>
      </c>
      <c r="L2370" s="20">
        <f t="shared" ref="L2370:L2433" si="445">J2370/K2370</f>
        <v>0.91708277551285067</v>
      </c>
      <c r="M2370" s="51">
        <f>IF(AND((B2370-$B$2)&gt;123,OR(((U2369*R2369/C2369*C2370)/(U2369*S2369/D2369*D2370))&lt;(4/6),((U2369*R2369/C2369*C2370)/(U2369*S2369/D2369*D2370))&gt;(6/4))),1,0)</f>
        <v>0</v>
      </c>
      <c r="N2370" s="51">
        <f>IF(AND((B2370-$B$2)&gt;123,OR(((U2369*R2369/C2369*C2370)/(U2369*S2369/D2369*D2370))&lt;(4/6),((U2369*R2369/C2369*C2370)/(U2369*S2369/D2369*D2370))&gt;(6/4))),COUNTIF($M$2:M2370,1),0)</f>
        <v>0</v>
      </c>
      <c r="O2370" s="51">
        <f>IF(OR((ROW(N2370)-MATCH(MAX($N$2:N2370),$N$2:N2370,0))=1,(ROW(N2370)-MATCH(MAX($N$2:N2370),$N$2:N2370,0))&gt;123),IF(OR(((U2369*R2369/C2369*C2370)/(U2369*S2369/D2369*D2370))&lt;(4/6),((U2369*R2369/C2369*C2370)/(U2369*S2369/D2369*D2370))&gt;(6/4)),1,0),0)</f>
        <v>0</v>
      </c>
      <c r="P2370" s="47">
        <f>IF(O2370=1,U2369/2/C2370,P2369)</f>
        <v>3.7894353284260429</v>
      </c>
      <c r="Q2370" s="47">
        <f>IF(O2370=1,U2369/2/D2370,Q2369)</f>
        <v>93.056776270251035</v>
      </c>
      <c r="R2370" s="41">
        <f>P2370*C2370/U2369</f>
        <v>0.47603620206146385</v>
      </c>
      <c r="S2370" s="41">
        <f>Q2370*D2370/U2369</f>
        <v>0.51907659239947346</v>
      </c>
      <c r="T2370" s="41">
        <f t="shared" si="439"/>
        <v>0.91708277551285466</v>
      </c>
      <c r="U2370" s="42">
        <f>P2370*C2370+Q2370*D2370</f>
        <v>38291.908685930262</v>
      </c>
      <c r="V2370" s="25">
        <f>B2370</f>
        <v>44468</v>
      </c>
      <c r="W2370">
        <f>C2370/C$2</f>
        <v>2.1028479788824637</v>
      </c>
      <c r="X2370">
        <f>D2370/D$2</f>
        <v>1.5381132210677175</v>
      </c>
      <c r="Y2370">
        <f t="shared" si="440"/>
        <v>1.914595434296513</v>
      </c>
      <c r="AA2370" s="15">
        <f t="shared" si="441"/>
        <v>-1.0217374567654813E-2</v>
      </c>
      <c r="AB2370" s="15">
        <f t="shared" si="442"/>
        <v>5.1716281683100718E-5</v>
      </c>
      <c r="AC2370" s="15">
        <f t="shared" si="443"/>
        <v>-4.8872055390626334E-3</v>
      </c>
    </row>
    <row r="2371" spans="1:29" x14ac:dyDescent="0.4">
      <c r="A2371" s="43">
        <f t="shared" ref="A2371:A2434" si="446">YEAR(B2371)</f>
        <v>2021</v>
      </c>
      <c r="B2371" s="53">
        <v>44469</v>
      </c>
      <c r="C2371" s="45">
        <v>4866.3825999999999</v>
      </c>
      <c r="D2371" s="45">
        <f>VLOOKUP(B2371,'H11001.CSI  中证全债'!$A$2:$B$2792,2,0)</f>
        <v>214.71170000000001</v>
      </c>
      <c r="E2371" s="14">
        <f t="shared" ref="E2371:E2434" si="447">IF(AND((B2371-$B$2)&gt;123,OR(((G2370*J2370/C2370*C2371)/(G2370*K2370/D2370*D2371))&lt;(4/6),((G2370*J2370/C2370*C2371)/(G2370*K2370/D2370*D2371))&gt;(6/4))),1,0)</f>
        <v>0</v>
      </c>
      <c r="F2371" s="14">
        <f>IF(AND((B2371-$B$2)&gt;123,OR(((G2370*J2370/C2370*C2371)/(G2370*K2370/D2370*D2371))&lt;(4/6),((G2370*J2370/C2370*C2371)/(G2370*K2370/D2370*D2371))&gt;(6/4))),COUNTIF($E$2:E2371,1),0)</f>
        <v>0</v>
      </c>
      <c r="G2371" s="21">
        <f t="shared" ref="G2371:G2434" si="448">G2370*J2370/C2370*C2371+G2370*K2370/D2370*D2371</f>
        <v>38460.06025790784</v>
      </c>
      <c r="H2371" s="12">
        <f t="shared" ref="H2371:H2434" si="449">IF(J2371=50%,G2371*J2371/C2371,H2370)</f>
        <v>3.7932660163502669</v>
      </c>
      <c r="I2371" s="12">
        <f t="shared" ref="I2371:I2434" si="450">IF(K2371=50%,G2371*K2371/D2371,I2370)</f>
        <v>93.150846082302351</v>
      </c>
      <c r="J2371" s="15">
        <f>IF(OR((ROW(F2371)-MATCH(MAX($F$2:F2371),$F$2:F2371,0))=1,(ROW(F2371)-MATCH(MAX($F$2:F2371),$F$2:F2371,0))&gt;123),IF(OR(((G2370*J2370/C2370*C2371)/(G2370*K2370/D2370*D2371))&lt;(4/6),((G2370*J2370/C2370*C2371)/(G2370*K2370/D2370*D2371))&gt;(6/4)),50%,((G2370*J2370/C2370*C2371)/((G2370*K2370/D2370*D2371)+(G2370*J2370/C2370*C2371)))),((G2370*J2370/C2370*C2371)/((G2370*K2370/D2370*D2371)+(G2370*J2370/C2370*C2371))))</f>
        <v>0.47996502385465656</v>
      </c>
      <c r="K2371" s="18">
        <f t="shared" si="444"/>
        <v>0.52003497614534344</v>
      </c>
      <c r="L2371" s="20">
        <f t="shared" si="445"/>
        <v>0.92294758212669181</v>
      </c>
      <c r="M2371" s="51">
        <f>IF(AND((B2371-$B$2)&gt;123,OR(((U2370*R2370/C2370*C2371)/(U2370*S2370/D2370*D2371))&lt;(4/6),((U2370*R2370/C2370*C2371)/(U2370*S2370/D2370*D2371))&gt;(6/4))),1,0)</f>
        <v>0</v>
      </c>
      <c r="N2371" s="51">
        <f>IF(AND((B2371-$B$2)&gt;123,OR(((U2370*R2370/C2370*C2371)/(U2370*S2370/D2370*D2371))&lt;(4/6),((U2370*R2370/C2370*C2371)/(U2370*S2370/D2370*D2371))&gt;(6/4))),COUNTIF($M$2:M2371,1),0)</f>
        <v>0</v>
      </c>
      <c r="O2371" s="51">
        <f>IF(OR((ROW(N2371)-MATCH(MAX($N$2:N2371),$N$2:N2371,0))=1,(ROW(N2371)-MATCH(MAX($N$2:N2371),$N$2:N2371,0))&gt;123),IF(OR(((U2370*R2370/C2370*C2371)/(U2370*S2370/D2370*D2371))&lt;(4/6),((U2370*R2370/C2370*C2371)/(U2370*S2370/D2370*D2371))&gt;(6/4)),1,0),0)</f>
        <v>0</v>
      </c>
      <c r="P2371" s="47">
        <f>IF(O2371=1,U2370/2/C2371,P2370)</f>
        <v>3.7894353284260429</v>
      </c>
      <c r="Q2371" s="47">
        <f>IF(O2371=1,U2370/2/D2371,Q2370)</f>
        <v>93.056776270251035</v>
      </c>
      <c r="R2371" s="41">
        <f>P2371*C2371/U2370</f>
        <v>0.4815858696762631</v>
      </c>
      <c r="S2371" s="41">
        <f>Q2371*D2371/U2370</f>
        <v>0.52179113852443515</v>
      </c>
      <c r="T2371" s="41">
        <f t="shared" ref="T2371:T2434" si="451">R2371/S2371</f>
        <v>0.92294758212669559</v>
      </c>
      <c r="U2371" s="42">
        <f>P2371*C2371+Q2371*D2371</f>
        <v>38421.220775583039</v>
      </c>
      <c r="V2371" s="25">
        <f>B2371</f>
        <v>44469</v>
      </c>
      <c r="W2371">
        <f>C2371/C$2</f>
        <v>2.1169662856339935</v>
      </c>
      <c r="X2371">
        <f>D2371/D$2</f>
        <v>1.5386005016123252</v>
      </c>
      <c r="Y2371">
        <f t="shared" ref="Y2371:Y2434" si="452">U2371/U$2</f>
        <v>1.921061038779152</v>
      </c>
      <c r="AA2371" s="15">
        <f t="shared" ref="AA2371:AA2434" si="453">W2371/W2370-1</f>
        <v>6.7138979580600999E-3</v>
      </c>
      <c r="AB2371" s="15">
        <f t="shared" ref="AB2371:AB2434" si="454">X2371/X2370-1</f>
        <v>3.168040804366612E-4</v>
      </c>
      <c r="AC2371" s="15">
        <f t="shared" ref="AC2371:AC2434" si="455">Y2371/Y2370-1</f>
        <v>3.377008200698306E-3</v>
      </c>
    </row>
    <row r="2372" spans="1:29" x14ac:dyDescent="0.4">
      <c r="A2372" s="43">
        <f t="shared" si="446"/>
        <v>2021</v>
      </c>
      <c r="B2372" s="53">
        <v>44477</v>
      </c>
      <c r="C2372" s="45">
        <v>4929.9408999999996</v>
      </c>
      <c r="D2372" s="45">
        <f>VLOOKUP(B2372,'H11001.CSI  中证全债'!$A$2:$B$2792,2,0)</f>
        <v>214.65379999999999</v>
      </c>
      <c r="E2372" s="14">
        <f t="shared" si="447"/>
        <v>0</v>
      </c>
      <c r="F2372" s="14">
        <f>IF(AND((B2372-$B$2)&gt;123,OR(((G2371*J2371/C2371*C2372)/(G2371*K2371/D2371*D2372))&lt;(4/6),((G2371*J2371/C2371*C2372)/(G2371*K2371/D2371*D2372))&gt;(6/4))),COUNTIF($E$2:E2372,1),0)</f>
        <v>0</v>
      </c>
      <c r="G2372" s="21">
        <f t="shared" si="448"/>
        <v>38695.760363366673</v>
      </c>
      <c r="H2372" s="12">
        <f t="shared" si="449"/>
        <v>3.7932660163502669</v>
      </c>
      <c r="I2372" s="12">
        <f t="shared" si="450"/>
        <v>93.150846082302351</v>
      </c>
      <c r="J2372" s="15">
        <f>IF(OR((ROW(F2372)-MATCH(MAX($F$2:F2372),$F$2:F2372,0))=1,(ROW(F2372)-MATCH(MAX($F$2:F2372),$F$2:F2372,0))&gt;123),IF(OR(((G2371*J2371/C2371*C2372)/(G2371*K2371/D2371*D2372))&lt;(4/6),((G2371*J2371/C2371*C2372)/(G2371*K2371/D2371*D2372))&gt;(6/4)),50%,((G2371*J2371/C2371*C2372)/((G2371*K2371/D2371*D2372)+(G2371*J2371/C2371*C2372)))),((G2371*J2371/C2371*C2372)/((G2371*K2371/D2371*D2372)+(G2371*J2371/C2371*C2372))))</f>
        <v>0.48327199421797956</v>
      </c>
      <c r="K2372" s="18">
        <f t="shared" si="444"/>
        <v>0.51672800578202049</v>
      </c>
      <c r="L2372" s="20">
        <f t="shared" si="445"/>
        <v>0.93525411591847374</v>
      </c>
      <c r="M2372" s="51">
        <f>IF(AND((B2372-$B$2)&gt;123,OR(((U2371*R2371/C2371*C2372)/(U2371*S2371/D2371*D2372))&lt;(4/6),((U2371*R2371/C2371*C2372)/(U2371*S2371/D2371*D2372))&gt;(6/4))),1,0)</f>
        <v>0</v>
      </c>
      <c r="N2372" s="51">
        <f>IF(AND((B2372-$B$2)&gt;123,OR(((U2371*R2371/C2371*C2372)/(U2371*S2371/D2371*D2372))&lt;(4/6),((U2371*R2371/C2371*C2372)/(U2371*S2371/D2371*D2372))&gt;(6/4))),COUNTIF($M$2:M2372,1),0)</f>
        <v>0</v>
      </c>
      <c r="O2372" s="51">
        <f>IF(OR((ROW(N2372)-MATCH(MAX($N$2:N2372),$N$2:N2372,0))=1,(ROW(N2372)-MATCH(MAX($N$2:N2372),$N$2:N2372,0))&gt;123),IF(OR(((U2371*R2371/C2371*C2372)/(U2371*S2371/D2371*D2372))&lt;(4/6),((U2371*R2371/C2371*C2372)/(U2371*S2371/D2371*D2372))&gt;(6/4)),1,0),0)</f>
        <v>0</v>
      </c>
      <c r="P2372" s="47">
        <f>IF(O2372=1,U2371/2/C2372,P2371)</f>
        <v>3.7894353284260429</v>
      </c>
      <c r="Q2372" s="47">
        <f>IF(O2372=1,U2371/2/D2372,Q2371)</f>
        <v>93.056776270251035</v>
      </c>
      <c r="R2372" s="41">
        <f>P2372*C2372/U2371</f>
        <v>0.48623369680603251</v>
      </c>
      <c r="S2372" s="41">
        <f>Q2372*D2372/U2371</f>
        <v>0.51989474147196957</v>
      </c>
      <c r="T2372" s="41">
        <f t="shared" si="451"/>
        <v>0.93525411591847785</v>
      </c>
      <c r="U2372" s="42">
        <f>P2372*C2372+Q2372*D2372</f>
        <v>38656.682855671694</v>
      </c>
      <c r="V2372" s="25">
        <f>B2372</f>
        <v>44477</v>
      </c>
      <c r="W2372">
        <f>C2372/C$2</f>
        <v>2.1446153196972442</v>
      </c>
      <c r="X2372">
        <f>D2372/D$2</f>
        <v>1.5381855965603723</v>
      </c>
      <c r="Y2372">
        <f t="shared" si="452"/>
        <v>1.9328341427835847</v>
      </c>
      <c r="AA2372" s="15">
        <f t="shared" si="453"/>
        <v>1.3060687008045635E-2</v>
      </c>
      <c r="AB2372" s="15">
        <f t="shared" si="454"/>
        <v>-2.6966392609262257E-4</v>
      </c>
      <c r="AC2372" s="15">
        <f t="shared" si="455"/>
        <v>6.1284382780020241E-3</v>
      </c>
    </row>
    <row r="2373" spans="1:29" x14ac:dyDescent="0.4">
      <c r="A2373" s="43">
        <f t="shared" si="446"/>
        <v>2021</v>
      </c>
      <c r="B2373" s="53">
        <v>44480</v>
      </c>
      <c r="C2373" s="45">
        <v>4936.1917999999996</v>
      </c>
      <c r="D2373" s="45">
        <f>VLOOKUP(B2373,'H11001.CSI  中证全债'!$A$2:$B$2792,2,0)</f>
        <v>214.42859999999999</v>
      </c>
      <c r="E2373" s="14">
        <f t="shared" si="447"/>
        <v>0</v>
      </c>
      <c r="F2373" s="14">
        <f>IF(AND((B2373-$B$2)&gt;123,OR(((G2372*J2372/C2372*C2373)/(G2372*K2372/D2372*D2373))&lt;(4/6),((G2372*J2372/C2372*C2373)/(G2372*K2372/D2372*D2373))&gt;(6/4))),COUNTIF($E$2:E2373,1),0)</f>
        <v>0</v>
      </c>
      <c r="G2373" s="21">
        <f t="shared" si="448"/>
        <v>38698.494119370545</v>
      </c>
      <c r="H2373" s="12">
        <f t="shared" si="449"/>
        <v>3.7932660163502669</v>
      </c>
      <c r="I2373" s="12">
        <f t="shared" si="450"/>
        <v>93.150846082302351</v>
      </c>
      <c r="J2373" s="15">
        <f>IF(OR((ROW(F2373)-MATCH(MAX($F$2:F2373),$F$2:F2373,0))=1,(ROW(F2373)-MATCH(MAX($F$2:F2373),$F$2:F2373,0))&gt;123),IF(OR(((G2372*J2372/C2372*C2373)/(G2372*K2372/D2372*D2373))&lt;(4/6),((G2372*J2372/C2372*C2373)/(G2372*K2372/D2372*D2373))&gt;(6/4)),50%,((G2372*J2372/C2372*C2373)/((G2372*K2372/D2372*D2373)+(G2372*J2372/C2372*C2373)))),((G2372*J2372/C2372*C2373)/((G2372*K2372/D2372*D2373)+(G2372*J2372/C2372*C2373))))</f>
        <v>0.48385057432388345</v>
      </c>
      <c r="K2373" s="18">
        <f t="shared" si="444"/>
        <v>0.51614942567611655</v>
      </c>
      <c r="L2373" s="20">
        <f t="shared" si="445"/>
        <v>0.93742344804525535</v>
      </c>
      <c r="M2373" s="51">
        <f>IF(AND((B2373-$B$2)&gt;123,OR(((U2372*R2372/C2372*C2373)/(U2372*S2372/D2372*D2373))&lt;(4/6),((U2372*R2372/C2372*C2373)/(U2372*S2372/D2372*D2373))&gt;(6/4))),1,0)</f>
        <v>0</v>
      </c>
      <c r="N2373" s="51">
        <f>IF(AND((B2373-$B$2)&gt;123,OR(((U2372*R2372/C2372*C2373)/(U2372*S2372/D2372*D2373))&lt;(4/6),((U2372*R2372/C2372*C2373)/(U2372*S2372/D2372*D2373))&gt;(6/4))),COUNTIF($M$2:M2373,1),0)</f>
        <v>0</v>
      </c>
      <c r="O2373" s="51">
        <f>IF(OR((ROW(N2373)-MATCH(MAX($N$2:N2373),$N$2:N2373,0))=1,(ROW(N2373)-MATCH(MAX($N$2:N2373),$N$2:N2373,0))&gt;123),IF(OR(((U2372*R2372/C2372*C2373)/(U2372*S2372/D2372*D2373))&lt;(4/6),((U2372*R2372/C2372*C2373)/(U2372*S2372/D2372*D2373))&gt;(6/4)),1,0),0)</f>
        <v>0</v>
      </c>
      <c r="P2373" s="47">
        <f>IF(O2373=1,U2372/2/C2373,P2372)</f>
        <v>3.7894353284260429</v>
      </c>
      <c r="Q2373" s="47">
        <f>IF(O2373=1,U2372/2/D2373,Q2372)</f>
        <v>93.056776270251035</v>
      </c>
      <c r="R2373" s="41">
        <f>P2373*C2373/U2372</f>
        <v>0.48388475712324325</v>
      </c>
      <c r="S2373" s="41">
        <f>Q2373*D2373/U2372</f>
        <v>0.51618589030629936</v>
      </c>
      <c r="T2373" s="41">
        <f t="shared" si="451"/>
        <v>0.93742344804525957</v>
      </c>
      <c r="U2373" s="42">
        <f>P2373*C2373+Q2373*D2373</f>
        <v>38659.413850950092</v>
      </c>
      <c r="V2373" s="25">
        <f>B2373</f>
        <v>44480</v>
      </c>
      <c r="W2373">
        <f>C2373/C$2</f>
        <v>2.1473345766161041</v>
      </c>
      <c r="X2373">
        <f>D2373/D$2</f>
        <v>1.5365718380508777</v>
      </c>
      <c r="Y2373">
        <f t="shared" si="452"/>
        <v>1.9329706925475045</v>
      </c>
      <c r="AA2373" s="15">
        <f t="shared" si="453"/>
        <v>1.2679462344060699E-3</v>
      </c>
      <c r="AB2373" s="15">
        <f t="shared" si="454"/>
        <v>-1.049131205690168E-3</v>
      </c>
      <c r="AC2373" s="15">
        <f t="shared" si="455"/>
        <v>7.0647429542658458E-5</v>
      </c>
    </row>
    <row r="2374" spans="1:29" x14ac:dyDescent="0.4">
      <c r="A2374" s="43">
        <f t="shared" si="446"/>
        <v>2021</v>
      </c>
      <c r="B2374" s="53">
        <v>44481</v>
      </c>
      <c r="C2374" s="45">
        <v>4883.8369000000002</v>
      </c>
      <c r="D2374" s="45">
        <f>VLOOKUP(B2374,'H11001.CSI  中证全债'!$A$2:$B$2792,2,0)</f>
        <v>214.33420000000001</v>
      </c>
      <c r="E2374" s="14">
        <f t="shared" si="447"/>
        <v>0</v>
      </c>
      <c r="F2374" s="14">
        <f>IF(AND((B2374-$B$2)&gt;123,OR(((G2373*J2373/C2373*C2374)/(G2373*K2373/D2373*D2374))&lt;(4/6),((G2373*J2373/C2373*C2374)/(G2373*K2373/D2373*D2374))&gt;(6/4))),COUNTIF($E$2:E2374,1),0)</f>
        <v>0</v>
      </c>
      <c r="G2374" s="21">
        <f t="shared" si="448"/>
        <v>38491.104616540964</v>
      </c>
      <c r="H2374" s="12">
        <f t="shared" si="449"/>
        <v>3.7932660163502669</v>
      </c>
      <c r="I2374" s="12">
        <f t="shared" si="450"/>
        <v>93.150846082302351</v>
      </c>
      <c r="J2374" s="15">
        <f>IF(OR((ROW(F2374)-MATCH(MAX($F$2:F2374),$F$2:F2374,0))=1,(ROW(F2374)-MATCH(MAX($F$2:F2374),$F$2:F2374,0))&gt;123),IF(OR(((G2373*J2373/C2373*C2374)/(G2373*K2373/D2373*D2374))&lt;(4/6),((G2373*J2373/C2373*C2374)/(G2373*K2373/D2373*D2374))&gt;(6/4)),50%,((G2373*J2373/C2373*C2374)/((G2373*K2373/D2373*D2374)+(G2373*J2373/C2373*C2374)))),((G2373*J2373/C2373*C2374)/((G2373*K2373/D2373*D2374)+(G2373*J2373/C2373*C2374))))</f>
        <v>0.48129802266589972</v>
      </c>
      <c r="K2374" s="18">
        <f t="shared" si="444"/>
        <v>0.51870197733410028</v>
      </c>
      <c r="L2374" s="20">
        <f t="shared" si="445"/>
        <v>0.92788931543997499</v>
      </c>
      <c r="M2374" s="51">
        <f>IF(AND((B2374-$B$2)&gt;123,OR(((U2373*R2373/C2373*C2374)/(U2373*S2373/D2373*D2374))&lt;(4/6),((U2373*R2373/C2373*C2374)/(U2373*S2373/D2373*D2374))&gt;(6/4))),1,0)</f>
        <v>0</v>
      </c>
      <c r="N2374" s="51">
        <f>IF(AND((B2374-$B$2)&gt;123,OR(((U2373*R2373/C2373*C2374)/(U2373*S2373/D2373*D2374))&lt;(4/6),((U2373*R2373/C2373*C2374)/(U2373*S2373/D2373*D2374))&gt;(6/4))),COUNTIF($M$2:M2374,1),0)</f>
        <v>0</v>
      </c>
      <c r="O2374" s="51">
        <f>IF(OR((ROW(N2374)-MATCH(MAX($N$2:N2374),$N$2:N2374,0))=1,(ROW(N2374)-MATCH(MAX($N$2:N2374),$N$2:N2374,0))&gt;123),IF(OR(((U2373*R2373/C2373*C2374)/(U2373*S2373/D2373*D2374))&lt;(4/6),((U2373*R2373/C2373*C2374)/(U2373*S2373/D2373*D2374))&gt;(6/4)),1,0),0)</f>
        <v>0</v>
      </c>
      <c r="P2374" s="47">
        <f>IF(O2374=1,U2373/2/C2374,P2373)</f>
        <v>3.7894353284260429</v>
      </c>
      <c r="Q2374" s="47">
        <f>IF(O2374=1,U2373/2/D2374,Q2373)</f>
        <v>93.056776270251035</v>
      </c>
      <c r="R2374" s="41">
        <f>P2374*C2374/U2373</f>
        <v>0.4787186934205393</v>
      </c>
      <c r="S2374" s="41">
        <f>Q2374*D2374/U2373</f>
        <v>0.51592219616576174</v>
      </c>
      <c r="T2374" s="41">
        <f t="shared" si="451"/>
        <v>0.92788931543997921</v>
      </c>
      <c r="U2374" s="42">
        <f>P2374*C2374+Q2374*D2374</f>
        <v>38452.233783593969</v>
      </c>
      <c r="V2374" s="25">
        <f>B2374</f>
        <v>44481</v>
      </c>
      <c r="W2374">
        <f>C2374/C$2</f>
        <v>2.1245592284164503</v>
      </c>
      <c r="X2374">
        <f>D2374/D$2</f>
        <v>1.5358953780007165</v>
      </c>
      <c r="Y2374">
        <f t="shared" si="452"/>
        <v>1.9226116891796985</v>
      </c>
      <c r="AA2374" s="15">
        <f t="shared" si="453"/>
        <v>-1.0606334219022573E-2</v>
      </c>
      <c r="AB2374" s="15">
        <f t="shared" si="454"/>
        <v>-4.4023978144702713E-4</v>
      </c>
      <c r="AC2374" s="15">
        <f t="shared" si="455"/>
        <v>-5.3591104136988532E-3</v>
      </c>
    </row>
    <row r="2375" spans="1:29" x14ac:dyDescent="0.4">
      <c r="A2375" s="43">
        <f t="shared" si="446"/>
        <v>2021</v>
      </c>
      <c r="B2375" s="53">
        <v>44482</v>
      </c>
      <c r="C2375" s="45">
        <v>4940.1089000000002</v>
      </c>
      <c r="D2375" s="45">
        <f>VLOOKUP(B2375,'H11001.CSI  中证全债'!$A$2:$B$2792,2,0)</f>
        <v>214.28219999999999</v>
      </c>
      <c r="E2375" s="14">
        <f t="shared" si="447"/>
        <v>0</v>
      </c>
      <c r="F2375" s="14">
        <f>IF(AND((B2375-$B$2)&gt;123,OR(((G2374*J2374/C2374*C2375)/(G2374*K2374/D2374*D2375))&lt;(4/6),((G2374*J2374/C2374*C2375)/(G2374*K2374/D2374*D2375))&gt;(6/4))),COUNTIF($E$2:E2375,1),0)</f>
        <v>0</v>
      </c>
      <c r="G2375" s="21">
        <f t="shared" si="448"/>
        <v>38699.715437816747</v>
      </c>
      <c r="H2375" s="12">
        <f t="shared" si="449"/>
        <v>3.7932660163502669</v>
      </c>
      <c r="I2375" s="12">
        <f t="shared" si="450"/>
        <v>93.150846082302351</v>
      </c>
      <c r="J2375" s="15">
        <f>IF(OR((ROW(F2375)-MATCH(MAX($F$2:F2375),$F$2:F2375,0))=1,(ROW(F2375)-MATCH(MAX($F$2:F2375),$F$2:F2375,0))&gt;123),IF(OR(((G2374*J2374/C2374*C2375)/(G2374*K2374/D2374*D2375))&lt;(4/6),((G2374*J2374/C2374*C2375)/(G2374*K2374/D2374*D2375))&gt;(6/4)),50%,((G2374*J2374/C2374*C2375)/((G2374*K2374/D2374*D2375)+(G2374*J2374/C2374*C2375)))),((G2374*J2374/C2374*C2375)/((G2374*K2374/D2374*D2375)+(G2374*J2374/C2374*C2375))))</f>
        <v>0.48421925059241944</v>
      </c>
      <c r="K2375" s="18">
        <f t="shared" si="444"/>
        <v>0.51578074940758056</v>
      </c>
      <c r="L2375" s="20">
        <f t="shared" si="445"/>
        <v>0.9388083040101588</v>
      </c>
      <c r="M2375" s="51">
        <f>IF(AND((B2375-$B$2)&gt;123,OR(((U2374*R2374/C2374*C2375)/(U2374*S2374/D2374*D2375))&lt;(4/6),((U2374*R2374/C2374*C2375)/(U2374*S2374/D2374*D2375))&gt;(6/4))),1,0)</f>
        <v>0</v>
      </c>
      <c r="N2375" s="51">
        <f>IF(AND((B2375-$B$2)&gt;123,OR(((U2374*R2374/C2374*C2375)/(U2374*S2374/D2374*D2375))&lt;(4/6),((U2374*R2374/C2374*C2375)/(U2374*S2374/D2374*D2375))&gt;(6/4))),COUNTIF($M$2:M2375,1),0)</f>
        <v>0</v>
      </c>
      <c r="O2375" s="51">
        <f>IF(OR((ROW(N2375)-MATCH(MAX($N$2:N2375),$N$2:N2375,0))=1,(ROW(N2375)-MATCH(MAX($N$2:N2375),$N$2:N2375,0))&gt;123),IF(OR(((U2374*R2374/C2374*C2375)/(U2374*S2374/D2374*D2375))&lt;(4/6),((U2374*R2374/C2374*C2375)/(U2374*S2374/D2374*D2375))&gt;(6/4)),1,0),0)</f>
        <v>0</v>
      </c>
      <c r="P2375" s="47">
        <f>IF(O2375=1,U2374/2/C2375,P2374)</f>
        <v>3.7894353284260429</v>
      </c>
      <c r="Q2375" s="47">
        <f>IF(O2375=1,U2374/2/D2375,Q2374)</f>
        <v>93.056776270251035</v>
      </c>
      <c r="R2375" s="41">
        <f>P2375*C2375/U2374</f>
        <v>0.48684358098121955</v>
      </c>
      <c r="S2375" s="41">
        <f>Q2375*D2375/U2374</f>
        <v>0.51857613412838865</v>
      </c>
      <c r="T2375" s="41">
        <f t="shared" si="451"/>
        <v>0.93880830401016335</v>
      </c>
      <c r="U2375" s="42">
        <f>P2375*C2375+Q2375*D2375</f>
        <v>38660.633936029102</v>
      </c>
      <c r="V2375" s="25">
        <f>B2375</f>
        <v>44482</v>
      </c>
      <c r="W2375">
        <f>C2375/C$2</f>
        <v>2.1490385874428442</v>
      </c>
      <c r="X2375">
        <f>D2375/D$2</f>
        <v>1.5355227517018988</v>
      </c>
      <c r="Y2375">
        <f t="shared" si="452"/>
        <v>1.9330316968014551</v>
      </c>
      <c r="AA2375" s="15">
        <f t="shared" si="453"/>
        <v>1.1522088299058542E-2</v>
      </c>
      <c r="AB2375" s="15">
        <f t="shared" si="454"/>
        <v>-2.4261177170981085E-4</v>
      </c>
      <c r="AC2375" s="15">
        <f t="shared" si="455"/>
        <v>5.4197151096082585E-3</v>
      </c>
    </row>
    <row r="2376" spans="1:29" x14ac:dyDescent="0.4">
      <c r="A2376" s="43">
        <f t="shared" si="446"/>
        <v>2021</v>
      </c>
      <c r="B2376" s="53">
        <v>44483</v>
      </c>
      <c r="C2376" s="45">
        <v>4913.6122999999998</v>
      </c>
      <c r="D2376" s="45">
        <f>VLOOKUP(B2376,'H11001.CSI  中证全债'!$A$2:$B$2792,2,0)</f>
        <v>214.29390000000001</v>
      </c>
      <c r="E2376" s="14">
        <f t="shared" si="447"/>
        <v>0</v>
      </c>
      <c r="F2376" s="14">
        <f>IF(AND((B2376-$B$2)&gt;123,OR(((G2375*J2375/C2375*C2376)/(G2375*K2375/D2375*D2376))&lt;(4/6),((G2375*J2375/C2375*C2376)/(G2375*K2375/D2375*D2376))&gt;(6/4))),COUNTIF($E$2:E2376,1),0)</f>
        <v>0</v>
      </c>
      <c r="G2376" s="21">
        <f t="shared" si="448"/>
        <v>38600.296650387085</v>
      </c>
      <c r="H2376" s="12">
        <f t="shared" si="449"/>
        <v>3.7932660163502669</v>
      </c>
      <c r="I2376" s="12">
        <f t="shared" si="450"/>
        <v>93.150846082302351</v>
      </c>
      <c r="J2376" s="15">
        <f>IF(OR((ROW(F2376)-MATCH(MAX($F$2:F2376),$F$2:F2376,0))=1,(ROW(F2376)-MATCH(MAX($F$2:F2376),$F$2:F2376,0))&gt;123),IF(OR(((G2375*J2375/C2375*C2376)/(G2375*K2375/D2375*D2376))&lt;(4/6),((G2375*J2375/C2375*C2376)/(G2375*K2375/D2375*D2376))&gt;(6/4)),50%,((G2375*J2375/C2375*C2376)/((G2375*K2375/D2375*D2376)+(G2375*J2375/C2375*C2376)))),((G2375*J2375/C2375*C2376)/((G2375*K2375/D2375*D2376)+(G2375*J2375/C2375*C2376))))</f>
        <v>0.48286257289485807</v>
      </c>
      <c r="K2376" s="18">
        <f t="shared" si="444"/>
        <v>0.51713742710514188</v>
      </c>
      <c r="L2376" s="20">
        <f t="shared" si="445"/>
        <v>0.93372196168018751</v>
      </c>
      <c r="M2376" s="51">
        <f>IF(AND((B2376-$B$2)&gt;123,OR(((U2375*R2375/C2375*C2376)/(U2375*S2375/D2375*D2376))&lt;(4/6),((U2375*R2375/C2375*C2376)/(U2375*S2375/D2375*D2376))&gt;(6/4))),1,0)</f>
        <v>0</v>
      </c>
      <c r="N2376" s="51">
        <f>IF(AND((B2376-$B$2)&gt;123,OR(((U2375*R2375/C2375*C2376)/(U2375*S2375/D2375*D2376))&lt;(4/6),((U2375*R2375/C2375*C2376)/(U2375*S2375/D2375*D2376))&gt;(6/4))),COUNTIF($M$2:M2376,1),0)</f>
        <v>0</v>
      </c>
      <c r="O2376" s="51">
        <f>IF(OR((ROW(N2376)-MATCH(MAX($N$2:N2376),$N$2:N2376,0))=1,(ROW(N2376)-MATCH(MAX($N$2:N2376),$N$2:N2376,0))&gt;123),IF(OR(((U2375*R2375/C2375*C2376)/(U2375*S2375/D2375*D2376))&lt;(4/6),((U2375*R2375/C2375*C2376)/(U2375*S2375/D2375*D2376))&gt;(6/4)),1,0),0)</f>
        <v>0</v>
      </c>
      <c r="P2376" s="47">
        <f>IF(O2376=1,U2375/2/C2376,P2375)</f>
        <v>3.7894353284260429</v>
      </c>
      <c r="Q2376" s="47">
        <f>IF(O2376=1,U2375/2/D2376,Q2375)</f>
        <v>93.056776270251035</v>
      </c>
      <c r="R2376" s="41">
        <f>P2376*C2376/U2375</f>
        <v>0.48162210869636907</v>
      </c>
      <c r="S2376" s="41">
        <f>Q2376*D2376/U2375</f>
        <v>0.51580891149835528</v>
      </c>
      <c r="T2376" s="41">
        <f t="shared" si="451"/>
        <v>0.93372196168019239</v>
      </c>
      <c r="U2376" s="42">
        <f>P2376*C2376+Q2376*D2376</f>
        <v>38561.315548188286</v>
      </c>
      <c r="V2376" s="25">
        <f>B2376</f>
        <v>44483</v>
      </c>
      <c r="W2376">
        <f>C2376/C$2</f>
        <v>2.1375120772001166</v>
      </c>
      <c r="X2376">
        <f>D2376/D$2</f>
        <v>1.5356065926191329</v>
      </c>
      <c r="Y2376">
        <f t="shared" si="452"/>
        <v>1.9280657774094143</v>
      </c>
      <c r="AA2376" s="15">
        <f t="shared" si="453"/>
        <v>-5.363565973211748E-3</v>
      </c>
      <c r="AB2376" s="15">
        <f t="shared" si="454"/>
        <v>5.4600895454726128E-5</v>
      </c>
      <c r="AC2376" s="15">
        <f t="shared" si="455"/>
        <v>-2.5689798052757062E-3</v>
      </c>
    </row>
    <row r="2377" spans="1:29" x14ac:dyDescent="0.4">
      <c r="A2377" s="43">
        <f t="shared" si="446"/>
        <v>2021</v>
      </c>
      <c r="B2377" s="53">
        <v>44484</v>
      </c>
      <c r="C2377" s="45">
        <v>4932.1084000000001</v>
      </c>
      <c r="D2377" s="45">
        <f>VLOOKUP(B2377,'H11001.CSI  中证全债'!$A$2:$B$2792,2,0)</f>
        <v>214.23269999999999</v>
      </c>
      <c r="E2377" s="14">
        <f t="shared" si="447"/>
        <v>0</v>
      </c>
      <c r="F2377" s="14">
        <f>IF(AND((B2377-$B$2)&gt;123,OR(((G2376*J2376/C2376*C2377)/(G2376*K2376/D2376*D2377))&lt;(4/6),((G2376*J2376/C2376*C2377)/(G2376*K2376/D2376*D2377))&gt;(6/4))),COUNTIF($E$2:E2377,1),0)</f>
        <v>0</v>
      </c>
      <c r="G2377" s="21">
        <f t="shared" si="448"/>
        <v>38664.756446171858</v>
      </c>
      <c r="H2377" s="12">
        <f t="shared" si="449"/>
        <v>3.7932660163502669</v>
      </c>
      <c r="I2377" s="12">
        <f t="shared" si="450"/>
        <v>93.150846082302351</v>
      </c>
      <c r="J2377" s="15">
        <f>IF(OR((ROW(F2377)-MATCH(MAX($F$2:F2377),$F$2:F2377,0))=1,(ROW(F2377)-MATCH(MAX($F$2:F2377),$F$2:F2377,0))&gt;123),IF(OR(((G2376*J2376/C2376*C2377)/(G2376*K2376/D2376*D2377))&lt;(4/6),((G2376*J2376/C2376*C2377)/(G2376*K2376/D2376*D2377))&gt;(6/4)),50%,((G2376*J2376/C2376*C2377)/((G2376*K2376/D2376*D2377)+(G2376*J2376/C2376*C2377)))),((G2376*J2376/C2376*C2377)/((G2376*K2376/D2376*D2377)+(G2376*J2376/C2376*C2377))))</f>
        <v>0.48387215909976411</v>
      </c>
      <c r="K2377" s="18">
        <f t="shared" si="444"/>
        <v>0.51612784090023589</v>
      </c>
      <c r="L2377" s="20">
        <f t="shared" si="445"/>
        <v>0.93750447225592193</v>
      </c>
      <c r="M2377" s="51">
        <f>IF(AND((B2377-$B$2)&gt;123,OR(((U2376*R2376/C2376*C2377)/(U2376*S2376/D2376*D2377))&lt;(4/6),((U2376*R2376/C2376*C2377)/(U2376*S2376/D2376*D2377))&gt;(6/4))),1,0)</f>
        <v>0</v>
      </c>
      <c r="N2377" s="51">
        <f>IF(AND((B2377-$B$2)&gt;123,OR(((U2376*R2376/C2376*C2377)/(U2376*S2376/D2376*D2377))&lt;(4/6),((U2376*R2376/C2376*C2377)/(U2376*S2376/D2376*D2377))&gt;(6/4))),COUNTIF($M$2:M2377,1),0)</f>
        <v>0</v>
      </c>
      <c r="O2377" s="51">
        <f>IF(OR((ROW(N2377)-MATCH(MAX($N$2:N2377),$N$2:N2377,0))=1,(ROW(N2377)-MATCH(MAX($N$2:N2377),$N$2:N2377,0))&gt;123),IF(OR(((U2376*R2376/C2376*C2377)/(U2376*S2376/D2376*D2377))&lt;(4/6),((U2376*R2376/C2376*C2377)/(U2376*S2376/D2376*D2377))&gt;(6/4)),1,0),0)</f>
        <v>0</v>
      </c>
      <c r="P2377" s="47">
        <f>IF(O2377=1,U2376/2/C2377,P2376)</f>
        <v>3.7894353284260429</v>
      </c>
      <c r="Q2377" s="47">
        <f>IF(O2377=1,U2376/2/D2377,Q2376)</f>
        <v>93.056776270251035</v>
      </c>
      <c r="R2377" s="41">
        <f>P2377*C2377/U2376</f>
        <v>0.48468019176448834</v>
      </c>
      <c r="S2377" s="41">
        <f>Q2377*D2377/U2376</f>
        <v>0.51698973829767192</v>
      </c>
      <c r="T2377" s="41">
        <f t="shared" si="451"/>
        <v>0.93750447225592626</v>
      </c>
      <c r="U2377" s="42">
        <f>P2377*C2377+Q2377*D2377</f>
        <v>38625.710248258649</v>
      </c>
      <c r="V2377" s="25">
        <f>B2377</f>
        <v>44484</v>
      </c>
      <c r="W2377">
        <f>C2377/C$2</f>
        <v>2.1455582222187419</v>
      </c>
      <c r="X2377">
        <f>D2377/D$2</f>
        <v>1.5351680401289858</v>
      </c>
      <c r="Y2377">
        <f t="shared" si="452"/>
        <v>1.9312855124129324</v>
      </c>
      <c r="AA2377" s="15">
        <f t="shared" si="453"/>
        <v>3.7642571026614835E-3</v>
      </c>
      <c r="AB2377" s="15">
        <f t="shared" si="454"/>
        <v>-2.8558909049691827E-4</v>
      </c>
      <c r="AC2377" s="15">
        <f t="shared" si="455"/>
        <v>1.6699300621600965E-3</v>
      </c>
    </row>
    <row r="2378" spans="1:29" x14ac:dyDescent="0.4">
      <c r="A2378" s="43">
        <f t="shared" si="446"/>
        <v>2021</v>
      </c>
      <c r="B2378" s="53">
        <v>44487</v>
      </c>
      <c r="C2378" s="45">
        <v>4874.7753000000002</v>
      </c>
      <c r="D2378" s="45">
        <f>VLOOKUP(B2378,'H11001.CSI  中证全债'!$A$2:$B$2792,2,0)</f>
        <v>213.8783</v>
      </c>
      <c r="E2378" s="14">
        <f t="shared" si="447"/>
        <v>0</v>
      </c>
      <c r="F2378" s="14">
        <f>IF(AND((B2378-$B$2)&gt;123,OR(((G2377*J2377/C2377*C2378)/(G2377*K2377/D2377*D2378))&lt;(4/6),((G2377*J2377/C2377*C2378)/(G2377*K2377/D2377*D2378))&gt;(6/4))),COUNTIF($E$2:E2378,1),0)</f>
        <v>0</v>
      </c>
      <c r="G2378" s="21">
        <f t="shared" si="448"/>
        <v>38414.264086478273</v>
      </c>
      <c r="H2378" s="12">
        <f t="shared" si="449"/>
        <v>3.7932660163502669</v>
      </c>
      <c r="I2378" s="12">
        <f t="shared" si="450"/>
        <v>93.150846082302351</v>
      </c>
      <c r="J2378" s="15">
        <f>IF(OR((ROW(F2378)-MATCH(MAX($F$2:F2378),$F$2:F2378,0))=1,(ROW(F2378)-MATCH(MAX($F$2:F2378),$F$2:F2378,0))&gt;123),IF(OR(((G2377*J2377/C2377*C2378)/(G2377*K2377/D2377*D2378))&lt;(4/6),((G2377*J2377/C2377*C2378)/(G2377*K2377/D2377*D2378))&gt;(6/4)),50%,((G2377*J2377/C2377*C2378)/((G2377*K2377/D2377*D2378)+(G2377*J2377/C2377*C2378)))),((G2377*J2377/C2377*C2378)/((G2377*K2377/D2377*D2378)+(G2377*J2377/C2377*C2378))))</f>
        <v>0.48136596971390594</v>
      </c>
      <c r="K2378" s="18">
        <f t="shared" si="444"/>
        <v>0.51863403028609412</v>
      </c>
      <c r="L2378" s="20">
        <f t="shared" si="445"/>
        <v>0.92814189120673396</v>
      </c>
      <c r="M2378" s="51">
        <f>IF(AND((B2378-$B$2)&gt;123,OR(((U2377*R2377/C2377*C2378)/(U2377*S2377/D2377*D2378))&lt;(4/6),((U2377*R2377/C2377*C2378)/(U2377*S2377/D2377*D2378))&gt;(6/4))),1,0)</f>
        <v>0</v>
      </c>
      <c r="N2378" s="51">
        <f>IF(AND((B2378-$B$2)&gt;123,OR(((U2377*R2377/C2377*C2378)/(U2377*S2377/D2377*D2378))&lt;(4/6),((U2377*R2377/C2377*C2378)/(U2377*S2377/D2377*D2378))&gt;(6/4))),COUNTIF($M$2:M2378,1),0)</f>
        <v>0</v>
      </c>
      <c r="O2378" s="51">
        <f>IF(OR((ROW(N2378)-MATCH(MAX($N$2:N2378),$N$2:N2378,0))=1,(ROW(N2378)-MATCH(MAX($N$2:N2378),$N$2:N2378,0))&gt;123),IF(OR(((U2377*R2377/C2377*C2378)/(U2377*S2377/D2377*D2378))&lt;(4/6),((U2377*R2377/C2377*C2378)/(U2377*S2377/D2377*D2378))&gt;(6/4)),1,0),0)</f>
        <v>0</v>
      </c>
      <c r="P2378" s="47">
        <f>IF(O2378=1,U2377/2/C2378,P2377)</f>
        <v>3.7894353284260429</v>
      </c>
      <c r="Q2378" s="47">
        <f>IF(O2378=1,U2377/2/D2378,Q2377)</f>
        <v>93.056776270251035</v>
      </c>
      <c r="R2378" s="41">
        <f>P2378*C2378/U2377</f>
        <v>0.47824740622838019</v>
      </c>
      <c r="S2378" s="41">
        <f>Q2378*D2378/U2377</f>
        <v>0.51527402303389114</v>
      </c>
      <c r="T2378" s="41">
        <f t="shared" si="451"/>
        <v>0.9281418912067384</v>
      </c>
      <c r="U2378" s="42">
        <f>P2378*C2378+Q2378*D2378</f>
        <v>38375.470852120292</v>
      </c>
      <c r="V2378" s="25">
        <f>B2378</f>
        <v>44487</v>
      </c>
      <c r="W2378">
        <f>C2378/C$2</f>
        <v>2.120617265099817</v>
      </c>
      <c r="X2378">
        <f>D2378/D$2</f>
        <v>1.5326284485847366</v>
      </c>
      <c r="Y2378">
        <f t="shared" si="452"/>
        <v>1.9187735426060146</v>
      </c>
      <c r="AA2378" s="15">
        <f t="shared" si="453"/>
        <v>-1.1624460646485368E-2</v>
      </c>
      <c r="AB2378" s="15">
        <f t="shared" si="454"/>
        <v>-1.6542759345327118E-3</v>
      </c>
      <c r="AC2378" s="15">
        <f t="shared" si="455"/>
        <v>-6.4785707377287283E-3</v>
      </c>
    </row>
    <row r="2379" spans="1:29" x14ac:dyDescent="0.4">
      <c r="A2379" s="43">
        <f t="shared" si="446"/>
        <v>2021</v>
      </c>
      <c r="B2379" s="53">
        <v>44488</v>
      </c>
      <c r="C2379" s="45">
        <v>4922.7232000000004</v>
      </c>
      <c r="D2379" s="45">
        <f>VLOOKUP(B2379,'H11001.CSI  中证全债'!$A$2:$B$2792,2,0)</f>
        <v>213.81880000000001</v>
      </c>
      <c r="E2379" s="14">
        <f t="shared" si="447"/>
        <v>0</v>
      </c>
      <c r="F2379" s="14">
        <f>IF(AND((B2379-$B$2)&gt;123,OR(((G2378*J2378/C2378*C2379)/(G2378*K2378/D2378*D2379))&lt;(4/6),((G2378*J2378/C2378*C2379)/(G2378*K2378/D2378*D2379))&gt;(6/4))),COUNTIF($E$2:E2379,1),0)</f>
        <v>0</v>
      </c>
      <c r="G2379" s="21">
        <f t="shared" si="448"/>
        <v>38590.600750761747</v>
      </c>
      <c r="H2379" s="12">
        <f t="shared" si="449"/>
        <v>3.7932660163502669</v>
      </c>
      <c r="I2379" s="12">
        <f t="shared" si="450"/>
        <v>93.150846082302351</v>
      </c>
      <c r="J2379" s="15">
        <f>IF(OR((ROW(F2379)-MATCH(MAX($F$2:F2379),$F$2:F2379,0))=1,(ROW(F2379)-MATCH(MAX($F$2:F2379),$F$2:F2379,0))&gt;123),IF(OR(((G2378*J2378/C2378*C2379)/(G2378*K2378/D2378*D2379))&lt;(4/6),((G2378*J2378/C2378*C2379)/(G2378*K2378/D2378*D2379))&gt;(6/4)),50%,((G2378*J2378/C2378*C2379)/((G2378*K2378/D2378*D2379)+(G2378*J2378/C2378*C2379)))),((G2378*J2378/C2378*C2379)/((G2378*K2378/D2378*D2379)+(G2378*J2378/C2378*C2379))))</f>
        <v>0.48387944886010759</v>
      </c>
      <c r="K2379" s="18">
        <f t="shared" si="444"/>
        <v>0.51612055113989241</v>
      </c>
      <c r="L2379" s="20">
        <f t="shared" si="445"/>
        <v>0.93753183784567806</v>
      </c>
      <c r="M2379" s="51">
        <f>IF(AND((B2379-$B$2)&gt;123,OR(((U2378*R2378/C2378*C2379)/(U2378*S2378/D2378*D2379))&lt;(4/6),((U2378*R2378/C2378*C2379)/(U2378*S2378/D2378*D2379))&gt;(6/4))),1,0)</f>
        <v>0</v>
      </c>
      <c r="N2379" s="51">
        <f>IF(AND((B2379-$B$2)&gt;123,OR(((U2378*R2378/C2378*C2379)/(U2378*S2378/D2378*D2379))&lt;(4/6),((U2378*R2378/C2378*C2379)/(U2378*S2378/D2378*D2379))&gt;(6/4))),COUNTIF($M$2:M2379,1),0)</f>
        <v>0</v>
      </c>
      <c r="O2379" s="51">
        <f>IF(OR((ROW(N2379)-MATCH(MAX($N$2:N2379),$N$2:N2379,0))=1,(ROW(N2379)-MATCH(MAX($N$2:N2379),$N$2:N2379,0))&gt;123),IF(OR(((U2378*R2378/C2378*C2379)/(U2378*S2378/D2378*D2379))&lt;(4/6),((U2378*R2378/C2378*C2379)/(U2378*S2378/D2378*D2379))&gt;(6/4)),1,0),0)</f>
        <v>0</v>
      </c>
      <c r="P2379" s="47">
        <f>IF(O2379=1,U2378/2/C2379,P2378)</f>
        <v>3.7894353284260429</v>
      </c>
      <c r="Q2379" s="47">
        <f>IF(O2379=1,U2378/2/D2379,Q2378)</f>
        <v>93.056776270251035</v>
      </c>
      <c r="R2379" s="41">
        <f>P2379*C2379/U2378</f>
        <v>0.48610064689569343</v>
      </c>
      <c r="S2379" s="41">
        <f>Q2379*D2379/U2378</f>
        <v>0.51848974858569585</v>
      </c>
      <c r="T2379" s="41">
        <f t="shared" si="451"/>
        <v>0.93753183784568273</v>
      </c>
      <c r="U2379" s="42">
        <f>P2379*C2379+Q2379*D2379</f>
        <v>38551.629440116056</v>
      </c>
      <c r="V2379" s="25">
        <f>B2379</f>
        <v>44488</v>
      </c>
      <c r="W2379">
        <f>C2379/C$2</f>
        <v>2.1414754869270425</v>
      </c>
      <c r="X2379">
        <f>D2379/D$2</f>
        <v>1.5322020781082049</v>
      </c>
      <c r="Y2379">
        <f t="shared" si="452"/>
        <v>1.9275814720058029</v>
      </c>
      <c r="AA2379" s="15">
        <f t="shared" si="453"/>
        <v>9.8359200269189095E-3</v>
      </c>
      <c r="AB2379" s="15">
        <f t="shared" si="454"/>
        <v>-2.78195590669994E-4</v>
      </c>
      <c r="AC2379" s="15">
        <f t="shared" si="455"/>
        <v>4.5903954813895087E-3</v>
      </c>
    </row>
    <row r="2380" spans="1:29" x14ac:dyDescent="0.4">
      <c r="A2380" s="43">
        <f t="shared" si="446"/>
        <v>2021</v>
      </c>
      <c r="B2380" s="53">
        <v>44489</v>
      </c>
      <c r="C2380" s="45">
        <v>4910.1845999999996</v>
      </c>
      <c r="D2380" s="45">
        <f>VLOOKUP(B2380,'H11001.CSI  中证全债'!$A$2:$B$2792,2,0)</f>
        <v>213.8913</v>
      </c>
      <c r="E2380" s="14">
        <f t="shared" si="447"/>
        <v>0</v>
      </c>
      <c r="F2380" s="14">
        <f>IF(AND((B2380-$B$2)&gt;123,OR(((G2379*J2379/C2379*C2380)/(G2379*K2379/D2379*D2380))&lt;(4/6),((G2379*J2379/C2379*C2380)/(G2379*K2379/D2379*D2380))&gt;(6/4))),COUNTIF($E$2:E2380,1),0)</f>
        <v>0</v>
      </c>
      <c r="G2380" s="21">
        <f t="shared" si="448"/>
        <v>38549.791941830103</v>
      </c>
      <c r="H2380" s="12">
        <f t="shared" si="449"/>
        <v>3.7932660163502669</v>
      </c>
      <c r="I2380" s="12">
        <f t="shared" si="450"/>
        <v>93.150846082302351</v>
      </c>
      <c r="J2380" s="15">
        <f>IF(OR((ROW(F2380)-MATCH(MAX($F$2:F2380),$F$2:F2380,0))=1,(ROW(F2380)-MATCH(MAX($F$2:F2380),$F$2:F2380,0))&gt;123),IF(OR(((G2379*J2379/C2379*C2380)/(G2379*K2379/D2379*D2380))&lt;(4/6),((G2379*J2379/C2379*C2380)/(G2379*K2379/D2379*D2380))&gt;(6/4)),50%,((G2379*J2379/C2379*C2380)/((G2379*K2379/D2379*D2380)+(G2379*J2379/C2379*C2380)))),((G2379*J2379/C2379*C2380)/((G2379*K2379/D2379*D2380)+(G2379*J2379/C2379*C2380))))</f>
        <v>0.48315789629401062</v>
      </c>
      <c r="K2380" s="18">
        <f t="shared" si="444"/>
        <v>0.51684210370598938</v>
      </c>
      <c r="L2380" s="20">
        <f t="shared" si="445"/>
        <v>0.93482688973973305</v>
      </c>
      <c r="M2380" s="51">
        <f>IF(AND((B2380-$B$2)&gt;123,OR(((U2379*R2379/C2379*C2380)/(U2379*S2379/D2379*D2380))&lt;(4/6),((U2379*R2379/C2379*C2380)/(U2379*S2379/D2379*D2380))&gt;(6/4))),1,0)</f>
        <v>0</v>
      </c>
      <c r="N2380" s="51">
        <f>IF(AND((B2380-$B$2)&gt;123,OR(((U2379*R2379/C2379*C2380)/(U2379*S2379/D2379*D2380))&lt;(4/6),((U2379*R2379/C2379*C2380)/(U2379*S2379/D2379*D2380))&gt;(6/4))),COUNTIF($M$2:M2380,1),0)</f>
        <v>0</v>
      </c>
      <c r="O2380" s="51">
        <f>IF(OR((ROW(N2380)-MATCH(MAX($N$2:N2380),$N$2:N2380,0))=1,(ROW(N2380)-MATCH(MAX($N$2:N2380),$N$2:N2380,0))&gt;123),IF(OR(((U2379*R2379/C2379*C2380)/(U2379*S2379/D2379*D2380))&lt;(4/6),((U2379*R2379/C2379*C2380)/(U2379*S2379/D2379*D2380))&gt;(6/4)),1,0),0)</f>
        <v>0</v>
      </c>
      <c r="P2380" s="47">
        <f>IF(O2380=1,U2379/2/C2380,P2379)</f>
        <v>3.7894353284260429</v>
      </c>
      <c r="Q2380" s="47">
        <f>IF(O2380=1,U2379/2/D2380,Q2379)</f>
        <v>93.056776270251035</v>
      </c>
      <c r="R2380" s="41">
        <f>P2380*C2380/U2379</f>
        <v>0.48264696622580633</v>
      </c>
      <c r="S2380" s="41">
        <f>Q2380*D2380/U2379</f>
        <v>0.51629555324427878</v>
      </c>
      <c r="T2380" s="41">
        <f t="shared" si="451"/>
        <v>0.93482688973973782</v>
      </c>
      <c r="U2380" s="42">
        <f>P2380*C2380+Q2380*D2380</f>
        <v>38510.861842586644</v>
      </c>
      <c r="V2380" s="25">
        <f>B2380</f>
        <v>44489</v>
      </c>
      <c r="W2380">
        <f>C2380/C$2</f>
        <v>2.136020964409834</v>
      </c>
      <c r="X2380">
        <f>D2380/D$2</f>
        <v>1.532721605159441</v>
      </c>
      <c r="Y2380">
        <f t="shared" si="452"/>
        <v>1.9255430921293322</v>
      </c>
      <c r="AA2380" s="15">
        <f t="shared" si="453"/>
        <v>-2.5470861331388095E-3</v>
      </c>
      <c r="AB2380" s="15">
        <f t="shared" si="454"/>
        <v>3.3907214894113302E-4</v>
      </c>
      <c r="AC2380" s="15">
        <f t="shared" si="455"/>
        <v>-1.0574805299148338E-3</v>
      </c>
    </row>
    <row r="2381" spans="1:29" x14ac:dyDescent="0.4">
      <c r="A2381" s="43">
        <f t="shared" si="446"/>
        <v>2021</v>
      </c>
      <c r="B2381" s="53">
        <v>44490</v>
      </c>
      <c r="C2381" s="45">
        <v>4928.0155999999997</v>
      </c>
      <c r="D2381" s="45">
        <f>VLOOKUP(B2381,'H11001.CSI  中证全债'!$A$2:$B$2792,2,0)</f>
        <v>214.0821</v>
      </c>
      <c r="E2381" s="14">
        <f t="shared" si="447"/>
        <v>0</v>
      </c>
      <c r="F2381" s="14">
        <f>IF(AND((B2381-$B$2)&gt;123,OR(((G2380*J2380/C2380*C2381)/(G2380*K2380/D2380*D2381))&lt;(4/6),((G2380*J2380/C2380*C2381)/(G2380*K2380/D2380*D2381))&gt;(6/4))),COUNTIF($E$2:E2381,1),0)</f>
        <v>0</v>
      </c>
      <c r="G2381" s="21">
        <f t="shared" si="448"/>
        <v>38635.202849600151</v>
      </c>
      <c r="H2381" s="12">
        <f t="shared" si="449"/>
        <v>3.7932660163502669</v>
      </c>
      <c r="I2381" s="12">
        <f t="shared" si="450"/>
        <v>93.150846082302351</v>
      </c>
      <c r="J2381" s="15">
        <f>IF(OR((ROW(F2381)-MATCH(MAX($F$2:F2381),$F$2:F2381,0))=1,(ROW(F2381)-MATCH(MAX($F$2:F2381),$F$2:F2381,0))&gt;123),IF(OR(((G2380*J2380/C2380*C2381)/(G2380*K2380/D2380*D2381))&lt;(4/6),((G2380*J2380/C2380*C2381)/(G2380*K2380/D2380*D2381))&gt;(6/4)),50%,((G2380*J2380/C2380*C2381)/((G2380*K2380/D2380*D2381)+(G2380*J2380/C2380*C2381)))),((G2380*J2380/C2380*C2381)/((G2380*K2380/D2380*D2381)+(G2380*J2380/C2380*C2381))))</f>
        <v>0.48384045442425938</v>
      </c>
      <c r="K2381" s="18">
        <f t="shared" si="444"/>
        <v>0.51615954557574062</v>
      </c>
      <c r="L2381" s="20">
        <f t="shared" si="445"/>
        <v>0.93738546263746514</v>
      </c>
      <c r="M2381" s="51">
        <f>IF(AND((B2381-$B$2)&gt;123,OR(((U2380*R2380/C2380*C2381)/(U2380*S2380/D2380*D2381))&lt;(4/6),((U2380*R2380/C2380*C2381)/(U2380*S2380/D2380*D2381))&gt;(6/4))),1,0)</f>
        <v>0</v>
      </c>
      <c r="N2381" s="51">
        <f>IF(AND((B2381-$B$2)&gt;123,OR(((U2380*R2380/C2380*C2381)/(U2380*S2380/D2380*D2381))&lt;(4/6),((U2380*R2380/C2380*C2381)/(U2380*S2380/D2380*D2381))&gt;(6/4))),COUNTIF($M$2:M2381,1),0)</f>
        <v>0</v>
      </c>
      <c r="O2381" s="51">
        <f>IF(OR((ROW(N2381)-MATCH(MAX($N$2:N2381),$N$2:N2381,0))=1,(ROW(N2381)-MATCH(MAX($N$2:N2381),$N$2:N2381,0))&gt;123),IF(OR(((U2380*R2380/C2380*C2381)/(U2380*S2380/D2380*D2381))&lt;(4/6),((U2380*R2380/C2380*C2381)/(U2380*S2380/D2380*D2381))&gt;(6/4)),1,0),0)</f>
        <v>0</v>
      </c>
      <c r="P2381" s="47">
        <f>IF(O2381=1,U2380/2/C2381,P2380)</f>
        <v>3.7894353284260429</v>
      </c>
      <c r="Q2381" s="47">
        <f>IF(O2381=1,U2380/2/D2381,Q2380)</f>
        <v>93.056776270251035</v>
      </c>
      <c r="R2381" s="41">
        <f>P2381*C2381/U2380</f>
        <v>0.48491245119380494</v>
      </c>
      <c r="S2381" s="41">
        <f>Q2381*D2381/U2380</f>
        <v>0.51730314851420189</v>
      </c>
      <c r="T2381" s="41">
        <f t="shared" si="451"/>
        <v>0.93738546263746991</v>
      </c>
      <c r="U2381" s="42">
        <f>P2381*C2381+Q2381*D2381</f>
        <v>38596.186496840171</v>
      </c>
      <c r="V2381" s="25">
        <f>B2381</f>
        <v>44490</v>
      </c>
      <c r="W2381">
        <f>C2381/C$2</f>
        <v>2.1437777786478143</v>
      </c>
      <c r="X2381">
        <f>D2381/D$2</f>
        <v>1.5340888570404871</v>
      </c>
      <c r="Y2381">
        <f t="shared" si="452"/>
        <v>1.9298093248420085</v>
      </c>
      <c r="AA2381" s="15">
        <f t="shared" si="453"/>
        <v>3.6314316981076455E-3</v>
      </c>
      <c r="AB2381" s="15">
        <f t="shared" si="454"/>
        <v>8.920418923068496E-4</v>
      </c>
      <c r="AC2381" s="15">
        <f t="shared" si="455"/>
        <v>2.2155997080068879E-3</v>
      </c>
    </row>
    <row r="2382" spans="1:29" x14ac:dyDescent="0.4">
      <c r="A2382" s="43">
        <f t="shared" si="446"/>
        <v>2021</v>
      </c>
      <c r="B2382" s="53">
        <v>44491</v>
      </c>
      <c r="C2382" s="45">
        <v>4959.7254000000003</v>
      </c>
      <c r="D2382" s="45">
        <f>VLOOKUP(B2382,'H11001.CSI  中证全债'!$A$2:$B$2792,2,0)</f>
        <v>214.1189</v>
      </c>
      <c r="E2382" s="14">
        <f t="shared" si="447"/>
        <v>0</v>
      </c>
      <c r="F2382" s="14">
        <f>IF(AND((B2382-$B$2)&gt;123,OR(((G2381*J2381/C2381*C2382)/(G2381*K2381/D2381*D2382))&lt;(4/6),((G2381*J2381/C2381*C2382)/(G2381*K2381/D2381*D2382))&gt;(6/4))),COUNTIF($E$2:E2382,1),0)</f>
        <v>0</v>
      </c>
      <c r="G2382" s="21">
        <f t="shared" si="448"/>
        <v>38758.914507461246</v>
      </c>
      <c r="H2382" s="12">
        <f t="shared" si="449"/>
        <v>3.7932660163502669</v>
      </c>
      <c r="I2382" s="12">
        <f t="shared" si="450"/>
        <v>93.150846082302351</v>
      </c>
      <c r="J2382" s="15">
        <f>IF(OR((ROW(F2382)-MATCH(MAX($F$2:F2382),$F$2:F2382,0))=1,(ROW(F2382)-MATCH(MAX($F$2:F2382),$F$2:F2382,0))&gt;123),IF(OR(((G2381*J2381/C2381*C2382)/(G2381*K2381/D2381*D2382))&lt;(4/6),((G2381*J2381/C2381*C2382)/(G2381*K2381/D2381*D2382))&gt;(6/4)),50%,((G2381*J2381/C2381*C2382)/((G2381*K2381/D2381*D2382)+(G2381*J2381/C2381*C2382)))),((G2381*J2381/C2381*C2382)/((G2381*K2381/D2381*D2382)+(G2381*J2381/C2381*C2382))))</f>
        <v>0.48539950226489337</v>
      </c>
      <c r="K2382" s="18">
        <f t="shared" si="444"/>
        <v>0.51460049773510663</v>
      </c>
      <c r="L2382" s="20">
        <f t="shared" si="445"/>
        <v>0.94325501899291864</v>
      </c>
      <c r="M2382" s="51">
        <f>IF(AND((B2382-$B$2)&gt;123,OR(((U2381*R2381/C2381*C2382)/(U2381*S2381/D2381*D2382))&lt;(4/6),((U2381*R2381/C2381*C2382)/(U2381*S2381/D2381*D2382))&gt;(6/4))),1,0)</f>
        <v>0</v>
      </c>
      <c r="N2382" s="51">
        <f>IF(AND((B2382-$B$2)&gt;123,OR(((U2381*R2381/C2381*C2382)/(U2381*S2381/D2381*D2382))&lt;(4/6),((U2381*R2381/C2381*C2382)/(U2381*S2381/D2381*D2382))&gt;(6/4))),COUNTIF($M$2:M2382,1),0)</f>
        <v>0</v>
      </c>
      <c r="O2382" s="51">
        <f>IF(OR((ROW(N2382)-MATCH(MAX($N$2:N2382),$N$2:N2382,0))=1,(ROW(N2382)-MATCH(MAX($N$2:N2382),$N$2:N2382,0))&gt;123),IF(OR(((U2381*R2381/C2381*C2382)/(U2381*S2381/D2381*D2382))&lt;(4/6),((U2381*R2381/C2381*C2382)/(U2381*S2381/D2381*D2382))&gt;(6/4)),1,0),0)</f>
        <v>0</v>
      </c>
      <c r="P2382" s="47">
        <f>IF(O2382=1,U2381/2/C2382,P2381)</f>
        <v>3.7894353284260429</v>
      </c>
      <c r="Q2382" s="47">
        <f>IF(O2382=1,U2381/2/D2382,Q2381)</f>
        <v>93.056776270251035</v>
      </c>
      <c r="R2382" s="41">
        <f>P2382*C2382/U2381</f>
        <v>0.48695377331101558</v>
      </c>
      <c r="S2382" s="41">
        <f>Q2382*D2382/U2381</f>
        <v>0.51624827168257958</v>
      </c>
      <c r="T2382" s="41">
        <f t="shared" si="451"/>
        <v>0.94325501899292363</v>
      </c>
      <c r="U2382" s="42">
        <f>P2382*C2382+Q2382*D2382</f>
        <v>38719.773222584248</v>
      </c>
      <c r="V2382" s="25">
        <f>B2382</f>
        <v>44491</v>
      </c>
      <c r="W2382">
        <f>C2382/C$2</f>
        <v>2.1575721271489368</v>
      </c>
      <c r="X2382">
        <f>D2382/D$2</f>
        <v>1.5343525618058043</v>
      </c>
      <c r="Y2382">
        <f t="shared" si="452"/>
        <v>1.9359886611292123</v>
      </c>
      <c r="AA2382" s="15">
        <f t="shared" si="453"/>
        <v>6.4345981372300187E-3</v>
      </c>
      <c r="AB2382" s="15">
        <f t="shared" si="454"/>
        <v>1.7189666954875449E-4</v>
      </c>
      <c r="AC2382" s="15">
        <f t="shared" si="455"/>
        <v>3.2020449935952211E-3</v>
      </c>
    </row>
    <row r="2383" spans="1:29" x14ac:dyDescent="0.4">
      <c r="A2383" s="43">
        <f t="shared" si="446"/>
        <v>2021</v>
      </c>
      <c r="B2383" s="53">
        <v>44494</v>
      </c>
      <c r="C2383" s="45">
        <v>4979.5235000000002</v>
      </c>
      <c r="D2383" s="45">
        <f>VLOOKUP(B2383,'H11001.CSI  中证全债'!$A$2:$B$2792,2,0)</f>
        <v>214.1748</v>
      </c>
      <c r="E2383" s="14">
        <f t="shared" si="447"/>
        <v>0</v>
      </c>
      <c r="F2383" s="14">
        <f>IF(AND((B2383-$B$2)&gt;123,OR(((G2382*J2382/C2382*C2383)/(G2382*K2382/D2382*D2383))&lt;(4/6),((G2382*J2382/C2382*C2383)/(G2382*K2382/D2382*D2383))&gt;(6/4))),COUNTIF($E$2:E2383,1),0)</f>
        <v>0</v>
      </c>
      <c r="G2383" s="21">
        <f t="shared" si="448"/>
        <v>38839.221099675546</v>
      </c>
      <c r="H2383" s="12">
        <f t="shared" si="449"/>
        <v>3.7932660163502669</v>
      </c>
      <c r="I2383" s="12">
        <f t="shared" si="450"/>
        <v>93.150846082302351</v>
      </c>
      <c r="J2383" s="15">
        <f>IF(OR((ROW(F2383)-MATCH(MAX($F$2:F2383),$F$2:F2383,0))=1,(ROW(F2383)-MATCH(MAX($F$2:F2383),$F$2:F2383,0))&gt;123),IF(OR(((G2382*J2382/C2382*C2383)/(G2382*K2382/D2382*D2383))&lt;(4/6),((G2382*J2382/C2382*C2383)/(G2382*K2382/D2382*D2383))&gt;(6/4)),50%,((G2382*J2382/C2382*C2383)/((G2382*K2382/D2382*D2383)+(G2382*J2382/C2382*C2383)))),((G2382*J2382/C2382*C2383)/((G2382*K2382/D2382*D2383)+(G2382*J2382/C2382*C2383))))</f>
        <v>0.48632945603343569</v>
      </c>
      <c r="K2383" s="18">
        <f t="shared" si="444"/>
        <v>0.51367054396656431</v>
      </c>
      <c r="L2383" s="20">
        <f t="shared" si="445"/>
        <v>0.94677310534102133</v>
      </c>
      <c r="M2383" s="51">
        <f>IF(AND((B2383-$B$2)&gt;123,OR(((U2382*R2382/C2382*C2383)/(U2382*S2382/D2382*D2383))&lt;(4/6),((U2382*R2382/C2382*C2383)/(U2382*S2382/D2382*D2383))&gt;(6/4))),1,0)</f>
        <v>0</v>
      </c>
      <c r="N2383" s="51">
        <f>IF(AND((B2383-$B$2)&gt;123,OR(((U2382*R2382/C2382*C2383)/(U2382*S2382/D2382*D2383))&lt;(4/6),((U2382*R2382/C2382*C2383)/(U2382*S2382/D2382*D2383))&gt;(6/4))),COUNTIF($M$2:M2383,1),0)</f>
        <v>0</v>
      </c>
      <c r="O2383" s="51">
        <f>IF(OR((ROW(N2383)-MATCH(MAX($N$2:N2383),$N$2:N2383,0))=1,(ROW(N2383)-MATCH(MAX($N$2:N2383),$N$2:N2383,0))&gt;123),IF(OR(((U2382*R2382/C2382*C2383)/(U2382*S2382/D2382*D2383))&lt;(4/6),((U2382*R2382/C2382*C2383)/(U2382*S2382/D2382*D2383))&gt;(6/4)),1,0),0)</f>
        <v>0</v>
      </c>
      <c r="P2383" s="47">
        <f>IF(O2383=1,U2382/2/C2383,P2382)</f>
        <v>3.7894353284260429</v>
      </c>
      <c r="Q2383" s="47">
        <f>IF(O2383=1,U2382/2/D2383,Q2382)</f>
        <v>93.056776270251035</v>
      </c>
      <c r="R2383" s="41">
        <f>P2383*C2383/U2382</f>
        <v>0.48733710709394229</v>
      </c>
      <c r="S2383" s="41">
        <f>Q2383*D2383/U2382</f>
        <v>0.51473484443604289</v>
      </c>
      <c r="T2383" s="41">
        <f t="shared" si="451"/>
        <v>0.94677310534102599</v>
      </c>
      <c r="U2383" s="42">
        <f>P2383*C2383+Q2383*D2383</f>
        <v>38799.998715953465</v>
      </c>
      <c r="V2383" s="25">
        <f>B2383</f>
        <v>44494</v>
      </c>
      <c r="W2383">
        <f>C2383/C$2</f>
        <v>2.166184666208157</v>
      </c>
      <c r="X2383">
        <f>D2383/D$2</f>
        <v>1.5347531350770331</v>
      </c>
      <c r="Y2383">
        <f t="shared" si="452"/>
        <v>1.9399999357976732</v>
      </c>
      <c r="AA2383" s="15">
        <f t="shared" si="453"/>
        <v>3.9917734155201501E-3</v>
      </c>
      <c r="AB2383" s="15">
        <f t="shared" si="454"/>
        <v>2.610699008820383E-4</v>
      </c>
      <c r="AC2383" s="15">
        <f t="shared" si="455"/>
        <v>2.0719515299851832E-3</v>
      </c>
    </row>
    <row r="2384" spans="1:29" x14ac:dyDescent="0.4">
      <c r="A2384" s="43">
        <f t="shared" si="446"/>
        <v>2021</v>
      </c>
      <c r="B2384" s="53">
        <v>44495</v>
      </c>
      <c r="C2384" s="45">
        <v>4963.0983999999999</v>
      </c>
      <c r="D2384" s="45">
        <f>VLOOKUP(B2384,'H11001.CSI  中证全债'!$A$2:$B$2792,2,0)</f>
        <v>214.22819999999999</v>
      </c>
      <c r="E2384" s="14">
        <f t="shared" si="447"/>
        <v>0</v>
      </c>
      <c r="F2384" s="14">
        <f>IF(AND((B2384-$B$2)&gt;123,OR(((G2383*J2383/C2383*C2384)/(G2383*K2383/D2383*D2384))&lt;(4/6),((G2383*J2383/C2383*C2384)/(G2383*K2383/D2383*D2384))&gt;(6/4))),COUNTIF($E$2:E2384,1),0)</f>
        <v>0</v>
      </c>
      <c r="G2384" s="21">
        <f t="shared" si="448"/>
        <v>38781.890581211184</v>
      </c>
      <c r="H2384" s="12">
        <f t="shared" si="449"/>
        <v>3.7932660163502669</v>
      </c>
      <c r="I2384" s="12">
        <f t="shared" si="450"/>
        <v>93.150846082302351</v>
      </c>
      <c r="J2384" s="15">
        <f>IF(OR((ROW(F2384)-MATCH(MAX($F$2:F2384),$F$2:F2384,0))=1,(ROW(F2384)-MATCH(MAX($F$2:F2384),$F$2:F2384,0))&gt;123),IF(OR(((G2383*J2383/C2383*C2384)/(G2383*K2383/D2383*D2384))&lt;(4/6),((G2383*J2383/C2383*C2384)/(G2383*K2383/D2383*D2384))&gt;(6/4)),50%,((G2383*J2383/C2383*C2384)/((G2383*K2383/D2383*D2384)+(G2383*J2383/C2383*C2384)))),((G2383*J2383/C2383*C2384)/((G2383*K2383/D2383*D2384)+(G2383*J2383/C2383*C2384))))</f>
        <v>0.48544184448922323</v>
      </c>
      <c r="K2384" s="18">
        <f t="shared" si="444"/>
        <v>0.51455815551077677</v>
      </c>
      <c r="L2384" s="20">
        <f t="shared" si="445"/>
        <v>0.94341492655450931</v>
      </c>
      <c r="M2384" s="51">
        <f>IF(AND((B2384-$B$2)&gt;123,OR(((U2383*R2383/C2383*C2384)/(U2383*S2383/D2383*D2384))&lt;(4/6),((U2383*R2383/C2383*C2384)/(U2383*S2383/D2383*D2384))&gt;(6/4))),1,0)</f>
        <v>0</v>
      </c>
      <c r="N2384" s="51">
        <f>IF(AND((B2384-$B$2)&gt;123,OR(((U2383*R2383/C2383*C2384)/(U2383*S2383/D2383*D2384))&lt;(4/6),((U2383*R2383/C2383*C2384)/(U2383*S2383/D2383*D2384))&gt;(6/4))),COUNTIF($M$2:M2384,1),0)</f>
        <v>0</v>
      </c>
      <c r="O2384" s="51">
        <f>IF(OR((ROW(N2384)-MATCH(MAX($N$2:N2384),$N$2:N2384,0))=1,(ROW(N2384)-MATCH(MAX($N$2:N2384),$N$2:N2384,0))&gt;123),IF(OR(((U2383*R2383/C2383*C2384)/(U2383*S2383/D2383*D2384))&lt;(4/6),((U2383*R2383/C2383*C2384)/(U2383*S2383/D2383*D2384))&gt;(6/4)),1,0),0)</f>
        <v>0</v>
      </c>
      <c r="P2384" s="47">
        <f>IF(O2384=1,U2383/2/C2384,P2383)</f>
        <v>3.7894353284260429</v>
      </c>
      <c r="Q2384" s="47">
        <f>IF(O2384=1,U2383/2/D2384,Q2383)</f>
        <v>93.056776270251035</v>
      </c>
      <c r="R2384" s="41">
        <f>P2384*C2384/U2383</f>
        <v>0.48472528448001523</v>
      </c>
      <c r="S2384" s="41">
        <f>Q2384*D2384/U2383</f>
        <v>0.51379861695669904</v>
      </c>
      <c r="T2384" s="41">
        <f t="shared" si="451"/>
        <v>0.94341492655451431</v>
      </c>
      <c r="U2384" s="42">
        <f>P2384*C2384+Q2384*D2384</f>
        <v>38742.726093593359</v>
      </c>
      <c r="V2384" s="25">
        <f>B2384</f>
        <v>44495</v>
      </c>
      <c r="W2384">
        <f>C2384/C$2</f>
        <v>2.1590394444292187</v>
      </c>
      <c r="X2384">
        <f>D2384/D$2</f>
        <v>1.5351357936223573</v>
      </c>
      <c r="Y2384">
        <f t="shared" si="452"/>
        <v>1.9371363046796679</v>
      </c>
      <c r="AA2384" s="15">
        <f t="shared" si="453"/>
        <v>-3.2985284636170009E-3</v>
      </c>
      <c r="AB2384" s="15">
        <f t="shared" si="454"/>
        <v>2.4932905271768391E-4</v>
      </c>
      <c r="AC2384" s="15">
        <f t="shared" si="455"/>
        <v>-1.4760985632856771E-3</v>
      </c>
    </row>
    <row r="2385" spans="1:29" x14ac:dyDescent="0.4">
      <c r="A2385" s="43">
        <f t="shared" si="446"/>
        <v>2021</v>
      </c>
      <c r="B2385" s="53">
        <v>44496</v>
      </c>
      <c r="C2385" s="45">
        <v>4898.1643999999997</v>
      </c>
      <c r="D2385" s="45">
        <f>VLOOKUP(B2385,'H11001.CSI  中证全债'!$A$2:$B$2792,2,0)</f>
        <v>214.33789999999999</v>
      </c>
      <c r="E2385" s="14">
        <f t="shared" si="447"/>
        <v>0</v>
      </c>
      <c r="F2385" s="14">
        <f>IF(AND((B2385-$B$2)&gt;123,OR(((G2384*J2384/C2384*C2385)/(G2384*K2384/D2384*D2385))&lt;(4/6),((G2384*J2384/C2384*C2385)/(G2384*K2384/D2384*D2385))&gt;(6/4))),COUNTIF($E$2:E2385,1),0)</f>
        <v>0</v>
      </c>
      <c r="G2385" s="21">
        <f t="shared" si="448"/>
        <v>38545.797293520722</v>
      </c>
      <c r="H2385" s="12">
        <f t="shared" si="449"/>
        <v>3.7932660163502669</v>
      </c>
      <c r="I2385" s="12">
        <f t="shared" si="450"/>
        <v>93.150846082302351</v>
      </c>
      <c r="J2385" s="15">
        <f>IF(OR((ROW(F2385)-MATCH(MAX($F$2:F2385),$F$2:F2385,0))=1,(ROW(F2385)-MATCH(MAX($F$2:F2385),$F$2:F2385,0))&gt;123),IF(OR(((G2384*J2384/C2384*C2385)/(G2384*K2384/D2384*D2385))&lt;(4/6),((G2384*J2384/C2384*C2385)/(G2384*K2384/D2384*D2385))&gt;(6/4)),50%,((G2384*J2384/C2384*C2385)/((G2384*K2384/D2384*D2385)+(G2384*J2384/C2384*C2385)))),((G2384*J2384/C2384*C2385)/((G2384*K2384/D2384*D2385)+(G2384*J2384/C2384*C2385))))</f>
        <v>0.48202506798685102</v>
      </c>
      <c r="K2385" s="18">
        <f t="shared" si="444"/>
        <v>0.51797493201314904</v>
      </c>
      <c r="L2385" s="20">
        <f t="shared" si="445"/>
        <v>0.93059535934185822</v>
      </c>
      <c r="M2385" s="51">
        <f>IF(AND((B2385-$B$2)&gt;123,OR(((U2384*R2384/C2384*C2385)/(U2384*S2384/D2384*D2385))&lt;(4/6),((U2384*R2384/C2384*C2385)/(U2384*S2384/D2384*D2385))&gt;(6/4))),1,0)</f>
        <v>0</v>
      </c>
      <c r="N2385" s="51">
        <f>IF(AND((B2385-$B$2)&gt;123,OR(((U2384*R2384/C2384*C2385)/(U2384*S2384/D2384*D2385))&lt;(4/6),((U2384*R2384/C2384*C2385)/(U2384*S2384/D2384*D2385))&gt;(6/4))),COUNTIF($M$2:M2385,1),0)</f>
        <v>0</v>
      </c>
      <c r="O2385" s="51">
        <f>IF(OR((ROW(N2385)-MATCH(MAX($N$2:N2385),$N$2:N2385,0))=1,(ROW(N2385)-MATCH(MAX($N$2:N2385),$N$2:N2385,0))&gt;123),IF(OR(((U2384*R2384/C2384*C2385)/(U2384*S2384/D2384*D2385))&lt;(4/6),((U2384*R2384/C2384*C2385)/(U2384*S2384/D2384*D2385))&gt;(6/4)),1,0),0)</f>
        <v>0</v>
      </c>
      <c r="P2385" s="47">
        <f>IF(O2385=1,U2384/2/C2385,P2384)</f>
        <v>3.7894353284260429</v>
      </c>
      <c r="Q2385" s="47">
        <f>IF(O2385=1,U2384/2/D2385,Q2384)</f>
        <v>93.056776270251035</v>
      </c>
      <c r="R2385" s="41">
        <f>P2385*C2385/U2384</f>
        <v>0.47909063438022015</v>
      </c>
      <c r="S2385" s="41">
        <f>Q2385*D2385/U2384</f>
        <v>0.51482164570328759</v>
      </c>
      <c r="T2385" s="41">
        <f t="shared" si="451"/>
        <v>0.93059535934186288</v>
      </c>
      <c r="U2385" s="42">
        <f>P2385*C2385+Q2385*D2385</f>
        <v>38506.871228334188</v>
      </c>
      <c r="V2385" s="25">
        <f>B2385</f>
        <v>44496</v>
      </c>
      <c r="W2385">
        <f>C2385/C$2</f>
        <v>2.1307919554645496</v>
      </c>
      <c r="X2385">
        <f>D2385/D$2</f>
        <v>1.5359218917950554</v>
      </c>
      <c r="Y2385">
        <f t="shared" si="452"/>
        <v>1.9253435614167094</v>
      </c>
      <c r="AA2385" s="15">
        <f t="shared" si="453"/>
        <v>-1.3083359378891268E-2</v>
      </c>
      <c r="AB2385" s="15">
        <f t="shared" si="454"/>
        <v>5.1207077312898086E-4</v>
      </c>
      <c r="AC2385" s="15">
        <f t="shared" si="455"/>
        <v>-6.0877199164922624E-3</v>
      </c>
    </row>
    <row r="2386" spans="1:29" x14ac:dyDescent="0.4">
      <c r="A2386" s="43">
        <f t="shared" si="446"/>
        <v>2021</v>
      </c>
      <c r="B2386" s="53">
        <v>44497</v>
      </c>
      <c r="C2386" s="45">
        <v>4864.1379999999999</v>
      </c>
      <c r="D2386" s="45">
        <f>VLOOKUP(B2386,'H11001.CSI  中证全债'!$A$2:$B$2792,2,0)</f>
        <v>214.4085</v>
      </c>
      <c r="E2386" s="14">
        <f t="shared" si="447"/>
        <v>0</v>
      </c>
      <c r="F2386" s="14">
        <f>IF(AND((B2386-$B$2)&gt;123,OR(((G2385*J2385/C2385*C2386)/(G2385*K2385/D2385*D2386))&lt;(4/6),((G2385*J2385/C2385*C2386)/(G2385*K2385/D2385*D2386))&gt;(6/4))),COUNTIF($E$2:E2386,1),0)</f>
        <v>0</v>
      </c>
      <c r="G2386" s="21">
        <f t="shared" si="448"/>
        <v>38423.302556475399</v>
      </c>
      <c r="H2386" s="12">
        <f t="shared" si="449"/>
        <v>3.7932660163502669</v>
      </c>
      <c r="I2386" s="12">
        <f t="shared" si="450"/>
        <v>93.150846082302351</v>
      </c>
      <c r="J2386" s="15">
        <f>IF(OR((ROW(F2386)-MATCH(MAX($F$2:F2386),$F$2:F2386,0))=1,(ROW(F2386)-MATCH(MAX($F$2:F2386),$F$2:F2386,0))&gt;123),IF(OR(((G2385*J2385/C2385*C2386)/(G2385*K2385/D2385*D2386))&lt;(4/6),((G2385*J2385/C2385*C2386)/(G2385*K2385/D2385*D2386))&gt;(6/4)),50%,((G2385*J2385/C2385*C2386)/((G2385*K2385/D2385*D2386)+(G2385*J2385/C2385*C2386)))),((G2385*J2385/C2385*C2386)/((G2385*K2385/D2385*D2386)+(G2385*J2385/C2385*C2386))))</f>
        <v>0.48020258922611692</v>
      </c>
      <c r="K2386" s="18">
        <f t="shared" si="444"/>
        <v>0.51979741077388308</v>
      </c>
      <c r="L2386" s="20">
        <f t="shared" si="445"/>
        <v>0.92382643559378885</v>
      </c>
      <c r="M2386" s="51">
        <f>IF(AND((B2386-$B$2)&gt;123,OR(((U2385*R2385/C2385*C2386)/(U2385*S2385/D2385*D2386))&lt;(4/6),((U2385*R2385/C2385*C2386)/(U2385*S2385/D2385*D2386))&gt;(6/4))),1,0)</f>
        <v>0</v>
      </c>
      <c r="N2386" s="51">
        <f>IF(AND((B2386-$B$2)&gt;123,OR(((U2385*R2385/C2385*C2386)/(U2385*S2385/D2385*D2386))&lt;(4/6),((U2385*R2385/C2385*C2386)/(U2385*S2385/D2385*D2386))&gt;(6/4))),COUNTIF($M$2:M2386,1),0)</f>
        <v>0</v>
      </c>
      <c r="O2386" s="51">
        <f>IF(OR((ROW(N2386)-MATCH(MAX($N$2:N2386),$N$2:N2386,0))=1,(ROW(N2386)-MATCH(MAX($N$2:N2386),$N$2:N2386,0))&gt;123),IF(OR(((U2385*R2385/C2385*C2386)/(U2385*S2385/D2385*D2386))&lt;(4/6),((U2385*R2385/C2385*C2386)/(U2385*S2385/D2385*D2386))&gt;(6/4)),1,0),0)</f>
        <v>0</v>
      </c>
      <c r="P2386" s="47">
        <f>IF(O2386=1,U2385/2/C2386,P2385)</f>
        <v>3.7894353284260429</v>
      </c>
      <c r="Q2386" s="47">
        <f>IF(O2386=1,U2385/2/D2386,Q2385)</f>
        <v>93.056776270251035</v>
      </c>
      <c r="R2386" s="41">
        <f>P2386*C2386/U2385</f>
        <v>0.47867655282199828</v>
      </c>
      <c r="S2386" s="41">
        <f>Q2386*D2386/U2385</f>
        <v>0.51814554593723738</v>
      </c>
      <c r="T2386" s="41">
        <f t="shared" si="451"/>
        <v>0.92382643559379363</v>
      </c>
      <c r="U2386" s="42">
        <f>P2386*C2386+Q2386*D2386</f>
        <v>38384.500194479711</v>
      </c>
      <c r="V2386" s="25">
        <f>B2386</f>
        <v>44497</v>
      </c>
      <c r="W2386">
        <f>C2386/C$2</f>
        <v>2.1159898431888942</v>
      </c>
      <c r="X2386">
        <f>D2386/D$2</f>
        <v>1.536427803654604</v>
      </c>
      <c r="Y2386">
        <f t="shared" si="452"/>
        <v>1.9192250097239856</v>
      </c>
      <c r="AA2386" s="15">
        <f t="shared" si="453"/>
        <v>-6.9467656087655039E-3</v>
      </c>
      <c r="AB2386" s="15">
        <f t="shared" si="454"/>
        <v>3.2938645008639966E-4</v>
      </c>
      <c r="AC2386" s="15">
        <f t="shared" si="455"/>
        <v>-3.1779012407643359E-3</v>
      </c>
    </row>
    <row r="2387" spans="1:29" x14ac:dyDescent="0.4">
      <c r="A2387" s="43">
        <f t="shared" si="446"/>
        <v>2021</v>
      </c>
      <c r="B2387" s="53">
        <v>44498</v>
      </c>
      <c r="C2387" s="45">
        <v>4908.7700999999997</v>
      </c>
      <c r="D2387" s="45">
        <f>VLOOKUP(B2387,'H11001.CSI  中证全债'!$A$2:$B$2792,2,0)</f>
        <v>214.50919999999999</v>
      </c>
      <c r="E2387" s="14">
        <f t="shared" si="447"/>
        <v>0</v>
      </c>
      <c r="F2387" s="14">
        <f>IF(AND((B2387-$B$2)&gt;123,OR(((G2386*J2386/C2386*C2387)/(G2386*K2386/D2386*D2387))&lt;(4/6),((G2386*J2386/C2386*C2387)/(G2386*K2386/D2386*D2387))&gt;(6/4))),COUNTIF($E$2:E2387,1),0)</f>
        <v>0</v>
      </c>
      <c r="G2387" s="21">
        <f t="shared" si="448"/>
        <v>38601.984274844232</v>
      </c>
      <c r="H2387" s="12">
        <f t="shared" si="449"/>
        <v>3.7932660163502669</v>
      </c>
      <c r="I2387" s="12">
        <f t="shared" si="450"/>
        <v>93.150846082302351</v>
      </c>
      <c r="J2387" s="15">
        <f>IF(OR((ROW(F2387)-MATCH(MAX($F$2:F2387),$F$2:F2387,0))=1,(ROW(F2387)-MATCH(MAX($F$2:F2387),$F$2:F2387,0))&gt;123),IF(OR(((G2386*J2386/C2386*C2387)/(G2386*K2386/D2386*D2387))&lt;(4/6),((G2386*J2386/C2386*C2387)/(G2386*K2386/D2386*D2387))&gt;(6/4)),50%,((G2386*J2386/C2386*C2387)/((G2386*K2386/D2386*D2387)+(G2386*J2386/C2386*C2387)))),((G2386*J2386/C2386*C2387)/((G2386*K2386/D2386*D2387)+(G2386*J2386/C2386*C2387))))</f>
        <v>0.48236563876693223</v>
      </c>
      <c r="K2387" s="18">
        <f t="shared" si="444"/>
        <v>0.51763436123306783</v>
      </c>
      <c r="L2387" s="20">
        <f t="shared" si="445"/>
        <v>0.93186556939125675</v>
      </c>
      <c r="M2387" s="51">
        <f>IF(AND((B2387-$B$2)&gt;123,OR(((U2386*R2386/C2386*C2387)/(U2386*S2386/D2386*D2387))&lt;(4/6),((U2386*R2386/C2386*C2387)/(U2386*S2386/D2386*D2387))&gt;(6/4))),1,0)</f>
        <v>0</v>
      </c>
      <c r="N2387" s="51">
        <f>IF(AND((B2387-$B$2)&gt;123,OR(((U2386*R2386/C2386*C2387)/(U2386*S2386/D2386*D2387))&lt;(4/6),((U2386*R2386/C2386*C2387)/(U2386*S2386/D2386*D2387))&gt;(6/4))),COUNTIF($M$2:M2387,1),0)</f>
        <v>0</v>
      </c>
      <c r="O2387" s="51">
        <f>IF(OR((ROW(N2387)-MATCH(MAX($N$2:N2387),$N$2:N2387,0))=1,(ROW(N2387)-MATCH(MAX($N$2:N2387),$N$2:N2387,0))&gt;123),IF(OR(((U2386*R2386/C2386*C2387)/(U2386*S2386/D2386*D2387))&lt;(4/6),((U2386*R2386/C2386*C2387)/(U2386*S2386/D2386*D2387))&gt;(6/4)),1,0),0)</f>
        <v>0</v>
      </c>
      <c r="P2387" s="47">
        <f>IF(O2387=1,U2386/2/C2387,P2386)</f>
        <v>3.7894353284260429</v>
      </c>
      <c r="Q2387" s="47">
        <f>IF(O2387=1,U2386/2/D2387,Q2386)</f>
        <v>93.056776270251035</v>
      </c>
      <c r="R2387" s="41">
        <f>P2387*C2387/U2386</f>
        <v>0.48460880672706058</v>
      </c>
      <c r="S2387" s="41">
        <f>Q2387*D2387/U2386</f>
        <v>0.5200415410171555</v>
      </c>
      <c r="T2387" s="41">
        <f t="shared" si="451"/>
        <v>0.93186556939126131</v>
      </c>
      <c r="U2387" s="42">
        <f>P2387*C2387+Q2387*D2387</f>
        <v>38563.001468371971</v>
      </c>
      <c r="V2387" s="25">
        <f>B2387</f>
        <v>44498</v>
      </c>
      <c r="W2387">
        <f>C2387/C$2</f>
        <v>2.1354056307919986</v>
      </c>
      <c r="X2387">
        <f>D2387/D$2</f>
        <v>1.5371494088140449</v>
      </c>
      <c r="Y2387">
        <f t="shared" si="452"/>
        <v>1.9281500734185986</v>
      </c>
      <c r="AA2387" s="15">
        <f t="shared" si="453"/>
        <v>9.1757470696758325E-3</v>
      </c>
      <c r="AB2387" s="15">
        <f t="shared" si="454"/>
        <v>4.6966421573757522E-4</v>
      </c>
      <c r="AC2387" s="15">
        <f t="shared" si="455"/>
        <v>4.6503477442161323E-3</v>
      </c>
    </row>
    <row r="2388" spans="1:29" x14ac:dyDescent="0.4">
      <c r="A2388" s="43">
        <f t="shared" si="446"/>
        <v>2021</v>
      </c>
      <c r="B2388" s="53">
        <v>44501</v>
      </c>
      <c r="C2388" s="45">
        <v>4890.6850999999997</v>
      </c>
      <c r="D2388" s="45">
        <f>VLOOKUP(B2388,'H11001.CSI  中证全债'!$A$2:$B$2792,2,0)</f>
        <v>214.68190000000001</v>
      </c>
      <c r="E2388" s="14">
        <f t="shared" si="447"/>
        <v>0</v>
      </c>
      <c r="F2388" s="14">
        <f>IF(AND((B2388-$B$2)&gt;123,OR(((G2387*J2387/C2387*C2388)/(G2387*K2387/D2387*D2388))&lt;(4/6),((G2387*J2387/C2387*C2388)/(G2387*K2387/D2387*D2388))&gt;(6/4))),COUNTIF($E$2:E2388,1),0)</f>
        <v>0</v>
      </c>
      <c r="G2388" s="21">
        <f t="shared" si="448"/>
        <v>38549.470210056956</v>
      </c>
      <c r="H2388" s="12">
        <f t="shared" si="449"/>
        <v>3.7932660163502669</v>
      </c>
      <c r="I2388" s="12">
        <f t="shared" si="450"/>
        <v>93.150846082302351</v>
      </c>
      <c r="J2388" s="15">
        <f>IF(OR((ROW(F2388)-MATCH(MAX($F$2:F2388),$F$2:F2388,0))=1,(ROW(F2388)-MATCH(MAX($F$2:F2388),$F$2:F2388,0))&gt;123),IF(OR(((G2387*J2387/C2387*C2388)/(G2387*K2387/D2387*D2388))&lt;(4/6),((G2387*J2387/C2387*C2388)/(G2387*K2387/D2387*D2388))&gt;(6/4)),50%,((G2387*J2387/C2387*C2388)/((G2387*K2387/D2387*D2388)+(G2387*J2387/C2387*C2388)))),((G2387*J2387/C2387*C2388)/((G2387*K2387/D2387*D2388)+(G2387*J2387/C2387*C2388))))</f>
        <v>0.48124317884038714</v>
      </c>
      <c r="K2388" s="18">
        <f t="shared" si="444"/>
        <v>0.51875682115961286</v>
      </c>
      <c r="L2388" s="20">
        <f t="shared" si="445"/>
        <v>0.92768549580636095</v>
      </c>
      <c r="M2388" s="51">
        <f>IF(AND((B2388-$B$2)&gt;123,OR(((U2387*R2387/C2387*C2388)/(U2387*S2387/D2387*D2388))&lt;(4/6),((U2387*R2387/C2387*C2388)/(U2387*S2387/D2387*D2388))&gt;(6/4))),1,0)</f>
        <v>0</v>
      </c>
      <c r="N2388" s="51">
        <f>IF(AND((B2388-$B$2)&gt;123,OR(((U2387*R2387/C2387*C2388)/(U2387*S2387/D2387*D2388))&lt;(4/6),((U2387*R2387/C2387*C2388)/(U2387*S2387/D2387*D2388))&gt;(6/4))),COUNTIF($M$2:M2388,1),0)</f>
        <v>0</v>
      </c>
      <c r="O2388" s="51">
        <f>IF(OR((ROW(N2388)-MATCH(MAX($N$2:N2388),$N$2:N2388,0))=1,(ROW(N2388)-MATCH(MAX($N$2:N2388),$N$2:N2388,0))&gt;123),IF(OR(((U2387*R2387/C2387*C2388)/(U2387*S2387/D2387*D2388))&lt;(4/6),((U2387*R2387/C2387*C2388)/(U2387*S2387/D2387*D2388))&gt;(6/4)),1,0),0)</f>
        <v>0</v>
      </c>
      <c r="P2388" s="47">
        <f>IF(O2388=1,U2387/2/C2388,P2387)</f>
        <v>3.7894353284260429</v>
      </c>
      <c r="Q2388" s="47">
        <f>IF(O2388=1,U2387/2/D2388,Q2387)</f>
        <v>93.056776270251035</v>
      </c>
      <c r="R2388" s="41">
        <f>P2388*C2388/U2387</f>
        <v>0.48058849655016922</v>
      </c>
      <c r="S2388" s="41">
        <f>Q2388*D2388/U2387</f>
        <v>0.51805110538289767</v>
      </c>
      <c r="T2388" s="41">
        <f t="shared" si="451"/>
        <v>0.92768549580636572</v>
      </c>
      <c r="U2388" s="42">
        <f>P2388*C2388+Q2388*D2388</f>
        <v>38510.54043571926</v>
      </c>
      <c r="V2388" s="25">
        <f>B2388</f>
        <v>44501</v>
      </c>
      <c r="W2388">
        <f>C2388/C$2</f>
        <v>2.1275383218640713</v>
      </c>
      <c r="X2388">
        <f>D2388/D$2</f>
        <v>1.5383869580795413</v>
      </c>
      <c r="Y2388">
        <f t="shared" si="452"/>
        <v>1.925527021785963</v>
      </c>
      <c r="AA2388" s="15">
        <f t="shared" si="453"/>
        <v>-3.6842222454050999E-3</v>
      </c>
      <c r="AB2388" s="15">
        <f t="shared" si="454"/>
        <v>8.05093674304036E-4</v>
      </c>
      <c r="AC2388" s="15">
        <f t="shared" si="455"/>
        <v>-1.3603980669331106E-3</v>
      </c>
    </row>
    <row r="2389" spans="1:29" x14ac:dyDescent="0.4">
      <c r="A2389" s="43">
        <f t="shared" si="446"/>
        <v>2021</v>
      </c>
      <c r="B2389" s="53">
        <v>44502</v>
      </c>
      <c r="C2389" s="45">
        <v>4839.8456999999999</v>
      </c>
      <c r="D2389" s="45">
        <f>VLOOKUP(B2389,'H11001.CSI  中证全债'!$A$2:$B$2792,2,0)</f>
        <v>214.88140000000001</v>
      </c>
      <c r="E2389" s="14">
        <f t="shared" si="447"/>
        <v>0</v>
      </c>
      <c r="F2389" s="14">
        <f>IF(AND((B2389-$B$2)&gt;123,OR(((G2388*J2388/C2388*C2389)/(G2388*K2388/D2388*D2389))&lt;(4/6),((G2388*J2388/C2388*C2389)/(G2388*K2388/D2388*D2389))&gt;(6/4))),COUNTIF($E$2:E2389,1),0)</f>
        <v>0</v>
      </c>
      <c r="G2389" s="21">
        <f t="shared" si="448"/>
        <v>38375.206435538734</v>
      </c>
      <c r="H2389" s="12">
        <f t="shared" si="449"/>
        <v>3.7932660163502669</v>
      </c>
      <c r="I2389" s="12">
        <f t="shared" si="450"/>
        <v>93.150846082302351</v>
      </c>
      <c r="J2389" s="15">
        <f>IF(OR((ROW(F2389)-MATCH(MAX($F$2:F2389),$F$2:F2389,0))=1,(ROW(F2389)-MATCH(MAX($F$2:F2389),$F$2:F2389,0))&gt;123),IF(OR(((G2388*J2388/C2388*C2389)/(G2388*K2388/D2388*D2389))&lt;(4/6),((G2388*J2388/C2388*C2389)/(G2388*K2388/D2388*D2389))&gt;(6/4)),50%,((G2388*J2388/C2388*C2389)/((G2388*K2388/D2388*D2389)+(G2388*J2388/C2388*C2389)))),((G2388*J2388/C2388*C2389)/((G2388*K2388/D2388*D2389)+(G2388*J2388/C2388*C2389))))</f>
        <v>0.47840321716646539</v>
      </c>
      <c r="K2389" s="18">
        <f t="shared" si="444"/>
        <v>0.52159678283353461</v>
      </c>
      <c r="L2389" s="20">
        <f t="shared" si="445"/>
        <v>0.91718973910762358</v>
      </c>
      <c r="M2389" s="51">
        <f>IF(AND((B2389-$B$2)&gt;123,OR(((U2388*R2388/C2388*C2389)/(U2388*S2388/D2388*D2389))&lt;(4/6),((U2388*R2388/C2388*C2389)/(U2388*S2388/D2388*D2389))&gt;(6/4))),1,0)</f>
        <v>0</v>
      </c>
      <c r="N2389" s="51">
        <f>IF(AND((B2389-$B$2)&gt;123,OR(((U2388*R2388/C2388*C2389)/(U2388*S2388/D2388*D2389))&lt;(4/6),((U2388*R2388/C2388*C2389)/(U2388*S2388/D2388*D2389))&gt;(6/4))),COUNTIF($M$2:M2389,1),0)</f>
        <v>0</v>
      </c>
      <c r="O2389" s="51">
        <f>IF(OR((ROW(N2389)-MATCH(MAX($N$2:N2389),$N$2:N2389,0))=1,(ROW(N2389)-MATCH(MAX($N$2:N2389),$N$2:N2389,0))&gt;123),IF(OR(((U2388*R2388/C2388*C2389)/(U2388*S2388/D2388*D2389))&lt;(4/6),((U2388*R2388/C2388*C2389)/(U2388*S2388/D2388*D2389))&gt;(6/4)),1,0),0)</f>
        <v>0</v>
      </c>
      <c r="P2389" s="47">
        <f>IF(O2389=1,U2388/2/C2389,P2388)</f>
        <v>3.7894353284260429</v>
      </c>
      <c r="Q2389" s="47">
        <f>IF(O2389=1,U2388/2/D2389,Q2388)</f>
        <v>93.056776270251035</v>
      </c>
      <c r="R2389" s="41">
        <f>P2389*C2389/U2388</f>
        <v>0.4762405843232444</v>
      </c>
      <c r="S2389" s="41">
        <f>Q2389*D2389/U2388</f>
        <v>0.51923889247452615</v>
      </c>
      <c r="T2389" s="41">
        <f t="shared" si="451"/>
        <v>0.91718973910762813</v>
      </c>
      <c r="U2389" s="42">
        <f>P2389*C2389+Q2389*D2389</f>
        <v>38336.452644149191</v>
      </c>
      <c r="V2389" s="25">
        <f>B2389</f>
        <v>44502</v>
      </c>
      <c r="W2389">
        <f>C2389/C$2</f>
        <v>2.1054222441471526</v>
      </c>
      <c r="X2389">
        <f>D2389/D$2</f>
        <v>1.5398165532067358</v>
      </c>
      <c r="Y2389">
        <f t="shared" si="452"/>
        <v>1.9168226322074595</v>
      </c>
      <c r="AA2389" s="15">
        <f t="shared" si="453"/>
        <v>-1.039514893322413E-2</v>
      </c>
      <c r="AB2389" s="15">
        <f t="shared" si="454"/>
        <v>9.2928188170504633E-4</v>
      </c>
      <c r="AC2389" s="15">
        <f t="shared" si="455"/>
        <v>-4.5205232022296205E-3</v>
      </c>
    </row>
    <row r="2390" spans="1:29" x14ac:dyDescent="0.4">
      <c r="A2390" s="43">
        <f t="shared" si="446"/>
        <v>2021</v>
      </c>
      <c r="B2390" s="53">
        <v>44503</v>
      </c>
      <c r="C2390" s="45">
        <v>4821.1118999999999</v>
      </c>
      <c r="D2390" s="45">
        <f>VLOOKUP(B2390,'H11001.CSI  中证全债'!$A$2:$B$2792,2,0)</f>
        <v>214.97370000000001</v>
      </c>
      <c r="E2390" s="14">
        <f t="shared" si="447"/>
        <v>0</v>
      </c>
      <c r="F2390" s="14">
        <f>IF(AND((B2390-$B$2)&gt;123,OR(((G2389*J2389/C2389*C2390)/(G2389*K2389/D2389*D2390))&lt;(4/6),((G2389*J2389/C2389*C2390)/(G2389*K2389/D2389*D2390))&gt;(6/4))),COUNTIF($E$2:E2390,1),0)</f>
        <v>0</v>
      </c>
      <c r="G2390" s="21">
        <f t="shared" si="448"/>
        <v>38312.741971735028</v>
      </c>
      <c r="H2390" s="12">
        <f t="shared" si="449"/>
        <v>3.7932660163502669</v>
      </c>
      <c r="I2390" s="12">
        <f t="shared" si="450"/>
        <v>93.150846082302351</v>
      </c>
      <c r="J2390" s="15">
        <f>IF(OR((ROW(F2390)-MATCH(MAX($F$2:F2390),$F$2:F2390,0))=1,(ROW(F2390)-MATCH(MAX($F$2:F2390),$F$2:F2390,0))&gt;123),IF(OR(((G2389*J2389/C2389*C2390)/(G2389*K2389/D2389*D2390))&lt;(4/6),((G2389*J2389/C2389*C2390)/(G2389*K2389/D2389*D2390))&gt;(6/4)),50%,((G2389*J2389/C2389*C2390)/((G2389*K2389/D2389*D2390)+(G2389*J2389/C2389*C2390)))),((G2389*J2389/C2389*C2390)/((G2389*K2389/D2389*D2390)+(G2389*J2389/C2389*C2390))))</f>
        <v>0.47732840277481436</v>
      </c>
      <c r="K2390" s="18">
        <f t="shared" si="444"/>
        <v>0.52267159722518564</v>
      </c>
      <c r="L2390" s="20">
        <f t="shared" si="445"/>
        <v>0.91324725756843483</v>
      </c>
      <c r="M2390" s="51">
        <f>IF(AND((B2390-$B$2)&gt;123,OR(((U2389*R2389/C2389*C2390)/(U2389*S2389/D2389*D2390))&lt;(4/6),((U2389*R2389/C2389*C2390)/(U2389*S2389/D2389*D2390))&gt;(6/4))),1,0)</f>
        <v>0</v>
      </c>
      <c r="N2390" s="51">
        <f>IF(AND((B2390-$B$2)&gt;123,OR(((U2389*R2389/C2389*C2390)/(U2389*S2389/D2389*D2390))&lt;(4/6),((U2389*R2389/C2389*C2390)/(U2389*S2389/D2389*D2390))&gt;(6/4))),COUNTIF($M$2:M2390,1),0)</f>
        <v>0</v>
      </c>
      <c r="O2390" s="51">
        <f>IF(OR((ROW(N2390)-MATCH(MAX($N$2:N2390),$N$2:N2390,0))=1,(ROW(N2390)-MATCH(MAX($N$2:N2390),$N$2:N2390,0))&gt;123),IF(OR(((U2389*R2389/C2389*C2390)/(U2389*S2389/D2389*D2390))&lt;(4/6),((U2389*R2389/C2389*C2390)/(U2389*S2389/D2389*D2390))&gt;(6/4)),1,0),0)</f>
        <v>0</v>
      </c>
      <c r="P2390" s="47">
        <f>IF(O2390=1,U2389/2/C2390,P2389)</f>
        <v>3.7894353284260429</v>
      </c>
      <c r="Q2390" s="47">
        <f>IF(O2390=1,U2389/2/D2390,Q2389)</f>
        <v>93.056776270251035</v>
      </c>
      <c r="R2390" s="41">
        <f>P2390*C2390/U2389</f>
        <v>0.47655144115018722</v>
      </c>
      <c r="S2390" s="41">
        <f>Q2390*D2390/U2389</f>
        <v>0.52182082913561223</v>
      </c>
      <c r="T2390" s="41">
        <f t="shared" si="451"/>
        <v>0.91324725756843972</v>
      </c>
      <c r="U2390" s="42">
        <f>P2390*C2390+Q2390*D2390</f>
        <v>38274.051261043263</v>
      </c>
      <c r="V2390" s="25">
        <f>B2390</f>
        <v>44503</v>
      </c>
      <c r="W2390">
        <f>C2390/C$2</f>
        <v>2.0972726952395493</v>
      </c>
      <c r="X2390">
        <f>D2390/D$2</f>
        <v>1.5404779648871372</v>
      </c>
      <c r="Y2390">
        <f t="shared" si="452"/>
        <v>1.9137025630521631</v>
      </c>
      <c r="AA2390" s="15">
        <f t="shared" si="453"/>
        <v>-3.8707432346448689E-3</v>
      </c>
      <c r="AB2390" s="15">
        <f t="shared" si="454"/>
        <v>4.2953927143063453E-4</v>
      </c>
      <c r="AC2390" s="15">
        <f t="shared" si="455"/>
        <v>-1.6277297142006653E-3</v>
      </c>
    </row>
    <row r="2391" spans="1:29" x14ac:dyDescent="0.4">
      <c r="A2391" s="43">
        <f t="shared" si="446"/>
        <v>2021</v>
      </c>
      <c r="B2391" s="53">
        <v>44504</v>
      </c>
      <c r="C2391" s="45">
        <v>4868.7419</v>
      </c>
      <c r="D2391" s="45">
        <f>VLOOKUP(B2391,'H11001.CSI  中证全债'!$A$2:$B$2792,2,0)</f>
        <v>215.05090000000001</v>
      </c>
      <c r="E2391" s="14">
        <f t="shared" si="447"/>
        <v>0</v>
      </c>
      <c r="F2391" s="14">
        <f>IF(AND((B2391-$B$2)&gt;123,OR(((G2390*J2390/C2390*C2391)/(G2390*K2390/D2390*D2391))&lt;(4/6),((G2390*J2390/C2390*C2391)/(G2390*K2390/D2390*D2391))&gt;(6/4))),COUNTIF($E$2:E2391,1),0)</f>
        <v>0</v>
      </c>
      <c r="G2391" s="21">
        <f t="shared" si="448"/>
        <v>38500.606477411347</v>
      </c>
      <c r="H2391" s="12">
        <f t="shared" si="449"/>
        <v>3.7932660163502669</v>
      </c>
      <c r="I2391" s="12">
        <f t="shared" si="450"/>
        <v>93.150846082302351</v>
      </c>
      <c r="J2391" s="15">
        <f>IF(OR((ROW(F2391)-MATCH(MAX($F$2:F2391),$F$2:F2391,0))=1,(ROW(F2391)-MATCH(MAX($F$2:F2391),$F$2:F2391,0))&gt;123),IF(OR(((G2390*J2390/C2390*C2391)/(G2390*K2390/D2390*D2391))&lt;(4/6),((G2390*J2390/C2390*C2391)/(G2390*K2390/D2390*D2391))&gt;(6/4)),50%,((G2390*J2390/C2390*C2391)/((G2390*K2390/D2390*D2391)+(G2390*J2390/C2390*C2391)))),((G2390*J2390/C2390*C2391)/((G2390*K2390/D2390*D2391)+(G2390*J2390/C2390*C2391))))</f>
        <v>0.4796920069943893</v>
      </c>
      <c r="K2391" s="18">
        <f t="shared" si="444"/>
        <v>0.5203079930056107</v>
      </c>
      <c r="L2391" s="20">
        <f t="shared" si="445"/>
        <v>0.92193856992932377</v>
      </c>
      <c r="M2391" s="51">
        <f>IF(AND((B2391-$B$2)&gt;123,OR(((U2390*R2390/C2390*C2391)/(U2390*S2390/D2390*D2391))&lt;(4/6),((U2390*R2390/C2390*C2391)/(U2390*S2390/D2390*D2391))&gt;(6/4))),1,0)</f>
        <v>0</v>
      </c>
      <c r="N2391" s="51">
        <f>IF(AND((B2391-$B$2)&gt;123,OR(((U2390*R2390/C2390*C2391)/(U2390*S2390/D2390*D2391))&lt;(4/6),((U2390*R2390/C2390*C2391)/(U2390*S2390/D2390*D2391))&gt;(6/4))),COUNTIF($M$2:M2391,1),0)</f>
        <v>0</v>
      </c>
      <c r="O2391" s="51">
        <f>IF(OR((ROW(N2391)-MATCH(MAX($N$2:N2391),$N$2:N2391,0))=1,(ROW(N2391)-MATCH(MAX($N$2:N2391),$N$2:N2391,0))&gt;123),IF(OR(((U2390*R2390/C2390*C2391)/(U2390*S2390/D2390*D2391))&lt;(4/6),((U2390*R2390/C2390*C2391)/(U2390*S2390/D2390*D2391))&gt;(6/4)),1,0),0)</f>
        <v>0</v>
      </c>
      <c r="P2391" s="47">
        <f>IF(O2391=1,U2390/2/C2391,P2390)</f>
        <v>3.7894353284260429</v>
      </c>
      <c r="Q2391" s="47">
        <f>IF(O2391=1,U2390/2/D2391,Q2390)</f>
        <v>93.056776270251035</v>
      </c>
      <c r="R2391" s="41">
        <f>P2391*C2391/U2390</f>
        <v>0.48204415140204931</v>
      </c>
      <c r="S2391" s="41">
        <f>Q2391*D2391/U2390</f>
        <v>0.52285929575438017</v>
      </c>
      <c r="T2391" s="41">
        <f t="shared" si="451"/>
        <v>0.92193856992932899</v>
      </c>
      <c r="U2391" s="42">
        <f>P2391*C2391+Q2391*D2391</f>
        <v>38461.726048864264</v>
      </c>
      <c r="V2391" s="25">
        <f>B2391</f>
        <v>44504</v>
      </c>
      <c r="W2391">
        <f>C2391/C$2</f>
        <v>2.1179926246969552</v>
      </c>
      <c r="X2391">
        <f>D2391/D$2</f>
        <v>1.5410311716230742</v>
      </c>
      <c r="Y2391">
        <f t="shared" si="452"/>
        <v>1.9230863024432132</v>
      </c>
      <c r="AA2391" s="15">
        <f t="shared" si="453"/>
        <v>9.8794636979904205E-3</v>
      </c>
      <c r="AB2391" s="15">
        <f t="shared" si="454"/>
        <v>3.5911369623353728E-4</v>
      </c>
      <c r="AC2391" s="15">
        <f t="shared" si="455"/>
        <v>4.9034471564295412E-3</v>
      </c>
    </row>
    <row r="2392" spans="1:29" x14ac:dyDescent="0.4">
      <c r="A2392" s="43">
        <f t="shared" si="446"/>
        <v>2021</v>
      </c>
      <c r="B2392" s="53">
        <v>44505</v>
      </c>
      <c r="C2392" s="45">
        <v>4842.3458000000001</v>
      </c>
      <c r="D2392" s="45">
        <f>VLOOKUP(B2392,'H11001.CSI  中证全债'!$A$2:$B$2792,2,0)</f>
        <v>215.34909999999999</v>
      </c>
      <c r="E2392" s="14">
        <f t="shared" si="447"/>
        <v>0</v>
      </c>
      <c r="F2392" s="14">
        <f>IF(AND((B2392-$B$2)&gt;123,OR(((G2391*J2391/C2391*C2392)/(G2391*K2391/D2391*D2392))&lt;(4/6),((G2391*J2391/C2391*C2392)/(G2391*K2391/D2391*D2392))&gt;(6/4))),COUNTIF($E$2:E2392,1),0)</f>
        <v>0</v>
      </c>
      <c r="G2392" s="21">
        <f t="shared" si="448"/>
        <v>38428.256630618904</v>
      </c>
      <c r="H2392" s="12">
        <f t="shared" si="449"/>
        <v>3.7932660163502669</v>
      </c>
      <c r="I2392" s="12">
        <f t="shared" si="450"/>
        <v>93.150846082302351</v>
      </c>
      <c r="J2392" s="15">
        <f>IF(OR((ROW(F2392)-MATCH(MAX($F$2:F2392),$F$2:F2392,0))=1,(ROW(F2392)-MATCH(MAX($F$2:F2392),$F$2:F2392,0))&gt;123),IF(OR(((G2391*J2391/C2391*C2392)/(G2391*K2391/D2391*D2392))&lt;(4/6),((G2391*J2391/C2391*C2392)/(G2391*K2391/D2391*D2392))&gt;(6/4)),50%,((G2391*J2391/C2391*C2392)/((G2391*K2391/D2391*D2392)+(G2391*J2391/C2391*C2392)))),((G2391*J2391/C2391*C2392)/((G2391*K2391/D2391*D2392)+(G2391*J2391/C2391*C2392))))</f>
        <v>0.47798956739351361</v>
      </c>
      <c r="K2392" s="18">
        <f t="shared" si="444"/>
        <v>0.52201043260648639</v>
      </c>
      <c r="L2392" s="20">
        <f t="shared" si="445"/>
        <v>0.91567052598322773</v>
      </c>
      <c r="M2392" s="51">
        <f>IF(AND((B2392-$B$2)&gt;123,OR(((U2391*R2391/C2391*C2392)/(U2391*S2391/D2391*D2392))&lt;(4/6),((U2391*R2391/C2391*C2392)/(U2391*S2391/D2391*D2392))&gt;(6/4))),1,0)</f>
        <v>0</v>
      </c>
      <c r="N2392" s="51">
        <f>IF(AND((B2392-$B$2)&gt;123,OR(((U2391*R2391/C2391*C2392)/(U2391*S2391/D2391*D2392))&lt;(4/6),((U2391*R2391/C2391*C2392)/(U2391*S2391/D2391*D2392))&gt;(6/4))),COUNTIF($M$2:M2392,1),0)</f>
        <v>0</v>
      </c>
      <c r="O2392" s="51">
        <f>IF(OR((ROW(N2392)-MATCH(MAX($N$2:N2392),$N$2:N2392,0))=1,(ROW(N2392)-MATCH(MAX($N$2:N2392),$N$2:N2392,0))&gt;123),IF(OR(((U2391*R2391/C2391*C2392)/(U2391*S2391/D2391*D2392))&lt;(4/6),((U2391*R2391/C2391*C2392)/(U2391*S2391/D2391*D2392))&gt;(6/4)),1,0),0)</f>
        <v>0</v>
      </c>
      <c r="P2392" s="47">
        <f>IF(O2392=1,U2391/2/C2392,P2391)</f>
        <v>3.7894353284260429</v>
      </c>
      <c r="Q2392" s="47">
        <f>IF(O2392=1,U2391/2/D2392,Q2391)</f>
        <v>93.056776270251035</v>
      </c>
      <c r="R2392" s="41">
        <f>P2392*C2392/U2391</f>
        <v>0.47709133551787958</v>
      </c>
      <c r="S2392" s="41">
        <f>Q2392*D2392/U2391</f>
        <v>0.52102947728451376</v>
      </c>
      <c r="T2392" s="41">
        <f t="shared" si="451"/>
        <v>0.91567052598323284</v>
      </c>
      <c r="U2392" s="42">
        <f>P2392*C2392+Q2392*D2392</f>
        <v>38389.449265675386</v>
      </c>
      <c r="V2392" s="25">
        <f>B2392</f>
        <v>44505</v>
      </c>
      <c r="W2392">
        <f>C2392/C$2</f>
        <v>2.1065098338098958</v>
      </c>
      <c r="X2392">
        <f>D2392/D$2</f>
        <v>1.5431680401289858</v>
      </c>
      <c r="Y2392">
        <f t="shared" si="452"/>
        <v>1.9194724632837694</v>
      </c>
      <c r="AA2392" s="15">
        <f t="shared" si="453"/>
        <v>-5.4215443213370129E-3</v>
      </c>
      <c r="AB2392" s="15">
        <f t="shared" si="454"/>
        <v>1.3866484632241161E-3</v>
      </c>
      <c r="AC2392" s="15">
        <f t="shared" si="455"/>
        <v>-1.8791871976066021E-3</v>
      </c>
    </row>
    <row r="2393" spans="1:29" x14ac:dyDescent="0.4">
      <c r="A2393" s="43">
        <f t="shared" si="446"/>
        <v>2021</v>
      </c>
      <c r="B2393" s="53">
        <v>44508</v>
      </c>
      <c r="C2393" s="45">
        <v>4848.1795000000002</v>
      </c>
      <c r="D2393" s="45">
        <f>VLOOKUP(B2393,'H11001.CSI  中证全债'!$A$2:$B$2792,2,0)</f>
        <v>215.47450000000001</v>
      </c>
      <c r="E2393" s="14">
        <f t="shared" si="447"/>
        <v>0</v>
      </c>
      <c r="F2393" s="14">
        <f>IF(AND((B2393-$B$2)&gt;123,OR(((G2392*J2392/C2392*C2393)/(G2392*K2392/D2392*D2393))&lt;(4/6),((G2392*J2392/C2392*C2393)/(G2392*K2392/D2392*D2393))&gt;(6/4))),COUNTIF($E$2:E2393,1),0)</f>
        <v>0</v>
      </c>
      <c r="G2393" s="21">
        <f t="shared" si="448"/>
        <v>38462.066522677211</v>
      </c>
      <c r="H2393" s="12">
        <f t="shared" si="449"/>
        <v>3.7932660163502669</v>
      </c>
      <c r="I2393" s="12">
        <f t="shared" si="450"/>
        <v>93.150846082302351</v>
      </c>
      <c r="J2393" s="15">
        <f>IF(OR((ROW(F2393)-MATCH(MAX($F$2:F2393),$F$2:F2393,0))=1,(ROW(F2393)-MATCH(MAX($F$2:F2393),$F$2:F2393,0))&gt;123),IF(OR(((G2392*J2392/C2392*C2393)/(G2392*K2392/D2392*D2393))&lt;(4/6),((G2392*J2392/C2392*C2393)/(G2392*K2392/D2392*D2393))&gt;(6/4)),50%,((G2392*J2392/C2392*C2393)/((G2392*K2392/D2392*D2393)+(G2392*J2392/C2392*C2393)))),((G2392*J2392/C2392*C2393)/((G2392*K2392/D2392*D2393)+(G2392*J2392/C2392*C2393))))</f>
        <v>0.47814473327045609</v>
      </c>
      <c r="K2393" s="18">
        <f t="shared" si="444"/>
        <v>0.52185526672954397</v>
      </c>
      <c r="L2393" s="20">
        <f t="shared" si="445"/>
        <v>0.91624012203034588</v>
      </c>
      <c r="M2393" s="51">
        <f>IF(AND((B2393-$B$2)&gt;123,OR(((U2392*R2392/C2392*C2393)/(U2392*S2392/D2392*D2393))&lt;(4/6),((U2392*R2392/C2392*C2393)/(U2392*S2392/D2392*D2393))&gt;(6/4))),1,0)</f>
        <v>0</v>
      </c>
      <c r="N2393" s="51">
        <f>IF(AND((B2393-$B$2)&gt;123,OR(((U2392*R2392/C2392*C2393)/(U2392*S2392/D2392*D2393))&lt;(4/6),((U2392*R2392/C2392*C2393)/(U2392*S2392/D2392*D2393))&gt;(6/4))),COUNTIF($M$2:M2393,1),0)</f>
        <v>0</v>
      </c>
      <c r="O2393" s="51">
        <f>IF(OR((ROW(N2393)-MATCH(MAX($N$2:N2393),$N$2:N2393,0))=1,(ROW(N2393)-MATCH(MAX($N$2:N2393),$N$2:N2393,0))&gt;123),IF(OR(((U2392*R2392/C2392*C2393)/(U2392*S2392/D2392*D2393))&lt;(4/6),((U2392*R2392/C2392*C2393)/(U2392*S2392/D2392*D2393))&gt;(6/4)),1,0),0)</f>
        <v>0</v>
      </c>
      <c r="P2393" s="47">
        <f>IF(O2393=1,U2392/2/C2393,P2392)</f>
        <v>3.7894353284260429</v>
      </c>
      <c r="Q2393" s="47">
        <f>IF(O2393=1,U2392/2/D2393,Q2392)</f>
        <v>93.056776270251035</v>
      </c>
      <c r="R2393" s="41">
        <f>P2393*C2393/U2392</f>
        <v>0.47856541386431095</v>
      </c>
      <c r="S2393" s="41">
        <f>Q2393*D2393/U2392</f>
        <v>0.52231440466046086</v>
      </c>
      <c r="T2393" s="41">
        <f t="shared" si="451"/>
        <v>0.91624012203035132</v>
      </c>
      <c r="U2393" s="42">
        <f>P2393*C2393+Q2393*D2393</f>
        <v>38423.225014295116</v>
      </c>
      <c r="V2393" s="25">
        <f>B2393</f>
        <v>44508</v>
      </c>
      <c r="W2393">
        <f>C2393/C$2</f>
        <v>2.1090476010254253</v>
      </c>
      <c r="X2393">
        <f>D2393/D$2</f>
        <v>1.5440666427803653</v>
      </c>
      <c r="Y2393">
        <f t="shared" si="452"/>
        <v>1.9211612507147557</v>
      </c>
      <c r="AA2393" s="15">
        <f t="shared" si="453"/>
        <v>1.2047260234906432E-3</v>
      </c>
      <c r="AB2393" s="15">
        <f t="shared" si="454"/>
        <v>5.8231030452415844E-4</v>
      </c>
      <c r="AC2393" s="15">
        <f t="shared" si="455"/>
        <v>8.7981852477181377E-4</v>
      </c>
    </row>
    <row r="2394" spans="1:29" x14ac:dyDescent="0.4">
      <c r="A2394" s="43">
        <f t="shared" si="446"/>
        <v>2021</v>
      </c>
      <c r="B2394" s="53">
        <v>44509</v>
      </c>
      <c r="C2394" s="45">
        <v>4846.7443999999996</v>
      </c>
      <c r="D2394" s="45">
        <f>VLOOKUP(B2394,'H11001.CSI  中证全债'!$A$2:$B$2792,2,0)</f>
        <v>215.43989999999999</v>
      </c>
      <c r="E2394" s="14">
        <f t="shared" si="447"/>
        <v>0</v>
      </c>
      <c r="F2394" s="14">
        <f>IF(AND((B2394-$B$2)&gt;123,OR(((G2393*J2393/C2393*C2394)/(G2393*K2393/D2393*D2394))&lt;(4/6),((G2393*J2393/C2393*C2394)/(G2393*K2393/D2393*D2394))&gt;(6/4))),COUNTIF($E$2:E2394,1),0)</f>
        <v>0</v>
      </c>
      <c r="G2394" s="21">
        <f t="shared" si="448"/>
        <v>38453.3997873427</v>
      </c>
      <c r="H2394" s="12">
        <f t="shared" si="449"/>
        <v>3.7932660163502669</v>
      </c>
      <c r="I2394" s="12">
        <f t="shared" si="450"/>
        <v>93.150846082302351</v>
      </c>
      <c r="J2394" s="15">
        <f>IF(OR((ROW(F2394)-MATCH(MAX($F$2:F2394),$F$2:F2394,0))=1,(ROW(F2394)-MATCH(MAX($F$2:F2394),$F$2:F2394,0))&gt;123),IF(OR(((G2393*J2393/C2393*C2394)/(G2393*K2393/D2393*D2394))&lt;(4/6),((G2393*J2393/C2393*C2394)/(G2393*K2393/D2393*D2394))&gt;(6/4)),50%,((G2393*J2393/C2393*C2394)/((G2393*K2393/D2393*D2394)+(G2393*J2393/C2393*C2394)))),((G2393*J2393/C2393*C2394)/((G2393*K2393/D2393*D2394)+(G2393*J2393/C2393*C2394))))</f>
        <v>0.47811093230064822</v>
      </c>
      <c r="K2394" s="18">
        <f t="shared" si="444"/>
        <v>0.52188906769935173</v>
      </c>
      <c r="L2394" s="20">
        <f t="shared" si="445"/>
        <v>0.91611601371208817</v>
      </c>
      <c r="M2394" s="51">
        <f>IF(AND((B2394-$B$2)&gt;123,OR(((U2393*R2393/C2393*C2394)/(U2393*S2393/D2393*D2394))&lt;(4/6),((U2393*R2393/C2393*C2394)/(U2393*S2393/D2393*D2394))&gt;(6/4))),1,0)</f>
        <v>0</v>
      </c>
      <c r="N2394" s="51">
        <f>IF(AND((B2394-$B$2)&gt;123,OR(((U2393*R2393/C2393*C2394)/(U2393*S2393/D2393*D2394))&lt;(4/6),((U2393*R2393/C2393*C2394)/(U2393*S2393/D2393*D2394))&gt;(6/4))),COUNTIF($M$2:M2394,1),0)</f>
        <v>0</v>
      </c>
      <c r="O2394" s="51">
        <f>IF(OR((ROW(N2394)-MATCH(MAX($N$2:N2394),$N$2:N2394,0))=1,(ROW(N2394)-MATCH(MAX($N$2:N2394),$N$2:N2394,0))&gt;123),IF(OR(((U2393*R2393/C2393*C2394)/(U2393*S2393/D2393*D2394))&lt;(4/6),((U2393*R2393/C2393*C2394)/(U2393*S2393/D2393*D2394))&gt;(6/4)),1,0),0)</f>
        <v>0</v>
      </c>
      <c r="P2394" s="47">
        <f>IF(O2394=1,U2393/2/C2394,P2393)</f>
        <v>3.7894353284260429</v>
      </c>
      <c r="Q2394" s="47">
        <f>IF(O2394=1,U2393/2/D2394,Q2393)</f>
        <v>93.056776270251035</v>
      </c>
      <c r="R2394" s="41">
        <f>P2394*C2394/U2393</f>
        <v>0.47800319859610879</v>
      </c>
      <c r="S2394" s="41">
        <f>Q2394*D2394/U2393</f>
        <v>0.52177146937891006</v>
      </c>
      <c r="T2394" s="41">
        <f t="shared" si="451"/>
        <v>0.91611601371209361</v>
      </c>
      <c r="U2394" s="42">
        <f>P2394*C2394+Q2394*D2394</f>
        <v>38414.56703119634</v>
      </c>
      <c r="V2394" s="25">
        <f>B2394</f>
        <v>44509</v>
      </c>
      <c r="W2394">
        <f>C2394/C$2</f>
        <v>2.1084233060272242</v>
      </c>
      <c r="X2394">
        <f>D2394/D$2</f>
        <v>1.5438187029738444</v>
      </c>
      <c r="Y2394">
        <f t="shared" si="452"/>
        <v>1.920728351559817</v>
      </c>
      <c r="AA2394" s="15">
        <f t="shared" si="453"/>
        <v>-2.9600801702989177E-4</v>
      </c>
      <c r="AB2394" s="15">
        <f t="shared" si="454"/>
        <v>-1.6057584540163372E-4</v>
      </c>
      <c r="AC2394" s="15">
        <f t="shared" si="455"/>
        <v>-2.2533202498109528E-4</v>
      </c>
    </row>
    <row r="2395" spans="1:29" x14ac:dyDescent="0.4">
      <c r="A2395" s="43">
        <f t="shared" si="446"/>
        <v>2021</v>
      </c>
      <c r="B2395" s="53">
        <v>44510</v>
      </c>
      <c r="C2395" s="45">
        <v>4821.1925000000001</v>
      </c>
      <c r="D2395" s="45">
        <f>VLOOKUP(B2395,'H11001.CSI  中证全债'!$A$2:$B$2792,2,0)</f>
        <v>215.47970000000001</v>
      </c>
      <c r="E2395" s="14">
        <f t="shared" si="447"/>
        <v>0</v>
      </c>
      <c r="F2395" s="14">
        <f>IF(AND((B2395-$B$2)&gt;123,OR(((G2394*J2394/C2394*C2395)/(G2394*K2394/D2394*D2395))&lt;(4/6),((G2394*J2394/C2394*C2395)/(G2394*K2394/D2394*D2395))&gt;(6/4))),COUNTIF($E$2:E2395,1),0)</f>
        <v>0</v>
      </c>
      <c r="G2395" s="21">
        <f t="shared" si="448"/>
        <v>38360.182037093589</v>
      </c>
      <c r="H2395" s="12">
        <f t="shared" si="449"/>
        <v>3.7932660163502669</v>
      </c>
      <c r="I2395" s="12">
        <f t="shared" si="450"/>
        <v>93.150846082302351</v>
      </c>
      <c r="J2395" s="15">
        <f>IF(OR((ROW(F2395)-MATCH(MAX($F$2:F2395),$F$2:F2395,0))=1,(ROW(F2395)-MATCH(MAX($F$2:F2395),$F$2:F2395,0))&gt;123),IF(OR(((G2394*J2394/C2394*C2395)/(G2394*K2394/D2394*D2395))&lt;(4/6),((G2394*J2394/C2394*C2395)/(G2394*K2394/D2394*D2395))&gt;(6/4)),50%,((G2394*J2394/C2394*C2395)/((G2394*K2394/D2394*D2395)+(G2394*J2394/C2394*C2395)))),((G2394*J2394/C2394*C2395)/((G2394*K2394/D2394*D2395)+(G2394*J2394/C2394*C2395))))</f>
        <v>0.47674606055958146</v>
      </c>
      <c r="K2395" s="18">
        <f t="shared" si="444"/>
        <v>0.52325393944041854</v>
      </c>
      <c r="L2395" s="20">
        <f t="shared" si="445"/>
        <v>0.91111795750534852</v>
      </c>
      <c r="M2395" s="51">
        <f>IF(AND((B2395-$B$2)&gt;123,OR(((U2394*R2394/C2394*C2395)/(U2394*S2394/D2394*D2395))&lt;(4/6),((U2394*R2394/C2394*C2395)/(U2394*S2394/D2394*D2395))&gt;(6/4))),1,0)</f>
        <v>0</v>
      </c>
      <c r="N2395" s="51">
        <f>IF(AND((B2395-$B$2)&gt;123,OR(((U2394*R2394/C2394*C2395)/(U2394*S2394/D2394*D2395))&lt;(4/6),((U2394*R2394/C2394*C2395)/(U2394*S2394/D2394*D2395))&gt;(6/4))),COUNTIF($M$2:M2395,1),0)</f>
        <v>0</v>
      </c>
      <c r="O2395" s="51">
        <f>IF(OR((ROW(N2395)-MATCH(MAX($N$2:N2395),$N$2:N2395,0))=1,(ROW(N2395)-MATCH(MAX($N$2:N2395),$N$2:N2395,0))&gt;123),IF(OR(((U2394*R2394/C2394*C2395)/(U2394*S2394/D2394*D2395))&lt;(4/6),((U2394*R2394/C2394*C2395)/(U2394*S2394/D2394*D2395))&gt;(6/4)),1,0),0)</f>
        <v>0</v>
      </c>
      <c r="P2395" s="47">
        <f>IF(O2395=1,U2394/2/C2395,P2394)</f>
        <v>3.7894353284260429</v>
      </c>
      <c r="Q2395" s="47">
        <f>IF(O2395=1,U2394/2/D2395,Q2394)</f>
        <v>93.056776270251035</v>
      </c>
      <c r="R2395" s="41">
        <f>P2395*C2395/U2394</f>
        <v>0.47559034492842256</v>
      </c>
      <c r="S2395" s="41">
        <f>Q2395*D2395/U2394</f>
        <v>0.52198548059637828</v>
      </c>
      <c r="T2395" s="41">
        <f t="shared" si="451"/>
        <v>0.91111795750535363</v>
      </c>
      <c r="U2395" s="42">
        <f>P2395*C2395+Q2395*D2395</f>
        <v>38321.443418323484</v>
      </c>
      <c r="V2395" s="25">
        <f>B2395</f>
        <v>44510</v>
      </c>
      <c r="W2395">
        <f>C2395/C$2</f>
        <v>2.0973077577277768</v>
      </c>
      <c r="X2395">
        <f>D2395/D$2</f>
        <v>1.5441039054102472</v>
      </c>
      <c r="Y2395">
        <f t="shared" si="452"/>
        <v>1.9160721709161743</v>
      </c>
      <c r="AA2395" s="15">
        <f t="shared" si="453"/>
        <v>-5.2719718415519257E-3</v>
      </c>
      <c r="AB2395" s="15">
        <f t="shared" si="454"/>
        <v>1.8473829592391411E-4</v>
      </c>
      <c r="AC2395" s="15">
        <f t="shared" si="455"/>
        <v>-2.424174475199159E-3</v>
      </c>
    </row>
    <row r="2396" spans="1:29" x14ac:dyDescent="0.4">
      <c r="A2396" s="43">
        <f t="shared" si="446"/>
        <v>2021</v>
      </c>
      <c r="B2396" s="53">
        <v>44511</v>
      </c>
      <c r="C2396" s="45">
        <v>4898.6529</v>
      </c>
      <c r="D2396" s="45">
        <f>VLOOKUP(B2396,'H11001.CSI  中证全债'!$A$2:$B$2792,2,0)</f>
        <v>215.3663</v>
      </c>
      <c r="E2396" s="14">
        <f t="shared" si="447"/>
        <v>0</v>
      </c>
      <c r="F2396" s="14">
        <f>IF(AND((B2396-$B$2)&gt;123,OR(((G2395*J2395/C2395*C2396)/(G2395*K2395/D2395*D2396))&lt;(4/6),((G2395*J2395/C2395*C2396)/(G2395*K2395/D2395*D2396))&gt;(6/4))),COUNTIF($E$2:E2396,1),0)</f>
        <v>0</v>
      </c>
      <c r="G2396" s="21">
        <f t="shared" si="448"/>
        <v>38643.446634080756</v>
      </c>
      <c r="H2396" s="12">
        <f t="shared" si="449"/>
        <v>3.7932660163502669</v>
      </c>
      <c r="I2396" s="12">
        <f t="shared" si="450"/>
        <v>93.150846082302351</v>
      </c>
      <c r="J2396" s="15">
        <f>IF(OR((ROW(F2396)-MATCH(MAX($F$2:F2396),$F$2:F2396,0))=1,(ROW(F2396)-MATCH(MAX($F$2:F2396),$F$2:F2396,0))&gt;123),IF(OR(((G2395*J2395/C2395*C2396)/(G2395*K2395/D2395*D2396))&lt;(4/6),((G2395*J2395/C2395*C2396)/(G2395*K2395/D2395*D2396))&gt;(6/4)),50%,((G2395*J2395/C2395*C2396)/((G2395*K2395/D2395*D2396)+(G2395*J2395/C2395*C2396)))),((G2395*J2395/C2395*C2396)/((G2395*K2395/D2395*D2396)+(G2395*J2395/C2395*C2396))))</f>
        <v>0.48085497516357112</v>
      </c>
      <c r="K2396" s="18">
        <f t="shared" si="444"/>
        <v>0.51914502483642888</v>
      </c>
      <c r="L2396" s="20">
        <f t="shared" si="445"/>
        <v>0.92624402076294166</v>
      </c>
      <c r="M2396" s="51">
        <f>IF(AND((B2396-$B$2)&gt;123,OR(((U2395*R2395/C2395*C2396)/(U2395*S2395/D2395*D2396))&lt;(4/6),((U2395*R2395/C2395*C2396)/(U2395*S2395/D2395*D2396))&gt;(6/4))),1,0)</f>
        <v>0</v>
      </c>
      <c r="N2396" s="51">
        <f>IF(AND((B2396-$B$2)&gt;123,OR(((U2395*R2395/C2395*C2396)/(U2395*S2395/D2395*D2396))&lt;(4/6),((U2395*R2395/C2395*C2396)/(U2395*S2395/D2395*D2396))&gt;(6/4))),COUNTIF($M$2:M2396,1),0)</f>
        <v>0</v>
      </c>
      <c r="O2396" s="51">
        <f>IF(OR((ROW(N2396)-MATCH(MAX($N$2:N2396),$N$2:N2396,0))=1,(ROW(N2396)-MATCH(MAX($N$2:N2396),$N$2:N2396,0))&gt;123),IF(OR(((U2395*R2395/C2395*C2396)/(U2395*S2395/D2395*D2396))&lt;(4/6),((U2395*R2395/C2395*C2396)/(U2395*S2395/D2395*D2396))&gt;(6/4)),1,0),0)</f>
        <v>0</v>
      </c>
      <c r="P2396" s="47">
        <f>IF(O2396=1,U2395/2/C2396,P2395)</f>
        <v>3.7894353284260429</v>
      </c>
      <c r="Q2396" s="47">
        <f>IF(O2396=1,U2395/2/D2396,Q2395)</f>
        <v>93.056776270251035</v>
      </c>
      <c r="R2396" s="41">
        <f>P2396*C2396/U2395</f>
        <v>0.48440577141936902</v>
      </c>
      <c r="S2396" s="41">
        <f>Q2396*D2396/U2395</f>
        <v>0.52297856780804286</v>
      </c>
      <c r="T2396" s="41">
        <f t="shared" si="451"/>
        <v>0.92624402076294676</v>
      </c>
      <c r="U2396" s="42">
        <f>P2396*C2396+Q2396*D2396</f>
        <v>38604.421956208455</v>
      </c>
      <c r="V2396" s="25">
        <f>B2396</f>
        <v>44511</v>
      </c>
      <c r="W2396">
        <f>C2396/C$2</f>
        <v>2.1310044619843889</v>
      </c>
      <c r="X2396">
        <f>D2396/D$2</f>
        <v>1.5432912934432101</v>
      </c>
      <c r="Y2396">
        <f t="shared" si="452"/>
        <v>1.9302210978104226</v>
      </c>
      <c r="AA2396" s="15">
        <f t="shared" si="453"/>
        <v>1.6066647411402846E-2</v>
      </c>
      <c r="AB2396" s="15">
        <f t="shared" si="454"/>
        <v>-5.262676716183412E-4</v>
      </c>
      <c r="AC2396" s="15">
        <f t="shared" si="455"/>
        <v>7.3843392274117736E-3</v>
      </c>
    </row>
    <row r="2397" spans="1:29" x14ac:dyDescent="0.4">
      <c r="A2397" s="43">
        <f t="shared" si="446"/>
        <v>2021</v>
      </c>
      <c r="B2397" s="53">
        <v>44512</v>
      </c>
      <c r="C2397" s="45">
        <v>4888.3748999999998</v>
      </c>
      <c r="D2397" s="45">
        <f>VLOOKUP(B2397,'H11001.CSI  中证全债'!$A$2:$B$2792,2,0)</f>
        <v>215.357</v>
      </c>
      <c r="E2397" s="14">
        <f t="shared" si="447"/>
        <v>0</v>
      </c>
      <c r="F2397" s="14">
        <f>IF(AND((B2397-$B$2)&gt;123,OR(((G2396*J2396/C2396*C2397)/(G2396*K2396/D2396*D2397))&lt;(4/6),((G2396*J2396/C2396*C2397)/(G2396*K2396/D2396*D2397))&gt;(6/4))),COUNTIF($E$2:E2397,1),0)</f>
        <v>0</v>
      </c>
      <c r="G2397" s="21">
        <f t="shared" si="448"/>
        <v>38603.593143096135</v>
      </c>
      <c r="H2397" s="12">
        <f t="shared" si="449"/>
        <v>3.7932660163502669</v>
      </c>
      <c r="I2397" s="12">
        <f t="shared" si="450"/>
        <v>93.150846082302351</v>
      </c>
      <c r="J2397" s="15">
        <f>IF(OR((ROW(F2397)-MATCH(MAX($F$2:F2397),$F$2:F2397,0))=1,(ROW(F2397)-MATCH(MAX($F$2:F2397),$F$2:F2397,0))&gt;123),IF(OR(((G2396*J2396/C2396*C2397)/(G2396*K2396/D2396*D2397))&lt;(4/6),((G2396*J2396/C2396*C2397)/(G2396*K2396/D2396*D2397))&gt;(6/4)),50%,((G2396*J2396/C2396*C2397)/((G2396*K2396/D2396*D2397)+(G2396*J2396/C2396*C2397)))),((G2396*J2396/C2396*C2397)/((G2396*K2396/D2396*D2397)+(G2396*J2396/C2396*C2397))))</f>
        <v>0.48034146237669195</v>
      </c>
      <c r="K2397" s="18">
        <f t="shared" si="444"/>
        <v>0.51965853762330805</v>
      </c>
      <c r="L2397" s="20">
        <f t="shared" si="445"/>
        <v>0.92434055750063249</v>
      </c>
      <c r="M2397" s="51">
        <f>IF(AND((B2397-$B$2)&gt;123,OR(((U2396*R2396/C2396*C2397)/(U2396*S2396/D2396*D2397))&lt;(4/6),((U2396*R2396/C2396*C2397)/(U2396*S2396/D2396*D2397))&gt;(6/4))),1,0)</f>
        <v>0</v>
      </c>
      <c r="N2397" s="51">
        <f>IF(AND((B2397-$B$2)&gt;123,OR(((U2396*R2396/C2396*C2397)/(U2396*S2396/D2396*D2397))&lt;(4/6),((U2396*R2396/C2396*C2397)/(U2396*S2396/D2396*D2397))&gt;(6/4))),COUNTIF($M$2:M2397,1),0)</f>
        <v>0</v>
      </c>
      <c r="O2397" s="51">
        <f>IF(OR((ROW(N2397)-MATCH(MAX($N$2:N2397),$N$2:N2397,0))=1,(ROW(N2397)-MATCH(MAX($N$2:N2397),$N$2:N2397,0))&gt;123),IF(OR(((U2396*R2396/C2396*C2397)/(U2396*S2396/D2396*D2397))&lt;(4/6),((U2396*R2396/C2396*C2397)/(U2396*S2396/D2396*D2397))&gt;(6/4)),1,0),0)</f>
        <v>0</v>
      </c>
      <c r="P2397" s="47">
        <f>IF(O2397=1,U2396/2/C2397,P2396)</f>
        <v>3.7894353284260429</v>
      </c>
      <c r="Q2397" s="47">
        <f>IF(O2397=1,U2396/2/D2397,Q2396)</f>
        <v>93.056776270251035</v>
      </c>
      <c r="R2397" s="41">
        <f>P2397*C2397/U2396</f>
        <v>0.47984607995592643</v>
      </c>
      <c r="S2397" s="41">
        <f>Q2397*D2397/U2396</f>
        <v>0.51912260698957313</v>
      </c>
      <c r="T2397" s="41">
        <f t="shared" si="451"/>
        <v>0.92434055750063759</v>
      </c>
      <c r="U2397" s="42">
        <f>P2397*C2397+Q2397*D2397</f>
        <v>38564.608711883571</v>
      </c>
      <c r="V2397" s="25">
        <f>B2397</f>
        <v>44512</v>
      </c>
      <c r="W2397">
        <f>C2397/C$2</f>
        <v>2.12653334220771</v>
      </c>
      <c r="X2397">
        <f>D2397/D$2</f>
        <v>1.5432246506628446</v>
      </c>
      <c r="Y2397">
        <f t="shared" si="452"/>
        <v>1.9282304355941786</v>
      </c>
      <c r="AA2397" s="15">
        <f t="shared" si="453"/>
        <v>-2.098127834286867E-3</v>
      </c>
      <c r="AB2397" s="15">
        <f t="shared" si="454"/>
        <v>-4.3182243461559189E-5</v>
      </c>
      <c r="AC2397" s="15">
        <f t="shared" si="455"/>
        <v>-1.0313130545004379E-3</v>
      </c>
    </row>
    <row r="2398" spans="1:29" x14ac:dyDescent="0.4">
      <c r="A2398" s="43">
        <f t="shared" si="446"/>
        <v>2021</v>
      </c>
      <c r="B2398" s="53">
        <v>44515</v>
      </c>
      <c r="C2398" s="45">
        <v>4882.3777</v>
      </c>
      <c r="D2398" s="45">
        <f>VLOOKUP(B2398,'H11001.CSI  中证全债'!$A$2:$B$2792,2,0)</f>
        <v>215.4708</v>
      </c>
      <c r="E2398" s="14">
        <f t="shared" si="447"/>
        <v>0</v>
      </c>
      <c r="F2398" s="14">
        <f>IF(AND((B2398-$B$2)&gt;123,OR(((G2397*J2397/C2397*C2398)/(G2397*K2397/D2397*D2398))&lt;(4/6),((G2397*J2397/C2397*C2398)/(G2397*K2397/D2397*D2398))&gt;(6/4))),COUNTIF($E$2:E2398,1),0)</f>
        <v>0</v>
      </c>
      <c r="G2398" s="21">
        <f t="shared" si="448"/>
        <v>38591.444734427045</v>
      </c>
      <c r="H2398" s="12">
        <f t="shared" si="449"/>
        <v>3.7932660163502669</v>
      </c>
      <c r="I2398" s="12">
        <f t="shared" si="450"/>
        <v>93.150846082302351</v>
      </c>
      <c r="J2398" s="15">
        <f>IF(OR((ROW(F2398)-MATCH(MAX($F$2:F2398),$F$2:F2398,0))=1,(ROW(F2398)-MATCH(MAX($F$2:F2398),$F$2:F2398,0))&gt;123),IF(OR(((G2397*J2397/C2397*C2398)/(G2397*K2397/D2397*D2398))&lt;(4/6),((G2397*J2397/C2397*C2398)/(G2397*K2397/D2397*D2398))&gt;(6/4)),50%,((G2397*J2397/C2397*C2398)/((G2397*K2397/D2397*D2398)+(G2397*J2397/C2397*C2398)))),((G2397*J2397/C2397*C2398)/((G2397*K2397/D2397*D2398)+(G2397*J2397/C2397*C2398))))</f>
        <v>0.47990318931684706</v>
      </c>
      <c r="K2398" s="18">
        <f t="shared" si="444"/>
        <v>0.52009681068315294</v>
      </c>
      <c r="L2398" s="20">
        <f t="shared" si="445"/>
        <v>0.92271896204571779</v>
      </c>
      <c r="M2398" s="51">
        <f>IF(AND((B2398-$B$2)&gt;123,OR(((U2397*R2397/C2397*C2398)/(U2397*S2397/D2397*D2398))&lt;(4/6),((U2397*R2397/C2397*C2398)/(U2397*S2397/D2397*D2398))&gt;(6/4))),1,0)</f>
        <v>0</v>
      </c>
      <c r="N2398" s="51">
        <f>IF(AND((B2398-$B$2)&gt;123,OR(((U2397*R2397/C2397*C2398)/(U2397*S2397/D2397*D2398))&lt;(4/6),((U2397*R2397/C2397*C2398)/(U2397*S2397/D2397*D2398))&gt;(6/4))),COUNTIF($M$2:M2398,1),0)</f>
        <v>0</v>
      </c>
      <c r="O2398" s="51">
        <f>IF(OR((ROW(N2398)-MATCH(MAX($N$2:N2398),$N$2:N2398,0))=1,(ROW(N2398)-MATCH(MAX($N$2:N2398),$N$2:N2398,0))&gt;123),IF(OR(((U2397*R2397/C2397*C2398)/(U2397*S2397/D2397*D2398))&lt;(4/6),((U2397*R2397/C2397*C2398)/(U2397*S2397/D2397*D2398))&gt;(6/4)),1,0),0)</f>
        <v>0</v>
      </c>
      <c r="P2398" s="47">
        <f>IF(O2398=1,U2397/2/C2398,P2397)</f>
        <v>3.7894353284260429</v>
      </c>
      <c r="Q2398" s="47">
        <f>IF(O2398=1,U2397/2/D2398,Q2397)</f>
        <v>93.056776270251035</v>
      </c>
      <c r="R2398" s="41">
        <f>P2398*C2398/U2397</f>
        <v>0.4797521655496097</v>
      </c>
      <c r="S2398" s="41">
        <f>Q2398*D2398/U2397</f>
        <v>0.51993313813121467</v>
      </c>
      <c r="T2398" s="41">
        <f t="shared" si="451"/>
        <v>0.92271896204572257</v>
      </c>
      <c r="U2398" s="42">
        <f>P2398*C2398+Q2398*D2398</f>
        <v>38552.472571471495</v>
      </c>
      <c r="V2398" s="25">
        <f>B2398</f>
        <v>44515</v>
      </c>
      <c r="W2398">
        <f>C2398/C$2</f>
        <v>2.1239244494732579</v>
      </c>
      <c r="X2398">
        <f>D2398/D$2</f>
        <v>1.5440401289860264</v>
      </c>
      <c r="Y2398">
        <f t="shared" si="452"/>
        <v>1.9276236285735748</v>
      </c>
      <c r="AA2398" s="15">
        <f t="shared" si="453"/>
        <v>-1.226828981549688E-3</v>
      </c>
      <c r="AB2398" s="15">
        <f t="shared" si="454"/>
        <v>5.2842489447768592E-4</v>
      </c>
      <c r="AC2398" s="15">
        <f t="shared" si="455"/>
        <v>-3.1469631917557805E-4</v>
      </c>
    </row>
    <row r="2399" spans="1:29" x14ac:dyDescent="0.4">
      <c r="A2399" s="43">
        <f t="shared" si="446"/>
        <v>2021</v>
      </c>
      <c r="B2399" s="53">
        <v>44516</v>
      </c>
      <c r="C2399" s="45">
        <v>4883.3206</v>
      </c>
      <c r="D2399" s="45">
        <f>VLOOKUP(B2399,'H11001.CSI  中证全债'!$A$2:$B$2792,2,0)</f>
        <v>215.5307</v>
      </c>
      <c r="E2399" s="14">
        <f t="shared" si="447"/>
        <v>0</v>
      </c>
      <c r="F2399" s="14">
        <f>IF(AND((B2399-$B$2)&gt;123,OR(((G2398*J2398/C2398*C2399)/(G2398*K2398/D2398*D2399))&lt;(4/6),((G2398*J2398/C2398*C2399)/(G2398*K2398/D2398*D2399))&gt;(6/4))),COUNTIF($E$2:E2399,1),0)</f>
        <v>0</v>
      </c>
      <c r="G2399" s="21">
        <f t="shared" si="448"/>
        <v>38600.601140634193</v>
      </c>
      <c r="H2399" s="12">
        <f t="shared" si="449"/>
        <v>3.7932660163502669</v>
      </c>
      <c r="I2399" s="12">
        <f t="shared" si="450"/>
        <v>93.150846082302351</v>
      </c>
      <c r="J2399" s="15">
        <f>IF(OR((ROW(F2399)-MATCH(MAX($F$2:F2399),$F$2:F2399,0))=1,(ROW(F2399)-MATCH(MAX($F$2:F2399),$F$2:F2399,0))&gt;123),IF(OR(((G2398*J2398/C2398*C2399)/(G2398*K2398/D2398*D2399))&lt;(4/6),((G2398*J2398/C2398*C2399)/(G2398*K2398/D2398*D2399))&gt;(6/4)),50%,((G2398*J2398/C2398*C2399)/((G2398*K2398/D2398*D2399)+(G2398*J2398/C2398*C2399)))),((G2398*J2398/C2398*C2399)/((G2398*K2398/D2398*D2399)+(G2398*J2398/C2398*C2399))))</f>
        <v>0.47988201042350043</v>
      </c>
      <c r="K2399" s="18">
        <f t="shared" si="444"/>
        <v>0.52011798957649957</v>
      </c>
      <c r="L2399" s="20">
        <f t="shared" si="445"/>
        <v>0.92264067007995465</v>
      </c>
      <c r="M2399" s="51">
        <f>IF(AND((B2399-$B$2)&gt;123,OR(((U2398*R2398/C2398*C2399)/(U2398*S2398/D2398*D2399))&lt;(4/6),((U2398*R2398/C2398*C2399)/(U2398*S2398/D2398*D2399))&gt;(6/4))),1,0)</f>
        <v>0</v>
      </c>
      <c r="N2399" s="51">
        <f>IF(AND((B2399-$B$2)&gt;123,OR(((U2398*R2398/C2398*C2399)/(U2398*S2398/D2398*D2399))&lt;(4/6),((U2398*R2398/C2398*C2399)/(U2398*S2398/D2398*D2399))&gt;(6/4))),COUNTIF($M$2:M2399,1),0)</f>
        <v>0</v>
      </c>
      <c r="O2399" s="51">
        <f>IF(OR((ROW(N2399)-MATCH(MAX($N$2:N2399),$N$2:N2399,0))=1,(ROW(N2399)-MATCH(MAX($N$2:N2399),$N$2:N2399,0))&gt;123),IF(OR(((U2398*R2398/C2398*C2399)/(U2398*S2398/D2398*D2399))&lt;(4/6),((U2398*R2398/C2398*C2399)/(U2398*S2398/D2398*D2399))&gt;(6/4)),1,0),0)</f>
        <v>0</v>
      </c>
      <c r="P2399" s="47">
        <f>IF(O2399=1,U2398/2/C2399,P2398)</f>
        <v>3.7894353284260429</v>
      </c>
      <c r="Q2399" s="47">
        <f>IF(O2399=1,U2398/2/D2399,Q2398)</f>
        <v>93.056776270251035</v>
      </c>
      <c r="R2399" s="41">
        <f>P2399*C2399/U2398</f>
        <v>0.47999586971664754</v>
      </c>
      <c r="S2399" s="41">
        <f>Q2399*D2399/U2398</f>
        <v>0.52024139546661141</v>
      </c>
      <c r="T2399" s="41">
        <f t="shared" si="451"/>
        <v>0.92264067007995942</v>
      </c>
      <c r="U2399" s="42">
        <f>P2399*C2399+Q2399*D2399</f>
        <v>38561.619730941253</v>
      </c>
      <c r="V2399" s="25">
        <f>B2399</f>
        <v>44516</v>
      </c>
      <c r="W2399">
        <f>C2399/C$2</f>
        <v>2.1243346283833016</v>
      </c>
      <c r="X2399">
        <f>D2399/D$2</f>
        <v>1.5444693658187028</v>
      </c>
      <c r="Y2399">
        <f t="shared" si="452"/>
        <v>1.9280809865470627</v>
      </c>
      <c r="AA2399" s="15">
        <f t="shared" si="453"/>
        <v>1.9312311704178242E-4</v>
      </c>
      <c r="AB2399" s="15">
        <f t="shared" si="454"/>
        <v>2.779959047813918E-4</v>
      </c>
      <c r="AC2399" s="15">
        <f t="shared" si="455"/>
        <v>2.3726518325895007E-4</v>
      </c>
    </row>
    <row r="2400" spans="1:29" x14ac:dyDescent="0.4">
      <c r="A2400" s="43">
        <f t="shared" si="446"/>
        <v>2021</v>
      </c>
      <c r="B2400" s="53">
        <v>44517</v>
      </c>
      <c r="C2400" s="45">
        <v>4885.7543999999998</v>
      </c>
      <c r="D2400" s="45">
        <f>VLOOKUP(B2400,'H11001.CSI  中证全债'!$A$2:$B$2792,2,0)</f>
        <v>215.5401</v>
      </c>
      <c r="E2400" s="14">
        <f t="shared" si="447"/>
        <v>0</v>
      </c>
      <c r="F2400" s="14">
        <f>IF(AND((B2400-$B$2)&gt;123,OR(((G2399*J2399/C2399*C2400)/(G2399*K2399/D2399*D2400))&lt;(4/6),((G2399*J2399/C2399*C2400)/(G2399*K2399/D2399*D2400))&gt;(6/4))),COUNTIF($E$2:E2400,1),0)</f>
        <v>0</v>
      </c>
      <c r="G2400" s="21">
        <f t="shared" si="448"/>
        <v>38610.708809417963</v>
      </c>
      <c r="H2400" s="12">
        <f t="shared" si="449"/>
        <v>3.7932660163502669</v>
      </c>
      <c r="I2400" s="12">
        <f t="shared" si="450"/>
        <v>93.150846082302351</v>
      </c>
      <c r="J2400" s="15">
        <f>IF(OR((ROW(F2400)-MATCH(MAX($F$2:F2400),$F$2:F2400,0))=1,(ROW(F2400)-MATCH(MAX($F$2:F2400),$F$2:F2400,0))&gt;123),IF(OR(((G2399*J2399/C2399*C2400)/(G2399*K2399/D2399*D2400))&lt;(4/6),((G2399*J2399/C2399*C2400)/(G2399*K2399/D2399*D2400))&gt;(6/4)),50%,((G2399*J2399/C2399*C2400)/((G2399*K2399/D2399*D2400)+(G2399*J2399/C2399*C2400)))),((G2399*J2399/C2399*C2400)/((G2399*K2399/D2399*D2400)+(G2399*J2399/C2399*C2400))))</f>
        <v>0.47999549092020849</v>
      </c>
      <c r="K2400" s="18">
        <f t="shared" si="444"/>
        <v>0.52000450907979157</v>
      </c>
      <c r="L2400" s="20">
        <f t="shared" si="445"/>
        <v>0.92306024763057593</v>
      </c>
      <c r="M2400" s="51">
        <f>IF(AND((B2400-$B$2)&gt;123,OR(((U2399*R2399/C2399*C2400)/(U2399*S2399/D2399*D2400))&lt;(4/6),((U2399*R2399/C2399*C2400)/(U2399*S2399/D2399*D2400))&gt;(6/4))),1,0)</f>
        <v>0</v>
      </c>
      <c r="N2400" s="51">
        <f>IF(AND((B2400-$B$2)&gt;123,OR(((U2399*R2399/C2399*C2400)/(U2399*S2399/D2399*D2400))&lt;(4/6),((U2399*R2399/C2399*C2400)/(U2399*S2399/D2399*D2400))&gt;(6/4))),COUNTIF($M$2:M2400,1),0)</f>
        <v>0</v>
      </c>
      <c r="O2400" s="51">
        <f>IF(OR((ROW(N2400)-MATCH(MAX($N$2:N2400),$N$2:N2400,0))=1,(ROW(N2400)-MATCH(MAX($N$2:N2400),$N$2:N2400,0))&gt;123),IF(OR(((U2399*R2399/C2399*C2400)/(U2399*S2399/D2399*D2400))&lt;(4/6),((U2399*R2399/C2399*C2400)/(U2399*S2399/D2399*D2400))&gt;(6/4)),1,0),0)</f>
        <v>0</v>
      </c>
      <c r="P2400" s="47">
        <f>IF(O2400=1,U2399/2/C2400,P2399)</f>
        <v>3.7894353284260429</v>
      </c>
      <c r="Q2400" s="47">
        <f>IF(O2400=1,U2399/2/D2400,Q2399)</f>
        <v>93.056776270251035</v>
      </c>
      <c r="R2400" s="41">
        <f>P2400*C2400/U2399</f>
        <v>0.48012117900009871</v>
      </c>
      <c r="S2400" s="41">
        <f>Q2400*D2400/U2399</f>
        <v>0.52014067362615823</v>
      </c>
      <c r="T2400" s="41">
        <f t="shared" si="451"/>
        <v>0.92306024763058081</v>
      </c>
      <c r="U2400" s="42">
        <f>P2400*C2400+Q2400*D2400</f>
        <v>38571.717192340519</v>
      </c>
      <c r="V2400" s="25">
        <f>B2400</f>
        <v>44517</v>
      </c>
      <c r="W2400">
        <f>C2400/C$2</f>
        <v>2.1253933763218575</v>
      </c>
      <c r="X2400">
        <f>D2400/D$2</f>
        <v>1.5445367251881044</v>
      </c>
      <c r="Y2400">
        <f t="shared" si="452"/>
        <v>1.928585859617026</v>
      </c>
      <c r="AA2400" s="15">
        <f t="shared" si="453"/>
        <v>4.9839037805532449E-4</v>
      </c>
      <c r="AB2400" s="15">
        <f t="shared" si="454"/>
        <v>4.3613276438092541E-5</v>
      </c>
      <c r="AC2400" s="15">
        <f t="shared" si="455"/>
        <v>2.6185262625677552E-4</v>
      </c>
    </row>
    <row r="2401" spans="1:29" x14ac:dyDescent="0.4">
      <c r="A2401" s="43">
        <f t="shared" si="446"/>
        <v>2021</v>
      </c>
      <c r="B2401" s="53">
        <v>44518</v>
      </c>
      <c r="C2401" s="45">
        <v>4837.6184999999996</v>
      </c>
      <c r="D2401" s="45">
        <f>VLOOKUP(B2401,'H11001.CSI  中证全债'!$A$2:$B$2792,2,0)</f>
        <v>215.6104</v>
      </c>
      <c r="E2401" s="14">
        <f t="shared" si="447"/>
        <v>0</v>
      </c>
      <c r="F2401" s="14">
        <f>IF(AND((B2401-$B$2)&gt;123,OR(((G2400*J2400/C2400*C2401)/(G2400*K2400/D2400*D2401))&lt;(4/6),((G2400*J2400/C2400*C2401)/(G2400*K2400/D2400*D2401))&gt;(6/4))),COUNTIF($E$2:E2401,1),0)</f>
        <v>0</v>
      </c>
      <c r="G2401" s="21">
        <f t="shared" si="448"/>
        <v>38434.665040261112</v>
      </c>
      <c r="H2401" s="12">
        <f t="shared" si="449"/>
        <v>3.7932660163502669</v>
      </c>
      <c r="I2401" s="12">
        <f t="shared" si="450"/>
        <v>93.150846082302351</v>
      </c>
      <c r="J2401" s="15">
        <f>IF(OR((ROW(F2401)-MATCH(MAX($F$2:F2401),$F$2:F2401,0))=1,(ROW(F2401)-MATCH(MAX($F$2:F2401),$F$2:F2401,0))&gt;123),IF(OR(((G2400*J2400/C2400*C2401)/(G2400*K2400/D2400*D2401))&lt;(4/6),((G2400*J2400/C2400*C2401)/(G2400*K2400/D2400*D2401))&gt;(6/4)),50%,((G2400*J2400/C2400*C2401)/((G2400*K2400/D2400*D2401)+(G2400*J2400/C2400*C2401)))),((G2400*J2400/C2400*C2401)/((G2400*K2400/D2400*D2401)+(G2400*J2400/C2400*C2401))))</f>
        <v>0.47744331417731772</v>
      </c>
      <c r="K2401" s="18">
        <f t="shared" si="444"/>
        <v>0.52255668582268222</v>
      </c>
      <c r="L2401" s="20">
        <f t="shared" si="445"/>
        <v>0.91366798498742641</v>
      </c>
      <c r="M2401" s="51">
        <f>IF(AND((B2401-$B$2)&gt;123,OR(((U2400*R2400/C2400*C2401)/(U2400*S2400/D2400*D2401))&lt;(4/6),((U2400*R2400/C2400*C2401)/(U2400*S2400/D2400*D2401))&gt;(6/4))),1,0)</f>
        <v>0</v>
      </c>
      <c r="N2401" s="51">
        <f>IF(AND((B2401-$B$2)&gt;123,OR(((U2400*R2400/C2400*C2401)/(U2400*S2400/D2400*D2401))&lt;(4/6),((U2400*R2400/C2400*C2401)/(U2400*S2400/D2400*D2401))&gt;(6/4))),COUNTIF($M$2:M2401,1),0)</f>
        <v>0</v>
      </c>
      <c r="O2401" s="51">
        <f>IF(OR((ROW(N2401)-MATCH(MAX($N$2:N2401),$N$2:N2401,0))=1,(ROW(N2401)-MATCH(MAX($N$2:N2401),$N$2:N2401,0))&gt;123),IF(OR(((U2400*R2400/C2400*C2401)/(U2400*S2400/D2400*D2401))&lt;(4/6),((U2400*R2400/C2400*C2401)/(U2400*S2400/D2400*D2401))&gt;(6/4)),1,0),0)</f>
        <v>0</v>
      </c>
      <c r="P2401" s="47">
        <f>IF(O2401=1,U2400/2/C2401,P2400)</f>
        <v>3.7894353284260429</v>
      </c>
      <c r="Q2401" s="47">
        <f>IF(O2401=1,U2400/2/D2401,Q2400)</f>
        <v>93.056776270251035</v>
      </c>
      <c r="R2401" s="41">
        <f>P2401*C2401/U2400</f>
        <v>0.47526643312078665</v>
      </c>
      <c r="S2401" s="41">
        <f>Q2401*D2401/U2400</f>
        <v>0.52017411240180922</v>
      </c>
      <c r="T2401" s="41">
        <f t="shared" si="451"/>
        <v>0.91366798498743129</v>
      </c>
      <c r="U2401" s="42">
        <f>P2401*C2401+Q2401*D2401</f>
        <v>38395.851203686732</v>
      </c>
      <c r="V2401" s="25">
        <f>B2401</f>
        <v>44518</v>
      </c>
      <c r="W2401">
        <f>C2401/C$2</f>
        <v>2.1044533710233329</v>
      </c>
      <c r="X2401">
        <f>D2401/D$2</f>
        <v>1.5450404872805445</v>
      </c>
      <c r="Y2401">
        <f t="shared" si="452"/>
        <v>1.9197925601843366</v>
      </c>
      <c r="AA2401" s="15">
        <f t="shared" si="453"/>
        <v>-9.8522963004442632E-3</v>
      </c>
      <c r="AB2401" s="15">
        <f t="shared" si="454"/>
        <v>3.2615740644104108E-4</v>
      </c>
      <c r="AC2401" s="15">
        <f t="shared" si="455"/>
        <v>-4.5594544774042456E-3</v>
      </c>
    </row>
    <row r="2402" spans="1:29" x14ac:dyDescent="0.4">
      <c r="A2402" s="43">
        <f t="shared" si="446"/>
        <v>2021</v>
      </c>
      <c r="B2402" s="53">
        <v>44519</v>
      </c>
      <c r="C2402" s="45">
        <v>4890.0574999999999</v>
      </c>
      <c r="D2402" s="45">
        <f>VLOOKUP(B2402,'H11001.CSI  中证全债'!$A$2:$B$2792,2,0)</f>
        <v>215.589</v>
      </c>
      <c r="E2402" s="14">
        <f t="shared" si="447"/>
        <v>0</v>
      </c>
      <c r="F2402" s="14">
        <f>IF(AND((B2402-$B$2)&gt;123,OR(((G2401*J2401/C2401*C2402)/(G2401*K2401/D2401*D2402))&lt;(4/6),((G2401*J2401/C2401*C2402)/(G2401*K2401/D2401*D2402))&gt;(6/4))),COUNTIF($E$2:E2402,1),0)</f>
        <v>0</v>
      </c>
      <c r="G2402" s="21">
        <f t="shared" si="448"/>
        <v>38631.586688786338</v>
      </c>
      <c r="H2402" s="12">
        <f t="shared" si="449"/>
        <v>3.7932660163502669</v>
      </c>
      <c r="I2402" s="12">
        <f t="shared" si="450"/>
        <v>93.150846082302351</v>
      </c>
      <c r="J2402" s="15">
        <f>IF(OR((ROW(F2402)-MATCH(MAX($F$2:F2402),$F$2:F2402,0))=1,(ROW(F2402)-MATCH(MAX($F$2:F2402),$F$2:F2402,0))&gt;123),IF(OR(((G2401*J2401/C2401*C2402)/(G2401*K2401/D2401*D2402))&lt;(4/6),((G2401*J2401/C2401*C2402)/(G2401*K2401/D2401*D2402))&gt;(6/4)),50%,((G2401*J2401/C2401*C2402)/((G2401*K2401/D2401*D2402)+(G2401*J2401/C2401*C2402)))),((G2401*J2401/C2401*C2402)/((G2401*K2401/D2401*D2402)+(G2401*J2401/C2401*C2402))))</f>
        <v>0.48015860912420372</v>
      </c>
      <c r="K2402" s="18">
        <f t="shared" si="444"/>
        <v>0.51984139087579628</v>
      </c>
      <c r="L2402" s="20">
        <f t="shared" si="445"/>
        <v>0.92366367425122209</v>
      </c>
      <c r="M2402" s="51">
        <f>IF(AND((B2402-$B$2)&gt;123,OR(((U2401*R2401/C2401*C2402)/(U2401*S2401/D2401*D2402))&lt;(4/6),((U2401*R2401/C2401*C2402)/(U2401*S2401/D2401*D2402))&gt;(6/4))),1,0)</f>
        <v>0</v>
      </c>
      <c r="N2402" s="51">
        <f>IF(AND((B2402-$B$2)&gt;123,OR(((U2401*R2401/C2401*C2402)/(U2401*S2401/D2401*D2402))&lt;(4/6),((U2401*R2401/C2401*C2402)/(U2401*S2401/D2401*D2402))&gt;(6/4))),COUNTIF($M$2:M2402,1),0)</f>
        <v>0</v>
      </c>
      <c r="O2402" s="51">
        <f>IF(OR((ROW(N2402)-MATCH(MAX($N$2:N2402),$N$2:N2402,0))=1,(ROW(N2402)-MATCH(MAX($N$2:N2402),$N$2:N2402,0))&gt;123),IF(OR(((U2401*R2401/C2401*C2402)/(U2401*S2401/D2401*D2402))&lt;(4/6),((U2401*R2401/C2401*C2402)/(U2401*S2401/D2401*D2402))&gt;(6/4)),1,0),0)</f>
        <v>0</v>
      </c>
      <c r="P2402" s="47">
        <f>IF(O2402=1,U2401/2/C2402,P2401)</f>
        <v>3.7894353284260429</v>
      </c>
      <c r="Q2402" s="47">
        <f>IF(O2402=1,U2401/2/D2402,Q2401)</f>
        <v>93.056776270251035</v>
      </c>
      <c r="R2402" s="41">
        <f>P2402*C2402/U2401</f>
        <v>0.48261872227370878</v>
      </c>
      <c r="S2402" s="41">
        <f>Q2402*D2402/U2401</f>
        <v>0.52250482045312274</v>
      </c>
      <c r="T2402" s="41">
        <f t="shared" si="451"/>
        <v>0.92366367425122653</v>
      </c>
      <c r="U2402" s="42">
        <f>P2402*C2402+Q2402*D2402</f>
        <v>38592.573987861884</v>
      </c>
      <c r="V2402" s="25">
        <f>B2402</f>
        <v>44519</v>
      </c>
      <c r="W2402">
        <f>C2402/C$2</f>
        <v>2.1272653042758396</v>
      </c>
      <c r="X2402">
        <f>D2402/D$2</f>
        <v>1.5448871372268003</v>
      </c>
      <c r="Y2402">
        <f t="shared" si="452"/>
        <v>1.9296286993930942</v>
      </c>
      <c r="AA2402" s="15">
        <f t="shared" si="453"/>
        <v>1.0839837825161291E-2</v>
      </c>
      <c r="AB2402" s="15">
        <f t="shared" si="454"/>
        <v>-9.9253097253226841E-5</v>
      </c>
      <c r="AC2402" s="15">
        <f t="shared" si="455"/>
        <v>5.1235427268314648E-3</v>
      </c>
    </row>
    <row r="2403" spans="1:29" x14ac:dyDescent="0.4">
      <c r="A2403" s="43">
        <f t="shared" si="446"/>
        <v>2021</v>
      </c>
      <c r="B2403" s="53">
        <v>44522</v>
      </c>
      <c r="C2403" s="45">
        <v>4912.3990000000003</v>
      </c>
      <c r="D2403" s="45">
        <f>VLOOKUP(B2403,'H11001.CSI  中证全债'!$A$2:$B$2792,2,0)</f>
        <v>215.7226</v>
      </c>
      <c r="E2403" s="14">
        <f t="shared" si="447"/>
        <v>0</v>
      </c>
      <c r="F2403" s="14">
        <f>IF(AND((B2403-$B$2)&gt;123,OR(((G2402*J2402/C2402*C2403)/(G2402*K2402/D2402*D2403))&lt;(4/6),((G2402*J2402/C2402*C2403)/(G2402*K2402/D2402*D2403))&gt;(6/4))),COUNTIF($E$2:E2403,1),0)</f>
        <v>0</v>
      </c>
      <c r="G2403" s="21">
        <f t="shared" si="448"/>
        <v>38728.778894527226</v>
      </c>
      <c r="H2403" s="12">
        <f t="shared" si="449"/>
        <v>3.7932660163502669</v>
      </c>
      <c r="I2403" s="12">
        <f t="shared" si="450"/>
        <v>93.150846082302351</v>
      </c>
      <c r="J2403" s="15">
        <f>IF(OR((ROW(F2403)-MATCH(MAX($F$2:F2403),$F$2:F2403,0))=1,(ROW(F2403)-MATCH(MAX($F$2:F2403),$F$2:F2403,0))&gt;123),IF(OR(((G2402*J2402/C2402*C2403)/(G2402*K2402/D2402*D2403))&lt;(4/6),((G2402*J2402/C2402*C2403)/(G2402*K2402/D2402*D2403))&gt;(6/4)),50%,((G2402*J2402/C2402*C2403)/((G2402*K2402/D2402*D2403)+(G2402*J2402/C2402*C2403)))),((G2402*J2402/C2402*C2403)/((G2402*K2402/D2402*D2403)+(G2402*J2402/C2402*C2403))))</f>
        <v>0.48114184638251589</v>
      </c>
      <c r="K2403" s="18">
        <f t="shared" si="444"/>
        <v>0.51885815361748411</v>
      </c>
      <c r="L2403" s="20">
        <f t="shared" si="445"/>
        <v>0.92730902083351729</v>
      </c>
      <c r="M2403" s="51">
        <f>IF(AND((B2403-$B$2)&gt;123,OR(((U2402*R2402/C2402*C2403)/(U2402*S2402/D2402*D2403))&lt;(4/6),((U2402*R2402/C2402*C2403)/(U2402*S2402/D2402*D2403))&gt;(6/4))),1,0)</f>
        <v>0</v>
      </c>
      <c r="N2403" s="51">
        <f>IF(AND((B2403-$B$2)&gt;123,OR(((U2402*R2402/C2402*C2403)/(U2402*S2402/D2402*D2403))&lt;(4/6),((U2402*R2402/C2402*C2403)/(U2402*S2402/D2402*D2403))&gt;(6/4))),COUNTIF($M$2:M2403,1),0)</f>
        <v>0</v>
      </c>
      <c r="O2403" s="51">
        <f>IF(OR((ROW(N2403)-MATCH(MAX($N$2:N2403),$N$2:N2403,0))=1,(ROW(N2403)-MATCH(MAX($N$2:N2403),$N$2:N2403,0))&gt;123),IF(OR(((U2402*R2402/C2402*C2403)/(U2402*S2402/D2402*D2403))&lt;(4/6),((U2402*R2402/C2402*C2403)/(U2402*S2402/D2402*D2403))&gt;(6/4)),1,0),0)</f>
        <v>0</v>
      </c>
      <c r="P2403" s="47">
        <f>IF(O2403=1,U2402/2/C2403,P2402)</f>
        <v>3.7894353284260429</v>
      </c>
      <c r="Q2403" s="47">
        <f>IF(O2403=1,U2402/2/D2403,Q2402)</f>
        <v>93.056776270251035</v>
      </c>
      <c r="R2403" s="41">
        <f>P2403*C2403/U2402</f>
        <v>0.48235233865923571</v>
      </c>
      <c r="S2403" s="41">
        <f>Q2403*D2403/U2402</f>
        <v>0.520163535372133</v>
      </c>
      <c r="T2403" s="41">
        <f t="shared" si="451"/>
        <v>0.92730902083352196</v>
      </c>
      <c r="U2403" s="42">
        <f>P2403*C2403+Q2403*D2403</f>
        <v>38689.668042561621</v>
      </c>
      <c r="V2403" s="25">
        <f>B2403</f>
        <v>44522</v>
      </c>
      <c r="W2403">
        <f>C2403/C$2</f>
        <v>2.1369842692973102</v>
      </c>
      <c r="X2403">
        <f>D2403/D$2</f>
        <v>1.5458445001791472</v>
      </c>
      <c r="Y2403">
        <f t="shared" si="452"/>
        <v>1.934483402128081</v>
      </c>
      <c r="AA2403" s="15">
        <f t="shared" si="453"/>
        <v>4.5687601832904434E-3</v>
      </c>
      <c r="AB2403" s="15">
        <f t="shared" si="454"/>
        <v>6.1969766546532412E-4</v>
      </c>
      <c r="AC2403" s="15">
        <f t="shared" si="455"/>
        <v>2.5158740313686589E-3</v>
      </c>
    </row>
    <row r="2404" spans="1:29" x14ac:dyDescent="0.4">
      <c r="A2404" s="43">
        <f t="shared" si="446"/>
        <v>2021</v>
      </c>
      <c r="B2404" s="53">
        <v>44523</v>
      </c>
      <c r="C2404" s="45">
        <v>4913.3456999999999</v>
      </c>
      <c r="D2404" s="45">
        <f>VLOOKUP(B2404,'H11001.CSI  中证全债'!$A$2:$B$2792,2,0)</f>
        <v>215.76490000000001</v>
      </c>
      <c r="E2404" s="14">
        <f t="shared" si="447"/>
        <v>0</v>
      </c>
      <c r="F2404" s="14">
        <f>IF(AND((B2404-$B$2)&gt;123,OR(((G2403*J2403/C2403*C2404)/(G2403*K2403/D2403*D2404))&lt;(4/6),((G2403*J2403/C2403*C2404)/(G2403*K2403/D2403*D2404))&gt;(6/4))),COUNTIF($E$2:E2404,1),0)</f>
        <v>0</v>
      </c>
      <c r="G2404" s="21">
        <f t="shared" si="448"/>
        <v>38736.310260254191</v>
      </c>
      <c r="H2404" s="12">
        <f t="shared" si="449"/>
        <v>3.7932660163502669</v>
      </c>
      <c r="I2404" s="12">
        <f t="shared" si="450"/>
        <v>93.150846082302351</v>
      </c>
      <c r="J2404" s="15">
        <f>IF(OR((ROW(F2404)-MATCH(MAX($F$2:F2404),$F$2:F2404,0))=1,(ROW(F2404)-MATCH(MAX($F$2:F2404),$F$2:F2404,0))&gt;123),IF(OR(((G2403*J2403/C2403*C2404)/(G2403*K2403/D2403*D2404))&lt;(4/6),((G2403*J2403/C2403*C2404)/(G2403*K2403/D2403*D2404))&gt;(6/4)),50%,((G2403*J2403/C2403*C2404)/((G2403*K2403/D2403*D2404)+(G2403*J2403/C2403*C2404)))),((G2403*J2403/C2403*C2404)/((G2403*K2403/D2403*D2404)+(G2403*J2403/C2403*C2404))))</f>
        <v>0.48114100556226846</v>
      </c>
      <c r="K2404" s="18">
        <f t="shared" si="444"/>
        <v>0.51885899443773154</v>
      </c>
      <c r="L2404" s="20">
        <f t="shared" si="445"/>
        <v>0.92730589759490112</v>
      </c>
      <c r="M2404" s="51">
        <f>IF(AND((B2404-$B$2)&gt;123,OR(((U2403*R2403/C2403*C2404)/(U2403*S2403/D2403*D2404))&lt;(4/6),((U2403*R2403/C2403*C2404)/(U2403*S2403/D2403*D2404))&gt;(6/4))),1,0)</f>
        <v>0</v>
      </c>
      <c r="N2404" s="51">
        <f>IF(AND((B2404-$B$2)&gt;123,OR(((U2403*R2403/C2403*C2404)/(U2403*S2403/D2403*D2404))&lt;(4/6),((U2403*R2403/C2403*C2404)/(U2403*S2403/D2403*D2404))&gt;(6/4))),COUNTIF($M$2:M2404,1),0)</f>
        <v>0</v>
      </c>
      <c r="O2404" s="51">
        <f>IF(OR((ROW(N2404)-MATCH(MAX($N$2:N2404),$N$2:N2404,0))=1,(ROW(N2404)-MATCH(MAX($N$2:N2404),$N$2:N2404,0))&gt;123),IF(OR(((U2403*R2403/C2403*C2404)/(U2403*S2403/D2403*D2404))&lt;(4/6),((U2403*R2403/C2403*C2404)/(U2403*S2403/D2403*D2404))&gt;(6/4)),1,0),0)</f>
        <v>0</v>
      </c>
      <c r="P2404" s="47">
        <f>IF(O2404=1,U2403/2/C2404,P2403)</f>
        <v>3.7894353284260429</v>
      </c>
      <c r="Q2404" s="47">
        <f>IF(O2404=1,U2403/2/D2404,Q2403)</f>
        <v>93.056776270251035</v>
      </c>
      <c r="R2404" s="41">
        <f>P2404*C2404/U2403</f>
        <v>0.48123457032166989</v>
      </c>
      <c r="S2404" s="41">
        <f>Q2404*D2404/U2403</f>
        <v>0.51895989400026166</v>
      </c>
      <c r="T2404" s="41">
        <f t="shared" si="451"/>
        <v>0.927305897594906</v>
      </c>
      <c r="U2404" s="42">
        <f>P2404*C2404+Q2404*D2404</f>
        <v>38697.191802623274</v>
      </c>
      <c r="V2404" s="25">
        <f>B2404</f>
        <v>44523</v>
      </c>
      <c r="W2404">
        <f>C2404/C$2</f>
        <v>2.1373961012775187</v>
      </c>
      <c r="X2404">
        <f>D2404/D$2</f>
        <v>1.5461476173414546</v>
      </c>
      <c r="Y2404">
        <f t="shared" si="452"/>
        <v>1.9348595901311638</v>
      </c>
      <c r="AA2404" s="15">
        <f t="shared" si="453"/>
        <v>1.9271643040408293E-4</v>
      </c>
      <c r="AB2404" s="15">
        <f t="shared" si="454"/>
        <v>1.9608515751246003E-4</v>
      </c>
      <c r="AC2404" s="15">
        <f t="shared" si="455"/>
        <v>1.9446432193159779E-4</v>
      </c>
    </row>
    <row r="2405" spans="1:29" x14ac:dyDescent="0.4">
      <c r="A2405" s="43">
        <f t="shared" si="446"/>
        <v>2021</v>
      </c>
      <c r="B2405" s="53">
        <v>44524</v>
      </c>
      <c r="C2405" s="45">
        <v>4916.6579000000002</v>
      </c>
      <c r="D2405" s="45">
        <f>VLOOKUP(B2405,'H11001.CSI  中证全债'!$A$2:$B$2792,2,0)</f>
        <v>215.9341</v>
      </c>
      <c r="E2405" s="14">
        <f t="shared" si="447"/>
        <v>0</v>
      </c>
      <c r="F2405" s="14">
        <f>IF(AND((B2405-$B$2)&gt;123,OR(((G2404*J2404/C2404*C2405)/(G2404*K2404/D2404*D2405))&lt;(4/6),((G2404*J2404/C2404*C2405)/(G2404*K2404/D2404*D2405))&gt;(6/4))),COUNTIF($E$2:E2405,1),0)</f>
        <v>0</v>
      </c>
      <c r="G2405" s="21">
        <f t="shared" si="448"/>
        <v>38764.635439110672</v>
      </c>
      <c r="H2405" s="12">
        <f t="shared" si="449"/>
        <v>3.7932660163502669</v>
      </c>
      <c r="I2405" s="12">
        <f t="shared" si="450"/>
        <v>93.150846082302351</v>
      </c>
      <c r="J2405" s="15">
        <f>IF(OR((ROW(F2405)-MATCH(MAX($F$2:F2405),$F$2:F2405,0))=1,(ROW(F2405)-MATCH(MAX($F$2:F2405),$F$2:F2405,0))&gt;123),IF(OR(((G2404*J2404/C2404*C2405)/(G2404*K2404/D2404*D2405))&lt;(4/6),((G2404*J2404/C2404*C2405)/(G2404*K2404/D2404*D2405))&gt;(6/4)),50%,((G2404*J2404/C2404*C2405)/((G2404*K2404/D2404*D2405)+(G2404*J2404/C2404*C2405)))),((G2404*J2404/C2404*C2405)/((G2404*K2404/D2404*D2405)+(G2404*J2404/C2404*C2405))))</f>
        <v>0.48111354885265867</v>
      </c>
      <c r="K2405" s="18">
        <f t="shared" si="444"/>
        <v>0.51888645114734133</v>
      </c>
      <c r="L2405" s="20">
        <f t="shared" si="445"/>
        <v>0.92720391482344411</v>
      </c>
      <c r="M2405" s="51">
        <f>IF(AND((B2405-$B$2)&gt;123,OR(((U2404*R2404/C2404*C2405)/(U2404*S2404/D2404*D2405))&lt;(4/6),((U2404*R2404/C2404*C2405)/(U2404*S2404/D2404*D2405))&gt;(6/4))),1,0)</f>
        <v>0</v>
      </c>
      <c r="N2405" s="51">
        <f>IF(AND((B2405-$B$2)&gt;123,OR(((U2404*R2404/C2404*C2405)/(U2404*S2404/D2404*D2405))&lt;(4/6),((U2404*R2404/C2404*C2405)/(U2404*S2404/D2404*D2405))&gt;(6/4))),COUNTIF($M$2:M2405,1),0)</f>
        <v>0</v>
      </c>
      <c r="O2405" s="51">
        <f>IF(OR((ROW(N2405)-MATCH(MAX($N$2:N2405),$N$2:N2405,0))=1,(ROW(N2405)-MATCH(MAX($N$2:N2405),$N$2:N2405,0))&gt;123),IF(OR(((U2404*R2404/C2404*C2405)/(U2404*S2404/D2404*D2405))&lt;(4/6),((U2404*R2404/C2404*C2405)/(U2404*S2404/D2404*D2405))&gt;(6/4)),1,0),0)</f>
        <v>0</v>
      </c>
      <c r="P2405" s="47">
        <f>IF(O2405=1,U2404/2/C2405,P2404)</f>
        <v>3.7894353284260429</v>
      </c>
      <c r="Q2405" s="47">
        <f>IF(O2405=1,U2404/2/D2405,Q2404)</f>
        <v>93.056776270251035</v>
      </c>
      <c r="R2405" s="41">
        <f>P2405*C2405/U2404</f>
        <v>0.48146535384466799</v>
      </c>
      <c r="S2405" s="41">
        <f>Q2405*D2405/U2404</f>
        <v>0.51926587684473369</v>
      </c>
      <c r="T2405" s="41">
        <f t="shared" si="451"/>
        <v>0.92720391482344899</v>
      </c>
      <c r="U2405" s="42">
        <f>P2405*C2405+Q2405*D2405</f>
        <v>38725.48837686301</v>
      </c>
      <c r="V2405" s="25">
        <f>B2405</f>
        <v>44524</v>
      </c>
      <c r="W2405">
        <f>C2405/C$2</f>
        <v>2.1388369694351677</v>
      </c>
      <c r="X2405">
        <f>D2405/D$2</f>
        <v>1.5473600859906842</v>
      </c>
      <c r="Y2405">
        <f t="shared" si="452"/>
        <v>1.9362744188431504</v>
      </c>
      <c r="AA2405" s="15">
        <f t="shared" si="453"/>
        <v>6.7412313365200482E-4</v>
      </c>
      <c r="AB2405" s="15">
        <f t="shared" si="454"/>
        <v>7.841868626454751E-4</v>
      </c>
      <c r="AC2405" s="15">
        <f t="shared" si="455"/>
        <v>7.3123068940139646E-4</v>
      </c>
    </row>
    <row r="2406" spans="1:29" x14ac:dyDescent="0.4">
      <c r="A2406" s="43">
        <f t="shared" si="446"/>
        <v>2021</v>
      </c>
      <c r="B2406" s="53">
        <v>44525</v>
      </c>
      <c r="C2406" s="45">
        <v>4896.4416000000001</v>
      </c>
      <c r="D2406" s="45">
        <f>VLOOKUP(B2406,'H11001.CSI  中证全债'!$A$2:$B$2792,2,0)</f>
        <v>215.9776</v>
      </c>
      <c r="E2406" s="14">
        <f t="shared" si="447"/>
        <v>0</v>
      </c>
      <c r="F2406" s="14">
        <f>IF(AND((B2406-$B$2)&gt;123,OR(((G2405*J2405/C2405*C2406)/(G2405*K2405/D2405*D2406))&lt;(4/6),((G2405*J2405/C2405*C2406)/(G2405*K2405/D2405*D2406))&gt;(6/4))),COUNTIF($E$2:E2406,1),0)</f>
        <v>0</v>
      </c>
      <c r="G2406" s="21">
        <f t="shared" si="448"/>
        <v>38692.001697148909</v>
      </c>
      <c r="H2406" s="12">
        <f t="shared" si="449"/>
        <v>3.7932660163502669</v>
      </c>
      <c r="I2406" s="12">
        <f t="shared" si="450"/>
        <v>93.150846082302351</v>
      </c>
      <c r="J2406" s="15">
        <f>IF(OR((ROW(F2406)-MATCH(MAX($F$2:F2406),$F$2:F2406,0))=1,(ROW(F2406)-MATCH(MAX($F$2:F2406),$F$2:F2406,0))&gt;123),IF(OR(((G2405*J2405/C2405*C2406)/(G2405*K2405/D2405*D2406))&lt;(4/6),((G2405*J2405/C2405*C2406)/(G2405*K2405/D2405*D2406))&gt;(6/4)),50%,((G2405*J2405/C2405*C2406)/((G2405*K2405/D2405*D2406)+(G2405*J2405/C2405*C2406)))),((G2405*J2405/C2405*C2406)/((G2405*K2405/D2405*D2406)+(G2405*J2405/C2405*C2406))))</f>
        <v>0.48003475415158886</v>
      </c>
      <c r="K2406" s="18">
        <f t="shared" si="444"/>
        <v>0.51996524584841119</v>
      </c>
      <c r="L2406" s="20">
        <f t="shared" si="445"/>
        <v>0.92320546033481721</v>
      </c>
      <c r="M2406" s="51">
        <f>IF(AND((B2406-$B$2)&gt;123,OR(((U2405*R2405/C2405*C2406)/(U2405*S2405/D2405*D2406))&lt;(4/6),((U2405*R2405/C2405*C2406)/(U2405*S2405/D2405*D2406))&gt;(6/4))),1,0)</f>
        <v>0</v>
      </c>
      <c r="N2406" s="51">
        <f>IF(AND((B2406-$B$2)&gt;123,OR(((U2405*R2405/C2405*C2406)/(U2405*S2405/D2405*D2406))&lt;(4/6),((U2405*R2405/C2405*C2406)/(U2405*S2405/D2405*D2406))&gt;(6/4))),COUNTIF($M$2:M2406,1),0)</f>
        <v>0</v>
      </c>
      <c r="O2406" s="51">
        <f>IF(OR((ROW(N2406)-MATCH(MAX($N$2:N2406),$N$2:N2406,0))=1,(ROW(N2406)-MATCH(MAX($N$2:N2406),$N$2:N2406,0))&gt;123),IF(OR(((U2405*R2405/C2405*C2406)/(U2405*S2405/D2405*D2406))&lt;(4/6),((U2405*R2405/C2405*C2406)/(U2405*S2405/D2405*D2406))&gt;(6/4)),1,0),0)</f>
        <v>0</v>
      </c>
      <c r="P2406" s="47">
        <f>IF(O2406=1,U2405/2/C2406,P2405)</f>
        <v>3.7894353284260429</v>
      </c>
      <c r="Q2406" s="47">
        <f>IF(O2406=1,U2405/2/D2406,Q2405)</f>
        <v>93.056776270251035</v>
      </c>
      <c r="R2406" s="41">
        <f>P2406*C2406/U2405</f>
        <v>0.47913530752786299</v>
      </c>
      <c r="S2406" s="41">
        <f>Q2406*D2406/U2405</f>
        <v>0.51899098100448127</v>
      </c>
      <c r="T2406" s="41">
        <f t="shared" si="451"/>
        <v>0.92320546033482198</v>
      </c>
      <c r="U2406" s="42">
        <f>P2406*C2406+Q2406*D2406</f>
        <v>38652.927985200709</v>
      </c>
      <c r="V2406" s="25">
        <f>B2406</f>
        <v>44525</v>
      </c>
      <c r="W2406">
        <f>C2406/C$2</f>
        <v>2.1300425056541523</v>
      </c>
      <c r="X2406">
        <f>D2406/D$2</f>
        <v>1.5476718022214258</v>
      </c>
      <c r="Y2406">
        <f t="shared" si="452"/>
        <v>1.9326463992600356</v>
      </c>
      <c r="AA2406" s="15">
        <f t="shared" si="453"/>
        <v>-4.1117971620520111E-3</v>
      </c>
      <c r="AB2406" s="15">
        <f t="shared" si="454"/>
        <v>2.0145034989837995E-4</v>
      </c>
      <c r="AC2406" s="15">
        <f t="shared" si="455"/>
        <v>-1.8737114676556921E-3</v>
      </c>
    </row>
    <row r="2407" spans="1:29" x14ac:dyDescent="0.4">
      <c r="A2407" s="43">
        <f t="shared" si="446"/>
        <v>2021</v>
      </c>
      <c r="B2407" s="53">
        <v>44526</v>
      </c>
      <c r="C2407" s="45">
        <v>4860.1265000000003</v>
      </c>
      <c r="D2407" s="45">
        <f>VLOOKUP(B2407,'H11001.CSI  中证全债'!$A$2:$B$2792,2,0)</f>
        <v>216.18889999999999</v>
      </c>
      <c r="E2407" s="14">
        <f t="shared" si="447"/>
        <v>0</v>
      </c>
      <c r="F2407" s="14">
        <f>IF(AND((B2407-$B$2)&gt;123,OR(((G2406*J2406/C2406*C2407)/(G2406*K2406/D2406*D2407))&lt;(4/6),((G2406*J2406/C2406*C2407)/(G2406*K2406/D2406*D2407))&gt;(6/4))),COUNTIF($E$2:E2407,1),0)</f>
        <v>0</v>
      </c>
      <c r="G2407" s="21">
        <f t="shared" si="448"/>
        <v>38573.931636215741</v>
      </c>
      <c r="H2407" s="12">
        <f t="shared" si="449"/>
        <v>3.7932660163502669</v>
      </c>
      <c r="I2407" s="12">
        <f t="shared" si="450"/>
        <v>93.150846082302351</v>
      </c>
      <c r="J2407" s="15">
        <f>IF(OR((ROW(F2407)-MATCH(MAX($F$2:F2407),$F$2:F2407,0))=1,(ROW(F2407)-MATCH(MAX($F$2:F2407),$F$2:F2407,0))&gt;123),IF(OR(((G2406*J2406/C2406*C2407)/(G2406*K2406/D2406*D2407))&lt;(4/6),((G2406*J2406/C2406*C2407)/(G2406*K2406/D2406*D2407))&gt;(6/4)),50%,((G2406*J2406/C2406*C2407)/((G2406*K2406/D2406*D2407)+(G2406*J2406/C2406*C2407)))),((G2406*J2406/C2406*C2407)/((G2406*K2406/D2406*D2407)+(G2406*J2406/C2406*C2407))))</f>
        <v>0.47793294345719944</v>
      </c>
      <c r="K2407" s="18">
        <f t="shared" si="444"/>
        <v>0.5220670565428005</v>
      </c>
      <c r="L2407" s="20">
        <f t="shared" si="445"/>
        <v>0.91546275036417124</v>
      </c>
      <c r="M2407" s="51">
        <f>IF(AND((B2407-$B$2)&gt;123,OR(((U2406*R2406/C2406*C2407)/(U2406*S2406/D2406*D2407))&lt;(4/6),((U2406*R2406/C2406*C2407)/(U2406*S2406/D2406*D2407))&gt;(6/4))),1,0)</f>
        <v>0</v>
      </c>
      <c r="N2407" s="51">
        <f>IF(AND((B2407-$B$2)&gt;123,OR(((U2406*R2406/C2406*C2407)/(U2406*S2406/D2406*D2407))&lt;(4/6),((U2406*R2406/C2406*C2407)/(U2406*S2406/D2406*D2407))&gt;(6/4))),COUNTIF($M$2:M2407,1),0)</f>
        <v>0</v>
      </c>
      <c r="O2407" s="51">
        <f>IF(OR((ROW(N2407)-MATCH(MAX($N$2:N2407),$N$2:N2407,0))=1,(ROW(N2407)-MATCH(MAX($N$2:N2407),$N$2:N2407,0))&gt;123),IF(OR(((U2406*R2406/C2406*C2407)/(U2406*S2406/D2406*D2407))&lt;(4/6),((U2406*R2406/C2406*C2407)/(U2406*S2406/D2406*D2407))&gt;(6/4)),1,0),0)</f>
        <v>0</v>
      </c>
      <c r="P2407" s="47">
        <f>IF(O2407=1,U2406/2/C2407,P2406)</f>
        <v>3.7894353284260429</v>
      </c>
      <c r="Q2407" s="47">
        <f>IF(O2407=1,U2406/2/D2407,Q2406)</f>
        <v>93.056776270251035</v>
      </c>
      <c r="R2407" s="41">
        <f>P2407*C2407/U2406</f>
        <v>0.47647451356779746</v>
      </c>
      <c r="S2407" s="41">
        <f>Q2407*D2407/U2406</f>
        <v>0.52047394979015082</v>
      </c>
      <c r="T2407" s="41">
        <f t="shared" si="451"/>
        <v>0.9154627503641759</v>
      </c>
      <c r="U2407" s="42">
        <f>P2407*C2407+Q2407*D2407</f>
        <v>38534.977159131289</v>
      </c>
      <c r="V2407" s="25">
        <f>B2407</f>
        <v>44526</v>
      </c>
      <c r="W2407">
        <f>C2407/C$2</f>
        <v>2.1142447666191191</v>
      </c>
      <c r="X2407">
        <f>D2407/D$2</f>
        <v>1.5491859548548905</v>
      </c>
      <c r="Y2407">
        <f t="shared" si="452"/>
        <v>1.9267488579565644</v>
      </c>
      <c r="AA2407" s="15">
        <f t="shared" si="453"/>
        <v>-7.4166308855801999E-3</v>
      </c>
      <c r="AB2407" s="15">
        <f t="shared" si="454"/>
        <v>9.7834219845016612E-4</v>
      </c>
      <c r="AC2407" s="15">
        <f t="shared" si="455"/>
        <v>-3.0515366420517109E-3</v>
      </c>
    </row>
    <row r="2408" spans="1:29" x14ac:dyDescent="0.4">
      <c r="A2408" s="43">
        <f t="shared" si="446"/>
        <v>2021</v>
      </c>
      <c r="B2408" s="53">
        <v>44529</v>
      </c>
      <c r="C2408" s="45">
        <v>4851.4229999999998</v>
      </c>
      <c r="D2408" s="45">
        <f>VLOOKUP(B2408,'H11001.CSI  中证全债'!$A$2:$B$2792,2,0)</f>
        <v>216.2424</v>
      </c>
      <c r="E2408" s="14">
        <f t="shared" si="447"/>
        <v>0</v>
      </c>
      <c r="F2408" s="14">
        <f>IF(AND((B2408-$B$2)&gt;123,OR(((G2407*J2407/C2407*C2408)/(G2407*K2407/D2407*D2408))&lt;(4/6),((G2407*J2407/C2407*C2408)/(G2407*K2407/D2407*D2408))&gt;(6/4))),COUNTIF($E$2:E2408,1),0)</f>
        <v>0</v>
      </c>
      <c r="G2408" s="21">
        <f t="shared" si="448"/>
        <v>38545.900515707835</v>
      </c>
      <c r="H2408" s="12">
        <f t="shared" si="449"/>
        <v>3.7932660163502669</v>
      </c>
      <c r="I2408" s="12">
        <f t="shared" si="450"/>
        <v>93.150846082302351</v>
      </c>
      <c r="J2408" s="15">
        <f>IF(OR((ROW(F2408)-MATCH(MAX($F$2:F2408),$F$2:F2408,0))=1,(ROW(F2408)-MATCH(MAX($F$2:F2408),$F$2:F2408,0))&gt;123),IF(OR(((G2407*J2407/C2407*C2408)/(G2407*K2407/D2407*D2408))&lt;(4/6),((G2407*J2407/C2407*C2408)/(G2407*K2407/D2407*D2408))&gt;(6/4)),50%,((G2407*J2407/C2407*C2408)/((G2407*K2407/D2407*D2408)+(G2407*J2407/C2407*C2408)))),((G2407*J2407/C2407*C2408)/((G2407*K2407/D2407*D2408)+(G2407*J2407/C2407*C2408))))</f>
        <v>0.4774239997153723</v>
      </c>
      <c r="K2408" s="18">
        <f t="shared" si="444"/>
        <v>0.5225760002846277</v>
      </c>
      <c r="L2408" s="20">
        <f t="shared" si="445"/>
        <v>0.91359725562470762</v>
      </c>
      <c r="M2408" s="51">
        <f>IF(AND((B2408-$B$2)&gt;123,OR(((U2407*R2407/C2407*C2408)/(U2407*S2407/D2407*D2408))&lt;(4/6),((U2407*R2407/C2407*C2408)/(U2407*S2407/D2407*D2408))&gt;(6/4))),1,0)</f>
        <v>0</v>
      </c>
      <c r="N2408" s="51">
        <f>IF(AND((B2408-$B$2)&gt;123,OR(((U2407*R2407/C2407*C2408)/(U2407*S2407/D2407*D2408))&lt;(4/6),((U2407*R2407/C2407*C2408)/(U2407*S2407/D2407*D2408))&gt;(6/4))),COUNTIF($M$2:M2408,1),0)</f>
        <v>0</v>
      </c>
      <c r="O2408" s="51">
        <f>IF(OR((ROW(N2408)-MATCH(MAX($N$2:N2408),$N$2:N2408,0))=1,(ROW(N2408)-MATCH(MAX($N$2:N2408),$N$2:N2408,0))&gt;123),IF(OR(((U2407*R2407/C2407*C2408)/(U2407*S2407/D2407*D2408))&lt;(4/6),((U2407*R2407/C2407*C2408)/(U2407*S2407/D2407*D2408))&gt;(6/4)),1,0),0)</f>
        <v>0</v>
      </c>
      <c r="P2408" s="47">
        <f>IF(O2408=1,U2407/2/C2408,P2407)</f>
        <v>3.7894353284260429</v>
      </c>
      <c r="Q2408" s="47">
        <f>IF(O2408=1,U2407/2/D2408,Q2407)</f>
        <v>93.056776270251035</v>
      </c>
      <c r="R2408" s="41">
        <f>P2408*C2408/U2407</f>
        <v>0.47707706257151183</v>
      </c>
      <c r="S2408" s="41">
        <f>Q2408*D2408/U2407</f>
        <v>0.52219625183231244</v>
      </c>
      <c r="T2408" s="41">
        <f t="shared" si="451"/>
        <v>0.91359725562471239</v>
      </c>
      <c r="U2408" s="42">
        <f>P2408*C2408+Q2408*D2408</f>
        <v>38506.974346280789</v>
      </c>
      <c r="V2408" s="25">
        <f>B2408</f>
        <v>44529</v>
      </c>
      <c r="W2408">
        <f>C2408/C$2</f>
        <v>2.1104585834145726</v>
      </c>
      <c r="X2408">
        <f>D2408/D$2</f>
        <v>1.549569329989251</v>
      </c>
      <c r="Y2408">
        <f t="shared" si="452"/>
        <v>1.9253487173140396</v>
      </c>
      <c r="AA2408" s="15">
        <f t="shared" si="453"/>
        <v>-1.7907970090903502E-3</v>
      </c>
      <c r="AB2408" s="15">
        <f t="shared" si="454"/>
        <v>2.4746876458503486E-4</v>
      </c>
      <c r="AC2408" s="15">
        <f t="shared" si="455"/>
        <v>-7.2668559617561357E-4</v>
      </c>
    </row>
    <row r="2409" spans="1:29" x14ac:dyDescent="0.4">
      <c r="A2409" s="43">
        <f t="shared" si="446"/>
        <v>2021</v>
      </c>
      <c r="B2409" s="53">
        <v>44530</v>
      </c>
      <c r="C2409" s="45">
        <v>4832.0259999999998</v>
      </c>
      <c r="D2409" s="45">
        <f>VLOOKUP(B2409,'H11001.CSI  中证全债'!$A$2:$B$2792,2,0)</f>
        <v>216.2037</v>
      </c>
      <c r="E2409" s="14">
        <f t="shared" si="447"/>
        <v>0</v>
      </c>
      <c r="F2409" s="14">
        <f>IF(AND((B2409-$B$2)&gt;123,OR(((G2408*J2408/C2408*C2409)/(G2408*K2408/D2408*D2409))&lt;(4/6),((G2408*J2408/C2408*C2409)/(G2408*K2408/D2408*D2409))&gt;(6/4))),COUNTIF($E$2:E2409,1),0)</f>
        <v>0</v>
      </c>
      <c r="G2409" s="21">
        <f t="shared" si="448"/>
        <v>38468.717597045303</v>
      </c>
      <c r="H2409" s="12">
        <f t="shared" si="449"/>
        <v>3.7932660163502669</v>
      </c>
      <c r="I2409" s="12">
        <f t="shared" si="450"/>
        <v>93.150846082302351</v>
      </c>
      <c r="J2409" s="15">
        <f>IF(OR((ROW(F2409)-MATCH(MAX($F$2:F2409),$F$2:F2409,0))=1,(ROW(F2409)-MATCH(MAX($F$2:F2409),$F$2:F2409,0))&gt;123),IF(OR(((G2408*J2408/C2408*C2409)/(G2408*K2408/D2408*D2409))&lt;(4/6),((G2408*J2408/C2408*C2409)/(G2408*K2408/D2408*D2409))&gt;(6/4)),50%,((G2408*J2408/C2408*C2409)/((G2408*K2408/D2408*D2409)+(G2408*J2408/C2408*C2409)))),((G2408*J2408/C2408*C2409)/((G2408*K2408/D2408*D2409)+(G2408*J2408/C2408*C2409))))</f>
        <v>0.47646922384874979</v>
      </c>
      <c r="K2409" s="18">
        <f t="shared" si="444"/>
        <v>0.52353077615125021</v>
      </c>
      <c r="L2409" s="20">
        <f t="shared" si="445"/>
        <v>0.91010738155935245</v>
      </c>
      <c r="M2409" s="51">
        <f>IF(AND((B2409-$B$2)&gt;123,OR(((U2408*R2408/C2408*C2409)/(U2408*S2408/D2408*D2409))&lt;(4/6),((U2408*R2408/C2408*C2409)/(U2408*S2408/D2408*D2409))&gt;(6/4))),1,0)</f>
        <v>0</v>
      </c>
      <c r="N2409" s="51">
        <f>IF(AND((B2409-$B$2)&gt;123,OR(((U2408*R2408/C2408*C2409)/(U2408*S2408/D2408*D2409))&lt;(4/6),((U2408*R2408/C2408*C2409)/(U2408*S2408/D2408*D2409))&gt;(6/4))),COUNTIF($M$2:M2409,1),0)</f>
        <v>0</v>
      </c>
      <c r="O2409" s="51">
        <f>IF(OR((ROW(N2409)-MATCH(MAX($N$2:N2409),$N$2:N2409,0))=1,(ROW(N2409)-MATCH(MAX($N$2:N2409),$N$2:N2409,0))&gt;123),IF(OR(((U2408*R2408/C2408*C2409)/(U2408*S2408/D2408*D2409))&lt;(4/6),((U2408*R2408/C2408*C2409)/(U2408*S2408/D2408*D2409))&gt;(6/4)),1,0),0)</f>
        <v>0</v>
      </c>
      <c r="P2409" s="47">
        <f>IF(O2409=1,U2408/2/C2409,P2408)</f>
        <v>3.7894353284260429</v>
      </c>
      <c r="Q2409" s="47">
        <f>IF(O2409=1,U2408/2/D2409,Q2408)</f>
        <v>93.056776270251035</v>
      </c>
      <c r="R2409" s="41">
        <f>P2409*C2409/U2408</f>
        <v>0.47551515908810216</v>
      </c>
      <c r="S2409" s="41">
        <f>Q2409*D2409/U2408</f>
        <v>0.52248247703844064</v>
      </c>
      <c r="T2409" s="41">
        <f t="shared" si="451"/>
        <v>0.91010738155935711</v>
      </c>
      <c r="U2409" s="42">
        <f>P2409*C2409+Q2409*D2409</f>
        <v>38429.869371973648</v>
      </c>
      <c r="V2409" s="25">
        <f>B2409</f>
        <v>44530</v>
      </c>
      <c r="W2409">
        <f>C2409/C$2</f>
        <v>2.1020205302614068</v>
      </c>
      <c r="X2409">
        <f>D2409/D$2</f>
        <v>1.5492920100322463</v>
      </c>
      <c r="Y2409">
        <f t="shared" si="452"/>
        <v>1.9214934685986824</v>
      </c>
      <c r="AA2409" s="15">
        <f t="shared" si="453"/>
        <v>-3.9982083607220664E-3</v>
      </c>
      <c r="AB2409" s="15">
        <f t="shared" si="454"/>
        <v>-1.7896582723841981E-4</v>
      </c>
      <c r="AC2409" s="15">
        <f t="shared" si="455"/>
        <v>-2.0023638734574245E-3</v>
      </c>
    </row>
    <row r="2410" spans="1:29" x14ac:dyDescent="0.4">
      <c r="A2410" s="43">
        <f t="shared" si="446"/>
        <v>2021</v>
      </c>
      <c r="B2410" s="53">
        <v>44531</v>
      </c>
      <c r="C2410" s="45">
        <v>4843.8509999999997</v>
      </c>
      <c r="D2410" s="45">
        <f>VLOOKUP(B2410,'H11001.CSI  中证全债'!$A$2:$B$2792,2,0)</f>
        <v>216.25319999999999</v>
      </c>
      <c r="E2410" s="14">
        <f t="shared" si="447"/>
        <v>0</v>
      </c>
      <c r="F2410" s="14">
        <f>IF(AND((B2410-$B$2)&gt;123,OR(((G2409*J2409/C2409*C2410)/(G2409*K2409/D2409*D2410))&lt;(4/6),((G2409*J2409/C2409*C2410)/(G2409*K2409/D2409*D2410))&gt;(6/4))),COUNTIF($E$2:E2410,1),0)</f>
        <v>0</v>
      </c>
      <c r="G2410" s="21">
        <f t="shared" si="448"/>
        <v>38518.183934569723</v>
      </c>
      <c r="H2410" s="12">
        <f t="shared" si="449"/>
        <v>3.7932660163502669</v>
      </c>
      <c r="I2410" s="12">
        <f t="shared" si="450"/>
        <v>93.150846082302351</v>
      </c>
      <c r="J2410" s="15">
        <f>IF(OR((ROW(F2410)-MATCH(MAX($F$2:F2410),$F$2:F2410,0))=1,(ROW(F2410)-MATCH(MAX($F$2:F2410),$F$2:F2410,0))&gt;123),IF(OR(((G2409*J2409/C2409*C2410)/(G2409*K2409/D2409*D2410))&lt;(4/6),((G2409*J2409/C2409*C2410)/(G2409*K2409/D2409*D2410))&gt;(6/4)),50%,((G2409*J2409/C2409*C2410)/((G2409*K2409/D2409*D2410)+(G2409*J2409/C2409*C2410)))),((G2409*J2409/C2409*C2410)/((G2409*K2409/D2409*D2410)+(G2409*J2409/C2409*C2410))))</f>
        <v>0.47702185071279407</v>
      </c>
      <c r="K2410" s="18">
        <f t="shared" si="444"/>
        <v>0.52297814928720587</v>
      </c>
      <c r="L2410" s="20">
        <f t="shared" si="445"/>
        <v>0.91212577688561547</v>
      </c>
      <c r="M2410" s="51">
        <f>IF(AND((B2410-$B$2)&gt;123,OR(((U2409*R2409/C2409*C2410)/(U2409*S2409/D2409*D2410))&lt;(4/6),((U2409*R2409/C2409*C2410)/(U2409*S2409/D2409*D2410))&gt;(6/4))),1,0)</f>
        <v>0</v>
      </c>
      <c r="N2410" s="51">
        <f>IF(AND((B2410-$B$2)&gt;123,OR(((U2409*R2409/C2409*C2410)/(U2409*S2409/D2409*D2410))&lt;(4/6),((U2409*R2409/C2409*C2410)/(U2409*S2409/D2409*D2410))&gt;(6/4))),COUNTIF($M$2:M2410,1),0)</f>
        <v>0</v>
      </c>
      <c r="O2410" s="51">
        <f>IF(OR((ROW(N2410)-MATCH(MAX($N$2:N2410),$N$2:N2410,0))=1,(ROW(N2410)-MATCH(MAX($N$2:N2410),$N$2:N2410,0))&gt;123),IF(OR(((U2409*R2409/C2409*C2410)/(U2409*S2409/D2409*D2410))&lt;(4/6),((U2409*R2409/C2409*C2410)/(U2409*S2409/D2409*D2410))&gt;(6/4)),1,0),0)</f>
        <v>0</v>
      </c>
      <c r="P2410" s="47">
        <f>IF(O2410=1,U2409/2/C2410,P2409)</f>
        <v>3.7894353284260429</v>
      </c>
      <c r="Q2410" s="47">
        <f>IF(O2410=1,U2409/2/D2410,Q2409)</f>
        <v>93.056776270251035</v>
      </c>
      <c r="R2410" s="41">
        <f>P2410*C2410/U2409</f>
        <v>0.47763524583870143</v>
      </c>
      <c r="S2410" s="41">
        <f>Q2410*D2410/U2409</f>
        <v>0.52365063891686991</v>
      </c>
      <c r="T2410" s="41">
        <f t="shared" si="451"/>
        <v>0.91212577688562035</v>
      </c>
      <c r="U2410" s="42">
        <f>P2410*C2410+Q2410*D2410</f>
        <v>38479.285755157667</v>
      </c>
      <c r="V2410" s="25">
        <f>B2410</f>
        <v>44531</v>
      </c>
      <c r="W2410">
        <f>C2410/C$2</f>
        <v>2.1071646236024484</v>
      </c>
      <c r="X2410">
        <f>D2410/D$2</f>
        <v>1.5496467216051593</v>
      </c>
      <c r="Y2410">
        <f t="shared" si="452"/>
        <v>1.9239642877578833</v>
      </c>
      <c r="AA2410" s="15">
        <f t="shared" si="453"/>
        <v>2.4472136532376343E-3</v>
      </c>
      <c r="AB2410" s="15">
        <f t="shared" si="454"/>
        <v>2.2895075338680293E-4</v>
      </c>
      <c r="AC2410" s="15">
        <f t="shared" si="455"/>
        <v>1.2858847555712316E-3</v>
      </c>
    </row>
    <row r="2411" spans="1:29" x14ac:dyDescent="0.4">
      <c r="A2411" s="43">
        <f t="shared" si="446"/>
        <v>2021</v>
      </c>
      <c r="B2411" s="53">
        <v>44532</v>
      </c>
      <c r="C2411" s="45">
        <v>4856.1629999999996</v>
      </c>
      <c r="D2411" s="45">
        <f>VLOOKUP(B2411,'H11001.CSI  中证全债'!$A$2:$B$2792,2,0)</f>
        <v>216.21119999999999</v>
      </c>
      <c r="E2411" s="14">
        <f t="shared" si="447"/>
        <v>0</v>
      </c>
      <c r="F2411" s="14">
        <f>IF(AND((B2411-$B$2)&gt;123,OR(((G2410*J2410/C2410*C2411)/(G2410*K2410/D2410*D2411))&lt;(4/6),((G2410*J2410/C2410*C2411)/(G2410*K2410/D2410*D2411))&gt;(6/4))),COUNTIF($E$2:E2411,1),0)</f>
        <v>0</v>
      </c>
      <c r="G2411" s="21">
        <f t="shared" si="448"/>
        <v>38560.974290227561</v>
      </c>
      <c r="H2411" s="12">
        <f t="shared" si="449"/>
        <v>3.7932660163502669</v>
      </c>
      <c r="I2411" s="12">
        <f t="shared" si="450"/>
        <v>93.150846082302351</v>
      </c>
      <c r="J2411" s="15">
        <f>IF(OR((ROW(F2411)-MATCH(MAX($F$2:F2411),$F$2:F2411,0))=1,(ROW(F2411)-MATCH(MAX($F$2:F2411),$F$2:F2411,0))&gt;123),IF(OR(((G2410*J2410/C2410*C2411)/(G2410*K2410/D2410*D2411))&lt;(4/6),((G2410*J2410/C2410*C2411)/(G2410*K2410/D2410*D2411))&gt;(6/4)),50%,((G2410*J2410/C2410*C2411)/((G2410*K2410/D2410*D2411)+(G2410*J2410/C2410*C2411)))),((G2410*J2410/C2410*C2411)/((G2410*K2410/D2410*D2411)+(G2410*J2410/C2410*C2411))))</f>
        <v>0.47770364771166823</v>
      </c>
      <c r="K2411" s="18">
        <f t="shared" si="444"/>
        <v>0.52229635228833171</v>
      </c>
      <c r="L2411" s="20">
        <f t="shared" si="445"/>
        <v>0.91462183417270693</v>
      </c>
      <c r="M2411" s="51">
        <f>IF(AND((B2411-$B$2)&gt;123,OR(((U2410*R2410/C2410*C2411)/(U2410*S2410/D2410*D2411))&lt;(4/6),((U2410*R2410/C2410*C2411)/(U2410*S2410/D2410*D2411))&gt;(6/4))),1,0)</f>
        <v>0</v>
      </c>
      <c r="N2411" s="51">
        <f>IF(AND((B2411-$B$2)&gt;123,OR(((U2410*R2410/C2410*C2411)/(U2410*S2410/D2410*D2411))&lt;(4/6),((U2410*R2410/C2410*C2411)/(U2410*S2410/D2410*D2411))&gt;(6/4))),COUNTIF($M$2:M2411,1),0)</f>
        <v>0</v>
      </c>
      <c r="O2411" s="51">
        <f>IF(OR((ROW(N2411)-MATCH(MAX($N$2:N2411),$N$2:N2411,0))=1,(ROW(N2411)-MATCH(MAX($N$2:N2411),$N$2:N2411,0))&gt;123),IF(OR(((U2410*R2410/C2410*C2411)/(U2410*S2410/D2410*D2411))&lt;(4/6),((U2410*R2410/C2410*C2411)/(U2410*S2410/D2410*D2411))&gt;(6/4)),1,0),0)</f>
        <v>0</v>
      </c>
      <c r="P2411" s="47">
        <f>IF(O2411=1,U2410/2/C2411,P2410)</f>
        <v>3.7894353284260429</v>
      </c>
      <c r="Q2411" s="47">
        <f>IF(O2411=1,U2410/2/D2411,Q2410)</f>
        <v>93.056776270251035</v>
      </c>
      <c r="R2411" s="41">
        <f>P2411*C2411/U2410</f>
        <v>0.47823433495848672</v>
      </c>
      <c r="S2411" s="41">
        <f>Q2411*D2411/U2410</f>
        <v>0.52287657815544764</v>
      </c>
      <c r="T2411" s="41">
        <f t="shared" si="451"/>
        <v>0.91462183417271159</v>
      </c>
      <c r="U2411" s="42">
        <f>P2411*C2411+Q2411*D2411</f>
        <v>38522.032898317899</v>
      </c>
      <c r="V2411" s="25">
        <f>B2411</f>
        <v>44532</v>
      </c>
      <c r="W2411">
        <f>C2411/C$2</f>
        <v>2.1125205709356329</v>
      </c>
      <c r="X2411">
        <f>D2411/D$2</f>
        <v>1.5493457542099605</v>
      </c>
      <c r="Y2411">
        <f t="shared" si="452"/>
        <v>1.926101644915895</v>
      </c>
      <c r="AA2411" s="15">
        <f t="shared" si="453"/>
        <v>2.5417792578672493E-3</v>
      </c>
      <c r="AB2411" s="15">
        <f t="shared" si="454"/>
        <v>-1.9421677921993563E-4</v>
      </c>
      <c r="AC2411" s="15">
        <f t="shared" si="455"/>
        <v>1.1109131139344086E-3</v>
      </c>
    </row>
    <row r="2412" spans="1:29" x14ac:dyDescent="0.4">
      <c r="A2412" s="43">
        <f t="shared" si="446"/>
        <v>2021</v>
      </c>
      <c r="B2412" s="53">
        <v>44533</v>
      </c>
      <c r="C2412" s="45">
        <v>4901.0174999999999</v>
      </c>
      <c r="D2412" s="45">
        <f>VLOOKUP(B2412,'H11001.CSI  中证全债'!$A$2:$B$2792,2,0)</f>
        <v>216.15809999999999</v>
      </c>
      <c r="E2412" s="14">
        <f t="shared" si="447"/>
        <v>0</v>
      </c>
      <c r="F2412" s="14">
        <f>IF(AND((B2412-$B$2)&gt;123,OR(((G2411*J2411/C2411*C2412)/(G2411*K2411/D2411*D2412))&lt;(4/6),((G2411*J2411/C2411*C2412)/(G2411*K2411/D2411*D2412))&gt;(6/4))),COUNTIF($E$2:E2412,1),0)</f>
        <v>0</v>
      </c>
      <c r="G2412" s="21">
        <f t="shared" si="448"/>
        <v>38726.173030830971</v>
      </c>
      <c r="H2412" s="12">
        <f t="shared" si="449"/>
        <v>3.7932660163502669</v>
      </c>
      <c r="I2412" s="12">
        <f t="shared" si="450"/>
        <v>93.150846082302351</v>
      </c>
      <c r="J2412" s="15">
        <f>IF(OR((ROW(F2412)-MATCH(MAX($F$2:F2412),$F$2:F2412,0))=1,(ROW(F2412)-MATCH(MAX($F$2:F2412),$F$2:F2412,0))&gt;123),IF(OR(((G2411*J2411/C2411*C2412)/(G2411*K2411/D2411*D2412))&lt;(4/6),((G2411*J2411/C2411*C2412)/(G2411*K2411/D2411*D2412))&gt;(6/4)),50%,((G2411*J2411/C2411*C2412)/((G2411*K2411/D2411*D2412)+(G2411*J2411/C2411*C2412)))),((G2411*J2411/C2411*C2412)/((G2411*K2411/D2411*D2412)+(G2411*J2411/C2411*C2412))))</f>
        <v>0.48005939325549285</v>
      </c>
      <c r="K2412" s="18">
        <f t="shared" si="444"/>
        <v>0.51994060674450715</v>
      </c>
      <c r="L2412" s="20">
        <f t="shared" si="445"/>
        <v>0.92329659778119333</v>
      </c>
      <c r="M2412" s="51">
        <f>IF(AND((B2412-$B$2)&gt;123,OR(((U2411*R2411/C2411*C2412)/(U2411*S2411/D2411*D2412))&lt;(4/6),((U2411*R2411/C2411*C2412)/(U2411*S2411/D2411*D2412))&gt;(6/4))),1,0)</f>
        <v>0</v>
      </c>
      <c r="N2412" s="51">
        <f>IF(AND((B2412-$B$2)&gt;123,OR(((U2411*R2411/C2411*C2412)/(U2411*S2411/D2411*D2412))&lt;(4/6),((U2411*R2411/C2411*C2412)/(U2411*S2411/D2411*D2412))&gt;(6/4))),COUNTIF($M$2:M2412,1),0)</f>
        <v>0</v>
      </c>
      <c r="O2412" s="51">
        <f>IF(OR((ROW(N2412)-MATCH(MAX($N$2:N2412),$N$2:N2412,0))=1,(ROW(N2412)-MATCH(MAX($N$2:N2412),$N$2:N2412,0))&gt;123),IF(OR(((U2411*R2411/C2411*C2412)/(U2411*S2411/D2411*D2412))&lt;(4/6),((U2411*R2411/C2411*C2412)/(U2411*S2411/D2411*D2412))&gt;(6/4)),1,0),0)</f>
        <v>0</v>
      </c>
      <c r="P2412" s="47">
        <f>IF(O2412=1,U2411/2/C2412,P2411)</f>
        <v>3.7894353284260429</v>
      </c>
      <c r="Q2412" s="47">
        <f>IF(O2412=1,U2411/2/D2412,Q2411)</f>
        <v>93.056776270251035</v>
      </c>
      <c r="R2412" s="41">
        <f>P2412*C2412/U2411</f>
        <v>0.48211601160190198</v>
      </c>
      <c r="S2412" s="41">
        <f>Q2412*D2412/U2411</f>
        <v>0.52216807985699243</v>
      </c>
      <c r="T2412" s="41">
        <f t="shared" si="451"/>
        <v>0.92329659778119799</v>
      </c>
      <c r="U2412" s="42">
        <f>P2412*C2412+Q2412*D2412</f>
        <v>38687.06481043683</v>
      </c>
      <c r="V2412" s="25">
        <f>B2412</f>
        <v>44533</v>
      </c>
      <c r="W2412">
        <f>C2412/C$2</f>
        <v>2.1320331066452112</v>
      </c>
      <c r="X2412">
        <f>D2412/D$2</f>
        <v>1.5489652454317446</v>
      </c>
      <c r="Y2412">
        <f t="shared" si="452"/>
        <v>1.9343532405218415</v>
      </c>
      <c r="AA2412" s="15">
        <f t="shared" si="453"/>
        <v>9.2366133509109716E-3</v>
      </c>
      <c r="AB2412" s="15">
        <f t="shared" si="454"/>
        <v>-2.4559319776229493E-4</v>
      </c>
      <c r="AC2412" s="15">
        <f t="shared" si="455"/>
        <v>4.2840914588944123E-3</v>
      </c>
    </row>
    <row r="2413" spans="1:29" x14ac:dyDescent="0.4">
      <c r="A2413" s="43">
        <f t="shared" si="446"/>
        <v>2021</v>
      </c>
      <c r="B2413" s="53">
        <v>44536</v>
      </c>
      <c r="C2413" s="45">
        <v>4892.6208999999999</v>
      </c>
      <c r="D2413" s="45">
        <f>VLOOKUP(B2413,'H11001.CSI  中证全债'!$A$2:$B$2792,2,0)</f>
        <v>216.56540000000001</v>
      </c>
      <c r="E2413" s="14">
        <f t="shared" si="447"/>
        <v>0</v>
      </c>
      <c r="F2413" s="14">
        <f>IF(AND((B2413-$B$2)&gt;123,OR(((G2412*J2412/C2412*C2413)/(G2412*K2412/D2412*D2413))&lt;(4/6),((G2412*J2412/C2412*C2413)/(G2412*K2412/D2412*D2413))&gt;(6/4))),COUNTIF($E$2:E2413,1),0)</f>
        <v>0</v>
      </c>
      <c r="G2413" s="21">
        <f t="shared" si="448"/>
        <v>38732.262833007408</v>
      </c>
      <c r="H2413" s="12">
        <f t="shared" si="449"/>
        <v>3.7932660163502669</v>
      </c>
      <c r="I2413" s="12">
        <f t="shared" si="450"/>
        <v>93.150846082302351</v>
      </c>
      <c r="J2413" s="15">
        <f>IF(OR((ROW(F2413)-MATCH(MAX($F$2:F2413),$F$2:F2413,0))=1,(ROW(F2413)-MATCH(MAX($F$2:F2413),$F$2:F2413,0))&gt;123),IF(OR(((G2412*J2412/C2412*C2413)/(G2412*K2412/D2412*D2413))&lt;(4/6),((G2412*J2412/C2412*C2413)/(G2412*K2412/D2412*D2413))&gt;(6/4)),50%,((G2412*J2412/C2412*C2413)/((G2412*K2412/D2412*D2413)+(G2412*J2412/C2412*C2413)))),((G2412*J2412/C2412*C2413)/((G2412*K2412/D2412*D2413)+(G2412*J2412/C2412*C2413))))</f>
        <v>0.47916158864436847</v>
      </c>
      <c r="K2413" s="18">
        <f t="shared" si="444"/>
        <v>0.52083841135563147</v>
      </c>
      <c r="L2413" s="20">
        <f t="shared" si="445"/>
        <v>0.91998128056111084</v>
      </c>
      <c r="M2413" s="51">
        <f>IF(AND((B2413-$B$2)&gt;123,OR(((U2412*R2412/C2412*C2413)/(U2412*S2412/D2412*D2413))&lt;(4/6),((U2412*R2412/C2412*C2413)/(U2412*S2412/D2412*D2413))&gt;(6/4))),1,0)</f>
        <v>0</v>
      </c>
      <c r="N2413" s="51">
        <f>IF(AND((B2413-$B$2)&gt;123,OR(((U2412*R2412/C2412*C2413)/(U2412*S2412/D2412*D2413))&lt;(4/6),((U2412*R2412/C2412*C2413)/(U2412*S2412/D2412*D2413))&gt;(6/4))),COUNTIF($M$2:M2413,1),0)</f>
        <v>0</v>
      </c>
      <c r="O2413" s="51">
        <f>IF(OR((ROW(N2413)-MATCH(MAX($N$2:N2413),$N$2:N2413,0))=1,(ROW(N2413)-MATCH(MAX($N$2:N2413),$N$2:N2413,0))&gt;123),IF(OR(((U2412*R2412/C2412*C2413)/(U2412*S2412/D2412*D2413))&lt;(4/6),((U2412*R2412/C2412*C2413)/(U2412*S2412/D2412*D2413))&gt;(6/4)),1,0),0)</f>
        <v>0</v>
      </c>
      <c r="P2413" s="47">
        <f>IF(O2413=1,U2412/2/C2413,P2412)</f>
        <v>3.7894353284260429</v>
      </c>
      <c r="Q2413" s="47">
        <f>IF(O2413=1,U2412/2/D2413,Q2412)</f>
        <v>93.056776270251035</v>
      </c>
      <c r="R2413" s="41">
        <f>P2413*C2413/U2412</f>
        <v>0.4792369381833772</v>
      </c>
      <c r="S2413" s="41">
        <f>Q2413*D2413/U2412</f>
        <v>0.52092031469496924</v>
      </c>
      <c r="T2413" s="41">
        <f t="shared" si="451"/>
        <v>0.91998128056111572</v>
      </c>
      <c r="U2413" s="42">
        <f>P2413*C2413+Q2413*D2413</f>
        <v>38693.14846273305</v>
      </c>
      <c r="V2413" s="25">
        <f>B2413</f>
        <v>44536</v>
      </c>
      <c r="W2413">
        <f>C2413/C$2</f>
        <v>2.1283804306073768</v>
      </c>
      <c r="X2413">
        <f>D2413/D$2</f>
        <v>1.5518839125761374</v>
      </c>
      <c r="Y2413">
        <f t="shared" si="452"/>
        <v>1.9346574231366525</v>
      </c>
      <c r="AA2413" s="15">
        <f t="shared" si="453"/>
        <v>-1.7132360780184319E-3</v>
      </c>
      <c r="AB2413" s="15">
        <f t="shared" si="454"/>
        <v>1.8842689679452462E-3</v>
      </c>
      <c r="AC2413" s="15">
        <f t="shared" si="455"/>
        <v>1.5725287834644774E-4</v>
      </c>
    </row>
    <row r="2414" spans="1:29" x14ac:dyDescent="0.4">
      <c r="A2414" s="43">
        <f t="shared" si="446"/>
        <v>2021</v>
      </c>
      <c r="B2414" s="53">
        <v>44537</v>
      </c>
      <c r="C2414" s="45">
        <v>4922.1014999999998</v>
      </c>
      <c r="D2414" s="45">
        <f>VLOOKUP(B2414,'H11001.CSI  中证全债'!$A$2:$B$2792,2,0)</f>
        <v>216.52350000000001</v>
      </c>
      <c r="E2414" s="14">
        <f t="shared" si="447"/>
        <v>0</v>
      </c>
      <c r="F2414" s="14">
        <f>IF(AND((B2414-$B$2)&gt;123,OR(((G2413*J2413/C2413*C2414)/(G2413*K2413/D2413*D2414))&lt;(4/6),((G2413*J2413/C2413*C2414)/(G2413*K2413/D2413*D2414))&gt;(6/4))),COUNTIF($E$2:E2414,1),0)</f>
        <v>0</v>
      </c>
      <c r="G2414" s="21">
        <f t="shared" si="448"/>
        <v>38840.187570678172</v>
      </c>
      <c r="H2414" s="12">
        <f t="shared" si="449"/>
        <v>3.7932660163502669</v>
      </c>
      <c r="I2414" s="12">
        <f t="shared" si="450"/>
        <v>93.150846082302351</v>
      </c>
      <c r="J2414" s="15">
        <f>IF(OR((ROW(F2414)-MATCH(MAX($F$2:F2414),$F$2:F2414,0))=1,(ROW(F2414)-MATCH(MAX($F$2:F2414),$F$2:F2414,0))&gt;123),IF(OR(((G2413*J2413/C2413*C2414)/(G2413*K2413/D2413*D2414))&lt;(4/6),((G2413*J2413/C2413*C2414)/(G2413*K2413/D2413*D2414))&gt;(6/4)),50%,((G2413*J2413/C2413*C2414)/((G2413*K2413/D2413*D2414)+(G2413*J2413/C2413*C2414)))),((G2413*J2413/C2413*C2414)/((G2413*K2413/D2413*D2414)+(G2413*J2413/C2413*C2414))))</f>
        <v>0.48070932497431984</v>
      </c>
      <c r="K2414" s="18">
        <f t="shared" si="444"/>
        <v>0.51929067502568016</v>
      </c>
      <c r="L2414" s="20">
        <f t="shared" si="445"/>
        <v>0.92570374954363976</v>
      </c>
      <c r="M2414" s="51">
        <f>IF(AND((B2414-$B$2)&gt;123,OR(((U2413*R2413/C2413*C2414)/(U2413*S2413/D2413*D2414))&lt;(4/6),((U2413*R2413/C2413*C2414)/(U2413*S2413/D2413*D2414))&gt;(6/4))),1,0)</f>
        <v>0</v>
      </c>
      <c r="N2414" s="51">
        <f>IF(AND((B2414-$B$2)&gt;123,OR(((U2413*R2413/C2413*C2414)/(U2413*S2413/D2413*D2414))&lt;(4/6),((U2413*R2413/C2413*C2414)/(U2413*S2413/D2413*D2414))&gt;(6/4))),COUNTIF($M$2:M2414,1),0)</f>
        <v>0</v>
      </c>
      <c r="O2414" s="51">
        <f>IF(OR((ROW(N2414)-MATCH(MAX($N$2:N2414),$N$2:N2414,0))=1,(ROW(N2414)-MATCH(MAX($N$2:N2414),$N$2:N2414,0))&gt;123),IF(OR(((U2413*R2413/C2413*C2414)/(U2413*S2413/D2413*D2414))&lt;(4/6),((U2413*R2413/C2413*C2414)/(U2413*S2413/D2413*D2414))&gt;(6/4)),1,0),0)</f>
        <v>0</v>
      </c>
      <c r="P2414" s="47">
        <f>IF(O2414=1,U2413/2/C2414,P2413)</f>
        <v>3.7894353284260429</v>
      </c>
      <c r="Q2414" s="47">
        <f>IF(O2414=1,U2413/2/D2414,Q2413)</f>
        <v>93.056776270251035</v>
      </c>
      <c r="R2414" s="41">
        <f>P2414*C2414/U2413</f>
        <v>0.48204878784065103</v>
      </c>
      <c r="S2414" s="41">
        <f>Q2414*D2414/U2413</f>
        <v>0.52073764212178297</v>
      </c>
      <c r="T2414" s="41">
        <f t="shared" si="451"/>
        <v>0.92570374954364465</v>
      </c>
      <c r="U2414" s="42">
        <f>P2414*C2414+Q2414*D2414</f>
        <v>38800.964210950522</v>
      </c>
      <c r="V2414" s="25">
        <f>B2414</f>
        <v>44537</v>
      </c>
      <c r="W2414">
        <f>C2414/C$2</f>
        <v>2.1412050359477504</v>
      </c>
      <c r="X2414">
        <f>D2414/D$2</f>
        <v>1.551583661769975</v>
      </c>
      <c r="Y2414">
        <f t="shared" si="452"/>
        <v>1.9400482105475261</v>
      </c>
      <c r="AA2414" s="15">
        <f t="shared" si="453"/>
        <v>6.0255230483929889E-3</v>
      </c>
      <c r="AB2414" s="15">
        <f t="shared" si="454"/>
        <v>-1.9347504264288773E-4</v>
      </c>
      <c r="AC2414" s="15">
        <f t="shared" si="455"/>
        <v>2.7864299624340561E-3</v>
      </c>
    </row>
    <row r="2415" spans="1:29" x14ac:dyDescent="0.4">
      <c r="A2415" s="43">
        <f t="shared" si="446"/>
        <v>2021</v>
      </c>
      <c r="B2415" s="53">
        <v>44538</v>
      </c>
      <c r="C2415" s="45">
        <v>4995.9297999999999</v>
      </c>
      <c r="D2415" s="45">
        <f>VLOOKUP(B2415,'H11001.CSI  中证全债'!$A$2:$B$2792,2,0)</f>
        <v>216.49629999999999</v>
      </c>
      <c r="E2415" s="14">
        <f t="shared" si="447"/>
        <v>0</v>
      </c>
      <c r="F2415" s="14">
        <f>IF(AND((B2415-$B$2)&gt;123,OR(((G2414*J2414/C2414*C2415)/(G2414*K2414/D2414*D2415))&lt;(4/6),((G2414*J2414/C2414*C2415)/(G2414*K2414/D2414*D2415))&gt;(6/4))),COUNTIF($E$2:E2415,1),0)</f>
        <v>0</v>
      </c>
      <c r="G2415" s="21">
        <f t="shared" si="448"/>
        <v>39117.704249099646</v>
      </c>
      <c r="H2415" s="12">
        <f t="shared" si="449"/>
        <v>3.7932660163502669</v>
      </c>
      <c r="I2415" s="12">
        <f t="shared" si="450"/>
        <v>93.150846082302351</v>
      </c>
      <c r="J2415" s="15">
        <f>IF(OR((ROW(F2415)-MATCH(MAX($F$2:F2415),$F$2:F2415,0))=1,(ROW(F2415)-MATCH(MAX($F$2:F2415),$F$2:F2415,0))&gt;123),IF(OR(((G2414*J2414/C2414*C2415)/(G2414*K2414/D2414*D2415))&lt;(4/6),((G2414*J2414/C2414*C2415)/(G2414*K2414/D2414*D2415))&gt;(6/4)),50%,((G2414*J2414/C2414*C2415)/((G2414*K2414/D2414*D2415)+(G2414*J2414/C2414*C2415)))),((G2414*J2414/C2414*C2415)/((G2414*K2414/D2414*D2415)+(G2414*J2414/C2414*C2415))))</f>
        <v>0.48445815249620044</v>
      </c>
      <c r="K2415" s="18">
        <f t="shared" si="444"/>
        <v>0.51554184750379961</v>
      </c>
      <c r="L2415" s="20">
        <f t="shared" si="445"/>
        <v>0.93970674706989699</v>
      </c>
      <c r="M2415" s="51">
        <f>IF(AND((B2415-$B$2)&gt;123,OR(((U2414*R2414/C2414*C2415)/(U2414*S2414/D2414*D2415))&lt;(4/6),((U2414*R2414/C2414*C2415)/(U2414*S2414/D2414*D2415))&gt;(6/4))),1,0)</f>
        <v>0</v>
      </c>
      <c r="N2415" s="51">
        <f>IF(AND((B2415-$B$2)&gt;123,OR(((U2414*R2414/C2414*C2415)/(U2414*S2414/D2414*D2415))&lt;(4/6),((U2414*R2414/C2414*C2415)/(U2414*S2414/D2414*D2415))&gt;(6/4))),COUNTIF($M$2:M2415,1),0)</f>
        <v>0</v>
      </c>
      <c r="O2415" s="51">
        <f>IF(OR((ROW(N2415)-MATCH(MAX($N$2:N2415),$N$2:N2415,0))=1,(ROW(N2415)-MATCH(MAX($N$2:N2415),$N$2:N2415,0))&gt;123),IF(OR(((U2414*R2414/C2414*C2415)/(U2414*S2414/D2414*D2415))&lt;(4/6),((U2414*R2414/C2414*C2415)/(U2414*S2414/D2414*D2415))&gt;(6/4)),1,0),0)</f>
        <v>0</v>
      </c>
      <c r="P2415" s="47">
        <f>IF(O2415=1,U2414/2/C2415,P2414)</f>
        <v>3.7894353284260429</v>
      </c>
      <c r="Q2415" s="47">
        <f>IF(O2415=1,U2414/2/D2415,Q2414)</f>
        <v>93.056776270251035</v>
      </c>
      <c r="R2415" s="41">
        <f>P2415*C2415/U2414</f>
        <v>0.48791965012852645</v>
      </c>
      <c r="S2415" s="41">
        <f>Q2415*D2415/U2414</f>
        <v>0.51922544096858703</v>
      </c>
      <c r="T2415" s="41">
        <f t="shared" si="451"/>
        <v>0.9397067470699022</v>
      </c>
      <c r="U2415" s="42">
        <f>P2415*C2415+Q2415*D2415</f>
        <v>39078.200634893597</v>
      </c>
      <c r="V2415" s="25">
        <f>B2415</f>
        <v>44538</v>
      </c>
      <c r="W2415">
        <f>C2415/C$2</f>
        <v>2.1733217096399655</v>
      </c>
      <c r="X2415">
        <f>D2415/D$2</f>
        <v>1.5513887495521317</v>
      </c>
      <c r="Y2415">
        <f t="shared" si="452"/>
        <v>1.9539100317446798</v>
      </c>
      <c r="AA2415" s="15">
        <f t="shared" si="453"/>
        <v>1.4999345299970157E-2</v>
      </c>
      <c r="AB2415" s="15">
        <f t="shared" si="454"/>
        <v>-1.2562146833960952E-4</v>
      </c>
      <c r="AC2415" s="15">
        <f t="shared" si="455"/>
        <v>7.1450910971133652E-3</v>
      </c>
    </row>
    <row r="2416" spans="1:29" x14ac:dyDescent="0.4">
      <c r="A2416" s="43">
        <f t="shared" si="446"/>
        <v>2021</v>
      </c>
      <c r="B2416" s="53">
        <v>44539</v>
      </c>
      <c r="C2416" s="45">
        <v>5078.6900999999998</v>
      </c>
      <c r="D2416" s="45">
        <f>VLOOKUP(B2416,'H11001.CSI  中证全债'!$A$2:$B$2792,2,0)</f>
        <v>216.5188</v>
      </c>
      <c r="E2416" s="14">
        <f t="shared" si="447"/>
        <v>0</v>
      </c>
      <c r="F2416" s="14">
        <f>IF(AND((B2416-$B$2)&gt;123,OR(((G2415*J2415/C2415*C2416)/(G2415*K2415/D2415*D2416))&lt;(4/6),((G2415*J2415/C2415*C2416)/(G2415*K2415/D2415*D2416))&gt;(6/4))),COUNTIF($E$2:E2416,1),0)</f>
        <v>0</v>
      </c>
      <c r="G2416" s="21">
        <f t="shared" si="448"/>
        <v>39433.731976629453</v>
      </c>
      <c r="H2416" s="12">
        <f t="shared" si="449"/>
        <v>3.7932660163502669</v>
      </c>
      <c r="I2416" s="12">
        <f t="shared" si="450"/>
        <v>93.150846082302351</v>
      </c>
      <c r="J2416" s="15">
        <f>IF(OR((ROW(F2416)-MATCH(MAX($F$2:F2416),$F$2:F2416,0))=1,(ROW(F2416)-MATCH(MAX($F$2:F2416),$F$2:F2416,0))&gt;123),IF(OR(((G2415*J2415/C2415*C2416)/(G2415*K2415/D2415*D2416))&lt;(4/6),((G2415*J2415/C2415*C2416)/(G2415*K2415/D2415*D2416))&gt;(6/4)),50%,((G2415*J2415/C2415*C2416)/((G2415*K2415/D2415*D2416)+(G2415*J2415/C2415*C2416)))),((G2415*J2415/C2415*C2416)/((G2415*K2415/D2415*D2416)+(G2415*J2415/C2415*C2416))))</f>
        <v>0.48853663090579169</v>
      </c>
      <c r="K2416" s="18">
        <f t="shared" si="444"/>
        <v>0.51146336909420831</v>
      </c>
      <c r="L2416" s="20">
        <f t="shared" si="445"/>
        <v>0.95517423226414155</v>
      </c>
      <c r="M2416" s="51">
        <f>IF(AND((B2416-$B$2)&gt;123,OR(((U2415*R2415/C2415*C2416)/(U2415*S2415/D2415*D2416))&lt;(4/6),((U2415*R2415/C2415*C2416)/(U2415*S2415/D2415*D2416))&gt;(6/4))),1,0)</f>
        <v>0</v>
      </c>
      <c r="N2416" s="51">
        <f>IF(AND((B2416-$B$2)&gt;123,OR(((U2415*R2415/C2415*C2416)/(U2415*S2415/D2415*D2416))&lt;(4/6),((U2415*R2415/C2415*C2416)/(U2415*S2415/D2415*D2416))&gt;(6/4))),COUNTIF($M$2:M2416,1),0)</f>
        <v>0</v>
      </c>
      <c r="O2416" s="51">
        <f>IF(OR((ROW(N2416)-MATCH(MAX($N$2:N2416),$N$2:N2416,0))=1,(ROW(N2416)-MATCH(MAX($N$2:N2416),$N$2:N2416,0))&gt;123),IF(OR(((U2415*R2415/C2415*C2416)/(U2415*S2415/D2415*D2416))&lt;(4/6),((U2415*R2415/C2415*C2416)/(U2415*S2415/D2415*D2416))&gt;(6/4)),1,0),0)</f>
        <v>0</v>
      </c>
      <c r="P2416" s="47">
        <f>IF(O2416=1,U2415/2/C2416,P2415)</f>
        <v>3.7894353284260429</v>
      </c>
      <c r="Q2416" s="47">
        <f>IF(O2416=1,U2415/2/D2416,Q2415)</f>
        <v>93.056776270251035</v>
      </c>
      <c r="R2416" s="41">
        <f>P2416*C2416/U2415</f>
        <v>0.49248346582987429</v>
      </c>
      <c r="S2416" s="41">
        <f>Q2416*D2416/U2415</f>
        <v>0.51559542667152003</v>
      </c>
      <c r="T2416" s="41">
        <f t="shared" si="451"/>
        <v>0.95517423226414666</v>
      </c>
      <c r="U2416" s="42">
        <f>P2416*C2416+Q2416*D2416</f>
        <v>39393.909216970816</v>
      </c>
      <c r="V2416" s="25">
        <f>B2416</f>
        <v>44539</v>
      </c>
      <c r="W2416">
        <f>C2416/C$2</f>
        <v>2.2093239682558323</v>
      </c>
      <c r="X2416">
        <f>D2416/D$2</f>
        <v>1.5515499820852741</v>
      </c>
      <c r="Y2416">
        <f t="shared" si="452"/>
        <v>1.9696954608485409</v>
      </c>
      <c r="AA2416" s="15">
        <f t="shared" si="453"/>
        <v>1.6565545016264949E-2</v>
      </c>
      <c r="AB2416" s="15">
        <f t="shared" si="454"/>
        <v>1.0392787313229235E-4</v>
      </c>
      <c r="AC2416" s="15">
        <f t="shared" si="455"/>
        <v>8.0788925013941526E-3</v>
      </c>
    </row>
    <row r="2417" spans="1:29" x14ac:dyDescent="0.4">
      <c r="A2417" s="43">
        <f t="shared" si="446"/>
        <v>2021</v>
      </c>
      <c r="B2417" s="53">
        <v>44540</v>
      </c>
      <c r="C2417" s="45">
        <v>5055.1171999999997</v>
      </c>
      <c r="D2417" s="45">
        <f>VLOOKUP(B2417,'H11001.CSI  中证全债'!$A$2:$B$2792,2,0)</f>
        <v>216.5335</v>
      </c>
      <c r="E2417" s="14">
        <f t="shared" si="447"/>
        <v>0</v>
      </c>
      <c r="F2417" s="14">
        <f>IF(AND((B2417-$B$2)&gt;123,OR(((G2416*J2416/C2416*C2417)/(G2416*K2416/D2416*D2417))&lt;(4/6),((G2416*J2416/C2416*C2417)/(G2416*K2416/D2416*D2417))&gt;(6/4))),COUNTIF($E$2:E2417,1),0)</f>
        <v>0</v>
      </c>
      <c r="G2417" s="21">
        <f t="shared" si="448"/>
        <v>39345.683013590038</v>
      </c>
      <c r="H2417" s="12">
        <f t="shared" si="449"/>
        <v>3.7932660163502669</v>
      </c>
      <c r="I2417" s="12">
        <f t="shared" si="450"/>
        <v>93.150846082302351</v>
      </c>
      <c r="J2417" s="15">
        <f>IF(OR((ROW(F2417)-MATCH(MAX($F$2:F2417),$F$2:F2417,0))=1,(ROW(F2417)-MATCH(MAX($F$2:F2417),$F$2:F2417,0))&gt;123),IF(OR(((G2416*J2416/C2416*C2417)/(G2416*K2416/D2416*D2417))&lt;(4/6),((G2416*J2416/C2416*C2417)/(G2416*K2416/D2416*D2417))&gt;(6/4)),50%,((G2416*J2416/C2416*C2417)/((G2416*K2416/D2416*D2417)+(G2416*J2416/C2416*C2417)))),((G2416*J2416/C2416*C2417)/((G2416*K2416/D2416*D2417)+(G2416*J2416/C2416*C2417))))</f>
        <v>0.48735726043450583</v>
      </c>
      <c r="K2417" s="18">
        <f t="shared" si="444"/>
        <v>0.51264273956549422</v>
      </c>
      <c r="L2417" s="20">
        <f t="shared" si="445"/>
        <v>0.95067621721821349</v>
      </c>
      <c r="M2417" s="51">
        <f>IF(AND((B2417-$B$2)&gt;123,OR(((U2416*R2416/C2416*C2417)/(U2416*S2416/D2416*D2417))&lt;(4/6),((U2416*R2416/C2416*C2417)/(U2416*S2416/D2416*D2417))&gt;(6/4))),1,0)</f>
        <v>0</v>
      </c>
      <c r="N2417" s="51">
        <f>IF(AND((B2417-$B$2)&gt;123,OR(((U2416*R2416/C2416*C2417)/(U2416*S2416/D2416*D2417))&lt;(4/6),((U2416*R2416/C2416*C2417)/(U2416*S2416/D2416*D2417))&gt;(6/4))),COUNTIF($M$2:M2417,1),0)</f>
        <v>0</v>
      </c>
      <c r="O2417" s="51">
        <f>IF(OR((ROW(N2417)-MATCH(MAX($N$2:N2417),$N$2:N2417,0))=1,(ROW(N2417)-MATCH(MAX($N$2:N2417),$N$2:N2417,0))&gt;123),IF(OR(((U2416*R2416/C2416*C2417)/(U2416*S2416/D2416*D2417))&lt;(4/6),((U2416*R2416/C2416*C2417)/(U2416*S2416/D2416*D2417))&gt;(6/4)),1,0),0)</f>
        <v>0</v>
      </c>
      <c r="P2417" s="47">
        <f>IF(O2417=1,U2416/2/C2417,P2416)</f>
        <v>3.7894353284260429</v>
      </c>
      <c r="Q2417" s="47">
        <f>IF(O2417=1,U2416/2/D2417,Q2416)</f>
        <v>93.056776270251035</v>
      </c>
      <c r="R2417" s="41">
        <f>P2417*C2417/U2416</f>
        <v>0.48626907275203229</v>
      </c>
      <c r="S2417" s="41">
        <f>Q2417*D2417/U2416</f>
        <v>0.51149809361478304</v>
      </c>
      <c r="T2417" s="41">
        <f t="shared" si="451"/>
        <v>0.95067621721821882</v>
      </c>
      <c r="U2417" s="42">
        <f>P2417*C2417+Q2417*D2417</f>
        <v>39305.94917152854</v>
      </c>
      <c r="V2417" s="25">
        <f>B2417</f>
        <v>44540</v>
      </c>
      <c r="W2417">
        <f>C2417/C$2</f>
        <v>2.1990693214973507</v>
      </c>
      <c r="X2417">
        <f>D2417/D$2</f>
        <v>1.5516553206735937</v>
      </c>
      <c r="Y2417">
        <f t="shared" si="452"/>
        <v>1.9652974585764271</v>
      </c>
      <c r="AA2417" s="15">
        <f t="shared" si="453"/>
        <v>-4.6415314846637301E-3</v>
      </c>
      <c r="AB2417" s="15">
        <f t="shared" si="454"/>
        <v>6.7892487857879047E-5</v>
      </c>
      <c r="AC2417" s="15">
        <f t="shared" si="455"/>
        <v>-2.2328336331846055E-3</v>
      </c>
    </row>
    <row r="2418" spans="1:29" x14ac:dyDescent="0.4">
      <c r="A2418" s="43">
        <f t="shared" si="446"/>
        <v>2021</v>
      </c>
      <c r="B2418" s="53">
        <v>44543</v>
      </c>
      <c r="C2418" s="45">
        <v>5083.8006999999998</v>
      </c>
      <c r="D2418" s="45">
        <f>VLOOKUP(B2418,'H11001.CSI  中证全债'!$A$2:$B$2792,2,0)</f>
        <v>216.5659</v>
      </c>
      <c r="E2418" s="14">
        <f t="shared" si="447"/>
        <v>0</v>
      </c>
      <c r="F2418" s="14">
        <f>IF(AND((B2418-$B$2)&gt;123,OR(((G2417*J2417/C2417*C2418)/(G2417*K2417/D2417*D2418))&lt;(4/6),((G2417*J2417/C2417*C2418)/(G2417*K2417/D2417*D2418))&gt;(6/4))),COUNTIF($E$2:E2418,1),0)</f>
        <v>0</v>
      </c>
      <c r="G2418" s="21">
        <f t="shared" si="448"/>
        <v>39457.50524678309</v>
      </c>
      <c r="H2418" s="12">
        <f t="shared" si="449"/>
        <v>3.7932660163502669</v>
      </c>
      <c r="I2418" s="12">
        <f t="shared" si="450"/>
        <v>93.150846082302351</v>
      </c>
      <c r="J2418" s="15">
        <f>IF(OR((ROW(F2418)-MATCH(MAX($F$2:F2418),$F$2:F2418,0))=1,(ROW(F2418)-MATCH(MAX($F$2:F2418),$F$2:F2418,0))&gt;123),IF(OR(((G2417*J2417/C2417*C2418)/(G2417*K2417/D2417*D2418))&lt;(4/6),((G2417*J2417/C2417*C2418)/(G2417*K2417/D2417*D2418))&gt;(6/4)),50%,((G2417*J2417/C2417*C2418)/((G2417*K2417/D2417*D2418)+(G2417*J2417/C2417*C2418)))),((G2417*J2417/C2417*C2418)/((G2417*K2417/D2417*D2418)+(G2417*J2417/C2417*C2418))))</f>
        <v>0.488733596019224</v>
      </c>
      <c r="K2418" s="18">
        <f t="shared" si="444"/>
        <v>0.51126640398077594</v>
      </c>
      <c r="L2418" s="20">
        <f t="shared" si="445"/>
        <v>0.95592746210955959</v>
      </c>
      <c r="M2418" s="51">
        <f>IF(AND((B2418-$B$2)&gt;123,OR(((U2417*R2417/C2417*C2418)/(U2417*S2417/D2417*D2418))&lt;(4/6),((U2417*R2417/C2417*C2418)/(U2417*S2417/D2417*D2418))&gt;(6/4))),1,0)</f>
        <v>0</v>
      </c>
      <c r="N2418" s="51">
        <f>IF(AND((B2418-$B$2)&gt;123,OR(((U2417*R2417/C2417*C2418)/(U2417*S2417/D2417*D2418))&lt;(4/6),((U2417*R2417/C2417*C2418)/(U2417*S2417/D2417*D2418))&gt;(6/4))),COUNTIF($M$2:M2418,1),0)</f>
        <v>0</v>
      </c>
      <c r="O2418" s="51">
        <f>IF(OR((ROW(N2418)-MATCH(MAX($N$2:N2418),$N$2:N2418,0))=1,(ROW(N2418)-MATCH(MAX($N$2:N2418),$N$2:N2418,0))&gt;123),IF(OR(((U2417*R2417/C2417*C2418)/(U2417*S2417/D2417*D2418))&lt;(4/6),((U2417*R2417/C2417*C2418)/(U2417*S2417/D2417*D2418))&gt;(6/4)),1,0),0)</f>
        <v>0</v>
      </c>
      <c r="P2418" s="47">
        <f>IF(O2418=1,U2417/2/C2418,P2417)</f>
        <v>3.7894353284260429</v>
      </c>
      <c r="Q2418" s="47">
        <f>IF(O2418=1,U2417/2/D2418,Q2417)</f>
        <v>93.056776270251035</v>
      </c>
      <c r="R2418" s="41">
        <f>P2418*C2418/U2417</f>
        <v>0.49012259928355961</v>
      </c>
      <c r="S2418" s="41">
        <f>Q2418*D2418/U2417</f>
        <v>0.51271944651735901</v>
      </c>
      <c r="T2418" s="41">
        <f t="shared" si="451"/>
        <v>0.95592746210956459</v>
      </c>
      <c r="U2418" s="42">
        <f>P2418*C2418+Q2418*D2418</f>
        <v>39417.658479322607</v>
      </c>
      <c r="V2418" s="25">
        <f>B2418</f>
        <v>44543</v>
      </c>
      <c r="W2418">
        <f>C2418/C$2</f>
        <v>2.2115471736197843</v>
      </c>
      <c r="X2418">
        <f>D2418/D$2</f>
        <v>1.5518874955213184</v>
      </c>
      <c r="Y2418">
        <f t="shared" si="452"/>
        <v>1.9708829239661303</v>
      </c>
      <c r="AA2418" s="15">
        <f t="shared" si="453"/>
        <v>5.6741513332274618E-3</v>
      </c>
      <c r="AB2418" s="15">
        <f t="shared" si="454"/>
        <v>1.4963042670057547E-4</v>
      </c>
      <c r="AC2418" s="15">
        <f t="shared" si="455"/>
        <v>2.8420458009186245E-3</v>
      </c>
    </row>
    <row r="2419" spans="1:29" x14ac:dyDescent="0.4">
      <c r="A2419" s="43">
        <f t="shared" si="446"/>
        <v>2021</v>
      </c>
      <c r="B2419" s="53">
        <v>44544</v>
      </c>
      <c r="C2419" s="45">
        <v>5049.6953000000003</v>
      </c>
      <c r="D2419" s="45">
        <f>VLOOKUP(B2419,'H11001.CSI  中证全债'!$A$2:$B$2792,2,0)</f>
        <v>216.6677</v>
      </c>
      <c r="E2419" s="14">
        <f t="shared" si="447"/>
        <v>0</v>
      </c>
      <c r="F2419" s="14">
        <f>IF(AND((B2419-$B$2)&gt;123,OR(((G2418*J2418/C2418*C2419)/(G2418*K2418/D2418*D2419))&lt;(4/6),((G2418*J2418/C2418*C2419)/(G2418*K2418/D2418*D2419))&gt;(6/4))),COUNTIF($E$2:E2419,1),0)</f>
        <v>0</v>
      </c>
      <c r="G2419" s="21">
        <f t="shared" si="448"/>
        <v>39337.617148120233</v>
      </c>
      <c r="H2419" s="12">
        <f t="shared" si="449"/>
        <v>3.7932660163502669</v>
      </c>
      <c r="I2419" s="12">
        <f t="shared" si="450"/>
        <v>93.150846082302351</v>
      </c>
      <c r="J2419" s="15">
        <f>IF(OR((ROW(F2419)-MATCH(MAX($F$2:F2419),$F$2:F2419,0))=1,(ROW(F2419)-MATCH(MAX($F$2:F2419),$F$2:F2419,0))&gt;123),IF(OR(((G2418*J2418/C2418*C2419)/(G2418*K2418/D2418*D2419))&lt;(4/6),((G2418*J2418/C2418*C2419)/(G2418*K2418/D2418*D2419))&gt;(6/4)),50%,((G2418*J2418/C2418*C2419)/((G2418*K2418/D2418*D2419)+(G2418*J2418/C2418*C2419)))),((G2418*J2418/C2418*C2419)/((G2418*K2418/D2418*D2419)+(G2418*J2418/C2418*C2419))))</f>
        <v>0.48693436367253351</v>
      </c>
      <c r="K2419" s="18">
        <f t="shared" si="444"/>
        <v>0.51306563632746649</v>
      </c>
      <c r="L2419" s="20">
        <f t="shared" si="445"/>
        <v>0.94906836317867416</v>
      </c>
      <c r="M2419" s="51">
        <f>IF(AND((B2419-$B$2)&gt;123,OR(((U2418*R2418/C2418*C2419)/(U2418*S2418/D2418*D2419))&lt;(4/6),((U2418*R2418/C2418*C2419)/(U2418*S2418/D2418*D2419))&gt;(6/4))),1,0)</f>
        <v>0</v>
      </c>
      <c r="N2419" s="51">
        <f>IF(AND((B2419-$B$2)&gt;123,OR(((U2418*R2418/C2418*C2419)/(U2418*S2418/D2418*D2419))&lt;(4/6),((U2418*R2418/C2418*C2419)/(U2418*S2418/D2418*D2419))&gt;(6/4))),COUNTIF($M$2:M2419,1),0)</f>
        <v>0</v>
      </c>
      <c r="O2419" s="51">
        <f>IF(OR((ROW(N2419)-MATCH(MAX($N$2:N2419),$N$2:N2419,0))=1,(ROW(N2419)-MATCH(MAX($N$2:N2419),$N$2:N2419,0))&gt;123),IF(OR(((U2418*R2418/C2418*C2419)/(U2418*S2418/D2418*D2419))&lt;(4/6),((U2418*R2418/C2418*C2419)/(U2418*S2418/D2418*D2419))&gt;(6/4)),1,0),0)</f>
        <v>0</v>
      </c>
      <c r="P2419" s="47">
        <f>IF(O2419=1,U2418/2/C2419,P2418)</f>
        <v>3.7894353284260429</v>
      </c>
      <c r="Q2419" s="47">
        <f>IF(O2419=1,U2418/2/D2419,Q2418)</f>
        <v>93.056776270251035</v>
      </c>
      <c r="R2419" s="41">
        <f>P2419*C2419/U2418</f>
        <v>0.48545485718399245</v>
      </c>
      <c r="S2419" s="41">
        <f>Q2419*D2419/U2418</f>
        <v>0.51150673230543353</v>
      </c>
      <c r="T2419" s="41">
        <f t="shared" si="451"/>
        <v>0.94906836317867882</v>
      </c>
      <c r="U2419" s="42">
        <f>P2419*C2419+Q2419*D2419</f>
        <v>39297.89145149682</v>
      </c>
      <c r="V2419" s="25">
        <f>B2419</f>
        <v>44544</v>
      </c>
      <c r="W2419">
        <f>C2419/C$2</f>
        <v>2.1967106948854442</v>
      </c>
      <c r="X2419">
        <f>D2419/D$2</f>
        <v>1.5526169831601575</v>
      </c>
      <c r="Y2419">
        <f t="shared" si="452"/>
        <v>1.964894572574841</v>
      </c>
      <c r="AA2419" s="15">
        <f t="shared" si="453"/>
        <v>-6.7086422172294435E-3</v>
      </c>
      <c r="AB2419" s="15">
        <f t="shared" si="454"/>
        <v>4.7006477012301318E-4</v>
      </c>
      <c r="AC2419" s="15">
        <f t="shared" si="455"/>
        <v>-3.0384105105738524E-3</v>
      </c>
    </row>
    <row r="2420" spans="1:29" x14ac:dyDescent="0.4">
      <c r="A2420" s="43">
        <f t="shared" si="446"/>
        <v>2021</v>
      </c>
      <c r="B2420" s="53">
        <v>44545</v>
      </c>
      <c r="C2420" s="45">
        <v>5005.8990999999996</v>
      </c>
      <c r="D2420" s="45">
        <f>VLOOKUP(B2420,'H11001.CSI  中证全债'!$A$2:$B$2792,2,0)</f>
        <v>216.7193</v>
      </c>
      <c r="E2420" s="14">
        <f t="shared" si="447"/>
        <v>0</v>
      </c>
      <c r="F2420" s="14">
        <f>IF(AND((B2420-$B$2)&gt;123,OR(((G2419*J2419/C2419*C2420)/(G2419*K2419/D2419*D2420))&lt;(4/6),((G2419*J2419/C2419*C2420)/(G2419*K2419/D2419*D2420))&gt;(6/4))),COUNTIF($E$2:E2420,1),0)</f>
        <v>0</v>
      </c>
      <c r="G2420" s="21">
        <f t="shared" si="448"/>
        <v>39176.293094672801</v>
      </c>
      <c r="H2420" s="12">
        <f t="shared" si="449"/>
        <v>3.7932660163502669</v>
      </c>
      <c r="I2420" s="12">
        <f t="shared" si="450"/>
        <v>93.150846082302351</v>
      </c>
      <c r="J2420" s="15">
        <f>IF(OR((ROW(F2420)-MATCH(MAX($F$2:F2420),$F$2:F2420,0))=1,(ROW(F2420)-MATCH(MAX($F$2:F2420),$F$2:F2420,0))&gt;123),IF(OR(((G2419*J2419/C2419*C2420)/(G2419*K2419/D2419*D2420))&lt;(4/6),((G2419*J2419/C2419*C2420)/(G2419*K2419/D2419*D2420))&gt;(6/4)),50%,((G2419*J2419/C2419*C2420)/((G2419*K2419/D2419*D2420)+(G2419*J2419/C2419*C2420)))),((G2419*J2419/C2419*C2420)/((G2419*K2419/D2419*D2420)+(G2419*J2419/C2419*C2420))))</f>
        <v>0.4846989196098922</v>
      </c>
      <c r="K2420" s="18">
        <f t="shared" si="444"/>
        <v>0.5153010803901078</v>
      </c>
      <c r="L2420" s="20">
        <f t="shared" si="445"/>
        <v>0.9406130475079767</v>
      </c>
      <c r="M2420" s="51">
        <f>IF(AND((B2420-$B$2)&gt;123,OR(((U2419*R2419/C2419*C2420)/(U2419*S2419/D2419*D2420))&lt;(4/6),((U2419*R2419/C2419*C2420)/(U2419*S2419/D2419*D2420))&gt;(6/4))),1,0)</f>
        <v>0</v>
      </c>
      <c r="N2420" s="51">
        <f>IF(AND((B2420-$B$2)&gt;123,OR(((U2419*R2419/C2419*C2420)/(U2419*S2419/D2419*D2420))&lt;(4/6),((U2419*R2419/C2419*C2420)/(U2419*S2419/D2419*D2420))&gt;(6/4))),COUNTIF($M$2:M2420,1),0)</f>
        <v>0</v>
      </c>
      <c r="O2420" s="51">
        <f>IF(OR((ROW(N2420)-MATCH(MAX($N$2:N2420),$N$2:N2420,0))=1,(ROW(N2420)-MATCH(MAX($N$2:N2420),$N$2:N2420,0))&gt;123),IF(OR(((U2419*R2419/C2419*C2420)/(U2419*S2419/D2419*D2420))&lt;(4/6),((U2419*R2419/C2419*C2420)/(U2419*S2419/D2419*D2420))&gt;(6/4)),1,0),0)</f>
        <v>0</v>
      </c>
      <c r="P2420" s="47">
        <f>IF(O2420=1,U2419/2/C2420,P2419)</f>
        <v>3.7894353284260429</v>
      </c>
      <c r="Q2420" s="47">
        <f>IF(O2420=1,U2419/2/D2420,Q2419)</f>
        <v>93.056776270251035</v>
      </c>
      <c r="R2420" s="41">
        <f>P2420*C2420/U2419</f>
        <v>0.48271116335819586</v>
      </c>
      <c r="S2420" s="41">
        <f>Q2420*D2420/U2419</f>
        <v>0.51318782429934329</v>
      </c>
      <c r="T2420" s="41">
        <f t="shared" si="451"/>
        <v>0.94061304750798147</v>
      </c>
      <c r="U2420" s="42">
        <f>P2420*C2420+Q2420*D2420</f>
        <v>39136.730313621549</v>
      </c>
      <c r="V2420" s="25">
        <f>B2420</f>
        <v>44545</v>
      </c>
      <c r="W2420">
        <f>C2420/C$2</f>
        <v>2.1776585392166967</v>
      </c>
      <c r="X2420">
        <f>D2420/D$2</f>
        <v>1.5529867431028304</v>
      </c>
      <c r="Y2420">
        <f t="shared" si="452"/>
        <v>1.9568365156810774</v>
      </c>
      <c r="AA2420" s="15">
        <f t="shared" si="453"/>
        <v>-8.6730381534110279E-3</v>
      </c>
      <c r="AB2420" s="15">
        <f t="shared" si="454"/>
        <v>2.3815271034854923E-4</v>
      </c>
      <c r="AC2420" s="15">
        <f t="shared" si="455"/>
        <v>-4.1010123424607414E-3</v>
      </c>
    </row>
    <row r="2421" spans="1:29" x14ac:dyDescent="0.4">
      <c r="A2421" s="43">
        <f t="shared" si="446"/>
        <v>2021</v>
      </c>
      <c r="B2421" s="53">
        <v>44546</v>
      </c>
      <c r="C2421" s="45">
        <v>5034.7321000000002</v>
      </c>
      <c r="D2421" s="45">
        <f>VLOOKUP(B2421,'H11001.CSI  中证全债'!$A$2:$B$2792,2,0)</f>
        <v>216.69990000000001</v>
      </c>
      <c r="E2421" s="14">
        <f t="shared" si="447"/>
        <v>0</v>
      </c>
      <c r="F2421" s="14">
        <f>IF(AND((B2421-$B$2)&gt;123,OR(((G2420*J2420/C2420*C2421)/(G2420*K2420/D2420*D2421))&lt;(4/6),((G2420*J2420/C2420*C2421)/(G2420*K2420/D2420*D2421))&gt;(6/4))),COUNTIF($E$2:E2421,1),0)</f>
        <v>0</v>
      </c>
      <c r="G2421" s="21">
        <f t="shared" si="448"/>
        <v>39283.857207308232</v>
      </c>
      <c r="H2421" s="12">
        <f t="shared" si="449"/>
        <v>3.7932660163502669</v>
      </c>
      <c r="I2421" s="12">
        <f t="shared" si="450"/>
        <v>93.150846082302351</v>
      </c>
      <c r="J2421" s="15">
        <f>IF(OR((ROW(F2421)-MATCH(MAX($F$2:F2421),$F$2:F2421,0))=1,(ROW(F2421)-MATCH(MAX($F$2:F2421),$F$2:F2421,0))&gt;123),IF(OR(((G2420*J2420/C2420*C2421)/(G2420*K2420/D2420*D2421))&lt;(4/6),((G2420*J2420/C2420*C2421)/(G2420*K2420/D2420*D2421))&gt;(6/4)),50%,((G2420*J2420/C2420*C2421)/((G2420*K2420/D2420*D2421)+(G2420*J2420/C2420*C2421)))),((G2420*J2420/C2420*C2421)/((G2420*K2420/D2420*D2421)+(G2420*J2420/C2420*C2421))))</f>
        <v>0.48615588015132272</v>
      </c>
      <c r="K2421" s="18">
        <f t="shared" si="444"/>
        <v>0.51384411984867728</v>
      </c>
      <c r="L2421" s="20">
        <f t="shared" si="445"/>
        <v>0.94611548789249833</v>
      </c>
      <c r="M2421" s="51">
        <f>IF(AND((B2421-$B$2)&gt;123,OR(((U2420*R2420/C2420*C2421)/(U2420*S2420/D2420*D2421))&lt;(4/6),((U2420*R2420/C2420*C2421)/(U2420*S2420/D2420*D2421))&gt;(6/4))),1,0)</f>
        <v>0</v>
      </c>
      <c r="N2421" s="51">
        <f>IF(AND((B2421-$B$2)&gt;123,OR(((U2420*R2420/C2420*C2421)/(U2420*S2420/D2420*D2421))&lt;(4/6),((U2420*R2420/C2420*C2421)/(U2420*S2420/D2420*D2421))&gt;(6/4))),COUNTIF($M$2:M2421,1),0)</f>
        <v>0</v>
      </c>
      <c r="O2421" s="51">
        <f>IF(OR((ROW(N2421)-MATCH(MAX($N$2:N2421),$N$2:N2421,0))=1,(ROW(N2421)-MATCH(MAX($N$2:N2421),$N$2:N2421,0))&gt;123),IF(OR(((U2420*R2420/C2420*C2421)/(U2420*S2420/D2420*D2421))&lt;(4/6),((U2420*R2420/C2420*C2421)/(U2420*S2420/D2420*D2421))&gt;(6/4)),1,0),0)</f>
        <v>0</v>
      </c>
      <c r="P2421" s="47">
        <f>IF(O2421=1,U2420/2/C2421,P2420)</f>
        <v>3.7894353284260429</v>
      </c>
      <c r="Q2421" s="47">
        <f>IF(O2421=1,U2420/2/D2421,Q2420)</f>
        <v>93.056776270251035</v>
      </c>
      <c r="R2421" s="41">
        <f>P2421*C2421/U2420</f>
        <v>0.48749069061245165</v>
      </c>
      <c r="S2421" s="41">
        <f>Q2421*D2421/U2420</f>
        <v>0.51525495232970964</v>
      </c>
      <c r="T2421" s="41">
        <f t="shared" si="451"/>
        <v>0.9461154878925031</v>
      </c>
      <c r="U2421" s="42">
        <f>P2421*C2421+Q2421*D2421</f>
        <v>39244.185800986415</v>
      </c>
      <c r="V2421" s="25">
        <f>B2421</f>
        <v>44546</v>
      </c>
      <c r="W2421">
        <f>C2421/C$2</f>
        <v>2.1902014265995517</v>
      </c>
      <c r="X2421">
        <f>D2421/D$2</f>
        <v>1.55284772482981</v>
      </c>
      <c r="Y2421">
        <f t="shared" si="452"/>
        <v>1.9622092900493209</v>
      </c>
      <c r="AA2421" s="15">
        <f t="shared" si="453"/>
        <v>5.7598044674931348E-3</v>
      </c>
      <c r="AB2421" s="15">
        <f t="shared" si="454"/>
        <v>-8.9516715862325569E-5</v>
      </c>
      <c r="AC2421" s="15">
        <f t="shared" si="455"/>
        <v>2.7456429421615081E-3</v>
      </c>
    </row>
    <row r="2422" spans="1:29" x14ac:dyDescent="0.4">
      <c r="A2422" s="43">
        <f t="shared" si="446"/>
        <v>2021</v>
      </c>
      <c r="B2422" s="53">
        <v>44547</v>
      </c>
      <c r="C2422" s="45">
        <v>4954.7599</v>
      </c>
      <c r="D2422" s="45">
        <f>VLOOKUP(B2422,'H11001.CSI  中证全债'!$A$2:$B$2792,2,0)</f>
        <v>216.78790000000001</v>
      </c>
      <c r="E2422" s="14">
        <f t="shared" si="447"/>
        <v>0</v>
      </c>
      <c r="F2422" s="14">
        <f>IF(AND((B2422-$B$2)&gt;123,OR(((G2421*J2421/C2421*C2422)/(G2421*K2421/D2421*D2422))&lt;(4/6),((G2421*J2421/C2421*C2422)/(G2421*K2421/D2421*D2422))&gt;(6/4))),COUNTIF($E$2:E2422,1),0)</f>
        <v>0</v>
      </c>
      <c r="G2422" s="21">
        <f t="shared" si="448"/>
        <v>38988.698653250714</v>
      </c>
      <c r="H2422" s="12">
        <f t="shared" si="449"/>
        <v>3.7932660163502669</v>
      </c>
      <c r="I2422" s="12">
        <f t="shared" si="450"/>
        <v>93.150846082302351</v>
      </c>
      <c r="J2422" s="15">
        <f>IF(OR((ROW(F2422)-MATCH(MAX($F$2:F2422),$F$2:F2422,0))=1,(ROW(F2422)-MATCH(MAX($F$2:F2422),$F$2:F2422,0))&gt;123),IF(OR(((G2421*J2421/C2421*C2422)/(G2421*K2421/D2421*D2422))&lt;(4/6),((G2421*J2421/C2421*C2422)/(G2421*K2421/D2421*D2422))&gt;(6/4)),50%,((G2421*J2421/C2421*C2422)/((G2421*K2421/D2421*D2422)+(G2421*J2421/C2421*C2422)))),((G2421*J2421/C2421*C2422)/((G2421*K2421/D2421*D2422)+(G2421*J2421/C2421*C2422))))</f>
        <v>0.48205564681697899</v>
      </c>
      <c r="K2422" s="18">
        <f t="shared" si="444"/>
        <v>0.51794435318302101</v>
      </c>
      <c r="L2422" s="20">
        <f t="shared" si="445"/>
        <v>0.93070933943870926</v>
      </c>
      <c r="M2422" s="51">
        <f>IF(AND((B2422-$B$2)&gt;123,OR(((U2421*R2421/C2421*C2422)/(U2421*S2421/D2421*D2422))&lt;(4/6),((U2421*R2421/C2421*C2422)/(U2421*S2421/D2421*D2422))&gt;(6/4))),1,0)</f>
        <v>0</v>
      </c>
      <c r="N2422" s="51">
        <f>IF(AND((B2422-$B$2)&gt;123,OR(((U2421*R2421/C2421*C2422)/(U2421*S2421/D2421*D2422))&lt;(4/6),((U2421*R2421/C2421*C2422)/(U2421*S2421/D2421*D2422))&gt;(6/4))),COUNTIF($M$2:M2422,1),0)</f>
        <v>0</v>
      </c>
      <c r="O2422" s="51">
        <f>IF(OR((ROW(N2422)-MATCH(MAX($N$2:N2422),$N$2:N2422,0))=1,(ROW(N2422)-MATCH(MAX($N$2:N2422),$N$2:N2422,0))&gt;123),IF(OR(((U2421*R2421/C2421*C2422)/(U2421*S2421/D2421*D2422))&lt;(4/6),((U2421*R2421/C2421*C2422)/(U2421*S2421/D2421*D2422))&gt;(6/4)),1,0),0)</f>
        <v>0</v>
      </c>
      <c r="P2422" s="47">
        <f>IF(O2422=1,U2421/2/C2422,P2421)</f>
        <v>3.7894353284260429</v>
      </c>
      <c r="Q2422" s="47">
        <f>IF(O2422=1,U2421/2/D2422,Q2421)</f>
        <v>93.056776270251035</v>
      </c>
      <c r="R2422" s="41">
        <f>P2422*C2422/U2421</f>
        <v>0.47843373039113363</v>
      </c>
      <c r="S2422" s="41">
        <f>Q2422*D2422/U2421</f>
        <v>0.51405278760785211</v>
      </c>
      <c r="T2422" s="41">
        <f t="shared" si="451"/>
        <v>0.93070933943871403</v>
      </c>
      <c r="U2422" s="42">
        <f>P2422*C2422+Q2422*D2422</f>
        <v>38949.325317326242</v>
      </c>
      <c r="V2422" s="25">
        <f>B2422</f>
        <v>44547</v>
      </c>
      <c r="W2422">
        <f>C2422/C$2</f>
        <v>2.1554120429641634</v>
      </c>
      <c r="X2422">
        <f>D2422/D$2</f>
        <v>1.5534783231816554</v>
      </c>
      <c r="Y2422">
        <f t="shared" si="452"/>
        <v>1.947466265866312</v>
      </c>
      <c r="AA2422" s="15">
        <f t="shared" si="453"/>
        <v>-1.5884102353727947E-2</v>
      </c>
      <c r="AB2422" s="15">
        <f t="shared" si="454"/>
        <v>4.0609155795645613E-4</v>
      </c>
      <c r="AC2422" s="15">
        <f t="shared" si="455"/>
        <v>-7.5134820010144265E-3</v>
      </c>
    </row>
    <row r="2423" spans="1:29" x14ac:dyDescent="0.4">
      <c r="A2423" s="43">
        <f t="shared" si="446"/>
        <v>2021</v>
      </c>
      <c r="B2423" s="53">
        <v>44550</v>
      </c>
      <c r="C2423" s="45">
        <v>4880.4178000000002</v>
      </c>
      <c r="D2423" s="45">
        <f>VLOOKUP(B2423,'H11001.CSI  中证全债'!$A$2:$B$2792,2,0)</f>
        <v>216.7433</v>
      </c>
      <c r="E2423" s="14">
        <f t="shared" si="447"/>
        <v>0</v>
      </c>
      <c r="F2423" s="14">
        <f>IF(AND((B2423-$B$2)&gt;123,OR(((G2422*J2422/C2422*C2423)/(G2422*K2422/D2422*D2423))&lt;(4/6),((G2422*J2422/C2422*C2423)/(G2422*K2422/D2422*D2423))&gt;(6/4))),COUNTIF($E$2:E2423,1),0)</f>
        <v>0</v>
      </c>
      <c r="G2423" s="21">
        <f t="shared" si="448"/>
        <v>38702.54476400133</v>
      </c>
      <c r="H2423" s="12">
        <f t="shared" si="449"/>
        <v>3.7932660163502669</v>
      </c>
      <c r="I2423" s="12">
        <f t="shared" si="450"/>
        <v>93.150846082302351</v>
      </c>
      <c r="J2423" s="15">
        <f>IF(OR((ROW(F2423)-MATCH(MAX($F$2:F2423),$F$2:F2423,0))=1,(ROW(F2423)-MATCH(MAX($F$2:F2423),$F$2:F2423,0))&gt;123),IF(OR(((G2422*J2422/C2422*C2423)/(G2422*K2422/D2422*D2423))&lt;(4/6),((G2422*J2422/C2422*C2423)/(G2422*K2422/D2422*D2423))&gt;(6/4)),50%,((G2422*J2422/C2422*C2423)/((G2422*K2422/D2422*D2423)+(G2422*J2422/C2422*C2423)))),((G2422*J2422/C2422*C2423)/((G2422*K2422/D2422*D2423)+(G2422*J2422/C2422*C2423))))</f>
        <v>0.47833348166682593</v>
      </c>
      <c r="K2423" s="18">
        <f t="shared" si="444"/>
        <v>0.52166651833317412</v>
      </c>
      <c r="L2423" s="20">
        <f t="shared" si="445"/>
        <v>0.9169334524193623</v>
      </c>
      <c r="M2423" s="51">
        <f>IF(AND((B2423-$B$2)&gt;123,OR(((U2422*R2422/C2422*C2423)/(U2422*S2422/D2422*D2423))&lt;(4/6),((U2422*R2422/C2422*C2423)/(U2422*S2422/D2422*D2423))&gt;(6/4))),1,0)</f>
        <v>0</v>
      </c>
      <c r="N2423" s="51">
        <f>IF(AND((B2423-$B$2)&gt;123,OR(((U2422*R2422/C2422*C2423)/(U2422*S2422/D2422*D2423))&lt;(4/6),((U2422*R2422/C2422*C2423)/(U2422*S2422/D2422*D2423))&gt;(6/4))),COUNTIF($M$2:M2423,1),0)</f>
        <v>0</v>
      </c>
      <c r="O2423" s="51">
        <f>IF(OR((ROW(N2423)-MATCH(MAX($N$2:N2423),$N$2:N2423,0))=1,(ROW(N2423)-MATCH(MAX($N$2:N2423),$N$2:N2423,0))&gt;123),IF(OR(((U2422*R2422/C2422*C2423)/(U2422*S2422/D2422*D2423))&lt;(4/6),((U2422*R2422/C2422*C2423)/(U2422*S2422/D2422*D2423))&gt;(6/4)),1,0),0)</f>
        <v>0</v>
      </c>
      <c r="P2423" s="47">
        <f>IF(O2423=1,U2422/2/C2423,P2422)</f>
        <v>3.7894353284260429</v>
      </c>
      <c r="Q2423" s="47">
        <f>IF(O2423=1,U2422/2/D2423,Q2422)</f>
        <v>93.056776270251035</v>
      </c>
      <c r="R2423" s="41">
        <f>P2423*C2423/U2422</f>
        <v>0.47482279803630933</v>
      </c>
      <c r="S2423" s="41">
        <f>Q2423*D2423/U2422</f>
        <v>0.51783779595287927</v>
      </c>
      <c r="T2423" s="41">
        <f t="shared" si="451"/>
        <v>0.91693345241936708</v>
      </c>
      <c r="U2423" s="42">
        <f>P2423*C2423+Q2423*D2423</f>
        <v>38663.460404975209</v>
      </c>
      <c r="V2423" s="25">
        <f>B2423</f>
        <v>44550</v>
      </c>
      <c r="W2423">
        <f>C2423/C$2</f>
        <v>2.1230718567849611</v>
      </c>
      <c r="X2423">
        <f>D2423/D$2</f>
        <v>1.5531587244715155</v>
      </c>
      <c r="Y2423">
        <f t="shared" si="452"/>
        <v>1.9331730202487605</v>
      </c>
      <c r="AA2423" s="15">
        <f t="shared" si="453"/>
        <v>-1.500417810356458E-2</v>
      </c>
      <c r="AB2423" s="15">
        <f t="shared" si="454"/>
        <v>-2.0573103941690096E-4</v>
      </c>
      <c r="AC2423" s="15">
        <f t="shared" si="455"/>
        <v>-7.3394060108112891E-3</v>
      </c>
    </row>
    <row r="2424" spans="1:29" x14ac:dyDescent="0.4">
      <c r="A2424" s="43">
        <f t="shared" si="446"/>
        <v>2021</v>
      </c>
      <c r="B2424" s="53">
        <v>44551</v>
      </c>
      <c r="C2424" s="45">
        <v>4913.4853000000003</v>
      </c>
      <c r="D2424" s="45">
        <f>VLOOKUP(B2424,'H11001.CSI  中证全债'!$A$2:$B$2792,2,0)</f>
        <v>216.7295</v>
      </c>
      <c r="E2424" s="14">
        <f t="shared" si="447"/>
        <v>0</v>
      </c>
      <c r="F2424" s="14">
        <f>IF(AND((B2424-$B$2)&gt;123,OR(((G2423*J2423/C2423*C2424)/(G2423*K2423/D2423*D2424))&lt;(4/6),((G2423*J2423/C2423*C2424)/(G2423*K2423/D2423*D2424))&gt;(6/4))),COUNTIF($E$2:E2424,1),0)</f>
        <v>0</v>
      </c>
      <c r="G2424" s="21">
        <f t="shared" si="448"/>
        <v>38826.693106321065</v>
      </c>
      <c r="H2424" s="12">
        <f t="shared" si="449"/>
        <v>3.7932660163502669</v>
      </c>
      <c r="I2424" s="12">
        <f t="shared" si="450"/>
        <v>93.150846082302351</v>
      </c>
      <c r="J2424" s="15">
        <f>IF(OR((ROW(F2424)-MATCH(MAX($F$2:F2424),$F$2:F2424,0))=1,(ROW(F2424)-MATCH(MAX($F$2:F2424),$F$2:F2424,0))&gt;123),IF(OR(((G2423*J2423/C2423*C2424)/(G2423*K2423/D2423*D2424))&lt;(4/6),((G2423*J2423/C2423*C2424)/(G2423*K2423/D2423*D2424))&gt;(6/4)),50%,((G2423*J2423/C2423*C2424)/((G2423*K2423/D2423*D2424)+(G2423*J2423/C2423*C2424)))),((G2423*J2423/C2423*C2424)/((G2423*K2423/D2423*D2424)+(G2423*J2423/C2423*C2424))))</f>
        <v>0.48003461843347855</v>
      </c>
      <c r="K2424" s="18">
        <f t="shared" si="444"/>
        <v>0.5199653815665215</v>
      </c>
      <c r="L2424" s="20">
        <f t="shared" si="445"/>
        <v>0.92320495835176208</v>
      </c>
      <c r="M2424" s="51">
        <f>IF(AND((B2424-$B$2)&gt;123,OR(((U2423*R2423/C2423*C2424)/(U2423*S2423/D2423*D2424))&lt;(4/6),((U2423*R2423/C2423*C2424)/(U2423*S2423/D2423*D2424))&gt;(6/4))),1,0)</f>
        <v>0</v>
      </c>
      <c r="N2424" s="51">
        <f>IF(AND((B2424-$B$2)&gt;123,OR(((U2423*R2423/C2423*C2424)/(U2423*S2423/D2423*D2424))&lt;(4/6),((U2423*R2423/C2423*C2424)/(U2423*S2423/D2423*D2424))&gt;(6/4))),COUNTIF($M$2:M2424,1),0)</f>
        <v>0</v>
      </c>
      <c r="O2424" s="51">
        <f>IF(OR((ROW(N2424)-MATCH(MAX($N$2:N2424),$N$2:N2424,0))=1,(ROW(N2424)-MATCH(MAX($N$2:N2424),$N$2:N2424,0))&gt;123),IF(OR(((U2423*R2423/C2423*C2424)/(U2423*S2423/D2423*D2424))&lt;(4/6),((U2423*R2423/C2423*C2424)/(U2423*S2423/D2423*D2424))&gt;(6/4)),1,0),0)</f>
        <v>0</v>
      </c>
      <c r="P2424" s="47">
        <f>IF(O2424=1,U2423/2/C2424,P2423)</f>
        <v>3.7894353284260429</v>
      </c>
      <c r="Q2424" s="47">
        <f>IF(O2424=1,U2423/2/D2424,Q2423)</f>
        <v>93.056776270251035</v>
      </c>
      <c r="R2424" s="41">
        <f>P2424*C2424/U2423</f>
        <v>0.48157445263554588</v>
      </c>
      <c r="S2424" s="41">
        <f>Q2424*D2424/U2423</f>
        <v>0.52163330393645102</v>
      </c>
      <c r="T2424" s="41">
        <f t="shared" si="451"/>
        <v>0.92320495835176697</v>
      </c>
      <c r="U2424" s="42">
        <f>P2424*C2424+Q2424*D2424</f>
        <v>38787.483374185409</v>
      </c>
      <c r="V2424" s="25">
        <f>B2424</f>
        <v>44551</v>
      </c>
      <c r="W2424">
        <f>C2424/C$2</f>
        <v>2.1374568298551431</v>
      </c>
      <c r="X2424">
        <f>D2424/D$2</f>
        <v>1.5530598351845215</v>
      </c>
      <c r="Y2424">
        <f t="shared" si="452"/>
        <v>1.9393741687092705</v>
      </c>
      <c r="AA2424" s="15">
        <f t="shared" si="453"/>
        <v>6.7755469623933529E-3</v>
      </c>
      <c r="AB2424" s="15">
        <f t="shared" si="454"/>
        <v>-6.3669788178066788E-5</v>
      </c>
      <c r="AC2424" s="15">
        <f t="shared" si="455"/>
        <v>3.2077565719967893E-3</v>
      </c>
    </row>
    <row r="2425" spans="1:29" x14ac:dyDescent="0.4">
      <c r="A2425" s="43">
        <f t="shared" si="446"/>
        <v>2021</v>
      </c>
      <c r="B2425" s="53">
        <v>44552</v>
      </c>
      <c r="C2425" s="45">
        <v>4914.4543999999996</v>
      </c>
      <c r="D2425" s="45">
        <f>VLOOKUP(B2425,'H11001.CSI  中证全债'!$A$2:$B$2792,2,0)</f>
        <v>216.83699999999999</v>
      </c>
      <c r="E2425" s="14">
        <f t="shared" si="447"/>
        <v>0</v>
      </c>
      <c r="F2425" s="14">
        <f>IF(AND((B2425-$B$2)&gt;123,OR(((G2424*J2424/C2424*C2425)/(G2424*K2424/D2424*D2425))&lt;(4/6),((G2424*J2424/C2424*C2425)/(G2424*K2424/D2424*D2425))&gt;(6/4))),COUNTIF($E$2:E2425,1),0)</f>
        <v>0</v>
      </c>
      <c r="G2425" s="21">
        <f t="shared" si="448"/>
        <v>38840.382876371354</v>
      </c>
      <c r="H2425" s="12">
        <f t="shared" si="449"/>
        <v>3.7932660163502669</v>
      </c>
      <c r="I2425" s="12">
        <f t="shared" si="450"/>
        <v>93.150846082302351</v>
      </c>
      <c r="J2425" s="15">
        <f>IF(OR((ROW(F2425)-MATCH(MAX($F$2:F2425),$F$2:F2425,0))=1,(ROW(F2425)-MATCH(MAX($F$2:F2425),$F$2:F2425,0))&gt;123),IF(OR(((G2424*J2424/C2424*C2425)/(G2424*K2424/D2424*D2425))&lt;(4/6),((G2424*J2424/C2424*C2425)/(G2424*K2424/D2424*D2425))&gt;(6/4)),50%,((G2424*J2424/C2424*C2425)/((G2424*K2424/D2424*D2425)+(G2424*J2424/C2424*C2425)))),((G2424*J2424/C2424*C2425)/((G2424*K2424/D2424*D2425)+(G2424*J2424/C2424*C2425))))</f>
        <v>0.47996006949158715</v>
      </c>
      <c r="K2425" s="18">
        <f t="shared" si="444"/>
        <v>0.52003993050841291</v>
      </c>
      <c r="L2425" s="20">
        <f t="shared" si="445"/>
        <v>0.92292926241713402</v>
      </c>
      <c r="M2425" s="51">
        <f>IF(AND((B2425-$B$2)&gt;123,OR(((U2424*R2424/C2424*C2425)/(U2424*S2424/D2424*D2425))&lt;(4/6),((U2424*R2424/C2424*C2425)/(U2424*S2424/D2424*D2425))&gt;(6/4))),1,0)</f>
        <v>0</v>
      </c>
      <c r="N2425" s="51">
        <f>IF(AND((B2425-$B$2)&gt;123,OR(((U2424*R2424/C2424*C2425)/(U2424*S2424/D2424*D2425))&lt;(4/6),((U2424*R2424/C2424*C2425)/(U2424*S2424/D2424*D2425))&gt;(6/4))),COUNTIF($M$2:M2425,1),0)</f>
        <v>0</v>
      </c>
      <c r="O2425" s="51">
        <f>IF(OR((ROW(N2425)-MATCH(MAX($N$2:N2425),$N$2:N2425,0))=1,(ROW(N2425)-MATCH(MAX($N$2:N2425),$N$2:N2425,0))&gt;123),IF(OR(((U2424*R2424/C2424*C2425)/(U2424*S2424/D2424*D2425))&lt;(4/6),((U2424*R2424/C2424*C2425)/(U2424*S2424/D2424*D2425))&gt;(6/4)),1,0),0)</f>
        <v>0</v>
      </c>
      <c r="P2425" s="47">
        <f>IF(O2425=1,U2424/2/C2425,P2424)</f>
        <v>3.7894353284260429</v>
      </c>
      <c r="Q2425" s="47">
        <f>IF(O2425=1,U2424/2/D2425,Q2424)</f>
        <v>93.056776270251035</v>
      </c>
      <c r="R2425" s="41">
        <f>P2425*C2425/U2424</f>
        <v>0.48012929696008971</v>
      </c>
      <c r="S2425" s="41">
        <f>Q2425*D2425/U2424</f>
        <v>0.52022328959712227</v>
      </c>
      <c r="T2425" s="41">
        <f t="shared" si="451"/>
        <v>0.92292926241713891</v>
      </c>
      <c r="U2425" s="42">
        <f>P2425*C2425+Q2425*D2425</f>
        <v>38801.159319411236</v>
      </c>
      <c r="V2425" s="25">
        <f>B2425</f>
        <v>44552</v>
      </c>
      <c r="W2425">
        <f>C2425/C$2</f>
        <v>2.1378784062489529</v>
      </c>
      <c r="X2425">
        <f>D2425/D$2</f>
        <v>1.5538301683984233</v>
      </c>
      <c r="Y2425">
        <f t="shared" si="452"/>
        <v>1.9400579659705617</v>
      </c>
      <c r="AA2425" s="15">
        <f t="shared" si="453"/>
        <v>1.9723270567206796E-4</v>
      </c>
      <c r="AB2425" s="15">
        <f t="shared" si="454"/>
        <v>4.9601000325294464E-4</v>
      </c>
      <c r="AC2425" s="15">
        <f t="shared" si="455"/>
        <v>3.5258655721204235E-4</v>
      </c>
    </row>
    <row r="2426" spans="1:29" x14ac:dyDescent="0.4">
      <c r="A2426" s="43">
        <f t="shared" si="446"/>
        <v>2021</v>
      </c>
      <c r="B2426" s="53">
        <v>44553</v>
      </c>
      <c r="C2426" s="45">
        <v>4948.7389000000003</v>
      </c>
      <c r="D2426" s="45">
        <f>VLOOKUP(B2426,'H11001.CSI  中证全债'!$A$2:$B$2792,2,0)</f>
        <v>216.898</v>
      </c>
      <c r="E2426" s="14">
        <f t="shared" si="447"/>
        <v>0</v>
      </c>
      <c r="F2426" s="14">
        <f>IF(AND((B2426-$B$2)&gt;123,OR(((G2425*J2425/C2425*C2426)/(G2425*K2425/D2425*D2426))&lt;(4/6),((G2425*J2425/C2425*C2426)/(G2425*K2425/D2425*D2426))&gt;(6/4))),COUNTIF($E$2:E2426,1),0)</f>
        <v>0</v>
      </c>
      <c r="G2426" s="21">
        <f t="shared" si="448"/>
        <v>38976.115306719934</v>
      </c>
      <c r="H2426" s="12">
        <f t="shared" si="449"/>
        <v>3.7932660163502669</v>
      </c>
      <c r="I2426" s="12">
        <f t="shared" si="450"/>
        <v>93.150846082302351</v>
      </c>
      <c r="J2426" s="15">
        <f>IF(OR((ROW(F2426)-MATCH(MAX($F$2:F2426),$F$2:F2426,0))=1,(ROW(F2426)-MATCH(MAX($F$2:F2426),$F$2:F2426,0))&gt;123),IF(OR(((G2425*J2425/C2425*C2426)/(G2425*K2425/D2425*D2426))&lt;(4/6),((G2425*J2425/C2425*C2426)/(G2425*K2425/D2425*D2426))&gt;(6/4)),50%,((G2425*J2425/C2425*C2426)/((G2425*K2425/D2425*D2426)+(G2425*J2425/C2425*C2426)))),((G2425*J2425/C2425*C2426)/((G2425*K2425/D2425*D2426)+(G2425*J2425/C2425*C2426))))</f>
        <v>0.48162529655499353</v>
      </c>
      <c r="K2426" s="18">
        <f t="shared" si="444"/>
        <v>0.51837470344500647</v>
      </c>
      <c r="L2426" s="20">
        <f t="shared" si="445"/>
        <v>0.92910648099572701</v>
      </c>
      <c r="M2426" s="51">
        <f>IF(AND((B2426-$B$2)&gt;123,OR(((U2425*R2425/C2425*C2426)/(U2425*S2425/D2425*D2426))&lt;(4/6),((U2425*R2425/C2425*C2426)/(U2425*S2425/D2425*D2426))&gt;(6/4))),1,0)</f>
        <v>0</v>
      </c>
      <c r="N2426" s="51">
        <f>IF(AND((B2426-$B$2)&gt;123,OR(((U2425*R2425/C2425*C2426)/(U2425*S2425/D2425*D2426))&lt;(4/6),((U2425*R2425/C2425*C2426)/(U2425*S2425/D2425*D2426))&gt;(6/4))),COUNTIF($M$2:M2426,1),0)</f>
        <v>0</v>
      </c>
      <c r="O2426" s="51">
        <f>IF(OR((ROW(N2426)-MATCH(MAX($N$2:N2426),$N$2:N2426,0))=1,(ROW(N2426)-MATCH(MAX($N$2:N2426),$N$2:N2426,0))&gt;123),IF(OR(((U2425*R2425/C2425*C2426)/(U2425*S2425/D2425*D2426))&lt;(4/6),((U2425*R2425/C2425*C2426)/(U2425*S2425/D2425*D2426))&gt;(6/4)),1,0),0)</f>
        <v>0</v>
      </c>
      <c r="P2426" s="47">
        <f>IF(O2426=1,U2425/2/C2426,P2425)</f>
        <v>3.7894353284260429</v>
      </c>
      <c r="Q2426" s="47">
        <f>IF(O2426=1,U2425/2/D2426,Q2425)</f>
        <v>93.056776270251035</v>
      </c>
      <c r="R2426" s="41">
        <f>P2426*C2426/U2425</f>
        <v>0.48330839458795821</v>
      </c>
      <c r="S2426" s="41">
        <f>Q2426*D2426/U2425</f>
        <v>0.52018622673904102</v>
      </c>
      <c r="T2426" s="41">
        <f t="shared" si="451"/>
        <v>0.92910648099573168</v>
      </c>
      <c r="U2426" s="42">
        <f>P2426*C2426+Q2426*D2426</f>
        <v>38936.754678281141</v>
      </c>
      <c r="V2426" s="25">
        <f>B2426</f>
        <v>44553</v>
      </c>
      <c r="W2426">
        <f>C2426/C$2</f>
        <v>2.1527927967902598</v>
      </c>
      <c r="X2426">
        <f>D2426/D$2</f>
        <v>1.5542672877104979</v>
      </c>
      <c r="Y2426">
        <f t="shared" si="452"/>
        <v>1.946837733914057</v>
      </c>
      <c r="AA2426" s="15">
        <f t="shared" si="453"/>
        <v>6.9762576289242872E-3</v>
      </c>
      <c r="AB2426" s="15">
        <f t="shared" si="454"/>
        <v>2.8131730285885226E-4</v>
      </c>
      <c r="AC2426" s="15">
        <f t="shared" si="455"/>
        <v>3.49462132699907E-3</v>
      </c>
    </row>
    <row r="2427" spans="1:29" x14ac:dyDescent="0.4">
      <c r="A2427" s="43">
        <f t="shared" si="446"/>
        <v>2021</v>
      </c>
      <c r="B2427" s="53">
        <v>44554</v>
      </c>
      <c r="C2427" s="45">
        <v>4921.3449000000001</v>
      </c>
      <c r="D2427" s="45">
        <f>VLOOKUP(B2427,'H11001.CSI  中证全债'!$A$2:$B$2792,2,0)</f>
        <v>216.95160000000001</v>
      </c>
      <c r="E2427" s="14">
        <f t="shared" si="447"/>
        <v>0</v>
      </c>
      <c r="F2427" s="14">
        <f>IF(AND((B2427-$B$2)&gt;123,OR(((G2426*J2426/C2426*C2427)/(G2426*K2426/D2426*D2427))&lt;(4/6),((G2426*J2426/C2426*C2427)/(G2426*K2426/D2426*D2427))&gt;(6/4))),COUNTIF($E$2:E2427,1),0)</f>
        <v>0</v>
      </c>
      <c r="G2427" s="21">
        <f t="shared" si="448"/>
        <v>38877.195462818047</v>
      </c>
      <c r="H2427" s="12">
        <f t="shared" si="449"/>
        <v>3.7932660163502669</v>
      </c>
      <c r="I2427" s="12">
        <f t="shared" si="450"/>
        <v>93.150846082302351</v>
      </c>
      <c r="J2427" s="15">
        <f>IF(OR((ROW(F2427)-MATCH(MAX($F$2:F2427),$F$2:F2427,0))=1,(ROW(F2427)-MATCH(MAX($F$2:F2427),$F$2:F2427,0))&gt;123),IF(OR(((G2426*J2426/C2426*C2427)/(G2426*K2426/D2426*D2427))&lt;(4/6),((G2426*J2426/C2426*C2427)/(G2426*K2426/D2426*D2427))&gt;(6/4)),50%,((G2426*J2426/C2426*C2427)/((G2426*K2426/D2426*D2427)+(G2426*J2426/C2426*C2427)))),((G2426*J2426/C2426*C2427)/((G2426*K2426/D2426*D2427)+(G2426*J2426/C2426*C2427))))</f>
        <v>0.48017790742551536</v>
      </c>
      <c r="K2427" s="18">
        <f t="shared" si="444"/>
        <v>0.51982209257448464</v>
      </c>
      <c r="L2427" s="20">
        <f t="shared" si="445"/>
        <v>0.92373508991773234</v>
      </c>
      <c r="M2427" s="51">
        <f>IF(AND((B2427-$B$2)&gt;123,OR(((U2426*R2426/C2426*C2427)/(U2426*S2426/D2426*D2427))&lt;(4/6),((U2426*R2426/C2426*C2427)/(U2426*S2426/D2426*D2427))&gt;(6/4))),1,0)</f>
        <v>0</v>
      </c>
      <c r="N2427" s="51">
        <f>IF(AND((B2427-$B$2)&gt;123,OR(((U2426*R2426/C2426*C2427)/(U2426*S2426/D2426*D2427))&lt;(4/6),((U2426*R2426/C2426*C2427)/(U2426*S2426/D2426*D2427))&gt;(6/4))),COUNTIF($M$2:M2427,1),0)</f>
        <v>0</v>
      </c>
      <c r="O2427" s="51">
        <f>IF(OR((ROW(N2427)-MATCH(MAX($N$2:N2427),$N$2:N2427,0))=1,(ROW(N2427)-MATCH(MAX($N$2:N2427),$N$2:N2427,0))&gt;123),IF(OR(((U2426*R2426/C2426*C2427)/(U2426*S2426/D2426*D2427))&lt;(4/6),((U2426*R2426/C2426*C2427)/(U2426*S2426/D2426*D2427))&gt;(6/4)),1,0),0)</f>
        <v>0</v>
      </c>
      <c r="P2427" s="47">
        <f>IF(O2427=1,U2426/2/C2427,P2426)</f>
        <v>3.7894353284260429</v>
      </c>
      <c r="Q2427" s="47">
        <f>IF(O2427=1,U2426/2/D2427,Q2426)</f>
        <v>93.056776270251035</v>
      </c>
      <c r="R2427" s="41">
        <f>P2427*C2427/U2426</f>
        <v>0.47895923482887953</v>
      </c>
      <c r="S2427" s="41">
        <f>Q2427*D2427/U2426</f>
        <v>0.51850280459902542</v>
      </c>
      <c r="T2427" s="41">
        <f t="shared" si="451"/>
        <v>0.9237350899177369</v>
      </c>
      <c r="U2427" s="42">
        <f>P2427*C2427+Q2427*D2427</f>
        <v>38837.934730102323</v>
      </c>
      <c r="V2427" s="25">
        <f>B2427</f>
        <v>44554</v>
      </c>
      <c r="W2427">
        <f>C2427/C$2</f>
        <v>2.1408759009776168</v>
      </c>
      <c r="X2427">
        <f>D2427/D$2</f>
        <v>1.5546513794338945</v>
      </c>
      <c r="Y2427">
        <f t="shared" si="452"/>
        <v>1.9418967365051161</v>
      </c>
      <c r="AA2427" s="15">
        <f t="shared" si="453"/>
        <v>-5.5355516937861671E-3</v>
      </c>
      <c r="AB2427" s="15">
        <f t="shared" si="454"/>
        <v>2.4712076644317627E-4</v>
      </c>
      <c r="AC2427" s="15">
        <f t="shared" si="455"/>
        <v>-2.5379605720950993E-3</v>
      </c>
    </row>
    <row r="2428" spans="1:29" x14ac:dyDescent="0.4">
      <c r="A2428" s="43">
        <f t="shared" si="446"/>
        <v>2021</v>
      </c>
      <c r="B2428" s="53">
        <v>44557</v>
      </c>
      <c r="C2428" s="45">
        <v>4919.3238000000001</v>
      </c>
      <c r="D2428" s="45">
        <f>VLOOKUP(B2428,'H11001.CSI  中证全债'!$A$2:$B$2792,2,0)</f>
        <v>217.10319999999999</v>
      </c>
      <c r="E2428" s="14">
        <f t="shared" si="447"/>
        <v>0</v>
      </c>
      <c r="F2428" s="14">
        <f>IF(AND((B2428-$B$2)&gt;123,OR(((G2427*J2427/C2427*C2428)/(G2427*K2427/D2427*D2428))&lt;(4/6),((G2427*J2427/C2427*C2428)/(G2427*K2427/D2427*D2428))&gt;(6/4))),COUNTIF($E$2:E2428,1),0)</f>
        <v>0</v>
      </c>
      <c r="G2428" s="21">
        <f t="shared" si="448"/>
        <v>38883.650561138478</v>
      </c>
      <c r="H2428" s="12">
        <f t="shared" si="449"/>
        <v>3.7932660163502669</v>
      </c>
      <c r="I2428" s="12">
        <f t="shared" si="450"/>
        <v>93.150846082302351</v>
      </c>
      <c r="J2428" s="15">
        <f>IF(OR((ROW(F2428)-MATCH(MAX($F$2:F2428),$F$2:F2428,0))=1,(ROW(F2428)-MATCH(MAX($F$2:F2428),$F$2:F2428,0))&gt;123),IF(OR(((G2427*J2427/C2427*C2428)/(G2427*K2427/D2427*D2428))&lt;(4/6),((G2427*J2427/C2427*C2428)/(G2427*K2427/D2427*D2428))&gt;(6/4)),50%,((G2427*J2427/C2427*C2428)/((G2427*K2427/D2427*D2428)+(G2427*J2427/C2427*C2428)))),((G2427*J2427/C2427*C2428)/((G2427*K2427/D2427*D2428)+(G2427*J2427/C2427*C2428))))</f>
        <v>0.47990102587262595</v>
      </c>
      <c r="K2428" s="18">
        <f t="shared" si="444"/>
        <v>0.52009897412737405</v>
      </c>
      <c r="L2428" s="20">
        <f t="shared" si="445"/>
        <v>0.92271096415409681</v>
      </c>
      <c r="M2428" s="51">
        <f>IF(AND((B2428-$B$2)&gt;123,OR(((U2427*R2427/C2427*C2428)/(U2427*S2427/D2427*D2428))&lt;(4/6),((U2427*R2427/C2427*C2428)/(U2427*S2427/D2427*D2428))&gt;(6/4))),1,0)</f>
        <v>0</v>
      </c>
      <c r="N2428" s="51">
        <f>IF(AND((B2428-$B$2)&gt;123,OR(((U2427*R2427/C2427*C2428)/(U2427*S2427/D2427*D2428))&lt;(4/6),((U2427*R2427/C2427*C2428)/(U2427*S2427/D2427*D2428))&gt;(6/4))),COUNTIF($M$2:M2428,1),0)</f>
        <v>0</v>
      </c>
      <c r="O2428" s="51">
        <f>IF(OR((ROW(N2428)-MATCH(MAX($N$2:N2428),$N$2:N2428,0))=1,(ROW(N2428)-MATCH(MAX($N$2:N2428),$N$2:N2428,0))&gt;123),IF(OR(((U2427*R2427/C2427*C2428)/(U2427*S2427/D2427*D2428))&lt;(4/6),((U2427*R2427/C2427*C2428)/(U2427*S2427/D2427*D2428))&gt;(6/4)),1,0),0)</f>
        <v>0</v>
      </c>
      <c r="P2428" s="47">
        <f>IF(O2428=1,U2427/2/C2428,P2427)</f>
        <v>3.7894353284260429</v>
      </c>
      <c r="Q2428" s="47">
        <f>IF(O2428=1,U2427/2/D2428,Q2427)</f>
        <v>93.056776270251035</v>
      </c>
      <c r="R2428" s="41">
        <f>P2428*C2428/U2427</f>
        <v>0.47998070775989321</v>
      </c>
      <c r="S2428" s="41">
        <f>Q2428*D2428/U2427</f>
        <v>0.52018533040833337</v>
      </c>
      <c r="T2428" s="41">
        <f t="shared" si="451"/>
        <v>0.9227109641541017</v>
      </c>
      <c r="U2428" s="42">
        <f>P2428*C2428+Q2428*D2428</f>
        <v>38844.38330964261</v>
      </c>
      <c r="V2428" s="25">
        <f>B2428</f>
        <v>44557</v>
      </c>
      <c r="W2428">
        <f>C2428/C$2</f>
        <v>2.1399966851593013</v>
      </c>
      <c r="X2428">
        <f>D2428/D$2</f>
        <v>1.5557377284127551</v>
      </c>
      <c r="Y2428">
        <f t="shared" si="452"/>
        <v>1.9422191654821306</v>
      </c>
      <c r="AA2428" s="15">
        <f t="shared" si="453"/>
        <v>-4.1068042193104226E-4</v>
      </c>
      <c r="AB2428" s="15">
        <f t="shared" si="454"/>
        <v>6.9877336696300141E-4</v>
      </c>
      <c r="AC2428" s="15">
        <f t="shared" si="455"/>
        <v>1.6603816822668982E-4</v>
      </c>
    </row>
    <row r="2429" spans="1:29" x14ac:dyDescent="0.4">
      <c r="A2429" s="43">
        <f t="shared" si="446"/>
        <v>2021</v>
      </c>
      <c r="B2429" s="53">
        <v>44558</v>
      </c>
      <c r="C2429" s="45">
        <v>4955.9643999999998</v>
      </c>
      <c r="D2429" s="45">
        <f>VLOOKUP(B2429,'H11001.CSI  中证全债'!$A$2:$B$2792,2,0)</f>
        <v>217.19890000000001</v>
      </c>
      <c r="E2429" s="14">
        <f t="shared" si="447"/>
        <v>0</v>
      </c>
      <c r="F2429" s="14">
        <f>IF(AND((B2429-$B$2)&gt;123,OR(((G2428*J2428/C2428*C2429)/(G2428*K2428/D2428*D2429))&lt;(4/6),((G2428*J2428/C2428*C2429)/(G2428*K2428/D2428*D2429))&gt;(6/4))),COUNTIF($E$2:E2429,1),0)</f>
        <v>0</v>
      </c>
      <c r="G2429" s="21">
        <f t="shared" si="448"/>
        <v>39031.552639907241</v>
      </c>
      <c r="H2429" s="12">
        <f t="shared" si="449"/>
        <v>3.7932660163502669</v>
      </c>
      <c r="I2429" s="12">
        <f t="shared" si="450"/>
        <v>93.150846082302351</v>
      </c>
      <c r="J2429" s="15">
        <f>IF(OR((ROW(F2429)-MATCH(MAX($F$2:F2429),$F$2:F2429,0))=1,(ROW(F2429)-MATCH(MAX($F$2:F2429),$F$2:F2429,0))&gt;123),IF(OR(((G2428*J2428/C2428*C2429)/(G2428*K2428/D2428*D2429))&lt;(4/6),((G2428*J2428/C2428*C2429)/(G2428*K2428/D2428*D2429))&gt;(6/4)),50%,((G2428*J2428/C2428*C2429)/((G2428*K2428/D2428*D2429)+(G2428*J2428/C2428*C2429)))),((G2428*J2428/C2428*C2429)/((G2428*K2428/D2428*D2429)+(G2428*J2428/C2428*C2429))))</f>
        <v>0.48164344140234594</v>
      </c>
      <c r="K2429" s="18">
        <f t="shared" si="444"/>
        <v>0.51835655859765406</v>
      </c>
      <c r="L2429" s="20">
        <f t="shared" si="445"/>
        <v>0.92917400853452947</v>
      </c>
      <c r="M2429" s="51">
        <f>IF(AND((B2429-$B$2)&gt;123,OR(((U2428*R2428/C2428*C2429)/(U2428*S2428/D2428*D2429))&lt;(4/6),((U2428*R2428/C2428*C2429)/(U2428*S2428/D2428*D2429))&gt;(6/4))),1,0)</f>
        <v>0</v>
      </c>
      <c r="N2429" s="51">
        <f>IF(AND((B2429-$B$2)&gt;123,OR(((U2428*R2428/C2428*C2429)/(U2428*S2428/D2428*D2429))&lt;(4/6),((U2428*R2428/C2428*C2429)/(U2428*S2428/D2428*D2429))&gt;(6/4))),COUNTIF($M$2:M2429,1),0)</f>
        <v>0</v>
      </c>
      <c r="O2429" s="51">
        <f>IF(OR((ROW(N2429)-MATCH(MAX($N$2:N2429),$N$2:N2429,0))=1,(ROW(N2429)-MATCH(MAX($N$2:N2429),$N$2:N2429,0))&gt;123),IF(OR(((U2428*R2428/C2428*C2429)/(U2428*S2428/D2428*D2429))&lt;(4/6),((U2428*R2428/C2428*C2429)/(U2428*S2428/D2428*D2429))&gt;(6/4)),1,0),0)</f>
        <v>0</v>
      </c>
      <c r="P2429" s="47">
        <f>IF(O2429=1,U2428/2/C2429,P2428)</f>
        <v>3.7894353284260429</v>
      </c>
      <c r="Q2429" s="47">
        <f>IF(O2429=1,U2428/2/D2429,Q2428)</f>
        <v>93.056776270251035</v>
      </c>
      <c r="R2429" s="41">
        <f>P2429*C2429/U2428</f>
        <v>0.48347547273635855</v>
      </c>
      <c r="S2429" s="41">
        <f>Q2429*D2429/U2428</f>
        <v>0.52032823593385014</v>
      </c>
      <c r="T2429" s="41">
        <f t="shared" si="451"/>
        <v>0.92917400853453447</v>
      </c>
      <c r="U2429" s="42">
        <f>P2429*C2429+Q2429*D2429</f>
        <v>38992.136027226406</v>
      </c>
      <c r="V2429" s="25">
        <f>B2429</f>
        <v>44558</v>
      </c>
      <c r="W2429">
        <f>C2429/C$2</f>
        <v>2.1559360227044833</v>
      </c>
      <c r="X2429">
        <f>D2429/D$2</f>
        <v>1.5564235041203869</v>
      </c>
      <c r="Y2429">
        <f t="shared" si="452"/>
        <v>1.9496068013613204</v>
      </c>
      <c r="AA2429" s="15">
        <f t="shared" si="453"/>
        <v>7.4483001098646362E-3</v>
      </c>
      <c r="AB2429" s="15">
        <f t="shared" si="454"/>
        <v>4.4080418897562978E-4</v>
      </c>
      <c r="AC2429" s="15">
        <f t="shared" si="455"/>
        <v>3.8037086702087386E-3</v>
      </c>
    </row>
    <row r="2430" spans="1:29" x14ac:dyDescent="0.4">
      <c r="A2430" s="43">
        <f t="shared" si="446"/>
        <v>2021</v>
      </c>
      <c r="B2430" s="53">
        <v>44559</v>
      </c>
      <c r="C2430" s="45">
        <v>4883.4804000000004</v>
      </c>
      <c r="D2430" s="45">
        <f>VLOOKUP(B2430,'H11001.CSI  中证全债'!$A$2:$B$2792,2,0)</f>
        <v>217.34620000000001</v>
      </c>
      <c r="E2430" s="14">
        <f t="shared" si="447"/>
        <v>0</v>
      </c>
      <c r="F2430" s="14">
        <f>IF(AND((B2430-$B$2)&gt;123,OR(((G2429*J2429/C2429*C2430)/(G2429*K2429/D2429*D2430))&lt;(4/6),((G2429*J2429/C2429*C2430)/(G2429*K2429/D2429*D2430))&gt;(6/4))),COUNTIF($E$2:E2430,1),0)</f>
        <v>0</v>
      </c>
      <c r="G2430" s="21">
        <f t="shared" si="448"/>
        <v>38770.322665606029</v>
      </c>
      <c r="H2430" s="12">
        <f t="shared" si="449"/>
        <v>3.7932660163502669</v>
      </c>
      <c r="I2430" s="12">
        <f t="shared" si="450"/>
        <v>93.150846082302351</v>
      </c>
      <c r="J2430" s="15">
        <f>IF(OR((ROW(F2430)-MATCH(MAX($F$2:F2430),$F$2:F2430,0))=1,(ROW(F2430)-MATCH(MAX($F$2:F2430),$F$2:F2430,0))&gt;123),IF(OR(((G2429*J2429/C2429*C2430)/(G2429*K2429/D2429*D2430))&lt;(4/6),((G2429*J2429/C2429*C2430)/(G2429*K2429/D2429*D2430))&gt;(6/4)),50%,((G2429*J2429/C2429*C2430)/((G2429*K2429/D2429*D2430)+(G2429*J2429/C2429*C2430)))),((G2429*J2429/C2429*C2430)/((G2429*K2429/D2429*D2430)+(G2429*J2429/C2429*C2430))))</f>
        <v>0.47779690673727482</v>
      </c>
      <c r="K2430" s="18">
        <f t="shared" si="444"/>
        <v>0.52220309326272518</v>
      </c>
      <c r="L2430" s="20">
        <f t="shared" si="445"/>
        <v>0.91496376199535612</v>
      </c>
      <c r="M2430" s="51">
        <f>IF(AND((B2430-$B$2)&gt;123,OR(((U2429*R2429/C2429*C2430)/(U2429*S2429/D2429*D2430))&lt;(4/6),((U2429*R2429/C2429*C2430)/(U2429*S2429/D2429*D2430))&gt;(6/4))),1,0)</f>
        <v>0</v>
      </c>
      <c r="N2430" s="51">
        <f>IF(AND((B2430-$B$2)&gt;123,OR(((U2429*R2429/C2429*C2430)/(U2429*S2429/D2429*D2430))&lt;(4/6),((U2429*R2429/C2429*C2430)/(U2429*S2429/D2429*D2430))&gt;(6/4))),COUNTIF($M$2:M2430,1),0)</f>
        <v>0</v>
      </c>
      <c r="O2430" s="51">
        <f>IF(OR((ROW(N2430)-MATCH(MAX($N$2:N2430),$N$2:N2430,0))=1,(ROW(N2430)-MATCH(MAX($N$2:N2430),$N$2:N2430,0))&gt;123),IF(OR(((U2429*R2429/C2429*C2430)/(U2429*S2429/D2429*D2430))&lt;(4/6),((U2429*R2429/C2429*C2430)/(U2429*S2429/D2429*D2430))&gt;(6/4)),1,0),0)</f>
        <v>0</v>
      </c>
      <c r="P2430" s="47">
        <f>IF(O2430=1,U2429/2/C2430,P2429)</f>
        <v>3.7894353284260429</v>
      </c>
      <c r="Q2430" s="47">
        <f>IF(O2430=1,U2429/2/D2430,Q2429)</f>
        <v>93.056776270251035</v>
      </c>
      <c r="R2430" s="41">
        <f>P2430*C2430/U2429</f>
        <v>0.47459911251116166</v>
      </c>
      <c r="S2430" s="41">
        <f>Q2430*D2430/U2429</f>
        <v>0.51870809776788529</v>
      </c>
      <c r="T2430" s="41">
        <f t="shared" si="451"/>
        <v>0.91496376199536067</v>
      </c>
      <c r="U2430" s="42">
        <f>P2430*C2430+Q2430*D2430</f>
        <v>38731.16986002538</v>
      </c>
      <c r="V2430" s="25">
        <f>B2430</f>
        <v>44559</v>
      </c>
      <c r="W2430">
        <f>C2430/C$2</f>
        <v>2.1244041443339063</v>
      </c>
      <c r="X2430">
        <f>D2430/D$2</f>
        <v>1.5574790397706915</v>
      </c>
      <c r="Y2430">
        <f t="shared" si="452"/>
        <v>1.9365584930012689</v>
      </c>
      <c r="AA2430" s="15">
        <f t="shared" si="453"/>
        <v>-1.4625609497921133E-2</v>
      </c>
      <c r="AB2430" s="15">
        <f t="shared" si="454"/>
        <v>6.781802301945028E-4</v>
      </c>
      <c r="AC2430" s="15">
        <f t="shared" si="455"/>
        <v>-6.6927897209532183E-3</v>
      </c>
    </row>
    <row r="2431" spans="1:29" x14ac:dyDescent="0.4">
      <c r="A2431" s="43">
        <f t="shared" si="446"/>
        <v>2021</v>
      </c>
      <c r="B2431" s="53">
        <v>44560</v>
      </c>
      <c r="C2431" s="45">
        <v>4921.5109000000002</v>
      </c>
      <c r="D2431" s="45">
        <f>VLOOKUP(B2431,'H11001.CSI  中证全债'!$A$2:$B$2792,2,0)</f>
        <v>217.5291</v>
      </c>
      <c r="E2431" s="14">
        <f t="shared" si="447"/>
        <v>0</v>
      </c>
      <c r="F2431" s="14">
        <f>IF(AND((B2431-$B$2)&gt;123,OR(((G2430*J2430/C2430*C2431)/(G2430*K2430/D2430*D2431))&lt;(4/6),((G2430*J2430/C2430*C2431)/(G2430*K2430/D2430*D2431))&gt;(6/4))),COUNTIF($E$2:E2431,1),0)</f>
        <v>0</v>
      </c>
      <c r="G2431" s="21">
        <f t="shared" si="448"/>
        <v>38931.619758589295</v>
      </c>
      <c r="H2431" s="12">
        <f t="shared" si="449"/>
        <v>3.7932660163502669</v>
      </c>
      <c r="I2431" s="12">
        <f t="shared" si="450"/>
        <v>93.150846082302351</v>
      </c>
      <c r="J2431" s="15">
        <f>IF(OR((ROW(F2431)-MATCH(MAX($F$2:F2431),$F$2:F2431,0))=1,(ROW(F2431)-MATCH(MAX($F$2:F2431),$F$2:F2431,0))&gt;123),IF(OR(((G2430*J2430/C2430*C2431)/(G2430*K2430/D2430*D2431))&lt;(4/6),((G2430*J2430/C2430*C2431)/(G2430*K2430/D2430*D2431))&gt;(6/4)),50%,((G2430*J2430/C2430*C2431)/((G2430*K2430/D2430*D2431)+(G2430*J2430/C2430*C2431)))),((G2430*J2430/C2430*C2431)/((G2430*K2430/D2430*D2431)+(G2430*J2430/C2430*C2431))))</f>
        <v>0.47952281877377229</v>
      </c>
      <c r="K2431" s="18">
        <f t="shared" si="444"/>
        <v>0.52047718122622766</v>
      </c>
      <c r="L2431" s="20">
        <f t="shared" si="445"/>
        <v>0.92131381753188835</v>
      </c>
      <c r="M2431" s="51">
        <f>IF(AND((B2431-$B$2)&gt;123,OR(((U2430*R2430/C2430*C2431)/(U2430*S2430/D2430*D2431))&lt;(4/6),((U2430*R2430/C2430*C2431)/(U2430*S2430/D2430*D2431))&gt;(6/4))),1,0)</f>
        <v>0</v>
      </c>
      <c r="N2431" s="51">
        <f>IF(AND((B2431-$B$2)&gt;123,OR(((U2430*R2430/C2430*C2431)/(U2430*S2430/D2430*D2431))&lt;(4/6),((U2430*R2430/C2430*C2431)/(U2430*S2430/D2430*D2431))&gt;(6/4))),COUNTIF($M$2:M2431,1),0)</f>
        <v>0</v>
      </c>
      <c r="O2431" s="51">
        <f>IF(OR((ROW(N2431)-MATCH(MAX($N$2:N2431),$N$2:N2431,0))=1,(ROW(N2431)-MATCH(MAX($N$2:N2431),$N$2:N2431,0))&gt;123),IF(OR(((U2430*R2430/C2430*C2431)/(U2430*S2430/D2430*D2431))&lt;(4/6),((U2430*R2430/C2430*C2431)/(U2430*S2430/D2430*D2431))&gt;(6/4)),1,0),0)</f>
        <v>0</v>
      </c>
      <c r="P2431" s="47">
        <f>IF(O2431=1,U2430/2/C2431,P2430)</f>
        <v>3.7894353284260429</v>
      </c>
      <c r="Q2431" s="47">
        <f>IF(O2431=1,U2430/2/D2431,Q2430)</f>
        <v>93.056776270251035</v>
      </c>
      <c r="R2431" s="41">
        <f>P2431*C2431/U2430</f>
        <v>0.48151778893057245</v>
      </c>
      <c r="S2431" s="41">
        <f>Q2431*D2431/U2430</f>
        <v>0.52264253478853739</v>
      </c>
      <c r="T2431" s="41">
        <f t="shared" si="451"/>
        <v>0.92131381753189279</v>
      </c>
      <c r="U2431" s="42">
        <f>P2431*C2431+Q2431*D2431</f>
        <v>38892.304064662916</v>
      </c>
      <c r="V2431" s="25">
        <f>B2431</f>
        <v>44560</v>
      </c>
      <c r="W2431">
        <f>C2431/C$2</f>
        <v>2.1409481140427005</v>
      </c>
      <c r="X2431">
        <f>D2431/D$2</f>
        <v>1.5587896811178787</v>
      </c>
      <c r="Y2431">
        <f t="shared" si="452"/>
        <v>1.9446152032331459</v>
      </c>
      <c r="AA2431" s="15">
        <f t="shared" si="453"/>
        <v>7.7875811685452767E-3</v>
      </c>
      <c r="AB2431" s="15">
        <f t="shared" si="454"/>
        <v>8.4151459744852275E-4</v>
      </c>
      <c r="AC2431" s="15">
        <f t="shared" si="455"/>
        <v>4.1603237191099041E-3</v>
      </c>
    </row>
    <row r="2432" spans="1:29" x14ac:dyDescent="0.4">
      <c r="A2432" s="43">
        <f t="shared" si="446"/>
        <v>2021</v>
      </c>
      <c r="B2432" s="53">
        <v>44561</v>
      </c>
      <c r="C2432" s="45">
        <v>4940.3733000000002</v>
      </c>
      <c r="D2432" s="45">
        <f>VLOOKUP(B2432,'H11001.CSI  中证全债'!$A$2:$B$2792,2,0)</f>
        <v>217.64930000000001</v>
      </c>
      <c r="E2432" s="14">
        <f t="shared" si="447"/>
        <v>0</v>
      </c>
      <c r="F2432" s="14">
        <f>IF(AND((B2432-$B$2)&gt;123,OR(((G2431*J2431/C2431*C2432)/(G2431*K2431/D2431*D2432))&lt;(4/6),((G2431*J2431/C2431*C2432)/(G2431*K2431/D2431*D2432))&gt;(6/4))),COUNTIF($E$2:E2432,1),0)</f>
        <v>0</v>
      </c>
      <c r="G2432" s="21">
        <f t="shared" si="448"/>
        <v>39014.36659119519</v>
      </c>
      <c r="H2432" s="12">
        <f t="shared" si="449"/>
        <v>3.7932660163502669</v>
      </c>
      <c r="I2432" s="12">
        <f t="shared" si="450"/>
        <v>93.150846082302351</v>
      </c>
      <c r="J2432" s="15">
        <f>IF(OR((ROW(F2432)-MATCH(MAX($F$2:F2432),$F$2:F2432,0))=1,(ROW(F2432)-MATCH(MAX($F$2:F2432),$F$2:F2432,0))&gt;123),IF(OR(((G2431*J2431/C2431*C2432)/(G2431*K2431/D2431*D2432))&lt;(4/6),((G2431*J2431/C2431*C2432)/(G2431*K2431/D2431*D2432))&gt;(6/4)),50%,((G2431*J2431/C2431*C2432)/((G2431*K2431/D2431*D2432)+(G2431*J2431/C2431*C2432)))),((G2431*J2431/C2431*C2432)/((G2431*K2431/D2431*D2432)+(G2431*J2431/C2431*C2432))))</f>
        <v>0.48033972570513378</v>
      </c>
      <c r="K2432" s="18">
        <f t="shared" si="444"/>
        <v>0.51966027429486616</v>
      </c>
      <c r="L2432" s="20">
        <f t="shared" si="445"/>
        <v>0.92433412647698165</v>
      </c>
      <c r="M2432" s="51">
        <f>IF(AND((B2432-$B$2)&gt;123,OR(((U2431*R2431/C2431*C2432)/(U2431*S2431/D2431*D2432))&lt;(4/6),((U2431*R2431/C2431*C2432)/(U2431*S2431/D2431*D2432))&gt;(6/4))),1,0)</f>
        <v>0</v>
      </c>
      <c r="N2432" s="51">
        <f>IF(AND((B2432-$B$2)&gt;123,OR(((U2431*R2431/C2431*C2432)/(U2431*S2431/D2431*D2432))&lt;(4/6),((U2431*R2431/C2431*C2432)/(U2431*S2431/D2431*D2432))&gt;(6/4))),COUNTIF($M$2:M2432,1),0)</f>
        <v>0</v>
      </c>
      <c r="O2432" s="51">
        <f>IF(OR((ROW(N2432)-MATCH(MAX($N$2:N2432),$N$2:N2432,0))=1,(ROW(N2432)-MATCH(MAX($N$2:N2432),$N$2:N2432,0))&gt;123),IF(OR(((U2431*R2431/C2431*C2432)/(U2431*S2431/D2431*D2432))&lt;(4/6),((U2431*R2431/C2431*C2432)/(U2431*S2431/D2431*D2432))&gt;(6/4)),1,0),0)</f>
        <v>0</v>
      </c>
      <c r="P2432" s="47">
        <f>IF(O2432=1,U2431/2/C2432,P2431)</f>
        <v>3.7894353284260429</v>
      </c>
      <c r="Q2432" s="47">
        <f>IF(O2432=1,U2431/2/D2432,Q2431)</f>
        <v>93.056776270251035</v>
      </c>
      <c r="R2432" s="41">
        <f>P2432*C2432/U2431</f>
        <v>0.48136065910383125</v>
      </c>
      <c r="S2432" s="41">
        <f>Q2432*D2432/U2431</f>
        <v>0.52076478117116898</v>
      </c>
      <c r="T2432" s="41">
        <f t="shared" si="451"/>
        <v>0.92433412647698598</v>
      </c>
      <c r="U2432" s="42">
        <f>P2432*C2432+Q2432*D2432</f>
        <v>38974.967334109504</v>
      </c>
      <c r="V2432" s="25">
        <f>B2432</f>
        <v>44561</v>
      </c>
      <c r="W2432">
        <f>C2432/C$2</f>
        <v>2.1491536063248202</v>
      </c>
      <c r="X2432">
        <f>D2432/D$2</f>
        <v>1.5596510211393766</v>
      </c>
      <c r="Y2432">
        <f t="shared" si="452"/>
        <v>1.9487483667054752</v>
      </c>
      <c r="AA2432" s="15">
        <f t="shared" si="453"/>
        <v>3.8326441581180148E-3</v>
      </c>
      <c r="AB2432" s="15">
        <f t="shared" si="454"/>
        <v>5.5256974813966409E-4</v>
      </c>
      <c r="AC2432" s="15">
        <f t="shared" si="455"/>
        <v>2.1254402750001677E-3</v>
      </c>
    </row>
    <row r="2433" spans="1:29" x14ac:dyDescent="0.4">
      <c r="A2433" s="43">
        <f t="shared" si="446"/>
        <v>2022</v>
      </c>
      <c r="B2433" s="53">
        <v>44565</v>
      </c>
      <c r="C2433" s="45">
        <v>4917.7653</v>
      </c>
      <c r="D2433" s="45">
        <f>VLOOKUP(B2433,'H11001.CSI  中证全债'!$A$2:$B$2792,2,0)</f>
        <v>217.72229999999999</v>
      </c>
      <c r="E2433" s="14">
        <f t="shared" si="447"/>
        <v>0</v>
      </c>
      <c r="F2433" s="14">
        <f>IF(AND((B2433-$B$2)&gt;123,OR(((G2432*J2432/C2432*C2433)/(G2432*K2432/D2432*D2433))&lt;(4/6),((G2432*J2432/C2432*C2433)/(G2432*K2432/D2432*D2433))&gt;(6/4))),COUNTIF($E$2:E2433,1),0)</f>
        <v>0</v>
      </c>
      <c r="G2433" s="21">
        <f t="shared" si="448"/>
        <v>38935.408444861547</v>
      </c>
      <c r="H2433" s="12">
        <f t="shared" si="449"/>
        <v>3.7932660163502669</v>
      </c>
      <c r="I2433" s="12">
        <f t="shared" si="450"/>
        <v>93.150846082302351</v>
      </c>
      <c r="J2433" s="15">
        <f>IF(OR((ROW(F2433)-MATCH(MAX($F$2:F2433),$F$2:F2433,0))=1,(ROW(F2433)-MATCH(MAX($F$2:F2433),$F$2:F2433,0))&gt;123),IF(OR(((G2432*J2432/C2432*C2433)/(G2432*K2432/D2432*D2433))&lt;(4/6),((G2432*J2432/C2432*C2433)/(G2432*K2432/D2432*D2433))&gt;(6/4)),50%,((G2432*J2432/C2432*C2433)/((G2432*K2432/D2432*D2433)+(G2432*J2432/C2432*C2433)))),((G2432*J2432/C2432*C2433)/((G2432*K2432/D2432*D2433)+(G2432*J2432/C2432*C2433))))</f>
        <v>0.47911124433930202</v>
      </c>
      <c r="K2433" s="18">
        <f t="shared" si="444"/>
        <v>0.52088875566069803</v>
      </c>
      <c r="L2433" s="20">
        <f t="shared" si="445"/>
        <v>0.91979571287077377</v>
      </c>
      <c r="M2433" s="51">
        <f>IF(AND((B2433-$B$2)&gt;123,OR(((U2432*R2432/C2432*C2433)/(U2432*S2432/D2432*D2433))&lt;(4/6),((U2432*R2432/C2432*C2433)/(U2432*S2432/D2432*D2433))&gt;(6/4))),1,0)</f>
        <v>0</v>
      </c>
      <c r="N2433" s="51">
        <f>IF(AND((B2433-$B$2)&gt;123,OR(((U2432*R2432/C2432*C2433)/(U2432*S2432/D2432*D2433))&lt;(4/6),((U2432*R2432/C2432*C2433)/(U2432*S2432/D2432*D2433))&gt;(6/4))),COUNTIF($M$2:M2433,1),0)</f>
        <v>0</v>
      </c>
      <c r="O2433" s="51">
        <f>IF(OR((ROW(N2433)-MATCH(MAX($N$2:N2433),$N$2:N2433,0))=1,(ROW(N2433)-MATCH(MAX($N$2:N2433),$N$2:N2433,0))&gt;123),IF(OR(((U2432*R2432/C2432*C2433)/(U2432*S2432/D2432*D2433))&lt;(4/6),((U2432*R2432/C2432*C2433)/(U2432*S2432/D2432*D2433))&gt;(6/4)),1,0),0)</f>
        <v>0</v>
      </c>
      <c r="P2433" s="47">
        <f>IF(O2433=1,U2432/2/C2433,P2432)</f>
        <v>3.7894353284260429</v>
      </c>
      <c r="Q2433" s="47">
        <f>IF(O2433=1,U2432/2/D2433,Q2432)</f>
        <v>93.056776270251035</v>
      </c>
      <c r="R2433" s="41">
        <f>P2433*C2433/U2432</f>
        <v>0.47814160830401842</v>
      </c>
      <c r="S2433" s="41">
        <f>Q2433*D2433/U2432</f>
        <v>0.51983456936506978</v>
      </c>
      <c r="T2433" s="41">
        <f t="shared" si="451"/>
        <v>0.91979571287077833</v>
      </c>
      <c r="U2433" s="42">
        <f>P2433*C2433+Q2433*D2433</f>
        <v>38896.08892487218</v>
      </c>
      <c r="V2433" s="25">
        <f>B2433</f>
        <v>44565</v>
      </c>
      <c r="W2433">
        <f>C2433/C$2</f>
        <v>2.1393187088825982</v>
      </c>
      <c r="X2433">
        <f>D2433/D$2</f>
        <v>1.5601741311357935</v>
      </c>
      <c r="Y2433">
        <f t="shared" si="452"/>
        <v>1.9448044462436089</v>
      </c>
      <c r="AA2433" s="15">
        <f t="shared" si="453"/>
        <v>-4.5761724119106617E-3</v>
      </c>
      <c r="AB2433" s="15">
        <f t="shared" si="454"/>
        <v>3.3540195167169884E-4</v>
      </c>
      <c r="AC2433" s="15">
        <f t="shared" si="455"/>
        <v>-2.0238223309116954E-3</v>
      </c>
    </row>
    <row r="2434" spans="1:29" x14ac:dyDescent="0.4">
      <c r="A2434" s="43">
        <f t="shared" si="446"/>
        <v>2022</v>
      </c>
      <c r="B2434" s="53">
        <v>44566</v>
      </c>
      <c r="C2434" s="45">
        <v>4868.1202000000003</v>
      </c>
      <c r="D2434" s="45">
        <f>VLOOKUP(B2434,'H11001.CSI  中证全债'!$A$2:$B$2792,2,0)</f>
        <v>217.73050000000001</v>
      </c>
      <c r="E2434" s="14">
        <f t="shared" si="447"/>
        <v>0</v>
      </c>
      <c r="F2434" s="14">
        <f>IF(AND((B2434-$B$2)&gt;123,OR(((G2433*J2433/C2433*C2434)/(G2433*K2433/D2433*D2434))&lt;(4/6),((G2433*J2433/C2433*C2434)/(G2433*K2433/D2433*D2434))&gt;(6/4))),COUNTIF($E$2:E2434,1),0)</f>
        <v>0</v>
      </c>
      <c r="G2434" s="21">
        <f t="shared" si="448"/>
        <v>38747.855211091111</v>
      </c>
      <c r="H2434" s="12">
        <f t="shared" si="449"/>
        <v>3.7932660163502669</v>
      </c>
      <c r="I2434" s="12">
        <f t="shared" si="450"/>
        <v>93.150846082302351</v>
      </c>
      <c r="J2434" s="15">
        <f>IF(OR((ROW(F2434)-MATCH(MAX($F$2:F2434),$F$2:F2434,0))=1,(ROW(F2434)-MATCH(MAX($F$2:F2434),$F$2:F2434,0))&gt;123),IF(OR(((G2433*J2433/C2433*C2434)/(G2433*K2433/D2433*D2434))&lt;(4/6),((G2433*J2433/C2433*C2434)/(G2433*K2433/D2433*D2434))&gt;(6/4)),50%,((G2433*J2433/C2433*C2434)/((G2433*K2433/D2433*D2434)+(G2433*J2433/C2433*C2434)))),((G2433*J2433/C2433*C2434)/((G2433*K2433/D2433*D2434)+(G2433*J2433/C2433*C2434))))</f>
        <v>0.47657024672897452</v>
      </c>
      <c r="K2434" s="18">
        <f t="shared" ref="K2434:K2497" si="456">1-J2434</f>
        <v>0.52342975327102548</v>
      </c>
      <c r="L2434" s="20">
        <f t="shared" ref="L2434:L2497" si="457">J2434/K2434</f>
        <v>0.91047603570638502</v>
      </c>
      <c r="M2434" s="51">
        <f>IF(AND((B2434-$B$2)&gt;123,OR(((U2433*R2433/C2433*C2434)/(U2433*S2433/D2433*D2434))&lt;(4/6),((U2433*R2433/C2433*C2434)/(U2433*S2433/D2433*D2434))&gt;(6/4))),1,0)</f>
        <v>0</v>
      </c>
      <c r="N2434" s="51">
        <f>IF(AND((B2434-$B$2)&gt;123,OR(((U2433*R2433/C2433*C2434)/(U2433*S2433/D2433*D2434))&lt;(4/6),((U2433*R2433/C2433*C2434)/(U2433*S2433/D2433*D2434))&gt;(6/4))),COUNTIF($M$2:M2434,1),0)</f>
        <v>0</v>
      </c>
      <c r="O2434" s="51">
        <f>IF(OR((ROW(N2434)-MATCH(MAX($N$2:N2434),$N$2:N2434,0))=1,(ROW(N2434)-MATCH(MAX($N$2:N2434),$N$2:N2434,0))&gt;123),IF(OR(((U2433*R2433/C2433*C2434)/(U2433*S2433/D2433*D2434))&lt;(4/6),((U2433*R2433/C2433*C2434)/(U2433*S2433/D2433*D2434))&gt;(6/4)),1,0),0)</f>
        <v>0</v>
      </c>
      <c r="P2434" s="47">
        <f>IF(O2434=1,U2433/2/C2434,P2433)</f>
        <v>3.7894353284260429</v>
      </c>
      <c r="Q2434" s="47">
        <f>IF(O2434=1,U2433/2/D2434,Q2433)</f>
        <v>93.056776270251035</v>
      </c>
      <c r="R2434" s="41">
        <f>P2434*C2434/U2433</f>
        <v>0.47427459106584396</v>
      </c>
      <c r="S2434" s="41">
        <f>Q2434*D2434/U2433</f>
        <v>0.52090837371450394</v>
      </c>
      <c r="T2434" s="41">
        <f t="shared" si="451"/>
        <v>0.91047603570638946</v>
      </c>
      <c r="U2434" s="42">
        <f>P2434*C2434+Q2434*D2434</f>
        <v>38708.725094614347</v>
      </c>
      <c r="V2434" s="25">
        <f>B2434</f>
        <v>44566</v>
      </c>
      <c r="W2434">
        <f>C2434/C$2</f>
        <v>2.1177221737176635</v>
      </c>
      <c r="X2434">
        <f>D2434/D$2</f>
        <v>1.5602328914367609</v>
      </c>
      <c r="Y2434">
        <f t="shared" si="452"/>
        <v>1.9354362547307173</v>
      </c>
      <c r="AA2434" s="15">
        <f t="shared" si="453"/>
        <v>-1.0095052726489251E-2</v>
      </c>
      <c r="AB2434" s="15">
        <f t="shared" si="454"/>
        <v>3.7662655593795336E-5</v>
      </c>
      <c r="AC2434" s="15">
        <f t="shared" si="455"/>
        <v>-4.8170352196521549E-3</v>
      </c>
    </row>
    <row r="2435" spans="1:29" x14ac:dyDescent="0.4">
      <c r="A2435" s="43">
        <f t="shared" ref="A2435:A2498" si="458">YEAR(B2435)</f>
        <v>2022</v>
      </c>
      <c r="B2435" s="53">
        <v>44567</v>
      </c>
      <c r="C2435" s="45">
        <v>4818.2317999999996</v>
      </c>
      <c r="D2435" s="45">
        <f>VLOOKUP(B2435,'H11001.CSI  中证全债'!$A$2:$B$2792,2,0)</f>
        <v>217.70939999999999</v>
      </c>
      <c r="E2435" s="14">
        <f t="shared" ref="E2435:E2498" si="459">IF(AND((B2435-$B$2)&gt;123,OR(((G2434*J2434/C2434*C2435)/(G2434*K2434/D2434*D2435))&lt;(4/6),((G2434*J2434/C2434*C2435)/(G2434*K2434/D2434*D2435))&gt;(6/4))),1,0)</f>
        <v>0</v>
      </c>
      <c r="F2435" s="14">
        <f>IF(AND((B2435-$B$2)&gt;123,OR(((G2434*J2434/C2434*C2435)/(G2434*K2434/D2434*D2435))&lt;(4/6),((G2434*J2434/C2434*C2435)/(G2434*K2434/D2434*D2435))&gt;(6/4))),COUNTIF($E$2:E2435,1),0)</f>
        <v>0</v>
      </c>
      <c r="G2435" s="21">
        <f t="shared" ref="G2435:G2498" si="460">G2434*J2434/C2434*C2435+G2434*K2434/D2434*D2435</f>
        <v>38556.649755908686</v>
      </c>
      <c r="H2435" s="12">
        <f t="shared" ref="H2435:H2498" si="461">IF(J2435=50%,G2435*J2435/C2435,H2434)</f>
        <v>3.7932660163502669</v>
      </c>
      <c r="I2435" s="12">
        <f t="shared" ref="I2435:I2498" si="462">IF(K2435=50%,G2435*K2435/D2435,I2434)</f>
        <v>93.150846082302351</v>
      </c>
      <c r="J2435" s="15">
        <f>IF(OR((ROW(F2435)-MATCH(MAX($F$2:F2435),$F$2:F2435,0))=1,(ROW(F2435)-MATCH(MAX($F$2:F2435),$F$2:F2435,0))&gt;123),IF(OR(((G2434*J2434/C2434*C2435)/(G2434*K2434/D2434*D2435))&lt;(4/6),((G2434*J2434/C2434*C2435)/(G2434*K2434/D2434*D2435))&gt;(6/4)),50%,((G2434*J2434/C2434*C2435)/((G2434*K2434/D2434*D2435)+(G2434*J2434/C2434*C2435)))),((G2434*J2434/C2434*C2435)/((G2434*K2434/D2434*D2435)+(G2434*J2434/C2434*C2435))))</f>
        <v>0.47402549395613175</v>
      </c>
      <c r="K2435" s="18">
        <f t="shared" si="456"/>
        <v>0.52597450604386831</v>
      </c>
      <c r="L2435" s="20">
        <f t="shared" si="457"/>
        <v>0.90123283259777653</v>
      </c>
      <c r="M2435" s="51">
        <f>IF(AND((B2435-$B$2)&gt;123,OR(((U2434*R2434/C2434*C2435)/(U2434*S2434/D2434*D2435))&lt;(4/6),((U2434*R2434/C2434*C2435)/(U2434*S2434/D2434*D2435))&gt;(6/4))),1,0)</f>
        <v>0</v>
      </c>
      <c r="N2435" s="51">
        <f>IF(AND((B2435-$B$2)&gt;123,OR(((U2434*R2434/C2434*C2435)/(U2434*S2434/D2434*D2435))&lt;(4/6),((U2434*R2434/C2434*C2435)/(U2434*S2434/D2434*D2435))&gt;(6/4))),COUNTIF($M$2:M2435,1),0)</f>
        <v>0</v>
      </c>
      <c r="O2435" s="51">
        <f>IF(OR((ROW(N2435)-MATCH(MAX($N$2:N2435),$N$2:N2435,0))=1,(ROW(N2435)-MATCH(MAX($N$2:N2435),$N$2:N2435,0))&gt;123),IF(OR(((U2434*R2434/C2434*C2435)/(U2434*S2434/D2434*D2435))&lt;(4/6),((U2434*R2434/C2434*C2435)/(U2434*S2434/D2434*D2435))&gt;(6/4)),1,0),0)</f>
        <v>0</v>
      </c>
      <c r="P2435" s="47">
        <f>IF(O2435=1,U2434/2/C2435,P2434)</f>
        <v>3.7894353284260429</v>
      </c>
      <c r="Q2435" s="47">
        <f>IF(O2435=1,U2434/2/D2435,Q2434)</f>
        <v>93.056776270251035</v>
      </c>
      <c r="R2435" s="41">
        <f>P2435*C2435/U2434</f>
        <v>0.47168636421988852</v>
      </c>
      <c r="S2435" s="41">
        <f>Q2435*D2435/U2434</f>
        <v>0.52337902832530458</v>
      </c>
      <c r="T2435" s="41">
        <f t="shared" ref="T2435:T2498" si="463">R2435/S2435</f>
        <v>0.90123283259778098</v>
      </c>
      <c r="U2435" s="42">
        <f>P2435*C2435+Q2435*D2435</f>
        <v>38517.712731196392</v>
      </c>
      <c r="V2435" s="25">
        <f>B2435</f>
        <v>44567</v>
      </c>
      <c r="W2435">
        <f>C2435/C$2</f>
        <v>2.0960197985603495</v>
      </c>
      <c r="X2435">
        <f>D2435/D$2</f>
        <v>1.5600816911501252</v>
      </c>
      <c r="Y2435">
        <f t="shared" ref="Y2435:Y2498" si="464">U2435/U$2</f>
        <v>1.9258856365598196</v>
      </c>
      <c r="AA2435" s="15">
        <f t="shared" ref="AA2435:AA2498" si="465">W2435/W2434-1</f>
        <v>-1.0247980318974226E-2</v>
      </c>
      <c r="AB2435" s="15">
        <f t="shared" ref="AB2435:AB2498" si="466">X2435/X2434-1</f>
        <v>-9.690879321000434E-5</v>
      </c>
      <c r="AC2435" s="15">
        <f t="shared" ref="AC2435:AC2498" si="467">Y2435/Y2434-1</f>
        <v>-4.9346074548068941E-3</v>
      </c>
    </row>
    <row r="2436" spans="1:29" x14ac:dyDescent="0.4">
      <c r="A2436" s="43">
        <f t="shared" si="458"/>
        <v>2022</v>
      </c>
      <c r="B2436" s="53">
        <v>44568</v>
      </c>
      <c r="C2436" s="45">
        <v>4822.3689000000004</v>
      </c>
      <c r="D2436" s="45">
        <f>VLOOKUP(B2436,'H11001.CSI  中证全债'!$A$2:$B$2792,2,0)</f>
        <v>217.72470000000001</v>
      </c>
      <c r="E2436" s="14">
        <f t="shared" si="459"/>
        <v>0</v>
      </c>
      <c r="F2436" s="14">
        <f>IF(AND((B2436-$B$2)&gt;123,OR(((G2435*J2435/C2435*C2436)/(G2435*K2435/D2435*D2436))&lt;(4/6),((G2435*J2435/C2435*C2436)/(G2435*K2435/D2435*D2436))&gt;(6/4))),COUNTIF($E$2:E2436,1),0)</f>
        <v>0</v>
      </c>
      <c r="G2436" s="21">
        <f t="shared" si="460"/>
        <v>38573.768084689997</v>
      </c>
      <c r="H2436" s="12">
        <f t="shared" si="461"/>
        <v>3.7932660163502669</v>
      </c>
      <c r="I2436" s="12">
        <f t="shared" si="462"/>
        <v>93.150846082302351</v>
      </c>
      <c r="J2436" s="15">
        <f>IF(OR((ROW(F2436)-MATCH(MAX($F$2:F2436),$F$2:F2436,0))=1,(ROW(F2436)-MATCH(MAX($F$2:F2436),$F$2:F2436,0))&gt;123),IF(OR(((G2435*J2435/C2435*C2436)/(G2435*K2435/D2435*D2436))&lt;(4/6),((G2435*J2435/C2435*C2436)/(G2435*K2435/D2435*D2436))&gt;(6/4)),50%,((G2435*J2435/C2435*C2436)/((G2435*K2435/D2435*D2436)+(G2435*J2435/C2435*C2436)))),((G2435*J2435/C2435*C2436)/((G2435*K2435/D2435*D2436)+(G2435*J2435/C2435*C2436))))</f>
        <v>0.47422196417297291</v>
      </c>
      <c r="K2436" s="18">
        <f t="shared" si="456"/>
        <v>0.52577803582702709</v>
      </c>
      <c r="L2436" s="20">
        <f t="shared" si="457"/>
        <v>0.90194327617174308</v>
      </c>
      <c r="M2436" s="51">
        <f>IF(AND((B2436-$B$2)&gt;123,OR(((U2435*R2435/C2435*C2436)/(U2435*S2435/D2435*D2436))&lt;(4/6),((U2435*R2435/C2435*C2436)/(U2435*S2435/D2435*D2436))&gt;(6/4))),1,0)</f>
        <v>0</v>
      </c>
      <c r="N2436" s="51">
        <f>IF(AND((B2436-$B$2)&gt;123,OR(((U2435*R2435/C2435*C2436)/(U2435*S2435/D2435*D2436))&lt;(4/6),((U2435*R2435/C2435*C2436)/(U2435*S2435/D2435*D2436))&gt;(6/4))),COUNTIF($M$2:M2436,1),0)</f>
        <v>0</v>
      </c>
      <c r="O2436" s="51">
        <f>IF(OR((ROW(N2436)-MATCH(MAX($N$2:N2436),$N$2:N2436,0))=1,(ROW(N2436)-MATCH(MAX($N$2:N2436),$N$2:N2436,0))&gt;123),IF(OR(((U2435*R2435/C2435*C2436)/(U2435*S2435/D2435*D2436))&lt;(4/6),((U2435*R2435/C2435*C2436)/(U2435*S2435/D2435*D2436))&gt;(6/4)),1,0),0)</f>
        <v>0</v>
      </c>
      <c r="P2436" s="47">
        <f>IF(O2436=1,U2435/2/C2436,P2435)</f>
        <v>3.7894353284260429</v>
      </c>
      <c r="Q2436" s="47">
        <f>IF(O2436=1,U2435/2/D2436,Q2435)</f>
        <v>93.056776270251035</v>
      </c>
      <c r="R2436" s="41">
        <f>P2436*C2436/U2435</f>
        <v>0.47443250859396058</v>
      </c>
      <c r="S2436" s="41">
        <f>Q2436*D2436/U2435</f>
        <v>0.52601147004240123</v>
      </c>
      <c r="T2436" s="41">
        <f t="shared" si="463"/>
        <v>0.90194327617174785</v>
      </c>
      <c r="U2436" s="42">
        <f>P2436*C2436+Q2436*D2436</f>
        <v>38534.813772770562</v>
      </c>
      <c r="V2436" s="25">
        <f>B2436</f>
        <v>44568</v>
      </c>
      <c r="W2436">
        <f>C2436/C$2</f>
        <v>2.0978195134492483</v>
      </c>
      <c r="X2436">
        <f>D2436/D$2</f>
        <v>1.5601913292726621</v>
      </c>
      <c r="Y2436">
        <f t="shared" si="464"/>
        <v>1.9267406886385281</v>
      </c>
      <c r="AA2436" s="15">
        <f t="shared" si="465"/>
        <v>8.5863448910883378E-4</v>
      </c>
      <c r="AB2436" s="15">
        <f t="shared" si="466"/>
        <v>7.0277167637300408E-5</v>
      </c>
      <c r="AC2436" s="15">
        <f t="shared" si="467"/>
        <v>4.439786363616971E-4</v>
      </c>
    </row>
    <row r="2437" spans="1:29" x14ac:dyDescent="0.4">
      <c r="A2437" s="43">
        <f t="shared" si="458"/>
        <v>2022</v>
      </c>
      <c r="B2437" s="53">
        <v>44571</v>
      </c>
      <c r="C2437" s="45">
        <v>4844.0451000000003</v>
      </c>
      <c r="D2437" s="45">
        <f>VLOOKUP(B2437,'H11001.CSI  中证全债'!$A$2:$B$2792,2,0)</f>
        <v>217.87639999999999</v>
      </c>
      <c r="E2437" s="14">
        <f t="shared" si="459"/>
        <v>0</v>
      </c>
      <c r="F2437" s="14">
        <f>IF(AND((B2437-$B$2)&gt;123,OR(((G2436*J2436/C2436*C2437)/(G2436*K2436/D2436*D2437))&lt;(4/6),((G2436*J2436/C2436*C2437)/(G2436*K2436/D2436*D2437))&gt;(6/4))),COUNTIF($E$2:E2437,1),0)</f>
        <v>0</v>
      </c>
      <c r="G2437" s="21">
        <f t="shared" si="460"/>
        <v>38670.12266086429</v>
      </c>
      <c r="H2437" s="12">
        <f t="shared" si="461"/>
        <v>3.7932660163502669</v>
      </c>
      <c r="I2437" s="12">
        <f t="shared" si="462"/>
        <v>93.150846082302351</v>
      </c>
      <c r="J2437" s="15">
        <f>IF(OR((ROW(F2437)-MATCH(MAX($F$2:F2437),$F$2:F2437,0))=1,(ROW(F2437)-MATCH(MAX($F$2:F2437),$F$2:F2437,0))&gt;123),IF(OR(((G2436*J2436/C2436*C2437)/(G2436*K2436/D2436*D2437))&lt;(4/6),((G2436*J2436/C2436*C2437)/(G2436*K2436/D2436*D2437))&gt;(6/4)),50%,((G2436*J2436/C2436*C2437)/((G2436*K2436/D2436*D2437)+(G2436*J2436/C2436*C2437)))),((G2436*J2436/C2436*C2437)/((G2436*K2436/D2436*D2437)+(G2436*J2436/C2436*C2437))))</f>
        <v>0.47516662464828485</v>
      </c>
      <c r="K2437" s="18">
        <f t="shared" si="456"/>
        <v>0.52483337535171515</v>
      </c>
      <c r="L2437" s="20">
        <f t="shared" si="457"/>
        <v>0.90536663056127809</v>
      </c>
      <c r="M2437" s="51">
        <f>IF(AND((B2437-$B$2)&gt;123,OR(((U2436*R2436/C2436*C2437)/(U2436*S2436/D2436*D2437))&lt;(4/6),((U2436*R2436/C2436*C2437)/(U2436*S2436/D2436*D2437))&gt;(6/4))),1,0)</f>
        <v>0</v>
      </c>
      <c r="N2437" s="51">
        <f>IF(AND((B2437-$B$2)&gt;123,OR(((U2436*R2436/C2436*C2437)/(U2436*S2436/D2436*D2437))&lt;(4/6),((U2436*R2436/C2436*C2437)/(U2436*S2436/D2436*D2437))&gt;(6/4))),COUNTIF($M$2:M2437,1),0)</f>
        <v>0</v>
      </c>
      <c r="O2437" s="51">
        <f>IF(OR((ROW(N2437)-MATCH(MAX($N$2:N2437),$N$2:N2437,0))=1,(ROW(N2437)-MATCH(MAX($N$2:N2437),$N$2:N2437,0))&gt;123),IF(OR(((U2436*R2436/C2436*C2437)/(U2436*S2436/D2436*D2437))&lt;(4/6),((U2436*R2436/C2436*C2437)/(U2436*S2436/D2436*D2437))&gt;(6/4)),1,0),0)</f>
        <v>0</v>
      </c>
      <c r="P2437" s="47">
        <f>IF(O2437=1,U2436/2/C2437,P2436)</f>
        <v>3.7894353284260429</v>
      </c>
      <c r="Q2437" s="47">
        <f>IF(O2437=1,U2436/2/D2437,Q2436)</f>
        <v>93.056776270251035</v>
      </c>
      <c r="R2437" s="41">
        <f>P2437*C2437/U2436</f>
        <v>0.47635355766011012</v>
      </c>
      <c r="S2437" s="41">
        <f>Q2437*D2437/U2436</f>
        <v>0.52614437243483803</v>
      </c>
      <c r="T2437" s="41">
        <f t="shared" si="463"/>
        <v>0.90536663056128308</v>
      </c>
      <c r="U2437" s="42">
        <f>P2437*C2437+Q2437*D2437</f>
        <v>38631.071043796786</v>
      </c>
      <c r="V2437" s="25">
        <f>B2437</f>
        <v>44571</v>
      </c>
      <c r="W2437">
        <f>C2437/C$2</f>
        <v>2.1072490606863807</v>
      </c>
      <c r="X2437">
        <f>D2437/D$2</f>
        <v>1.5612783948405586</v>
      </c>
      <c r="Y2437">
        <f t="shared" si="464"/>
        <v>1.9315535521898393</v>
      </c>
      <c r="AA2437" s="15">
        <f t="shared" si="465"/>
        <v>4.494927793682546E-3</v>
      </c>
      <c r="AB2437" s="15">
        <f t="shared" si="466"/>
        <v>6.9675144804404177E-4</v>
      </c>
      <c r="AC2437" s="15">
        <f t="shared" si="467"/>
        <v>2.497930094948142E-3</v>
      </c>
    </row>
    <row r="2438" spans="1:29" x14ac:dyDescent="0.4">
      <c r="A2438" s="43">
        <f t="shared" si="458"/>
        <v>2022</v>
      </c>
      <c r="B2438" s="53">
        <v>44572</v>
      </c>
      <c r="C2438" s="45">
        <v>4797.7735000000002</v>
      </c>
      <c r="D2438" s="45">
        <f>VLOOKUP(B2438,'H11001.CSI  中证全债'!$A$2:$B$2792,2,0)</f>
        <v>217.98910000000001</v>
      </c>
      <c r="E2438" s="14">
        <f t="shared" si="459"/>
        <v>0</v>
      </c>
      <c r="F2438" s="14">
        <f>IF(AND((B2438-$B$2)&gt;123,OR(((G2437*J2437/C2437*C2438)/(G2437*K2437/D2437*D2438))&lt;(4/6),((G2437*J2437/C2437*C2438)/(G2437*K2437/D2437*D2438))&gt;(6/4))),COUNTIF($E$2:E2438,1),0)</f>
        <v>0</v>
      </c>
      <c r="G2438" s="21">
        <f t="shared" si="460"/>
        <v>38505.100273415621</v>
      </c>
      <c r="H2438" s="12">
        <f t="shared" si="461"/>
        <v>3.7932660163502669</v>
      </c>
      <c r="I2438" s="12">
        <f t="shared" si="462"/>
        <v>93.150846082302351</v>
      </c>
      <c r="J2438" s="15">
        <f>IF(OR((ROW(F2438)-MATCH(MAX($F$2:F2438),$F$2:F2438,0))=1,(ROW(F2438)-MATCH(MAX($F$2:F2438),$F$2:F2438,0))&gt;123),IF(OR(((G2437*J2437/C2437*C2438)/(G2437*K2437/D2437*D2438))&lt;(4/6),((G2437*J2437/C2437*C2438)/(G2437*K2437/D2437*D2438))&gt;(6/4)),50%,((G2437*J2437/C2437*C2438)/((G2437*K2437/D2437*D2438)+(G2437*J2437/C2437*C2438)))),((G2437*J2437/C2437*C2438)/((G2437*K2437/D2437*D2438)+(G2437*J2437/C2437*C2438))))</f>
        <v>0.47264468972856699</v>
      </c>
      <c r="K2438" s="18">
        <f t="shared" si="456"/>
        <v>0.52735531027143301</v>
      </c>
      <c r="L2438" s="20">
        <f t="shared" si="457"/>
        <v>0.89625472716922838</v>
      </c>
      <c r="M2438" s="51">
        <f>IF(AND((B2438-$B$2)&gt;123,OR(((U2437*R2437/C2437*C2438)/(U2437*S2437/D2437*D2438))&lt;(4/6),((U2437*R2437/C2437*C2438)/(U2437*S2437/D2437*D2438))&gt;(6/4))),1,0)</f>
        <v>0</v>
      </c>
      <c r="N2438" s="51">
        <f>IF(AND((B2438-$B$2)&gt;123,OR(((U2437*R2437/C2437*C2438)/(U2437*S2437/D2437*D2438))&lt;(4/6),((U2437*R2437/C2437*C2438)/(U2437*S2437/D2437*D2438))&gt;(6/4))),COUNTIF($M$2:M2438,1),0)</f>
        <v>0</v>
      </c>
      <c r="O2438" s="51">
        <f>IF(OR((ROW(N2438)-MATCH(MAX($N$2:N2438),$N$2:N2438,0))=1,(ROW(N2438)-MATCH(MAX($N$2:N2438),$N$2:N2438,0))&gt;123),IF(OR(((U2437*R2437/C2437*C2438)/(U2437*S2437/D2437*D2438))&lt;(4/6),((U2437*R2437/C2437*C2438)/(U2437*S2437/D2437*D2438))&gt;(6/4)),1,0),0)</f>
        <v>0</v>
      </c>
      <c r="P2438" s="47">
        <f>IF(O2438=1,U2437/2/C2438,P2437)</f>
        <v>3.7894353284260429</v>
      </c>
      <c r="Q2438" s="47">
        <f>IF(O2438=1,U2437/2/D2438,Q2437)</f>
        <v>93.056776270251035</v>
      </c>
      <c r="R2438" s="41">
        <f>P2438*C2438/U2437</f>
        <v>0.47062770737250037</v>
      </c>
      <c r="S2438" s="41">
        <f>Q2438*D2438/U2437</f>
        <v>0.5251048536825571</v>
      </c>
      <c r="T2438" s="41">
        <f t="shared" si="463"/>
        <v>0.89625472716923327</v>
      </c>
      <c r="U2438" s="42">
        <f>P2438*C2438+Q2438*D2438</f>
        <v>38466.215306739643</v>
      </c>
      <c r="V2438" s="25">
        <f>B2438</f>
        <v>44572</v>
      </c>
      <c r="W2438">
        <f>C2438/C$2</f>
        <v>2.0871200603109599</v>
      </c>
      <c r="X2438">
        <f>D2438/D$2</f>
        <v>1.5620859906843425</v>
      </c>
      <c r="Y2438">
        <f t="shared" si="464"/>
        <v>1.9233107653369821</v>
      </c>
      <c r="AA2438" s="15">
        <f t="shared" si="465"/>
        <v>-9.5522644906835819E-3</v>
      </c>
      <c r="AB2438" s="15">
        <f t="shared" si="466"/>
        <v>5.1726575250943263E-4</v>
      </c>
      <c r="AC2438" s="15">
        <f t="shared" si="467"/>
        <v>-4.2674389449426364E-3</v>
      </c>
    </row>
    <row r="2439" spans="1:29" x14ac:dyDescent="0.4">
      <c r="A2439" s="43">
        <f t="shared" si="458"/>
        <v>2022</v>
      </c>
      <c r="B2439" s="53">
        <v>44573</v>
      </c>
      <c r="C2439" s="45">
        <v>4845.5787</v>
      </c>
      <c r="D2439" s="45">
        <f>VLOOKUP(B2439,'H11001.CSI  中证全债'!$A$2:$B$2792,2,0)</f>
        <v>218.10220000000001</v>
      </c>
      <c r="E2439" s="14">
        <f t="shared" si="459"/>
        <v>0</v>
      </c>
      <c r="F2439" s="14">
        <f>IF(AND((B2439-$B$2)&gt;123,OR(((G2438*J2438/C2438*C2439)/(G2438*K2438/D2438*D2439))&lt;(4/6),((G2438*J2438/C2438*C2439)/(G2438*K2438/D2438*D2439))&gt;(6/4))),COUNTIF($E$2:E2439,1),0)</f>
        <v>0</v>
      </c>
      <c r="G2439" s="21">
        <f t="shared" si="460"/>
        <v>38696.973474672355</v>
      </c>
      <c r="H2439" s="12">
        <f t="shared" si="461"/>
        <v>3.7932660163502669</v>
      </c>
      <c r="I2439" s="12">
        <f t="shared" si="462"/>
        <v>93.150846082302351</v>
      </c>
      <c r="J2439" s="15">
        <f>IF(OR((ROW(F2439)-MATCH(MAX($F$2:F2439),$F$2:F2439,0))=1,(ROW(F2439)-MATCH(MAX($F$2:F2439),$F$2:F2439,0))&gt;123),IF(OR(((G2438*J2438/C2438*C2439)/(G2438*K2438/D2438*D2439))&lt;(4/6),((G2438*J2438/C2438*C2439)/(G2438*K2438/D2438*D2439))&gt;(6/4)),50%,((G2438*J2438/C2438*C2439)/((G2438*K2438/D2438*D2439)+(G2438*J2438/C2438*C2439)))),((G2438*J2438/C2438*C2439)/((G2438*K2438/D2438*D2439)+(G2438*J2438/C2438*C2439))))</f>
        <v>0.47498724995356612</v>
      </c>
      <c r="K2439" s="18">
        <f t="shared" si="456"/>
        <v>0.52501275004643388</v>
      </c>
      <c r="L2439" s="20">
        <f t="shared" si="457"/>
        <v>0.90471564721343745</v>
      </c>
      <c r="M2439" s="51">
        <f>IF(AND((B2439-$B$2)&gt;123,OR(((U2438*R2438/C2438*C2439)/(U2438*S2438/D2438*D2439))&lt;(4/6),((U2438*R2438/C2438*C2439)/(U2438*S2438/D2438*D2439))&gt;(6/4))),1,0)</f>
        <v>0</v>
      </c>
      <c r="N2439" s="51">
        <f>IF(AND((B2439-$B$2)&gt;123,OR(((U2438*R2438/C2438*C2439)/(U2438*S2438/D2438*D2439))&lt;(4/6),((U2438*R2438/C2438*C2439)/(U2438*S2438/D2438*D2439))&gt;(6/4))),COUNTIF($M$2:M2439,1),0)</f>
        <v>0</v>
      </c>
      <c r="O2439" s="51">
        <f>IF(OR((ROW(N2439)-MATCH(MAX($N$2:N2439),$N$2:N2439,0))=1,(ROW(N2439)-MATCH(MAX($N$2:N2439),$N$2:N2439,0))&gt;123),IF(OR(((U2438*R2438/C2438*C2439)/(U2438*S2438/D2438*D2439))&lt;(4/6),((U2438*R2438/C2438*C2439)/(U2438*S2438/D2438*D2439))&gt;(6/4)),1,0),0)</f>
        <v>0</v>
      </c>
      <c r="P2439" s="47">
        <f>IF(O2439=1,U2438/2/C2439,P2438)</f>
        <v>3.7894353284260429</v>
      </c>
      <c r="Q2439" s="47">
        <f>IF(O2439=1,U2438/2/D2439,Q2438)</f>
        <v>93.056776270251035</v>
      </c>
      <c r="R2439" s="41">
        <f>P2439*C2439/U2438</f>
        <v>0.47735413962682055</v>
      </c>
      <c r="S2439" s="41">
        <f>Q2439*D2439/U2438</f>
        <v>0.52762891975737247</v>
      </c>
      <c r="T2439" s="41">
        <f t="shared" si="463"/>
        <v>0.90471564721344211</v>
      </c>
      <c r="U2439" s="42">
        <f>P2439*C2439+Q2439*D2439</f>
        <v>38657.894741898286</v>
      </c>
      <c r="V2439" s="25">
        <f>B2439</f>
        <v>44573</v>
      </c>
      <c r="W2439">
        <f>C2439/C$2</f>
        <v>2.1079162050033213</v>
      </c>
      <c r="X2439">
        <f>D2439/D$2</f>
        <v>1.5628964528842708</v>
      </c>
      <c r="Y2439">
        <f t="shared" si="464"/>
        <v>1.9328947370949143</v>
      </c>
      <c r="AA2439" s="15">
        <f t="shared" si="465"/>
        <v>9.9640385274544219E-3</v>
      </c>
      <c r="AB2439" s="15">
        <f t="shared" si="466"/>
        <v>5.1883328111368421E-4</v>
      </c>
      <c r="AC2439" s="15">
        <f t="shared" si="467"/>
        <v>4.9830593841933002E-3</v>
      </c>
    </row>
    <row r="2440" spans="1:29" x14ac:dyDescent="0.4">
      <c r="A2440" s="43">
        <f t="shared" si="458"/>
        <v>2022</v>
      </c>
      <c r="B2440" s="53">
        <v>44574</v>
      </c>
      <c r="C2440" s="45">
        <v>4765.9191000000001</v>
      </c>
      <c r="D2440" s="45">
        <f>VLOOKUP(B2440,'H11001.CSI  中证全债'!$A$2:$B$2792,2,0)</f>
        <v>218.21289999999999</v>
      </c>
      <c r="E2440" s="14">
        <f t="shared" si="459"/>
        <v>0</v>
      </c>
      <c r="F2440" s="14">
        <f>IF(AND((B2440-$B$2)&gt;123,OR(((G2439*J2439/C2439*C2440)/(G2439*K2439/D2439*D2440))&lt;(4/6),((G2439*J2439/C2439*C2440)/(G2439*K2439/D2439*D2440))&gt;(6/4))),COUNTIF($E$2:E2440,1),0)</f>
        <v>0</v>
      </c>
      <c r="G2440" s="21">
        <f t="shared" si="460"/>
        <v>38405.11521977761</v>
      </c>
      <c r="H2440" s="12">
        <f t="shared" si="461"/>
        <v>3.7932660163502669</v>
      </c>
      <c r="I2440" s="12">
        <f t="shared" si="462"/>
        <v>93.150846082302351</v>
      </c>
      <c r="J2440" s="15">
        <f>IF(OR((ROW(F2440)-MATCH(MAX($F$2:F2440),$F$2:F2440,0))=1,(ROW(F2440)-MATCH(MAX($F$2:F2440),$F$2:F2440,0))&gt;123),IF(OR(((G2439*J2439/C2439*C2440)/(G2439*K2439/D2439*D2440))&lt;(4/6),((G2439*J2439/C2439*C2440)/(G2439*K2439/D2439*D2440))&gt;(6/4)),50%,((G2439*J2439/C2439*C2440)/((G2439*K2439/D2439*D2440)+(G2439*J2439/C2439*C2440)))),((G2439*J2439/C2439*C2440)/((G2439*K2439/D2439*D2440)+(G2439*J2439/C2439*C2440))))</f>
        <v>0.47072893429036677</v>
      </c>
      <c r="K2440" s="18">
        <f t="shared" si="456"/>
        <v>0.52927106570963323</v>
      </c>
      <c r="L2440" s="20">
        <f t="shared" si="457"/>
        <v>0.88939102246072221</v>
      </c>
      <c r="M2440" s="51">
        <f>IF(AND((B2440-$B$2)&gt;123,OR(((U2439*R2439/C2439*C2440)/(U2439*S2439/D2439*D2440))&lt;(4/6),((U2439*R2439/C2439*C2440)/(U2439*S2439/D2439*D2440))&gt;(6/4))),1,0)</f>
        <v>0</v>
      </c>
      <c r="N2440" s="51">
        <f>IF(AND((B2440-$B$2)&gt;123,OR(((U2439*R2439/C2439*C2440)/(U2439*S2439/D2439*D2440))&lt;(4/6),((U2439*R2439/C2439*C2440)/(U2439*S2439/D2439*D2440))&gt;(6/4))),COUNTIF($M$2:M2440,1),0)</f>
        <v>0</v>
      </c>
      <c r="O2440" s="51">
        <f>IF(OR((ROW(N2440)-MATCH(MAX($N$2:N2440),$N$2:N2440,0))=1,(ROW(N2440)-MATCH(MAX($N$2:N2440),$N$2:N2440,0))&gt;123),IF(OR(((U2439*R2439/C2439*C2440)/(U2439*S2439/D2439*D2440))&lt;(4/6),((U2439*R2439/C2439*C2440)/(U2439*S2439/D2439*D2440))&gt;(6/4)),1,0),0)</f>
        <v>0</v>
      </c>
      <c r="P2440" s="47">
        <f>IF(O2440=1,U2439/2/C2440,P2439)</f>
        <v>3.7894353284260429</v>
      </c>
      <c r="Q2440" s="47">
        <f>IF(O2440=1,U2439/2/D2440,Q2439)</f>
        <v>93.056776270251035</v>
      </c>
      <c r="R2440" s="41">
        <f>P2440*C2440/U2439</f>
        <v>0.46717862756210743</v>
      </c>
      <c r="S2440" s="41">
        <f>Q2440*D2440/U2439</f>
        <v>0.52527922563186979</v>
      </c>
      <c r="T2440" s="41">
        <f t="shared" si="463"/>
        <v>0.88939102246072665</v>
      </c>
      <c r="U2440" s="42">
        <f>P2440*C2440+Q2440*D2440</f>
        <v>38366.331224543115</v>
      </c>
      <c r="V2440" s="25">
        <f>B2440</f>
        <v>44574</v>
      </c>
      <c r="W2440">
        <f>C2440/C$2</f>
        <v>2.0732628081398912</v>
      </c>
      <c r="X2440">
        <f>D2440/D$2</f>
        <v>1.5636897169473305</v>
      </c>
      <c r="Y2440">
        <f t="shared" si="464"/>
        <v>1.9183165612271558</v>
      </c>
      <c r="AA2440" s="15">
        <f t="shared" si="465"/>
        <v>-1.6439646310976386E-2</v>
      </c>
      <c r="AB2440" s="15">
        <f t="shared" si="466"/>
        <v>5.075602171824567E-4</v>
      </c>
      <c r="AC2440" s="15">
        <f t="shared" si="467"/>
        <v>-7.5421468060227204E-3</v>
      </c>
    </row>
    <row r="2441" spans="1:29" x14ac:dyDescent="0.4">
      <c r="A2441" s="43">
        <f t="shared" si="458"/>
        <v>2022</v>
      </c>
      <c r="B2441" s="53">
        <v>44575</v>
      </c>
      <c r="C2441" s="45">
        <v>4726.7317000000003</v>
      </c>
      <c r="D2441" s="45">
        <f>VLOOKUP(B2441,'H11001.CSI  中证全债'!$A$2:$B$2792,2,0)</f>
        <v>218.27350000000001</v>
      </c>
      <c r="E2441" s="14">
        <f t="shared" si="459"/>
        <v>0</v>
      </c>
      <c r="F2441" s="14">
        <f>IF(AND((B2441-$B$2)&gt;123,OR(((G2440*J2440/C2440*C2441)/(G2440*K2440/D2440*D2441))&lt;(4/6),((G2440*J2440/C2440*C2441)/(G2440*K2440/D2440*D2441))&gt;(6/4))),COUNTIF($E$2:E2441,1),0)</f>
        <v>0</v>
      </c>
      <c r="G2441" s="21">
        <f t="shared" si="460"/>
        <v>38262.111928361075</v>
      </c>
      <c r="H2441" s="12">
        <f t="shared" si="461"/>
        <v>3.7932660163502669</v>
      </c>
      <c r="I2441" s="12">
        <f t="shared" si="462"/>
        <v>93.150846082302351</v>
      </c>
      <c r="J2441" s="15">
        <f>IF(OR((ROW(F2441)-MATCH(MAX($F$2:F2441),$F$2:F2441,0))=1,(ROW(F2441)-MATCH(MAX($F$2:F2441),$F$2:F2441,0))&gt;123),IF(OR(((G2440*J2440/C2440*C2441)/(G2440*K2440/D2440*D2441))&lt;(4/6),((G2440*J2440/C2440*C2441)/(G2440*K2440/D2440*D2441))&gt;(6/4)),50%,((G2440*J2440/C2440*C2441)/((G2440*K2440/D2440*D2441)+(G2440*J2440/C2440*C2441)))),((G2440*J2440/C2440*C2441)/((G2440*K2440/D2440*D2441)+(G2440*J2440/C2440*C2441))))</f>
        <v>0.46860326893574955</v>
      </c>
      <c r="K2441" s="18">
        <f t="shared" si="456"/>
        <v>0.53139673106425045</v>
      </c>
      <c r="L2441" s="20">
        <f t="shared" si="457"/>
        <v>0.88183317951026574</v>
      </c>
      <c r="M2441" s="51">
        <f>IF(AND((B2441-$B$2)&gt;123,OR(((U2440*R2440/C2440*C2441)/(U2440*S2440/D2440*D2441))&lt;(4/6),((U2440*R2440/C2440*C2441)/(U2440*S2440/D2440*D2441))&gt;(6/4))),1,0)</f>
        <v>0</v>
      </c>
      <c r="N2441" s="51">
        <f>IF(AND((B2441-$B$2)&gt;123,OR(((U2440*R2440/C2440*C2441)/(U2440*S2440/D2440*D2441))&lt;(4/6),((U2440*R2440/C2440*C2441)/(U2440*S2440/D2440*D2441))&gt;(6/4))),COUNTIF($M$2:M2441,1),0)</f>
        <v>0</v>
      </c>
      <c r="O2441" s="51">
        <f>IF(OR((ROW(N2441)-MATCH(MAX($N$2:N2441),$N$2:N2441,0))=1,(ROW(N2441)-MATCH(MAX($N$2:N2441),$N$2:N2441,0))&gt;123),IF(OR(((U2440*R2440/C2440*C2441)/(U2440*S2440/D2440*D2441))&lt;(4/6),((U2440*R2440/C2440*C2441)/(U2440*S2440/D2440*D2441))&gt;(6/4)),1,0),0)</f>
        <v>0</v>
      </c>
      <c r="P2441" s="47">
        <f>IF(O2441=1,U2440/2/C2441,P2440)</f>
        <v>3.7894353284260429</v>
      </c>
      <c r="Q2441" s="47">
        <f>IF(O2441=1,U2440/2/D2441,Q2440)</f>
        <v>93.056776270251035</v>
      </c>
      <c r="R2441" s="41">
        <f>P2441*C2441/U2440</f>
        <v>0.46685840215321728</v>
      </c>
      <c r="S2441" s="41">
        <f>Q2441*D2441/U2440</f>
        <v>0.52941804980902296</v>
      </c>
      <c r="T2441" s="41">
        <f t="shared" si="463"/>
        <v>0.88183317951027018</v>
      </c>
      <c r="U2441" s="42">
        <f>P2441*C2441+Q2441*D2441</f>
        <v>38223.47234719593</v>
      </c>
      <c r="V2441" s="25">
        <f>B2441</f>
        <v>44575</v>
      </c>
      <c r="W2441">
        <f>C2441/C$2</f>
        <v>2.0562155655696808</v>
      </c>
      <c r="X2441">
        <f>D2441/D$2</f>
        <v>1.5641239699032605</v>
      </c>
      <c r="Y2441">
        <f t="shared" si="464"/>
        <v>1.9111736173597964</v>
      </c>
      <c r="AA2441" s="15">
        <f t="shared" si="465"/>
        <v>-8.2224224074636254E-3</v>
      </c>
      <c r="AB2441" s="15">
        <f t="shared" si="466"/>
        <v>2.7771043783397786E-4</v>
      </c>
      <c r="AC2441" s="15">
        <f t="shared" si="467"/>
        <v>-3.7235480377597607E-3</v>
      </c>
    </row>
    <row r="2442" spans="1:29" x14ac:dyDescent="0.4">
      <c r="A2442" s="43">
        <f t="shared" si="458"/>
        <v>2022</v>
      </c>
      <c r="B2442" s="53">
        <v>44578</v>
      </c>
      <c r="C2442" s="45">
        <v>4767.2762000000002</v>
      </c>
      <c r="D2442" s="45">
        <f>VLOOKUP(B2442,'H11001.CSI  中证全债'!$A$2:$B$2792,2,0)</f>
        <v>218.4597</v>
      </c>
      <c r="E2442" s="14">
        <f t="shared" si="459"/>
        <v>0</v>
      </c>
      <c r="F2442" s="14">
        <f>IF(AND((B2442-$B$2)&gt;123,OR(((G2441*J2441/C2441*C2442)/(G2441*K2441/D2441*D2442))&lt;(4/6),((G2441*J2441/C2441*C2442)/(G2441*K2441/D2441*D2442))&gt;(6/4))),COUNTIF($E$2:E2442,1),0)</f>
        <v>0</v>
      </c>
      <c r="G2442" s="21">
        <f t="shared" si="460"/>
        <v>38433.252689901514</v>
      </c>
      <c r="H2442" s="12">
        <f t="shared" si="461"/>
        <v>3.7932660163502669</v>
      </c>
      <c r="I2442" s="12">
        <f t="shared" si="462"/>
        <v>93.150846082302351</v>
      </c>
      <c r="J2442" s="15">
        <f>IF(OR((ROW(F2442)-MATCH(MAX($F$2:F2442),$F$2:F2442,0))=1,(ROW(F2442)-MATCH(MAX($F$2:F2442),$F$2:F2442,0))&gt;123),IF(OR(((G2441*J2441/C2441*C2442)/(G2441*K2441/D2441*D2442))&lt;(4/6),((G2441*J2441/C2441*C2442)/(G2441*K2441/D2441*D2442))&gt;(6/4)),50%,((G2441*J2441/C2441*C2442)/((G2441*K2441/D2441*D2442)+(G2441*J2441/C2441*C2442)))),((G2441*J2441/C2441*C2442)/((G2441*K2441/D2441*D2442)+(G2441*J2441/C2441*C2442))))</f>
        <v>0.47051825006648401</v>
      </c>
      <c r="K2442" s="18">
        <f t="shared" si="456"/>
        <v>0.52948174993351604</v>
      </c>
      <c r="L2442" s="20">
        <f t="shared" si="457"/>
        <v>0.8886392215134219</v>
      </c>
      <c r="M2442" s="51">
        <f>IF(AND((B2442-$B$2)&gt;123,OR(((U2441*R2441/C2441*C2442)/(U2441*S2441/D2441*D2442))&lt;(4/6),((U2441*R2441/C2441*C2442)/(U2441*S2441/D2441*D2442))&gt;(6/4))),1,0)</f>
        <v>0</v>
      </c>
      <c r="N2442" s="51">
        <f>IF(AND((B2442-$B$2)&gt;123,OR(((U2441*R2441/C2441*C2442)/(U2441*S2441/D2441*D2442))&lt;(4/6),((U2441*R2441/C2441*C2442)/(U2441*S2441/D2441*D2442))&gt;(6/4))),COUNTIF($M$2:M2442,1),0)</f>
        <v>0</v>
      </c>
      <c r="O2442" s="51">
        <f>IF(OR((ROW(N2442)-MATCH(MAX($N$2:N2442),$N$2:N2442,0))=1,(ROW(N2442)-MATCH(MAX($N$2:N2442),$N$2:N2442,0))&gt;123),IF(OR(((U2441*R2441/C2441*C2442)/(U2441*S2441/D2441*D2442))&lt;(4/6),((U2441*R2441/C2441*C2442)/(U2441*S2441/D2441*D2442))&gt;(6/4)),1,0),0)</f>
        <v>0</v>
      </c>
      <c r="P2442" s="47">
        <f>IF(O2442=1,U2441/2/C2442,P2441)</f>
        <v>3.7894353284260429</v>
      </c>
      <c r="Q2442" s="47">
        <f>IF(O2442=1,U2441/2/D2442,Q2441)</f>
        <v>93.056776270251035</v>
      </c>
      <c r="R2442" s="41">
        <f>P2442*C2442/U2441</f>
        <v>0.47262280853377064</v>
      </c>
      <c r="S2442" s="41">
        <f>Q2442*D2442/U2441</f>
        <v>0.53185004340552822</v>
      </c>
      <c r="T2442" s="41">
        <f t="shared" si="463"/>
        <v>0.88863922151342645</v>
      </c>
      <c r="U2442" s="42">
        <f>P2442*C2442+Q2442*D2442</f>
        <v>38394.440279610819</v>
      </c>
      <c r="V2442" s="25">
        <f>B2442</f>
        <v>44578</v>
      </c>
      <c r="W2442">
        <f>C2442/C$2</f>
        <v>2.0738531716978725</v>
      </c>
      <c r="X2442">
        <f>D2442/D$2</f>
        <v>1.5654582586886419</v>
      </c>
      <c r="Y2442">
        <f t="shared" si="464"/>
        <v>1.9197220139805409</v>
      </c>
      <c r="AA2442" s="15">
        <f t="shared" si="465"/>
        <v>8.5777028554421264E-3</v>
      </c>
      <c r="AB2442" s="15">
        <f t="shared" si="466"/>
        <v>8.5305820450010117E-4</v>
      </c>
      <c r="AC2442" s="15">
        <f t="shared" si="467"/>
        <v>4.4728519392986943E-3</v>
      </c>
    </row>
    <row r="2443" spans="1:29" x14ac:dyDescent="0.4">
      <c r="A2443" s="43">
        <f t="shared" si="458"/>
        <v>2022</v>
      </c>
      <c r="B2443" s="53">
        <v>44579</v>
      </c>
      <c r="C2443" s="45">
        <v>4813.3472000000002</v>
      </c>
      <c r="D2443" s="45">
        <f>VLOOKUP(B2443,'H11001.CSI  中证全债'!$A$2:$B$2792,2,0)</f>
        <v>218.82390000000001</v>
      </c>
      <c r="E2443" s="14">
        <f t="shared" si="459"/>
        <v>0</v>
      </c>
      <c r="F2443" s="14">
        <f>IF(AND((B2443-$B$2)&gt;123,OR(((G2442*J2442/C2442*C2443)/(G2442*K2442/D2442*D2443))&lt;(4/6),((G2442*J2442/C2442*C2443)/(G2442*K2442/D2442*D2443))&gt;(6/4))),COUNTIF($E$2:E2443,1),0)</f>
        <v>0</v>
      </c>
      <c r="G2443" s="21">
        <f t="shared" si="460"/>
        <v>38641.937786683964</v>
      </c>
      <c r="H2443" s="12">
        <f t="shared" si="461"/>
        <v>3.7932660163502669</v>
      </c>
      <c r="I2443" s="12">
        <f t="shared" si="462"/>
        <v>93.150846082302351</v>
      </c>
      <c r="J2443" s="15">
        <f>IF(OR((ROW(F2443)-MATCH(MAX($F$2:F2443),$F$2:F2443,0))=1,(ROW(F2443)-MATCH(MAX($F$2:F2443),$F$2:F2443,0))&gt;123),IF(OR(((G2442*J2442/C2442*C2443)/(G2442*K2442/D2442*D2443))&lt;(4/6),((G2442*J2442/C2442*C2443)/(G2442*K2442/D2442*D2443))&gt;(6/4)),50%,((G2442*J2442/C2442*C2443)/((G2442*K2442/D2442*D2443)+(G2442*J2442/C2442*C2443)))),((G2442*J2442/C2442*C2443)/((G2442*K2442/D2442*D2443)+(G2442*J2442/C2442*C2443))))</f>
        <v>0.47249976073784128</v>
      </c>
      <c r="K2443" s="18">
        <f t="shared" si="456"/>
        <v>0.52750023926215872</v>
      </c>
      <c r="L2443" s="20">
        <f t="shared" si="457"/>
        <v>0.89573373729413019</v>
      </c>
      <c r="M2443" s="51">
        <f>IF(AND((B2443-$B$2)&gt;123,OR(((U2442*R2442/C2442*C2443)/(U2442*S2442/D2442*D2443))&lt;(4/6),((U2442*R2442/C2442*C2443)/(U2442*S2442/D2442*D2443))&gt;(6/4))),1,0)</f>
        <v>0</v>
      </c>
      <c r="N2443" s="51">
        <f>IF(AND((B2443-$B$2)&gt;123,OR(((U2442*R2442/C2442*C2443)/(U2442*S2442/D2442*D2443))&lt;(4/6),((U2442*R2442/C2442*C2443)/(U2442*S2442/D2442*D2443))&gt;(6/4))),COUNTIF($M$2:M2443,1),0)</f>
        <v>0</v>
      </c>
      <c r="O2443" s="51">
        <f>IF(OR((ROW(N2443)-MATCH(MAX($N$2:N2443),$N$2:N2443,0))=1,(ROW(N2443)-MATCH(MAX($N$2:N2443),$N$2:N2443,0))&gt;123),IF(OR(((U2442*R2442/C2442*C2443)/(U2442*S2442/D2442*D2443))&lt;(4/6),((U2442*R2442/C2442*C2443)/(U2442*S2442/D2442*D2443))&gt;(6/4)),1,0),0)</f>
        <v>0</v>
      </c>
      <c r="P2443" s="47">
        <f>IF(O2443=1,U2442/2/C2443,P2442)</f>
        <v>3.7894353284260429</v>
      </c>
      <c r="Q2443" s="47">
        <f>IF(O2443=1,U2442/2/D2443,Q2442)</f>
        <v>93.056776270251035</v>
      </c>
      <c r="R2443" s="41">
        <f>P2443*C2443/U2442</f>
        <v>0.47506534265969674</v>
      </c>
      <c r="S2443" s="41">
        <f>Q2443*D2443/U2442</f>
        <v>0.53036446309903584</v>
      </c>
      <c r="T2443" s="41">
        <f t="shared" si="463"/>
        <v>0.89573373729413508</v>
      </c>
      <c r="U2443" s="42">
        <f>P2443*C2443+Q2443*D2443</f>
        <v>38602.914632544358</v>
      </c>
      <c r="V2443" s="25">
        <f>B2443</f>
        <v>44579</v>
      </c>
      <c r="W2443">
        <f>C2443/C$2</f>
        <v>2.0938949073693434</v>
      </c>
      <c r="X2443">
        <f>D2443/D$2</f>
        <v>1.5680680759584378</v>
      </c>
      <c r="Y2443">
        <f t="shared" si="464"/>
        <v>1.9301457316272179</v>
      </c>
      <c r="AA2443" s="15">
        <f t="shared" si="465"/>
        <v>9.6640089785442473E-3</v>
      </c>
      <c r="AB2443" s="15">
        <f t="shared" si="466"/>
        <v>1.6671267057495331E-3</v>
      </c>
      <c r="AC2443" s="15">
        <f t="shared" si="467"/>
        <v>5.429805758732531E-3</v>
      </c>
    </row>
    <row r="2444" spans="1:29" x14ac:dyDescent="0.4">
      <c r="A2444" s="43">
        <f t="shared" si="458"/>
        <v>2022</v>
      </c>
      <c r="B2444" s="53">
        <v>44580</v>
      </c>
      <c r="C2444" s="45">
        <v>4780.3783999999996</v>
      </c>
      <c r="D2444" s="45">
        <f>VLOOKUP(B2444,'H11001.CSI  中证全债'!$A$2:$B$2792,2,0)</f>
        <v>219.20480000000001</v>
      </c>
      <c r="E2444" s="14">
        <f t="shared" si="459"/>
        <v>0</v>
      </c>
      <c r="F2444" s="14">
        <f>IF(AND((B2444-$B$2)&gt;123,OR(((G2443*J2443/C2443*C2444)/(G2443*K2443/D2443*D2444))&lt;(4/6),((G2443*J2443/C2443*C2444)/(G2443*K2443/D2443*D2444))&gt;(6/4))),COUNTIF($E$2:E2444,1),0)</f>
        <v>0</v>
      </c>
      <c r="G2444" s="21">
        <f t="shared" si="460"/>
        <v>38552.359515316857</v>
      </c>
      <c r="H2444" s="12">
        <f t="shared" si="461"/>
        <v>3.7932660163502669</v>
      </c>
      <c r="I2444" s="12">
        <f t="shared" si="462"/>
        <v>93.150846082302351</v>
      </c>
      <c r="J2444" s="15">
        <f>IF(OR((ROW(F2444)-MATCH(MAX($F$2:F2444),$F$2:F2444,0))=1,(ROW(F2444)-MATCH(MAX($F$2:F2444),$F$2:F2444,0))&gt;123),IF(OR(((G2443*J2443/C2443*C2444)/(G2443*K2443/D2443*D2444))&lt;(4/6),((G2443*J2443/C2443*C2444)/(G2443*K2443/D2443*D2444))&gt;(6/4)),50%,((G2443*J2443/C2443*C2444)/((G2443*K2443/D2443*D2444)+(G2443*J2443/C2443*C2444)))),((G2443*J2443/C2443*C2444)/((G2443*K2443/D2443*D2444)+(G2443*J2443/C2443*C2444))))</f>
        <v>0.47035375157285841</v>
      </c>
      <c r="K2444" s="18">
        <f t="shared" si="456"/>
        <v>0.52964624842714159</v>
      </c>
      <c r="L2444" s="20">
        <f t="shared" si="457"/>
        <v>0.88805264451440846</v>
      </c>
      <c r="M2444" s="51">
        <f>IF(AND((B2444-$B$2)&gt;123,OR(((U2443*R2443/C2443*C2444)/(U2443*S2443/D2443*D2444))&lt;(4/6),((U2443*R2443/C2443*C2444)/(U2443*S2443/D2443*D2444))&gt;(6/4))),1,0)</f>
        <v>0</v>
      </c>
      <c r="N2444" s="51">
        <f>IF(AND((B2444-$B$2)&gt;123,OR(((U2443*R2443/C2443*C2444)/(U2443*S2443/D2443*D2444))&lt;(4/6),((U2443*R2443/C2443*C2444)/(U2443*S2443/D2443*D2444))&gt;(6/4))),COUNTIF($M$2:M2444,1),0)</f>
        <v>0</v>
      </c>
      <c r="O2444" s="51">
        <f>IF(OR((ROW(N2444)-MATCH(MAX($N$2:N2444),$N$2:N2444,0))=1,(ROW(N2444)-MATCH(MAX($N$2:N2444),$N$2:N2444,0))&gt;123),IF(OR(((U2443*R2443/C2443*C2444)/(U2443*S2443/D2443*D2444))&lt;(4/6),((U2443*R2443/C2443*C2444)/(U2443*S2443/D2443*D2444))&gt;(6/4)),1,0),0)</f>
        <v>0</v>
      </c>
      <c r="P2444" s="47">
        <f>IF(O2444=1,U2443/2/C2444,P2443)</f>
        <v>3.7894353284260429</v>
      </c>
      <c r="Q2444" s="47">
        <f>IF(O2444=1,U2443/2/D2444,Q2443)</f>
        <v>93.056776270251035</v>
      </c>
      <c r="R2444" s="41">
        <f>P2444*C2444/U2443</f>
        <v>0.46926339538447398</v>
      </c>
      <c r="S2444" s="41">
        <f>Q2444*D2444/U2443</f>
        <v>0.52841844262630067</v>
      </c>
      <c r="T2444" s="41">
        <f t="shared" si="463"/>
        <v>0.88805264451441313</v>
      </c>
      <c r="U2444" s="42">
        <f>P2444*C2444+Q2444*D2444</f>
        <v>38513.426823169881</v>
      </c>
      <c r="V2444" s="25">
        <f>B2444</f>
        <v>44580</v>
      </c>
      <c r="W2444">
        <f>C2444/C$2</f>
        <v>2.0795528706215931</v>
      </c>
      <c r="X2444">
        <f>D2444/D$2</f>
        <v>1.5707975635972768</v>
      </c>
      <c r="Y2444">
        <f t="shared" si="464"/>
        <v>1.925671341158494</v>
      </c>
      <c r="AA2444" s="15">
        <f t="shared" si="465"/>
        <v>-6.8494539517118813E-3</v>
      </c>
      <c r="AB2444" s="15">
        <f t="shared" si="466"/>
        <v>1.7406690951033976E-3</v>
      </c>
      <c r="AC2444" s="15">
        <f t="shared" si="467"/>
        <v>-2.3181619892254091E-3</v>
      </c>
    </row>
    <row r="2445" spans="1:29" x14ac:dyDescent="0.4">
      <c r="A2445" s="43">
        <f t="shared" si="458"/>
        <v>2022</v>
      </c>
      <c r="B2445" s="53">
        <v>44581</v>
      </c>
      <c r="C2445" s="45">
        <v>4823.5091000000002</v>
      </c>
      <c r="D2445" s="45">
        <f>VLOOKUP(B2445,'H11001.CSI  中证全债'!$A$2:$B$2792,2,0)</f>
        <v>219.34639999999999</v>
      </c>
      <c r="E2445" s="14">
        <f t="shared" si="459"/>
        <v>0</v>
      </c>
      <c r="F2445" s="14">
        <f>IF(AND((B2445-$B$2)&gt;123,OR(((G2444*J2444/C2444*C2445)/(G2444*K2444/D2444*D2445))&lt;(4/6),((G2444*J2444/C2444*C2445)/(G2444*K2444/D2444*D2445))&gt;(6/4))),COUNTIF($E$2:E2445,1),0)</f>
        <v>0</v>
      </c>
      <c r="G2445" s="21">
        <f t="shared" si="460"/>
        <v>38729.155893693503</v>
      </c>
      <c r="H2445" s="12">
        <f t="shared" si="461"/>
        <v>3.7932660163502669</v>
      </c>
      <c r="I2445" s="12">
        <f t="shared" si="462"/>
        <v>93.150846082302351</v>
      </c>
      <c r="J2445" s="15">
        <f>IF(OR((ROW(F2445)-MATCH(MAX($F$2:F2445),$F$2:F2445,0))=1,(ROW(F2445)-MATCH(MAX($F$2:F2445),$F$2:F2445,0))&gt;123),IF(OR(((G2444*J2444/C2444*C2445)/(G2444*K2444/D2444*D2445))&lt;(4/6),((G2444*J2444/C2444*C2445)/(G2444*K2444/D2444*D2445))&gt;(6/4)),50%,((G2444*J2444/C2444*C2445)/((G2444*K2444/D2444*D2445)+(G2444*J2444/C2444*C2445)))),((G2444*J2444/C2444*C2445)/((G2444*K2444/D2444*D2445)+(G2444*J2444/C2444*C2445))))</f>
        <v>0.47243098194055022</v>
      </c>
      <c r="K2445" s="18">
        <f t="shared" si="456"/>
        <v>0.52756901805944978</v>
      </c>
      <c r="L2445" s="20">
        <f t="shared" si="457"/>
        <v>0.89548659183643298</v>
      </c>
      <c r="M2445" s="51">
        <f>IF(AND((B2445-$B$2)&gt;123,OR(((U2444*R2444/C2444*C2445)/(U2444*S2444/D2444*D2445))&lt;(4/6),((U2444*R2444/C2444*C2445)/(U2444*S2444/D2444*D2445))&gt;(6/4))),1,0)</f>
        <v>0</v>
      </c>
      <c r="N2445" s="51">
        <f>IF(AND((B2445-$B$2)&gt;123,OR(((U2444*R2444/C2444*C2445)/(U2444*S2444/D2444*D2445))&lt;(4/6),((U2444*R2444/C2444*C2445)/(U2444*S2444/D2444*D2445))&gt;(6/4))),COUNTIF($M$2:M2445,1),0)</f>
        <v>0</v>
      </c>
      <c r="O2445" s="51">
        <f>IF(OR((ROW(N2445)-MATCH(MAX($N$2:N2445),$N$2:N2445,0))=1,(ROW(N2445)-MATCH(MAX($N$2:N2445),$N$2:N2445,0))&gt;123),IF(OR(((U2444*R2444/C2444*C2445)/(U2444*S2444/D2444*D2445))&lt;(4/6),((U2444*R2444/C2444*C2445)/(U2444*S2444/D2444*D2445))&gt;(6/4)),1,0),0)</f>
        <v>0</v>
      </c>
      <c r="P2445" s="47">
        <f>IF(O2445=1,U2444/2/C2445,P2444)</f>
        <v>3.7894353284260429</v>
      </c>
      <c r="Q2445" s="47">
        <f>IF(O2445=1,U2444/2/D2445,Q2444)</f>
        <v>93.056776270251035</v>
      </c>
      <c r="R2445" s="41">
        <f>P2445*C2445/U2444</f>
        <v>0.47459749230956877</v>
      </c>
      <c r="S2445" s="41">
        <f>Q2445*D2445/U2444</f>
        <v>0.52998838467952747</v>
      </c>
      <c r="T2445" s="41">
        <f t="shared" si="463"/>
        <v>0.89548659183643742</v>
      </c>
      <c r="U2445" s="42">
        <f>P2445*C2445+Q2445*D2445</f>
        <v>38690.044661009495</v>
      </c>
      <c r="V2445" s="25">
        <f>B2445</f>
        <v>44581</v>
      </c>
      <c r="W2445">
        <f>C2445/C$2</f>
        <v>2.0983155215023102</v>
      </c>
      <c r="X2445">
        <f>D2445/D$2</f>
        <v>1.5718122536725185</v>
      </c>
      <c r="Y2445">
        <f t="shared" si="464"/>
        <v>1.9345022330504749</v>
      </c>
      <c r="AA2445" s="15">
        <f t="shared" si="465"/>
        <v>9.022444750399039E-3</v>
      </c>
      <c r="AB2445" s="15">
        <f t="shared" si="466"/>
        <v>6.4597125610377226E-4</v>
      </c>
      <c r="AC2445" s="15">
        <f t="shared" si="467"/>
        <v>4.5858769890962936E-3</v>
      </c>
    </row>
    <row r="2446" spans="1:29" x14ac:dyDescent="0.4">
      <c r="A2446" s="43">
        <f t="shared" si="458"/>
        <v>2022</v>
      </c>
      <c r="B2446" s="53">
        <v>44582</v>
      </c>
      <c r="C2446" s="45">
        <v>4779.3141999999998</v>
      </c>
      <c r="D2446" s="45">
        <f>VLOOKUP(B2446,'H11001.CSI  中证全债'!$A$2:$B$2792,2,0)</f>
        <v>219.48849999999999</v>
      </c>
      <c r="E2446" s="14">
        <f t="shared" si="459"/>
        <v>0</v>
      </c>
      <c r="F2446" s="14">
        <f>IF(AND((B2446-$B$2)&gt;123,OR(((G2445*J2445/C2445*C2446)/(G2445*K2445/D2445*D2446))&lt;(4/6),((G2445*J2445/C2445*C2446)/(G2445*K2445/D2445*D2446))&gt;(6/4))),COUNTIF($E$2:E2446,1),0)</f>
        <v>0</v>
      </c>
      <c r="G2446" s="21">
        <f t="shared" si="460"/>
        <v>38574.749616655798</v>
      </c>
      <c r="H2446" s="12">
        <f t="shared" si="461"/>
        <v>3.7932660163502669</v>
      </c>
      <c r="I2446" s="12">
        <f t="shared" si="462"/>
        <v>93.150846082302351</v>
      </c>
      <c r="J2446" s="15">
        <f>IF(OR((ROW(F2446)-MATCH(MAX($F$2:F2446),$F$2:F2446,0))=1,(ROW(F2446)-MATCH(MAX($F$2:F2446),$F$2:F2446,0))&gt;123),IF(OR(((G2445*J2445/C2445*C2446)/(G2445*K2445/D2445*D2446))&lt;(4/6),((G2445*J2445/C2445*C2446)/(G2445*K2445/D2445*D2446))&gt;(6/4)),50%,((G2445*J2445/C2445*C2446)/((G2445*K2445/D2445*D2446)+(G2445*J2445/C2445*C2446)))),((G2445*J2445/C2445*C2446)/((G2445*K2445/D2445*D2446)+(G2445*J2445/C2445*C2446))))</f>
        <v>0.46997609359705189</v>
      </c>
      <c r="K2446" s="18">
        <f t="shared" si="456"/>
        <v>0.53002390640294816</v>
      </c>
      <c r="L2446" s="20">
        <f t="shared" si="457"/>
        <v>0.88670735021479352</v>
      </c>
      <c r="M2446" s="51">
        <f>IF(AND((B2446-$B$2)&gt;123,OR(((U2445*R2445/C2445*C2446)/(U2445*S2445/D2445*D2446))&lt;(4/6),((U2445*R2445/C2445*C2446)/(U2445*S2445/D2445*D2446))&gt;(6/4))),1,0)</f>
        <v>0</v>
      </c>
      <c r="N2446" s="51">
        <f>IF(AND((B2446-$B$2)&gt;123,OR(((U2445*R2445/C2445*C2446)/(U2445*S2445/D2445*D2446))&lt;(4/6),((U2445*R2445/C2445*C2446)/(U2445*S2445/D2445*D2446))&gt;(6/4))),COUNTIF($M$2:M2446,1),0)</f>
        <v>0</v>
      </c>
      <c r="O2446" s="51">
        <f>IF(OR((ROW(N2446)-MATCH(MAX($N$2:N2446),$N$2:N2446,0))=1,(ROW(N2446)-MATCH(MAX($N$2:N2446),$N$2:N2446,0))&gt;123),IF(OR(((U2445*R2445/C2445*C2446)/(U2445*S2445/D2445*D2446))&lt;(4/6),((U2445*R2445/C2445*C2446)/(U2445*S2445/D2445*D2446))&gt;(6/4)),1,0),0)</f>
        <v>0</v>
      </c>
      <c r="P2446" s="47">
        <f>IF(O2446=1,U2445/2/C2446,P2445)</f>
        <v>3.7894353284260429</v>
      </c>
      <c r="Q2446" s="47">
        <f>IF(O2446=1,U2445/2/D2446,Q2445)</f>
        <v>93.056776270251035</v>
      </c>
      <c r="R2446" s="41">
        <f>P2446*C2446/U2445</f>
        <v>0.46810238224872869</v>
      </c>
      <c r="S2446" s="41">
        <f>Q2446*D2446/U2445</f>
        <v>0.52791079507273098</v>
      </c>
      <c r="T2446" s="41">
        <f t="shared" si="463"/>
        <v>0.8867073502147983</v>
      </c>
      <c r="U2446" s="42">
        <f>P2446*C2446+Q2446*D2446</f>
        <v>38535.794313521241</v>
      </c>
      <c r="V2446" s="25">
        <f>B2446</f>
        <v>44582</v>
      </c>
      <c r="W2446">
        <f>C2446/C$2</f>
        <v>2.0790899239718228</v>
      </c>
      <c r="X2446">
        <f>D2446/D$2</f>
        <v>1.5728305266929414</v>
      </c>
      <c r="Y2446">
        <f t="shared" si="464"/>
        <v>1.9267897156760621</v>
      </c>
      <c r="AA2446" s="15">
        <f t="shared" si="465"/>
        <v>-9.1623958996989163E-3</v>
      </c>
      <c r="AB2446" s="15">
        <f t="shared" si="466"/>
        <v>6.4783374607468858E-4</v>
      </c>
      <c r="AC2446" s="15">
        <f t="shared" si="467"/>
        <v>-3.986822678540447E-3</v>
      </c>
    </row>
    <row r="2447" spans="1:29" x14ac:dyDescent="0.4">
      <c r="A2447" s="43">
        <f t="shared" si="458"/>
        <v>2022</v>
      </c>
      <c r="B2447" s="53">
        <v>44585</v>
      </c>
      <c r="C2447" s="45">
        <v>4786.7376999999997</v>
      </c>
      <c r="D2447" s="45">
        <f>VLOOKUP(B2447,'H11001.CSI  中证全债'!$A$2:$B$2792,2,0)</f>
        <v>219.8578</v>
      </c>
      <c r="E2447" s="14">
        <f t="shared" si="459"/>
        <v>0</v>
      </c>
      <c r="F2447" s="14">
        <f>IF(AND((B2447-$B$2)&gt;123,OR(((G2446*J2446/C2446*C2447)/(G2446*K2446/D2446*D2447))&lt;(4/6),((G2446*J2446/C2446*C2447)/(G2446*K2446/D2446*D2447))&gt;(6/4))),COUNTIF($E$2:E2447,1),0)</f>
        <v>0</v>
      </c>
      <c r="G2447" s="21">
        <f t="shared" si="460"/>
        <v>38637.309534386368</v>
      </c>
      <c r="H2447" s="12">
        <f t="shared" si="461"/>
        <v>3.7932660163502669</v>
      </c>
      <c r="I2447" s="12">
        <f t="shared" si="462"/>
        <v>93.150846082302351</v>
      </c>
      <c r="J2447" s="15">
        <f>IF(OR((ROW(F2447)-MATCH(MAX($F$2:F2447),$F$2:F2447,0))=1,(ROW(F2447)-MATCH(MAX($F$2:F2447),$F$2:F2447,0))&gt;123),IF(OR(((G2446*J2446/C2446*C2447)/(G2446*K2446/D2446*D2447))&lt;(4/6),((G2446*J2446/C2446*C2447)/(G2446*K2446/D2446*D2447))&gt;(6/4)),50%,((G2446*J2446/C2446*C2447)/((G2446*K2446/D2446*D2447)+(G2446*J2446/C2446*C2447)))),((G2446*J2446/C2446*C2447)/((G2446*K2446/D2446*D2447)+(G2446*J2446/C2446*C2447))))</f>
        <v>0.46994393930128536</v>
      </c>
      <c r="K2447" s="18">
        <f t="shared" si="456"/>
        <v>0.53005606069871458</v>
      </c>
      <c r="L2447" s="20">
        <f t="shared" si="457"/>
        <v>0.88659289864889002</v>
      </c>
      <c r="M2447" s="51">
        <f>IF(AND((B2447-$B$2)&gt;123,OR(((U2446*R2446/C2446*C2447)/(U2446*S2446/D2446*D2447))&lt;(4/6),((U2446*R2446/C2446*C2447)/(U2446*S2446/D2446*D2447))&gt;(6/4))),1,0)</f>
        <v>0</v>
      </c>
      <c r="N2447" s="51">
        <f>IF(AND((B2447-$B$2)&gt;123,OR(((U2446*R2446/C2446*C2447)/(U2446*S2446/D2446*D2447))&lt;(4/6),((U2446*R2446/C2446*C2447)/(U2446*S2446/D2446*D2447))&gt;(6/4))),COUNTIF($M$2:M2447,1),0)</f>
        <v>0</v>
      </c>
      <c r="O2447" s="51">
        <f>IF(OR((ROW(N2447)-MATCH(MAX($N$2:N2447),$N$2:N2447,0))=1,(ROW(N2447)-MATCH(MAX($N$2:N2447),$N$2:N2447,0))&gt;123),IF(OR(((U2446*R2446/C2446*C2447)/(U2446*S2446/D2446*D2447))&lt;(4/6),((U2446*R2446/C2446*C2447)/(U2446*S2446/D2446*D2447))&gt;(6/4)),1,0),0)</f>
        <v>0</v>
      </c>
      <c r="P2447" s="47">
        <f>IF(O2447=1,U2446/2/C2447,P2446)</f>
        <v>3.7894353284260429</v>
      </c>
      <c r="Q2447" s="47">
        <f>IF(O2447=1,U2446/2/D2447,Q2446)</f>
        <v>93.056776270251035</v>
      </c>
      <c r="R2447" s="41">
        <f>P2447*C2447/U2446</f>
        <v>0.47070608693601751</v>
      </c>
      <c r="S2447" s="41">
        <f>Q2447*D2447/U2446</f>
        <v>0.53091569721947984</v>
      </c>
      <c r="T2447" s="41">
        <f t="shared" si="463"/>
        <v>0.88659289864889457</v>
      </c>
      <c r="U2447" s="42">
        <f>P2447*C2447+Q2447*D2447</f>
        <v>38598.291054158413</v>
      </c>
      <c r="V2447" s="25">
        <f>B2447</f>
        <v>44585</v>
      </c>
      <c r="W2447">
        <f>C2447/C$2</f>
        <v>2.0823192835419895</v>
      </c>
      <c r="X2447">
        <f>D2447/D$2</f>
        <v>1.5754768900035827</v>
      </c>
      <c r="Y2447">
        <f t="shared" si="464"/>
        <v>1.9299145527079207</v>
      </c>
      <c r="AA2447" s="15">
        <f t="shared" si="465"/>
        <v>1.5532563228422003E-3</v>
      </c>
      <c r="AB2447" s="15">
        <f t="shared" si="466"/>
        <v>1.6825482884068599E-3</v>
      </c>
      <c r="AC2447" s="15">
        <f t="shared" si="467"/>
        <v>1.6217841554972967E-3</v>
      </c>
    </row>
    <row r="2448" spans="1:29" x14ac:dyDescent="0.4">
      <c r="A2448" s="43">
        <f t="shared" si="458"/>
        <v>2022</v>
      </c>
      <c r="B2448" s="53">
        <v>44586</v>
      </c>
      <c r="C2448" s="45">
        <v>4678.4511000000002</v>
      </c>
      <c r="D2448" s="45">
        <f>VLOOKUP(B2448,'H11001.CSI  中证全债'!$A$2:$B$2792,2,0)</f>
        <v>219.91249999999999</v>
      </c>
      <c r="E2448" s="14">
        <f t="shared" si="459"/>
        <v>0</v>
      </c>
      <c r="F2448" s="14">
        <f>IF(AND((B2448-$B$2)&gt;123,OR(((G2447*J2447/C2447*C2448)/(G2447*K2447/D2447*D2448))&lt;(4/6),((G2447*J2447/C2447*C2448)/(G2447*K2447/D2447*D2448))&gt;(6/4))),COUNTIF($E$2:E2448,1),0)</f>
        <v>0</v>
      </c>
      <c r="G2448" s="21">
        <f t="shared" si="460"/>
        <v>38231.645005860963</v>
      </c>
      <c r="H2448" s="12">
        <f t="shared" si="461"/>
        <v>3.7932660163502669</v>
      </c>
      <c r="I2448" s="12">
        <f t="shared" si="462"/>
        <v>93.150846082302351</v>
      </c>
      <c r="J2448" s="15">
        <f>IF(OR((ROW(F2448)-MATCH(MAX($F$2:F2448),$F$2:F2448,0))=1,(ROW(F2448)-MATCH(MAX($F$2:F2448),$F$2:F2448,0))&gt;123),IF(OR(((G2447*J2447/C2447*C2448)/(G2447*K2447/D2447*D2448))&lt;(4/6),((G2447*J2447/C2447*C2448)/(G2447*K2447/D2447*D2448))&gt;(6/4)),50%,((G2447*J2447/C2447*C2448)/((G2447*K2447/D2447*D2448)+(G2447*J2447/C2447*C2448)))),((G2447*J2447/C2447*C2448)/((G2447*K2447/D2447*D2448)+(G2447*J2447/C2447*C2448))))</f>
        <v>0.46418639752660268</v>
      </c>
      <c r="K2448" s="18">
        <f t="shared" si="456"/>
        <v>0.53581360247339727</v>
      </c>
      <c r="L2448" s="20">
        <f t="shared" si="457"/>
        <v>0.86632066708244715</v>
      </c>
      <c r="M2448" s="51">
        <f>IF(AND((B2448-$B$2)&gt;123,OR(((U2447*R2447/C2447*C2448)/(U2447*S2447/D2447*D2448))&lt;(4/6),((U2447*R2447/C2447*C2448)/(U2447*S2447/D2447*D2448))&gt;(6/4))),1,0)</f>
        <v>0</v>
      </c>
      <c r="N2448" s="51">
        <f>IF(AND((B2448-$B$2)&gt;123,OR(((U2447*R2447/C2447*C2448)/(U2447*S2447/D2447*D2448))&lt;(4/6),((U2447*R2447/C2447*C2448)/(U2447*S2447/D2447*D2448))&gt;(6/4))),COUNTIF($M$2:M2448,1),0)</f>
        <v>0</v>
      </c>
      <c r="O2448" s="51">
        <f>IF(OR((ROW(N2448)-MATCH(MAX($N$2:N2448),$N$2:N2448,0))=1,(ROW(N2448)-MATCH(MAX($N$2:N2448),$N$2:N2448,0))&gt;123),IF(OR(((U2447*R2447/C2447*C2448)/(U2447*S2447/D2447*D2448))&lt;(4/6),((U2447*R2447/C2447*C2448)/(U2447*S2447/D2447*D2448))&gt;(6/4)),1,0),0)</f>
        <v>0</v>
      </c>
      <c r="P2448" s="47">
        <f>IF(O2448=1,U2447/2/C2448,P2447)</f>
        <v>3.7894353284260429</v>
      </c>
      <c r="Q2448" s="47">
        <f>IF(O2448=1,U2447/2/D2448,Q2447)</f>
        <v>93.056776270251035</v>
      </c>
      <c r="R2448" s="41">
        <f>P2448*C2448/U2447</f>
        <v>0.45931276739112709</v>
      </c>
      <c r="S2448" s="41">
        <f>Q2448*D2448/U2447</f>
        <v>0.53018793715031165</v>
      </c>
      <c r="T2448" s="41">
        <f t="shared" si="463"/>
        <v>0.86632066708245192</v>
      </c>
      <c r="U2448" s="42">
        <f>P2448*C2448+Q2448*D2448</f>
        <v>38193.03619218526</v>
      </c>
      <c r="V2448" s="25">
        <f>B2448</f>
        <v>44586</v>
      </c>
      <c r="W2448">
        <f>C2448/C$2</f>
        <v>2.0352126130993629</v>
      </c>
      <c r="X2448">
        <f>D2448/D$2</f>
        <v>1.5758688642063774</v>
      </c>
      <c r="Y2448">
        <f t="shared" si="464"/>
        <v>1.909651809609263</v>
      </c>
      <c r="AA2448" s="15">
        <f t="shared" si="465"/>
        <v>-2.2622213036657346E-2</v>
      </c>
      <c r="AB2448" s="15">
        <f t="shared" si="466"/>
        <v>2.4879717708436999E-4</v>
      </c>
      <c r="AC2448" s="15">
        <f t="shared" si="467"/>
        <v>-1.049929545856132E-2</v>
      </c>
    </row>
    <row r="2449" spans="1:29" x14ac:dyDescent="0.4">
      <c r="A2449" s="43">
        <f t="shared" si="458"/>
        <v>2022</v>
      </c>
      <c r="B2449" s="53">
        <v>44587</v>
      </c>
      <c r="C2449" s="45">
        <v>4712.3109000000004</v>
      </c>
      <c r="D2449" s="45">
        <f>VLOOKUP(B2449,'H11001.CSI  中证全债'!$A$2:$B$2792,2,0)</f>
        <v>219.72569999999999</v>
      </c>
      <c r="E2449" s="14">
        <f t="shared" si="459"/>
        <v>0</v>
      </c>
      <c r="F2449" s="14">
        <f>IF(AND((B2449-$B$2)&gt;123,OR(((G2448*J2448/C2448*C2449)/(G2448*K2448/D2448*D2449))&lt;(4/6),((G2448*J2448/C2448*C2449)/(G2448*K2448/D2448*D2449))&gt;(6/4))),COUNTIF($E$2:E2449,1),0)</f>
        <v>0</v>
      </c>
      <c r="G2449" s="21">
        <f t="shared" si="460"/>
        <v>38342.6836564732</v>
      </c>
      <c r="H2449" s="12">
        <f t="shared" si="461"/>
        <v>3.7932660163502669</v>
      </c>
      <c r="I2449" s="12">
        <f t="shared" si="462"/>
        <v>93.150846082302351</v>
      </c>
      <c r="J2449" s="15">
        <f>IF(OR((ROW(F2449)-MATCH(MAX($F$2:F2449),$F$2:F2449,0))=1,(ROW(F2449)-MATCH(MAX($F$2:F2449),$F$2:F2449,0))&gt;123),IF(OR(((G2448*J2448/C2448*C2449)/(G2448*K2448/D2448*D2449))&lt;(4/6),((G2448*J2448/C2448*C2449)/(G2448*K2448/D2448*D2449))&gt;(6/4)),50%,((G2448*J2448/C2448*C2449)/((G2448*K2448/D2448*D2449)+(G2448*J2448/C2448*C2449)))),((G2448*J2448/C2448*C2449)/((G2448*K2448/D2448*D2449)+(G2448*J2448/C2448*C2449))))</f>
        <v>0.46619190653414772</v>
      </c>
      <c r="K2449" s="18">
        <f t="shared" si="456"/>
        <v>0.53380809346585223</v>
      </c>
      <c r="L2449" s="20">
        <f t="shared" si="457"/>
        <v>0.87333240586014094</v>
      </c>
      <c r="M2449" s="51">
        <f>IF(AND((B2449-$B$2)&gt;123,OR(((U2448*R2448/C2448*C2449)/(U2448*S2448/D2448*D2449))&lt;(4/6),((U2448*R2448/C2448*C2449)/(U2448*S2448/D2448*D2449))&gt;(6/4))),1,0)</f>
        <v>0</v>
      </c>
      <c r="N2449" s="51">
        <f>IF(AND((B2449-$B$2)&gt;123,OR(((U2448*R2448/C2448*C2449)/(U2448*S2448/D2448*D2449))&lt;(4/6),((U2448*R2448/C2448*C2449)/(U2448*S2448/D2448*D2449))&gt;(6/4))),COUNTIF($M$2:M2449,1),0)</f>
        <v>0</v>
      </c>
      <c r="O2449" s="51">
        <f>IF(OR((ROW(N2449)-MATCH(MAX($N$2:N2449),$N$2:N2449,0))=1,(ROW(N2449)-MATCH(MAX($N$2:N2449),$N$2:N2449,0))&gt;123),IF(OR(((U2448*R2448/C2448*C2449)/(U2448*S2448/D2448*D2449))&lt;(4/6),((U2448*R2448/C2448*C2449)/(U2448*S2448/D2448*D2449))&gt;(6/4)),1,0),0)</f>
        <v>0</v>
      </c>
      <c r="P2449" s="47">
        <f>IF(O2449=1,U2448/2/C2449,P2448)</f>
        <v>3.7894353284260429</v>
      </c>
      <c r="Q2449" s="47">
        <f>IF(O2449=1,U2448/2/D2449,Q2448)</f>
        <v>93.056776270251035</v>
      </c>
      <c r="R2449" s="41">
        <f>P2449*C2449/U2448</f>
        <v>0.46754589797814694</v>
      </c>
      <c r="S2449" s="41">
        <f>Q2449*D2449/U2448</f>
        <v>0.53535846699477596</v>
      </c>
      <c r="T2449" s="41">
        <f t="shared" si="463"/>
        <v>0.87333240586014538</v>
      </c>
      <c r="U2449" s="42">
        <f>P2449*C2449+Q2449*D2449</f>
        <v>38303.96270871142</v>
      </c>
      <c r="V2449" s="25">
        <f>B2449</f>
        <v>44587</v>
      </c>
      <c r="W2449">
        <f>C2449/C$2</f>
        <v>2.0499422512988565</v>
      </c>
      <c r="X2449">
        <f>D2449/D$2</f>
        <v>1.5745302758867787</v>
      </c>
      <c r="Y2449">
        <f t="shared" si="464"/>
        <v>1.9151981354355709</v>
      </c>
      <c r="AA2449" s="15">
        <f t="shared" si="465"/>
        <v>7.2373952994828628E-3</v>
      </c>
      <c r="AB2449" s="15">
        <f t="shared" si="466"/>
        <v>-8.4942875007099072E-4</v>
      </c>
      <c r="AC2449" s="15">
        <f t="shared" si="467"/>
        <v>2.9043649729230125E-3</v>
      </c>
    </row>
    <row r="2450" spans="1:29" x14ac:dyDescent="0.4">
      <c r="A2450" s="43">
        <f t="shared" si="458"/>
        <v>2022</v>
      </c>
      <c r="B2450" s="53">
        <v>44588</v>
      </c>
      <c r="C2450" s="45">
        <v>4619.8765000000003</v>
      </c>
      <c r="D2450" s="45">
        <f>VLOOKUP(B2450,'H11001.CSI  中证全债'!$A$2:$B$2792,2,0)</f>
        <v>219.65299999999999</v>
      </c>
      <c r="E2450" s="14">
        <f t="shared" si="459"/>
        <v>0</v>
      </c>
      <c r="F2450" s="14">
        <f>IF(AND((B2450-$B$2)&gt;123,OR(((G2449*J2449/C2449*C2450)/(G2449*K2449/D2449*D2450))&lt;(4/6),((G2449*J2449/C2449*C2450)/(G2449*K2449/D2449*D2450))&gt;(6/4))),COUNTIF($E$2:E2450,1),0)</f>
        <v>0</v>
      </c>
      <c r="G2450" s="21">
        <f t="shared" si="460"/>
        <v>37985.283321701281</v>
      </c>
      <c r="H2450" s="12">
        <f t="shared" si="461"/>
        <v>3.7932660163502669</v>
      </c>
      <c r="I2450" s="12">
        <f t="shared" si="462"/>
        <v>93.150846082302351</v>
      </c>
      <c r="J2450" s="15">
        <f>IF(OR((ROW(F2450)-MATCH(MAX($F$2:F2450),$F$2:F2450,0))=1,(ROW(F2450)-MATCH(MAX($F$2:F2450),$F$2:F2450,0))&gt;123),IF(OR(((G2449*J2449/C2449*C2450)/(G2449*K2449/D2449*D2450))&lt;(4/6),((G2449*J2449/C2449*C2450)/(G2449*K2449/D2449*D2450))&gt;(6/4)),50%,((G2449*J2449/C2449*C2450)/((G2449*K2449/D2449*D2450)+(G2449*J2449/C2449*C2450)))),((G2449*J2449/C2449*C2450)/((G2449*K2449/D2449*D2450)+(G2449*J2449/C2449*C2450))))</f>
        <v>0.46134763241777332</v>
      </c>
      <c r="K2450" s="18">
        <f t="shared" si="456"/>
        <v>0.53865236758222668</v>
      </c>
      <c r="L2450" s="20">
        <f t="shared" si="457"/>
        <v>0.85648492456936509</v>
      </c>
      <c r="M2450" s="51">
        <f>IF(AND((B2450-$B$2)&gt;123,OR(((U2449*R2449/C2449*C2450)/(U2449*S2449/D2449*D2450))&lt;(4/6),((U2449*R2449/C2449*C2450)/(U2449*S2449/D2449*D2450))&gt;(6/4))),1,0)</f>
        <v>0</v>
      </c>
      <c r="N2450" s="51">
        <f>IF(AND((B2450-$B$2)&gt;123,OR(((U2449*R2449/C2449*C2450)/(U2449*S2449/D2449*D2450))&lt;(4/6),((U2449*R2449/C2449*C2450)/(U2449*S2449/D2449*D2450))&gt;(6/4))),COUNTIF($M$2:M2450,1),0)</f>
        <v>0</v>
      </c>
      <c r="O2450" s="51">
        <f>IF(OR((ROW(N2450)-MATCH(MAX($N$2:N2450),$N$2:N2450,0))=1,(ROW(N2450)-MATCH(MAX($N$2:N2450),$N$2:N2450,0))&gt;123),IF(OR(((U2449*R2449/C2449*C2450)/(U2449*S2449/D2449*D2450))&lt;(4/6),((U2449*R2449/C2449*C2450)/(U2449*S2449/D2449*D2450))&gt;(6/4)),1,0),0)</f>
        <v>0</v>
      </c>
      <c r="P2450" s="47">
        <f>IF(O2450=1,U2449/2/C2450,P2449)</f>
        <v>3.7894353284260429</v>
      </c>
      <c r="Q2450" s="47">
        <f>IF(O2450=1,U2449/2/D2450,Q2449)</f>
        <v>93.056776270251035</v>
      </c>
      <c r="R2450" s="41">
        <f>P2450*C2450/U2449</f>
        <v>0.45704731270751076</v>
      </c>
      <c r="S2450" s="41">
        <f>Q2450*D2450/U2449</f>
        <v>0.53363147394253185</v>
      </c>
      <c r="T2450" s="41">
        <f t="shared" si="463"/>
        <v>0.85648492456936931</v>
      </c>
      <c r="U2450" s="42">
        <f>P2450*C2450+Q2450*D2450</f>
        <v>37946.923300154711</v>
      </c>
      <c r="V2450" s="25">
        <f>B2450</f>
        <v>44588</v>
      </c>
      <c r="W2450">
        <f>C2450/C$2</f>
        <v>2.0097315805569367</v>
      </c>
      <c r="X2450">
        <f>D2450/D$2</f>
        <v>1.5740093156574702</v>
      </c>
      <c r="Y2450">
        <f t="shared" si="464"/>
        <v>1.8973461650077355</v>
      </c>
      <c r="AA2450" s="15">
        <f t="shared" si="465"/>
        <v>-1.9615513908473381E-2</v>
      </c>
      <c r="AB2450" s="15">
        <f t="shared" si="466"/>
        <v>-3.308670765413968E-4</v>
      </c>
      <c r="AC2450" s="15">
        <f t="shared" si="467"/>
        <v>-9.3212133499573913E-3</v>
      </c>
    </row>
    <row r="2451" spans="1:29" x14ac:dyDescent="0.4">
      <c r="A2451" s="43">
        <f t="shared" si="458"/>
        <v>2022</v>
      </c>
      <c r="B2451" s="53">
        <v>44589</v>
      </c>
      <c r="C2451" s="45">
        <v>4563.7719999999999</v>
      </c>
      <c r="D2451" s="45">
        <f>VLOOKUP(B2451,'H11001.CSI  中证全债'!$A$2:$B$2792,2,0)</f>
        <v>219.7313</v>
      </c>
      <c r="E2451" s="14">
        <f t="shared" si="459"/>
        <v>0</v>
      </c>
      <c r="F2451" s="14">
        <f>IF(AND((B2451-$B$2)&gt;123,OR(((G2450*J2450/C2450*C2451)/(G2450*K2450/D2450*D2451))&lt;(4/6),((G2450*J2450/C2450*C2451)/(G2450*K2450/D2450*D2451))&gt;(6/4))),COUNTIF($E$2:E2451,1),0)</f>
        <v>0</v>
      </c>
      <c r="G2451" s="21">
        <f t="shared" si="460"/>
        <v>37779.7577397352</v>
      </c>
      <c r="H2451" s="12">
        <f t="shared" si="461"/>
        <v>3.7932660163502669</v>
      </c>
      <c r="I2451" s="12">
        <f t="shared" si="462"/>
        <v>93.150846082302351</v>
      </c>
      <c r="J2451" s="15">
        <f>IF(OR((ROW(F2451)-MATCH(MAX($F$2:F2451),$F$2:F2451,0))=1,(ROW(F2451)-MATCH(MAX($F$2:F2451),$F$2:F2451,0))&gt;123),IF(OR(((G2450*J2450/C2450*C2451)/(G2450*K2450/D2450*D2451))&lt;(4/6),((G2450*J2450/C2450*C2451)/(G2450*K2450/D2450*D2451))&gt;(6/4)),50%,((G2450*J2450/C2450*C2451)/((G2450*K2450/D2450*D2451)+(G2450*J2450/C2450*C2451)))),((G2450*J2450/C2450*C2451)/((G2450*K2450/D2450*D2451)+(G2450*J2450/C2450*C2451))))</f>
        <v>0.45822425207780676</v>
      </c>
      <c r="K2451" s="18">
        <f t="shared" si="456"/>
        <v>0.54177574792219318</v>
      </c>
      <c r="L2451" s="20">
        <f t="shared" si="457"/>
        <v>0.84578214110760519</v>
      </c>
      <c r="M2451" s="51">
        <f>IF(AND((B2451-$B$2)&gt;123,OR(((U2450*R2450/C2450*C2451)/(U2450*S2450/D2450*D2451))&lt;(4/6),((U2450*R2450/C2450*C2451)/(U2450*S2450/D2450*D2451))&gt;(6/4))),1,0)</f>
        <v>0</v>
      </c>
      <c r="N2451" s="51">
        <f>IF(AND((B2451-$B$2)&gt;123,OR(((U2450*R2450/C2450*C2451)/(U2450*S2450/D2450*D2451))&lt;(4/6),((U2450*R2450/C2450*C2451)/(U2450*S2450/D2450*D2451))&gt;(6/4))),COUNTIF($M$2:M2451,1),0)</f>
        <v>0</v>
      </c>
      <c r="O2451" s="51">
        <f>IF(OR((ROW(N2451)-MATCH(MAX($N$2:N2451),$N$2:N2451,0))=1,(ROW(N2451)-MATCH(MAX($N$2:N2451),$N$2:N2451,0))&gt;123),IF(OR(((U2450*R2450/C2450*C2451)/(U2450*S2450/D2450*D2451))&lt;(4/6),((U2450*R2450/C2450*C2451)/(U2450*S2450/D2450*D2451))&gt;(6/4)),1,0),0)</f>
        <v>0</v>
      </c>
      <c r="P2451" s="47">
        <f>IF(O2451=1,U2450/2/C2451,P2450)</f>
        <v>3.7894353284260429</v>
      </c>
      <c r="Q2451" s="47">
        <f>IF(O2451=1,U2450/2/D2451,Q2450)</f>
        <v>93.056776270251035</v>
      </c>
      <c r="R2451" s="41">
        <f>P2451*C2451/U2450</f>
        <v>0.45574495489100875</v>
      </c>
      <c r="S2451" s="41">
        <f>Q2451*D2451/U2450</f>
        <v>0.5388443817153431</v>
      </c>
      <c r="T2451" s="41">
        <f t="shared" si="463"/>
        <v>0.84578214110760919</v>
      </c>
      <c r="U2451" s="42">
        <f>P2451*C2451+Q2451*D2451</f>
        <v>37741.605271352993</v>
      </c>
      <c r="V2451" s="25">
        <f>B2451</f>
        <v>44589</v>
      </c>
      <c r="W2451">
        <f>C2451/C$2</f>
        <v>1.9853250871233228</v>
      </c>
      <c r="X2451">
        <f>D2451/D$2</f>
        <v>1.5745704048728053</v>
      </c>
      <c r="Y2451">
        <f t="shared" si="464"/>
        <v>1.8870802635676496</v>
      </c>
      <c r="AA2451" s="15">
        <f t="shared" si="465"/>
        <v>-1.2144155801567469E-2</v>
      </c>
      <c r="AB2451" s="15">
        <f t="shared" si="466"/>
        <v>3.5647134343719244E-4</v>
      </c>
      <c r="AC2451" s="15">
        <f t="shared" si="467"/>
        <v>-5.4106633936480408E-3</v>
      </c>
    </row>
    <row r="2452" spans="1:29" x14ac:dyDescent="0.4">
      <c r="A2452" s="43">
        <f t="shared" si="458"/>
        <v>2022</v>
      </c>
      <c r="B2452" s="53">
        <v>44599</v>
      </c>
      <c r="C2452" s="45">
        <v>4634.0898999999999</v>
      </c>
      <c r="D2452" s="45">
        <f>VLOOKUP(B2452,'H11001.CSI  中证全债'!$A$2:$B$2792,2,0)</f>
        <v>219.9425</v>
      </c>
      <c r="E2452" s="14">
        <f t="shared" si="459"/>
        <v>0</v>
      </c>
      <c r="F2452" s="14">
        <f>IF(AND((B2452-$B$2)&gt;123,OR(((G2451*J2451/C2451*C2452)/(G2451*K2451/D2451*D2452))&lt;(4/6),((G2451*J2451/C2451*C2452)/(G2451*K2451/D2451*D2452))&gt;(6/4))),COUNTIF($E$2:E2452,1),0)</f>
        <v>0</v>
      </c>
      <c r="G2452" s="21">
        <f t="shared" si="460"/>
        <v>38066.1656988389</v>
      </c>
      <c r="H2452" s="12">
        <f t="shared" si="461"/>
        <v>3.7932660163502669</v>
      </c>
      <c r="I2452" s="12">
        <f t="shared" si="462"/>
        <v>93.150846082302351</v>
      </c>
      <c r="J2452" s="15">
        <f>IF(OR((ROW(F2452)-MATCH(MAX($F$2:F2452),$F$2:F2452,0))=1,(ROW(F2452)-MATCH(MAX($F$2:F2452),$F$2:F2452,0))&gt;123),IF(OR(((G2451*J2451/C2451*C2452)/(G2451*K2451/D2451*D2452))&lt;(4/6),((G2451*J2451/C2451*C2452)/(G2451*K2451/D2451*D2452))&gt;(6/4)),50%,((G2451*J2451/C2451*C2452)/((G2451*K2451/D2451*D2452)+(G2451*J2451/C2451*C2452)))),((G2451*J2451/C2451*C2452)/((G2451*K2451/D2451*D2452)+(G2451*J2451/C2451*C2452))))</f>
        <v>0.46178372346333235</v>
      </c>
      <c r="K2452" s="18">
        <f t="shared" si="456"/>
        <v>0.53821627653666759</v>
      </c>
      <c r="L2452" s="20">
        <f t="shared" si="457"/>
        <v>0.8579891459894784</v>
      </c>
      <c r="M2452" s="51">
        <f>IF(AND((B2452-$B$2)&gt;123,OR(((U2451*R2451/C2451*C2452)/(U2451*S2451/D2451*D2452))&lt;(4/6),((U2451*R2451/C2451*C2452)/(U2451*S2451/D2451*D2452))&gt;(6/4))),1,0)</f>
        <v>0</v>
      </c>
      <c r="N2452" s="51">
        <f>IF(AND((B2452-$B$2)&gt;123,OR(((U2451*R2451/C2451*C2452)/(U2451*S2451/D2451*D2452))&lt;(4/6),((U2451*R2451/C2451*C2452)/(U2451*S2451/D2451*D2452))&gt;(6/4))),COUNTIF($M$2:M2452,1),0)</f>
        <v>0</v>
      </c>
      <c r="O2452" s="51">
        <f>IF(OR((ROW(N2452)-MATCH(MAX($N$2:N2452),$N$2:N2452,0))=1,(ROW(N2452)-MATCH(MAX($N$2:N2452),$N$2:N2452,0))&gt;123),IF(OR(((U2451*R2451/C2451*C2452)/(U2451*S2451/D2451*D2452))&lt;(4/6),((U2451*R2451/C2451*C2452)/(U2451*S2451/D2451*D2452))&gt;(6/4)),1,0),0)</f>
        <v>0</v>
      </c>
      <c r="P2452" s="47">
        <f>IF(O2452=1,U2451/2/C2452,P2451)</f>
        <v>3.7894353284260429</v>
      </c>
      <c r="Q2452" s="47">
        <f>IF(O2452=1,U2451/2/D2452,Q2451)</f>
        <v>93.056776270251035</v>
      </c>
      <c r="R2452" s="41">
        <f>P2452*C2452/U2451</f>
        <v>0.46528450117333287</v>
      </c>
      <c r="S2452" s="41">
        <f>Q2452*D2452/U2451</f>
        <v>0.54229648865399105</v>
      </c>
      <c r="T2452" s="41">
        <f t="shared" si="463"/>
        <v>0.8579891459894825</v>
      </c>
      <c r="U2452" s="42">
        <f>P2452*C2452+Q2452*D2452</f>
        <v>38027.723996981993</v>
      </c>
      <c r="V2452" s="25">
        <f>B2452</f>
        <v>44599</v>
      </c>
      <c r="W2452">
        <f>C2452/C$2</f>
        <v>2.0159146719982526</v>
      </c>
      <c r="X2452">
        <f>D2452/D$2</f>
        <v>1.5760838409172337</v>
      </c>
      <c r="Y2452">
        <f t="shared" si="464"/>
        <v>1.9013861998490997</v>
      </c>
      <c r="AA2452" s="15">
        <f t="shared" si="465"/>
        <v>1.5407846842480089E-2</v>
      </c>
      <c r="AB2452" s="15">
        <f t="shared" si="466"/>
        <v>9.6117394290207159E-4</v>
      </c>
      <c r="AC2452" s="15">
        <f t="shared" si="467"/>
        <v>7.580989827324025E-3</v>
      </c>
    </row>
    <row r="2453" spans="1:29" x14ac:dyDescent="0.4">
      <c r="A2453" s="43">
        <f t="shared" si="458"/>
        <v>2022</v>
      </c>
      <c r="B2453" s="53">
        <v>44600</v>
      </c>
      <c r="C2453" s="45">
        <v>4608.7728999999999</v>
      </c>
      <c r="D2453" s="45">
        <f>VLOOKUP(B2453,'H11001.CSI  中证全债'!$A$2:$B$2792,2,0)</f>
        <v>219.96860000000001</v>
      </c>
      <c r="E2453" s="14">
        <f t="shared" si="459"/>
        <v>0</v>
      </c>
      <c r="F2453" s="14">
        <f>IF(AND((B2453-$B$2)&gt;123,OR(((G2452*J2452/C2452*C2453)/(G2452*K2452/D2452*D2453))&lt;(4/6),((G2452*J2452/C2452*C2453)/(G2452*K2452/D2452*D2453))&gt;(6/4))),COUNTIF($E$2:E2453,1),0)</f>
        <v>0</v>
      </c>
      <c r="G2453" s="21">
        <f t="shared" si="460"/>
        <v>37972.562820185703</v>
      </c>
      <c r="H2453" s="12">
        <f t="shared" si="461"/>
        <v>3.7932660163502669</v>
      </c>
      <c r="I2453" s="12">
        <f t="shared" si="462"/>
        <v>93.150846082302351</v>
      </c>
      <c r="J2453" s="15">
        <f>IF(OR((ROW(F2453)-MATCH(MAX($F$2:F2453),$F$2:F2453,0))=1,(ROW(F2453)-MATCH(MAX($F$2:F2453),$F$2:F2453,0))&gt;123),IF(OR(((G2452*J2452/C2452*C2453)/(G2452*K2452/D2452*D2453))&lt;(4/6),((G2452*J2452/C2452*C2453)/(G2452*K2452/D2452*D2453))&gt;(6/4)),50%,((G2452*J2452/C2452*C2453)/((G2452*K2452/D2452*D2453)+(G2452*J2452/C2452*C2453)))),((G2452*J2452/C2452*C2453)/((G2452*K2452/D2452*D2453)+(G2452*J2452/C2452*C2453))))</f>
        <v>0.46039298694247505</v>
      </c>
      <c r="K2453" s="18">
        <f t="shared" si="456"/>
        <v>0.53960701305752501</v>
      </c>
      <c r="L2453" s="20">
        <f t="shared" si="457"/>
        <v>0.85320052520035483</v>
      </c>
      <c r="M2453" s="51">
        <f>IF(AND((B2453-$B$2)&gt;123,OR(((U2452*R2452/C2452*C2453)/(U2452*S2452/D2452*D2453))&lt;(4/6),((U2452*R2452/C2452*C2453)/(U2452*S2452/D2452*D2453))&gt;(6/4))),1,0)</f>
        <v>0</v>
      </c>
      <c r="N2453" s="51">
        <f>IF(AND((B2453-$B$2)&gt;123,OR(((U2452*R2452/C2452*C2453)/(U2452*S2452/D2452*D2453))&lt;(4/6),((U2452*R2452/C2452*C2453)/(U2452*S2452/D2452*D2453))&gt;(6/4))),COUNTIF($M$2:M2453,1),0)</f>
        <v>0</v>
      </c>
      <c r="O2453" s="51">
        <f>IF(OR((ROW(N2453)-MATCH(MAX($N$2:N2453),$N$2:N2453,0))=1,(ROW(N2453)-MATCH(MAX($N$2:N2453),$N$2:N2453,0))&gt;123),IF(OR(((U2452*R2452/C2452*C2453)/(U2452*S2452/D2452*D2453))&lt;(4/6),((U2452*R2452/C2452*C2453)/(U2452*S2452/D2452*D2453))&gt;(6/4)),1,0),0)</f>
        <v>0</v>
      </c>
      <c r="P2453" s="47">
        <f>IF(O2453=1,U2452/2/C2453,P2452)</f>
        <v>3.7894353284260429</v>
      </c>
      <c r="Q2453" s="47">
        <f>IF(O2453=1,U2452/2/D2453,Q2452)</f>
        <v>93.056776270251035</v>
      </c>
      <c r="R2453" s="41">
        <f>P2453*C2453/U2452</f>
        <v>0.45926090263352598</v>
      </c>
      <c r="S2453" s="41">
        <f>Q2453*D2453/U2452</f>
        <v>0.53828014525152423</v>
      </c>
      <c r="T2453" s="41">
        <f t="shared" si="463"/>
        <v>0.85320052520035894</v>
      </c>
      <c r="U2453" s="42">
        <f>P2453*C2453+Q2453*D2453</f>
        <v>37934.215644632888</v>
      </c>
      <c r="V2453" s="25">
        <f>B2453</f>
        <v>44600</v>
      </c>
      <c r="W2453">
        <f>C2453/C$2</f>
        <v>2.0049013095360833</v>
      </c>
      <c r="X2453">
        <f>D2453/D$2</f>
        <v>1.5762708706556789</v>
      </c>
      <c r="Y2453">
        <f t="shared" si="464"/>
        <v>1.8967107822316445</v>
      </c>
      <c r="AA2453" s="15">
        <f t="shared" si="465"/>
        <v>-5.4632086442688577E-3</v>
      </c>
      <c r="AB2453" s="15">
        <f t="shared" si="466"/>
        <v>1.1866737897414659E-4</v>
      </c>
      <c r="AC2453" s="15">
        <f t="shared" si="467"/>
        <v>-2.4589521149497306E-3</v>
      </c>
    </row>
    <row r="2454" spans="1:29" x14ac:dyDescent="0.4">
      <c r="A2454" s="43">
        <f t="shared" si="458"/>
        <v>2022</v>
      </c>
      <c r="B2454" s="53">
        <v>44601</v>
      </c>
      <c r="C2454" s="45">
        <v>4652.0609000000004</v>
      </c>
      <c r="D2454" s="45">
        <f>VLOOKUP(B2454,'H11001.CSI  中证全债'!$A$2:$B$2792,2,0)</f>
        <v>219.94579999999999</v>
      </c>
      <c r="E2454" s="14">
        <f t="shared" si="459"/>
        <v>0</v>
      </c>
      <c r="F2454" s="14">
        <f>IF(AND((B2454-$B$2)&gt;123,OR(((G2453*J2453/C2453*C2454)/(G2453*K2453/D2453*D2454))&lt;(4/6),((G2453*J2453/C2453*C2454)/(G2453*K2453/D2453*D2454))&gt;(6/4))),COUNTIF($E$2:E2454,1),0)</f>
        <v>0</v>
      </c>
      <c r="G2454" s="21">
        <f t="shared" si="460"/>
        <v>38134.641880210802</v>
      </c>
      <c r="H2454" s="12">
        <f t="shared" si="461"/>
        <v>3.7932660163502669</v>
      </c>
      <c r="I2454" s="12">
        <f t="shared" si="462"/>
        <v>93.150846082302351</v>
      </c>
      <c r="J2454" s="15">
        <f>IF(OR((ROW(F2454)-MATCH(MAX($F$2:F2454),$F$2:F2454,0))=1,(ROW(F2454)-MATCH(MAX($F$2:F2454),$F$2:F2454,0))&gt;123),IF(OR(((G2453*J2453/C2453*C2454)/(G2453*K2453/D2453*D2454))&lt;(4/6),((G2453*J2453/C2453*C2454)/(G2453*K2453/D2453*D2454))&gt;(6/4)),50%,((G2453*J2453/C2453*C2454)/((G2453*K2453/D2453*D2454)+(G2453*J2453/C2453*C2454)))),((G2453*J2453/C2453*C2454)/((G2453*K2453/D2453*D2454)+(G2453*J2453/C2453*C2454))))</f>
        <v>0.46274210659676179</v>
      </c>
      <c r="K2454" s="18">
        <f t="shared" si="456"/>
        <v>0.53725789340323815</v>
      </c>
      <c r="L2454" s="20">
        <f t="shared" si="457"/>
        <v>0.86130350485041896</v>
      </c>
      <c r="M2454" s="51">
        <f>IF(AND((B2454-$B$2)&gt;123,OR(((U2453*R2453/C2453*C2454)/(U2453*S2453/D2453*D2454))&lt;(4/6),((U2453*R2453/C2453*C2454)/(U2453*S2453/D2453*D2454))&gt;(6/4))),1,0)</f>
        <v>0</v>
      </c>
      <c r="N2454" s="51">
        <f>IF(AND((B2454-$B$2)&gt;123,OR(((U2453*R2453/C2453*C2454)/(U2453*S2453/D2453*D2454))&lt;(4/6),((U2453*R2453/C2453*C2454)/(U2453*S2453/D2453*D2454))&gt;(6/4))),COUNTIF($M$2:M2454,1),0)</f>
        <v>0</v>
      </c>
      <c r="O2454" s="51">
        <f>IF(OR((ROW(N2454)-MATCH(MAX($N$2:N2454),$N$2:N2454,0))=1,(ROW(N2454)-MATCH(MAX($N$2:N2454),$N$2:N2454,0))&gt;123),IF(OR(((U2453*R2453/C2453*C2454)/(U2453*S2453/D2453*D2454))&lt;(4/6),((U2453*R2453/C2453*C2454)/(U2453*S2453/D2453*D2454))&gt;(6/4)),1,0),0)</f>
        <v>0</v>
      </c>
      <c r="P2454" s="47">
        <f>IF(O2454=1,U2453/2/C2454,P2453)</f>
        <v>3.7894353284260429</v>
      </c>
      <c r="Q2454" s="47">
        <f>IF(O2454=1,U2453/2/D2454,Q2453)</f>
        <v>93.056776270251035</v>
      </c>
      <c r="R2454" s="41">
        <f>P2454*C2454/U2453</f>
        <v>0.4647172381154438</v>
      </c>
      <c r="S2454" s="41">
        <f>Q2454*D2454/U2453</f>
        <v>0.5395510821660342</v>
      </c>
      <c r="T2454" s="41">
        <f t="shared" si="463"/>
        <v>0.86130350485042295</v>
      </c>
      <c r="U2454" s="42">
        <f>P2454*C2454+Q2454*D2454</f>
        <v>38096.131026630836</v>
      </c>
      <c r="V2454" s="25">
        <f>B2454</f>
        <v>44601</v>
      </c>
      <c r="W2454">
        <f>C2454/C$2</f>
        <v>2.0237323888212435</v>
      </c>
      <c r="X2454">
        <f>D2454/D$2</f>
        <v>1.576107488355428</v>
      </c>
      <c r="Y2454">
        <f t="shared" si="464"/>
        <v>1.9048065513315418</v>
      </c>
      <c r="AA2454" s="15">
        <f t="shared" si="465"/>
        <v>9.3925218142121292E-3</v>
      </c>
      <c r="AB2454" s="15">
        <f t="shared" si="466"/>
        <v>-1.036511574834531E-4</v>
      </c>
      <c r="AC2454" s="15">
        <f t="shared" si="467"/>
        <v>4.2683202814779442E-3</v>
      </c>
    </row>
    <row r="2455" spans="1:29" x14ac:dyDescent="0.4">
      <c r="A2455" s="43">
        <f t="shared" si="458"/>
        <v>2022</v>
      </c>
      <c r="B2455" s="53">
        <v>44602</v>
      </c>
      <c r="C2455" s="45">
        <v>4639.8625000000002</v>
      </c>
      <c r="D2455" s="45">
        <f>VLOOKUP(B2455,'H11001.CSI  中证全债'!$A$2:$B$2792,2,0)</f>
        <v>219.9205</v>
      </c>
      <c r="E2455" s="14">
        <f t="shared" si="459"/>
        <v>0</v>
      </c>
      <c r="F2455" s="14">
        <f>IF(AND((B2455-$B$2)&gt;123,OR(((G2454*J2454/C2454*C2455)/(G2454*K2454/D2454*D2455))&lt;(4/6),((G2454*J2454/C2454*C2455)/(G2454*K2454/D2454*D2455))&gt;(6/4))),COUNTIF($E$2:E2455,1),0)</f>
        <v>0</v>
      </c>
      <c r="G2455" s="21">
        <f t="shared" si="460"/>
        <v>38086.013387631072</v>
      </c>
      <c r="H2455" s="12">
        <f t="shared" si="461"/>
        <v>3.7932660163502669</v>
      </c>
      <c r="I2455" s="12">
        <f t="shared" si="462"/>
        <v>93.150846082302351</v>
      </c>
      <c r="J2455" s="15">
        <f>IF(OR((ROW(F2455)-MATCH(MAX($F$2:F2455),$F$2:F2455,0))=1,(ROW(F2455)-MATCH(MAX($F$2:F2455),$F$2:F2455,0))&gt;123),IF(OR(((G2454*J2454/C2454*C2455)/(G2454*K2454/D2454*D2455))&lt;(4/6),((G2454*J2454/C2454*C2455)/(G2454*K2454/D2454*D2455))&gt;(6/4)),50%,((G2454*J2454/C2454*C2455)/((G2454*K2454/D2454*D2455)+(G2454*J2454/C2454*C2455)))),((G2454*J2454/C2454*C2455)/((G2454*K2454/D2454*D2455)+(G2454*J2454/C2454*C2455))))</f>
        <v>0.46211801068955938</v>
      </c>
      <c r="K2455" s="18">
        <f t="shared" si="456"/>
        <v>0.53788198931044062</v>
      </c>
      <c r="L2455" s="20">
        <f t="shared" si="457"/>
        <v>0.85914386403231324</v>
      </c>
      <c r="M2455" s="51">
        <f>IF(AND((B2455-$B$2)&gt;123,OR(((U2454*R2454/C2454*C2455)/(U2454*S2454/D2454*D2455))&lt;(4/6),((U2454*R2454/C2454*C2455)/(U2454*S2454/D2454*D2455))&gt;(6/4))),1,0)</f>
        <v>0</v>
      </c>
      <c r="N2455" s="51">
        <f>IF(AND((B2455-$B$2)&gt;123,OR(((U2454*R2454/C2454*C2455)/(U2454*S2454/D2454*D2455))&lt;(4/6),((U2454*R2454/C2454*C2455)/(U2454*S2454/D2454*D2455))&gt;(6/4))),COUNTIF($M$2:M2455,1),0)</f>
        <v>0</v>
      </c>
      <c r="O2455" s="51">
        <f>IF(OR((ROW(N2455)-MATCH(MAX($N$2:N2455),$N$2:N2455,0))=1,(ROW(N2455)-MATCH(MAX($N$2:N2455),$N$2:N2455,0))&gt;123),IF(OR(((U2454*R2454/C2454*C2455)/(U2454*S2454/D2454*D2455))&lt;(4/6),((U2454*R2454/C2454*C2455)/(U2454*S2454/D2454*D2455))&gt;(6/4)),1,0),0)</f>
        <v>0</v>
      </c>
      <c r="P2455" s="47">
        <f>IF(O2455=1,U2454/2/C2455,P2454)</f>
        <v>3.7894353284260429</v>
      </c>
      <c r="Q2455" s="47">
        <f>IF(O2455=1,U2454/2/D2455,Q2454)</f>
        <v>93.056776270251035</v>
      </c>
      <c r="R2455" s="41">
        <f>P2455*C2455/U2454</f>
        <v>0.46152872753005514</v>
      </c>
      <c r="S2455" s="41">
        <f>Q2455*D2455/U2454</f>
        <v>0.53719609352025177</v>
      </c>
      <c r="T2455" s="41">
        <f t="shared" si="463"/>
        <v>0.85914386403231724</v>
      </c>
      <c r="U2455" s="42">
        <f>P2455*C2455+Q2455*D2455</f>
        <v>38047.551642280923</v>
      </c>
      <c r="V2455" s="25">
        <f>B2455</f>
        <v>44602</v>
      </c>
      <c r="W2455">
        <f>C2455/C$2</f>
        <v>2.0184258595856099</v>
      </c>
      <c r="X2455">
        <f>D2455/D$2</f>
        <v>1.5759261913292726</v>
      </c>
      <c r="Y2455">
        <f t="shared" si="464"/>
        <v>1.9023775821140461</v>
      </c>
      <c r="AA2455" s="15">
        <f t="shared" si="465"/>
        <v>-2.6221496799408994E-3</v>
      </c>
      <c r="AB2455" s="15">
        <f t="shared" si="466"/>
        <v>-1.1502833879983854E-4</v>
      </c>
      <c r="AC2455" s="15">
        <f t="shared" si="467"/>
        <v>-1.2751789496932009E-3</v>
      </c>
    </row>
    <row r="2456" spans="1:29" x14ac:dyDescent="0.4">
      <c r="A2456" s="43">
        <f t="shared" si="458"/>
        <v>2022</v>
      </c>
      <c r="B2456" s="53">
        <v>44603</v>
      </c>
      <c r="C2456" s="45">
        <v>4601.3953000000001</v>
      </c>
      <c r="D2456" s="45">
        <f>VLOOKUP(B2456,'H11001.CSI  中证全债'!$A$2:$B$2792,2,0)</f>
        <v>219.4427</v>
      </c>
      <c r="E2456" s="14">
        <f t="shared" si="459"/>
        <v>0</v>
      </c>
      <c r="F2456" s="14">
        <f>IF(AND((B2456-$B$2)&gt;123,OR(((G2455*J2455/C2455*C2456)/(G2455*K2455/D2455*D2456))&lt;(4/6),((G2455*J2455/C2455*C2456)/(G2455*K2455/D2455*D2456))&gt;(6/4))),COUNTIF($E$2:E2456,1),0)</f>
        <v>0</v>
      </c>
      <c r="G2456" s="21">
        <f t="shared" si="460"/>
        <v>37895.589590868796</v>
      </c>
      <c r="H2456" s="12">
        <f t="shared" si="461"/>
        <v>3.7932660163502669</v>
      </c>
      <c r="I2456" s="12">
        <f t="shared" si="462"/>
        <v>93.150846082302351</v>
      </c>
      <c r="J2456" s="15">
        <f>IF(OR((ROW(F2456)-MATCH(MAX($F$2:F2456),$F$2:F2456,0))=1,(ROW(F2456)-MATCH(MAX($F$2:F2456),$F$2:F2456,0))&gt;123),IF(OR(((G2455*J2455/C2455*C2456)/(G2455*K2455/D2455*D2456))&lt;(4/6),((G2455*J2455/C2455*C2456)/(G2455*K2455/D2455*D2456))&gt;(6/4)),50%,((G2455*J2455/C2455*C2456)/((G2455*K2455/D2455*D2456)+(G2455*J2455/C2455*C2456)))),((G2455*J2455/C2455*C2456)/((G2455*K2455/D2455*D2456)+(G2455*J2455/C2455*C2456))))</f>
        <v>0.46058965192850798</v>
      </c>
      <c r="K2456" s="18">
        <f t="shared" si="456"/>
        <v>0.53941034807149202</v>
      </c>
      <c r="L2456" s="20">
        <f t="shared" si="457"/>
        <v>0.85387618827709744</v>
      </c>
      <c r="M2456" s="51">
        <f>IF(AND((B2456-$B$2)&gt;123,OR(((U2455*R2455/C2455*C2456)/(U2455*S2455/D2455*D2456))&lt;(4/6),((U2455*R2455/C2455*C2456)/(U2455*S2455/D2455*D2456))&gt;(6/4))),1,0)</f>
        <v>0</v>
      </c>
      <c r="N2456" s="51">
        <f>IF(AND((B2456-$B$2)&gt;123,OR(((U2455*R2455/C2455*C2456)/(U2455*S2455/D2455*D2456))&lt;(4/6),((U2455*R2455/C2455*C2456)/(U2455*S2455/D2455*D2456))&gt;(6/4))),COUNTIF($M$2:M2456,1),0)</f>
        <v>0</v>
      </c>
      <c r="O2456" s="51">
        <f>IF(OR((ROW(N2456)-MATCH(MAX($N$2:N2456),$N$2:N2456,0))=1,(ROW(N2456)-MATCH(MAX($N$2:N2456),$N$2:N2456,0))&gt;123),IF(OR(((U2455*R2455/C2455*C2456)/(U2455*S2455/D2455*D2456))&lt;(4/6),((U2455*R2455/C2455*C2456)/(U2455*S2455/D2455*D2456))&gt;(6/4)),1,0),0)</f>
        <v>0</v>
      </c>
      <c r="P2456" s="47">
        <f>IF(O2456=1,U2455/2/C2456,P2455)</f>
        <v>3.7894353284260429</v>
      </c>
      <c r="Q2456" s="47">
        <f>IF(O2456=1,U2455/2/D2456,Q2455)</f>
        <v>93.056776270251035</v>
      </c>
      <c r="R2456" s="41">
        <f>P2456*C2456/U2455</f>
        <v>0.45828677949665397</v>
      </c>
      <c r="S2456" s="41">
        <f>Q2456*D2456/U2455</f>
        <v>0.53671338513532829</v>
      </c>
      <c r="T2456" s="41">
        <f t="shared" si="463"/>
        <v>0.85387618827710132</v>
      </c>
      <c r="U2456" s="42">
        <f>P2456*C2456+Q2456*D2456</f>
        <v>37857.320147913371</v>
      </c>
      <c r="V2456" s="25">
        <f>B2456</f>
        <v>44603</v>
      </c>
      <c r="W2456">
        <f>C2456/C$2</f>
        <v>2.0016919173134302</v>
      </c>
      <c r="X2456">
        <f>D2456/D$2</f>
        <v>1.5725023289143676</v>
      </c>
      <c r="Y2456">
        <f t="shared" si="464"/>
        <v>1.8928660073956685</v>
      </c>
      <c r="AA2456" s="15">
        <f t="shared" si="465"/>
        <v>-8.2905905078005659E-3</v>
      </c>
      <c r="AB2456" s="15">
        <f t="shared" si="466"/>
        <v>-2.1726032816403729E-3</v>
      </c>
      <c r="AC2456" s="15">
        <f t="shared" si="467"/>
        <v>-4.9998353680176244E-3</v>
      </c>
    </row>
    <row r="2457" spans="1:29" x14ac:dyDescent="0.4">
      <c r="A2457" s="43">
        <f t="shared" si="458"/>
        <v>2022</v>
      </c>
      <c r="B2457" s="53">
        <v>44606</v>
      </c>
      <c r="C2457" s="45">
        <v>4551.6877999999997</v>
      </c>
      <c r="D2457" s="45">
        <f>VLOOKUP(B2457,'H11001.CSI  中证全债'!$A$2:$B$2792,2,0)</f>
        <v>219.4281</v>
      </c>
      <c r="E2457" s="14">
        <f t="shared" si="459"/>
        <v>0</v>
      </c>
      <c r="F2457" s="14">
        <f>IF(AND((B2457-$B$2)&gt;123,OR(((G2456*J2456/C2456*C2457)/(G2456*K2456/D2456*D2457))&lt;(4/6),((G2456*J2456/C2456*C2457)/(G2456*K2456/D2456*D2457))&gt;(6/4))),COUNTIF($E$2:E2457,1),0)</f>
        <v>0</v>
      </c>
      <c r="G2457" s="21">
        <f t="shared" si="460"/>
        <v>37705.675818008262</v>
      </c>
      <c r="H2457" s="12">
        <f t="shared" si="461"/>
        <v>3.7932660163502669</v>
      </c>
      <c r="I2457" s="12">
        <f t="shared" si="462"/>
        <v>93.150846082302351</v>
      </c>
      <c r="J2457" s="15">
        <f>IF(OR((ROW(F2457)-MATCH(MAX($F$2:F2457),$F$2:F2457,0))=1,(ROW(F2457)-MATCH(MAX($F$2:F2457),$F$2:F2457,0))&gt;123),IF(OR(((G2456*J2456/C2456*C2457)/(G2456*K2456/D2456*D2457))&lt;(4/6),((G2456*J2456/C2456*C2457)/(G2456*K2456/D2456*D2457))&gt;(6/4)),50%,((G2456*J2456/C2456*C2457)/((G2456*K2456/D2456*D2457)+(G2456*J2456/C2456*C2457)))),((G2456*J2456/C2456*C2457)/((G2456*K2456/D2456*D2457)+(G2456*J2456/C2456*C2457))))</f>
        <v>0.45790884990662262</v>
      </c>
      <c r="K2457" s="18">
        <f t="shared" si="456"/>
        <v>0.54209115009337738</v>
      </c>
      <c r="L2457" s="20">
        <f t="shared" si="457"/>
        <v>0.84470821895495984</v>
      </c>
      <c r="M2457" s="51">
        <f>IF(AND((B2457-$B$2)&gt;123,OR(((U2456*R2456/C2456*C2457)/(U2456*S2456/D2456*D2457))&lt;(4/6),((U2456*R2456/C2456*C2457)/(U2456*S2456/D2456*D2457))&gt;(6/4))),1,0)</f>
        <v>0</v>
      </c>
      <c r="N2457" s="51">
        <f>IF(AND((B2457-$B$2)&gt;123,OR(((U2456*R2456/C2456*C2457)/(U2456*S2456/D2456*D2457))&lt;(4/6),((U2456*R2456/C2456*C2457)/(U2456*S2456/D2456*D2457))&gt;(6/4))),COUNTIF($M$2:M2457,1),0)</f>
        <v>0</v>
      </c>
      <c r="O2457" s="51">
        <f>IF(OR((ROW(N2457)-MATCH(MAX($N$2:N2457),$N$2:N2457,0))=1,(ROW(N2457)-MATCH(MAX($N$2:N2457),$N$2:N2457,0))&gt;123),IF(OR(((U2456*R2456/C2456*C2457)/(U2456*S2456/D2456*D2457))&lt;(4/6),((U2456*R2456/C2456*C2457)/(U2456*S2456/D2456*D2457))&gt;(6/4)),1,0),0)</f>
        <v>0</v>
      </c>
      <c r="P2457" s="47">
        <f>IF(O2457=1,U2456/2/C2457,P2456)</f>
        <v>3.7894353284260429</v>
      </c>
      <c r="Q2457" s="47">
        <f>IF(O2457=1,U2456/2/D2457,Q2456)</f>
        <v>93.056776270251035</v>
      </c>
      <c r="R2457" s="41">
        <f>P2457*C2457/U2456</f>
        <v>0.45561403939566786</v>
      </c>
      <c r="S2457" s="41">
        <f>Q2457*D2457/U2456</f>
        <v>0.5393744599281084</v>
      </c>
      <c r="T2457" s="41">
        <f t="shared" si="463"/>
        <v>0.84470821895496362</v>
      </c>
      <c r="U2457" s="42">
        <f>P2457*C2457+Q2457*D2457</f>
        <v>37667.598162392082</v>
      </c>
      <c r="V2457" s="25">
        <f>B2457</f>
        <v>44606</v>
      </c>
      <c r="W2457">
        <f>C2457/C$2</f>
        <v>1.980068236996319</v>
      </c>
      <c r="X2457">
        <f>D2457/D$2</f>
        <v>1.5723977069150841</v>
      </c>
      <c r="Y2457">
        <f t="shared" si="464"/>
        <v>1.8833799081196041</v>
      </c>
      <c r="AA2457" s="15">
        <f t="shared" si="465"/>
        <v>-1.0802701519689095E-2</v>
      </c>
      <c r="AB2457" s="15">
        <f t="shared" si="466"/>
        <v>-6.6532174458400206E-5</v>
      </c>
      <c r="AC2457" s="15">
        <f t="shared" si="467"/>
        <v>-5.0115006762238012E-3</v>
      </c>
    </row>
    <row r="2458" spans="1:29" x14ac:dyDescent="0.4">
      <c r="A2458" s="43">
        <f t="shared" si="458"/>
        <v>2022</v>
      </c>
      <c r="B2458" s="53">
        <v>44607</v>
      </c>
      <c r="C2458" s="45">
        <v>4600.1025</v>
      </c>
      <c r="D2458" s="45">
        <f>VLOOKUP(B2458,'H11001.CSI  中证全债'!$A$2:$B$2792,2,0)</f>
        <v>219.3246</v>
      </c>
      <c r="E2458" s="14">
        <f t="shared" si="459"/>
        <v>0</v>
      </c>
      <c r="F2458" s="14">
        <f>IF(AND((B2458-$B$2)&gt;123,OR(((G2457*J2457/C2457*C2458)/(G2457*K2457/D2457*D2458))&lt;(4/6),((G2457*J2457/C2457*C2458)/(G2457*K2457/D2457*D2458))&gt;(6/4))),COUNTIF($E$2:E2458,1),0)</f>
        <v>0</v>
      </c>
      <c r="G2458" s="21">
        <f t="shared" si="460"/>
        <v>37879.684541640541</v>
      </c>
      <c r="H2458" s="12">
        <f t="shared" si="461"/>
        <v>3.7932660163502669</v>
      </c>
      <c r="I2458" s="12">
        <f t="shared" si="462"/>
        <v>93.150846082302351</v>
      </c>
      <c r="J2458" s="15">
        <f>IF(OR((ROW(F2458)-MATCH(MAX($F$2:F2458),$F$2:F2458,0))=1,(ROW(F2458)-MATCH(MAX($F$2:F2458),$F$2:F2458,0))&gt;123),IF(OR(((G2457*J2457/C2457*C2458)/(G2457*K2457/D2457*D2458))&lt;(4/6),((G2457*J2457/C2457*C2458)/(G2457*K2457/D2457*D2458))&gt;(6/4)),50%,((G2457*J2457/C2457*C2458)/((G2457*K2457/D2457*D2458)+(G2457*J2457/C2457*C2458)))),((G2457*J2457/C2457*C2458)/((G2457*K2457/D2457*D2458)+(G2457*J2457/C2457*C2458))))</f>
        <v>0.46065358505813442</v>
      </c>
      <c r="K2458" s="18">
        <f t="shared" si="456"/>
        <v>0.53934641494186564</v>
      </c>
      <c r="L2458" s="20">
        <f t="shared" si="457"/>
        <v>0.85409594334243744</v>
      </c>
      <c r="M2458" s="51">
        <f>IF(AND((B2458-$B$2)&gt;123,OR(((U2457*R2457/C2457*C2458)/(U2457*S2457/D2457*D2458))&lt;(4/6),((U2457*R2457/C2457*C2458)/(U2457*S2457/D2457*D2458))&gt;(6/4))),1,0)</f>
        <v>0</v>
      </c>
      <c r="N2458" s="51">
        <f>IF(AND((B2458-$B$2)&gt;123,OR(((U2457*R2457/C2457*C2458)/(U2457*S2457/D2457*D2458))&lt;(4/6),((U2457*R2457/C2457*C2458)/(U2457*S2457/D2457*D2458))&gt;(6/4))),COUNTIF($M$2:M2458,1),0)</f>
        <v>0</v>
      </c>
      <c r="O2458" s="51">
        <f>IF(OR((ROW(N2458)-MATCH(MAX($N$2:N2458),$N$2:N2458,0))=1,(ROW(N2458)-MATCH(MAX($N$2:N2458),$N$2:N2458,0))&gt;123),IF(OR(((U2457*R2457/C2457*C2458)/(U2457*S2457/D2457*D2458))&lt;(4/6),((U2457*R2457/C2457*C2458)/(U2457*S2457/D2457*D2458))&gt;(6/4)),1,0),0)</f>
        <v>0</v>
      </c>
      <c r="P2458" s="47">
        <f>IF(O2458=1,U2457/2/C2458,P2457)</f>
        <v>3.7894353284260429</v>
      </c>
      <c r="Q2458" s="47">
        <f>IF(O2458=1,U2457/2/D2458,Q2457)</f>
        <v>93.056776270251035</v>
      </c>
      <c r="R2458" s="41">
        <f>P2458*C2458/U2457</f>
        <v>0.46277946506515333</v>
      </c>
      <c r="S2458" s="41">
        <f>Q2458*D2458/U2457</f>
        <v>0.54183545615976125</v>
      </c>
      <c r="T2458" s="41">
        <f t="shared" si="463"/>
        <v>0.85409594334244143</v>
      </c>
      <c r="U2458" s="42">
        <f>P2458*C2458+Q2458*D2458</f>
        <v>37841.43116064326</v>
      </c>
      <c r="V2458" s="25">
        <f>B2458</f>
        <v>44607</v>
      </c>
      <c r="W2458">
        <f>C2458/C$2</f>
        <v>2.0011295254427073</v>
      </c>
      <c r="X2458">
        <f>D2458/D$2</f>
        <v>1.5716560372626298</v>
      </c>
      <c r="Y2458">
        <f t="shared" si="464"/>
        <v>1.892071558032163</v>
      </c>
      <c r="AA2458" s="15">
        <f t="shared" si="465"/>
        <v>1.0636647794692866E-2</v>
      </c>
      <c r="AB2458" s="15">
        <f t="shared" si="466"/>
        <v>-4.7168070087644232E-4</v>
      </c>
      <c r="AC2458" s="15">
        <f t="shared" si="467"/>
        <v>4.614921224914692E-3</v>
      </c>
    </row>
    <row r="2459" spans="1:29" x14ac:dyDescent="0.4">
      <c r="A2459" s="43">
        <f t="shared" si="458"/>
        <v>2022</v>
      </c>
      <c r="B2459" s="53">
        <v>44608</v>
      </c>
      <c r="C2459" s="45">
        <v>4617.9893000000002</v>
      </c>
      <c r="D2459" s="45">
        <f>VLOOKUP(B2459,'H11001.CSI  中证全债'!$A$2:$B$2792,2,0)</f>
        <v>219.30410000000001</v>
      </c>
      <c r="E2459" s="14">
        <f t="shared" si="459"/>
        <v>0</v>
      </c>
      <c r="F2459" s="14">
        <f>IF(AND((B2459-$B$2)&gt;123,OR(((G2458*J2458/C2458*C2459)/(G2458*K2458/D2458*D2459))&lt;(4/6),((G2458*J2458/C2458*C2459)/(G2458*K2458/D2458*D2459))&gt;(6/4))),COUNTIF($E$2:E2459,1),0)</f>
        <v>0</v>
      </c>
      <c r="G2459" s="21">
        <f t="shared" si="460"/>
        <v>37945.624339877118</v>
      </c>
      <c r="H2459" s="12">
        <f t="shared" si="461"/>
        <v>3.7932660163502669</v>
      </c>
      <c r="I2459" s="12">
        <f t="shared" si="462"/>
        <v>93.150846082302351</v>
      </c>
      <c r="J2459" s="15">
        <f>IF(OR((ROW(F2459)-MATCH(MAX($F$2:F2459),$F$2:F2459,0))=1,(ROW(F2459)-MATCH(MAX($F$2:F2459),$F$2:F2459,0))&gt;123),IF(OR(((G2458*J2458/C2458*C2459)/(G2458*K2458/D2458*D2459))&lt;(4/6),((G2458*J2458/C2458*C2459)/(G2458*K2458/D2458*D2459))&gt;(6/4)),50%,((G2458*J2458/C2458*C2459)/((G2458*K2458/D2458*D2459)+(G2458*J2458/C2458*C2459)))),((G2458*J2458/C2458*C2459)/((G2458*K2458/D2458*D2459)+(G2458*J2458/C2458*C2459))))</f>
        <v>0.46164115574059089</v>
      </c>
      <c r="K2459" s="18">
        <f t="shared" si="456"/>
        <v>0.53835884425940916</v>
      </c>
      <c r="L2459" s="20">
        <f t="shared" si="457"/>
        <v>0.85749711491346514</v>
      </c>
      <c r="M2459" s="51">
        <f>IF(AND((B2459-$B$2)&gt;123,OR(((U2458*R2458/C2458*C2459)/(U2458*S2458/D2458*D2459))&lt;(4/6),((U2458*R2458/C2458*C2459)/(U2458*S2458/D2458*D2459))&gt;(6/4))),1,0)</f>
        <v>0</v>
      </c>
      <c r="N2459" s="51">
        <f>IF(AND((B2459-$B$2)&gt;123,OR(((U2458*R2458/C2458*C2459)/(U2458*S2458/D2458*D2459))&lt;(4/6),((U2458*R2458/C2458*C2459)/(U2458*S2458/D2458*D2459))&gt;(6/4))),COUNTIF($M$2:M2459,1),0)</f>
        <v>0</v>
      </c>
      <c r="O2459" s="51">
        <f>IF(OR((ROW(N2459)-MATCH(MAX($N$2:N2459),$N$2:N2459,0))=1,(ROW(N2459)-MATCH(MAX($N$2:N2459),$N$2:N2459,0))&gt;123),IF(OR(((U2458*R2458/C2458*C2459)/(U2458*S2458/D2458*D2459))&lt;(4/6),((U2458*R2458/C2458*C2459)/(U2458*S2458/D2458*D2459))&gt;(6/4)),1,0),0)</f>
        <v>0</v>
      </c>
      <c r="P2459" s="47">
        <f>IF(O2459=1,U2458/2/C2459,P2458)</f>
        <v>3.7894353284260429</v>
      </c>
      <c r="Q2459" s="47">
        <f>IF(O2459=1,U2458/2/D2459,Q2458)</f>
        <v>93.056776270251035</v>
      </c>
      <c r="R2459" s="41">
        <f>P2459*C2459/U2458</f>
        <v>0.46244476656881228</v>
      </c>
      <c r="S2459" s="41">
        <f>Q2459*D2459/U2458</f>
        <v>0.53929600289731361</v>
      </c>
      <c r="T2459" s="41">
        <f t="shared" si="463"/>
        <v>0.85749711491346903</v>
      </c>
      <c r="U2459" s="42">
        <f>P2459*C2459+Q2459*D2459</f>
        <v>37907.304368562211</v>
      </c>
      <c r="V2459" s="25">
        <f>B2459</f>
        <v>44608</v>
      </c>
      <c r="W2459">
        <f>C2459/C$2</f>
        <v>2.0089106137109991</v>
      </c>
      <c r="X2459">
        <f>D2459/D$2</f>
        <v>1.5715091365102114</v>
      </c>
      <c r="Y2459">
        <f t="shared" si="464"/>
        <v>1.8953652184281105</v>
      </c>
      <c r="AA2459" s="15">
        <f t="shared" si="465"/>
        <v>3.8883481400686648E-3</v>
      </c>
      <c r="AB2459" s="15">
        <f t="shared" si="466"/>
        <v>-9.3468767297322231E-5</v>
      </c>
      <c r="AC2459" s="15">
        <f t="shared" si="467"/>
        <v>1.74076946612578E-3</v>
      </c>
    </row>
    <row r="2460" spans="1:29" x14ac:dyDescent="0.4">
      <c r="A2460" s="43">
        <f t="shared" si="458"/>
        <v>2022</v>
      </c>
      <c r="B2460" s="53">
        <v>44609</v>
      </c>
      <c r="C2460" s="45">
        <v>4629.1648999999998</v>
      </c>
      <c r="D2460" s="45">
        <f>VLOOKUP(B2460,'H11001.CSI  中证全债'!$A$2:$B$2792,2,0)</f>
        <v>219.3954</v>
      </c>
      <c r="E2460" s="14">
        <f t="shared" si="459"/>
        <v>0</v>
      </c>
      <c r="F2460" s="14">
        <f>IF(AND((B2460-$B$2)&gt;123,OR(((G2459*J2459/C2459*C2460)/(G2459*K2459/D2459*D2460))&lt;(4/6),((G2459*J2459/C2459*C2460)/(G2459*K2459/D2459*D2460))&gt;(6/4))),COUNTIF($E$2:E2460,1),0)</f>
        <v>0</v>
      </c>
      <c r="G2460" s="21">
        <f t="shared" si="460"/>
        <v>37996.521035816753</v>
      </c>
      <c r="H2460" s="12">
        <f t="shared" si="461"/>
        <v>3.7932660163502669</v>
      </c>
      <c r="I2460" s="12">
        <f t="shared" si="462"/>
        <v>93.150846082302351</v>
      </c>
      <c r="J2460" s="15">
        <f>IF(OR((ROW(F2460)-MATCH(MAX($F$2:F2460),$F$2:F2460,0))=1,(ROW(F2460)-MATCH(MAX($F$2:F2460),$F$2:F2460,0))&gt;123),IF(OR(((G2459*J2459/C2459*C2460)/(G2459*K2459/D2459*D2460))&lt;(4/6),((G2459*J2459/C2459*C2460)/(G2459*K2459/D2459*D2460))&gt;(6/4)),50%,((G2459*J2459/C2459*C2460)/((G2459*K2459/D2459*D2460)+(G2459*J2459/C2459*C2460)))),((G2459*J2459/C2459*C2460)/((G2459*K2459/D2459*D2460)+(G2459*J2459/C2459*C2460))))</f>
        <v>0.46213846480047982</v>
      </c>
      <c r="K2460" s="18">
        <f t="shared" si="456"/>
        <v>0.53786153519952018</v>
      </c>
      <c r="L2460" s="20">
        <f t="shared" si="457"/>
        <v>0.85921456463520707</v>
      </c>
      <c r="M2460" s="51">
        <f>IF(AND((B2460-$B$2)&gt;123,OR(((U2459*R2459/C2459*C2460)/(U2459*S2459/D2459*D2460))&lt;(4/6),((U2459*R2459/C2459*C2460)/(U2459*S2459/D2459*D2460))&gt;(6/4))),1,0)</f>
        <v>0</v>
      </c>
      <c r="N2460" s="51">
        <f>IF(AND((B2460-$B$2)&gt;123,OR(((U2459*R2459/C2459*C2460)/(U2459*S2459/D2459*D2460))&lt;(4/6),((U2459*R2459/C2459*C2460)/(U2459*S2459/D2459*D2460))&gt;(6/4))),COUNTIF($M$2:M2460,1),0)</f>
        <v>0</v>
      </c>
      <c r="O2460" s="51">
        <f>IF(OR((ROW(N2460)-MATCH(MAX($N$2:N2460),$N$2:N2460,0))=1,(ROW(N2460)-MATCH(MAX($N$2:N2460),$N$2:N2460,0))&gt;123),IF(OR(((U2459*R2459/C2459*C2460)/(U2459*S2459/D2459*D2460))&lt;(4/6),((U2459*R2459/C2459*C2460)/(U2459*S2459/D2459*D2460))&gt;(6/4)),1,0),0)</f>
        <v>0</v>
      </c>
      <c r="P2460" s="47">
        <f>IF(O2460=1,U2459/2/C2460,P2459)</f>
        <v>3.7894353284260429</v>
      </c>
      <c r="Q2460" s="47">
        <f>IF(O2460=1,U2459/2/D2460,Q2459)</f>
        <v>93.056776270251035</v>
      </c>
      <c r="R2460" s="41">
        <f>P2460*C2460/U2459</f>
        <v>0.46275833392463295</v>
      </c>
      <c r="S2460" s="41">
        <f>Q2460*D2460/U2459</f>
        <v>0.53858297213700301</v>
      </c>
      <c r="T2460" s="41">
        <f t="shared" si="463"/>
        <v>0.85921456463521084</v>
      </c>
      <c r="U2460" s="42">
        <f>P2460*C2460+Q2460*D2460</f>
        <v>37958.149665692043</v>
      </c>
      <c r="V2460" s="25">
        <f>B2460</f>
        <v>44609</v>
      </c>
      <c r="W2460">
        <f>C2460/C$2</f>
        <v>2.0137722060612862</v>
      </c>
      <c r="X2460">
        <f>D2460/D$2</f>
        <v>1.5721633823002505</v>
      </c>
      <c r="Y2460">
        <f t="shared" si="464"/>
        <v>1.8979074832846021</v>
      </c>
      <c r="AA2460" s="15">
        <f t="shared" si="465"/>
        <v>2.4200142689805304E-3</v>
      </c>
      <c r="AB2460" s="15">
        <f t="shared" si="466"/>
        <v>4.1631688600429761E-4</v>
      </c>
      <c r="AC2460" s="15">
        <f t="shared" si="467"/>
        <v>1.3413060616360717E-3</v>
      </c>
    </row>
    <row r="2461" spans="1:29" x14ac:dyDescent="0.4">
      <c r="A2461" s="43">
        <f t="shared" si="458"/>
        <v>2022</v>
      </c>
      <c r="B2461" s="53">
        <v>44610</v>
      </c>
      <c r="C2461" s="45">
        <v>4651.2358000000004</v>
      </c>
      <c r="D2461" s="45">
        <f>VLOOKUP(B2461,'H11001.CSI  中证全债'!$A$2:$B$2792,2,0)</f>
        <v>219.35140000000001</v>
      </c>
      <c r="E2461" s="14">
        <f t="shared" si="459"/>
        <v>0</v>
      </c>
      <c r="F2461" s="14">
        <f>IF(AND((B2461-$B$2)&gt;123,OR(((G2460*J2460/C2460*C2461)/(G2460*K2460/D2460*D2461))&lt;(4/6),((G2460*J2460/C2460*C2461)/(G2460*K2460/D2460*D2461))&gt;(6/4))),COUNTIF($E$2:E2461,1),0)</f>
        <v>0</v>
      </c>
      <c r="G2461" s="21">
        <f t="shared" si="460"/>
        <v>38076.143193509401</v>
      </c>
      <c r="H2461" s="12">
        <f t="shared" si="461"/>
        <v>3.7932660163502669</v>
      </c>
      <c r="I2461" s="12">
        <f t="shared" si="462"/>
        <v>93.150846082302351</v>
      </c>
      <c r="J2461" s="15">
        <f>IF(OR((ROW(F2461)-MATCH(MAX($F$2:F2461),$F$2:F2461,0))=1,(ROW(F2461)-MATCH(MAX($F$2:F2461),$F$2:F2461,0))&gt;123),IF(OR(((G2460*J2460/C2460*C2461)/(G2460*K2460/D2460*D2461))&lt;(4/6),((G2460*J2460/C2460*C2461)/(G2460*K2460/D2460*D2461))&gt;(6/4)),50%,((G2460*J2460/C2460*C2461)/((G2460*K2460/D2460*D2461)+(G2460*J2460/C2460*C2461)))),((G2460*J2460/C2460*C2461)/((G2460*K2460/D2460*D2461)+(G2460*J2460/C2460*C2461))))</f>
        <v>0.46337084626731084</v>
      </c>
      <c r="K2461" s="18">
        <f t="shared" si="456"/>
        <v>0.53662915373268916</v>
      </c>
      <c r="L2461" s="20">
        <f t="shared" si="457"/>
        <v>0.86348429459002063</v>
      </c>
      <c r="M2461" s="51">
        <f>IF(AND((B2461-$B$2)&gt;123,OR(((U2460*R2460/C2460*C2461)/(U2460*S2460/D2460*D2461))&lt;(4/6),((U2460*R2460/C2460*C2461)/(U2460*S2460/D2460*D2461))&gt;(6/4))),1,0)</f>
        <v>0</v>
      </c>
      <c r="N2461" s="51">
        <f>IF(AND((B2461-$B$2)&gt;123,OR(((U2460*R2460/C2460*C2461)/(U2460*S2460/D2460*D2461))&lt;(4/6),((U2460*R2460/C2460*C2461)/(U2460*S2460/D2460*D2461))&gt;(6/4))),COUNTIF($M$2:M2461,1),0)</f>
        <v>0</v>
      </c>
      <c r="O2461" s="51">
        <f>IF(OR((ROW(N2461)-MATCH(MAX($N$2:N2461),$N$2:N2461,0))=1,(ROW(N2461)-MATCH(MAX($N$2:N2461),$N$2:N2461,0))&gt;123),IF(OR(((U2460*R2460/C2460*C2461)/(U2460*S2460/D2460*D2461))&lt;(4/6),((U2460*R2460/C2460*C2461)/(U2460*S2460/D2460*D2461))&gt;(6/4)),1,0),0)</f>
        <v>0</v>
      </c>
      <c r="P2461" s="47">
        <f>IF(O2461=1,U2460/2/C2461,P2460)</f>
        <v>3.7894353284260429</v>
      </c>
      <c r="Q2461" s="47">
        <f>IF(O2461=1,U2460/2/D2461,Q2460)</f>
        <v>93.056776270251035</v>
      </c>
      <c r="R2461" s="41">
        <f>P2461*C2461/U2460</f>
        <v>0.46434184533738188</v>
      </c>
      <c r="S2461" s="41">
        <f>Q2461*D2461/U2460</f>
        <v>0.53775366644954181</v>
      </c>
      <c r="T2461" s="41">
        <f t="shared" si="463"/>
        <v>0.8634842945900244</v>
      </c>
      <c r="U2461" s="42">
        <f>P2461*C2461+Q2461*D2461</f>
        <v>38037.691415726309</v>
      </c>
      <c r="V2461" s="25">
        <f>B2461</f>
        <v>44610</v>
      </c>
      <c r="W2461">
        <f>C2461/C$2</f>
        <v>2.023373455086301</v>
      </c>
      <c r="X2461">
        <f>D2461/D$2</f>
        <v>1.5718480831243282</v>
      </c>
      <c r="Y2461">
        <f t="shared" si="464"/>
        <v>1.9018845707863155</v>
      </c>
      <c r="AA2461" s="15">
        <f t="shared" si="465"/>
        <v>4.7677929986895684E-3</v>
      </c>
      <c r="AB2461" s="15">
        <f t="shared" si="466"/>
        <v>-2.0055115102668442E-4</v>
      </c>
      <c r="AC2461" s="15">
        <f t="shared" si="467"/>
        <v>2.0955117869234652E-3</v>
      </c>
    </row>
    <row r="2462" spans="1:29" x14ac:dyDescent="0.4">
      <c r="A2462" s="43">
        <f t="shared" si="458"/>
        <v>2022</v>
      </c>
      <c r="B2462" s="53">
        <v>44613</v>
      </c>
      <c r="C2462" s="45">
        <v>4634.3140999999996</v>
      </c>
      <c r="D2462" s="45">
        <f>VLOOKUP(B2462,'H11001.CSI  中证全债'!$A$2:$B$2792,2,0)</f>
        <v>219.19450000000001</v>
      </c>
      <c r="E2462" s="14">
        <f t="shared" si="459"/>
        <v>0</v>
      </c>
      <c r="F2462" s="14">
        <f>IF(AND((B2462-$B$2)&gt;123,OR(((G2461*J2461/C2461*C2462)/(G2461*K2461/D2461*D2462))&lt;(4/6),((G2461*J2461/C2461*C2462)/(G2461*K2461/D2461*D2462))&gt;(6/4))),COUNTIF($E$2:E2462,1),0)</f>
        <v>0</v>
      </c>
      <c r="G2462" s="21">
        <f t="shared" si="460"/>
        <v>37997.339316210215</v>
      </c>
      <c r="H2462" s="12">
        <f t="shared" si="461"/>
        <v>3.7932660163502669</v>
      </c>
      <c r="I2462" s="12">
        <f t="shared" si="462"/>
        <v>93.150846082302351</v>
      </c>
      <c r="J2462" s="15">
        <f>IF(OR((ROW(F2462)-MATCH(MAX($F$2:F2462),$F$2:F2462,0))=1,(ROW(F2462)-MATCH(MAX($F$2:F2462),$F$2:F2462,0))&gt;123),IF(OR(((G2461*J2461/C2461*C2462)/(G2461*K2461/D2461*D2462))&lt;(4/6),((G2461*J2461/C2461*C2462)/(G2461*K2461/D2461*D2462))&gt;(6/4)),50%,((G2461*J2461/C2461*C2462)/((G2461*K2461/D2461*D2462)+(G2461*J2461/C2461*C2462)))),((G2461*J2461/C2461*C2462)/((G2461*K2461/D2461*D2462)+(G2461*J2461/C2461*C2462))))</f>
        <v>0.46264255605716442</v>
      </c>
      <c r="K2462" s="18">
        <f t="shared" si="456"/>
        <v>0.53735744394283558</v>
      </c>
      <c r="L2462" s="20">
        <f t="shared" si="457"/>
        <v>0.86095868080387217</v>
      </c>
      <c r="M2462" s="51">
        <f>IF(AND((B2462-$B$2)&gt;123,OR(((U2461*R2461/C2461*C2462)/(U2461*S2461/D2461*D2462))&lt;(4/6),((U2461*R2461/C2461*C2462)/(U2461*S2461/D2461*D2462))&gt;(6/4))),1,0)</f>
        <v>0</v>
      </c>
      <c r="N2462" s="51">
        <f>IF(AND((B2462-$B$2)&gt;123,OR(((U2461*R2461/C2461*C2462)/(U2461*S2461/D2461*D2462))&lt;(4/6),((U2461*R2461/C2461*C2462)/(U2461*S2461/D2461*D2462))&gt;(6/4))),COUNTIF($M$2:M2462,1),0)</f>
        <v>0</v>
      </c>
      <c r="O2462" s="51">
        <f>IF(OR((ROW(N2462)-MATCH(MAX($N$2:N2462),$N$2:N2462,0))=1,(ROW(N2462)-MATCH(MAX($N$2:N2462),$N$2:N2462,0))&gt;123),IF(OR(((U2461*R2461/C2461*C2462)/(U2461*S2461/D2461*D2462))&lt;(4/6),((U2461*R2461/C2461*C2462)/(U2461*S2461/D2461*D2462))&gt;(6/4)),1,0),0)</f>
        <v>0</v>
      </c>
      <c r="P2462" s="47">
        <f>IF(O2462=1,U2461/2/C2462,P2461)</f>
        <v>3.7894353284260429</v>
      </c>
      <c r="Q2462" s="47">
        <f>IF(O2462=1,U2461/2/D2462,Q2461)</f>
        <v>93.056776270251035</v>
      </c>
      <c r="R2462" s="41">
        <f>P2462*C2462/U2461</f>
        <v>0.46168505290261486</v>
      </c>
      <c r="S2462" s="41">
        <f>Q2462*D2462/U2461</f>
        <v>0.53624530792992287</v>
      </c>
      <c r="T2462" s="41">
        <f t="shared" si="463"/>
        <v>0.86095868080387639</v>
      </c>
      <c r="U2462" s="42">
        <f>P2462*C2462+Q2462*D2462</f>
        <v>37958.967119732479</v>
      </c>
      <c r="V2462" s="25">
        <f>B2462</f>
        <v>44613</v>
      </c>
      <c r="W2462">
        <f>C2462/C$2</f>
        <v>2.0160122031379619</v>
      </c>
      <c r="X2462">
        <f>D2462/D$2</f>
        <v>1.5707237549265496</v>
      </c>
      <c r="Y2462">
        <f t="shared" si="464"/>
        <v>1.8979483559866239</v>
      </c>
      <c r="AA2462" s="15">
        <f t="shared" si="465"/>
        <v>-3.6381083926125823E-3</v>
      </c>
      <c r="AB2462" s="15">
        <f t="shared" si="466"/>
        <v>-7.152906249972002E-4</v>
      </c>
      <c r="AC2462" s="15">
        <f t="shared" si="467"/>
        <v>-2.0696391674622783E-3</v>
      </c>
    </row>
    <row r="2463" spans="1:29" x14ac:dyDescent="0.4">
      <c r="A2463" s="43">
        <f t="shared" si="458"/>
        <v>2022</v>
      </c>
      <c r="B2463" s="53">
        <v>44614</v>
      </c>
      <c r="C2463" s="45">
        <v>4574.1526999999996</v>
      </c>
      <c r="D2463" s="45">
        <f>VLOOKUP(B2463,'H11001.CSI  中证全债'!$A$2:$B$2792,2,0)</f>
        <v>219.0085</v>
      </c>
      <c r="E2463" s="14">
        <f t="shared" si="459"/>
        <v>0</v>
      </c>
      <c r="F2463" s="14">
        <f>IF(AND((B2463-$B$2)&gt;123,OR(((G2462*J2462/C2462*C2463)/(G2462*K2462/D2462*D2463))&lt;(4/6),((G2462*J2462/C2462*C2463)/(G2462*K2462/D2462*D2463))&gt;(6/4))),COUNTIF($E$2:E2463,1),0)</f>
        <v>0</v>
      </c>
      <c r="G2463" s="21">
        <f t="shared" si="460"/>
        <v>37751.805064722852</v>
      </c>
      <c r="H2463" s="12">
        <f t="shared" si="461"/>
        <v>3.7932660163502669</v>
      </c>
      <c r="I2463" s="12">
        <f t="shared" si="462"/>
        <v>93.150846082302351</v>
      </c>
      <c r="J2463" s="15">
        <f>IF(OR((ROW(F2463)-MATCH(MAX($F$2:F2463),$F$2:F2463,0))=1,(ROW(F2463)-MATCH(MAX($F$2:F2463),$F$2:F2463,0))&gt;123),IF(OR(((G2462*J2462/C2462*C2463)/(G2462*K2462/D2462*D2463))&lt;(4/6),((G2462*J2462/C2462*C2463)/(G2462*K2462/D2462*D2463))&gt;(6/4)),50%,((G2462*J2462/C2462*C2463)/((G2462*K2462/D2462*D2463)+(G2462*J2462/C2462*C2463)))),((G2462*J2462/C2462*C2463)/((G2462*K2462/D2462*D2463)+(G2462*J2462/C2462*C2463))))</f>
        <v>0.45960657936116645</v>
      </c>
      <c r="K2463" s="18">
        <f t="shared" si="456"/>
        <v>0.54039342063883355</v>
      </c>
      <c r="L2463" s="20">
        <f t="shared" si="457"/>
        <v>0.85050365494427405</v>
      </c>
      <c r="M2463" s="51">
        <f>IF(AND((B2463-$B$2)&gt;123,OR(((U2462*R2462/C2462*C2463)/(U2462*S2462/D2462*D2463))&lt;(4/6),((U2462*R2462/C2462*C2463)/(U2462*S2462/D2462*D2463))&gt;(6/4))),1,0)</f>
        <v>0</v>
      </c>
      <c r="N2463" s="51">
        <f>IF(AND((B2463-$B$2)&gt;123,OR(((U2462*R2462/C2462*C2463)/(U2462*S2462/D2462*D2463))&lt;(4/6),((U2462*R2462/C2462*C2463)/(U2462*S2462/D2462*D2463))&gt;(6/4))),COUNTIF($M$2:M2463,1),0)</f>
        <v>0</v>
      </c>
      <c r="O2463" s="51">
        <f>IF(OR((ROW(N2463)-MATCH(MAX($N$2:N2463),$N$2:N2463,0))=1,(ROW(N2463)-MATCH(MAX($N$2:N2463),$N$2:N2463,0))&gt;123),IF(OR(((U2462*R2462/C2462*C2463)/(U2462*S2462/D2462*D2463))&lt;(4/6),((U2462*R2462/C2462*C2463)/(U2462*S2462/D2462*D2463))&gt;(6/4)),1,0),0)</f>
        <v>0</v>
      </c>
      <c r="P2463" s="47">
        <f>IF(O2463=1,U2462/2/C2463,P2462)</f>
        <v>3.7894353284260429</v>
      </c>
      <c r="Q2463" s="47">
        <f>IF(O2463=1,U2462/2/D2463,Q2462)</f>
        <v>93.056776270251035</v>
      </c>
      <c r="R2463" s="41">
        <f>P2463*C2463/U2462</f>
        <v>0.45663665674361298</v>
      </c>
      <c r="S2463" s="41">
        <f>Q2463*D2463/U2462</f>
        <v>0.53690146313778053</v>
      </c>
      <c r="T2463" s="41">
        <f t="shared" si="463"/>
        <v>0.85050365494427815</v>
      </c>
      <c r="U2463" s="42">
        <f>P2463*C2463+Q2463*D2463</f>
        <v>37713.680824778639</v>
      </c>
      <c r="V2463" s="25">
        <f>B2463</f>
        <v>44614</v>
      </c>
      <c r="W2463">
        <f>C2463/C$2</f>
        <v>1.9898408832962913</v>
      </c>
      <c r="X2463">
        <f>D2463/D$2</f>
        <v>1.5693908993192403</v>
      </c>
      <c r="Y2463">
        <f t="shared" si="464"/>
        <v>1.885684041238932</v>
      </c>
      <c r="AA2463" s="15">
        <f t="shared" si="465"/>
        <v>-1.2981726896759138E-2</v>
      </c>
      <c r="AB2463" s="15">
        <f t="shared" si="466"/>
        <v>-8.4856143744493906E-4</v>
      </c>
      <c r="AC2463" s="15">
        <f t="shared" si="467"/>
        <v>-6.4618801186065999E-3</v>
      </c>
    </row>
    <row r="2464" spans="1:29" x14ac:dyDescent="0.4">
      <c r="A2464" s="43">
        <f t="shared" si="458"/>
        <v>2022</v>
      </c>
      <c r="B2464" s="53">
        <v>44615</v>
      </c>
      <c r="C2464" s="45">
        <v>4623.0465000000004</v>
      </c>
      <c r="D2464" s="45">
        <f>VLOOKUP(B2464,'H11001.CSI  中证全债'!$A$2:$B$2792,2,0)</f>
        <v>218.97569999999999</v>
      </c>
      <c r="E2464" s="14">
        <f t="shared" si="459"/>
        <v>0</v>
      </c>
      <c r="F2464" s="14">
        <f>IF(AND((B2464-$B$2)&gt;123,OR(((G2463*J2463/C2463*C2464)/(G2463*K2463/D2463*D2464))&lt;(4/6),((G2463*J2463/C2463*C2464)/(G2463*K2463/D2463*D2464))&gt;(6/4))),COUNTIF($E$2:E2464,1),0)</f>
        <v>0</v>
      </c>
      <c r="G2464" s="21">
        <f t="shared" si="460"/>
        <v>37934.216906921582</v>
      </c>
      <c r="H2464" s="12">
        <f t="shared" si="461"/>
        <v>3.7932660163502669</v>
      </c>
      <c r="I2464" s="12">
        <f t="shared" si="462"/>
        <v>93.150846082302351</v>
      </c>
      <c r="J2464" s="15">
        <f>IF(OR((ROW(F2464)-MATCH(MAX($F$2:F2464),$F$2:F2464,0))=1,(ROW(F2464)-MATCH(MAX($F$2:F2464),$F$2:F2464,0))&gt;123),IF(OR(((G2463*J2463/C2463*C2464)/(G2463*K2463/D2463*D2464))&lt;(4/6),((G2463*J2463/C2463*C2464)/(G2463*K2463/D2463*D2464))&gt;(6/4)),50%,((G2463*J2463/C2463*C2464)/((G2463*K2463/D2463*D2464)+(G2463*J2463/C2463*C2464)))),((G2463*J2463/C2463*C2464)/((G2463*K2463/D2463*D2464)+(G2463*J2463/C2463*C2464))))</f>
        <v>0.46228567795365011</v>
      </c>
      <c r="K2464" s="18">
        <f t="shared" si="456"/>
        <v>0.53771432204634984</v>
      </c>
      <c r="L2464" s="20">
        <f t="shared" si="457"/>
        <v>0.85972357253635145</v>
      </c>
      <c r="M2464" s="51">
        <f>IF(AND((B2464-$B$2)&gt;123,OR(((U2463*R2463/C2463*C2464)/(U2463*S2463/D2463*D2464))&lt;(4/6),((U2463*R2463/C2463*C2464)/(U2463*S2463/D2463*D2464))&gt;(6/4))),1,0)</f>
        <v>0</v>
      </c>
      <c r="N2464" s="51">
        <f>IF(AND((B2464-$B$2)&gt;123,OR(((U2463*R2463/C2463*C2464)/(U2463*S2463/D2463*D2464))&lt;(4/6),((U2463*R2463/C2463*C2464)/(U2463*S2463/D2463*D2464))&gt;(6/4))),COUNTIF($M$2:M2464,1),0)</f>
        <v>0</v>
      </c>
      <c r="O2464" s="51">
        <f>IF(OR((ROW(N2464)-MATCH(MAX($N$2:N2464),$N$2:N2464,0))=1,(ROW(N2464)-MATCH(MAX($N$2:N2464),$N$2:N2464,0))&gt;123),IF(OR(((U2463*R2463/C2463*C2464)/(U2463*S2463/D2463*D2464))&lt;(4/6),((U2463*R2463/C2463*C2464)/(U2463*S2463/D2463*D2464))&gt;(6/4)),1,0),0)</f>
        <v>0</v>
      </c>
      <c r="P2464" s="47">
        <f>IF(O2464=1,U2463/2/C2464,P2463)</f>
        <v>3.7894353284260429</v>
      </c>
      <c r="Q2464" s="47">
        <f>IF(O2464=1,U2463/2/D2464,Q2463)</f>
        <v>93.056776270251035</v>
      </c>
      <c r="R2464" s="41">
        <f>P2464*C2464/U2463</f>
        <v>0.46451938259354969</v>
      </c>
      <c r="S2464" s="41">
        <f>Q2464*D2464/U2463</f>
        <v>0.54031248814444544</v>
      </c>
      <c r="T2464" s="41">
        <f t="shared" si="463"/>
        <v>0.85972357253635523</v>
      </c>
      <c r="U2464" s="42">
        <f>P2464*C2464+Q2464*D2464</f>
        <v>37895.908455577977</v>
      </c>
      <c r="V2464" s="25">
        <f>B2464</f>
        <v>44615</v>
      </c>
      <c r="W2464">
        <f>C2464/C$2</f>
        <v>2.011110589088954</v>
      </c>
      <c r="X2464">
        <f>D2464/D$2</f>
        <v>1.5691558581153706</v>
      </c>
      <c r="Y2464">
        <f t="shared" si="464"/>
        <v>1.8947954227788988</v>
      </c>
      <c r="AA2464" s="15">
        <f t="shared" si="465"/>
        <v>1.068914905267615E-2</v>
      </c>
      <c r="AB2464" s="15">
        <f t="shared" si="466"/>
        <v>-1.4976587666692964E-4</v>
      </c>
      <c r="AC2464" s="15">
        <f t="shared" si="467"/>
        <v>4.8318707379950698E-3</v>
      </c>
    </row>
    <row r="2465" spans="1:29" x14ac:dyDescent="0.4">
      <c r="A2465" s="43">
        <f t="shared" si="458"/>
        <v>2022</v>
      </c>
      <c r="B2465" s="53">
        <v>44616</v>
      </c>
      <c r="C2465" s="45">
        <v>4529.3189000000002</v>
      </c>
      <c r="D2465" s="45">
        <f>VLOOKUP(B2465,'H11001.CSI  中证全债'!$A$2:$B$2792,2,0)</f>
        <v>219.0822</v>
      </c>
      <c r="E2465" s="14">
        <f t="shared" si="459"/>
        <v>0</v>
      </c>
      <c r="F2465" s="14">
        <f>IF(AND((B2465-$B$2)&gt;123,OR(((G2464*J2464/C2464*C2465)/(G2464*K2464/D2464*D2465))&lt;(4/6),((G2464*J2464/C2464*C2465)/(G2464*K2464/D2464*D2465))&gt;(6/4))),COUNTIF($E$2:E2465,1),0)</f>
        <v>0</v>
      </c>
      <c r="G2465" s="21">
        <f t="shared" si="460"/>
        <v>37588.603752155279</v>
      </c>
      <c r="H2465" s="12">
        <f t="shared" si="461"/>
        <v>3.7932660163502669</v>
      </c>
      <c r="I2465" s="12">
        <f t="shared" si="462"/>
        <v>93.150846082302351</v>
      </c>
      <c r="J2465" s="15">
        <f>IF(OR((ROW(F2465)-MATCH(MAX($F$2:F2465),$F$2:F2465,0))=1,(ROW(F2465)-MATCH(MAX($F$2:F2465),$F$2:F2465,0))&gt;123),IF(OR(((G2464*J2464/C2464*C2465)/(G2464*K2464/D2464*D2465))&lt;(4/6),((G2464*J2464/C2464*C2465)/(G2464*K2464/D2464*D2465))&gt;(6/4)),50%,((G2464*J2464/C2464*C2465)/((G2464*K2464/D2464*D2465)+(G2464*J2464/C2464*C2465)))),((G2464*J2464/C2464*C2465)/((G2464*K2464/D2464*D2465)+(G2464*J2464/C2464*C2465))))</f>
        <v>0.45707767103740476</v>
      </c>
      <c r="K2465" s="18">
        <f t="shared" si="456"/>
        <v>0.54292232896259529</v>
      </c>
      <c r="L2465" s="20">
        <f t="shared" si="457"/>
        <v>0.84188409032794664</v>
      </c>
      <c r="M2465" s="51">
        <f>IF(AND((B2465-$B$2)&gt;123,OR(((U2464*R2464/C2464*C2465)/(U2464*S2464/D2464*D2465))&lt;(4/6),((U2464*R2464/C2464*C2465)/(U2464*S2464/D2464*D2465))&gt;(6/4))),1,0)</f>
        <v>0</v>
      </c>
      <c r="N2465" s="51">
        <f>IF(AND((B2465-$B$2)&gt;123,OR(((U2464*R2464/C2464*C2465)/(U2464*S2464/D2464*D2465))&lt;(4/6),((U2464*R2464/C2464*C2465)/(U2464*S2464/D2464*D2465))&gt;(6/4))),COUNTIF($M$2:M2465,1),0)</f>
        <v>0</v>
      </c>
      <c r="O2465" s="51">
        <f>IF(OR((ROW(N2465)-MATCH(MAX($N$2:N2465),$N$2:N2465,0))=1,(ROW(N2465)-MATCH(MAX($N$2:N2465),$N$2:N2465,0))&gt;123),IF(OR(((U2464*R2464/C2464*C2465)/(U2464*S2464/D2464*D2465))&lt;(4/6),((U2464*R2464/C2464*C2465)/(U2464*S2464/D2464*D2465))&gt;(6/4)),1,0),0)</f>
        <v>0</v>
      </c>
      <c r="P2465" s="47">
        <f>IF(O2465=1,U2464/2/C2465,P2464)</f>
        <v>3.7894353284260429</v>
      </c>
      <c r="Q2465" s="47">
        <f>IF(O2465=1,U2464/2/D2465,Q2464)</f>
        <v>93.056776270251035</v>
      </c>
      <c r="R2465" s="41">
        <f>P2465*C2465/U2464</f>
        <v>0.45291330259273527</v>
      </c>
      <c r="S2465" s="41">
        <f>Q2465*D2465/U2464</f>
        <v>0.53797584227575301</v>
      </c>
      <c r="T2465" s="41">
        <f t="shared" si="463"/>
        <v>0.84188409032795042</v>
      </c>
      <c r="U2465" s="42">
        <f>P2465*C2465+Q2465*D2465</f>
        <v>37550.64432356217</v>
      </c>
      <c r="V2465" s="25">
        <f>B2465</f>
        <v>44616</v>
      </c>
      <c r="W2465">
        <f>C2465/C$2</f>
        <v>1.9703373524689256</v>
      </c>
      <c r="X2465">
        <f>D2465/D$2</f>
        <v>1.5699190254389106</v>
      </c>
      <c r="Y2465">
        <f t="shared" si="464"/>
        <v>1.8775322161781085</v>
      </c>
      <c r="AA2465" s="15">
        <f t="shared" si="465"/>
        <v>-2.0273990322182578E-2</v>
      </c>
      <c r="AB2465" s="15">
        <f t="shared" si="466"/>
        <v>4.8635533531804498E-4</v>
      </c>
      <c r="AC2465" s="15">
        <f t="shared" si="467"/>
        <v>-9.1108551315118858E-3</v>
      </c>
    </row>
    <row r="2466" spans="1:29" x14ac:dyDescent="0.4">
      <c r="A2466" s="43">
        <f t="shared" si="458"/>
        <v>2022</v>
      </c>
      <c r="B2466" s="53">
        <v>44617</v>
      </c>
      <c r="C2466" s="45">
        <v>4573.4246999999996</v>
      </c>
      <c r="D2466" s="45">
        <f>VLOOKUP(B2466,'H11001.CSI  中证全债'!$A$2:$B$2792,2,0)</f>
        <v>219.0737</v>
      </c>
      <c r="E2466" s="14">
        <f t="shared" si="459"/>
        <v>0</v>
      </c>
      <c r="F2466" s="14">
        <f>IF(AND((B2466-$B$2)&gt;123,OR(((G2465*J2465/C2465*C2466)/(G2465*K2465/D2465*D2466))&lt;(4/6),((G2465*J2465/C2465*C2466)/(G2465*K2465/D2465*D2466))&gt;(6/4))),COUNTIF($E$2:E2466,1),0)</f>
        <v>0</v>
      </c>
      <c r="G2466" s="21">
        <f t="shared" si="460"/>
        <v>37755.117002227518</v>
      </c>
      <c r="H2466" s="12">
        <f t="shared" si="461"/>
        <v>3.7932660163502669</v>
      </c>
      <c r="I2466" s="12">
        <f t="shared" si="462"/>
        <v>93.150846082302351</v>
      </c>
      <c r="J2466" s="15">
        <f>IF(OR((ROW(F2466)-MATCH(MAX($F$2:F2466),$F$2:F2466,0))=1,(ROW(F2466)-MATCH(MAX($F$2:F2466),$F$2:F2466,0))&gt;123),IF(OR(((G2465*J2465/C2465*C2466)/(G2465*K2465/D2465*D2466))&lt;(4/6),((G2465*J2465/C2465*C2466)/(G2465*K2465/D2465*D2466))&gt;(6/4)),50%,((G2465*J2465/C2465*C2466)/((G2465*K2465/D2465*D2466)+(G2465*J2465/C2465*C2466)))),((G2465*J2465/C2465*C2466)/((G2465*K2465/D2465*D2466)+(G2465*J2465/C2465*C2466))))</f>
        <v>0.45949311961669725</v>
      </c>
      <c r="K2466" s="18">
        <f t="shared" si="456"/>
        <v>0.54050688038330275</v>
      </c>
      <c r="L2466" s="20">
        <f t="shared" si="457"/>
        <v>0.85011520906236338</v>
      </c>
      <c r="M2466" s="51">
        <f>IF(AND((B2466-$B$2)&gt;123,OR(((U2465*R2465/C2465*C2466)/(U2465*S2465/D2465*D2466))&lt;(4/6),((U2465*R2465/C2465*C2466)/(U2465*S2465/D2465*D2466))&gt;(6/4))),1,0)</f>
        <v>0</v>
      </c>
      <c r="N2466" s="51">
        <f>IF(AND((B2466-$B$2)&gt;123,OR(((U2465*R2465/C2465*C2466)/(U2465*S2465/D2465*D2466))&lt;(4/6),((U2465*R2465/C2465*C2466)/(U2465*S2465/D2465*D2466))&gt;(6/4))),COUNTIF($M$2:M2466,1),0)</f>
        <v>0</v>
      </c>
      <c r="O2466" s="51">
        <f>IF(OR((ROW(N2466)-MATCH(MAX($N$2:N2466),$N$2:N2466,0))=1,(ROW(N2466)-MATCH(MAX($N$2:N2466),$N$2:N2466,0))&gt;123),IF(OR(((U2465*R2465/C2465*C2466)/(U2465*S2465/D2465*D2466))&lt;(4/6),((U2465*R2465/C2465*C2466)/(U2465*S2465/D2465*D2466))&gt;(6/4)),1,0),0)</f>
        <v>0</v>
      </c>
      <c r="P2466" s="47">
        <f>IF(O2466=1,U2465/2/C2466,P2465)</f>
        <v>3.7894353284260429</v>
      </c>
      <c r="Q2466" s="47">
        <f>IF(O2466=1,U2465/2/D2466,Q2465)</f>
        <v>93.056776270251035</v>
      </c>
      <c r="R2466" s="41">
        <f>P2466*C2466/U2465</f>
        <v>0.46152862200560585</v>
      </c>
      <c r="S2466" s="41">
        <f>Q2466*D2466/U2465</f>
        <v>0.54290126454112964</v>
      </c>
      <c r="T2466" s="41">
        <f t="shared" si="463"/>
        <v>0.85011520906236704</v>
      </c>
      <c r="U2466" s="42">
        <f>P2466*C2466+Q2466*D2466</f>
        <v>37716.989417672368</v>
      </c>
      <c r="V2466" s="25">
        <f>B2466</f>
        <v>44617</v>
      </c>
      <c r="W2466">
        <f>C2466/C$2</f>
        <v>1.989524189854238</v>
      </c>
      <c r="X2466">
        <f>D2466/D$2</f>
        <v>1.5698581153708346</v>
      </c>
      <c r="Y2466">
        <f t="shared" si="464"/>
        <v>1.8858494708836184</v>
      </c>
      <c r="AA2466" s="15">
        <f t="shared" si="465"/>
        <v>9.7378438069350981E-3</v>
      </c>
      <c r="AB2466" s="15">
        <f t="shared" si="466"/>
        <v>-3.8798222767533197E-5</v>
      </c>
      <c r="AC2466" s="15">
        <f t="shared" si="467"/>
        <v>4.4298865467355952E-3</v>
      </c>
    </row>
    <row r="2467" spans="1:29" x14ac:dyDescent="0.4">
      <c r="A2467" s="43">
        <f t="shared" si="458"/>
        <v>2022</v>
      </c>
      <c r="B2467" s="53">
        <v>44620</v>
      </c>
      <c r="C2467" s="45">
        <v>4581.6459000000004</v>
      </c>
      <c r="D2467" s="45">
        <f>VLOOKUP(B2467,'H11001.CSI  中证全债'!$A$2:$B$2792,2,0)</f>
        <v>219.1695</v>
      </c>
      <c r="E2467" s="14">
        <f t="shared" si="459"/>
        <v>0</v>
      </c>
      <c r="F2467" s="14">
        <f>IF(AND((B2467-$B$2)&gt;123,OR(((G2466*J2466/C2466*C2467)/(G2466*K2466/D2466*D2467))&lt;(4/6),((G2466*J2466/C2466*C2467)/(G2466*K2466/D2466*D2467))&gt;(6/4))),COUNTIF($E$2:E2467,1),0)</f>
        <v>0</v>
      </c>
      <c r="G2467" s="21">
        <f t="shared" si="460"/>
        <v>37795.226051855825</v>
      </c>
      <c r="H2467" s="12">
        <f t="shared" si="461"/>
        <v>3.7932660163502669</v>
      </c>
      <c r="I2467" s="12">
        <f t="shared" si="462"/>
        <v>93.150846082302351</v>
      </c>
      <c r="J2467" s="15">
        <f>IF(OR((ROW(F2467)-MATCH(MAX($F$2:F2467),$F$2:F2467,0))=1,(ROW(F2467)-MATCH(MAX($F$2:F2467),$F$2:F2467,0))&gt;123),IF(OR(((G2466*J2466/C2466*C2467)/(G2466*K2466/D2466*D2467))&lt;(4/6),((G2466*J2466/C2466*C2467)/(G2466*K2466/D2466*D2467))&gt;(6/4)),50%,((G2466*J2466/C2466*C2467)/((G2466*K2466/D2466*D2467)+(G2466*J2466/C2466*C2467)))),((G2466*J2466/C2466*C2467)/((G2466*K2466/D2466*D2467)+(G2466*J2466/C2466*C2467))))</f>
        <v>0.45983060579067986</v>
      </c>
      <c r="K2467" s="18">
        <f t="shared" si="456"/>
        <v>0.5401693942093202</v>
      </c>
      <c r="L2467" s="20">
        <f t="shared" si="457"/>
        <v>0.85127112109667513</v>
      </c>
      <c r="M2467" s="51">
        <f>IF(AND((B2467-$B$2)&gt;123,OR(((U2466*R2466/C2466*C2467)/(U2466*S2466/D2466*D2467))&lt;(4/6),((U2466*R2466/C2466*C2467)/(U2466*S2466/D2466*D2467))&gt;(6/4))),1,0)</f>
        <v>0</v>
      </c>
      <c r="N2467" s="51">
        <f>IF(AND((B2467-$B$2)&gt;123,OR(((U2466*R2466/C2466*C2467)/(U2466*S2466/D2466*D2467))&lt;(4/6),((U2466*R2466/C2466*C2467)/(U2466*S2466/D2466*D2467))&gt;(6/4))),COUNTIF($M$2:M2467,1),0)</f>
        <v>0</v>
      </c>
      <c r="O2467" s="51">
        <f>IF(OR((ROW(N2467)-MATCH(MAX($N$2:N2467),$N$2:N2467,0))=1,(ROW(N2467)-MATCH(MAX($N$2:N2467),$N$2:N2467,0))&gt;123),IF(OR(((U2466*R2466/C2466*C2467)/(U2466*S2466/D2466*D2467))&lt;(4/6),((U2466*R2466/C2466*C2467)/(U2466*S2466/D2466*D2467))&gt;(6/4)),1,0),0)</f>
        <v>0</v>
      </c>
      <c r="P2467" s="47">
        <f>IF(O2467=1,U2466/2/C2467,P2466)</f>
        <v>3.7894353284260429</v>
      </c>
      <c r="Q2467" s="47">
        <f>IF(O2467=1,U2466/2/D2467,Q2466)</f>
        <v>93.056776270251035</v>
      </c>
      <c r="R2467" s="41">
        <f>P2467*C2467/U2466</f>
        <v>0.46031910562997919</v>
      </c>
      <c r="S2467" s="41">
        <f>Q2467*D2467/U2466</f>
        <v>0.54074324175000488</v>
      </c>
      <c r="T2467" s="41">
        <f t="shared" si="463"/>
        <v>0.85127112109667902</v>
      </c>
      <c r="U2467" s="42">
        <f>P2467*C2467+Q2467*D2467</f>
        <v>37757.057962561114</v>
      </c>
      <c r="V2467" s="25">
        <f>B2467</f>
        <v>44620</v>
      </c>
      <c r="W2467">
        <f>C2467/C$2</f>
        <v>1.9931005636534243</v>
      </c>
      <c r="X2467">
        <f>D2467/D$2</f>
        <v>1.5705446076675025</v>
      </c>
      <c r="Y2467">
        <f t="shared" si="464"/>
        <v>1.8878528981280556</v>
      </c>
      <c r="AA2467" s="15">
        <f t="shared" si="465"/>
        <v>1.7976025712198584E-3</v>
      </c>
      <c r="AB2467" s="15">
        <f t="shared" si="466"/>
        <v>4.3729575937234699E-4</v>
      </c>
      <c r="AC2467" s="15">
        <f t="shared" si="467"/>
        <v>1.0623473799837857E-3</v>
      </c>
    </row>
    <row r="2468" spans="1:29" x14ac:dyDescent="0.4">
      <c r="A2468" s="43">
        <f t="shared" si="458"/>
        <v>2022</v>
      </c>
      <c r="B2468" s="53">
        <v>44621</v>
      </c>
      <c r="C2468" s="45">
        <v>4619.6862000000001</v>
      </c>
      <c r="D2468" s="45">
        <f>VLOOKUP(B2468,'H11001.CSI  中证全债'!$A$2:$B$2792,2,0)</f>
        <v>219.07490000000001</v>
      </c>
      <c r="E2468" s="14">
        <f t="shared" si="459"/>
        <v>0</v>
      </c>
      <c r="F2468" s="14">
        <f>IF(AND((B2468-$B$2)&gt;123,OR(((G2467*J2467/C2467*C2468)/(G2467*K2467/D2467*D2468))&lt;(4/6),((G2467*J2467/C2467*C2468)/(G2467*K2467/D2467*D2468))&gt;(6/4))),COUNTIF($E$2:E2468,1),0)</f>
        <v>0</v>
      </c>
      <c r="G2468" s="21">
        <f t="shared" si="460"/>
        <v>37930.710959058211</v>
      </c>
      <c r="H2468" s="12">
        <f t="shared" si="461"/>
        <v>3.7932660163502669</v>
      </c>
      <c r="I2468" s="12">
        <f t="shared" si="462"/>
        <v>93.150846082302351</v>
      </c>
      <c r="J2468" s="15">
        <f>IF(OR((ROW(F2468)-MATCH(MAX($F$2:F2468),$F$2:F2468,0))=1,(ROW(F2468)-MATCH(MAX($F$2:F2468),$F$2:F2468,0))&gt;123),IF(OR(((G2467*J2467/C2467*C2468)/(G2467*K2467/D2467*D2468))&lt;(4/6),((G2467*J2467/C2467*C2468)/(G2467*K2467/D2467*D2468))&gt;(6/4)),50%,((G2467*J2467/C2467*C2468)/((G2467*K2467/D2467*D2468)+(G2467*J2467/C2467*C2468)))),((G2467*J2467/C2467*C2468)/((G2467*K2467/D2467*D2468)+(G2467*J2467/C2467*C2468))))</f>
        <v>0.46199235990005855</v>
      </c>
      <c r="K2468" s="18">
        <f t="shared" si="456"/>
        <v>0.5380076400999414</v>
      </c>
      <c r="L2468" s="20">
        <f t="shared" si="457"/>
        <v>0.85870966407510108</v>
      </c>
      <c r="M2468" s="51">
        <f>IF(AND((B2468-$B$2)&gt;123,OR(((U2467*R2467/C2467*C2468)/(U2467*S2467/D2467*D2468))&lt;(4/6),((U2467*R2467/C2467*C2468)/(U2467*S2467/D2467*D2468))&gt;(6/4))),1,0)</f>
        <v>0</v>
      </c>
      <c r="N2468" s="51">
        <f>IF(AND((B2468-$B$2)&gt;123,OR(((U2467*R2467/C2467*C2468)/(U2467*S2467/D2467*D2468))&lt;(4/6),((U2467*R2467/C2467*C2468)/(U2467*S2467/D2467*D2468))&gt;(6/4))),COUNTIF($M$2:M2468,1),0)</f>
        <v>0</v>
      </c>
      <c r="O2468" s="51">
        <f>IF(OR((ROW(N2468)-MATCH(MAX($N$2:N2468),$N$2:N2468,0))=1,(ROW(N2468)-MATCH(MAX($N$2:N2468),$N$2:N2468,0))&gt;123),IF(OR(((U2467*R2467/C2467*C2468)/(U2467*S2467/D2467*D2468))&lt;(4/6),((U2467*R2467/C2467*C2468)/(U2467*S2467/D2467*D2468))&gt;(6/4)),1,0),0)</f>
        <v>0</v>
      </c>
      <c r="P2468" s="47">
        <f>IF(O2468=1,U2467/2/C2468,P2467)</f>
        <v>3.7894353284260429</v>
      </c>
      <c r="Q2468" s="47">
        <f>IF(O2468=1,U2467/2/D2468,Q2467)</f>
        <v>93.056776270251035</v>
      </c>
      <c r="R2468" s="41">
        <f>P2468*C2468/U2467</f>
        <v>0.46364846831765183</v>
      </c>
      <c r="S2468" s="41">
        <f>Q2468*D2468/U2467</f>
        <v>0.53993624121726413</v>
      </c>
      <c r="T2468" s="41">
        <f t="shared" si="463"/>
        <v>0.85870966407510518</v>
      </c>
      <c r="U2468" s="42">
        <f>P2468*C2468+Q2468*D2468</f>
        <v>37892.406048249875</v>
      </c>
      <c r="V2468" s="25">
        <f>B2468</f>
        <v>44621</v>
      </c>
      <c r="W2468">
        <f>C2468/C$2</f>
        <v>2.0096487965431691</v>
      </c>
      <c r="X2468">
        <f>D2468/D$2</f>
        <v>1.5698667144392691</v>
      </c>
      <c r="Y2468">
        <f t="shared" si="464"/>
        <v>1.8946203024124937</v>
      </c>
      <c r="AA2468" s="15">
        <f t="shared" si="465"/>
        <v>8.3027586221797733E-3</v>
      </c>
      <c r="AB2468" s="15">
        <f t="shared" si="466"/>
        <v>-4.3162940098862013E-4</v>
      </c>
      <c r="AC2468" s="15">
        <f t="shared" si="467"/>
        <v>3.5847095349157421E-3</v>
      </c>
    </row>
    <row r="2469" spans="1:29" x14ac:dyDescent="0.4">
      <c r="A2469" s="43">
        <f t="shared" si="458"/>
        <v>2022</v>
      </c>
      <c r="B2469" s="53">
        <v>44622</v>
      </c>
      <c r="C2469" s="45">
        <v>4578.6007</v>
      </c>
      <c r="D2469" s="45">
        <f>VLOOKUP(B2469,'H11001.CSI  中证全债'!$A$2:$B$2792,2,0)</f>
        <v>218.97139999999999</v>
      </c>
      <c r="E2469" s="14">
        <f t="shared" si="459"/>
        <v>0</v>
      </c>
      <c r="F2469" s="14">
        <f>IF(AND((B2469-$B$2)&gt;123,OR(((G2468*J2468/C2468*C2469)/(G2468*K2468/D2468*D2469))&lt;(4/6),((G2468*J2468/C2468*C2469)/(G2468*K2468/D2468*D2469))&gt;(6/4))),COUNTIF($E$2:E2469,1),0)</f>
        <v>0</v>
      </c>
      <c r="G2469" s="21">
        <f t="shared" si="460"/>
        <v>37765.22161557393</v>
      </c>
      <c r="H2469" s="12">
        <f t="shared" si="461"/>
        <v>3.7932660163502669</v>
      </c>
      <c r="I2469" s="12">
        <f t="shared" si="462"/>
        <v>93.150846082302351</v>
      </c>
      <c r="J2469" s="15">
        <f>IF(OR((ROW(F2469)-MATCH(MAX($F$2:F2469),$F$2:F2469,0))=1,(ROW(F2469)-MATCH(MAX($F$2:F2469),$F$2:F2469,0))&gt;123),IF(OR(((G2468*J2468/C2468*C2469)/(G2468*K2468/D2468*D2469))&lt;(4/6),((G2468*J2468/C2468*C2469)/(G2468*K2468/D2468*D2469))&gt;(6/4)),50%,((G2468*J2468/C2468*C2469)/((G2468*K2468/D2468*D2469)+(G2468*J2468/C2468*C2469)))),((G2468*J2468/C2468*C2469)/((G2468*K2468/D2468*D2469)+(G2468*J2468/C2468*C2469))))</f>
        <v>0.45989007067246396</v>
      </c>
      <c r="K2469" s="18">
        <f t="shared" si="456"/>
        <v>0.54010992932753599</v>
      </c>
      <c r="L2469" s="20">
        <f t="shared" si="457"/>
        <v>0.85147494186053974</v>
      </c>
      <c r="M2469" s="51">
        <f>IF(AND((B2469-$B$2)&gt;123,OR(((U2468*R2468/C2468*C2469)/(U2468*S2468/D2468*D2469))&lt;(4/6),((U2468*R2468/C2468*C2469)/(U2468*S2468/D2468*D2469))&gt;(6/4))),1,0)</f>
        <v>0</v>
      </c>
      <c r="N2469" s="51">
        <f>IF(AND((B2469-$B$2)&gt;123,OR(((U2468*R2468/C2468*C2469)/(U2468*S2468/D2468*D2469))&lt;(4/6),((U2468*R2468/C2468*C2469)/(U2468*S2468/D2468*D2469))&gt;(6/4))),COUNTIF($M$2:M2469,1),0)</f>
        <v>0</v>
      </c>
      <c r="O2469" s="51">
        <f>IF(OR((ROW(N2469)-MATCH(MAX($N$2:N2469),$N$2:N2469,0))=1,(ROW(N2469)-MATCH(MAX($N$2:N2469),$N$2:N2469,0))&gt;123),IF(OR(((U2468*R2468/C2468*C2469)/(U2468*S2468/D2468*D2469))&lt;(4/6),((U2468*R2468/C2468*C2469)/(U2468*S2468/D2468*D2469))&gt;(6/4)),1,0),0)</f>
        <v>0</v>
      </c>
      <c r="P2469" s="47">
        <f>IF(O2469=1,U2468/2/C2469,P2468)</f>
        <v>3.7894353284260429</v>
      </c>
      <c r="Q2469" s="47">
        <f>IF(O2469=1,U2468/2/D2469,Q2468)</f>
        <v>93.056776270251035</v>
      </c>
      <c r="R2469" s="41">
        <f>P2469*C2469/U2468</f>
        <v>0.45788359876761014</v>
      </c>
      <c r="S2469" s="41">
        <f>Q2469*D2469/U2468</f>
        <v>0.53775346314607497</v>
      </c>
      <c r="T2469" s="41">
        <f t="shared" si="463"/>
        <v>0.85147494186054362</v>
      </c>
      <c r="U2469" s="42">
        <f>P2469*C2469+Q2469*D2469</f>
        <v>37727.083826719856</v>
      </c>
      <c r="V2469" s="25">
        <f>B2469</f>
        <v>44622</v>
      </c>
      <c r="W2469">
        <f>C2469/C$2</f>
        <v>1.991775845425759</v>
      </c>
      <c r="X2469">
        <f>D2469/D$2</f>
        <v>1.5691250447868146</v>
      </c>
      <c r="Y2469">
        <f t="shared" si="464"/>
        <v>1.8863541913359927</v>
      </c>
      <c r="AA2469" s="15">
        <f t="shared" si="465"/>
        <v>-8.8935694376816032E-3</v>
      </c>
      <c r="AB2469" s="15">
        <f t="shared" si="466"/>
        <v>-4.7244116053468677E-4</v>
      </c>
      <c r="AC2469" s="15">
        <f t="shared" si="467"/>
        <v>-4.3629380863149381E-3</v>
      </c>
    </row>
    <row r="2470" spans="1:29" x14ac:dyDescent="0.4">
      <c r="A2470" s="43">
        <f t="shared" si="458"/>
        <v>2022</v>
      </c>
      <c r="B2470" s="53">
        <v>44623</v>
      </c>
      <c r="C2470" s="45">
        <v>4551.6283000000003</v>
      </c>
      <c r="D2470" s="45">
        <f>VLOOKUP(B2470,'H11001.CSI  中证全债'!$A$2:$B$2792,2,0)</f>
        <v>218.7501</v>
      </c>
      <c r="E2470" s="14">
        <f t="shared" si="459"/>
        <v>0</v>
      </c>
      <c r="F2470" s="14">
        <f>IF(AND((B2470-$B$2)&gt;123,OR(((G2469*J2469/C2469*C2470)/(G2469*K2469/D2469*D2470))&lt;(4/6),((G2469*J2469/C2469*C2470)/(G2469*K2469/D2469*D2470))&gt;(6/4))),COUNTIF($E$2:E2470,1),0)</f>
        <v>0</v>
      </c>
      <c r="G2470" s="21">
        <f t="shared" si="460"/>
        <v>37642.293845036511</v>
      </c>
      <c r="H2470" s="12">
        <f t="shared" si="461"/>
        <v>3.7932660163502669</v>
      </c>
      <c r="I2470" s="12">
        <f t="shared" si="462"/>
        <v>93.150846082302351</v>
      </c>
      <c r="J2470" s="15">
        <f>IF(OR((ROW(F2470)-MATCH(MAX($F$2:F2470),$F$2:F2470,0))=1,(ROW(F2470)-MATCH(MAX($F$2:F2470),$F$2:F2470,0))&gt;123),IF(OR(((G2469*J2469/C2469*C2470)/(G2469*K2469/D2469*D2470))&lt;(4/6),((G2469*J2469/C2469*C2470)/(G2469*K2469/D2469*D2470))&gt;(6/4)),50%,((G2469*J2469/C2469*C2470)/((G2469*K2469/D2469*D2470)+(G2469*J2469/C2469*C2470)))),((G2469*J2469/C2469*C2470)/((G2469*K2469/D2469*D2470)+(G2469*J2469/C2469*C2470))))</f>
        <v>0.45867387945394233</v>
      </c>
      <c r="K2470" s="18">
        <f t="shared" si="456"/>
        <v>0.54132612054605767</v>
      </c>
      <c r="L2470" s="20">
        <f t="shared" si="457"/>
        <v>0.84731525423391607</v>
      </c>
      <c r="M2470" s="51">
        <f>IF(AND((B2470-$B$2)&gt;123,OR(((U2469*R2469/C2469*C2470)/(U2469*S2469/D2469*D2470))&lt;(4/6),((U2469*R2469/C2469*C2470)/(U2469*S2469/D2469*D2470))&gt;(6/4))),1,0)</f>
        <v>0</v>
      </c>
      <c r="N2470" s="51">
        <f>IF(AND((B2470-$B$2)&gt;123,OR(((U2469*R2469/C2469*C2470)/(U2469*S2469/D2469*D2470))&lt;(4/6),((U2469*R2469/C2469*C2470)/(U2469*S2469/D2469*D2470))&gt;(6/4))),COUNTIF($M$2:M2470,1),0)</f>
        <v>0</v>
      </c>
      <c r="O2470" s="51">
        <f>IF(OR((ROW(N2470)-MATCH(MAX($N$2:N2470),$N$2:N2470,0))=1,(ROW(N2470)-MATCH(MAX($N$2:N2470),$N$2:N2470,0))&gt;123),IF(OR(((U2469*R2469/C2469*C2470)/(U2469*S2469/D2469*D2470))&lt;(4/6),((U2469*R2469/C2469*C2470)/(U2469*S2469/D2469*D2470))&gt;(6/4)),1,0),0)</f>
        <v>0</v>
      </c>
      <c r="P2470" s="47">
        <f>IF(O2470=1,U2469/2/C2470,P2469)</f>
        <v>3.7894353284260429</v>
      </c>
      <c r="Q2470" s="47">
        <f>IF(O2470=1,U2469/2/D2470,Q2469)</f>
        <v>93.056776270251035</v>
      </c>
      <c r="R2470" s="41">
        <f>P2470*C2470/U2469</f>
        <v>0.45718087199912238</v>
      </c>
      <c r="S2470" s="41">
        <f>Q2470*D2470/U2469</f>
        <v>0.53956407572583087</v>
      </c>
      <c r="T2470" s="41">
        <f t="shared" si="463"/>
        <v>0.84731525423391985</v>
      </c>
      <c r="U2470" s="42">
        <f>P2470*C2470+Q2470*D2470</f>
        <v>37604.28019667881</v>
      </c>
      <c r="V2470" s="25">
        <f>B2470</f>
        <v>44623</v>
      </c>
      <c r="W2470">
        <f>C2470/C$2</f>
        <v>1.9800423533976899</v>
      </c>
      <c r="X2470">
        <f>D2470/D$2</f>
        <v>1.5675392332497311</v>
      </c>
      <c r="Y2470">
        <f t="shared" si="464"/>
        <v>1.8802140098339406</v>
      </c>
      <c r="AA2470" s="15">
        <f t="shared" si="465"/>
        <v>-5.8909701385403412E-3</v>
      </c>
      <c r="AB2470" s="15">
        <f t="shared" si="466"/>
        <v>-1.0106342654794265E-3</v>
      </c>
      <c r="AC2470" s="15">
        <f t="shared" si="467"/>
        <v>-3.2550522750467437E-3</v>
      </c>
    </row>
    <row r="2471" spans="1:29" x14ac:dyDescent="0.4">
      <c r="A2471" s="43">
        <f t="shared" si="458"/>
        <v>2022</v>
      </c>
      <c r="B2471" s="53">
        <v>44624</v>
      </c>
      <c r="C2471" s="45">
        <v>4496.4300999999996</v>
      </c>
      <c r="D2471" s="45">
        <f>VLOOKUP(B2471,'H11001.CSI  中证全债'!$A$2:$B$2792,2,0)</f>
        <v>218.72919999999999</v>
      </c>
      <c r="E2471" s="14">
        <f t="shared" si="459"/>
        <v>0</v>
      </c>
      <c r="F2471" s="14">
        <f>IF(AND((B2471-$B$2)&gt;123,OR(((G2470*J2470/C2470*C2471)/(G2470*K2470/D2470*D2471))&lt;(4/6),((G2470*J2470/C2470*C2471)/(G2470*K2470/D2470*D2471))&gt;(6/4))),COUNTIF($E$2:E2471,1),0)</f>
        <v>0</v>
      </c>
      <c r="G2471" s="21">
        <f t="shared" si="460"/>
        <v>37430.965536129675</v>
      </c>
      <c r="H2471" s="12">
        <f t="shared" si="461"/>
        <v>3.7932660163502669</v>
      </c>
      <c r="I2471" s="12">
        <f t="shared" si="462"/>
        <v>93.150846082302351</v>
      </c>
      <c r="J2471" s="15">
        <f>IF(OR((ROW(F2471)-MATCH(MAX($F$2:F2471),$F$2:F2471,0))=1,(ROW(F2471)-MATCH(MAX($F$2:F2471),$F$2:F2471,0))&gt;123),IF(OR(((G2470*J2470/C2470*C2471)/(G2470*K2470/D2470*D2471))&lt;(4/6),((G2470*J2470/C2470*C2471)/(G2470*K2470/D2470*D2471))&gt;(6/4)),50%,((G2470*J2470/C2470*C2471)/((G2470*K2470/D2470*D2471)+(G2470*J2470/C2470*C2471)))),((G2470*J2470/C2470*C2471)/((G2470*K2470/D2470*D2471)+(G2470*J2470/C2470*C2471))))</f>
        <v>0.45566966411168974</v>
      </c>
      <c r="K2471" s="18">
        <f t="shared" si="456"/>
        <v>0.54433033588831026</v>
      </c>
      <c r="L2471" s="20">
        <f t="shared" si="457"/>
        <v>0.83711973055491695</v>
      </c>
      <c r="M2471" s="51">
        <f>IF(AND((B2471-$B$2)&gt;123,OR(((U2470*R2470/C2470*C2471)/(U2470*S2470/D2470*D2471))&lt;(4/6),((U2470*R2470/C2470*C2471)/(U2470*S2470/D2470*D2471))&gt;(6/4))),1,0)</f>
        <v>0</v>
      </c>
      <c r="N2471" s="51">
        <f>IF(AND((B2471-$B$2)&gt;123,OR(((U2470*R2470/C2470*C2471)/(U2470*S2470/D2470*D2471))&lt;(4/6),((U2470*R2470/C2470*C2471)/(U2470*S2470/D2470*D2471))&gt;(6/4))),COUNTIF($M$2:M2471,1),0)</f>
        <v>0</v>
      </c>
      <c r="O2471" s="51">
        <f>IF(OR((ROW(N2471)-MATCH(MAX($N$2:N2471),$N$2:N2471,0))=1,(ROW(N2471)-MATCH(MAX($N$2:N2471),$N$2:N2471,0))&gt;123),IF(OR(((U2470*R2470/C2470*C2471)/(U2470*S2470/D2470*D2471))&lt;(4/6),((U2470*R2470/C2470*C2471)/(U2470*S2470/D2470*D2471))&gt;(6/4)),1,0),0)</f>
        <v>0</v>
      </c>
      <c r="P2471" s="47">
        <f>IF(O2471=1,U2470/2/C2471,P2470)</f>
        <v>3.7894353284260429</v>
      </c>
      <c r="Q2471" s="47">
        <f>IF(O2471=1,U2470/2/D2471,Q2470)</f>
        <v>93.056776270251035</v>
      </c>
      <c r="R2471" s="41">
        <f>P2471*C2471/U2470</f>
        <v>0.45311148049160405</v>
      </c>
      <c r="S2471" s="41">
        <f>Q2471*D2471/U2470</f>
        <v>0.54127440072549693</v>
      </c>
      <c r="T2471" s="41">
        <f t="shared" si="463"/>
        <v>0.8371197305549205</v>
      </c>
      <c r="U2471" s="42">
        <f>P2471*C2471+Q2471*D2471</f>
        <v>37393.165300909241</v>
      </c>
      <c r="V2471" s="25">
        <f>B2471</f>
        <v>44624</v>
      </c>
      <c r="W2471">
        <f>C2471/C$2</f>
        <v>1.9560301171983241</v>
      </c>
      <c r="X2471">
        <f>D2471/D$2</f>
        <v>1.5673894661411678</v>
      </c>
      <c r="Y2471">
        <f t="shared" si="464"/>
        <v>1.8696582650454621</v>
      </c>
      <c r="AA2471" s="15">
        <f t="shared" si="465"/>
        <v>-1.2127132613179437E-2</v>
      </c>
      <c r="AB2471" s="15">
        <f t="shared" si="466"/>
        <v>-9.5542813466131804E-5</v>
      </c>
      <c r="AC2471" s="15">
        <f t="shared" si="467"/>
        <v>-5.6141187828989692E-3</v>
      </c>
    </row>
    <row r="2472" spans="1:29" x14ac:dyDescent="0.4">
      <c r="A2472" s="43">
        <f t="shared" si="458"/>
        <v>2022</v>
      </c>
      <c r="B2472" s="53">
        <v>44627</v>
      </c>
      <c r="C2472" s="45">
        <v>4352.7775000000001</v>
      </c>
      <c r="D2472" s="45">
        <f>VLOOKUP(B2472,'H11001.CSI  中证全债'!$A$2:$B$2792,2,0)</f>
        <v>218.76499999999999</v>
      </c>
      <c r="E2472" s="14">
        <f t="shared" si="459"/>
        <v>0</v>
      </c>
      <c r="F2472" s="14">
        <f>IF(AND((B2472-$B$2)&gt;123,OR(((G2471*J2471/C2471*C2472)/(G2471*K2471/D2471*D2472))&lt;(4/6),((G2471*J2471/C2471*C2472)/(G2471*K2471/D2471*D2472))&gt;(6/4))),COUNTIF($E$2:E2472,1),0)</f>
        <v>0</v>
      </c>
      <c r="G2472" s="21">
        <f t="shared" si="460"/>
        <v>36889.387810679065</v>
      </c>
      <c r="H2472" s="12">
        <f t="shared" si="461"/>
        <v>3.7932660163502669</v>
      </c>
      <c r="I2472" s="12">
        <f t="shared" si="462"/>
        <v>93.150846082302351</v>
      </c>
      <c r="J2472" s="15">
        <f>IF(OR((ROW(F2472)-MATCH(MAX($F$2:F2472),$F$2:F2472,0))=1,(ROW(F2472)-MATCH(MAX($F$2:F2472),$F$2:F2472,0))&gt;123),IF(OR(((G2471*J2471/C2471*C2472)/(G2471*K2471/D2471*D2472))&lt;(4/6),((G2471*J2471/C2471*C2472)/(G2471*K2471/D2471*D2472))&gt;(6/4)),50%,((G2471*J2471/C2471*C2472)/((G2471*K2471/D2471*D2472)+(G2471*J2471/C2471*C2472)))),((G2471*J2471/C2471*C2472)/((G2471*K2471/D2471*D2472)+(G2471*J2471/C2471*C2472))))</f>
        <v>0.44758788224466728</v>
      </c>
      <c r="K2472" s="18">
        <f t="shared" si="456"/>
        <v>0.55241211775533272</v>
      </c>
      <c r="L2472" s="20">
        <f t="shared" si="457"/>
        <v>0.81024269355891854</v>
      </c>
      <c r="M2472" s="51">
        <f>IF(AND((B2472-$B$2)&gt;123,OR(((U2471*R2471/C2471*C2472)/(U2471*S2471/D2471*D2472))&lt;(4/6),((U2471*R2471/C2471*C2472)/(U2471*S2471/D2471*D2472))&gt;(6/4))),1,0)</f>
        <v>0</v>
      </c>
      <c r="N2472" s="51">
        <f>IF(AND((B2472-$B$2)&gt;123,OR(((U2471*R2471/C2471*C2472)/(U2471*S2471/D2471*D2472))&lt;(4/6),((U2471*R2471/C2471*C2472)/(U2471*S2471/D2471*D2472))&gt;(6/4))),COUNTIF($M$2:M2472,1),0)</f>
        <v>0</v>
      </c>
      <c r="O2472" s="51">
        <f>IF(OR((ROW(N2472)-MATCH(MAX($N$2:N2472),$N$2:N2472,0))=1,(ROW(N2472)-MATCH(MAX($N$2:N2472),$N$2:N2472,0))&gt;123),IF(OR(((U2471*R2471/C2471*C2472)/(U2471*S2471/D2471*D2472))&lt;(4/6),((U2471*R2471/C2471*C2472)/(U2471*S2471/D2471*D2472))&gt;(6/4)),1,0),0)</f>
        <v>0</v>
      </c>
      <c r="P2472" s="47">
        <f>IF(O2472=1,U2471/2/C2472,P2471)</f>
        <v>3.7894353284260429</v>
      </c>
      <c r="Q2472" s="47">
        <f>IF(O2472=1,U2471/2/D2472,Q2471)</f>
        <v>93.056776270251035</v>
      </c>
      <c r="R2472" s="41">
        <f>P2472*C2472/U2471</f>
        <v>0.44111186369336092</v>
      </c>
      <c r="S2472" s="41">
        <f>Q2472*D2472/U2471</f>
        <v>0.5444194279072293</v>
      </c>
      <c r="T2472" s="41">
        <f t="shared" si="463"/>
        <v>0.8102426935589222</v>
      </c>
      <c r="U2472" s="42">
        <f>P2472*C2472+Q2472*D2472</f>
        <v>36852.134496039456</v>
      </c>
      <c r="V2472" s="25">
        <f>B2472</f>
        <v>44627</v>
      </c>
      <c r="W2472">
        <f>C2472/C$2</f>
        <v>1.893538583745187</v>
      </c>
      <c r="X2472">
        <f>D2472/D$2</f>
        <v>1.5676460050161229</v>
      </c>
      <c r="Y2472">
        <f t="shared" si="464"/>
        <v>1.8426067248019729</v>
      </c>
      <c r="AA2472" s="15">
        <f t="shared" si="465"/>
        <v>-3.194814481826358E-2</v>
      </c>
      <c r="AB2472" s="15">
        <f t="shared" si="466"/>
        <v>1.6367270579320525E-4</v>
      </c>
      <c r="AC2472" s="15">
        <f t="shared" si="467"/>
        <v>-1.4468708399409835E-2</v>
      </c>
    </row>
    <row r="2473" spans="1:29" x14ac:dyDescent="0.4">
      <c r="A2473" s="43">
        <f t="shared" si="458"/>
        <v>2022</v>
      </c>
      <c r="B2473" s="53">
        <v>44628</v>
      </c>
      <c r="C2473" s="45">
        <v>4265.3909999999996</v>
      </c>
      <c r="D2473" s="45">
        <f>VLOOKUP(B2473,'H11001.CSI  中证全债'!$A$2:$B$2792,2,0)</f>
        <v>218.83330000000001</v>
      </c>
      <c r="E2473" s="14">
        <f t="shared" si="459"/>
        <v>0</v>
      </c>
      <c r="F2473" s="14">
        <f>IF(AND((B2473-$B$2)&gt;123,OR(((G2472*J2472/C2472*C2473)/(G2472*K2472/D2472*D2473))&lt;(4/6),((G2472*J2472/C2472*C2473)/(G2472*K2472/D2472*D2473))&gt;(6/4))),COUNTIF($E$2:E2473,1),0)</f>
        <v>0</v>
      </c>
      <c r="G2473" s="21">
        <f t="shared" si="460"/>
        <v>36564.269772728694</v>
      </c>
      <c r="H2473" s="12">
        <f t="shared" si="461"/>
        <v>3.7932660163502669</v>
      </c>
      <c r="I2473" s="12">
        <f t="shared" si="462"/>
        <v>93.150846082302351</v>
      </c>
      <c r="J2473" s="15">
        <f>IF(OR((ROW(F2473)-MATCH(MAX($F$2:F2473),$F$2:F2473,0))=1,(ROW(F2473)-MATCH(MAX($F$2:F2473),$F$2:F2473,0))&gt;123),IF(OR(((G2472*J2472/C2472*C2473)/(G2472*K2472/D2472*D2473))&lt;(4/6),((G2472*J2472/C2472*C2473)/(G2472*K2472/D2472*D2473))&gt;(6/4)),50%,((G2472*J2472/C2472*C2473)/((G2472*K2472/D2472*D2473)+(G2472*J2472/C2472*C2473)))),((G2472*J2472/C2472*C2473)/((G2472*K2472/D2472*D2473)+(G2472*J2472/C2472*C2473))))</f>
        <v>0.44250200612002649</v>
      </c>
      <c r="K2473" s="18">
        <f t="shared" si="456"/>
        <v>0.55749799387997356</v>
      </c>
      <c r="L2473" s="20">
        <f t="shared" si="457"/>
        <v>0.7937284276852391</v>
      </c>
      <c r="M2473" s="51">
        <f>IF(AND((B2473-$B$2)&gt;123,OR(((U2472*R2472/C2472*C2473)/(U2472*S2472/D2472*D2473))&lt;(4/6),((U2472*R2472/C2472*C2473)/(U2472*S2472/D2472*D2473))&gt;(6/4))),1,0)</f>
        <v>0</v>
      </c>
      <c r="N2473" s="51">
        <f>IF(AND((B2473-$B$2)&gt;123,OR(((U2472*R2472/C2472*C2473)/(U2472*S2472/D2472*D2473))&lt;(4/6),((U2472*R2472/C2472*C2473)/(U2472*S2472/D2472*D2473))&gt;(6/4))),COUNTIF($M$2:M2473,1),0)</f>
        <v>0</v>
      </c>
      <c r="O2473" s="51">
        <f>IF(OR((ROW(N2473)-MATCH(MAX($N$2:N2473),$N$2:N2473,0))=1,(ROW(N2473)-MATCH(MAX($N$2:N2473),$N$2:N2473,0))&gt;123),IF(OR(((U2472*R2472/C2472*C2473)/(U2472*S2472/D2472*D2473))&lt;(4/6),((U2472*R2472/C2472*C2473)/(U2472*S2472/D2472*D2473))&gt;(6/4)),1,0),0)</f>
        <v>0</v>
      </c>
      <c r="P2473" s="47">
        <f>IF(O2473=1,U2472/2/C2473,P2472)</f>
        <v>3.7894353284260429</v>
      </c>
      <c r="Q2473" s="47">
        <f>IF(O2473=1,U2472/2/D2473,Q2472)</f>
        <v>93.056776270251035</v>
      </c>
      <c r="R2473" s="41">
        <f>P2473*C2473/U2472</f>
        <v>0.43860209363687169</v>
      </c>
      <c r="S2473" s="41">
        <f>Q2473*D2473/U2472</f>
        <v>0.5525845847753883</v>
      </c>
      <c r="T2473" s="41">
        <f t="shared" si="463"/>
        <v>0.79372842768524277</v>
      </c>
      <c r="U2473" s="42">
        <f>P2473*C2473+Q2473*D2473</f>
        <v>36527.344783531211</v>
      </c>
      <c r="V2473" s="25">
        <f>B2473</f>
        <v>44628</v>
      </c>
      <c r="W2473">
        <f>C2473/C$2</f>
        <v>1.8555238427095035</v>
      </c>
      <c r="X2473">
        <f>D2473/D$2</f>
        <v>1.5681354353278394</v>
      </c>
      <c r="Y2473">
        <f t="shared" si="464"/>
        <v>1.8263672391765606</v>
      </c>
      <c r="AA2473" s="15">
        <f t="shared" si="465"/>
        <v>-2.0076031912956815E-2</v>
      </c>
      <c r="AB2473" s="15">
        <f t="shared" si="466"/>
        <v>3.1220716293756112E-4</v>
      </c>
      <c r="AC2473" s="15">
        <f t="shared" si="467"/>
        <v>-8.8133215877400639E-3</v>
      </c>
    </row>
    <row r="2474" spans="1:29" x14ac:dyDescent="0.4">
      <c r="A2474" s="43">
        <f t="shared" si="458"/>
        <v>2022</v>
      </c>
      <c r="B2474" s="53">
        <v>44629</v>
      </c>
      <c r="C2474" s="45">
        <v>4226.3463000000002</v>
      </c>
      <c r="D2474" s="45">
        <f>VLOOKUP(B2474,'H11001.CSI  中证全债'!$A$2:$B$2792,2,0)</f>
        <v>218.7398</v>
      </c>
      <c r="E2474" s="14">
        <f t="shared" si="459"/>
        <v>0</v>
      </c>
      <c r="F2474" s="14">
        <f>IF(AND((B2474-$B$2)&gt;123,OR(((G2473*J2473/C2473*C2474)/(G2473*K2473/D2473*D2474))&lt;(4/6),((G2473*J2473/C2473*C2474)/(G2473*K2473/D2473*D2474))&gt;(6/4))),COUNTIF($E$2:E2474,1),0)</f>
        <v>0</v>
      </c>
      <c r="G2474" s="21">
        <f t="shared" si="460"/>
        <v>36407.453234991408</v>
      </c>
      <c r="H2474" s="12">
        <f t="shared" si="461"/>
        <v>3.7932660163502669</v>
      </c>
      <c r="I2474" s="12">
        <f t="shared" si="462"/>
        <v>93.150846082302351</v>
      </c>
      <c r="J2474" s="15">
        <f>IF(OR((ROW(F2474)-MATCH(MAX($F$2:F2474),$F$2:F2474,0))=1,(ROW(F2474)-MATCH(MAX($F$2:F2474),$F$2:F2474,0))&gt;123),IF(OR(((G2473*J2473/C2473*C2474)/(G2473*K2473/D2473*D2474))&lt;(4/6),((G2473*J2473/C2473*C2474)/(G2473*K2473/D2473*D2474))&gt;(6/4)),50%,((G2473*J2473/C2473*C2474)/((G2473*K2473/D2473*D2474)+(G2473*J2473/C2473*C2474)))),((G2473*J2473/C2473*C2474)/((G2473*K2473/D2473*D2474)+(G2473*J2473/C2473*C2474))))</f>
        <v>0.44033994055122722</v>
      </c>
      <c r="K2474" s="18">
        <f t="shared" si="456"/>
        <v>0.55966005944877284</v>
      </c>
      <c r="L2474" s="20">
        <f t="shared" si="457"/>
        <v>0.7867989382428543</v>
      </c>
      <c r="M2474" s="51">
        <f>IF(AND((B2474-$B$2)&gt;123,OR(((U2473*R2473/C2473*C2474)/(U2473*S2473/D2473*D2474))&lt;(4/6),((U2473*R2473/C2473*C2474)/(U2473*S2473/D2473*D2474))&gt;(6/4))),1,0)</f>
        <v>0</v>
      </c>
      <c r="N2474" s="51">
        <f>IF(AND((B2474-$B$2)&gt;123,OR(((U2473*R2473/C2473*C2474)/(U2473*S2473/D2473*D2474))&lt;(4/6),((U2473*R2473/C2473*C2474)/(U2473*S2473/D2473*D2474))&gt;(6/4))),COUNTIF($M$2:M2474,1),0)</f>
        <v>0</v>
      </c>
      <c r="O2474" s="51">
        <f>IF(OR((ROW(N2474)-MATCH(MAX($N$2:N2474),$N$2:N2474,0))=1,(ROW(N2474)-MATCH(MAX($N$2:N2474),$N$2:N2474,0))&gt;123),IF(OR(((U2473*R2473/C2473*C2474)/(U2473*S2473/D2473*D2474))&lt;(4/6),((U2473*R2473/C2473*C2474)/(U2473*S2473/D2473*D2474))&gt;(6/4)),1,0),0)</f>
        <v>0</v>
      </c>
      <c r="P2474" s="47">
        <f>IF(O2474=1,U2473/2/C2474,P2473)</f>
        <v>3.7894353284260429</v>
      </c>
      <c r="Q2474" s="47">
        <f>IF(O2474=1,U2473/2/D2474,Q2473)</f>
        <v>93.056776270251035</v>
      </c>
      <c r="R2474" s="41">
        <f>P2474*C2474/U2473</f>
        <v>0.43845141425673667</v>
      </c>
      <c r="S2474" s="41">
        <f>Q2474*D2474/U2473</f>
        <v>0.5572597940153825</v>
      </c>
      <c r="T2474" s="41">
        <f t="shared" si="463"/>
        <v>0.78679893824285796</v>
      </c>
      <c r="U2474" s="42">
        <f>P2474*C2474+Q2474*D2474</f>
        <v>36370.686609382152</v>
      </c>
      <c r="V2474" s="25">
        <f>B2474</f>
        <v>44629</v>
      </c>
      <c r="W2474">
        <f>C2474/C$2</f>
        <v>1.8385386772741568</v>
      </c>
      <c r="X2474">
        <f>D2474/D$2</f>
        <v>1.5674654245790038</v>
      </c>
      <c r="Y2474">
        <f t="shared" si="464"/>
        <v>1.8185343304691075</v>
      </c>
      <c r="AA2474" s="15">
        <f t="shared" si="465"/>
        <v>-9.153838417157889E-3</v>
      </c>
      <c r="AB2474" s="15">
        <f t="shared" si="466"/>
        <v>-4.2726586858576887E-4</v>
      </c>
      <c r="AC2474" s="15">
        <f t="shared" si="467"/>
        <v>-4.2887917278808807E-3</v>
      </c>
    </row>
    <row r="2475" spans="1:29" x14ac:dyDescent="0.4">
      <c r="A2475" s="43">
        <f t="shared" si="458"/>
        <v>2022</v>
      </c>
      <c r="B2475" s="53">
        <v>44630</v>
      </c>
      <c r="C2475" s="45">
        <v>4292.8374000000003</v>
      </c>
      <c r="D2475" s="45">
        <f>VLOOKUP(B2475,'H11001.CSI  中证全债'!$A$2:$B$2792,2,0)</f>
        <v>218.63659999999999</v>
      </c>
      <c r="E2475" s="14">
        <f t="shared" si="459"/>
        <v>0</v>
      </c>
      <c r="F2475" s="14">
        <f>IF(AND((B2475-$B$2)&gt;123,OR(((G2474*J2474/C2474*C2475)/(G2474*K2474/D2474*D2475))&lt;(4/6),((G2474*J2474/C2474*C2475)/(G2474*K2474/D2474*D2475))&gt;(6/4))),COUNTIF($E$2:E2475,1),0)</f>
        <v>0</v>
      </c>
      <c r="G2475" s="21">
        <f t="shared" si="460"/>
        <v>36650.058497695463</v>
      </c>
      <c r="H2475" s="12">
        <f t="shared" si="461"/>
        <v>3.7932660163502669</v>
      </c>
      <c r="I2475" s="12">
        <f t="shared" si="462"/>
        <v>93.150846082302351</v>
      </c>
      <c r="J2475" s="15">
        <f>IF(OR((ROW(F2475)-MATCH(MAX($F$2:F2475),$F$2:F2475,0))=1,(ROW(F2475)-MATCH(MAX($F$2:F2475),$F$2:F2475,0))&gt;123),IF(OR(((G2474*J2474/C2474*C2475)/(G2474*K2474/D2474*D2475))&lt;(4/6),((G2474*J2474/C2474*C2475)/(G2474*K2474/D2474*D2475))&gt;(6/4)),50%,((G2474*J2474/C2474*C2475)/((G2474*K2474/D2474*D2475)+(G2474*J2474/C2474*C2475)))),((G2474*J2474/C2474*C2475)/((G2474*K2474/D2474*D2475)+(G2474*J2474/C2474*C2475))))</f>
        <v>0.44430690947359258</v>
      </c>
      <c r="K2475" s="18">
        <f t="shared" si="456"/>
        <v>0.55569309052640747</v>
      </c>
      <c r="L2475" s="20">
        <f t="shared" si="457"/>
        <v>0.79955449698447956</v>
      </c>
      <c r="M2475" s="51">
        <f>IF(AND((B2475-$B$2)&gt;123,OR(((U2474*R2474/C2474*C2475)/(U2474*S2474/D2474*D2475))&lt;(4/6),((U2474*R2474/C2474*C2475)/(U2474*S2474/D2474*D2475))&gt;(6/4))),1,0)</f>
        <v>0</v>
      </c>
      <c r="N2475" s="51">
        <f>IF(AND((B2475-$B$2)&gt;123,OR(((U2474*R2474/C2474*C2475)/(U2474*S2474/D2474*D2475))&lt;(4/6),((U2474*R2474/C2474*C2475)/(U2474*S2474/D2474*D2475))&gt;(6/4))),COUNTIF($M$2:M2475,1),0)</f>
        <v>0</v>
      </c>
      <c r="O2475" s="51">
        <f>IF(OR((ROW(N2475)-MATCH(MAX($N$2:N2475),$N$2:N2475,0))=1,(ROW(N2475)-MATCH(MAX($N$2:N2475),$N$2:N2475,0))&gt;123),IF(OR(((U2474*R2474/C2474*C2475)/(U2474*S2474/D2474*D2475))&lt;(4/6),((U2474*R2474/C2474*C2475)/(U2474*S2474/D2474*D2475))&gt;(6/4)),1,0),0)</f>
        <v>0</v>
      </c>
      <c r="P2475" s="47">
        <f>IF(O2475=1,U2474/2/C2475,P2474)</f>
        <v>3.7894353284260429</v>
      </c>
      <c r="Q2475" s="47">
        <f>IF(O2475=1,U2474/2/D2475,Q2474)</f>
        <v>93.056776270251035</v>
      </c>
      <c r="R2475" s="41">
        <f>P2475*C2475/U2474</f>
        <v>0.44726759979703734</v>
      </c>
      <c r="S2475" s="41">
        <f>Q2475*D2475/U2474</f>
        <v>0.55939601551101947</v>
      </c>
      <c r="T2475" s="41">
        <f t="shared" si="463"/>
        <v>0.79955449698448322</v>
      </c>
      <c r="U2475" s="42">
        <f>P2475*C2475+Q2475*D2475</f>
        <v>36613.046873436964</v>
      </c>
      <c r="V2475" s="25">
        <f>B2475</f>
        <v>44630</v>
      </c>
      <c r="W2475">
        <f>C2475/C$2</f>
        <v>1.867463533489679</v>
      </c>
      <c r="X2475">
        <f>D2475/D$2</f>
        <v>1.5667259046936579</v>
      </c>
      <c r="Y2475">
        <f t="shared" si="464"/>
        <v>1.8306523436718483</v>
      </c>
      <c r="AA2475" s="15">
        <f t="shared" si="465"/>
        <v>1.573252527839486E-2</v>
      </c>
      <c r="AB2475" s="15">
        <f t="shared" si="466"/>
        <v>-4.7179342762504461E-4</v>
      </c>
      <c r="AC2475" s="15">
        <f t="shared" si="467"/>
        <v>6.6636153080568139E-3</v>
      </c>
    </row>
    <row r="2476" spans="1:29" x14ac:dyDescent="0.4">
      <c r="A2476" s="43">
        <f t="shared" si="458"/>
        <v>2022</v>
      </c>
      <c r="B2476" s="53">
        <v>44631</v>
      </c>
      <c r="C2476" s="45">
        <v>4306.5217000000002</v>
      </c>
      <c r="D2476" s="45">
        <f>VLOOKUP(B2476,'H11001.CSI  中证全债'!$A$2:$B$2792,2,0)</f>
        <v>218.69710000000001</v>
      </c>
      <c r="E2476" s="14">
        <f t="shared" si="459"/>
        <v>0</v>
      </c>
      <c r="F2476" s="14">
        <f>IF(AND((B2476-$B$2)&gt;123,OR(((G2475*J2475/C2475*C2476)/(G2475*K2475/D2475*D2476))&lt;(4/6),((G2475*J2475/C2475*C2476)/(G2475*K2475/D2475*D2476))&gt;(6/4))),COUNTIF($E$2:E2476,1),0)</f>
        <v>0</v>
      </c>
      <c r="G2476" s="21">
        <f t="shared" si="460"/>
        <v>36707.602314030984</v>
      </c>
      <c r="H2476" s="12">
        <f t="shared" si="461"/>
        <v>3.7932660163502669</v>
      </c>
      <c r="I2476" s="12">
        <f t="shared" si="462"/>
        <v>93.150846082302351</v>
      </c>
      <c r="J2476" s="15">
        <f>IF(OR((ROW(F2476)-MATCH(MAX($F$2:F2476),$F$2:F2476,0))=1,(ROW(F2476)-MATCH(MAX($F$2:F2476),$F$2:F2476,0))&gt;123),IF(OR(((G2475*J2475/C2475*C2476)/(G2475*K2475/D2475*D2476))&lt;(4/6),((G2475*J2475/C2475*C2476)/(G2475*K2475/D2475*D2476))&gt;(6/4)),50%,((G2475*J2475/C2475*C2476)/((G2475*K2475/D2475*D2476)+(G2475*J2475/C2475*C2476)))),((G2475*J2475/C2475*C2476)/((G2475*K2475/D2475*D2476)+(G2475*J2475/C2475*C2476))))</f>
        <v>0.44502450128813942</v>
      </c>
      <c r="K2476" s="18">
        <f t="shared" si="456"/>
        <v>0.55497549871186058</v>
      </c>
      <c r="L2476" s="20">
        <f t="shared" si="457"/>
        <v>0.80188134849389636</v>
      </c>
      <c r="M2476" s="51">
        <f>IF(AND((B2476-$B$2)&gt;123,OR(((U2475*R2475/C2475*C2476)/(U2475*S2475/D2475*D2476))&lt;(4/6),((U2475*R2475/C2475*C2476)/(U2475*S2475/D2475*D2476))&gt;(6/4))),1,0)</f>
        <v>0</v>
      </c>
      <c r="N2476" s="51">
        <f>IF(AND((B2476-$B$2)&gt;123,OR(((U2475*R2475/C2475*C2476)/(U2475*S2475/D2475*D2476))&lt;(4/6),((U2475*R2475/C2475*C2476)/(U2475*S2475/D2475*D2476))&gt;(6/4))),COUNTIF($M$2:M2476,1),0)</f>
        <v>0</v>
      </c>
      <c r="O2476" s="51">
        <f>IF(OR((ROW(N2476)-MATCH(MAX($N$2:N2476),$N$2:N2476,0))=1,(ROW(N2476)-MATCH(MAX($N$2:N2476),$N$2:N2476,0))&gt;123),IF(OR(((U2475*R2475/C2475*C2476)/(U2475*S2475/D2475*D2476))&lt;(4/6),((U2475*R2475/C2475*C2476)/(U2475*S2475/D2475*D2476))&gt;(6/4)),1,0),0)</f>
        <v>0</v>
      </c>
      <c r="P2476" s="47">
        <f>IF(O2476=1,U2475/2/C2476,P2475)</f>
        <v>3.7894353284260429</v>
      </c>
      <c r="Q2476" s="47">
        <f>IF(O2476=1,U2475/2/D2476,Q2475)</f>
        <v>93.056776270251035</v>
      </c>
      <c r="R2476" s="41">
        <f>P2476*C2476/U2475</f>
        <v>0.44572322890868565</v>
      </c>
      <c r="S2476" s="41">
        <f>Q2476*D2476/U2475</f>
        <v>0.55584685907191456</v>
      </c>
      <c r="T2476" s="41">
        <f t="shared" si="463"/>
        <v>0.80188134849390003</v>
      </c>
      <c r="U2476" s="42">
        <f>P2476*C2476+Q2476*D2476</f>
        <v>36670.532578266095</v>
      </c>
      <c r="V2476" s="25">
        <f>B2476</f>
        <v>44631</v>
      </c>
      <c r="W2476">
        <f>C2476/C$2</f>
        <v>1.873416456661503</v>
      </c>
      <c r="X2476">
        <f>D2476/D$2</f>
        <v>1.5671594410605516</v>
      </c>
      <c r="Y2476">
        <f t="shared" si="464"/>
        <v>1.8335266289133048</v>
      </c>
      <c r="AA2476" s="15">
        <f t="shared" si="465"/>
        <v>3.1877051760684783E-3</v>
      </c>
      <c r="AB2476" s="15">
        <f t="shared" si="466"/>
        <v>2.7671487756397717E-4</v>
      </c>
      <c r="AC2476" s="15">
        <f t="shared" si="467"/>
        <v>1.5700879805999879E-3</v>
      </c>
    </row>
    <row r="2477" spans="1:29" x14ac:dyDescent="0.4">
      <c r="A2477" s="43">
        <f t="shared" si="458"/>
        <v>2022</v>
      </c>
      <c r="B2477" s="53">
        <v>44634</v>
      </c>
      <c r="C2477" s="45">
        <v>4174.7577000000001</v>
      </c>
      <c r="D2477" s="45">
        <f>VLOOKUP(B2477,'H11001.CSI  中证全债'!$A$2:$B$2792,2,0)</f>
        <v>219.2218</v>
      </c>
      <c r="E2477" s="14">
        <f t="shared" si="459"/>
        <v>0</v>
      </c>
      <c r="F2477" s="14">
        <f>IF(AND((B2477-$B$2)&gt;123,OR(((G2476*J2476/C2476*C2477)/(G2476*K2476/D2476*D2477))&lt;(4/6),((G2476*J2476/C2476*C2477)/(G2476*K2476/D2476*D2477))&gt;(6/4))),COUNTIF($E$2:E2477,1),0)</f>
        <v>0</v>
      </c>
      <c r="G2477" s="21">
        <f t="shared" si="460"/>
        <v>36256.662659591995</v>
      </c>
      <c r="H2477" s="12">
        <f t="shared" si="461"/>
        <v>3.7932660163502669</v>
      </c>
      <c r="I2477" s="12">
        <f t="shared" si="462"/>
        <v>93.150846082302351</v>
      </c>
      <c r="J2477" s="15">
        <f>IF(OR((ROW(F2477)-MATCH(MAX($F$2:F2477),$F$2:F2477,0))=1,(ROW(F2477)-MATCH(MAX($F$2:F2477),$F$2:F2477,0))&gt;123),IF(OR(((G2476*J2476/C2476*C2477)/(G2476*K2476/D2476*D2477))&lt;(4/6),((G2476*J2476/C2476*C2477)/(G2476*K2476/D2476*D2477))&gt;(6/4)),50%,((G2476*J2476/C2476*C2477)/((G2476*K2476/D2476*D2477)+(G2476*J2476/C2476*C2477)))),((G2476*J2476/C2476*C2477)/((G2476*K2476/D2476*D2477)+(G2476*J2476/C2476*C2477))))</f>
        <v>0.43677397058267525</v>
      </c>
      <c r="K2477" s="18">
        <f t="shared" si="456"/>
        <v>0.5632260294173248</v>
      </c>
      <c r="L2477" s="20">
        <f t="shared" si="457"/>
        <v>0.77548612416676088</v>
      </c>
      <c r="M2477" s="51">
        <f>IF(AND((B2477-$B$2)&gt;123,OR(((U2476*R2476/C2476*C2477)/(U2476*S2476/D2476*D2477))&lt;(4/6),((U2476*R2476/C2476*C2477)/(U2476*S2476/D2476*D2477))&gt;(6/4))),1,0)</f>
        <v>0</v>
      </c>
      <c r="N2477" s="51">
        <f>IF(AND((B2477-$B$2)&gt;123,OR(((U2476*R2476/C2476*C2477)/(U2476*S2476/D2476*D2477))&lt;(4/6),((U2476*R2476/C2476*C2477)/(U2476*S2476/D2476*D2477))&gt;(6/4))),COUNTIF($M$2:M2477,1),0)</f>
        <v>0</v>
      </c>
      <c r="O2477" s="51">
        <f>IF(OR((ROW(N2477)-MATCH(MAX($N$2:N2477),$N$2:N2477,0))=1,(ROW(N2477)-MATCH(MAX($N$2:N2477),$N$2:N2477,0))&gt;123),IF(OR(((U2476*R2476/C2476*C2477)/(U2476*S2476/D2476*D2477))&lt;(4/6),((U2476*R2476/C2476*C2477)/(U2476*S2476/D2476*D2477))&gt;(6/4)),1,0),0)</f>
        <v>0</v>
      </c>
      <c r="P2477" s="47">
        <f>IF(O2477=1,U2476/2/C2477,P2476)</f>
        <v>3.7894353284260429</v>
      </c>
      <c r="Q2477" s="47">
        <f>IF(O2477=1,U2476/2/D2477,Q2476)</f>
        <v>93.056776270251035</v>
      </c>
      <c r="R2477" s="41">
        <f>P2477*C2477/U2476</f>
        <v>0.43140835989316501</v>
      </c>
      <c r="S2477" s="41">
        <f>Q2477*D2477/U2476</f>
        <v>0.55630700079475914</v>
      </c>
      <c r="T2477" s="41">
        <f t="shared" si="463"/>
        <v>0.77548612416676466</v>
      </c>
      <c r="U2477" s="42">
        <f>P2477*C2477+Q2477*D2477</f>
        <v>36220.048312160368</v>
      </c>
      <c r="V2477" s="25">
        <f>B2477</f>
        <v>44634</v>
      </c>
      <c r="W2477">
        <f>C2477/C$2</f>
        <v>1.8160966837237407</v>
      </c>
      <c r="X2477">
        <f>D2477/D$2</f>
        <v>1.5709193837334288</v>
      </c>
      <c r="Y2477">
        <f t="shared" si="464"/>
        <v>1.8110024156080184</v>
      </c>
      <c r="AA2477" s="15">
        <f t="shared" si="465"/>
        <v>-3.0596385941814686E-2</v>
      </c>
      <c r="AB2477" s="15">
        <f t="shared" si="466"/>
        <v>2.3992087686577346E-3</v>
      </c>
      <c r="AC2477" s="15">
        <f t="shared" si="467"/>
        <v>-1.2284639312075907E-2</v>
      </c>
    </row>
    <row r="2478" spans="1:29" x14ac:dyDescent="0.4">
      <c r="A2478" s="43">
        <f t="shared" si="458"/>
        <v>2022</v>
      </c>
      <c r="B2478" s="53">
        <v>44635</v>
      </c>
      <c r="C2478" s="45">
        <v>3983.8119999999999</v>
      </c>
      <c r="D2478" s="45">
        <f>VLOOKUP(B2478,'H11001.CSI  中证全债'!$A$2:$B$2792,2,0)</f>
        <v>218.9016</v>
      </c>
      <c r="E2478" s="14">
        <f t="shared" si="459"/>
        <v>0</v>
      </c>
      <c r="F2478" s="14">
        <f>IF(AND((B2478-$B$2)&gt;123,OR(((G2477*J2477/C2477*C2478)/(G2477*K2477/D2477*D2478))&lt;(4/6),((G2477*J2477/C2477*C2478)/(G2477*K2477/D2477*D2478))&gt;(6/4))),COUNTIF($E$2:E2478,1),0)</f>
        <v>0</v>
      </c>
      <c r="G2478" s="21">
        <f t="shared" si="460"/>
        <v>35502.527923898233</v>
      </c>
      <c r="H2478" s="12">
        <f t="shared" si="461"/>
        <v>3.7932660163502669</v>
      </c>
      <c r="I2478" s="12">
        <f t="shared" si="462"/>
        <v>93.150846082302351</v>
      </c>
      <c r="J2478" s="15">
        <f>IF(OR((ROW(F2478)-MATCH(MAX($F$2:F2478),$F$2:F2478,0))=1,(ROW(F2478)-MATCH(MAX($F$2:F2478),$F$2:F2478,0))&gt;123),IF(OR(((G2477*J2477/C2477*C2478)/(G2477*K2477/D2477*D2478))&lt;(4/6),((G2477*J2477/C2477*C2478)/(G2477*K2477/D2477*D2478))&gt;(6/4)),50%,((G2477*J2477/C2477*C2478)/((G2477*K2477/D2477*D2478)+(G2477*J2477/C2477*C2478)))),((G2477*J2477/C2477*C2478)/((G2477*K2477/D2477*D2478)+(G2477*J2477/C2477*C2478))))</f>
        <v>0.42565021588099677</v>
      </c>
      <c r="K2478" s="18">
        <f t="shared" si="456"/>
        <v>0.57434978411900328</v>
      </c>
      <c r="L2478" s="20">
        <f t="shared" si="457"/>
        <v>0.74109928766475086</v>
      </c>
      <c r="M2478" s="51">
        <f>IF(AND((B2478-$B$2)&gt;123,OR(((U2477*R2477/C2477*C2478)/(U2477*S2477/D2477*D2478))&lt;(4/6),((U2477*R2477/C2477*C2478)/(U2477*S2477/D2477*D2478))&gt;(6/4))),1,0)</f>
        <v>0</v>
      </c>
      <c r="N2478" s="51">
        <f>IF(AND((B2478-$B$2)&gt;123,OR(((U2477*R2477/C2477*C2478)/(U2477*S2477/D2477*D2478))&lt;(4/6),((U2477*R2477/C2477*C2478)/(U2477*S2477/D2477*D2478))&gt;(6/4))),COUNTIF($M$2:M2478,1),0)</f>
        <v>0</v>
      </c>
      <c r="O2478" s="51">
        <f>IF(OR((ROW(N2478)-MATCH(MAX($N$2:N2478),$N$2:N2478,0))=1,(ROW(N2478)-MATCH(MAX($N$2:N2478),$N$2:N2478,0))&gt;123),IF(OR(((U2477*R2477/C2477*C2478)/(U2477*S2477/D2477*D2478))&lt;(4/6),((U2477*R2477/C2477*C2478)/(U2477*S2477/D2477*D2478))&gt;(6/4)),1,0),0)</f>
        <v>0</v>
      </c>
      <c r="P2478" s="47">
        <f>IF(O2478=1,U2477/2/C2478,P2477)</f>
        <v>3.7894353284260429</v>
      </c>
      <c r="Q2478" s="47">
        <f>IF(O2478=1,U2477/2/D2478,Q2477)</f>
        <v>93.056776270251035</v>
      </c>
      <c r="R2478" s="41">
        <f>P2478*C2478/U2477</f>
        <v>0.41679673656148075</v>
      </c>
      <c r="S2478" s="41">
        <f>Q2478*D2478/U2477</f>
        <v>0.56240336956041415</v>
      </c>
      <c r="T2478" s="41">
        <f t="shared" si="463"/>
        <v>0.74109928766475475</v>
      </c>
      <c r="U2478" s="42">
        <f>P2478*C2478+Q2478*D2478</f>
        <v>35466.675151007592</v>
      </c>
      <c r="V2478" s="25">
        <f>B2478</f>
        <v>44635</v>
      </c>
      <c r="W2478">
        <f>C2478/C$2</f>
        <v>1.7330317785338396</v>
      </c>
      <c r="X2478">
        <f>D2478/D$2</f>
        <v>1.5686248656395556</v>
      </c>
      <c r="Y2478">
        <f t="shared" si="464"/>
        <v>1.7733337575503796</v>
      </c>
      <c r="AA2478" s="15">
        <f t="shared" si="465"/>
        <v>-4.573815146205984E-2</v>
      </c>
      <c r="AB2478" s="15">
        <f t="shared" si="466"/>
        <v>-1.4606211608516606E-3</v>
      </c>
      <c r="AC2478" s="15">
        <f t="shared" si="467"/>
        <v>-2.0799893878105102E-2</v>
      </c>
    </row>
    <row r="2479" spans="1:29" x14ac:dyDescent="0.4">
      <c r="A2479" s="43">
        <f t="shared" si="458"/>
        <v>2022</v>
      </c>
      <c r="B2479" s="53">
        <v>44636</v>
      </c>
      <c r="C2479" s="45">
        <v>4156.0810000000001</v>
      </c>
      <c r="D2479" s="45">
        <f>VLOOKUP(B2479,'H11001.CSI  中证全债'!$A$2:$B$2792,2,0)</f>
        <v>218.83680000000001</v>
      </c>
      <c r="E2479" s="14">
        <f t="shared" si="459"/>
        <v>0</v>
      </c>
      <c r="F2479" s="14">
        <f>IF(AND((B2479-$B$2)&gt;123,OR(((G2478*J2478/C2478*C2479)/(G2478*K2478/D2478*D2479))&lt;(4/6),((G2478*J2478/C2478*C2479)/(G2478*K2478/D2478*D2479))&gt;(6/4))),COUNTIF($E$2:E2479,1),0)</f>
        <v>0</v>
      </c>
      <c r="G2479" s="21">
        <f t="shared" si="460"/>
        <v>36149.953892442747</v>
      </c>
      <c r="H2479" s="12">
        <f t="shared" si="461"/>
        <v>3.7932660163502669</v>
      </c>
      <c r="I2479" s="12">
        <f t="shared" si="462"/>
        <v>93.150846082302351</v>
      </c>
      <c r="J2479" s="15">
        <f>IF(OR((ROW(F2479)-MATCH(MAX($F$2:F2479),$F$2:F2479,0))=1,(ROW(F2479)-MATCH(MAX($F$2:F2479),$F$2:F2479,0))&gt;123),IF(OR(((G2478*J2478/C2478*C2479)/(G2478*K2478/D2478*D2479))&lt;(4/6),((G2478*J2478/C2478*C2479)/(G2478*K2478/D2478*D2479))&gt;(6/4)),50%,((G2478*J2478/C2478*C2479)/((G2478*K2478/D2478*D2479)+(G2478*J2478/C2478*C2479)))),((G2478*J2478/C2478*C2479)/((G2478*K2478/D2478*D2479)+(G2478*J2478/C2478*C2479))))</f>
        <v>0.43610348343472682</v>
      </c>
      <c r="K2479" s="18">
        <f t="shared" si="456"/>
        <v>0.56389651656527318</v>
      </c>
      <c r="L2479" s="20">
        <f t="shared" si="457"/>
        <v>0.77337502648723344</v>
      </c>
      <c r="M2479" s="51">
        <f>IF(AND((B2479-$B$2)&gt;123,OR(((U2478*R2478/C2478*C2479)/(U2478*S2478/D2478*D2479))&lt;(4/6),((U2478*R2478/C2478*C2479)/(U2478*S2478/D2478*D2479))&gt;(6/4))),1,0)</f>
        <v>0</v>
      </c>
      <c r="N2479" s="51">
        <f>IF(AND((B2479-$B$2)&gt;123,OR(((U2478*R2478/C2478*C2479)/(U2478*S2478/D2478*D2479))&lt;(4/6),((U2478*R2478/C2478*C2479)/(U2478*S2478/D2478*D2479))&gt;(6/4))),COUNTIF($M$2:M2479,1),0)</f>
        <v>0</v>
      </c>
      <c r="O2479" s="51">
        <f>IF(OR((ROW(N2479)-MATCH(MAX($N$2:N2479),$N$2:N2479,0))=1,(ROW(N2479)-MATCH(MAX($N$2:N2479),$N$2:N2479,0))&gt;123),IF(OR(((U2478*R2478/C2478*C2479)/(U2478*S2478/D2478*D2479))&lt;(4/6),((U2478*R2478/C2478*C2479)/(U2478*S2478/D2478*D2479))&gt;(6/4)),1,0),0)</f>
        <v>0</v>
      </c>
      <c r="P2479" s="47">
        <f>IF(O2479=1,U2478/2/C2479,P2478)</f>
        <v>3.7894353284260429</v>
      </c>
      <c r="Q2479" s="47">
        <f>IF(O2479=1,U2478/2/D2479,Q2478)</f>
        <v>93.056776270251035</v>
      </c>
      <c r="R2479" s="41">
        <f>P2479*C2479/U2478</f>
        <v>0.44405628952091974</v>
      </c>
      <c r="S2479" s="41">
        <f>Q2479*D2479/U2478</f>
        <v>0.57417976313235364</v>
      </c>
      <c r="T2479" s="41">
        <f t="shared" si="463"/>
        <v>0.77337502648723755</v>
      </c>
      <c r="U2479" s="42">
        <f>P2479*C2479+Q2479*D2479</f>
        <v>36113.44730649791</v>
      </c>
      <c r="V2479" s="25">
        <f>B2479</f>
        <v>44636</v>
      </c>
      <c r="W2479">
        <f>C2479/C$2</f>
        <v>1.8079719743704521</v>
      </c>
      <c r="X2479">
        <f>D2479/D$2</f>
        <v>1.5681605159441061</v>
      </c>
      <c r="Y2479">
        <f t="shared" si="464"/>
        <v>1.8056723653248956</v>
      </c>
      <c r="AA2479" s="15">
        <f t="shared" si="465"/>
        <v>4.3242251391381048E-2</v>
      </c>
      <c r="AB2479" s="15">
        <f t="shared" si="466"/>
        <v>-2.9602341874146454E-4</v>
      </c>
      <c r="AC2479" s="15">
        <f t="shared" si="467"/>
        <v>1.8236052653273438E-2</v>
      </c>
    </row>
    <row r="2480" spans="1:29" x14ac:dyDescent="0.4">
      <c r="A2480" s="43">
        <f t="shared" si="458"/>
        <v>2022</v>
      </c>
      <c r="B2480" s="53">
        <v>44637</v>
      </c>
      <c r="C2480" s="45">
        <v>4237.6956</v>
      </c>
      <c r="D2480" s="45">
        <f>VLOOKUP(B2480,'H11001.CSI  中证全债'!$A$2:$B$2792,2,0)</f>
        <v>218.87569999999999</v>
      </c>
      <c r="E2480" s="14">
        <f t="shared" si="459"/>
        <v>0</v>
      </c>
      <c r="F2480" s="14">
        <f>IF(AND((B2480-$B$2)&gt;123,OR(((G2479*J2479/C2479*C2480)/(G2479*K2479/D2479*D2480))&lt;(4/6),((G2479*J2479/C2479*C2480)/(G2479*K2479/D2479*D2480))&gt;(6/4))),COUNTIF($E$2:E2480,1),0)</f>
        <v>0</v>
      </c>
      <c r="G2480" s="21">
        <f t="shared" si="460"/>
        <v>36463.163348973372</v>
      </c>
      <c r="H2480" s="12">
        <f t="shared" si="461"/>
        <v>3.7932660163502669</v>
      </c>
      <c r="I2480" s="12">
        <f t="shared" si="462"/>
        <v>93.150846082302351</v>
      </c>
      <c r="J2480" s="15">
        <f>IF(OR((ROW(F2480)-MATCH(MAX($F$2:F2480),$F$2:F2480,0))=1,(ROW(F2480)-MATCH(MAX($F$2:F2480),$F$2:F2480,0))&gt;123),IF(OR(((G2479*J2479/C2479*C2480)/(G2479*K2479/D2479*D2480))&lt;(4/6),((G2479*J2479/C2479*C2480)/(G2479*K2479/D2479*D2480))&gt;(6/4)),50%,((G2479*J2479/C2479*C2480)/((G2479*K2479/D2479*D2480)+(G2479*J2479/C2479*C2480)))),((G2479*J2479/C2479*C2480)/((G2479*K2479/D2479*D2480)+(G2479*J2479/C2479*C2480))))</f>
        <v>0.44084783739888145</v>
      </c>
      <c r="K2480" s="18">
        <f t="shared" si="456"/>
        <v>0.55915216260111855</v>
      </c>
      <c r="L2480" s="20">
        <f t="shared" si="457"/>
        <v>0.78842194823695666</v>
      </c>
      <c r="M2480" s="51">
        <f>IF(AND((B2480-$B$2)&gt;123,OR(((U2479*R2479/C2479*C2480)/(U2479*S2479/D2479*D2480))&lt;(4/6),((U2479*R2479/C2479*C2480)/(U2479*S2479/D2479*D2480))&gt;(6/4))),1,0)</f>
        <v>0</v>
      </c>
      <c r="N2480" s="51">
        <f>IF(AND((B2480-$B$2)&gt;123,OR(((U2479*R2479/C2479*C2480)/(U2479*S2479/D2479*D2480))&lt;(4/6),((U2479*R2479/C2479*C2480)/(U2479*S2479/D2479*D2480))&gt;(6/4))),COUNTIF($M$2:M2480,1),0)</f>
        <v>0</v>
      </c>
      <c r="O2480" s="51">
        <f>IF(OR((ROW(N2480)-MATCH(MAX($N$2:N2480),$N$2:N2480,0))=1,(ROW(N2480)-MATCH(MAX($N$2:N2480),$N$2:N2480,0))&gt;123),IF(OR(((U2479*R2479/C2479*C2480)/(U2479*S2479/D2479*D2480))&lt;(4/6),((U2479*R2479/C2479*C2480)/(U2479*S2479/D2479*D2480))&gt;(6/4)),1,0),0)</f>
        <v>0</v>
      </c>
      <c r="P2480" s="47">
        <f>IF(O2480=1,U2479/2/C2480,P2479)</f>
        <v>3.7894353284260429</v>
      </c>
      <c r="Q2480" s="47">
        <f>IF(O2480=1,U2479/2/D2480,Q2479)</f>
        <v>93.056776270251035</v>
      </c>
      <c r="R2480" s="41">
        <f>P2480*C2480/U2479</f>
        <v>0.4446674193539587</v>
      </c>
      <c r="S2480" s="41">
        <f>Q2480*D2480/U2479</f>
        <v>0.56399675370314994</v>
      </c>
      <c r="T2480" s="41">
        <f t="shared" si="463"/>
        <v>0.78842194823696066</v>
      </c>
      <c r="U2480" s="42">
        <f>P2480*C2480+Q2480*D2480</f>
        <v>36426.34046365018</v>
      </c>
      <c r="V2480" s="25">
        <f>B2480</f>
        <v>44637</v>
      </c>
      <c r="W2480">
        <f>C2480/C$2</f>
        <v>1.8434758323317031</v>
      </c>
      <c r="X2480">
        <f>D2480/D$2</f>
        <v>1.5684392690791829</v>
      </c>
      <c r="Y2480">
        <f t="shared" si="464"/>
        <v>1.8213170231825091</v>
      </c>
      <c r="AA2480" s="15">
        <f t="shared" si="465"/>
        <v>1.9637393977643747E-2</v>
      </c>
      <c r="AB2480" s="15">
        <f t="shared" si="466"/>
        <v>1.7775803703923287E-4</v>
      </c>
      <c r="AC2480" s="15">
        <f t="shared" si="467"/>
        <v>8.6641730571086484E-3</v>
      </c>
    </row>
    <row r="2481" spans="1:29" x14ac:dyDescent="0.4">
      <c r="A2481" s="43">
        <f t="shared" si="458"/>
        <v>2022</v>
      </c>
      <c r="B2481" s="53">
        <v>44638</v>
      </c>
      <c r="C2481" s="45">
        <v>4265.9017000000003</v>
      </c>
      <c r="D2481" s="45">
        <f>VLOOKUP(B2481,'H11001.CSI  中证全债'!$A$2:$B$2792,2,0)</f>
        <v>218.98089999999999</v>
      </c>
      <c r="E2481" s="14">
        <f t="shared" si="459"/>
        <v>0</v>
      </c>
      <c r="F2481" s="14">
        <f>IF(AND((B2481-$B$2)&gt;123,OR(((G2480*J2480/C2480*C2481)/(G2480*K2480/D2480*D2481))&lt;(4/6),((G2480*J2480/C2480*C2481)/(G2480*K2480/D2480*D2481))&gt;(6/4))),COUNTIF($E$2:E2481,1),0)</f>
        <v>0</v>
      </c>
      <c r="G2481" s="21">
        <f t="shared" si="460"/>
        <v>36579.956058565011</v>
      </c>
      <c r="H2481" s="12">
        <f t="shared" si="461"/>
        <v>3.7932660163502669</v>
      </c>
      <c r="I2481" s="12">
        <f t="shared" si="462"/>
        <v>93.150846082302351</v>
      </c>
      <c r="J2481" s="15">
        <f>IF(OR((ROW(F2481)-MATCH(MAX($F$2:F2481),$F$2:F2481,0))=1,(ROW(F2481)-MATCH(MAX($F$2:F2481),$F$2:F2481,0))&gt;123),IF(OR(((G2480*J2480/C2480*C2481)/(G2480*K2480/D2480*D2481))&lt;(4/6),((G2480*J2480/C2480*C2481)/(G2480*K2480/D2480*D2481))&gt;(6/4)),50%,((G2480*J2480/C2480*C2481)/((G2480*K2480/D2480*D2481)+(G2480*J2480/C2480*C2481)))),((G2480*J2480/C2480*C2481)/((G2480*K2480/D2480*D2481)+(G2480*J2480/C2480*C2481))))</f>
        <v>0.44236521011107072</v>
      </c>
      <c r="K2481" s="18">
        <f t="shared" si="456"/>
        <v>0.55763478988892934</v>
      </c>
      <c r="L2481" s="20">
        <f t="shared" si="457"/>
        <v>0.7932883997413106</v>
      </c>
      <c r="M2481" s="51">
        <f>IF(AND((B2481-$B$2)&gt;123,OR(((U2480*R2480/C2480*C2481)/(U2480*S2480/D2480*D2481))&lt;(4/6),((U2480*R2480/C2480*C2481)/(U2480*S2480/D2480*D2481))&gt;(6/4))),1,0)</f>
        <v>0</v>
      </c>
      <c r="N2481" s="51">
        <f>IF(AND((B2481-$B$2)&gt;123,OR(((U2480*R2480/C2480*C2481)/(U2480*S2480/D2480*D2481))&lt;(4/6),((U2480*R2480/C2480*C2481)/(U2480*S2480/D2480*D2481))&gt;(6/4))),COUNTIF($M$2:M2481,1),0)</f>
        <v>0</v>
      </c>
      <c r="O2481" s="51">
        <f>IF(OR((ROW(N2481)-MATCH(MAX($N$2:N2481),$N$2:N2481,0))=1,(ROW(N2481)-MATCH(MAX($N$2:N2481),$N$2:N2481,0))&gt;123),IF(OR(((U2480*R2480/C2480*C2481)/(U2480*S2480/D2480*D2481))&lt;(4/6),((U2480*R2480/C2480*C2481)/(U2480*S2480/D2480*D2481))&gt;(6/4)),1,0),0)</f>
        <v>0</v>
      </c>
      <c r="P2481" s="47">
        <f>IF(O2481=1,U2480/2/C2481,P2480)</f>
        <v>3.7894353284260429</v>
      </c>
      <c r="Q2481" s="47">
        <f>IF(O2481=1,U2480/2/D2481,Q2480)</f>
        <v>93.056776270251035</v>
      </c>
      <c r="R2481" s="41">
        <f>P2481*C2481/U2480</f>
        <v>0.44378212040553777</v>
      </c>
      <c r="S2481" s="41">
        <f>Q2481*D2481/U2480</f>
        <v>0.55942091243266845</v>
      </c>
      <c r="T2481" s="41">
        <f t="shared" si="463"/>
        <v>0.79328839974131482</v>
      </c>
      <c r="U2481" s="42">
        <f>P2481*C2481+Q2481*D2481</f>
        <v>36543.015228330929</v>
      </c>
      <c r="V2481" s="25">
        <f>B2481</f>
        <v>44638</v>
      </c>
      <c r="W2481">
        <f>C2481/C$2</f>
        <v>1.8557460066392519</v>
      </c>
      <c r="X2481">
        <f>D2481/D$2</f>
        <v>1.5691931207452523</v>
      </c>
      <c r="Y2481">
        <f t="shared" si="464"/>
        <v>1.8271507614165465</v>
      </c>
      <c r="AA2481" s="15">
        <f t="shared" si="465"/>
        <v>6.6559995484340995E-3</v>
      </c>
      <c r="AB2481" s="15">
        <f t="shared" si="466"/>
        <v>4.8063809733100982E-4</v>
      </c>
      <c r="AC2481" s="15">
        <f t="shared" si="467"/>
        <v>3.2030328382062212E-3</v>
      </c>
    </row>
    <row r="2482" spans="1:29" x14ac:dyDescent="0.4">
      <c r="A2482" s="43">
        <f t="shared" si="458"/>
        <v>2022</v>
      </c>
      <c r="B2482" s="53">
        <v>44641</v>
      </c>
      <c r="C2482" s="45">
        <v>4258.7458999999999</v>
      </c>
      <c r="D2482" s="45">
        <f>VLOOKUP(B2482,'H11001.CSI  中证全债'!$A$2:$B$2792,2,0)</f>
        <v>218.97030000000001</v>
      </c>
      <c r="E2482" s="14">
        <f t="shared" si="459"/>
        <v>0</v>
      </c>
      <c r="F2482" s="14">
        <f>IF(AND((B2482-$B$2)&gt;123,OR(((G2481*J2481/C2481*C2482)/(G2481*K2481/D2481*D2482))&lt;(4/6),((G2481*J2481/C2481*C2482)/(G2481*K2481/D2481*D2482))&gt;(6/4))),COUNTIF($E$2:E2482,1),0)</f>
        <v>0</v>
      </c>
      <c r="G2482" s="21">
        <f t="shared" si="460"/>
        <v>36551.824806636738</v>
      </c>
      <c r="H2482" s="12">
        <f t="shared" si="461"/>
        <v>3.7932660163502669</v>
      </c>
      <c r="I2482" s="12">
        <f t="shared" si="462"/>
        <v>93.150846082302351</v>
      </c>
      <c r="J2482" s="15">
        <f>IF(OR((ROW(F2482)-MATCH(MAX($F$2:F2482),$F$2:F2482,0))=1,(ROW(F2482)-MATCH(MAX($F$2:F2482),$F$2:F2482,0))&gt;123),IF(OR(((G2481*J2481/C2481*C2482)/(G2481*K2481/D2481*D2482))&lt;(4/6),((G2481*J2481/C2481*C2482)/(G2481*K2481/D2481*D2482))&gt;(6/4)),50%,((G2481*J2481/C2481*C2482)/((G2481*K2481/D2481*D2482)+(G2481*J2481/C2481*C2482)))),((G2481*J2481/C2481*C2482)/((G2481*K2481/D2481*D2482)+(G2481*J2481/C2481*C2482))))</f>
        <v>0.44196305328668162</v>
      </c>
      <c r="K2482" s="18">
        <f t="shared" si="456"/>
        <v>0.55803694671331838</v>
      </c>
      <c r="L2482" s="20">
        <f t="shared" si="457"/>
        <v>0.79199604235834287</v>
      </c>
      <c r="M2482" s="51">
        <f>IF(AND((B2482-$B$2)&gt;123,OR(((U2481*R2481/C2481*C2482)/(U2481*S2481/D2481*D2482))&lt;(4/6),((U2481*R2481/C2481*C2482)/(U2481*S2481/D2481*D2482))&gt;(6/4))),1,0)</f>
        <v>0</v>
      </c>
      <c r="N2482" s="51">
        <f>IF(AND((B2482-$B$2)&gt;123,OR(((U2481*R2481/C2481*C2482)/(U2481*S2481/D2481*D2482))&lt;(4/6),((U2481*R2481/C2481*C2482)/(U2481*S2481/D2481*D2482))&gt;(6/4))),COUNTIF($M$2:M2482,1),0)</f>
        <v>0</v>
      </c>
      <c r="O2482" s="51">
        <f>IF(OR((ROW(N2482)-MATCH(MAX($N$2:N2482),$N$2:N2482,0))=1,(ROW(N2482)-MATCH(MAX($N$2:N2482),$N$2:N2482,0))&gt;123),IF(OR(((U2481*R2481/C2481*C2482)/(U2481*S2481/D2481*D2482))&lt;(4/6),((U2481*R2481/C2481*C2482)/(U2481*S2481/D2481*D2482))&gt;(6/4)),1,0),0)</f>
        <v>0</v>
      </c>
      <c r="P2482" s="47">
        <f>IF(O2482=1,U2481/2/C2482,P2481)</f>
        <v>3.7894353284260429</v>
      </c>
      <c r="Q2482" s="47">
        <f>IF(O2482=1,U2481/2/D2482,Q2481)</f>
        <v>93.056776270251035</v>
      </c>
      <c r="R2482" s="41">
        <f>P2482*C2482/U2481</f>
        <v>0.44162316840614646</v>
      </c>
      <c r="S2482" s="41">
        <f>Q2482*D2482/U2481</f>
        <v>0.55760779699241136</v>
      </c>
      <c r="T2482" s="41">
        <f t="shared" si="463"/>
        <v>0.79199604235834709</v>
      </c>
      <c r="U2482" s="42">
        <f>P2482*C2482+Q2482*D2482</f>
        <v>36514.912385179312</v>
      </c>
      <c r="V2482" s="25">
        <f>B2482</f>
        <v>44641</v>
      </c>
      <c r="W2482">
        <f>C2482/C$2</f>
        <v>1.8526331015119935</v>
      </c>
      <c r="X2482">
        <f>D2482/D$2</f>
        <v>1.5691171623074167</v>
      </c>
      <c r="Y2482">
        <f t="shared" si="464"/>
        <v>1.8257456192589656</v>
      </c>
      <c r="AA2482" s="15">
        <f t="shared" si="465"/>
        <v>-1.6774413718911863E-3</v>
      </c>
      <c r="AB2482" s="15">
        <f t="shared" si="466"/>
        <v>-4.8406048198557095E-5</v>
      </c>
      <c r="AC2482" s="15">
        <f t="shared" si="467"/>
        <v>-7.6903460144228664E-4</v>
      </c>
    </row>
    <row r="2483" spans="1:29" x14ac:dyDescent="0.4">
      <c r="A2483" s="43">
        <f t="shared" si="458"/>
        <v>2022</v>
      </c>
      <c r="B2483" s="53">
        <v>44642</v>
      </c>
      <c r="C2483" s="45">
        <v>4255.2950000000001</v>
      </c>
      <c r="D2483" s="45">
        <f>VLOOKUP(B2483,'H11001.CSI  中证全债'!$A$2:$B$2792,2,0)</f>
        <v>218.83269999999999</v>
      </c>
      <c r="E2483" s="14">
        <f t="shared" si="459"/>
        <v>0</v>
      </c>
      <c r="F2483" s="14">
        <f>IF(AND((B2483-$B$2)&gt;123,OR(((G2482*J2482/C2482*C2483)/(G2482*K2482/D2482*D2483))&lt;(4/6),((G2482*J2482/C2482*C2483)/(G2482*K2482/D2482*D2483))&gt;(6/4))),COUNTIF($E$2:E2483,1),0)</f>
        <v>0</v>
      </c>
      <c r="G2483" s="21">
        <f t="shared" si="460"/>
        <v>36525.917068519986</v>
      </c>
      <c r="H2483" s="12">
        <f t="shared" si="461"/>
        <v>3.7932660163502669</v>
      </c>
      <c r="I2483" s="12">
        <f t="shared" si="462"/>
        <v>93.150846082302351</v>
      </c>
      <c r="J2483" s="15">
        <f>IF(OR((ROW(F2483)-MATCH(MAX($F$2:F2483),$F$2:F2483,0))=1,(ROW(F2483)-MATCH(MAX($F$2:F2483),$F$2:F2483,0))&gt;123),IF(OR(((G2482*J2482/C2482*C2483)/(G2482*K2482/D2482*D2483))&lt;(4/6),((G2482*J2482/C2482*C2483)/(G2482*K2482/D2482*D2483))&gt;(6/4)),50%,((G2482*J2482/C2482*C2483)/((G2482*K2482/D2482*D2483)+(G2482*J2482/C2482*C2483)))),((G2482*J2482/C2482*C2483)/((G2482*K2482/D2482*D2483)+(G2482*J2482/C2482*C2483))))</f>
        <v>0.44191815588818739</v>
      </c>
      <c r="K2483" s="18">
        <f t="shared" si="456"/>
        <v>0.55808184411181261</v>
      </c>
      <c r="L2483" s="20">
        <f t="shared" si="457"/>
        <v>0.79185187719464378</v>
      </c>
      <c r="M2483" s="51">
        <f>IF(AND((B2483-$B$2)&gt;123,OR(((U2482*R2482/C2482*C2483)/(U2482*S2482/D2482*D2483))&lt;(4/6),((U2482*R2482/C2482*C2483)/(U2482*S2482/D2482*D2483))&gt;(6/4))),1,0)</f>
        <v>0</v>
      </c>
      <c r="N2483" s="51">
        <f>IF(AND((B2483-$B$2)&gt;123,OR(((U2482*R2482/C2482*C2483)/(U2482*S2482/D2482*D2483))&lt;(4/6),((U2482*R2482/C2482*C2483)/(U2482*S2482/D2482*D2483))&gt;(6/4))),COUNTIF($M$2:M2483,1),0)</f>
        <v>0</v>
      </c>
      <c r="O2483" s="51">
        <f>IF(OR((ROW(N2483)-MATCH(MAX($N$2:N2483),$N$2:N2483,0))=1,(ROW(N2483)-MATCH(MAX($N$2:N2483),$N$2:N2483,0))&gt;123),IF(OR(((U2482*R2482/C2482*C2483)/(U2482*S2482/D2482*D2483))&lt;(4/6),((U2482*R2482/C2482*C2483)/(U2482*S2482/D2482*D2483))&gt;(6/4)),1,0),0)</f>
        <v>0</v>
      </c>
      <c r="P2483" s="47">
        <f>IF(O2483=1,U2482/2/C2483,P2482)</f>
        <v>3.7894353284260429</v>
      </c>
      <c r="Q2483" s="47">
        <f>IF(O2483=1,U2482/2/D2483,Q2482)</f>
        <v>93.056776270251035</v>
      </c>
      <c r="R2483" s="41">
        <f>P2483*C2483/U2482</f>
        <v>0.44160492666058232</v>
      </c>
      <c r="S2483" s="41">
        <f>Q2483*D2483/U2482</f>
        <v>0.55768627868268572</v>
      </c>
      <c r="T2483" s="41">
        <f t="shared" si="463"/>
        <v>0.791851877194648</v>
      </c>
      <c r="U2483" s="42">
        <f>P2483*C2483+Q2483*D2483</f>
        <v>36489.03081038966</v>
      </c>
      <c r="V2483" s="25">
        <f>B2483</f>
        <v>44642</v>
      </c>
      <c r="W2483">
        <f>C2483/C$2</f>
        <v>1.8511318962933381</v>
      </c>
      <c r="X2483">
        <f>D2483/D$2</f>
        <v>1.5681311357936221</v>
      </c>
      <c r="Y2483">
        <f t="shared" si="464"/>
        <v>1.824451540519483</v>
      </c>
      <c r="AA2483" s="15">
        <f t="shared" si="465"/>
        <v>-8.1030896912626105E-4</v>
      </c>
      <c r="AB2483" s="15">
        <f t="shared" si="466"/>
        <v>-6.2839572307316072E-4</v>
      </c>
      <c r="AC2483" s="15">
        <f t="shared" si="467"/>
        <v>-7.0879465673201469E-4</v>
      </c>
    </row>
    <row r="2484" spans="1:29" x14ac:dyDescent="0.4">
      <c r="A2484" s="43">
        <f t="shared" si="458"/>
        <v>2022</v>
      </c>
      <c r="B2484" s="53">
        <v>44643</v>
      </c>
      <c r="C2484" s="45">
        <v>4276.5173999999997</v>
      </c>
      <c r="D2484" s="45">
        <f>VLOOKUP(B2484,'H11001.CSI  中证全债'!$A$2:$B$2792,2,0)</f>
        <v>218.84530000000001</v>
      </c>
      <c r="E2484" s="14">
        <f t="shared" si="459"/>
        <v>0</v>
      </c>
      <c r="F2484" s="14">
        <f>IF(AND((B2484-$B$2)&gt;123,OR(((G2483*J2483/C2483*C2484)/(G2483*K2483/D2483*D2484))&lt;(4/6),((G2483*J2483/C2483*C2484)/(G2483*K2483/D2483*D2484))&gt;(6/4))),COUNTIF($E$2:E2484,1),0)</f>
        <v>0</v>
      </c>
      <c r="G2484" s="21">
        <f t="shared" si="460"/>
        <v>36607.592977886015</v>
      </c>
      <c r="H2484" s="12">
        <f t="shared" si="461"/>
        <v>3.7932660163502669</v>
      </c>
      <c r="I2484" s="12">
        <f t="shared" si="462"/>
        <v>93.150846082302351</v>
      </c>
      <c r="J2484" s="15">
        <f>IF(OR((ROW(F2484)-MATCH(MAX($F$2:F2484),$F$2:F2484,0))=1,(ROW(F2484)-MATCH(MAX($F$2:F2484),$F$2:F2484,0))&gt;123),IF(OR(((G2483*J2483/C2483*C2484)/(G2483*K2483/D2483*D2484))&lt;(4/6),((G2483*J2483/C2483*C2484)/(G2483*K2483/D2483*D2484))&gt;(6/4)),50%,((G2483*J2483/C2483*C2484)/((G2483*K2483/D2483*D2484)+(G2483*J2483/C2483*C2484)))),((G2483*J2483/C2483*C2484)/((G2483*K2483/D2483*D2484)+(G2483*J2483/C2483*C2484))))</f>
        <v>0.44313124142169108</v>
      </c>
      <c r="K2484" s="18">
        <f t="shared" si="456"/>
        <v>0.55686875857830898</v>
      </c>
      <c r="L2484" s="20">
        <f t="shared" si="457"/>
        <v>0.79575525578595785</v>
      </c>
      <c r="M2484" s="51">
        <f>IF(AND((B2484-$B$2)&gt;123,OR(((U2483*R2483/C2483*C2484)/(U2483*S2483/D2483*D2484))&lt;(4/6),((U2483*R2483/C2483*C2484)/(U2483*S2483/D2483*D2484))&gt;(6/4))),1,0)</f>
        <v>0</v>
      </c>
      <c r="N2484" s="51">
        <f>IF(AND((B2484-$B$2)&gt;123,OR(((U2483*R2483/C2483*C2484)/(U2483*S2483/D2483*D2484))&lt;(4/6),((U2483*R2483/C2483*C2484)/(U2483*S2483/D2483*D2484))&gt;(6/4))),COUNTIF($M$2:M2484,1),0)</f>
        <v>0</v>
      </c>
      <c r="O2484" s="51">
        <f>IF(OR((ROW(N2484)-MATCH(MAX($N$2:N2484),$N$2:N2484,0))=1,(ROW(N2484)-MATCH(MAX($N$2:N2484),$N$2:N2484,0))&gt;123),IF(OR(((U2483*R2483/C2483*C2484)/(U2483*S2483/D2483*D2484))&lt;(4/6),((U2483*R2483/C2483*C2484)/(U2483*S2483/D2483*D2484))&gt;(6/4)),1,0),0)</f>
        <v>0</v>
      </c>
      <c r="P2484" s="47">
        <f>IF(O2484=1,U2483/2/C2484,P2483)</f>
        <v>3.7894353284260429</v>
      </c>
      <c r="Q2484" s="47">
        <f>IF(O2484=1,U2483/2/D2484,Q2483)</f>
        <v>93.056776270251035</v>
      </c>
      <c r="R2484" s="41">
        <f>P2484*C2484/U2483</f>
        <v>0.44412213090555447</v>
      </c>
      <c r="S2484" s="41">
        <f>Q2484*D2484/U2483</f>
        <v>0.55811397747778368</v>
      </c>
      <c r="T2484" s="41">
        <f t="shared" si="463"/>
        <v>0.79575525578596218</v>
      </c>
      <c r="U2484" s="42">
        <f>P2484*C2484+Q2484*D2484</f>
        <v>36570.624238084652</v>
      </c>
      <c r="V2484" s="25">
        <f>B2484</f>
        <v>44643</v>
      </c>
      <c r="W2484">
        <f>C2484/C$2</f>
        <v>1.8603640321513444</v>
      </c>
      <c r="X2484">
        <f>D2484/D$2</f>
        <v>1.5682214260121818</v>
      </c>
      <c r="Y2484">
        <f t="shared" si="464"/>
        <v>1.8285312119042327</v>
      </c>
      <c r="AA2484" s="15">
        <f t="shared" si="465"/>
        <v>4.9872923028837501E-3</v>
      </c>
      <c r="AB2484" s="15">
        <f t="shared" si="466"/>
        <v>5.7578232138144614E-5</v>
      </c>
      <c r="AC2484" s="15">
        <f t="shared" si="467"/>
        <v>2.2361083833382089E-3</v>
      </c>
    </row>
    <row r="2485" spans="1:29" x14ac:dyDescent="0.4">
      <c r="A2485" s="43">
        <f t="shared" si="458"/>
        <v>2022</v>
      </c>
      <c r="B2485" s="53">
        <v>44644</v>
      </c>
      <c r="C2485" s="45">
        <v>4251.3060999999998</v>
      </c>
      <c r="D2485" s="45">
        <f>VLOOKUP(B2485,'H11001.CSI  中证全债'!$A$2:$B$2792,2,0)</f>
        <v>218.9462</v>
      </c>
      <c r="E2485" s="14">
        <f t="shared" si="459"/>
        <v>0</v>
      </c>
      <c r="F2485" s="14">
        <f>IF(AND((B2485-$B$2)&gt;123,OR(((G2484*J2484/C2484*C2485)/(G2484*K2484/D2484*D2485))&lt;(4/6),((G2484*J2484/C2484*C2485)/(G2484*K2484/D2484*D2485))&gt;(6/4))),COUNTIF($E$2:E2485,1),0)</f>
        <v>0</v>
      </c>
      <c r="G2485" s="21">
        <f t="shared" si="460"/>
        <v>36521.358730737717</v>
      </c>
      <c r="H2485" s="12">
        <f t="shared" si="461"/>
        <v>3.7932660163502669</v>
      </c>
      <c r="I2485" s="12">
        <f t="shared" si="462"/>
        <v>93.150846082302351</v>
      </c>
      <c r="J2485" s="15">
        <f>IF(OR((ROW(F2485)-MATCH(MAX($F$2:F2485),$F$2:F2485,0))=1,(ROW(F2485)-MATCH(MAX($F$2:F2485),$F$2:F2485,0))&gt;123),IF(OR(((G2484*J2484/C2484*C2485)/(G2484*K2484/D2484*D2485))&lt;(4/6),((G2484*J2484/C2484*C2485)/(G2484*K2484/D2484*D2485))&gt;(6/4)),50%,((G2484*J2484/C2484*C2485)/((G2484*K2484/D2484*D2485)+(G2484*J2484/C2484*C2485)))),((G2484*J2484/C2484*C2485)/((G2484*K2484/D2484*D2485)+(G2484*J2484/C2484*C2485))))</f>
        <v>0.44155900860994213</v>
      </c>
      <c r="K2485" s="18">
        <f t="shared" si="456"/>
        <v>0.55844099139005787</v>
      </c>
      <c r="L2485" s="20">
        <f t="shared" si="457"/>
        <v>0.79069949272675</v>
      </c>
      <c r="M2485" s="51">
        <f>IF(AND((B2485-$B$2)&gt;123,OR(((U2484*R2484/C2484*C2485)/(U2484*S2484/D2484*D2485))&lt;(4/6),((U2484*R2484/C2484*C2485)/(U2484*S2484/D2484*D2485))&gt;(6/4))),1,0)</f>
        <v>0</v>
      </c>
      <c r="N2485" s="51">
        <f>IF(AND((B2485-$B$2)&gt;123,OR(((U2484*R2484/C2484*C2485)/(U2484*S2484/D2484*D2485))&lt;(4/6),((U2484*R2484/C2484*C2485)/(U2484*S2484/D2484*D2485))&gt;(6/4))),COUNTIF($M$2:M2485,1),0)</f>
        <v>0</v>
      </c>
      <c r="O2485" s="51">
        <f>IF(OR((ROW(N2485)-MATCH(MAX($N$2:N2485),$N$2:N2485,0))=1,(ROW(N2485)-MATCH(MAX($N$2:N2485),$N$2:N2485,0))&gt;123),IF(OR(((U2484*R2484/C2484*C2485)/(U2484*S2484/D2484*D2485))&lt;(4/6),((U2484*R2484/C2484*C2485)/(U2484*S2484/D2484*D2485))&gt;(6/4)),1,0),0)</f>
        <v>0</v>
      </c>
      <c r="P2485" s="47">
        <f>IF(O2485=1,U2484/2/C2485,P2484)</f>
        <v>3.7894353284260429</v>
      </c>
      <c r="Q2485" s="47">
        <f>IF(O2485=1,U2484/2/D2485,Q2484)</f>
        <v>93.056776270251035</v>
      </c>
      <c r="R2485" s="41">
        <f>P2485*C2485/U2484</f>
        <v>0.44051885530890478</v>
      </c>
      <c r="S2485" s="41">
        <f>Q2485*D2485/U2484</f>
        <v>0.55712550641680625</v>
      </c>
      <c r="T2485" s="41">
        <f t="shared" si="463"/>
        <v>0.79069949272675422</v>
      </c>
      <c r="U2485" s="42">
        <f>P2485*C2485+Q2485*D2485</f>
        <v>36484.47707591478</v>
      </c>
      <c r="V2485" s="25">
        <f>B2485</f>
        <v>44644</v>
      </c>
      <c r="W2485">
        <f>C2485/C$2</f>
        <v>1.8493966511408575</v>
      </c>
      <c r="X2485">
        <f>D2485/D$2</f>
        <v>1.5689444643496953</v>
      </c>
      <c r="Y2485">
        <f t="shared" si="464"/>
        <v>1.8242238537957389</v>
      </c>
      <c r="AA2485" s="15">
        <f t="shared" si="465"/>
        <v>-5.8952876001392429E-3</v>
      </c>
      <c r="AB2485" s="15">
        <f t="shared" si="466"/>
        <v>4.610562803952778E-4</v>
      </c>
      <c r="AC2485" s="15">
        <f t="shared" si="467"/>
        <v>-2.3556382742890847E-3</v>
      </c>
    </row>
    <row r="2486" spans="1:29" x14ac:dyDescent="0.4">
      <c r="A2486" s="43">
        <f t="shared" si="458"/>
        <v>2022</v>
      </c>
      <c r="B2486" s="53">
        <v>44645</v>
      </c>
      <c r="C2486" s="45">
        <v>4174.5742</v>
      </c>
      <c r="D2486" s="45">
        <f>VLOOKUP(B2486,'H11001.CSI  中证全债'!$A$2:$B$2792,2,0)</f>
        <v>219.0667</v>
      </c>
      <c r="E2486" s="14">
        <f t="shared" si="459"/>
        <v>0</v>
      </c>
      <c r="F2486" s="14">
        <f>IF(AND((B2486-$B$2)&gt;123,OR(((G2485*J2485/C2485*C2486)/(G2485*K2485/D2485*D2486))&lt;(4/6),((G2485*J2485/C2485*C2486)/(G2485*K2485/D2485*D2486))&gt;(6/4))),COUNTIF($E$2:E2486,1),0)</f>
        <v>0</v>
      </c>
      <c r="G2486" s="21">
        <f t="shared" si="460"/>
        <v>36241.51889905065</v>
      </c>
      <c r="H2486" s="12">
        <f t="shared" si="461"/>
        <v>3.7932660163502669</v>
      </c>
      <c r="I2486" s="12">
        <f t="shared" si="462"/>
        <v>93.150846082302351</v>
      </c>
      <c r="J2486" s="15">
        <f>IF(OR((ROW(F2486)-MATCH(MAX($F$2:F2486),$F$2:F2486,0))=1,(ROW(F2486)-MATCH(MAX($F$2:F2486),$F$2:F2486,0))&gt;123),IF(OR(((G2485*J2485/C2485*C2486)/(G2485*K2485/D2485*D2486))&lt;(4/6),((G2485*J2485/C2485*C2486)/(G2485*K2485/D2485*D2486))&gt;(6/4)),50%,((G2485*J2485/C2485*C2486)/((G2485*K2485/D2485*D2486)+(G2485*J2485/C2485*C2486)))),((G2485*J2485/C2485*C2486)/((G2485*K2485/D2485*D2486)+(G2485*J2485/C2485*C2486))))</f>
        <v>0.43693727323352943</v>
      </c>
      <c r="K2486" s="18">
        <f t="shared" si="456"/>
        <v>0.56306272676647051</v>
      </c>
      <c r="L2486" s="20">
        <f t="shared" si="457"/>
        <v>0.77600106073927455</v>
      </c>
      <c r="M2486" s="51">
        <f>IF(AND((B2486-$B$2)&gt;123,OR(((U2485*R2485/C2485*C2486)/(U2485*S2485/D2485*D2486))&lt;(4/6),((U2485*R2485/C2485*C2486)/(U2485*S2485/D2485*D2486))&gt;(6/4))),1,0)</f>
        <v>0</v>
      </c>
      <c r="N2486" s="51">
        <f>IF(AND((B2486-$B$2)&gt;123,OR(((U2485*R2485/C2485*C2486)/(U2485*S2485/D2485*D2486))&lt;(4/6),((U2485*R2485/C2485*C2486)/(U2485*S2485/D2485*D2486))&gt;(6/4))),COUNTIF($M$2:M2486,1),0)</f>
        <v>0</v>
      </c>
      <c r="O2486" s="51">
        <f>IF(OR((ROW(N2486)-MATCH(MAX($N$2:N2486),$N$2:N2486,0))=1,(ROW(N2486)-MATCH(MAX($N$2:N2486),$N$2:N2486,0))&gt;123),IF(OR(((U2485*R2485/C2485*C2486)/(U2485*S2485/D2485*D2486))&lt;(4/6),((U2485*R2485/C2485*C2486)/(U2485*S2485/D2485*D2486))&gt;(6/4)),1,0),0)</f>
        <v>0</v>
      </c>
      <c r="P2486" s="47">
        <f>IF(O2486=1,U2485/2/C2486,P2485)</f>
        <v>3.7894353284260429</v>
      </c>
      <c r="Q2486" s="47">
        <f>IF(O2486=1,U2485/2/D2486,Q2485)</f>
        <v>93.056776270251035</v>
      </c>
      <c r="R2486" s="41">
        <f>P2486*C2486/U2485</f>
        <v>0.43358930214896735</v>
      </c>
      <c r="S2486" s="41">
        <f>Q2486*D2486/U2485</f>
        <v>0.55874833693641668</v>
      </c>
      <c r="T2486" s="41">
        <f t="shared" si="463"/>
        <v>0.77600106073927888</v>
      </c>
      <c r="U2486" s="42">
        <f>P2486*C2486+Q2486*D2486</f>
        <v>36204.919844778087</v>
      </c>
      <c r="V2486" s="25">
        <f>B2486</f>
        <v>44645</v>
      </c>
      <c r="W2486">
        <f>C2486/C$2</f>
        <v>1.8160168578355307</v>
      </c>
      <c r="X2486">
        <f>D2486/D$2</f>
        <v>1.5698079541383014</v>
      </c>
      <c r="Y2486">
        <f t="shared" si="464"/>
        <v>1.8102459922389043</v>
      </c>
      <c r="AA2486" s="15">
        <f t="shared" si="465"/>
        <v>-1.8049017924162136E-2</v>
      </c>
      <c r="AB2486" s="15">
        <f t="shared" si="466"/>
        <v>5.5036351395920668E-4</v>
      </c>
      <c r="AC2486" s="15">
        <f t="shared" si="467"/>
        <v>-7.6623609146160288E-3</v>
      </c>
    </row>
    <row r="2487" spans="1:29" x14ac:dyDescent="0.4">
      <c r="A2487" s="43">
        <f t="shared" si="458"/>
        <v>2022</v>
      </c>
      <c r="B2487" s="53">
        <v>44648</v>
      </c>
      <c r="C2487" s="45">
        <v>4148.4663</v>
      </c>
      <c r="D2487" s="45">
        <f>VLOOKUP(B2487,'H11001.CSI  中证全债'!$A$2:$B$2792,2,0)</f>
        <v>219.15629999999999</v>
      </c>
      <c r="E2487" s="14">
        <f t="shared" si="459"/>
        <v>0</v>
      </c>
      <c r="F2487" s="14">
        <f>IF(AND((B2487-$B$2)&gt;123,OR(((G2486*J2486/C2486*C2487)/(G2486*K2486/D2486*D2487))&lt;(4/6),((G2486*J2486/C2486*C2487)/(G2486*K2486/D2486*D2487))&gt;(6/4))),COUNTIF($E$2:E2487,1),0)</f>
        <v>0</v>
      </c>
      <c r="G2487" s="21">
        <f t="shared" si="460"/>
        <v>36150.831005031345</v>
      </c>
      <c r="H2487" s="12">
        <f t="shared" si="461"/>
        <v>3.7932660163502669</v>
      </c>
      <c r="I2487" s="12">
        <f t="shared" si="462"/>
        <v>93.150846082302351</v>
      </c>
      <c r="J2487" s="15">
        <f>IF(OR((ROW(F2487)-MATCH(MAX($F$2:F2487),$F$2:F2487,0))=1,(ROW(F2487)-MATCH(MAX($F$2:F2487),$F$2:F2487,0))&gt;123),IF(OR(((G2486*J2486/C2486*C2487)/(G2486*K2486/D2486*D2487))&lt;(4/6),((G2486*J2486/C2486*C2487)/(G2486*K2486/D2486*D2487))&gt;(6/4)),50%,((G2486*J2486/C2486*C2487)/((G2486*K2486/D2486*D2487)+(G2486*J2486/C2486*C2487)))),((G2486*J2486/C2486*C2487)/((G2486*K2486/D2486*D2487)+(G2486*J2486/C2486*C2487))))</f>
        <v>0.43529390053507289</v>
      </c>
      <c r="K2487" s="18">
        <f t="shared" si="456"/>
        <v>0.56470609946492711</v>
      </c>
      <c r="L2487" s="20">
        <f t="shared" si="457"/>
        <v>0.77083265250282318</v>
      </c>
      <c r="M2487" s="51">
        <f>IF(AND((B2487-$B$2)&gt;123,OR(((U2486*R2486/C2486*C2487)/(U2486*S2486/D2486*D2487))&lt;(4/6),((U2486*R2486/C2486*C2487)/(U2486*S2486/D2486*D2487))&gt;(6/4))),1,0)</f>
        <v>0</v>
      </c>
      <c r="N2487" s="51">
        <f>IF(AND((B2487-$B$2)&gt;123,OR(((U2486*R2486/C2486*C2487)/(U2486*S2486/D2486*D2487))&lt;(4/6),((U2486*R2486/C2486*C2487)/(U2486*S2486/D2486*D2487))&gt;(6/4))),COUNTIF($M$2:M2487,1),0)</f>
        <v>0</v>
      </c>
      <c r="O2487" s="51">
        <f>IF(OR((ROW(N2487)-MATCH(MAX($N$2:N2487),$N$2:N2487,0))=1,(ROW(N2487)-MATCH(MAX($N$2:N2487),$N$2:N2487,0))&gt;123),IF(OR(((U2486*R2486/C2486*C2487)/(U2486*S2486/D2486*D2487))&lt;(4/6),((U2486*R2486/C2486*C2487)/(U2486*S2486/D2486*D2487))&gt;(6/4)),1,0),0)</f>
        <v>0</v>
      </c>
      <c r="P2487" s="47">
        <f>IF(O2487=1,U2486/2/C2487,P2486)</f>
        <v>3.7894353284260429</v>
      </c>
      <c r="Q2487" s="47">
        <f>IF(O2487=1,U2486/2/D2487,Q2486)</f>
        <v>93.056776270251035</v>
      </c>
      <c r="R2487" s="41">
        <f>P2487*C2487/U2486</f>
        <v>0.43420465570433381</v>
      </c>
      <c r="S2487" s="41">
        <f>Q2487*D2487/U2486</f>
        <v>0.563293023841827</v>
      </c>
      <c r="T2487" s="41">
        <f t="shared" si="463"/>
        <v>0.77083265250282729</v>
      </c>
      <c r="U2487" s="42">
        <f>P2487*C2487+Q2487*D2487</f>
        <v>36114.323533320887</v>
      </c>
      <c r="V2487" s="25">
        <f>B2487</f>
        <v>44648</v>
      </c>
      <c r="W2487">
        <f>C2487/C$2</f>
        <v>1.8046594392698998</v>
      </c>
      <c r="X2487">
        <f>D2487/D$2</f>
        <v>1.5704500179147256</v>
      </c>
      <c r="Y2487">
        <f t="shared" si="464"/>
        <v>1.8057161766660443</v>
      </c>
      <c r="AA2487" s="15">
        <f t="shared" si="465"/>
        <v>-6.2540270574181767E-3</v>
      </c>
      <c r="AB2487" s="15">
        <f t="shared" si="466"/>
        <v>4.0900785012043528E-4</v>
      </c>
      <c r="AC2487" s="15">
        <f t="shared" si="467"/>
        <v>-2.5023204538392463E-3</v>
      </c>
    </row>
    <row r="2488" spans="1:29" x14ac:dyDescent="0.4">
      <c r="A2488" s="43">
        <f t="shared" si="458"/>
        <v>2022</v>
      </c>
      <c r="B2488" s="53">
        <v>44649</v>
      </c>
      <c r="C2488" s="45">
        <v>4134.1441000000004</v>
      </c>
      <c r="D2488" s="45">
        <f>VLOOKUP(B2488,'H11001.CSI  中证全债'!$A$2:$B$2792,2,0)</f>
        <v>219.16810000000001</v>
      </c>
      <c r="E2488" s="14">
        <f t="shared" si="459"/>
        <v>0</v>
      </c>
      <c r="F2488" s="14">
        <f>IF(AND((B2488-$B$2)&gt;123,OR(((G2487*J2487/C2487*C2488)/(G2487*K2487/D2487*D2488))&lt;(4/6),((G2487*J2487/C2487*C2488)/(G2487*K2487/D2487*D2488))&gt;(6/4))),COUNTIF($E$2:E2488,1),0)</f>
        <v>0</v>
      </c>
      <c r="G2488" s="21">
        <f t="shared" si="460"/>
        <v>36097.602270475749</v>
      </c>
      <c r="H2488" s="12">
        <f t="shared" si="461"/>
        <v>3.7932660163502669</v>
      </c>
      <c r="I2488" s="12">
        <f t="shared" si="462"/>
        <v>93.150846082302351</v>
      </c>
      <c r="J2488" s="15">
        <f>IF(OR((ROW(F2488)-MATCH(MAX($F$2:F2488),$F$2:F2488,0))=1,(ROW(F2488)-MATCH(MAX($F$2:F2488),$F$2:F2488,0))&gt;123),IF(OR(((G2487*J2487/C2487*C2488)/(G2487*K2487/D2487*D2488))&lt;(4/6),((G2487*J2487/C2487*C2488)/(G2487*K2487/D2487*D2488))&gt;(6/4)),50%,((G2487*J2487/C2487*C2488)/((G2487*K2487/D2487*D2488)+(G2487*J2487/C2487*C2488)))),((G2487*J2487/C2487*C2488)/((G2487*K2487/D2487*D2488)+(G2487*J2487/C2487*C2488))))</f>
        <v>0.4344307470541115</v>
      </c>
      <c r="K2488" s="18">
        <f t="shared" si="456"/>
        <v>0.56556925294588845</v>
      </c>
      <c r="L2488" s="20">
        <f t="shared" si="457"/>
        <v>0.76813006504735892</v>
      </c>
      <c r="M2488" s="51">
        <f>IF(AND((B2488-$B$2)&gt;123,OR(((U2487*R2487/C2487*C2488)/(U2487*S2487/D2487*D2488))&lt;(4/6),((U2487*R2487/C2487*C2488)/(U2487*S2487/D2487*D2488))&gt;(6/4))),1,0)</f>
        <v>0</v>
      </c>
      <c r="N2488" s="51">
        <f>IF(AND((B2488-$B$2)&gt;123,OR(((U2487*R2487/C2487*C2488)/(U2487*S2487/D2487*D2488))&lt;(4/6),((U2487*R2487/C2487*C2488)/(U2487*S2487/D2487*D2488))&gt;(6/4))),COUNTIF($M$2:M2488,1),0)</f>
        <v>0</v>
      </c>
      <c r="O2488" s="51">
        <f>IF(OR((ROW(N2488)-MATCH(MAX($N$2:N2488),$N$2:N2488,0))=1,(ROW(N2488)-MATCH(MAX($N$2:N2488),$N$2:N2488,0))&gt;123),IF(OR(((U2487*R2487/C2487*C2488)/(U2487*S2487/D2487*D2488))&lt;(4/6),((U2487*R2487/C2487*C2488)/(U2487*S2487/D2487*D2488))&gt;(6/4)),1,0),0)</f>
        <v>0</v>
      </c>
      <c r="P2488" s="47">
        <f>IF(O2488=1,U2487/2/C2488,P2487)</f>
        <v>3.7894353284260429</v>
      </c>
      <c r="Q2488" s="47">
        <f>IF(O2488=1,U2487/2/D2488,Q2487)</f>
        <v>93.056776270251035</v>
      </c>
      <c r="R2488" s="41">
        <f>P2488*C2488/U2487</f>
        <v>0.43379108820603507</v>
      </c>
      <c r="S2488" s="41">
        <f>Q2488*D2488/U2487</f>
        <v>0.56473650485128113</v>
      </c>
      <c r="T2488" s="41">
        <f t="shared" si="463"/>
        <v>0.76813006504736314</v>
      </c>
      <c r="U2488" s="42">
        <f>P2488*C2488+Q2488*D2488</f>
        <v>36061.1485526201</v>
      </c>
      <c r="V2488" s="25">
        <f>B2488</f>
        <v>44649</v>
      </c>
      <c r="W2488">
        <f>C2488/C$2</f>
        <v>1.7984290178196614</v>
      </c>
      <c r="X2488">
        <f>D2488/D$2</f>
        <v>1.5705345754209961</v>
      </c>
      <c r="Y2488">
        <f t="shared" si="464"/>
        <v>1.803057427631005</v>
      </c>
      <c r="AA2488" s="15">
        <f t="shared" si="465"/>
        <v>-3.4524084238071184E-3</v>
      </c>
      <c r="AB2488" s="15">
        <f t="shared" si="466"/>
        <v>5.384285096998731E-5</v>
      </c>
      <c r="AC2488" s="15">
        <f t="shared" si="467"/>
        <v>-1.4724069426836905E-3</v>
      </c>
    </row>
    <row r="2489" spans="1:29" x14ac:dyDescent="0.4">
      <c r="A2489" s="43">
        <f t="shared" si="458"/>
        <v>2022</v>
      </c>
      <c r="B2489" s="53">
        <v>44650</v>
      </c>
      <c r="C2489" s="45">
        <v>4254.0989</v>
      </c>
      <c r="D2489" s="45">
        <f>VLOOKUP(B2489,'H11001.CSI  中证全债'!$A$2:$B$2792,2,0)</f>
        <v>219.30009999999999</v>
      </c>
      <c r="E2489" s="14">
        <f t="shared" si="459"/>
        <v>0</v>
      </c>
      <c r="F2489" s="14">
        <f>IF(AND((B2489-$B$2)&gt;123,OR(((G2488*J2488/C2488*C2489)/(G2488*K2488/D2488*D2489))&lt;(4/6),((G2488*J2488/C2488*C2489)/(G2488*K2488/D2488*D2489))&gt;(6/4))),COUNTIF($E$2:E2489,1),0)</f>
        <v>0</v>
      </c>
      <c r="G2489" s="21">
        <f t="shared" si="460"/>
        <v>36564.918648496707</v>
      </c>
      <c r="H2489" s="12">
        <f t="shared" si="461"/>
        <v>3.7932660163502669</v>
      </c>
      <c r="I2489" s="12">
        <f t="shared" si="462"/>
        <v>93.150846082302351</v>
      </c>
      <c r="J2489" s="15">
        <f>IF(OR((ROW(F2489)-MATCH(MAX($F$2:F2489),$F$2:F2489,0))=1,(ROW(F2489)-MATCH(MAX($F$2:F2489),$F$2:F2489,0))&gt;123),IF(OR(((G2488*J2488/C2488*C2489)/(G2488*K2488/D2488*D2489))&lt;(4/6),((G2488*J2488/C2488*C2489)/(G2488*K2488/D2488*D2489))&gt;(6/4)),50%,((G2488*J2488/C2488*C2489)/((G2488*K2488/D2488*D2489)+(G2488*J2488/C2488*C2489)))),((G2488*J2488/C2488*C2489)/((G2488*K2488/D2488*D2489)+(G2488*J2488/C2488*C2489))))</f>
        <v>0.44132270449414773</v>
      </c>
      <c r="K2489" s="18">
        <f t="shared" si="456"/>
        <v>0.55867729550585232</v>
      </c>
      <c r="L2489" s="20">
        <f t="shared" si="457"/>
        <v>0.78994207934395055</v>
      </c>
      <c r="M2489" s="51">
        <f>IF(AND((B2489-$B$2)&gt;123,OR(((U2488*R2488/C2488*C2489)/(U2488*S2488/D2488*D2489))&lt;(4/6),((U2488*R2488/C2488*C2489)/(U2488*S2488/D2488*D2489))&gt;(6/4))),1,0)</f>
        <v>0</v>
      </c>
      <c r="N2489" s="51">
        <f>IF(AND((B2489-$B$2)&gt;123,OR(((U2488*R2488/C2488*C2489)/(U2488*S2488/D2488*D2489))&lt;(4/6),((U2488*R2488/C2488*C2489)/(U2488*S2488/D2488*D2489))&gt;(6/4))),COUNTIF($M$2:M2489,1),0)</f>
        <v>0</v>
      </c>
      <c r="O2489" s="51">
        <f>IF(OR((ROW(N2489)-MATCH(MAX($N$2:N2489),$N$2:N2489,0))=1,(ROW(N2489)-MATCH(MAX($N$2:N2489),$N$2:N2489,0))&gt;123),IF(OR(((U2488*R2488/C2488*C2489)/(U2488*S2488/D2488*D2489))&lt;(4/6),((U2488*R2488/C2488*C2489)/(U2488*S2488/D2488*D2489))&gt;(6/4)),1,0),0)</f>
        <v>0</v>
      </c>
      <c r="P2489" s="47">
        <f>IF(O2489=1,U2488/2/C2489,P2488)</f>
        <v>3.7894353284260429</v>
      </c>
      <c r="Q2489" s="47">
        <f>IF(O2489=1,U2488/2/D2489,Q2488)</f>
        <v>93.056776270251035</v>
      </c>
      <c r="R2489" s="41">
        <f>P2489*C2489/U2488</f>
        <v>0.44703602933653891</v>
      </c>
      <c r="S2489" s="41">
        <f>Q2489*D2489/U2488</f>
        <v>0.5659098825420229</v>
      </c>
      <c r="T2489" s="41">
        <f t="shared" si="463"/>
        <v>0.78994207934395499</v>
      </c>
      <c r="U2489" s="42">
        <f>P2489*C2489+Q2489*D2489</f>
        <v>36527.99300402205</v>
      </c>
      <c r="V2489" s="25">
        <f>B2489</f>
        <v>44650</v>
      </c>
      <c r="W2489">
        <f>C2489/C$2</f>
        <v>1.8506115707081185</v>
      </c>
      <c r="X2489">
        <f>D2489/D$2</f>
        <v>1.5714804729487637</v>
      </c>
      <c r="Y2489">
        <f t="shared" si="464"/>
        <v>1.8263996502011024</v>
      </c>
      <c r="AA2489" s="15">
        <f t="shared" si="465"/>
        <v>2.9015631071011683E-2</v>
      </c>
      <c r="AB2489" s="15">
        <f t="shared" si="466"/>
        <v>6.0227742997254197E-4</v>
      </c>
      <c r="AC2489" s="15">
        <f t="shared" si="467"/>
        <v>1.2945911878561978E-2</v>
      </c>
    </row>
    <row r="2490" spans="1:29" x14ac:dyDescent="0.4">
      <c r="A2490" s="43">
        <f t="shared" si="458"/>
        <v>2022</v>
      </c>
      <c r="B2490" s="53">
        <v>44651</v>
      </c>
      <c r="C2490" s="45">
        <v>4222.5968000000003</v>
      </c>
      <c r="D2490" s="45">
        <f>VLOOKUP(B2490,'H11001.CSI  中证全债'!$A$2:$B$2792,2,0)</f>
        <v>219.35300000000001</v>
      </c>
      <c r="E2490" s="14">
        <f t="shared" si="459"/>
        <v>0</v>
      </c>
      <c r="F2490" s="14">
        <f>IF(AND((B2490-$B$2)&gt;123,OR(((G2489*J2489/C2489*C2490)/(G2489*K2489/D2489*D2490))&lt;(4/6),((G2489*J2489/C2489*C2490)/(G2489*K2489/D2489*D2490))&gt;(6/4))),COUNTIF($E$2:E2490,1),0)</f>
        <v>0</v>
      </c>
      <c r="G2490" s="21">
        <f t="shared" si="460"/>
        <v>36450.3504828808</v>
      </c>
      <c r="H2490" s="12">
        <f t="shared" si="461"/>
        <v>3.7932660163502669</v>
      </c>
      <c r="I2490" s="12">
        <f t="shared" si="462"/>
        <v>93.150846082302351</v>
      </c>
      <c r="J2490" s="15">
        <f>IF(OR((ROW(F2490)-MATCH(MAX($F$2:F2490),$F$2:F2490,0))=1,(ROW(F2490)-MATCH(MAX($F$2:F2490),$F$2:F2490,0))&gt;123),IF(OR(((G2489*J2489/C2489*C2490)/(G2489*K2489/D2489*D2490))&lt;(4/6),((G2489*J2489/C2489*C2490)/(G2489*K2489/D2489*D2490))&gt;(6/4)),50%,((G2489*J2489/C2489*C2490)/((G2489*K2489/D2489*D2490)+(G2489*J2489/C2489*C2490)))),((G2489*J2489/C2489*C2490)/((G2489*K2489/D2489*D2490)+(G2489*J2489/C2489*C2490))))</f>
        <v>0.4394315206848865</v>
      </c>
      <c r="K2490" s="18">
        <f t="shared" si="456"/>
        <v>0.56056847931511355</v>
      </c>
      <c r="L2490" s="20">
        <f t="shared" si="457"/>
        <v>0.78390337113098352</v>
      </c>
      <c r="M2490" s="51">
        <f>IF(AND((B2490-$B$2)&gt;123,OR(((U2489*R2489/C2489*C2490)/(U2489*S2489/D2489*D2490))&lt;(4/6),((U2489*R2489/C2489*C2490)/(U2489*S2489/D2489*D2490))&gt;(6/4))),1,0)</f>
        <v>0</v>
      </c>
      <c r="N2490" s="51">
        <f>IF(AND((B2490-$B$2)&gt;123,OR(((U2489*R2489/C2489*C2490)/(U2489*S2489/D2489*D2490))&lt;(4/6),((U2489*R2489/C2489*C2490)/(U2489*S2489/D2489*D2490))&gt;(6/4))),COUNTIF($M$2:M2490,1),0)</f>
        <v>0</v>
      </c>
      <c r="O2490" s="51">
        <f>IF(OR((ROW(N2490)-MATCH(MAX($N$2:N2490),$N$2:N2490,0))=1,(ROW(N2490)-MATCH(MAX($N$2:N2490),$N$2:N2490,0))&gt;123),IF(OR(((U2489*R2489/C2489*C2490)/(U2489*S2489/D2489*D2490))&lt;(4/6),((U2489*R2489/C2489*C2490)/(U2489*S2489/D2489*D2490))&gt;(6/4)),1,0),0)</f>
        <v>0</v>
      </c>
      <c r="P2490" s="47">
        <f>IF(O2490=1,U2489/2/C2490,P2489)</f>
        <v>3.7894353284260429</v>
      </c>
      <c r="Q2490" s="47">
        <f>IF(O2490=1,U2489/2/D2490,Q2489)</f>
        <v>93.056776270251035</v>
      </c>
      <c r="R2490" s="41">
        <f>P2490*C2490/U2489</f>
        <v>0.4380546582413351</v>
      </c>
      <c r="S2490" s="41">
        <f>Q2490*D2490/U2489</f>
        <v>0.55881206073820722</v>
      </c>
      <c r="T2490" s="41">
        <f t="shared" si="463"/>
        <v>0.78390337113098807</v>
      </c>
      <c r="U2490" s="42">
        <f>P2490*C2490+Q2490*D2490</f>
        <v>36413.540536827131</v>
      </c>
      <c r="V2490" s="25">
        <f>B2490</f>
        <v>44651</v>
      </c>
      <c r="W2490">
        <f>C2490/C$2</f>
        <v>1.8369075755420439</v>
      </c>
      <c r="X2490">
        <f>D2490/D$2</f>
        <v>1.5718595485489071</v>
      </c>
      <c r="Y2490">
        <f t="shared" si="464"/>
        <v>1.8206770268413566</v>
      </c>
      <c r="AA2490" s="15">
        <f t="shared" si="465"/>
        <v>-7.4051169802374917E-3</v>
      </c>
      <c r="AB2490" s="15">
        <f t="shared" si="466"/>
        <v>2.4122196022724474E-4</v>
      </c>
      <c r="AC2490" s="15">
        <f t="shared" si="467"/>
        <v>-3.1332810204577344E-3</v>
      </c>
    </row>
    <row r="2491" spans="1:29" x14ac:dyDescent="0.4">
      <c r="A2491" s="43">
        <f t="shared" si="458"/>
        <v>2022</v>
      </c>
      <c r="B2491" s="53">
        <v>44652</v>
      </c>
      <c r="C2491" s="45">
        <v>4276.1580000000004</v>
      </c>
      <c r="D2491" s="45">
        <f>VLOOKUP(B2491,'H11001.CSI  中证全债'!$A$2:$B$2792,2,0)</f>
        <v>219.4811</v>
      </c>
      <c r="E2491" s="14">
        <f t="shared" si="459"/>
        <v>0</v>
      </c>
      <c r="F2491" s="14">
        <f>IF(AND((B2491-$B$2)&gt;123,OR(((G2490*J2490/C2490*C2491)/(G2490*K2490/D2490*D2491))&lt;(4/6),((G2490*J2490/C2490*C2491)/(G2490*K2490/D2490*D2491))&gt;(6/4))),COUNTIF($E$2:E2491,1),0)</f>
        <v>0</v>
      </c>
      <c r="G2491" s="21">
        <f t="shared" si="460"/>
        <v>36665.454986018885</v>
      </c>
      <c r="H2491" s="12">
        <f t="shared" si="461"/>
        <v>3.7932660163502669</v>
      </c>
      <c r="I2491" s="12">
        <f t="shared" si="462"/>
        <v>93.150846082302351</v>
      </c>
      <c r="J2491" s="15">
        <f>IF(OR((ROW(F2491)-MATCH(MAX($F$2:F2491),$F$2:F2491,0))=1,(ROW(F2491)-MATCH(MAX($F$2:F2491),$F$2:F2491,0))&gt;123),IF(OR(((G2490*J2490/C2490*C2491)/(G2490*K2490/D2490*D2491))&lt;(4/6),((G2490*J2490/C2490*C2491)/(G2490*K2490/D2490*D2491))&gt;(6/4)),50%,((G2490*J2490/C2490*C2491)/((G2490*K2490/D2490*D2491)+(G2490*J2490/C2490*C2491)))),((G2490*J2490/C2490*C2491)/((G2490*K2490/D2490*D2491)+(G2490*J2490/C2490*C2491))))</f>
        <v>0.44239475081188845</v>
      </c>
      <c r="K2491" s="18">
        <f t="shared" si="456"/>
        <v>0.55760524918811161</v>
      </c>
      <c r="L2491" s="20">
        <f t="shared" si="457"/>
        <v>0.79338340422014897</v>
      </c>
      <c r="M2491" s="51">
        <f>IF(AND((B2491-$B$2)&gt;123,OR(((U2490*R2490/C2490*C2491)/(U2490*S2490/D2490*D2491))&lt;(4/6),((U2490*R2490/C2490*C2491)/(U2490*S2490/D2490*D2491))&gt;(6/4))),1,0)</f>
        <v>0</v>
      </c>
      <c r="N2491" s="51">
        <f>IF(AND((B2491-$B$2)&gt;123,OR(((U2490*R2490/C2490*C2491)/(U2490*S2490/D2490*D2491))&lt;(4/6),((U2490*R2490/C2490*C2491)/(U2490*S2490/D2490*D2491))&gt;(6/4))),COUNTIF($M$2:M2491,1),0)</f>
        <v>0</v>
      </c>
      <c r="O2491" s="51">
        <f>IF(OR((ROW(N2491)-MATCH(MAX($N$2:N2491),$N$2:N2491,0))=1,(ROW(N2491)-MATCH(MAX($N$2:N2491),$N$2:N2491,0))&gt;123),IF(OR(((U2490*R2490/C2490*C2491)/(U2490*S2490/D2490*D2491))&lt;(4/6),((U2490*R2490/C2490*C2491)/(U2490*S2490/D2490*D2491))&gt;(6/4)),1,0),0)</f>
        <v>0</v>
      </c>
      <c r="P2491" s="47">
        <f>IF(O2491=1,U2490/2/C2491,P2490)</f>
        <v>3.7894353284260429</v>
      </c>
      <c r="Q2491" s="47">
        <f>IF(O2491=1,U2490/2/D2491,Q2490)</f>
        <v>93.056776270251035</v>
      </c>
      <c r="R2491" s="41">
        <f>P2491*C2491/U2490</f>
        <v>0.44500545555968052</v>
      </c>
      <c r="S2491" s="41">
        <f>Q2491*D2491/U2490</f>
        <v>0.56089584580747942</v>
      </c>
      <c r="T2491" s="41">
        <f t="shared" si="463"/>
        <v>0.79338340422015385</v>
      </c>
      <c r="U2491" s="42">
        <f>P2491*C2491+Q2491*D2491</f>
        <v>36628.427813380244</v>
      </c>
      <c r="V2491" s="25">
        <f>B2491</f>
        <v>44652</v>
      </c>
      <c r="W2491">
        <f>C2491/C$2</f>
        <v>1.8602076865152541</v>
      </c>
      <c r="X2491">
        <f>D2491/D$2</f>
        <v>1.5727774991042636</v>
      </c>
      <c r="Y2491">
        <f t="shared" si="464"/>
        <v>1.8314213906690122</v>
      </c>
      <c r="AA2491" s="15">
        <f t="shared" si="465"/>
        <v>1.2684422059904055E-2</v>
      </c>
      <c r="AB2491" s="15">
        <f t="shared" si="466"/>
        <v>5.8399018932941971E-4</v>
      </c>
      <c r="AC2491" s="15">
        <f t="shared" si="467"/>
        <v>5.90130136716005E-3</v>
      </c>
    </row>
    <row r="2492" spans="1:29" x14ac:dyDescent="0.4">
      <c r="A2492" s="43">
        <f t="shared" si="458"/>
        <v>2022</v>
      </c>
      <c r="B2492" s="53">
        <v>44657</v>
      </c>
      <c r="C2492" s="45">
        <v>4263.8410999999996</v>
      </c>
      <c r="D2492" s="45">
        <f>VLOOKUP(B2492,'H11001.CSI  中证全债'!$A$2:$B$2792,2,0)</f>
        <v>219.77600000000001</v>
      </c>
      <c r="E2492" s="14">
        <f t="shared" si="459"/>
        <v>0</v>
      </c>
      <c r="F2492" s="14">
        <f>IF(AND((B2492-$B$2)&gt;123,OR(((G2491*J2491/C2491*C2492)/(G2491*K2491/D2491*D2492))&lt;(4/6),((G2491*J2491/C2491*C2492)/(G2491*K2491/D2491*D2492))&gt;(6/4))),COUNTIF($E$2:E2492,1),0)</f>
        <v>0</v>
      </c>
      <c r="G2492" s="21">
        <f t="shared" si="460"/>
        <v>36646.203892331774</v>
      </c>
      <c r="H2492" s="12">
        <f t="shared" si="461"/>
        <v>3.7932660163502669</v>
      </c>
      <c r="I2492" s="12">
        <f t="shared" si="462"/>
        <v>93.150846082302351</v>
      </c>
      <c r="J2492" s="15">
        <f>IF(OR((ROW(F2492)-MATCH(MAX($F$2:F2492),$F$2:F2492,0))=1,(ROW(F2492)-MATCH(MAX($F$2:F2492),$F$2:F2492,0))&gt;123),IF(OR(((G2491*J2491/C2491*C2492)/(G2491*K2491/D2491*D2492))&lt;(4/6),((G2491*J2491/C2491*C2492)/(G2491*K2491/D2491*D2492))&gt;(6/4)),50%,((G2491*J2491/C2491*C2492)/((G2491*K2491/D2491*D2492)+(G2491*J2491/C2491*C2492)))),((G2491*J2491/C2491*C2492)/((G2491*K2491/D2491*D2492)+(G2491*J2491/C2491*C2492))))</f>
        <v>0.44135222276411384</v>
      </c>
      <c r="K2492" s="18">
        <f t="shared" si="456"/>
        <v>0.55864777723588621</v>
      </c>
      <c r="L2492" s="20">
        <f t="shared" si="457"/>
        <v>0.79003665770920106</v>
      </c>
      <c r="M2492" s="51">
        <f>IF(AND((B2492-$B$2)&gt;123,OR(((U2491*R2491/C2491*C2492)/(U2491*S2491/D2491*D2492))&lt;(4/6),((U2491*R2491/C2491*C2492)/(U2491*S2491/D2491*D2492))&gt;(6/4))),1,0)</f>
        <v>0</v>
      </c>
      <c r="N2492" s="51">
        <f>IF(AND((B2492-$B$2)&gt;123,OR(((U2491*R2491/C2491*C2492)/(U2491*S2491/D2491*D2492))&lt;(4/6),((U2491*R2491/C2491*C2492)/(U2491*S2491/D2491*D2492))&gt;(6/4))),COUNTIF($M$2:M2492,1),0)</f>
        <v>0</v>
      </c>
      <c r="O2492" s="51">
        <f>IF(OR((ROW(N2492)-MATCH(MAX($N$2:N2492),$N$2:N2492,0))=1,(ROW(N2492)-MATCH(MAX($N$2:N2492),$N$2:N2492,0))&gt;123),IF(OR(((U2491*R2491/C2491*C2492)/(U2491*S2491/D2491*D2492))&lt;(4/6),((U2491*R2491/C2491*C2492)/(U2491*S2491/D2491*D2492))&gt;(6/4)),1,0),0)</f>
        <v>0</v>
      </c>
      <c r="P2492" s="47">
        <f>IF(O2492=1,U2491/2/C2492,P2491)</f>
        <v>3.7894353284260429</v>
      </c>
      <c r="Q2492" s="47">
        <f>IF(O2492=1,U2491/2/D2492,Q2491)</f>
        <v>93.056776270251035</v>
      </c>
      <c r="R2492" s="41">
        <f>P2492*C2492/U2491</f>
        <v>0.44112049202484904</v>
      </c>
      <c r="S2492" s="41">
        <f>Q2492*D2492/U2491</f>
        <v>0.5583544607966977</v>
      </c>
      <c r="T2492" s="41">
        <f t="shared" si="463"/>
        <v>0.79003665770920617</v>
      </c>
      <c r="U2492" s="42">
        <f>P2492*C2492+Q2492*D2492</f>
        <v>36609.196160705651</v>
      </c>
      <c r="V2492" s="25">
        <f>B2492</f>
        <v>44657</v>
      </c>
      <c r="W2492">
        <f>C2492/C$2</f>
        <v>1.8548496075915939</v>
      </c>
      <c r="X2492">
        <f>D2492/D$2</f>
        <v>1.5748907201719813</v>
      </c>
      <c r="Y2492">
        <f t="shared" si="464"/>
        <v>1.8304598080352825</v>
      </c>
      <c r="AA2492" s="15">
        <f t="shared" si="465"/>
        <v>-2.8803659733809273E-3</v>
      </c>
      <c r="AB2492" s="15">
        <f t="shared" si="466"/>
        <v>1.3436236650901101E-3</v>
      </c>
      <c r="AC2492" s="15">
        <f t="shared" si="467"/>
        <v>-5.2504717845325288E-4</v>
      </c>
    </row>
    <row r="2493" spans="1:29" x14ac:dyDescent="0.4">
      <c r="A2493" s="43">
        <f t="shared" si="458"/>
        <v>2022</v>
      </c>
      <c r="B2493" s="53">
        <v>44658</v>
      </c>
      <c r="C2493" s="45">
        <v>4209.0998</v>
      </c>
      <c r="D2493" s="45">
        <f>VLOOKUP(B2493,'H11001.CSI  中证全债'!$A$2:$B$2792,2,0)</f>
        <v>219.9639</v>
      </c>
      <c r="E2493" s="14">
        <f t="shared" si="459"/>
        <v>0</v>
      </c>
      <c r="F2493" s="14">
        <f>IF(AND((B2493-$B$2)&gt;123,OR(((G2492*J2492/C2492*C2493)/(G2492*K2492/D2492*D2493))&lt;(4/6),((G2492*J2492/C2492*C2493)/(G2492*K2492/D2492*D2493))&gt;(6/4))),COUNTIF($E$2:E2493,1),0)</f>
        <v>0</v>
      </c>
      <c r="G2493" s="21">
        <f t="shared" si="460"/>
        <v>36456.058623329809</v>
      </c>
      <c r="H2493" s="12">
        <f t="shared" si="461"/>
        <v>3.7932660163502669</v>
      </c>
      <c r="I2493" s="12">
        <f t="shared" si="462"/>
        <v>93.150846082302351</v>
      </c>
      <c r="J2493" s="15">
        <f>IF(OR((ROW(F2493)-MATCH(MAX($F$2:F2493),$F$2:F2493,0))=1,(ROW(F2493)-MATCH(MAX($F$2:F2493),$F$2:F2493,0))&gt;123),IF(OR(((G2492*J2492/C2492*C2493)/(G2492*K2492/D2492*D2493))&lt;(4/6),((G2492*J2492/C2492*C2493)/(G2492*K2492/D2492*D2493))&gt;(6/4)),50%,((G2492*J2492/C2492*C2493)/((G2492*K2492/D2492*D2493)+(G2492*J2492/C2492*C2493)))),((G2492*J2492/C2492*C2493)/((G2492*K2492/D2492*D2493)+(G2492*J2492/C2492*C2493))))</f>
        <v>0.43795834858980698</v>
      </c>
      <c r="K2493" s="18">
        <f t="shared" si="456"/>
        <v>0.56204165141019302</v>
      </c>
      <c r="L2493" s="20">
        <f t="shared" si="457"/>
        <v>0.7792275670156219</v>
      </c>
      <c r="M2493" s="51">
        <f>IF(AND((B2493-$B$2)&gt;123,OR(((U2492*R2492/C2492*C2493)/(U2492*S2492/D2492*D2493))&lt;(4/6),((U2492*R2492/C2492*C2493)/(U2492*S2492/D2492*D2493))&gt;(6/4))),1,0)</f>
        <v>0</v>
      </c>
      <c r="N2493" s="51">
        <f>IF(AND((B2493-$B$2)&gt;123,OR(((U2492*R2492/C2492*C2493)/(U2492*S2492/D2492*D2493))&lt;(4/6),((U2492*R2492/C2492*C2493)/(U2492*S2492/D2492*D2493))&gt;(6/4))),COUNTIF($M$2:M2493,1),0)</f>
        <v>0</v>
      </c>
      <c r="O2493" s="51">
        <f>IF(OR((ROW(N2493)-MATCH(MAX($N$2:N2493),$N$2:N2493,0))=1,(ROW(N2493)-MATCH(MAX($N$2:N2493),$N$2:N2493,0))&gt;123),IF(OR(((U2492*R2492/C2492*C2493)/(U2492*S2492/D2492*D2493))&lt;(4/6),((U2492*R2492/C2492*C2493)/(U2492*S2492/D2492*D2493))&gt;(6/4)),1,0),0)</f>
        <v>0</v>
      </c>
      <c r="P2493" s="47">
        <f>IF(O2493=1,U2492/2/C2493,P2492)</f>
        <v>3.7894353284260429</v>
      </c>
      <c r="Q2493" s="47">
        <f>IF(O2493=1,U2492/2/D2493,Q2492)</f>
        <v>93.056776270251035</v>
      </c>
      <c r="R2493" s="41">
        <f>P2493*C2493/U2492</f>
        <v>0.43568592473251261</v>
      </c>
      <c r="S2493" s="41">
        <f>Q2493*D2493/U2492</f>
        <v>0.55912539953014162</v>
      </c>
      <c r="T2493" s="41">
        <f t="shared" si="463"/>
        <v>0.7792275670156269</v>
      </c>
      <c r="U2493" s="42">
        <f>P2493*C2493+Q2493*D2493</f>
        <v>36419.242912822861</v>
      </c>
      <c r="V2493" s="25">
        <f>B2493</f>
        <v>44658</v>
      </c>
      <c r="W2493">
        <f>C2493/C$2</f>
        <v>1.8310361313285941</v>
      </c>
      <c r="X2493">
        <f>D2493/D$2</f>
        <v>1.576237190970978</v>
      </c>
      <c r="Y2493">
        <f t="shared" si="464"/>
        <v>1.8209621456411431</v>
      </c>
      <c r="AA2493" s="15">
        <f t="shared" si="465"/>
        <v>-1.2838494380102428E-2</v>
      </c>
      <c r="AB2493" s="15">
        <f t="shared" si="466"/>
        <v>8.5496141525909231E-4</v>
      </c>
      <c r="AC2493" s="15">
        <f t="shared" si="467"/>
        <v>-5.188675737345827E-3</v>
      </c>
    </row>
    <row r="2494" spans="1:29" x14ac:dyDescent="0.4">
      <c r="A2494" s="43">
        <f t="shared" si="458"/>
        <v>2022</v>
      </c>
      <c r="B2494" s="53">
        <v>44659</v>
      </c>
      <c r="C2494" s="45">
        <v>4230.7668999999996</v>
      </c>
      <c r="D2494" s="45">
        <f>VLOOKUP(B2494,'H11001.CSI  中证全债'!$A$2:$B$2792,2,0)</f>
        <v>220.05109999999999</v>
      </c>
      <c r="E2494" s="14">
        <f t="shared" si="459"/>
        <v>0</v>
      </c>
      <c r="F2494" s="14">
        <f>IF(AND((B2494-$B$2)&gt;123,OR(((G2493*J2493/C2493*C2494)/(G2493*K2493/D2493*D2494))&lt;(4/6),((G2493*J2493/C2493*C2494)/(G2493*K2493/D2493*D2494))&gt;(6/4))),COUNTIF($E$2:E2494,1),0)</f>
        <v>0</v>
      </c>
      <c r="G2494" s="21">
        <f t="shared" si="460"/>
        <v>36546.370451211042</v>
      </c>
      <c r="H2494" s="12">
        <f t="shared" si="461"/>
        <v>3.7932660163502669</v>
      </c>
      <c r="I2494" s="12">
        <f t="shared" si="462"/>
        <v>93.150846082302351</v>
      </c>
      <c r="J2494" s="15">
        <f>IF(OR((ROW(F2494)-MATCH(MAX($F$2:F2494),$F$2:F2494,0))=1,(ROW(F2494)-MATCH(MAX($F$2:F2494),$F$2:F2494,0))&gt;123),IF(OR(((G2493*J2493/C2493*C2494)/(G2493*K2493/D2493*D2494))&lt;(4/6),((G2493*J2493/C2493*C2494)/(G2493*K2493/D2493*D2494))&gt;(6/4)),50%,((G2493*J2493/C2493*C2494)/((G2493*K2493/D2493*D2494)+(G2493*J2493/C2493*C2494)))),((G2493*J2493/C2493*C2494)/((G2493*K2493/D2493*D2494)+(G2493*J2493/C2493*C2494))))</f>
        <v>0.43912498304842679</v>
      </c>
      <c r="K2494" s="18">
        <f t="shared" si="456"/>
        <v>0.56087501695157327</v>
      </c>
      <c r="L2494" s="20">
        <f t="shared" si="457"/>
        <v>0.78292840610930881</v>
      </c>
      <c r="M2494" s="51">
        <f>IF(AND((B2494-$B$2)&gt;123,OR(((U2493*R2493/C2493*C2494)/(U2493*S2493/D2493*D2494))&lt;(4/6),((U2493*R2493/C2493*C2494)/(U2493*S2493/D2493*D2494))&gt;(6/4))),1,0)</f>
        <v>0</v>
      </c>
      <c r="N2494" s="51">
        <f>IF(AND((B2494-$B$2)&gt;123,OR(((U2493*R2493/C2493*C2494)/(U2493*S2493/D2493*D2494))&lt;(4/6),((U2493*R2493/C2493*C2494)/(U2493*S2493/D2493*D2494))&gt;(6/4))),COUNTIF($M$2:M2494,1),0)</f>
        <v>0</v>
      </c>
      <c r="O2494" s="51">
        <f>IF(OR((ROW(N2494)-MATCH(MAX($N$2:N2494),$N$2:N2494,0))=1,(ROW(N2494)-MATCH(MAX($N$2:N2494),$N$2:N2494,0))&gt;123),IF(OR(((U2493*R2493/C2493*C2494)/(U2493*S2493/D2493*D2494))&lt;(4/6),((U2493*R2493/C2493*C2494)/(U2493*S2493/D2493*D2494))&gt;(6/4)),1,0),0)</f>
        <v>0</v>
      </c>
      <c r="P2494" s="47">
        <f>IF(O2494=1,U2493/2/C2494,P2493)</f>
        <v>3.7894353284260429</v>
      </c>
      <c r="Q2494" s="47">
        <f>IF(O2494=1,U2493/2/D2494,Q2493)</f>
        <v>93.056776270251035</v>
      </c>
      <c r="R2494" s="41">
        <f>P2494*C2494/U2493</f>
        <v>0.4402128181404546</v>
      </c>
      <c r="S2494" s="41">
        <f>Q2494*D2494/U2493</f>
        <v>0.56226446084393478</v>
      </c>
      <c r="T2494" s="41">
        <f t="shared" si="463"/>
        <v>0.78292840610931391</v>
      </c>
      <c r="U2494" s="42">
        <f>P2494*C2494+Q2494*D2494</f>
        <v>36509.463537918171</v>
      </c>
      <c r="V2494" s="25">
        <f>B2494</f>
        <v>44659</v>
      </c>
      <c r="W2494">
        <f>C2494/C$2</f>
        <v>1.8404617198977007</v>
      </c>
      <c r="X2494">
        <f>D2494/D$2</f>
        <v>1.5768620566105336</v>
      </c>
      <c r="Y2494">
        <f t="shared" si="464"/>
        <v>1.8254731768959085</v>
      </c>
      <c r="AA2494" s="15">
        <f t="shared" si="465"/>
        <v>5.1476802712064895E-3</v>
      </c>
      <c r="AB2494" s="15">
        <f t="shared" si="466"/>
        <v>3.9642868670708431E-4</v>
      </c>
      <c r="AC2494" s="15">
        <f t="shared" si="467"/>
        <v>2.4772789843894305E-3</v>
      </c>
    </row>
    <row r="2495" spans="1:29" x14ac:dyDescent="0.4">
      <c r="A2495" s="43">
        <f t="shared" si="458"/>
        <v>2022</v>
      </c>
      <c r="B2495" s="53">
        <v>44662</v>
      </c>
      <c r="C2495" s="45">
        <v>4100.0703000000003</v>
      </c>
      <c r="D2495" s="45">
        <f>VLOOKUP(B2495,'H11001.CSI  中证全债'!$A$2:$B$2792,2,0)</f>
        <v>220.1113</v>
      </c>
      <c r="E2495" s="14">
        <f t="shared" si="459"/>
        <v>0</v>
      </c>
      <c r="F2495" s="14">
        <f>IF(AND((B2495-$B$2)&gt;123,OR(((G2494*J2494/C2494*C2495)/(G2494*K2494/D2494*D2495))&lt;(4/6),((G2494*J2494/C2494*C2495)/(G2494*K2494/D2494*D2495))&gt;(6/4))),COUNTIF($E$2:E2495,1),0)</f>
        <v>0</v>
      </c>
      <c r="G2495" s="21">
        <f t="shared" si="460"/>
        <v>36056.211160912673</v>
      </c>
      <c r="H2495" s="12">
        <f t="shared" si="461"/>
        <v>3.7932660163502669</v>
      </c>
      <c r="I2495" s="12">
        <f t="shared" si="462"/>
        <v>93.150846082302351</v>
      </c>
      <c r="J2495" s="15">
        <f>IF(OR((ROW(F2495)-MATCH(MAX($F$2:F2495),$F$2:F2495,0))=1,(ROW(F2495)-MATCH(MAX($F$2:F2495),$F$2:F2495,0))&gt;123),IF(OR(((G2494*J2494/C2494*C2495)/(G2494*K2494/D2494*D2495))&lt;(4/6),((G2494*J2494/C2494*C2495)/(G2494*K2494/D2494*D2495))&gt;(6/4)),50%,((G2494*J2494/C2494*C2495)/((G2494*K2494/D2494*D2495)+(G2494*J2494/C2494*C2495)))),((G2494*J2494/C2494*C2495)/((G2494*K2494/D2494*D2495)+(G2494*J2494/C2494*C2495))))</f>
        <v>0.43134474846034754</v>
      </c>
      <c r="K2495" s="18">
        <f t="shared" si="456"/>
        <v>0.56865525153965246</v>
      </c>
      <c r="L2495" s="20">
        <f t="shared" si="457"/>
        <v>0.75853471376984161</v>
      </c>
      <c r="M2495" s="51">
        <f>IF(AND((B2495-$B$2)&gt;123,OR(((U2494*R2494/C2494*C2495)/(U2494*S2494/D2494*D2495))&lt;(4/6),((U2494*R2494/C2494*C2495)/(U2494*S2494/D2494*D2495))&gt;(6/4))),1,0)</f>
        <v>0</v>
      </c>
      <c r="N2495" s="51">
        <f>IF(AND((B2495-$B$2)&gt;123,OR(((U2494*R2494/C2494*C2495)/(U2494*S2494/D2494*D2495))&lt;(4/6),((U2494*R2494/C2494*C2495)/(U2494*S2494/D2494*D2495))&gt;(6/4))),COUNTIF($M$2:M2495,1),0)</f>
        <v>0</v>
      </c>
      <c r="O2495" s="51">
        <f>IF(OR((ROW(N2495)-MATCH(MAX($N$2:N2495),$N$2:N2495,0))=1,(ROW(N2495)-MATCH(MAX($N$2:N2495),$N$2:N2495,0))&gt;123),IF(OR(((U2494*R2494/C2494*C2495)/(U2494*S2494/D2494*D2495))&lt;(4/6),((U2494*R2494/C2494*C2495)/(U2494*S2494/D2494*D2495))&gt;(6/4)),1,0),0)</f>
        <v>0</v>
      </c>
      <c r="P2495" s="47">
        <f>IF(O2495=1,U2494/2/C2495,P2494)</f>
        <v>3.7894353284260429</v>
      </c>
      <c r="Q2495" s="47">
        <f>IF(O2495=1,U2494/2/D2495,Q2494)</f>
        <v>93.056776270251035</v>
      </c>
      <c r="R2495" s="41">
        <f>P2495*C2495/U2494</f>
        <v>0.42555956013196211</v>
      </c>
      <c r="S2495" s="41">
        <f>Q2495*D2495/U2494</f>
        <v>0.56102845711170013</v>
      </c>
      <c r="T2495" s="41">
        <f t="shared" si="463"/>
        <v>0.7585347137698466</v>
      </c>
      <c r="U2495" s="42">
        <f>P2495*C2495+Q2495*D2495</f>
        <v>36019.799242504472</v>
      </c>
      <c r="V2495" s="25">
        <f>B2495</f>
        <v>44662</v>
      </c>
      <c r="W2495">
        <f>C2495/C$2</f>
        <v>1.7836062856687953</v>
      </c>
      <c r="X2495">
        <f>D2495/D$2</f>
        <v>1.5772934432103187</v>
      </c>
      <c r="Y2495">
        <f t="shared" si="464"/>
        <v>1.8009899621252237</v>
      </c>
      <c r="AA2495" s="15">
        <f t="shared" si="465"/>
        <v>-3.0891940655014327E-2</v>
      </c>
      <c r="AB2495" s="15">
        <f t="shared" si="466"/>
        <v>2.7357282013129591E-4</v>
      </c>
      <c r="AC2495" s="15">
        <f t="shared" si="467"/>
        <v>-1.3411982756337593E-2</v>
      </c>
    </row>
    <row r="2496" spans="1:29" x14ac:dyDescent="0.4">
      <c r="A2496" s="43">
        <f t="shared" si="458"/>
        <v>2022</v>
      </c>
      <c r="B2496" s="53">
        <v>44663</v>
      </c>
      <c r="C2496" s="45">
        <v>4179.9727000000003</v>
      </c>
      <c r="D2496" s="45">
        <f>VLOOKUP(B2496,'H11001.CSI  中证全债'!$A$2:$B$2792,2,0)</f>
        <v>220.08340000000001</v>
      </c>
      <c r="E2496" s="14">
        <f t="shared" si="459"/>
        <v>0</v>
      </c>
      <c r="F2496" s="14">
        <f>IF(AND((B2496-$B$2)&gt;123,OR(((G2495*J2495/C2495*C2496)/(G2495*K2495/D2495*D2496))&lt;(4/6),((G2495*J2495/C2495*C2496)/(G2495*K2495/D2495*D2496))&gt;(6/4))),COUNTIF($E$2:E2496,1),0)</f>
        <v>0</v>
      </c>
      <c r="G2496" s="21">
        <f t="shared" si="460"/>
        <v>36356.703310851808</v>
      </c>
      <c r="H2496" s="12">
        <f t="shared" si="461"/>
        <v>3.7932660163502669</v>
      </c>
      <c r="I2496" s="12">
        <f t="shared" si="462"/>
        <v>93.150846082302351</v>
      </c>
      <c r="J2496" s="15">
        <f>IF(OR((ROW(F2496)-MATCH(MAX($F$2:F2496),$F$2:F2496,0))=1,(ROW(F2496)-MATCH(MAX($F$2:F2496),$F$2:F2496,0))&gt;123),IF(OR(((G2495*J2495/C2495*C2496)/(G2495*K2495/D2495*D2496))&lt;(4/6),((G2495*J2495/C2495*C2496)/(G2495*K2495/D2495*D2496))&gt;(6/4)),50%,((G2495*J2495/C2495*C2496)/((G2495*K2495/D2495*D2496)+(G2495*J2495/C2495*C2496)))),((G2495*J2495/C2495*C2496)/((G2495*K2495/D2495*D2496)+(G2495*J2495/C2495*C2496))))</f>
        <v>0.43611623024822577</v>
      </c>
      <c r="K2496" s="18">
        <f t="shared" si="456"/>
        <v>0.56388376975177423</v>
      </c>
      <c r="L2496" s="20">
        <f t="shared" si="457"/>
        <v>0.77341511432437104</v>
      </c>
      <c r="M2496" s="51">
        <f>IF(AND((B2496-$B$2)&gt;123,OR(((U2495*R2495/C2495*C2496)/(U2495*S2495/D2495*D2496))&lt;(4/6),((U2495*R2495/C2495*C2496)/(U2495*S2495/D2495*D2496))&gt;(6/4))),1,0)</f>
        <v>0</v>
      </c>
      <c r="N2496" s="51">
        <f>IF(AND((B2496-$B$2)&gt;123,OR(((U2495*R2495/C2495*C2496)/(U2495*S2495/D2495*D2496))&lt;(4/6),((U2495*R2495/C2495*C2496)/(U2495*S2495/D2495*D2496))&gt;(6/4))),COUNTIF($M$2:M2496,1),0)</f>
        <v>0</v>
      </c>
      <c r="O2496" s="51">
        <f>IF(OR((ROW(N2496)-MATCH(MAX($N$2:N2496),$N$2:N2496,0))=1,(ROW(N2496)-MATCH(MAX($N$2:N2496),$N$2:N2496,0))&gt;123),IF(OR(((U2495*R2495/C2495*C2496)/(U2495*S2495/D2495*D2496))&lt;(4/6),((U2495*R2495/C2495*C2496)/(U2495*S2495/D2495*D2496))&gt;(6/4)),1,0),0)</f>
        <v>0</v>
      </c>
      <c r="P2496" s="47">
        <f>IF(O2496=1,U2495/2/C2496,P2495)</f>
        <v>3.7894353284260429</v>
      </c>
      <c r="Q2496" s="47">
        <f>IF(O2496=1,U2495/2/D2496,Q2495)</f>
        <v>93.056776270251035</v>
      </c>
      <c r="R2496" s="41">
        <f>P2496*C2496/U2495</f>
        <v>0.43975081911464453</v>
      </c>
      <c r="S2496" s="41">
        <f>Q2496*D2496/U2495</f>
        <v>0.56858317218017251</v>
      </c>
      <c r="T2496" s="41">
        <f t="shared" si="463"/>
        <v>0.77341511432437604</v>
      </c>
      <c r="U2496" s="42">
        <f>P2496*C2496+Q2496*D2496</f>
        <v>36319.987935832563</v>
      </c>
      <c r="V2496" s="25">
        <f>B2496</f>
        <v>44663</v>
      </c>
      <c r="W2496">
        <f>C2496/C$2</f>
        <v>1.8183653050153714</v>
      </c>
      <c r="X2496">
        <f>D2496/D$2</f>
        <v>1.5770935148692224</v>
      </c>
      <c r="Y2496">
        <f t="shared" si="464"/>
        <v>1.8159993967916281</v>
      </c>
      <c r="AA2496" s="15">
        <f t="shared" si="465"/>
        <v>1.948805609503812E-2</v>
      </c>
      <c r="AB2496" s="15">
        <f t="shared" si="466"/>
        <v>-1.2675405578899124E-4</v>
      </c>
      <c r="AC2496" s="15">
        <f t="shared" si="467"/>
        <v>8.3339912948170447E-3</v>
      </c>
    </row>
    <row r="2497" spans="1:29" x14ac:dyDescent="0.4">
      <c r="A2497" s="43">
        <f t="shared" si="458"/>
        <v>2022</v>
      </c>
      <c r="B2497" s="53">
        <v>44664</v>
      </c>
      <c r="C2497" s="45">
        <v>4139.7370000000001</v>
      </c>
      <c r="D2497" s="45">
        <f>VLOOKUP(B2497,'H11001.CSI  中证全债'!$A$2:$B$2792,2,0)</f>
        <v>220.10740000000001</v>
      </c>
      <c r="E2497" s="14">
        <f t="shared" si="459"/>
        <v>0</v>
      </c>
      <c r="F2497" s="14">
        <f>IF(AND((B2497-$B$2)&gt;123,OR(((G2496*J2496/C2496*C2497)/(G2496*K2496/D2496*D2497))&lt;(4/6),((G2496*J2496/C2496*C2497)/(G2496*K2496/D2496*D2497))&gt;(6/4))),COUNTIF($E$2:E2497,1),0)</f>
        <v>0</v>
      </c>
      <c r="G2497" s="21">
        <f t="shared" si="460"/>
        <v>36206.314217703715</v>
      </c>
      <c r="H2497" s="12">
        <f t="shared" si="461"/>
        <v>3.7932660163502669</v>
      </c>
      <c r="I2497" s="12">
        <f t="shared" si="462"/>
        <v>93.150846082302351</v>
      </c>
      <c r="J2497" s="15">
        <f>IF(OR((ROW(F2497)-MATCH(MAX($F$2:F2497),$F$2:F2497,0))=1,(ROW(F2497)-MATCH(MAX($F$2:F2497),$F$2:F2497,0))&gt;123),IF(OR(((G2496*J2496/C2496*C2497)/(G2496*K2496/D2496*D2497))&lt;(4/6),((G2496*J2496/C2496*C2497)/(G2496*K2496/D2496*D2497))&gt;(6/4)),50%,((G2496*J2496/C2496*C2497)/((G2496*K2496/D2496*D2497)+(G2496*J2496/C2496*C2497)))),((G2496*J2496/C2496*C2497)/((G2496*K2496/D2496*D2497)+(G2496*J2496/C2496*C2497))))</f>
        <v>0.43371229626708296</v>
      </c>
      <c r="K2497" s="18">
        <f t="shared" si="456"/>
        <v>0.56628770373291704</v>
      </c>
      <c r="L2497" s="20">
        <f t="shared" si="457"/>
        <v>0.76588683350899367</v>
      </c>
      <c r="M2497" s="51">
        <f>IF(AND((B2497-$B$2)&gt;123,OR(((U2496*R2496/C2496*C2497)/(U2496*S2496/D2496*D2497))&lt;(4/6),((U2496*R2496/C2496*C2497)/(U2496*S2496/D2496*D2497))&gt;(6/4))),1,0)</f>
        <v>0</v>
      </c>
      <c r="N2497" s="51">
        <f>IF(AND((B2497-$B$2)&gt;123,OR(((U2496*R2496/C2496*C2497)/(U2496*S2496/D2496*D2497))&lt;(4/6),((U2496*R2496/C2496*C2497)/(U2496*S2496/D2496*D2497))&gt;(6/4))),COUNTIF($M$2:M2497,1),0)</f>
        <v>0</v>
      </c>
      <c r="O2497" s="51">
        <f>IF(OR((ROW(N2497)-MATCH(MAX($N$2:N2497),$N$2:N2497,0))=1,(ROW(N2497)-MATCH(MAX($N$2:N2497),$N$2:N2497,0))&gt;123),IF(OR(((U2496*R2496/C2496*C2497)/(U2496*S2496/D2496*D2497))&lt;(4/6),((U2496*R2496/C2496*C2497)/(U2496*S2496/D2496*D2497))&gt;(6/4)),1,0),0)</f>
        <v>0</v>
      </c>
      <c r="P2497" s="47">
        <f>IF(O2497=1,U2496/2/C2497,P2496)</f>
        <v>3.7894353284260429</v>
      </c>
      <c r="Q2497" s="47">
        <f>IF(O2497=1,U2496/2/D2497,Q2496)</f>
        <v>93.056776270251035</v>
      </c>
      <c r="R2497" s="41">
        <f>P2497*C2497/U2496</f>
        <v>0.43191825024577457</v>
      </c>
      <c r="S2497" s="41">
        <f>Q2497*D2497/U2496</f>
        <v>0.5639452610340504</v>
      </c>
      <c r="T2497" s="41">
        <f t="shared" si="463"/>
        <v>0.76588683350899867</v>
      </c>
      <c r="U2497" s="42">
        <f>P2497*C2497+Q2497*D2497</f>
        <v>36169.750715419097</v>
      </c>
      <c r="V2497" s="25">
        <f>B2497</f>
        <v>44664</v>
      </c>
      <c r="W2497">
        <f>C2497/C$2</f>
        <v>1.8008620325889733</v>
      </c>
      <c r="X2497">
        <f>D2497/D$2</f>
        <v>1.5772654962379076</v>
      </c>
      <c r="Y2497">
        <f t="shared" si="464"/>
        <v>1.8084875357709549</v>
      </c>
      <c r="AA2497" s="15">
        <f t="shared" si="465"/>
        <v>-9.6258284174918218E-3</v>
      </c>
      <c r="AB2497" s="15">
        <f t="shared" si="466"/>
        <v>1.0904956939050692E-4</v>
      </c>
      <c r="AC2497" s="15">
        <f t="shared" si="467"/>
        <v>-4.1364887201750244E-3</v>
      </c>
    </row>
    <row r="2498" spans="1:29" x14ac:dyDescent="0.4">
      <c r="A2498" s="43">
        <f t="shared" si="458"/>
        <v>2022</v>
      </c>
      <c r="B2498" s="53">
        <v>44665</v>
      </c>
      <c r="C2498" s="45">
        <v>4191.5684000000001</v>
      </c>
      <c r="D2498" s="45">
        <f>VLOOKUP(B2498,'H11001.CSI  中证全债'!$A$2:$B$2792,2,0)</f>
        <v>220.2929</v>
      </c>
      <c r="E2498" s="14">
        <f t="shared" si="459"/>
        <v>0</v>
      </c>
      <c r="F2498" s="14">
        <f>IF(AND((B2498-$B$2)&gt;123,OR(((G2497*J2497/C2497*C2498)/(G2497*K2497/D2497*D2498))&lt;(4/6),((G2497*J2497/C2497*C2498)/(G2497*K2497/D2497*D2498))&gt;(6/4))),COUNTIF($E$2:E2498,1),0)</f>
        <v>0</v>
      </c>
      <c r="G2498" s="21">
        <f t="shared" si="460"/>
        <v>36420.203987851841</v>
      </c>
      <c r="H2498" s="12">
        <f t="shared" si="461"/>
        <v>3.7932660163502669</v>
      </c>
      <c r="I2498" s="12">
        <f t="shared" si="462"/>
        <v>93.150846082302351</v>
      </c>
      <c r="J2498" s="15">
        <f>IF(OR((ROW(F2498)-MATCH(MAX($F$2:F2498),$F$2:F2498,0))=1,(ROW(F2498)-MATCH(MAX($F$2:F2498),$F$2:F2498,0))&gt;123),IF(OR(((G2497*J2497/C2497*C2498)/(G2497*K2497/D2497*D2498))&lt;(4/6),((G2497*J2497/C2497*C2498)/(G2497*K2497/D2497*D2498))&gt;(6/4)),50%,((G2497*J2497/C2497*C2498)/((G2497*K2497/D2497*D2498)+(G2497*J2497/C2497*C2498)))),((G2497*J2497/C2497*C2498)/((G2497*K2497/D2497*D2498)+(G2497*J2497/C2497*C2498))))</f>
        <v>0.43656356159430393</v>
      </c>
      <c r="K2498" s="18">
        <f t="shared" ref="K2498:K2561" si="468">1-J2498</f>
        <v>0.56343643840569602</v>
      </c>
      <c r="L2498" s="20">
        <f t="shared" ref="L2498:L2561" si="469">J2498/K2498</f>
        <v>0.77482308888223039</v>
      </c>
      <c r="M2498" s="51">
        <f>IF(AND((B2498-$B$2)&gt;123,OR(((U2497*R2497/C2497*C2498)/(U2497*S2497/D2497*D2498))&lt;(4/6),((U2497*R2497/C2497*C2498)/(U2497*S2497/D2497*D2498))&gt;(6/4))),1,0)</f>
        <v>0</v>
      </c>
      <c r="N2498" s="51">
        <f>IF(AND((B2498-$B$2)&gt;123,OR(((U2497*R2497/C2497*C2498)/(U2497*S2497/D2497*D2498))&lt;(4/6),((U2497*R2497/C2497*C2498)/(U2497*S2497/D2497*D2498))&gt;(6/4))),COUNTIF($M$2:M2498,1),0)</f>
        <v>0</v>
      </c>
      <c r="O2498" s="51">
        <f>IF(OR((ROW(N2498)-MATCH(MAX($N$2:N2498),$N$2:N2498,0))=1,(ROW(N2498)-MATCH(MAX($N$2:N2498),$N$2:N2498,0))&gt;123),IF(OR(((U2497*R2497/C2497*C2498)/(U2497*S2497/D2497*D2498))&lt;(4/6),((U2497*R2497/C2497*C2498)/(U2497*S2497/D2497*D2498))&gt;(6/4)),1,0),0)</f>
        <v>0</v>
      </c>
      <c r="P2498" s="47">
        <f>IF(O2498=1,U2497/2/C2498,P2497)</f>
        <v>3.7894353284260429</v>
      </c>
      <c r="Q2498" s="47">
        <f>IF(O2498=1,U2497/2/D2498,Q2497)</f>
        <v>93.056776270251035</v>
      </c>
      <c r="R2498" s="41">
        <f>P2498*C2498/U2497</f>
        <v>0.43914257251717914</v>
      </c>
      <c r="S2498" s="41">
        <f>Q2498*D2498/U2497</f>
        <v>0.5667649542435409</v>
      </c>
      <c r="T2498" s="41">
        <f t="shared" si="463"/>
        <v>0.77482308888223539</v>
      </c>
      <c r="U2498" s="42">
        <f>P2498*C2498+Q2498*D2498</f>
        <v>36383.424485699004</v>
      </c>
      <c r="V2498" s="25">
        <f>B2498</f>
        <v>44665</v>
      </c>
      <c r="W2498">
        <f>C2498/C$2</f>
        <v>1.8234096486225357</v>
      </c>
      <c r="X2498">
        <f>D2498/D$2</f>
        <v>1.5785947689000357</v>
      </c>
      <c r="Y2498">
        <f t="shared" si="464"/>
        <v>1.8191712242849503</v>
      </c>
      <c r="AA2498" s="15">
        <f t="shared" si="465"/>
        <v>1.252045721745132E-2</v>
      </c>
      <c r="AB2498" s="15">
        <f t="shared" si="466"/>
        <v>8.4277039299895939E-4</v>
      </c>
      <c r="AC2498" s="15">
        <f t="shared" si="467"/>
        <v>5.9075267607200388E-3</v>
      </c>
    </row>
    <row r="2499" spans="1:29" x14ac:dyDescent="0.4">
      <c r="A2499" s="43">
        <f t="shared" ref="A2499:A2562" si="470">YEAR(B2499)</f>
        <v>2022</v>
      </c>
      <c r="B2499" s="53">
        <v>44666</v>
      </c>
      <c r="C2499" s="45">
        <v>4188.7471999999998</v>
      </c>
      <c r="D2499" s="45">
        <f>VLOOKUP(B2499,'H11001.CSI  中证全债'!$A$2:$B$2792,2,0)</f>
        <v>220.3699</v>
      </c>
      <c r="E2499" s="14">
        <f t="shared" ref="E2499:E2562" si="471">IF(AND((B2499-$B$2)&gt;123,OR(((G2498*J2498/C2498*C2499)/(G2498*K2498/D2498*D2499))&lt;(4/6),((G2498*J2498/C2498*C2499)/(G2498*K2498/D2498*D2499))&gt;(6/4))),1,0)</f>
        <v>0</v>
      </c>
      <c r="F2499" s="14">
        <f>IF(AND((B2499-$B$2)&gt;123,OR(((G2498*J2498/C2498*C2499)/(G2498*K2498/D2498*D2499))&lt;(4/6),((G2498*J2498/C2498*C2499)/(G2498*K2498/D2498*D2499))&gt;(6/4))),COUNTIF($E$2:E2499,1),0)</f>
        <v>0</v>
      </c>
      <c r="G2499" s="21">
        <f t="shared" ref="G2499:G2562" si="472">G2498*J2498/C2498*C2499+G2498*K2498/D2498*D2499</f>
        <v>36416.675040914844</v>
      </c>
      <c r="H2499" s="12">
        <f t="shared" ref="H2499:H2562" si="473">IF(J2499=50%,G2499*J2499/C2499,H2498)</f>
        <v>3.7932660163502669</v>
      </c>
      <c r="I2499" s="12">
        <f t="shared" ref="I2499:I2562" si="474">IF(K2499=50%,G2499*K2499/D2499,I2498)</f>
        <v>93.150846082302351</v>
      </c>
      <c r="J2499" s="15">
        <f>IF(OR((ROW(F2499)-MATCH(MAX($F$2:F2499),$F$2:F2499,0))=1,(ROW(F2499)-MATCH(MAX($F$2:F2499),$F$2:F2499,0))&gt;123),IF(OR(((G2498*J2498/C2498*C2499)/(G2498*K2498/D2498*D2499))&lt;(4/6),((G2498*J2498/C2498*C2499)/(G2498*K2498/D2498*D2499))&gt;(6/4)),50%,((G2498*J2498/C2498*C2499)/((G2498*K2498/D2498*D2499)+(G2498*J2498/C2498*C2499)))),((G2498*J2498/C2498*C2499)/((G2498*K2498/D2498*D2499)+(G2498*J2498/C2498*C2499))))</f>
        <v>0.43631200231736433</v>
      </c>
      <c r="K2499" s="18">
        <f t="shared" si="468"/>
        <v>0.56368799768263567</v>
      </c>
      <c r="L2499" s="20">
        <f t="shared" si="469"/>
        <v>0.77403103154772901</v>
      </c>
      <c r="M2499" s="51">
        <f>IF(AND((B2499-$B$2)&gt;123,OR(((U2498*R2498/C2498*C2499)/(U2498*S2498/D2498*D2499))&lt;(4/6),((U2498*R2498/C2498*C2499)/(U2498*S2498/D2498*D2499))&gt;(6/4))),1,0)</f>
        <v>0</v>
      </c>
      <c r="N2499" s="51">
        <f>IF(AND((B2499-$B$2)&gt;123,OR(((U2498*R2498/C2498*C2499)/(U2498*S2498/D2498*D2499))&lt;(4/6),((U2498*R2498/C2498*C2499)/(U2498*S2498/D2498*D2499))&gt;(6/4))),COUNTIF($M$2:M2499,1),0)</f>
        <v>0</v>
      </c>
      <c r="O2499" s="51">
        <f>IF(OR((ROW(N2499)-MATCH(MAX($N$2:N2499),$N$2:N2499,0))=1,(ROW(N2499)-MATCH(MAX($N$2:N2499),$N$2:N2499,0))&gt;123),IF(OR(((U2498*R2498/C2498*C2499)/(U2498*S2498/D2498*D2499))&lt;(4/6),((U2498*R2498/C2498*C2499)/(U2498*S2498/D2498*D2499))&gt;(6/4)),1,0),0)</f>
        <v>0</v>
      </c>
      <c r="P2499" s="47">
        <f>IF(O2499=1,U2498/2/C2499,P2498)</f>
        <v>3.7894353284260429</v>
      </c>
      <c r="Q2499" s="47">
        <f>IF(O2499=1,U2498/2/D2499,Q2498)</f>
        <v>93.056776270251035</v>
      </c>
      <c r="R2499" s="41">
        <f>P2499*C2499/U2498</f>
        <v>0.43626972573086842</v>
      </c>
      <c r="S2499" s="41">
        <f>Q2499*D2499/U2498</f>
        <v>0.56363337895964449</v>
      </c>
      <c r="T2499" s="41">
        <f t="shared" ref="T2499:T2562" si="475">R2499/S2499</f>
        <v>0.77403103154773389</v>
      </c>
      <c r="U2499" s="42">
        <f>P2499*C2499+Q2499*D2499</f>
        <v>36379.899102523261</v>
      </c>
      <c r="V2499" s="25">
        <f>B2499</f>
        <v>44666</v>
      </c>
      <c r="W2499">
        <f>C2499/C$2</f>
        <v>1.8221823745308867</v>
      </c>
      <c r="X2499">
        <f>D2499/D$2</f>
        <v>1.5791465424579003</v>
      </c>
      <c r="Y2499">
        <f t="shared" ref="Y2499:Y2562" si="476">U2499/U$2</f>
        <v>1.818994955126163</v>
      </c>
      <c r="AA2499" s="15">
        <f t="shared" ref="AA2499:AA2562" si="477">W2499/W2498-1</f>
        <v>-6.7306548069223648E-4</v>
      </c>
      <c r="AB2499" s="15">
        <f t="shared" ref="AB2499:AB2562" si="478">X2499/X2498-1</f>
        <v>3.495346422877077E-4</v>
      </c>
      <c r="AC2499" s="15">
        <f t="shared" ref="AC2499:AC2562" si="479">Y2499/Y2498-1</f>
        <v>-9.6895309487199377E-5</v>
      </c>
    </row>
    <row r="2500" spans="1:29" x14ac:dyDescent="0.4">
      <c r="A2500" s="43">
        <f t="shared" si="470"/>
        <v>2022</v>
      </c>
      <c r="B2500" s="53">
        <v>44669</v>
      </c>
      <c r="C2500" s="45">
        <v>4166.3843999999999</v>
      </c>
      <c r="D2500" s="45">
        <f>VLOOKUP(B2500,'H11001.CSI  中证全债'!$A$2:$B$2792,2,0)</f>
        <v>220.14320000000001</v>
      </c>
      <c r="E2500" s="14">
        <f t="shared" si="471"/>
        <v>0</v>
      </c>
      <c r="F2500" s="14">
        <f>IF(AND((B2500-$B$2)&gt;123,OR(((G2499*J2499/C2499*C2500)/(G2499*K2499/D2499*D2500))&lt;(4/6),((G2499*J2499/C2499*C2500)/(G2499*K2499/D2499*D2500))&gt;(6/4))),COUNTIF($E$2:E2500,1),0)</f>
        <v>0</v>
      </c>
      <c r="G2500" s="21">
        <f t="shared" si="472"/>
        <v>36310.729694837552</v>
      </c>
      <c r="H2500" s="12">
        <f t="shared" si="473"/>
        <v>3.7932660163502669</v>
      </c>
      <c r="I2500" s="12">
        <f t="shared" si="474"/>
        <v>93.150846082302351</v>
      </c>
      <c r="J2500" s="15">
        <f>IF(OR((ROW(F2500)-MATCH(MAX($F$2:F2500),$F$2:F2500,0))=1,(ROW(F2500)-MATCH(MAX($F$2:F2500),$F$2:F2500,0))&gt;123),IF(OR(((G2499*J2499/C2499*C2500)/(G2499*K2499/D2499*D2500))&lt;(4/6),((G2499*J2499/C2499*C2500)/(G2499*K2499/D2499*D2500))&gt;(6/4)),50%,((G2499*J2499/C2499*C2500)/((G2499*K2499/D2499*D2500)+(G2499*J2499/C2499*C2500)))),((G2499*J2499/C2499*C2500)/((G2499*K2499/D2499*D2500)+(G2499*J2499/C2499*C2500))))</f>
        <v>0.43524887790450695</v>
      </c>
      <c r="K2500" s="18">
        <f t="shared" si="468"/>
        <v>0.56475112209549305</v>
      </c>
      <c r="L2500" s="20">
        <f t="shared" si="469"/>
        <v>0.77069147961942652</v>
      </c>
      <c r="M2500" s="51">
        <f>IF(AND((B2500-$B$2)&gt;123,OR(((U2499*R2499/C2499*C2500)/(U2499*S2499/D2499*D2500))&lt;(4/6),((U2499*R2499/C2499*C2500)/(U2499*S2499/D2499*D2500))&gt;(6/4))),1,0)</f>
        <v>0</v>
      </c>
      <c r="N2500" s="51">
        <f>IF(AND((B2500-$B$2)&gt;123,OR(((U2499*R2499/C2499*C2500)/(U2499*S2499/D2499*D2500))&lt;(4/6),((U2499*R2499/C2499*C2500)/(U2499*S2499/D2499*D2500))&gt;(6/4))),COUNTIF($M$2:M2500,1),0)</f>
        <v>0</v>
      </c>
      <c r="O2500" s="51">
        <f>IF(OR((ROW(N2500)-MATCH(MAX($N$2:N2500),$N$2:N2500,0))=1,(ROW(N2500)-MATCH(MAX($N$2:N2500),$N$2:N2500,0))&gt;123),IF(OR(((U2499*R2499/C2499*C2500)/(U2499*S2499/D2499*D2500))&lt;(4/6),((U2499*R2499/C2499*C2500)/(U2499*S2499/D2499*D2500))&gt;(6/4)),1,0),0)</f>
        <v>0</v>
      </c>
      <c r="P2500" s="47">
        <f>IF(O2500=1,U2499/2/C2500,P2499)</f>
        <v>3.7894353284260429</v>
      </c>
      <c r="Q2500" s="47">
        <f>IF(O2500=1,U2499/2/D2500,Q2499)</f>
        <v>93.056776270251035</v>
      </c>
      <c r="R2500" s="41">
        <f>P2500*C2500/U2499</f>
        <v>0.43398262850234487</v>
      </c>
      <c r="S2500" s="41">
        <f>Q2500*D2500/U2499</f>
        <v>0.56310811781213155</v>
      </c>
      <c r="T2500" s="41">
        <f t="shared" si="475"/>
        <v>0.77069147961943163</v>
      </c>
      <c r="U2500" s="42">
        <f>P2500*C2500+Q2500*D2500</f>
        <v>36274.060746980271</v>
      </c>
      <c r="V2500" s="25">
        <f>B2500</f>
        <v>44669</v>
      </c>
      <c r="W2500">
        <f>C2500/C$2</f>
        <v>1.8124541436161257</v>
      </c>
      <c r="X2500">
        <f>D2500/D$2</f>
        <v>1.5775220351128627</v>
      </c>
      <c r="Y2500">
        <f t="shared" si="476"/>
        <v>1.8137030373490135</v>
      </c>
      <c r="AA2500" s="15">
        <f t="shared" si="477"/>
        <v>-5.338780053377179E-3</v>
      </c>
      <c r="AB2500" s="15">
        <f t="shared" si="478"/>
        <v>-1.0287248848412922E-3</v>
      </c>
      <c r="AC2500" s="15">
        <f t="shared" si="479"/>
        <v>-2.9092536855235274E-3</v>
      </c>
    </row>
    <row r="2501" spans="1:29" x14ac:dyDescent="0.4">
      <c r="A2501" s="43">
        <f t="shared" si="470"/>
        <v>2022</v>
      </c>
      <c r="B2501" s="53">
        <v>44670</v>
      </c>
      <c r="C2501" s="45">
        <v>4134.9017000000003</v>
      </c>
      <c r="D2501" s="45">
        <f>VLOOKUP(B2501,'H11001.CSI  中证全债'!$A$2:$B$2792,2,0)</f>
        <v>220.17420000000001</v>
      </c>
      <c r="E2501" s="14">
        <f t="shared" si="471"/>
        <v>0</v>
      </c>
      <c r="F2501" s="14">
        <f>IF(AND((B2501-$B$2)&gt;123,OR(((G2500*J2500/C2500*C2501)/(G2500*K2500/D2500*D2501))&lt;(4/6),((G2500*J2500/C2500*C2501)/(G2500*K2500/D2500*D2501))&gt;(6/4))),COUNTIF($E$2:E2501,1),0)</f>
        <v>0</v>
      </c>
      <c r="G2501" s="21">
        <f t="shared" si="472"/>
        <v>36194.195115053153</v>
      </c>
      <c r="H2501" s="12">
        <f t="shared" si="473"/>
        <v>3.7932660163502669</v>
      </c>
      <c r="I2501" s="12">
        <f t="shared" si="474"/>
        <v>93.150846082302351</v>
      </c>
      <c r="J2501" s="15">
        <f>IF(OR((ROW(F2501)-MATCH(MAX($F$2:F2501),$F$2:F2501,0))=1,(ROW(F2501)-MATCH(MAX($F$2:F2501),$F$2:F2501,0))&gt;123),IF(OR(((G2500*J2500/C2500*C2501)/(G2500*K2500/D2500*D2501))&lt;(4/6),((G2500*J2500/C2500*C2501)/(G2500*K2500/D2500*D2501))&gt;(6/4)),50%,((G2500*J2500/C2500*C2501)/((G2500*K2500/D2500*D2501)+(G2500*J2500/C2500*C2501)))),((G2500*J2500/C2500*C2501)/((G2500*K2500/D2500*D2501)+(G2500*J2500/C2500*C2501))))</f>
        <v>0.43335076383659266</v>
      </c>
      <c r="K2501" s="18">
        <f t="shared" si="468"/>
        <v>0.56664923616340734</v>
      </c>
      <c r="L2501" s="20">
        <f t="shared" si="469"/>
        <v>0.76476016586674656</v>
      </c>
      <c r="M2501" s="51">
        <f>IF(AND((B2501-$B$2)&gt;123,OR(((U2500*R2500/C2500*C2501)/(U2500*S2500/D2500*D2501))&lt;(4/6),((U2500*R2500/C2500*C2501)/(U2500*S2500/D2500*D2501))&gt;(6/4))),1,0)</f>
        <v>0</v>
      </c>
      <c r="N2501" s="51">
        <f>IF(AND((B2501-$B$2)&gt;123,OR(((U2500*R2500/C2500*C2501)/(U2500*S2500/D2500*D2501))&lt;(4/6),((U2500*R2500/C2500*C2501)/(U2500*S2500/D2500*D2501))&gt;(6/4))),COUNTIF($M$2:M2501,1),0)</f>
        <v>0</v>
      </c>
      <c r="O2501" s="51">
        <f>IF(OR((ROW(N2501)-MATCH(MAX($N$2:N2501),$N$2:N2501,0))=1,(ROW(N2501)-MATCH(MAX($N$2:N2501),$N$2:N2501,0))&gt;123),IF(OR(((U2500*R2500/C2500*C2501)/(U2500*S2500/D2500*D2501))&lt;(4/6),((U2500*R2500/C2500*C2501)/(U2500*S2500/D2500*D2501))&gt;(6/4)),1,0),0)</f>
        <v>0</v>
      </c>
      <c r="P2501" s="47">
        <f>IF(O2501=1,U2500/2/C2501,P2500)</f>
        <v>3.7894353284260429</v>
      </c>
      <c r="Q2501" s="47">
        <f>IF(O2501=1,U2500/2/D2501,Q2500)</f>
        <v>93.056776270251035</v>
      </c>
      <c r="R2501" s="41">
        <f>P2501*C2501/U2500</f>
        <v>0.43195998073784192</v>
      </c>
      <c r="S2501" s="41">
        <f>Q2501*D2501/U2500</f>
        <v>0.56483064889797707</v>
      </c>
      <c r="T2501" s="41">
        <f t="shared" si="475"/>
        <v>0.76476016586675166</v>
      </c>
      <c r="U2501" s="42">
        <f>P2501*C2501+Q2501*D2501</f>
        <v>36157.64385143041</v>
      </c>
      <c r="V2501" s="25">
        <f>B2501</f>
        <v>44670</v>
      </c>
      <c r="W2501">
        <f>C2501/C$2</f>
        <v>1.7987585878082595</v>
      </c>
      <c r="X2501">
        <f>D2501/D$2</f>
        <v>1.577744177714081</v>
      </c>
      <c r="Y2501">
        <f t="shared" si="476"/>
        <v>1.8078821925715205</v>
      </c>
      <c r="AA2501" s="15">
        <f t="shared" si="477"/>
        <v>-7.5563598980449287E-3</v>
      </c>
      <c r="AB2501" s="15">
        <f t="shared" si="478"/>
        <v>1.4081743156291182E-4</v>
      </c>
      <c r="AC2501" s="15">
        <f t="shared" si="479"/>
        <v>-3.2093703641810079E-3</v>
      </c>
    </row>
    <row r="2502" spans="1:29" x14ac:dyDescent="0.4">
      <c r="A2502" s="43">
        <f t="shared" si="470"/>
        <v>2022</v>
      </c>
      <c r="B2502" s="53">
        <v>44671</v>
      </c>
      <c r="C2502" s="45">
        <v>4070.7889</v>
      </c>
      <c r="D2502" s="45">
        <f>VLOOKUP(B2502,'H11001.CSI  中证全债'!$A$2:$B$2792,2,0)</f>
        <v>220.1147</v>
      </c>
      <c r="E2502" s="14">
        <f t="shared" si="471"/>
        <v>0</v>
      </c>
      <c r="F2502" s="14">
        <f>IF(AND((B2502-$B$2)&gt;123,OR(((G2501*J2501/C2501*C2502)/(G2501*K2501/D2501*D2502))&lt;(4/6),((G2501*J2501/C2501*C2502)/(G2501*K2501/D2501*D2502))&gt;(6/4))),COUNTIF($E$2:E2502,1),0)</f>
        <v>0</v>
      </c>
      <c r="G2502" s="21">
        <f t="shared" si="472"/>
        <v>35945.45573425819</v>
      </c>
      <c r="H2502" s="12">
        <f t="shared" si="473"/>
        <v>3.7932660163502669</v>
      </c>
      <c r="I2502" s="12">
        <f t="shared" si="474"/>
        <v>93.150846082302351</v>
      </c>
      <c r="J2502" s="15">
        <f>IF(OR((ROW(F2502)-MATCH(MAX($F$2:F2502),$F$2:F2502,0))=1,(ROW(F2502)-MATCH(MAX($F$2:F2502),$F$2:F2502,0))&gt;123),IF(OR(((G2501*J2501/C2501*C2502)/(G2501*K2501/D2501*D2502))&lt;(4/6),((G2501*J2501/C2501*C2502)/(G2501*K2501/D2501*D2502))&gt;(6/4)),50%,((G2501*J2501/C2501*C2502)/((G2501*K2501/D2501*D2502)+(G2501*J2501/C2501*C2502)))),((G2501*J2501/C2501*C2502)/((G2501*K2501/D2501*D2502)+(G2501*J2501/C2501*C2502))))</f>
        <v>0.42958379240659139</v>
      </c>
      <c r="K2502" s="18">
        <f t="shared" si="468"/>
        <v>0.57041620759340861</v>
      </c>
      <c r="L2502" s="20">
        <f t="shared" si="469"/>
        <v>0.75310586671267543</v>
      </c>
      <c r="M2502" s="51">
        <f>IF(AND((B2502-$B$2)&gt;123,OR(((U2501*R2501/C2501*C2502)/(U2501*S2501/D2501*D2502))&lt;(4/6),((U2501*R2501/C2501*C2502)/(U2501*S2501/D2501*D2502))&gt;(6/4))),1,0)</f>
        <v>0</v>
      </c>
      <c r="N2502" s="51">
        <f>IF(AND((B2502-$B$2)&gt;123,OR(((U2501*R2501/C2501*C2502)/(U2501*S2501/D2501*D2502))&lt;(4/6),((U2501*R2501/C2501*C2502)/(U2501*S2501/D2501*D2502))&gt;(6/4))),COUNTIF($M$2:M2502,1),0)</f>
        <v>0</v>
      </c>
      <c r="O2502" s="51">
        <f>IF(OR((ROW(N2502)-MATCH(MAX($N$2:N2502),$N$2:N2502,0))=1,(ROW(N2502)-MATCH(MAX($N$2:N2502),$N$2:N2502,0))&gt;123),IF(OR(((U2501*R2501/C2501*C2502)/(U2501*S2501/D2501*D2502))&lt;(4/6),((U2501*R2501/C2501*C2502)/(U2501*S2501/D2501*D2502))&gt;(6/4)),1,0),0)</f>
        <v>0</v>
      </c>
      <c r="P2502" s="47">
        <f>IF(O2502=1,U2501/2/C2502,P2501)</f>
        <v>3.7894353284260429</v>
      </c>
      <c r="Q2502" s="47">
        <f>IF(O2502=1,U2501/2/D2502,Q2501)</f>
        <v>93.056776270251035</v>
      </c>
      <c r="R2502" s="41">
        <f>P2502*C2502/U2501</f>
        <v>0.42663153980964752</v>
      </c>
      <c r="S2502" s="41">
        <f>Q2502*D2502/U2501</f>
        <v>0.56649610455419941</v>
      </c>
      <c r="T2502" s="41">
        <f t="shared" si="475"/>
        <v>0.75310586671268032</v>
      </c>
      <c r="U2502" s="42">
        <f>P2502*C2502+Q2502*D2502</f>
        <v>35909.15566391802</v>
      </c>
      <c r="V2502" s="25">
        <f>B2502</f>
        <v>44671</v>
      </c>
      <c r="W2502">
        <f>C2502/C$2</f>
        <v>1.7708683360065216</v>
      </c>
      <c r="X2502">
        <f>D2502/D$2</f>
        <v>1.5773178072375491</v>
      </c>
      <c r="Y2502">
        <f t="shared" si="476"/>
        <v>1.7954577831959011</v>
      </c>
      <c r="AA2502" s="15">
        <f t="shared" si="477"/>
        <v>-1.5505277912652771E-2</v>
      </c>
      <c r="AB2502" s="15">
        <f t="shared" si="478"/>
        <v>-2.7024056406255159E-4</v>
      </c>
      <c r="AC2502" s="15">
        <f t="shared" si="479"/>
        <v>-6.8723556361529603E-3</v>
      </c>
    </row>
    <row r="2503" spans="1:29" x14ac:dyDescent="0.4">
      <c r="A2503" s="43">
        <f t="shared" si="470"/>
        <v>2022</v>
      </c>
      <c r="B2503" s="53">
        <v>44672</v>
      </c>
      <c r="C2503" s="45">
        <v>3995.83</v>
      </c>
      <c r="D2503" s="45">
        <f>VLOOKUP(B2503,'H11001.CSI  中证全债'!$A$2:$B$2792,2,0)</f>
        <v>220.15039999999999</v>
      </c>
      <c r="E2503" s="14">
        <f t="shared" si="471"/>
        <v>0</v>
      </c>
      <c r="F2503" s="14">
        <f>IF(AND((B2503-$B$2)&gt;123,OR(((G2502*J2502/C2502*C2503)/(G2502*K2502/D2502*D2503))&lt;(4/6),((G2502*J2502/C2502*C2503)/(G2502*K2502/D2502*D2503))&gt;(6/4))),COUNTIF($E$2:E2503,1),0)</f>
        <v>0</v>
      </c>
      <c r="G2503" s="21">
        <f t="shared" si="472"/>
        <v>35664.442171470335</v>
      </c>
      <c r="H2503" s="12">
        <f t="shared" si="473"/>
        <v>3.7932660163502669</v>
      </c>
      <c r="I2503" s="12">
        <f t="shared" si="474"/>
        <v>93.150846082302351</v>
      </c>
      <c r="J2503" s="15">
        <f>IF(OR((ROW(F2503)-MATCH(MAX($F$2:F2503),$F$2:F2503,0))=1,(ROW(F2503)-MATCH(MAX($F$2:F2503),$F$2:F2503,0))&gt;123),IF(OR(((G2502*J2502/C2502*C2503)/(G2502*K2502/D2502*D2503))&lt;(4/6),((G2502*J2502/C2502*C2503)/(G2502*K2502/D2502*D2503))&gt;(6/4)),50%,((G2502*J2502/C2502*C2503)/((G2502*K2502/D2502*D2503)+(G2502*J2502/C2502*C2503)))),((G2502*J2502/C2502*C2503)/((G2502*K2502/D2502*D2503)+(G2502*J2502/C2502*C2503))))</f>
        <v>0.42499602470266268</v>
      </c>
      <c r="K2503" s="18">
        <f t="shared" si="468"/>
        <v>0.57500397529733727</v>
      </c>
      <c r="L2503" s="20">
        <f t="shared" si="469"/>
        <v>0.73911841128210498</v>
      </c>
      <c r="M2503" s="51">
        <f>IF(AND((B2503-$B$2)&gt;123,OR(((U2502*R2502/C2502*C2503)/(U2502*S2502/D2502*D2503))&lt;(4/6),((U2502*R2502/C2502*C2503)/(U2502*S2502/D2502*D2503))&gt;(6/4))),1,0)</f>
        <v>0</v>
      </c>
      <c r="N2503" s="51">
        <f>IF(AND((B2503-$B$2)&gt;123,OR(((U2502*R2502/C2502*C2503)/(U2502*S2502/D2502*D2503))&lt;(4/6),((U2502*R2502/C2502*C2503)/(U2502*S2502/D2502*D2503))&gt;(6/4))),COUNTIF($M$2:M2503,1),0)</f>
        <v>0</v>
      </c>
      <c r="O2503" s="51">
        <f>IF(OR((ROW(N2503)-MATCH(MAX($N$2:N2503),$N$2:N2503,0))=1,(ROW(N2503)-MATCH(MAX($N$2:N2503),$N$2:N2503,0))&gt;123),IF(OR(((U2502*R2502/C2502*C2503)/(U2502*S2502/D2502*D2503))&lt;(4/6),((U2502*R2502/C2502*C2503)/(U2502*S2502/D2502*D2503))&gt;(6/4)),1,0),0)</f>
        <v>0</v>
      </c>
      <c r="P2503" s="47">
        <f>IF(O2503=1,U2502/2/C2503,P2502)</f>
        <v>3.7894353284260429</v>
      </c>
      <c r="Q2503" s="47">
        <f>IF(O2503=1,U2502/2/D2503,Q2502)</f>
        <v>93.056776270251035</v>
      </c>
      <c r="R2503" s="41">
        <f>P2503*C2503/U2502</f>
        <v>0.42167350048832952</v>
      </c>
      <c r="S2503" s="41">
        <f>Q2503*D2503/U2502</f>
        <v>0.57050872235326211</v>
      </c>
      <c r="T2503" s="41">
        <f t="shared" si="475"/>
        <v>0.73911841128211009</v>
      </c>
      <c r="U2503" s="42">
        <f>P2503*C2503+Q2503*D2503</f>
        <v>35628.42588699091</v>
      </c>
      <c r="V2503" s="25">
        <f>B2503</f>
        <v>44672</v>
      </c>
      <c r="W2503">
        <f>C2503/C$2</f>
        <v>1.7382598304385029</v>
      </c>
      <c r="X2503">
        <f>D2503/D$2</f>
        <v>1.5775736295234681</v>
      </c>
      <c r="Y2503">
        <f t="shared" si="476"/>
        <v>1.7814212943495455</v>
      </c>
      <c r="AA2503" s="15">
        <f t="shared" si="477"/>
        <v>-1.8413850936853993E-2</v>
      </c>
      <c r="AB2503" s="15">
        <f t="shared" si="478"/>
        <v>1.62188168259636E-4</v>
      </c>
      <c r="AC2503" s="15">
        <f t="shared" si="479"/>
        <v>-7.8177771584084788E-3</v>
      </c>
    </row>
    <row r="2504" spans="1:29" x14ac:dyDescent="0.4">
      <c r="A2504" s="43">
        <f t="shared" si="470"/>
        <v>2022</v>
      </c>
      <c r="B2504" s="53">
        <v>44673</v>
      </c>
      <c r="C2504" s="45">
        <v>4013.2498000000001</v>
      </c>
      <c r="D2504" s="45">
        <f>VLOOKUP(B2504,'H11001.CSI  中证全债'!$A$2:$B$2792,2,0)</f>
        <v>220.16589999999999</v>
      </c>
      <c r="E2504" s="14">
        <f t="shared" si="471"/>
        <v>0</v>
      </c>
      <c r="F2504" s="14">
        <f>IF(AND((B2504-$B$2)&gt;123,OR(((G2503*J2503/C2503*C2504)/(G2503*K2503/D2503*D2504))&lt;(4/6),((G2503*J2503/C2503*C2504)/(G2503*K2503/D2503*D2504))&gt;(6/4))),COUNTIF($E$2:E2504,1),0)</f>
        <v>0</v>
      </c>
      <c r="G2504" s="21">
        <f t="shared" si="472"/>
        <v>35731.963944936229</v>
      </c>
      <c r="H2504" s="12">
        <f t="shared" si="473"/>
        <v>3.7932660163502669</v>
      </c>
      <c r="I2504" s="12">
        <f t="shared" si="474"/>
        <v>93.150846082302351</v>
      </c>
      <c r="J2504" s="15">
        <f>IF(OR((ROW(F2504)-MATCH(MAX($F$2:F2504),$F$2:F2504,0))=1,(ROW(F2504)-MATCH(MAX($F$2:F2504),$F$2:F2504,0))&gt;123),IF(OR(((G2503*J2503/C2503*C2504)/(G2503*K2503/D2503*D2504))&lt;(4/6),((G2503*J2503/C2503*C2504)/(G2503*K2503/D2503*D2504))&gt;(6/4)),50%,((G2503*J2503/C2503*C2504)/((G2503*K2503/D2503*D2504)+(G2503*J2503/C2503*C2504)))),((G2503*J2503/C2503*C2504)/((G2503*K2503/D2503*D2504)+(G2503*J2503/C2503*C2504))))</f>
        <v>0.4260421874634151</v>
      </c>
      <c r="K2504" s="18">
        <f t="shared" si="468"/>
        <v>0.57395781253658495</v>
      </c>
      <c r="L2504" s="20">
        <f t="shared" si="469"/>
        <v>0.7422883322740006</v>
      </c>
      <c r="M2504" s="51">
        <f>IF(AND((B2504-$B$2)&gt;123,OR(((U2503*R2503/C2503*C2504)/(U2503*S2503/D2503*D2504))&lt;(4/6),((U2503*R2503/C2503*C2504)/(U2503*S2503/D2503*D2504))&gt;(6/4))),1,0)</f>
        <v>0</v>
      </c>
      <c r="N2504" s="51">
        <f>IF(AND((B2504-$B$2)&gt;123,OR(((U2503*R2503/C2503*C2504)/(U2503*S2503/D2503*D2504))&lt;(4/6),((U2503*R2503/C2503*C2504)/(U2503*S2503/D2503*D2504))&gt;(6/4))),COUNTIF($M$2:M2504,1),0)</f>
        <v>0</v>
      </c>
      <c r="O2504" s="51">
        <f>IF(OR((ROW(N2504)-MATCH(MAX($N$2:N2504),$N$2:N2504,0))=1,(ROW(N2504)-MATCH(MAX($N$2:N2504),$N$2:N2504,0))&gt;123),IF(OR(((U2503*R2503/C2503*C2504)/(U2503*S2503/D2503*D2504))&lt;(4/6),((U2503*R2503/C2503*C2504)/(U2503*S2503/D2503*D2504))&gt;(6/4)),1,0),0)</f>
        <v>0</v>
      </c>
      <c r="P2504" s="47">
        <f>IF(O2504=1,U2503/2/C2504,P2503)</f>
        <v>3.7894353284260429</v>
      </c>
      <c r="Q2504" s="47">
        <f>IF(O2504=1,U2503/2/D2504,Q2503)</f>
        <v>93.056776270251035</v>
      </c>
      <c r="R2504" s="41">
        <f>P2504*C2504/U2503</f>
        <v>0.42684879265102943</v>
      </c>
      <c r="S2504" s="41">
        <f>Q2504*D2504/U2503</f>
        <v>0.57504445926473735</v>
      </c>
      <c r="T2504" s="41">
        <f t="shared" si="475"/>
        <v>0.74228833227400592</v>
      </c>
      <c r="U2504" s="42">
        <f>P2504*C2504+Q2504*D2504</f>
        <v>35695.879472557208</v>
      </c>
      <c r="V2504" s="25">
        <f>B2504</f>
        <v>44673</v>
      </c>
      <c r="W2504">
        <f>C2504/C$2</f>
        <v>1.745837765083939</v>
      </c>
      <c r="X2504">
        <f>D2504/D$2</f>
        <v>1.5776847008240773</v>
      </c>
      <c r="Y2504">
        <f t="shared" si="476"/>
        <v>1.7847939736278604</v>
      </c>
      <c r="AA2504" s="15">
        <f t="shared" si="477"/>
        <v>4.3594947733012201E-3</v>
      </c>
      <c r="AB2504" s="15">
        <f t="shared" si="478"/>
        <v>7.0406413070323026E-5</v>
      </c>
      <c r="AC2504" s="15">
        <f t="shared" si="479"/>
        <v>1.8932519157666139E-3</v>
      </c>
    </row>
    <row r="2505" spans="1:29" x14ac:dyDescent="0.4">
      <c r="A2505" s="43">
        <f t="shared" si="470"/>
        <v>2022</v>
      </c>
      <c r="B2505" s="53">
        <v>44676</v>
      </c>
      <c r="C2505" s="45">
        <v>3814.9126999999999</v>
      </c>
      <c r="D2505" s="45">
        <f>VLOOKUP(B2505,'H11001.CSI  中证全债'!$A$2:$B$2792,2,0)</f>
        <v>220.3561</v>
      </c>
      <c r="E2505" s="14">
        <f t="shared" si="471"/>
        <v>0</v>
      </c>
      <c r="F2505" s="14">
        <f>IF(AND((B2505-$B$2)&gt;123,OR(((G2504*J2504/C2504*C2505)/(G2504*K2504/D2504*D2505))&lt;(4/6),((G2504*J2504/C2504*C2505)/(G2504*K2504/D2504*D2505))&gt;(6/4))),COUNTIF($E$2:E2505,1),0)</f>
        <v>0</v>
      </c>
      <c r="G2505" s="21">
        <f t="shared" si="472"/>
        <v>34997.335854649624</v>
      </c>
      <c r="H2505" s="12">
        <f t="shared" si="473"/>
        <v>3.7932660163502669</v>
      </c>
      <c r="I2505" s="12">
        <f t="shared" si="474"/>
        <v>93.150846082302351</v>
      </c>
      <c r="J2505" s="15">
        <f>IF(OR((ROW(F2505)-MATCH(MAX($F$2:F2505),$F$2:F2505,0))=1,(ROW(F2505)-MATCH(MAX($F$2:F2505),$F$2:F2505,0))&gt;123),IF(OR(((G2504*J2504/C2504*C2505)/(G2504*K2504/D2504*D2505))&lt;(4/6),((G2504*J2504/C2504*C2505)/(G2504*K2504/D2504*D2505))&gt;(6/4)),50%,((G2504*J2504/C2504*C2505)/((G2504*K2504/D2504*D2505)+(G2504*J2504/C2504*C2505)))),((G2504*J2504/C2504*C2505)/((G2504*K2504/D2504*D2505)+(G2504*J2504/C2504*C2505))))</f>
        <v>0.41348800835451255</v>
      </c>
      <c r="K2505" s="18">
        <f t="shared" si="468"/>
        <v>0.58651199164548751</v>
      </c>
      <c r="L2505" s="20">
        <f t="shared" si="469"/>
        <v>0.70499497750157181</v>
      </c>
      <c r="M2505" s="51">
        <f>IF(AND((B2505-$B$2)&gt;123,OR(((U2504*R2504/C2504*C2505)/(U2504*S2504/D2504*D2505))&lt;(4/6),((U2504*R2504/C2504*C2505)/(U2504*S2504/D2504*D2505))&gt;(6/4))),1,0)</f>
        <v>0</v>
      </c>
      <c r="N2505" s="51">
        <f>IF(AND((B2505-$B$2)&gt;123,OR(((U2504*R2504/C2504*C2505)/(U2504*S2504/D2504*D2505))&lt;(4/6),((U2504*R2504/C2504*C2505)/(U2504*S2504/D2504*D2505))&gt;(6/4))),COUNTIF($M$2:M2505,1),0)</f>
        <v>0</v>
      </c>
      <c r="O2505" s="51">
        <f>IF(OR((ROW(N2505)-MATCH(MAX($N$2:N2505),$N$2:N2505,0))=1,(ROW(N2505)-MATCH(MAX($N$2:N2505),$N$2:N2505,0))&gt;123),IF(OR(((U2504*R2504/C2504*C2505)/(U2504*S2504/D2504*D2505))&lt;(4/6),((U2504*R2504/C2504*C2505)/(U2504*S2504/D2504*D2505))&gt;(6/4)),1,0),0)</f>
        <v>0</v>
      </c>
      <c r="P2505" s="47">
        <f>IF(O2505=1,U2504/2/C2505,P2504)</f>
        <v>3.7894353284260429</v>
      </c>
      <c r="Q2505" s="47">
        <f>IF(O2505=1,U2504/2/D2505,Q2504)</f>
        <v>93.056776270251035</v>
      </c>
      <c r="R2505" s="41">
        <f>P2505*C2505/U2504</f>
        <v>0.40498693893661186</v>
      </c>
      <c r="S2505" s="41">
        <f>Q2505*D2505/U2504</f>
        <v>0.57445365124704872</v>
      </c>
      <c r="T2505" s="41">
        <f t="shared" si="475"/>
        <v>0.70499497750157702</v>
      </c>
      <c r="U2505" s="42">
        <f>P2505*C2505+Q2505*D2505</f>
        <v>34961.993257726252</v>
      </c>
      <c r="V2505" s="25">
        <f>B2505</f>
        <v>44676</v>
      </c>
      <c r="W2505">
        <f>C2505/C$2</f>
        <v>1.6595574644165769</v>
      </c>
      <c r="X2505">
        <f>D2505/D$2</f>
        <v>1.5790476531709063</v>
      </c>
      <c r="Y2505">
        <f t="shared" si="476"/>
        <v>1.7480996628863126</v>
      </c>
      <c r="AA2505" s="15">
        <f t="shared" si="477"/>
        <v>-4.9420571826852222E-2</v>
      </c>
      <c r="AB2505" s="15">
        <f t="shared" si="478"/>
        <v>8.6389399993369587E-4</v>
      </c>
      <c r="AC2505" s="15">
        <f t="shared" si="479"/>
        <v>-2.0559409816339302E-2</v>
      </c>
    </row>
    <row r="2506" spans="1:29" x14ac:dyDescent="0.4">
      <c r="A2506" s="43">
        <f t="shared" si="470"/>
        <v>2022</v>
      </c>
      <c r="B2506" s="53">
        <v>44677</v>
      </c>
      <c r="C2506" s="45">
        <v>3784.1197999999999</v>
      </c>
      <c r="D2506" s="45">
        <f>VLOOKUP(B2506,'H11001.CSI  中证全债'!$A$2:$B$2792,2,0)</f>
        <v>220.42609999999999</v>
      </c>
      <c r="E2506" s="14">
        <f t="shared" si="471"/>
        <v>0</v>
      </c>
      <c r="F2506" s="14">
        <f>IF(AND((B2506-$B$2)&gt;123,OR(((G2505*J2505/C2505*C2506)/(G2505*K2505/D2505*D2506))&lt;(4/6),((G2505*J2505/C2505*C2506)/(G2505*K2505/D2505*D2506))&gt;(6/4))),COUNTIF($E$2:E2506,1),0)</f>
        <v>0</v>
      </c>
      <c r="G2506" s="21">
        <f t="shared" si="472"/>
        <v>34887.050752760515</v>
      </c>
      <c r="H2506" s="12">
        <f t="shared" si="473"/>
        <v>3.7932660163502669</v>
      </c>
      <c r="I2506" s="12">
        <f t="shared" si="474"/>
        <v>93.150846082302351</v>
      </c>
      <c r="J2506" s="15">
        <f>IF(OR((ROW(F2506)-MATCH(MAX($F$2:F2506),$F$2:F2506,0))=1,(ROW(F2506)-MATCH(MAX($F$2:F2506),$F$2:F2506,0))&gt;123),IF(OR(((G2505*J2505/C2505*C2506)/(G2505*K2505/D2505*D2506))&lt;(4/6),((G2505*J2505/C2505*C2506)/(G2505*K2505/D2505*D2506))&gt;(6/4)),50%,((G2505*J2505/C2505*C2506)/((G2505*K2505/D2505*D2506)+(G2505*J2505/C2505*C2506)))),((G2505*J2505/C2505*C2506)/((G2505*K2505/D2505*D2506)+(G2505*J2505/C2505*C2506))))</f>
        <v>0.41144701914942949</v>
      </c>
      <c r="K2506" s="18">
        <f t="shared" si="468"/>
        <v>0.58855298085057051</v>
      </c>
      <c r="L2506" s="20">
        <f t="shared" si="469"/>
        <v>0.6990823809180452</v>
      </c>
      <c r="M2506" s="51">
        <f>IF(AND((B2506-$B$2)&gt;123,OR(((U2505*R2505/C2505*C2506)/(U2505*S2505/D2505*D2506))&lt;(4/6),((U2505*R2505/C2505*C2506)/(U2505*S2505/D2505*D2506))&gt;(6/4))),1,0)</f>
        <v>0</v>
      </c>
      <c r="N2506" s="51">
        <f>IF(AND((B2506-$B$2)&gt;123,OR(((U2505*R2505/C2505*C2506)/(U2505*S2505/D2505*D2506))&lt;(4/6),((U2505*R2505/C2505*C2506)/(U2505*S2505/D2505*D2506))&gt;(6/4))),COUNTIF($M$2:M2506,1),0)</f>
        <v>0</v>
      </c>
      <c r="O2506" s="51">
        <f>IF(OR((ROW(N2506)-MATCH(MAX($N$2:N2506),$N$2:N2506,0))=1,(ROW(N2506)-MATCH(MAX($N$2:N2506),$N$2:N2506,0))&gt;123),IF(OR(((U2505*R2505/C2505*C2506)/(U2505*S2505/D2505*D2506))&lt;(4/6),((U2505*R2505/C2505*C2506)/(U2505*S2505/D2505*D2506))&gt;(6/4)),1,0),0)</f>
        <v>0</v>
      </c>
      <c r="P2506" s="47">
        <f>IF(O2506=1,U2505/2/C2506,P2505)</f>
        <v>3.7894353284260429</v>
      </c>
      <c r="Q2506" s="47">
        <f>IF(O2506=1,U2505/2/D2506,Q2505)</f>
        <v>93.056776270251035</v>
      </c>
      <c r="R2506" s="41">
        <f>P2506*C2506/U2505</f>
        <v>0.41015044970147879</v>
      </c>
      <c r="S2506" s="41">
        <f>Q2506*D2506/U2505</f>
        <v>0.58669830751972363</v>
      </c>
      <c r="T2506" s="41">
        <f t="shared" si="475"/>
        <v>0.69908238091805019</v>
      </c>
      <c r="U2506" s="42">
        <f>P2506*C2506+Q2506*D2506</f>
        <v>34851.819528940468</v>
      </c>
      <c r="V2506" s="25">
        <f>B2506</f>
        <v>44677</v>
      </c>
      <c r="W2506">
        <f>C2506/C$2</f>
        <v>1.6461619843454254</v>
      </c>
      <c r="X2506">
        <f>D2506/D$2</f>
        <v>1.5795492654962378</v>
      </c>
      <c r="Y2506">
        <f t="shared" si="476"/>
        <v>1.7425909764470233</v>
      </c>
      <c r="AA2506" s="15">
        <f t="shared" si="477"/>
        <v>-8.0717181287005557E-3</v>
      </c>
      <c r="AB2506" s="15">
        <f t="shared" si="478"/>
        <v>3.1766762980467433E-4</v>
      </c>
      <c r="AC2506" s="15">
        <f t="shared" si="479"/>
        <v>-3.1512427787977471E-3</v>
      </c>
    </row>
    <row r="2507" spans="1:29" x14ac:dyDescent="0.4">
      <c r="A2507" s="43">
        <f t="shared" si="470"/>
        <v>2022</v>
      </c>
      <c r="B2507" s="53">
        <v>44678</v>
      </c>
      <c r="C2507" s="45">
        <v>3895.5360999999998</v>
      </c>
      <c r="D2507" s="45">
        <f>VLOOKUP(B2507,'H11001.CSI  中证全债'!$A$2:$B$2792,2,0)</f>
        <v>220.3698</v>
      </c>
      <c r="E2507" s="14">
        <f t="shared" si="471"/>
        <v>0</v>
      </c>
      <c r="F2507" s="14">
        <f>IF(AND((B2507-$B$2)&gt;123,OR(((G2506*J2506/C2506*C2507)/(G2506*K2506/D2506*D2507))&lt;(4/6),((G2506*J2506/C2506*C2507)/(G2506*K2506/D2506*D2507))&gt;(6/4))),COUNTIF($E$2:E2507,1),0)</f>
        <v>0</v>
      </c>
      <c r="G2507" s="21">
        <f t="shared" si="472"/>
        <v>35304.438024583564</v>
      </c>
      <c r="H2507" s="12">
        <f t="shared" si="473"/>
        <v>3.7932660163502669</v>
      </c>
      <c r="I2507" s="12">
        <f t="shared" si="474"/>
        <v>93.150846082302351</v>
      </c>
      <c r="J2507" s="15">
        <f>IF(OR((ROW(F2507)-MATCH(MAX($F$2:F2507),$F$2:F2507,0))=1,(ROW(F2507)-MATCH(MAX($F$2:F2507),$F$2:F2507,0))&gt;123),IF(OR(((G2506*J2506/C2506*C2507)/(G2506*K2506/D2506*D2507))&lt;(4/6),((G2506*J2506/C2506*C2507)/(G2506*K2506/D2506*D2507))&gt;(6/4)),50%,((G2506*J2506/C2506*C2507)/((G2506*K2506/D2506*D2507)+(G2506*J2506/C2506*C2507)))),((G2506*J2506/C2506*C2507)/((G2506*K2506/D2506*D2507)+(G2506*J2506/C2506*C2507))))</f>
        <v>0.41855374367681808</v>
      </c>
      <c r="K2507" s="18">
        <f t="shared" si="468"/>
        <v>0.58144625632318192</v>
      </c>
      <c r="L2507" s="20">
        <f t="shared" si="469"/>
        <v>0.71984940847942402</v>
      </c>
      <c r="M2507" s="51">
        <f>IF(AND((B2507-$B$2)&gt;123,OR(((U2506*R2506/C2506*C2507)/(U2506*S2506/D2506*D2507))&lt;(4/6),((U2506*R2506/C2506*C2507)/(U2506*S2506/D2506*D2507))&gt;(6/4))),1,0)</f>
        <v>0</v>
      </c>
      <c r="N2507" s="51">
        <f>IF(AND((B2507-$B$2)&gt;123,OR(((U2506*R2506/C2506*C2507)/(U2506*S2506/D2506*D2507))&lt;(4/6),((U2506*R2506/C2506*C2507)/(U2506*S2506/D2506*D2507))&gt;(6/4))),COUNTIF($M$2:M2507,1),0)</f>
        <v>0</v>
      </c>
      <c r="O2507" s="51">
        <f>IF(OR((ROW(N2507)-MATCH(MAX($N$2:N2507),$N$2:N2507,0))=1,(ROW(N2507)-MATCH(MAX($N$2:N2507),$N$2:N2507,0))&gt;123),IF(OR(((U2506*R2506/C2506*C2507)/(U2506*S2506/D2506*D2507))&lt;(4/6),((U2506*R2506/C2506*C2507)/(U2506*S2506/D2506*D2507))&gt;(6/4)),1,0),0)</f>
        <v>0</v>
      </c>
      <c r="P2507" s="47">
        <f>IF(O2507=1,U2506/2/C2507,P2506)</f>
        <v>3.7894353284260429</v>
      </c>
      <c r="Q2507" s="47">
        <f>IF(O2507=1,U2506/2/D2507,Q2506)</f>
        <v>93.056776270251035</v>
      </c>
      <c r="R2507" s="41">
        <f>P2507*C2507/U2506</f>
        <v>0.42356130382922885</v>
      </c>
      <c r="S2507" s="41">
        <f>Q2507*D2507/U2506</f>
        <v>0.58840265594429919</v>
      </c>
      <c r="T2507" s="41">
        <f t="shared" si="475"/>
        <v>0.71984940847942913</v>
      </c>
      <c r="U2507" s="42">
        <f>P2507*C2507+Q2507*D2507</f>
        <v>35268.785295818976</v>
      </c>
      <c r="V2507" s="25">
        <f>B2507</f>
        <v>44678</v>
      </c>
      <c r="W2507">
        <f>C2507/C$2</f>
        <v>1.6946301320759558</v>
      </c>
      <c r="X2507">
        <f>D2507/D$2</f>
        <v>1.579145825868864</v>
      </c>
      <c r="Y2507">
        <f t="shared" si="476"/>
        <v>1.7634392647909487</v>
      </c>
      <c r="AA2507" s="15">
        <f t="shared" si="477"/>
        <v>2.9443121753174983E-2</v>
      </c>
      <c r="AB2507" s="15">
        <f t="shared" si="478"/>
        <v>-2.5541439965592883E-4</v>
      </c>
      <c r="AC2507" s="15">
        <f t="shared" si="479"/>
        <v>1.1963959773528154E-2</v>
      </c>
    </row>
    <row r="2508" spans="1:29" x14ac:dyDescent="0.4">
      <c r="A2508" s="43">
        <f t="shared" si="470"/>
        <v>2022</v>
      </c>
      <c r="B2508" s="53">
        <v>44679</v>
      </c>
      <c r="C2508" s="45">
        <v>3921.1073000000001</v>
      </c>
      <c r="D2508" s="45">
        <f>VLOOKUP(B2508,'H11001.CSI  中证全债'!$A$2:$B$2792,2,0)</f>
        <v>220.32380000000001</v>
      </c>
      <c r="E2508" s="14">
        <f t="shared" si="471"/>
        <v>0</v>
      </c>
      <c r="F2508" s="14">
        <f>IF(AND((B2508-$B$2)&gt;123,OR(((G2507*J2507/C2507*C2508)/(G2507*K2507/D2507*D2508))&lt;(4/6),((G2507*J2507/C2507*C2508)/(G2507*K2507/D2507*D2508))&gt;(6/4))),COUNTIF($E$2:E2508,1),0)</f>
        <v>0</v>
      </c>
      <c r="G2508" s="21">
        <f t="shared" si="472"/>
        <v>35397.15144962108</v>
      </c>
      <c r="H2508" s="12">
        <f t="shared" si="473"/>
        <v>3.7932660163502669</v>
      </c>
      <c r="I2508" s="12">
        <f t="shared" si="474"/>
        <v>93.150846082302351</v>
      </c>
      <c r="J2508" s="15">
        <f>IF(OR((ROW(F2508)-MATCH(MAX($F$2:F2508),$F$2:F2508,0))=1,(ROW(F2508)-MATCH(MAX($F$2:F2508),$F$2:F2508,0))&gt;123),IF(OR(((G2507*J2507/C2507*C2508)/(G2507*K2507/D2507*D2508))&lt;(4/6),((G2507*J2507/C2507*C2508)/(G2507*K2507/D2507*D2508))&gt;(6/4)),50%,((G2507*J2507/C2507*C2508)/((G2507*K2507/D2507*D2508)+(G2507*J2507/C2507*C2508)))),((G2507*J2507/C2507*C2508)/((G2507*K2507/D2507*D2508)+(G2507*J2507/C2507*C2508))))</f>
        <v>0.42019774073408322</v>
      </c>
      <c r="K2508" s="18">
        <f t="shared" si="468"/>
        <v>0.57980225926591678</v>
      </c>
      <c r="L2508" s="20">
        <f t="shared" si="469"/>
        <v>0.72472594581830774</v>
      </c>
      <c r="M2508" s="51">
        <f>IF(AND((B2508-$B$2)&gt;123,OR(((U2507*R2507/C2507*C2508)/(U2507*S2507/D2507*D2508))&lt;(4/6),((U2507*R2507/C2507*C2508)/(U2507*S2507/D2507*D2508))&gt;(6/4))),1,0)</f>
        <v>0</v>
      </c>
      <c r="N2508" s="51">
        <f>IF(AND((B2508-$B$2)&gt;123,OR(((U2507*R2507/C2507*C2508)/(U2507*S2507/D2507*D2508))&lt;(4/6),((U2507*R2507/C2507*C2508)/(U2507*S2507/D2507*D2508))&gt;(6/4))),COUNTIF($M$2:M2508,1),0)</f>
        <v>0</v>
      </c>
      <c r="O2508" s="51">
        <f>IF(OR((ROW(N2508)-MATCH(MAX($N$2:N2508),$N$2:N2508,0))=1,(ROW(N2508)-MATCH(MAX($N$2:N2508),$N$2:N2508,0))&gt;123),IF(OR(((U2507*R2507/C2507*C2508)/(U2507*S2507/D2507*D2508))&lt;(4/6),((U2507*R2507/C2507*C2508)/(U2507*S2507/D2507*D2508))&gt;(6/4)),1,0),0)</f>
        <v>0</v>
      </c>
      <c r="P2508" s="47">
        <f>IF(O2508=1,U2507/2/C2508,P2507)</f>
        <v>3.7894353284260429</v>
      </c>
      <c r="Q2508" s="47">
        <f>IF(O2508=1,U2507/2/D2508,Q2507)</f>
        <v>93.056776270251035</v>
      </c>
      <c r="R2508" s="41">
        <f>P2508*C2508/U2507</f>
        <v>0.42130122726202102</v>
      </c>
      <c r="S2508" s="41">
        <f>Q2508*D2508/U2507</f>
        <v>0.58132488521066439</v>
      </c>
      <c r="T2508" s="41">
        <f t="shared" si="475"/>
        <v>0.72472594581831307</v>
      </c>
      <c r="U2508" s="42">
        <f>P2508*C2508+Q2508*D2508</f>
        <v>35361.405092780791</v>
      </c>
      <c r="V2508" s="25">
        <f>B2508</f>
        <v>44679</v>
      </c>
      <c r="W2508">
        <f>C2508/C$2</f>
        <v>1.7057540762317656</v>
      </c>
      <c r="X2508">
        <f>D2508/D$2</f>
        <v>1.5788161949122177</v>
      </c>
      <c r="Y2508">
        <f t="shared" si="476"/>
        <v>1.7680702546390397</v>
      </c>
      <c r="AA2508" s="15">
        <f t="shared" si="477"/>
        <v>6.5642313005391806E-3</v>
      </c>
      <c r="AB2508" s="15">
        <f t="shared" si="478"/>
        <v>-2.0874003606663472E-4</v>
      </c>
      <c r="AC2508" s="15">
        <f t="shared" si="479"/>
        <v>2.6261124726856266E-3</v>
      </c>
    </row>
    <row r="2509" spans="1:29" x14ac:dyDescent="0.4">
      <c r="A2509" s="43">
        <f t="shared" si="470"/>
        <v>2022</v>
      </c>
      <c r="B2509" s="53">
        <v>44680</v>
      </c>
      <c r="C2509" s="45">
        <v>4016.241</v>
      </c>
      <c r="D2509" s="45">
        <f>VLOOKUP(B2509,'H11001.CSI  中证全债'!$A$2:$B$2792,2,0)</f>
        <v>220.3929</v>
      </c>
      <c r="E2509" s="14">
        <f t="shared" si="471"/>
        <v>0</v>
      </c>
      <c r="F2509" s="14">
        <f>IF(AND((B2509-$B$2)&gt;123,OR(((G2508*J2508/C2508*C2509)/(G2508*K2508/D2508*D2509))&lt;(4/6),((G2508*J2508/C2508*C2509)/(G2508*K2508/D2508*D2509))&gt;(6/4))),COUNTIF($E$2:E2509,1),0)</f>
        <v>0</v>
      </c>
      <c r="G2509" s="21">
        <f t="shared" si="472"/>
        <v>35764.455604305025</v>
      </c>
      <c r="H2509" s="12">
        <f t="shared" si="473"/>
        <v>3.7932660163502669</v>
      </c>
      <c r="I2509" s="12">
        <f t="shared" si="474"/>
        <v>93.150846082302351</v>
      </c>
      <c r="J2509" s="15">
        <f>IF(OR((ROW(F2509)-MATCH(MAX($F$2:F2509),$F$2:F2509,0))=1,(ROW(F2509)-MATCH(MAX($F$2:F2509),$F$2:F2509,0))&gt;123),IF(OR(((G2508*J2508/C2508*C2509)/(G2508*K2508/D2508*D2509))&lt;(4/6),((G2508*J2508/C2508*C2509)/(G2508*K2508/D2508*D2509))&gt;(6/4)),50%,((G2508*J2508/C2508*C2509)/((G2508*K2508/D2508*D2509)+(G2508*J2508/C2508*C2509)))),((G2508*J2508/C2508*C2509)/((G2508*K2508/D2508*D2509)+(G2508*J2508/C2508*C2509))))</f>
        <v>0.42597238630800788</v>
      </c>
      <c r="K2509" s="18">
        <f t="shared" si="468"/>
        <v>0.57402761369199218</v>
      </c>
      <c r="L2509" s="20">
        <f t="shared" si="469"/>
        <v>0.74207647184125403</v>
      </c>
      <c r="M2509" s="51">
        <f>IF(AND((B2509-$B$2)&gt;123,OR(((U2508*R2508/C2508*C2509)/(U2508*S2508/D2508*D2509))&lt;(4/6),((U2508*R2508/C2508*C2509)/(U2508*S2508/D2508*D2509))&gt;(6/4))),1,0)</f>
        <v>0</v>
      </c>
      <c r="N2509" s="51">
        <f>IF(AND((B2509-$B$2)&gt;123,OR(((U2508*R2508/C2508*C2509)/(U2508*S2508/D2508*D2509))&lt;(4/6),((U2508*R2508/C2508*C2509)/(U2508*S2508/D2508*D2509))&gt;(6/4))),COUNTIF($M$2:M2509,1),0)</f>
        <v>0</v>
      </c>
      <c r="O2509" s="51">
        <f>IF(OR((ROW(N2509)-MATCH(MAX($N$2:N2509),$N$2:N2509,0))=1,(ROW(N2509)-MATCH(MAX($N$2:N2509),$N$2:N2509,0))&gt;123),IF(OR(((U2508*R2508/C2508*C2509)/(U2508*S2508/D2508*D2509))&lt;(4/6),((U2508*R2508/C2508*C2509)/(U2508*S2508/D2508*D2509))&gt;(6/4)),1,0),0)</f>
        <v>0</v>
      </c>
      <c r="P2509" s="47">
        <f>IF(O2509=1,U2508/2/C2509,P2508)</f>
        <v>3.7894353284260429</v>
      </c>
      <c r="Q2509" s="47">
        <f>IF(O2509=1,U2508/2/D2509,Q2508)</f>
        <v>93.056776270251035</v>
      </c>
      <c r="R2509" s="41">
        <f>P2509*C2509/U2508</f>
        <v>0.43039255631785495</v>
      </c>
      <c r="S2509" s="41">
        <f>Q2509*D2509/U2508</f>
        <v>0.57998410224481811</v>
      </c>
      <c r="T2509" s="41">
        <f t="shared" si="475"/>
        <v>0.74207647184125947</v>
      </c>
      <c r="U2509" s="42">
        <f>P2509*C2509+Q2509*D2509</f>
        <v>35728.33831972495</v>
      </c>
      <c r="V2509" s="25">
        <f>B2509</f>
        <v>44680</v>
      </c>
      <c r="W2509">
        <f>C2509/C$2</f>
        <v>1.7471389923145286</v>
      </c>
      <c r="X2509">
        <f>D2509/D$2</f>
        <v>1.5793113579362235</v>
      </c>
      <c r="Y2509">
        <f t="shared" si="476"/>
        <v>1.7864169159862475</v>
      </c>
      <c r="AA2509" s="15">
        <f t="shared" si="477"/>
        <v>2.4261947639127257E-2</v>
      </c>
      <c r="AB2509" s="15">
        <f t="shared" si="478"/>
        <v>3.1362930377931697E-4</v>
      </c>
      <c r="AC2509" s="15">
        <f t="shared" si="479"/>
        <v>1.0376658562673224E-2</v>
      </c>
    </row>
    <row r="2510" spans="1:29" x14ac:dyDescent="0.4">
      <c r="A2510" s="43">
        <f t="shared" si="470"/>
        <v>2022</v>
      </c>
      <c r="B2510" s="53">
        <v>44686</v>
      </c>
      <c r="C2510" s="45">
        <v>4010.2102</v>
      </c>
      <c r="D2510" s="45">
        <f>VLOOKUP(B2510,'H11001.CSI  中证全债'!$A$2:$B$2792,2,0)</f>
        <v>220.5788</v>
      </c>
      <c r="E2510" s="14">
        <f t="shared" si="471"/>
        <v>0</v>
      </c>
      <c r="F2510" s="14">
        <f>IF(AND((B2510-$B$2)&gt;123,OR(((G2509*J2509/C2509*C2510)/(G2509*K2509/D2509*D2510))&lt;(4/6),((G2509*J2509/C2509*C2510)/(G2509*K2509/D2509*D2510))&gt;(6/4))),COUNTIF($E$2:E2510,1),0)</f>
        <v>0</v>
      </c>
      <c r="G2510" s="21">
        <f t="shared" si="472"/>
        <v>35758.895917900321</v>
      </c>
      <c r="H2510" s="12">
        <f t="shared" si="473"/>
        <v>3.7932660163502669</v>
      </c>
      <c r="I2510" s="12">
        <f t="shared" si="474"/>
        <v>93.150846082302351</v>
      </c>
      <c r="J2510" s="15">
        <f>IF(OR((ROW(F2510)-MATCH(MAX($F$2:F2510),$F$2:F2510,0))=1,(ROW(F2510)-MATCH(MAX($F$2:F2510),$F$2:F2510,0))&gt;123),IF(OR(((G2509*J2509/C2509*C2510)/(G2509*K2509/D2509*D2510))&lt;(4/6),((G2509*J2509/C2509*C2510)/(G2509*K2509/D2509*D2510))&gt;(6/4)),50%,((G2509*J2509/C2509*C2510)/((G2509*K2509/D2509*D2510)+(G2509*J2509/C2509*C2510)))),((G2509*J2509/C2509*C2510)/((G2509*K2509/D2509*D2510)+(G2509*J2509/C2509*C2510))))</f>
        <v>0.4253988743110616</v>
      </c>
      <c r="K2510" s="18">
        <f t="shared" si="468"/>
        <v>0.5746011256889384</v>
      </c>
      <c r="L2510" s="20">
        <f t="shared" si="469"/>
        <v>0.74033769739141142</v>
      </c>
      <c r="M2510" s="51">
        <f>IF(AND((B2510-$B$2)&gt;123,OR(((U2509*R2509/C2509*C2510)/(U2509*S2509/D2509*D2510))&lt;(4/6),((U2509*R2509/C2509*C2510)/(U2509*S2509/D2509*D2510))&gt;(6/4))),1,0)</f>
        <v>0</v>
      </c>
      <c r="N2510" s="51">
        <f>IF(AND((B2510-$B$2)&gt;123,OR(((U2509*R2509/C2509*C2510)/(U2509*S2509/D2509*D2510))&lt;(4/6),((U2509*R2509/C2509*C2510)/(U2509*S2509/D2509*D2510))&gt;(6/4))),COUNTIF($M$2:M2510,1),0)</f>
        <v>0</v>
      </c>
      <c r="O2510" s="51">
        <f>IF(OR((ROW(N2510)-MATCH(MAX($N$2:N2510),$N$2:N2510,0))=1,(ROW(N2510)-MATCH(MAX($N$2:N2510),$N$2:N2510,0))&gt;123),IF(OR(((U2509*R2509/C2509*C2510)/(U2509*S2509/D2509*D2510))&lt;(4/6),((U2509*R2509/C2509*C2510)/(U2509*S2509/D2509*D2510))&gt;(6/4)),1,0),0)</f>
        <v>0</v>
      </c>
      <c r="P2510" s="47">
        <f>IF(O2510=1,U2509/2/C2510,P2509)</f>
        <v>3.7894353284260429</v>
      </c>
      <c r="Q2510" s="47">
        <f>IF(O2510=1,U2509/2/D2510,Q2509)</f>
        <v>93.056776270251035</v>
      </c>
      <c r="R2510" s="41">
        <f>P2510*C2510/U2509</f>
        <v>0.4253327448454215</v>
      </c>
      <c r="S2510" s="41">
        <f>Q2510*D2510/U2509</f>
        <v>0.5745118023087078</v>
      </c>
      <c r="T2510" s="41">
        <f t="shared" si="475"/>
        <v>0.74033769739141664</v>
      </c>
      <c r="U2510" s="42">
        <f>P2510*C2510+Q2510*D2510</f>
        <v>35722.784247854914</v>
      </c>
      <c r="V2510" s="25">
        <f>B2510</f>
        <v>44686</v>
      </c>
      <c r="W2510">
        <f>C2510/C$2</f>
        <v>1.7445154829596741</v>
      </c>
      <c r="X2510">
        <f>D2510/D$2</f>
        <v>1.5806434969544965</v>
      </c>
      <c r="Y2510">
        <f t="shared" si="476"/>
        <v>1.7861392123927458</v>
      </c>
      <c r="AA2510" s="15">
        <f t="shared" si="477"/>
        <v>-1.5016031159484911E-3</v>
      </c>
      <c r="AB2510" s="15">
        <f t="shared" si="478"/>
        <v>8.4349359711688443E-4</v>
      </c>
      <c r="AC2510" s="15">
        <f t="shared" si="479"/>
        <v>-1.554528458708182E-4</v>
      </c>
    </row>
    <row r="2511" spans="1:29" x14ac:dyDescent="0.4">
      <c r="A2511" s="43">
        <f t="shared" si="470"/>
        <v>2022</v>
      </c>
      <c r="B2511" s="53">
        <v>44687</v>
      </c>
      <c r="C2511" s="45">
        <v>3908.8150000000001</v>
      </c>
      <c r="D2511" s="45">
        <f>VLOOKUP(B2511,'H11001.CSI  中证全债'!$A$2:$B$2792,2,0)</f>
        <v>220.64689999999999</v>
      </c>
      <c r="E2511" s="14">
        <f t="shared" si="471"/>
        <v>0</v>
      </c>
      <c r="F2511" s="14">
        <f>IF(AND((B2511-$B$2)&gt;123,OR(((G2510*J2510/C2510*C2511)/(G2510*K2510/D2510*D2511))&lt;(4/6),((G2510*J2510/C2510*C2511)/(G2510*K2510/D2510*D2511))&gt;(6/4))),COUNTIF($E$2:E2511,1),0)</f>
        <v>0</v>
      </c>
      <c r="G2511" s="21">
        <f t="shared" si="472"/>
        <v>35380.620524137485</v>
      </c>
      <c r="H2511" s="12">
        <f t="shared" si="473"/>
        <v>3.7932660163502669</v>
      </c>
      <c r="I2511" s="12">
        <f t="shared" si="474"/>
        <v>93.150846082302351</v>
      </c>
      <c r="J2511" s="15">
        <f>IF(OR((ROW(F2511)-MATCH(MAX($F$2:F2511),$F$2:F2511,0))=1,(ROW(F2511)-MATCH(MAX($F$2:F2511),$F$2:F2511,0))&gt;123),IF(OR(((G2510*J2510/C2510*C2511)/(G2510*K2510/D2510*D2511))&lt;(4/6),((G2510*J2510/C2510*C2511)/(G2510*K2510/D2510*D2511))&gt;(6/4)),50%,((G2510*J2510/C2510*C2511)/((G2510*K2510/D2510*D2511)+(G2510*J2510/C2510*C2511)))),((G2510*J2510/C2510*C2511)/((G2510*K2510/D2510*D2511)+(G2510*J2510/C2510*C2511))))</f>
        <v>0.41907617458503105</v>
      </c>
      <c r="K2511" s="18">
        <f t="shared" si="468"/>
        <v>0.5809238254149689</v>
      </c>
      <c r="L2511" s="20">
        <f t="shared" si="469"/>
        <v>0.72139608714735382</v>
      </c>
      <c r="M2511" s="51">
        <f>IF(AND((B2511-$B$2)&gt;123,OR(((U2510*R2510/C2510*C2511)/(U2510*S2510/D2510*D2511))&lt;(4/6),((U2510*R2510/C2510*C2511)/(U2510*S2510/D2510*D2511))&gt;(6/4))),1,0)</f>
        <v>0</v>
      </c>
      <c r="N2511" s="51">
        <f>IF(AND((B2511-$B$2)&gt;123,OR(((U2510*R2510/C2510*C2511)/(U2510*S2510/D2510*D2511))&lt;(4/6),((U2510*R2510/C2510*C2511)/(U2510*S2510/D2510*D2511))&gt;(6/4))),COUNTIF($M$2:M2511,1),0)</f>
        <v>0</v>
      </c>
      <c r="O2511" s="51">
        <f>IF(OR((ROW(N2511)-MATCH(MAX($N$2:N2511),$N$2:N2511,0))=1,(ROW(N2511)-MATCH(MAX($N$2:N2511),$N$2:N2511,0))&gt;123),IF(OR(((U2510*R2510/C2510*C2511)/(U2510*S2510/D2510*D2511))&lt;(4/6),((U2510*R2510/C2510*C2511)/(U2510*S2510/D2510*D2511))&gt;(6/4)),1,0),0)</f>
        <v>0</v>
      </c>
      <c r="P2511" s="47">
        <f>IF(O2511=1,U2510/2/C2511,P2510)</f>
        <v>3.7894353284260429</v>
      </c>
      <c r="Q2511" s="47">
        <f>IF(O2511=1,U2510/2/D2511,Q2510)</f>
        <v>93.056776270251035</v>
      </c>
      <c r="R2511" s="41">
        <f>P2511*C2511/U2510</f>
        <v>0.41464297828831997</v>
      </c>
      <c r="S2511" s="41">
        <f>Q2511*D2511/U2510</f>
        <v>0.5747785241363822</v>
      </c>
      <c r="T2511" s="41">
        <f t="shared" si="475"/>
        <v>0.72139608714735903</v>
      </c>
      <c r="U2511" s="42">
        <f>P2511*C2511+Q2511*D2511</f>
        <v>35344.890861306092</v>
      </c>
      <c r="V2511" s="25">
        <f>B2511</f>
        <v>44687</v>
      </c>
      <c r="W2511">
        <f>C2511/C$2</f>
        <v>1.700406698762329</v>
      </c>
      <c r="X2511">
        <f>D2511/D$2</f>
        <v>1.5811314940881402</v>
      </c>
      <c r="Y2511">
        <f t="shared" si="476"/>
        <v>1.7672445430653045</v>
      </c>
      <c r="AA2511" s="15">
        <f t="shared" si="477"/>
        <v>-2.5284260660451086E-2</v>
      </c>
      <c r="AB2511" s="15">
        <f t="shared" si="478"/>
        <v>3.0873320554825057E-4</v>
      </c>
      <c r="AC2511" s="15">
        <f t="shared" si="479"/>
        <v>-1.057849757529794E-2</v>
      </c>
    </row>
    <row r="2512" spans="1:29" x14ac:dyDescent="0.4">
      <c r="A2512" s="43">
        <f t="shared" si="470"/>
        <v>2022</v>
      </c>
      <c r="B2512" s="53">
        <v>44690</v>
      </c>
      <c r="C2512" s="45">
        <v>3877.4364</v>
      </c>
      <c r="D2512" s="45">
        <f>VLOOKUP(B2512,'H11001.CSI  中证全债'!$A$2:$B$2792,2,0)</f>
        <v>220.76060000000001</v>
      </c>
      <c r="E2512" s="14">
        <f t="shared" si="471"/>
        <v>0</v>
      </c>
      <c r="F2512" s="14">
        <f>IF(AND((B2512-$B$2)&gt;123,OR(((G2511*J2511/C2511*C2512)/(G2511*K2511/D2511*D2512))&lt;(4/6),((G2511*J2511/C2511*C2512)/(G2511*K2511/D2511*D2512))&gt;(6/4))),COUNTIF($E$2:E2512,1),0)</f>
        <v>0</v>
      </c>
      <c r="G2512" s="21">
        <f t="shared" si="472"/>
        <v>35272.1843983164</v>
      </c>
      <c r="H2512" s="12">
        <f t="shared" si="473"/>
        <v>3.7932660163502669</v>
      </c>
      <c r="I2512" s="12">
        <f t="shared" si="474"/>
        <v>93.150846082302351</v>
      </c>
      <c r="J2512" s="15">
        <f>IF(OR((ROW(F2512)-MATCH(MAX($F$2:F2512),$F$2:F2512,0))=1,(ROW(F2512)-MATCH(MAX($F$2:F2512),$F$2:F2512,0))&gt;123),IF(OR(((G2511*J2511/C2511*C2512)/(G2511*K2511/D2511*D2512))&lt;(4/6),((G2511*J2511/C2511*C2512)/(G2511*K2511/D2511*D2512))&gt;(6/4)),50%,((G2511*J2511/C2511*C2512)/((G2511*K2511/D2511*D2512)+(G2511*J2511/C2511*C2512)))),((G2511*J2511/C2511*C2512)/((G2511*K2511/D2511*D2512)+(G2511*J2511/C2511*C2512))))</f>
        <v>0.41698998736754084</v>
      </c>
      <c r="K2512" s="18">
        <f t="shared" si="468"/>
        <v>0.58301001263245911</v>
      </c>
      <c r="L2512" s="20">
        <f t="shared" si="469"/>
        <v>0.71523640817884115</v>
      </c>
      <c r="M2512" s="51">
        <f>IF(AND((B2512-$B$2)&gt;123,OR(((U2511*R2511/C2511*C2512)/(U2511*S2511/D2511*D2512))&lt;(4/6),((U2511*R2511/C2511*C2512)/(U2511*S2511/D2511*D2512))&gt;(6/4))),1,0)</f>
        <v>0</v>
      </c>
      <c r="N2512" s="51">
        <f>IF(AND((B2512-$B$2)&gt;123,OR(((U2511*R2511/C2511*C2512)/(U2511*S2511/D2511*D2512))&lt;(4/6),((U2511*R2511/C2511*C2512)/(U2511*S2511/D2511*D2512))&gt;(6/4))),COUNTIF($M$2:M2512,1),0)</f>
        <v>0</v>
      </c>
      <c r="O2512" s="51">
        <f>IF(OR((ROW(N2512)-MATCH(MAX($N$2:N2512),$N$2:N2512,0))=1,(ROW(N2512)-MATCH(MAX($N$2:N2512),$N$2:N2512,0))&gt;123),IF(OR(((U2511*R2511/C2511*C2512)/(U2511*S2511/D2511*D2512))&lt;(4/6),((U2511*R2511/C2511*C2512)/(U2511*S2511/D2511*D2512))&gt;(6/4)),1,0),0)</f>
        <v>0</v>
      </c>
      <c r="P2512" s="47">
        <f>IF(O2512=1,U2511/2/C2512,P2511)</f>
        <v>3.7894353284260429</v>
      </c>
      <c r="Q2512" s="47">
        <f>IF(O2512=1,U2511/2/D2512,Q2511)</f>
        <v>93.056776270251035</v>
      </c>
      <c r="R2512" s="41">
        <f>P2512*C2512/U2511</f>
        <v>0.41571197759647394</v>
      </c>
      <c r="S2512" s="41">
        <f>Q2512*D2512/U2511</f>
        <v>0.58122317717993521</v>
      </c>
      <c r="T2512" s="41">
        <f t="shared" si="475"/>
        <v>0.71523640817884615</v>
      </c>
      <c r="U2512" s="42">
        <f>P2512*C2512+Q2512*D2512</f>
        <v>35236.564241371481</v>
      </c>
      <c r="V2512" s="25">
        <f>B2512</f>
        <v>44690</v>
      </c>
      <c r="W2512">
        <f>C2512/C$2</f>
        <v>1.6867564283766023</v>
      </c>
      <c r="X2512">
        <f>D2512/D$2</f>
        <v>1.5819462558222859</v>
      </c>
      <c r="Y2512">
        <f t="shared" si="476"/>
        <v>1.761828212068574</v>
      </c>
      <c r="AA2512" s="15">
        <f t="shared" si="477"/>
        <v>-8.0276503236915708E-3</v>
      </c>
      <c r="AB2512" s="15">
        <f t="shared" si="478"/>
        <v>5.1530295689650174E-4</v>
      </c>
      <c r="AC2512" s="15">
        <f t="shared" si="479"/>
        <v>-3.0648452235907397E-3</v>
      </c>
    </row>
    <row r="2513" spans="1:29" x14ac:dyDescent="0.4">
      <c r="A2513" s="43">
        <f t="shared" si="470"/>
        <v>2022</v>
      </c>
      <c r="B2513" s="53">
        <v>44691</v>
      </c>
      <c r="C2513" s="45">
        <v>3919.8683999999998</v>
      </c>
      <c r="D2513" s="45">
        <f>VLOOKUP(B2513,'H11001.CSI  中证全债'!$A$2:$B$2792,2,0)</f>
        <v>220.9691</v>
      </c>
      <c r="E2513" s="14">
        <f t="shared" si="471"/>
        <v>0</v>
      </c>
      <c r="F2513" s="14">
        <f>IF(AND((B2513-$B$2)&gt;123,OR(((G2512*J2512/C2512*C2513)/(G2512*K2512/D2512*D2513))&lt;(4/6),((G2512*J2512/C2512*C2513)/(G2512*K2512/D2512*D2513))&gt;(6/4))),COUNTIF($E$2:E2513,1),0)</f>
        <v>0</v>
      </c>
      <c r="G2513" s="21">
        <f t="shared" si="472"/>
        <v>35452.562213330326</v>
      </c>
      <c r="H2513" s="12">
        <f t="shared" si="473"/>
        <v>3.7932660163502669</v>
      </c>
      <c r="I2513" s="12">
        <f t="shared" si="474"/>
        <v>93.150846082302351</v>
      </c>
      <c r="J2513" s="15">
        <f>IF(OR((ROW(F2513)-MATCH(MAX($F$2:F2513),$F$2:F2513,0))=1,(ROW(F2513)-MATCH(MAX($F$2:F2513),$F$2:F2513,0))&gt;123),IF(OR(((G2512*J2512/C2512*C2513)/(G2512*K2512/D2512*D2513))&lt;(4/6),((G2512*J2512/C2512*C2513)/(G2512*K2512/D2512*D2513))&gt;(6/4)),50%,((G2512*J2512/C2512*C2513)/((G2512*K2512/D2512*D2513)+(G2512*J2512/C2512*C2513)))),((G2512*J2512/C2512*C2513)/((G2512*K2512/D2512*D2513)+(G2512*J2512/C2512*C2513))))</f>
        <v>0.41940843374909725</v>
      </c>
      <c r="K2513" s="18">
        <f t="shared" si="468"/>
        <v>0.58059156625090269</v>
      </c>
      <c r="L2513" s="20">
        <f t="shared" si="469"/>
        <v>0.72238120243009152</v>
      </c>
      <c r="M2513" s="51">
        <f>IF(AND((B2513-$B$2)&gt;123,OR(((U2512*R2512/C2512*C2513)/(U2512*S2512/D2512*D2513))&lt;(4/6),((U2512*R2512/C2512*C2513)/(U2512*S2512/D2512*D2513))&gt;(6/4))),1,0)</f>
        <v>0</v>
      </c>
      <c r="N2513" s="51">
        <f>IF(AND((B2513-$B$2)&gt;123,OR(((U2512*R2512/C2512*C2513)/(U2512*S2512/D2512*D2513))&lt;(4/6),((U2512*R2512/C2512*C2513)/(U2512*S2512/D2512*D2513))&gt;(6/4))),COUNTIF($M$2:M2513,1),0)</f>
        <v>0</v>
      </c>
      <c r="O2513" s="51">
        <f>IF(OR((ROW(N2513)-MATCH(MAX($N$2:N2513),$N$2:N2513,0))=1,(ROW(N2513)-MATCH(MAX($N$2:N2513),$N$2:N2513,0))&gt;123),IF(OR(((U2512*R2512/C2512*C2513)/(U2512*S2512/D2512*D2513))&lt;(4/6),((U2512*R2512/C2512*C2513)/(U2512*S2512/D2512*D2513))&gt;(6/4)),1,0),0)</f>
        <v>0</v>
      </c>
      <c r="P2513" s="47">
        <f>IF(O2513=1,U2512/2/C2513,P2512)</f>
        <v>3.7894353284260429</v>
      </c>
      <c r="Q2513" s="47">
        <f>IF(O2513=1,U2512/2/D2513,Q2512)</f>
        <v>93.056776270251035</v>
      </c>
      <c r="R2513" s="41">
        <f>P2513*C2513/U2512</f>
        <v>0.42155323929966432</v>
      </c>
      <c r="S2513" s="41">
        <f>Q2513*D2513/U2512</f>
        <v>0.58356064344082559</v>
      </c>
      <c r="T2513" s="41">
        <f t="shared" si="475"/>
        <v>0.7223812024300964</v>
      </c>
      <c r="U2513" s="42">
        <f>P2513*C2513+Q2513*D2513</f>
        <v>35416.759899079596</v>
      </c>
      <c r="V2513" s="25">
        <f>B2513</f>
        <v>44691</v>
      </c>
      <c r="W2513">
        <f>C2513/C$2</f>
        <v>1.7052151318562714</v>
      </c>
      <c r="X2513">
        <f>D2513/D$2</f>
        <v>1.5834403439627371</v>
      </c>
      <c r="Y2513">
        <f t="shared" si="476"/>
        <v>1.7708379949539799</v>
      </c>
      <c r="AA2513" s="15">
        <f t="shared" si="477"/>
        <v>1.0943312958015206E-2</v>
      </c>
      <c r="AB2513" s="15">
        <f t="shared" si="478"/>
        <v>9.444620099781087E-4</v>
      </c>
      <c r="AC2513" s="15">
        <f t="shared" si="479"/>
        <v>5.1138827404899612E-3</v>
      </c>
    </row>
    <row r="2514" spans="1:29" x14ac:dyDescent="0.4">
      <c r="A2514" s="43">
        <f t="shared" si="470"/>
        <v>2022</v>
      </c>
      <c r="B2514" s="53">
        <v>44692</v>
      </c>
      <c r="C2514" s="45">
        <v>3976.4231</v>
      </c>
      <c r="D2514" s="45">
        <f>VLOOKUP(B2514,'H11001.CSI  中证全债'!$A$2:$B$2792,2,0)</f>
        <v>220.99379999999999</v>
      </c>
      <c r="E2514" s="14">
        <f t="shared" si="471"/>
        <v>0</v>
      </c>
      <c r="F2514" s="14">
        <f>IF(AND((B2514-$B$2)&gt;123,OR(((G2513*J2513/C2513*C2514)/(G2513*K2513/D2513*D2514))&lt;(4/6),((G2513*J2513/C2513*C2514)/(G2513*K2513/D2513*D2514))&gt;(6/4))),COUNTIF($E$2:E2514,1),0)</f>
        <v>0</v>
      </c>
      <c r="G2514" s="21">
        <f t="shared" si="472"/>
        <v>35669.390060803438</v>
      </c>
      <c r="H2514" s="12">
        <f t="shared" si="473"/>
        <v>3.7932660163502669</v>
      </c>
      <c r="I2514" s="12">
        <f t="shared" si="474"/>
        <v>93.150846082302351</v>
      </c>
      <c r="J2514" s="15">
        <f>IF(OR((ROW(F2514)-MATCH(MAX($F$2:F2514),$F$2:F2514,0))=1,(ROW(F2514)-MATCH(MAX($F$2:F2514),$F$2:F2514,0))&gt;123),IF(OR(((G2513*J2513/C2513*C2514)/(G2513*K2513/D2513*D2514))&lt;(4/6),((G2513*J2513/C2513*C2514)/(G2513*K2513/D2513*D2514))&gt;(6/4)),50%,((G2513*J2513/C2513*C2514)/((G2513*K2513/D2513*D2514)+(G2513*J2513/C2513*C2514)))),((G2513*J2513/C2513*C2514)/((G2513*K2513/D2513*D2514)+(G2513*J2513/C2513*C2514))))</f>
        <v>0.42287324190708159</v>
      </c>
      <c r="K2514" s="18">
        <f t="shared" si="468"/>
        <v>0.57712675809291847</v>
      </c>
      <c r="L2514" s="20">
        <f t="shared" si="469"/>
        <v>0.73272160054481172</v>
      </c>
      <c r="M2514" s="51">
        <f>IF(AND((B2514-$B$2)&gt;123,OR(((U2513*R2513/C2513*C2514)/(U2513*S2513/D2513*D2514))&lt;(4/6),((U2513*R2513/C2513*C2514)/(U2513*S2513/D2513*D2514))&gt;(6/4))),1,0)</f>
        <v>0</v>
      </c>
      <c r="N2514" s="51">
        <f>IF(AND((B2514-$B$2)&gt;123,OR(((U2513*R2513/C2513*C2514)/(U2513*S2513/D2513*D2514))&lt;(4/6),((U2513*R2513/C2513*C2514)/(U2513*S2513/D2513*D2514))&gt;(6/4))),COUNTIF($M$2:M2514,1),0)</f>
        <v>0</v>
      </c>
      <c r="O2514" s="51">
        <f>IF(OR((ROW(N2514)-MATCH(MAX($N$2:N2514),$N$2:N2514,0))=1,(ROW(N2514)-MATCH(MAX($N$2:N2514),$N$2:N2514,0))&gt;123),IF(OR(((U2513*R2513/C2513*C2514)/(U2513*S2513/D2513*D2514))&lt;(4/6),((U2513*R2513/C2513*C2514)/(U2513*S2513/D2513*D2514))&gt;(6/4)),1,0),0)</f>
        <v>0</v>
      </c>
      <c r="P2514" s="47">
        <f>IF(O2514=1,U2513/2/C2514,P2513)</f>
        <v>3.7894353284260429</v>
      </c>
      <c r="Q2514" s="47">
        <f>IF(O2514=1,U2513/2/D2514,Q2513)</f>
        <v>93.056776270251035</v>
      </c>
      <c r="R2514" s="41">
        <f>P2514*C2514/U2513</f>
        <v>0.42545953437996453</v>
      </c>
      <c r="S2514" s="41">
        <f>Q2514*D2514/U2513</f>
        <v>0.58065646497061518</v>
      </c>
      <c r="T2514" s="41">
        <f t="shared" si="475"/>
        <v>0.73272160054481683</v>
      </c>
      <c r="U2514" s="42">
        <f>P2514*C2514+Q2514*D2514</f>
        <v>35633.368779622004</v>
      </c>
      <c r="V2514" s="25">
        <f>B2514</f>
        <v>44692</v>
      </c>
      <c r="W2514">
        <f>C2514/C$2</f>
        <v>1.7298174706025395</v>
      </c>
      <c r="X2514">
        <f>D2514/D$2</f>
        <v>1.5836173414546755</v>
      </c>
      <c r="Y2514">
        <f t="shared" si="476"/>
        <v>1.7816684389811002</v>
      </c>
      <c r="AA2514" s="15">
        <f t="shared" si="477"/>
        <v>1.4427703746380915E-2</v>
      </c>
      <c r="AB2514" s="15">
        <f t="shared" si="478"/>
        <v>1.117803348975599E-4</v>
      </c>
      <c r="AC2514" s="15">
        <f t="shared" si="479"/>
        <v>6.115999350579715E-3</v>
      </c>
    </row>
    <row r="2515" spans="1:29" x14ac:dyDescent="0.4">
      <c r="A2515" s="43">
        <f t="shared" si="470"/>
        <v>2022</v>
      </c>
      <c r="B2515" s="53">
        <v>44693</v>
      </c>
      <c r="C2515" s="45">
        <v>3958.74</v>
      </c>
      <c r="D2515" s="45">
        <f>VLOOKUP(B2515,'H11001.CSI  中证全债'!$A$2:$B$2792,2,0)</f>
        <v>221.0128</v>
      </c>
      <c r="E2515" s="14">
        <f t="shared" si="471"/>
        <v>0</v>
      </c>
      <c r="F2515" s="14">
        <f>IF(AND((B2515-$B$2)&gt;123,OR(((G2514*J2514/C2514*C2515)/(G2514*K2514/D2514*D2515))&lt;(4/6),((G2514*J2514/C2514*C2515)/(G2514*K2514/D2514*D2515))&gt;(6/4))),COUNTIF($E$2:E2515,1),0)</f>
        <v>0</v>
      </c>
      <c r="G2515" s="21">
        <f t="shared" si="472"/>
        <v>35604.08322458528</v>
      </c>
      <c r="H2515" s="12">
        <f t="shared" si="473"/>
        <v>3.7932660163502669</v>
      </c>
      <c r="I2515" s="12">
        <f t="shared" si="474"/>
        <v>93.150846082302351</v>
      </c>
      <c r="J2515" s="15">
        <f>IF(OR((ROW(F2515)-MATCH(MAX($F$2:F2515),$F$2:F2515,0))=1,(ROW(F2515)-MATCH(MAX($F$2:F2515),$F$2:F2515,0))&gt;123),IF(OR(((G2514*J2514/C2514*C2515)/(G2514*K2514/D2514*D2515))&lt;(4/6),((G2514*J2514/C2514*C2515)/(G2514*K2514/D2514*D2515))&gt;(6/4)),50%,((G2514*J2514/C2514*C2515)/((G2514*K2514/D2514*D2515)+(G2514*J2514/C2514*C2515)))),((G2514*J2514/C2514*C2515)/((G2514*K2514/D2514*D2515)+(G2514*J2514/C2514*C2515))))</f>
        <v>0.42176493675863702</v>
      </c>
      <c r="K2515" s="18">
        <f t="shared" si="468"/>
        <v>0.57823506324136298</v>
      </c>
      <c r="L2515" s="20">
        <f t="shared" si="469"/>
        <v>0.72940048705172822</v>
      </c>
      <c r="M2515" s="51">
        <f>IF(AND((B2515-$B$2)&gt;123,OR(((U2514*R2514/C2514*C2515)/(U2514*S2514/D2514*D2515))&lt;(4/6),((U2514*R2514/C2514*C2515)/(U2514*S2514/D2514*D2515))&gt;(6/4))),1,0)</f>
        <v>0</v>
      </c>
      <c r="N2515" s="51">
        <f>IF(AND((B2515-$B$2)&gt;123,OR(((U2514*R2514/C2514*C2515)/(U2514*S2514/D2514*D2515))&lt;(4/6),((U2514*R2514/C2514*C2515)/(U2514*S2514/D2514*D2515))&gt;(6/4))),COUNTIF($M$2:M2515,1),0)</f>
        <v>0</v>
      </c>
      <c r="O2515" s="51">
        <f>IF(OR((ROW(N2515)-MATCH(MAX($N$2:N2515),$N$2:N2515,0))=1,(ROW(N2515)-MATCH(MAX($N$2:N2515),$N$2:N2515,0))&gt;123),IF(OR(((U2514*R2514/C2514*C2515)/(U2514*S2514/D2514*D2515))&lt;(4/6),((U2514*R2514/C2514*C2515)/(U2514*S2514/D2514*D2515))&gt;(6/4)),1,0),0)</f>
        <v>0</v>
      </c>
      <c r="P2515" s="47">
        <f>IF(O2515=1,U2514/2/C2515,P2514)</f>
        <v>3.7894353284260429</v>
      </c>
      <c r="Q2515" s="47">
        <f>IF(O2515=1,U2514/2/D2515,Q2514)</f>
        <v>93.056776270251035</v>
      </c>
      <c r="R2515" s="41">
        <f>P2515*C2515/U2514</f>
        <v>0.4209927302925201</v>
      </c>
      <c r="S2515" s="41">
        <f>Q2515*D2515/U2514</f>
        <v>0.57717637671752875</v>
      </c>
      <c r="T2515" s="41">
        <f t="shared" si="475"/>
        <v>0.72940048705173322</v>
      </c>
      <c r="U2515" s="42">
        <f>P2515*C2515+Q2515*D2515</f>
        <v>35568.127894515055</v>
      </c>
      <c r="V2515" s="25">
        <f>B2515</f>
        <v>44693</v>
      </c>
      <c r="W2515">
        <f>C2515/C$2</f>
        <v>1.7221249955954379</v>
      </c>
      <c r="X2515">
        <f>D2515/D$2</f>
        <v>1.5837534933715514</v>
      </c>
      <c r="Y2515">
        <f t="shared" si="476"/>
        <v>1.7784063947257527</v>
      </c>
      <c r="AA2515" s="15">
        <f t="shared" si="477"/>
        <v>-4.4469865392342545E-3</v>
      </c>
      <c r="AB2515" s="15">
        <f t="shared" si="478"/>
        <v>8.5975262654525153E-5</v>
      </c>
      <c r="AC2515" s="15">
        <f t="shared" si="479"/>
        <v>-1.8308929899509829E-3</v>
      </c>
    </row>
    <row r="2516" spans="1:29" x14ac:dyDescent="0.4">
      <c r="A2516" s="43">
        <f t="shared" si="470"/>
        <v>2022</v>
      </c>
      <c r="B2516" s="53">
        <v>44694</v>
      </c>
      <c r="C2516" s="45">
        <v>3988.6001999999999</v>
      </c>
      <c r="D2516" s="45">
        <f>VLOOKUP(B2516,'H11001.CSI  中证全债'!$A$2:$B$2792,2,0)</f>
        <v>221.0685</v>
      </c>
      <c r="E2516" s="14">
        <f t="shared" si="471"/>
        <v>0</v>
      </c>
      <c r="F2516" s="14">
        <f>IF(AND((B2516-$B$2)&gt;123,OR(((G2515*J2515/C2515*C2516)/(G2515*K2515/D2515*D2516))&lt;(4/6),((G2515*J2515/C2515*C2516)/(G2515*K2515/D2515*D2516))&gt;(6/4))),COUNTIF($E$2:E2516,1),0)</f>
        <v>0</v>
      </c>
      <c r="G2516" s="21">
        <f t="shared" si="472"/>
        <v>35722.539408613484</v>
      </c>
      <c r="H2516" s="12">
        <f t="shared" si="473"/>
        <v>3.7932660163502669</v>
      </c>
      <c r="I2516" s="12">
        <f t="shared" si="474"/>
        <v>93.150846082302351</v>
      </c>
      <c r="J2516" s="15">
        <f>IF(OR((ROW(F2516)-MATCH(MAX($F$2:F2516),$F$2:F2516,0))=1,(ROW(F2516)-MATCH(MAX($F$2:F2516),$F$2:F2516,0))&gt;123),IF(OR(((G2515*J2515/C2515*C2516)/(G2515*K2515/D2515*D2516))&lt;(4/6),((G2515*J2515/C2515*C2516)/(G2515*K2515/D2515*D2516))&gt;(6/4)),50%,((G2515*J2515/C2515*C2516)/((G2515*K2515/D2515*D2516)+(G2515*J2515/C2515*C2516)))),((G2515*J2515/C2515*C2516)/((G2515*K2515/D2515*D2516)+(G2515*J2515/C2515*C2516))))</f>
        <v>0.42353712367435309</v>
      </c>
      <c r="K2516" s="18">
        <f t="shared" si="468"/>
        <v>0.57646287632564697</v>
      </c>
      <c r="L2516" s="20">
        <f t="shared" si="469"/>
        <v>0.73471708425347881</v>
      </c>
      <c r="M2516" s="51">
        <f>IF(AND((B2516-$B$2)&gt;123,OR(((U2515*R2515/C2515*C2516)/(U2515*S2515/D2515*D2516))&lt;(4/6),((U2515*R2515/C2515*C2516)/(U2515*S2515/D2515*D2516))&gt;(6/4))),1,0)</f>
        <v>0</v>
      </c>
      <c r="N2516" s="51">
        <f>IF(AND((B2516-$B$2)&gt;123,OR(((U2515*R2515/C2515*C2516)/(U2515*S2515/D2515*D2516))&lt;(4/6),((U2515*R2515/C2515*C2516)/(U2515*S2515/D2515*D2516))&gt;(6/4))),COUNTIF($M$2:M2516,1),0)</f>
        <v>0</v>
      </c>
      <c r="O2516" s="51">
        <f>IF(OR((ROW(N2516)-MATCH(MAX($N$2:N2516),$N$2:N2516,0))=1,(ROW(N2516)-MATCH(MAX($N$2:N2516),$N$2:N2516,0))&gt;123),IF(OR(((U2515*R2515/C2515*C2516)/(U2515*S2515/D2515*D2516))&lt;(4/6),((U2515*R2515/C2515*C2516)/(U2515*S2515/D2515*D2516))&gt;(6/4)),1,0),0)</f>
        <v>0</v>
      </c>
      <c r="P2516" s="47">
        <f>IF(O2516=1,U2515/2/C2516,P2515)</f>
        <v>3.7894353284260429</v>
      </c>
      <c r="Q2516" s="47">
        <f>IF(O2516=1,U2515/2/D2516,Q2515)</f>
        <v>93.056776270251035</v>
      </c>
      <c r="R2516" s="41">
        <f>P2516*C2516/U2515</f>
        <v>0.4249462483286332</v>
      </c>
      <c r="S2516" s="41">
        <f>Q2516*D2516/U2515</f>
        <v>0.57838079096854511</v>
      </c>
      <c r="T2516" s="41">
        <f t="shared" si="475"/>
        <v>0.73471708425348392</v>
      </c>
      <c r="U2516" s="42">
        <f>P2516*C2516+Q2516*D2516</f>
        <v>35686.464453747169</v>
      </c>
      <c r="V2516" s="25">
        <f>B2516</f>
        <v>44694</v>
      </c>
      <c r="W2516">
        <f>C2516/C$2</f>
        <v>1.735114733944882</v>
      </c>
      <c r="X2516">
        <f>D2516/D$2</f>
        <v>1.5841526334647078</v>
      </c>
      <c r="Y2516">
        <f t="shared" si="476"/>
        <v>1.7843232226873584</v>
      </c>
      <c r="AA2516" s="15">
        <f t="shared" si="477"/>
        <v>7.5428545446278861E-3</v>
      </c>
      <c r="AB2516" s="15">
        <f t="shared" si="478"/>
        <v>2.5202160236870164E-4</v>
      </c>
      <c r="AC2516" s="15">
        <f t="shared" si="479"/>
        <v>3.3270392971782581E-3</v>
      </c>
    </row>
    <row r="2517" spans="1:29" x14ac:dyDescent="0.4">
      <c r="A2517" s="43">
        <f t="shared" si="470"/>
        <v>2022</v>
      </c>
      <c r="B2517" s="53">
        <v>44697</v>
      </c>
      <c r="C2517" s="45">
        <v>3956.5378000000001</v>
      </c>
      <c r="D2517" s="45">
        <f>VLOOKUP(B2517,'H11001.CSI  中证全债'!$A$2:$B$2792,2,0)</f>
        <v>221.15379999999999</v>
      </c>
      <c r="E2517" s="14">
        <f t="shared" si="471"/>
        <v>0</v>
      </c>
      <c r="F2517" s="14">
        <f>IF(AND((B2517-$B$2)&gt;123,OR(((G2516*J2516/C2516*C2517)/(G2516*K2516/D2516*D2517))&lt;(4/6),((G2516*J2516/C2516*C2517)/(G2516*K2516/D2516*D2517))&gt;(6/4))),COUNTIF($E$2:E2517,1),0)</f>
        <v>0</v>
      </c>
      <c r="G2517" s="21">
        <f t="shared" si="472"/>
        <v>35608.863963461677</v>
      </c>
      <c r="H2517" s="12">
        <f t="shared" si="473"/>
        <v>3.7932660163502669</v>
      </c>
      <c r="I2517" s="12">
        <f t="shared" si="474"/>
        <v>93.150846082302351</v>
      </c>
      <c r="J2517" s="15">
        <f>IF(OR((ROW(F2517)-MATCH(MAX($F$2:F2517),$F$2:F2517,0))=1,(ROW(F2517)-MATCH(MAX($F$2:F2517),$F$2:F2517,0))&gt;123),IF(OR(((G2516*J2516/C2516*C2517)/(G2516*K2516/D2516*D2517))&lt;(4/6),((G2516*J2516/C2516*C2517)/(G2516*K2516/D2516*D2517))&gt;(6/4)),50%,((G2516*J2516/C2516*C2517)/((G2516*K2516/D2516*D2517)+(G2516*J2516/C2516*C2517)))),((G2516*J2516/C2516*C2517)/((G2516*K2516/D2516*D2517)+(G2516*J2516/C2516*C2517))))</f>
        <v>0.42147372054736698</v>
      </c>
      <c r="K2517" s="18">
        <f t="shared" si="468"/>
        <v>0.57852627945263302</v>
      </c>
      <c r="L2517" s="20">
        <f t="shared" si="469"/>
        <v>0.7285299484513309</v>
      </c>
      <c r="M2517" s="51">
        <f>IF(AND((B2517-$B$2)&gt;123,OR(((U2516*R2516/C2516*C2517)/(U2516*S2516/D2516*D2517))&lt;(4/6),((U2516*R2516/C2516*C2517)/(U2516*S2516/D2516*D2517))&gt;(6/4))),1,0)</f>
        <v>0</v>
      </c>
      <c r="N2517" s="51">
        <f>IF(AND((B2517-$B$2)&gt;123,OR(((U2516*R2516/C2516*C2517)/(U2516*S2516/D2516*D2517))&lt;(4/6),((U2516*R2516/C2516*C2517)/(U2516*S2516/D2516*D2517))&gt;(6/4))),COUNTIF($M$2:M2517,1),0)</f>
        <v>0</v>
      </c>
      <c r="O2517" s="51">
        <f>IF(OR((ROW(N2517)-MATCH(MAX($N$2:N2517),$N$2:N2517,0))=1,(ROW(N2517)-MATCH(MAX($N$2:N2517),$N$2:N2517,0))&gt;123),IF(OR(((U2516*R2516/C2516*C2517)/(U2516*S2516/D2516*D2517))&lt;(4/6),((U2516*R2516/C2516*C2517)/(U2516*S2516/D2516*D2517))&gt;(6/4)),1,0),0)</f>
        <v>0</v>
      </c>
      <c r="P2517" s="47">
        <f>IF(O2517=1,U2516/2/C2517,P2516)</f>
        <v>3.7894353284260429</v>
      </c>
      <c r="Q2517" s="47">
        <f>IF(O2517=1,U2516/2/D2517,Q2516)</f>
        <v>93.056776270251035</v>
      </c>
      <c r="R2517" s="41">
        <f>P2517*C2517/U2516</f>
        <v>0.42013251654574446</v>
      </c>
      <c r="S2517" s="41">
        <f>Q2517*D2517/U2516</f>
        <v>0.57668530640207216</v>
      </c>
      <c r="T2517" s="41">
        <f t="shared" si="475"/>
        <v>0.7285299484513359</v>
      </c>
      <c r="U2517" s="42">
        <f>P2517*C2517+Q2517*D2517</f>
        <v>35572.903805488895</v>
      </c>
      <c r="V2517" s="25">
        <f>B2517</f>
        <v>44697</v>
      </c>
      <c r="W2517">
        <f>C2517/C$2</f>
        <v>1.7211669979332271</v>
      </c>
      <c r="X2517">
        <f>D2517/D$2</f>
        <v>1.5847638839125759</v>
      </c>
      <c r="Y2517">
        <f t="shared" si="476"/>
        <v>1.7786451902744447</v>
      </c>
      <c r="AA2517" s="15">
        <f t="shared" si="477"/>
        <v>-8.0385093497211679E-3</v>
      </c>
      <c r="AB2517" s="15">
        <f t="shared" si="478"/>
        <v>3.8585325362960887E-4</v>
      </c>
      <c r="AC2517" s="15">
        <f t="shared" si="479"/>
        <v>-3.182177052183488E-3</v>
      </c>
    </row>
    <row r="2518" spans="1:29" x14ac:dyDescent="0.4">
      <c r="A2518" s="43">
        <f t="shared" si="470"/>
        <v>2022</v>
      </c>
      <c r="B2518" s="53">
        <v>44698</v>
      </c>
      <c r="C2518" s="45">
        <v>4005.8933999999999</v>
      </c>
      <c r="D2518" s="45">
        <f>VLOOKUP(B2518,'H11001.CSI  中证全债'!$A$2:$B$2792,2,0)</f>
        <v>221.2552</v>
      </c>
      <c r="E2518" s="14">
        <f t="shared" si="471"/>
        <v>0</v>
      </c>
      <c r="F2518" s="14">
        <f>IF(AND((B2518-$B$2)&gt;123,OR(((G2517*J2517/C2517*C2518)/(G2517*K2517/D2517*D2518))&lt;(4/6),((G2517*J2517/C2517*C2518)/(G2517*K2517/D2517*D2518))&gt;(6/4))),COUNTIF($E$2:E2518,1),0)</f>
        <v>0</v>
      </c>
      <c r="G2518" s="21">
        <f t="shared" si="472"/>
        <v>35805.528379450996</v>
      </c>
      <c r="H2518" s="12">
        <f t="shared" si="473"/>
        <v>3.7932660163502669</v>
      </c>
      <c r="I2518" s="12">
        <f t="shared" si="474"/>
        <v>93.150846082302351</v>
      </c>
      <c r="J2518" s="15">
        <f>IF(OR((ROW(F2518)-MATCH(MAX($F$2:F2518),$F$2:F2518,0))=1,(ROW(F2518)-MATCH(MAX($F$2:F2518),$F$2:F2518,0))&gt;123),IF(OR(((G2517*J2517/C2517*C2518)/(G2517*K2517/D2517*D2518))&lt;(4/6),((G2517*J2517/C2517*C2518)/(G2517*K2517/D2517*D2518))&gt;(6/4)),50%,((G2517*J2517/C2517*C2518)/((G2517*K2517/D2517*D2518)+(G2517*J2517/C2517*C2518)))),((G2517*J2517/C2517*C2518)/((G2517*K2517/D2517*D2518)+(G2517*J2517/C2517*C2518))))</f>
        <v>0.42438751743327352</v>
      </c>
      <c r="K2518" s="18">
        <f t="shared" si="468"/>
        <v>0.57561248256672648</v>
      </c>
      <c r="L2518" s="20">
        <f t="shared" si="469"/>
        <v>0.73727990668457655</v>
      </c>
      <c r="M2518" s="51">
        <f>IF(AND((B2518-$B$2)&gt;123,OR(((U2517*R2517/C2517*C2518)/(U2517*S2517/D2517*D2518))&lt;(4/6),((U2517*R2517/C2517*C2518)/(U2517*S2517/D2517*D2518))&gt;(6/4))),1,0)</f>
        <v>0</v>
      </c>
      <c r="N2518" s="51">
        <f>IF(AND((B2518-$B$2)&gt;123,OR(((U2517*R2517/C2517*C2518)/(U2517*S2517/D2517*D2518))&lt;(4/6),((U2517*R2517/C2517*C2518)/(U2517*S2517/D2517*D2518))&gt;(6/4))),COUNTIF($M$2:M2518,1),0)</f>
        <v>0</v>
      </c>
      <c r="O2518" s="51">
        <f>IF(OR((ROW(N2518)-MATCH(MAX($N$2:N2518),$N$2:N2518,0))=1,(ROW(N2518)-MATCH(MAX($N$2:N2518),$N$2:N2518,0))&gt;123),IF(OR(((U2517*R2517/C2517*C2518)/(U2517*S2517/D2517*D2518))&lt;(4/6),((U2517*R2517/C2517*C2518)/(U2517*S2517/D2517*D2518))&gt;(6/4)),1,0),0)</f>
        <v>0</v>
      </c>
      <c r="P2518" s="47">
        <f>IF(O2518=1,U2517/2/C2518,P2517)</f>
        <v>3.7894353284260429</v>
      </c>
      <c r="Q2518" s="47">
        <f>IF(O2518=1,U2517/2/D2518,Q2517)</f>
        <v>93.056776270251035</v>
      </c>
      <c r="R2518" s="41">
        <f>P2518*C2518/U2517</f>
        <v>0.4267313698896415</v>
      </c>
      <c r="S2518" s="41">
        <f>Q2518*D2518/U2517</f>
        <v>0.57879153632245006</v>
      </c>
      <c r="T2518" s="41">
        <f t="shared" si="475"/>
        <v>0.73727990668458143</v>
      </c>
      <c r="U2518" s="42">
        <f>P2518*C2518+Q2518*D2518</f>
        <v>35769.369616898366</v>
      </c>
      <c r="V2518" s="25">
        <f>B2518</f>
        <v>44698</v>
      </c>
      <c r="W2518">
        <f>C2518/C$2</f>
        <v>1.7426375952527304</v>
      </c>
      <c r="X2518">
        <f>D2518/D$2</f>
        <v>1.5854905051952703</v>
      </c>
      <c r="Y2518">
        <f t="shared" si="476"/>
        <v>1.7884684808449183</v>
      </c>
      <c r="AA2518" s="15">
        <f t="shared" si="477"/>
        <v>1.2474441669684033E-2</v>
      </c>
      <c r="AB2518" s="15">
        <f t="shared" si="478"/>
        <v>4.585044435139185E-4</v>
      </c>
      <c r="AC2518" s="15">
        <f t="shared" si="479"/>
        <v>5.5229062120916161E-3</v>
      </c>
    </row>
    <row r="2519" spans="1:29" x14ac:dyDescent="0.4">
      <c r="A2519" s="43">
        <f t="shared" si="470"/>
        <v>2022</v>
      </c>
      <c r="B2519" s="53">
        <v>44699</v>
      </c>
      <c r="C2519" s="45">
        <v>3991.9069</v>
      </c>
      <c r="D2519" s="45">
        <f>VLOOKUP(B2519,'H11001.CSI  中证全债'!$A$2:$B$2792,2,0)</f>
        <v>221.41079999999999</v>
      </c>
      <c r="E2519" s="14">
        <f t="shared" si="471"/>
        <v>0</v>
      </c>
      <c r="F2519" s="14">
        <f>IF(AND((B2519-$B$2)&gt;123,OR(((G2518*J2518/C2518*C2519)/(G2518*K2518/D2518*D2519))&lt;(4/6),((G2518*J2518/C2518*C2519)/(G2518*K2518/D2518*D2519))&gt;(6/4))),COUNTIF($E$2:E2519,1),0)</f>
        <v>0</v>
      </c>
      <c r="G2519" s="21">
        <f t="shared" si="472"/>
        <v>35766.968135963718</v>
      </c>
      <c r="H2519" s="12">
        <f t="shared" si="473"/>
        <v>3.7932660163502669</v>
      </c>
      <c r="I2519" s="12">
        <f t="shared" si="474"/>
        <v>93.150846082302351</v>
      </c>
      <c r="J2519" s="15">
        <f>IF(OR((ROW(F2519)-MATCH(MAX($F$2:F2519),$F$2:F2519,0))=1,(ROW(F2519)-MATCH(MAX($F$2:F2519),$F$2:F2519,0))&gt;123),IF(OR(((G2518*J2518/C2518*C2519)/(G2518*K2518/D2518*D2519))&lt;(4/6),((G2518*J2518/C2518*C2519)/(G2518*K2518/D2518*D2519))&gt;(6/4)),50%,((G2518*J2518/C2518*C2519)/((G2518*K2518/D2518*D2519)+(G2518*J2518/C2518*C2519)))),((G2518*J2518/C2518*C2519)/((G2518*K2518/D2518*D2519)+(G2518*J2518/C2518*C2519))))</f>
        <v>0.42336170979442023</v>
      </c>
      <c r="K2519" s="18">
        <f t="shared" si="468"/>
        <v>0.57663829020557977</v>
      </c>
      <c r="L2519" s="20">
        <f t="shared" si="469"/>
        <v>0.73418938177602766</v>
      </c>
      <c r="M2519" s="51">
        <f>IF(AND((B2519-$B$2)&gt;123,OR(((U2518*R2518/C2518*C2519)/(U2518*S2518/D2518*D2519))&lt;(4/6),((U2518*R2518/C2518*C2519)/(U2518*S2518/D2518*D2519))&gt;(6/4))),1,0)</f>
        <v>0</v>
      </c>
      <c r="N2519" s="51">
        <f>IF(AND((B2519-$B$2)&gt;123,OR(((U2518*R2518/C2518*C2519)/(U2518*S2518/D2518*D2519))&lt;(4/6),((U2518*R2518/C2518*C2519)/(U2518*S2518/D2518*D2519))&gt;(6/4))),COUNTIF($M$2:M2519,1),0)</f>
        <v>0</v>
      </c>
      <c r="O2519" s="51">
        <f>IF(OR((ROW(N2519)-MATCH(MAX($N$2:N2519),$N$2:N2519,0))=1,(ROW(N2519)-MATCH(MAX($N$2:N2519),$N$2:N2519,0))&gt;123),IF(OR(((U2518*R2518/C2518*C2519)/(U2518*S2518/D2518*D2519))&lt;(4/6),((U2518*R2518/C2518*C2519)/(U2518*S2518/D2518*D2519))&gt;(6/4)),1,0),0)</f>
        <v>0</v>
      </c>
      <c r="P2519" s="47">
        <f>IF(O2519=1,U2518/2/C2519,P2518)</f>
        <v>3.7894353284260429</v>
      </c>
      <c r="Q2519" s="47">
        <f>IF(O2519=1,U2518/2/D2519,Q2518)</f>
        <v>93.056776270251035</v>
      </c>
      <c r="R2519" s="41">
        <f>P2519*C2519/U2518</f>
        <v>0.42290577655305589</v>
      </c>
      <c r="S2519" s="41">
        <f>Q2519*D2519/U2518</f>
        <v>0.57601728797824669</v>
      </c>
      <c r="T2519" s="41">
        <f t="shared" si="475"/>
        <v>0.73418938177603266</v>
      </c>
      <c r="U2519" s="42">
        <f>P2519*C2519+Q2519*D2519</f>
        <v>35730.848314064984</v>
      </c>
      <c r="V2519" s="25">
        <f>B2519</f>
        <v>44699</v>
      </c>
      <c r="W2519">
        <f>C2519/C$2</f>
        <v>1.736553209500977</v>
      </c>
      <c r="X2519">
        <f>D2519/D$2</f>
        <v>1.5866055177355785</v>
      </c>
      <c r="Y2519">
        <f t="shared" si="476"/>
        <v>1.7865424157032492</v>
      </c>
      <c r="AA2519" s="15">
        <f t="shared" si="477"/>
        <v>-3.4914808267240138E-3</v>
      </c>
      <c r="AB2519" s="15">
        <f t="shared" si="478"/>
        <v>7.0326030755429869E-4</v>
      </c>
      <c r="AC2519" s="15">
        <f t="shared" si="479"/>
        <v>-1.0769354686972488E-3</v>
      </c>
    </row>
    <row r="2520" spans="1:29" x14ac:dyDescent="0.4">
      <c r="A2520" s="43">
        <f t="shared" si="470"/>
        <v>2022</v>
      </c>
      <c r="B2520" s="53">
        <v>44700</v>
      </c>
      <c r="C2520" s="45">
        <v>3999.5983999999999</v>
      </c>
      <c r="D2520" s="45">
        <f>VLOOKUP(B2520,'H11001.CSI  中证全债'!$A$2:$B$2792,2,0)</f>
        <v>221.53540000000001</v>
      </c>
      <c r="E2520" s="14">
        <f t="shared" si="471"/>
        <v>0</v>
      </c>
      <c r="F2520" s="14">
        <f>IF(AND((B2520-$B$2)&gt;123,OR(((G2519*J2519/C2519*C2520)/(G2519*K2519/D2519*D2520))&lt;(4/6),((G2519*J2519/C2519*C2520)/(G2519*K2519/D2519*D2520))&gt;(6/4))),COUNTIF($E$2:E2520,1),0)</f>
        <v>0</v>
      </c>
      <c r="G2520" s="21">
        <f t="shared" si="472"/>
        <v>35807.750636950332</v>
      </c>
      <c r="H2520" s="12">
        <f t="shared" si="473"/>
        <v>3.7932660163502669</v>
      </c>
      <c r="I2520" s="12">
        <f t="shared" si="474"/>
        <v>93.150846082302351</v>
      </c>
      <c r="J2520" s="15">
        <f>IF(OR((ROW(F2520)-MATCH(MAX($F$2:F2520),$F$2:F2520,0))=1,(ROW(F2520)-MATCH(MAX($F$2:F2520),$F$2:F2520,0))&gt;123),IF(OR(((G2519*J2519/C2519*C2520)/(G2519*K2519/D2519*D2520))&lt;(4/6),((G2519*J2519/C2519*C2520)/(G2519*K2519/D2519*D2520))&gt;(6/4)),50%,((G2519*J2519/C2519*C2520)/((G2519*K2519/D2519*D2520)+(G2519*J2519/C2519*C2520)))),((G2519*J2519/C2519*C2520)/((G2519*K2519/D2519*D2520)+(G2519*J2519/C2519*C2520))))</f>
        <v>0.42369432371195243</v>
      </c>
      <c r="K2520" s="18">
        <f t="shared" si="468"/>
        <v>0.57630567628804763</v>
      </c>
      <c r="L2520" s="20">
        <f t="shared" si="469"/>
        <v>0.73519026645884122</v>
      </c>
      <c r="M2520" s="51">
        <f>IF(AND((B2520-$B$2)&gt;123,OR(((U2519*R2519/C2519*C2520)/(U2519*S2519/D2519*D2520))&lt;(4/6),((U2519*R2519/C2519*C2520)/(U2519*S2519/D2519*D2520))&gt;(6/4))),1,0)</f>
        <v>0</v>
      </c>
      <c r="N2520" s="51">
        <f>IF(AND((B2520-$B$2)&gt;123,OR(((U2519*R2519/C2519*C2520)/(U2519*S2519/D2519*D2520))&lt;(4/6),((U2519*R2519/C2519*C2520)/(U2519*S2519/D2519*D2520))&gt;(6/4))),COUNTIF($M$2:M2520,1),0)</f>
        <v>0</v>
      </c>
      <c r="O2520" s="51">
        <f>IF(OR((ROW(N2520)-MATCH(MAX($N$2:N2520),$N$2:N2520,0))=1,(ROW(N2520)-MATCH(MAX($N$2:N2520),$N$2:N2520,0))&gt;123),IF(OR(((U2519*R2519/C2519*C2520)/(U2519*S2519/D2519*D2520))&lt;(4/6),((U2519*R2519/C2519*C2520)/(U2519*S2519/D2519*D2520))&gt;(6/4)),1,0),0)</f>
        <v>0</v>
      </c>
      <c r="P2520" s="47">
        <f>IF(O2520=1,U2519/2/C2520,P2519)</f>
        <v>3.7894353284260429</v>
      </c>
      <c r="Q2520" s="47">
        <f>IF(O2520=1,U2519/2/D2520,Q2519)</f>
        <v>93.056776270251035</v>
      </c>
      <c r="R2520" s="41">
        <f>P2520*C2520/U2519</f>
        <v>0.42417743187222978</v>
      </c>
      <c r="S2520" s="41">
        <f>Q2520*D2520/U2519</f>
        <v>0.57696279619607016</v>
      </c>
      <c r="T2520" s="41">
        <f t="shared" si="475"/>
        <v>0.73519026645884622</v>
      </c>
      <c r="U2520" s="42">
        <f>P2520*C2520+Q2520*D2520</f>
        <v>35771.589630216848</v>
      </c>
      <c r="V2520" s="25">
        <f>B2520</f>
        <v>44700</v>
      </c>
      <c r="W2520">
        <f>C2520/C$2</f>
        <v>1.7398991540195923</v>
      </c>
      <c r="X2520">
        <f>D2520/D$2</f>
        <v>1.5874983876746684</v>
      </c>
      <c r="Y2520">
        <f t="shared" si="476"/>
        <v>1.7885794815108425</v>
      </c>
      <c r="AA2520" s="15">
        <f t="shared" si="477"/>
        <v>1.9267733924357433E-3</v>
      </c>
      <c r="AB2520" s="15">
        <f t="shared" si="478"/>
        <v>5.6275484303380807E-4</v>
      </c>
      <c r="AC2520" s="15">
        <f t="shared" si="479"/>
        <v>1.1402280682999422E-3</v>
      </c>
    </row>
    <row r="2521" spans="1:29" x14ac:dyDescent="0.4">
      <c r="A2521" s="43">
        <f t="shared" si="470"/>
        <v>2022</v>
      </c>
      <c r="B2521" s="53">
        <v>44701</v>
      </c>
      <c r="C2521" s="45">
        <v>4077.5998</v>
      </c>
      <c r="D2521" s="45">
        <f>VLOOKUP(B2521,'H11001.CSI  中证全债'!$A$2:$B$2792,2,0)</f>
        <v>221.48339999999999</v>
      </c>
      <c r="E2521" s="14">
        <f t="shared" si="471"/>
        <v>0</v>
      </c>
      <c r="F2521" s="14">
        <f>IF(AND((B2521-$B$2)&gt;123,OR(((G2520*J2520/C2520*C2521)/(G2520*K2520/D2520*D2521))&lt;(4/6),((G2520*J2520/C2520*C2521)/(G2520*K2520/D2520*D2521))&gt;(6/4))),COUNTIF($E$2:E2521,1),0)</f>
        <v>0</v>
      </c>
      <c r="G2521" s="21">
        <f t="shared" si="472"/>
        <v>36098.786852801801</v>
      </c>
      <c r="H2521" s="12">
        <f t="shared" si="473"/>
        <v>3.7932660163502669</v>
      </c>
      <c r="I2521" s="12">
        <f t="shared" si="474"/>
        <v>93.150846082302351</v>
      </c>
      <c r="J2521" s="15">
        <f>IF(OR((ROW(F2521)-MATCH(MAX($F$2:F2521),$F$2:F2521,0))=1,(ROW(F2521)-MATCH(MAX($F$2:F2521),$F$2:F2521,0))&gt;123),IF(OR(((G2520*J2520/C2520*C2521)/(G2520*K2520/D2520*D2521))&lt;(4/6),((G2520*J2520/C2520*C2521)/(G2520*K2520/D2520*D2521))&gt;(6/4)),50%,((G2520*J2520/C2520*C2521)/((G2520*K2520/D2520*D2521)+(G2520*J2520/C2520*C2521)))),((G2520*J2520/C2520*C2521)/((G2520*K2520/D2520*D2521)+(G2520*J2520/C2520*C2521))))</f>
        <v>0.42847480755204792</v>
      </c>
      <c r="K2521" s="18">
        <f t="shared" si="468"/>
        <v>0.57152519244795208</v>
      </c>
      <c r="L2521" s="20">
        <f t="shared" si="469"/>
        <v>0.74970414815278408</v>
      </c>
      <c r="M2521" s="51">
        <f>IF(AND((B2521-$B$2)&gt;123,OR(((U2520*R2520/C2520*C2521)/(U2520*S2520/D2520*D2521))&lt;(4/6),((U2520*R2520/C2520*C2521)/(U2520*S2520/D2520*D2521))&gt;(6/4))),1,0)</f>
        <v>0</v>
      </c>
      <c r="N2521" s="51">
        <f>IF(AND((B2521-$B$2)&gt;123,OR(((U2520*R2520/C2520*C2521)/(U2520*S2520/D2520*D2521))&lt;(4/6),((U2520*R2520/C2520*C2521)/(U2520*S2520/D2520*D2521))&gt;(6/4))),COUNTIF($M$2:M2521,1),0)</f>
        <v>0</v>
      </c>
      <c r="O2521" s="51">
        <f>IF(OR((ROW(N2521)-MATCH(MAX($N$2:N2521),$N$2:N2521,0))=1,(ROW(N2521)-MATCH(MAX($N$2:N2521),$N$2:N2521,0))&gt;123),IF(OR(((U2520*R2520/C2520*C2521)/(U2520*S2520/D2520*D2521))&lt;(4/6),((U2520*R2520/C2520*C2521)/(U2520*S2520/D2520*D2521))&gt;(6/4)),1,0),0)</f>
        <v>0</v>
      </c>
      <c r="P2521" s="47">
        <f>IF(O2521=1,U2520/2/C2521,P2520)</f>
        <v>3.7894353284260429</v>
      </c>
      <c r="Q2521" s="47">
        <f>IF(O2521=1,U2520/2/D2521,Q2520)</f>
        <v>93.056776270251035</v>
      </c>
      <c r="R2521" s="41">
        <f>P2521*C2521/U2520</f>
        <v>0.43195734092427857</v>
      </c>
      <c r="S2521" s="41">
        <f>Q2521*D2521/U2520</f>
        <v>0.57617040266962205</v>
      </c>
      <c r="T2521" s="41">
        <f t="shared" si="475"/>
        <v>0.7497041481527893</v>
      </c>
      <c r="U2521" s="42">
        <f>P2521*C2521+Q2521*D2521</f>
        <v>36062.331938677482</v>
      </c>
      <c r="V2521" s="25">
        <f>B2521</f>
        <v>44701</v>
      </c>
      <c r="W2521">
        <f>C2521/C$2</f>
        <v>1.7738312032654224</v>
      </c>
      <c r="X2521">
        <f>D2521/D$2</f>
        <v>1.5871257613758507</v>
      </c>
      <c r="Y2521">
        <f t="shared" si="476"/>
        <v>1.803116596933874</v>
      </c>
      <c r="AA2521" s="15">
        <f t="shared" si="477"/>
        <v>1.9502308031726256E-2</v>
      </c>
      <c r="AB2521" s="15">
        <f t="shared" si="478"/>
        <v>-2.347254659977871E-4</v>
      </c>
      <c r="AC2521" s="15">
        <f t="shared" si="479"/>
        <v>8.1277435939004494E-3</v>
      </c>
    </row>
    <row r="2522" spans="1:29" x14ac:dyDescent="0.4">
      <c r="A2522" s="43">
        <f t="shared" si="470"/>
        <v>2022</v>
      </c>
      <c r="B2522" s="53">
        <v>44704</v>
      </c>
      <c r="C2522" s="45">
        <v>4053.9823000000001</v>
      </c>
      <c r="D2522" s="45">
        <f>VLOOKUP(B2522,'H11001.CSI  中证全债'!$A$2:$B$2792,2,0)</f>
        <v>221.6311</v>
      </c>
      <c r="E2522" s="14">
        <f t="shared" si="471"/>
        <v>0</v>
      </c>
      <c r="F2522" s="14">
        <f>IF(AND((B2522-$B$2)&gt;123,OR(((G2521*J2521/C2521*C2522)/(G2521*K2521/D2521*D2522))&lt;(4/6),((G2521*J2521/C2521*C2522)/(G2521*K2521/D2521*D2522))&gt;(6/4))),COUNTIF($E$2:E2522,1),0)</f>
        <v>0</v>
      </c>
      <c r="G2522" s="21">
        <f t="shared" si="472"/>
        <v>36022.957772627007</v>
      </c>
      <c r="H2522" s="12">
        <f t="shared" si="473"/>
        <v>3.7932660163502669</v>
      </c>
      <c r="I2522" s="12">
        <f t="shared" si="474"/>
        <v>93.150846082302351</v>
      </c>
      <c r="J2522" s="15">
        <f>IF(OR((ROW(F2522)-MATCH(MAX($F$2:F2522),$F$2:F2522,0))=1,(ROW(F2522)-MATCH(MAX($F$2:F2522),$F$2:F2522,0))&gt;123),IF(OR(((G2521*J2521/C2521*C2522)/(G2521*K2521/D2521*D2522))&lt;(4/6),((G2521*J2521/C2521*C2522)/(G2521*K2521/D2521*D2522))&gt;(6/4)),50%,((G2521*J2521/C2521*C2522)/((G2521*K2521/D2521*D2522)+(G2521*J2521/C2521*C2522)))),((G2521*J2521/C2521*C2522)/((G2521*K2521/D2521*D2522)+(G2521*J2521/C2521*C2522))))</f>
        <v>0.42688980140216992</v>
      </c>
      <c r="K2522" s="18">
        <f t="shared" si="468"/>
        <v>0.57311019859783008</v>
      </c>
      <c r="L2522" s="20">
        <f t="shared" si="469"/>
        <v>0.74486512793978787</v>
      </c>
      <c r="M2522" s="51">
        <f>IF(AND((B2522-$B$2)&gt;123,OR(((U2521*R2521/C2521*C2522)/(U2521*S2521/D2521*D2522))&lt;(4/6),((U2521*R2521/C2521*C2522)/(U2521*S2521/D2521*D2522))&gt;(6/4))),1,0)</f>
        <v>0</v>
      </c>
      <c r="N2522" s="51">
        <f>IF(AND((B2522-$B$2)&gt;123,OR(((U2521*R2521/C2521*C2522)/(U2521*S2521/D2521*D2522))&lt;(4/6),((U2521*R2521/C2521*C2522)/(U2521*S2521/D2521*D2522))&gt;(6/4))),COUNTIF($M$2:M2522,1),0)</f>
        <v>0</v>
      </c>
      <c r="O2522" s="51">
        <f>IF(OR((ROW(N2522)-MATCH(MAX($N$2:N2522),$N$2:N2522,0))=1,(ROW(N2522)-MATCH(MAX($N$2:N2522),$N$2:N2522,0))&gt;123),IF(OR(((U2521*R2521/C2521*C2522)/(U2521*S2521/D2521*D2522))&lt;(4/6),((U2521*R2521/C2521*C2522)/(U2521*S2521/D2521*D2522))&gt;(6/4)),1,0),0)</f>
        <v>0</v>
      </c>
      <c r="P2522" s="47">
        <f>IF(O2522=1,U2521/2/C2522,P2521)</f>
        <v>3.7894353284260429</v>
      </c>
      <c r="Q2522" s="47">
        <f>IF(O2522=1,U2521/2/D2522,Q2521)</f>
        <v>93.056776270251035</v>
      </c>
      <c r="R2522" s="41">
        <f>P2522*C2522/U2521</f>
        <v>0.42599307705771311</v>
      </c>
      <c r="S2522" s="41">
        <f>Q2522*D2522/U2521</f>
        <v>0.57190632381456552</v>
      </c>
      <c r="T2522" s="41">
        <f t="shared" si="475"/>
        <v>0.74486512793979309</v>
      </c>
      <c r="U2522" s="42">
        <f>P2522*C2522+Q2522*D2522</f>
        <v>35986.579435663501</v>
      </c>
      <c r="V2522" s="25">
        <f>B2522</f>
        <v>44704</v>
      </c>
      <c r="W2522">
        <f>C2522/C$2</f>
        <v>1.7635571546834306</v>
      </c>
      <c r="X2522">
        <f>D2522/D$2</f>
        <v>1.5881841633823002</v>
      </c>
      <c r="Y2522">
        <f t="shared" si="476"/>
        <v>1.7993289717831751</v>
      </c>
      <c r="AA2522" s="15">
        <f t="shared" si="477"/>
        <v>-5.7920102899748915E-3</v>
      </c>
      <c r="AB2522" s="15">
        <f t="shared" si="478"/>
        <v>6.6686713315777801E-4</v>
      </c>
      <c r="AC2522" s="15">
        <f t="shared" si="479"/>
        <v>-2.1005991277212033E-3</v>
      </c>
    </row>
    <row r="2523" spans="1:29" x14ac:dyDescent="0.4">
      <c r="A2523" s="43">
        <f t="shared" si="470"/>
        <v>2022</v>
      </c>
      <c r="B2523" s="53">
        <v>44705</v>
      </c>
      <c r="C2523" s="45">
        <v>3959.1541000000002</v>
      </c>
      <c r="D2523" s="45">
        <f>VLOOKUP(B2523,'H11001.CSI  中证全债'!$A$2:$B$2792,2,0)</f>
        <v>221.71270000000001</v>
      </c>
      <c r="E2523" s="14">
        <f t="shared" si="471"/>
        <v>0</v>
      </c>
      <c r="F2523" s="14">
        <f>IF(AND((B2523-$B$2)&gt;123,OR(((G2522*J2522/C2522*C2523)/(G2522*K2522/D2522*D2523))&lt;(4/6),((G2522*J2522/C2522*C2523)/(G2522*K2522/D2522*D2523))&gt;(6/4))),COUNTIF($E$2:E2523,1),0)</f>
        <v>0</v>
      </c>
      <c r="G2523" s="21">
        <f t="shared" si="472"/>
        <v>35670.850293215655</v>
      </c>
      <c r="H2523" s="12">
        <f t="shared" si="473"/>
        <v>3.7932660163502669</v>
      </c>
      <c r="I2523" s="12">
        <f t="shared" si="474"/>
        <v>93.150846082302351</v>
      </c>
      <c r="J2523" s="15">
        <f>IF(OR((ROW(F2523)-MATCH(MAX($F$2:F2523),$F$2:F2523,0))=1,(ROW(F2523)-MATCH(MAX($F$2:F2523),$F$2:F2523,0))&gt;123),IF(OR(((G2522*J2522/C2522*C2523)/(G2522*K2522/D2522*D2523))&lt;(4/6),((G2522*J2522/C2522*C2523)/(G2522*K2522/D2522*D2523))&gt;(6/4)),50%,((G2522*J2522/C2522*C2523)/((G2522*K2522/D2522*D2523)+(G2522*J2522/C2522*C2523)))),((G2522*J2522/C2522*C2523)/((G2522*K2522/D2522*D2523)+(G2522*J2522/C2522*C2523))))</f>
        <v>0.42101953212705368</v>
      </c>
      <c r="K2523" s="18">
        <f t="shared" si="468"/>
        <v>0.57898046787294632</v>
      </c>
      <c r="L2523" s="20">
        <f t="shared" si="469"/>
        <v>0.72717398166088709</v>
      </c>
      <c r="M2523" s="51">
        <f>IF(AND((B2523-$B$2)&gt;123,OR(((U2522*R2522/C2522*C2523)/(U2522*S2522/D2522*D2523))&lt;(4/6),((U2522*R2522/C2522*C2523)/(U2522*S2522/D2522*D2523))&gt;(6/4))),1,0)</f>
        <v>0</v>
      </c>
      <c r="N2523" s="51">
        <f>IF(AND((B2523-$B$2)&gt;123,OR(((U2522*R2522/C2522*C2523)/(U2522*S2522/D2522*D2523))&lt;(4/6),((U2522*R2522/C2522*C2523)/(U2522*S2522/D2522*D2523))&gt;(6/4))),COUNTIF($M$2:M2523,1),0)</f>
        <v>0</v>
      </c>
      <c r="O2523" s="51">
        <f>IF(OR((ROW(N2523)-MATCH(MAX($N$2:N2523),$N$2:N2523,0))=1,(ROW(N2523)-MATCH(MAX($N$2:N2523),$N$2:N2523,0))&gt;123),IF(OR(((U2522*R2522/C2522*C2523)/(U2522*S2522/D2522*D2523))&lt;(4/6),((U2522*R2522/C2522*C2523)/(U2522*S2522/D2522*D2523))&gt;(6/4)),1,0),0)</f>
        <v>0</v>
      </c>
      <c r="P2523" s="47">
        <f>IF(O2523=1,U2522/2/C2523,P2522)</f>
        <v>3.7894353284260429</v>
      </c>
      <c r="Q2523" s="47">
        <f>IF(O2523=1,U2522/2/D2523,Q2522)</f>
        <v>93.056776270251035</v>
      </c>
      <c r="R2523" s="41">
        <f>P2523*C2523/U2522</f>
        <v>0.4169042641033715</v>
      </c>
      <c r="S2523" s="41">
        <f>Q2523*D2523/U2522</f>
        <v>0.57332120595286828</v>
      </c>
      <c r="T2523" s="41">
        <f t="shared" si="475"/>
        <v>0.72717398166089198</v>
      </c>
      <c r="U2523" s="42">
        <f>P2523*C2523+Q2523*D2523</f>
        <v>35634.827537396101</v>
      </c>
      <c r="V2523" s="25">
        <f>B2523</f>
        <v>44705</v>
      </c>
      <c r="W2523">
        <f>C2523/C$2</f>
        <v>1.722305136741529</v>
      </c>
      <c r="X2523">
        <f>D2523/D$2</f>
        <v>1.5887689000358294</v>
      </c>
      <c r="Y2523">
        <f t="shared" si="476"/>
        <v>1.7817413768698049</v>
      </c>
      <c r="AA2523" s="15">
        <f t="shared" si="477"/>
        <v>-2.3391370011655033E-2</v>
      </c>
      <c r="AB2523" s="15">
        <f t="shared" si="478"/>
        <v>3.6817937554789459E-4</v>
      </c>
      <c r="AC2523" s="15">
        <f t="shared" si="479"/>
        <v>-9.7745299437603794E-3</v>
      </c>
    </row>
    <row r="2524" spans="1:29" x14ac:dyDescent="0.4">
      <c r="A2524" s="43">
        <f t="shared" si="470"/>
        <v>2022</v>
      </c>
      <c r="B2524" s="53">
        <v>44706</v>
      </c>
      <c r="C2524" s="45">
        <v>3983.1783999999998</v>
      </c>
      <c r="D2524" s="45">
        <f>VLOOKUP(B2524,'H11001.CSI  中证全债'!$A$2:$B$2792,2,0)</f>
        <v>221.76499999999999</v>
      </c>
      <c r="E2524" s="14">
        <f t="shared" si="471"/>
        <v>0</v>
      </c>
      <c r="F2524" s="14">
        <f>IF(AND((B2524-$B$2)&gt;123,OR(((G2523*J2523/C2523*C2524)/(G2523*K2523/D2523*D2524))&lt;(4/6),((G2523*J2523/C2523*C2524)/(G2523*K2523/D2523*D2524))&gt;(6/4))),COUNTIF($E$2:E2524,1),0)</f>
        <v>0</v>
      </c>
      <c r="G2524" s="21">
        <f t="shared" si="472"/>
        <v>35766.852643222359</v>
      </c>
      <c r="H2524" s="12">
        <f t="shared" si="473"/>
        <v>3.7932660163502669</v>
      </c>
      <c r="I2524" s="12">
        <f t="shared" si="474"/>
        <v>93.150846082302351</v>
      </c>
      <c r="J2524" s="15">
        <f>IF(OR((ROW(F2524)-MATCH(MAX($F$2:F2524),$F$2:F2524,0))=1,(ROW(F2524)-MATCH(MAX($F$2:F2524),$F$2:F2524,0))&gt;123),IF(OR(((G2523*J2523/C2523*C2524)/(G2523*K2523/D2523*D2524))&lt;(4/6),((G2523*J2523/C2523*C2524)/(G2523*K2523/D2523*D2524))&gt;(6/4)),50%,((G2523*J2523/C2523*C2524)/((G2523*K2523/D2523*D2524)+(G2523*J2523/C2523*C2524)))),((G2523*J2523/C2523*C2524)/((G2523*K2523/D2523*D2524)+(G2523*J2523/C2523*C2524))))</f>
        <v>0.42243737273996795</v>
      </c>
      <c r="K2524" s="18">
        <f t="shared" si="468"/>
        <v>0.57756262726003205</v>
      </c>
      <c r="L2524" s="20">
        <f t="shared" si="469"/>
        <v>0.73141396759693189</v>
      </c>
      <c r="M2524" s="51">
        <f>IF(AND((B2524-$B$2)&gt;123,OR(((U2523*R2523/C2523*C2524)/(U2523*S2523/D2523*D2524))&lt;(4/6),((U2523*R2523/C2523*C2524)/(U2523*S2523/D2523*D2524))&gt;(6/4))),1,0)</f>
        <v>0</v>
      </c>
      <c r="N2524" s="51">
        <f>IF(AND((B2524-$B$2)&gt;123,OR(((U2523*R2523/C2523*C2524)/(U2523*S2523/D2523*D2524))&lt;(4/6),((U2523*R2523/C2523*C2524)/(U2523*S2523/D2523*D2524))&gt;(6/4))),COUNTIF($M$2:M2524,1),0)</f>
        <v>0</v>
      </c>
      <c r="O2524" s="51">
        <f>IF(OR((ROW(N2524)-MATCH(MAX($N$2:N2524),$N$2:N2524,0))=1,(ROW(N2524)-MATCH(MAX($N$2:N2524),$N$2:N2524,0))&gt;123),IF(OR(((U2523*R2523/C2523*C2524)/(U2523*S2523/D2523*D2524))&lt;(4/6),((U2523*R2523/C2523*C2524)/(U2523*S2523/D2523*D2524))&gt;(6/4)),1,0),0)</f>
        <v>0</v>
      </c>
      <c r="P2524" s="47">
        <f>IF(O2524=1,U2523/2/C2524,P2523)</f>
        <v>3.7894353284260429</v>
      </c>
      <c r="Q2524" s="47">
        <f>IF(O2524=1,U2523/2/D2524,Q2523)</f>
        <v>93.056776270251035</v>
      </c>
      <c r="R2524" s="41">
        <f>P2524*C2524/U2523</f>
        <v>0.42357429490976189</v>
      </c>
      <c r="S2524" s="41">
        <f>Q2524*D2524/U2523</f>
        <v>0.57911704407480291</v>
      </c>
      <c r="T2524" s="41">
        <f t="shared" si="475"/>
        <v>0.73141396759693711</v>
      </c>
      <c r="U2524" s="42">
        <f>P2524*C2524+Q2524*D2524</f>
        <v>35730.732937955734</v>
      </c>
      <c r="V2524" s="25">
        <f>B2524</f>
        <v>44706</v>
      </c>
      <c r="W2524">
        <f>C2524/C$2</f>
        <v>1.7327561508348219</v>
      </c>
      <c r="X2524">
        <f>D2524/D$2</f>
        <v>1.5891436761017554</v>
      </c>
      <c r="Y2524">
        <f t="shared" si="476"/>
        <v>1.7865366468977868</v>
      </c>
      <c r="AA2524" s="15">
        <f t="shared" si="477"/>
        <v>6.0680386247151663E-3</v>
      </c>
      <c r="AB2524" s="15">
        <f t="shared" si="478"/>
        <v>2.3589086236364132E-4</v>
      </c>
      <c r="AC2524" s="15">
        <f t="shared" si="479"/>
        <v>2.6913389845648616E-3</v>
      </c>
    </row>
    <row r="2525" spans="1:29" x14ac:dyDescent="0.4">
      <c r="A2525" s="43">
        <f t="shared" si="470"/>
        <v>2022</v>
      </c>
      <c r="B2525" s="53">
        <v>44707</v>
      </c>
      <c r="C2525" s="45">
        <v>3993.0446000000002</v>
      </c>
      <c r="D2525" s="45">
        <f>VLOOKUP(B2525,'H11001.CSI  中证全债'!$A$2:$B$2792,2,0)</f>
        <v>222.11170000000001</v>
      </c>
      <c r="E2525" s="14">
        <f t="shared" si="471"/>
        <v>0</v>
      </c>
      <c r="F2525" s="14">
        <f>IF(AND((B2525-$B$2)&gt;123,OR(((G2524*J2524/C2524*C2525)/(G2524*K2524/D2524*D2525))&lt;(4/6),((G2524*J2524/C2524*C2525)/(G2524*K2524/D2524*D2525))&gt;(6/4))),COUNTIF($E$2:E2525,1),0)</f>
        <v>0</v>
      </c>
      <c r="G2525" s="21">
        <f t="shared" si="472"/>
        <v>35836.573162729612</v>
      </c>
      <c r="H2525" s="12">
        <f t="shared" si="473"/>
        <v>3.7932660163502669</v>
      </c>
      <c r="I2525" s="12">
        <f t="shared" si="474"/>
        <v>93.150846082302351</v>
      </c>
      <c r="J2525" s="15">
        <f>IF(OR((ROW(F2525)-MATCH(MAX($F$2:F2525),$F$2:F2525,0))=1,(ROW(F2525)-MATCH(MAX($F$2:F2525),$F$2:F2525,0))&gt;123),IF(OR(((G2524*J2524/C2524*C2525)/(G2524*K2524/D2524*D2525))&lt;(4/6),((G2524*J2524/C2524*C2525)/(G2524*K2524/D2524*D2525))&gt;(6/4)),50%,((G2524*J2524/C2524*C2525)/((G2524*K2524/D2524*D2525)+(G2524*J2524/C2524*C2525)))),((G2524*J2524/C2524*C2525)/((G2524*K2524/D2524*D2525)+(G2524*J2524/C2524*C2525))))</f>
        <v>0.42265984289769221</v>
      </c>
      <c r="K2525" s="18">
        <f t="shared" si="468"/>
        <v>0.57734015710230779</v>
      </c>
      <c r="L2525" s="20">
        <f t="shared" si="469"/>
        <v>0.73208114436216953</v>
      </c>
      <c r="M2525" s="51">
        <f>IF(AND((B2525-$B$2)&gt;123,OR(((U2524*R2524/C2524*C2525)/(U2524*S2524/D2524*D2525))&lt;(4/6),((U2524*R2524/C2524*C2525)/(U2524*S2524/D2524*D2525))&gt;(6/4))),1,0)</f>
        <v>0</v>
      </c>
      <c r="N2525" s="51">
        <f>IF(AND((B2525-$B$2)&gt;123,OR(((U2524*R2524/C2524*C2525)/(U2524*S2524/D2524*D2525))&lt;(4/6),((U2524*R2524/C2524*C2525)/(U2524*S2524/D2524*D2525))&gt;(6/4))),COUNTIF($M$2:M2525,1),0)</f>
        <v>0</v>
      </c>
      <c r="O2525" s="51">
        <f>IF(OR((ROW(N2525)-MATCH(MAX($N$2:N2525),$N$2:N2525,0))=1,(ROW(N2525)-MATCH(MAX($N$2:N2525),$N$2:N2525,0))&gt;123),IF(OR(((U2524*R2524/C2524*C2525)/(U2524*S2524/D2524*D2525))&lt;(4/6),((U2524*R2524/C2524*C2525)/(U2524*S2524/D2524*D2525))&gt;(6/4)),1,0),0)</f>
        <v>0</v>
      </c>
      <c r="P2525" s="47">
        <f>IF(O2525=1,U2524/2/C2525,P2524)</f>
        <v>3.7894353284260429</v>
      </c>
      <c r="Q2525" s="47">
        <f>IF(O2525=1,U2524/2/D2525,Q2524)</f>
        <v>93.056776270251035</v>
      </c>
      <c r="R2525" s="41">
        <f>P2525*C2525/U2524</f>
        <v>0.42348373601783024</v>
      </c>
      <c r="S2525" s="41">
        <f>Q2525*D2525/U2524</f>
        <v>0.57846556939639582</v>
      </c>
      <c r="T2525" s="41">
        <f t="shared" si="475"/>
        <v>0.73208114436217431</v>
      </c>
      <c r="U2525" s="42">
        <f>P2525*C2525+Q2525*D2525</f>
        <v>35800.383049125958</v>
      </c>
      <c r="V2525" s="25">
        <f>B2525</f>
        <v>44707</v>
      </c>
      <c r="W2525">
        <f>C2525/C$2</f>
        <v>1.7370481300078782</v>
      </c>
      <c r="X2525">
        <f>D2525/D$2</f>
        <v>1.5916280902902185</v>
      </c>
      <c r="Y2525">
        <f t="shared" si="476"/>
        <v>1.7900191524562978</v>
      </c>
      <c r="AA2525" s="15">
        <f t="shared" si="477"/>
        <v>2.4769666354891307E-3</v>
      </c>
      <c r="AB2525" s="15">
        <f t="shared" si="478"/>
        <v>1.5633666268348723E-3</v>
      </c>
      <c r="AC2525" s="15">
        <f t="shared" si="479"/>
        <v>1.9493054142261101E-3</v>
      </c>
    </row>
    <row r="2526" spans="1:29" x14ac:dyDescent="0.4">
      <c r="A2526" s="43">
        <f t="shared" si="470"/>
        <v>2022</v>
      </c>
      <c r="B2526" s="53">
        <v>44708</v>
      </c>
      <c r="C2526" s="45">
        <v>4001.2988</v>
      </c>
      <c r="D2526" s="45">
        <f>VLOOKUP(B2526,'H11001.CSI  中证全债'!$A$2:$B$2792,2,0)</f>
        <v>222.13229999999999</v>
      </c>
      <c r="E2526" s="14">
        <f t="shared" si="471"/>
        <v>0</v>
      </c>
      <c r="F2526" s="14">
        <f>IF(AND((B2526-$B$2)&gt;123,OR(((G2525*J2525/C2525*C2526)/(G2525*K2525/D2525*D2526))&lt;(4/6),((G2525*J2525/C2525*C2526)/(G2525*K2525/D2525*D2526))&gt;(6/4))),COUNTIF($E$2:E2526,1),0)</f>
        <v>0</v>
      </c>
      <c r="G2526" s="21">
        <f t="shared" si="472"/>
        <v>35869.802446511065</v>
      </c>
      <c r="H2526" s="12">
        <f t="shared" si="473"/>
        <v>3.7932660163502669</v>
      </c>
      <c r="I2526" s="12">
        <f t="shared" si="474"/>
        <v>93.150846082302351</v>
      </c>
      <c r="J2526" s="15">
        <f>IF(OR((ROW(F2526)-MATCH(MAX($F$2:F2526),$F$2:F2526,0))=1,(ROW(F2526)-MATCH(MAX($F$2:F2526),$F$2:F2526,0))&gt;123),IF(OR(((G2525*J2525/C2525*C2526)/(G2525*K2525/D2525*D2526))&lt;(4/6),((G2525*J2525/C2525*C2526)/(G2525*K2525/D2525*D2526))&gt;(6/4)),50%,((G2525*J2525/C2525*C2526)/((G2525*K2525/D2525*D2526)+(G2525*J2525/C2525*C2526)))),((G2525*J2525/C2525*C2526)/((G2525*K2525/D2525*D2526)+(G2525*J2525/C2525*C2526))))</f>
        <v>0.42314118629274522</v>
      </c>
      <c r="K2526" s="18">
        <f t="shared" si="468"/>
        <v>0.57685881370725478</v>
      </c>
      <c r="L2526" s="20">
        <f t="shared" si="469"/>
        <v>0.73352643010405938</v>
      </c>
      <c r="M2526" s="51">
        <f>IF(AND((B2526-$B$2)&gt;123,OR(((U2525*R2525/C2525*C2526)/(U2525*S2525/D2525*D2526))&lt;(4/6),((U2525*R2525/C2525*C2526)/(U2525*S2525/D2525*D2526))&gt;(6/4))),1,0)</f>
        <v>0</v>
      </c>
      <c r="N2526" s="51">
        <f>IF(AND((B2526-$B$2)&gt;123,OR(((U2525*R2525/C2525*C2526)/(U2525*S2525/D2525*D2526))&lt;(4/6),((U2525*R2525/C2525*C2526)/(U2525*S2525/D2525*D2526))&gt;(6/4))),COUNTIF($M$2:M2526,1),0)</f>
        <v>0</v>
      </c>
      <c r="O2526" s="51">
        <f>IF(OR((ROW(N2526)-MATCH(MAX($N$2:N2526),$N$2:N2526,0))=1,(ROW(N2526)-MATCH(MAX($N$2:N2526),$N$2:N2526,0))&gt;123),IF(OR(((U2525*R2525/C2525*C2526)/(U2525*S2525/D2525*D2526))&lt;(4/6),((U2525*R2525/C2525*C2526)/(U2525*S2525/D2525*D2526))&gt;(6/4)),1,0),0)</f>
        <v>0</v>
      </c>
      <c r="P2526" s="47">
        <f>IF(O2526=1,U2525/2/C2526,P2525)</f>
        <v>3.7894353284260429</v>
      </c>
      <c r="Q2526" s="47">
        <f>IF(O2526=1,U2525/2/D2526,Q2525)</f>
        <v>93.056776270251035</v>
      </c>
      <c r="R2526" s="41">
        <f>P2526*C2526/U2525</f>
        <v>0.42353354184792497</v>
      </c>
      <c r="S2526" s="41">
        <f>Q2526*D2526/U2525</f>
        <v>0.57739370316600425</v>
      </c>
      <c r="T2526" s="41">
        <f t="shared" si="475"/>
        <v>0.73352643010406449</v>
      </c>
      <c r="U2526" s="42">
        <f>P2526*C2526+Q2526*D2526</f>
        <v>35833.578775805014</v>
      </c>
      <c r="V2526" s="25">
        <f>B2526</f>
        <v>44708</v>
      </c>
      <c r="W2526">
        <f>C2526/C$2</f>
        <v>1.7406388594163877</v>
      </c>
      <c r="X2526">
        <f>D2526/D$2</f>
        <v>1.591775707631673</v>
      </c>
      <c r="Y2526">
        <f t="shared" si="476"/>
        <v>1.7916789387902508</v>
      </c>
      <c r="AA2526" s="15">
        <f t="shared" si="477"/>
        <v>2.0671444541340289E-3</v>
      </c>
      <c r="AB2526" s="15">
        <f t="shared" si="478"/>
        <v>9.2746127286380542E-5</v>
      </c>
      <c r="AC2526" s="15">
        <f t="shared" si="479"/>
        <v>9.2724501392926761E-4</v>
      </c>
    </row>
    <row r="2527" spans="1:29" x14ac:dyDescent="0.4">
      <c r="A2527" s="43">
        <f t="shared" si="470"/>
        <v>2022</v>
      </c>
      <c r="B2527" s="53">
        <v>44711</v>
      </c>
      <c r="C2527" s="45">
        <v>4029.0178999999998</v>
      </c>
      <c r="D2527" s="45">
        <f>VLOOKUP(B2527,'H11001.CSI  中证全债'!$A$2:$B$2792,2,0)</f>
        <v>222.09309999999999</v>
      </c>
      <c r="E2527" s="14">
        <f t="shared" si="471"/>
        <v>0</v>
      </c>
      <c r="F2527" s="14">
        <f>IF(AND((B2527-$B$2)&gt;123,OR(((G2526*J2526/C2526*C2527)/(G2526*K2526/D2526*D2527))&lt;(4/6),((G2526*J2526/C2526*C2527)/(G2526*K2526/D2526*D2527))&gt;(6/4))),COUNTIF($E$2:E2527,1),0)</f>
        <v>0</v>
      </c>
      <c r="G2527" s="21">
        <f t="shared" si="472"/>
        <v>35971.296853378451</v>
      </c>
      <c r="H2527" s="12">
        <f t="shared" si="473"/>
        <v>3.7932660163502669</v>
      </c>
      <c r="I2527" s="12">
        <f t="shared" si="474"/>
        <v>93.150846082302351</v>
      </c>
      <c r="J2527" s="15">
        <f>IF(OR((ROW(F2527)-MATCH(MAX($F$2:F2527),$F$2:F2527,0))=1,(ROW(F2527)-MATCH(MAX($F$2:F2527),$F$2:F2527,0))&gt;123),IF(OR(((G2526*J2526/C2526*C2527)/(G2526*K2526/D2526*D2527))&lt;(4/6),((G2526*J2526/C2526*C2527)/(G2526*K2526/D2526*D2527))&gt;(6/4)),50%,((G2526*J2526/C2526*C2527)/((G2526*K2526/D2526*D2527)+(G2526*J2526/C2526*C2527)))),((G2526*J2526/C2526*C2527)/((G2526*K2526/D2526*D2527)+(G2526*J2526/C2526*C2527))))</f>
        <v>0.42487032762905563</v>
      </c>
      <c r="K2527" s="18">
        <f t="shared" si="468"/>
        <v>0.57512967237094437</v>
      </c>
      <c r="L2527" s="20">
        <f t="shared" si="469"/>
        <v>0.73873831944289747</v>
      </c>
      <c r="M2527" s="51">
        <f>IF(AND((B2527-$B$2)&gt;123,OR(((U2526*R2526/C2526*C2527)/(U2526*S2526/D2526*D2527))&lt;(4/6),((U2526*R2526/C2526*C2527)/(U2526*S2526/D2526*D2527))&gt;(6/4))),1,0)</f>
        <v>0</v>
      </c>
      <c r="N2527" s="51">
        <f>IF(AND((B2527-$B$2)&gt;123,OR(((U2526*R2526/C2526*C2527)/(U2526*S2526/D2526*D2527))&lt;(4/6),((U2526*R2526/C2526*C2527)/(U2526*S2526/D2526*D2527))&gt;(6/4))),COUNTIF($M$2:M2527,1),0)</f>
        <v>0</v>
      </c>
      <c r="O2527" s="51">
        <f>IF(OR((ROW(N2527)-MATCH(MAX($N$2:N2527),$N$2:N2527,0))=1,(ROW(N2527)-MATCH(MAX($N$2:N2527),$N$2:N2527,0))&gt;123),IF(OR(((U2526*R2526/C2526*C2527)/(U2526*S2526/D2526*D2527))&lt;(4/6),((U2526*R2526/C2526*C2527)/(U2526*S2526/D2526*D2527))&gt;(6/4)),1,0),0)</f>
        <v>0</v>
      </c>
      <c r="P2527" s="47">
        <f>IF(O2527=1,U2526/2/C2527,P2526)</f>
        <v>3.7894353284260429</v>
      </c>
      <c r="Q2527" s="47">
        <f>IF(O2527=1,U2526/2/D2527,Q2526)</f>
        <v>93.056776270251035</v>
      </c>
      <c r="R2527" s="41">
        <f>P2527*C2527/U2526</f>
        <v>0.42607250770692556</v>
      </c>
      <c r="S2527" s="41">
        <f>Q2527*D2527/U2526</f>
        <v>0.57675701461951434</v>
      </c>
      <c r="T2527" s="41">
        <f t="shared" si="475"/>
        <v>0.73873831944290247</v>
      </c>
      <c r="U2527" s="42">
        <f>P2527*C2527+Q2527*D2527</f>
        <v>35934.970686987399</v>
      </c>
      <c r="V2527" s="25">
        <f>B2527</f>
        <v>44711</v>
      </c>
      <c r="W2527">
        <f>C2527/C$2</f>
        <v>1.7526971797317936</v>
      </c>
      <c r="X2527">
        <f>D2527/D$2</f>
        <v>1.5914948047294875</v>
      </c>
      <c r="Y2527">
        <f t="shared" si="476"/>
        <v>1.7967485343493699</v>
      </c>
      <c r="AA2527" s="15">
        <f t="shared" si="477"/>
        <v>6.9275256324272672E-3</v>
      </c>
      <c r="AB2527" s="15">
        <f t="shared" si="478"/>
        <v>-1.7647140915566517E-4</v>
      </c>
      <c r="AC2527" s="15">
        <f t="shared" si="479"/>
        <v>2.8295223264398484E-3</v>
      </c>
    </row>
    <row r="2528" spans="1:29" x14ac:dyDescent="0.4">
      <c r="A2528" s="43">
        <f t="shared" si="470"/>
        <v>2022</v>
      </c>
      <c r="B2528" s="53">
        <v>44712</v>
      </c>
      <c r="C2528" s="45">
        <v>4091.5176000000001</v>
      </c>
      <c r="D2528" s="45">
        <f>VLOOKUP(B2528,'H11001.CSI  中证全债'!$A$2:$B$2792,2,0)</f>
        <v>221.8458</v>
      </c>
      <c r="E2528" s="14">
        <f t="shared" si="471"/>
        <v>0</v>
      </c>
      <c r="F2528" s="14">
        <f>IF(AND((B2528-$B$2)&gt;123,OR(((G2527*J2527/C2527*C2528)/(G2527*K2527/D2527*D2528))&lt;(4/6),((G2527*J2527/C2527*C2528)/(G2527*K2527/D2527*D2528))&gt;(6/4))),COUNTIF($E$2:E2528,1),0)</f>
        <v>0</v>
      </c>
      <c r="G2528" s="21">
        <f t="shared" si="472"/>
        <v>36185.338637184388</v>
      </c>
      <c r="H2528" s="12">
        <f t="shared" si="473"/>
        <v>3.7932660163502669</v>
      </c>
      <c r="I2528" s="12">
        <f t="shared" si="474"/>
        <v>93.150846082302351</v>
      </c>
      <c r="J2528" s="15">
        <f>IF(OR((ROW(F2528)-MATCH(MAX($F$2:F2528),$F$2:F2528,0))=1,(ROW(F2528)-MATCH(MAX($F$2:F2528),$F$2:F2528,0))&gt;123),IF(OR(((G2527*J2527/C2527*C2528)/(G2527*K2527/D2527*D2528))&lt;(4/6),((G2527*J2527/C2527*C2528)/(G2527*K2527/D2527*D2528))&gt;(6/4)),50%,((G2527*J2527/C2527*C2528)/((G2527*K2527/D2527*D2528)+(G2527*J2527/C2527*C2528)))),((G2527*J2527/C2527*C2528)/((G2527*K2527/D2527*D2528)+(G2527*J2527/C2527*C2528))))</f>
        <v>0.42890892421911153</v>
      </c>
      <c r="K2528" s="18">
        <f t="shared" si="468"/>
        <v>0.57109107578088847</v>
      </c>
      <c r="L2528" s="20">
        <f t="shared" si="469"/>
        <v>0.75103419123234871</v>
      </c>
      <c r="M2528" s="51">
        <f>IF(AND((B2528-$B$2)&gt;123,OR(((U2527*R2527/C2527*C2528)/(U2527*S2527/D2527*D2528))&lt;(4/6),((U2527*R2527/C2527*C2528)/(U2527*S2527/D2527*D2528))&gt;(6/4))),1,0)</f>
        <v>0</v>
      </c>
      <c r="N2528" s="51">
        <f>IF(AND((B2528-$B$2)&gt;123,OR(((U2527*R2527/C2527*C2528)/(U2527*S2527/D2527*D2528))&lt;(4/6),((U2527*R2527/C2527*C2528)/(U2527*S2527/D2527*D2528))&gt;(6/4))),COUNTIF($M$2:M2528,1),0)</f>
        <v>0</v>
      </c>
      <c r="O2528" s="51">
        <f>IF(OR((ROW(N2528)-MATCH(MAX($N$2:N2528),$N$2:N2528,0))=1,(ROW(N2528)-MATCH(MAX($N$2:N2528),$N$2:N2528,0))&gt;123),IF(OR(((U2527*R2527/C2527*C2528)/(U2527*S2527/D2527*D2528))&lt;(4/6),((U2527*R2527/C2527*C2528)/(U2527*S2527/D2527*D2528))&gt;(6/4)),1,0),0)</f>
        <v>0</v>
      </c>
      <c r="P2528" s="47">
        <f>IF(O2528=1,U2527/2/C2528,P2527)</f>
        <v>3.7894353284260429</v>
      </c>
      <c r="Q2528" s="47">
        <f>IF(O2528=1,U2527/2/D2528,Q2527)</f>
        <v>93.056776270251035</v>
      </c>
      <c r="R2528" s="41">
        <f>P2528*C2528/U2527</f>
        <v>0.43146108216894596</v>
      </c>
      <c r="S2528" s="41">
        <f>Q2528*D2528/U2527</f>
        <v>0.5744892672076245</v>
      </c>
      <c r="T2528" s="41">
        <f t="shared" si="475"/>
        <v>0.75103419123235393</v>
      </c>
      <c r="U2528" s="42">
        <f>P2528*C2528+Q2528*D2528</f>
        <v>36148.79631741179</v>
      </c>
      <c r="V2528" s="25">
        <f>B2528</f>
        <v>44712</v>
      </c>
      <c r="W2528">
        <f>C2528/C$2</f>
        <v>1.7798857032486743</v>
      </c>
      <c r="X2528">
        <f>D2528/D$2</f>
        <v>1.5897226800429951</v>
      </c>
      <c r="Y2528">
        <f t="shared" si="476"/>
        <v>1.8074398158705896</v>
      </c>
      <c r="AA2528" s="15">
        <f t="shared" si="477"/>
        <v>1.5512390749120364E-2</v>
      </c>
      <c r="AB2528" s="15">
        <f t="shared" si="478"/>
        <v>-1.1134969974303521E-3</v>
      </c>
      <c r="AC2528" s="15">
        <f t="shared" si="479"/>
        <v>5.9503493765704629E-3</v>
      </c>
    </row>
    <row r="2529" spans="1:29" x14ac:dyDescent="0.4">
      <c r="A2529" s="43">
        <f t="shared" si="470"/>
        <v>2022</v>
      </c>
      <c r="B2529" s="53">
        <v>44713</v>
      </c>
      <c r="C2529" s="45">
        <v>4083.1772000000001</v>
      </c>
      <c r="D2529" s="45">
        <f>VLOOKUP(B2529,'H11001.CSI  中证全债'!$A$2:$B$2792,2,0)</f>
        <v>221.79480000000001</v>
      </c>
      <c r="E2529" s="14">
        <f t="shared" si="471"/>
        <v>0</v>
      </c>
      <c r="F2529" s="14">
        <f>IF(AND((B2529-$B$2)&gt;123,OR(((G2528*J2528/C2528*C2529)/(G2528*K2528/D2528*D2529))&lt;(4/6),((G2528*J2528/C2528*C2529)/(G2528*K2528/D2528*D2529))&gt;(6/4))),COUNTIF($E$2:E2529,1),0)</f>
        <v>0</v>
      </c>
      <c r="G2529" s="21">
        <f t="shared" si="472"/>
        <v>36148.95058815142</v>
      </c>
      <c r="H2529" s="12">
        <f t="shared" si="473"/>
        <v>3.7932660163502669</v>
      </c>
      <c r="I2529" s="12">
        <f t="shared" si="474"/>
        <v>93.150846082302351</v>
      </c>
      <c r="J2529" s="15">
        <f>IF(OR((ROW(F2529)-MATCH(MAX($F$2:F2529),$F$2:F2529,0))=1,(ROW(F2529)-MATCH(MAX($F$2:F2529),$F$2:F2529,0))&gt;123),IF(OR(((G2528*J2528/C2528*C2529)/(G2528*K2528/D2528*D2529))&lt;(4/6),((G2528*J2528/C2528*C2529)/(G2528*K2528/D2528*D2529))&gt;(6/4)),50%,((G2528*J2528/C2528*C2529)/((G2528*K2528/D2528*D2529)+(G2528*J2528/C2528*C2529)))),((G2528*J2528/C2528*C2529)/((G2528*K2528/D2528*D2529)+(G2528*J2528/C2528*C2529))))</f>
        <v>0.42846547574669974</v>
      </c>
      <c r="K2529" s="18">
        <f t="shared" si="468"/>
        <v>0.57153452425330031</v>
      </c>
      <c r="L2529" s="20">
        <f t="shared" si="469"/>
        <v>0.74967557962746389</v>
      </c>
      <c r="M2529" s="51">
        <f>IF(AND((B2529-$B$2)&gt;123,OR(((U2528*R2528/C2528*C2529)/(U2528*S2528/D2528*D2529))&lt;(4/6),((U2528*R2528/C2528*C2529)/(U2528*S2528/D2528*D2529))&gt;(6/4))),1,0)</f>
        <v>0</v>
      </c>
      <c r="N2529" s="51">
        <f>IF(AND((B2529-$B$2)&gt;123,OR(((U2528*R2528/C2528*C2529)/(U2528*S2528/D2528*D2529))&lt;(4/6),((U2528*R2528/C2528*C2529)/(U2528*S2528/D2528*D2529))&gt;(6/4))),COUNTIF($M$2:M2529,1),0)</f>
        <v>0</v>
      </c>
      <c r="O2529" s="51">
        <f>IF(OR((ROW(N2529)-MATCH(MAX($N$2:N2529),$N$2:N2529,0))=1,(ROW(N2529)-MATCH(MAX($N$2:N2529),$N$2:N2529,0))&gt;123),IF(OR(((U2528*R2528/C2528*C2529)/(U2528*S2528/D2528*D2529))&lt;(4/6),((U2528*R2528/C2528*C2529)/(U2528*S2528/D2528*D2529))&gt;(6/4)),1,0),0)</f>
        <v>0</v>
      </c>
      <c r="P2529" s="47">
        <f>IF(O2529=1,U2528/2/C2529,P2528)</f>
        <v>3.7894353284260429</v>
      </c>
      <c r="Q2529" s="47">
        <f>IF(O2529=1,U2528/2/D2529,Q2528)</f>
        <v>93.056776270251035</v>
      </c>
      <c r="R2529" s="41">
        <f>P2529*C2529/U2528</f>
        <v>0.42803461000583531</v>
      </c>
      <c r="S2529" s="41">
        <f>Q2529*D2529/U2528</f>
        <v>0.57095978799060709</v>
      </c>
      <c r="T2529" s="41">
        <f t="shared" si="475"/>
        <v>0.74967557962746922</v>
      </c>
      <c r="U2529" s="42">
        <f>P2529*C2529+Q2529*D2529</f>
        <v>36112.445015408804</v>
      </c>
      <c r="V2529" s="25">
        <f>B2529</f>
        <v>44713</v>
      </c>
      <c r="W2529">
        <f>C2529/C$2</f>
        <v>1.7762574752485369</v>
      </c>
      <c r="X2529">
        <f>D2529/D$2</f>
        <v>1.5893572196345396</v>
      </c>
      <c r="Y2529">
        <f t="shared" si="476"/>
        <v>1.8056222507704403</v>
      </c>
      <c r="AA2529" s="15">
        <f t="shared" si="477"/>
        <v>-2.0384612301312943E-3</v>
      </c>
      <c r="AB2529" s="15">
        <f t="shared" si="478"/>
        <v>-2.2988940967094695E-4</v>
      </c>
      <c r="AC2529" s="15">
        <f t="shared" si="479"/>
        <v>-1.005602003557593E-3</v>
      </c>
    </row>
    <row r="2530" spans="1:29" x14ac:dyDescent="0.4">
      <c r="A2530" s="43">
        <f t="shared" si="470"/>
        <v>2022</v>
      </c>
      <c r="B2530" s="53">
        <v>44714</v>
      </c>
      <c r="C2530" s="45">
        <v>4089.5682000000002</v>
      </c>
      <c r="D2530" s="45">
        <f>VLOOKUP(B2530,'H11001.CSI  中证全债'!$A$2:$B$2792,2,0)</f>
        <v>221.79679999999999</v>
      </c>
      <c r="E2530" s="14">
        <f t="shared" si="471"/>
        <v>0</v>
      </c>
      <c r="F2530" s="14">
        <f>IF(AND((B2530-$B$2)&gt;123,OR(((G2529*J2529/C2529*C2530)/(G2529*K2529/D2529*D2530))&lt;(4/6),((G2529*J2529/C2529*C2530)/(G2529*K2529/D2529*D2530))&gt;(6/4))),COUNTIF($E$2:E2530,1),0)</f>
        <v>0</v>
      </c>
      <c r="G2530" s="21">
        <f t="shared" si="472"/>
        <v>36173.379652954078</v>
      </c>
      <c r="H2530" s="12">
        <f t="shared" si="473"/>
        <v>3.7932660163502669</v>
      </c>
      <c r="I2530" s="12">
        <f t="shared" si="474"/>
        <v>93.150846082302351</v>
      </c>
      <c r="J2530" s="15">
        <f>IF(OR((ROW(F2530)-MATCH(MAX($F$2:F2530),$F$2:F2530,0))=1,(ROW(F2530)-MATCH(MAX($F$2:F2530),$F$2:F2530,0))&gt;123),IF(OR(((G2529*J2529/C2529*C2530)/(G2529*K2529/D2529*D2530))&lt;(4/6),((G2529*J2529/C2529*C2530)/(G2529*K2529/D2529*D2530))&gt;(6/4)),50%,((G2529*J2529/C2529*C2530)/((G2529*K2529/D2529*D2530)+(G2529*J2529/C2529*C2530)))),((G2529*J2529/C2529*C2530)/((G2529*K2529/D2529*D2530)+(G2529*J2529/C2529*C2530))))</f>
        <v>0.4288463014359204</v>
      </c>
      <c r="K2530" s="18">
        <f t="shared" si="468"/>
        <v>0.5711536985640796</v>
      </c>
      <c r="L2530" s="20">
        <f t="shared" si="469"/>
        <v>0.7508422032704507</v>
      </c>
      <c r="M2530" s="51">
        <f>IF(AND((B2530-$B$2)&gt;123,OR(((U2529*R2529/C2529*C2530)/(U2529*S2529/D2529*D2530))&lt;(4/6),((U2529*R2529/C2529*C2530)/(U2529*S2529/D2529*D2530))&gt;(6/4))),1,0)</f>
        <v>0</v>
      </c>
      <c r="N2530" s="51">
        <f>IF(AND((B2530-$B$2)&gt;123,OR(((U2529*R2529/C2529*C2530)/(U2529*S2529/D2529*D2530))&lt;(4/6),((U2529*R2529/C2529*C2530)/(U2529*S2529/D2529*D2530))&gt;(6/4))),COUNTIF($M$2:M2530,1),0)</f>
        <v>0</v>
      </c>
      <c r="O2530" s="51">
        <f>IF(OR((ROW(N2530)-MATCH(MAX($N$2:N2530),$N$2:N2530,0))=1,(ROW(N2530)-MATCH(MAX($N$2:N2530),$N$2:N2530,0))&gt;123),IF(OR(((U2529*R2529/C2529*C2530)/(U2529*S2529/D2529*D2530))&lt;(4/6),((U2529*R2529/C2529*C2530)/(U2529*S2529/D2529*D2530))&gt;(6/4)),1,0),0)</f>
        <v>0</v>
      </c>
      <c r="P2530" s="47">
        <f>IF(O2530=1,U2529/2/C2530,P2529)</f>
        <v>3.7894353284260429</v>
      </c>
      <c r="Q2530" s="47">
        <f>IF(O2530=1,U2529/2/D2530,Q2529)</f>
        <v>93.056776270251035</v>
      </c>
      <c r="R2530" s="41">
        <f>P2530*C2530/U2529</f>
        <v>0.42913611106850358</v>
      </c>
      <c r="S2530" s="41">
        <f>Q2530*D2530/U2529</f>
        <v>0.57153967797668837</v>
      </c>
      <c r="T2530" s="41">
        <f t="shared" si="475"/>
        <v>0.75084220327045592</v>
      </c>
      <c r="U2530" s="42">
        <f>P2530*C2530+Q2530*D2530</f>
        <v>36136.849410145318</v>
      </c>
      <c r="V2530" s="25">
        <f>B2530</f>
        <v>44714</v>
      </c>
      <c r="W2530">
        <f>C2530/C$2</f>
        <v>1.7790376782542534</v>
      </c>
      <c r="X2530">
        <f>D2530/D$2</f>
        <v>1.5893715514152631</v>
      </c>
      <c r="Y2530">
        <f t="shared" si="476"/>
        <v>1.8068424705072659</v>
      </c>
      <c r="AA2530" s="15">
        <f t="shared" si="477"/>
        <v>1.5652027053834061E-3</v>
      </c>
      <c r="AB2530" s="15">
        <f t="shared" si="478"/>
        <v>9.0173439593055349E-6</v>
      </c>
      <c r="AC2530" s="15">
        <f t="shared" si="479"/>
        <v>6.7578904519205452E-4</v>
      </c>
    </row>
    <row r="2531" spans="1:29" x14ac:dyDescent="0.4">
      <c r="A2531" s="43">
        <f t="shared" si="470"/>
        <v>2022</v>
      </c>
      <c r="B2531" s="53">
        <v>44718</v>
      </c>
      <c r="C2531" s="45">
        <v>4166.085</v>
      </c>
      <c r="D2531" s="45">
        <f>VLOOKUP(B2531,'H11001.CSI  中证全债'!$A$2:$B$2792,2,0)</f>
        <v>221.6987</v>
      </c>
      <c r="E2531" s="14">
        <f t="shared" si="471"/>
        <v>0</v>
      </c>
      <c r="F2531" s="14">
        <f>IF(AND((B2531-$B$2)&gt;123,OR(((G2530*J2530/C2530*C2531)/(G2530*K2530/D2530*D2531))&lt;(4/6),((G2530*J2530/C2530*C2531)/(G2530*K2530/D2530*D2531))&gt;(6/4))),COUNTIF($E$2:E2531,1),0)</f>
        <v>0</v>
      </c>
      <c r="G2531" s="21">
        <f t="shared" si="472"/>
        <v>36454.490132073275</v>
      </c>
      <c r="H2531" s="12">
        <f t="shared" si="473"/>
        <v>3.7932660163502669</v>
      </c>
      <c r="I2531" s="12">
        <f t="shared" si="474"/>
        <v>93.150846082302351</v>
      </c>
      <c r="J2531" s="15">
        <f>IF(OR((ROW(F2531)-MATCH(MAX($F$2:F2531),$F$2:F2531,0))=1,(ROW(F2531)-MATCH(MAX($F$2:F2531),$F$2:F2531,0))&gt;123),IF(OR(((G2530*J2530/C2530*C2531)/(G2530*K2530/D2530*D2531))&lt;(4/6),((G2530*J2530/C2530*C2531)/(G2530*K2530/D2530*D2531))&gt;(6/4)),50%,((G2530*J2530/C2530*C2531)/((G2530*K2530/D2530*D2531)+(G2530*J2530/C2530*C2531)))),((G2530*J2530/C2530*C2531)/((G2530*K2530/D2530*D2531)+(G2530*J2530/C2530*C2531))))</f>
        <v>0.43350129420196709</v>
      </c>
      <c r="K2531" s="18">
        <f t="shared" si="468"/>
        <v>0.56649870579803285</v>
      </c>
      <c r="L2531" s="20">
        <f t="shared" si="469"/>
        <v>0.76522909896376401</v>
      </c>
      <c r="M2531" s="51">
        <f>IF(AND((B2531-$B$2)&gt;123,OR(((U2530*R2530/C2530*C2531)/(U2530*S2530/D2530*D2531))&lt;(4/6),((U2530*R2530/C2530*C2531)/(U2530*S2530/D2530*D2531))&gt;(6/4))),1,0)</f>
        <v>0</v>
      </c>
      <c r="N2531" s="51">
        <f>IF(AND((B2531-$B$2)&gt;123,OR(((U2530*R2530/C2530*C2531)/(U2530*S2530/D2530*D2531))&lt;(4/6),((U2530*R2530/C2530*C2531)/(U2530*S2530/D2530*D2531))&gt;(6/4))),COUNTIF($M$2:M2531,1),0)</f>
        <v>0</v>
      </c>
      <c r="O2531" s="51">
        <f>IF(OR((ROW(N2531)-MATCH(MAX($N$2:N2531),$N$2:N2531,0))=1,(ROW(N2531)-MATCH(MAX($N$2:N2531),$N$2:N2531,0))&gt;123),IF(OR(((U2530*R2530/C2530*C2531)/(U2530*S2530/D2530*D2531))&lt;(4/6),((U2530*R2530/C2530*C2531)/(U2530*S2530/D2530*D2531))&gt;(6/4)),1,0),0)</f>
        <v>0</v>
      </c>
      <c r="P2531" s="47">
        <f>IF(O2531=1,U2530/2/C2531,P2530)</f>
        <v>3.7894353284260429</v>
      </c>
      <c r="Q2531" s="47">
        <f>IF(O2531=1,U2530/2/D2531,Q2530)</f>
        <v>93.056776270251035</v>
      </c>
      <c r="R2531" s="41">
        <f>P2531*C2531/U2530</f>
        <v>0.43687011839481571</v>
      </c>
      <c r="S2531" s="41">
        <f>Q2531*D2531/U2530</f>
        <v>0.57090107914923904</v>
      </c>
      <c r="T2531" s="41">
        <f t="shared" si="475"/>
        <v>0.76522909896376923</v>
      </c>
      <c r="U2531" s="42">
        <f>P2531*C2531+Q2531*D2531</f>
        <v>36417.676005531313</v>
      </c>
      <c r="V2531" s="25">
        <f>B2531</f>
        <v>44718</v>
      </c>
      <c r="W2531">
        <f>C2531/C$2</f>
        <v>1.8123238990878967</v>
      </c>
      <c r="X2531">
        <f>D2531/D$2</f>
        <v>1.588668577570763</v>
      </c>
      <c r="Y2531">
        <f t="shared" si="476"/>
        <v>1.8208838002765657</v>
      </c>
      <c r="AA2531" s="15">
        <f t="shared" si="477"/>
        <v>1.8710239384197136E-2</v>
      </c>
      <c r="AB2531" s="15">
        <f t="shared" si="478"/>
        <v>-4.4229673286533266E-4</v>
      </c>
      <c r="AC2531" s="15">
        <f t="shared" si="479"/>
        <v>7.7711975440546421E-3</v>
      </c>
    </row>
    <row r="2532" spans="1:29" x14ac:dyDescent="0.4">
      <c r="A2532" s="43">
        <f t="shared" si="470"/>
        <v>2022</v>
      </c>
      <c r="B2532" s="53">
        <v>44719</v>
      </c>
      <c r="C2532" s="45">
        <v>4179.1284999999998</v>
      </c>
      <c r="D2532" s="45">
        <f>VLOOKUP(B2532,'H11001.CSI  中证全债'!$A$2:$B$2792,2,0)</f>
        <v>221.6397</v>
      </c>
      <c r="E2532" s="14">
        <f t="shared" si="471"/>
        <v>0</v>
      </c>
      <c r="F2532" s="14">
        <f>IF(AND((B2532-$B$2)&gt;123,OR(((G2531*J2531/C2531*C2532)/(G2531*K2531/D2531*D2532))&lt;(4/6),((G2531*J2531/C2531*C2532)/(G2531*K2531/D2531*D2532))&gt;(6/4))),COUNTIF($E$2:E2532,1),0)</f>
        <v>0</v>
      </c>
      <c r="G2532" s="21">
        <f t="shared" si="472"/>
        <v>36498.471697438683</v>
      </c>
      <c r="H2532" s="12">
        <f t="shared" si="473"/>
        <v>3.7932660163502669</v>
      </c>
      <c r="I2532" s="12">
        <f t="shared" si="474"/>
        <v>93.150846082302351</v>
      </c>
      <c r="J2532" s="15">
        <f>IF(OR((ROW(F2532)-MATCH(MAX($F$2:F2532),$F$2:F2532,0))=1,(ROW(F2532)-MATCH(MAX($F$2:F2532),$F$2:F2532,0))&gt;123),IF(OR(((G2531*J2531/C2531*C2532)/(G2531*K2531/D2531*D2532))&lt;(4/6),((G2531*J2531/C2531*C2532)/(G2531*K2531/D2531*D2532))&gt;(6/4)),50%,((G2531*J2531/C2531*C2532)/((G2531*K2531/D2531*D2532)+(G2531*J2531/C2531*C2532)))),((G2531*J2531/C2531*C2532)/((G2531*K2531/D2531*D2532)+(G2531*J2531/C2531*C2532))))</f>
        <v>0.43433451812513385</v>
      </c>
      <c r="K2532" s="18">
        <f t="shared" si="468"/>
        <v>0.56566548187486609</v>
      </c>
      <c r="L2532" s="20">
        <f t="shared" si="469"/>
        <v>0.76782927727100614</v>
      </c>
      <c r="M2532" s="51">
        <f>IF(AND((B2532-$B$2)&gt;123,OR(((U2531*R2531/C2531*C2532)/(U2531*S2531/D2531*D2532))&lt;(4/6),((U2531*R2531/C2531*C2532)/(U2531*S2531/D2531*D2532))&gt;(6/4))),1,0)</f>
        <v>0</v>
      </c>
      <c r="N2532" s="51">
        <f>IF(AND((B2532-$B$2)&gt;123,OR(((U2531*R2531/C2531*C2532)/(U2531*S2531/D2531*D2532))&lt;(4/6),((U2531*R2531/C2531*C2532)/(U2531*S2531/D2531*D2532))&gt;(6/4))),COUNTIF($M$2:M2532,1),0)</f>
        <v>0</v>
      </c>
      <c r="O2532" s="51">
        <f>IF(OR((ROW(N2532)-MATCH(MAX($N$2:N2532),$N$2:N2532,0))=1,(ROW(N2532)-MATCH(MAX($N$2:N2532),$N$2:N2532,0))&gt;123),IF(OR(((U2531*R2531/C2531*C2532)/(U2531*S2531/D2531*D2532))&lt;(4/6),((U2531*R2531/C2531*C2532)/(U2531*S2531/D2531*D2532))&gt;(6/4)),1,0),0)</f>
        <v>0</v>
      </c>
      <c r="P2532" s="47">
        <f>IF(O2532=1,U2531/2/C2532,P2531)</f>
        <v>3.7894353284260429</v>
      </c>
      <c r="Q2532" s="47">
        <f>IF(O2532=1,U2531/2/D2532,Q2531)</f>
        <v>93.056776270251035</v>
      </c>
      <c r="R2532" s="41">
        <f>P2532*C2532/U2531</f>
        <v>0.43485853346399139</v>
      </c>
      <c r="S2532" s="41">
        <f>Q2532*D2532/U2531</f>
        <v>0.56634794522233955</v>
      </c>
      <c r="T2532" s="41">
        <f t="shared" si="475"/>
        <v>0.76782927727101147</v>
      </c>
      <c r="U2532" s="42">
        <f>P2532*C2532+Q2532*D2532</f>
        <v>36461.613155437692</v>
      </c>
      <c r="V2532" s="25">
        <f>B2532</f>
        <v>44719</v>
      </c>
      <c r="W2532">
        <f>C2532/C$2</f>
        <v>1.8179980624277596</v>
      </c>
      <c r="X2532">
        <f>D2532/D$2</f>
        <v>1.5882457900394122</v>
      </c>
      <c r="Y2532">
        <f t="shared" si="476"/>
        <v>1.8230806577718845</v>
      </c>
      <c r="AA2532" s="15">
        <f t="shared" si="477"/>
        <v>3.1308770704390199E-3</v>
      </c>
      <c r="AB2532" s="15">
        <f t="shared" si="478"/>
        <v>-2.661269551873513E-4</v>
      </c>
      <c r="AC2532" s="15">
        <f t="shared" si="479"/>
        <v>1.2064786863308363E-3</v>
      </c>
    </row>
    <row r="2533" spans="1:29" x14ac:dyDescent="0.4">
      <c r="A2533" s="43">
        <f t="shared" si="470"/>
        <v>2022</v>
      </c>
      <c r="B2533" s="53">
        <v>44720</v>
      </c>
      <c r="C2533" s="45">
        <v>4219.8122000000003</v>
      </c>
      <c r="D2533" s="45">
        <f>VLOOKUP(B2533,'H11001.CSI  中证全债'!$A$2:$B$2792,2,0)</f>
        <v>221.6337</v>
      </c>
      <c r="E2533" s="14">
        <f t="shared" si="471"/>
        <v>0</v>
      </c>
      <c r="F2533" s="14">
        <f>IF(AND((B2533-$B$2)&gt;123,OR(((G2532*J2532/C2532*C2533)/(G2532*K2532/D2532*D2533))&lt;(4/6),((G2532*J2532/C2532*C2533)/(G2532*K2532/D2532*D2533))&gt;(6/4))),COUNTIF($E$2:E2533,1),0)</f>
        <v>0</v>
      </c>
      <c r="G2533" s="21">
        <f t="shared" si="472"/>
        <v>36652.236888991582</v>
      </c>
      <c r="H2533" s="12">
        <f t="shared" si="473"/>
        <v>3.7932660163502669</v>
      </c>
      <c r="I2533" s="12">
        <f t="shared" si="474"/>
        <v>93.150846082302351</v>
      </c>
      <c r="J2533" s="15">
        <f>IF(OR((ROW(F2533)-MATCH(MAX($F$2:F2533),$F$2:F2533,0))=1,(ROW(F2533)-MATCH(MAX($F$2:F2533),$F$2:F2533,0))&gt;123),IF(OR(((G2532*J2532/C2532*C2533)/(G2532*K2532/D2532*D2533))&lt;(4/6),((G2532*J2532/C2532*C2533)/(G2532*K2532/D2532*D2533))&gt;(6/4)),50%,((G2532*J2532/C2532*C2533)/((G2532*K2532/D2532*D2533)+(G2532*J2532/C2532*C2533)))),((G2532*J2532/C2532*C2533)/((G2532*K2532/D2532*D2533)+(G2532*J2532/C2532*C2533))))</f>
        <v>0.43672287348027822</v>
      </c>
      <c r="K2533" s="18">
        <f t="shared" si="468"/>
        <v>0.56327712651972184</v>
      </c>
      <c r="L2533" s="20">
        <f t="shared" si="469"/>
        <v>0.77532506277793511</v>
      </c>
      <c r="M2533" s="51">
        <f>IF(AND((B2533-$B$2)&gt;123,OR(((U2532*R2532/C2532*C2533)/(U2532*S2532/D2532*D2533))&lt;(4/6),((U2532*R2532/C2532*C2533)/(U2532*S2532/D2532*D2533))&gt;(6/4))),1,0)</f>
        <v>0</v>
      </c>
      <c r="N2533" s="51">
        <f>IF(AND((B2533-$B$2)&gt;123,OR(((U2532*R2532/C2532*C2533)/(U2532*S2532/D2532*D2533))&lt;(4/6),((U2532*R2532/C2532*C2533)/(U2532*S2532/D2532*D2533))&gt;(6/4))),COUNTIF($M$2:M2533,1),0)</f>
        <v>0</v>
      </c>
      <c r="O2533" s="51">
        <f>IF(OR((ROW(N2533)-MATCH(MAX($N$2:N2533),$N$2:N2533,0))=1,(ROW(N2533)-MATCH(MAX($N$2:N2533),$N$2:N2533,0))&gt;123),IF(OR(((U2532*R2532/C2532*C2533)/(U2532*S2532/D2532*D2533))&lt;(4/6),((U2532*R2532/C2532*C2533)/(U2532*S2532/D2532*D2533))&gt;(6/4)),1,0),0)</f>
        <v>0</v>
      </c>
      <c r="P2533" s="47">
        <f>IF(O2533=1,U2532/2/C2533,P2532)</f>
        <v>3.7894353284260429</v>
      </c>
      <c r="Q2533" s="47">
        <f>IF(O2533=1,U2532/2/D2533,Q2532)</f>
        <v>93.056776270251035</v>
      </c>
      <c r="R2533" s="41">
        <f>P2533*C2533/U2532</f>
        <v>0.43856275260872418</v>
      </c>
      <c r="S2533" s="41">
        <f>Q2533*D2533/U2532</f>
        <v>0.5656501687658354</v>
      </c>
      <c r="T2533" s="41">
        <f t="shared" si="475"/>
        <v>0.77532506277794089</v>
      </c>
      <c r="U2533" s="42">
        <f>P2533*C2533+Q2533*D2533</f>
        <v>36615.223064851161</v>
      </c>
      <c r="V2533" s="25">
        <f>B2533</f>
        <v>44720</v>
      </c>
      <c r="W2533">
        <f>C2533/C$2</f>
        <v>1.8356962231261906</v>
      </c>
      <c r="X2533">
        <f>D2533/D$2</f>
        <v>1.588202794697241</v>
      </c>
      <c r="Y2533">
        <f t="shared" si="476"/>
        <v>1.8307611532425581</v>
      </c>
      <c r="AA2533" s="15">
        <f t="shared" si="477"/>
        <v>9.7349722555792884E-3</v>
      </c>
      <c r="AB2533" s="15">
        <f t="shared" si="478"/>
        <v>-2.7070962467456994E-5</v>
      </c>
      <c r="AC2533" s="15">
        <f t="shared" si="479"/>
        <v>4.2129213745596417E-3</v>
      </c>
    </row>
    <row r="2534" spans="1:29" x14ac:dyDescent="0.4">
      <c r="A2534" s="43">
        <f t="shared" si="470"/>
        <v>2022</v>
      </c>
      <c r="B2534" s="53">
        <v>44721</v>
      </c>
      <c r="C2534" s="45">
        <v>4175.6746999999996</v>
      </c>
      <c r="D2534" s="45">
        <f>VLOOKUP(B2534,'H11001.CSI  中证全债'!$A$2:$B$2792,2,0)</f>
        <v>221.71430000000001</v>
      </c>
      <c r="E2534" s="14">
        <f t="shared" si="471"/>
        <v>0</v>
      </c>
      <c r="F2534" s="14">
        <f>IF(AND((B2534-$B$2)&gt;123,OR(((G2533*J2533/C2533*C2534)/(G2533*K2533/D2533*D2534))&lt;(4/6),((G2533*J2533/C2533*C2534)/(G2533*K2533/D2533*D2534))&gt;(6/4))),COUNTIF($E$2:E2534,1),0)</f>
        <v>0</v>
      </c>
      <c r="G2534" s="21">
        <f t="shared" si="472"/>
        <v>36492.319568389154</v>
      </c>
      <c r="H2534" s="12">
        <f t="shared" si="473"/>
        <v>3.7932660163502669</v>
      </c>
      <c r="I2534" s="12">
        <f t="shared" si="474"/>
        <v>93.150846082302351</v>
      </c>
      <c r="J2534" s="15">
        <f>IF(OR((ROW(F2534)-MATCH(MAX($F$2:F2534),$F$2:F2534,0))=1,(ROW(F2534)-MATCH(MAX($F$2:F2534),$F$2:F2534,0))&gt;123),IF(OR(((G2533*J2533/C2533*C2534)/(G2533*K2533/D2533*D2534))&lt;(4/6),((G2533*J2533/C2533*C2534)/(G2533*K2533/D2533*D2534))&gt;(6/4)),50%,((G2533*J2533/C2533*C2534)/((G2533*K2533/D2533*D2534)+(G2533*J2533/C2533*C2534)))),((G2533*J2533/C2533*C2534)/((G2533*K2533/D2533*D2534)+(G2533*J2533/C2533*C2534))))</f>
        <v>0.43404872921709919</v>
      </c>
      <c r="K2534" s="18">
        <f t="shared" si="468"/>
        <v>0.56595127078290086</v>
      </c>
      <c r="L2534" s="20">
        <f t="shared" si="469"/>
        <v>0.76693657497519863</v>
      </c>
      <c r="M2534" s="51">
        <f>IF(AND((B2534-$B$2)&gt;123,OR(((U2533*R2533/C2533*C2534)/(U2533*S2533/D2533*D2534))&lt;(4/6),((U2533*R2533/C2533*C2534)/(U2533*S2533/D2533*D2534))&gt;(6/4))),1,0)</f>
        <v>0</v>
      </c>
      <c r="N2534" s="51">
        <f>IF(AND((B2534-$B$2)&gt;123,OR(((U2533*R2533/C2533*C2534)/(U2533*S2533/D2533*D2534))&lt;(4/6),((U2533*R2533/C2533*C2534)/(U2533*S2533/D2533*D2534))&gt;(6/4))),COUNTIF($M$2:M2534,1),0)</f>
        <v>0</v>
      </c>
      <c r="O2534" s="51">
        <f>IF(OR((ROW(N2534)-MATCH(MAX($N$2:N2534),$N$2:N2534,0))=1,(ROW(N2534)-MATCH(MAX($N$2:N2534),$N$2:N2534,0))&gt;123),IF(OR(((U2533*R2533/C2533*C2534)/(U2533*S2533/D2533*D2534))&lt;(4/6),((U2533*R2533/C2533*C2534)/(U2533*S2533/D2533*D2534))&gt;(6/4)),1,0),0)</f>
        <v>0</v>
      </c>
      <c r="P2534" s="47">
        <f>IF(O2534=1,U2533/2/C2534,P2533)</f>
        <v>3.7894353284260429</v>
      </c>
      <c r="Q2534" s="47">
        <f>IF(O2534=1,U2533/2/D2534,Q2533)</f>
        <v>93.056776270251035</v>
      </c>
      <c r="R2534" s="41">
        <f>P2534*C2534/U2533</f>
        <v>0.43215493184812959</v>
      </c>
      <c r="S2534" s="41">
        <f>Q2534*D2534/U2533</f>
        <v>0.56348196962975916</v>
      </c>
      <c r="T2534" s="41">
        <f t="shared" si="475"/>
        <v>0.76693657497520429</v>
      </c>
      <c r="U2534" s="42">
        <f>P2534*C2534+Q2534*D2534</f>
        <v>36455.467239210135</v>
      </c>
      <c r="V2534" s="25">
        <f>B2534</f>
        <v>44721</v>
      </c>
      <c r="W2534">
        <f>C2534/C$2</f>
        <v>1.8164955956555573</v>
      </c>
      <c r="X2534">
        <f>D2534/D$2</f>
        <v>1.5887803654604085</v>
      </c>
      <c r="Y2534">
        <f t="shared" si="476"/>
        <v>1.8227733619605067</v>
      </c>
      <c r="AA2534" s="15">
        <f t="shared" si="477"/>
        <v>-1.0459588699231914E-2</v>
      </c>
      <c r="AB2534" s="15">
        <f t="shared" si="478"/>
        <v>3.6366310718993766E-4</v>
      </c>
      <c r="AC2534" s="15">
        <f t="shared" si="479"/>
        <v>-4.3630985221113638E-3</v>
      </c>
    </row>
    <row r="2535" spans="1:29" x14ac:dyDescent="0.4">
      <c r="A2535" s="43">
        <f t="shared" si="470"/>
        <v>2022</v>
      </c>
      <c r="B2535" s="53">
        <v>44722</v>
      </c>
      <c r="C2535" s="45">
        <v>4238.9935999999998</v>
      </c>
      <c r="D2535" s="45">
        <f>VLOOKUP(B2535,'H11001.CSI  中证全债'!$A$2:$B$2792,2,0)</f>
        <v>221.773</v>
      </c>
      <c r="E2535" s="14">
        <f t="shared" si="471"/>
        <v>0</v>
      </c>
      <c r="F2535" s="14">
        <f>IF(AND((B2535-$B$2)&gt;123,OR(((G2534*J2534/C2534*C2535)/(G2534*K2534/D2534*D2535))&lt;(4/6),((G2534*J2534/C2534*C2535)/(G2534*K2534/D2534*D2535))&gt;(6/4))),COUNTIF($E$2:E2535,1),0)</f>
        <v>0</v>
      </c>
      <c r="G2535" s="21">
        <f t="shared" si="472"/>
        <v>36737.972954616867</v>
      </c>
      <c r="H2535" s="12">
        <f t="shared" si="473"/>
        <v>3.7932660163502669</v>
      </c>
      <c r="I2535" s="12">
        <f t="shared" si="474"/>
        <v>93.150846082302351</v>
      </c>
      <c r="J2535" s="15">
        <f>IF(OR((ROW(F2535)-MATCH(MAX($F$2:F2535),$F$2:F2535,0))=1,(ROW(F2535)-MATCH(MAX($F$2:F2535),$F$2:F2535,0))&gt;123),IF(OR(((G2534*J2534/C2534*C2535)/(G2534*K2534/D2534*D2535))&lt;(4/6),((G2534*J2534/C2534*C2535)/(G2534*K2534/D2534*D2535))&gt;(6/4)),50%,((G2534*J2534/C2534*C2535)/((G2534*K2534/D2534*D2535)+(G2534*J2534/C2534*C2535)))),((G2534*J2534/C2534*C2535)/((G2534*K2534/D2534*D2535)+(G2534*J2534/C2534*C2535))))</f>
        <v>0.4376842017459634</v>
      </c>
      <c r="K2535" s="18">
        <f t="shared" si="468"/>
        <v>0.56231579825403655</v>
      </c>
      <c r="L2535" s="20">
        <f t="shared" si="469"/>
        <v>0.7783601369638764</v>
      </c>
      <c r="M2535" s="51">
        <f>IF(AND((B2535-$B$2)&gt;123,OR(((U2534*R2534/C2534*C2535)/(U2534*S2534/D2534*D2535))&lt;(4/6),((U2534*R2534/C2534*C2535)/(U2534*S2534/D2534*D2535))&gt;(6/4))),1,0)</f>
        <v>0</v>
      </c>
      <c r="N2535" s="51">
        <f>IF(AND((B2535-$B$2)&gt;123,OR(((U2534*R2534/C2534*C2535)/(U2534*S2534/D2534*D2535))&lt;(4/6),((U2534*R2534/C2534*C2535)/(U2534*S2534/D2534*D2535))&gt;(6/4))),COUNTIF($M$2:M2535,1),0)</f>
        <v>0</v>
      </c>
      <c r="O2535" s="51">
        <f>IF(OR((ROW(N2535)-MATCH(MAX($N$2:N2535),$N$2:N2535,0))=1,(ROW(N2535)-MATCH(MAX($N$2:N2535),$N$2:N2535,0))&gt;123),IF(OR(((U2534*R2534/C2534*C2535)/(U2534*S2534/D2534*D2535))&lt;(4/6),((U2534*R2534/C2534*C2535)/(U2534*S2534/D2534*D2535))&gt;(6/4)),1,0),0)</f>
        <v>0</v>
      </c>
      <c r="P2535" s="47">
        <f>IF(O2535=1,U2534/2/C2535,P2534)</f>
        <v>3.7894353284260429</v>
      </c>
      <c r="Q2535" s="47">
        <f>IF(O2535=1,U2534/2/D2535,Q2534)</f>
        <v>93.056776270251035</v>
      </c>
      <c r="R2535" s="41">
        <f>P2535*C2535/U2534</f>
        <v>0.44063053696194876</v>
      </c>
      <c r="S2535" s="41">
        <f>Q2535*D2535/U2534</f>
        <v>0.56610110928945889</v>
      </c>
      <c r="T2535" s="41">
        <f t="shared" si="475"/>
        <v>0.77836013696388195</v>
      </c>
      <c r="U2535" s="42">
        <f>P2535*C2535+Q2535*D2535</f>
        <v>36700.872548594278</v>
      </c>
      <c r="V2535" s="25">
        <f>B2535</f>
        <v>44722</v>
      </c>
      <c r="W2535">
        <f>C2535/C$2</f>
        <v>1.8440404862984408</v>
      </c>
      <c r="X2535">
        <f>D2535/D$2</f>
        <v>1.5892010032246504</v>
      </c>
      <c r="Y2535">
        <f t="shared" si="476"/>
        <v>1.8350436274297139</v>
      </c>
      <c r="AA2535" s="15">
        <f t="shared" si="477"/>
        <v>1.5163753057679585E-2</v>
      </c>
      <c r="AB2535" s="15">
        <f t="shared" si="478"/>
        <v>2.6475513758006386E-4</v>
      </c>
      <c r="AC2535" s="15">
        <f t="shared" si="479"/>
        <v>6.7316462514077635E-3</v>
      </c>
    </row>
    <row r="2536" spans="1:29" x14ac:dyDescent="0.4">
      <c r="A2536" s="43">
        <f t="shared" si="470"/>
        <v>2022</v>
      </c>
      <c r="B2536" s="53">
        <v>44725</v>
      </c>
      <c r="C2536" s="45">
        <v>4189.3527000000004</v>
      </c>
      <c r="D2536" s="45">
        <f>VLOOKUP(B2536,'H11001.CSI  中证全债'!$A$2:$B$2792,2,0)</f>
        <v>221.80850000000001</v>
      </c>
      <c r="E2536" s="14">
        <f t="shared" si="471"/>
        <v>0</v>
      </c>
      <c r="F2536" s="14">
        <f>IF(AND((B2536-$B$2)&gt;123,OR(((G2535*J2535/C2535*C2536)/(G2535*K2535/D2535*D2536))&lt;(4/6),((G2535*J2535/C2535*C2536)/(G2535*K2535/D2535*D2536))&gt;(6/4))),COUNTIF($E$2:E2536,1),0)</f>
        <v>0</v>
      </c>
      <c r="G2536" s="21">
        <f t="shared" si="472"/>
        <v>36552.978670661745</v>
      </c>
      <c r="H2536" s="12">
        <f t="shared" si="473"/>
        <v>3.7932660163502669</v>
      </c>
      <c r="I2536" s="12">
        <f t="shared" si="474"/>
        <v>93.150846082302351</v>
      </c>
      <c r="J2536" s="15">
        <f>IF(OR((ROW(F2536)-MATCH(MAX($F$2:F2536),$F$2:F2536,0))=1,(ROW(F2536)-MATCH(MAX($F$2:F2536),$F$2:F2536,0))&gt;123),IF(OR(((G2535*J2535/C2535*C2536)/(G2535*K2535/D2535*D2536))&lt;(4/6),((G2535*J2535/C2535*C2536)/(G2535*K2535/D2535*D2536))&gt;(6/4)),50%,((G2535*J2535/C2535*C2536)/((G2535*K2535/D2535*D2536)+(G2535*J2535/C2535*C2536)))),((G2535*J2535/C2535*C2536)/((G2535*K2535/D2535*D2536)+(G2535*J2535/C2535*C2536))))</f>
        <v>0.4347478592810271</v>
      </c>
      <c r="K2536" s="18">
        <f t="shared" si="468"/>
        <v>0.5652521407189729</v>
      </c>
      <c r="L2536" s="20">
        <f t="shared" si="469"/>
        <v>0.76912200408131004</v>
      </c>
      <c r="M2536" s="51">
        <f>IF(AND((B2536-$B$2)&gt;123,OR(((U2535*R2535/C2535*C2536)/(U2535*S2535/D2535*D2536))&lt;(4/6),((U2535*R2535/C2535*C2536)/(U2535*S2535/D2535*D2536))&gt;(6/4))),1,0)</f>
        <v>0</v>
      </c>
      <c r="N2536" s="51">
        <f>IF(AND((B2536-$B$2)&gt;123,OR(((U2535*R2535/C2535*C2536)/(U2535*S2535/D2535*D2536))&lt;(4/6),((U2535*R2535/C2535*C2536)/(U2535*S2535/D2535*D2536))&gt;(6/4))),COUNTIF($M$2:M2536,1),0)</f>
        <v>0</v>
      </c>
      <c r="O2536" s="51">
        <f>IF(OR((ROW(N2536)-MATCH(MAX($N$2:N2536),$N$2:N2536,0))=1,(ROW(N2536)-MATCH(MAX($N$2:N2536),$N$2:N2536,0))&gt;123),IF(OR(((U2535*R2535/C2535*C2536)/(U2535*S2535/D2535*D2536))&lt;(4/6),((U2535*R2535/C2535*C2536)/(U2535*S2535/D2535*D2536))&gt;(6/4)),1,0),0)</f>
        <v>0</v>
      </c>
      <c r="P2536" s="47">
        <f>IF(O2536=1,U2535/2/C2536,P2535)</f>
        <v>3.7894353284260429</v>
      </c>
      <c r="Q2536" s="47">
        <f>IF(O2536=1,U2535/2/D2536,Q2535)</f>
        <v>93.056776270251035</v>
      </c>
      <c r="R2536" s="41">
        <f>P2536*C2536/U2535</f>
        <v>0.43255868381867907</v>
      </c>
      <c r="S2536" s="41">
        <f>Q2536*D2536/U2535</f>
        <v>0.56240581016187752</v>
      </c>
      <c r="T2536" s="41">
        <f t="shared" si="475"/>
        <v>0.76912200408131548</v>
      </c>
      <c r="U2536" s="42">
        <f>P2536*C2536+Q2536*D2536</f>
        <v>36516.065083957008</v>
      </c>
      <c r="V2536" s="25">
        <f>B2536</f>
        <v>44725</v>
      </c>
      <c r="W2536">
        <f>C2536/C$2</f>
        <v>1.8224457782110561</v>
      </c>
      <c r="X2536">
        <f>D2536/D$2</f>
        <v>1.5894553923324972</v>
      </c>
      <c r="Y2536">
        <f t="shared" si="476"/>
        <v>1.8258032541978504</v>
      </c>
      <c r="AA2536" s="15">
        <f t="shared" si="477"/>
        <v>-1.1710539029829992E-2</v>
      </c>
      <c r="AB2536" s="15">
        <f t="shared" si="478"/>
        <v>1.6007358875969047E-4</v>
      </c>
      <c r="AC2536" s="15">
        <f t="shared" si="479"/>
        <v>-5.0355060194433587E-3</v>
      </c>
    </row>
    <row r="2537" spans="1:29" x14ac:dyDescent="0.4">
      <c r="A2537" s="43">
        <f t="shared" si="470"/>
        <v>2022</v>
      </c>
      <c r="B2537" s="53">
        <v>44726</v>
      </c>
      <c r="C2537" s="45">
        <v>4222.3113999999996</v>
      </c>
      <c r="D2537" s="45">
        <f>VLOOKUP(B2537,'H11001.CSI  中证全债'!$A$2:$B$2792,2,0)</f>
        <v>221.72219999999999</v>
      </c>
      <c r="E2537" s="14">
        <f t="shared" si="471"/>
        <v>0</v>
      </c>
      <c r="F2537" s="14">
        <f>IF(AND((B2537-$B$2)&gt;123,OR(((G2536*J2536/C2536*C2537)/(G2536*K2536/D2536*D2537))&lt;(4/6),((G2536*J2536/C2536*C2537)/(G2536*K2536/D2536*D2537))&gt;(6/4))),COUNTIF($E$2:E2537,1),0)</f>
        <v>0</v>
      </c>
      <c r="G2537" s="21">
        <f t="shared" si="472"/>
        <v>36669.960869297924</v>
      </c>
      <c r="H2537" s="12">
        <f t="shared" si="473"/>
        <v>3.7932660163502669</v>
      </c>
      <c r="I2537" s="12">
        <f t="shared" si="474"/>
        <v>93.150846082302351</v>
      </c>
      <c r="J2537" s="15">
        <f>IF(OR((ROW(F2537)-MATCH(MAX($F$2:F2537),$F$2:F2537,0))=1,(ROW(F2537)-MATCH(MAX($F$2:F2537),$F$2:F2537,0))&gt;123),IF(OR(((G2536*J2536/C2536*C2537)/(G2536*K2536/D2536*D2537))&lt;(4/6),((G2536*J2536/C2536*C2537)/(G2536*K2536/D2536*D2537))&gt;(6/4)),50%,((G2536*J2536/C2536*C2537)/((G2536*K2536/D2536*D2537)+(G2536*J2536/C2536*C2537)))),((G2536*J2536/C2536*C2537)/((G2536*K2536/D2536*D2537)+(G2536*J2536/C2536*C2537))))</f>
        <v>0.43677031456769488</v>
      </c>
      <c r="K2537" s="18">
        <f t="shared" si="468"/>
        <v>0.56322968543230512</v>
      </c>
      <c r="L2537" s="20">
        <f t="shared" si="469"/>
        <v>0.77547459919917616</v>
      </c>
      <c r="M2537" s="51">
        <f>IF(AND((B2537-$B$2)&gt;123,OR(((U2536*R2536/C2536*C2537)/(U2536*S2536/D2536*D2537))&lt;(4/6),((U2536*R2536/C2536*C2537)/(U2536*S2536/D2536*D2537))&gt;(6/4))),1,0)</f>
        <v>0</v>
      </c>
      <c r="N2537" s="51">
        <f>IF(AND((B2537-$B$2)&gt;123,OR(((U2536*R2536/C2536*C2537)/(U2536*S2536/D2536*D2537))&lt;(4/6),((U2536*R2536/C2536*C2537)/(U2536*S2536/D2536*D2537))&gt;(6/4))),COUNTIF($M$2:M2537,1),0)</f>
        <v>0</v>
      </c>
      <c r="O2537" s="51">
        <f>IF(OR((ROW(N2537)-MATCH(MAX($N$2:N2537),$N$2:N2537,0))=1,(ROW(N2537)-MATCH(MAX($N$2:N2537),$N$2:N2537,0))&gt;123),IF(OR(((U2536*R2536/C2536*C2537)/(U2536*S2536/D2536*D2537))&lt;(4/6),((U2536*R2536/C2536*C2537)/(U2536*S2536/D2536*D2537))&gt;(6/4)),1,0),0)</f>
        <v>0</v>
      </c>
      <c r="P2537" s="47">
        <f>IF(O2537=1,U2536/2/C2537,P2536)</f>
        <v>3.7894353284260429</v>
      </c>
      <c r="Q2537" s="47">
        <f>IF(O2537=1,U2536/2/D2537,Q2536)</f>
        <v>93.056776270251035</v>
      </c>
      <c r="R2537" s="41">
        <f>P2537*C2537/U2536</f>
        <v>0.43816813093055723</v>
      </c>
      <c r="S2537" s="41">
        <f>Q2537*D2537/U2536</f>
        <v>0.5650322156045412</v>
      </c>
      <c r="T2537" s="41">
        <f t="shared" si="475"/>
        <v>0.77547459919918171</v>
      </c>
      <c r="U2537" s="42">
        <f>P2537*C2537+Q2537*D2537</f>
        <v>36632.929146323877</v>
      </c>
      <c r="V2537" s="25">
        <f>B2537</f>
        <v>44726</v>
      </c>
      <c r="W2537">
        <f>C2537/C$2</f>
        <v>1.8367834212723155</v>
      </c>
      <c r="X2537">
        <f>D2537/D$2</f>
        <v>1.5888369759942671</v>
      </c>
      <c r="Y2537">
        <f t="shared" si="476"/>
        <v>1.8316464573161939</v>
      </c>
      <c r="AA2537" s="15">
        <f t="shared" si="477"/>
        <v>7.8672535735651028E-3</v>
      </c>
      <c r="AB2537" s="15">
        <f t="shared" si="478"/>
        <v>-3.8907435918822397E-4</v>
      </c>
      <c r="AC2537" s="15">
        <f t="shared" si="479"/>
        <v>3.2003465350984861E-3</v>
      </c>
    </row>
    <row r="2538" spans="1:29" x14ac:dyDescent="0.4">
      <c r="A2538" s="43">
        <f t="shared" si="470"/>
        <v>2022</v>
      </c>
      <c r="B2538" s="53">
        <v>44727</v>
      </c>
      <c r="C2538" s="45">
        <v>4278.2178000000004</v>
      </c>
      <c r="D2538" s="45">
        <f>VLOOKUP(B2538,'H11001.CSI  中证全债'!$A$2:$B$2792,2,0)</f>
        <v>221.72839999999999</v>
      </c>
      <c r="E2538" s="14">
        <f t="shared" si="471"/>
        <v>0</v>
      </c>
      <c r="F2538" s="14">
        <f>IF(AND((B2538-$B$2)&gt;123,OR(((G2537*J2537/C2537*C2538)/(G2537*K2537/D2537*D2538))&lt;(4/6),((G2537*J2537/C2537*C2538)/(G2537*K2537/D2537*D2538))&gt;(6/4))),COUNTIF($E$2:E2538,1),0)</f>
        <v>0</v>
      </c>
      <c r="G2538" s="21">
        <f t="shared" si="472"/>
        <v>36882.606251760124</v>
      </c>
      <c r="H2538" s="12">
        <f t="shared" si="473"/>
        <v>3.7932660163502669</v>
      </c>
      <c r="I2538" s="12">
        <f t="shared" si="474"/>
        <v>93.150846082302351</v>
      </c>
      <c r="J2538" s="15">
        <f>IF(OR((ROW(F2538)-MATCH(MAX($F$2:F2538),$F$2:F2538,0))=1,(ROW(F2538)-MATCH(MAX($F$2:F2538),$F$2:F2538,0))&gt;123),IF(OR(((G2537*J2537/C2537*C2538)/(G2537*K2537/D2537*D2538))&lt;(4/6),((G2537*J2537/C2537*C2538)/(G2537*K2537/D2537*D2538))&gt;(6/4)),50%,((G2537*J2537/C2537*C2538)/((G2537*K2537/D2537*D2538)+(G2537*J2537/C2537*C2538)))),((G2537*J2537/C2537*C2538)/((G2537*K2537/D2537*D2538)+(G2537*J2537/C2537*C2538))))</f>
        <v>0.44000193697023099</v>
      </c>
      <c r="K2538" s="18">
        <f t="shared" si="468"/>
        <v>0.55999806302976896</v>
      </c>
      <c r="L2538" s="20">
        <f t="shared" si="469"/>
        <v>0.78572046229888637</v>
      </c>
      <c r="M2538" s="51">
        <f>IF(AND((B2538-$B$2)&gt;123,OR(((U2537*R2537/C2537*C2538)/(U2537*S2537/D2537*D2538))&lt;(4/6),((U2537*R2537/C2537*C2538)/(U2537*S2537/D2537*D2538))&gt;(6/4))),1,0)</f>
        <v>0</v>
      </c>
      <c r="N2538" s="51">
        <f>IF(AND((B2538-$B$2)&gt;123,OR(((U2537*R2537/C2537*C2538)/(U2537*S2537/D2537*D2538))&lt;(4/6),((U2537*R2537/C2537*C2538)/(U2537*S2537/D2537*D2538))&gt;(6/4))),COUNTIF($M$2:M2538,1),0)</f>
        <v>0</v>
      </c>
      <c r="O2538" s="51">
        <f>IF(OR((ROW(N2538)-MATCH(MAX($N$2:N2538),$N$2:N2538,0))=1,(ROW(N2538)-MATCH(MAX($N$2:N2538),$N$2:N2538,0))&gt;123),IF(OR(((U2537*R2537/C2537*C2538)/(U2537*S2537/D2537*D2538))&lt;(4/6),((U2537*R2537/C2537*C2538)/(U2537*S2537/D2537*D2538))&gt;(6/4)),1,0),0)</f>
        <v>0</v>
      </c>
      <c r="P2538" s="47">
        <f>IF(O2538=1,U2537/2/C2538,P2537)</f>
        <v>3.7894353284260429</v>
      </c>
      <c r="Q2538" s="47">
        <f>IF(O2538=1,U2537/2/D2538,Q2537)</f>
        <v>93.056776270251035</v>
      </c>
      <c r="R2538" s="41">
        <f>P2538*C2538/U2537</f>
        <v>0.44255346355911113</v>
      </c>
      <c r="S2538" s="41">
        <f>Q2538*D2538/U2537</f>
        <v>0.56324543497858093</v>
      </c>
      <c r="T2538" s="41">
        <f t="shared" si="475"/>
        <v>0.78572046229889203</v>
      </c>
      <c r="U2538" s="42">
        <f>P2538*C2538+Q2538*D2538</f>
        <v>36845.359785581873</v>
      </c>
      <c r="V2538" s="25">
        <f>B2538</f>
        <v>44727</v>
      </c>
      <c r="W2538">
        <f>C2538/C$2</f>
        <v>1.8611037375481403</v>
      </c>
      <c r="X2538">
        <f>D2538/D$2</f>
        <v>1.5888814045145108</v>
      </c>
      <c r="Y2538">
        <f t="shared" si="476"/>
        <v>1.8422679892790936</v>
      </c>
      <c r="AA2538" s="15">
        <f t="shared" si="477"/>
        <v>1.3240709815955487E-2</v>
      </c>
      <c r="AB2538" s="15">
        <f t="shared" si="478"/>
        <v>2.7962919364910022E-5</v>
      </c>
      <c r="AC2538" s="15">
        <f t="shared" si="479"/>
        <v>5.7988985376919988E-3</v>
      </c>
    </row>
    <row r="2539" spans="1:29" x14ac:dyDescent="0.4">
      <c r="A2539" s="43">
        <f t="shared" si="470"/>
        <v>2022</v>
      </c>
      <c r="B2539" s="53">
        <v>44728</v>
      </c>
      <c r="C2539" s="45">
        <v>4250.0613999999996</v>
      </c>
      <c r="D2539" s="45">
        <f>VLOOKUP(B2539,'H11001.CSI  中证全债'!$A$2:$B$2792,2,0)</f>
        <v>221.76140000000001</v>
      </c>
      <c r="E2539" s="14">
        <f t="shared" si="471"/>
        <v>0</v>
      </c>
      <c r="F2539" s="14">
        <f>IF(AND((B2539-$B$2)&gt;123,OR(((G2538*J2538/C2538*C2539)/(G2538*K2538/D2538*D2539))&lt;(4/6),((G2538*J2538/C2538*C2539)/(G2538*K2538/D2538*D2539))&gt;(6/4))),COUNTIF($E$2:E2539,1),0)</f>
        <v>0</v>
      </c>
      <c r="G2539" s="21">
        <f t="shared" si="472"/>
        <v>36778.875514418076</v>
      </c>
      <c r="H2539" s="12">
        <f t="shared" si="473"/>
        <v>3.7932660163502669</v>
      </c>
      <c r="I2539" s="12">
        <f t="shared" si="474"/>
        <v>93.150846082302351</v>
      </c>
      <c r="J2539" s="15">
        <f>IF(OR((ROW(F2539)-MATCH(MAX($F$2:F2539),$F$2:F2539,0))=1,(ROW(F2539)-MATCH(MAX($F$2:F2539),$F$2:F2539,0))&gt;123),IF(OR(((G2538*J2538/C2538*C2539)/(G2538*K2538/D2538*D2539))&lt;(4/6),((G2538*J2538/C2538*C2539)/(G2538*K2538/D2538*D2539))&gt;(6/4)),50%,((G2538*J2538/C2538*C2539)/((G2538*K2538/D2538*D2539)+(G2538*J2538/C2538*C2539)))),((G2538*J2538/C2538*C2539)/((G2538*K2538/D2538*D2539)+(G2538*J2538/C2538*C2539))))</f>
        <v>0.43833894458524253</v>
      </c>
      <c r="K2539" s="18">
        <f t="shared" si="468"/>
        <v>0.56166105541475742</v>
      </c>
      <c r="L2539" s="20">
        <f t="shared" si="469"/>
        <v>0.78043321743493865</v>
      </c>
      <c r="M2539" s="51">
        <f>IF(AND((B2539-$B$2)&gt;123,OR(((U2538*R2538/C2538*C2539)/(U2538*S2538/D2538*D2539))&lt;(4/6),((U2538*R2538/C2538*C2539)/(U2538*S2538/D2538*D2539))&gt;(6/4))),1,0)</f>
        <v>0</v>
      </c>
      <c r="N2539" s="51">
        <f>IF(AND((B2539-$B$2)&gt;123,OR(((U2538*R2538/C2538*C2539)/(U2538*S2538/D2538*D2539))&lt;(4/6),((U2538*R2538/C2538*C2539)/(U2538*S2538/D2538*D2539))&gt;(6/4))),COUNTIF($M$2:M2539,1),0)</f>
        <v>0</v>
      </c>
      <c r="O2539" s="51">
        <f>IF(OR((ROW(N2539)-MATCH(MAX($N$2:N2539),$N$2:N2539,0))=1,(ROW(N2539)-MATCH(MAX($N$2:N2539),$N$2:N2539,0))&gt;123),IF(OR(((U2538*R2538/C2538*C2539)/(U2538*S2538/D2538*D2539))&lt;(4/6),((U2538*R2538/C2538*C2539)/(U2538*S2538/D2538*D2539))&gt;(6/4)),1,0),0)</f>
        <v>0</v>
      </c>
      <c r="P2539" s="47">
        <f>IF(O2539=1,U2538/2/C2539,P2538)</f>
        <v>3.7894353284260429</v>
      </c>
      <c r="Q2539" s="47">
        <f>IF(O2539=1,U2538/2/D2539,Q2538)</f>
        <v>93.056776270251035</v>
      </c>
      <c r="R2539" s="41">
        <f>P2539*C2539/U2538</f>
        <v>0.43710613523285768</v>
      </c>
      <c r="S2539" s="41">
        <f>Q2539*D2539/U2538</f>
        <v>0.56008140795121164</v>
      </c>
      <c r="T2539" s="41">
        <f t="shared" si="475"/>
        <v>0.78043321743494432</v>
      </c>
      <c r="U2539" s="42">
        <f>P2539*C2539+Q2539*D2539</f>
        <v>36741.733802317496</v>
      </c>
      <c r="V2539" s="25">
        <f>B2539</f>
        <v>44728</v>
      </c>
      <c r="W2539">
        <f>C2539/C$2</f>
        <v>1.8488551836582701</v>
      </c>
      <c r="X2539">
        <f>D2539/D$2</f>
        <v>1.5891178788964528</v>
      </c>
      <c r="Y2539">
        <f t="shared" si="476"/>
        <v>1.8370866901158749</v>
      </c>
      <c r="AA2539" s="15">
        <f t="shared" si="477"/>
        <v>-6.5813386125411766E-3</v>
      </c>
      <c r="AB2539" s="15">
        <f t="shared" si="478"/>
        <v>1.4883073165194993E-4</v>
      </c>
      <c r="AC2539" s="15">
        <f t="shared" si="479"/>
        <v>-2.8124568159305641E-3</v>
      </c>
    </row>
    <row r="2540" spans="1:29" x14ac:dyDescent="0.4">
      <c r="A2540" s="43">
        <f t="shared" si="470"/>
        <v>2022</v>
      </c>
      <c r="B2540" s="53">
        <v>44729</v>
      </c>
      <c r="C2540" s="45">
        <v>4309.0443999999998</v>
      </c>
      <c r="D2540" s="45">
        <f>VLOOKUP(B2540,'H11001.CSI  中证全债'!$A$2:$B$2792,2,0)</f>
        <v>221.8878</v>
      </c>
      <c r="E2540" s="14">
        <f t="shared" si="471"/>
        <v>0</v>
      </c>
      <c r="F2540" s="14">
        <f>IF(AND((B2540-$B$2)&gt;123,OR(((G2539*J2539/C2539*C2540)/(G2539*K2539/D2539*D2540))&lt;(4/6),((G2539*J2539/C2539*C2540)/(G2539*K2539/D2539*D2540))&gt;(6/4))),COUNTIF($E$2:E2540,1),0)</f>
        <v>0</v>
      </c>
      <c r="G2540" s="21">
        <f t="shared" si="472"/>
        <v>37014.387990805262</v>
      </c>
      <c r="H2540" s="12">
        <f t="shared" si="473"/>
        <v>3.7932660163502669</v>
      </c>
      <c r="I2540" s="12">
        <f t="shared" si="474"/>
        <v>93.150846082302351</v>
      </c>
      <c r="J2540" s="15">
        <f>IF(OR((ROW(F2540)-MATCH(MAX($F$2:F2540),$F$2:F2540,0))=1,(ROW(F2540)-MATCH(MAX($F$2:F2540),$F$2:F2540,0))&gt;123),IF(OR(((G2539*J2539/C2539*C2540)/(G2539*K2539/D2539*D2540))&lt;(4/6),((G2539*J2539/C2539*C2540)/(G2539*K2539/D2539*D2540))&gt;(6/4)),50%,((G2539*J2539/C2539*C2540)/((G2539*K2539/D2539*D2540)+(G2539*J2539/C2539*C2540)))),((G2539*J2539/C2539*C2540)/((G2539*K2539/D2539*D2540)+(G2539*J2539/C2539*C2540))))</f>
        <v>0.44159454127742898</v>
      </c>
      <c r="K2540" s="18">
        <f t="shared" si="468"/>
        <v>0.55840545872257108</v>
      </c>
      <c r="L2540" s="20">
        <f t="shared" si="469"/>
        <v>0.7908134391945898</v>
      </c>
      <c r="M2540" s="51">
        <f>IF(AND((B2540-$B$2)&gt;123,OR(((U2539*R2539/C2539*C2540)/(U2539*S2539/D2539*D2540))&lt;(4/6),((U2539*R2539/C2539*C2540)/(U2539*S2539/D2539*D2540))&gt;(6/4))),1,0)</f>
        <v>0</v>
      </c>
      <c r="N2540" s="51">
        <f>IF(AND((B2540-$B$2)&gt;123,OR(((U2539*R2539/C2539*C2540)/(U2539*S2539/D2539*D2540))&lt;(4/6),((U2539*R2539/C2539*C2540)/(U2539*S2539/D2539*D2540))&gt;(6/4))),COUNTIF($M$2:M2540,1),0)</f>
        <v>0</v>
      </c>
      <c r="O2540" s="51">
        <f>IF(OR((ROW(N2540)-MATCH(MAX($N$2:N2540),$N$2:N2540,0))=1,(ROW(N2540)-MATCH(MAX($N$2:N2540),$N$2:N2540,0))&gt;123),IF(OR(((U2539*R2539/C2539*C2540)/(U2539*S2539/D2539*D2540))&lt;(4/6),((U2539*R2539/C2539*C2540)/(U2539*S2539/D2539*D2540))&gt;(6/4)),1,0),0)</f>
        <v>0</v>
      </c>
      <c r="P2540" s="47">
        <f>IF(O2540=1,U2539/2/C2540,P2539)</f>
        <v>3.7894353284260429</v>
      </c>
      <c r="Q2540" s="47">
        <f>IF(O2540=1,U2539/2/D2540,Q2539)</f>
        <v>93.056776270251035</v>
      </c>
      <c r="R2540" s="41">
        <f>P2540*C2540/U2539</f>
        <v>0.44442227927976696</v>
      </c>
      <c r="S2540" s="41">
        <f>Q2540*D2540/U2539</f>
        <v>0.56198119209050001</v>
      </c>
      <c r="T2540" s="41">
        <f t="shared" si="475"/>
        <v>0.79081343919459557</v>
      </c>
      <c r="U2540" s="42">
        <f>P2540*C2540+Q2540*D2540</f>
        <v>36977.008442814607</v>
      </c>
      <c r="V2540" s="25">
        <f>B2540</f>
        <v>44729</v>
      </c>
      <c r="W2540">
        <f>C2540/C$2</f>
        <v>1.8745138777415404</v>
      </c>
      <c r="X2540">
        <f>D2540/D$2</f>
        <v>1.5900236474381941</v>
      </c>
      <c r="Y2540">
        <f t="shared" si="476"/>
        <v>1.8488504221407305</v>
      </c>
      <c r="AA2540" s="15">
        <f t="shared" si="477"/>
        <v>1.387815244269186E-2</v>
      </c>
      <c r="AB2540" s="15">
        <f t="shared" si="478"/>
        <v>5.6998197161450825E-4</v>
      </c>
      <c r="AC2540" s="15">
        <f t="shared" si="479"/>
        <v>6.4034713702669777E-3</v>
      </c>
    </row>
    <row r="2541" spans="1:29" x14ac:dyDescent="0.4">
      <c r="A2541" s="43">
        <f t="shared" si="470"/>
        <v>2022</v>
      </c>
      <c r="B2541" s="53">
        <v>44732</v>
      </c>
      <c r="C2541" s="45">
        <v>4330.4327999999996</v>
      </c>
      <c r="D2541" s="45">
        <f>VLOOKUP(B2541,'H11001.CSI  中证全债'!$A$2:$B$2792,2,0)</f>
        <v>221.84200000000001</v>
      </c>
      <c r="E2541" s="14">
        <f t="shared" si="471"/>
        <v>0</v>
      </c>
      <c r="F2541" s="14">
        <f>IF(AND((B2541-$B$2)&gt;123,OR(((G2540*J2540/C2540*C2541)/(G2540*K2540/D2540*D2541))&lt;(4/6),((G2540*J2540/C2540*C2541)/(G2540*K2540/D2540*D2541))&gt;(6/4))),COUNTIF($E$2:E2541,1),0)</f>
        <v>0</v>
      </c>
      <c r="G2541" s="21">
        <f t="shared" si="472"/>
        <v>37091.253572918802</v>
      </c>
      <c r="H2541" s="12">
        <f t="shared" si="473"/>
        <v>3.7932660163502669</v>
      </c>
      <c r="I2541" s="12">
        <f t="shared" si="474"/>
        <v>93.150846082302351</v>
      </c>
      <c r="J2541" s="15">
        <f>IF(OR((ROW(F2541)-MATCH(MAX($F$2:F2541),$F$2:F2541,0))=1,(ROW(F2541)-MATCH(MAX($F$2:F2541),$F$2:F2541,0))&gt;123),IF(OR(((G2540*J2540/C2540*C2541)/(G2540*K2540/D2540*D2541))&lt;(4/6),((G2540*J2540/C2540*C2541)/(G2540*K2540/D2540*D2541))&gt;(6/4)),50%,((G2540*J2540/C2540*C2541)/((G2540*K2540/D2540*D2541)+(G2540*J2540/C2540*C2541)))),((G2540*J2540/C2540*C2541)/((G2540*K2540/D2540*D2541)+(G2540*J2540/C2540*C2541))))</f>
        <v>0.44286676760695659</v>
      </c>
      <c r="K2541" s="18">
        <f t="shared" si="468"/>
        <v>0.55713323239304335</v>
      </c>
      <c r="L2541" s="20">
        <f t="shared" si="469"/>
        <v>0.79490280216227582</v>
      </c>
      <c r="M2541" s="51">
        <f>IF(AND((B2541-$B$2)&gt;123,OR(((U2540*R2540/C2540*C2541)/(U2540*S2540/D2540*D2541))&lt;(4/6),((U2540*R2540/C2540*C2541)/(U2540*S2540/D2540*D2541))&gt;(6/4))),1,0)</f>
        <v>0</v>
      </c>
      <c r="N2541" s="51">
        <f>IF(AND((B2541-$B$2)&gt;123,OR(((U2540*R2540/C2540*C2541)/(U2540*S2540/D2540*D2541))&lt;(4/6),((U2540*R2540/C2540*C2541)/(U2540*S2540/D2540*D2541))&gt;(6/4))),COUNTIF($M$2:M2541,1),0)</f>
        <v>0</v>
      </c>
      <c r="O2541" s="51">
        <f>IF(OR((ROW(N2541)-MATCH(MAX($N$2:N2541),$N$2:N2541,0))=1,(ROW(N2541)-MATCH(MAX($N$2:N2541),$N$2:N2541,0))&gt;123),IF(OR(((U2540*R2540/C2540*C2541)/(U2540*S2540/D2540*D2541))&lt;(4/6),((U2540*R2540/C2540*C2541)/(U2540*S2540/D2540*D2541))&gt;(6/4)),1,0),0)</f>
        <v>0</v>
      </c>
      <c r="P2541" s="47">
        <f>IF(O2541=1,U2540/2/C2541,P2540)</f>
        <v>3.7894353284260429</v>
      </c>
      <c r="Q2541" s="47">
        <f>IF(O2541=1,U2540/2/D2541,Q2540)</f>
        <v>93.056776270251035</v>
      </c>
      <c r="R2541" s="41">
        <f>P2541*C2541/U2540</f>
        <v>0.44378644273165063</v>
      </c>
      <c r="S2541" s="41">
        <f>Q2541*D2541/U2540</f>
        <v>0.5582901979015169</v>
      </c>
      <c r="T2541" s="41">
        <f t="shared" si="475"/>
        <v>0.79490280216228182</v>
      </c>
      <c r="U2541" s="42">
        <f>P2541*C2541+Q2541*D2541</f>
        <v>37053.796401039937</v>
      </c>
      <c r="V2541" s="25">
        <f>B2541</f>
        <v>44732</v>
      </c>
      <c r="W2541">
        <f>C2541/C$2</f>
        <v>1.8838182266646304</v>
      </c>
      <c r="X2541">
        <f>D2541/D$2</f>
        <v>1.5896954496596201</v>
      </c>
      <c r="Y2541">
        <f t="shared" si="476"/>
        <v>1.8526898200519968</v>
      </c>
      <c r="AA2541" s="15">
        <f t="shared" si="477"/>
        <v>4.9636063160545252E-3</v>
      </c>
      <c r="AB2541" s="15">
        <f t="shared" si="478"/>
        <v>-2.0641062735315963E-4</v>
      </c>
      <c r="AC2541" s="15">
        <f t="shared" si="479"/>
        <v>2.0766406331675924E-3</v>
      </c>
    </row>
    <row r="2542" spans="1:29" x14ac:dyDescent="0.4">
      <c r="A2542" s="43">
        <f t="shared" si="470"/>
        <v>2022</v>
      </c>
      <c r="B2542" s="53">
        <v>44733</v>
      </c>
      <c r="C2542" s="45">
        <v>4325.5657000000001</v>
      </c>
      <c r="D2542" s="45">
        <f>VLOOKUP(B2542,'H11001.CSI  中证全债'!$A$2:$B$2792,2,0)</f>
        <v>221.82499999999999</v>
      </c>
      <c r="E2542" s="14">
        <f t="shared" si="471"/>
        <v>0</v>
      </c>
      <c r="F2542" s="14">
        <f>IF(AND((B2542-$B$2)&gt;123,OR(((G2541*J2541/C2541*C2542)/(G2541*K2541/D2541*D2542))&lt;(4/6),((G2541*J2541/C2541*C2542)/(G2541*K2541/D2541*D2542))&gt;(6/4))),COUNTIF($E$2:E2542,1),0)</f>
        <v>0</v>
      </c>
      <c r="G2542" s="21">
        <f t="shared" si="472"/>
        <v>37071.207803507219</v>
      </c>
      <c r="H2542" s="12">
        <f t="shared" si="473"/>
        <v>3.7932660163502669</v>
      </c>
      <c r="I2542" s="12">
        <f t="shared" si="474"/>
        <v>93.150846082302351</v>
      </c>
      <c r="J2542" s="15">
        <f>IF(OR((ROW(F2542)-MATCH(MAX($F$2:F2542),$F$2:F2542,0))=1,(ROW(F2542)-MATCH(MAX($F$2:F2542),$F$2:F2542,0))&gt;123),IF(OR(((G2541*J2541/C2541*C2542)/(G2541*K2541/D2541*D2542))&lt;(4/6),((G2541*J2541/C2541*C2542)/(G2541*K2541/D2541*D2542))&gt;(6/4)),50%,((G2541*J2541/C2541*C2542)/((G2541*K2541/D2541*D2542)+(G2541*J2541/C2541*C2542)))),((G2541*J2541/C2541*C2542)/((G2541*K2541/D2541*D2542)+(G2541*J2541/C2541*C2542))))</f>
        <v>0.44260822194598232</v>
      </c>
      <c r="K2542" s="18">
        <f t="shared" si="468"/>
        <v>0.55739177805401763</v>
      </c>
      <c r="L2542" s="20">
        <f t="shared" si="469"/>
        <v>0.79407023815677547</v>
      </c>
      <c r="M2542" s="51">
        <f>IF(AND((B2542-$B$2)&gt;123,OR(((U2541*R2541/C2541*C2542)/(U2541*S2541/D2541*D2542))&lt;(4/6),((U2541*R2541/C2541*C2542)/(U2541*S2541/D2541*D2542))&gt;(6/4))),1,0)</f>
        <v>0</v>
      </c>
      <c r="N2542" s="51">
        <f>IF(AND((B2542-$B$2)&gt;123,OR(((U2541*R2541/C2541*C2542)/(U2541*S2541/D2541*D2542))&lt;(4/6),((U2541*R2541/C2541*C2542)/(U2541*S2541/D2541*D2542))&gt;(6/4))),COUNTIF($M$2:M2542,1),0)</f>
        <v>0</v>
      </c>
      <c r="O2542" s="51">
        <f>IF(OR((ROW(N2542)-MATCH(MAX($N$2:N2542),$N$2:N2542,0))=1,(ROW(N2542)-MATCH(MAX($N$2:N2542),$N$2:N2542,0))&gt;123),IF(OR(((U2541*R2541/C2541*C2542)/(U2541*S2541/D2541*D2542))&lt;(4/6),((U2541*R2541/C2541*C2542)/(U2541*S2541/D2541*D2542))&gt;(6/4)),1,0),0)</f>
        <v>0</v>
      </c>
      <c r="P2542" s="47">
        <f>IF(O2542=1,U2541/2/C2542,P2541)</f>
        <v>3.7894353284260429</v>
      </c>
      <c r="Q2542" s="47">
        <f>IF(O2542=1,U2541/2/D2542,Q2541)</f>
        <v>93.056776270251035</v>
      </c>
      <c r="R2542" s="41">
        <f>P2542*C2542/U2541</f>
        <v>0.4423690167021021</v>
      </c>
      <c r="S2542" s="41">
        <f>Q2542*D2542/U2541</f>
        <v>0.55709053865177216</v>
      </c>
      <c r="T2542" s="41">
        <f t="shared" si="475"/>
        <v>0.79407023815678091</v>
      </c>
      <c r="U2542" s="42">
        <f>P2542*C2542+Q2542*D2542</f>
        <v>37033.770875156362</v>
      </c>
      <c r="V2542" s="25">
        <f>B2542</f>
        <v>44733</v>
      </c>
      <c r="W2542">
        <f>C2542/C$2</f>
        <v>1.8817009482967504</v>
      </c>
      <c r="X2542">
        <f>D2542/D$2</f>
        <v>1.5895736295234681</v>
      </c>
      <c r="Y2542">
        <f t="shared" si="476"/>
        <v>1.8516885437578181</v>
      </c>
      <c r="AA2542" s="15">
        <f t="shared" si="477"/>
        <v>-1.1239292294292769E-3</v>
      </c>
      <c r="AB2542" s="15">
        <f t="shared" si="478"/>
        <v>-7.6631115839220776E-5</v>
      </c>
      <c r="AC2542" s="15">
        <f t="shared" si="479"/>
        <v>-5.4044464612568177E-4</v>
      </c>
    </row>
    <row r="2543" spans="1:29" x14ac:dyDescent="0.4">
      <c r="A2543" s="43">
        <f t="shared" si="470"/>
        <v>2022</v>
      </c>
      <c r="B2543" s="53">
        <v>44734</v>
      </c>
      <c r="C2543" s="45">
        <v>4270.6226999999999</v>
      </c>
      <c r="D2543" s="45">
        <f>VLOOKUP(B2543,'H11001.CSI  中证全债'!$A$2:$B$2792,2,0)</f>
        <v>221.84800000000001</v>
      </c>
      <c r="E2543" s="14">
        <f t="shared" si="471"/>
        <v>0</v>
      </c>
      <c r="F2543" s="14">
        <f>IF(AND((B2543-$B$2)&gt;123,OR(((G2542*J2542/C2542*C2543)/(G2542*K2542/D2542*D2543))&lt;(4/6),((G2542*J2542/C2542*C2543)/(G2542*K2542/D2542*D2543))&gt;(6/4))),COUNTIF($E$2:E2543,1),0)</f>
        <v>0</v>
      </c>
      <c r="G2543" s="21">
        <f t="shared" si="472"/>
        <v>36864.93685823078</v>
      </c>
      <c r="H2543" s="12">
        <f t="shared" si="473"/>
        <v>3.7932660163502669</v>
      </c>
      <c r="I2543" s="12">
        <f t="shared" si="474"/>
        <v>93.150846082302351</v>
      </c>
      <c r="J2543" s="15">
        <f>IF(OR((ROW(F2543)-MATCH(MAX($F$2:F2543),$F$2:F2543,0))=1,(ROW(F2543)-MATCH(MAX($F$2:F2543),$F$2:F2543,0))&gt;123),IF(OR(((G2542*J2542/C2542*C2543)/(G2542*K2542/D2542*D2543))&lt;(4/6),((G2542*J2542/C2542*C2543)/(G2542*K2542/D2542*D2543))&gt;(6/4)),50%,((G2542*J2542/C2542*C2543)/((G2542*K2542/D2542*D2543)+(G2542*J2542/C2542*C2543)))),((G2542*J2542/C2542*C2543)/((G2542*K2542/D2542*D2543)+(G2542*J2542/C2542*C2543))))</f>
        <v>0.43943132247484534</v>
      </c>
      <c r="K2543" s="18">
        <f t="shared" si="468"/>
        <v>0.5605686775251546</v>
      </c>
      <c r="L2543" s="20">
        <f t="shared" si="469"/>
        <v>0.78390274036516527</v>
      </c>
      <c r="M2543" s="51">
        <f>IF(AND((B2543-$B$2)&gt;123,OR(((U2542*R2542/C2542*C2543)/(U2542*S2542/D2542*D2543))&lt;(4/6),((U2542*R2542/C2542*C2543)/(U2542*S2542/D2542*D2543))&gt;(6/4))),1,0)</f>
        <v>0</v>
      </c>
      <c r="N2543" s="51">
        <f>IF(AND((B2543-$B$2)&gt;123,OR(((U2542*R2542/C2542*C2543)/(U2542*S2542/D2542*D2543))&lt;(4/6),((U2542*R2542/C2542*C2543)/(U2542*S2542/D2542*D2543))&gt;(6/4))),COUNTIF($M$2:M2543,1),0)</f>
        <v>0</v>
      </c>
      <c r="O2543" s="51">
        <f>IF(OR((ROW(N2543)-MATCH(MAX($N$2:N2543),$N$2:N2543,0))=1,(ROW(N2543)-MATCH(MAX($N$2:N2543),$N$2:N2543,0))&gt;123),IF(OR(((U2542*R2542/C2542*C2543)/(U2542*S2542/D2542*D2543))&lt;(4/6),((U2542*R2542/C2542*C2543)/(U2542*S2542/D2542*D2543))&gt;(6/4)),1,0),0)</f>
        <v>0</v>
      </c>
      <c r="P2543" s="47">
        <f>IF(O2543=1,U2542/2/C2543,P2542)</f>
        <v>3.7894353284260429</v>
      </c>
      <c r="Q2543" s="47">
        <f>IF(O2543=1,U2542/2/D2543,Q2542)</f>
        <v>93.056776270251035</v>
      </c>
      <c r="R2543" s="41">
        <f>P2543*C2543/U2542</f>
        <v>0.43698624664264318</v>
      </c>
      <c r="S2543" s="41">
        <f>Q2543*D2543/U2542</f>
        <v>0.55744957140866602</v>
      </c>
      <c r="T2543" s="41">
        <f t="shared" si="475"/>
        <v>0.78390274036517071</v>
      </c>
      <c r="U2543" s="42">
        <f>P2543*C2543+Q2543*D2543</f>
        <v>36827.708235760867</v>
      </c>
      <c r="V2543" s="25">
        <f>B2543</f>
        <v>44734</v>
      </c>
      <c r="W2543">
        <f>C2543/C$2</f>
        <v>1.8577997288094892</v>
      </c>
      <c r="X2543">
        <f>D2543/D$2</f>
        <v>1.5897384450017915</v>
      </c>
      <c r="Y2543">
        <f t="shared" si="476"/>
        <v>1.8413854117880433</v>
      </c>
      <c r="AA2543" s="15">
        <f t="shared" si="477"/>
        <v>-1.2701922432943324E-2</v>
      </c>
      <c r="AB2543" s="15">
        <f t="shared" si="478"/>
        <v>1.0368533754090414E-4</v>
      </c>
      <c r="AC2543" s="15">
        <f t="shared" si="479"/>
        <v>-5.564181948690794E-3</v>
      </c>
    </row>
    <row r="2544" spans="1:29" x14ac:dyDescent="0.4">
      <c r="A2544" s="43">
        <f t="shared" si="470"/>
        <v>2022</v>
      </c>
      <c r="B2544" s="53">
        <v>44735</v>
      </c>
      <c r="C2544" s="45">
        <v>4343.8780999999999</v>
      </c>
      <c r="D2544" s="45">
        <f>VLOOKUP(B2544,'H11001.CSI  中证全债'!$A$2:$B$2792,2,0)</f>
        <v>221.86439999999999</v>
      </c>
      <c r="E2544" s="14">
        <f t="shared" si="471"/>
        <v>0</v>
      </c>
      <c r="F2544" s="14">
        <f>IF(AND((B2544-$B$2)&gt;123,OR(((G2543*J2543/C2543*C2544)/(G2543*K2543/D2543*D2544))&lt;(4/6),((G2543*J2543/C2543*C2544)/(G2543*K2543/D2543*D2544))&gt;(6/4))),COUNTIF($E$2:E2544,1),0)</f>
        <v>0</v>
      </c>
      <c r="G2544" s="21">
        <f t="shared" si="472"/>
        <v>37144.341751440676</v>
      </c>
      <c r="H2544" s="12">
        <f t="shared" si="473"/>
        <v>3.7932660163502669</v>
      </c>
      <c r="I2544" s="12">
        <f t="shared" si="474"/>
        <v>93.150846082302351</v>
      </c>
      <c r="J2544" s="15">
        <f>IF(OR((ROW(F2544)-MATCH(MAX($F$2:F2544),$F$2:F2544,0))=1,(ROW(F2544)-MATCH(MAX($F$2:F2544),$F$2:F2544,0))&gt;123),IF(OR(((G2543*J2543/C2543*C2544)/(G2543*K2543/D2543*D2544))&lt;(4/6),((G2543*J2543/C2543*C2544)/(G2543*K2543/D2543*D2544))&gt;(6/4)),50%,((G2543*J2543/C2543*C2544)/((G2543*K2543/D2543*D2544)+(G2543*J2543/C2543*C2544)))),((G2543*J2543/C2543*C2544)/((G2543*K2543/D2543*D2544)+(G2543*J2543/C2543*C2544))))</f>
        <v>0.44360686982046393</v>
      </c>
      <c r="K2544" s="18">
        <f t="shared" si="468"/>
        <v>0.55639313017953607</v>
      </c>
      <c r="L2544" s="20">
        <f t="shared" si="469"/>
        <v>0.79729034338961291</v>
      </c>
      <c r="M2544" s="51">
        <f>IF(AND((B2544-$B$2)&gt;123,OR(((U2543*R2543/C2543*C2544)/(U2543*S2543/D2543*D2544))&lt;(4/6),((U2543*R2543/C2543*C2544)/(U2543*S2543/D2543*D2544))&gt;(6/4))),1,0)</f>
        <v>0</v>
      </c>
      <c r="N2544" s="51">
        <f>IF(AND((B2544-$B$2)&gt;123,OR(((U2543*R2543/C2543*C2544)/(U2543*S2543/D2543*D2544))&lt;(4/6),((U2543*R2543/C2543*C2544)/(U2543*S2543/D2543*D2544))&gt;(6/4))),COUNTIF($M$2:M2544,1),0)</f>
        <v>0</v>
      </c>
      <c r="O2544" s="51">
        <f>IF(OR((ROW(N2544)-MATCH(MAX($N$2:N2544),$N$2:N2544,0))=1,(ROW(N2544)-MATCH(MAX($N$2:N2544),$N$2:N2544,0))&gt;123),IF(OR(((U2543*R2543/C2543*C2544)/(U2543*S2543/D2543*D2544))&lt;(4/6),((U2543*R2543/C2543*C2544)/(U2543*S2543/D2543*D2544))&gt;(6/4)),1,0),0)</f>
        <v>0</v>
      </c>
      <c r="P2544" s="47">
        <f>IF(O2544=1,U2543/2/C2544,P2543)</f>
        <v>3.7894353284260429</v>
      </c>
      <c r="Q2544" s="47">
        <f>IF(O2544=1,U2543/2/D2544,Q2543)</f>
        <v>93.056776270251035</v>
      </c>
      <c r="R2544" s="41">
        <f>P2544*C2544/U2543</f>
        <v>0.4469690329123493</v>
      </c>
      <c r="S2544" s="41">
        <f>Q2544*D2544/U2543</f>
        <v>0.56061011727809817</v>
      </c>
      <c r="T2544" s="41">
        <f t="shared" si="475"/>
        <v>0.79729034338961868</v>
      </c>
      <c r="U2544" s="42">
        <f>P2544*C2544+Q2544*D2544</f>
        <v>37106.830967649679</v>
      </c>
      <c r="V2544" s="25">
        <f>B2544</f>
        <v>44735</v>
      </c>
      <c r="W2544">
        <f>C2544/C$2</f>
        <v>1.8896671804234728</v>
      </c>
      <c r="X2544">
        <f>D2544/D$2</f>
        <v>1.5898559656037261</v>
      </c>
      <c r="Y2544">
        <f t="shared" si="476"/>
        <v>1.855341548382484</v>
      </c>
      <c r="AA2544" s="15">
        <f t="shared" si="477"/>
        <v>1.7153329887934055E-2</v>
      </c>
      <c r="AB2544" s="15">
        <f t="shared" si="478"/>
        <v>7.3924488839027802E-5</v>
      </c>
      <c r="AC2544" s="15">
        <f t="shared" si="479"/>
        <v>7.5791501904476366E-3</v>
      </c>
    </row>
    <row r="2545" spans="1:29" x14ac:dyDescent="0.4">
      <c r="A2545" s="43">
        <f t="shared" si="470"/>
        <v>2022</v>
      </c>
      <c r="B2545" s="53">
        <v>44736</v>
      </c>
      <c r="C2545" s="45">
        <v>4394.7722999999996</v>
      </c>
      <c r="D2545" s="45">
        <f>VLOOKUP(B2545,'H11001.CSI  中证全债'!$A$2:$B$2792,2,0)</f>
        <v>221.90440000000001</v>
      </c>
      <c r="E2545" s="14">
        <f t="shared" si="471"/>
        <v>0</v>
      </c>
      <c r="F2545" s="14">
        <f>IF(AND((B2545-$B$2)&gt;123,OR(((G2544*J2544/C2544*C2545)/(G2544*K2544/D2544*D2545))&lt;(4/6),((G2544*J2544/C2544*C2545)/(G2544*K2544/D2544*D2545))&gt;(6/4))),COUNTIF($E$2:E2545,1),0)</f>
        <v>0</v>
      </c>
      <c r="G2545" s="21">
        <f t="shared" si="472"/>
        <v>37341.123024573302</v>
      </c>
      <c r="H2545" s="12">
        <f t="shared" si="473"/>
        <v>3.7932660163502669</v>
      </c>
      <c r="I2545" s="12">
        <f t="shared" si="474"/>
        <v>93.150846082302351</v>
      </c>
      <c r="J2545" s="15">
        <f>IF(OR((ROW(F2545)-MATCH(MAX($F$2:F2545),$F$2:F2545,0))=1,(ROW(F2545)-MATCH(MAX($F$2:F2545),$F$2:F2545,0))&gt;123),IF(OR(((G2544*J2544/C2544*C2545)/(G2544*K2544/D2544*D2545))&lt;(4/6),((G2544*J2544/C2544*C2545)/(G2544*K2544/D2544*D2545))&gt;(6/4)),50%,((G2544*J2544/C2544*C2545)/((G2544*K2544/D2544*D2545)+(G2544*J2544/C2544*C2545)))),((G2544*J2544/C2544*C2545)/((G2544*K2544/D2544*D2545)+(G2544*J2544/C2544*C2545))))</f>
        <v>0.44643918192329179</v>
      </c>
      <c r="K2545" s="18">
        <f t="shared" si="468"/>
        <v>0.55356081807670821</v>
      </c>
      <c r="L2545" s="20">
        <f t="shared" si="469"/>
        <v>0.80648623844874023</v>
      </c>
      <c r="M2545" s="51">
        <f>IF(AND((B2545-$B$2)&gt;123,OR(((U2544*R2544/C2544*C2545)/(U2544*S2544/D2544*D2545))&lt;(4/6),((U2544*R2544/C2544*C2545)/(U2544*S2544/D2544*D2545))&gt;(6/4))),1,0)</f>
        <v>0</v>
      </c>
      <c r="N2545" s="51">
        <f>IF(AND((B2545-$B$2)&gt;123,OR(((U2544*R2544/C2544*C2545)/(U2544*S2544/D2544*D2545))&lt;(4/6),((U2544*R2544/C2544*C2545)/(U2544*S2544/D2544*D2545))&gt;(6/4))),COUNTIF($M$2:M2545,1),0)</f>
        <v>0</v>
      </c>
      <c r="O2545" s="51">
        <f>IF(OR((ROW(N2545)-MATCH(MAX($N$2:N2545),$N$2:N2545,0))=1,(ROW(N2545)-MATCH(MAX($N$2:N2545),$N$2:N2545,0))&gt;123),IF(OR(((U2544*R2544/C2544*C2545)/(U2544*S2544/D2544*D2545))&lt;(4/6),((U2544*R2544/C2544*C2545)/(U2544*S2544/D2544*D2545))&gt;(6/4)),1,0),0)</f>
        <v>0</v>
      </c>
      <c r="P2545" s="47">
        <f>IF(O2545=1,U2544/2/C2545,P2544)</f>
        <v>3.7894353284260429</v>
      </c>
      <c r="Q2545" s="47">
        <f>IF(O2545=1,U2544/2/D2545,Q2544)</f>
        <v>93.056776270251035</v>
      </c>
      <c r="R2545" s="41">
        <f>P2545*C2545/U2544</f>
        <v>0.44880430313564468</v>
      </c>
      <c r="S2545" s="41">
        <f>Q2545*D2545/U2544</f>
        <v>0.55649344246581001</v>
      </c>
      <c r="T2545" s="41">
        <f t="shared" si="475"/>
        <v>0.8064862384487459</v>
      </c>
      <c r="U2545" s="42">
        <f>P2545*C2545+Q2545*D2545</f>
        <v>37303.413518192465</v>
      </c>
      <c r="V2545" s="25">
        <f>B2545</f>
        <v>44736</v>
      </c>
      <c r="W2545">
        <f>C2545/C$2</f>
        <v>1.9118070971522383</v>
      </c>
      <c r="X2545">
        <f>D2545/D$2</f>
        <v>1.5901426012182014</v>
      </c>
      <c r="Y2545">
        <f t="shared" si="476"/>
        <v>1.8651706759096232</v>
      </c>
      <c r="AA2545" s="15">
        <f t="shared" si="477"/>
        <v>1.1716304838296443E-2</v>
      </c>
      <c r="AB2545" s="15">
        <f t="shared" si="478"/>
        <v>1.8029030344668406E-4</v>
      </c>
      <c r="AC2545" s="15">
        <f t="shared" si="479"/>
        <v>5.2977456014544622E-3</v>
      </c>
    </row>
    <row r="2546" spans="1:29" x14ac:dyDescent="0.4">
      <c r="A2546" s="43">
        <f t="shared" si="470"/>
        <v>2022</v>
      </c>
      <c r="B2546" s="53">
        <v>44739</v>
      </c>
      <c r="C2546" s="45">
        <v>4444.2638999999999</v>
      </c>
      <c r="D2546" s="45">
        <f>VLOOKUP(B2546,'H11001.CSI  中证全债'!$A$2:$B$2792,2,0)</f>
        <v>221.66489999999999</v>
      </c>
      <c r="E2546" s="14">
        <f t="shared" si="471"/>
        <v>0</v>
      </c>
      <c r="F2546" s="14">
        <f>IF(AND((B2546-$B$2)&gt;123,OR(((G2545*J2545/C2545*C2546)/(G2545*K2545/D2545*D2546))&lt;(4/6),((G2545*J2545/C2545*C2546)/(G2545*K2545/D2545*D2546))&gt;(6/4))),COUNTIF($E$2:E2546,1),0)</f>
        <v>0</v>
      </c>
      <c r="G2546" s="21">
        <f t="shared" si="472"/>
        <v>37506.548201311394</v>
      </c>
      <c r="H2546" s="12">
        <f t="shared" si="473"/>
        <v>3.7932660163502669</v>
      </c>
      <c r="I2546" s="12">
        <f t="shared" si="474"/>
        <v>93.150846082302351</v>
      </c>
      <c r="J2546" s="15">
        <f>IF(OR((ROW(F2546)-MATCH(MAX($F$2:F2546),$F$2:F2546,0))=1,(ROW(F2546)-MATCH(MAX($F$2:F2546),$F$2:F2546,0))&gt;123),IF(OR(((G2545*J2545/C2545*C2546)/(G2545*K2545/D2545*D2546))&lt;(4/6),((G2545*J2545/C2545*C2546)/(G2545*K2545/D2545*D2546))&gt;(6/4)),50%,((G2545*J2545/C2545*C2546)/((G2545*K2545/D2545*D2546)+(G2545*J2545/C2545*C2546)))),((G2545*J2545/C2545*C2546)/((G2545*K2545/D2545*D2546)+(G2545*J2545/C2545*C2546))))</f>
        <v>0.44947551902344518</v>
      </c>
      <c r="K2546" s="18">
        <f t="shared" si="468"/>
        <v>0.55052448097655482</v>
      </c>
      <c r="L2546" s="20">
        <f t="shared" si="469"/>
        <v>0.8164496485717353</v>
      </c>
      <c r="M2546" s="51">
        <f>IF(AND((B2546-$B$2)&gt;123,OR(((U2545*R2545/C2545*C2546)/(U2545*S2545/D2545*D2546))&lt;(4/6),((U2545*R2545/C2545*C2546)/(U2545*S2545/D2545*D2546))&gt;(6/4))),1,0)</f>
        <v>0</v>
      </c>
      <c r="N2546" s="51">
        <f>IF(AND((B2546-$B$2)&gt;123,OR(((U2545*R2545/C2545*C2546)/(U2545*S2545/D2545*D2546))&lt;(4/6),((U2545*R2545/C2545*C2546)/(U2545*S2545/D2545*D2546))&gt;(6/4))),COUNTIF($M$2:M2546,1),0)</f>
        <v>0</v>
      </c>
      <c r="O2546" s="51">
        <f>IF(OR((ROW(N2546)-MATCH(MAX($N$2:N2546),$N$2:N2546,0))=1,(ROW(N2546)-MATCH(MAX($N$2:N2546),$N$2:N2546,0))&gt;123),IF(OR(((U2545*R2545/C2545*C2546)/(U2545*S2545/D2545*D2546))&lt;(4/6),((U2545*R2545/C2545*C2546)/(U2545*S2545/D2545*D2546))&gt;(6/4)),1,0),0)</f>
        <v>0</v>
      </c>
      <c r="P2546" s="47">
        <f>IF(O2546=1,U2545/2/C2546,P2545)</f>
        <v>3.7894353284260429</v>
      </c>
      <c r="Q2546" s="47">
        <f>IF(O2546=1,U2545/2/D2546,Q2545)</f>
        <v>93.056776270251035</v>
      </c>
      <c r="R2546" s="41">
        <f>P2546*C2546/U2545</f>
        <v>0.45146674374170104</v>
      </c>
      <c r="S2546" s="41">
        <f>Q2546*D2546/U2545</f>
        <v>0.55296336342538199</v>
      </c>
      <c r="T2546" s="41">
        <f t="shared" si="475"/>
        <v>0.81644964857174107</v>
      </c>
      <c r="U2546" s="42">
        <f>P2546*C2546+Q2546*D2546</f>
        <v>37468.671637776075</v>
      </c>
      <c r="V2546" s="25">
        <f>B2546</f>
        <v>44739</v>
      </c>
      <c r="W2546">
        <f>C2546/C$2</f>
        <v>1.9333368569828944</v>
      </c>
      <c r="X2546">
        <f>D2546/D$2</f>
        <v>1.5884263704765316</v>
      </c>
      <c r="Y2546">
        <f t="shared" si="476"/>
        <v>1.8734335818888037</v>
      </c>
      <c r="AA2546" s="15">
        <f t="shared" si="477"/>
        <v>1.1261470816133157E-2</v>
      </c>
      <c r="AB2546" s="15">
        <f t="shared" si="478"/>
        <v>-1.0792936057150149E-3</v>
      </c>
      <c r="AC2546" s="15">
        <f t="shared" si="479"/>
        <v>4.4301071670831416E-3</v>
      </c>
    </row>
    <row r="2547" spans="1:29" x14ac:dyDescent="0.4">
      <c r="A2547" s="43">
        <f t="shared" si="470"/>
        <v>2022</v>
      </c>
      <c r="B2547" s="53">
        <v>44740</v>
      </c>
      <c r="C2547" s="45">
        <v>4490.5165999999999</v>
      </c>
      <c r="D2547" s="45">
        <f>VLOOKUP(B2547,'H11001.CSI  中证全债'!$A$2:$B$2792,2,0)</f>
        <v>221.63919999999999</v>
      </c>
      <c r="E2547" s="14">
        <f t="shared" si="471"/>
        <v>0</v>
      </c>
      <c r="F2547" s="14">
        <f>IF(AND((B2547-$B$2)&gt;123,OR(((G2546*J2546/C2546*C2547)/(G2546*K2546/D2546*D2547))&lt;(4/6),((G2546*J2546/C2546*C2547)/(G2546*K2546/D2546*D2547))&gt;(6/4))),COUNTIF($E$2:E2547,1),0)</f>
        <v>0</v>
      </c>
      <c r="G2547" s="21">
        <f t="shared" si="472"/>
        <v>37679.603019641523</v>
      </c>
      <c r="H2547" s="12">
        <f t="shared" si="473"/>
        <v>3.7932660163502669</v>
      </c>
      <c r="I2547" s="12">
        <f t="shared" si="474"/>
        <v>93.150846082302351</v>
      </c>
      <c r="J2547" s="15">
        <f>IF(OR((ROW(F2547)-MATCH(MAX($F$2:F2547),$F$2:F2547,0))=1,(ROW(F2547)-MATCH(MAX($F$2:F2547),$F$2:F2547,0))&gt;123),IF(OR(((G2546*J2546/C2546*C2547)/(G2546*K2546/D2546*D2547))&lt;(4/6),((G2546*J2546/C2546*C2547)/(G2546*K2546/D2546*D2547))&gt;(6/4)),50%,((G2546*J2546/C2546*C2547)/((G2546*K2546/D2546*D2547)+(G2546*J2546/C2546*C2547)))),((G2546*J2546/C2546*C2547)/((G2546*K2546/D2546*D2547)+(G2546*J2546/C2546*C2547))))</f>
        <v>0.45206750203173462</v>
      </c>
      <c r="K2547" s="18">
        <f t="shared" si="468"/>
        <v>0.54793249796826538</v>
      </c>
      <c r="L2547" s="20">
        <f t="shared" si="469"/>
        <v>0.82504232493601248</v>
      </c>
      <c r="M2547" s="51">
        <f>IF(AND((B2547-$B$2)&gt;123,OR(((U2546*R2546/C2546*C2547)/(U2546*S2546/D2546*D2547))&lt;(4/6),((U2546*R2546/C2546*C2547)/(U2546*S2546/D2546*D2547))&gt;(6/4))),1,0)</f>
        <v>0</v>
      </c>
      <c r="N2547" s="51">
        <f>IF(AND((B2547-$B$2)&gt;123,OR(((U2546*R2546/C2546*C2547)/(U2546*S2546/D2546*D2547))&lt;(4/6),((U2546*R2546/C2546*C2547)/(U2546*S2546/D2546*D2547))&gt;(6/4))),COUNTIF($M$2:M2547,1),0)</f>
        <v>0</v>
      </c>
      <c r="O2547" s="51">
        <f>IF(OR((ROW(N2547)-MATCH(MAX($N$2:N2547),$N$2:N2547,0))=1,(ROW(N2547)-MATCH(MAX($N$2:N2547),$N$2:N2547,0))&gt;123),IF(OR(((U2546*R2546/C2546*C2547)/(U2546*S2546/D2546*D2547))&lt;(4/6),((U2546*R2546/C2546*C2547)/(U2546*S2546/D2546*D2547))&gt;(6/4)),1,0),0)</f>
        <v>0</v>
      </c>
      <c r="P2547" s="47">
        <f>IF(O2547=1,U2546/2/C2547,P2546)</f>
        <v>3.7894353284260429</v>
      </c>
      <c r="Q2547" s="47">
        <f>IF(O2547=1,U2546/2/D2547,Q2546)</f>
        <v>93.056776270251035</v>
      </c>
      <c r="R2547" s="41">
        <f>P2547*C2547/U2546</f>
        <v>0.45415333672431196</v>
      </c>
      <c r="S2547" s="41">
        <f>Q2547*D2547/U2546</f>
        <v>0.55046065274230804</v>
      </c>
      <c r="T2547" s="41">
        <f t="shared" si="475"/>
        <v>0.82504232493601815</v>
      </c>
      <c r="U2547" s="42">
        <f>P2547*C2547+Q2547*D2547</f>
        <v>37641.551694041016</v>
      </c>
      <c r="V2547" s="25">
        <f>B2547</f>
        <v>44740</v>
      </c>
      <c r="W2547">
        <f>C2547/C$2</f>
        <v>1.9534576355093389</v>
      </c>
      <c r="X2547">
        <f>D2547/D$2</f>
        <v>1.5882422070942313</v>
      </c>
      <c r="Y2547">
        <f t="shared" si="476"/>
        <v>1.8820775847020508</v>
      </c>
      <c r="AA2547" s="15">
        <f t="shared" si="477"/>
        <v>1.0407280269742802E-2</v>
      </c>
      <c r="AB2547" s="15">
        <f t="shared" si="478"/>
        <v>-1.1594077366339217E-4</v>
      </c>
      <c r="AC2547" s="15">
        <f t="shared" si="479"/>
        <v>4.6139894666199499E-3</v>
      </c>
    </row>
    <row r="2548" spans="1:29" x14ac:dyDescent="0.4">
      <c r="A2548" s="43">
        <f t="shared" si="470"/>
        <v>2022</v>
      </c>
      <c r="B2548" s="53">
        <v>44741</v>
      </c>
      <c r="C2548" s="45">
        <v>4421.357</v>
      </c>
      <c r="D2548" s="45">
        <f>VLOOKUP(B2548,'H11001.CSI  中证全债'!$A$2:$B$2792,2,0)</f>
        <v>221.62649999999999</v>
      </c>
      <c r="E2548" s="14">
        <f t="shared" si="471"/>
        <v>0</v>
      </c>
      <c r="F2548" s="14">
        <f>IF(AND((B2548-$B$2)&gt;123,OR(((G2547*J2547/C2547*C2548)/(G2547*K2547/D2547*D2548))&lt;(4/6),((G2547*J2547/C2547*C2548)/(G2547*K2547/D2547*D2548))&gt;(6/4))),COUNTIF($E$2:E2548,1),0)</f>
        <v>0</v>
      </c>
      <c r="G2548" s="21">
        <f t="shared" si="472"/>
        <v>37416.0792435119</v>
      </c>
      <c r="H2548" s="12">
        <f t="shared" si="473"/>
        <v>3.7932660163502669</v>
      </c>
      <c r="I2548" s="12">
        <f t="shared" si="474"/>
        <v>93.150846082302351</v>
      </c>
      <c r="J2548" s="15">
        <f>IF(OR((ROW(F2548)-MATCH(MAX($F$2:F2548),$F$2:F2548,0))=1,(ROW(F2548)-MATCH(MAX($F$2:F2548),$F$2:F2548,0))&gt;123),IF(OR(((G2547*J2547/C2547*C2548)/(G2547*K2547/D2547*D2548))&lt;(4/6),((G2547*J2547/C2547*C2548)/(G2547*K2547/D2547*D2548))&gt;(6/4)),50%,((G2547*J2547/C2547*C2548)/((G2547*K2547/D2547*D2548)+(G2547*J2547/C2547*C2548)))),((G2547*J2547/C2547*C2548)/((G2547*K2547/D2547*D2548)+(G2547*J2547/C2547*C2548))))</f>
        <v>0.44823999717075103</v>
      </c>
      <c r="K2548" s="18">
        <f t="shared" si="468"/>
        <v>0.55176000282924897</v>
      </c>
      <c r="L2548" s="20">
        <f t="shared" si="469"/>
        <v>0.81238218586399802</v>
      </c>
      <c r="M2548" s="51">
        <f>IF(AND((B2548-$B$2)&gt;123,OR(((U2547*R2547/C2547*C2548)/(U2547*S2547/D2547*D2548))&lt;(4/6),((U2547*R2547/C2547*C2548)/(U2547*S2547/D2547*D2548))&gt;(6/4))),1,0)</f>
        <v>0</v>
      </c>
      <c r="N2548" s="51">
        <f>IF(AND((B2548-$B$2)&gt;123,OR(((U2547*R2547/C2547*C2548)/(U2547*S2547/D2547*D2548))&lt;(4/6),((U2547*R2547/C2547*C2548)/(U2547*S2547/D2547*D2548))&gt;(6/4))),COUNTIF($M$2:M2548,1),0)</f>
        <v>0</v>
      </c>
      <c r="O2548" s="51">
        <f>IF(OR((ROW(N2548)-MATCH(MAX($N$2:N2548),$N$2:N2548,0))=1,(ROW(N2548)-MATCH(MAX($N$2:N2548),$N$2:N2548,0))&gt;123),IF(OR(((U2547*R2547/C2547*C2548)/(U2547*S2547/D2547*D2548))&lt;(4/6),((U2547*R2547/C2547*C2548)/(U2547*S2547/D2547*D2548))&gt;(6/4)),1,0),0)</f>
        <v>0</v>
      </c>
      <c r="P2548" s="47">
        <f>IF(O2548=1,U2547/2/C2548,P2547)</f>
        <v>3.7894353284260429</v>
      </c>
      <c r="Q2548" s="47">
        <f>IF(O2548=1,U2547/2/D2548,Q2547)</f>
        <v>93.056776270251035</v>
      </c>
      <c r="R2548" s="41">
        <f>P2548*C2548/U2547</f>
        <v>0.44510509427368156</v>
      </c>
      <c r="S2548" s="41">
        <f>Q2548*D2548/U2547</f>
        <v>0.54790110125358416</v>
      </c>
      <c r="T2548" s="41">
        <f t="shared" si="475"/>
        <v>0.81238218586400379</v>
      </c>
      <c r="U2548" s="42">
        <f>P2548*C2548+Q2548*D2548</f>
        <v>37378.294041442568</v>
      </c>
      <c r="V2548" s="25">
        <f>B2548</f>
        <v>44741</v>
      </c>
      <c r="W2548">
        <f>C2548/C$2</f>
        <v>1.9233719325216758</v>
      </c>
      <c r="X2548">
        <f>D2548/D$2</f>
        <v>1.5881512002866354</v>
      </c>
      <c r="Y2548">
        <f t="shared" si="476"/>
        <v>1.8689147020721284</v>
      </c>
      <c r="AA2548" s="15">
        <f t="shared" si="477"/>
        <v>-1.5401256951148912E-2</v>
      </c>
      <c r="AB2548" s="15">
        <f t="shared" si="478"/>
        <v>-5.7300333154097771E-5</v>
      </c>
      <c r="AC2548" s="15">
        <f t="shared" si="479"/>
        <v>-6.993804472734455E-3</v>
      </c>
    </row>
    <row r="2549" spans="1:29" x14ac:dyDescent="0.4">
      <c r="A2549" s="43">
        <f t="shared" si="470"/>
        <v>2022</v>
      </c>
      <c r="B2549" s="53">
        <v>44742</v>
      </c>
      <c r="C2549" s="45">
        <v>4485.0108</v>
      </c>
      <c r="D2549" s="45">
        <f>VLOOKUP(B2549,'H11001.CSI  中证全债'!$A$2:$B$2792,2,0)</f>
        <v>221.785</v>
      </c>
      <c r="E2549" s="14">
        <f t="shared" si="471"/>
        <v>0</v>
      </c>
      <c r="F2549" s="14">
        <f>IF(AND((B2549-$B$2)&gt;123,OR(((G2548*J2548/C2548*C2549)/(G2548*K2548/D2548*D2549))&lt;(4/6),((G2548*J2548/C2548*C2549)/(G2548*K2548/D2548*D2549))&gt;(6/4))),COUNTIF($E$2:E2549,1),0)</f>
        <v>0</v>
      </c>
      <c r="G2549" s="21">
        <f t="shared" si="472"/>
        <v>37672.299448967504</v>
      </c>
      <c r="H2549" s="12">
        <f t="shared" si="473"/>
        <v>3.7932660163502669</v>
      </c>
      <c r="I2549" s="12">
        <f t="shared" si="474"/>
        <v>93.150846082302351</v>
      </c>
      <c r="J2549" s="15">
        <f>IF(OR((ROW(F2549)-MATCH(MAX($F$2:F2549),$F$2:F2549,0))=1,(ROW(F2549)-MATCH(MAX($F$2:F2549),$F$2:F2549,0))&gt;123),IF(OR(((G2548*J2548/C2548*C2549)/(G2548*K2548/D2548*D2549))&lt;(4/6),((G2548*J2548/C2548*C2549)/(G2548*K2548/D2548*D2549))&gt;(6/4)),50%,((G2548*J2548/C2548*C2549)/((G2548*K2548/D2548*D2549)+(G2548*J2548/C2548*C2549)))),((G2548*J2548/C2548*C2549)/((G2548*K2548/D2548*D2549)+(G2548*J2548/C2548*C2549))))</f>
        <v>0.45160075969480551</v>
      </c>
      <c r="K2549" s="18">
        <f t="shared" si="468"/>
        <v>0.54839924030519449</v>
      </c>
      <c r="L2549" s="20">
        <f t="shared" si="469"/>
        <v>0.82348903226685943</v>
      </c>
      <c r="M2549" s="51">
        <f>IF(AND((B2549-$B$2)&gt;123,OR(((U2548*R2548/C2548*C2549)/(U2548*S2548/D2548*D2549))&lt;(4/6),((U2548*R2548/C2548*C2549)/(U2548*S2548/D2548*D2549))&gt;(6/4))),1,0)</f>
        <v>0</v>
      </c>
      <c r="N2549" s="51">
        <f>IF(AND((B2549-$B$2)&gt;123,OR(((U2548*R2548/C2548*C2549)/(U2548*S2548/D2548*D2549))&lt;(4/6),((U2548*R2548/C2548*C2549)/(U2548*S2548/D2548*D2549))&gt;(6/4))),COUNTIF($M$2:M2549,1),0)</f>
        <v>0</v>
      </c>
      <c r="O2549" s="51">
        <f>IF(OR((ROW(N2549)-MATCH(MAX($N$2:N2549),$N$2:N2549,0))=1,(ROW(N2549)-MATCH(MAX($N$2:N2549),$N$2:N2549,0))&gt;123),IF(OR(((U2548*R2548/C2548*C2549)/(U2548*S2548/D2548*D2549))&lt;(4/6),((U2548*R2548/C2548*C2549)/(U2548*S2548/D2548*D2549))&gt;(6/4)),1,0),0)</f>
        <v>0</v>
      </c>
      <c r="P2549" s="47">
        <f>IF(O2549=1,U2548/2/C2549,P2548)</f>
        <v>3.7894353284260429</v>
      </c>
      <c r="Q2549" s="47">
        <f>IF(O2549=1,U2548/2/D2549,Q2548)</f>
        <v>93.056776270251035</v>
      </c>
      <c r="R2549" s="41">
        <f>P2549*C2549/U2548</f>
        <v>0.45469326007892963</v>
      </c>
      <c r="S2549" s="41">
        <f>Q2549*D2549/U2548</f>
        <v>0.55215460347695167</v>
      </c>
      <c r="T2549" s="41">
        <f t="shared" si="475"/>
        <v>0.82348903226686521</v>
      </c>
      <c r="U2549" s="42">
        <f>P2549*C2549+Q2549*D2549</f>
        <v>37634.25549898998</v>
      </c>
      <c r="V2549" s="25">
        <f>B2549</f>
        <v>44742</v>
      </c>
      <c r="W2549">
        <f>C2549/C$2</f>
        <v>1.9510625108482729</v>
      </c>
      <c r="X2549">
        <f>D2549/D$2</f>
        <v>1.5892869939089931</v>
      </c>
      <c r="Y2549">
        <f t="shared" si="476"/>
        <v>1.8817127749494991</v>
      </c>
      <c r="AA2549" s="15">
        <f t="shared" si="477"/>
        <v>1.4396892175863707E-2</v>
      </c>
      <c r="AB2549" s="15">
        <f t="shared" si="478"/>
        <v>7.1516718442965477E-4</v>
      </c>
      <c r="AC2549" s="15">
        <f t="shared" si="479"/>
        <v>6.847863555881295E-3</v>
      </c>
    </row>
    <row r="2550" spans="1:29" x14ac:dyDescent="0.4">
      <c r="A2550" s="43">
        <f t="shared" si="470"/>
        <v>2022</v>
      </c>
      <c r="B2550" s="53">
        <v>44743</v>
      </c>
      <c r="C2550" s="45">
        <v>4466.7178999999996</v>
      </c>
      <c r="D2550" s="45">
        <f>VLOOKUP(B2550,'H11001.CSI  中证全债'!$A$2:$B$2792,2,0)</f>
        <v>221.8022</v>
      </c>
      <c r="E2550" s="14">
        <f t="shared" si="471"/>
        <v>0</v>
      </c>
      <c r="F2550" s="14">
        <f>IF(AND((B2550-$B$2)&gt;123,OR(((G2549*J2549/C2549*C2550)/(G2549*K2549/D2549*D2550))&lt;(4/6),((G2549*J2549/C2549*C2550)/(G2549*K2549/D2549*D2550))&gt;(6/4))),COUNTIF($E$2:E2550,1),0)</f>
        <v>0</v>
      </c>
      <c r="G2550" s="21">
        <f t="shared" si="472"/>
        <v>37604.511807609626</v>
      </c>
      <c r="H2550" s="12">
        <f t="shared" si="473"/>
        <v>3.7932660163502669</v>
      </c>
      <c r="I2550" s="12">
        <f t="shared" si="474"/>
        <v>93.150846082302351</v>
      </c>
      <c r="J2550" s="15">
        <f>IF(OR((ROW(F2550)-MATCH(MAX($F$2:F2550),$F$2:F2550,0))=1,(ROW(F2550)-MATCH(MAX($F$2:F2550),$F$2:F2550,0))&gt;123),IF(OR(((G2549*J2549/C2549*C2550)/(G2549*K2549/D2549*D2550))&lt;(4/6),((G2549*J2549/C2549*C2550)/(G2549*K2549/D2549*D2550))&gt;(6/4)),50%,((G2549*J2549/C2549*C2550)/((G2549*K2549/D2549*D2550)+(G2549*J2549/C2549*C2550)))),((G2549*J2549/C2549*C2550)/((G2549*K2549/D2549*D2550)+(G2549*J2549/C2549*C2550))))</f>
        <v>0.45056958328241786</v>
      </c>
      <c r="K2550" s="18">
        <f t="shared" si="468"/>
        <v>0.54943041671758208</v>
      </c>
      <c r="L2550" s="20">
        <f t="shared" si="469"/>
        <v>0.82006669010831157</v>
      </c>
      <c r="M2550" s="51">
        <f>IF(AND((B2550-$B$2)&gt;123,OR(((U2549*R2549/C2549*C2550)/(U2549*S2549/D2549*D2550))&lt;(4/6),((U2549*R2549/C2549*C2550)/(U2549*S2549/D2549*D2550))&gt;(6/4))),1,0)</f>
        <v>0</v>
      </c>
      <c r="N2550" s="51">
        <f>IF(AND((B2550-$B$2)&gt;123,OR(((U2549*R2549/C2549*C2550)/(U2549*S2549/D2549*D2550))&lt;(4/6),((U2549*R2549/C2549*C2550)/(U2549*S2549/D2549*D2550))&gt;(6/4))),COUNTIF($M$2:M2550,1),0)</f>
        <v>0</v>
      </c>
      <c r="O2550" s="51">
        <f>IF(OR((ROW(N2550)-MATCH(MAX($N$2:N2550),$N$2:N2550,0))=1,(ROW(N2550)-MATCH(MAX($N$2:N2550),$N$2:N2550,0))&gt;123),IF(OR(((U2549*R2549/C2549*C2550)/(U2549*S2549/D2549*D2550))&lt;(4/6),((U2549*R2549/C2549*C2550)/(U2549*S2549/D2549*D2550))&gt;(6/4)),1,0),0)</f>
        <v>0</v>
      </c>
      <c r="P2550" s="47">
        <f>IF(O2550=1,U2549/2/C2550,P2549)</f>
        <v>3.7894353284260429</v>
      </c>
      <c r="Q2550" s="47">
        <f>IF(O2550=1,U2549/2/D2550,Q2549)</f>
        <v>93.056776270251035</v>
      </c>
      <c r="R2550" s="41">
        <f>P2550*C2550/U2549</f>
        <v>0.44975882710971254</v>
      </c>
      <c r="S2550" s="41">
        <f>Q2550*D2550/U2549</f>
        <v>0.54844177008373163</v>
      </c>
      <c r="T2550" s="41">
        <f t="shared" si="475"/>
        <v>0.82006669010831734</v>
      </c>
      <c r="U2550" s="42">
        <f>P2550*C2550+Q2550*D2550</f>
        <v>37566.536314022458</v>
      </c>
      <c r="V2550" s="25">
        <f>B2550</f>
        <v>44743</v>
      </c>
      <c r="W2550">
        <f>C2550/C$2</f>
        <v>1.9431047615816051</v>
      </c>
      <c r="X2550">
        <f>D2550/D$2</f>
        <v>1.5894102472232174</v>
      </c>
      <c r="Y2550">
        <f t="shared" si="476"/>
        <v>1.8783268157011228</v>
      </c>
      <c r="AA2550" s="15">
        <f t="shared" si="477"/>
        <v>-4.078674682344241E-3</v>
      </c>
      <c r="AB2550" s="15">
        <f t="shared" si="478"/>
        <v>7.7552584710538497E-5</v>
      </c>
      <c r="AC2550" s="15">
        <f t="shared" si="479"/>
        <v>-1.7994028065558831E-3</v>
      </c>
    </row>
    <row r="2551" spans="1:29" x14ac:dyDescent="0.4">
      <c r="A2551" s="43">
        <f t="shared" si="470"/>
        <v>2022</v>
      </c>
      <c r="B2551" s="53">
        <v>44746</v>
      </c>
      <c r="C2551" s="45">
        <v>4496.0303000000004</v>
      </c>
      <c r="D2551" s="45">
        <f>VLOOKUP(B2551,'H11001.CSI  中证全债'!$A$2:$B$2792,2,0)</f>
        <v>221.67140000000001</v>
      </c>
      <c r="E2551" s="14">
        <f t="shared" si="471"/>
        <v>0</v>
      </c>
      <c r="F2551" s="14">
        <f>IF(AND((B2551-$B$2)&gt;123,OR(((G2550*J2550/C2550*C2551)/(G2550*K2550/D2550*D2551))&lt;(4/6),((G2550*J2550/C2550*C2551)/(G2550*K2550/D2550*D2551))&gt;(6/4))),COUNTIF($E$2:E2551,1),0)</f>
        <v>0</v>
      </c>
      <c r="G2551" s="21">
        <f t="shared" si="472"/>
        <v>37703.51740771973</v>
      </c>
      <c r="H2551" s="12">
        <f t="shared" si="473"/>
        <v>3.7932660163502669</v>
      </c>
      <c r="I2551" s="12">
        <f t="shared" si="474"/>
        <v>93.150846082302351</v>
      </c>
      <c r="J2551" s="15">
        <f>IF(OR((ROW(F2551)-MATCH(MAX($F$2:F2551),$F$2:F2551,0))=1,(ROW(F2551)-MATCH(MAX($F$2:F2551),$F$2:F2551,0))&gt;123),IF(OR(((G2550*J2550/C2550*C2551)/(G2550*K2550/D2550*D2551))&lt;(4/6),((G2550*J2550/C2550*C2551)/(G2550*K2550/D2550*D2551))&gt;(6/4)),50%,((G2550*J2550/C2550*C2551)/((G2550*K2550/D2550*D2551)+(G2550*J2550/C2550*C2551)))),((G2550*J2550/C2550*C2551)/((G2550*K2550/D2550*D2551)+(G2550*J2550/C2550*C2551))))</f>
        <v>0.45233548798763257</v>
      </c>
      <c r="K2551" s="18">
        <f t="shared" si="468"/>
        <v>0.54766451201236743</v>
      </c>
      <c r="L2551" s="20">
        <f t="shared" si="469"/>
        <v>0.82593536383350297</v>
      </c>
      <c r="M2551" s="51">
        <f>IF(AND((B2551-$B$2)&gt;123,OR(((U2550*R2550/C2550*C2551)/(U2550*S2550/D2550*D2551))&lt;(4/6),((U2550*R2550/C2550*C2551)/(U2550*S2550/D2550*D2551))&gt;(6/4))),1,0)</f>
        <v>0</v>
      </c>
      <c r="N2551" s="51">
        <f>IF(AND((B2551-$B$2)&gt;123,OR(((U2550*R2550/C2550*C2551)/(U2550*S2550/D2550*D2551))&lt;(4/6),((U2550*R2550/C2550*C2551)/(U2550*S2550/D2550*D2551))&gt;(6/4))),COUNTIF($M$2:M2551,1),0)</f>
        <v>0</v>
      </c>
      <c r="O2551" s="51">
        <f>IF(OR((ROW(N2551)-MATCH(MAX($N$2:N2551),$N$2:N2551,0))=1,(ROW(N2551)-MATCH(MAX($N$2:N2551),$N$2:N2551,0))&gt;123),IF(OR(((U2550*R2550/C2550*C2551)/(U2550*S2550/D2550*D2551))&lt;(4/6),((U2550*R2550/C2550*C2551)/(U2550*S2550/D2550*D2551))&gt;(6/4)),1,0),0)</f>
        <v>0</v>
      </c>
      <c r="P2551" s="47">
        <f>IF(O2551=1,U2550/2/C2551,P2550)</f>
        <v>3.7894353284260429</v>
      </c>
      <c r="Q2551" s="47">
        <f>IF(O2551=1,U2550/2/D2551,Q2550)</f>
        <v>93.056776270251035</v>
      </c>
      <c r="R2551" s="41">
        <f>P2551*C2551/U2550</f>
        <v>0.45352640217017787</v>
      </c>
      <c r="S2551" s="41">
        <f>Q2551*D2551/U2550</f>
        <v>0.54910640956838774</v>
      </c>
      <c r="T2551" s="41">
        <f t="shared" si="475"/>
        <v>0.82593536383350852</v>
      </c>
      <c r="U2551" s="42">
        <f>P2551*C2551+Q2551*D2551</f>
        <v>37665.441931807269</v>
      </c>
      <c r="V2551" s="25">
        <f>B2551</f>
        <v>44746</v>
      </c>
      <c r="W2551">
        <f>C2551/C$2</f>
        <v>1.955856196816274</v>
      </c>
      <c r="X2551">
        <f>D2551/D$2</f>
        <v>1.5884729487638838</v>
      </c>
      <c r="Y2551">
        <f t="shared" si="476"/>
        <v>1.8832720965903635</v>
      </c>
      <c r="AA2551" s="15">
        <f t="shared" si="477"/>
        <v>6.5624023402062193E-3</v>
      </c>
      <c r="AB2551" s="15">
        <f t="shared" si="478"/>
        <v>-5.8971461960255489E-4</v>
      </c>
      <c r="AC2551" s="15">
        <f t="shared" si="479"/>
        <v>2.6328117385656657E-3</v>
      </c>
    </row>
    <row r="2552" spans="1:29" x14ac:dyDescent="0.4">
      <c r="A2552" s="43">
        <f t="shared" si="470"/>
        <v>2022</v>
      </c>
      <c r="B2552" s="53">
        <v>44747</v>
      </c>
      <c r="C2552" s="45">
        <v>4489.5383000000002</v>
      </c>
      <c r="D2552" s="45">
        <f>VLOOKUP(B2552,'H11001.CSI  中证全债'!$A$2:$B$2792,2,0)</f>
        <v>221.6739</v>
      </c>
      <c r="E2552" s="14">
        <f t="shared" si="471"/>
        <v>0</v>
      </c>
      <c r="F2552" s="14">
        <f>IF(AND((B2552-$B$2)&gt;123,OR(((G2551*J2551/C2551*C2552)/(G2551*K2551/D2551*D2552))&lt;(4/6),((G2551*J2551/C2551*C2552)/(G2551*K2551/D2551*D2552))&gt;(6/4))),COUNTIF($E$2:E2552,1),0)</f>
        <v>0</v>
      </c>
      <c r="G2552" s="21">
        <f t="shared" si="472"/>
        <v>37679.124401856781</v>
      </c>
      <c r="H2552" s="12">
        <f t="shared" si="473"/>
        <v>3.7932660163502669</v>
      </c>
      <c r="I2552" s="12">
        <f t="shared" si="474"/>
        <v>93.150846082302351</v>
      </c>
      <c r="J2552" s="15">
        <f>IF(OR((ROW(F2552)-MATCH(MAX($F$2:F2552),$F$2:F2552,0))=1,(ROW(F2552)-MATCH(MAX($F$2:F2552),$F$2:F2552,0))&gt;123),IF(OR(((G2551*J2551/C2551*C2552)/(G2551*K2551/D2551*D2552))&lt;(4/6),((G2551*J2551/C2551*C2552)/(G2551*K2551/D2551*D2552))&gt;(6/4)),50%,((G2551*J2551/C2551*C2552)/((G2551*K2551/D2551*D2552)+(G2551*J2551/C2551*C2552)))),((G2551*J2551/C2551*C2552)/((G2551*K2551/D2551*D2552)+(G2551*J2551/C2551*C2552))))</f>
        <v>0.45197475612394372</v>
      </c>
      <c r="K2552" s="18">
        <f t="shared" si="468"/>
        <v>0.54802524387605622</v>
      </c>
      <c r="L2552" s="20">
        <f t="shared" si="469"/>
        <v>0.8247334610486744</v>
      </c>
      <c r="M2552" s="51">
        <f>IF(AND((B2552-$B$2)&gt;123,OR(((U2551*R2551/C2551*C2552)/(U2551*S2551/D2551*D2552))&lt;(4/6),((U2551*R2551/C2551*C2552)/(U2551*S2551/D2551*D2552))&gt;(6/4))),1,0)</f>
        <v>0</v>
      </c>
      <c r="N2552" s="51">
        <f>IF(AND((B2552-$B$2)&gt;123,OR(((U2551*R2551/C2551*C2552)/(U2551*S2551/D2551*D2552))&lt;(4/6),((U2551*R2551/C2551*C2552)/(U2551*S2551/D2551*D2552))&gt;(6/4))),COUNTIF($M$2:M2552,1),0)</f>
        <v>0</v>
      </c>
      <c r="O2552" s="51">
        <f>IF(OR((ROW(N2552)-MATCH(MAX($N$2:N2552),$N$2:N2552,0))=1,(ROW(N2552)-MATCH(MAX($N$2:N2552),$N$2:N2552,0))&gt;123),IF(OR(((U2551*R2551/C2551*C2552)/(U2551*S2551/D2551*D2552))&lt;(4/6),((U2551*R2551/C2551*C2552)/(U2551*S2551/D2551*D2552))&gt;(6/4)),1,0),0)</f>
        <v>0</v>
      </c>
      <c r="P2552" s="47">
        <f>IF(O2552=1,U2551/2/C2552,P2551)</f>
        <v>3.7894353284260429</v>
      </c>
      <c r="Q2552" s="47">
        <f>IF(O2552=1,U2551/2/D2552,Q2551)</f>
        <v>93.056776270251035</v>
      </c>
      <c r="R2552" s="41">
        <f>P2552*C2552/U2551</f>
        <v>0.45168234248102679</v>
      </c>
      <c r="S2552" s="41">
        <f>Q2552*D2552/U2551</f>
        <v>0.54767068854790457</v>
      </c>
      <c r="T2552" s="41">
        <f t="shared" si="475"/>
        <v>0.82473346104867962</v>
      </c>
      <c r="U2552" s="42">
        <f>P2552*C2552+Q2552*D2552</f>
        <v>37641.073559595796</v>
      </c>
      <c r="V2552" s="25">
        <f>B2552</f>
        <v>44747</v>
      </c>
      <c r="W2552">
        <f>C2552/C$2</f>
        <v>1.953032056945657</v>
      </c>
      <c r="X2552">
        <f>D2552/D$2</f>
        <v>1.5884908634897885</v>
      </c>
      <c r="Y2552">
        <f t="shared" si="476"/>
        <v>1.8820536779797898</v>
      </c>
      <c r="AA2552" s="15">
        <f t="shared" si="477"/>
        <v>-1.4439404467537775E-3</v>
      </c>
      <c r="AB2552" s="15">
        <f t="shared" si="478"/>
        <v>1.1277954666155665E-5</v>
      </c>
      <c r="AC2552" s="15">
        <f t="shared" si="479"/>
        <v>-6.4696897106886198E-4</v>
      </c>
    </row>
    <row r="2553" spans="1:29" x14ac:dyDescent="0.4">
      <c r="A2553" s="43">
        <f t="shared" si="470"/>
        <v>2022</v>
      </c>
      <c r="B2553" s="53">
        <v>44748</v>
      </c>
      <c r="C2553" s="45">
        <v>4423.9697999999999</v>
      </c>
      <c r="D2553" s="45">
        <f>VLOOKUP(B2553,'H11001.CSI  中证全债'!$A$2:$B$2792,2,0)</f>
        <v>221.67330000000001</v>
      </c>
      <c r="E2553" s="14">
        <f t="shared" si="471"/>
        <v>0</v>
      </c>
      <c r="F2553" s="14">
        <f>IF(AND((B2553-$B$2)&gt;123,OR(((G2552*J2552/C2552*C2553)/(G2552*K2552/D2552*D2553))&lt;(4/6),((G2552*J2552/C2552*C2553)/(G2552*K2552/D2552*D2553))&gt;(6/4))),COUNTIF($E$2:E2553,1),0)</f>
        <v>0</v>
      </c>
      <c r="G2553" s="21">
        <f t="shared" si="472"/>
        <v>37430.349748556066</v>
      </c>
      <c r="H2553" s="12">
        <f t="shared" si="473"/>
        <v>3.7932660163502669</v>
      </c>
      <c r="I2553" s="12">
        <f t="shared" si="474"/>
        <v>93.150846082302351</v>
      </c>
      <c r="J2553" s="15">
        <f>IF(OR((ROW(F2553)-MATCH(MAX($F$2:F2553),$F$2:F2553,0))=1,(ROW(F2553)-MATCH(MAX($F$2:F2553),$F$2:F2553,0))&gt;123),IF(OR(((G2552*J2552/C2552*C2553)/(G2552*K2552/D2552*D2553))&lt;(4/6),((G2552*J2552/C2552*C2553)/(G2552*K2552/D2552*D2553))&gt;(6/4)),50%,((G2552*J2552/C2552*C2553)/((G2552*K2552/D2552*D2553)+(G2552*J2552/C2552*C2553)))),((G2552*J2552/C2552*C2553)/((G2552*K2552/D2552*D2553)+(G2552*J2552/C2552*C2553))))</f>
        <v>0.44833388980949224</v>
      </c>
      <c r="K2553" s="18">
        <f t="shared" si="468"/>
        <v>0.55166611019050782</v>
      </c>
      <c r="L2553" s="20">
        <f t="shared" si="469"/>
        <v>0.81269065024615761</v>
      </c>
      <c r="M2553" s="51">
        <f>IF(AND((B2553-$B$2)&gt;123,OR(((U2552*R2552/C2552*C2553)/(U2552*S2552/D2552*D2553))&lt;(4/6),((U2552*R2552/C2552*C2553)/(U2552*S2552/D2552*D2553))&gt;(6/4))),1,0)</f>
        <v>0</v>
      </c>
      <c r="N2553" s="51">
        <f>IF(AND((B2553-$B$2)&gt;123,OR(((U2552*R2552/C2552*C2553)/(U2552*S2552/D2552*D2553))&lt;(4/6),((U2552*R2552/C2552*C2553)/(U2552*S2552/D2552*D2553))&gt;(6/4))),COUNTIF($M$2:M2553,1),0)</f>
        <v>0</v>
      </c>
      <c r="O2553" s="51">
        <f>IF(OR((ROW(N2553)-MATCH(MAX($N$2:N2553),$N$2:N2553,0))=1,(ROW(N2553)-MATCH(MAX($N$2:N2553),$N$2:N2553,0))&gt;123),IF(OR(((U2552*R2552/C2552*C2553)/(U2552*S2552/D2552*D2553))&lt;(4/6),((U2552*R2552/C2552*C2553)/(U2552*S2552/D2552*D2553))&gt;(6/4)),1,0),0)</f>
        <v>0</v>
      </c>
      <c r="P2553" s="47">
        <f>IF(O2553=1,U2552/2/C2553,P2552)</f>
        <v>3.7894353284260429</v>
      </c>
      <c r="Q2553" s="47">
        <f>IF(O2553=1,U2552/2/D2553,Q2552)</f>
        <v>93.056776270251035</v>
      </c>
      <c r="R2553" s="41">
        <f>P2553*C2553/U2552</f>
        <v>0.44537378630998631</v>
      </c>
      <c r="S2553" s="41">
        <f>Q2553*D2553/U2552</f>
        <v>0.54802376054785806</v>
      </c>
      <c r="T2553" s="41">
        <f t="shared" si="475"/>
        <v>0.81269065024616305</v>
      </c>
      <c r="U2553" s="42">
        <f>P2553*C2553+Q2553*D2553</f>
        <v>37392.550135198137</v>
      </c>
      <c r="V2553" s="25">
        <f>B2553</f>
        <v>44748</v>
      </c>
      <c r="W2553">
        <f>C2553/C$2</f>
        <v>1.9245085487653522</v>
      </c>
      <c r="X2553">
        <f>D2553/D$2</f>
        <v>1.5884865639555714</v>
      </c>
      <c r="Y2553">
        <f t="shared" si="476"/>
        <v>1.8696275067599069</v>
      </c>
      <c r="AA2553" s="15">
        <f t="shared" si="477"/>
        <v>-1.4604731181377839E-2</v>
      </c>
      <c r="AB2553" s="15">
        <f t="shared" si="478"/>
        <v>-2.7066785940332849E-6</v>
      </c>
      <c r="AC2553" s="15">
        <f t="shared" si="479"/>
        <v>-6.6024531421554622E-3</v>
      </c>
    </row>
    <row r="2554" spans="1:29" x14ac:dyDescent="0.4">
      <c r="A2554" s="43">
        <f t="shared" si="470"/>
        <v>2022</v>
      </c>
      <c r="B2554" s="53">
        <v>44749</v>
      </c>
      <c r="C2554" s="45">
        <v>4443.4736000000003</v>
      </c>
      <c r="D2554" s="45">
        <f>VLOOKUP(B2554,'H11001.CSI  中证全债'!$A$2:$B$2792,2,0)</f>
        <v>221.70779999999999</v>
      </c>
      <c r="E2554" s="14">
        <f t="shared" si="471"/>
        <v>0</v>
      </c>
      <c r="F2554" s="14">
        <f>IF(AND((B2554-$B$2)&gt;123,OR(((G2553*J2553/C2553*C2554)/(G2553*K2553/D2553*D2554))&lt;(4/6),((G2553*J2553/C2553*C2554)/(G2553*K2553/D2553*D2554))&gt;(6/4))),COUNTIF($E$2:E2554,1),0)</f>
        <v>0</v>
      </c>
      <c r="G2554" s="21">
        <f t="shared" si="472"/>
        <v>37507.546554475601</v>
      </c>
      <c r="H2554" s="12">
        <f t="shared" si="473"/>
        <v>3.7932660163502669</v>
      </c>
      <c r="I2554" s="12">
        <f t="shared" si="474"/>
        <v>93.150846082302351</v>
      </c>
      <c r="J2554" s="15">
        <f>IF(OR((ROW(F2554)-MATCH(MAX($F$2:F2554),$F$2:F2554,0))=1,(ROW(F2554)-MATCH(MAX($F$2:F2554),$F$2:F2554,0))&gt;123),IF(OR(((G2553*J2553/C2553*C2554)/(G2553*K2553/D2553*D2554))&lt;(4/6),((G2553*J2553/C2553*C2554)/(G2553*K2553/D2553*D2554))&gt;(6/4)),50%,((G2553*J2553/C2553*C2554)/((G2553*K2553/D2553*D2554)+(G2553*J2553/C2553*C2554)))),((G2553*J2553/C2553*C2554)/((G2553*K2553/D2553*D2554)+(G2553*J2553/C2553*C2554))))</f>
        <v>0.44938362942372517</v>
      </c>
      <c r="K2554" s="18">
        <f t="shared" si="468"/>
        <v>0.55061637057627477</v>
      </c>
      <c r="L2554" s="20">
        <f t="shared" si="469"/>
        <v>0.81614651041595532</v>
      </c>
      <c r="M2554" s="51">
        <f>IF(AND((B2554-$B$2)&gt;123,OR(((U2553*R2553/C2553*C2554)/(U2553*S2553/D2553*D2554))&lt;(4/6),((U2553*R2553/C2553*C2554)/(U2553*S2553/D2553*D2554))&gt;(6/4))),1,0)</f>
        <v>0</v>
      </c>
      <c r="N2554" s="51">
        <f>IF(AND((B2554-$B$2)&gt;123,OR(((U2553*R2553/C2553*C2554)/(U2553*S2553/D2553*D2554))&lt;(4/6),((U2553*R2553/C2553*C2554)/(U2553*S2553/D2553*D2554))&gt;(6/4))),COUNTIF($M$2:M2554,1),0)</f>
        <v>0</v>
      </c>
      <c r="O2554" s="51">
        <f>IF(OR((ROW(N2554)-MATCH(MAX($N$2:N2554),$N$2:N2554,0))=1,(ROW(N2554)-MATCH(MAX($N$2:N2554),$N$2:N2554,0))&gt;123),IF(OR(((U2553*R2553/C2553*C2554)/(U2553*S2553/D2553*D2554))&lt;(4/6),((U2553*R2553/C2553*C2554)/(U2553*S2553/D2553*D2554))&gt;(6/4)),1,0),0)</f>
        <v>0</v>
      </c>
      <c r="P2554" s="47">
        <f>IF(O2554=1,U2553/2/C2554,P2553)</f>
        <v>3.7894353284260429</v>
      </c>
      <c r="Q2554" s="47">
        <f>IF(O2554=1,U2553/2/D2554,Q2553)</f>
        <v>93.056776270251035</v>
      </c>
      <c r="R2554" s="41">
        <f>P2554*C2554/U2553</f>
        <v>0.45031044365488099</v>
      </c>
      <c r="S2554" s="41">
        <f>Q2554*D2554/U2553</f>
        <v>0.55175196843686036</v>
      </c>
      <c r="T2554" s="41">
        <f t="shared" si="475"/>
        <v>0.81614651041596087</v>
      </c>
      <c r="U2554" s="42">
        <f>P2554*C2554+Q2554*D2554</f>
        <v>37469.668982738018</v>
      </c>
      <c r="V2554" s="25">
        <f>B2554</f>
        <v>44749</v>
      </c>
      <c r="W2554">
        <f>C2554/C$2</f>
        <v>1.932993061890512</v>
      </c>
      <c r="X2554">
        <f>D2554/D$2</f>
        <v>1.588733787173056</v>
      </c>
      <c r="Y2554">
        <f t="shared" si="476"/>
        <v>1.8734834491369008</v>
      </c>
      <c r="AA2554" s="15">
        <f t="shared" si="477"/>
        <v>4.4086648150267749E-3</v>
      </c>
      <c r="AB2554" s="15">
        <f t="shared" si="478"/>
        <v>1.5563444041277741E-4</v>
      </c>
      <c r="AC2554" s="15">
        <f t="shared" si="479"/>
        <v>2.0624120917414057E-3</v>
      </c>
    </row>
    <row r="2555" spans="1:29" x14ac:dyDescent="0.4">
      <c r="A2555" s="43">
        <f t="shared" si="470"/>
        <v>2022</v>
      </c>
      <c r="B2555" s="53">
        <v>44750</v>
      </c>
      <c r="C2555" s="45">
        <v>4428.7809999999999</v>
      </c>
      <c r="D2555" s="45">
        <f>VLOOKUP(B2555,'H11001.CSI  中证全债'!$A$2:$B$2792,2,0)</f>
        <v>221.76300000000001</v>
      </c>
      <c r="E2555" s="14">
        <f t="shared" si="471"/>
        <v>0</v>
      </c>
      <c r="F2555" s="14">
        <f>IF(AND((B2555-$B$2)&gt;123,OR(((G2554*J2554/C2554*C2555)/(G2554*K2554/D2554*D2555))&lt;(4/6),((G2554*J2554/C2554*C2555)/(G2554*K2554/D2554*D2555))&gt;(6/4))),COUNTIF($E$2:E2555,1),0)</f>
        <v>0</v>
      </c>
      <c r="G2555" s="21">
        <f t="shared" si="472"/>
        <v>37456.955540907511</v>
      </c>
      <c r="H2555" s="12">
        <f t="shared" si="473"/>
        <v>3.7932660163502669</v>
      </c>
      <c r="I2555" s="12">
        <f t="shared" si="474"/>
        <v>93.150846082302351</v>
      </c>
      <c r="J2555" s="15">
        <f>IF(OR((ROW(F2555)-MATCH(MAX($F$2:F2555),$F$2:F2555,0))=1,(ROW(F2555)-MATCH(MAX($F$2:F2555),$F$2:F2555,0))&gt;123),IF(OR(((G2554*J2554/C2554*C2555)/(G2554*K2554/D2554*D2555))&lt;(4/6),((G2554*J2554/C2554*C2555)/(G2554*K2554/D2554*D2555))&gt;(6/4)),50%,((G2554*J2554/C2554*C2555)/((G2554*K2554/D2554*D2555)+(G2554*J2554/C2554*C2555)))),((G2554*J2554/C2554*C2555)/((G2554*K2554/D2554*D2555)+(G2554*J2554/C2554*C2555))))</f>
        <v>0.4485026670897112</v>
      </c>
      <c r="K2555" s="18">
        <f t="shared" si="468"/>
        <v>0.5514973329102888</v>
      </c>
      <c r="L2555" s="20">
        <f t="shared" si="469"/>
        <v>0.81324539635202264</v>
      </c>
      <c r="M2555" s="51">
        <f>IF(AND((B2555-$B$2)&gt;123,OR(((U2554*R2554/C2554*C2555)/(U2554*S2554/D2554*D2555))&lt;(4/6),((U2554*R2554/C2554*C2555)/(U2554*S2554/D2554*D2555))&gt;(6/4))),1,0)</f>
        <v>0</v>
      </c>
      <c r="N2555" s="51">
        <f>IF(AND((B2555-$B$2)&gt;123,OR(((U2554*R2554/C2554*C2555)/(U2554*S2554/D2554*D2555))&lt;(4/6),((U2554*R2554/C2554*C2555)/(U2554*S2554/D2554*D2555))&gt;(6/4))),COUNTIF($M$2:M2555,1),0)</f>
        <v>0</v>
      </c>
      <c r="O2555" s="51">
        <f>IF(OR((ROW(N2555)-MATCH(MAX($N$2:N2555),$N$2:N2555,0))=1,(ROW(N2555)-MATCH(MAX($N$2:N2555),$N$2:N2555,0))&gt;123),IF(OR(((U2554*R2554/C2554*C2555)/(U2554*S2554/D2554*D2555))&lt;(4/6),((U2554*R2554/C2554*C2555)/(U2554*S2554/D2554*D2555))&gt;(6/4)),1,0),0)</f>
        <v>0</v>
      </c>
      <c r="P2555" s="47">
        <f>IF(O2555=1,U2554/2/C2555,P2554)</f>
        <v>3.7894353284260429</v>
      </c>
      <c r="Q2555" s="47">
        <f>IF(O2555=1,U2554/2/D2555,Q2554)</f>
        <v>93.056776270251035</v>
      </c>
      <c r="R2555" s="41">
        <f>P2555*C2555/U2554</f>
        <v>0.4478977167103777</v>
      </c>
      <c r="S2555" s="41">
        <f>Q2555*D2555/U2554</f>
        <v>0.5507534610334236</v>
      </c>
      <c r="T2555" s="41">
        <f t="shared" si="475"/>
        <v>0.81324539635202786</v>
      </c>
      <c r="U2555" s="42">
        <f>P2555*C2555+Q2555*D2555</f>
        <v>37419.129059281702</v>
      </c>
      <c r="V2555" s="25">
        <f>B2555</f>
        <v>44750</v>
      </c>
      <c r="W2555">
        <f>C2555/C$2</f>
        <v>1.9266015096010749</v>
      </c>
      <c r="X2555">
        <f>D2555/D$2</f>
        <v>1.5891293443210317</v>
      </c>
      <c r="Y2555">
        <f t="shared" si="476"/>
        <v>1.8709564529640852</v>
      </c>
      <c r="AA2555" s="15">
        <f t="shared" si="477"/>
        <v>-3.306557284373346E-3</v>
      </c>
      <c r="AB2555" s="15">
        <f t="shared" si="478"/>
        <v>2.4897635536502705E-4</v>
      </c>
      <c r="AC2555" s="15">
        <f t="shared" si="479"/>
        <v>-1.3488222561985896E-3</v>
      </c>
    </row>
    <row r="2556" spans="1:29" x14ac:dyDescent="0.4">
      <c r="A2556" s="43">
        <f t="shared" si="470"/>
        <v>2022</v>
      </c>
      <c r="B2556" s="53">
        <v>44753</v>
      </c>
      <c r="C2556" s="45">
        <v>4354.6166999999996</v>
      </c>
      <c r="D2556" s="45">
        <f>VLOOKUP(B2556,'H11001.CSI  中证全债'!$A$2:$B$2792,2,0)</f>
        <v>221.93100000000001</v>
      </c>
      <c r="E2556" s="14">
        <f t="shared" si="471"/>
        <v>0</v>
      </c>
      <c r="F2556" s="14">
        <f>IF(AND((B2556-$B$2)&gt;123,OR(((G2555*J2555/C2555*C2556)/(G2555*K2555/D2555*D2556))&lt;(4/6),((G2555*J2555/C2555*C2556)/(G2555*K2555/D2555*D2556))&gt;(6/4))),COUNTIF($E$2:E2556,1),0)</f>
        <v>0</v>
      </c>
      <c r="G2556" s="21">
        <f t="shared" si="472"/>
        <v>37191.279964232934</v>
      </c>
      <c r="H2556" s="12">
        <f t="shared" si="473"/>
        <v>3.7932660163502669</v>
      </c>
      <c r="I2556" s="12">
        <f t="shared" si="474"/>
        <v>93.150846082302351</v>
      </c>
      <c r="J2556" s="15">
        <f>IF(OR((ROW(F2556)-MATCH(MAX($F$2:F2556),$F$2:F2556,0))=1,(ROW(F2556)-MATCH(MAX($F$2:F2556),$F$2:F2556,0))&gt;123),IF(OR(((G2555*J2555/C2555*C2556)/(G2555*K2555/D2555*D2556))&lt;(4/6),((G2555*J2555/C2555*C2556)/(G2555*K2555/D2555*D2556))&gt;(6/4)),50%,((G2555*J2555/C2555*C2556)/((G2555*K2555/D2555*D2556)+(G2555*J2555/C2555*C2556)))),((G2555*J2555/C2555*C2556)/((G2555*K2555/D2555*D2556)+(G2555*J2555/C2555*C2556))))</f>
        <v>0.44414227093627895</v>
      </c>
      <c r="K2556" s="18">
        <f t="shared" si="468"/>
        <v>0.555857729063721</v>
      </c>
      <c r="L2556" s="20">
        <f t="shared" si="469"/>
        <v>0.79902149005715184</v>
      </c>
      <c r="M2556" s="51">
        <f>IF(AND((B2556-$B$2)&gt;123,OR(((U2555*R2555/C2555*C2556)/(U2555*S2555/D2555*D2556))&lt;(4/6),((U2555*R2555/C2555*C2556)/(U2555*S2555/D2555*D2556))&gt;(6/4))),1,0)</f>
        <v>0</v>
      </c>
      <c r="N2556" s="51">
        <f>IF(AND((B2556-$B$2)&gt;123,OR(((U2555*R2555/C2555*C2556)/(U2555*S2555/D2555*D2556))&lt;(4/6),((U2555*R2555/C2555*C2556)/(U2555*S2555/D2555*D2556))&gt;(6/4))),COUNTIF($M$2:M2556,1),0)</f>
        <v>0</v>
      </c>
      <c r="O2556" s="51">
        <f>IF(OR((ROW(N2556)-MATCH(MAX($N$2:N2556),$N$2:N2556,0))=1,(ROW(N2556)-MATCH(MAX($N$2:N2556),$N$2:N2556,0))&gt;123),IF(OR(((U2555*R2555/C2555*C2556)/(U2555*S2555/D2555*D2556))&lt;(4/6),((U2555*R2555/C2555*C2556)/(U2555*S2555/D2555*D2556))&gt;(6/4)),1,0),0)</f>
        <v>0</v>
      </c>
      <c r="P2556" s="47">
        <f>IF(O2556=1,U2555/2/C2556,P2555)</f>
        <v>3.7894353284260429</v>
      </c>
      <c r="Q2556" s="47">
        <f>IF(O2556=1,U2555/2/D2556,Q2555)</f>
        <v>93.056776270251035</v>
      </c>
      <c r="R2556" s="41">
        <f>P2556*C2556/U2555</f>
        <v>0.44099204817384369</v>
      </c>
      <c r="S2556" s="41">
        <f>Q2556*D2556/U2555</f>
        <v>0.55191512826807421</v>
      </c>
      <c r="T2556" s="41">
        <f t="shared" si="475"/>
        <v>0.79902149005715717</v>
      </c>
      <c r="U2556" s="42">
        <f>P2556*C2556+Q2556*D2556</f>
        <v>37153.721779167114</v>
      </c>
      <c r="V2556" s="25">
        <f>B2556</f>
        <v>44753</v>
      </c>
      <c r="W2556">
        <f>C2556/C$2</f>
        <v>1.8943386697048352</v>
      </c>
      <c r="X2556">
        <f>D2556/D$2</f>
        <v>1.5903332139018274</v>
      </c>
      <c r="Y2556">
        <f t="shared" si="476"/>
        <v>1.8576860889583557</v>
      </c>
      <c r="AA2556" s="15">
        <f t="shared" si="477"/>
        <v>-1.6745984956131443E-2</v>
      </c>
      <c r="AB2556" s="15">
        <f t="shared" si="478"/>
        <v>7.5756550912475795E-4</v>
      </c>
      <c r="AC2556" s="15">
        <f t="shared" si="479"/>
        <v>-7.0928235580821619E-3</v>
      </c>
    </row>
    <row r="2557" spans="1:29" x14ac:dyDescent="0.4">
      <c r="A2557" s="43">
        <f t="shared" si="470"/>
        <v>2022</v>
      </c>
      <c r="B2557" s="53">
        <v>44754</v>
      </c>
      <c r="C2557" s="45">
        <v>4313.6184000000003</v>
      </c>
      <c r="D2557" s="45">
        <f>VLOOKUP(B2557,'H11001.CSI  中证全债'!$A$2:$B$2792,2,0)</f>
        <v>222.10509999999999</v>
      </c>
      <c r="E2557" s="14">
        <f t="shared" si="471"/>
        <v>0</v>
      </c>
      <c r="F2557" s="14">
        <f>IF(AND((B2557-$B$2)&gt;123,OR(((G2556*J2556/C2556*C2557)/(G2556*K2556/D2556*D2557))&lt;(4/6),((G2556*J2556/C2556*C2557)/(G2556*K2556/D2556*D2557))&gt;(6/4))),COUNTIF($E$2:E2557,1),0)</f>
        <v>0</v>
      </c>
      <c r="G2557" s="21">
        <f t="shared" si="472"/>
        <v>37051.980068417732</v>
      </c>
      <c r="H2557" s="12">
        <f t="shared" si="473"/>
        <v>3.7932660163502669</v>
      </c>
      <c r="I2557" s="12">
        <f t="shared" si="474"/>
        <v>93.150846082302351</v>
      </c>
      <c r="J2557" s="15">
        <f>IF(OR((ROW(F2557)-MATCH(MAX($F$2:F2557),$F$2:F2557,0))=1,(ROW(F2557)-MATCH(MAX($F$2:F2557),$F$2:F2557,0))&gt;123),IF(OR(((G2556*J2556/C2556*C2557)/(G2556*K2556/D2556*D2557))&lt;(4/6),((G2556*J2556/C2556*C2557)/(G2556*K2556/D2556*D2557))&gt;(6/4)),50%,((G2556*J2556/C2556*C2557)/((G2556*K2556/D2556*D2557)+(G2556*J2556/C2556*C2557)))),((G2556*J2556/C2556*C2557)/((G2556*K2556/D2556*D2557)+(G2556*J2556/C2556*C2557))))</f>
        <v>0.44161478155847367</v>
      </c>
      <c r="K2557" s="18">
        <f t="shared" si="468"/>
        <v>0.55838521844152633</v>
      </c>
      <c r="L2557" s="20">
        <f t="shared" si="469"/>
        <v>0.79087835238732995</v>
      </c>
      <c r="M2557" s="51">
        <f>IF(AND((B2557-$B$2)&gt;123,OR(((U2556*R2556/C2556*C2557)/(U2556*S2556/D2556*D2557))&lt;(4/6),((U2556*R2556/C2556*C2557)/(U2556*S2556/D2556*D2557))&gt;(6/4))),1,0)</f>
        <v>0</v>
      </c>
      <c r="N2557" s="51">
        <f>IF(AND((B2557-$B$2)&gt;123,OR(((U2556*R2556/C2556*C2557)/(U2556*S2556/D2556*D2557))&lt;(4/6),((U2556*R2556/C2556*C2557)/(U2556*S2556/D2556*D2557))&gt;(6/4))),COUNTIF($M$2:M2557,1),0)</f>
        <v>0</v>
      </c>
      <c r="O2557" s="51">
        <f>IF(OR((ROW(N2557)-MATCH(MAX($N$2:N2557),$N$2:N2557,0))=1,(ROW(N2557)-MATCH(MAX($N$2:N2557),$N$2:N2557,0))&gt;123),IF(OR(((U2556*R2556/C2556*C2557)/(U2556*S2556/D2556*D2557))&lt;(4/6),((U2556*R2556/C2556*C2557)/(U2556*S2556/D2556*D2557))&gt;(6/4)),1,0),0)</f>
        <v>0</v>
      </c>
      <c r="P2557" s="47">
        <f>IF(O2557=1,U2556/2/C2557,P2556)</f>
        <v>3.7894353284260429</v>
      </c>
      <c r="Q2557" s="47">
        <f>IF(O2557=1,U2556/2/D2557,Q2556)</f>
        <v>93.056776270251035</v>
      </c>
      <c r="R2557" s="41">
        <f>P2557*C2557/U2556</f>
        <v>0.4399607139081898</v>
      </c>
      <c r="S2557" s="41">
        <f>Q2557*D2557/U2556</f>
        <v>0.55629378725581502</v>
      </c>
      <c r="T2557" s="41">
        <f t="shared" si="475"/>
        <v>0.79087835238733528</v>
      </c>
      <c r="U2557" s="42">
        <f>P2557*C2557+Q2557*D2557</f>
        <v>37014.562557490353</v>
      </c>
      <c r="V2557" s="25">
        <f>B2557</f>
        <v>44754</v>
      </c>
      <c r="W2557">
        <f>C2557/C$2</f>
        <v>1.8765036521975176</v>
      </c>
      <c r="X2557">
        <f>D2557/D$2</f>
        <v>1.5915807954138299</v>
      </c>
      <c r="Y2557">
        <f t="shared" si="476"/>
        <v>1.8507281278745176</v>
      </c>
      <c r="AA2557" s="15">
        <f t="shared" si="477"/>
        <v>-9.4149044162713524E-3</v>
      </c>
      <c r="AB2557" s="15">
        <f t="shared" si="478"/>
        <v>7.8447805849535257E-4</v>
      </c>
      <c r="AC2557" s="15">
        <f t="shared" si="479"/>
        <v>-3.7454988359952868E-3</v>
      </c>
    </row>
    <row r="2558" spans="1:29" x14ac:dyDescent="0.4">
      <c r="A2558" s="43">
        <f t="shared" si="470"/>
        <v>2022</v>
      </c>
      <c r="B2558" s="53">
        <v>44755</v>
      </c>
      <c r="C2558" s="45">
        <v>4321.4616999999998</v>
      </c>
      <c r="D2558" s="45">
        <f>VLOOKUP(B2558,'H11001.CSI  中证全债'!$A$2:$B$2792,2,0)</f>
        <v>222.2653</v>
      </c>
      <c r="E2558" s="14">
        <f t="shared" si="471"/>
        <v>0</v>
      </c>
      <c r="F2558" s="14">
        <f>IF(AND((B2558-$B$2)&gt;123,OR(((G2557*J2557/C2557*C2558)/(G2557*K2557/D2557*D2558))&lt;(4/6),((G2557*J2557/C2557*C2558)/(G2557*K2557/D2557*D2558))&gt;(6/4))),COUNTIF($E$2:E2558,1),0)</f>
        <v>0</v>
      </c>
      <c r="G2558" s="21">
        <f t="shared" si="472"/>
        <v>37096.654557306159</v>
      </c>
      <c r="H2558" s="12">
        <f t="shared" si="473"/>
        <v>3.7932660163502669</v>
      </c>
      <c r="I2558" s="12">
        <f t="shared" si="474"/>
        <v>93.150846082302351</v>
      </c>
      <c r="J2558" s="15">
        <f>IF(OR((ROW(F2558)-MATCH(MAX($F$2:F2558),$F$2:F2558,0))=1,(ROW(F2558)-MATCH(MAX($F$2:F2558),$F$2:F2558,0))&gt;123),IF(OR(((G2557*J2557/C2557*C2558)/(G2557*K2557/D2557*D2558))&lt;(4/6),((G2557*J2557/C2557*C2558)/(G2557*K2557/D2557*D2558))&gt;(6/4)),50%,((G2557*J2557/C2557*C2558)/((G2557*K2557/D2557*D2558)+(G2557*J2557/C2557*C2558)))),((G2557*J2557/C2557*C2558)/((G2557*K2557/D2557*D2558)+(G2557*J2557/C2557*C2558))))</f>
        <v>0.44188496249025699</v>
      </c>
      <c r="K2558" s="18">
        <f t="shared" si="468"/>
        <v>0.55811503750974301</v>
      </c>
      <c r="L2558" s="20">
        <f t="shared" si="469"/>
        <v>0.79174530839001633</v>
      </c>
      <c r="M2558" s="51">
        <f>IF(AND((B2558-$B$2)&gt;123,OR(((U2557*R2557/C2557*C2558)/(U2557*S2557/D2557*D2558))&lt;(4/6),((U2557*R2557/C2557*C2558)/(U2557*S2557/D2557*D2558))&gt;(6/4))),1,0)</f>
        <v>0</v>
      </c>
      <c r="N2558" s="51">
        <f>IF(AND((B2558-$B$2)&gt;123,OR(((U2557*R2557/C2557*C2558)/(U2557*S2557/D2557*D2558))&lt;(4/6),((U2557*R2557/C2557*C2558)/(U2557*S2557/D2557*D2558))&gt;(6/4))),COUNTIF($M$2:M2558,1),0)</f>
        <v>0</v>
      </c>
      <c r="O2558" s="51">
        <f>IF(OR((ROW(N2558)-MATCH(MAX($N$2:N2558),$N$2:N2558,0))=1,(ROW(N2558)-MATCH(MAX($N$2:N2558),$N$2:N2558,0))&gt;123),IF(OR(((U2557*R2557/C2557*C2558)/(U2557*S2557/D2557*D2558))&lt;(4/6),((U2557*R2557/C2557*C2558)/(U2557*S2557/D2557*D2558))&gt;(6/4)),1,0),0)</f>
        <v>0</v>
      </c>
      <c r="P2558" s="47">
        <f>IF(O2558=1,U2557/2/C2558,P2557)</f>
        <v>3.7894353284260429</v>
      </c>
      <c r="Q2558" s="47">
        <f>IF(O2558=1,U2557/2/D2558,Q2557)</f>
        <v>93.056776270251035</v>
      </c>
      <c r="R2558" s="41">
        <f>P2558*C2558/U2557</f>
        <v>0.44241775412002537</v>
      </c>
      <c r="S2558" s="41">
        <f>Q2558*D2558/U2557</f>
        <v>0.5587879706160328</v>
      </c>
      <c r="T2558" s="41">
        <f t="shared" si="475"/>
        <v>0.79174530839002188</v>
      </c>
      <c r="U2558" s="42">
        <f>P2558*C2558+Q2558*D2558</f>
        <v>37059.191931160291</v>
      </c>
      <c r="V2558" s="25">
        <f>B2558</f>
        <v>44755</v>
      </c>
      <c r="W2558">
        <f>C2558/C$2</f>
        <v>1.8799156325190221</v>
      </c>
      <c r="X2558">
        <f>D2558/D$2</f>
        <v>1.5927287710498028</v>
      </c>
      <c r="Y2558">
        <f t="shared" si="476"/>
        <v>1.8529595965580146</v>
      </c>
      <c r="AA2558" s="15">
        <f t="shared" si="477"/>
        <v>1.8182646847015871E-3</v>
      </c>
      <c r="AB2558" s="15">
        <f t="shared" si="478"/>
        <v>7.2128015070349605E-4</v>
      </c>
      <c r="AC2558" s="15">
        <f t="shared" si="479"/>
        <v>1.205724736058178E-3</v>
      </c>
    </row>
    <row r="2559" spans="1:29" x14ac:dyDescent="0.4">
      <c r="A2559" s="43">
        <f t="shared" si="470"/>
        <v>2022</v>
      </c>
      <c r="B2559" s="53">
        <v>44756</v>
      </c>
      <c r="C2559" s="45">
        <v>4322.0742</v>
      </c>
      <c r="D2559" s="45">
        <f>VLOOKUP(B2559,'H11001.CSI  中证全债'!$A$2:$B$2792,2,0)</f>
        <v>222.34819999999999</v>
      </c>
      <c r="E2559" s="14">
        <f t="shared" si="471"/>
        <v>0</v>
      </c>
      <c r="F2559" s="14">
        <f>IF(AND((B2559-$B$2)&gt;123,OR(((G2558*J2558/C2558*C2559)/(G2558*K2558/D2558*D2559))&lt;(4/6),((G2558*J2558/C2558*C2559)/(G2558*K2558/D2558*D2559))&gt;(6/4))),COUNTIF($E$2:E2559,1),0)</f>
        <v>0</v>
      </c>
      <c r="G2559" s="21">
        <f t="shared" si="472"/>
        <v>37106.700137881402</v>
      </c>
      <c r="H2559" s="12">
        <f t="shared" si="473"/>
        <v>3.7932660163502669</v>
      </c>
      <c r="I2559" s="12">
        <f t="shared" si="474"/>
        <v>93.150846082302351</v>
      </c>
      <c r="J2559" s="15">
        <f>IF(OR((ROW(F2559)-MATCH(MAX($F$2:F2559),$F$2:F2559,0))=1,(ROW(F2559)-MATCH(MAX($F$2:F2559),$F$2:F2559,0))&gt;123),IF(OR(((G2558*J2558/C2558*C2559)/(G2558*K2558/D2558*D2559))&lt;(4/6),((G2558*J2558/C2558*C2559)/(G2558*K2558/D2558*D2559))&gt;(6/4)),50%,((G2558*J2558/C2558*C2559)/((G2558*K2558/D2558*D2559)+(G2558*J2558/C2558*C2559)))),((G2558*J2558/C2558*C2559)/((G2558*K2558/D2558*D2559)+(G2558*J2558/C2558*C2559))))</f>
        <v>0.44182794810868153</v>
      </c>
      <c r="K2559" s="18">
        <f t="shared" si="468"/>
        <v>0.55817205189131847</v>
      </c>
      <c r="L2559" s="20">
        <f t="shared" si="469"/>
        <v>0.79156229089504782</v>
      </c>
      <c r="M2559" s="51">
        <f>IF(AND((B2559-$B$2)&gt;123,OR(((U2558*R2558/C2558*C2559)/(U2558*S2558/D2558*D2559))&lt;(4/6),((U2558*R2558/C2558*C2559)/(U2558*S2558/D2558*D2559))&gt;(6/4))),1,0)</f>
        <v>0</v>
      </c>
      <c r="N2559" s="51">
        <f>IF(AND((B2559-$B$2)&gt;123,OR(((U2558*R2558/C2558*C2559)/(U2558*S2558/D2558*D2559))&lt;(4/6),((U2558*R2558/C2558*C2559)/(U2558*S2558/D2558*D2559))&gt;(6/4))),COUNTIF($M$2:M2559,1),0)</f>
        <v>0</v>
      </c>
      <c r="O2559" s="51">
        <f>IF(OR((ROW(N2559)-MATCH(MAX($N$2:N2559),$N$2:N2559,0))=1,(ROW(N2559)-MATCH(MAX($N$2:N2559),$N$2:N2559,0))&gt;123),IF(OR(((U2558*R2558/C2558*C2559)/(U2558*S2558/D2558*D2559))&lt;(4/6),((U2558*R2558/C2558*C2559)/(U2558*S2558/D2558*D2559))&gt;(6/4)),1,0),0)</f>
        <v>0</v>
      </c>
      <c r="P2559" s="47">
        <f>IF(O2559=1,U2558/2/C2559,P2558)</f>
        <v>3.7894353284260429</v>
      </c>
      <c r="Q2559" s="47">
        <f>IF(O2559=1,U2558/2/D2559,Q2558)</f>
        <v>93.056776270251035</v>
      </c>
      <c r="R2559" s="41">
        <f>P2559*C2559/U2558</f>
        <v>0.44194759281266227</v>
      </c>
      <c r="S2559" s="41">
        <f>Q2559*D2559/U2558</f>
        <v>0.5583232019718033</v>
      </c>
      <c r="T2559" s="41">
        <f t="shared" si="475"/>
        <v>0.79156229089505348</v>
      </c>
      <c r="U2559" s="42">
        <f>P2559*C2559+Q2559*D2559</f>
        <v>37069.227367051761</v>
      </c>
      <c r="V2559" s="25">
        <f>B2559</f>
        <v>44756</v>
      </c>
      <c r="W2559">
        <f>C2559/C$2</f>
        <v>1.8801820813284418</v>
      </c>
      <c r="X2559">
        <f>D2559/D$2</f>
        <v>1.5933228233608023</v>
      </c>
      <c r="Y2559">
        <f t="shared" si="476"/>
        <v>1.853461368352588</v>
      </c>
      <c r="AA2559" s="15">
        <f t="shared" si="477"/>
        <v>1.4173445063736523E-4</v>
      </c>
      <c r="AB2559" s="15">
        <f t="shared" si="478"/>
        <v>3.7297769827304705E-4</v>
      </c>
      <c r="AC2559" s="15">
        <f t="shared" si="479"/>
        <v>2.7079478446556671E-4</v>
      </c>
    </row>
    <row r="2560" spans="1:29" x14ac:dyDescent="0.4">
      <c r="A2560" s="43">
        <f t="shared" si="470"/>
        <v>2022</v>
      </c>
      <c r="B2560" s="53">
        <v>44757</v>
      </c>
      <c r="C2560" s="45">
        <v>4248.5272999999997</v>
      </c>
      <c r="D2560" s="45">
        <f>VLOOKUP(B2560,'H11001.CSI  中证全债'!$A$2:$B$2792,2,0)</f>
        <v>222.4769</v>
      </c>
      <c r="E2560" s="14">
        <f t="shared" si="471"/>
        <v>0</v>
      </c>
      <c r="F2560" s="14">
        <f>IF(AND((B2560-$B$2)&gt;123,OR(((G2559*J2559/C2559*C2560)/(G2559*K2559/D2559*D2560))&lt;(4/6),((G2559*J2559/C2559*C2560)/(G2559*K2559/D2559*D2560))&gt;(6/4))),COUNTIF($E$2:E2560,1),0)</f>
        <v>0</v>
      </c>
      <c r="G2560" s="21">
        <f t="shared" si="472"/>
        <v>36839.705695394281</v>
      </c>
      <c r="H2560" s="12">
        <f t="shared" si="473"/>
        <v>3.7932660163502669</v>
      </c>
      <c r="I2560" s="12">
        <f t="shared" si="474"/>
        <v>93.150846082302351</v>
      </c>
      <c r="J2560" s="15">
        <f>IF(OR((ROW(F2560)-MATCH(MAX($F$2:F2560),$F$2:F2560,0))=1,(ROW(F2560)-MATCH(MAX($F$2:F2560),$F$2:F2560,0))&gt;123),IF(OR(((G2559*J2559/C2559*C2560)/(G2559*K2559/D2559*D2560))&lt;(4/6),((G2559*J2559/C2559*C2560)/(G2559*K2559/D2559*D2560))&gt;(6/4)),50%,((G2559*J2559/C2559*C2560)/((G2559*K2559/D2559*D2560)+(G2559*J2559/C2559*C2560)))),((G2559*J2559/C2559*C2560)/((G2559*K2559/D2559*D2560)+(G2559*J2559/C2559*C2560))))</f>
        <v>0.43745719251609444</v>
      </c>
      <c r="K2560" s="18">
        <f t="shared" si="468"/>
        <v>0.56254280748390562</v>
      </c>
      <c r="L2560" s="20">
        <f t="shared" si="469"/>
        <v>0.77764249528443241</v>
      </c>
      <c r="M2560" s="51">
        <f>IF(AND((B2560-$B$2)&gt;123,OR(((U2559*R2559/C2559*C2560)/(U2559*S2559/D2559*D2560))&lt;(4/6),((U2559*R2559/C2559*C2560)/(U2559*S2559/D2559*D2560))&gt;(6/4))),1,0)</f>
        <v>0</v>
      </c>
      <c r="N2560" s="51">
        <f>IF(AND((B2560-$B$2)&gt;123,OR(((U2559*R2559/C2559*C2560)/(U2559*S2559/D2559*D2560))&lt;(4/6),((U2559*R2559/C2559*C2560)/(U2559*S2559/D2559*D2560))&gt;(6/4))),COUNTIF($M$2:M2560,1),0)</f>
        <v>0</v>
      </c>
      <c r="O2560" s="51">
        <f>IF(OR((ROW(N2560)-MATCH(MAX($N$2:N2560),$N$2:N2560,0))=1,(ROW(N2560)-MATCH(MAX($N$2:N2560),$N$2:N2560,0))&gt;123),IF(OR(((U2559*R2559/C2559*C2560)/(U2559*S2559/D2559*D2560))&lt;(4/6),((U2559*R2559/C2559*C2560)/(U2559*S2559/D2559*D2560))&gt;(6/4)),1,0),0)</f>
        <v>0</v>
      </c>
      <c r="P2560" s="47">
        <f>IF(O2560=1,U2559/2/C2560,P2559)</f>
        <v>3.7894353284260429</v>
      </c>
      <c r="Q2560" s="47">
        <f>IF(O2560=1,U2559/2/D2560,Q2559)</f>
        <v>93.056776270251035</v>
      </c>
      <c r="R2560" s="41">
        <f>P2560*C2560/U2559</f>
        <v>0.43430954967009222</v>
      </c>
      <c r="S2560" s="41">
        <f>Q2560*D2560/U2559</f>
        <v>0.55849513407987683</v>
      </c>
      <c r="T2560" s="41">
        <f t="shared" si="475"/>
        <v>0.77764249528443807</v>
      </c>
      <c r="U2560" s="42">
        <f>P2560*C2560+Q2560*D2560</f>
        <v>36802.502553001519</v>
      </c>
      <c r="V2560" s="25">
        <f>B2560</f>
        <v>44757</v>
      </c>
      <c r="W2560">
        <f>C2560/C$2</f>
        <v>1.8481878218320975</v>
      </c>
      <c r="X2560">
        <f>D2560/D$2</f>
        <v>1.5942450734503761</v>
      </c>
      <c r="Y2560">
        <f t="shared" si="476"/>
        <v>1.8401251276500759</v>
      </c>
      <c r="AA2560" s="15">
        <f t="shared" si="477"/>
        <v>-1.7016575050932681E-2</v>
      </c>
      <c r="AB2560" s="15">
        <f t="shared" si="478"/>
        <v>5.7882186588442686E-4</v>
      </c>
      <c r="AC2560" s="15">
        <f t="shared" si="479"/>
        <v>-7.1953162500310031E-3</v>
      </c>
    </row>
    <row r="2561" spans="1:29" x14ac:dyDescent="0.4">
      <c r="A2561" s="43">
        <f t="shared" si="470"/>
        <v>2022</v>
      </c>
      <c r="B2561" s="53">
        <v>44760</v>
      </c>
      <c r="C2561" s="45">
        <v>4292.5857999999998</v>
      </c>
      <c r="D2561" s="45">
        <f>VLOOKUP(B2561,'H11001.CSI  中证全债'!$A$2:$B$2792,2,0)</f>
        <v>222.61070000000001</v>
      </c>
      <c r="E2561" s="14">
        <f t="shared" si="471"/>
        <v>0</v>
      </c>
      <c r="F2561" s="14">
        <f>IF(AND((B2561-$B$2)&gt;123,OR(((G2560*J2560/C2560*C2561)/(G2560*K2560/D2560*D2561))&lt;(4/6),((G2560*J2560/C2560*C2561)/(G2560*K2560/D2560*D2561))&gt;(6/4))),COUNTIF($E$2:E2561,1),0)</f>
        <v>0</v>
      </c>
      <c r="G2561" s="21">
        <f t="shared" si="472"/>
        <v>37019.294889381461</v>
      </c>
      <c r="H2561" s="12">
        <f t="shared" si="473"/>
        <v>3.7932660163502669</v>
      </c>
      <c r="I2561" s="12">
        <f t="shared" si="474"/>
        <v>93.150846082302351</v>
      </c>
      <c r="J2561" s="15">
        <f>IF(OR((ROW(F2561)-MATCH(MAX($F$2:F2561),$F$2:F2561,0))=1,(ROW(F2561)-MATCH(MAX($F$2:F2561),$F$2:F2561,0))&gt;123),IF(OR(((G2560*J2560/C2560*C2561)/(G2560*K2560/D2560*D2561))&lt;(4/6),((G2560*J2560/C2560*C2561)/(G2560*K2560/D2560*D2561))&gt;(6/4)),50%,((G2560*J2560/C2560*C2561)/((G2560*K2560/D2560*D2561)+(G2560*J2560/C2560*C2561)))),((G2560*J2560/C2560*C2561)/((G2560*K2560/D2560*D2561)+(G2560*J2560/C2560*C2561))))</f>
        <v>0.43984954024822021</v>
      </c>
      <c r="K2561" s="18">
        <f t="shared" si="468"/>
        <v>0.56015045975177979</v>
      </c>
      <c r="L2561" s="20">
        <f t="shared" si="469"/>
        <v>0.78523463221494327</v>
      </c>
      <c r="M2561" s="51">
        <f>IF(AND((B2561-$B$2)&gt;123,OR(((U2560*R2560/C2560*C2561)/(U2560*S2560/D2560*D2561))&lt;(4/6),((U2560*R2560/C2560*C2561)/(U2560*S2560/D2560*D2561))&gt;(6/4))),1,0)</f>
        <v>0</v>
      </c>
      <c r="N2561" s="51">
        <f>IF(AND((B2561-$B$2)&gt;123,OR(((U2560*R2560/C2560*C2561)/(U2560*S2560/D2560*D2561))&lt;(4/6),((U2560*R2560/C2560*C2561)/(U2560*S2560/D2560*D2561))&gt;(6/4))),COUNTIF($M$2:M2561,1),0)</f>
        <v>0</v>
      </c>
      <c r="O2561" s="51">
        <f>IF(OR((ROW(N2561)-MATCH(MAX($N$2:N2561),$N$2:N2561,0))=1,(ROW(N2561)-MATCH(MAX($N$2:N2561),$N$2:N2561,0))&gt;123),IF(OR(((U2560*R2560/C2560*C2561)/(U2560*S2560/D2560*D2561))&lt;(4/6),((U2560*R2560/C2560*C2561)/(U2560*S2560/D2560*D2561))&gt;(6/4)),1,0),0)</f>
        <v>0</v>
      </c>
      <c r="P2561" s="47">
        <f>IF(O2561=1,U2560/2/C2561,P2560)</f>
        <v>3.7894353284260429</v>
      </c>
      <c r="Q2561" s="47">
        <f>IF(O2561=1,U2560/2/D2561,Q2560)</f>
        <v>93.056776270251035</v>
      </c>
      <c r="R2561" s="41">
        <f>P2561*C2561/U2560</f>
        <v>0.44199375456583767</v>
      </c>
      <c r="S2561" s="41">
        <f>Q2561*D2561/U2560</f>
        <v>0.56288112677746349</v>
      </c>
      <c r="T2561" s="41">
        <f t="shared" si="475"/>
        <v>0.78523463221494905</v>
      </c>
      <c r="U2561" s="42">
        <f>P2561*C2561+Q2561*D2561</f>
        <v>36981.910386083939</v>
      </c>
      <c r="V2561" s="25">
        <f>B2561</f>
        <v>44760</v>
      </c>
      <c r="W2561">
        <f>C2561/C$2</f>
        <v>1.867354082844046</v>
      </c>
      <c r="X2561">
        <f>D2561/D$2</f>
        <v>1.5952038695807953</v>
      </c>
      <c r="Y2561">
        <f t="shared" si="476"/>
        <v>1.8490955193041969</v>
      </c>
      <c r="AA2561" s="15">
        <f t="shared" si="477"/>
        <v>1.0370299374091285E-2</v>
      </c>
      <c r="AB2561" s="15">
        <f t="shared" si="478"/>
        <v>6.0141075320618853E-4</v>
      </c>
      <c r="AC2561" s="15">
        <f t="shared" si="479"/>
        <v>4.8748813433012739E-3</v>
      </c>
    </row>
    <row r="2562" spans="1:29" x14ac:dyDescent="0.4">
      <c r="A2562" s="43">
        <f t="shared" si="470"/>
        <v>2022</v>
      </c>
      <c r="B2562" s="53">
        <v>44761</v>
      </c>
      <c r="C2562" s="45">
        <v>4269.3401000000003</v>
      </c>
      <c r="D2562" s="45">
        <f>VLOOKUP(B2562,'H11001.CSI  中证全债'!$A$2:$B$2792,2,0)</f>
        <v>222.6165</v>
      </c>
      <c r="E2562" s="14">
        <f t="shared" si="471"/>
        <v>0</v>
      </c>
      <c r="F2562" s="14">
        <f>IF(AND((B2562-$B$2)&gt;123,OR(((G2561*J2561/C2561*C2562)/(G2561*K2561/D2561*D2562))&lt;(4/6),((G2561*J2561/C2561*C2562)/(G2561*K2561/D2561*D2562))&gt;(6/4))),COUNTIF($E$2:E2562,1),0)</f>
        <v>0</v>
      </c>
      <c r="G2562" s="21">
        <f t="shared" si="472"/>
        <v>36931.658040452472</v>
      </c>
      <c r="H2562" s="12">
        <f t="shared" si="473"/>
        <v>3.7932660163502669</v>
      </c>
      <c r="I2562" s="12">
        <f t="shared" si="474"/>
        <v>93.150846082302351</v>
      </c>
      <c r="J2562" s="15">
        <f>IF(OR((ROW(F2562)-MATCH(MAX($F$2:F2562),$F$2:F2562,0))=1,(ROW(F2562)-MATCH(MAX($F$2:F2562),$F$2:F2562,0))&gt;123),IF(OR(((G2561*J2561/C2561*C2562)/(G2561*K2561/D2561*D2562))&lt;(4/6),((G2561*J2561/C2561*C2562)/(G2561*K2561/D2561*D2562))&gt;(6/4)),50%,((G2561*J2561/C2561*C2562)/((G2561*K2561/D2561*D2562)+(G2561*J2561/C2561*C2562)))),((G2561*J2561/C2561*C2562)/((G2561*K2561/D2561*D2562)+(G2561*J2561/C2561*C2562))))</f>
        <v>0.43850570412605938</v>
      </c>
      <c r="K2562" s="18">
        <f t="shared" ref="K2562:K2625" si="480">1-J2562</f>
        <v>0.56149429587394062</v>
      </c>
      <c r="L2562" s="20">
        <f t="shared" ref="L2562:L2625" si="481">J2562/K2562</f>
        <v>0.780961992576514</v>
      </c>
      <c r="M2562" s="51">
        <f>IF(AND((B2562-$B$2)&gt;123,OR(((U2561*R2561/C2561*C2562)/(U2561*S2561/D2561*D2562))&lt;(4/6),((U2561*R2561/C2561*C2562)/(U2561*S2561/D2561*D2562))&gt;(6/4))),1,0)</f>
        <v>0</v>
      </c>
      <c r="N2562" s="51">
        <f>IF(AND((B2562-$B$2)&gt;123,OR(((U2561*R2561/C2561*C2562)/(U2561*S2561/D2561*D2562))&lt;(4/6),((U2561*R2561/C2561*C2562)/(U2561*S2561/D2561*D2562))&gt;(6/4))),COUNTIF($M$2:M2562,1),0)</f>
        <v>0</v>
      </c>
      <c r="O2562" s="51">
        <f>IF(OR((ROW(N2562)-MATCH(MAX($N$2:N2562),$N$2:N2562,0))=1,(ROW(N2562)-MATCH(MAX($N$2:N2562),$N$2:N2562,0))&gt;123),IF(OR(((U2561*R2561/C2561*C2562)/(U2561*S2561/D2561*D2562))&lt;(4/6),((U2561*R2561/C2561*C2562)/(U2561*S2561/D2561*D2562))&gt;(6/4)),1,0),0)</f>
        <v>0</v>
      </c>
      <c r="P2562" s="47">
        <f>IF(O2562=1,U2561/2/C2562,P2561)</f>
        <v>3.7894353284260429</v>
      </c>
      <c r="Q2562" s="47">
        <f>IF(O2562=1,U2561/2/D2562,Q2561)</f>
        <v>93.056776270251035</v>
      </c>
      <c r="R2562" s="41">
        <f>P2562*C2562/U2561</f>
        <v>0.43746761687286451</v>
      </c>
      <c r="S2562" s="41">
        <f>Q2562*D2562/U2561</f>
        <v>0.56016505416555307</v>
      </c>
      <c r="T2562" s="41">
        <f t="shared" si="475"/>
        <v>0.78096199257651988</v>
      </c>
      <c r="U2562" s="42">
        <f>P2562*C2562+Q2562*D2562</f>
        <v>36894.362038572319</v>
      </c>
      <c r="V2562" s="25">
        <f>B2562</f>
        <v>44761</v>
      </c>
      <c r="W2562">
        <f>C2562/C$2</f>
        <v>1.8572417741271028</v>
      </c>
      <c r="X2562">
        <f>D2562/D$2</f>
        <v>1.5952454317448941</v>
      </c>
      <c r="Y2562">
        <f t="shared" si="476"/>
        <v>1.8447181019286158</v>
      </c>
      <c r="AA2562" s="15">
        <f t="shared" si="477"/>
        <v>-5.4153140049056914E-3</v>
      </c>
      <c r="AB2562" s="15">
        <f t="shared" si="478"/>
        <v>2.6054452908041981E-5</v>
      </c>
      <c r="AC2562" s="15">
        <f t="shared" si="479"/>
        <v>-2.3673289615824267E-3</v>
      </c>
    </row>
    <row r="2563" spans="1:29" x14ac:dyDescent="0.4">
      <c r="A2563" s="43">
        <f t="shared" ref="A2563:A2626" si="482">YEAR(B2563)</f>
        <v>2022</v>
      </c>
      <c r="B2563" s="53">
        <v>44762</v>
      </c>
      <c r="C2563" s="45">
        <v>4283.8027000000002</v>
      </c>
      <c r="D2563" s="45">
        <f>VLOOKUP(B2563,'H11001.CSI  中证全债'!$A$2:$B$2792,2,0)</f>
        <v>222.7628</v>
      </c>
      <c r="E2563" s="14">
        <f t="shared" ref="E2563:E2626" si="483">IF(AND((B2563-$B$2)&gt;123,OR(((G2562*J2562/C2562*C2563)/(G2562*K2562/D2562*D2563))&lt;(4/6),((G2562*J2562/C2562*C2563)/(G2562*K2562/D2562*D2563))&gt;(6/4))),1,0)</f>
        <v>0</v>
      </c>
      <c r="F2563" s="14">
        <f>IF(AND((B2563-$B$2)&gt;123,OR(((G2562*J2562/C2562*C2563)/(G2562*K2562/D2562*D2563))&lt;(4/6),((G2562*J2562/C2562*C2563)/(G2562*K2562/D2562*D2563))&gt;(6/4))),COUNTIF($E$2:E2563,1),0)</f>
        <v>0</v>
      </c>
      <c r="G2563" s="21">
        <f t="shared" ref="G2563:G2626" si="484">G2562*J2562/C2562*C2563+G2562*K2562/D2562*D2563</f>
        <v>37000.146498322385</v>
      </c>
      <c r="H2563" s="12">
        <f t="shared" ref="H2563:H2626" si="485">IF(J2563=50%,G2563*J2563/C2563,H2562)</f>
        <v>3.7932660163502669</v>
      </c>
      <c r="I2563" s="12">
        <f t="shared" ref="I2563:I2626" si="486">IF(K2563=50%,G2563*K2563/D2563,I2562)</f>
        <v>93.150846082302351</v>
      </c>
      <c r="J2563" s="15">
        <f>IF(OR((ROW(F2563)-MATCH(MAX($F$2:F2563),$F$2:F2563,0))=1,(ROW(F2563)-MATCH(MAX($F$2:F2563),$F$2:F2563,0))&gt;123),IF(OR(((G2562*J2562/C2562*C2563)/(G2562*K2562/D2562*D2563))&lt;(4/6),((G2562*J2562/C2562*C2563)/(G2562*K2562/D2562*D2563))&gt;(6/4)),50%,((G2562*J2562/C2562*C2563)/((G2562*K2562/D2562*D2563)+(G2562*J2562/C2562*C2563)))),((G2562*J2562/C2562*C2563)/((G2562*K2562/D2562*D2563)+(G2562*J2562/C2562*C2563))))</f>
        <v>0.43917672605421415</v>
      </c>
      <c r="K2563" s="18">
        <f t="shared" si="480"/>
        <v>0.56082327394578591</v>
      </c>
      <c r="L2563" s="20">
        <f t="shared" si="481"/>
        <v>0.78309290369548545</v>
      </c>
      <c r="M2563" s="51">
        <f>IF(AND((B2563-$B$2)&gt;123,OR(((U2562*R2562/C2562*C2563)/(U2562*S2562/D2562*D2563))&lt;(4/6),((U2562*R2562/C2562*C2563)/(U2562*S2562/D2562*D2563))&gt;(6/4))),1,0)</f>
        <v>0</v>
      </c>
      <c r="N2563" s="51">
        <f>IF(AND((B2563-$B$2)&gt;123,OR(((U2562*R2562/C2562*C2563)/(U2562*S2562/D2562*D2563))&lt;(4/6),((U2562*R2562/C2562*C2563)/(U2562*S2562/D2562*D2563))&gt;(6/4))),COUNTIF($M$2:M2563,1),0)</f>
        <v>0</v>
      </c>
      <c r="O2563" s="51">
        <f>IF(OR((ROW(N2563)-MATCH(MAX($N$2:N2563),$N$2:N2563,0))=1,(ROW(N2563)-MATCH(MAX($N$2:N2563),$N$2:N2563,0))&gt;123),IF(OR(((U2562*R2562/C2562*C2563)/(U2562*S2562/D2562*D2563))&lt;(4/6),((U2562*R2562/C2562*C2563)/(U2562*S2562/D2562*D2563))&gt;(6/4)),1,0),0)</f>
        <v>0</v>
      </c>
      <c r="P2563" s="47">
        <f>IF(O2563=1,U2562/2/C2563,P2562)</f>
        <v>3.7894353284260429</v>
      </c>
      <c r="Q2563" s="47">
        <f>IF(O2563=1,U2562/2/D2563,Q2562)</f>
        <v>93.056776270251035</v>
      </c>
      <c r="R2563" s="41">
        <f>P2563*C2563/U2562</f>
        <v>0.43999116381021552</v>
      </c>
      <c r="S2563" s="41">
        <f>Q2563*D2563/U2562</f>
        <v>0.56186330093639525</v>
      </c>
      <c r="T2563" s="41">
        <f t="shared" ref="T2563:T2626" si="487">R2563/S2563</f>
        <v>0.78309290369549145</v>
      </c>
      <c r="U2563" s="42">
        <f>P2563*C2563+Q2563*D2563</f>
        <v>36962.781332321545</v>
      </c>
      <c r="V2563" s="25">
        <f>B2563</f>
        <v>44762</v>
      </c>
      <c r="W2563">
        <f>C2563/C$2</f>
        <v>1.8635332721697373</v>
      </c>
      <c r="X2563">
        <f>D2563/D$2</f>
        <v>1.5962938015048369</v>
      </c>
      <c r="Y2563">
        <f t="shared" ref="Y2563:Y2626" si="488">U2563/U$2</f>
        <v>1.8481390666160773</v>
      </c>
      <c r="AA2563" s="15">
        <f t="shared" ref="AA2563:AA2626" si="489">W2563/W2562-1</f>
        <v>3.3875492842558863E-3</v>
      </c>
      <c r="AB2563" s="15">
        <f t="shared" ref="AB2563:AB2626" si="490">X2563/X2562-1</f>
        <v>6.5718399130343386E-4</v>
      </c>
      <c r="AC2563" s="15">
        <f t="shared" ref="AC2563:AC2626" si="491">Y2563/Y2562-1</f>
        <v>1.8544647466107733E-3</v>
      </c>
    </row>
    <row r="2564" spans="1:29" x14ac:dyDescent="0.4">
      <c r="A2564" s="43">
        <f t="shared" si="482"/>
        <v>2022</v>
      </c>
      <c r="B2564" s="53">
        <v>44763</v>
      </c>
      <c r="C2564" s="45">
        <v>4236.0577999999996</v>
      </c>
      <c r="D2564" s="45">
        <f>VLOOKUP(B2564,'H11001.CSI  中证全债'!$A$2:$B$2792,2,0)</f>
        <v>222.9632</v>
      </c>
      <c r="E2564" s="14">
        <f t="shared" si="483"/>
        <v>0</v>
      </c>
      <c r="F2564" s="14">
        <f>IF(AND((B2564-$B$2)&gt;123,OR(((G2563*J2563/C2563*C2564)/(G2563*K2563/D2563*D2564))&lt;(4/6),((G2563*J2563/C2563*C2564)/(G2563*K2563/D2563*D2564))&gt;(6/4))),COUNTIF($E$2:E2564,1),0)</f>
        <v>0</v>
      </c>
      <c r="G2564" s="21">
        <f t="shared" si="484"/>
        <v>36837.704821253232</v>
      </c>
      <c r="H2564" s="12">
        <f t="shared" si="485"/>
        <v>3.7932660163502669</v>
      </c>
      <c r="I2564" s="12">
        <f t="shared" si="486"/>
        <v>93.150846082302351</v>
      </c>
      <c r="J2564" s="15">
        <f>IF(OR((ROW(F2564)-MATCH(MAX($F$2:F2564),$F$2:F2564,0))=1,(ROW(F2564)-MATCH(MAX($F$2:F2564),$F$2:F2564,0))&gt;123),IF(OR(((G2563*J2563/C2563*C2564)/(G2563*K2563/D2563*D2564))&lt;(4/6),((G2563*J2563/C2563*C2564)/(G2563*K2563/D2563*D2564))&gt;(6/4)),50%,((G2563*J2563/C2563*C2564)/((G2563*K2563/D2563*D2564)+(G2563*J2563/C2563*C2564)))),((G2563*J2563/C2563*C2564)/((G2563*K2563/D2563*D2564)+(G2563*J2563/C2563*C2564))))</f>
        <v>0.43619693935885173</v>
      </c>
      <c r="K2564" s="18">
        <f t="shared" si="480"/>
        <v>0.56380306064114827</v>
      </c>
      <c r="L2564" s="20">
        <f t="shared" si="481"/>
        <v>0.77366898090765102</v>
      </c>
      <c r="M2564" s="51">
        <f>IF(AND((B2564-$B$2)&gt;123,OR(((U2563*R2563/C2563*C2564)/(U2563*S2563/D2563*D2564))&lt;(4/6),((U2563*R2563/C2563*C2564)/(U2563*S2563/D2563*D2564))&gt;(6/4))),1,0)</f>
        <v>0</v>
      </c>
      <c r="N2564" s="51">
        <f>IF(AND((B2564-$B$2)&gt;123,OR(((U2563*R2563/C2563*C2564)/(U2563*S2563/D2563*D2564))&lt;(4/6),((U2563*R2563/C2563*C2564)/(U2563*S2563/D2563*D2564))&gt;(6/4))),COUNTIF($M$2:M2564,1),0)</f>
        <v>0</v>
      </c>
      <c r="O2564" s="51">
        <f>IF(OR((ROW(N2564)-MATCH(MAX($N$2:N2564),$N$2:N2564,0))=1,(ROW(N2564)-MATCH(MAX($N$2:N2564),$N$2:N2564,0))&gt;123),IF(OR(((U2563*R2563/C2563*C2564)/(U2563*S2563/D2563*D2564))&lt;(4/6),((U2563*R2563/C2563*C2564)/(U2563*S2563/D2563*D2564))&gt;(6/4)),1,0),0)</f>
        <v>0</v>
      </c>
      <c r="P2564" s="47">
        <f>IF(O2564=1,U2563/2/C2564,P2563)</f>
        <v>3.7894353284260429</v>
      </c>
      <c r="Q2564" s="47">
        <f>IF(O2564=1,U2563/2/D2564,Q2563)</f>
        <v>93.056776270251035</v>
      </c>
      <c r="R2564" s="41">
        <f>P2564*C2564/U2563</f>
        <v>0.43428190471527195</v>
      </c>
      <c r="S2564" s="41">
        <f>Q2564*D2564/U2563</f>
        <v>0.56132779707127323</v>
      </c>
      <c r="T2564" s="41">
        <f t="shared" si="487"/>
        <v>0.77366898090765679</v>
      </c>
      <c r="U2564" s="42">
        <f>P2564*C2564+Q2564*D2564</f>
        <v>36800.503699473935</v>
      </c>
      <c r="V2564" s="25">
        <f>B2564</f>
        <v>44763</v>
      </c>
      <c r="W2564">
        <f>C2564/C$2</f>
        <v>1.8427633590907764</v>
      </c>
      <c r="X2564">
        <f>D2564/D$2</f>
        <v>1.5977298459333571</v>
      </c>
      <c r="Y2564">
        <f t="shared" si="488"/>
        <v>1.8400251849736968</v>
      </c>
      <c r="AA2564" s="15">
        <f t="shared" si="489"/>
        <v>-1.1145447945116738E-2</v>
      </c>
      <c r="AB2564" s="15">
        <f t="shared" si="490"/>
        <v>8.9961160481011326E-4</v>
      </c>
      <c r="AC2564" s="15">
        <f t="shared" si="491"/>
        <v>-4.390298213454713E-3</v>
      </c>
    </row>
    <row r="2565" spans="1:29" x14ac:dyDescent="0.4">
      <c r="A2565" s="43">
        <f t="shared" si="482"/>
        <v>2022</v>
      </c>
      <c r="B2565" s="53">
        <v>44764</v>
      </c>
      <c r="C2565" s="45">
        <v>4238.2340999999997</v>
      </c>
      <c r="D2565" s="45">
        <f>VLOOKUP(B2565,'H11001.CSI  中证全债'!$A$2:$B$2792,2,0)</f>
        <v>222.91390000000001</v>
      </c>
      <c r="E2565" s="14">
        <f t="shared" si="483"/>
        <v>0</v>
      </c>
      <c r="F2565" s="14">
        <f>IF(AND((B2565-$B$2)&gt;123,OR(((G2564*J2564/C2564*C2565)/(G2564*K2564/D2564*D2565))&lt;(4/6),((G2564*J2564/C2564*C2565)/(G2564*K2564/D2564*D2565))&gt;(6/4))),COUNTIF($E$2:E2565,1),0)</f>
        <v>0</v>
      </c>
      <c r="G2565" s="21">
        <f t="shared" si="484"/>
        <v>36841.367769372759</v>
      </c>
      <c r="H2565" s="12">
        <f t="shared" si="485"/>
        <v>3.7932660163502669</v>
      </c>
      <c r="I2565" s="12">
        <f t="shared" si="486"/>
        <v>93.150846082302351</v>
      </c>
      <c r="J2565" s="15">
        <f>IF(OR((ROW(F2565)-MATCH(MAX($F$2:F2565),$F$2:F2565,0))=1,(ROW(F2565)-MATCH(MAX($F$2:F2565),$F$2:F2565,0))&gt;123),IF(OR(((G2564*J2564/C2564*C2565)/(G2564*K2564/D2564*D2565))&lt;(4/6),((G2564*J2564/C2564*C2565)/(G2564*K2564/D2564*D2565))&gt;(6/4)),50%,((G2564*J2564/C2564*C2565)/((G2564*K2564/D2564*D2565)+(G2564*J2564/C2564*C2565)))),((G2564*J2564/C2564*C2565)/((G2564*K2564/D2564*D2565)+(G2564*J2564/C2564*C2565))))</f>
        <v>0.43637764703817272</v>
      </c>
      <c r="K2565" s="18">
        <f t="shared" si="480"/>
        <v>0.56362235296182728</v>
      </c>
      <c r="L2565" s="20">
        <f t="shared" si="481"/>
        <v>0.77423765176277082</v>
      </c>
      <c r="M2565" s="51">
        <f>IF(AND((B2565-$B$2)&gt;123,OR(((U2564*R2564/C2564*C2565)/(U2564*S2564/D2564*D2565))&lt;(4/6),((U2564*R2564/C2564*C2565)/(U2564*S2564/D2564*D2565))&gt;(6/4))),1,0)</f>
        <v>0</v>
      </c>
      <c r="N2565" s="51">
        <f>IF(AND((B2565-$B$2)&gt;123,OR(((U2564*R2564/C2564*C2565)/(U2564*S2564/D2564*D2565))&lt;(4/6),((U2564*R2564/C2564*C2565)/(U2564*S2564/D2564*D2565))&gt;(6/4))),COUNTIF($M$2:M2565,1),0)</f>
        <v>0</v>
      </c>
      <c r="O2565" s="51">
        <f>IF(OR((ROW(N2565)-MATCH(MAX($N$2:N2565),$N$2:N2565,0))=1,(ROW(N2565)-MATCH(MAX($N$2:N2565),$N$2:N2565,0))&gt;123),IF(OR(((U2564*R2564/C2564*C2565)/(U2564*S2564/D2564*D2565))&lt;(4/6),((U2564*R2564/C2564*C2565)/(U2564*S2564/D2564*D2565))&gt;(6/4)),1,0),0)</f>
        <v>0</v>
      </c>
      <c r="P2565" s="47">
        <f>IF(O2565=1,U2564/2/C2565,P2564)</f>
        <v>3.7894353284260429</v>
      </c>
      <c r="Q2565" s="47">
        <f>IF(O2565=1,U2564/2/D2565,Q2564)</f>
        <v>93.056776270251035</v>
      </c>
      <c r="R2565" s="41">
        <f>P2565*C2565/U2564</f>
        <v>0.43642103814219091</v>
      </c>
      <c r="S2565" s="41">
        <f>Q2565*D2565/U2564</f>
        <v>0.56367839661188235</v>
      </c>
      <c r="T2565" s="41">
        <f t="shared" si="487"/>
        <v>0.7742376517627767</v>
      </c>
      <c r="U2565" s="42">
        <f>P2565*C2565+Q2565*D2565</f>
        <v>36804.162948509067</v>
      </c>
      <c r="V2565" s="25">
        <f>B2565</f>
        <v>44764</v>
      </c>
      <c r="W2565">
        <f>C2565/C$2</f>
        <v>1.8437100897747603</v>
      </c>
      <c r="X2565">
        <f>D2565/D$2</f>
        <v>1.5973765675385165</v>
      </c>
      <c r="Y2565">
        <f t="shared" si="488"/>
        <v>1.8402081474254532</v>
      </c>
      <c r="AA2565" s="15">
        <f t="shared" si="489"/>
        <v>5.1375597377356641E-4</v>
      </c>
      <c r="AB2565" s="15">
        <f t="shared" si="490"/>
        <v>-2.2111272174063501E-4</v>
      </c>
      <c r="AC2565" s="15">
        <f t="shared" si="491"/>
        <v>9.9434754073257636E-5</v>
      </c>
    </row>
    <row r="2566" spans="1:29" x14ac:dyDescent="0.4">
      <c r="A2566" s="43">
        <f t="shared" si="482"/>
        <v>2022</v>
      </c>
      <c r="B2566" s="53">
        <v>44767</v>
      </c>
      <c r="C2566" s="45">
        <v>4212.6441000000004</v>
      </c>
      <c r="D2566" s="45">
        <f>VLOOKUP(B2566,'H11001.CSI  中证全债'!$A$2:$B$2792,2,0)</f>
        <v>223.0651</v>
      </c>
      <c r="E2566" s="14">
        <f t="shared" si="483"/>
        <v>0</v>
      </c>
      <c r="F2566" s="14">
        <f>IF(AND((B2566-$B$2)&gt;123,OR(((G2565*J2565/C2565*C2566)/(G2565*K2565/D2565*D2566))&lt;(4/6),((G2565*J2565/C2565*C2566)/(G2565*K2565/D2565*D2566))&gt;(6/4))),COUNTIF($E$2:E2566,1),0)</f>
        <v>0</v>
      </c>
      <c r="G2566" s="21">
        <f t="shared" si="484"/>
        <v>36758.382499942003</v>
      </c>
      <c r="H2566" s="12">
        <f t="shared" si="485"/>
        <v>3.7932660163502669</v>
      </c>
      <c r="I2566" s="12">
        <f t="shared" si="486"/>
        <v>93.150846082302351</v>
      </c>
      <c r="J2566" s="15">
        <f>IF(OR((ROW(F2566)-MATCH(MAX($F$2:F2566),$F$2:F2566,0))=1,(ROW(F2566)-MATCH(MAX($F$2:F2566),$F$2:F2566,0))&gt;123),IF(OR(((G2565*J2565/C2565*C2566)/(G2565*K2565/D2565*D2566))&lt;(4/6),((G2565*J2565/C2565*C2566)/(G2565*K2565/D2565*D2566))&gt;(6/4)),50%,((G2565*J2565/C2565*C2566)/((G2565*K2565/D2565*D2566)+(G2565*J2565/C2565*C2566)))),((G2565*J2565/C2565*C2566)/((G2565*K2565/D2565*D2566)+(G2565*J2565/C2565*C2566))))</f>
        <v>0.43472205839127093</v>
      </c>
      <c r="K2566" s="18">
        <f t="shared" si="480"/>
        <v>0.56527794160872902</v>
      </c>
      <c r="L2566" s="20">
        <f t="shared" si="481"/>
        <v>0.7690412563315171</v>
      </c>
      <c r="M2566" s="51">
        <f>IF(AND((B2566-$B$2)&gt;123,OR(((U2565*R2565/C2565*C2566)/(U2565*S2565/D2565*D2566))&lt;(4/6),((U2565*R2565/C2565*C2566)/(U2565*S2565/D2565*D2566))&gt;(6/4))),1,0)</f>
        <v>0</v>
      </c>
      <c r="N2566" s="51">
        <f>IF(AND((B2566-$B$2)&gt;123,OR(((U2565*R2565/C2565*C2566)/(U2565*S2565/D2565*D2566))&lt;(4/6),((U2565*R2565/C2565*C2566)/(U2565*S2565/D2565*D2566))&gt;(6/4))),COUNTIF($M$2:M2566,1),0)</f>
        <v>0</v>
      </c>
      <c r="O2566" s="51">
        <f>IF(OR((ROW(N2566)-MATCH(MAX($N$2:N2566),$N$2:N2566,0))=1,(ROW(N2566)-MATCH(MAX($N$2:N2566),$N$2:N2566,0))&gt;123),IF(OR(((U2565*R2565/C2565*C2566)/(U2565*S2565/D2565*D2566))&lt;(4/6),((U2565*R2565/C2565*C2566)/(U2565*S2565/D2565*D2566))&gt;(6/4)),1,0),0)</f>
        <v>0</v>
      </c>
      <c r="P2566" s="47">
        <f>IF(O2566=1,U2565/2/C2566,P2565)</f>
        <v>3.7894353284260429</v>
      </c>
      <c r="Q2566" s="47">
        <f>IF(O2566=1,U2565/2/D2566,Q2565)</f>
        <v>93.056776270251035</v>
      </c>
      <c r="R2566" s="41">
        <f>P2566*C2566/U2565</f>
        <v>0.4337428459101042</v>
      </c>
      <c r="S2566" s="41">
        <f>Q2566*D2566/U2565</f>
        <v>0.56400465168688385</v>
      </c>
      <c r="T2566" s="41">
        <f t="shared" si="487"/>
        <v>0.76904125633152298</v>
      </c>
      <c r="U2566" s="42">
        <f>P2566*C2566+Q2566*D2566</f>
        <v>36721.261483026712</v>
      </c>
      <c r="V2566" s="25">
        <f>B2566</f>
        <v>44767</v>
      </c>
      <c r="W2566">
        <f>C2566/C$2</f>
        <v>1.832577967271821</v>
      </c>
      <c r="X2566">
        <f>D2566/D$2</f>
        <v>1.5984600501612325</v>
      </c>
      <c r="Y2566">
        <f t="shared" si="488"/>
        <v>1.8360630741513355</v>
      </c>
      <c r="AA2566" s="15">
        <f t="shared" si="489"/>
        <v>-6.0378920550894222E-3</v>
      </c>
      <c r="AB2566" s="15">
        <f t="shared" si="490"/>
        <v>6.7828879221987215E-4</v>
      </c>
      <c r="AC2566" s="15">
        <f t="shared" si="491"/>
        <v>-2.2525024030117802E-3</v>
      </c>
    </row>
    <row r="2567" spans="1:29" x14ac:dyDescent="0.4">
      <c r="A2567" s="43">
        <f t="shared" si="482"/>
        <v>2022</v>
      </c>
      <c r="B2567" s="53">
        <v>44768</v>
      </c>
      <c r="C2567" s="45">
        <v>4245.9758000000002</v>
      </c>
      <c r="D2567" s="45">
        <f>VLOOKUP(B2567,'H11001.CSI  中证全债'!$A$2:$B$2792,2,0)</f>
        <v>223.21190000000001</v>
      </c>
      <c r="E2567" s="14">
        <f t="shared" si="483"/>
        <v>0</v>
      </c>
      <c r="F2567" s="14">
        <f>IF(AND((B2567-$B$2)&gt;123,OR(((G2566*J2566/C2566*C2567)/(G2566*K2566/D2566*D2567))&lt;(4/6),((G2566*J2566/C2566*C2567)/(G2566*K2566/D2566*D2567))&gt;(6/4))),COUNTIF($E$2:E2567,1),0)</f>
        <v>0</v>
      </c>
      <c r="G2567" s="21">
        <f t="shared" si="484"/>
        <v>36898.493049024066</v>
      </c>
      <c r="H2567" s="12">
        <f t="shared" si="485"/>
        <v>3.7932660163502669</v>
      </c>
      <c r="I2567" s="12">
        <f t="shared" si="486"/>
        <v>93.150846082302351</v>
      </c>
      <c r="J2567" s="15">
        <f>IF(OR((ROW(F2567)-MATCH(MAX($F$2:F2567),$F$2:F2567,0))=1,(ROW(F2567)-MATCH(MAX($F$2:F2567),$F$2:F2567,0))&gt;123),IF(OR(((G2566*J2566/C2566*C2567)/(G2566*K2566/D2566*D2567))&lt;(4/6),((G2566*J2566/C2566*C2567)/(G2566*K2566/D2566*D2567))&gt;(6/4)),50%,((G2566*J2566/C2566*C2567)/((G2566*K2566/D2566*D2567)+(G2566*J2566/C2566*C2567)))),((G2566*J2566/C2566*C2567)/((G2566*K2566/D2566*D2567)+(G2566*J2566/C2566*C2567))))</f>
        <v>0.43649792654097652</v>
      </c>
      <c r="K2567" s="18">
        <f t="shared" si="480"/>
        <v>0.56350207345902348</v>
      </c>
      <c r="L2567" s="20">
        <f t="shared" si="481"/>
        <v>0.77461636274301593</v>
      </c>
      <c r="M2567" s="51">
        <f>IF(AND((B2567-$B$2)&gt;123,OR(((U2566*R2566/C2566*C2567)/(U2566*S2566/D2566*D2567))&lt;(4/6),((U2566*R2566/C2566*C2567)/(U2566*S2566/D2566*D2567))&gt;(6/4))),1,0)</f>
        <v>0</v>
      </c>
      <c r="N2567" s="51">
        <f>IF(AND((B2567-$B$2)&gt;123,OR(((U2566*R2566/C2566*C2567)/(U2566*S2566/D2566*D2567))&lt;(4/6),((U2566*R2566/C2566*C2567)/(U2566*S2566/D2566*D2567))&gt;(6/4))),COUNTIF($M$2:M2567,1),0)</f>
        <v>0</v>
      </c>
      <c r="O2567" s="51">
        <f>IF(OR((ROW(N2567)-MATCH(MAX($N$2:N2567),$N$2:N2567,0))=1,(ROW(N2567)-MATCH(MAX($N$2:N2567),$N$2:N2567,0))&gt;123),IF(OR(((U2566*R2566/C2566*C2567)/(U2566*S2566/D2566*D2567))&lt;(4/6),((U2566*R2566/C2566*C2567)/(U2566*S2566/D2566*D2567))&gt;(6/4)),1,0),0)</f>
        <v>0</v>
      </c>
      <c r="P2567" s="47">
        <f>IF(O2567=1,U2566/2/C2567,P2566)</f>
        <v>3.7894353284260429</v>
      </c>
      <c r="Q2567" s="47">
        <f>IF(O2567=1,U2566/2/D2567,Q2566)</f>
        <v>93.056776270251035</v>
      </c>
      <c r="R2567" s="41">
        <f>P2567*C2567/U2566</f>
        <v>0.43816170933014043</v>
      </c>
      <c r="S2567" s="41">
        <f>Q2567*D2567/U2566</f>
        <v>0.56564995319560551</v>
      </c>
      <c r="T2567" s="41">
        <f t="shared" si="487"/>
        <v>0.7746163627430217</v>
      </c>
      <c r="U2567" s="42">
        <f>P2567*C2567+Q2567*D2567</f>
        <v>36861.23053931968</v>
      </c>
      <c r="V2567" s="25">
        <f>B2567</f>
        <v>44768</v>
      </c>
      <c r="W2567">
        <f>C2567/C$2</f>
        <v>1.8470778722202863</v>
      </c>
      <c r="X2567">
        <f>D2567/D$2</f>
        <v>1.5995120028663561</v>
      </c>
      <c r="Y2567">
        <f t="shared" si="488"/>
        <v>1.843061526965984</v>
      </c>
      <c r="AA2567" s="15">
        <f t="shared" si="489"/>
        <v>7.9122990712647834E-3</v>
      </c>
      <c r="AB2567" s="15">
        <f t="shared" si="490"/>
        <v>6.5810384502107411E-4</v>
      </c>
      <c r="AC2567" s="15">
        <f t="shared" si="491"/>
        <v>3.8116625257458292E-3</v>
      </c>
    </row>
    <row r="2568" spans="1:29" x14ac:dyDescent="0.4">
      <c r="A2568" s="43">
        <f t="shared" si="482"/>
        <v>2022</v>
      </c>
      <c r="B2568" s="53">
        <v>44769</v>
      </c>
      <c r="C2568" s="45">
        <v>4225.0357000000004</v>
      </c>
      <c r="D2568" s="45">
        <f>VLOOKUP(B2568,'H11001.CSI  中证全债'!$A$2:$B$2792,2,0)</f>
        <v>223.30629999999999</v>
      </c>
      <c r="E2568" s="14">
        <f t="shared" si="483"/>
        <v>0</v>
      </c>
      <c r="F2568" s="14">
        <f>IF(AND((B2568-$B$2)&gt;123,OR(((G2567*J2567/C2567*C2568)/(G2567*K2567/D2567*D2568))&lt;(4/6),((G2567*J2567/C2567*C2568)/(G2567*K2567/D2567*D2568))&gt;(6/4))),COUNTIF($E$2:E2568,1),0)</f>
        <v>0</v>
      </c>
      <c r="G2568" s="21">
        <f t="shared" si="484"/>
        <v>36827.85511918526</v>
      </c>
      <c r="H2568" s="12">
        <f t="shared" si="485"/>
        <v>3.7932660163502669</v>
      </c>
      <c r="I2568" s="12">
        <f t="shared" si="486"/>
        <v>93.150846082302351</v>
      </c>
      <c r="J2568" s="15">
        <f>IF(OR((ROW(F2568)-MATCH(MAX($F$2:F2568),$F$2:F2568,0))=1,(ROW(F2568)-MATCH(MAX($F$2:F2568),$F$2:F2568,0))&gt;123),IF(OR(((G2567*J2567/C2567*C2568)/(G2567*K2567/D2567*D2568))&lt;(4/6),((G2567*J2567/C2567*C2568)/(G2567*K2567/D2567*D2568))&gt;(6/4)),50%,((G2567*J2567/C2567*C2568)/((G2567*K2567/D2567*D2568)+(G2567*J2567/C2567*C2568)))),((G2567*J2567/C2567*C2568)/((G2567*K2567/D2567*D2568)+(G2567*J2567/C2567*C2568))))</f>
        <v>0.43517832593860878</v>
      </c>
      <c r="K2568" s="18">
        <f t="shared" si="480"/>
        <v>0.56482167406139117</v>
      </c>
      <c r="L2568" s="20">
        <f t="shared" si="481"/>
        <v>0.77047030226270796</v>
      </c>
      <c r="M2568" s="51">
        <f>IF(AND((B2568-$B$2)&gt;123,OR(((U2567*R2567/C2567*C2568)/(U2567*S2567/D2567*D2568))&lt;(4/6),((U2567*R2567/C2567*C2568)/(U2567*S2567/D2567*D2568))&gt;(6/4))),1,0)</f>
        <v>0</v>
      </c>
      <c r="N2568" s="51">
        <f>IF(AND((B2568-$B$2)&gt;123,OR(((U2567*R2567/C2567*C2568)/(U2567*S2567/D2567*D2568))&lt;(4/6),((U2567*R2567/C2567*C2568)/(U2567*S2567/D2567*D2568))&gt;(6/4))),COUNTIF($M$2:M2568,1),0)</f>
        <v>0</v>
      </c>
      <c r="O2568" s="51">
        <f>IF(OR((ROW(N2568)-MATCH(MAX($N$2:N2568),$N$2:N2568,0))=1,(ROW(N2568)-MATCH(MAX($N$2:N2568),$N$2:N2568,0))&gt;123),IF(OR(((U2567*R2567/C2567*C2568)/(U2567*S2567/D2567*D2568))&lt;(4/6),((U2567*R2567/C2567*C2568)/(U2567*S2567/D2567*D2568))&gt;(6/4)),1,0),0)</f>
        <v>0</v>
      </c>
      <c r="P2568" s="47">
        <f>IF(O2568=1,U2567/2/C2568,P2567)</f>
        <v>3.7894353284260429</v>
      </c>
      <c r="Q2568" s="47">
        <f>IF(O2568=1,U2567/2/D2568,Q2567)</f>
        <v>93.056776270251035</v>
      </c>
      <c r="R2568" s="41">
        <f>P2568*C2568/U2567</f>
        <v>0.43434522698212535</v>
      </c>
      <c r="S2568" s="41">
        <f>Q2568*D2568/U2567</f>
        <v>0.5637403877950159</v>
      </c>
      <c r="T2568" s="41">
        <f t="shared" si="487"/>
        <v>0.77047030226271374</v>
      </c>
      <c r="U2568" s="42">
        <f>P2568*C2568+Q2568*D2568</f>
        <v>36790.663944278815</v>
      </c>
      <c r="V2568" s="25">
        <f>B2568</f>
        <v>44769</v>
      </c>
      <c r="W2568">
        <f>C2568/C$2</f>
        <v>1.8379685420747685</v>
      </c>
      <c r="X2568">
        <f>D2568/D$2</f>
        <v>1.6001884629165173</v>
      </c>
      <c r="Y2568">
        <f t="shared" si="488"/>
        <v>1.8395331972139408</v>
      </c>
      <c r="AA2568" s="15">
        <f t="shared" si="489"/>
        <v>-4.9317520839378126E-3</v>
      </c>
      <c r="AB2568" s="15">
        <f t="shared" si="490"/>
        <v>4.2291652013171088E-4</v>
      </c>
      <c r="AC2568" s="15">
        <f t="shared" si="491"/>
        <v>-1.9143852228588054E-3</v>
      </c>
    </row>
    <row r="2569" spans="1:29" x14ac:dyDescent="0.4">
      <c r="A2569" s="43">
        <f t="shared" si="482"/>
        <v>2022</v>
      </c>
      <c r="B2569" s="53">
        <v>44770</v>
      </c>
      <c r="C2569" s="45">
        <v>4225.6733000000004</v>
      </c>
      <c r="D2569" s="45">
        <f>VLOOKUP(B2569,'H11001.CSI  中证全债'!$A$2:$B$2792,2,0)</f>
        <v>223.27590000000001</v>
      </c>
      <c r="E2569" s="14">
        <f t="shared" si="483"/>
        <v>0</v>
      </c>
      <c r="F2569" s="14">
        <f>IF(AND((B2569-$B$2)&gt;123,OR(((G2568*J2568/C2568*C2569)/(G2568*K2568/D2568*D2569))&lt;(4/6),((G2568*J2568/C2568*C2569)/(G2568*K2568/D2568*D2569))&gt;(6/4))),COUNTIF($E$2:E2569,1),0)</f>
        <v>0</v>
      </c>
      <c r="G2569" s="21">
        <f t="shared" si="484"/>
        <v>36827.441919876379</v>
      </c>
      <c r="H2569" s="12">
        <f t="shared" si="485"/>
        <v>3.7932660163502669</v>
      </c>
      <c r="I2569" s="12">
        <f t="shared" si="486"/>
        <v>93.150846082302351</v>
      </c>
      <c r="J2569" s="15">
        <f>IF(OR((ROW(F2569)-MATCH(MAX($F$2:F2569),$F$2:F2569,0))=1,(ROW(F2569)-MATCH(MAX($F$2:F2569),$F$2:F2569,0))&gt;123),IF(OR(((G2568*J2568/C2568*C2569)/(G2568*K2568/D2568*D2569))&lt;(4/6),((G2568*J2568/C2568*C2569)/(G2568*K2568/D2568*D2569))&gt;(6/4)),50%,((G2568*J2568/C2568*C2569)/((G2568*K2568/D2568*D2569)+(G2568*J2568/C2568*C2569)))),((G2568*J2568/C2568*C2569)/((G2568*K2568/D2568*D2569)+(G2568*J2568/C2568*C2569))))</f>
        <v>0.43524888206903989</v>
      </c>
      <c r="K2569" s="18">
        <f t="shared" si="480"/>
        <v>0.56475111793096011</v>
      </c>
      <c r="L2569" s="20">
        <f t="shared" si="481"/>
        <v>0.77069149267668802</v>
      </c>
      <c r="M2569" s="51">
        <f>IF(AND((B2569-$B$2)&gt;123,OR(((U2568*R2568/C2568*C2569)/(U2568*S2568/D2568*D2569))&lt;(4/6),((U2568*R2568/C2568*C2569)/(U2568*S2568/D2568*D2569))&gt;(6/4))),1,0)</f>
        <v>0</v>
      </c>
      <c r="N2569" s="51">
        <f>IF(AND((B2569-$B$2)&gt;123,OR(((U2568*R2568/C2568*C2569)/(U2568*S2568/D2568*D2569))&lt;(4/6),((U2568*R2568/C2568*C2569)/(U2568*S2568/D2568*D2569))&gt;(6/4))),COUNTIF($M$2:M2569,1),0)</f>
        <v>0</v>
      </c>
      <c r="O2569" s="51">
        <f>IF(OR((ROW(N2569)-MATCH(MAX($N$2:N2569),$N$2:N2569,0))=1,(ROW(N2569)-MATCH(MAX($N$2:N2569),$N$2:N2569,0))&gt;123),IF(OR(((U2568*R2568/C2568*C2569)/(U2568*S2568/D2568*D2569))&lt;(4/6),((U2568*R2568/C2568*C2569)/(U2568*S2568/D2568*D2569))&gt;(6/4)),1,0),0)</f>
        <v>0</v>
      </c>
      <c r="P2569" s="47">
        <f>IF(O2569=1,U2568/2/C2569,P2568)</f>
        <v>3.7894353284260429</v>
      </c>
      <c r="Q2569" s="47">
        <f>IF(O2569=1,U2568/2/D2569,Q2568)</f>
        <v>93.056776270251035</v>
      </c>
      <c r="R2569" s="41">
        <f>P2569*C2569/U2568</f>
        <v>0.43524399868561692</v>
      </c>
      <c r="S2569" s="41">
        <f>Q2569*D2569/U2568</f>
        <v>0.56474478156488805</v>
      </c>
      <c r="T2569" s="41">
        <f t="shared" si="487"/>
        <v>0.77069149267669368</v>
      </c>
      <c r="U2569" s="42">
        <f>P2569*C2569+Q2569*D2569</f>
        <v>36790.251162245608</v>
      </c>
      <c r="V2569" s="25">
        <f>B2569</f>
        <v>44770</v>
      </c>
      <c r="W2569">
        <f>C2569/C$2</f>
        <v>1.8382459098476436</v>
      </c>
      <c r="X2569">
        <f>D2569/D$2</f>
        <v>1.5999706198495163</v>
      </c>
      <c r="Y2569">
        <f t="shared" si="488"/>
        <v>1.8395125581122804</v>
      </c>
      <c r="AA2569" s="15">
        <f t="shared" si="489"/>
        <v>1.5090996745903418E-4</v>
      </c>
      <c r="AB2569" s="15">
        <f t="shared" si="490"/>
        <v>-1.3613588152228129E-4</v>
      </c>
      <c r="AC2569" s="15">
        <f t="shared" si="491"/>
        <v>-1.121974949491733E-5</v>
      </c>
    </row>
    <row r="2570" spans="1:29" x14ac:dyDescent="0.4">
      <c r="A2570" s="43">
        <f t="shared" si="482"/>
        <v>2022</v>
      </c>
      <c r="B2570" s="53">
        <v>44771</v>
      </c>
      <c r="C2570" s="45">
        <v>4170.1018999999997</v>
      </c>
      <c r="D2570" s="45">
        <f>VLOOKUP(B2570,'H11001.CSI  中证全债'!$A$2:$B$2792,2,0)</f>
        <v>223.47810000000001</v>
      </c>
      <c r="E2570" s="14">
        <f t="shared" si="483"/>
        <v>0</v>
      </c>
      <c r="F2570" s="14">
        <f>IF(AND((B2570-$B$2)&gt;123,OR(((G2569*J2569/C2569*C2570)/(G2569*K2569/D2569*D2570))&lt;(4/6),((G2569*J2569/C2569*C2570)/(G2569*K2569/D2569*D2570))&gt;(6/4))),COUNTIF($E$2:E2570,1),0)</f>
        <v>0</v>
      </c>
      <c r="G2570" s="21">
        <f t="shared" si="484"/>
        <v>36635.479917853212</v>
      </c>
      <c r="H2570" s="12">
        <f t="shared" si="485"/>
        <v>3.7932660163502669</v>
      </c>
      <c r="I2570" s="12">
        <f t="shared" si="486"/>
        <v>93.150846082302351</v>
      </c>
      <c r="J2570" s="15">
        <f>IF(OR((ROW(F2570)-MATCH(MAX($F$2:F2570),$F$2:F2570,0))=1,(ROW(F2570)-MATCH(MAX($F$2:F2570),$F$2:F2570,0))&gt;123),IF(OR(((G2569*J2569/C2569*C2570)/(G2569*K2569/D2569*D2570))&lt;(4/6),((G2569*J2569/C2569*C2570)/(G2569*K2569/D2569*D2570))&gt;(6/4)),50%,((G2569*J2569/C2569*C2570)/((G2569*K2569/D2569*D2570)+(G2569*J2569/C2569*C2570)))),((G2569*J2569/C2569*C2570)/((G2569*K2569/D2569*D2570)+(G2569*J2569/C2569*C2570))))</f>
        <v>0.43177558632933588</v>
      </c>
      <c r="K2570" s="18">
        <f t="shared" si="480"/>
        <v>0.56822441367066412</v>
      </c>
      <c r="L2570" s="20">
        <f t="shared" si="481"/>
        <v>0.75986806610457902</v>
      </c>
      <c r="M2570" s="51">
        <f>IF(AND((B2570-$B$2)&gt;123,OR(((U2569*R2569/C2569*C2570)/(U2569*S2569/D2569*D2570))&lt;(4/6),((U2569*R2569/C2569*C2570)/(U2569*S2569/D2569*D2570))&gt;(6/4))),1,0)</f>
        <v>0</v>
      </c>
      <c r="N2570" s="51">
        <f>IF(AND((B2570-$B$2)&gt;123,OR(((U2569*R2569/C2569*C2570)/(U2569*S2569/D2569*D2570))&lt;(4/6),((U2569*R2569/C2569*C2570)/(U2569*S2569/D2569*D2570))&gt;(6/4))),COUNTIF($M$2:M2570,1),0)</f>
        <v>0</v>
      </c>
      <c r="O2570" s="51">
        <f>IF(OR((ROW(N2570)-MATCH(MAX($N$2:N2570),$N$2:N2570,0))=1,(ROW(N2570)-MATCH(MAX($N$2:N2570),$N$2:N2570,0))&gt;123),IF(OR(((U2569*R2569/C2569*C2570)/(U2569*S2569/D2569*D2570))&lt;(4/6),((U2569*R2569/C2569*C2570)/(U2569*S2569/D2569*D2570))&gt;(6/4)),1,0),0)</f>
        <v>0</v>
      </c>
      <c r="P2570" s="47">
        <f>IF(O2570=1,U2569/2/C2570,P2569)</f>
        <v>3.7894353284260429</v>
      </c>
      <c r="Q2570" s="47">
        <f>IF(O2570=1,U2569/2/D2570,Q2569)</f>
        <v>93.056776270251035</v>
      </c>
      <c r="R2570" s="41">
        <f>P2570*C2570/U2569</f>
        <v>0.42952496826694725</v>
      </c>
      <c r="S2570" s="41">
        <f>Q2570*D2570/U2569</f>
        <v>0.56526255994528063</v>
      </c>
      <c r="T2570" s="41">
        <f t="shared" si="487"/>
        <v>0.75986806610458468</v>
      </c>
      <c r="U2570" s="42">
        <f>P2570*C2570+Q2570*D2570</f>
        <v>36598.48301599735</v>
      </c>
      <c r="V2570" s="25">
        <f>B2570</f>
        <v>44771</v>
      </c>
      <c r="W2570">
        <f>C2570/C$2</f>
        <v>1.814071324757379</v>
      </c>
      <c r="X2570">
        <f>D2570/D$2</f>
        <v>1.601419562880688</v>
      </c>
      <c r="Y2570">
        <f t="shared" si="488"/>
        <v>1.8299241507998676</v>
      </c>
      <c r="AA2570" s="15">
        <f t="shared" si="489"/>
        <v>-1.3150898343229911E-2</v>
      </c>
      <c r="AB2570" s="15">
        <f t="shared" si="490"/>
        <v>9.0560602375799881E-4</v>
      </c>
      <c r="AC2570" s="15">
        <f t="shared" si="491"/>
        <v>-5.2124717877721771E-3</v>
      </c>
    </row>
    <row r="2571" spans="1:29" x14ac:dyDescent="0.4">
      <c r="A2571" s="43">
        <f t="shared" si="482"/>
        <v>2022</v>
      </c>
      <c r="B2571" s="53">
        <v>44774</v>
      </c>
      <c r="C2571" s="45">
        <v>4188.6783999999998</v>
      </c>
      <c r="D2571" s="45">
        <f>VLOOKUP(B2571,'H11001.CSI  中证全债'!$A$2:$B$2792,2,0)</f>
        <v>223.76920000000001</v>
      </c>
      <c r="E2571" s="14">
        <f t="shared" si="483"/>
        <v>0</v>
      </c>
      <c r="F2571" s="14">
        <f>IF(AND((B2571-$B$2)&gt;123,OR(((G2570*J2570/C2570*C2571)/(G2570*K2570/D2570*D2571))&lt;(4/6),((G2570*J2570/C2570*C2571)/(G2570*K2570/D2570*D2571))&gt;(6/4))),COUNTIF($E$2:E2571,1),0)</f>
        <v>0</v>
      </c>
      <c r="G2571" s="21">
        <f t="shared" si="484"/>
        <v>36733.061735300507</v>
      </c>
      <c r="H2571" s="12">
        <f t="shared" si="485"/>
        <v>3.7932660163502669</v>
      </c>
      <c r="I2571" s="12">
        <f t="shared" si="486"/>
        <v>93.150846082302351</v>
      </c>
      <c r="J2571" s="15">
        <f>IF(OR((ROW(F2571)-MATCH(MAX($F$2:F2571),$F$2:F2571,0))=1,(ROW(F2571)-MATCH(MAX($F$2:F2571),$F$2:F2571,0))&gt;123),IF(OR(((G2570*J2570/C2570*C2571)/(G2570*K2570/D2570*D2571))&lt;(4/6),((G2570*J2570/C2570*C2571)/(G2570*K2570/D2570*D2571))&gt;(6/4)),50%,((G2570*J2570/C2570*C2571)/((G2570*K2570/D2570*D2571)+(G2570*J2570/C2570*C2571)))),((G2570*J2570/C2570*C2571)/((G2570*K2570/D2570*D2571)+(G2570*J2570/C2570*C2571))))</f>
        <v>0.43254688494619242</v>
      </c>
      <c r="K2571" s="18">
        <f t="shared" si="480"/>
        <v>0.56745311505380758</v>
      </c>
      <c r="L2571" s="20">
        <f t="shared" si="481"/>
        <v>0.76226012946492872</v>
      </c>
      <c r="M2571" s="51">
        <f>IF(AND((B2571-$B$2)&gt;123,OR(((U2570*R2570/C2570*C2571)/(U2570*S2570/D2570*D2571))&lt;(4/6),((U2570*R2570/C2570*C2571)/(U2570*S2570/D2570*D2571))&gt;(6/4))),1,0)</f>
        <v>0</v>
      </c>
      <c r="N2571" s="51">
        <f>IF(AND((B2571-$B$2)&gt;123,OR(((U2570*R2570/C2570*C2571)/(U2570*S2570/D2570*D2571))&lt;(4/6),((U2570*R2570/C2570*C2571)/(U2570*S2570/D2570*D2571))&gt;(6/4))),COUNTIF($M$2:M2571,1),0)</f>
        <v>0</v>
      </c>
      <c r="O2571" s="51">
        <f>IF(OR((ROW(N2571)-MATCH(MAX($N$2:N2571),$N$2:N2571,0))=1,(ROW(N2571)-MATCH(MAX($N$2:N2571),$N$2:N2571,0))&gt;123),IF(OR(((U2570*R2570/C2570*C2571)/(U2570*S2570/D2570*D2571))&lt;(4/6),((U2570*R2570/C2570*C2571)/(U2570*S2570/D2570*D2571))&gt;(6/4)),1,0),0)</f>
        <v>0</v>
      </c>
      <c r="P2571" s="47">
        <f>IF(O2571=1,U2570/2/C2571,P2570)</f>
        <v>3.7894353284260429</v>
      </c>
      <c r="Q2571" s="47">
        <f>IF(O2571=1,U2570/2/D2571,Q2570)</f>
        <v>93.056776270251035</v>
      </c>
      <c r="R2571" s="41">
        <f>P2571*C2571/U2570</f>
        <v>0.43369901155293883</v>
      </c>
      <c r="S2571" s="41">
        <f>Q2571*D2571/U2570</f>
        <v>0.56896457624954377</v>
      </c>
      <c r="T2571" s="41">
        <f t="shared" si="487"/>
        <v>0.76226012946493449</v>
      </c>
      <c r="U2571" s="42">
        <f>P2571*C2571+Q2571*D2571</f>
        <v>36695.966288948126</v>
      </c>
      <c r="V2571" s="25">
        <f>B2571</f>
        <v>44774</v>
      </c>
      <c r="W2571">
        <f>C2571/C$2</f>
        <v>1.8221524452605389</v>
      </c>
      <c r="X2571">
        <f>D2571/D$2</f>
        <v>1.6035055535650304</v>
      </c>
      <c r="Y2571">
        <f t="shared" si="488"/>
        <v>1.8347983144474063</v>
      </c>
      <c r="AA2571" s="15">
        <f t="shared" si="489"/>
        <v>4.4546873063222581E-3</v>
      </c>
      <c r="AB2571" s="15">
        <f t="shared" si="490"/>
        <v>1.302588486299161E-3</v>
      </c>
      <c r="AC2571" s="15">
        <f t="shared" si="491"/>
        <v>2.6635878024825477E-3</v>
      </c>
    </row>
    <row r="2572" spans="1:29" x14ac:dyDescent="0.4">
      <c r="A2572" s="43">
        <f t="shared" si="482"/>
        <v>2022</v>
      </c>
      <c r="B2572" s="53">
        <v>44775</v>
      </c>
      <c r="C2572" s="45">
        <v>4107.0240000000003</v>
      </c>
      <c r="D2572" s="45">
        <f>VLOOKUP(B2572,'H11001.CSI  中证全债'!$A$2:$B$2792,2,0)</f>
        <v>223.94130000000001</v>
      </c>
      <c r="E2572" s="14">
        <f t="shared" si="483"/>
        <v>0</v>
      </c>
      <c r="F2572" s="14">
        <f>IF(AND((B2572-$B$2)&gt;123,OR(((G2571*J2571/C2571*C2572)/(G2571*K2571/D2571*D2572))&lt;(4/6),((G2571*J2571/C2571*C2572)/(G2571*K2571/D2571*D2572))&gt;(6/4))),COUNTIF($E$2:E2572,1),0)</f>
        <v>0</v>
      </c>
      <c r="G2572" s="21">
        <f t="shared" si="484"/>
        <v>36439.356135305803</v>
      </c>
      <c r="H2572" s="12">
        <f t="shared" si="485"/>
        <v>3.7932660163502669</v>
      </c>
      <c r="I2572" s="12">
        <f t="shared" si="486"/>
        <v>93.150846082302351</v>
      </c>
      <c r="J2572" s="15">
        <f>IF(OR((ROW(F2572)-MATCH(MAX($F$2:F2572),$F$2:F2572,0))=1,(ROW(F2572)-MATCH(MAX($F$2:F2572),$F$2:F2572,0))&gt;123),IF(OR(((G2571*J2571/C2571*C2572)/(G2571*K2571/D2571*D2572))&lt;(4/6),((G2571*J2571/C2571*C2572)/(G2571*K2571/D2571*D2572))&gt;(6/4)),50%,((G2571*J2571/C2571*C2572)/((G2571*K2571/D2571*D2572)+(G2571*J2571/C2571*C2572)))),((G2571*J2571/C2571*C2572)/((G2571*K2571/D2571*D2572)+(G2571*J2571/C2571*C2572))))</f>
        <v>0.42753320090748087</v>
      </c>
      <c r="K2572" s="18">
        <f t="shared" si="480"/>
        <v>0.57246679909251919</v>
      </c>
      <c r="L2572" s="20">
        <f t="shared" si="481"/>
        <v>0.74682619426176555</v>
      </c>
      <c r="M2572" s="51">
        <f>IF(AND((B2572-$B$2)&gt;123,OR(((U2571*R2571/C2571*C2572)/(U2571*S2571/D2571*D2572))&lt;(4/6),((U2571*R2571/C2571*C2572)/(U2571*S2571/D2571*D2572))&gt;(6/4))),1,0)</f>
        <v>0</v>
      </c>
      <c r="N2572" s="51">
        <f>IF(AND((B2572-$B$2)&gt;123,OR(((U2571*R2571/C2571*C2572)/(U2571*S2571/D2571*D2572))&lt;(4/6),((U2571*R2571/C2571*C2572)/(U2571*S2571/D2571*D2572))&gt;(6/4))),COUNTIF($M$2:M2572,1),0)</f>
        <v>0</v>
      </c>
      <c r="O2572" s="51">
        <f>IF(OR((ROW(N2572)-MATCH(MAX($N$2:N2572),$N$2:N2572,0))=1,(ROW(N2572)-MATCH(MAX($N$2:N2572),$N$2:N2572,0))&gt;123),IF(OR(((U2571*R2571/C2571*C2572)/(U2571*S2571/D2571*D2572))&lt;(4/6),((U2571*R2571/C2571*C2572)/(U2571*S2571/D2571*D2572))&gt;(6/4)),1,0),0)</f>
        <v>0</v>
      </c>
      <c r="P2572" s="47">
        <f>IF(O2572=1,U2571/2/C2572,P2571)</f>
        <v>3.7894353284260429</v>
      </c>
      <c r="Q2572" s="47">
        <f>IF(O2572=1,U2571/2/D2572,Q2571)</f>
        <v>93.056776270251035</v>
      </c>
      <c r="R2572" s="41">
        <f>P2572*C2572/U2571</f>
        <v>0.42411478465361746</v>
      </c>
      <c r="S2572" s="41">
        <f>Q2572*D2572/U2571</f>
        <v>0.56788954098329358</v>
      </c>
      <c r="T2572" s="41">
        <f t="shared" si="487"/>
        <v>0.74682619426177155</v>
      </c>
      <c r="U2572" s="42">
        <f>P2572*C2572+Q2572*D2572</f>
        <v>36402.557292062811</v>
      </c>
      <c r="V2572" s="25">
        <f>B2572</f>
        <v>44775</v>
      </c>
      <c r="W2572">
        <f>C2572/C$2</f>
        <v>1.7866312735644065</v>
      </c>
      <c r="X2572">
        <f>D2572/D$2</f>
        <v>1.6047388032963095</v>
      </c>
      <c r="Y2572">
        <f t="shared" si="488"/>
        <v>1.8201278646031405</v>
      </c>
      <c r="AA2572" s="15">
        <f t="shared" si="489"/>
        <v>-1.9494072402407192E-2</v>
      </c>
      <c r="AB2572" s="15">
        <f t="shared" si="490"/>
        <v>7.690960150010806E-4</v>
      </c>
      <c r="AC2572" s="15">
        <f t="shared" si="491"/>
        <v>-7.9956743630889004E-3</v>
      </c>
    </row>
    <row r="2573" spans="1:29" x14ac:dyDescent="0.4">
      <c r="A2573" s="43">
        <f t="shared" si="482"/>
        <v>2022</v>
      </c>
      <c r="B2573" s="53">
        <v>44776</v>
      </c>
      <c r="C2573" s="45">
        <v>4066.9753999999998</v>
      </c>
      <c r="D2573" s="45">
        <f>VLOOKUP(B2573,'H11001.CSI  中证全债'!$A$2:$B$2792,2,0)</f>
        <v>224.06460000000001</v>
      </c>
      <c r="E2573" s="14">
        <f t="shared" si="483"/>
        <v>0</v>
      </c>
      <c r="F2573" s="14">
        <f>IF(AND((B2573-$B$2)&gt;123,OR(((G2572*J2572/C2572*C2573)/(G2572*K2572/D2572*D2573))&lt;(4/6),((G2572*J2572/C2572*C2573)/(G2572*K2572/D2572*D2573))&gt;(6/4))),COUNTIF($E$2:E2573,1),0)</f>
        <v>0</v>
      </c>
      <c r="G2573" s="21">
        <f t="shared" si="484"/>
        <v>36298.926641245351</v>
      </c>
      <c r="H2573" s="12">
        <f t="shared" si="485"/>
        <v>3.7932660163502669</v>
      </c>
      <c r="I2573" s="12">
        <f t="shared" si="486"/>
        <v>93.150846082302351</v>
      </c>
      <c r="J2573" s="15">
        <f>IF(OR((ROW(F2573)-MATCH(MAX($F$2:F2573),$F$2:F2573,0))=1,(ROW(F2573)-MATCH(MAX($F$2:F2573),$F$2:F2573,0))&gt;123),IF(OR(((G2572*J2572/C2572*C2573)/(G2572*K2572/D2572*D2573))&lt;(4/6),((G2572*J2572/C2572*C2573)/(G2572*K2572/D2572*D2573))&gt;(6/4)),50%,((G2572*J2572/C2572*C2573)/((G2572*K2572/D2572*D2573)+(G2572*J2572/C2572*C2573)))),((G2572*J2572/C2572*C2573)/((G2572*K2572/D2572*D2573)+(G2572*J2572/C2572*C2573))))</f>
        <v>0.42500208688328472</v>
      </c>
      <c r="K2573" s="18">
        <f t="shared" si="480"/>
        <v>0.57499791311671533</v>
      </c>
      <c r="L2573" s="20">
        <f t="shared" si="481"/>
        <v>0.73913674673983754</v>
      </c>
      <c r="M2573" s="51">
        <f>IF(AND((B2573-$B$2)&gt;123,OR(((U2572*R2572/C2572*C2573)/(U2572*S2572/D2572*D2573))&lt;(4/6),((U2572*R2572/C2572*C2573)/(U2572*S2572/D2572*D2573))&gt;(6/4))),1,0)</f>
        <v>0</v>
      </c>
      <c r="N2573" s="51">
        <f>IF(AND((B2573-$B$2)&gt;123,OR(((U2572*R2572/C2572*C2573)/(U2572*S2572/D2572*D2573))&lt;(4/6),((U2572*R2572/C2572*C2573)/(U2572*S2572/D2572*D2573))&gt;(6/4))),COUNTIF($M$2:M2573,1),0)</f>
        <v>0</v>
      </c>
      <c r="O2573" s="51">
        <f>IF(OR((ROW(N2573)-MATCH(MAX($N$2:N2573),$N$2:N2573,0))=1,(ROW(N2573)-MATCH(MAX($N$2:N2573),$N$2:N2573,0))&gt;123),IF(OR(((U2572*R2572/C2572*C2573)/(U2572*S2572/D2572*D2573))&lt;(4/6),((U2572*R2572/C2572*C2573)/(U2572*S2572/D2572*D2573))&gt;(6/4)),1,0),0)</f>
        <v>0</v>
      </c>
      <c r="P2573" s="47">
        <f>IF(O2573=1,U2572/2/C2573,P2572)</f>
        <v>3.7894353284260429</v>
      </c>
      <c r="Q2573" s="47">
        <f>IF(O2573=1,U2572/2/D2573,Q2572)</f>
        <v>93.056776270251035</v>
      </c>
      <c r="R2573" s="41">
        <f>P2573*C2573/U2572</f>
        <v>0.42336421963299703</v>
      </c>
      <c r="S2573" s="41">
        <f>Q2573*D2573/U2572</f>
        <v>0.57278199399550345</v>
      </c>
      <c r="T2573" s="41">
        <f t="shared" si="487"/>
        <v>0.73913674673984353</v>
      </c>
      <c r="U2573" s="42">
        <f>P2573*C2573+Q2573*D2573</f>
        <v>36262.269612882927</v>
      </c>
      <c r="V2573" s="25">
        <f>B2573</f>
        <v>44776</v>
      </c>
      <c r="W2573">
        <f>C2573/C$2</f>
        <v>1.7692093930926895</v>
      </c>
      <c r="X2573">
        <f>D2573/D$2</f>
        <v>1.6056223575779289</v>
      </c>
      <c r="Y2573">
        <f t="shared" si="488"/>
        <v>1.8131134806441462</v>
      </c>
      <c r="AA2573" s="15">
        <f t="shared" si="489"/>
        <v>-9.7512456708314099E-3</v>
      </c>
      <c r="AB2573" s="15">
        <f t="shared" si="490"/>
        <v>5.5059071283403149E-4</v>
      </c>
      <c r="AC2573" s="15">
        <f t="shared" si="491"/>
        <v>-3.853786371499579E-3</v>
      </c>
    </row>
    <row r="2574" spans="1:29" x14ac:dyDescent="0.4">
      <c r="A2574" s="43">
        <f t="shared" si="482"/>
        <v>2022</v>
      </c>
      <c r="B2574" s="53">
        <v>44777</v>
      </c>
      <c r="C2574" s="45">
        <v>4101.5366999999997</v>
      </c>
      <c r="D2574" s="45">
        <f>VLOOKUP(B2574,'H11001.CSI  中证全债'!$A$2:$B$2792,2,0)</f>
        <v>224.25149999999999</v>
      </c>
      <c r="E2574" s="14">
        <f t="shared" si="483"/>
        <v>0</v>
      </c>
      <c r="F2574" s="14">
        <f>IF(AND((B2574-$B$2)&gt;123,OR(((G2573*J2573/C2573*C2574)/(G2573*K2573/D2573*D2574))&lt;(4/6),((G2573*J2573/C2573*C2574)/(G2573*K2573/D2573*D2574))&gt;(6/4))),COUNTIF($E$2:E2574,1),0)</f>
        <v>0</v>
      </c>
      <c r="G2574" s="21">
        <f t="shared" si="484"/>
        <v>36447.436739149016</v>
      </c>
      <c r="H2574" s="12">
        <f t="shared" si="485"/>
        <v>3.7932660163502669</v>
      </c>
      <c r="I2574" s="12">
        <f t="shared" si="486"/>
        <v>93.150846082302351</v>
      </c>
      <c r="J2574" s="15">
        <f>IF(OR((ROW(F2574)-MATCH(MAX($F$2:F2574),$F$2:F2574,0))=1,(ROW(F2574)-MATCH(MAX($F$2:F2574),$F$2:F2574,0))&gt;123),IF(OR(((G2573*J2573/C2573*C2574)/(G2573*K2573/D2573*D2574))&lt;(4/6),((G2573*J2573/C2573*C2574)/(G2573*K2573/D2573*D2574))&gt;(6/4)),50%,((G2573*J2573/C2573*C2574)/((G2573*K2573/D2573*D2574)+(G2573*J2573/C2573*C2574)))),((G2573*J2573/C2573*C2574)/((G2573*K2573/D2573*D2574)+(G2573*J2573/C2573*C2574))))</f>
        <v>0.42686732376469111</v>
      </c>
      <c r="K2574" s="18">
        <f t="shared" si="480"/>
        <v>0.57313267623530884</v>
      </c>
      <c r="L2574" s="20">
        <f t="shared" si="481"/>
        <v>0.74479669623553946</v>
      </c>
      <c r="M2574" s="51">
        <f>IF(AND((B2574-$B$2)&gt;123,OR(((U2573*R2573/C2573*C2574)/(U2573*S2573/D2573*D2574))&lt;(4/6),((U2573*R2573/C2573*C2574)/(U2573*S2573/D2573*D2574))&gt;(6/4))),1,0)</f>
        <v>0</v>
      </c>
      <c r="N2574" s="51">
        <f>IF(AND((B2574-$B$2)&gt;123,OR(((U2573*R2573/C2573*C2574)/(U2573*S2573/D2573*D2574))&lt;(4/6),((U2573*R2573/C2573*C2574)/(U2573*S2573/D2573*D2574))&gt;(6/4))),COUNTIF($M$2:M2574,1),0)</f>
        <v>0</v>
      </c>
      <c r="O2574" s="51">
        <f>IF(OR((ROW(N2574)-MATCH(MAX($N$2:N2574),$N$2:N2574,0))=1,(ROW(N2574)-MATCH(MAX($N$2:N2574),$N$2:N2574,0))&gt;123),IF(OR(((U2573*R2573/C2573*C2574)/(U2573*S2573/D2573*D2574))&lt;(4/6),((U2573*R2573/C2573*C2574)/(U2573*S2573/D2573*D2574))&gt;(6/4)),1,0),0)</f>
        <v>0</v>
      </c>
      <c r="P2574" s="47">
        <f>IF(O2574=1,U2573/2/C2574,P2573)</f>
        <v>3.7894353284260429</v>
      </c>
      <c r="Q2574" s="47">
        <f>IF(O2574=1,U2573/2/D2574,Q2573)</f>
        <v>93.056776270251035</v>
      </c>
      <c r="R2574" s="41">
        <f>P2574*C2574/U2573</f>
        <v>0.42861376956654051</v>
      </c>
      <c r="S2574" s="41">
        <f>Q2574*D2574/U2573</f>
        <v>0.5754775386798836</v>
      </c>
      <c r="T2574" s="41">
        <f t="shared" si="487"/>
        <v>0.74479669623554523</v>
      </c>
      <c r="U2574" s="42">
        <f>P2574*C2574+Q2574*D2574</f>
        <v>36410.629735584167</v>
      </c>
      <c r="V2574" s="25">
        <f>B2574</f>
        <v>44777</v>
      </c>
      <c r="W2574">
        <f>C2574/C$2</f>
        <v>1.7842441967449305</v>
      </c>
      <c r="X2574">
        <f>D2574/D$2</f>
        <v>1.6069616624865637</v>
      </c>
      <c r="Y2574">
        <f t="shared" si="488"/>
        <v>1.8205314867792084</v>
      </c>
      <c r="AA2574" s="15">
        <f t="shared" si="489"/>
        <v>8.4980351737558024E-3</v>
      </c>
      <c r="AB2574" s="15">
        <f t="shared" si="490"/>
        <v>8.3413444158497718E-4</v>
      </c>
      <c r="AC2574" s="15">
        <f t="shared" si="491"/>
        <v>4.0913082464242301E-3</v>
      </c>
    </row>
    <row r="2575" spans="1:29" x14ac:dyDescent="0.4">
      <c r="A2575" s="43">
        <f t="shared" si="482"/>
        <v>2022</v>
      </c>
      <c r="B2575" s="53">
        <v>44778</v>
      </c>
      <c r="C2575" s="45">
        <v>4156.9111000000003</v>
      </c>
      <c r="D2575" s="45">
        <f>VLOOKUP(B2575,'H11001.CSI  中证全债'!$A$2:$B$2792,2,0)</f>
        <v>224.26910000000001</v>
      </c>
      <c r="E2575" s="14">
        <f t="shared" si="483"/>
        <v>0</v>
      </c>
      <c r="F2575" s="14">
        <f>IF(AND((B2575-$B$2)&gt;123,OR(((G2574*J2574/C2574*C2575)/(G2574*K2574/D2574*D2575))&lt;(4/6),((G2574*J2574/C2574*C2575)/(G2574*K2574/D2574*D2575))&gt;(6/4))),COUNTIF($E$2:E2575,1),0)</f>
        <v>0</v>
      </c>
      <c r="G2575" s="21">
        <f t="shared" si="484"/>
        <v>36659.126023735851</v>
      </c>
      <c r="H2575" s="12">
        <f t="shared" si="485"/>
        <v>3.7932660163502669</v>
      </c>
      <c r="I2575" s="12">
        <f t="shared" si="486"/>
        <v>93.150846082302351</v>
      </c>
      <c r="J2575" s="15">
        <f>IF(OR((ROW(F2575)-MATCH(MAX($F$2:F2575),$F$2:F2575,0))=1,(ROW(F2575)-MATCH(MAX($F$2:F2575),$F$2:F2575,0))&gt;123),IF(OR(((G2574*J2574/C2574*C2575)/(G2574*K2574/D2574*D2575))&lt;(4/6),((G2574*J2574/C2574*C2575)/(G2574*K2574/D2574*D2575))&gt;(6/4)),50%,((G2574*J2574/C2574*C2575)/((G2574*K2574/D2574*D2575)+(G2574*J2574/C2574*C2575)))),((G2574*J2574/C2574*C2575)/((G2574*K2574/D2574*D2575)+(G2574*J2574/C2574*C2575))))</f>
        <v>0.43013217495718953</v>
      </c>
      <c r="K2575" s="18">
        <f t="shared" si="480"/>
        <v>0.56986782504281042</v>
      </c>
      <c r="L2575" s="20">
        <f t="shared" si="481"/>
        <v>0.75479287661990135</v>
      </c>
      <c r="M2575" s="51">
        <f>IF(AND((B2575-$B$2)&gt;123,OR(((U2574*R2574/C2574*C2575)/(U2574*S2574/D2574*D2575))&lt;(4/6),((U2574*R2574/C2574*C2575)/(U2574*S2574/D2574*D2575))&gt;(6/4))),1,0)</f>
        <v>0</v>
      </c>
      <c r="N2575" s="51">
        <f>IF(AND((B2575-$B$2)&gt;123,OR(((U2574*R2574/C2574*C2575)/(U2574*S2574/D2574*D2575))&lt;(4/6),((U2574*R2574/C2574*C2575)/(U2574*S2574/D2574*D2575))&gt;(6/4))),COUNTIF($M$2:M2575,1),0)</f>
        <v>0</v>
      </c>
      <c r="O2575" s="51">
        <f>IF(OR((ROW(N2575)-MATCH(MAX($N$2:N2575),$N$2:N2575,0))=1,(ROW(N2575)-MATCH(MAX($N$2:N2575),$N$2:N2575,0))&gt;123),IF(OR(((U2574*R2574/C2574*C2575)/(U2574*S2574/D2574*D2575))&lt;(4/6),((U2574*R2574/C2574*C2575)/(U2574*S2574/D2574*D2575))&gt;(6/4)),1,0),0)</f>
        <v>0</v>
      </c>
      <c r="P2575" s="47">
        <f>IF(O2575=1,U2574/2/C2575,P2574)</f>
        <v>3.7894353284260429</v>
      </c>
      <c r="Q2575" s="47">
        <f>IF(O2575=1,U2574/2/D2575,Q2574)</f>
        <v>93.056776270251035</v>
      </c>
      <c r="R2575" s="41">
        <f>P2575*C2575/U2574</f>
        <v>0.43263041298271127</v>
      </c>
      <c r="S2575" s="41">
        <f>Q2575*D2575/U2574</f>
        <v>0.57317765758482631</v>
      </c>
      <c r="T2575" s="41">
        <f t="shared" si="487"/>
        <v>0.75479287661990724</v>
      </c>
      <c r="U2575" s="42">
        <f>P2575*C2575+Q2575*D2575</f>
        <v>36622.105242496924</v>
      </c>
      <c r="V2575" s="25">
        <f>B2575</f>
        <v>44778</v>
      </c>
      <c r="W2575">
        <f>C2575/C$2</f>
        <v>1.8083330831977162</v>
      </c>
      <c r="X2575">
        <f>D2575/D$2</f>
        <v>1.6070877821569329</v>
      </c>
      <c r="Y2575">
        <f t="shared" si="488"/>
        <v>1.8311052621248463</v>
      </c>
      <c r="AA2575" s="15">
        <f t="shared" si="489"/>
        <v>1.350089101970009E-2</v>
      </c>
      <c r="AB2575" s="15">
        <f t="shared" si="490"/>
        <v>7.8483310033794496E-5</v>
      </c>
      <c r="AC2575" s="15">
        <f t="shared" si="491"/>
        <v>5.8080705675376265E-3</v>
      </c>
    </row>
    <row r="2576" spans="1:29" x14ac:dyDescent="0.4">
      <c r="A2576" s="43">
        <f t="shared" si="482"/>
        <v>2022</v>
      </c>
      <c r="B2576" s="53">
        <v>44781</v>
      </c>
      <c r="C2576" s="45">
        <v>4148.0745999999999</v>
      </c>
      <c r="D2576" s="45">
        <f>VLOOKUP(B2576,'H11001.CSI  中证全债'!$A$2:$B$2792,2,0)</f>
        <v>224.22659999999999</v>
      </c>
      <c r="E2576" s="14">
        <f t="shared" si="483"/>
        <v>0</v>
      </c>
      <c r="F2576" s="14">
        <f>IF(AND((B2576-$B$2)&gt;123,OR(((G2575*J2575/C2575*C2576)/(G2575*K2575/D2575*D2576))&lt;(4/6),((G2575*J2575/C2575*C2576)/(G2575*K2575/D2575*D2576))&gt;(6/4))),COUNTIF($E$2:E2576,1),0)</f>
        <v>0</v>
      </c>
      <c r="G2576" s="21">
        <f t="shared" si="484"/>
        <v>36621.647917623864</v>
      </c>
      <c r="H2576" s="12">
        <f t="shared" si="485"/>
        <v>3.7932660163502669</v>
      </c>
      <c r="I2576" s="12">
        <f t="shared" si="486"/>
        <v>93.150846082302351</v>
      </c>
      <c r="J2576" s="15">
        <f>IF(OR((ROW(F2576)-MATCH(MAX($F$2:F2576),$F$2:F2576,0))=1,(ROW(F2576)-MATCH(MAX($F$2:F2576),$F$2:F2576,0))&gt;123),IF(OR(((G2575*J2575/C2575*C2576)/(G2575*K2575/D2575*D2576))&lt;(4/6),((G2575*J2575/C2575*C2576)/(G2575*K2575/D2575*D2576))&gt;(6/4)),50%,((G2575*J2575/C2575*C2576)/((G2575*K2575/D2575*D2576)+(G2575*J2575/C2575*C2576)))),((G2575*J2575/C2575*C2576)/((G2575*K2575/D2575*D2576)+(G2575*J2575/C2575*C2576))))</f>
        <v>0.42965708285053744</v>
      </c>
      <c r="K2576" s="18">
        <f t="shared" si="480"/>
        <v>0.5703429171494625</v>
      </c>
      <c r="L2576" s="20">
        <f t="shared" si="481"/>
        <v>0.75333114505556786</v>
      </c>
      <c r="M2576" s="51">
        <f>IF(AND((B2576-$B$2)&gt;123,OR(((U2575*R2575/C2575*C2576)/(U2575*S2575/D2575*D2576))&lt;(4/6),((U2575*R2575/C2575*C2576)/(U2575*S2575/D2575*D2576))&gt;(6/4))),1,0)</f>
        <v>0</v>
      </c>
      <c r="N2576" s="51">
        <f>IF(AND((B2576-$B$2)&gt;123,OR(((U2575*R2575/C2575*C2576)/(U2575*S2575/D2575*D2576))&lt;(4/6),((U2575*R2575/C2575*C2576)/(U2575*S2575/D2575*D2576))&gt;(6/4))),COUNTIF($M$2:M2576,1),0)</f>
        <v>0</v>
      </c>
      <c r="O2576" s="51">
        <f>IF(OR((ROW(N2576)-MATCH(MAX($N$2:N2576),$N$2:N2576,0))=1,(ROW(N2576)-MATCH(MAX($N$2:N2576),$N$2:N2576,0))&gt;123),IF(OR(((U2575*R2575/C2575*C2576)/(U2575*S2575/D2575*D2576))&lt;(4/6),((U2575*R2575/C2575*C2576)/(U2575*S2575/D2575*D2576))&gt;(6/4)),1,0),0)</f>
        <v>0</v>
      </c>
      <c r="P2576" s="47">
        <f>IF(O2576=1,U2575/2/C2576,P2575)</f>
        <v>3.7894353284260429</v>
      </c>
      <c r="Q2576" s="47">
        <f>IF(O2576=1,U2575/2/D2576,Q2575)</f>
        <v>93.056776270251035</v>
      </c>
      <c r="R2576" s="41">
        <f>P2576*C2576/U2575</f>
        <v>0.42921782705015793</v>
      </c>
      <c r="S2576" s="41">
        <f>Q2576*D2576/U2575</f>
        <v>0.56975983253486007</v>
      </c>
      <c r="T2576" s="41">
        <f t="shared" si="487"/>
        <v>0.75333114505557353</v>
      </c>
      <c r="U2576" s="42">
        <f>P2576*C2576+Q2576*D2576</f>
        <v>36584.664984225798</v>
      </c>
      <c r="V2576" s="25">
        <f>B2576</f>
        <v>44781</v>
      </c>
      <c r="W2576">
        <f>C2576/C$2</f>
        <v>1.8044890425374103</v>
      </c>
      <c r="X2576">
        <f>D2576/D$2</f>
        <v>1.6067832318165529</v>
      </c>
      <c r="Y2576">
        <f t="shared" si="488"/>
        <v>1.8292332492112899</v>
      </c>
      <c r="AA2576" s="15">
        <f t="shared" si="489"/>
        <v>-2.1257370647161933E-3</v>
      </c>
      <c r="AB2576" s="15">
        <f t="shared" si="490"/>
        <v>-1.8950448367627271E-4</v>
      </c>
      <c r="AC2576" s="15">
        <f t="shared" si="491"/>
        <v>-1.0223404149819482E-3</v>
      </c>
    </row>
    <row r="2577" spans="1:29" x14ac:dyDescent="0.4">
      <c r="A2577" s="43">
        <f t="shared" si="482"/>
        <v>2022</v>
      </c>
      <c r="B2577" s="53">
        <v>44782</v>
      </c>
      <c r="C2577" s="45">
        <v>4156.2906999999996</v>
      </c>
      <c r="D2577" s="45">
        <f>VLOOKUP(B2577,'H11001.CSI  中证全债'!$A$2:$B$2792,2,0)</f>
        <v>224.13669999999999</v>
      </c>
      <c r="E2577" s="14">
        <f t="shared" si="483"/>
        <v>0</v>
      </c>
      <c r="F2577" s="14">
        <f>IF(AND((B2577-$B$2)&gt;123,OR(((G2576*J2576/C2576*C2577)/(G2576*K2576/D2576*D2577))&lt;(4/6),((G2576*J2576/C2576*C2577)/(G2576*K2576/D2576*D2577))&gt;(6/4))),COUNTIF($E$2:E2577,1),0)</f>
        <v>0</v>
      </c>
      <c r="G2577" s="21">
        <f t="shared" si="484"/>
        <v>36644.439509477997</v>
      </c>
      <c r="H2577" s="12">
        <f t="shared" si="485"/>
        <v>3.7932660163502669</v>
      </c>
      <c r="I2577" s="12">
        <f t="shared" si="486"/>
        <v>93.150846082302351</v>
      </c>
      <c r="J2577" s="15">
        <f>IF(OR((ROW(F2577)-MATCH(MAX($F$2:F2577),$F$2:F2577,0))=1,(ROW(F2577)-MATCH(MAX($F$2:F2577),$F$2:F2577,0))&gt;123),IF(OR(((G2576*J2576/C2576*C2577)/(G2576*K2576/D2576*D2577))&lt;(4/6),((G2576*J2576/C2576*C2577)/(G2576*K2576/D2576*D2577))&gt;(6/4)),50%,((G2576*J2576/C2576*C2577)/((G2576*K2576/D2576*D2577)+(G2576*J2576/C2576*C2577)))),((G2576*J2576/C2576*C2577)/((G2576*K2576/D2576*D2577)+(G2576*J2576/C2576*C2577))))</f>
        <v>0.43024034416749218</v>
      </c>
      <c r="K2577" s="18">
        <f t="shared" si="480"/>
        <v>0.56975965583250776</v>
      </c>
      <c r="L2577" s="20">
        <f t="shared" si="481"/>
        <v>0.75512602509358773</v>
      </c>
      <c r="M2577" s="51">
        <f>IF(AND((B2577-$B$2)&gt;123,OR(((U2576*R2576/C2576*C2577)/(U2576*S2576/D2576*D2577))&lt;(4/6),((U2576*R2576/C2576*C2577)/(U2576*S2576/D2576*D2577))&gt;(6/4))),1,0)</f>
        <v>0</v>
      </c>
      <c r="N2577" s="51">
        <f>IF(AND((B2577-$B$2)&gt;123,OR(((U2576*R2576/C2576*C2577)/(U2576*S2576/D2576*D2577))&lt;(4/6),((U2576*R2576/C2576*C2577)/(U2576*S2576/D2576*D2577))&gt;(6/4))),COUNTIF($M$2:M2577,1),0)</f>
        <v>0</v>
      </c>
      <c r="O2577" s="51">
        <f>IF(OR((ROW(N2577)-MATCH(MAX($N$2:N2577),$N$2:N2577,0))=1,(ROW(N2577)-MATCH(MAX($N$2:N2577),$N$2:N2577,0))&gt;123),IF(OR(((U2576*R2576/C2576*C2577)/(U2576*S2576/D2576*D2577))&lt;(4/6),((U2576*R2576/C2576*C2577)/(U2576*S2576/D2576*D2577))&gt;(6/4)),1,0),0)</f>
        <v>0</v>
      </c>
      <c r="P2577" s="47">
        <f>IF(O2577=1,U2576/2/C2577,P2576)</f>
        <v>3.7894353284260429</v>
      </c>
      <c r="Q2577" s="47">
        <f>IF(O2577=1,U2576/2/D2577,Q2576)</f>
        <v>93.056776270251035</v>
      </c>
      <c r="R2577" s="41">
        <f>P2577*C2577/U2576</f>
        <v>0.43050810552944868</v>
      </c>
      <c r="S2577" s="41">
        <f>Q2577*D2577/U2576</f>
        <v>0.57011424745437667</v>
      </c>
      <c r="T2577" s="41">
        <f t="shared" si="487"/>
        <v>0.75512602509359328</v>
      </c>
      <c r="U2577" s="42">
        <f>P2577*C2577+Q2577*D2577</f>
        <v>36607.43355964098</v>
      </c>
      <c r="V2577" s="25">
        <f>B2577</f>
        <v>44782</v>
      </c>
      <c r="W2577">
        <f>C2577/C$2</f>
        <v>1.808063197742428</v>
      </c>
      <c r="X2577">
        <f>D2577/D$2</f>
        <v>1.6061390182730202</v>
      </c>
      <c r="Y2577">
        <f t="shared" si="488"/>
        <v>1.8303716779820489</v>
      </c>
      <c r="AA2577" s="15">
        <f t="shared" si="489"/>
        <v>1.9807020828410682E-3</v>
      </c>
      <c r="AB2577" s="15">
        <f t="shared" si="490"/>
        <v>-4.0093369832117087E-4</v>
      </c>
      <c r="AC2577" s="15">
        <f t="shared" si="491"/>
        <v>6.2235298382518067E-4</v>
      </c>
    </row>
    <row r="2578" spans="1:29" x14ac:dyDescent="0.4">
      <c r="A2578" s="43">
        <f t="shared" si="482"/>
        <v>2022</v>
      </c>
      <c r="B2578" s="53">
        <v>44783</v>
      </c>
      <c r="C2578" s="45">
        <v>4109.7372999999998</v>
      </c>
      <c r="D2578" s="45">
        <f>VLOOKUP(B2578,'H11001.CSI  中证全债'!$A$2:$B$2792,2,0)</f>
        <v>224.1695</v>
      </c>
      <c r="E2578" s="14">
        <f t="shared" si="483"/>
        <v>0</v>
      </c>
      <c r="F2578" s="14">
        <f>IF(AND((B2578-$B$2)&gt;123,OR(((G2577*J2577/C2577*C2578)/(G2577*K2577/D2577*D2578))&lt;(4/6),((G2577*J2577/C2577*C2578)/(G2577*K2577/D2577*D2578))&gt;(6/4))),COUNTIF($E$2:E2578,1),0)</f>
        <v>0</v>
      </c>
      <c r="G2578" s="21">
        <f t="shared" si="484"/>
        <v>36470.905427063932</v>
      </c>
      <c r="H2578" s="12">
        <f t="shared" si="485"/>
        <v>3.7932660163502669</v>
      </c>
      <c r="I2578" s="12">
        <f t="shared" si="486"/>
        <v>93.150846082302351</v>
      </c>
      <c r="J2578" s="15">
        <f>IF(OR((ROW(F2578)-MATCH(MAX($F$2:F2578),$F$2:F2578,0))=1,(ROW(F2578)-MATCH(MAX($F$2:F2578),$F$2:F2578,0))&gt;123),IF(OR(((G2577*J2577/C2577*C2578)/(G2577*K2577/D2577*D2578))&lt;(4/6),((G2577*J2577/C2577*C2578)/(G2577*K2577/D2577*D2578))&gt;(6/4)),50%,((G2577*J2577/C2577*C2578)/((G2577*K2577/D2577*D2578)+(G2577*J2577/C2577*C2578)))),((G2577*J2577/C2577*C2578)/((G2577*K2577/D2577*D2578)+(G2577*J2577/C2577*C2578))))</f>
        <v>0.42744556664197164</v>
      </c>
      <c r="K2578" s="18">
        <f t="shared" si="480"/>
        <v>0.57255443335802836</v>
      </c>
      <c r="L2578" s="20">
        <f t="shared" si="481"/>
        <v>0.74655882783931293</v>
      </c>
      <c r="M2578" s="51">
        <f>IF(AND((B2578-$B$2)&gt;123,OR(((U2577*R2577/C2577*C2578)/(U2577*S2577/D2577*D2578))&lt;(4/6),((U2577*R2577/C2577*C2578)/(U2577*S2577/D2577*D2578))&gt;(6/4))),1,0)</f>
        <v>0</v>
      </c>
      <c r="N2578" s="51">
        <f>IF(AND((B2578-$B$2)&gt;123,OR(((U2577*R2577/C2577*C2578)/(U2577*S2577/D2577*D2578))&lt;(4/6),((U2577*R2577/C2577*C2578)/(U2577*S2577/D2577*D2578))&gt;(6/4))),COUNTIF($M$2:M2578,1),0)</f>
        <v>0</v>
      </c>
      <c r="O2578" s="51">
        <f>IF(OR((ROW(N2578)-MATCH(MAX($N$2:N2578),$N$2:N2578,0))=1,(ROW(N2578)-MATCH(MAX($N$2:N2578),$N$2:N2578,0))&gt;123),IF(OR(((U2577*R2577/C2577*C2578)/(U2577*S2577/D2577*D2578))&lt;(4/6),((U2577*R2577/C2577*C2578)/(U2577*S2577/D2577*D2578))&gt;(6/4)),1,0),0)</f>
        <v>0</v>
      </c>
      <c r="P2578" s="47">
        <f>IF(O2578=1,U2577/2/C2578,P2577)</f>
        <v>3.7894353284260429</v>
      </c>
      <c r="Q2578" s="47">
        <f>IF(O2578=1,U2577/2/D2578,Q2577)</f>
        <v>93.056776270251035</v>
      </c>
      <c r="R2578" s="41">
        <f>P2578*C2578/U2577</f>
        <v>0.42542134754674105</v>
      </c>
      <c r="S2578" s="41">
        <f>Q2578*D2578/U2577</f>
        <v>0.56984303404192604</v>
      </c>
      <c r="T2578" s="41">
        <f t="shared" si="487"/>
        <v>0.74655882783931826</v>
      </c>
      <c r="U2578" s="42">
        <f>P2578*C2578+Q2578*D2578</f>
        <v>36434.074723284299</v>
      </c>
      <c r="V2578" s="25">
        <f>B2578</f>
        <v>44783</v>
      </c>
      <c r="W2578">
        <f>C2578/C$2</f>
        <v>1.7878116091637508</v>
      </c>
      <c r="X2578">
        <f>D2578/D$2</f>
        <v>1.6063740594768898</v>
      </c>
      <c r="Y2578">
        <f t="shared" si="488"/>
        <v>1.821703736164215</v>
      </c>
      <c r="AA2578" s="15">
        <f t="shared" si="489"/>
        <v>-1.1200708362386624E-2</v>
      </c>
      <c r="AB2578" s="15">
        <f t="shared" si="490"/>
        <v>1.4633926527873875E-4</v>
      </c>
      <c r="AC2578" s="15">
        <f t="shared" si="491"/>
        <v>-4.7356184113328537E-3</v>
      </c>
    </row>
    <row r="2579" spans="1:29" x14ac:dyDescent="0.4">
      <c r="A2579" s="43">
        <f t="shared" si="482"/>
        <v>2022</v>
      </c>
      <c r="B2579" s="53">
        <v>44784</v>
      </c>
      <c r="C2579" s="45">
        <v>4193.5428000000002</v>
      </c>
      <c r="D2579" s="45">
        <f>VLOOKUP(B2579,'H11001.CSI  中证全债'!$A$2:$B$2792,2,0)</f>
        <v>224.12899999999999</v>
      </c>
      <c r="E2579" s="14">
        <f t="shared" si="483"/>
        <v>0</v>
      </c>
      <c r="F2579" s="14">
        <f>IF(AND((B2579-$B$2)&gt;123,OR(((G2578*J2578/C2578*C2579)/(G2578*K2578/D2578*D2579))&lt;(4/6),((G2578*J2578/C2578*C2579)/(G2578*K2578/D2578*D2579))&gt;(6/4))),COUNTIF($E$2:E2579,1),0)</f>
        <v>0</v>
      </c>
      <c r="G2579" s="21">
        <f t="shared" si="484"/>
        <v>36785.029372930847</v>
      </c>
      <c r="H2579" s="12">
        <f t="shared" si="485"/>
        <v>3.7932660163502669</v>
      </c>
      <c r="I2579" s="12">
        <f t="shared" si="486"/>
        <v>93.150846082302351</v>
      </c>
      <c r="J2579" s="15">
        <f>IF(OR((ROW(F2579)-MATCH(MAX($F$2:F2579),$F$2:F2579,0))=1,(ROW(F2579)-MATCH(MAX($F$2:F2579),$F$2:F2579,0))&gt;123),IF(OR(((G2578*J2578/C2578*C2579)/(G2578*K2578/D2578*D2579))&lt;(4/6),((G2578*J2578/C2578*C2579)/(G2578*K2578/D2578*D2579))&gt;(6/4)),50%,((G2578*J2578/C2578*C2579)/((G2578*K2578/D2578*D2579)+(G2578*J2578/C2578*C2579)))),((G2578*J2578/C2578*C2579)/((G2578*K2578/D2578*D2579)+(G2578*J2578/C2578*C2579))))</f>
        <v>0.43243742529280293</v>
      </c>
      <c r="K2579" s="18">
        <f t="shared" si="480"/>
        <v>0.56756257470719707</v>
      </c>
      <c r="L2579" s="20">
        <f t="shared" si="481"/>
        <v>0.76192026141944869</v>
      </c>
      <c r="M2579" s="51">
        <f>IF(AND((B2579-$B$2)&gt;123,OR(((U2578*R2578/C2578*C2579)/(U2578*S2578/D2578*D2579))&lt;(4/6),((U2578*R2578/C2578*C2579)/(U2578*S2578/D2578*D2579))&gt;(6/4))),1,0)</f>
        <v>0</v>
      </c>
      <c r="N2579" s="51">
        <f>IF(AND((B2579-$B$2)&gt;123,OR(((U2578*R2578/C2578*C2579)/(U2578*S2578/D2578*D2579))&lt;(4/6),((U2578*R2578/C2578*C2579)/(U2578*S2578/D2578*D2579))&gt;(6/4))),COUNTIF($M$2:M2579,1),0)</f>
        <v>0</v>
      </c>
      <c r="O2579" s="51">
        <f>IF(OR((ROW(N2579)-MATCH(MAX($N$2:N2579),$N$2:N2579,0))=1,(ROW(N2579)-MATCH(MAX($N$2:N2579),$N$2:N2579,0))&gt;123),IF(OR(((U2578*R2578/C2578*C2579)/(U2578*S2578/D2578*D2579))&lt;(4/6),((U2578*R2578/C2578*C2579)/(U2578*S2578/D2578*D2579))&gt;(6/4)),1,0),0)</f>
        <v>0</v>
      </c>
      <c r="P2579" s="47">
        <f>IF(O2579=1,U2578/2/C2579,P2578)</f>
        <v>3.7894353284260429</v>
      </c>
      <c r="Q2579" s="47">
        <f>IF(O2579=1,U2578/2/D2579,Q2578)</f>
        <v>93.056776270251035</v>
      </c>
      <c r="R2579" s="41">
        <f>P2579*C2579/U2578</f>
        <v>0.43616200928058541</v>
      </c>
      <c r="S2579" s="41">
        <f>Q2579*D2579/U2578</f>
        <v>0.57245099174553682</v>
      </c>
      <c r="T2579" s="41">
        <f t="shared" si="487"/>
        <v>0.76192026141945446</v>
      </c>
      <c r="U2579" s="42">
        <f>P2579*C2579+Q2579*D2579</f>
        <v>36747.881446261759</v>
      </c>
      <c r="V2579" s="25">
        <f>B2579</f>
        <v>44784</v>
      </c>
      <c r="W2579">
        <f>C2579/C$2</f>
        <v>1.8242685490785655</v>
      </c>
      <c r="X2579">
        <f>D2579/D$2</f>
        <v>1.6060838409172338</v>
      </c>
      <c r="Y2579">
        <f t="shared" si="488"/>
        <v>1.8373940723130879</v>
      </c>
      <c r="AA2579" s="15">
        <f t="shared" si="489"/>
        <v>2.0391936000386135E-2</v>
      </c>
      <c r="AB2579" s="15">
        <f t="shared" si="490"/>
        <v>-1.8066686145978839E-4</v>
      </c>
      <c r="AC2579" s="15">
        <f t="shared" si="491"/>
        <v>8.613001026122058E-3</v>
      </c>
    </row>
    <row r="2580" spans="1:29" x14ac:dyDescent="0.4">
      <c r="A2580" s="43">
        <f t="shared" si="482"/>
        <v>2022</v>
      </c>
      <c r="B2580" s="53">
        <v>44785</v>
      </c>
      <c r="C2580" s="45">
        <v>4191.152</v>
      </c>
      <c r="D2580" s="45">
        <f>VLOOKUP(B2580,'H11001.CSI  中证全债'!$A$2:$B$2792,2,0)</f>
        <v>224.14590000000001</v>
      </c>
      <c r="E2580" s="14">
        <f t="shared" si="483"/>
        <v>0</v>
      </c>
      <c r="F2580" s="14">
        <f>IF(AND((B2580-$B$2)&gt;123,OR(((G2579*J2579/C2579*C2580)/(G2579*K2579/D2579*D2580))&lt;(4/6),((G2579*J2579/C2579*C2580)/(G2579*K2579/D2579*D2580))&gt;(6/4))),COUNTIF($E$2:E2580,1),0)</f>
        <v>0</v>
      </c>
      <c r="G2580" s="21">
        <f t="shared" si="484"/>
        <v>36777.534681837751</v>
      </c>
      <c r="H2580" s="12">
        <f t="shared" si="485"/>
        <v>3.7932660163502669</v>
      </c>
      <c r="I2580" s="12">
        <f t="shared" si="486"/>
        <v>93.150846082302351</v>
      </c>
      <c r="J2580" s="15">
        <f>IF(OR((ROW(F2580)-MATCH(MAX($F$2:F2580),$F$2:F2580,0))=1,(ROW(F2580)-MATCH(MAX($F$2:F2580),$F$2:F2580,0))&gt;123),IF(OR(((G2579*J2579/C2579*C2580)/(G2579*K2579/D2579*D2580))&lt;(4/6),((G2579*J2579/C2579*C2580)/(G2579*K2579/D2579*D2580))&gt;(6/4)),50%,((G2579*J2579/C2579*C2580)/((G2579*K2579/D2579*D2580)+(G2579*J2579/C2579*C2580)))),((G2579*J2579/C2579*C2580)/((G2579*K2579/D2579*D2580)+(G2579*J2579/C2579*C2580))))</f>
        <v>0.43227896019929829</v>
      </c>
      <c r="K2580" s="18">
        <f t="shared" si="480"/>
        <v>0.56772103980070177</v>
      </c>
      <c r="L2580" s="20">
        <f t="shared" si="481"/>
        <v>0.76142846555598787</v>
      </c>
      <c r="M2580" s="51">
        <f>IF(AND((B2580-$B$2)&gt;123,OR(((U2579*R2579/C2579*C2580)/(U2579*S2579/D2579*D2580))&lt;(4/6),((U2579*R2579/C2579*C2580)/(U2579*S2579/D2579*D2580))&gt;(6/4))),1,0)</f>
        <v>0</v>
      </c>
      <c r="N2580" s="51">
        <f>IF(AND((B2580-$B$2)&gt;123,OR(((U2579*R2579/C2579*C2580)/(U2579*S2579/D2579*D2580))&lt;(4/6),((U2579*R2579/C2579*C2580)/(U2579*S2579/D2579*D2580))&gt;(6/4))),COUNTIF($M$2:M2580,1),0)</f>
        <v>0</v>
      </c>
      <c r="O2580" s="51">
        <f>IF(OR((ROW(N2580)-MATCH(MAX($N$2:N2580),$N$2:N2580,0))=1,(ROW(N2580)-MATCH(MAX($N$2:N2580),$N$2:N2580,0))&gt;123),IF(OR(((U2579*R2579/C2579*C2580)/(U2579*S2579/D2579*D2580))&lt;(4/6),((U2579*R2579/C2579*C2580)/(U2579*S2579/D2579*D2580))&gt;(6/4)),1,0),0)</f>
        <v>0</v>
      </c>
      <c r="P2580" s="47">
        <f>IF(O2580=1,U2579/2/C2580,P2579)</f>
        <v>3.7894353284260429</v>
      </c>
      <c r="Q2580" s="47">
        <f>IF(O2580=1,U2579/2/D2580,Q2579)</f>
        <v>93.056776270251035</v>
      </c>
      <c r="R2580" s="41">
        <f>P2580*C2580/U2579</f>
        <v>0.43219088640058462</v>
      </c>
      <c r="S2580" s="41">
        <f>Q2580*D2580/U2579</f>
        <v>0.56760537063058114</v>
      </c>
      <c r="T2580" s="41">
        <f t="shared" si="487"/>
        <v>0.76142846555599397</v>
      </c>
      <c r="U2580" s="42">
        <f>P2580*C2580+Q2580*D2580</f>
        <v>36740.394323797533</v>
      </c>
      <c r="V2580" s="25">
        <f>B2580</f>
        <v>44785</v>
      </c>
      <c r="W2580">
        <f>C2580/C$2</f>
        <v>1.8232285069339766</v>
      </c>
      <c r="X2580">
        <f>D2580/D$2</f>
        <v>1.6062049444643496</v>
      </c>
      <c r="Y2580">
        <f t="shared" si="488"/>
        <v>1.8370197161898767</v>
      </c>
      <c r="AA2580" s="15">
        <f t="shared" si="489"/>
        <v>-5.7011460572198303E-4</v>
      </c>
      <c r="AB2580" s="15">
        <f t="shared" si="490"/>
        <v>7.5403004519802863E-5</v>
      </c>
      <c r="AC2580" s="15">
        <f t="shared" si="491"/>
        <v>-2.0374296883407528E-4</v>
      </c>
    </row>
    <row r="2581" spans="1:29" x14ac:dyDescent="0.4">
      <c r="A2581" s="43">
        <f t="shared" si="482"/>
        <v>2022</v>
      </c>
      <c r="B2581" s="53">
        <v>44788</v>
      </c>
      <c r="C2581" s="45">
        <v>4185.6794</v>
      </c>
      <c r="D2581" s="45">
        <f>VLOOKUP(B2581,'H11001.CSI  中证全债'!$A$2:$B$2792,2,0)</f>
        <v>224.7818</v>
      </c>
      <c r="E2581" s="14">
        <f t="shared" si="483"/>
        <v>0</v>
      </c>
      <c r="F2581" s="14">
        <f>IF(AND((B2581-$B$2)&gt;123,OR(((G2580*J2580/C2580*C2581)/(G2580*K2580/D2580*D2581))&lt;(4/6),((G2580*J2580/C2580*C2581)/(G2580*K2580/D2580*D2581))&gt;(6/4))),COUNTIF($E$2:E2581,1),0)</f>
        <v>0</v>
      </c>
      <c r="G2581" s="21">
        <f t="shared" si="484"/>
        <v>36816.010277260408</v>
      </c>
      <c r="H2581" s="12">
        <f t="shared" si="485"/>
        <v>3.7932660163502669</v>
      </c>
      <c r="I2581" s="12">
        <f t="shared" si="486"/>
        <v>93.150846082302351</v>
      </c>
      <c r="J2581" s="15">
        <f>IF(OR((ROW(F2581)-MATCH(MAX($F$2:F2581),$F$2:F2581,0))=1,(ROW(F2581)-MATCH(MAX($F$2:F2581),$F$2:F2581,0))&gt;123),IF(OR(((G2580*J2580/C2580*C2581)/(G2580*K2580/D2580*D2581))&lt;(4/6),((G2580*J2580/C2580*C2581)/(G2580*K2580/D2580*D2581))&gt;(6/4)),50%,((G2580*J2580/C2580*C2581)/((G2580*K2580/D2580*D2581)+(G2580*J2580/C2580*C2581)))),((G2580*J2580/C2580*C2581)/((G2580*K2580/D2580*D2581)+(G2580*J2580/C2580*C2581))))</f>
        <v>0.43126333635244901</v>
      </c>
      <c r="K2581" s="18">
        <f t="shared" si="480"/>
        <v>0.56873666364755104</v>
      </c>
      <c r="L2581" s="20">
        <f t="shared" si="481"/>
        <v>0.75828298739626365</v>
      </c>
      <c r="M2581" s="51">
        <f>IF(AND((B2581-$B$2)&gt;123,OR(((U2580*R2580/C2580*C2581)/(U2580*S2580/D2580*D2581))&lt;(4/6),((U2580*R2580/C2580*C2581)/(U2580*S2580/D2580*D2581))&gt;(6/4))),1,0)</f>
        <v>0</v>
      </c>
      <c r="N2581" s="51">
        <f>IF(AND((B2581-$B$2)&gt;123,OR(((U2580*R2580/C2580*C2581)/(U2580*S2580/D2580*D2581))&lt;(4/6),((U2580*R2580/C2580*C2581)/(U2580*S2580/D2580*D2581))&gt;(6/4))),COUNTIF($M$2:M2581,1),0)</f>
        <v>0</v>
      </c>
      <c r="O2581" s="51">
        <f>IF(OR((ROW(N2581)-MATCH(MAX($N$2:N2581),$N$2:N2581,0))=1,(ROW(N2581)-MATCH(MAX($N$2:N2581),$N$2:N2581,0))&gt;123),IF(OR(((U2580*R2580/C2580*C2581)/(U2580*S2580/D2580*D2581))&lt;(4/6),((U2580*R2580/C2580*C2581)/(U2580*S2580/D2580*D2581))&gt;(6/4)),1,0),0)</f>
        <v>0</v>
      </c>
      <c r="P2581" s="47">
        <f>IF(O2581=1,U2580/2/C2581,P2580)</f>
        <v>3.7894353284260429</v>
      </c>
      <c r="Q2581" s="47">
        <f>IF(O2581=1,U2580/2/D2581,Q2580)</f>
        <v>93.056776270251035</v>
      </c>
      <c r="R2581" s="41">
        <f>P2581*C2581/U2580</f>
        <v>0.43171451160913055</v>
      </c>
      <c r="S2581" s="41">
        <f>Q2581*D2581/U2580</f>
        <v>0.56933165953190723</v>
      </c>
      <c r="T2581" s="41">
        <f t="shared" si="487"/>
        <v>0.75828298739626976</v>
      </c>
      <c r="U2581" s="42">
        <f>P2581*C2581+Q2581*D2581</f>
        <v>36778.831064049438</v>
      </c>
      <c r="V2581" s="25">
        <f>B2581</f>
        <v>44788</v>
      </c>
      <c r="W2581">
        <f>C2581/C$2</f>
        <v>1.8208478248859272</v>
      </c>
      <c r="X2581">
        <f>D2581/D$2</f>
        <v>1.6107617341454674</v>
      </c>
      <c r="Y2581">
        <f t="shared" si="488"/>
        <v>1.838941553202472</v>
      </c>
      <c r="AA2581" s="15">
        <f t="shared" si="489"/>
        <v>-1.3057507816466307E-3</v>
      </c>
      <c r="AB2581" s="15">
        <f t="shared" si="490"/>
        <v>2.8369914417349928E-3</v>
      </c>
      <c r="AC2581" s="15">
        <f t="shared" si="491"/>
        <v>1.0461711410378882E-3</v>
      </c>
    </row>
    <row r="2582" spans="1:29" x14ac:dyDescent="0.4">
      <c r="A2582" s="43">
        <f t="shared" si="482"/>
        <v>2022</v>
      </c>
      <c r="B2582" s="53">
        <v>44789</v>
      </c>
      <c r="C2582" s="45">
        <v>4177.8370000000004</v>
      </c>
      <c r="D2582" s="45">
        <f>VLOOKUP(B2582,'H11001.CSI  中证全债'!$A$2:$B$2792,2,0)</f>
        <v>225.03550000000001</v>
      </c>
      <c r="E2582" s="14">
        <f t="shared" si="483"/>
        <v>0</v>
      </c>
      <c r="F2582" s="14">
        <f>IF(AND((B2582-$B$2)&gt;123,OR(((G2581*J2581/C2581*C2582)/(G2581*K2581/D2581*D2582))&lt;(4/6),((G2581*J2581/C2581*C2582)/(G2581*K2581/D2581*D2582))&gt;(6/4))),COUNTIF($E$2:E2582,1),0)</f>
        <v>0</v>
      </c>
      <c r="G2582" s="21">
        <f t="shared" si="484"/>
        <v>36809.894337504869</v>
      </c>
      <c r="H2582" s="12">
        <f t="shared" si="485"/>
        <v>3.7932660163502669</v>
      </c>
      <c r="I2582" s="12">
        <f t="shared" si="486"/>
        <v>93.150846082302351</v>
      </c>
      <c r="J2582" s="15">
        <f>IF(OR((ROW(F2582)-MATCH(MAX($F$2:F2582),$F$2:F2582,0))=1,(ROW(F2582)-MATCH(MAX($F$2:F2582),$F$2:F2582,0))&gt;123),IF(OR(((G2581*J2581/C2581*C2582)/(G2581*K2581/D2581*D2582))&lt;(4/6),((G2581*J2581/C2581*C2582)/(G2581*K2581/D2581*D2582))&gt;(6/4)),50%,((G2581*J2581/C2581*C2582)/((G2581*K2581/D2581*D2582)+(G2581*J2581/C2581*C2582)))),((G2581*J2581/C2581*C2582)/((G2581*K2581/D2581*D2582)+(G2581*J2581/C2581*C2582))))</f>
        <v>0.43052682978782419</v>
      </c>
      <c r="K2582" s="18">
        <f t="shared" si="480"/>
        <v>0.56947317021217581</v>
      </c>
      <c r="L2582" s="20">
        <f t="shared" si="481"/>
        <v>0.75600897866253713</v>
      </c>
      <c r="M2582" s="51">
        <f>IF(AND((B2582-$B$2)&gt;123,OR(((U2581*R2581/C2581*C2582)/(U2581*S2581/D2581*D2582))&lt;(4/6),((U2581*R2581/C2581*C2582)/(U2581*S2581/D2581*D2582))&gt;(6/4))),1,0)</f>
        <v>0</v>
      </c>
      <c r="N2582" s="51">
        <f>IF(AND((B2582-$B$2)&gt;123,OR(((U2581*R2581/C2581*C2582)/(U2581*S2581/D2581*D2582))&lt;(4/6),((U2581*R2581/C2581*C2582)/(U2581*S2581/D2581*D2582))&gt;(6/4))),COUNTIF($M$2:M2582,1),0)</f>
        <v>0</v>
      </c>
      <c r="O2582" s="51">
        <f>IF(OR((ROW(N2582)-MATCH(MAX($N$2:N2582),$N$2:N2582,0))=1,(ROW(N2582)-MATCH(MAX($N$2:N2582),$N$2:N2582,0))&gt;123),IF(OR(((U2581*R2581/C2581*C2582)/(U2581*S2581/D2581*D2582))&lt;(4/6),((U2581*R2581/C2581*C2582)/(U2581*S2581/D2581*D2582))&gt;(6/4)),1,0),0)</f>
        <v>0</v>
      </c>
      <c r="P2582" s="47">
        <f>IF(O2582=1,U2581/2/C2582,P2581)</f>
        <v>3.7894353284260429</v>
      </c>
      <c r="Q2582" s="47">
        <f>IF(O2582=1,U2581/2/D2582,Q2581)</f>
        <v>93.056776270251035</v>
      </c>
      <c r="R2582" s="41">
        <f>P2582*C2582/U2581</f>
        <v>0.43045530992094483</v>
      </c>
      <c r="S2582" s="41">
        <f>Q2582*D2582/U2581</f>
        <v>0.56937856833719647</v>
      </c>
      <c r="T2582" s="41">
        <f t="shared" si="487"/>
        <v>0.75600897866254302</v>
      </c>
      <c r="U2582" s="42">
        <f>P2582*C2582+Q2582*D2582</f>
        <v>36772.721300569552</v>
      </c>
      <c r="V2582" s="25">
        <f>B2582</f>
        <v>44789</v>
      </c>
      <c r="W2582">
        <f>C2582/C$2</f>
        <v>1.8174362360810405</v>
      </c>
      <c r="X2582">
        <f>D2582/D$2</f>
        <v>1.6125797205302759</v>
      </c>
      <c r="Y2582">
        <f t="shared" si="488"/>
        <v>1.8386360650284777</v>
      </c>
      <c r="AA2582" s="15">
        <f t="shared" si="489"/>
        <v>-1.8736265371877003E-3</v>
      </c>
      <c r="AB2582" s="15">
        <f t="shared" si="490"/>
        <v>1.1286500953369139E-3</v>
      </c>
      <c r="AC2582" s="15">
        <f t="shared" si="491"/>
        <v>-1.6612174185870465E-4</v>
      </c>
    </row>
    <row r="2583" spans="1:29" x14ac:dyDescent="0.4">
      <c r="A2583" s="43">
        <f t="shared" si="482"/>
        <v>2022</v>
      </c>
      <c r="B2583" s="53">
        <v>44790</v>
      </c>
      <c r="C2583" s="45">
        <v>4216.9585999999999</v>
      </c>
      <c r="D2583" s="45">
        <f>VLOOKUP(B2583,'H11001.CSI  中证全债'!$A$2:$B$2792,2,0)</f>
        <v>225.05670000000001</v>
      </c>
      <c r="E2583" s="14">
        <f t="shared" si="483"/>
        <v>0</v>
      </c>
      <c r="F2583" s="14">
        <f>IF(AND((B2583-$B$2)&gt;123,OR(((G2582*J2582/C2582*C2583)/(G2582*K2582/D2582*D2583))&lt;(4/6),((G2582*J2582/C2582*C2583)/(G2582*K2582/D2582*D2583))&gt;(6/4))),COUNTIF($E$2:E2583,1),0)</f>
        <v>0</v>
      </c>
      <c r="G2583" s="21">
        <f t="shared" si="484"/>
        <v>36960.26777122706</v>
      </c>
      <c r="H2583" s="12">
        <f t="shared" si="485"/>
        <v>3.7932660163502669</v>
      </c>
      <c r="I2583" s="12">
        <f t="shared" si="486"/>
        <v>93.150846082302351</v>
      </c>
      <c r="J2583" s="15">
        <f>IF(OR((ROW(F2583)-MATCH(MAX($F$2:F2583),$F$2:F2583,0))=1,(ROW(F2583)-MATCH(MAX($F$2:F2583),$F$2:F2583,0))&gt;123),IF(OR(((G2582*J2582/C2582*C2583)/(G2582*K2582/D2582*D2583))&lt;(4/6),((G2582*J2582/C2582*C2583)/(G2582*K2582/D2582*D2583))&gt;(6/4)),50%,((G2582*J2582/C2582*C2583)/((G2582*K2582/D2582*D2583)+(G2582*J2582/C2582*C2583)))),((G2582*J2582/C2582*C2583)/((G2582*K2582/D2582*D2583)+(G2582*J2582/C2582*C2583))))</f>
        <v>0.43279031009046554</v>
      </c>
      <c r="K2583" s="18">
        <f t="shared" si="480"/>
        <v>0.56720968990953446</v>
      </c>
      <c r="L2583" s="20">
        <f t="shared" si="481"/>
        <v>0.7630164254766032</v>
      </c>
      <c r="M2583" s="51">
        <f>IF(AND((B2583-$B$2)&gt;123,OR(((U2582*R2582/C2582*C2583)/(U2582*S2582/D2582*D2583))&lt;(4/6),((U2582*R2582/C2582*C2583)/(U2582*S2582/D2582*D2583))&gt;(6/4))),1,0)</f>
        <v>0</v>
      </c>
      <c r="N2583" s="51">
        <f>IF(AND((B2583-$B$2)&gt;123,OR(((U2582*R2582/C2582*C2583)/(U2582*S2582/D2582*D2583))&lt;(4/6),((U2582*R2582/C2582*C2583)/(U2582*S2582/D2582*D2583))&gt;(6/4))),COUNTIF($M$2:M2583,1),0)</f>
        <v>0</v>
      </c>
      <c r="O2583" s="51">
        <f>IF(OR((ROW(N2583)-MATCH(MAX($N$2:N2583),$N$2:N2583,0))=1,(ROW(N2583)-MATCH(MAX($N$2:N2583),$N$2:N2583,0))&gt;123),IF(OR(((U2582*R2582/C2582*C2583)/(U2582*S2582/D2582*D2583))&lt;(4/6),((U2582*R2582/C2582*C2583)/(U2582*S2582/D2582*D2583))&gt;(6/4)),1,0),0)</f>
        <v>0</v>
      </c>
      <c r="P2583" s="47">
        <f>IF(O2583=1,U2582/2/C2583,P2582)</f>
        <v>3.7894353284260429</v>
      </c>
      <c r="Q2583" s="47">
        <f>IF(O2583=1,U2582/2/D2583,Q2582)</f>
        <v>93.056776270251035</v>
      </c>
      <c r="R2583" s="41">
        <f>P2583*C2583/U2582</f>
        <v>0.43455831747493007</v>
      </c>
      <c r="S2583" s="41">
        <f>Q2583*D2583/U2582</f>
        <v>0.56952681877521616</v>
      </c>
      <c r="T2583" s="41">
        <f t="shared" si="487"/>
        <v>0.76301642547660931</v>
      </c>
      <c r="U2583" s="42">
        <f>P2583*C2583+Q2583*D2583</f>
        <v>36922.942877371031</v>
      </c>
      <c r="V2583" s="25">
        <f>B2583</f>
        <v>44790</v>
      </c>
      <c r="W2583">
        <f>C2583/C$2</f>
        <v>1.8344548544362964</v>
      </c>
      <c r="X2583">
        <f>D2583/D$2</f>
        <v>1.6127316374059475</v>
      </c>
      <c r="Y2583">
        <f t="shared" si="488"/>
        <v>1.8461471438685515</v>
      </c>
      <c r="AA2583" s="15">
        <f t="shared" si="489"/>
        <v>9.3640800251419964E-3</v>
      </c>
      <c r="AB2583" s="15">
        <f t="shared" si="490"/>
        <v>9.4207358394493568E-5</v>
      </c>
      <c r="AC2583" s="15">
        <f t="shared" si="491"/>
        <v>4.0851362501461708E-3</v>
      </c>
    </row>
    <row r="2584" spans="1:29" x14ac:dyDescent="0.4">
      <c r="A2584" s="43">
        <f t="shared" si="482"/>
        <v>2022</v>
      </c>
      <c r="B2584" s="53">
        <v>44791</v>
      </c>
      <c r="C2584" s="45">
        <v>4180.0995999999996</v>
      </c>
      <c r="D2584" s="45">
        <f>VLOOKUP(B2584,'H11001.CSI  中证全债'!$A$2:$B$2792,2,0)</f>
        <v>225.2912</v>
      </c>
      <c r="E2584" s="14">
        <f t="shared" si="483"/>
        <v>0</v>
      </c>
      <c r="F2584" s="14">
        <f>IF(AND((B2584-$B$2)&gt;123,OR(((G2583*J2583/C2583*C2584)/(G2583*K2583/D2583*D2584))&lt;(4/6),((G2583*J2583/C2583*C2584)/(G2583*K2583/D2583*D2584))&gt;(6/4))),COUNTIF($E$2:E2584,1),0)</f>
        <v>0</v>
      </c>
      <c r="G2584" s="21">
        <f t="shared" si="484"/>
        <v>36842.295652536704</v>
      </c>
      <c r="H2584" s="12">
        <f t="shared" si="485"/>
        <v>3.7932660163502669</v>
      </c>
      <c r="I2584" s="12">
        <f t="shared" si="486"/>
        <v>93.150846082302351</v>
      </c>
      <c r="J2584" s="15">
        <f>IF(OR((ROW(F2584)-MATCH(MAX($F$2:F2584),$F$2:F2584,0))=1,(ROW(F2584)-MATCH(MAX($F$2:F2584),$F$2:F2584,0))&gt;123),IF(OR(((G2583*J2583/C2583*C2584)/(G2583*K2583/D2583*D2584))&lt;(4/6),((G2583*J2583/C2583*C2584)/(G2583*K2583/D2583*D2584))&gt;(6/4)),50%,((G2583*J2583/C2583*C2584)/((G2583*K2583/D2583*D2584)+(G2583*J2583/C2583*C2584)))),((G2583*J2583/C2583*C2584)/((G2583*K2583/D2583*D2584)+(G2583*J2583/C2583*C2584))))</f>
        <v>0.43038115505019009</v>
      </c>
      <c r="K2584" s="18">
        <f t="shared" si="480"/>
        <v>0.56961884494980985</v>
      </c>
      <c r="L2584" s="20">
        <f t="shared" si="481"/>
        <v>0.75555989564936488</v>
      </c>
      <c r="M2584" s="51">
        <f>IF(AND((B2584-$B$2)&gt;123,OR(((U2583*R2583/C2583*C2584)/(U2583*S2583/D2583*D2584))&lt;(4/6),((U2583*R2583/C2583*C2584)/(U2583*S2583/D2583*D2584))&gt;(6/4))),1,0)</f>
        <v>0</v>
      </c>
      <c r="N2584" s="51">
        <f>IF(AND((B2584-$B$2)&gt;123,OR(((U2583*R2583/C2583*C2584)/(U2583*S2583/D2583*D2584))&lt;(4/6),((U2583*R2583/C2583*C2584)/(U2583*S2583/D2583*D2584))&gt;(6/4))),COUNTIF($M$2:M2584,1),0)</f>
        <v>0</v>
      </c>
      <c r="O2584" s="51">
        <f>IF(OR((ROW(N2584)-MATCH(MAX($N$2:N2584),$N$2:N2584,0))=1,(ROW(N2584)-MATCH(MAX($N$2:N2584),$N$2:N2584,0))&gt;123),IF(OR(((U2583*R2583/C2583*C2584)/(U2583*S2583/D2583*D2584))&lt;(4/6),((U2583*R2583/C2583*C2584)/(U2583*S2583/D2583*D2584))&gt;(6/4)),1,0),0)</f>
        <v>0</v>
      </c>
      <c r="P2584" s="47">
        <f>IF(O2584=1,U2583/2/C2584,P2583)</f>
        <v>3.7894353284260429</v>
      </c>
      <c r="Q2584" s="47">
        <f>IF(O2584=1,U2583/2/D2584,Q2583)</f>
        <v>93.056776270251035</v>
      </c>
      <c r="R2584" s="41">
        <f>P2584*C2584/U2583</f>
        <v>0.42900743727790897</v>
      </c>
      <c r="S2584" s="41">
        <f>Q2584*D2584/U2583</f>
        <v>0.56780069951859458</v>
      </c>
      <c r="T2584" s="41">
        <f t="shared" si="487"/>
        <v>0.75555989564937065</v>
      </c>
      <c r="U2584" s="42">
        <f>P2584*C2584+Q2584*D2584</f>
        <v>36805.089894635952</v>
      </c>
      <c r="V2584" s="25">
        <f>B2584</f>
        <v>44791</v>
      </c>
      <c r="W2584">
        <f>C2584/C$2</f>
        <v>1.8184205088584982</v>
      </c>
      <c r="X2584">
        <f>D2584/D$2</f>
        <v>1.6144120386958078</v>
      </c>
      <c r="Y2584">
        <f t="shared" si="488"/>
        <v>1.8402544947317976</v>
      </c>
      <c r="AA2584" s="15">
        <f t="shared" si="489"/>
        <v>-8.7406596782810819E-3</v>
      </c>
      <c r="AB2584" s="15">
        <f t="shared" si="490"/>
        <v>1.0419596483908222E-3</v>
      </c>
      <c r="AC2584" s="15">
        <f t="shared" si="491"/>
        <v>-3.1918632034964034E-3</v>
      </c>
    </row>
    <row r="2585" spans="1:29" x14ac:dyDescent="0.4">
      <c r="A2585" s="43">
        <f t="shared" si="482"/>
        <v>2022</v>
      </c>
      <c r="B2585" s="53">
        <v>44792</v>
      </c>
      <c r="C2585" s="45">
        <v>4151.0738000000001</v>
      </c>
      <c r="D2585" s="45">
        <f>VLOOKUP(B2585,'H11001.CSI  中证全债'!$A$2:$B$2792,2,0)</f>
        <v>225.39760000000001</v>
      </c>
      <c r="E2585" s="14">
        <f t="shared" si="483"/>
        <v>0</v>
      </c>
      <c r="F2585" s="14">
        <f>IF(AND((B2585-$B$2)&gt;123,OR(((G2584*J2584/C2584*C2585)/(G2584*K2584/D2584*D2585))&lt;(4/6),((G2584*J2584/C2584*C2585)/(G2584*K2584/D2584*D2585))&gt;(6/4))),COUNTIF($E$2:E2585,1),0)</f>
        <v>0</v>
      </c>
      <c r="G2585" s="21">
        <f t="shared" si="484"/>
        <v>36742.10432182248</v>
      </c>
      <c r="H2585" s="12">
        <f t="shared" si="485"/>
        <v>3.7932660163502669</v>
      </c>
      <c r="I2585" s="12">
        <f t="shared" si="486"/>
        <v>93.150846082302351</v>
      </c>
      <c r="J2585" s="15">
        <f>IF(OR((ROW(F2585)-MATCH(MAX($F$2:F2585),$F$2:F2585,0))=1,(ROW(F2585)-MATCH(MAX($F$2:F2585),$F$2:F2585,0))&gt;123),IF(OR(((G2584*J2584/C2584*C2585)/(G2584*K2584/D2584*D2585))&lt;(4/6),((G2584*J2584/C2584*C2585)/(G2584*K2584/D2584*D2585))&gt;(6/4)),50%,((G2584*J2584/C2584*C2585)/((G2584*K2584/D2584*D2585)+(G2584*J2584/C2584*C2585)))),((G2584*J2584/C2584*C2585)/((G2584*K2584/D2584*D2585)+(G2584*J2584/C2584*C2585))))</f>
        <v>0.42855812065042131</v>
      </c>
      <c r="K2585" s="18">
        <f t="shared" si="480"/>
        <v>0.57144187934957869</v>
      </c>
      <c r="L2585" s="20">
        <f t="shared" si="481"/>
        <v>0.74995924544104253</v>
      </c>
      <c r="M2585" s="51">
        <f>IF(AND((B2585-$B$2)&gt;123,OR(((U2584*R2584/C2584*C2585)/(U2584*S2584/D2584*D2585))&lt;(4/6),((U2584*R2584/C2584*C2585)/(U2584*S2584/D2584*D2585))&gt;(6/4))),1,0)</f>
        <v>0</v>
      </c>
      <c r="N2585" s="51">
        <f>IF(AND((B2585-$B$2)&gt;123,OR(((U2584*R2584/C2584*C2585)/(U2584*S2584/D2584*D2585))&lt;(4/6),((U2584*R2584/C2584*C2585)/(U2584*S2584/D2584*D2585))&gt;(6/4))),COUNTIF($M$2:M2585,1),0)</f>
        <v>0</v>
      </c>
      <c r="O2585" s="51">
        <f>IF(OR((ROW(N2585)-MATCH(MAX($N$2:N2585),$N$2:N2585,0))=1,(ROW(N2585)-MATCH(MAX($N$2:N2585),$N$2:N2585,0))&gt;123),IF(OR(((U2584*R2584/C2584*C2585)/(U2584*S2584/D2584*D2585))&lt;(4/6),((U2584*R2584/C2584*C2585)/(U2584*S2584/D2584*D2585))&gt;(6/4)),1,0),0)</f>
        <v>0</v>
      </c>
      <c r="P2585" s="47">
        <f>IF(O2585=1,U2584/2/C2585,P2584)</f>
        <v>3.7894353284260429</v>
      </c>
      <c r="Q2585" s="47">
        <f>IF(O2585=1,U2584/2/D2585,Q2584)</f>
        <v>93.056776270251035</v>
      </c>
      <c r="R2585" s="41">
        <f>P2585*C2585/U2584</f>
        <v>0.42739267187379693</v>
      </c>
      <c r="S2585" s="41">
        <f>Q2585*D2585/U2584</f>
        <v>0.56988786320308482</v>
      </c>
      <c r="T2585" s="41">
        <f t="shared" si="487"/>
        <v>0.74995924544104842</v>
      </c>
      <c r="U2585" s="42">
        <f>P2585*C2585+Q2585*D2585</f>
        <v>36704.999743675275</v>
      </c>
      <c r="V2585" s="25">
        <f>B2585</f>
        <v>44792</v>
      </c>
      <c r="W2585">
        <f>C2585/C$2</f>
        <v>1.8057937499157151</v>
      </c>
      <c r="X2585">
        <f>D2585/D$2</f>
        <v>1.6151744894303117</v>
      </c>
      <c r="Y2585">
        <f t="shared" si="488"/>
        <v>1.8352499871837638</v>
      </c>
      <c r="AA2585" s="15">
        <f t="shared" si="489"/>
        <v>-6.9438058365880462E-3</v>
      </c>
      <c r="AB2585" s="15">
        <f t="shared" si="490"/>
        <v>4.7227765665058818E-4</v>
      </c>
      <c r="AC2585" s="15">
        <f t="shared" si="491"/>
        <v>-2.7194649231182533E-3</v>
      </c>
    </row>
    <row r="2586" spans="1:29" x14ac:dyDescent="0.4">
      <c r="A2586" s="43">
        <f t="shared" si="482"/>
        <v>2022</v>
      </c>
      <c r="B2586" s="53">
        <v>44795</v>
      </c>
      <c r="C2586" s="45">
        <v>4181.3964999999998</v>
      </c>
      <c r="D2586" s="45">
        <f>VLOOKUP(B2586,'H11001.CSI  中证全债'!$A$2:$B$2792,2,0)</f>
        <v>225.5154</v>
      </c>
      <c r="E2586" s="14">
        <f t="shared" si="483"/>
        <v>0</v>
      </c>
      <c r="F2586" s="14">
        <f>IF(AND((B2586-$B$2)&gt;123,OR(((G2585*J2585/C2585*C2586)/(G2585*K2585/D2585*D2586))&lt;(4/6),((G2585*J2585/C2585*C2586)/(G2585*K2585/D2585*D2586))&gt;(6/4))),COUNTIF($E$2:E2586,1),0)</f>
        <v>0</v>
      </c>
      <c r="G2586" s="21">
        <f t="shared" si="484"/>
        <v>36868.099558924958</v>
      </c>
      <c r="H2586" s="12">
        <f t="shared" si="485"/>
        <v>3.7932660163502669</v>
      </c>
      <c r="I2586" s="12">
        <f t="shared" si="486"/>
        <v>93.150846082302351</v>
      </c>
      <c r="J2586" s="15">
        <f>IF(OR((ROW(F2586)-MATCH(MAX($F$2:F2586),$F$2:F2586,0))=1,(ROW(F2586)-MATCH(MAX($F$2:F2586),$F$2:F2586,0))&gt;123),IF(OR(((G2585*J2585/C2585*C2586)/(G2585*K2585/D2585*D2586))&lt;(4/6),((G2585*J2585/C2585*C2586)/(G2585*K2585/D2585*D2586))&gt;(6/4)),50%,((G2585*J2585/C2585*C2586)/((G2585*K2585/D2585*D2586)+(G2585*J2585/C2585*C2586)))),((G2585*J2585/C2585*C2586)/((G2585*K2585/D2585*D2586)+(G2585*J2585/C2585*C2586))))</f>
        <v>0.43021336695116719</v>
      </c>
      <c r="K2586" s="18">
        <f t="shared" si="480"/>
        <v>0.56978663304883281</v>
      </c>
      <c r="L2586" s="20">
        <f t="shared" si="481"/>
        <v>0.7550429265937102</v>
      </c>
      <c r="M2586" s="51">
        <f>IF(AND((B2586-$B$2)&gt;123,OR(((U2585*R2585/C2585*C2586)/(U2585*S2585/D2585*D2586))&lt;(4/6),((U2585*R2585/C2585*C2586)/(U2585*S2585/D2585*D2586))&gt;(6/4))),1,0)</f>
        <v>0</v>
      </c>
      <c r="N2586" s="51">
        <f>IF(AND((B2586-$B$2)&gt;123,OR(((U2585*R2585/C2585*C2586)/(U2585*S2585/D2585*D2586))&lt;(4/6),((U2585*R2585/C2585*C2586)/(U2585*S2585/D2585*D2586))&gt;(6/4))),COUNTIF($M$2:M2586,1),0)</f>
        <v>0</v>
      </c>
      <c r="O2586" s="51">
        <f>IF(OR((ROW(N2586)-MATCH(MAX($N$2:N2586),$N$2:N2586,0))=1,(ROW(N2586)-MATCH(MAX($N$2:N2586),$N$2:N2586,0))&gt;123),IF(OR(((U2585*R2585/C2585*C2586)/(U2585*S2585/D2585*D2586))&lt;(4/6),((U2585*R2585/C2585*C2586)/(U2585*S2585/D2585*D2586))&gt;(6/4)),1,0),0)</f>
        <v>0</v>
      </c>
      <c r="P2586" s="47">
        <f>IF(O2586=1,U2585/2/C2586,P2585)</f>
        <v>3.7894353284260429</v>
      </c>
      <c r="Q2586" s="47">
        <f>IF(O2586=1,U2585/2/D2586,Q2585)</f>
        <v>93.056776270251035</v>
      </c>
      <c r="R2586" s="41">
        <f>P2586*C2586/U2585</f>
        <v>0.43168864541368968</v>
      </c>
      <c r="S2586" s="41">
        <f>Q2586*D2586/U2585</f>
        <v>0.5717405331657105</v>
      </c>
      <c r="T2586" s="41">
        <f t="shared" si="487"/>
        <v>0.75504292659371619</v>
      </c>
      <c r="U2586" s="42">
        <f>P2586*C2586+Q2586*D2586</f>
        <v>36830.867742553179</v>
      </c>
      <c r="V2586" s="25">
        <f>B2586</f>
        <v>44795</v>
      </c>
      <c r="W2586">
        <f>C2586/C$2</f>
        <v>1.8189846843049251</v>
      </c>
      <c r="X2586">
        <f>D2586/D$2</f>
        <v>1.6160186313149407</v>
      </c>
      <c r="Y2586">
        <f t="shared" si="488"/>
        <v>1.841543387127659</v>
      </c>
      <c r="AA2586" s="15">
        <f t="shared" si="489"/>
        <v>7.3047846077802792E-3</v>
      </c>
      <c r="AB2586" s="15">
        <f t="shared" si="490"/>
        <v>5.2263200672930665E-4</v>
      </c>
      <c r="AC2586" s="15">
        <f t="shared" si="491"/>
        <v>3.4291785794002827E-3</v>
      </c>
    </row>
    <row r="2587" spans="1:29" x14ac:dyDescent="0.4">
      <c r="A2587" s="43">
        <f t="shared" si="482"/>
        <v>2022</v>
      </c>
      <c r="B2587" s="53">
        <v>44796</v>
      </c>
      <c r="C2587" s="45">
        <v>4161.0823</v>
      </c>
      <c r="D2587" s="45">
        <f>VLOOKUP(B2587,'H11001.CSI  中证全债'!$A$2:$B$2792,2,0)</f>
        <v>225.50640000000001</v>
      </c>
      <c r="E2587" s="14">
        <f t="shared" si="483"/>
        <v>0</v>
      </c>
      <c r="F2587" s="14">
        <f>IF(AND((B2587-$B$2)&gt;123,OR(((G2586*J2586/C2586*C2587)/(G2586*K2586/D2586*D2587))&lt;(4/6),((G2586*J2586/C2586*C2587)/(G2586*K2586/D2586*D2587))&gt;(6/4))),COUNTIF($E$2:E2587,1),0)</f>
        <v>0</v>
      </c>
      <c r="G2587" s="21">
        <f t="shared" si="484"/>
        <v>36790.204036800875</v>
      </c>
      <c r="H2587" s="12">
        <f t="shared" si="485"/>
        <v>3.7932660163502669</v>
      </c>
      <c r="I2587" s="12">
        <f t="shared" si="486"/>
        <v>93.150846082302351</v>
      </c>
      <c r="J2587" s="15">
        <f>IF(OR((ROW(F2587)-MATCH(MAX($F$2:F2587),$F$2:F2587,0))=1,(ROW(F2587)-MATCH(MAX($F$2:F2587),$F$2:F2587,0))&gt;123),IF(OR(((G2586*J2586/C2586*C2587)/(G2586*K2586/D2586*D2587))&lt;(4/6),((G2586*J2586/C2586*C2587)/(G2586*K2586/D2586*D2587))&gt;(6/4)),50%,((G2586*J2586/C2586*C2587)/((G2586*K2586/D2586*D2587)+(G2586*J2586/C2586*C2587)))),((G2586*J2586/C2586*C2587)/((G2586*K2586/D2586*D2587)+(G2586*J2586/C2586*C2587))))</f>
        <v>0.42902975107281105</v>
      </c>
      <c r="K2587" s="18">
        <f t="shared" si="480"/>
        <v>0.57097024892718895</v>
      </c>
      <c r="L2587" s="20">
        <f t="shared" si="481"/>
        <v>0.75140473935187757</v>
      </c>
      <c r="M2587" s="51">
        <f>IF(AND((B2587-$B$2)&gt;123,OR(((U2586*R2586/C2586*C2587)/(U2586*S2586/D2586*D2587))&lt;(4/6),((U2586*R2586/C2586*C2587)/(U2586*S2586/D2586*D2587))&gt;(6/4))),1,0)</f>
        <v>0</v>
      </c>
      <c r="N2587" s="51">
        <f>IF(AND((B2587-$B$2)&gt;123,OR(((U2586*R2586/C2586*C2587)/(U2586*S2586/D2586*D2587))&lt;(4/6),((U2586*R2586/C2586*C2587)/(U2586*S2586/D2586*D2587))&gt;(6/4))),COUNTIF($M$2:M2587,1),0)</f>
        <v>0</v>
      </c>
      <c r="O2587" s="51">
        <f>IF(OR((ROW(N2587)-MATCH(MAX($N$2:N2587),$N$2:N2587,0))=1,(ROW(N2587)-MATCH(MAX($N$2:N2587),$N$2:N2587,0))&gt;123),IF(OR(((U2586*R2586/C2586*C2587)/(U2586*S2586/D2586*D2587))&lt;(4/6),((U2586*R2586/C2586*C2587)/(U2586*S2586/D2586*D2587))&gt;(6/4)),1,0),0)</f>
        <v>0</v>
      </c>
      <c r="P2587" s="47">
        <f>IF(O2587=1,U2586/2/C2587,P2586)</f>
        <v>3.7894353284260429</v>
      </c>
      <c r="Q2587" s="47">
        <f>IF(O2587=1,U2586/2/D2587,Q2586)</f>
        <v>93.056776270251035</v>
      </c>
      <c r="R2587" s="41">
        <f>P2587*C2587/U2586</f>
        <v>0.42812329001660443</v>
      </c>
      <c r="S2587" s="41">
        <f>Q2587*D2587/U2586</f>
        <v>0.56976389367184188</v>
      </c>
      <c r="T2587" s="41">
        <f t="shared" si="487"/>
        <v>0.75140473935188323</v>
      </c>
      <c r="U2587" s="42">
        <f>P2587*C2587+Q2587*D2587</f>
        <v>36753.050884418029</v>
      </c>
      <c r="V2587" s="25">
        <f>B2587</f>
        <v>44796</v>
      </c>
      <c r="W2587">
        <f>C2587/C$2</f>
        <v>1.8101476322162493</v>
      </c>
      <c r="X2587">
        <f>D2587/D$2</f>
        <v>1.615954138301684</v>
      </c>
      <c r="Y2587">
        <f t="shared" si="488"/>
        <v>1.8376525442209015</v>
      </c>
      <c r="AA2587" s="15">
        <f t="shared" si="489"/>
        <v>-4.8582333677277267E-3</v>
      </c>
      <c r="AB2587" s="15">
        <f t="shared" si="490"/>
        <v>-3.9908582739722753E-5</v>
      </c>
      <c r="AC2587" s="15">
        <f t="shared" si="491"/>
        <v>-2.1128163115538001E-3</v>
      </c>
    </row>
    <row r="2588" spans="1:29" x14ac:dyDescent="0.4">
      <c r="A2588" s="43">
        <f t="shared" si="482"/>
        <v>2022</v>
      </c>
      <c r="B2588" s="53">
        <v>44797</v>
      </c>
      <c r="C2588" s="45">
        <v>4082.4195</v>
      </c>
      <c r="D2588" s="45">
        <f>VLOOKUP(B2588,'H11001.CSI  中证全债'!$A$2:$B$2792,2,0)</f>
        <v>225.54650000000001</v>
      </c>
      <c r="E2588" s="14">
        <f t="shared" si="483"/>
        <v>0</v>
      </c>
      <c r="F2588" s="14">
        <f>IF(AND((B2588-$B$2)&gt;123,OR(((G2587*J2587/C2587*C2588)/(G2587*K2587/D2587*D2588))&lt;(4/6),((G2587*J2587/C2587*C2588)/(G2587*K2587/D2587*D2588))&gt;(6/4))),COUNTIF($E$2:E2588,1),0)</f>
        <v>0</v>
      </c>
      <c r="G2588" s="21">
        <f t="shared" si="484"/>
        <v>36495.550459737809</v>
      </c>
      <c r="H2588" s="12">
        <f t="shared" si="485"/>
        <v>3.7932660163502669</v>
      </c>
      <c r="I2588" s="12">
        <f t="shared" si="486"/>
        <v>93.150846082302351</v>
      </c>
      <c r="J2588" s="15">
        <f>IF(OR((ROW(F2588)-MATCH(MAX($F$2:F2588),$F$2:F2588,0))=1,(ROW(F2588)-MATCH(MAX($F$2:F2588),$F$2:F2588,0))&gt;123),IF(OR(((G2587*J2587/C2587*C2588)/(G2587*K2587/D2587*D2588))&lt;(4/6),((G2587*J2587/C2587*C2588)/(G2587*K2587/D2587*D2588))&gt;(6/4)),50%,((G2587*J2587/C2587*C2588)/((G2587*K2587/D2587*D2588)+(G2587*J2587/C2587*C2588)))),((G2587*J2587/C2587*C2588)/((G2587*K2587/D2587*D2588)+(G2587*J2587/C2587*C2588))))</f>
        <v>0.42431756635427659</v>
      </c>
      <c r="K2588" s="18">
        <f t="shared" si="480"/>
        <v>0.57568243364572336</v>
      </c>
      <c r="L2588" s="20">
        <f t="shared" si="481"/>
        <v>0.73706881008532366</v>
      </c>
      <c r="M2588" s="51">
        <f>IF(AND((B2588-$B$2)&gt;123,OR(((U2587*R2587/C2587*C2588)/(U2587*S2587/D2587*D2588))&lt;(4/6),((U2587*R2587/C2587*C2588)/(U2587*S2587/D2587*D2588))&gt;(6/4))),1,0)</f>
        <v>0</v>
      </c>
      <c r="N2588" s="51">
        <f>IF(AND((B2588-$B$2)&gt;123,OR(((U2587*R2587/C2587*C2588)/(U2587*S2587/D2587*D2588))&lt;(4/6),((U2587*R2587/C2587*C2588)/(U2587*S2587/D2587*D2588))&gt;(6/4))),COUNTIF($M$2:M2588,1),0)</f>
        <v>0</v>
      </c>
      <c r="O2588" s="51">
        <f>IF(OR((ROW(N2588)-MATCH(MAX($N$2:N2588),$N$2:N2588,0))=1,(ROW(N2588)-MATCH(MAX($N$2:N2588),$N$2:N2588,0))&gt;123),IF(OR(((U2587*R2587/C2587*C2588)/(U2587*S2587/D2587*D2588))&lt;(4/6),((U2587*R2587/C2587*C2588)/(U2587*S2587/D2587*D2588))&gt;(6/4)),1,0),0)</f>
        <v>0</v>
      </c>
      <c r="P2588" s="47">
        <f>IF(O2588=1,U2587/2/C2588,P2587)</f>
        <v>3.7894353284260429</v>
      </c>
      <c r="Q2588" s="47">
        <f>IF(O2588=1,U2587/2/D2588,Q2587)</f>
        <v>93.056776270251035</v>
      </c>
      <c r="R2588" s="41">
        <f>P2588*C2588/U2587</f>
        <v>0.42091919735877309</v>
      </c>
      <c r="S2588" s="41">
        <f>Q2588*D2588/U2587</f>
        <v>0.57107178000116987</v>
      </c>
      <c r="T2588" s="41">
        <f t="shared" si="487"/>
        <v>0.7370688100853291</v>
      </c>
      <c r="U2588" s="42">
        <f>P2588*C2588+Q2588*D2588</f>
        <v>36458.694867793558</v>
      </c>
      <c r="V2588" s="25">
        <f>B2588</f>
        <v>44797</v>
      </c>
      <c r="W2588">
        <f>C2588/C$2</f>
        <v>1.7759278617580923</v>
      </c>
      <c r="X2588">
        <f>D2588/D$2</f>
        <v>1.6162414905051952</v>
      </c>
      <c r="Y2588">
        <f t="shared" si="488"/>
        <v>1.8229347433896779</v>
      </c>
      <c r="AA2588" s="15">
        <f t="shared" si="489"/>
        <v>-1.8904408595811661E-2</v>
      </c>
      <c r="AB2588" s="15">
        <f t="shared" si="490"/>
        <v>1.7782200416482929E-4</v>
      </c>
      <c r="AC2588" s="15">
        <f t="shared" si="491"/>
        <v>-8.0090226400570952E-3</v>
      </c>
    </row>
    <row r="2589" spans="1:29" x14ac:dyDescent="0.4">
      <c r="A2589" s="43">
        <f t="shared" si="482"/>
        <v>2022</v>
      </c>
      <c r="B2589" s="53">
        <v>44798</v>
      </c>
      <c r="C2589" s="45">
        <v>4116.2395999999999</v>
      </c>
      <c r="D2589" s="45">
        <f>VLOOKUP(B2589,'H11001.CSI  中证全债'!$A$2:$B$2792,2,0)</f>
        <v>225.32859999999999</v>
      </c>
      <c r="E2589" s="14">
        <f t="shared" si="483"/>
        <v>0</v>
      </c>
      <c r="F2589" s="14">
        <f>IF(AND((B2589-$B$2)&gt;123,OR(((G2588*J2588/C2588*C2589)/(G2588*K2588/D2588*D2589))&lt;(4/6),((G2588*J2588/C2588*C2589)/(G2588*K2588/D2588*D2589))&gt;(6/4))),COUNTIF($E$2:E2589,1),0)</f>
        <v>0</v>
      </c>
      <c r="G2589" s="21">
        <f t="shared" si="484"/>
        <v>36603.541526376037</v>
      </c>
      <c r="H2589" s="12">
        <f t="shared" si="485"/>
        <v>3.7932660163502669</v>
      </c>
      <c r="I2589" s="12">
        <f t="shared" si="486"/>
        <v>93.150846082302351</v>
      </c>
      <c r="J2589" s="15">
        <f>IF(OR((ROW(F2589)-MATCH(MAX($F$2:F2589),$F$2:F2589,0))=1,(ROW(F2589)-MATCH(MAX($F$2:F2589),$F$2:F2589,0))&gt;123),IF(OR(((G2588*J2588/C2588*C2589)/(G2588*K2588/D2588*D2589))&lt;(4/6),((G2588*J2588/C2588*C2589)/(G2588*K2588/D2588*D2589))&gt;(6/4)),50%,((G2588*J2588/C2588*C2589)/((G2588*K2588/D2588*D2589)+(G2588*J2588/C2588*C2589)))),((G2588*J2588/C2588*C2589)/((G2588*K2588/D2588*D2589)+(G2588*J2588/C2588*C2589))))</f>
        <v>0.42657052128641643</v>
      </c>
      <c r="K2589" s="18">
        <f t="shared" si="480"/>
        <v>0.57342947871358363</v>
      </c>
      <c r="L2589" s="20">
        <f t="shared" si="481"/>
        <v>0.74389360352274414</v>
      </c>
      <c r="M2589" s="51">
        <f>IF(AND((B2589-$B$2)&gt;123,OR(((U2588*R2588/C2588*C2589)/(U2588*S2588/D2588*D2589))&lt;(4/6),((U2588*R2588/C2588*C2589)/(U2588*S2588/D2588*D2589))&gt;(6/4))),1,0)</f>
        <v>0</v>
      </c>
      <c r="N2589" s="51">
        <f>IF(AND((B2589-$B$2)&gt;123,OR(((U2588*R2588/C2588*C2589)/(U2588*S2588/D2588*D2589))&lt;(4/6),((U2588*R2588/C2588*C2589)/(U2588*S2588/D2588*D2589))&gt;(6/4))),COUNTIF($M$2:M2589,1),0)</f>
        <v>0</v>
      </c>
      <c r="O2589" s="51">
        <f>IF(OR((ROW(N2589)-MATCH(MAX($N$2:N2589),$N$2:N2589,0))=1,(ROW(N2589)-MATCH(MAX($N$2:N2589),$N$2:N2589,0))&gt;123),IF(OR(((U2588*R2588/C2588*C2589)/(U2588*S2588/D2588*D2589))&lt;(4/6),((U2588*R2588/C2588*C2589)/(U2588*S2588/D2588*D2589))&gt;(6/4)),1,0),0)</f>
        <v>0</v>
      </c>
      <c r="P2589" s="47">
        <f>IF(O2589=1,U2588/2/C2589,P2588)</f>
        <v>3.7894353284260429</v>
      </c>
      <c r="Q2589" s="47">
        <f>IF(O2589=1,U2588/2/D2589,Q2588)</f>
        <v>93.056776270251035</v>
      </c>
      <c r="R2589" s="41">
        <f>P2589*C2589/U2588</f>
        <v>0.42783275202440818</v>
      </c>
      <c r="S2589" s="41">
        <f>Q2589*D2589/U2588</f>
        <v>0.57512626805551559</v>
      </c>
      <c r="T2589" s="41">
        <f t="shared" si="487"/>
        <v>0.74389360352274936</v>
      </c>
      <c r="U2589" s="42">
        <f>P2589*C2589+Q2589*D2589</f>
        <v>36566.576877995176</v>
      </c>
      <c r="V2589" s="25">
        <f>B2589</f>
        <v>44798</v>
      </c>
      <c r="W2589">
        <f>C2589/C$2</f>
        <v>1.7906402297245505</v>
      </c>
      <c r="X2589">
        <f>D2589/D$2</f>
        <v>1.6146800429953421</v>
      </c>
      <c r="Y2589">
        <f t="shared" si="488"/>
        <v>1.8283288438997587</v>
      </c>
      <c r="AA2589" s="15">
        <f t="shared" si="489"/>
        <v>8.2843274680615142E-3</v>
      </c>
      <c r="AB2589" s="15">
        <f t="shared" si="490"/>
        <v>-9.6609789998958195E-4</v>
      </c>
      <c r="AC2589" s="15">
        <f t="shared" si="491"/>
        <v>2.9590200799238797E-3</v>
      </c>
    </row>
    <row r="2590" spans="1:29" x14ac:dyDescent="0.4">
      <c r="A2590" s="43">
        <f t="shared" si="482"/>
        <v>2022</v>
      </c>
      <c r="B2590" s="53">
        <v>44799</v>
      </c>
      <c r="C2590" s="45">
        <v>4107.5455000000002</v>
      </c>
      <c r="D2590" s="45">
        <f>VLOOKUP(B2590,'H11001.CSI  中证全债'!$A$2:$B$2792,2,0)</f>
        <v>225.20050000000001</v>
      </c>
      <c r="E2590" s="14">
        <f t="shared" si="483"/>
        <v>0</v>
      </c>
      <c r="F2590" s="14">
        <f>IF(AND((B2590-$B$2)&gt;123,OR(((G2589*J2589/C2589*C2590)/(G2589*K2589/D2589*D2590))&lt;(4/6),((G2589*J2589/C2589*C2590)/(G2589*K2589/D2589*D2590))&gt;(6/4))),COUNTIF($E$2:E2590,1),0)</f>
        <v>0</v>
      </c>
      <c r="G2590" s="21">
        <f t="shared" si="484"/>
        <v>36558.62986892015</v>
      </c>
      <c r="H2590" s="12">
        <f t="shared" si="485"/>
        <v>3.7932660163502669</v>
      </c>
      <c r="I2590" s="12">
        <f t="shared" si="486"/>
        <v>93.150846082302351</v>
      </c>
      <c r="J2590" s="15">
        <f>IF(OR((ROW(F2590)-MATCH(MAX($F$2:F2590),$F$2:F2590,0))=1,(ROW(F2590)-MATCH(MAX($F$2:F2590),$F$2:F2590,0))&gt;123),IF(OR(((G2589*J2589/C2589*C2590)/(G2589*K2589/D2589*D2590))&lt;(4/6),((G2589*J2589/C2589*C2590)/(G2589*K2589/D2589*D2590))&gt;(6/4)),50%,((G2589*J2589/C2589*C2590)/((G2589*K2589/D2589*D2590)+(G2589*J2589/C2589*C2590)))),((G2589*J2589/C2589*C2590)/((G2589*K2589/D2589*D2590)+(G2589*J2589/C2589*C2590))))</f>
        <v>0.42619246978422631</v>
      </c>
      <c r="K2590" s="18">
        <f t="shared" si="480"/>
        <v>0.57380753021577369</v>
      </c>
      <c r="L2590" s="20">
        <f t="shared" si="481"/>
        <v>0.7427446440515717</v>
      </c>
      <c r="M2590" s="51">
        <f>IF(AND((B2590-$B$2)&gt;123,OR(((U2589*R2589/C2589*C2590)/(U2589*S2589/D2589*D2590))&lt;(4/6),((U2589*R2589/C2589*C2590)/(U2589*S2589/D2589*D2590))&gt;(6/4))),1,0)</f>
        <v>0</v>
      </c>
      <c r="N2590" s="51">
        <f>IF(AND((B2590-$B$2)&gt;123,OR(((U2589*R2589/C2589*C2590)/(U2589*S2589/D2589*D2590))&lt;(4/6),((U2589*R2589/C2589*C2590)/(U2589*S2589/D2589*D2590))&gt;(6/4))),COUNTIF($M$2:M2590,1),0)</f>
        <v>0</v>
      </c>
      <c r="O2590" s="51">
        <f>IF(OR((ROW(N2590)-MATCH(MAX($N$2:N2590),$N$2:N2590,0))=1,(ROW(N2590)-MATCH(MAX($N$2:N2590),$N$2:N2590,0))&gt;123),IF(OR(((U2589*R2589/C2589*C2590)/(U2589*S2589/D2589*D2590))&lt;(4/6),((U2589*R2589/C2589*C2590)/(U2589*S2589/D2589*D2590))&gt;(6/4)),1,0),0)</f>
        <v>0</v>
      </c>
      <c r="P2590" s="47">
        <f>IF(O2590=1,U2589/2/C2590,P2589)</f>
        <v>3.7894353284260429</v>
      </c>
      <c r="Q2590" s="47">
        <f>IF(O2590=1,U2589/2/D2590,Q2589)</f>
        <v>93.056776270251035</v>
      </c>
      <c r="R2590" s="41">
        <f>P2590*C2590/U2589</f>
        <v>0.42566954196317452</v>
      </c>
      <c r="S2590" s="41">
        <f>Q2590*D2590/U2589</f>
        <v>0.57310348229669017</v>
      </c>
      <c r="T2590" s="41">
        <f t="shared" si="487"/>
        <v>0.74274464405157725</v>
      </c>
      <c r="U2590" s="42">
        <f>P2590*C2590+Q2590*D2590</f>
        <v>36521.710575266086</v>
      </c>
      <c r="V2590" s="25">
        <f>B2590</f>
        <v>44799</v>
      </c>
      <c r="W2590">
        <f>C2590/C$2</f>
        <v>1.7868581356935695</v>
      </c>
      <c r="X2590">
        <f>D2590/D$2</f>
        <v>1.6137620924399856</v>
      </c>
      <c r="Y2590">
        <f t="shared" si="488"/>
        <v>1.8260855287633042</v>
      </c>
      <c r="AA2590" s="15">
        <f t="shared" si="489"/>
        <v>-2.1121462414382952E-3</v>
      </c>
      <c r="AB2590" s="15">
        <f t="shared" si="490"/>
        <v>-5.6850306618860813E-4</v>
      </c>
      <c r="AC2590" s="15">
        <f t="shared" si="491"/>
        <v>-1.2269757401351944E-3</v>
      </c>
    </row>
    <row r="2591" spans="1:29" x14ac:dyDescent="0.4">
      <c r="A2591" s="43">
        <f t="shared" si="482"/>
        <v>2022</v>
      </c>
      <c r="B2591" s="53">
        <v>44802</v>
      </c>
      <c r="C2591" s="45">
        <v>4089.5205000000001</v>
      </c>
      <c r="D2591" s="45">
        <f>VLOOKUP(B2591,'H11001.CSI  中证全债'!$A$2:$B$2792,2,0)</f>
        <v>225.34950000000001</v>
      </c>
      <c r="E2591" s="14">
        <f t="shared" si="483"/>
        <v>0</v>
      </c>
      <c r="F2591" s="14">
        <f>IF(AND((B2591-$B$2)&gt;123,OR(((G2590*J2590/C2590*C2591)/(G2590*K2590/D2590*D2591))&lt;(4/6),((G2590*J2590/C2590*C2591)/(G2590*K2590/D2590*D2591))&gt;(6/4))),COUNTIF($E$2:E2591,1),0)</f>
        <v>0</v>
      </c>
      <c r="G2591" s="21">
        <f t="shared" si="484"/>
        <v>36504.135725041699</v>
      </c>
      <c r="H2591" s="12">
        <f t="shared" si="485"/>
        <v>3.7932660163502669</v>
      </c>
      <c r="I2591" s="12">
        <f t="shared" si="486"/>
        <v>93.150846082302351</v>
      </c>
      <c r="J2591" s="15">
        <f>IF(OR((ROW(F2591)-MATCH(MAX($F$2:F2591),$F$2:F2591,0))=1,(ROW(F2591)-MATCH(MAX($F$2:F2591),$F$2:F2591,0))&gt;123),IF(OR(((G2590*J2590/C2590*C2591)/(G2590*K2590/D2590*D2591))&lt;(4/6),((G2590*J2590/C2590*C2591)/(G2590*K2590/D2590*D2591))&gt;(6/4)),50%,((G2590*J2590/C2590*C2591)/((G2590*K2590/D2590*D2591)+(G2590*J2590/C2590*C2591)))),((G2590*J2590/C2590*C2591)/((G2590*K2590/D2590*D2591)+(G2590*J2590/C2590*C2591))))</f>
        <v>0.42495566126158524</v>
      </c>
      <c r="K2591" s="18">
        <f t="shared" si="480"/>
        <v>0.57504433873841476</v>
      </c>
      <c r="L2591" s="20">
        <f t="shared" si="481"/>
        <v>0.73899633929775244</v>
      </c>
      <c r="M2591" s="51">
        <f>IF(AND((B2591-$B$2)&gt;123,OR(((U2590*R2590/C2590*C2591)/(U2590*S2590/D2590*D2591))&lt;(4/6),((U2590*R2590/C2590*C2591)/(U2590*S2590/D2590*D2591))&gt;(6/4))),1,0)</f>
        <v>0</v>
      </c>
      <c r="N2591" s="51">
        <f>IF(AND((B2591-$B$2)&gt;123,OR(((U2590*R2590/C2590*C2591)/(U2590*S2590/D2590*D2591))&lt;(4/6),((U2590*R2590/C2590*C2591)/(U2590*S2590/D2590*D2591))&gt;(6/4))),COUNTIF($M$2:M2591,1),0)</f>
        <v>0</v>
      </c>
      <c r="O2591" s="51">
        <f>IF(OR((ROW(N2591)-MATCH(MAX($N$2:N2591),$N$2:N2591,0))=1,(ROW(N2591)-MATCH(MAX($N$2:N2591),$N$2:N2591,0))&gt;123),IF(OR(((U2590*R2590/C2590*C2591)/(U2590*S2590/D2590*D2591))&lt;(4/6),((U2590*R2590/C2590*C2591)/(U2590*S2590/D2590*D2591))&gt;(6/4)),1,0),0)</f>
        <v>0</v>
      </c>
      <c r="P2591" s="47">
        <f>IF(O2591=1,U2590/2/C2591,P2590)</f>
        <v>3.7894353284260429</v>
      </c>
      <c r="Q2591" s="47">
        <f>IF(O2591=1,U2590/2/D2591,Q2590)</f>
        <v>93.056776270251035</v>
      </c>
      <c r="R2591" s="41">
        <f>P2591*C2591/U2590</f>
        <v>0.42432222409422643</v>
      </c>
      <c r="S2591" s="41">
        <f>Q2591*D2591/U2590</f>
        <v>0.57418718000341507</v>
      </c>
      <c r="T2591" s="41">
        <f t="shared" si="487"/>
        <v>0.73899633929775776</v>
      </c>
      <c r="U2591" s="42">
        <f>P2591*C2591+Q2591*D2591</f>
        <v>36467.271463135476</v>
      </c>
      <c r="V2591" s="25">
        <f>B2591</f>
        <v>44802</v>
      </c>
      <c r="W2591">
        <f>C2591/C$2</f>
        <v>1.7790169278735035</v>
      </c>
      <c r="X2591">
        <f>D2591/D$2</f>
        <v>1.6148298101039054</v>
      </c>
      <c r="Y2591">
        <f t="shared" si="488"/>
        <v>1.8233635731567739</v>
      </c>
      <c r="AA2591" s="15">
        <f t="shared" si="489"/>
        <v>-4.388265449524642E-3</v>
      </c>
      <c r="AB2591" s="15">
        <f t="shared" si="490"/>
        <v>6.6163263403051786E-4</v>
      </c>
      <c r="AC2591" s="15">
        <f t="shared" si="491"/>
        <v>-1.4905959023582271E-3</v>
      </c>
    </row>
    <row r="2592" spans="1:29" x14ac:dyDescent="0.4">
      <c r="A2592" s="43">
        <f t="shared" si="482"/>
        <v>2022</v>
      </c>
      <c r="B2592" s="53">
        <v>44803</v>
      </c>
      <c r="C2592" s="45">
        <v>4075.7937000000002</v>
      </c>
      <c r="D2592" s="45">
        <f>VLOOKUP(B2592,'H11001.CSI  中证全债'!$A$2:$B$2792,2,0)</f>
        <v>225.5027</v>
      </c>
      <c r="E2592" s="14">
        <f t="shared" si="483"/>
        <v>0</v>
      </c>
      <c r="F2592" s="14">
        <f>IF(AND((B2592-$B$2)&gt;123,OR(((G2591*J2591/C2591*C2592)/(G2591*K2591/D2591*D2592))&lt;(4/6),((G2591*J2591/C2591*C2592)/(G2591*K2591/D2591*D2592))&gt;(6/4))),COUNTIF($E$2:E2592,1),0)</f>
        <v>0</v>
      </c>
      <c r="G2592" s="21">
        <f t="shared" si="484"/>
        <v>36466.337030708266</v>
      </c>
      <c r="H2592" s="12">
        <f t="shared" si="485"/>
        <v>3.7932660163502669</v>
      </c>
      <c r="I2592" s="12">
        <f t="shared" si="486"/>
        <v>93.150846082302351</v>
      </c>
      <c r="J2592" s="15">
        <f>IF(OR((ROW(F2592)-MATCH(MAX($F$2:F2592),$F$2:F2592,0))=1,(ROW(F2592)-MATCH(MAX($F$2:F2592),$F$2:F2592,0))&gt;123),IF(OR(((G2591*J2591/C2591*C2592)/(G2591*K2591/D2591*D2592))&lt;(4/6),((G2591*J2591/C2591*C2592)/(G2591*K2591/D2591*D2592))&gt;(6/4)),50%,((G2591*J2591/C2591*C2592)/((G2591*K2591/D2591*D2592)+(G2591*J2591/C2591*C2592)))),((G2591*J2591/C2591*C2592)/((G2591*K2591/D2591*D2592)+(G2591*J2591/C2591*C2592))))</f>
        <v>0.42396826746939748</v>
      </c>
      <c r="K2592" s="18">
        <f t="shared" si="480"/>
        <v>0.57603173253060258</v>
      </c>
      <c r="L2592" s="20">
        <f t="shared" si="481"/>
        <v>0.73601547193734418</v>
      </c>
      <c r="M2592" s="51">
        <f>IF(AND((B2592-$B$2)&gt;123,OR(((U2591*R2591/C2591*C2592)/(U2591*S2591/D2591*D2592))&lt;(4/6),((U2591*R2591/C2591*C2592)/(U2591*S2591/D2591*D2592))&gt;(6/4))),1,0)</f>
        <v>0</v>
      </c>
      <c r="N2592" s="51">
        <f>IF(AND((B2592-$B$2)&gt;123,OR(((U2591*R2591/C2591*C2592)/(U2591*S2591/D2591*D2592))&lt;(4/6),((U2591*R2591/C2591*C2592)/(U2591*S2591/D2591*D2592))&gt;(6/4))),COUNTIF($M$2:M2592,1),0)</f>
        <v>0</v>
      </c>
      <c r="O2592" s="51">
        <f>IF(OR((ROW(N2592)-MATCH(MAX($N$2:N2592),$N$2:N2592,0))=1,(ROW(N2592)-MATCH(MAX($N$2:N2592),$N$2:N2592,0))&gt;123),IF(OR(((U2591*R2591/C2591*C2592)/(U2591*S2591/D2591*D2592))&lt;(4/6),((U2591*R2591/C2591*C2592)/(U2591*S2591/D2591*D2592))&gt;(6/4)),1,0),0)</f>
        <v>0</v>
      </c>
      <c r="P2592" s="47">
        <f>IF(O2592=1,U2591/2/C2592,P2591)</f>
        <v>3.7894353284260429</v>
      </c>
      <c r="Q2592" s="47">
        <f>IF(O2592=1,U2591/2/D2592,Q2591)</f>
        <v>93.056776270251035</v>
      </c>
      <c r="R2592" s="41">
        <f>P2592*C2592/U2591</f>
        <v>0.42352926387074236</v>
      </c>
      <c r="S2592" s="41">
        <f>Q2592*D2592/U2591</f>
        <v>0.57543527278838746</v>
      </c>
      <c r="T2592" s="41">
        <f t="shared" si="487"/>
        <v>0.73601547193734929</v>
      </c>
      <c r="U2592" s="42">
        <f>P2592*C2592+Q2592*D2592</f>
        <v>36429.51094039384</v>
      </c>
      <c r="V2592" s="25">
        <f>B2592</f>
        <v>44803</v>
      </c>
      <c r="W2592">
        <f>C2592/C$2</f>
        <v>1.7730455164169443</v>
      </c>
      <c r="X2592">
        <f>D2592/D$2</f>
        <v>1.6159276245073448</v>
      </c>
      <c r="Y2592">
        <f t="shared" si="488"/>
        <v>1.8214755470196919</v>
      </c>
      <c r="AA2592" s="15">
        <f t="shared" si="489"/>
        <v>-3.3565793349121797E-3</v>
      </c>
      <c r="AB2592" s="15">
        <f t="shared" si="490"/>
        <v>6.7983288181228119E-4</v>
      </c>
      <c r="AC2592" s="15">
        <f t="shared" si="491"/>
        <v>-1.0354633408702352E-3</v>
      </c>
    </row>
    <row r="2593" spans="1:29" x14ac:dyDescent="0.4">
      <c r="A2593" s="43">
        <f t="shared" si="482"/>
        <v>2022</v>
      </c>
      <c r="B2593" s="53">
        <v>44804</v>
      </c>
      <c r="C2593" s="45">
        <v>4078.8402000000001</v>
      </c>
      <c r="D2593" s="45">
        <f>VLOOKUP(B2593,'H11001.CSI  中证全债'!$A$2:$B$2792,2,0)</f>
        <v>225.5325</v>
      </c>
      <c r="E2593" s="14">
        <f t="shared" si="483"/>
        <v>0</v>
      </c>
      <c r="F2593" s="14">
        <f>IF(AND((B2593-$B$2)&gt;123,OR(((G2592*J2592/C2592*C2593)/(G2592*K2592/D2592*D2593))&lt;(4/6),((G2592*J2592/C2592*C2593)/(G2592*K2592/D2592*D2593))&gt;(6/4))),COUNTIF($E$2:E2593,1),0)</f>
        <v>0</v>
      </c>
      <c r="G2593" s="21">
        <f t="shared" si="484"/>
        <v>36480.669110840332</v>
      </c>
      <c r="H2593" s="12">
        <f t="shared" si="485"/>
        <v>3.7932660163502669</v>
      </c>
      <c r="I2593" s="12">
        <f t="shared" si="486"/>
        <v>93.150846082302351</v>
      </c>
      <c r="J2593" s="15">
        <f>IF(OR((ROW(F2593)-MATCH(MAX($F$2:F2593),$F$2:F2593,0))=1,(ROW(F2593)-MATCH(MAX($F$2:F2593),$F$2:F2593,0))&gt;123),IF(OR(((G2592*J2592/C2592*C2593)/(G2592*K2592/D2592*D2593))&lt;(4/6),((G2592*J2592/C2592*C2593)/(G2592*K2592/D2592*D2593))&gt;(6/4)),50%,((G2592*J2592/C2592*C2593)/((G2592*K2592/D2592*D2593)+(G2592*J2592/C2592*C2593)))),((G2592*J2592/C2592*C2593)/((G2592*K2592/D2592*D2593)+(G2592*J2592/C2592*C2593))))</f>
        <v>0.42411847956444804</v>
      </c>
      <c r="K2593" s="18">
        <f t="shared" si="480"/>
        <v>0.57588152043555196</v>
      </c>
      <c r="L2593" s="20">
        <f t="shared" si="481"/>
        <v>0.73646829167860406</v>
      </c>
      <c r="M2593" s="51">
        <f>IF(AND((B2593-$B$2)&gt;123,OR(((U2592*R2592/C2592*C2593)/(U2592*S2592/D2592*D2593))&lt;(4/6),((U2592*R2592/C2592*C2593)/(U2592*S2592/D2592*D2593))&gt;(6/4))),1,0)</f>
        <v>0</v>
      </c>
      <c r="N2593" s="51">
        <f>IF(AND((B2593-$B$2)&gt;123,OR(((U2592*R2592/C2592*C2593)/(U2592*S2592/D2592*D2593))&lt;(4/6),((U2592*R2592/C2592*C2593)/(U2592*S2592/D2592*D2593))&gt;(6/4))),COUNTIF($M$2:M2593,1),0)</f>
        <v>0</v>
      </c>
      <c r="O2593" s="51">
        <f>IF(OR((ROW(N2593)-MATCH(MAX($N$2:N2593),$N$2:N2593,0))=1,(ROW(N2593)-MATCH(MAX($N$2:N2593),$N$2:N2593,0))&gt;123),IF(OR(((U2592*R2592/C2592*C2593)/(U2592*S2592/D2592*D2593))&lt;(4/6),((U2592*R2592/C2592*C2593)/(U2592*S2592/D2592*D2593))&gt;(6/4)),1,0),0)</f>
        <v>0</v>
      </c>
      <c r="P2593" s="47">
        <f>IF(O2593=1,U2592/2/C2593,P2592)</f>
        <v>3.7894353284260429</v>
      </c>
      <c r="Q2593" s="47">
        <f>IF(O2593=1,U2592/2/D2593,Q2592)</f>
        <v>93.056776270251035</v>
      </c>
      <c r="R2593" s="41">
        <f>P2593*C2593/U2592</f>
        <v>0.42428516754381784</v>
      </c>
      <c r="S2593" s="41">
        <f>Q2593*D2593/U2592</f>
        <v>0.57610785465964587</v>
      </c>
      <c r="T2593" s="41">
        <f t="shared" si="487"/>
        <v>0.73646829167860917</v>
      </c>
      <c r="U2593" s="42">
        <f>P2593*C2593+Q2593*D2593</f>
        <v>36443.828547054742</v>
      </c>
      <c r="V2593" s="25">
        <f>B2593</f>
        <v>44804</v>
      </c>
      <c r="W2593">
        <f>C2593/C$2</f>
        <v>1.7743708001686131</v>
      </c>
      <c r="X2593">
        <f>D2593/D$2</f>
        <v>1.6161411680401288</v>
      </c>
      <c r="Y2593">
        <f t="shared" si="488"/>
        <v>1.8221914273527371</v>
      </c>
      <c r="AA2593" s="15">
        <f t="shared" si="489"/>
        <v>7.4746177658591151E-4</v>
      </c>
      <c r="AB2593" s="15">
        <f t="shared" si="490"/>
        <v>1.321491937791297E-4</v>
      </c>
      <c r="AC2593" s="15">
        <f t="shared" si="491"/>
        <v>3.93022203463822E-4</v>
      </c>
    </row>
    <row r="2594" spans="1:29" x14ac:dyDescent="0.4">
      <c r="A2594" s="43">
        <f t="shared" si="482"/>
        <v>2022</v>
      </c>
      <c r="B2594" s="53">
        <v>44805</v>
      </c>
      <c r="C2594" s="45">
        <v>4043.7395000000001</v>
      </c>
      <c r="D2594" s="45">
        <f>VLOOKUP(B2594,'H11001.CSI  中证全债'!$A$2:$B$2792,2,0)</f>
        <v>225.63489999999999</v>
      </c>
      <c r="E2594" s="14">
        <f t="shared" si="483"/>
        <v>0</v>
      </c>
      <c r="F2594" s="14">
        <f>IF(AND((B2594-$B$2)&gt;123,OR(((G2593*J2593/C2593*C2594)/(G2593*K2593/D2593*D2594))&lt;(4/6),((G2593*J2593/C2593*C2594)/(G2593*K2593/D2593*D2594))&gt;(6/4))),COUNTIF($E$2:E2594,1),0)</f>
        <v>0</v>
      </c>
      <c r="G2594" s="21">
        <f t="shared" si="484"/>
        <v>36357.061465019055</v>
      </c>
      <c r="H2594" s="12">
        <f t="shared" si="485"/>
        <v>3.7932660163502669</v>
      </c>
      <c r="I2594" s="12">
        <f t="shared" si="486"/>
        <v>93.150846082302351</v>
      </c>
      <c r="J2594" s="15">
        <f>IF(OR((ROW(F2594)-MATCH(MAX($F$2:F2594),$F$2:F2594,0))=1,(ROW(F2594)-MATCH(MAX($F$2:F2594),$F$2:F2594,0))&gt;123),IF(OR(((G2593*J2593/C2593*C2594)/(G2593*K2593/D2593*D2594))&lt;(4/6),((G2593*J2593/C2593*C2594)/(G2593*K2593/D2593*D2594))&gt;(6/4)),50%,((G2593*J2593/C2593*C2594)/((G2593*K2593/D2593*D2594)+(G2593*J2593/C2593*C2594)))),((G2593*J2593/C2593*C2594)/((G2593*K2593/D2593*D2594)+(G2593*J2593/C2593*C2594))))</f>
        <v>0.42189822296506607</v>
      </c>
      <c r="K2594" s="18">
        <f t="shared" si="480"/>
        <v>0.57810177703493393</v>
      </c>
      <c r="L2594" s="20">
        <f t="shared" si="481"/>
        <v>0.7297992148181397</v>
      </c>
      <c r="M2594" s="51">
        <f>IF(AND((B2594-$B$2)&gt;123,OR(((U2593*R2593/C2593*C2594)/(U2593*S2593/D2593*D2594))&lt;(4/6),((U2593*R2593/C2593*C2594)/(U2593*S2593/D2593*D2594))&gt;(6/4))),1,0)</f>
        <v>0</v>
      </c>
      <c r="N2594" s="51">
        <f>IF(AND((B2594-$B$2)&gt;123,OR(((U2593*R2593/C2593*C2594)/(U2593*S2593/D2593*D2594))&lt;(4/6),((U2593*R2593/C2593*C2594)/(U2593*S2593/D2593*D2594))&gt;(6/4))),COUNTIF($M$2:M2594,1),0)</f>
        <v>0</v>
      </c>
      <c r="O2594" s="51">
        <f>IF(OR((ROW(N2594)-MATCH(MAX($N$2:N2594),$N$2:N2594,0))=1,(ROW(N2594)-MATCH(MAX($N$2:N2594),$N$2:N2594,0))&gt;123),IF(OR(((U2593*R2593/C2593*C2594)/(U2593*S2593/D2593*D2594))&lt;(4/6),((U2593*R2593/C2593*C2594)/(U2593*S2593/D2593*D2594))&gt;(6/4)),1,0),0)</f>
        <v>0</v>
      </c>
      <c r="P2594" s="47">
        <f>IF(O2594=1,U2593/2/C2594,P2593)</f>
        <v>3.7894353284260429</v>
      </c>
      <c r="Q2594" s="47">
        <f>IF(O2594=1,U2593/2/D2594,Q2593)</f>
        <v>93.056776270251035</v>
      </c>
      <c r="R2594" s="41">
        <f>P2594*C2594/U2593</f>
        <v>0.4204687029648056</v>
      </c>
      <c r="S2594" s="41">
        <f>Q2594*D2594/U2593</f>
        <v>0.57614299169886074</v>
      </c>
      <c r="T2594" s="41">
        <f t="shared" si="487"/>
        <v>0.72979921481814503</v>
      </c>
      <c r="U2594" s="42">
        <f>P2594*C2594+Q2594*D2594</f>
        <v>36320.345728312328</v>
      </c>
      <c r="V2594" s="25">
        <f>B2594</f>
        <v>44805</v>
      </c>
      <c r="W2594">
        <f>C2594/C$2</f>
        <v>1.759101347556697</v>
      </c>
      <c r="X2594">
        <f>D2594/D$2</f>
        <v>1.6168749552131849</v>
      </c>
      <c r="Y2594">
        <f t="shared" si="488"/>
        <v>1.8160172864156163</v>
      </c>
      <c r="AA2594" s="15">
        <f t="shared" si="489"/>
        <v>-8.6055590017966033E-3</v>
      </c>
      <c r="AB2594" s="15">
        <f t="shared" si="490"/>
        <v>4.5403655792397579E-4</v>
      </c>
      <c r="AC2594" s="15">
        <f t="shared" si="491"/>
        <v>-3.388305336333719E-3</v>
      </c>
    </row>
    <row r="2595" spans="1:29" x14ac:dyDescent="0.4">
      <c r="A2595" s="43">
        <f t="shared" si="482"/>
        <v>2022</v>
      </c>
      <c r="B2595" s="53">
        <v>44806</v>
      </c>
      <c r="C2595" s="45">
        <v>4023.6131</v>
      </c>
      <c r="D2595" s="45">
        <f>VLOOKUP(B2595,'H11001.CSI  中证全债'!$A$2:$B$2792,2,0)</f>
        <v>225.71250000000001</v>
      </c>
      <c r="E2595" s="14">
        <f t="shared" si="483"/>
        <v>0</v>
      </c>
      <c r="F2595" s="14">
        <f>IF(AND((B2595-$B$2)&gt;123,OR(((G2594*J2594/C2594*C2595)/(G2594*K2594/D2594*D2595))&lt;(4/6),((G2594*J2594/C2594*C2595)/(G2594*K2594/D2594*D2595))&gt;(6/4))),COUNTIF($E$2:E2595,1),0)</f>
        <v>0</v>
      </c>
      <c r="G2595" s="21">
        <f t="shared" si="484"/>
        <v>36287.945181523573</v>
      </c>
      <c r="H2595" s="12">
        <f t="shared" si="485"/>
        <v>3.7932660163502669</v>
      </c>
      <c r="I2595" s="12">
        <f t="shared" si="486"/>
        <v>93.150846082302351</v>
      </c>
      <c r="J2595" s="15">
        <f>IF(OR((ROW(F2595)-MATCH(MAX($F$2:F2595),$F$2:F2595,0))=1,(ROW(F2595)-MATCH(MAX($F$2:F2595),$F$2:F2595,0))&gt;123),IF(OR(((G2594*J2594/C2594*C2595)/(G2594*K2594/D2594*D2595))&lt;(4/6),((G2594*J2594/C2594*C2595)/(G2594*K2594/D2594*D2595))&gt;(6/4)),50%,((G2594*J2594/C2594*C2595)/((G2594*K2594/D2594*D2595)+(G2594*J2594/C2594*C2595)))),((G2594*J2594/C2594*C2595)/((G2594*K2594/D2594*D2595)+(G2594*J2594/C2594*C2595))))</f>
        <v>0.42059793572833371</v>
      </c>
      <c r="K2595" s="18">
        <f t="shared" si="480"/>
        <v>0.57940206427166629</v>
      </c>
      <c r="L2595" s="20">
        <f t="shared" si="481"/>
        <v>0.72591721994819558</v>
      </c>
      <c r="M2595" s="51">
        <f>IF(AND((B2595-$B$2)&gt;123,OR(((U2594*R2594/C2594*C2595)/(U2594*S2594/D2594*D2595))&lt;(4/6),((U2594*R2594/C2594*C2595)/(U2594*S2594/D2594*D2595))&gt;(6/4))),1,0)</f>
        <v>0</v>
      </c>
      <c r="N2595" s="51">
        <f>IF(AND((B2595-$B$2)&gt;123,OR(((U2594*R2594/C2594*C2595)/(U2594*S2594/D2594*D2595))&lt;(4/6),((U2594*R2594/C2594*C2595)/(U2594*S2594/D2594*D2595))&gt;(6/4))),COUNTIF($M$2:M2595,1),0)</f>
        <v>0</v>
      </c>
      <c r="O2595" s="51">
        <f>IF(OR((ROW(N2595)-MATCH(MAX($N$2:N2595),$N$2:N2595,0))=1,(ROW(N2595)-MATCH(MAX($N$2:N2595),$N$2:N2595,0))&gt;123),IF(OR(((U2594*R2594/C2594*C2595)/(U2594*S2594/D2594*D2595))&lt;(4/6),((U2594*R2594/C2594*C2595)/(U2594*S2594/D2594*D2595))&gt;(6/4)),1,0),0)</f>
        <v>0</v>
      </c>
      <c r="P2595" s="47">
        <f>IF(O2595=1,U2594/2/C2595,P2594)</f>
        <v>3.7894353284260429</v>
      </c>
      <c r="Q2595" s="47">
        <f>IF(O2595=1,U2594/2/D2595,Q2594)</f>
        <v>93.056776270251035</v>
      </c>
      <c r="R2595" s="41">
        <f>P2595*C2595/U2594</f>
        <v>0.41979836158807154</v>
      </c>
      <c r="S2595" s="41">
        <f>Q2595*D2595/U2594</f>
        <v>0.57830059688903235</v>
      </c>
      <c r="T2595" s="41">
        <f t="shared" si="487"/>
        <v>0.72591721994820091</v>
      </c>
      <c r="U2595" s="42">
        <f>P2595*C2595+Q2595*D2595</f>
        <v>36251.299242956869</v>
      </c>
      <c r="V2595" s="25">
        <f>B2595</f>
        <v>44806</v>
      </c>
      <c r="W2595">
        <f>C2595/C$2</f>
        <v>1.7503459919356277</v>
      </c>
      <c r="X2595">
        <f>D2595/D$2</f>
        <v>1.6174310283052669</v>
      </c>
      <c r="Y2595">
        <f t="shared" si="488"/>
        <v>1.8125649621478435</v>
      </c>
      <c r="AA2595" s="15">
        <f t="shared" si="489"/>
        <v>-4.9771752112123258E-3</v>
      </c>
      <c r="AB2595" s="15">
        <f t="shared" si="490"/>
        <v>3.4391842751291257E-4</v>
      </c>
      <c r="AC2595" s="15">
        <f t="shared" si="491"/>
        <v>-1.901041522895941E-3</v>
      </c>
    </row>
    <row r="2596" spans="1:29" x14ac:dyDescent="0.4">
      <c r="A2596" s="43">
        <f t="shared" si="482"/>
        <v>2022</v>
      </c>
      <c r="B2596" s="53">
        <v>44809</v>
      </c>
      <c r="C2596" s="45">
        <v>4015.4263999999998</v>
      </c>
      <c r="D2596" s="45">
        <f>VLOOKUP(B2596,'H11001.CSI  中证全债'!$A$2:$B$2792,2,0)</f>
        <v>225.8451</v>
      </c>
      <c r="E2596" s="14">
        <f t="shared" si="483"/>
        <v>0</v>
      </c>
      <c r="F2596" s="14">
        <f>IF(AND((B2596-$B$2)&gt;123,OR(((G2595*J2595/C2595*C2596)/(G2595*K2595/D2595*D2596))&lt;(4/6),((G2595*J2595/C2595*C2596)/(G2595*K2595/D2595*D2596))&gt;(6/4))),COUNTIF($E$2:E2596,1),0)</f>
        <v>0</v>
      </c>
      <c r="G2596" s="21">
        <f t="shared" si="484"/>
        <v>36269.242652818029</v>
      </c>
      <c r="H2596" s="12">
        <f t="shared" si="485"/>
        <v>3.7932660163502669</v>
      </c>
      <c r="I2596" s="12">
        <f t="shared" si="486"/>
        <v>93.150846082302351</v>
      </c>
      <c r="J2596" s="15">
        <f>IF(OR((ROW(F2596)-MATCH(MAX($F$2:F2596),$F$2:F2596,0))=1,(ROW(F2596)-MATCH(MAX($F$2:F2596),$F$2:F2596,0))&gt;123),IF(OR(((G2595*J2595/C2595*C2596)/(G2595*K2595/D2595*D2596))&lt;(4/6),((G2595*J2595/C2595*C2596)/(G2595*K2595/D2595*D2596))&gt;(6/4)),50%,((G2595*J2595/C2595*C2596)/((G2595*K2595/D2595*D2596)+(G2595*J2595/C2595*C2596)))),((G2595*J2595/C2595*C2596)/((G2595*K2595/D2595*D2596)+(G2595*J2595/C2595*C2596))))</f>
        <v>0.41995860377008004</v>
      </c>
      <c r="K2596" s="18">
        <f t="shared" si="480"/>
        <v>0.58004139622992001</v>
      </c>
      <c r="L2596" s="20">
        <f t="shared" si="481"/>
        <v>0.72401488324742691</v>
      </c>
      <c r="M2596" s="51">
        <f>IF(AND((B2596-$B$2)&gt;123,OR(((U2595*R2595/C2595*C2596)/(U2595*S2595/D2595*D2596))&lt;(4/6),((U2595*R2595/C2595*C2596)/(U2595*S2595/D2595*D2596))&gt;(6/4))),1,0)</f>
        <v>0</v>
      </c>
      <c r="N2596" s="51">
        <f>IF(AND((B2596-$B$2)&gt;123,OR(((U2595*R2595/C2595*C2596)/(U2595*S2595/D2595*D2596))&lt;(4/6),((U2595*R2595/C2595*C2596)/(U2595*S2595/D2595*D2596))&gt;(6/4))),COUNTIF($M$2:M2596,1),0)</f>
        <v>0</v>
      </c>
      <c r="O2596" s="51">
        <f>IF(OR((ROW(N2596)-MATCH(MAX($N$2:N2596),$N$2:N2596,0))=1,(ROW(N2596)-MATCH(MAX($N$2:N2596),$N$2:N2596,0))&gt;123),IF(OR(((U2595*R2595/C2595*C2596)/(U2595*S2595/D2595*D2596))&lt;(4/6),((U2595*R2595/C2595*C2596)/(U2595*S2595/D2595*D2596))&gt;(6/4)),1,0),0)</f>
        <v>0</v>
      </c>
      <c r="P2596" s="47">
        <f>IF(O2596=1,U2595/2/C2596,P2595)</f>
        <v>3.7894353284260429</v>
      </c>
      <c r="Q2596" s="47">
        <f>IF(O2596=1,U2595/2/D2596,Q2595)</f>
        <v>93.056776270251035</v>
      </c>
      <c r="R2596" s="41">
        <f>P2596*C2596/U2595</f>
        <v>0.41974216032576822</v>
      </c>
      <c r="S2596" s="41">
        <f>Q2596*D2596/U2595</f>
        <v>0.57974244734181968</v>
      </c>
      <c r="T2596" s="41">
        <f t="shared" si="487"/>
        <v>0.72401488324743224</v>
      </c>
      <c r="U2596" s="42">
        <f>P2596*C2596+Q2596*D2596</f>
        <v>36232.615601287078</v>
      </c>
      <c r="V2596" s="25">
        <f>B2596</f>
        <v>44809</v>
      </c>
      <c r="W2596">
        <f>C2596/C$2</f>
        <v>1.7467846262734621</v>
      </c>
      <c r="X2596">
        <f>D2596/D$2</f>
        <v>1.6183812253672518</v>
      </c>
      <c r="Y2596">
        <f t="shared" si="488"/>
        <v>1.8116307800643539</v>
      </c>
      <c r="AA2596" s="15">
        <f t="shared" si="489"/>
        <v>-2.0346638199383316E-3</v>
      </c>
      <c r="AB2596" s="15">
        <f t="shared" si="490"/>
        <v>5.8747300215977738E-4</v>
      </c>
      <c r="AC2596" s="15">
        <f t="shared" si="491"/>
        <v>-5.1539233241193472E-4</v>
      </c>
    </row>
    <row r="2597" spans="1:29" x14ac:dyDescent="0.4">
      <c r="A2597" s="43">
        <f t="shared" si="482"/>
        <v>2022</v>
      </c>
      <c r="B2597" s="53">
        <v>44810</v>
      </c>
      <c r="C2597" s="45">
        <v>4052.2802000000001</v>
      </c>
      <c r="D2597" s="45">
        <f>VLOOKUP(B2597,'H11001.CSI  中证全债'!$A$2:$B$2792,2,0)</f>
        <v>225.9539</v>
      </c>
      <c r="E2597" s="14">
        <f t="shared" si="483"/>
        <v>0</v>
      </c>
      <c r="F2597" s="14">
        <f>IF(AND((B2597-$B$2)&gt;123,OR(((G2596*J2596/C2596*C2597)/(G2596*K2596/D2596*D2597))&lt;(4/6),((G2596*J2596/C2596*C2597)/(G2596*K2596/D2596*D2597))&gt;(6/4))),COUNTIF($E$2:E2597,1),0)</f>
        <v>0</v>
      </c>
      <c r="G2597" s="21">
        <f t="shared" si="484"/>
        <v>36419.173731985153</v>
      </c>
      <c r="H2597" s="12">
        <f t="shared" si="485"/>
        <v>3.7932660163502669</v>
      </c>
      <c r="I2597" s="12">
        <f t="shared" si="486"/>
        <v>93.150846082302351</v>
      </c>
      <c r="J2597" s="15">
        <f>IF(OR((ROW(F2597)-MATCH(MAX($F$2:F2597),$F$2:F2597,0))=1,(ROW(F2597)-MATCH(MAX($F$2:F2597),$F$2:F2597,0))&gt;123),IF(OR(((G2596*J2596/C2596*C2597)/(G2596*K2596/D2596*D2597))&lt;(4/6),((G2596*J2596/C2596*C2597)/(G2596*K2596/D2596*D2597))&gt;(6/4)),50%,((G2596*J2596/C2596*C2597)/((G2596*K2596/D2596*D2597)+(G2596*J2596/C2596*C2597)))),((G2596*J2596/C2596*C2597)/((G2596*K2596/D2596*D2597)+(G2596*J2596/C2596*C2597))))</f>
        <v>0.42206824582319247</v>
      </c>
      <c r="K2597" s="18">
        <f t="shared" si="480"/>
        <v>0.57793175417680753</v>
      </c>
      <c r="L2597" s="20">
        <f t="shared" si="481"/>
        <v>0.73030810778753041</v>
      </c>
      <c r="M2597" s="51">
        <f>IF(AND((B2597-$B$2)&gt;123,OR(((U2596*R2596/C2596*C2597)/(U2596*S2596/D2596*D2597))&lt;(4/6),((U2596*R2596/C2596*C2597)/(U2596*S2596/D2596*D2597))&gt;(6/4))),1,0)</f>
        <v>0</v>
      </c>
      <c r="N2597" s="51">
        <f>IF(AND((B2597-$B$2)&gt;123,OR(((U2596*R2596/C2596*C2597)/(U2596*S2596/D2596*D2597))&lt;(4/6),((U2596*R2596/C2596*C2597)/(U2596*S2596/D2596*D2597))&gt;(6/4))),COUNTIF($M$2:M2597,1),0)</f>
        <v>0</v>
      </c>
      <c r="O2597" s="51">
        <f>IF(OR((ROW(N2597)-MATCH(MAX($N$2:N2597),$N$2:N2597,0))=1,(ROW(N2597)-MATCH(MAX($N$2:N2597),$N$2:N2597,0))&gt;123),IF(OR(((U2596*R2596/C2596*C2597)/(U2596*S2596/D2596*D2597))&lt;(4/6),((U2596*R2596/C2596*C2597)/(U2596*S2596/D2596*D2597))&gt;(6/4)),1,0),0)</f>
        <v>0</v>
      </c>
      <c r="P2597" s="47">
        <f>IF(O2597=1,U2596/2/C2597,P2596)</f>
        <v>3.7894353284260429</v>
      </c>
      <c r="Q2597" s="47">
        <f>IF(O2597=1,U2596/2/D2597,Q2596)</f>
        <v>93.056776270251035</v>
      </c>
      <c r="R2597" s="41">
        <f>P2597*C2597/U2596</f>
        <v>0.42381300647850195</v>
      </c>
      <c r="S2597" s="41">
        <f>Q2597*D2597/U2596</f>
        <v>0.5803208289203321</v>
      </c>
      <c r="T2597" s="41">
        <f t="shared" si="487"/>
        <v>0.73030810778753574</v>
      </c>
      <c r="U2597" s="42">
        <f>P2597*C2597+Q2597*D2597</f>
        <v>36382.395270252026</v>
      </c>
      <c r="V2597" s="25">
        <f>B2597</f>
        <v>44810</v>
      </c>
      <c r="W2597">
        <f>C2597/C$2</f>
        <v>1.7628167097552454</v>
      </c>
      <c r="X2597">
        <f>D2597/D$2</f>
        <v>1.6191608742386241</v>
      </c>
      <c r="Y2597">
        <f t="shared" si="488"/>
        <v>1.8191197635126013</v>
      </c>
      <c r="AA2597" s="15">
        <f t="shared" si="489"/>
        <v>9.178053917262563E-3</v>
      </c>
      <c r="AB2597" s="15">
        <f t="shared" si="490"/>
        <v>4.8174611713958093E-4</v>
      </c>
      <c r="AC2597" s="15">
        <f t="shared" si="491"/>
        <v>4.1338353988340515E-3</v>
      </c>
    </row>
    <row r="2598" spans="1:29" x14ac:dyDescent="0.4">
      <c r="A2598" s="43">
        <f t="shared" si="482"/>
        <v>2022</v>
      </c>
      <c r="B2598" s="53">
        <v>44811</v>
      </c>
      <c r="C2598" s="45">
        <v>4054.9830000000002</v>
      </c>
      <c r="D2598" s="45">
        <f>VLOOKUP(B2598,'H11001.CSI  中证全债'!$A$2:$B$2792,2,0)</f>
        <v>225.9579</v>
      </c>
      <c r="E2598" s="14">
        <f t="shared" si="483"/>
        <v>0</v>
      </c>
      <c r="F2598" s="14">
        <f>IF(AND((B2598-$B$2)&gt;123,OR(((G2597*J2597/C2597*C2598)/(G2597*K2597/D2597*D2598))&lt;(4/6),((G2597*J2597/C2597*C2598)/(G2597*K2597/D2597*D2598))&gt;(6/4))),COUNTIF($E$2:E2598,1),0)</f>
        <v>0</v>
      </c>
      <c r="G2598" s="21">
        <f t="shared" si="484"/>
        <v>36429.79877475847</v>
      </c>
      <c r="H2598" s="12">
        <f t="shared" si="485"/>
        <v>3.7932660163502669</v>
      </c>
      <c r="I2598" s="12">
        <f t="shared" si="486"/>
        <v>93.150846082302351</v>
      </c>
      <c r="J2598" s="15">
        <f>IF(OR((ROW(F2598)-MATCH(MAX($F$2:F2598),$F$2:F2598,0))=1,(ROW(F2598)-MATCH(MAX($F$2:F2598),$F$2:F2598,0))&gt;123),IF(OR(((G2597*J2597/C2597*C2598)/(G2597*K2597/D2597*D2598))&lt;(4/6),((G2597*J2597/C2597*C2598)/(G2597*K2597/D2597*D2598))&gt;(6/4)),50%,((G2597*J2597/C2597*C2598)/((G2597*K2597/D2597*D2598)+(G2597*J2597/C2597*C2598)))),((G2597*J2597/C2597*C2598)/((G2597*K2597/D2597*D2598)+(G2597*J2597/C2597*C2598))))</f>
        <v>0.42222657626744015</v>
      </c>
      <c r="K2598" s="18">
        <f t="shared" si="480"/>
        <v>0.5777734237325598</v>
      </c>
      <c r="L2598" s="20">
        <f t="shared" si="481"/>
        <v>0.73078227368048809</v>
      </c>
      <c r="M2598" s="51">
        <f>IF(AND((B2598-$B$2)&gt;123,OR(((U2597*R2597/C2597*C2598)/(U2597*S2597/D2597*D2598))&lt;(4/6),((U2597*R2597/C2597*C2598)/(U2597*S2597/D2597*D2598))&gt;(6/4))),1,0)</f>
        <v>0</v>
      </c>
      <c r="N2598" s="51">
        <f>IF(AND((B2598-$B$2)&gt;123,OR(((U2597*R2597/C2597*C2598)/(U2597*S2597/D2597*D2598))&lt;(4/6),((U2597*R2597/C2597*C2598)/(U2597*S2597/D2597*D2598))&gt;(6/4))),COUNTIF($M$2:M2598,1),0)</f>
        <v>0</v>
      </c>
      <c r="O2598" s="51">
        <f>IF(OR((ROW(N2598)-MATCH(MAX($N$2:N2598),$N$2:N2598,0))=1,(ROW(N2598)-MATCH(MAX($N$2:N2598),$N$2:N2598,0))&gt;123),IF(OR(((U2597*R2597/C2597*C2598)/(U2597*S2597/D2597*D2598))&lt;(4/6),((U2597*R2597/C2597*C2598)/(U2597*S2597/D2597*D2598))&gt;(6/4)),1,0),0)</f>
        <v>0</v>
      </c>
      <c r="P2598" s="47">
        <f>IF(O2598=1,U2597/2/C2598,P2597)</f>
        <v>3.7894353284260429</v>
      </c>
      <c r="Q2598" s="47">
        <f>IF(O2598=1,U2597/2/D2598,Q2597)</f>
        <v>93.056776270251035</v>
      </c>
      <c r="R2598" s="41">
        <f>P2598*C2598/U2597</f>
        <v>0.42234975795920371</v>
      </c>
      <c r="S2598" s="41">
        <f>Q2598*D2598/U2597</f>
        <v>0.57794198514434691</v>
      </c>
      <c r="T2598" s="41">
        <f t="shared" si="487"/>
        <v>0.73078227368049331</v>
      </c>
      <c r="U2598" s="42">
        <f>P2598*C2598+Q2598*D2598</f>
        <v>36393.009583162777</v>
      </c>
      <c r="V2598" s="25">
        <f>B2598</f>
        <v>44811</v>
      </c>
      <c r="W2598">
        <f>C2598/C$2</f>
        <v>1.7639924776607143</v>
      </c>
      <c r="X2598">
        <f>D2598/D$2</f>
        <v>1.6191895378000716</v>
      </c>
      <c r="Y2598">
        <f t="shared" si="488"/>
        <v>1.8196504791581389</v>
      </c>
      <c r="AA2598" s="15">
        <f t="shared" si="489"/>
        <v>6.6698250530672354E-4</v>
      </c>
      <c r="AB2598" s="15">
        <f t="shared" si="490"/>
        <v>1.7702726087032161E-5</v>
      </c>
      <c r="AC2598" s="15">
        <f t="shared" si="491"/>
        <v>2.9174310355073452E-4</v>
      </c>
    </row>
    <row r="2599" spans="1:29" x14ac:dyDescent="0.4">
      <c r="A2599" s="43">
        <f t="shared" si="482"/>
        <v>2022</v>
      </c>
      <c r="B2599" s="53">
        <v>44812</v>
      </c>
      <c r="C2599" s="45">
        <v>4037.6839</v>
      </c>
      <c r="D2599" s="45">
        <f>VLOOKUP(B2599,'H11001.CSI  中证全债'!$A$2:$B$2792,2,0)</f>
        <v>225.9496</v>
      </c>
      <c r="E2599" s="14">
        <f t="shared" si="483"/>
        <v>0</v>
      </c>
      <c r="F2599" s="14">
        <f>IF(AND((B2599-$B$2)&gt;123,OR(((G2598*J2598/C2598*C2599)/(G2598*K2598/D2598*D2599))&lt;(4/6),((G2598*J2598/C2598*C2599)/(G2598*K2598/D2598*D2599))&gt;(6/4))),COUNTIF($E$2:E2599,1),0)</f>
        <v>0</v>
      </c>
      <c r="G2599" s="21">
        <f t="shared" si="484"/>
        <v>36363.405534592544</v>
      </c>
      <c r="H2599" s="12">
        <f t="shared" si="485"/>
        <v>3.7932660163502669</v>
      </c>
      <c r="I2599" s="12">
        <f t="shared" si="486"/>
        <v>93.150846082302351</v>
      </c>
      <c r="J2599" s="15">
        <f>IF(OR((ROW(F2599)-MATCH(MAX($F$2:F2599),$F$2:F2599,0))=1,(ROW(F2599)-MATCH(MAX($F$2:F2599),$F$2:F2599,0))&gt;123),IF(OR(((G2598*J2598/C2598*C2599)/(G2598*K2598/D2598*D2599))&lt;(4/6),((G2598*J2598/C2598*C2599)/(G2598*K2598/D2598*D2599))&gt;(6/4)),50%,((G2598*J2598/C2598*C2599)/((G2598*K2598/D2598*D2599)+(G2598*J2598/C2598*C2599)))),((G2598*J2598/C2598*C2599)/((G2598*K2598/D2598*D2599)+(G2598*J2598/C2598*C2599))))</f>
        <v>0.42119292452035262</v>
      </c>
      <c r="K2599" s="18">
        <f t="shared" si="480"/>
        <v>0.57880707547964738</v>
      </c>
      <c r="L2599" s="20">
        <f t="shared" si="481"/>
        <v>0.72769138865712268</v>
      </c>
      <c r="M2599" s="51">
        <f>IF(AND((B2599-$B$2)&gt;123,OR(((U2598*R2598/C2598*C2599)/(U2598*S2598/D2598*D2599))&lt;(4/6),((U2598*R2598/C2598*C2599)/(U2598*S2598/D2598*D2599))&gt;(6/4))),1,0)</f>
        <v>0</v>
      </c>
      <c r="N2599" s="51">
        <f>IF(AND((B2599-$B$2)&gt;123,OR(((U2598*R2598/C2598*C2599)/(U2598*S2598/D2598*D2599))&lt;(4/6),((U2598*R2598/C2598*C2599)/(U2598*S2598/D2598*D2599))&gt;(6/4))),COUNTIF($M$2:M2599,1),0)</f>
        <v>0</v>
      </c>
      <c r="O2599" s="51">
        <f>IF(OR((ROW(N2599)-MATCH(MAX($N$2:N2599),$N$2:N2599,0))=1,(ROW(N2599)-MATCH(MAX($N$2:N2599),$N$2:N2599,0))&gt;123),IF(OR(((U2598*R2598/C2598*C2599)/(U2598*S2598/D2598*D2599))&lt;(4/6),((U2598*R2598/C2598*C2599)/(U2598*S2598/D2598*D2599))&gt;(6/4)),1,0),0)</f>
        <v>0</v>
      </c>
      <c r="P2599" s="47">
        <f>IF(O2599=1,U2598/2/C2599,P2598)</f>
        <v>3.7894353284260429</v>
      </c>
      <c r="Q2599" s="47">
        <f>IF(O2599=1,U2598/2/D2599,Q2598)</f>
        <v>93.056776270251035</v>
      </c>
      <c r="R2599" s="41">
        <f>P2599*C2599/U2598</f>
        <v>0.42042530120278482</v>
      </c>
      <c r="S2599" s="41">
        <f>Q2599*D2599/U2598</f>
        <v>0.57775220066659327</v>
      </c>
      <c r="T2599" s="41">
        <f t="shared" si="487"/>
        <v>0.72769138865712779</v>
      </c>
      <c r="U2599" s="42">
        <f>P2599*C2599+Q2599*D2599</f>
        <v>36326.683391229759</v>
      </c>
      <c r="V2599" s="25">
        <f>B2599</f>
        <v>44812</v>
      </c>
      <c r="W2599">
        <f>C2599/C$2</f>
        <v>1.7564670497439263</v>
      </c>
      <c r="X2599">
        <f>D2599/D$2</f>
        <v>1.6191300609100681</v>
      </c>
      <c r="Y2599">
        <f t="shared" si="488"/>
        <v>1.8163341695614879</v>
      </c>
      <c r="AA2599" s="15">
        <f t="shared" si="489"/>
        <v>-4.2661337914363662E-3</v>
      </c>
      <c r="AB2599" s="15">
        <f t="shared" si="490"/>
        <v>-3.673250636504477E-5</v>
      </c>
      <c r="AC2599" s="15">
        <f t="shared" si="491"/>
        <v>-1.8224981306219634E-3</v>
      </c>
    </row>
    <row r="2600" spans="1:29" x14ac:dyDescent="0.4">
      <c r="A2600" s="43">
        <f t="shared" si="482"/>
        <v>2022</v>
      </c>
      <c r="B2600" s="53">
        <v>44813</v>
      </c>
      <c r="C2600" s="45">
        <v>4093.7874000000002</v>
      </c>
      <c r="D2600" s="45">
        <f>VLOOKUP(B2600,'H11001.CSI  中证全债'!$A$2:$B$2792,2,0)</f>
        <v>225.84549999999999</v>
      </c>
      <c r="E2600" s="14">
        <f t="shared" si="483"/>
        <v>0</v>
      </c>
      <c r="F2600" s="14">
        <f>IF(AND((B2600-$B$2)&gt;123,OR(((G2599*J2599/C2599*C2600)/(G2599*K2599/D2599*D2600))&lt;(4/6),((G2599*J2599/C2599*C2600)/(G2599*K2599/D2599*D2600))&gt;(6/4))),COUNTIF($E$2:E2600,1),0)</f>
        <v>0</v>
      </c>
      <c r="G2600" s="21">
        <f t="shared" si="484"/>
        <v>36566.524031463683</v>
      </c>
      <c r="H2600" s="12">
        <f t="shared" si="485"/>
        <v>3.7932660163502669</v>
      </c>
      <c r="I2600" s="12">
        <f t="shared" si="486"/>
        <v>93.150846082302351</v>
      </c>
      <c r="J2600" s="15">
        <f>IF(OR((ROW(F2600)-MATCH(MAX($F$2:F2600),$F$2:F2600,0))=1,(ROW(F2600)-MATCH(MAX($F$2:F2600),$F$2:F2600,0))&gt;123),IF(OR(((G2599*J2599/C2599*C2600)/(G2599*K2599/D2599*D2600))&lt;(4/6),((G2599*J2599/C2599*C2600)/(G2599*K2599/D2599*D2600))&gt;(6/4)),50%,((G2599*J2599/C2599*C2600)/((G2599*K2599/D2599*D2600)+(G2599*J2599/C2599*C2600)))),((G2599*J2599/C2599*C2600)/((G2599*K2599/D2599*D2600)+(G2599*J2599/C2599*C2600))))</f>
        <v>0.42467325057260386</v>
      </c>
      <c r="K2600" s="18">
        <f t="shared" si="480"/>
        <v>0.57532674942739614</v>
      </c>
      <c r="L2600" s="20">
        <f t="shared" si="481"/>
        <v>0.73814271802113707</v>
      </c>
      <c r="M2600" s="51">
        <f>IF(AND((B2600-$B$2)&gt;123,OR(((U2599*R2599/C2599*C2600)/(U2599*S2599/D2599*D2600))&lt;(4/6),((U2599*R2599/C2599*C2600)/(U2599*S2599/D2599*D2600))&gt;(6/4))),1,0)</f>
        <v>0</v>
      </c>
      <c r="N2600" s="51">
        <f>IF(AND((B2600-$B$2)&gt;123,OR(((U2599*R2599/C2599*C2600)/(U2599*S2599/D2599*D2600))&lt;(4/6),((U2599*R2599/C2599*C2600)/(U2599*S2599/D2599*D2600))&gt;(6/4))),COUNTIF($M$2:M2600,1),0)</f>
        <v>0</v>
      </c>
      <c r="O2600" s="51">
        <f>IF(OR((ROW(N2600)-MATCH(MAX($N$2:N2600),$N$2:N2600,0))=1,(ROW(N2600)-MATCH(MAX($N$2:N2600),$N$2:N2600,0))&gt;123),IF(OR(((U2599*R2599/C2599*C2600)/(U2599*S2599/D2599*D2600))&lt;(4/6),((U2599*R2599/C2599*C2600)/(U2599*S2599/D2599*D2600))&gt;(6/4)),1,0),0)</f>
        <v>0</v>
      </c>
      <c r="P2600" s="47">
        <f>IF(O2600=1,U2599/2/C2600,P2599)</f>
        <v>3.7894353284260429</v>
      </c>
      <c r="Q2600" s="47">
        <f>IF(O2600=1,U2599/2/D2600,Q2599)</f>
        <v>93.056776270251035</v>
      </c>
      <c r="R2600" s="41">
        <f>P2600*C2600/U2599</f>
        <v>0.42704538791919244</v>
      </c>
      <c r="S2600" s="41">
        <f>Q2600*D2600/U2599</f>
        <v>0.57854040620226066</v>
      </c>
      <c r="T2600" s="41">
        <f t="shared" si="487"/>
        <v>0.7381427180211424</v>
      </c>
      <c r="U2600" s="42">
        <f>P2600*C2600+Q2600*D2600</f>
        <v>36529.59676576838</v>
      </c>
      <c r="V2600" s="25">
        <f>B2600</f>
        <v>44813</v>
      </c>
      <c r="W2600">
        <f>C2600/C$2</f>
        <v>1.7808731081590758</v>
      </c>
      <c r="X2600">
        <f>D2600/D$2</f>
        <v>1.6183840917233965</v>
      </c>
      <c r="Y2600">
        <f t="shared" si="488"/>
        <v>1.8264798382884191</v>
      </c>
      <c r="AA2600" s="15">
        <f t="shared" si="489"/>
        <v>1.3894970827211139E-2</v>
      </c>
      <c r="AB2600" s="15">
        <f t="shared" si="490"/>
        <v>-4.6072221415760506E-4</v>
      </c>
      <c r="AC2600" s="15">
        <f t="shared" si="491"/>
        <v>5.5857941214532136E-3</v>
      </c>
    </row>
    <row r="2601" spans="1:29" x14ac:dyDescent="0.4">
      <c r="A2601" s="43">
        <f t="shared" si="482"/>
        <v>2022</v>
      </c>
      <c r="B2601" s="53">
        <v>44817</v>
      </c>
      <c r="C2601" s="45">
        <v>4111.1144999999997</v>
      </c>
      <c r="D2601" s="45">
        <f>VLOOKUP(B2601,'H11001.CSI  中证全债'!$A$2:$B$2792,2,0)</f>
        <v>225.9744</v>
      </c>
      <c r="E2601" s="14">
        <f t="shared" si="483"/>
        <v>0</v>
      </c>
      <c r="F2601" s="14">
        <f>IF(AND((B2601-$B$2)&gt;123,OR(((G2600*J2600/C2600*C2601)/(G2600*K2600/D2600*D2601))&lt;(4/6),((G2600*J2600/C2600*C2601)/(G2600*K2600/D2600*D2601))&gt;(6/4))),COUNTIF($E$2:E2601,1),0)</f>
        <v>0</v>
      </c>
      <c r="G2601" s="21">
        <f t="shared" si="484"/>
        <v>36644.257475115592</v>
      </c>
      <c r="H2601" s="12">
        <f t="shared" si="485"/>
        <v>3.7932660163502669</v>
      </c>
      <c r="I2601" s="12">
        <f t="shared" si="486"/>
        <v>93.150846082302351</v>
      </c>
      <c r="J2601" s="15">
        <f>IF(OR((ROW(F2601)-MATCH(MAX($F$2:F2601),$F$2:F2601,0))=1,(ROW(F2601)-MATCH(MAX($F$2:F2601),$F$2:F2601,0))&gt;123),IF(OR(((G2600*J2600/C2600*C2601)/(G2600*K2600/D2600*D2601))&lt;(4/6),((G2600*J2600/C2600*C2601)/(G2600*K2600/D2600*D2601))&gt;(6/4)),50%,((G2600*J2600/C2600*C2601)/((G2600*K2600/D2600*D2601)+(G2600*J2600/C2600*C2601)))),((G2600*J2600/C2600*C2601)/((G2600*K2600/D2600*D2601)+(G2600*J2600/C2600*C2601))))</f>
        <v>0.42556602307373198</v>
      </c>
      <c r="K2601" s="18">
        <f t="shared" si="480"/>
        <v>0.57443397692626808</v>
      </c>
      <c r="L2601" s="20">
        <f t="shared" si="481"/>
        <v>0.7408441007457256</v>
      </c>
      <c r="M2601" s="51">
        <f>IF(AND((B2601-$B$2)&gt;123,OR(((U2600*R2600/C2600*C2601)/(U2600*S2600/D2600*D2601))&lt;(4/6),((U2600*R2600/C2600*C2601)/(U2600*S2600/D2600*D2601))&gt;(6/4))),1,0)</f>
        <v>0</v>
      </c>
      <c r="N2601" s="51">
        <f>IF(AND((B2601-$B$2)&gt;123,OR(((U2600*R2600/C2600*C2601)/(U2600*S2600/D2600*D2601))&lt;(4/6),((U2600*R2600/C2600*C2601)/(U2600*S2600/D2600*D2601))&gt;(6/4))),COUNTIF($M$2:M2601,1),0)</f>
        <v>0</v>
      </c>
      <c r="O2601" s="51">
        <f>IF(OR((ROW(N2601)-MATCH(MAX($N$2:N2601),$N$2:N2601,0))=1,(ROW(N2601)-MATCH(MAX($N$2:N2601),$N$2:N2601,0))&gt;123),IF(OR(((U2600*R2600/C2600*C2601)/(U2600*S2600/D2600*D2601))&lt;(4/6),((U2600*R2600/C2600*C2601)/(U2600*S2600/D2600*D2601))&gt;(6/4)),1,0),0)</f>
        <v>0</v>
      </c>
      <c r="P2601" s="47">
        <f>IF(O2601=1,U2600/2/C2601,P2600)</f>
        <v>3.7894353284260429</v>
      </c>
      <c r="Q2601" s="47">
        <f>IF(O2601=1,U2600/2/D2601,Q2600)</f>
        <v>93.056776270251035</v>
      </c>
      <c r="R2601" s="41">
        <f>P2601*C2601/U2600</f>
        <v>0.42647069512969138</v>
      </c>
      <c r="S2601" s="41">
        <f>Q2601*D2601/U2600</f>
        <v>0.57565511380924472</v>
      </c>
      <c r="T2601" s="41">
        <f t="shared" si="487"/>
        <v>0.74084410074573104</v>
      </c>
      <c r="U2601" s="42">
        <f>P2601*C2601+Q2601*D2601</f>
        <v>36607.251709108779</v>
      </c>
      <c r="V2601" s="25">
        <f>B2601</f>
        <v>44817</v>
      </c>
      <c r="W2601">
        <f>C2601/C$2</f>
        <v>1.7884107165928655</v>
      </c>
      <c r="X2601">
        <f>D2601/D$2</f>
        <v>1.6193077749910425</v>
      </c>
      <c r="Y2601">
        <f t="shared" si="488"/>
        <v>1.8303625854554391</v>
      </c>
      <c r="AA2601" s="15">
        <f t="shared" si="489"/>
        <v>4.2325353778751573E-3</v>
      </c>
      <c r="AB2601" s="15">
        <f t="shared" si="490"/>
        <v>5.7074415917068855E-4</v>
      </c>
      <c r="AC2601" s="15">
        <f t="shared" si="491"/>
        <v>2.1258089389359913E-3</v>
      </c>
    </row>
    <row r="2602" spans="1:29" x14ac:dyDescent="0.4">
      <c r="A2602" s="43">
        <f t="shared" si="482"/>
        <v>2022</v>
      </c>
      <c r="B2602" s="53">
        <v>44818</v>
      </c>
      <c r="C2602" s="45">
        <v>4065.3589999999999</v>
      </c>
      <c r="D2602" s="45">
        <f>VLOOKUP(B2602,'H11001.CSI  中证全债'!$A$2:$B$2792,2,0)</f>
        <v>225.8082</v>
      </c>
      <c r="E2602" s="14">
        <f t="shared" si="483"/>
        <v>0</v>
      </c>
      <c r="F2602" s="14">
        <f>IF(AND((B2602-$B$2)&gt;123,OR(((G2601*J2601/C2601*C2602)/(G2601*K2601/D2601*D2602))&lt;(4/6),((G2601*J2601/C2601*C2602)/(G2601*K2601/D2601*D2602))&gt;(6/4))),COUNTIF($E$2:E2602,1),0)</f>
        <v>0</v>
      </c>
      <c r="G2602" s="21">
        <f t="shared" si="484"/>
        <v>36455.213021285606</v>
      </c>
      <c r="H2602" s="12">
        <f t="shared" si="485"/>
        <v>3.7932660163502669</v>
      </c>
      <c r="I2602" s="12">
        <f t="shared" si="486"/>
        <v>93.150846082302351</v>
      </c>
      <c r="J2602" s="15">
        <f>IF(OR((ROW(F2602)-MATCH(MAX($F$2:F2602),$F$2:F2602,0))=1,(ROW(F2602)-MATCH(MAX($F$2:F2602),$F$2:F2602,0))&gt;123),IF(OR(((G2601*J2601/C2601*C2602)/(G2601*K2601/D2601*D2602))&lt;(4/6),((G2601*J2601/C2601*C2602)/(G2601*K2601/D2601*D2602))&gt;(6/4)),50%,((G2601*J2601/C2601*C2602)/((G2601*K2601/D2601*D2602)+(G2601*J2601/C2601*C2602)))),((G2601*J2601/C2601*C2602)/((G2601*K2601/D2601*D2602)+(G2601*J2601/C2601*C2602))))</f>
        <v>0.42301187843723859</v>
      </c>
      <c r="K2602" s="18">
        <f t="shared" si="480"/>
        <v>0.57698812156276147</v>
      </c>
      <c r="L2602" s="20">
        <f t="shared" si="481"/>
        <v>0.73313793235728819</v>
      </c>
      <c r="M2602" s="51">
        <f>IF(AND((B2602-$B$2)&gt;123,OR(((U2601*R2601/C2601*C2602)/(U2601*S2601/D2601*D2602))&lt;(4/6),((U2601*R2601/C2601*C2602)/(U2601*S2601/D2601*D2602))&gt;(6/4))),1,0)</f>
        <v>0</v>
      </c>
      <c r="N2602" s="51">
        <f>IF(AND((B2602-$B$2)&gt;123,OR(((U2601*R2601/C2601*C2602)/(U2601*S2601/D2601*D2602))&lt;(4/6),((U2601*R2601/C2601*C2602)/(U2601*S2601/D2601*D2602))&gt;(6/4))),COUNTIF($M$2:M2602,1),0)</f>
        <v>0</v>
      </c>
      <c r="O2602" s="51">
        <f>IF(OR((ROW(N2602)-MATCH(MAX($N$2:N2602),$N$2:N2602,0))=1,(ROW(N2602)-MATCH(MAX($N$2:N2602),$N$2:N2602,0))&gt;123),IF(OR(((U2601*R2601/C2601*C2602)/(U2601*S2601/D2601*D2602))&lt;(4/6),((U2601*R2601/C2601*C2602)/(U2601*S2601/D2601*D2602))&gt;(6/4)),1,0),0)</f>
        <v>0</v>
      </c>
      <c r="P2602" s="47">
        <f>IF(O2602=1,U2601/2/C2602,P2601)</f>
        <v>3.7894353284260429</v>
      </c>
      <c r="Q2602" s="47">
        <f>IF(O2602=1,U2601/2/D2602,Q2601)</f>
        <v>93.056776270251035</v>
      </c>
      <c r="R2602" s="41">
        <f>P2602*C2602/U2601</f>
        <v>0.4208295979100099</v>
      </c>
      <c r="S2602" s="41">
        <f>Q2602*D2602/U2601</f>
        <v>0.57401149133955753</v>
      </c>
      <c r="T2602" s="41">
        <f t="shared" si="487"/>
        <v>0.73313793235729385</v>
      </c>
      <c r="U2602" s="42">
        <f>P2602*C2602+Q2602*D2602</f>
        <v>36418.398164722865</v>
      </c>
      <c r="V2602" s="25">
        <f>B2602</f>
        <v>44818</v>
      </c>
      <c r="W2602">
        <f>C2602/C$2</f>
        <v>1.7685062292469003</v>
      </c>
      <c r="X2602">
        <f>D2602/D$2</f>
        <v>1.6181168040128984</v>
      </c>
      <c r="Y2602">
        <f t="shared" si="488"/>
        <v>1.8209199082361431</v>
      </c>
      <c r="AA2602" s="15">
        <f t="shared" si="489"/>
        <v>-1.1129707041727888E-2</v>
      </c>
      <c r="AB2602" s="15">
        <f t="shared" si="490"/>
        <v>-7.3548154127200949E-4</v>
      </c>
      <c r="AC2602" s="15">
        <f t="shared" si="491"/>
        <v>-5.1589107504327325E-3</v>
      </c>
    </row>
    <row r="2603" spans="1:29" x14ac:dyDescent="0.4">
      <c r="A2603" s="43">
        <f t="shared" si="482"/>
        <v>2022</v>
      </c>
      <c r="B2603" s="53">
        <v>44819</v>
      </c>
      <c r="C2603" s="45">
        <v>4027.1185999999998</v>
      </c>
      <c r="D2603" s="45">
        <f>VLOOKUP(B2603,'H11001.CSI  中证全债'!$A$2:$B$2792,2,0)</f>
        <v>225.88069999999999</v>
      </c>
      <c r="E2603" s="14">
        <f t="shared" si="483"/>
        <v>0</v>
      </c>
      <c r="F2603" s="14">
        <f>IF(AND((B2603-$B$2)&gt;123,OR(((G2602*J2602/C2602*C2603)/(G2602*K2602/D2602*D2603))&lt;(4/6),((G2602*J2602/C2602*C2603)/(G2602*K2602/D2602*D2603))&gt;(6/4))),COUNTIF($E$2:E2603,1),0)</f>
        <v>0</v>
      </c>
      <c r="G2603" s="21">
        <f t="shared" si="484"/>
        <v>36316.910447854942</v>
      </c>
      <c r="H2603" s="12">
        <f t="shared" si="485"/>
        <v>3.7932660163502669</v>
      </c>
      <c r="I2603" s="12">
        <f t="shared" si="486"/>
        <v>93.150846082302351</v>
      </c>
      <c r="J2603" s="15">
        <f>IF(OR((ROW(F2603)-MATCH(MAX($F$2:F2603),$F$2:F2603,0))=1,(ROW(F2603)-MATCH(MAX($F$2:F2603),$F$2:F2603,0))&gt;123),IF(OR(((G2602*J2602/C2602*C2603)/(G2602*K2602/D2602*D2603))&lt;(4/6),((G2602*J2602/C2602*C2603)/(G2602*K2602/D2602*D2603))&gt;(6/4)),50%,((G2602*J2602/C2602*C2603)/((G2602*K2602/D2602*D2603)+(G2602*J2602/C2602*C2603)))),((G2602*J2602/C2602*C2603)/((G2602*K2602/D2602*D2603)+(G2602*J2602/C2602*C2603))))</f>
        <v>0.42062862564054748</v>
      </c>
      <c r="K2603" s="18">
        <f t="shared" si="480"/>
        <v>0.57937137435945252</v>
      </c>
      <c r="L2603" s="20">
        <f t="shared" si="481"/>
        <v>0.72600864360202555</v>
      </c>
      <c r="M2603" s="51">
        <f>IF(AND((B2603-$B$2)&gt;123,OR(((U2602*R2602/C2602*C2603)/(U2602*S2602/D2602*D2603))&lt;(4/6),((U2602*R2602/C2602*C2603)/(U2602*S2602/D2602*D2603))&gt;(6/4))),1,0)</f>
        <v>0</v>
      </c>
      <c r="N2603" s="51">
        <f>IF(AND((B2603-$B$2)&gt;123,OR(((U2602*R2602/C2602*C2603)/(U2602*S2602/D2602*D2603))&lt;(4/6),((U2602*R2602/C2602*C2603)/(U2602*S2602/D2602*D2603))&gt;(6/4))),COUNTIF($M$2:M2603,1),0)</f>
        <v>0</v>
      </c>
      <c r="O2603" s="51">
        <f>IF(OR((ROW(N2603)-MATCH(MAX($N$2:N2603),$N$2:N2603,0))=1,(ROW(N2603)-MATCH(MAX($N$2:N2603),$N$2:N2603,0))&gt;123),IF(OR(((U2602*R2602/C2602*C2603)/(U2602*S2602/D2602*D2603))&lt;(4/6),((U2602*R2602/C2602*C2603)/(U2602*S2602/D2602*D2603))&gt;(6/4)),1,0),0)</f>
        <v>0</v>
      </c>
      <c r="P2603" s="47">
        <f>IF(O2603=1,U2602/2/C2603,P2602)</f>
        <v>3.7894353284260429</v>
      </c>
      <c r="Q2603" s="47">
        <f>IF(O2603=1,U2602/2/D2603,Q2602)</f>
        <v>93.056776270251035</v>
      </c>
      <c r="R2603" s="41">
        <f>P2603*C2603/U2602</f>
        <v>0.419032858764884</v>
      </c>
      <c r="S2603" s="41">
        <f>Q2603*D2603/U2602</f>
        <v>0.57717337452883133</v>
      </c>
      <c r="T2603" s="41">
        <f t="shared" si="487"/>
        <v>0.72600864360203121</v>
      </c>
      <c r="U2603" s="42">
        <f>P2603*C2603+Q2603*D2603</f>
        <v>36280.23525826932</v>
      </c>
      <c r="V2603" s="25">
        <f>B2603</f>
        <v>44819</v>
      </c>
      <c r="W2603">
        <f>C2603/C$2</f>
        <v>1.7518709491624369</v>
      </c>
      <c r="X2603">
        <f>D2603/D$2</f>
        <v>1.6186363310641345</v>
      </c>
      <c r="Y2603">
        <f t="shared" si="488"/>
        <v>1.814011762913466</v>
      </c>
      <c r="AA2603" s="15">
        <f t="shared" si="489"/>
        <v>-9.4064017470536498E-3</v>
      </c>
      <c r="AB2603" s="15">
        <f t="shared" si="490"/>
        <v>3.2106894258054908E-4</v>
      </c>
      <c r="AC2603" s="15">
        <f t="shared" si="491"/>
        <v>-3.7937667062846181E-3</v>
      </c>
    </row>
    <row r="2604" spans="1:29" x14ac:dyDescent="0.4">
      <c r="A2604" s="43">
        <f t="shared" si="482"/>
        <v>2022</v>
      </c>
      <c r="B2604" s="53">
        <v>44820</v>
      </c>
      <c r="C2604" s="45">
        <v>3932.6826000000001</v>
      </c>
      <c r="D2604" s="45">
        <f>VLOOKUP(B2604,'H11001.CSI  中证全债'!$A$2:$B$2792,2,0)</f>
        <v>225.87379999999999</v>
      </c>
      <c r="E2604" s="14">
        <f t="shared" si="483"/>
        <v>0</v>
      </c>
      <c r="F2604" s="14">
        <f>IF(AND((B2604-$B$2)&gt;123,OR(((G2603*J2603/C2603*C2604)/(G2603*K2603/D2603*D2604))&lt;(4/6),((G2603*J2603/C2603*C2604)/(G2603*K2603/D2603*D2604))&gt;(6/4))),COUNTIF($E$2:E2604,1),0)</f>
        <v>0</v>
      </c>
      <c r="G2604" s="21">
        <f t="shared" si="484"/>
        <v>35958.04683749692</v>
      </c>
      <c r="H2604" s="12">
        <f t="shared" si="485"/>
        <v>3.7932660163502669</v>
      </c>
      <c r="I2604" s="12">
        <f t="shared" si="486"/>
        <v>93.150846082302351</v>
      </c>
      <c r="J2604" s="15">
        <f>IF(OR((ROW(F2604)-MATCH(MAX($F$2:F2604),$F$2:F2604,0))=1,(ROW(F2604)-MATCH(MAX($F$2:F2604),$F$2:F2604,0))&gt;123),IF(OR(((G2603*J2603/C2603*C2604)/(G2603*K2603/D2603*D2604))&lt;(4/6),((G2603*J2603/C2603*C2604)/(G2603*K2603/D2603*D2604))&gt;(6/4)),50%,((G2603*J2603/C2603*C2604)/((G2603*K2603/D2603*D2604)+(G2603*J2603/C2603*C2604)))),((G2603*J2603/C2603*C2604)/((G2603*K2603/D2603*D2604)+(G2603*J2603/C2603*C2604))))</f>
        <v>0.41486433696159147</v>
      </c>
      <c r="K2604" s="18">
        <f t="shared" si="480"/>
        <v>0.58513566303840858</v>
      </c>
      <c r="L2604" s="20">
        <f t="shared" si="481"/>
        <v>0.70900538655829559</v>
      </c>
      <c r="M2604" s="51">
        <f>IF(AND((B2604-$B$2)&gt;123,OR(((U2603*R2603/C2603*C2604)/(U2603*S2603/D2603*D2604))&lt;(4/6),((U2603*R2603/C2603*C2604)/(U2603*S2603/D2603*D2604))&gt;(6/4))),1,0)</f>
        <v>0</v>
      </c>
      <c r="N2604" s="51">
        <f>IF(AND((B2604-$B$2)&gt;123,OR(((U2603*R2603/C2603*C2604)/(U2603*S2603/D2603*D2604))&lt;(4/6),((U2603*R2603/C2603*C2604)/(U2603*S2603/D2603*D2604))&gt;(6/4))),COUNTIF($M$2:M2604,1),0)</f>
        <v>0</v>
      </c>
      <c r="O2604" s="51">
        <f>IF(OR((ROW(N2604)-MATCH(MAX($N$2:N2604),$N$2:N2604,0))=1,(ROW(N2604)-MATCH(MAX($N$2:N2604),$N$2:N2604,0))&gt;123),IF(OR(((U2603*R2603/C2603*C2604)/(U2603*S2603/D2603*D2604))&lt;(4/6),((U2603*R2603/C2603*C2604)/(U2603*S2603/D2603*D2604))&gt;(6/4)),1,0),0)</f>
        <v>0</v>
      </c>
      <c r="P2604" s="47">
        <f>IF(O2604=1,U2603/2/C2604,P2603)</f>
        <v>3.7894353284260429</v>
      </c>
      <c r="Q2604" s="47">
        <f>IF(O2604=1,U2603/2/D2604,Q2603)</f>
        <v>93.056776270251035</v>
      </c>
      <c r="R2604" s="41">
        <f>P2604*C2604/U2603</f>
        <v>0.41076487718005184</v>
      </c>
      <c r="S2604" s="41">
        <f>Q2604*D2604/U2603</f>
        <v>0.57935367624498979</v>
      </c>
      <c r="T2604" s="41">
        <f t="shared" si="487"/>
        <v>0.70900538655830114</v>
      </c>
      <c r="U2604" s="42">
        <f>P2604*C2604+Q2604*D2604</f>
        <v>35921.734051837811</v>
      </c>
      <c r="V2604" s="25">
        <f>B2604</f>
        <v>44820</v>
      </c>
      <c r="W2604">
        <f>C2604/C$2</f>
        <v>1.710789545462257</v>
      </c>
      <c r="X2604">
        <f>D2604/D$2</f>
        <v>1.6185868864206376</v>
      </c>
      <c r="Y2604">
        <f t="shared" si="488"/>
        <v>1.7960867025918905</v>
      </c>
      <c r="AA2604" s="15">
        <f t="shared" si="489"/>
        <v>-2.3450017091624642E-2</v>
      </c>
      <c r="AB2604" s="15">
        <f t="shared" si="490"/>
        <v>-3.0547098534672301E-5</v>
      </c>
      <c r="AC2604" s="15">
        <f t="shared" si="491"/>
        <v>-9.8814465749583746E-3</v>
      </c>
    </row>
    <row r="2605" spans="1:29" x14ac:dyDescent="0.4">
      <c r="A2605" s="43">
        <f t="shared" si="482"/>
        <v>2022</v>
      </c>
      <c r="B2605" s="53">
        <v>44823</v>
      </c>
      <c r="C2605" s="45">
        <v>3928.0001000000002</v>
      </c>
      <c r="D2605" s="45">
        <f>VLOOKUP(B2605,'H11001.CSI  中证全债'!$A$2:$B$2792,2,0)</f>
        <v>225.9057</v>
      </c>
      <c r="E2605" s="14">
        <f t="shared" si="483"/>
        <v>0</v>
      </c>
      <c r="F2605" s="14">
        <f>IF(AND((B2605-$B$2)&gt;123,OR(((G2604*J2604/C2604*C2605)/(G2604*K2604/D2604*D2605))&lt;(4/6),((G2604*J2604/C2604*C2605)/(G2604*K2604/D2604*D2605))&gt;(6/4))),COUNTIF($E$2:E2605,1),0)</f>
        <v>0</v>
      </c>
      <c r="G2605" s="21">
        <f t="shared" si="484"/>
        <v>35943.256381365391</v>
      </c>
      <c r="H2605" s="12">
        <f t="shared" si="485"/>
        <v>3.7932660163502669</v>
      </c>
      <c r="I2605" s="12">
        <f t="shared" si="486"/>
        <v>93.150846082302351</v>
      </c>
      <c r="J2605" s="15">
        <f>IF(OR((ROW(F2605)-MATCH(MAX($F$2:F2605),$F$2:F2605,0))=1,(ROW(F2605)-MATCH(MAX($F$2:F2605),$F$2:F2605,0))&gt;123),IF(OR(((G2604*J2604/C2604*C2605)/(G2604*K2604/D2604*D2605))&lt;(4/6),((G2604*J2604/C2604*C2605)/(G2604*K2604/D2604*D2605))&gt;(6/4)),50%,((G2604*J2604/C2604*C2605)/((G2604*K2604/D2604*D2605)+(G2604*J2604/C2604*C2605)))),((G2604*J2604/C2604*C2605)/((G2604*K2604/D2604*D2605)+(G2604*J2604/C2604*C2605))))</f>
        <v>0.41454088448355664</v>
      </c>
      <c r="K2605" s="18">
        <f t="shared" si="480"/>
        <v>0.58545911551644336</v>
      </c>
      <c r="L2605" s="20">
        <f t="shared" si="481"/>
        <v>0.70806120102491377</v>
      </c>
      <c r="M2605" s="51">
        <f>IF(AND((B2605-$B$2)&gt;123,OR(((U2604*R2604/C2604*C2605)/(U2604*S2604/D2604*D2605))&lt;(4/6),((U2604*R2604/C2604*C2605)/(U2604*S2604/D2604*D2605))&gt;(6/4))),1,0)</f>
        <v>0</v>
      </c>
      <c r="N2605" s="51">
        <f>IF(AND((B2605-$B$2)&gt;123,OR(((U2604*R2604/C2604*C2605)/(U2604*S2604/D2604*D2605))&lt;(4/6),((U2604*R2604/C2604*C2605)/(U2604*S2604/D2604*D2605))&gt;(6/4))),COUNTIF($M$2:M2605,1),0)</f>
        <v>0</v>
      </c>
      <c r="O2605" s="51">
        <f>IF(OR((ROW(N2605)-MATCH(MAX($N$2:N2605),$N$2:N2605,0))=1,(ROW(N2605)-MATCH(MAX($N$2:N2605),$N$2:N2605,0))&gt;123),IF(OR(((U2604*R2604/C2604*C2605)/(U2604*S2604/D2604*D2605))&lt;(4/6),((U2604*R2604/C2604*C2605)/(U2604*S2604/D2604*D2605))&gt;(6/4)),1,0),0)</f>
        <v>0</v>
      </c>
      <c r="P2605" s="47">
        <f>IF(O2605=1,U2604/2/C2605,P2604)</f>
        <v>3.7894353284260429</v>
      </c>
      <c r="Q2605" s="47">
        <f>IF(O2605=1,U2604/2/D2605,Q2604)</f>
        <v>93.056776270251035</v>
      </c>
      <c r="R2605" s="41">
        <f>P2605*C2605/U2604</f>
        <v>0.41437037330995702</v>
      </c>
      <c r="S2605" s="41">
        <f>Q2605*D2605/U2604</f>
        <v>0.58521830134196784</v>
      </c>
      <c r="T2605" s="41">
        <f t="shared" si="487"/>
        <v>0.70806120102491954</v>
      </c>
      <c r="U2605" s="42">
        <f>P2605*C2605+Q2605*D2605</f>
        <v>35906.958532075478</v>
      </c>
      <c r="V2605" s="25">
        <f>B2605</f>
        <v>44823</v>
      </c>
      <c r="W2605">
        <f>C2605/C$2</f>
        <v>1.7087525715028975</v>
      </c>
      <c r="X2605">
        <f>D2605/D$2</f>
        <v>1.6188154783231814</v>
      </c>
      <c r="Y2605">
        <f t="shared" si="488"/>
        <v>1.795347926603774</v>
      </c>
      <c r="AA2605" s="15">
        <f t="shared" si="489"/>
        <v>-1.1906630858029565E-3</v>
      </c>
      <c r="AB2605" s="15">
        <f t="shared" si="490"/>
        <v>1.4122930592197491E-4</v>
      </c>
      <c r="AC2605" s="15">
        <f t="shared" si="491"/>
        <v>-4.1132534807508669E-4</v>
      </c>
    </row>
    <row r="2606" spans="1:29" x14ac:dyDescent="0.4">
      <c r="A2606" s="43">
        <f t="shared" si="482"/>
        <v>2022</v>
      </c>
      <c r="B2606" s="53">
        <v>44824</v>
      </c>
      <c r="C2606" s="45">
        <v>3932.8361</v>
      </c>
      <c r="D2606" s="45">
        <f>VLOOKUP(B2606,'H11001.CSI  中证全债'!$A$2:$B$2792,2,0)</f>
        <v>226.0009</v>
      </c>
      <c r="E2606" s="14">
        <f t="shared" si="483"/>
        <v>0</v>
      </c>
      <c r="F2606" s="14">
        <f>IF(AND((B2606-$B$2)&gt;123,OR(((G2605*J2605/C2605*C2606)/(G2605*K2605/D2605*D2606))&lt;(4/6),((G2605*J2605/C2605*C2606)/(G2605*K2605/D2605*D2606))&gt;(6/4))),COUNTIF($E$2:E2606,1),0)</f>
        <v>0</v>
      </c>
      <c r="G2606" s="21">
        <f t="shared" si="484"/>
        <v>35970.468576367501</v>
      </c>
      <c r="H2606" s="12">
        <f t="shared" si="485"/>
        <v>3.7932660163502669</v>
      </c>
      <c r="I2606" s="12">
        <f t="shared" si="486"/>
        <v>93.150846082302351</v>
      </c>
      <c r="J2606" s="15">
        <f>IF(OR((ROW(F2606)-MATCH(MAX($F$2:F2606),$F$2:F2606,0))=1,(ROW(F2606)-MATCH(MAX($F$2:F2606),$F$2:F2606,0))&gt;123),IF(OR(((G2605*J2605/C2605*C2606)/(G2605*K2605/D2605*D2606))&lt;(4/6),((G2605*J2605/C2605*C2606)/(G2605*K2605/D2605*D2606))&gt;(6/4)),50%,((G2605*J2605/C2605*C2606)/((G2605*K2605/D2605*D2606)+(G2605*J2605/C2605*C2606)))),((G2605*J2605/C2605*C2606)/((G2605*K2605/D2605*D2606)+(G2605*J2605/C2605*C2606))))</f>
        <v>0.41473725854677351</v>
      </c>
      <c r="K2606" s="18">
        <f t="shared" si="480"/>
        <v>0.58526274145322654</v>
      </c>
      <c r="L2606" s="20">
        <f t="shared" si="481"/>
        <v>0.70863430929665427</v>
      </c>
      <c r="M2606" s="51">
        <f>IF(AND((B2606-$B$2)&gt;123,OR(((U2605*R2605/C2605*C2606)/(U2605*S2605/D2605*D2606))&lt;(4/6),((U2605*R2605/C2605*C2606)/(U2605*S2605/D2605*D2606))&gt;(6/4))),1,0)</f>
        <v>0</v>
      </c>
      <c r="N2606" s="51">
        <f>IF(AND((B2606-$B$2)&gt;123,OR(((U2605*R2605/C2605*C2606)/(U2605*S2605/D2605*D2606))&lt;(4/6),((U2605*R2605/C2605*C2606)/(U2605*S2605/D2605*D2606))&gt;(6/4))),COUNTIF($M$2:M2606,1),0)</f>
        <v>0</v>
      </c>
      <c r="O2606" s="51">
        <f>IF(OR((ROW(N2606)-MATCH(MAX($N$2:N2606),$N$2:N2606,0))=1,(ROW(N2606)-MATCH(MAX($N$2:N2606),$N$2:N2606,0))&gt;123),IF(OR(((U2605*R2605/C2605*C2606)/(U2605*S2605/D2605*D2606))&lt;(4/6),((U2605*R2605/C2605*C2606)/(U2605*S2605/D2605*D2606))&gt;(6/4)),1,0),0)</f>
        <v>0</v>
      </c>
      <c r="P2606" s="47">
        <f>IF(O2606=1,U2605/2/C2606,P2605)</f>
        <v>3.7894353284260429</v>
      </c>
      <c r="Q2606" s="47">
        <f>IF(O2606=1,U2605/2/D2606,Q2605)</f>
        <v>93.056776270251035</v>
      </c>
      <c r="R2606" s="41">
        <f>P2606*C2606/U2605</f>
        <v>0.41505125099738904</v>
      </c>
      <c r="S2606" s="41">
        <f>Q2606*D2606/U2605</f>
        <v>0.58570583663856091</v>
      </c>
      <c r="T2606" s="41">
        <f t="shared" si="487"/>
        <v>0.70863430929666005</v>
      </c>
      <c r="U2606" s="42">
        <f>P2606*C2606+Q2606*D2606</f>
        <v>35934.143246424675</v>
      </c>
      <c r="V2606" s="25">
        <f>B2606</f>
        <v>44824</v>
      </c>
      <c r="W2606">
        <f>C2606/C$2</f>
        <v>1.7108563207965362</v>
      </c>
      <c r="X2606">
        <f>D2606/D$2</f>
        <v>1.6194976710856324</v>
      </c>
      <c r="Y2606">
        <f t="shared" si="488"/>
        <v>1.7967071623212338</v>
      </c>
      <c r="AA2606" s="15">
        <f t="shared" si="489"/>
        <v>1.2311608647870287E-3</v>
      </c>
      <c r="AB2606" s="15">
        <f t="shared" si="490"/>
        <v>4.214147761656406E-4</v>
      </c>
      <c r="AC2606" s="15">
        <f t="shared" si="491"/>
        <v>7.5708763594972694E-4</v>
      </c>
    </row>
    <row r="2607" spans="1:29" x14ac:dyDescent="0.4">
      <c r="A2607" s="43">
        <f t="shared" si="482"/>
        <v>2022</v>
      </c>
      <c r="B2607" s="53">
        <v>44825</v>
      </c>
      <c r="C2607" s="45">
        <v>3903.7348000000002</v>
      </c>
      <c r="D2607" s="45">
        <f>VLOOKUP(B2607,'H11001.CSI  中证全债'!$A$2:$B$2792,2,0)</f>
        <v>226.10390000000001</v>
      </c>
      <c r="E2607" s="14">
        <f t="shared" si="483"/>
        <v>0</v>
      </c>
      <c r="F2607" s="14">
        <f>IF(AND((B2607-$B$2)&gt;123,OR(((G2606*J2606/C2606*C2607)/(G2606*K2606/D2606*D2607))&lt;(4/6),((G2606*J2606/C2606*C2607)/(G2606*K2606/D2606*D2607))&gt;(6/4))),COUNTIF($E$2:E2607,1),0)</f>
        <v>0</v>
      </c>
      <c r="G2607" s="21">
        <f t="shared" si="484"/>
        <v>35869.674141192372</v>
      </c>
      <c r="H2607" s="12">
        <f t="shared" si="485"/>
        <v>3.7932660163502669</v>
      </c>
      <c r="I2607" s="12">
        <f t="shared" si="486"/>
        <v>93.150846082302351</v>
      </c>
      <c r="J2607" s="15">
        <f>IF(OR((ROW(F2607)-MATCH(MAX($F$2:F2607),$F$2:F2607,0))=1,(ROW(F2607)-MATCH(MAX($F$2:F2607),$F$2:F2607,0))&gt;123),IF(OR(((G2606*J2606/C2606*C2607)/(G2606*K2606/D2606*D2607))&lt;(4/6),((G2606*J2606/C2606*C2607)/(G2606*K2606/D2606*D2607))&gt;(6/4)),50%,((G2606*J2606/C2606*C2607)/((G2606*K2606/D2606*D2607)+(G2606*J2606/C2606*C2607)))),((G2606*J2606/C2606*C2607)/((G2606*K2606/D2606*D2607)+(G2606*J2606/C2606*C2607))))</f>
        <v>0.41282517637032723</v>
      </c>
      <c r="K2607" s="18">
        <f t="shared" si="480"/>
        <v>0.58717482362967277</v>
      </c>
      <c r="L2607" s="20">
        <f t="shared" si="481"/>
        <v>0.70307029483725503</v>
      </c>
      <c r="M2607" s="51">
        <f>IF(AND((B2607-$B$2)&gt;123,OR(((U2606*R2606/C2606*C2607)/(U2606*S2606/D2606*D2607))&lt;(4/6),((U2606*R2606/C2606*C2607)/(U2606*S2606/D2606*D2607))&gt;(6/4))),1,0)</f>
        <v>0</v>
      </c>
      <c r="N2607" s="51">
        <f>IF(AND((B2607-$B$2)&gt;123,OR(((U2606*R2606/C2606*C2607)/(U2606*S2606/D2606*D2607))&lt;(4/6),((U2606*R2606/C2606*C2607)/(U2606*S2606/D2606*D2607))&gt;(6/4))),COUNTIF($M$2:M2607,1),0)</f>
        <v>0</v>
      </c>
      <c r="O2607" s="51">
        <f>IF(OR((ROW(N2607)-MATCH(MAX($N$2:N2607),$N$2:N2607,0))=1,(ROW(N2607)-MATCH(MAX($N$2:N2607),$N$2:N2607,0))&gt;123),IF(OR(((U2606*R2606/C2606*C2607)/(U2606*S2606/D2606*D2607))&lt;(4/6),((U2606*R2606/C2606*C2607)/(U2606*S2606/D2606*D2607))&gt;(6/4)),1,0),0)</f>
        <v>0</v>
      </c>
      <c r="P2607" s="47">
        <f>IF(O2607=1,U2606/2/C2607,P2606)</f>
        <v>3.7894353284260429</v>
      </c>
      <c r="Q2607" s="47">
        <f>IF(O2607=1,U2606/2/D2607,Q2606)</f>
        <v>93.056776270251035</v>
      </c>
      <c r="R2607" s="41">
        <f>P2607*C2607/U2606</f>
        <v>0.41166838075088991</v>
      </c>
      <c r="S2607" s="41">
        <f>Q2607*D2607/U2606</f>
        <v>0.58552947518025689</v>
      </c>
      <c r="T2607" s="41">
        <f t="shared" si="487"/>
        <v>0.70307029483726102</v>
      </c>
      <c r="U2607" s="42">
        <f>P2607*C2607+Q2607*D2607</f>
        <v>35833.450600057389</v>
      </c>
      <c r="V2607" s="25">
        <f>B2607</f>
        <v>44825</v>
      </c>
      <c r="W2607">
        <f>C2607/C$2</f>
        <v>1.6981967179596937</v>
      </c>
      <c r="X2607">
        <f>D2607/D$2</f>
        <v>1.6202357577929056</v>
      </c>
      <c r="Y2607">
        <f t="shared" si="488"/>
        <v>1.7916725300028695</v>
      </c>
      <c r="AA2607" s="15">
        <f t="shared" si="489"/>
        <v>-7.3995710118710534E-3</v>
      </c>
      <c r="AB2607" s="15">
        <f t="shared" si="490"/>
        <v>4.5575039745404666E-4</v>
      </c>
      <c r="AC2607" s="15">
        <f t="shared" si="491"/>
        <v>-2.8021440688530408E-3</v>
      </c>
    </row>
    <row r="2608" spans="1:29" x14ac:dyDescent="0.4">
      <c r="A2608" s="43">
        <f t="shared" si="482"/>
        <v>2022</v>
      </c>
      <c r="B2608" s="53">
        <v>44826</v>
      </c>
      <c r="C2608" s="45">
        <v>3869.3440000000001</v>
      </c>
      <c r="D2608" s="45">
        <f>VLOOKUP(B2608,'H11001.CSI  中证全债'!$A$2:$B$2792,2,0)</f>
        <v>226.1532</v>
      </c>
      <c r="E2608" s="14">
        <f t="shared" si="483"/>
        <v>0</v>
      </c>
      <c r="F2608" s="14">
        <f>IF(AND((B2608-$B$2)&gt;123,OR(((G2607*J2607/C2607*C2608)/(G2607*K2607/D2607*D2608))&lt;(4/6),((G2607*J2607/C2607*C2608)/(G2607*K2607/D2607*D2608))&gt;(6/4))),COUNTIF($E$2:E2608,1),0)</f>
        <v>0</v>
      </c>
      <c r="G2608" s="21">
        <f t="shared" si="484"/>
        <v>35743.813024989126</v>
      </c>
      <c r="H2608" s="12">
        <f t="shared" si="485"/>
        <v>3.7932660163502669</v>
      </c>
      <c r="I2608" s="12">
        <f t="shared" si="486"/>
        <v>93.150846082302351</v>
      </c>
      <c r="J2608" s="15">
        <f>IF(OR((ROW(F2608)-MATCH(MAX($F$2:F2608),$F$2:F2608,0))=1,(ROW(F2608)-MATCH(MAX($F$2:F2608),$F$2:F2608,0))&gt;123),IF(OR(((G2607*J2607/C2607*C2608)/(G2607*K2607/D2607*D2608))&lt;(4/6),((G2607*J2607/C2607*C2608)/(G2607*K2607/D2607*D2608))&gt;(6/4)),50%,((G2607*J2607/C2607*C2608)/((G2607*K2607/D2607*D2608)+(G2607*J2607/C2607*C2608)))),((G2607*J2607/C2607*C2608)/((G2607*K2607/D2607*D2608)+(G2607*J2607/C2607*C2608))))</f>
        <v>0.41062913714626764</v>
      </c>
      <c r="K2608" s="18">
        <f t="shared" si="480"/>
        <v>0.58937086285373241</v>
      </c>
      <c r="L2608" s="20">
        <f t="shared" si="481"/>
        <v>0.69672452953985931</v>
      </c>
      <c r="M2608" s="51">
        <f>IF(AND((B2608-$B$2)&gt;123,OR(((U2607*R2607/C2607*C2608)/(U2607*S2607/D2607*D2608))&lt;(4/6),((U2607*R2607/C2607*C2608)/(U2607*S2607/D2607*D2608))&gt;(6/4))),1,0)</f>
        <v>0</v>
      </c>
      <c r="N2608" s="51">
        <f>IF(AND((B2608-$B$2)&gt;123,OR(((U2607*R2607/C2607*C2608)/(U2607*S2607/D2607*D2608))&lt;(4/6),((U2607*R2607/C2607*C2608)/(U2607*S2607/D2607*D2608))&gt;(6/4))),COUNTIF($M$2:M2608,1),0)</f>
        <v>0</v>
      </c>
      <c r="O2608" s="51">
        <f>IF(OR((ROW(N2608)-MATCH(MAX($N$2:N2608),$N$2:N2608,0))=1,(ROW(N2608)-MATCH(MAX($N$2:N2608),$N$2:N2608,0))&gt;123),IF(OR(((U2607*R2607/C2607*C2608)/(U2607*S2607/D2607*D2608))&lt;(4/6),((U2607*R2607/C2607*C2608)/(U2607*S2607/D2607*D2608))&gt;(6/4)),1,0),0)</f>
        <v>0</v>
      </c>
      <c r="P2608" s="47">
        <f>IF(O2608=1,U2607/2/C2608,P2607)</f>
        <v>3.7894353284260429</v>
      </c>
      <c r="Q2608" s="47">
        <f>IF(O2608=1,U2607/2/D2608,Q2607)</f>
        <v>93.056776270251035</v>
      </c>
      <c r="R2608" s="41">
        <f>P2608*C2608/U2607</f>
        <v>0.40918830327241373</v>
      </c>
      <c r="S2608" s="41">
        <f>Q2608*D2608/U2607</f>
        <v>0.58730285202194932</v>
      </c>
      <c r="T2608" s="41">
        <f t="shared" si="487"/>
        <v>0.69672452953986519</v>
      </c>
      <c r="U2608" s="42">
        <f>P2608*C2608+Q2608*D2608</f>
        <v>35707.716586634677</v>
      </c>
      <c r="V2608" s="25">
        <f>B2608</f>
        <v>44826</v>
      </c>
      <c r="W2608">
        <f>C2608/C$2</f>
        <v>1.6832360849556258</v>
      </c>
      <c r="X2608">
        <f>D2608/D$2</f>
        <v>1.6205890361877462</v>
      </c>
      <c r="Y2608">
        <f t="shared" si="488"/>
        <v>1.7853858293317337</v>
      </c>
      <c r="AA2608" s="15">
        <f t="shared" si="489"/>
        <v>-8.8097172994436868E-3</v>
      </c>
      <c r="AB2608" s="15">
        <f t="shared" si="490"/>
        <v>2.180413517856028E-4</v>
      </c>
      <c r="AC2608" s="15">
        <f t="shared" si="491"/>
        <v>-3.5088447056369487E-3</v>
      </c>
    </row>
    <row r="2609" spans="1:29" x14ac:dyDescent="0.4">
      <c r="A2609" s="43">
        <f t="shared" si="482"/>
        <v>2022</v>
      </c>
      <c r="B2609" s="53">
        <v>44827</v>
      </c>
      <c r="C2609" s="45">
        <v>3856.0212000000001</v>
      </c>
      <c r="D2609" s="45">
        <f>VLOOKUP(B2609,'H11001.CSI  中证全债'!$A$2:$B$2792,2,0)</f>
        <v>226.10400000000001</v>
      </c>
      <c r="E2609" s="14">
        <f t="shared" si="483"/>
        <v>0</v>
      </c>
      <c r="F2609" s="14">
        <f>IF(AND((B2609-$B$2)&gt;123,OR(((G2608*J2608/C2608*C2609)/(G2608*K2608/D2608*D2609))&lt;(4/6),((G2608*J2608/C2608*C2609)/(G2608*K2608/D2608*D2609))&gt;(6/4))),COUNTIF($E$2:E2609,1),0)</f>
        <v>0</v>
      </c>
      <c r="G2609" s="21">
        <f t="shared" si="484"/>
        <v>35688.693078879252</v>
      </c>
      <c r="H2609" s="12">
        <f t="shared" si="485"/>
        <v>3.7932660163502669</v>
      </c>
      <c r="I2609" s="12">
        <f t="shared" si="486"/>
        <v>93.150846082302351</v>
      </c>
      <c r="J2609" s="15">
        <f>IF(OR((ROW(F2609)-MATCH(MAX($F$2:F2609),$F$2:F2609,0))=1,(ROW(F2609)-MATCH(MAX($F$2:F2609),$F$2:F2609,0))&gt;123),IF(OR(((G2608*J2608/C2608*C2609)/(G2608*K2608/D2608*D2609))&lt;(4/6),((G2608*J2608/C2608*C2609)/(G2608*K2608/D2608*D2609))&gt;(6/4)),50%,((G2608*J2608/C2608*C2609)/((G2608*K2608/D2608*D2609)+(G2608*J2608/C2608*C2609)))),((G2608*J2608/C2608*C2609)/((G2608*K2608/D2608*D2609)+(G2608*J2608/C2608*C2609))))</f>
        <v>0.40984729096012928</v>
      </c>
      <c r="K2609" s="18">
        <f t="shared" si="480"/>
        <v>0.59015270903987072</v>
      </c>
      <c r="L2609" s="20">
        <f t="shared" si="481"/>
        <v>0.69447667473545394</v>
      </c>
      <c r="M2609" s="51">
        <f>IF(AND((B2609-$B$2)&gt;123,OR(((U2608*R2608/C2608*C2609)/(U2608*S2608/D2608*D2609))&lt;(4/6),((U2608*R2608/C2608*C2609)/(U2608*S2608/D2608*D2609))&gt;(6/4))),1,0)</f>
        <v>0</v>
      </c>
      <c r="N2609" s="51">
        <f>IF(AND((B2609-$B$2)&gt;123,OR(((U2608*R2608/C2608*C2609)/(U2608*S2608/D2608*D2609))&lt;(4/6),((U2608*R2608/C2608*C2609)/(U2608*S2608/D2608*D2609))&gt;(6/4))),COUNTIF($M$2:M2609,1),0)</f>
        <v>0</v>
      </c>
      <c r="O2609" s="51">
        <f>IF(OR((ROW(N2609)-MATCH(MAX($N$2:N2609),$N$2:N2609,0))=1,(ROW(N2609)-MATCH(MAX($N$2:N2609),$N$2:N2609,0))&gt;123),IF(OR(((U2608*R2608/C2608*C2609)/(U2608*S2608/D2608*D2609))&lt;(4/6),((U2608*R2608/C2608*C2609)/(U2608*S2608/D2608*D2609))&gt;(6/4)),1,0),0)</f>
        <v>0</v>
      </c>
      <c r="P2609" s="47">
        <f>IF(O2609=1,U2608/2/C2609,P2608)</f>
        <v>3.7894353284260429</v>
      </c>
      <c r="Q2609" s="47">
        <f>IF(O2609=1,U2608/2/D2609,Q2608)</f>
        <v>93.056776270251035</v>
      </c>
      <c r="R2609" s="41">
        <f>P2609*C2609/U2608</f>
        <v>0.40921527219438836</v>
      </c>
      <c r="S2609" s="41">
        <f>Q2609*D2609/U2608</f>
        <v>0.58924264425477879</v>
      </c>
      <c r="T2609" s="41">
        <f t="shared" si="487"/>
        <v>0.69447667473545993</v>
      </c>
      <c r="U2609" s="42">
        <f>P2609*C2609+Q2609*D2609</f>
        <v>35652.652304248622</v>
      </c>
      <c r="V2609" s="25">
        <f>B2609</f>
        <v>44827</v>
      </c>
      <c r="W2609">
        <f>C2609/C$2</f>
        <v>1.6774404209586675</v>
      </c>
      <c r="X2609">
        <f>D2609/D$2</f>
        <v>1.620236474381942</v>
      </c>
      <c r="Y2609">
        <f t="shared" si="488"/>
        <v>1.7826326152124312</v>
      </c>
      <c r="AA2609" s="15">
        <f t="shared" si="489"/>
        <v>-3.4431676273807277E-3</v>
      </c>
      <c r="AB2609" s="15">
        <f t="shared" si="490"/>
        <v>-2.1755164198422605E-4</v>
      </c>
      <c r="AC2609" s="15">
        <f t="shared" si="491"/>
        <v>-1.5420835508328512E-3</v>
      </c>
    </row>
    <row r="2610" spans="1:29" x14ac:dyDescent="0.4">
      <c r="A2610" s="43">
        <f t="shared" si="482"/>
        <v>2022</v>
      </c>
      <c r="B2610" s="53">
        <v>44830</v>
      </c>
      <c r="C2610" s="45">
        <v>3836.6772999999998</v>
      </c>
      <c r="D2610" s="45">
        <f>VLOOKUP(B2610,'H11001.CSI  中证全债'!$A$2:$B$2792,2,0)</f>
        <v>225.839</v>
      </c>
      <c r="E2610" s="14">
        <f t="shared" si="483"/>
        <v>0</v>
      </c>
      <c r="F2610" s="14">
        <f>IF(AND((B2610-$B$2)&gt;123,OR(((G2609*J2609/C2609*C2610)/(G2609*K2609/D2609*D2610))&lt;(4/6),((G2609*J2609/C2609*C2610)/(G2609*K2609/D2609*D2610))&gt;(6/4))),COUNTIF($E$2:E2610,1),0)</f>
        <v>0</v>
      </c>
      <c r="G2610" s="21">
        <f t="shared" si="484"/>
        <v>35590.631546173761</v>
      </c>
      <c r="H2610" s="12">
        <f t="shared" si="485"/>
        <v>3.7932660163502669</v>
      </c>
      <c r="I2610" s="12">
        <f t="shared" si="486"/>
        <v>93.150846082302351</v>
      </c>
      <c r="J2610" s="15">
        <f>IF(OR((ROW(F2610)-MATCH(MAX($F$2:F2610),$F$2:F2610,0))=1,(ROW(F2610)-MATCH(MAX($F$2:F2610),$F$2:F2610,0))&gt;123),IF(OR(((G2609*J2609/C2609*C2610)/(G2609*K2609/D2609*D2610))&lt;(4/6),((G2609*J2609/C2609*C2610)/(G2609*K2609/D2609*D2610))&gt;(6/4)),50%,((G2609*J2609/C2609*C2610)/((G2609*K2609/D2609*D2610)+(G2609*J2609/C2609*C2610)))),((G2609*J2609/C2609*C2610)/((G2609*K2609/D2609*D2610)+(G2609*J2609/C2609*C2610))))</f>
        <v>0.40891484600129563</v>
      </c>
      <c r="K2610" s="18">
        <f t="shared" si="480"/>
        <v>0.59108515399870432</v>
      </c>
      <c r="L2610" s="20">
        <f t="shared" si="481"/>
        <v>0.69180361447919569</v>
      </c>
      <c r="M2610" s="51">
        <f>IF(AND((B2610-$B$2)&gt;123,OR(((U2609*R2609/C2609*C2610)/(U2609*S2609/D2609*D2610))&lt;(4/6),((U2609*R2609/C2609*C2610)/(U2609*S2609/D2609*D2610))&gt;(6/4))),1,0)</f>
        <v>0</v>
      </c>
      <c r="N2610" s="51">
        <f>IF(AND((B2610-$B$2)&gt;123,OR(((U2609*R2609/C2609*C2610)/(U2609*S2609/D2609*D2610))&lt;(4/6),((U2609*R2609/C2609*C2610)/(U2609*S2609/D2609*D2610))&gt;(6/4))),COUNTIF($M$2:M2610,1),0)</f>
        <v>0</v>
      </c>
      <c r="O2610" s="51">
        <f>IF(OR((ROW(N2610)-MATCH(MAX($N$2:N2610),$N$2:N2610,0))=1,(ROW(N2610)-MATCH(MAX($N$2:N2610),$N$2:N2610,0))&gt;123),IF(OR(((U2609*R2609/C2609*C2610)/(U2609*S2609/D2609*D2610))&lt;(4/6),((U2609*R2609/C2609*C2610)/(U2609*S2609/D2609*D2610))&gt;(6/4)),1,0),0)</f>
        <v>0</v>
      </c>
      <c r="P2610" s="47">
        <f>IF(O2610=1,U2609/2/C2610,P2609)</f>
        <v>3.7894353284260429</v>
      </c>
      <c r="Q2610" s="47">
        <f>IF(O2610=1,U2609/2/D2610,Q2609)</f>
        <v>93.056776270251035</v>
      </c>
      <c r="R2610" s="41">
        <f>P2610*C2610/U2609</f>
        <v>0.40779127399331494</v>
      </c>
      <c r="S2610" s="41">
        <f>Q2610*D2610/U2609</f>
        <v>0.58946103411197892</v>
      </c>
      <c r="T2610" s="41">
        <f t="shared" si="487"/>
        <v>0.69180361447920158</v>
      </c>
      <c r="U2610" s="42">
        <f>P2610*C2610+Q2610*D2610</f>
        <v>35554.689800487467</v>
      </c>
      <c r="V2610" s="25">
        <f>B2610</f>
        <v>44830</v>
      </c>
      <c r="W2610">
        <f>C2610/C$2</f>
        <v>1.6690254672859588</v>
      </c>
      <c r="X2610">
        <f>D2610/D$2</f>
        <v>1.6183375134360443</v>
      </c>
      <c r="Y2610">
        <f t="shared" si="488"/>
        <v>1.7777344900243734</v>
      </c>
      <c r="AA2610" s="15">
        <f t="shared" si="489"/>
        <v>-5.0165439961793457E-3</v>
      </c>
      <c r="AB2610" s="15">
        <f t="shared" si="490"/>
        <v>-1.1720270318085202E-3</v>
      </c>
      <c r="AC2610" s="15">
        <f t="shared" si="491"/>
        <v>-2.747691894706028E-3</v>
      </c>
    </row>
    <row r="2611" spans="1:29" x14ac:dyDescent="0.4">
      <c r="A2611" s="43">
        <f t="shared" si="482"/>
        <v>2022</v>
      </c>
      <c r="B2611" s="53">
        <v>44831</v>
      </c>
      <c r="C2611" s="45">
        <v>3892.2950000000001</v>
      </c>
      <c r="D2611" s="45">
        <f>VLOOKUP(B2611,'H11001.CSI  中证全债'!$A$2:$B$2792,2,0)</f>
        <v>225.85550000000001</v>
      </c>
      <c r="E2611" s="14">
        <f t="shared" si="483"/>
        <v>0</v>
      </c>
      <c r="F2611" s="14">
        <f>IF(AND((B2611-$B$2)&gt;123,OR(((G2610*J2610/C2610*C2611)/(G2610*K2610/D2610*D2611))&lt;(4/6),((G2610*J2610/C2610*C2611)/(G2610*K2610/D2610*D2611))&gt;(6/4))),COUNTIF($E$2:E2611,1),0)</f>
        <v>0</v>
      </c>
      <c r="G2611" s="21">
        <f t="shared" si="484"/>
        <v>35803.141266451683</v>
      </c>
      <c r="H2611" s="12">
        <f t="shared" si="485"/>
        <v>3.7932660163502669</v>
      </c>
      <c r="I2611" s="12">
        <f t="shared" si="486"/>
        <v>93.150846082302351</v>
      </c>
      <c r="J2611" s="15">
        <f>IF(OR((ROW(F2611)-MATCH(MAX($F$2:F2611),$F$2:F2611,0))=1,(ROW(F2611)-MATCH(MAX($F$2:F2611),$F$2:F2611,0))&gt;123),IF(OR(((G2610*J2610/C2610*C2611)/(G2610*K2610/D2610*D2611))&lt;(4/6),((G2610*J2610/C2610*C2611)/(G2610*K2610/D2610*D2611))&gt;(6/4)),50%,((G2610*J2610/C2610*C2611)/((G2610*K2610/D2610*D2611)+(G2610*J2610/C2610*C2611)))),((G2610*J2610/C2610*C2611)/((G2610*K2610/D2610*D2611)+(G2610*J2610/C2610*C2611))))</f>
        <v>0.41238030594105235</v>
      </c>
      <c r="K2611" s="18">
        <f t="shared" si="480"/>
        <v>0.58761969405894765</v>
      </c>
      <c r="L2611" s="20">
        <f t="shared" si="481"/>
        <v>0.70178094796748591</v>
      </c>
      <c r="M2611" s="51">
        <f>IF(AND((B2611-$B$2)&gt;123,OR(((U2610*R2610/C2610*C2611)/(U2610*S2610/D2610*D2611))&lt;(4/6),((U2610*R2610/C2610*C2611)/(U2610*S2610/D2610*D2611))&gt;(6/4))),1,0)</f>
        <v>0</v>
      </c>
      <c r="N2611" s="51">
        <f>IF(AND((B2611-$B$2)&gt;123,OR(((U2610*R2610/C2610*C2611)/(U2610*S2610/D2610*D2611))&lt;(4/6),((U2610*R2610/C2610*C2611)/(U2610*S2610/D2610*D2611))&gt;(6/4))),COUNTIF($M$2:M2611,1),0)</f>
        <v>0</v>
      </c>
      <c r="O2611" s="51">
        <f>IF(OR((ROW(N2611)-MATCH(MAX($N$2:N2611),$N$2:N2611,0))=1,(ROW(N2611)-MATCH(MAX($N$2:N2611),$N$2:N2611,0))&gt;123),IF(OR(((U2610*R2610/C2610*C2611)/(U2610*S2610/D2610*D2611))&lt;(4/6),((U2610*R2610/C2610*C2611)/(U2610*S2610/D2610*D2611))&gt;(6/4)),1,0),0)</f>
        <v>0</v>
      </c>
      <c r="P2611" s="47">
        <f>IF(O2611=1,U2610/2/C2611,P2610)</f>
        <v>3.7894353284260429</v>
      </c>
      <c r="Q2611" s="47">
        <f>IF(O2611=1,U2610/2/D2611,Q2610)</f>
        <v>93.056776270251035</v>
      </c>
      <c r="R2611" s="41">
        <f>P2611*C2611/U2610</f>
        <v>0.4148426062615746</v>
      </c>
      <c r="S2611" s="41">
        <f>Q2611*D2611/U2610</f>
        <v>0.59112833921047259</v>
      </c>
      <c r="T2611" s="41">
        <f t="shared" si="487"/>
        <v>0.70178094796749191</v>
      </c>
      <c r="U2611" s="42">
        <f>P2611*C2611+Q2611*D2611</f>
        <v>35766.984914561734</v>
      </c>
      <c r="V2611" s="25">
        <f>B2611</f>
        <v>44831</v>
      </c>
      <c r="W2611">
        <f>C2611/C$2</f>
        <v>1.6932201937311229</v>
      </c>
      <c r="X2611">
        <f>D2611/D$2</f>
        <v>1.6184557506270154</v>
      </c>
      <c r="Y2611">
        <f t="shared" si="488"/>
        <v>1.7883492457280867</v>
      </c>
      <c r="AA2611" s="15">
        <f t="shared" si="489"/>
        <v>1.4496319510634903E-2</v>
      </c>
      <c r="AB2611" s="15">
        <f t="shared" si="490"/>
        <v>7.306089736514032E-5</v>
      </c>
      <c r="AC2611" s="15">
        <f t="shared" si="491"/>
        <v>5.9709454720473509E-3</v>
      </c>
    </row>
    <row r="2612" spans="1:29" x14ac:dyDescent="0.4">
      <c r="A2612" s="43">
        <f t="shared" si="482"/>
        <v>2022</v>
      </c>
      <c r="B2612" s="53">
        <v>44832</v>
      </c>
      <c r="C2612" s="45">
        <v>3828.7098000000001</v>
      </c>
      <c r="D2612" s="45">
        <f>VLOOKUP(B2612,'H11001.CSI  中证全债'!$A$2:$B$2792,2,0)</f>
        <v>225.77019999999999</v>
      </c>
      <c r="E2612" s="14">
        <f t="shared" si="483"/>
        <v>0</v>
      </c>
      <c r="F2612" s="14">
        <f>IF(AND((B2612-$B$2)&gt;123,OR(((G2611*J2611/C2611*C2612)/(G2611*K2611/D2611*D2612))&lt;(4/6),((G2611*J2611/C2611*C2612)/(G2611*K2611/D2611*D2612))&gt;(6/4))),COUNTIF($E$2:E2612,1),0)</f>
        <v>0</v>
      </c>
      <c r="G2612" s="21">
        <f t="shared" si="484"/>
        <v>35553.999920978029</v>
      </c>
      <c r="H2612" s="12">
        <f t="shared" si="485"/>
        <v>3.7932660163502669</v>
      </c>
      <c r="I2612" s="12">
        <f t="shared" si="486"/>
        <v>93.150846082302351</v>
      </c>
      <c r="J2612" s="15">
        <f>IF(OR((ROW(F2612)-MATCH(MAX($F$2:F2612),$F$2:F2612,0))=1,(ROW(F2612)-MATCH(MAX($F$2:F2612),$F$2:F2612,0))&gt;123),IF(OR(((G2611*J2611/C2611*C2612)/(G2611*K2611/D2611*D2612))&lt;(4/6),((G2611*J2611/C2611*C2612)/(G2611*K2611/D2611*D2612))&gt;(6/4)),50%,((G2611*J2611/C2611*C2612)/((G2611*K2611/D2611*D2612)+(G2611*J2611/C2611*C2612)))),((G2611*J2611/C2611*C2612)/((G2611*K2611/D2611*D2612)+(G2611*J2611/C2611*C2612))))</f>
        <v>0.4084861001036903</v>
      </c>
      <c r="K2612" s="18">
        <f t="shared" si="480"/>
        <v>0.59151389989630965</v>
      </c>
      <c r="L2612" s="20">
        <f t="shared" si="481"/>
        <v>0.69057734767567847</v>
      </c>
      <c r="M2612" s="51">
        <f>IF(AND((B2612-$B$2)&gt;123,OR(((U2611*R2611/C2611*C2612)/(U2611*S2611/D2611*D2612))&lt;(4/6),((U2611*R2611/C2611*C2612)/(U2611*S2611/D2611*D2612))&gt;(6/4))),1,0)</f>
        <v>0</v>
      </c>
      <c r="N2612" s="51">
        <f>IF(AND((B2612-$B$2)&gt;123,OR(((U2611*R2611/C2611*C2612)/(U2611*S2611/D2611*D2612))&lt;(4/6),((U2611*R2611/C2611*C2612)/(U2611*S2611/D2611*D2612))&gt;(6/4))),COUNTIF($M$2:M2612,1),0)</f>
        <v>0</v>
      </c>
      <c r="O2612" s="51">
        <f>IF(OR((ROW(N2612)-MATCH(MAX($N$2:N2612),$N$2:N2612,0))=1,(ROW(N2612)-MATCH(MAX($N$2:N2612),$N$2:N2612,0))&gt;123),IF(OR(((U2611*R2611/C2611*C2612)/(U2611*S2611/D2611*D2612))&lt;(4/6),((U2611*R2611/C2611*C2612)/(U2611*S2611/D2611*D2612))&gt;(6/4)),1,0),0)</f>
        <v>0</v>
      </c>
      <c r="P2612" s="47">
        <f>IF(O2612=1,U2611/2/C2612,P2611)</f>
        <v>3.7894353284260429</v>
      </c>
      <c r="Q2612" s="47">
        <f>IF(O2612=1,U2611/2/D2612,Q2611)</f>
        <v>93.056776270251035</v>
      </c>
      <c r="R2612" s="41">
        <f>P2612*C2612/U2611</f>
        <v>0.40564359039680015</v>
      </c>
      <c r="S2612" s="41">
        <f>Q2612*D2612/U2611</f>
        <v>0.58739776472845207</v>
      </c>
      <c r="T2612" s="41">
        <f t="shared" si="487"/>
        <v>0.69057734767568446</v>
      </c>
      <c r="U2612" s="42">
        <f>P2612*C2612+Q2612*D2612</f>
        <v>35518.095168300839</v>
      </c>
      <c r="V2612" s="25">
        <f>B2612</f>
        <v>44832</v>
      </c>
      <c r="W2612">
        <f>C2612/C$2</f>
        <v>1.6655594576711807</v>
      </c>
      <c r="X2612">
        <f>D2612/D$2</f>
        <v>1.617844500179147</v>
      </c>
      <c r="Y2612">
        <f t="shared" si="488"/>
        <v>1.775904758415042</v>
      </c>
      <c r="AA2612" s="15">
        <f t="shared" si="489"/>
        <v>-1.6336171847200709E-2</v>
      </c>
      <c r="AB2612" s="15">
        <f t="shared" si="490"/>
        <v>-3.7767510642883195E-4</v>
      </c>
      <c r="AC2612" s="15">
        <f t="shared" si="491"/>
        <v>-6.9586448747477325E-3</v>
      </c>
    </row>
    <row r="2613" spans="1:29" x14ac:dyDescent="0.4">
      <c r="A2613" s="43">
        <f t="shared" si="482"/>
        <v>2022</v>
      </c>
      <c r="B2613" s="53">
        <v>44833</v>
      </c>
      <c r="C2613" s="45">
        <v>3827.1433999999999</v>
      </c>
      <c r="D2613" s="45">
        <f>VLOOKUP(B2613,'H11001.CSI  中证全债'!$A$2:$B$2792,2,0)</f>
        <v>225.58359999999999</v>
      </c>
      <c r="E2613" s="14">
        <f t="shared" si="483"/>
        <v>0</v>
      </c>
      <c r="F2613" s="14">
        <f>IF(AND((B2613-$B$2)&gt;123,OR(((G2612*J2612/C2612*C2613)/(G2612*K2612/D2612*D2613))&lt;(4/6),((G2612*J2612/C2612*C2613)/(G2612*K2612/D2612*D2613))&gt;(6/4))),COUNTIF($E$2:E2613,1),0)</f>
        <v>0</v>
      </c>
      <c r="G2613" s="21">
        <f t="shared" si="484"/>
        <v>35530.676201211056</v>
      </c>
      <c r="H2613" s="12">
        <f t="shared" si="485"/>
        <v>3.7932660163502669</v>
      </c>
      <c r="I2613" s="12">
        <f t="shared" si="486"/>
        <v>93.150846082302351</v>
      </c>
      <c r="J2613" s="15">
        <f>IF(OR((ROW(F2613)-MATCH(MAX($F$2:F2613),$F$2:F2613,0))=1,(ROW(F2613)-MATCH(MAX($F$2:F2613),$F$2:F2613,0))&gt;123),IF(OR(((G2612*J2612/C2612*C2613)/(G2612*K2612/D2612*D2613))&lt;(4/6),((G2612*J2612/C2612*C2613)/(G2612*K2612/D2612*D2613))&gt;(6/4)),50%,((G2612*J2612/C2612*C2613)/((G2612*K2612/D2612*D2613)+(G2612*J2612/C2612*C2613)))),((G2612*J2612/C2612*C2613)/((G2612*K2612/D2612*D2613)+(G2612*J2612/C2612*C2613))))</f>
        <v>0.40858701694015026</v>
      </c>
      <c r="K2613" s="18">
        <f t="shared" si="480"/>
        <v>0.59141298305984979</v>
      </c>
      <c r="L2613" s="20">
        <f t="shared" si="481"/>
        <v>0.69086582243461181</v>
      </c>
      <c r="M2613" s="51">
        <f>IF(AND((B2613-$B$2)&gt;123,OR(((U2612*R2612/C2612*C2613)/(U2612*S2612/D2612*D2613))&lt;(4/6),((U2612*R2612/C2612*C2613)/(U2612*S2612/D2612*D2613))&gt;(6/4))),1,0)</f>
        <v>0</v>
      </c>
      <c r="N2613" s="51">
        <f>IF(AND((B2613-$B$2)&gt;123,OR(((U2612*R2612/C2612*C2613)/(U2612*S2612/D2612*D2613))&lt;(4/6),((U2612*R2612/C2612*C2613)/(U2612*S2612/D2612*D2613))&gt;(6/4))),COUNTIF($M$2:M2613,1),0)</f>
        <v>0</v>
      </c>
      <c r="O2613" s="51">
        <f>IF(OR((ROW(N2613)-MATCH(MAX($N$2:N2613),$N$2:N2613,0))=1,(ROW(N2613)-MATCH(MAX($N$2:N2613),$N$2:N2613,0))&gt;123),IF(OR(((U2612*R2612/C2612*C2613)/(U2612*S2612/D2612*D2613))&lt;(4/6),((U2612*R2612/C2612*C2613)/(U2612*S2612/D2612*D2613))&gt;(6/4)),1,0),0)</f>
        <v>0</v>
      </c>
      <c r="P2613" s="47">
        <f>IF(O2613=1,U2612/2/C2613,P2612)</f>
        <v>3.7894353284260429</v>
      </c>
      <c r="Q2613" s="47">
        <f>IF(O2613=1,U2612/2/D2613,Q2612)</f>
        <v>93.056776270251035</v>
      </c>
      <c r="R2613" s="41">
        <f>P2613*C2613/U2612</f>
        <v>0.4083189804574861</v>
      </c>
      <c r="S2613" s="41">
        <f>Q2613*D2613/U2612</f>
        <v>0.59102501122224593</v>
      </c>
      <c r="T2613" s="41">
        <f t="shared" si="487"/>
        <v>0.69086582243461769</v>
      </c>
      <c r="U2613" s="42">
        <f>P2613*C2613+Q2613*D2613</f>
        <v>35494.795002350365</v>
      </c>
      <c r="V2613" s="25">
        <f>B2613</f>
        <v>44833</v>
      </c>
      <c r="W2613">
        <f>C2613/C$2</f>
        <v>1.6648780447486091</v>
      </c>
      <c r="X2613">
        <f>D2613/D$2</f>
        <v>1.6165073450376206</v>
      </c>
      <c r="Y2613">
        <f t="shared" si="488"/>
        <v>1.7747397501175182</v>
      </c>
      <c r="AA2613" s="15">
        <f t="shared" si="489"/>
        <v>-4.0911954204525536E-4</v>
      </c>
      <c r="AB2613" s="15">
        <f t="shared" si="490"/>
        <v>-8.2650411790397005E-4</v>
      </c>
      <c r="AC2613" s="15">
        <f t="shared" si="491"/>
        <v>-6.5600832026802003E-4</v>
      </c>
    </row>
    <row r="2614" spans="1:29" x14ac:dyDescent="0.4">
      <c r="A2614" s="43">
        <f t="shared" si="482"/>
        <v>2022</v>
      </c>
      <c r="B2614" s="53">
        <v>44834</v>
      </c>
      <c r="C2614" s="45">
        <v>3804.8852999999999</v>
      </c>
      <c r="D2614" s="45">
        <f>VLOOKUP(B2614,'H11001.CSI  中证全债'!$A$2:$B$2792,2,0)</f>
        <v>225.5488</v>
      </c>
      <c r="E2614" s="14">
        <f t="shared" si="483"/>
        <v>0</v>
      </c>
      <c r="F2614" s="14">
        <f>IF(AND((B2614-$B$2)&gt;123,OR(((G2613*J2613/C2613*C2614)/(G2613*K2613/D2613*D2614))&lt;(4/6),((G2613*J2613/C2613*C2614)/(G2613*K2613/D2613*D2614))&gt;(6/4))),COUNTIF($E$2:E2614,1),0)</f>
        <v>0</v>
      </c>
      <c r="G2614" s="21">
        <f t="shared" si="484"/>
        <v>35443.003657448869</v>
      </c>
      <c r="H2614" s="12">
        <f t="shared" si="485"/>
        <v>3.7932660163502669</v>
      </c>
      <c r="I2614" s="12">
        <f t="shared" si="486"/>
        <v>93.150846082302351</v>
      </c>
      <c r="J2614" s="15">
        <f>IF(OR((ROW(F2614)-MATCH(MAX($F$2:F2614),$F$2:F2614,0))=1,(ROW(F2614)-MATCH(MAX($F$2:F2614),$F$2:F2614,0))&gt;123),IF(OR(((G2613*J2613/C2613*C2614)/(G2613*K2613/D2613*D2614))&lt;(4/6),((G2613*J2613/C2613*C2614)/(G2613*K2613/D2613*D2614))&gt;(6/4)),50%,((G2613*J2613/C2613*C2614)/((G2613*K2613/D2613*D2614)+(G2613*J2613/C2613*C2614)))),((G2613*J2613/C2613*C2614)/((G2613*K2613/D2613*D2614)+(G2613*J2613/C2613*C2614))))</f>
        <v>0.40721554651780745</v>
      </c>
      <c r="K2614" s="18">
        <f t="shared" si="480"/>
        <v>0.59278445348219255</v>
      </c>
      <c r="L2614" s="20">
        <f t="shared" si="481"/>
        <v>0.6869538229717429</v>
      </c>
      <c r="M2614" s="51">
        <f>IF(AND((B2614-$B$2)&gt;123,OR(((U2613*R2613/C2613*C2614)/(U2613*S2613/D2613*D2614))&lt;(4/6),((U2613*R2613/C2613*C2614)/(U2613*S2613/D2613*D2614))&gt;(6/4))),1,0)</f>
        <v>0</v>
      </c>
      <c r="N2614" s="51">
        <f>IF(AND((B2614-$B$2)&gt;123,OR(((U2613*R2613/C2613*C2614)/(U2613*S2613/D2613*D2614))&lt;(4/6),((U2613*R2613/C2613*C2614)/(U2613*S2613/D2613*D2614))&gt;(6/4))),COUNTIF($M$2:M2614,1),0)</f>
        <v>0</v>
      </c>
      <c r="O2614" s="51">
        <f>IF(OR((ROW(N2614)-MATCH(MAX($N$2:N2614),$N$2:N2614,0))=1,(ROW(N2614)-MATCH(MAX($N$2:N2614),$N$2:N2614,0))&gt;123),IF(OR(((U2613*R2613/C2613*C2614)/(U2613*S2613/D2613*D2614))&lt;(4/6),((U2613*R2613/C2613*C2614)/(U2613*S2613/D2613*D2614))&gt;(6/4)),1,0),0)</f>
        <v>0</v>
      </c>
      <c r="P2614" s="47">
        <f>IF(O2614=1,U2613/2/C2614,P2613)</f>
        <v>3.7894353284260429</v>
      </c>
      <c r="Q2614" s="47">
        <f>IF(O2614=1,U2613/2/D2614,Q2613)</f>
        <v>93.056776270251035</v>
      </c>
      <c r="R2614" s="41">
        <f>P2614*C2614/U2613</f>
        <v>0.40621073527750134</v>
      </c>
      <c r="S2614" s="41">
        <f>Q2614*D2614/U2613</f>
        <v>0.59132174782904856</v>
      </c>
      <c r="T2614" s="41">
        <f t="shared" si="487"/>
        <v>0.6869538229717489</v>
      </c>
      <c r="U2614" s="42">
        <f>P2614*C2614+Q2614*D2614</f>
        <v>35407.210996052519</v>
      </c>
      <c r="V2614" s="25">
        <f>B2614</f>
        <v>44834</v>
      </c>
      <c r="W2614">
        <f>C2614/C$2</f>
        <v>1.6551953602670664</v>
      </c>
      <c r="X2614">
        <f>D2614/D$2</f>
        <v>1.6162579720530275</v>
      </c>
      <c r="Y2614">
        <f t="shared" si="488"/>
        <v>1.770360549802626</v>
      </c>
      <c r="AA2614" s="15">
        <f t="shared" si="489"/>
        <v>-5.81585210525426E-3</v>
      </c>
      <c r="AB2614" s="15">
        <f t="shared" si="490"/>
        <v>-1.5426653355998798E-4</v>
      </c>
      <c r="AC2614" s="15">
        <f t="shared" si="491"/>
        <v>-2.4675168934499281E-3</v>
      </c>
    </row>
    <row r="2615" spans="1:29" x14ac:dyDescent="0.4">
      <c r="A2615" s="43">
        <f t="shared" si="482"/>
        <v>2022</v>
      </c>
      <c r="B2615" s="53">
        <v>44844</v>
      </c>
      <c r="C2615" s="45">
        <v>3720.9364999999998</v>
      </c>
      <c r="D2615" s="45">
        <f>VLOOKUP(B2615,'H11001.CSI  中证全债'!$A$2:$B$2792,2,0)</f>
        <v>225.88849999999999</v>
      </c>
      <c r="E2615" s="14">
        <f t="shared" si="483"/>
        <v>0</v>
      </c>
      <c r="F2615" s="14">
        <f>IF(AND((B2615-$B$2)&gt;123,OR(((G2614*J2614/C2614*C2615)/(G2614*K2614/D2614*D2615))&lt;(4/6),((G2614*J2614/C2614*C2615)/(G2614*K2614/D2614*D2615))&gt;(6/4))),COUNTIF($E$2:E2615,1),0)</f>
        <v>0</v>
      </c>
      <c r="G2615" s="21">
        <f t="shared" si="484"/>
        <v>35156.20686970964</v>
      </c>
      <c r="H2615" s="12">
        <f t="shared" si="485"/>
        <v>3.7932660163502669</v>
      </c>
      <c r="I2615" s="12">
        <f t="shared" si="486"/>
        <v>93.150846082302351</v>
      </c>
      <c r="J2615" s="15">
        <f>IF(OR((ROW(F2615)-MATCH(MAX($F$2:F2615),$F$2:F2615,0))=1,(ROW(F2615)-MATCH(MAX($F$2:F2615),$F$2:F2615,0))&gt;123),IF(OR(((G2614*J2614/C2614*C2615)/(G2614*K2614/D2614*D2615))&lt;(4/6),((G2614*J2614/C2614*C2615)/(G2614*K2614/D2614*D2615))&gt;(6/4)),50%,((G2614*J2614/C2614*C2615)/((G2614*K2614/D2614*D2615)+(G2614*J2614/C2614*C2615)))),((G2614*J2614/C2614*C2615)/((G2614*K2614/D2614*D2615)+(G2614*J2614/C2614*C2615))))</f>
        <v>0.40147965981529904</v>
      </c>
      <c r="K2615" s="18">
        <f t="shared" si="480"/>
        <v>0.59852034018470102</v>
      </c>
      <c r="L2615" s="20">
        <f t="shared" si="481"/>
        <v>0.67078699395814012</v>
      </c>
      <c r="M2615" s="51">
        <f>IF(AND((B2615-$B$2)&gt;123,OR(((U2614*R2614/C2614*C2615)/(U2614*S2614/D2614*D2615))&lt;(4/6),((U2614*R2614/C2614*C2615)/(U2614*S2614/D2614*D2615))&gt;(6/4))),1,0)</f>
        <v>0</v>
      </c>
      <c r="N2615" s="51">
        <f>IF(AND((B2615-$B$2)&gt;123,OR(((U2614*R2614/C2614*C2615)/(U2614*S2614/D2614*D2615))&lt;(4/6),((U2614*R2614/C2614*C2615)/(U2614*S2614/D2614*D2615))&gt;(6/4))),COUNTIF($M$2:M2615,1),0)</f>
        <v>0</v>
      </c>
      <c r="O2615" s="51">
        <f>IF(OR((ROW(N2615)-MATCH(MAX($N$2:N2615),$N$2:N2615,0))=1,(ROW(N2615)-MATCH(MAX($N$2:N2615),$N$2:N2615,0))&gt;123),IF(OR(((U2614*R2614/C2614*C2615)/(U2614*S2614/D2614*D2615))&lt;(4/6),((U2614*R2614/C2614*C2615)/(U2614*S2614/D2614*D2615))&gt;(6/4)),1,0),0)</f>
        <v>0</v>
      </c>
      <c r="P2615" s="47">
        <f>IF(O2615=1,U2614/2/C2615,P2614)</f>
        <v>3.7894353284260429</v>
      </c>
      <c r="Q2615" s="47">
        <f>IF(O2615=1,U2614/2/D2615,Q2614)</f>
        <v>93.056776270251035</v>
      </c>
      <c r="R2615" s="41">
        <f>P2615*C2615/U2614</f>
        <v>0.39823097700358151</v>
      </c>
      <c r="S2615" s="41">
        <f>Q2615*D2615/U2614</f>
        <v>0.59367724865045512</v>
      </c>
      <c r="T2615" s="41">
        <f t="shared" si="487"/>
        <v>0.67078699395814589</v>
      </c>
      <c r="U2615" s="42">
        <f>P2615*C2615+Q2615*D2615</f>
        <v>35120.70383445255</v>
      </c>
      <c r="V2615" s="25">
        <f>B2615</f>
        <v>44844</v>
      </c>
      <c r="W2615">
        <f>C2615/C$2</f>
        <v>1.6186760822063091</v>
      </c>
      <c r="X2615">
        <f>D2615/D$2</f>
        <v>1.6186922250089573</v>
      </c>
      <c r="Y2615">
        <f t="shared" si="488"/>
        <v>1.7560351917226276</v>
      </c>
      <c r="AA2615" s="15">
        <f t="shared" si="489"/>
        <v>-2.2063424618870897E-2</v>
      </c>
      <c r="AB2615" s="15">
        <f t="shared" si="490"/>
        <v>1.5061042222348497E-3</v>
      </c>
      <c r="AC2615" s="15">
        <f t="shared" si="491"/>
        <v>-8.0917743459633096E-3</v>
      </c>
    </row>
    <row r="2616" spans="1:29" x14ac:dyDescent="0.4">
      <c r="A2616" s="43">
        <f t="shared" si="482"/>
        <v>2022</v>
      </c>
      <c r="B2616" s="53">
        <v>44845</v>
      </c>
      <c r="C2616" s="45">
        <v>3727.6867000000002</v>
      </c>
      <c r="D2616" s="45">
        <f>VLOOKUP(B2616,'H11001.CSI  中证全债'!$A$2:$B$2792,2,0)</f>
        <v>225.85079999999999</v>
      </c>
      <c r="E2616" s="14">
        <f t="shared" si="483"/>
        <v>0</v>
      </c>
      <c r="F2616" s="14">
        <f>IF(AND((B2616-$B$2)&gt;123,OR(((G2615*J2615/C2615*C2616)/(G2615*K2615/D2615*D2616))&lt;(4/6),((G2615*J2615/C2615*C2616)/(G2615*K2615/D2615*D2616))&gt;(6/4))),COUNTIF($E$2:E2616,1),0)</f>
        <v>0</v>
      </c>
      <c r="G2616" s="21">
        <f t="shared" si="484"/>
        <v>35178.300387075906</v>
      </c>
      <c r="H2616" s="12">
        <f t="shared" si="485"/>
        <v>3.7932660163502669</v>
      </c>
      <c r="I2616" s="12">
        <f t="shared" si="486"/>
        <v>93.150846082302351</v>
      </c>
      <c r="J2616" s="15">
        <f>IF(OR((ROW(F2616)-MATCH(MAX($F$2:F2616),$F$2:F2616,0))=1,(ROW(F2616)-MATCH(MAX($F$2:F2616),$F$2:F2616,0))&gt;123),IF(OR(((G2615*J2615/C2615*C2616)/(G2615*K2615/D2615*D2616))&lt;(4/6),((G2615*J2615/C2615*C2616)/(G2615*K2615/D2615*D2616))&gt;(6/4)),50%,((G2615*J2615/C2615*C2616)/((G2615*K2615/D2615*D2616)+(G2615*J2615/C2615*C2616)))),((G2615*J2615/C2615*C2616)/((G2615*K2615/D2615*D2616)+(G2615*J2615/C2615*C2616))))</f>
        <v>0.40195538508465811</v>
      </c>
      <c r="K2616" s="18">
        <f t="shared" si="480"/>
        <v>0.59804461491534189</v>
      </c>
      <c r="L2616" s="20">
        <f t="shared" si="481"/>
        <v>0.67211605131091801</v>
      </c>
      <c r="M2616" s="51">
        <f>IF(AND((B2616-$B$2)&gt;123,OR(((U2615*R2615/C2615*C2616)/(U2615*S2615/D2615*D2616))&lt;(4/6),((U2615*R2615/C2615*C2616)/(U2615*S2615/D2615*D2616))&gt;(6/4))),1,0)</f>
        <v>0</v>
      </c>
      <c r="N2616" s="51">
        <f>IF(AND((B2616-$B$2)&gt;123,OR(((U2615*R2615/C2615*C2616)/(U2615*S2615/D2615*D2616))&lt;(4/6),((U2615*R2615/C2615*C2616)/(U2615*S2615/D2615*D2616))&gt;(6/4))),COUNTIF($M$2:M2616,1),0)</f>
        <v>0</v>
      </c>
      <c r="O2616" s="51">
        <f>IF(OR((ROW(N2616)-MATCH(MAX($N$2:N2616),$N$2:N2616,0))=1,(ROW(N2616)-MATCH(MAX($N$2:N2616),$N$2:N2616,0))&gt;123),IF(OR(((U2615*R2615/C2615*C2616)/(U2615*S2615/D2615*D2616))&lt;(4/6),((U2615*R2615/C2615*C2616)/(U2615*S2615/D2615*D2616))&gt;(6/4)),1,0),0)</f>
        <v>0</v>
      </c>
      <c r="P2616" s="47">
        <f>IF(O2616=1,U2615/2/C2616,P2615)</f>
        <v>3.7894353284260429</v>
      </c>
      <c r="Q2616" s="47">
        <f>IF(O2616=1,U2615/2/D2616,Q2615)</f>
        <v>93.056776270251035</v>
      </c>
      <c r="R2616" s="41">
        <f>P2616*C2616/U2615</f>
        <v>0.40220798936343649</v>
      </c>
      <c r="S2616" s="41">
        <f>Q2616*D2616/U2615</f>
        <v>0.59842044923484994</v>
      </c>
      <c r="T2616" s="41">
        <f t="shared" si="487"/>
        <v>0.67211605131092378</v>
      </c>
      <c r="U2616" s="42">
        <f>P2616*C2616+Q2616*D2616</f>
        <v>35142.775040341105</v>
      </c>
      <c r="V2616" s="25">
        <f>B2616</f>
        <v>44845</v>
      </c>
      <c r="W2616">
        <f>C2616/C$2</f>
        <v>1.6216125438444235</v>
      </c>
      <c r="X2616">
        <f>D2616/D$2</f>
        <v>1.6184220709423145</v>
      </c>
      <c r="Y2616">
        <f t="shared" si="488"/>
        <v>1.7571387520170552</v>
      </c>
      <c r="AA2616" s="15">
        <f t="shared" si="489"/>
        <v>1.8141131943532063E-3</v>
      </c>
      <c r="AB2616" s="15">
        <f t="shared" si="490"/>
        <v>-1.6689649982182253E-4</v>
      </c>
      <c r="AC2616" s="15">
        <f t="shared" si="491"/>
        <v>6.284385982862073E-4</v>
      </c>
    </row>
    <row r="2617" spans="1:29" x14ac:dyDescent="0.4">
      <c r="A2617" s="43">
        <f t="shared" si="482"/>
        <v>2022</v>
      </c>
      <c r="B2617" s="53">
        <v>44846</v>
      </c>
      <c r="C2617" s="45">
        <v>3784.3063999999999</v>
      </c>
      <c r="D2617" s="45">
        <f>VLOOKUP(B2617,'H11001.CSI  中证全债'!$A$2:$B$2792,2,0)</f>
        <v>225.91409999999999</v>
      </c>
      <c r="E2617" s="14">
        <f t="shared" si="483"/>
        <v>0</v>
      </c>
      <c r="F2617" s="14">
        <f>IF(AND((B2617-$B$2)&gt;123,OR(((G2616*J2616/C2616*C2617)/(G2616*K2616/D2616*D2617))&lt;(4/6),((G2616*J2616/C2616*C2617)/(G2616*K2616/D2616*D2617))&gt;(6/4))),COUNTIF($E$2:E2617,1),0)</f>
        <v>0</v>
      </c>
      <c r="G2617" s="21">
        <f t="shared" si="484"/>
        <v>35398.970419498866</v>
      </c>
      <c r="H2617" s="12">
        <f t="shared" si="485"/>
        <v>3.7932660163502669</v>
      </c>
      <c r="I2617" s="12">
        <f t="shared" si="486"/>
        <v>93.150846082302351</v>
      </c>
      <c r="J2617" s="15">
        <f>IF(OR((ROW(F2617)-MATCH(MAX($F$2:F2617),$F$2:F2617,0))=1,(ROW(F2617)-MATCH(MAX($F$2:F2617),$F$2:F2617,0))&gt;123),IF(OR(((G2616*J2616/C2616*C2617)/(G2616*K2616/D2616*D2617))&lt;(4/6),((G2616*J2616/C2616*C2617)/(G2616*K2616/D2616*D2617))&gt;(6/4)),50%,((G2616*J2616/C2616*C2617)/((G2616*K2616/D2616*D2617)+(G2616*J2616/C2616*C2617)))),((G2616*J2616/C2616*C2617)/((G2616*K2616/D2616*D2617)+(G2616*J2616/C2616*C2617))))</f>
        <v>0.40551690324500794</v>
      </c>
      <c r="K2617" s="18">
        <f t="shared" si="480"/>
        <v>0.59448309675499211</v>
      </c>
      <c r="L2617" s="20">
        <f t="shared" si="481"/>
        <v>0.68213361398925709</v>
      </c>
      <c r="M2617" s="51">
        <f>IF(AND((B2617-$B$2)&gt;123,OR(((U2616*R2616/C2616*C2617)/(U2616*S2616/D2616*D2617))&lt;(4/6),((U2616*R2616/C2616*C2617)/(U2616*S2616/D2616*D2617))&gt;(6/4))),1,0)</f>
        <v>0</v>
      </c>
      <c r="N2617" s="51">
        <f>IF(AND((B2617-$B$2)&gt;123,OR(((U2616*R2616/C2616*C2617)/(U2616*S2616/D2616*D2617))&lt;(4/6),((U2616*R2616/C2616*C2617)/(U2616*S2616/D2616*D2617))&gt;(6/4))),COUNTIF($M$2:M2617,1),0)</f>
        <v>0</v>
      </c>
      <c r="O2617" s="51">
        <f>IF(OR((ROW(N2617)-MATCH(MAX($N$2:N2617),$N$2:N2617,0))=1,(ROW(N2617)-MATCH(MAX($N$2:N2617),$N$2:N2617,0))&gt;123),IF(OR(((U2616*R2616/C2616*C2617)/(U2616*S2616/D2616*D2617))&lt;(4/6),((U2616*R2616/C2616*C2617)/(U2616*S2616/D2616*D2617))&gt;(6/4)),1,0),0)</f>
        <v>0</v>
      </c>
      <c r="P2617" s="47">
        <f>IF(O2617=1,U2616/2/C2617,P2616)</f>
        <v>3.7894353284260429</v>
      </c>
      <c r="Q2617" s="47">
        <f>IF(O2617=1,U2616/2/D2617,Q2616)</f>
        <v>93.056776270251035</v>
      </c>
      <c r="R2617" s="41">
        <f>P2617*C2617/U2616</f>
        <v>0.40806067105648763</v>
      </c>
      <c r="S2617" s="41">
        <f>Q2617*D2617/U2616</f>
        <v>0.59821223098809284</v>
      </c>
      <c r="T2617" s="41">
        <f t="shared" si="487"/>
        <v>0.68213361398926309</v>
      </c>
      <c r="U2617" s="42">
        <f>P2617*C2617+Q2617*D2617</f>
        <v>35363.222225743892</v>
      </c>
      <c r="V2617" s="25">
        <f>B2617</f>
        <v>44846</v>
      </c>
      <c r="W2617">
        <f>C2617/C$2</f>
        <v>1.6462431587908748</v>
      </c>
      <c r="X2617">
        <f>D2617/D$2</f>
        <v>1.6188756718022212</v>
      </c>
      <c r="Y2617">
        <f t="shared" si="488"/>
        <v>1.7681611112871947</v>
      </c>
      <c r="AA2617" s="15">
        <f t="shared" si="489"/>
        <v>1.5188964244232217E-2</v>
      </c>
      <c r="AB2617" s="15">
        <f t="shared" si="490"/>
        <v>2.8027352570814124E-4</v>
      </c>
      <c r="AC2617" s="15">
        <f t="shared" si="491"/>
        <v>6.2729020445806416E-3</v>
      </c>
    </row>
    <row r="2618" spans="1:29" x14ac:dyDescent="0.4">
      <c r="A2618" s="43">
        <f t="shared" si="482"/>
        <v>2022</v>
      </c>
      <c r="B2618" s="53">
        <v>44847</v>
      </c>
      <c r="C2618" s="45">
        <v>3752.6729</v>
      </c>
      <c r="D2618" s="45">
        <f>VLOOKUP(B2618,'H11001.CSI  中证全债'!$A$2:$B$2792,2,0)</f>
        <v>226.02690000000001</v>
      </c>
      <c r="E2618" s="14">
        <f t="shared" si="483"/>
        <v>0</v>
      </c>
      <c r="F2618" s="14">
        <f>IF(AND((B2618-$B$2)&gt;123,OR(((G2617*J2617/C2617*C2618)/(G2617*K2617/D2617*D2618))&lt;(4/6),((G2617*J2617/C2617*C2618)/(G2617*K2617/D2617*D2618))&gt;(6/4))),COUNTIF($E$2:E2618,1),0)</f>
        <v>0</v>
      </c>
      <c r="G2618" s="21">
        <f t="shared" si="484"/>
        <v>35289.48355440874</v>
      </c>
      <c r="H2618" s="12">
        <f t="shared" si="485"/>
        <v>3.7932660163502669</v>
      </c>
      <c r="I2618" s="12">
        <f t="shared" si="486"/>
        <v>93.150846082302351</v>
      </c>
      <c r="J2618" s="15">
        <f>IF(OR((ROW(F2618)-MATCH(MAX($F$2:F2618),$F$2:F2618,0))=1,(ROW(F2618)-MATCH(MAX($F$2:F2618),$F$2:F2618,0))&gt;123),IF(OR(((G2617*J2617/C2617*C2618)/(G2617*K2617/D2617*D2618))&lt;(4/6),((G2617*J2617/C2617*C2618)/(G2617*K2617/D2617*D2618))&gt;(6/4)),50%,((G2617*J2617/C2617*C2618)/((G2617*K2617/D2617*D2618)+(G2617*J2617/C2617*C2618)))),((G2617*J2617/C2617*C2618)/((G2617*K2617/D2617*D2618)+(G2617*J2617/C2617*C2618))))</f>
        <v>0.40337474931027234</v>
      </c>
      <c r="K2618" s="18">
        <f t="shared" si="480"/>
        <v>0.5966252506897276</v>
      </c>
      <c r="L2618" s="20">
        <f t="shared" si="481"/>
        <v>0.67609399508980161</v>
      </c>
      <c r="M2618" s="51">
        <f>IF(AND((B2618-$B$2)&gt;123,OR(((U2617*R2617/C2617*C2618)/(U2617*S2617/D2617*D2618))&lt;(4/6),((U2617*R2617/C2617*C2618)/(U2617*S2617/D2617*D2618))&gt;(6/4))),1,0)</f>
        <v>0</v>
      </c>
      <c r="N2618" s="51">
        <f>IF(AND((B2618-$B$2)&gt;123,OR(((U2617*R2617/C2617*C2618)/(U2617*S2617/D2617*D2618))&lt;(4/6),((U2617*R2617/C2617*C2618)/(U2617*S2617/D2617*D2618))&gt;(6/4))),COUNTIF($M$2:M2618,1),0)</f>
        <v>0</v>
      </c>
      <c r="O2618" s="51">
        <f>IF(OR((ROW(N2618)-MATCH(MAX($N$2:N2618),$N$2:N2618,0))=1,(ROW(N2618)-MATCH(MAX($N$2:N2618),$N$2:N2618,0))&gt;123),IF(OR(((U2617*R2617/C2617*C2618)/(U2617*S2617/D2617*D2618))&lt;(4/6),((U2617*R2617/C2617*C2618)/(U2617*S2617/D2617*D2618))&gt;(6/4)),1,0),0)</f>
        <v>0</v>
      </c>
      <c r="P2618" s="47">
        <f>IF(O2618=1,U2617/2/C2618,P2617)</f>
        <v>3.7894353284260429</v>
      </c>
      <c r="Q2618" s="47">
        <f>IF(O2618=1,U2617/2/D2618,Q2617)</f>
        <v>93.056776270251035</v>
      </c>
      <c r="R2618" s="41">
        <f>P2618*C2618/U2617</f>
        <v>0.40212713571487541</v>
      </c>
      <c r="S2618" s="41">
        <f>Q2618*D2618/U2617</f>
        <v>0.59477992503314514</v>
      </c>
      <c r="T2618" s="41">
        <f t="shared" si="487"/>
        <v>0.67609399508980772</v>
      </c>
      <c r="U2618" s="42">
        <f>P2618*C2618+Q2618*D2618</f>
        <v>35253.845927645416</v>
      </c>
      <c r="V2618" s="25">
        <f>B2618</f>
        <v>44847</v>
      </c>
      <c r="W2618">
        <f>C2618/C$2</f>
        <v>1.6324820021985833</v>
      </c>
      <c r="X2618">
        <f>D2618/D$2</f>
        <v>1.6196839842350412</v>
      </c>
      <c r="Y2618">
        <f t="shared" si="488"/>
        <v>1.7626922963822709</v>
      </c>
      <c r="AA2618" s="15">
        <f t="shared" si="489"/>
        <v>-8.3591275801557785E-3</v>
      </c>
      <c r="AB2618" s="15">
        <f t="shared" si="490"/>
        <v>4.993048242674103E-4</v>
      </c>
      <c r="AC2618" s="15">
        <f t="shared" si="491"/>
        <v>-3.0929392519795096E-3</v>
      </c>
    </row>
    <row r="2619" spans="1:29" x14ac:dyDescent="0.4">
      <c r="A2619" s="43">
        <f t="shared" si="482"/>
        <v>2022</v>
      </c>
      <c r="B2619" s="53">
        <v>44848</v>
      </c>
      <c r="C2619" s="45">
        <v>3842.4697999999999</v>
      </c>
      <c r="D2619" s="45">
        <f>VLOOKUP(B2619,'H11001.CSI  中证全债'!$A$2:$B$2792,2,0)</f>
        <v>226.2328</v>
      </c>
      <c r="E2619" s="14">
        <f t="shared" si="483"/>
        <v>0</v>
      </c>
      <c r="F2619" s="14">
        <f>IF(AND((B2619-$B$2)&gt;123,OR(((G2618*J2618/C2618*C2619)/(G2618*K2618/D2618*D2619))&lt;(4/6),((G2618*J2618/C2618*C2619)/(G2618*K2618/D2618*D2619))&gt;(6/4))),COUNTIF($E$2:E2619,1),0)</f>
        <v>0</v>
      </c>
      <c r="G2619" s="21">
        <f t="shared" si="484"/>
        <v>35649.286842760681</v>
      </c>
      <c r="H2619" s="12">
        <f t="shared" si="485"/>
        <v>3.7932660163502669</v>
      </c>
      <c r="I2619" s="12">
        <f t="shared" si="486"/>
        <v>93.150846082302351</v>
      </c>
      <c r="J2619" s="15">
        <f>IF(OR((ROW(F2619)-MATCH(MAX($F$2:F2619),$F$2:F2619,0))=1,(ROW(F2619)-MATCH(MAX($F$2:F2619),$F$2:F2619,0))&gt;123),IF(OR(((G2618*J2618/C2618*C2619)/(G2618*K2618/D2618*D2619))&lt;(4/6),((G2618*J2618/C2618*C2619)/(G2618*K2618/D2618*D2619))&gt;(6/4)),50%,((G2618*J2618/C2618*C2619)/((G2618*K2618/D2618*D2619)+(G2618*J2618/C2618*C2619)))),((G2618*J2618/C2618*C2619)/((G2618*K2618/D2618*D2619)+(G2618*J2618/C2618*C2619))))</f>
        <v>0.40885839246885419</v>
      </c>
      <c r="K2619" s="18">
        <f t="shared" si="480"/>
        <v>0.59114160753114575</v>
      </c>
      <c r="L2619" s="20">
        <f t="shared" si="481"/>
        <v>0.69164204863944123</v>
      </c>
      <c r="M2619" s="51">
        <f>IF(AND((B2619-$B$2)&gt;123,OR(((U2618*R2618/C2618*C2619)/(U2618*S2618/D2618*D2619))&lt;(4/6),((U2618*R2618/C2618*C2619)/(U2618*S2618/D2618*D2619))&gt;(6/4))),1,0)</f>
        <v>0</v>
      </c>
      <c r="N2619" s="51">
        <f>IF(AND((B2619-$B$2)&gt;123,OR(((U2618*R2618/C2618*C2619)/(U2618*S2618/D2618*D2619))&lt;(4/6),((U2618*R2618/C2618*C2619)/(U2618*S2618/D2618*D2619))&gt;(6/4))),COUNTIF($M$2:M2619,1),0)</f>
        <v>0</v>
      </c>
      <c r="O2619" s="51">
        <f>IF(OR((ROW(N2619)-MATCH(MAX($N$2:N2619),$N$2:N2619,0))=1,(ROW(N2619)-MATCH(MAX($N$2:N2619),$N$2:N2619,0))&gt;123),IF(OR(((U2618*R2618/C2618*C2619)/(U2618*S2618/D2618*D2619))&lt;(4/6),((U2618*R2618/C2618*C2619)/(U2618*S2618/D2618*D2619))&gt;(6/4)),1,0),0)</f>
        <v>0</v>
      </c>
      <c r="P2619" s="47">
        <f>IF(O2619=1,U2618/2/C2619,P2618)</f>
        <v>3.7894353284260429</v>
      </c>
      <c r="Q2619" s="47">
        <f>IF(O2619=1,U2618/2/D2619,Q2618)</f>
        <v>93.056776270251035</v>
      </c>
      <c r="R2619" s="41">
        <f>P2619*C2619/U2618</f>
        <v>0.41302701663854063</v>
      </c>
      <c r="S2619" s="41">
        <f>Q2619*D2619/U2618</f>
        <v>0.59716874856151425</v>
      </c>
      <c r="T2619" s="41">
        <f t="shared" si="487"/>
        <v>0.69164204863944712</v>
      </c>
      <c r="U2619" s="42">
        <f>P2619*C2619+Q2619*D2619</f>
        <v>35613.285863122597</v>
      </c>
      <c r="V2619" s="25">
        <f>B2619</f>
        <v>44848</v>
      </c>
      <c r="W2619">
        <f>C2619/C$2</f>
        <v>1.6715453117407566</v>
      </c>
      <c r="X2619">
        <f>D2619/D$2</f>
        <v>1.6211594410605517</v>
      </c>
      <c r="Y2619">
        <f t="shared" si="488"/>
        <v>1.7806642931561298</v>
      </c>
      <c r="AA2619" s="15">
        <f t="shared" si="489"/>
        <v>2.392878420072253E-2</v>
      </c>
      <c r="AB2619" s="15">
        <f t="shared" si="490"/>
        <v>9.109535192490803E-4</v>
      </c>
      <c r="AC2619" s="15">
        <f t="shared" si="491"/>
        <v>1.0195765200054829E-2</v>
      </c>
    </row>
    <row r="2620" spans="1:29" x14ac:dyDescent="0.4">
      <c r="A2620" s="43">
        <f t="shared" si="482"/>
        <v>2022</v>
      </c>
      <c r="B2620" s="53">
        <v>44851</v>
      </c>
      <c r="C2620" s="45">
        <v>3846.4119000000001</v>
      </c>
      <c r="D2620" s="45">
        <f>VLOOKUP(B2620,'H11001.CSI  中证全债'!$A$2:$B$2792,2,0)</f>
        <v>226.2508</v>
      </c>
      <c r="E2620" s="14">
        <f t="shared" si="483"/>
        <v>0</v>
      </c>
      <c r="F2620" s="14">
        <f>IF(AND((B2620-$B$2)&gt;123,OR(((G2619*J2619/C2619*C2620)/(G2619*K2619/D2619*D2620))&lt;(4/6),((G2619*J2619/C2619*C2620)/(G2619*K2619/D2619*D2620))&gt;(6/4))),COUNTIF($E$2:E2620,1),0)</f>
        <v>0</v>
      </c>
      <c r="G2620" s="21">
        <f t="shared" si="484"/>
        <v>35665.916991953214</v>
      </c>
      <c r="H2620" s="12">
        <f t="shared" si="485"/>
        <v>3.7932660163502669</v>
      </c>
      <c r="I2620" s="12">
        <f t="shared" si="486"/>
        <v>93.150846082302351</v>
      </c>
      <c r="J2620" s="15">
        <f>IF(OR((ROW(F2620)-MATCH(MAX($F$2:F2620),$F$2:F2620,0))=1,(ROW(F2620)-MATCH(MAX($F$2:F2620),$F$2:F2620,0))&gt;123),IF(OR(((G2619*J2619/C2619*C2620)/(G2619*K2619/D2619*D2620))&lt;(4/6),((G2619*J2619/C2619*C2620)/(G2619*K2619/D2619*D2620))&gt;(6/4)),50%,((G2619*J2619/C2619*C2620)/((G2619*K2619/D2619*D2620)+(G2619*J2619/C2619*C2620)))),((G2619*J2619/C2619*C2620)/((G2619*K2619/D2619*D2620)+(G2619*J2619/C2619*C2620))))</f>
        <v>0.40908701571999673</v>
      </c>
      <c r="K2620" s="18">
        <f t="shared" si="480"/>
        <v>0.59091298428000327</v>
      </c>
      <c r="L2620" s="20">
        <f t="shared" si="481"/>
        <v>0.69229654213546854</v>
      </c>
      <c r="M2620" s="51">
        <f>IF(AND((B2620-$B$2)&gt;123,OR(((U2619*R2619/C2619*C2620)/(U2619*S2619/D2619*D2620))&lt;(4/6),((U2619*R2619/C2619*C2620)/(U2619*S2619/D2619*D2620))&gt;(6/4))),1,0)</f>
        <v>0</v>
      </c>
      <c r="N2620" s="51">
        <f>IF(AND((B2620-$B$2)&gt;123,OR(((U2619*R2619/C2619*C2620)/(U2619*S2619/D2619*D2620))&lt;(4/6),((U2619*R2619/C2619*C2620)/(U2619*S2619/D2619*D2620))&gt;(6/4))),COUNTIF($M$2:M2620,1),0)</f>
        <v>0</v>
      </c>
      <c r="O2620" s="51">
        <f>IF(OR((ROW(N2620)-MATCH(MAX($N$2:N2620),$N$2:N2620,0))=1,(ROW(N2620)-MATCH(MAX($N$2:N2620),$N$2:N2620,0))&gt;123),IF(OR(((U2619*R2619/C2619*C2620)/(U2619*S2619/D2619*D2620))&lt;(4/6),((U2619*R2619/C2619*C2620)/(U2619*S2619/D2619*D2620))&gt;(6/4)),1,0),0)</f>
        <v>0</v>
      </c>
      <c r="P2620" s="47">
        <f>IF(O2620=1,U2619/2/C2620,P2619)</f>
        <v>3.7894353284260429</v>
      </c>
      <c r="Q2620" s="47">
        <f>IF(O2620=1,U2619/2/D2620,Q2619)</f>
        <v>93.056776270251035</v>
      </c>
      <c r="R2620" s="41">
        <f>P2620*C2620/U2619</f>
        <v>0.40927785202295652</v>
      </c>
      <c r="S2620" s="41">
        <f>Q2620*D2620/U2619</f>
        <v>0.59118864115728265</v>
      </c>
      <c r="T2620" s="41">
        <f t="shared" si="487"/>
        <v>0.69229654213547431</v>
      </c>
      <c r="U2620" s="42">
        <f>P2620*C2620+Q2620*D2620</f>
        <v>35629.899218103652</v>
      </c>
      <c r="V2620" s="25">
        <f>B2620</f>
        <v>44851</v>
      </c>
      <c r="W2620">
        <f>C2620/C$2</f>
        <v>1.6732601980291053</v>
      </c>
      <c r="X2620">
        <f>D2620/D$2</f>
        <v>1.6212884270870653</v>
      </c>
      <c r="Y2620">
        <f t="shared" si="488"/>
        <v>1.7814949609051827</v>
      </c>
      <c r="AA2620" s="15">
        <f t="shared" si="489"/>
        <v>1.0259286878455676E-3</v>
      </c>
      <c r="AB2620" s="15">
        <f t="shared" si="490"/>
        <v>7.9564059676462406E-5</v>
      </c>
      <c r="AC2620" s="15">
        <f t="shared" si="491"/>
        <v>4.6649318023916919E-4</v>
      </c>
    </row>
    <row r="2621" spans="1:29" x14ac:dyDescent="0.4">
      <c r="A2621" s="43">
        <f t="shared" si="482"/>
        <v>2022</v>
      </c>
      <c r="B2621" s="53">
        <v>44852</v>
      </c>
      <c r="C2621" s="45">
        <v>3838.2667000000001</v>
      </c>
      <c r="D2621" s="45">
        <f>VLOOKUP(B2621,'H11001.CSI  中证全债'!$A$2:$B$2792,2,0)</f>
        <v>226.33009999999999</v>
      </c>
      <c r="E2621" s="14">
        <f t="shared" si="483"/>
        <v>0</v>
      </c>
      <c r="F2621" s="14">
        <f>IF(AND((B2621-$B$2)&gt;123,OR(((G2620*J2620/C2620*C2621)/(G2620*K2620/D2620*D2621))&lt;(4/6),((G2620*J2620/C2620*C2621)/(G2620*K2620/D2620*D2621))&gt;(6/4))),COUNTIF($E$2:E2621,1),0)</f>
        <v>0</v>
      </c>
      <c r="G2621" s="21">
        <f t="shared" si="484"/>
        <v>35642.40694369116</v>
      </c>
      <c r="H2621" s="12">
        <f t="shared" si="485"/>
        <v>3.7932660163502669</v>
      </c>
      <c r="I2621" s="12">
        <f t="shared" si="486"/>
        <v>93.150846082302351</v>
      </c>
      <c r="J2621" s="15">
        <f>IF(OR((ROW(F2621)-MATCH(MAX($F$2:F2621),$F$2:F2621,0))=1,(ROW(F2621)-MATCH(MAX($F$2:F2621),$F$2:F2621,0))&gt;123),IF(OR(((G2620*J2620/C2620*C2621)/(G2620*K2620/D2620*D2621))&lt;(4/6),((G2620*J2620/C2620*C2621)/(G2620*K2620/D2620*D2621))&gt;(6/4)),50%,((G2620*J2620/C2620*C2621)/((G2620*K2620/D2620*D2621)+(G2620*J2620/C2620*C2621)))),((G2620*J2620/C2620*C2621)/((G2620*K2620/D2620*D2621)+(G2620*J2620/C2620*C2621))))</f>
        <v>0.40848999501634342</v>
      </c>
      <c r="K2621" s="18">
        <f t="shared" si="480"/>
        <v>0.59151000498365658</v>
      </c>
      <c r="L2621" s="20">
        <f t="shared" si="481"/>
        <v>0.69058847961097458</v>
      </c>
      <c r="M2621" s="51">
        <f>IF(AND((B2621-$B$2)&gt;123,OR(((U2620*R2620/C2620*C2621)/(U2620*S2620/D2620*D2621))&lt;(4/6),((U2620*R2620/C2620*C2621)/(U2620*S2620/D2620*D2621))&gt;(6/4))),1,0)</f>
        <v>0</v>
      </c>
      <c r="N2621" s="51">
        <f>IF(AND((B2621-$B$2)&gt;123,OR(((U2620*R2620/C2620*C2621)/(U2620*S2620/D2620*D2621))&lt;(4/6),((U2620*R2620/C2620*C2621)/(U2620*S2620/D2620*D2621))&gt;(6/4))),COUNTIF($M$2:M2621,1),0)</f>
        <v>0</v>
      </c>
      <c r="O2621" s="51">
        <f>IF(OR((ROW(N2621)-MATCH(MAX($N$2:N2621),$N$2:N2621,0))=1,(ROW(N2621)-MATCH(MAX($N$2:N2621),$N$2:N2621,0))&gt;123),IF(OR(((U2620*R2620/C2620*C2621)/(U2620*S2620/D2620*D2621))&lt;(4/6),((U2620*R2620/C2620*C2621)/(U2620*S2620/D2620*D2621))&gt;(6/4)),1,0),0)</f>
        <v>0</v>
      </c>
      <c r="P2621" s="47">
        <f>IF(O2621=1,U2620/2/C2621,P2620)</f>
        <v>3.7894353284260429</v>
      </c>
      <c r="Q2621" s="47">
        <f>IF(O2621=1,U2620/2/D2621,Q2620)</f>
        <v>93.056776270251035</v>
      </c>
      <c r="R2621" s="41">
        <f>P2621*C2621/U2620</f>
        <v>0.40822072899692508</v>
      </c>
      <c r="S2621" s="41">
        <f>Q2621*D2621/U2620</f>
        <v>0.59112009691630307</v>
      </c>
      <c r="T2621" s="41">
        <f t="shared" si="487"/>
        <v>0.69058847961098035</v>
      </c>
      <c r="U2621" s="42">
        <f>P2621*C2621+Q2621*D2621</f>
        <v>35606.412911824787</v>
      </c>
      <c r="V2621" s="25">
        <f>B2621</f>
        <v>44852</v>
      </c>
      <c r="W2621">
        <f>C2621/C$2</f>
        <v>1.6697168856332107</v>
      </c>
      <c r="X2621">
        <f>D2621/D$2</f>
        <v>1.6218566821927622</v>
      </c>
      <c r="Y2621">
        <f t="shared" si="488"/>
        <v>1.7803206455912395</v>
      </c>
      <c r="AA2621" s="15">
        <f t="shared" si="489"/>
        <v>-2.1176099210798993E-3</v>
      </c>
      <c r="AB2621" s="15">
        <f t="shared" si="490"/>
        <v>3.5049599824610311E-4</v>
      </c>
      <c r="AC2621" s="15">
        <f t="shared" si="491"/>
        <v>-6.5917408677174105E-4</v>
      </c>
    </row>
    <row r="2622" spans="1:29" x14ac:dyDescent="0.4">
      <c r="A2622" s="43">
        <f t="shared" si="482"/>
        <v>2022</v>
      </c>
      <c r="B2622" s="53">
        <v>44853</v>
      </c>
      <c r="C2622" s="45">
        <v>3776.5335</v>
      </c>
      <c r="D2622" s="45">
        <f>VLOOKUP(B2622,'H11001.CSI  中证全债'!$A$2:$B$2792,2,0)</f>
        <v>226.38040000000001</v>
      </c>
      <c r="E2622" s="14">
        <f t="shared" si="483"/>
        <v>0</v>
      </c>
      <c r="F2622" s="14">
        <f>IF(AND((B2622-$B$2)&gt;123,OR(((G2621*J2621/C2621*C2622)/(G2621*K2621/D2621*D2622))&lt;(4/6),((G2621*J2621/C2621*C2622)/(G2621*K2621/D2621*D2622))&gt;(6/4))),COUNTIF($E$2:E2622,1),0)</f>
        <v>0</v>
      </c>
      <c r="G2622" s="21">
        <f t="shared" si="484"/>
        <v>35412.921981608546</v>
      </c>
      <c r="H2622" s="12">
        <f t="shared" si="485"/>
        <v>3.7932660163502669</v>
      </c>
      <c r="I2622" s="12">
        <f t="shared" si="486"/>
        <v>93.150846082302351</v>
      </c>
      <c r="J2622" s="15">
        <f>IF(OR((ROW(F2622)-MATCH(MAX($F$2:F2622),$F$2:F2622,0))=1,(ROW(F2622)-MATCH(MAX($F$2:F2622),$F$2:F2622,0))&gt;123),IF(OR(((G2621*J2621/C2621*C2622)/(G2621*K2621/D2621*D2622))&lt;(4/6),((G2621*J2621/C2621*C2622)/(G2621*K2621/D2621*D2622))&gt;(6/4)),50%,((G2621*J2621/C2621*C2622)/((G2621*K2621/D2621*D2622)+(G2621*J2621/C2621*C2622)))),((G2621*J2621/C2621*C2622)/((G2621*K2621/D2621*D2622)+(G2621*J2621/C2621*C2622))))</f>
        <v>0.40452454594393894</v>
      </c>
      <c r="K2622" s="18">
        <f t="shared" si="480"/>
        <v>0.59547545405606106</v>
      </c>
      <c r="L2622" s="20">
        <f t="shared" si="481"/>
        <v>0.67933034550548399</v>
      </c>
      <c r="M2622" s="51">
        <f>IF(AND((B2622-$B$2)&gt;123,OR(((U2621*R2621/C2621*C2622)/(U2621*S2621/D2621*D2622))&lt;(4/6),((U2621*R2621/C2621*C2622)/(U2621*S2621/D2621*D2622))&gt;(6/4))),1,0)</f>
        <v>0</v>
      </c>
      <c r="N2622" s="51">
        <f>IF(AND((B2622-$B$2)&gt;123,OR(((U2621*R2621/C2621*C2622)/(U2621*S2621/D2621*D2622))&lt;(4/6),((U2621*R2621/C2621*C2622)/(U2621*S2621/D2621*D2622))&gt;(6/4))),COUNTIF($M$2:M2622,1),0)</f>
        <v>0</v>
      </c>
      <c r="O2622" s="51">
        <f>IF(OR((ROW(N2622)-MATCH(MAX($N$2:N2622),$N$2:N2622,0))=1,(ROW(N2622)-MATCH(MAX($N$2:N2622),$N$2:N2622,0))&gt;123),IF(OR(((U2621*R2621/C2621*C2622)/(U2621*S2621/D2621*D2622))&lt;(4/6),((U2621*R2621/C2621*C2622)/(U2621*S2621/D2621*D2622))&gt;(6/4)),1,0),0)</f>
        <v>0</v>
      </c>
      <c r="P2622" s="47">
        <f>IF(O2622=1,U2621/2/C2622,P2621)</f>
        <v>3.7894353284260429</v>
      </c>
      <c r="Q2622" s="47">
        <f>IF(O2622=1,U2621/2/D2622,Q2621)</f>
        <v>93.056776270251035</v>
      </c>
      <c r="R2622" s="41">
        <f>P2622*C2622/U2621</f>
        <v>0.40191999961703062</v>
      </c>
      <c r="S2622" s="41">
        <f>Q2622*D2622/U2621</f>
        <v>0.59164146320883404</v>
      </c>
      <c r="T2622" s="41">
        <f t="shared" si="487"/>
        <v>0.67933034550548954</v>
      </c>
      <c r="U2622" s="42">
        <f>P2622*C2622+Q2622*D2622</f>
        <v>35377.159698654388</v>
      </c>
      <c r="V2622" s="25">
        <f>B2622</f>
        <v>44853</v>
      </c>
      <c r="W2622">
        <f>C2622/C$2</f>
        <v>1.6428618037692608</v>
      </c>
      <c r="X2622">
        <f>D2622/D$2</f>
        <v>1.6222171264779648</v>
      </c>
      <c r="Y2622">
        <f t="shared" si="488"/>
        <v>1.7688579849327195</v>
      </c>
      <c r="AA2622" s="15">
        <f t="shared" si="489"/>
        <v>-1.6083613991701107E-2</v>
      </c>
      <c r="AB2622" s="15">
        <f t="shared" si="490"/>
        <v>2.2224176103846638E-4</v>
      </c>
      <c r="AC2622" s="15">
        <f t="shared" si="491"/>
        <v>-6.4385371741354502E-3</v>
      </c>
    </row>
    <row r="2623" spans="1:29" x14ac:dyDescent="0.4">
      <c r="A2623" s="43">
        <f t="shared" si="482"/>
        <v>2022</v>
      </c>
      <c r="B2623" s="53">
        <v>44854</v>
      </c>
      <c r="C2623" s="45">
        <v>3754.9268999999999</v>
      </c>
      <c r="D2623" s="45">
        <f>VLOOKUP(B2623,'H11001.CSI  中证全债'!$A$2:$B$2792,2,0)</f>
        <v>226.38220000000001</v>
      </c>
      <c r="E2623" s="14">
        <f t="shared" si="483"/>
        <v>0</v>
      </c>
      <c r="F2623" s="14">
        <f>IF(AND((B2623-$B$2)&gt;123,OR(((G2622*J2622/C2622*C2623)/(G2622*K2622/D2622*D2623))&lt;(4/6),((G2622*J2622/C2622*C2623)/(G2622*K2622/D2622*D2623))&gt;(6/4))),COUNTIF($E$2:E2623,1),0)</f>
        <v>0</v>
      </c>
      <c r="G2623" s="21">
        <f t="shared" si="484"/>
        <v>35331.130071622625</v>
      </c>
      <c r="H2623" s="12">
        <f t="shared" si="485"/>
        <v>3.7932660163502669</v>
      </c>
      <c r="I2623" s="12">
        <f t="shared" si="486"/>
        <v>93.150846082302351</v>
      </c>
      <c r="J2623" s="15">
        <f>IF(OR((ROW(F2623)-MATCH(MAX($F$2:F2623),$F$2:F2623,0))=1,(ROW(F2623)-MATCH(MAX($F$2:F2623),$F$2:F2623,0))&gt;123),IF(OR(((G2622*J2622/C2622*C2623)/(G2622*K2622/D2622*D2623))&lt;(4/6),((G2622*J2622/C2622*C2623)/(G2622*K2622/D2622*D2623))&gt;(6/4)),50%,((G2622*J2622/C2622*C2623)/((G2622*K2622/D2622*D2623)+(G2622*J2622/C2622*C2623)))),((G2622*J2622/C2622*C2623)/((G2622*K2622/D2622*D2623)+(G2622*J2622/C2622*C2623))))</f>
        <v>0.4031412687557806</v>
      </c>
      <c r="K2623" s="18">
        <f t="shared" si="480"/>
        <v>0.5968587312442194</v>
      </c>
      <c r="L2623" s="20">
        <f t="shared" si="481"/>
        <v>0.67543833683288357</v>
      </c>
      <c r="M2623" s="51">
        <f>IF(AND((B2623-$B$2)&gt;123,OR(((U2622*R2622/C2622*C2623)/(U2622*S2622/D2622*D2623))&lt;(4/6),((U2622*R2622/C2622*C2623)/(U2622*S2622/D2622*D2623))&gt;(6/4))),1,0)</f>
        <v>0</v>
      </c>
      <c r="N2623" s="51">
        <f>IF(AND((B2623-$B$2)&gt;123,OR(((U2622*R2622/C2622*C2623)/(U2622*S2622/D2622*D2623))&lt;(4/6),((U2622*R2622/C2622*C2623)/(U2622*S2622/D2622*D2623))&gt;(6/4))),COUNTIF($M$2:M2623,1),0)</f>
        <v>0</v>
      </c>
      <c r="O2623" s="51">
        <f>IF(OR((ROW(N2623)-MATCH(MAX($N$2:N2623),$N$2:N2623,0))=1,(ROW(N2623)-MATCH(MAX($N$2:N2623),$N$2:N2623,0))&gt;123),IF(OR(((U2622*R2622/C2622*C2623)/(U2622*S2622/D2622*D2623))&lt;(4/6),((U2622*R2622/C2622*C2623)/(U2622*S2622/D2622*D2623))&gt;(6/4)),1,0),0)</f>
        <v>0</v>
      </c>
      <c r="P2623" s="47">
        <f>IF(O2623=1,U2622/2/C2623,P2622)</f>
        <v>3.7894353284260429</v>
      </c>
      <c r="Q2623" s="47">
        <f>IF(O2623=1,U2622/2/D2623,Q2622)</f>
        <v>93.056776270251035</v>
      </c>
      <c r="R2623" s="41">
        <f>P2623*C2623/U2622</f>
        <v>0.40221014834773472</v>
      </c>
      <c r="S2623" s="41">
        <f>Q2623*D2623/U2622</f>
        <v>0.59548018881144127</v>
      </c>
      <c r="T2623" s="41">
        <f t="shared" si="487"/>
        <v>0.67543833683288923</v>
      </c>
      <c r="U2623" s="42">
        <f>P2623*C2623+Q2623*D2623</f>
        <v>35295.45038748451</v>
      </c>
      <c r="V2623" s="25">
        <f>B2623</f>
        <v>44854</v>
      </c>
      <c r="W2623">
        <f>C2623/C$2</f>
        <v>1.6334625338172477</v>
      </c>
      <c r="X2623">
        <f>D2623/D$2</f>
        <v>1.6222300250806163</v>
      </c>
      <c r="Y2623">
        <f t="shared" si="488"/>
        <v>1.7647725193742254</v>
      </c>
      <c r="AA2623" s="15">
        <f t="shared" si="489"/>
        <v>-5.7212785216919082E-3</v>
      </c>
      <c r="AB2623" s="15">
        <f t="shared" si="490"/>
        <v>7.9512183916996548E-6</v>
      </c>
      <c r="AC2623" s="15">
        <f t="shared" si="491"/>
        <v>-2.3096628408241227E-3</v>
      </c>
    </row>
    <row r="2624" spans="1:29" x14ac:dyDescent="0.4">
      <c r="A2624" s="43">
        <f t="shared" si="482"/>
        <v>2022</v>
      </c>
      <c r="B2624" s="53">
        <v>44855</v>
      </c>
      <c r="C2624" s="45">
        <v>3742.8928999999998</v>
      </c>
      <c r="D2624" s="45">
        <f>VLOOKUP(B2624,'H11001.CSI  中证全债'!$A$2:$B$2792,2,0)</f>
        <v>226.39429999999999</v>
      </c>
      <c r="E2624" s="14">
        <f t="shared" si="483"/>
        <v>0</v>
      </c>
      <c r="F2624" s="14">
        <f>IF(AND((B2624-$B$2)&gt;123,OR(((G2623*J2623/C2623*C2624)/(G2623*K2623/D2623*D2624))&lt;(4/6),((G2623*J2623/C2623*C2624)/(G2623*K2623/D2623*D2624))&gt;(6/4))),COUNTIF($E$2:E2624,1),0)</f>
        <v>0</v>
      </c>
      <c r="G2624" s="21">
        <f t="shared" si="484"/>
        <v>35286.609033619461</v>
      </c>
      <c r="H2624" s="12">
        <f t="shared" si="485"/>
        <v>3.7932660163502669</v>
      </c>
      <c r="I2624" s="12">
        <f t="shared" si="486"/>
        <v>93.150846082302351</v>
      </c>
      <c r="J2624" s="15">
        <f>IF(OR((ROW(F2624)-MATCH(MAX($F$2:F2624),$F$2:F2624,0))=1,(ROW(F2624)-MATCH(MAX($F$2:F2624),$F$2:F2624,0))&gt;123),IF(OR(((G2623*J2623/C2623*C2624)/(G2623*K2623/D2623*D2624))&lt;(4/6),((G2623*J2623/C2623*C2624)/(G2623*K2623/D2623*D2624))&gt;(6/4)),50%,((G2623*J2623/C2623*C2624)/((G2623*K2623/D2623*D2624)+(G2623*J2623/C2623*C2624)))),((G2623*J2623/C2623*C2624)/((G2623*K2623/D2623*D2624)+(G2623*J2623/C2623*C2624))))</f>
        <v>0.40235627137993618</v>
      </c>
      <c r="K2624" s="18">
        <f t="shared" si="480"/>
        <v>0.59764372862006376</v>
      </c>
      <c r="L2624" s="20">
        <f t="shared" si="481"/>
        <v>0.67323767005630808</v>
      </c>
      <c r="M2624" s="51">
        <f>IF(AND((B2624-$B$2)&gt;123,OR(((U2623*R2623/C2623*C2624)/(U2623*S2623/D2623*D2624))&lt;(4/6),((U2623*R2623/C2623*C2624)/(U2623*S2623/D2623*D2624))&gt;(6/4))),1,0)</f>
        <v>0</v>
      </c>
      <c r="N2624" s="51">
        <f>IF(AND((B2624-$B$2)&gt;123,OR(((U2623*R2623/C2623*C2624)/(U2623*S2623/D2623*D2624))&lt;(4/6),((U2623*R2623/C2623*C2624)/(U2623*S2623/D2623*D2624))&gt;(6/4))),COUNTIF($M$2:M2624,1),0)</f>
        <v>0</v>
      </c>
      <c r="O2624" s="51">
        <f>IF(OR((ROW(N2624)-MATCH(MAX($N$2:N2624),$N$2:N2624,0))=1,(ROW(N2624)-MATCH(MAX($N$2:N2624),$N$2:N2624,0))&gt;123),IF(OR(((U2623*R2623/C2623*C2624)/(U2623*S2623/D2623*D2624))&lt;(4/6),((U2623*R2623/C2623*C2624)/(U2623*S2623/D2623*D2624))&gt;(6/4)),1,0),0)</f>
        <v>0</v>
      </c>
      <c r="P2624" s="47">
        <f>IF(O2624=1,U2623/2/C2624,P2623)</f>
        <v>3.7894353284260429</v>
      </c>
      <c r="Q2624" s="47">
        <f>IF(O2624=1,U2623/2/D2624,Q2623)</f>
        <v>93.056776270251035</v>
      </c>
      <c r="R2624" s="41">
        <f>P2624*C2624/U2623</f>
        <v>0.40184925904230262</v>
      </c>
      <c r="S2624" s="41">
        <f>Q2624*D2624/U2623</f>
        <v>0.59689063300437362</v>
      </c>
      <c r="T2624" s="41">
        <f t="shared" si="487"/>
        <v>0.67323767005631352</v>
      </c>
      <c r="U2624" s="42">
        <f>P2624*C2624+Q2624*D2624</f>
        <v>35250.974309735095</v>
      </c>
      <c r="V2624" s="25">
        <f>B2624</f>
        <v>44855</v>
      </c>
      <c r="W2624">
        <f>C2624/C$2</f>
        <v>1.6282275216171549</v>
      </c>
      <c r="X2624">
        <f>D2624/D$2</f>
        <v>1.6223167323539947</v>
      </c>
      <c r="Y2624">
        <f t="shared" si="488"/>
        <v>1.7625487154867547</v>
      </c>
      <c r="AA2624" s="15">
        <f t="shared" si="489"/>
        <v>-3.2048559986613823E-3</v>
      </c>
      <c r="AB2624" s="15">
        <f t="shared" si="490"/>
        <v>5.3449431978158657E-5</v>
      </c>
      <c r="AC2624" s="15">
        <f t="shared" si="491"/>
        <v>-1.2601079533237636E-3</v>
      </c>
    </row>
    <row r="2625" spans="1:29" x14ac:dyDescent="0.4">
      <c r="A2625" s="43">
        <f t="shared" si="482"/>
        <v>2022</v>
      </c>
      <c r="B2625" s="53">
        <v>44858</v>
      </c>
      <c r="C2625" s="45">
        <v>3633.3733000000002</v>
      </c>
      <c r="D2625" s="45">
        <f>VLOOKUP(B2625,'H11001.CSI  中证全债'!$A$2:$B$2792,2,0)</f>
        <v>226.4478</v>
      </c>
      <c r="E2625" s="14">
        <f t="shared" si="483"/>
        <v>1</v>
      </c>
      <c r="F2625" s="14">
        <f>IF(AND((B2625-$B$2)&gt;123,OR(((G2624*J2624/C2624*C2625)/(G2624*K2624/D2624*D2625))&lt;(4/6),((G2624*J2624/C2624*C2625)/(G2624*K2624/D2624*D2625))&gt;(6/4))),COUNTIF($E$2:E2625,1),0)</f>
        <v>5</v>
      </c>
      <c r="G2625" s="23">
        <f t="shared" si="484"/>
        <v>34876.155627080589</v>
      </c>
      <c r="H2625" s="12">
        <f t="shared" si="485"/>
        <v>4.7994181642553198</v>
      </c>
      <c r="I2625" s="12">
        <f t="shared" si="486"/>
        <v>77.007053340947863</v>
      </c>
      <c r="J2625" s="15">
        <f>IF(OR((ROW(F2625)-MATCH(MAX($F$2:F2625),$F$2:F2625,0))=1,(ROW(F2625)-MATCH(MAX($F$2:F2625),$F$2:F2625,0))&gt;123),IF(OR(((G2624*J2624/C2624*C2625)/(G2624*K2624/D2624*D2625))&lt;(4/6),((G2624*J2624/C2624*C2625)/(G2624*K2624/D2624*D2625))&gt;(6/4)),50%,((G2624*J2624/C2624*C2625)/((G2624*K2624/D2624*D2625)+(G2624*J2624/C2624*C2625)))),((G2624*J2624/C2624*C2625)/((G2624*K2624/D2624*D2625)+(G2624*J2624/C2624*C2625))))</f>
        <v>0.5</v>
      </c>
      <c r="K2625" s="18">
        <f t="shared" si="480"/>
        <v>0.5</v>
      </c>
      <c r="L2625" s="20">
        <f t="shared" si="481"/>
        <v>1</v>
      </c>
      <c r="M2625" s="51">
        <f>IF(AND((B2625-$B$2)&gt;123,OR(((U2624*R2624/C2624*C2625)/(U2624*S2624/D2624*D2625))&lt;(4/6),((U2624*R2624/C2624*C2625)/(U2624*S2624/D2624*D2625))&gt;(6/4))),1,0)</f>
        <v>1</v>
      </c>
      <c r="N2625" s="51">
        <f>IF(AND((B2625-$B$2)&gt;123,OR(((U2624*R2624/C2624*C2625)/(U2624*S2624/D2624*D2625))&lt;(4/6),((U2624*R2624/C2624*C2625)/(U2624*S2624/D2624*D2625))&gt;(6/4))),COUNTIF($M$2:M2625,1),0)</f>
        <v>5</v>
      </c>
      <c r="O2625" s="51">
        <f>IF(OR((ROW(N2625)-MATCH(MAX($N$2:N2625),$N$2:N2625,0))=1,(ROW(N2625)-MATCH(MAX($N$2:N2625),$N$2:N2625,0))&gt;123),IF(OR(((U2624*R2624/C2624*C2625)/(U2624*S2624/D2624*D2625))&lt;(4/6),((U2624*R2624/C2624*C2625)/(U2624*S2624/D2624*D2625))&gt;(6/4)),1,0),0)</f>
        <v>1</v>
      </c>
      <c r="P2625" s="47">
        <f>IF(O2625=1,U2624/2/C2625,P2624)</f>
        <v>4.8509981495343588</v>
      </c>
      <c r="Q2625" s="47">
        <f>IF(O2625=1,U2624/2/D2625,Q2624)</f>
        <v>77.834658384261388</v>
      </c>
      <c r="R2625" s="41">
        <f>P2625*C2625/U2624</f>
        <v>0.5</v>
      </c>
      <c r="S2625" s="41">
        <f>Q2625*D2625/U2624</f>
        <v>0.5</v>
      </c>
      <c r="T2625" s="41">
        <f t="shared" si="487"/>
        <v>1</v>
      </c>
      <c r="U2625" s="42">
        <f>P2625*C2625+Q2625*D2625</f>
        <v>35250.974309735095</v>
      </c>
      <c r="V2625" s="25">
        <f>B2625</f>
        <v>44858</v>
      </c>
      <c r="W2625">
        <f>C2625/C$2</f>
        <v>1.5805844734079737</v>
      </c>
      <c r="X2625">
        <f>D2625/D$2</f>
        <v>1.6227001074883554</v>
      </c>
      <c r="Y2625">
        <f t="shared" si="488"/>
        <v>1.7625487154867547</v>
      </c>
      <c r="AA2625" s="15">
        <f t="shared" si="489"/>
        <v>-2.9260682292031381E-2</v>
      </c>
      <c r="AB2625" s="15">
        <f t="shared" si="490"/>
        <v>2.3631337008067632E-4</v>
      </c>
      <c r="AC2625" s="15">
        <f t="shared" si="491"/>
        <v>0</v>
      </c>
    </row>
    <row r="2626" spans="1:29" x14ac:dyDescent="0.4">
      <c r="A2626" s="43">
        <f t="shared" si="482"/>
        <v>2022</v>
      </c>
      <c r="B2626" s="53">
        <v>44859</v>
      </c>
      <c r="C2626" s="45">
        <v>3627.4542000000001</v>
      </c>
      <c r="D2626" s="45">
        <f>VLOOKUP(B2626,'H11001.CSI  中证全债'!$A$2:$B$2792,2,0)</f>
        <v>226.40379999999999</v>
      </c>
      <c r="E2626" s="14">
        <f t="shared" si="483"/>
        <v>0</v>
      </c>
      <c r="F2626" s="14">
        <f>IF(AND((B2626-$B$2)&gt;123,OR(((G2625*J2625/C2625*C2626)/(G2625*K2625/D2625*D2626))&lt;(4/6),((G2625*J2625/C2625*C2626)/(G2625*K2625/D2625*D2626))&gt;(6/4))),COUNTIF($E$2:E2626,1),0)</f>
        <v>0</v>
      </c>
      <c r="G2626" s="21">
        <f t="shared" si="484"/>
        <v>34844.359080677546</v>
      </c>
      <c r="H2626" s="12">
        <f t="shared" si="485"/>
        <v>4.7994181642553198</v>
      </c>
      <c r="I2626" s="12">
        <f t="shared" si="486"/>
        <v>77.007053340947863</v>
      </c>
      <c r="J2626" s="15">
        <f>IF(OR((ROW(F2626)-MATCH(MAX($F$2:F2626),$F$2:F2626,0))=1,(ROW(F2626)-MATCH(MAX($F$2:F2626),$F$2:F2626,0))&gt;123),IF(OR(((G2625*J2625/C2625*C2626)/(G2625*K2625/D2625*D2626))&lt;(4/6),((G2625*J2625/C2625*C2626)/(G2625*K2625/D2625*D2626))&gt;(6/4)),50%,((G2625*J2625/C2625*C2626)/((G2625*K2625/D2625*D2626)+(G2625*J2625/C2625*C2626)))),((G2625*J2625/C2625*C2626)/((G2625*K2625/D2625*D2626)+(G2625*J2625/C2625*C2626))))</f>
        <v>0.4996409759517873</v>
      </c>
      <c r="K2626" s="18">
        <f t="shared" ref="K2626:K2689" si="492">1-J2626</f>
        <v>0.50035902404821275</v>
      </c>
      <c r="L2626" s="20">
        <f t="shared" ref="L2626:L2689" si="493">J2626/K2626</f>
        <v>0.99856493425337667</v>
      </c>
      <c r="M2626" s="51">
        <f>IF(AND((B2626-$B$2)&gt;123,OR(((U2625*R2625/C2625*C2626)/(U2625*S2625/D2625*D2626))&lt;(4/6),((U2625*R2625/C2625*C2626)/(U2625*S2625/D2625*D2626))&gt;(6/4))),1,0)</f>
        <v>0</v>
      </c>
      <c r="N2626" s="51">
        <f>IF(AND((B2626-$B$2)&gt;123,OR(((U2625*R2625/C2625*C2626)/(U2625*S2625/D2625*D2626))&lt;(4/6),((U2625*R2625/C2625*C2626)/(U2625*S2625/D2625*D2626))&gt;(6/4))),COUNTIF($M$2:M2626,1),0)</f>
        <v>0</v>
      </c>
      <c r="O2626" s="51">
        <f>IF(OR((ROW(N2626)-MATCH(MAX($N$2:N2626),$N$2:N2626,0))=1,(ROW(N2626)-MATCH(MAX($N$2:N2626),$N$2:N2626,0))&gt;123),IF(OR(((U2625*R2625/C2625*C2626)/(U2625*S2625/D2625*D2626))&lt;(4/6),((U2625*R2625/C2625*C2626)/(U2625*S2625/D2625*D2626))&gt;(6/4)),1,0),0)</f>
        <v>0</v>
      </c>
      <c r="P2626" s="47">
        <f>IF(O2626=1,U2625/2/C2626,P2625)</f>
        <v>4.8509981495343588</v>
      </c>
      <c r="Q2626" s="47">
        <f>IF(O2626=1,U2625/2/D2626,Q2625)</f>
        <v>77.834658384261388</v>
      </c>
      <c r="R2626" s="41">
        <f>P2626*C2626/U2625</f>
        <v>0.49918545391413532</v>
      </c>
      <c r="S2626" s="41">
        <f>Q2626*D2626/U2625</f>
        <v>0.49990284736703106</v>
      </c>
      <c r="T2626" s="41">
        <f t="shared" si="487"/>
        <v>0.998564934253377</v>
      </c>
      <c r="U2626" s="42">
        <f>P2626*C2626+Q2626*D2626</f>
        <v>35218.836041619274</v>
      </c>
      <c r="V2626" s="25">
        <f>B2626</f>
        <v>44859</v>
      </c>
      <c r="W2626">
        <f>C2626/C$2</f>
        <v>1.578009555615588</v>
      </c>
      <c r="X2626">
        <f>D2626/D$2</f>
        <v>1.6223848083124326</v>
      </c>
      <c r="Y2626">
        <f t="shared" si="488"/>
        <v>1.7609418020809637</v>
      </c>
      <c r="AA2626" s="15">
        <f t="shared" si="489"/>
        <v>-1.6290921717292406E-3</v>
      </c>
      <c r="AB2626" s="15">
        <f t="shared" si="490"/>
        <v>-1.9430526593777753E-4</v>
      </c>
      <c r="AC2626" s="15">
        <f t="shared" si="491"/>
        <v>-9.1169871883356457E-4</v>
      </c>
    </row>
    <row r="2627" spans="1:29" x14ac:dyDescent="0.4">
      <c r="A2627" s="43">
        <f t="shared" ref="A2627:A2690" si="494">YEAR(B2627)</f>
        <v>2022</v>
      </c>
      <c r="B2627" s="53">
        <v>44860</v>
      </c>
      <c r="C2627" s="45">
        <v>3656.9027000000001</v>
      </c>
      <c r="D2627" s="45">
        <f>VLOOKUP(B2627,'H11001.CSI  中证全债'!$A$2:$B$2792,2,0)</f>
        <v>226.435</v>
      </c>
      <c r="E2627" s="14">
        <f t="shared" ref="E2627:E2690" si="495">IF(AND((B2627-$B$2)&gt;123,OR(((G2626*J2626/C2626*C2627)/(G2626*K2626/D2626*D2627))&lt;(4/6),((G2626*J2626/C2626*C2627)/(G2626*K2626/D2626*D2627))&gt;(6/4))),1,0)</f>
        <v>0</v>
      </c>
      <c r="F2627" s="14">
        <f>IF(AND((B2627-$B$2)&gt;123,OR(((G2626*J2626/C2626*C2627)/(G2626*K2626/D2626*D2627))&lt;(4/6),((G2626*J2626/C2626*C2627)/(G2626*K2626/D2626*D2627))&gt;(6/4))),COUNTIF($E$2:E2627,1),0)</f>
        <v>0</v>
      </c>
      <c r="G2627" s="21">
        <f t="shared" ref="G2627:G2690" si="496">G2626*J2626/C2626*C2627+G2626*K2626/D2626*D2627</f>
        <v>34988.097366551861</v>
      </c>
      <c r="H2627" s="12">
        <f t="shared" ref="H2627:H2690" si="497">IF(J2627=50%,G2627*J2627/C2627,H2626)</f>
        <v>4.7994181642553198</v>
      </c>
      <c r="I2627" s="12">
        <f t="shared" ref="I2627:I2690" si="498">IF(K2627=50%,G2627*K2627/D2627,I2626)</f>
        <v>77.007053340947863</v>
      </c>
      <c r="J2627" s="15">
        <f>IF(OR((ROW(F2627)-MATCH(MAX($F$2:F2627),$F$2:F2627,0))=1,(ROW(F2627)-MATCH(MAX($F$2:F2627),$F$2:F2627,0))&gt;123),IF(OR(((G2626*J2626/C2626*C2627)/(G2626*K2626/D2626*D2627))&lt;(4/6),((G2626*J2626/C2626*C2627)/(G2626*K2626/D2626*D2627))&gt;(6/4)),50%,((G2626*J2626/C2626*C2627)/((G2626*K2626/D2626*D2627)+(G2626*J2626/C2626*C2627)))),((G2626*J2626/C2626*C2627)/((G2626*K2626/D2626*D2627)+(G2626*J2626/C2626*C2627))))</f>
        <v>0.50162788388924651</v>
      </c>
      <c r="K2627" s="18">
        <f t="shared" si="492"/>
        <v>0.49837211611075349</v>
      </c>
      <c r="L2627" s="20">
        <f t="shared" si="493"/>
        <v>1.0065328048525282</v>
      </c>
      <c r="M2627" s="51">
        <f>IF(AND((B2627-$B$2)&gt;123,OR(((U2626*R2626/C2626*C2627)/(U2626*S2626/D2626*D2627))&lt;(4/6),((U2626*R2626/C2626*C2627)/(U2626*S2626/D2626*D2627))&gt;(6/4))),1,0)</f>
        <v>0</v>
      </c>
      <c r="N2627" s="51">
        <f>IF(AND((B2627-$B$2)&gt;123,OR(((U2626*R2626/C2626*C2627)/(U2626*S2626/D2626*D2627))&lt;(4/6),((U2626*R2626/C2626*C2627)/(U2626*S2626/D2626*D2627))&gt;(6/4))),COUNTIF($M$2:M2627,1),0)</f>
        <v>0</v>
      </c>
      <c r="O2627" s="51">
        <f>IF(OR((ROW(N2627)-MATCH(MAX($N$2:N2627),$N$2:N2627,0))=1,(ROW(N2627)-MATCH(MAX($N$2:N2627),$N$2:N2627,0))&gt;123),IF(OR(((U2626*R2626/C2626*C2627)/(U2626*S2626/D2626*D2627))&lt;(4/6),((U2626*R2626/C2626*C2627)/(U2626*S2626/D2626*D2627))&gt;(6/4)),1,0),0)</f>
        <v>0</v>
      </c>
      <c r="P2627" s="47">
        <f>IF(O2627=1,U2626/2/C2627,P2626)</f>
        <v>4.8509981495343588</v>
      </c>
      <c r="Q2627" s="47">
        <f>IF(O2627=1,U2626/2/D2627,Q2626)</f>
        <v>77.834658384261388</v>
      </c>
      <c r="R2627" s="41">
        <f>P2627*C2627/U2626</f>
        <v>0.50369717527756142</v>
      </c>
      <c r="S2627" s="41">
        <f>Q2627*D2627/U2626</f>
        <v>0.50042797696132768</v>
      </c>
      <c r="T2627" s="41">
        <f t="shared" ref="T2627:T2690" si="499">R2627/S2627</f>
        <v>1.0065328048525279</v>
      </c>
      <c r="U2627" s="42">
        <f>P2627*C2627+Q2627*D2627</f>
        <v>35364.11910196743</v>
      </c>
      <c r="V2627" s="25">
        <f>B2627</f>
        <v>44860</v>
      </c>
      <c r="W2627">
        <f>C2627/C$2</f>
        <v>1.5908201968632558</v>
      </c>
      <c r="X2627">
        <f>D2627/D$2</f>
        <v>1.6226083840917234</v>
      </c>
      <c r="Y2627">
        <f t="shared" ref="Y2627:Y2690" si="500">U2627/U$2</f>
        <v>1.7682059550983715</v>
      </c>
      <c r="AA2627" s="15">
        <f t="shared" ref="AA2627:AA2690" si="501">W2627/W2626-1</f>
        <v>8.1182279296594384E-3</v>
      </c>
      <c r="AB2627" s="15">
        <f t="shared" ref="AB2627:AB2690" si="502">X2627/X2626-1</f>
        <v>1.3780687426634408E-4</v>
      </c>
      <c r="AC2627" s="15">
        <f t="shared" ref="AC2627:AC2690" si="503">Y2627/Y2626-1</f>
        <v>4.125152238889207E-3</v>
      </c>
    </row>
    <row r="2628" spans="1:29" x14ac:dyDescent="0.4">
      <c r="A2628" s="43">
        <f t="shared" si="494"/>
        <v>2022</v>
      </c>
      <c r="B2628" s="53">
        <v>44861</v>
      </c>
      <c r="C2628" s="45">
        <v>3631.1448</v>
      </c>
      <c r="D2628" s="45">
        <f>VLOOKUP(B2628,'H11001.CSI  中证全债'!$A$2:$B$2792,2,0)</f>
        <v>226.59719999999999</v>
      </c>
      <c r="E2628" s="14">
        <f t="shared" si="495"/>
        <v>0</v>
      </c>
      <c r="F2628" s="14">
        <f>IF(AND((B2628-$B$2)&gt;123,OR(((G2627*J2627/C2627*C2628)/(G2627*K2627/D2627*D2628))&lt;(4/6),((G2627*J2627/C2627*C2628)/(G2627*K2627/D2627*D2628))&gt;(6/4))),COUNTIF($E$2:E2628,1),0)</f>
        <v>0</v>
      </c>
      <c r="G2628" s="21">
        <f t="shared" si="496"/>
        <v>34876.964977470692</v>
      </c>
      <c r="H2628" s="12">
        <f t="shared" si="497"/>
        <v>4.7994181642553198</v>
      </c>
      <c r="I2628" s="12">
        <f t="shared" si="498"/>
        <v>77.007053340947863</v>
      </c>
      <c r="J2628" s="15">
        <f>IF(OR((ROW(F2628)-MATCH(MAX($F$2:F2628),$F$2:F2628,0))=1,(ROW(F2628)-MATCH(MAX($F$2:F2628),$F$2:F2628,0))&gt;123),IF(OR(((G2627*J2627/C2627*C2628)/(G2627*K2627/D2627*D2628))&lt;(4/6),((G2627*J2627/C2627*C2628)/(G2627*K2627/D2627*D2628))&gt;(6/4)),50%,((G2627*J2627/C2627*C2628)/((G2627*K2627/D2627*D2628)+(G2627*J2627/C2627*C2628)))),((G2627*J2627/C2627*C2628)/((G2627*K2627/D2627*D2628)+(G2627*J2627/C2627*C2628))))</f>
        <v>0.49968173324194753</v>
      </c>
      <c r="K2628" s="18">
        <f t="shared" si="492"/>
        <v>0.50031826675805247</v>
      </c>
      <c r="L2628" s="20">
        <f t="shared" si="493"/>
        <v>0.99872774280213772</v>
      </c>
      <c r="M2628" s="51">
        <f>IF(AND((B2628-$B$2)&gt;123,OR(((U2627*R2627/C2627*C2628)/(U2627*S2627/D2627*D2628))&lt;(4/6),((U2627*R2627/C2627*C2628)/(U2627*S2627/D2627*D2628))&gt;(6/4))),1,0)</f>
        <v>0</v>
      </c>
      <c r="N2628" s="51">
        <f>IF(AND((B2628-$B$2)&gt;123,OR(((U2627*R2627/C2627*C2628)/(U2627*S2627/D2627*D2628))&lt;(4/6),((U2627*R2627/C2627*C2628)/(U2627*S2627/D2627*D2628))&gt;(6/4))),COUNTIF($M$2:M2628,1),0)</f>
        <v>0</v>
      </c>
      <c r="O2628" s="51">
        <f>IF(OR((ROW(N2628)-MATCH(MAX($N$2:N2628),$N$2:N2628,0))=1,(ROW(N2628)-MATCH(MAX($N$2:N2628),$N$2:N2628,0))&gt;123),IF(OR(((U2627*R2627/C2627*C2628)/(U2627*S2627/D2627*D2628))&lt;(4/6),((U2627*R2627/C2627*C2628)/(U2627*S2627/D2627*D2628))&gt;(6/4)),1,0),0)</f>
        <v>0</v>
      </c>
      <c r="P2628" s="47">
        <f>IF(O2628=1,U2627/2/C2628,P2627)</f>
        <v>4.8509981495343588</v>
      </c>
      <c r="Q2628" s="47">
        <f>IF(O2628=1,U2627/2/D2628,Q2627)</f>
        <v>77.834658384261388</v>
      </c>
      <c r="R2628" s="41">
        <f>P2628*C2628/U2627</f>
        <v>0.49809459850256371</v>
      </c>
      <c r="S2628" s="41">
        <f>Q2628*D2628/U2627</f>
        <v>0.49872911020280269</v>
      </c>
      <c r="T2628" s="41">
        <f t="shared" si="499"/>
        <v>0.99872774280213772</v>
      </c>
      <c r="U2628" s="42">
        <f>P2628*C2628+Q2628*D2628</f>
        <v>35251.792358321465</v>
      </c>
      <c r="V2628" s="25">
        <f>B2628</f>
        <v>44861</v>
      </c>
      <c r="W2628">
        <f>C2628/C$2</f>
        <v>1.5796150347601503</v>
      </c>
      <c r="X2628">
        <f>D2628/D$2</f>
        <v>1.6237706915084198</v>
      </c>
      <c r="Y2628">
        <f t="shared" si="500"/>
        <v>1.7625896179160732</v>
      </c>
      <c r="AA2628" s="15">
        <f t="shared" si="501"/>
        <v>-7.0436383226712973E-3</v>
      </c>
      <c r="AB2628" s="15">
        <f t="shared" si="502"/>
        <v>7.1632035683522055E-4</v>
      </c>
      <c r="AC2628" s="15">
        <f t="shared" si="503"/>
        <v>-3.1762912946337041E-3</v>
      </c>
    </row>
    <row r="2629" spans="1:29" x14ac:dyDescent="0.4">
      <c r="A2629" s="43">
        <f t="shared" si="494"/>
        <v>2022</v>
      </c>
      <c r="B2629" s="53">
        <v>44862</v>
      </c>
      <c r="C2629" s="45">
        <v>3541.3294999999998</v>
      </c>
      <c r="D2629" s="45">
        <f>VLOOKUP(B2629,'H11001.CSI  中证全债'!$A$2:$B$2792,2,0)</f>
        <v>226.72040000000001</v>
      </c>
      <c r="E2629" s="14">
        <f t="shared" si="495"/>
        <v>0</v>
      </c>
      <c r="F2629" s="14">
        <f>IF(AND((B2629-$B$2)&gt;123,OR(((G2628*J2628/C2628*C2629)/(G2628*K2628/D2628*D2629))&lt;(4/6),((G2628*J2628/C2628*C2629)/(G2628*K2628/D2628*D2629))&gt;(6/4))),COUNTIF($E$2:E2629,1),0)</f>
        <v>0</v>
      </c>
      <c r="G2629" s="21">
        <f t="shared" si="496"/>
        <v>34455.391064194257</v>
      </c>
      <c r="H2629" s="12">
        <f t="shared" si="497"/>
        <v>4.7994181642553198</v>
      </c>
      <c r="I2629" s="12">
        <f t="shared" si="498"/>
        <v>77.007053340947863</v>
      </c>
      <c r="J2629" s="15">
        <f>IF(OR((ROW(F2629)-MATCH(MAX($F$2:F2629),$F$2:F2629,0))=1,(ROW(F2629)-MATCH(MAX($F$2:F2629),$F$2:F2629,0))&gt;123),IF(OR(((G2628*J2628/C2628*C2629)/(G2628*K2628/D2628*D2629))&lt;(4/6),((G2628*J2628/C2628*C2629)/(G2628*K2628/D2628*D2629))&gt;(6/4)),50%,((G2628*J2628/C2628*C2629)/((G2628*K2628/D2628*D2629)+(G2628*J2628/C2628*C2629)))),((G2628*J2628/C2628*C2629)/((G2628*K2628/D2628*D2629)+(G2628*J2628/C2628*C2629))))</f>
        <v>0.49328481270890712</v>
      </c>
      <c r="K2629" s="18">
        <f t="shared" si="492"/>
        <v>0.50671518729109288</v>
      </c>
      <c r="L2629" s="20">
        <f t="shared" si="493"/>
        <v>0.97349521995978694</v>
      </c>
      <c r="M2629" s="51">
        <f>IF(AND((B2629-$B$2)&gt;123,OR(((U2628*R2628/C2628*C2629)/(U2628*S2628/D2628*D2629))&lt;(4/6),((U2628*R2628/C2628*C2629)/(U2628*S2628/D2628*D2629))&gt;(6/4))),1,0)</f>
        <v>0</v>
      </c>
      <c r="N2629" s="51">
        <f>IF(AND((B2629-$B$2)&gt;123,OR(((U2628*R2628/C2628*C2629)/(U2628*S2628/D2628*D2629))&lt;(4/6),((U2628*R2628/C2628*C2629)/(U2628*S2628/D2628*D2629))&gt;(6/4))),COUNTIF($M$2:M2629,1),0)</f>
        <v>0</v>
      </c>
      <c r="O2629" s="51">
        <f>IF(OR((ROW(N2629)-MATCH(MAX($N$2:N2629),$N$2:N2629,0))=1,(ROW(N2629)-MATCH(MAX($N$2:N2629),$N$2:N2629,0))&gt;123),IF(OR(((U2628*R2628/C2628*C2629)/(U2628*S2628/D2628*D2629))&lt;(4/6),((U2628*R2628/C2628*C2629)/(U2628*S2628/D2628*D2629))&gt;(6/4)),1,0),0)</f>
        <v>0</v>
      </c>
      <c r="P2629" s="47">
        <f>IF(O2629=1,U2628/2/C2629,P2628)</f>
        <v>4.8509981495343588</v>
      </c>
      <c r="Q2629" s="47">
        <f>IF(O2629=1,U2628/2/D2629,Q2628)</f>
        <v>77.834658384261388</v>
      </c>
      <c r="R2629" s="41">
        <f>P2629*C2629/U2628</f>
        <v>0.48732225234885684</v>
      </c>
      <c r="S2629" s="41">
        <f>Q2629*D2629/U2628</f>
        <v>0.50059028781773274</v>
      </c>
      <c r="T2629" s="41">
        <f t="shared" si="499"/>
        <v>0.97349521995978705</v>
      </c>
      <c r="U2629" s="42">
        <f>P2629*C2629+Q2629*D2629</f>
        <v>34825.687734134532</v>
      </c>
      <c r="V2629" s="25">
        <f>B2629</f>
        <v>44862</v>
      </c>
      <c r="W2629">
        <f>C2629/C$2</f>
        <v>1.5405437208782324</v>
      </c>
      <c r="X2629">
        <f>D2629/D$2</f>
        <v>1.6246535292010031</v>
      </c>
      <c r="Y2629">
        <f t="shared" si="500"/>
        <v>1.7412843867067265</v>
      </c>
      <c r="AA2629" s="15">
        <f t="shared" si="501"/>
        <v>-2.4734706255724159E-2</v>
      </c>
      <c r="AB2629" s="15">
        <f t="shared" si="502"/>
        <v>5.4369603860959792E-4</v>
      </c>
      <c r="AC2629" s="15">
        <f t="shared" si="503"/>
        <v>-1.2087459833410419E-2</v>
      </c>
    </row>
    <row r="2630" spans="1:29" x14ac:dyDescent="0.4">
      <c r="A2630" s="43">
        <f t="shared" si="494"/>
        <v>2022</v>
      </c>
      <c r="B2630" s="53">
        <v>44865</v>
      </c>
      <c r="C2630" s="45">
        <v>3508.7033999999999</v>
      </c>
      <c r="D2630" s="45">
        <f>VLOOKUP(B2630,'H11001.CSI  中证全债'!$A$2:$B$2792,2,0)</f>
        <v>226.8689</v>
      </c>
      <c r="E2630" s="14">
        <f t="shared" si="495"/>
        <v>0</v>
      </c>
      <c r="F2630" s="14">
        <f>IF(AND((B2630-$B$2)&gt;123,OR(((G2629*J2629/C2629*C2630)/(G2629*K2629/D2629*D2630))&lt;(4/6),((G2629*J2629/C2629*C2630)/(G2629*K2629/D2629*D2630))&gt;(6/4))),COUNTIF($E$2:E2630,1),0)</f>
        <v>0</v>
      </c>
      <c r="G2630" s="21">
        <f t="shared" si="496"/>
        <v>34310.24031464658</v>
      </c>
      <c r="H2630" s="12">
        <f t="shared" si="497"/>
        <v>4.7994181642553198</v>
      </c>
      <c r="I2630" s="12">
        <f t="shared" si="498"/>
        <v>77.007053340947863</v>
      </c>
      <c r="J2630" s="15">
        <f>IF(OR((ROW(F2630)-MATCH(MAX($F$2:F2630),$F$2:F2630,0))=1,(ROW(F2630)-MATCH(MAX($F$2:F2630),$F$2:F2630,0))&gt;123),IF(OR(((G2629*J2629/C2629*C2630)/(G2629*K2629/D2629*D2630))&lt;(4/6),((G2629*J2629/C2629*C2630)/(G2629*K2629/D2629*D2630))&gt;(6/4)),50%,((G2629*J2629/C2629*C2630)/((G2629*K2629/D2629*D2630)+(G2629*J2629/C2629*C2630)))),((G2629*J2629/C2629*C2630)/((G2629*K2629/D2629*D2630)+(G2629*J2629/C2629*C2630))))</f>
        <v>0.49080783685900764</v>
      </c>
      <c r="K2630" s="18">
        <f t="shared" si="492"/>
        <v>0.50919216314099236</v>
      </c>
      <c r="L2630" s="20">
        <f t="shared" si="493"/>
        <v>0.96389511148683138</v>
      </c>
      <c r="M2630" s="51">
        <f>IF(AND((B2630-$B$2)&gt;123,OR(((U2629*R2629/C2629*C2630)/(U2629*S2629/D2629*D2630))&lt;(4/6),((U2629*R2629/C2629*C2630)/(U2629*S2629/D2629*D2630))&gt;(6/4))),1,0)</f>
        <v>0</v>
      </c>
      <c r="N2630" s="51">
        <f>IF(AND((B2630-$B$2)&gt;123,OR(((U2629*R2629/C2629*C2630)/(U2629*S2629/D2629*D2630))&lt;(4/6),((U2629*R2629/C2629*C2630)/(U2629*S2629/D2629*D2630))&gt;(6/4))),COUNTIF($M$2:M2630,1),0)</f>
        <v>0</v>
      </c>
      <c r="O2630" s="51">
        <f>IF(OR((ROW(N2630)-MATCH(MAX($N$2:N2630),$N$2:N2630,0))=1,(ROW(N2630)-MATCH(MAX($N$2:N2630),$N$2:N2630,0))&gt;123),IF(OR(((U2629*R2629/C2629*C2630)/(U2629*S2629/D2629*D2630))&lt;(4/6),((U2629*R2629/C2629*C2630)/(U2629*S2629/D2629*D2630))&gt;(6/4)),1,0),0)</f>
        <v>0</v>
      </c>
      <c r="P2630" s="47">
        <f>IF(O2630=1,U2629/2/C2630,P2629)</f>
        <v>4.8509981495343588</v>
      </c>
      <c r="Q2630" s="47">
        <f>IF(O2630=1,U2629/2/D2630,Q2629)</f>
        <v>77.834658384261388</v>
      </c>
      <c r="R2630" s="41">
        <f>P2630*C2630/U2629</f>
        <v>0.48874020322596518</v>
      </c>
      <c r="S2630" s="41">
        <f>Q2630*D2630/U2629</f>
        <v>0.50704708157723888</v>
      </c>
      <c r="T2630" s="41">
        <f t="shared" si="499"/>
        <v>0.96389511148683138</v>
      </c>
      <c r="U2630" s="42">
        <f>P2630*C2630+Q2630*D2630</f>
        <v>34678.977030178074</v>
      </c>
      <c r="V2630" s="25">
        <f>B2630</f>
        <v>44865</v>
      </c>
      <c r="W2630">
        <f>C2630/C$2</f>
        <v>1.5263507649582184</v>
      </c>
      <c r="X2630">
        <f>D2630/D$2</f>
        <v>1.6257176639197419</v>
      </c>
      <c r="Y2630">
        <f t="shared" si="500"/>
        <v>1.7339488515089037</v>
      </c>
      <c r="AA2630" s="15">
        <f t="shared" si="501"/>
        <v>-9.2129523671830027E-3</v>
      </c>
      <c r="AB2630" s="15">
        <f t="shared" si="502"/>
        <v>6.5499178724093277E-4</v>
      </c>
      <c r="AC2630" s="15">
        <f t="shared" si="503"/>
        <v>-4.2127151967958909E-3</v>
      </c>
    </row>
    <row r="2631" spans="1:29" x14ac:dyDescent="0.4">
      <c r="A2631" s="43">
        <f t="shared" si="494"/>
        <v>2022</v>
      </c>
      <c r="B2631" s="53">
        <v>44866</v>
      </c>
      <c r="C2631" s="45">
        <v>3634.1732000000002</v>
      </c>
      <c r="D2631" s="45">
        <f>VLOOKUP(B2631,'H11001.CSI  中证全债'!$A$2:$B$2792,2,0)</f>
        <v>226.78399999999999</v>
      </c>
      <c r="E2631" s="14">
        <f t="shared" si="495"/>
        <v>0</v>
      </c>
      <c r="F2631" s="14">
        <f>IF(AND((B2631-$B$2)&gt;123,OR(((G2630*J2630/C2630*C2631)/(G2630*K2630/D2630*D2631))&lt;(4/6),((G2630*J2630/C2630*C2631)/(G2630*K2630/D2630*D2631))&gt;(6/4))),COUNTIF($E$2:E2631,1),0)</f>
        <v>0</v>
      </c>
      <c r="G2631" s="21">
        <f t="shared" si="496"/>
        <v>34905.884453003411</v>
      </c>
      <c r="H2631" s="12">
        <f t="shared" si="497"/>
        <v>4.7994181642553198</v>
      </c>
      <c r="I2631" s="12">
        <f t="shared" si="498"/>
        <v>77.007053340947863</v>
      </c>
      <c r="J2631" s="15">
        <f>IF(OR((ROW(F2631)-MATCH(MAX($F$2:F2631),$F$2:F2631,0))=1,(ROW(F2631)-MATCH(MAX($F$2:F2631),$F$2:F2631,0))&gt;123),IF(OR(((G2630*J2630/C2630*C2631)/(G2630*K2630/D2630*D2631))&lt;(4/6),((G2630*J2630/C2630*C2631)/(G2630*K2630/D2630*D2631))&gt;(6/4)),50%,((G2630*J2630/C2630*C2631)/((G2630*K2630/D2630*D2631)+(G2630*J2630/C2630*C2631)))),((G2630*J2630/C2630*C2631)/((G2630*K2630/D2630*D2631)+(G2630*J2630/C2630*C2631))))</f>
        <v>0.49968414040942971</v>
      </c>
      <c r="K2631" s="18">
        <f t="shared" si="492"/>
        <v>0.50031585959057034</v>
      </c>
      <c r="L2631" s="20">
        <f t="shared" si="493"/>
        <v>0.9987373592720854</v>
      </c>
      <c r="M2631" s="51">
        <f>IF(AND((B2631-$B$2)&gt;123,OR(((U2630*R2630/C2630*C2631)/(U2630*S2630/D2630*D2631))&lt;(4/6),((U2630*R2630/C2630*C2631)/(U2630*S2630/D2630*D2631))&gt;(6/4))),1,0)</f>
        <v>0</v>
      </c>
      <c r="N2631" s="51">
        <f>IF(AND((B2631-$B$2)&gt;123,OR(((U2630*R2630/C2630*C2631)/(U2630*S2630/D2630*D2631))&lt;(4/6),((U2630*R2630/C2630*C2631)/(U2630*S2630/D2630*D2631))&gt;(6/4))),COUNTIF($M$2:M2631,1),0)</f>
        <v>0</v>
      </c>
      <c r="O2631" s="51">
        <f>IF(OR((ROW(N2631)-MATCH(MAX($N$2:N2631),$N$2:N2631,0))=1,(ROW(N2631)-MATCH(MAX($N$2:N2631),$N$2:N2631,0))&gt;123),IF(OR(((U2630*R2630/C2630*C2631)/(U2630*S2630/D2630*D2631))&lt;(4/6),((U2630*R2630/C2630*C2631)/(U2630*S2630/D2630*D2631))&gt;(6/4)),1,0),0)</f>
        <v>0</v>
      </c>
      <c r="P2631" s="47">
        <f>IF(O2631=1,U2630/2/C2631,P2630)</f>
        <v>4.8509981495343588</v>
      </c>
      <c r="Q2631" s="47">
        <f>IF(O2631=1,U2630/2/D2631,Q2630)</f>
        <v>77.834658384261388</v>
      </c>
      <c r="R2631" s="41">
        <f>P2631*C2631/U2630</f>
        <v>0.50835892457110454</v>
      </c>
      <c r="S2631" s="41">
        <f>Q2631*D2631/U2630</f>
        <v>0.50900161073539296</v>
      </c>
      <c r="T2631" s="41">
        <f t="shared" si="499"/>
        <v>0.99873735927208585</v>
      </c>
      <c r="U2631" s="42">
        <f>P2631*C2631+Q2631*D2631</f>
        <v>35281.0226353037</v>
      </c>
      <c r="V2631" s="25">
        <f>B2631</f>
        <v>44866</v>
      </c>
      <c r="W2631">
        <f>C2631/C$2</f>
        <v>1.5809324446776143</v>
      </c>
      <c r="X2631">
        <f>D2631/D$2</f>
        <v>1.6251092798280184</v>
      </c>
      <c r="Y2631">
        <f t="shared" si="500"/>
        <v>1.764051131765185</v>
      </c>
      <c r="AA2631" s="15">
        <f t="shared" si="501"/>
        <v>3.5759591420580161E-2</v>
      </c>
      <c r="AB2631" s="15">
        <f t="shared" si="502"/>
        <v>-3.7422493783856314E-4</v>
      </c>
      <c r="AC2631" s="15">
        <f t="shared" si="503"/>
        <v>1.7360535306497615E-2</v>
      </c>
    </row>
    <row r="2632" spans="1:29" x14ac:dyDescent="0.4">
      <c r="A2632" s="43">
        <f t="shared" si="494"/>
        <v>2022</v>
      </c>
      <c r="B2632" s="53">
        <v>44867</v>
      </c>
      <c r="C2632" s="45">
        <v>3677.8051</v>
      </c>
      <c r="D2632" s="45">
        <f>VLOOKUP(B2632,'H11001.CSI  中证全债'!$A$2:$B$2792,2,0)</f>
        <v>226.7105</v>
      </c>
      <c r="E2632" s="14">
        <f t="shared" si="495"/>
        <v>0</v>
      </c>
      <c r="F2632" s="14">
        <f>IF(AND((B2632-$B$2)&gt;123,OR(((G2631*J2631/C2631*C2632)/(G2631*K2631/D2631*D2632))&lt;(4/6),((G2631*J2631/C2631*C2632)/(G2631*K2631/D2631*D2632))&gt;(6/4))),COUNTIF($E$2:E2632,1),0)</f>
        <v>0</v>
      </c>
      <c r="G2632" s="21">
        <f t="shared" si="496"/>
        <v>35109.632167983829</v>
      </c>
      <c r="H2632" s="12">
        <f t="shared" si="497"/>
        <v>4.7994181642553198</v>
      </c>
      <c r="I2632" s="12">
        <f t="shared" si="498"/>
        <v>77.007053340947863</v>
      </c>
      <c r="J2632" s="15">
        <f>IF(OR((ROW(F2632)-MATCH(MAX($F$2:F2632),$F$2:F2632,0))=1,(ROW(F2632)-MATCH(MAX($F$2:F2632),$F$2:F2632,0))&gt;123),IF(OR(((G2631*J2631/C2631*C2632)/(G2631*K2631/D2631*D2632))&lt;(4/6),((G2631*J2631/C2631*C2632)/(G2631*K2631/D2631*D2632))&gt;(6/4)),50%,((G2631*J2631/C2631*C2632)/((G2631*K2631/D2631*D2632)+(G2631*J2631/C2631*C2632)))),((G2631*J2631/C2631*C2632)/((G2631*K2631/D2631*D2632)+(G2631*J2631/C2631*C2632))))</f>
        <v>0.50274877609304458</v>
      </c>
      <c r="K2632" s="18">
        <f t="shared" si="492"/>
        <v>0.49725122390695542</v>
      </c>
      <c r="L2632" s="20">
        <f t="shared" si="493"/>
        <v>1.0110558846751434</v>
      </c>
      <c r="M2632" s="51">
        <f>IF(AND((B2632-$B$2)&gt;123,OR(((U2631*R2631/C2631*C2632)/(U2631*S2631/D2631*D2632))&lt;(4/6),((U2631*R2631/C2631*C2632)/(U2631*S2631/D2631*D2632))&gt;(6/4))),1,0)</f>
        <v>0</v>
      </c>
      <c r="N2632" s="51">
        <f>IF(AND((B2632-$B$2)&gt;123,OR(((U2631*R2631/C2631*C2632)/(U2631*S2631/D2631*D2632))&lt;(4/6),((U2631*R2631/C2631*C2632)/(U2631*S2631/D2631*D2632))&gt;(6/4))),COUNTIF($M$2:M2632,1),0)</f>
        <v>0</v>
      </c>
      <c r="O2632" s="51">
        <f>IF(OR((ROW(N2632)-MATCH(MAX($N$2:N2632),$N$2:N2632,0))=1,(ROW(N2632)-MATCH(MAX($N$2:N2632),$N$2:N2632,0))&gt;123),IF(OR(((U2631*R2631/C2631*C2632)/(U2631*S2631/D2631*D2632))&lt;(4/6),((U2631*R2631/C2631*C2632)/(U2631*S2631/D2631*D2632))&gt;(6/4)),1,0),0)</f>
        <v>0</v>
      </c>
      <c r="P2632" s="47">
        <f>IF(O2632=1,U2631/2/C2632,P2631)</f>
        <v>4.8509981495343588</v>
      </c>
      <c r="Q2632" s="47">
        <f>IF(O2632=1,U2631/2/D2632,Q2631)</f>
        <v>77.834658384261388</v>
      </c>
      <c r="R2632" s="41">
        <f>P2632*C2632/U2631</f>
        <v>0.50568335047622837</v>
      </c>
      <c r="S2632" s="41">
        <f>Q2632*D2632/U2631</f>
        <v>0.50015370875241627</v>
      </c>
      <c r="T2632" s="41">
        <f t="shared" si="499"/>
        <v>1.0110558846751436</v>
      </c>
      <c r="U2632" s="42">
        <f>P2632*C2632+Q2632*D2632</f>
        <v>35486.960054073119</v>
      </c>
      <c r="V2632" s="25">
        <f>B2632</f>
        <v>44867</v>
      </c>
      <c r="W2632">
        <f>C2632/C$2</f>
        <v>1.5999131268126674</v>
      </c>
      <c r="X2632">
        <f>D2632/D$2</f>
        <v>1.6245825868864205</v>
      </c>
      <c r="Y2632">
        <f t="shared" si="500"/>
        <v>1.774348002703656</v>
      </c>
      <c r="AA2632" s="15">
        <f t="shared" si="501"/>
        <v>1.2006004556964989E-2</v>
      </c>
      <c r="AB2632" s="15">
        <f t="shared" si="502"/>
        <v>-3.240969380555736E-4</v>
      </c>
      <c r="AC2632" s="15">
        <f t="shared" si="503"/>
        <v>5.8370592286445255E-3</v>
      </c>
    </row>
    <row r="2633" spans="1:29" x14ac:dyDescent="0.4">
      <c r="A2633" s="43">
        <f t="shared" si="494"/>
        <v>2022</v>
      </c>
      <c r="B2633" s="53">
        <v>44868</v>
      </c>
      <c r="C2633" s="45">
        <v>3647.8966</v>
      </c>
      <c r="D2633" s="45">
        <f>VLOOKUP(B2633,'H11001.CSI  中证全债'!$A$2:$B$2792,2,0)</f>
        <v>226.71019999999999</v>
      </c>
      <c r="E2633" s="14">
        <f t="shared" si="495"/>
        <v>0</v>
      </c>
      <c r="F2633" s="14">
        <f>IF(AND((B2633-$B$2)&gt;123,OR(((G2632*J2632/C2632*C2633)/(G2632*K2632/D2632*D2633))&lt;(4/6),((G2632*J2632/C2632*C2633)/(G2632*K2632/D2632*D2633))&gt;(6/4))),COUNTIF($E$2:E2633,1),0)</f>
        <v>0</v>
      </c>
      <c r="G2633" s="21">
        <f t="shared" si="496"/>
        <v>34966.065667702198</v>
      </c>
      <c r="H2633" s="12">
        <f t="shared" si="497"/>
        <v>4.7994181642553198</v>
      </c>
      <c r="I2633" s="12">
        <f t="shared" si="498"/>
        <v>77.007053340947863</v>
      </c>
      <c r="J2633" s="15">
        <f>IF(OR((ROW(F2633)-MATCH(MAX($F$2:F2633),$F$2:F2633,0))=1,(ROW(F2633)-MATCH(MAX($F$2:F2633),$F$2:F2633,0))&gt;123),IF(OR(((G2632*J2632/C2632*C2633)/(G2632*K2632/D2632*D2633))&lt;(4/6),((G2632*J2632/C2632*C2633)/(G2632*K2632/D2632*D2633))&gt;(6/4)),50%,((G2632*J2632/C2632*C2633)/((G2632*K2632/D2632*D2633)+(G2632*J2632/C2632*C2633)))),((G2632*J2632/C2632*C2633)/((G2632*K2632/D2632*D2633)+(G2632*J2632/C2632*C2633))))</f>
        <v>0.50070778250402326</v>
      </c>
      <c r="K2633" s="18">
        <f t="shared" si="492"/>
        <v>0.49929221749597674</v>
      </c>
      <c r="L2633" s="20">
        <f t="shared" si="493"/>
        <v>1.0028351433458063</v>
      </c>
      <c r="M2633" s="51">
        <f>IF(AND((B2633-$B$2)&gt;123,OR(((U2632*R2632/C2632*C2633)/(U2632*S2632/D2632*D2633))&lt;(4/6),((U2632*R2632/C2632*C2633)/(U2632*S2632/D2632*D2633))&gt;(6/4))),1,0)</f>
        <v>0</v>
      </c>
      <c r="N2633" s="51">
        <f>IF(AND((B2633-$B$2)&gt;123,OR(((U2632*R2632/C2632*C2633)/(U2632*S2632/D2632*D2633))&lt;(4/6),((U2632*R2632/C2632*C2633)/(U2632*S2632/D2632*D2633))&gt;(6/4))),COUNTIF($M$2:M2633,1),0)</f>
        <v>0</v>
      </c>
      <c r="O2633" s="51">
        <f>IF(OR((ROW(N2633)-MATCH(MAX($N$2:N2633),$N$2:N2633,0))=1,(ROW(N2633)-MATCH(MAX($N$2:N2633),$N$2:N2633,0))&gt;123),IF(OR(((U2632*R2632/C2632*C2633)/(U2632*S2632/D2632*D2633))&lt;(4/6),((U2632*R2632/C2632*C2633)/(U2632*S2632/D2632*D2633))&gt;(6/4)),1,0),0)</f>
        <v>0</v>
      </c>
      <c r="P2633" s="47">
        <f>IF(O2633=1,U2632/2/C2633,P2632)</f>
        <v>4.8509981495343588</v>
      </c>
      <c r="Q2633" s="47">
        <f>IF(O2633=1,U2632/2/D2633,Q2632)</f>
        <v>77.834658384261388</v>
      </c>
      <c r="R2633" s="41">
        <f>P2633*C2633/U2632</f>
        <v>0.49866034254071234</v>
      </c>
      <c r="S2633" s="41">
        <f>Q2633*D2633/U2632</f>
        <v>0.49725056590758082</v>
      </c>
      <c r="T2633" s="41">
        <f t="shared" si="499"/>
        <v>1.0028351433458067</v>
      </c>
      <c r="U2633" s="42">
        <f>P2633*C2633+Q2633*D2633</f>
        <v>35341.850625520252</v>
      </c>
      <c r="V2633" s="25">
        <f>B2633</f>
        <v>44868</v>
      </c>
      <c r="W2633">
        <f>C2633/C$2</f>
        <v>1.5869023770713948</v>
      </c>
      <c r="X2633">
        <f>D2633/D$2</f>
        <v>1.6245804371193118</v>
      </c>
      <c r="Y2633">
        <f t="shared" si="500"/>
        <v>1.7670925312760126</v>
      </c>
      <c r="AA2633" s="15">
        <f t="shared" si="501"/>
        <v>-8.1321601299643165E-3</v>
      </c>
      <c r="AB2633" s="15">
        <f t="shared" si="502"/>
        <v>-1.323273514097778E-6</v>
      </c>
      <c r="AC2633" s="15">
        <f t="shared" si="503"/>
        <v>-4.0890915517067805E-3</v>
      </c>
    </row>
    <row r="2634" spans="1:29" x14ac:dyDescent="0.4">
      <c r="A2634" s="43">
        <f t="shared" si="494"/>
        <v>2022</v>
      </c>
      <c r="B2634" s="53">
        <v>44869</v>
      </c>
      <c r="C2634" s="45">
        <v>3767.1745999999998</v>
      </c>
      <c r="D2634" s="45">
        <f>VLOOKUP(B2634,'H11001.CSI  中证全债'!$A$2:$B$2792,2,0)</f>
        <v>226.64609999999999</v>
      </c>
      <c r="E2634" s="14">
        <f t="shared" si="495"/>
        <v>0</v>
      </c>
      <c r="F2634" s="14">
        <f>IF(AND((B2634-$B$2)&gt;123,OR(((G2633*J2633/C2633*C2634)/(G2633*K2633/D2633*D2634))&lt;(4/6),((G2633*J2633/C2633*C2634)/(G2633*K2633/D2633*D2634))&gt;(6/4))),COUNTIF($E$2:E2634,1),0)</f>
        <v>0</v>
      </c>
      <c r="G2634" s="21">
        <f t="shared" si="496"/>
        <v>35533.594515379089</v>
      </c>
      <c r="H2634" s="12">
        <f t="shared" si="497"/>
        <v>4.7994181642553198</v>
      </c>
      <c r="I2634" s="12">
        <f t="shared" si="498"/>
        <v>77.007053340947863</v>
      </c>
      <c r="J2634" s="15">
        <f>IF(OR((ROW(F2634)-MATCH(MAX($F$2:F2634),$F$2:F2634,0))=1,(ROW(F2634)-MATCH(MAX($F$2:F2634),$F$2:F2634,0))&gt;123),IF(OR(((G2633*J2633/C2633*C2634)/(G2633*K2633/D2633*D2634))&lt;(4/6),((G2633*J2633/C2633*C2634)/(G2633*K2633/D2633*D2634))&gt;(6/4)),50%,((G2633*J2633/C2633*C2634)/((G2633*K2633/D2633*D2634)+(G2633*J2633/C2633*C2634)))),((G2633*J2633/C2633*C2634)/((G2633*K2633/D2633*D2634)+(G2633*J2633/C2633*C2634))))</f>
        <v>0.5088212000431328</v>
      </c>
      <c r="K2634" s="18">
        <f t="shared" si="492"/>
        <v>0.4911787999568672</v>
      </c>
      <c r="L2634" s="20">
        <f t="shared" si="493"/>
        <v>1.0359184885174499</v>
      </c>
      <c r="M2634" s="51">
        <f>IF(AND((B2634-$B$2)&gt;123,OR(((U2633*R2633/C2633*C2634)/(U2633*S2633/D2633*D2634))&lt;(4/6),((U2633*R2633/C2633*C2634)/(U2633*S2633/D2633*D2634))&gt;(6/4))),1,0)</f>
        <v>0</v>
      </c>
      <c r="N2634" s="51">
        <f>IF(AND((B2634-$B$2)&gt;123,OR(((U2633*R2633/C2633*C2634)/(U2633*S2633/D2633*D2634))&lt;(4/6),((U2633*R2633/C2633*C2634)/(U2633*S2633/D2633*D2634))&gt;(6/4))),COUNTIF($M$2:M2634,1),0)</f>
        <v>0</v>
      </c>
      <c r="O2634" s="51">
        <f>IF(OR((ROW(N2634)-MATCH(MAX($N$2:N2634),$N$2:N2634,0))=1,(ROW(N2634)-MATCH(MAX($N$2:N2634),$N$2:N2634,0))&gt;123),IF(OR(((U2633*R2633/C2633*C2634)/(U2633*S2633/D2633*D2634))&lt;(4/6),((U2633*R2633/C2633*C2634)/(U2633*S2633/D2633*D2634))&gt;(6/4)),1,0),0)</f>
        <v>0</v>
      </c>
      <c r="P2634" s="47">
        <f>IF(O2634=1,U2633/2/C2634,P2633)</f>
        <v>4.8509981495343588</v>
      </c>
      <c r="Q2634" s="47">
        <f>IF(O2634=1,U2633/2/D2634,Q2633)</f>
        <v>77.834658384261388</v>
      </c>
      <c r="R2634" s="41">
        <f>P2634*C2634/U2633</f>
        <v>0.51707979888231526</v>
      </c>
      <c r="S2634" s="41">
        <f>Q2634*D2634/U2633</f>
        <v>0.49915104770678542</v>
      </c>
      <c r="T2634" s="41">
        <f t="shared" si="499"/>
        <v>1.0359184885174511</v>
      </c>
      <c r="U2634" s="42">
        <f>P2634*C2634+Q2634*D2634</f>
        <v>35915.478781197977</v>
      </c>
      <c r="V2634" s="25">
        <f>B2634</f>
        <v>44869</v>
      </c>
      <c r="W2634">
        <f>C2634/C$2</f>
        <v>1.6387905094631741</v>
      </c>
      <c r="X2634">
        <f>D2634/D$2</f>
        <v>1.6241211035471155</v>
      </c>
      <c r="Y2634">
        <f t="shared" si="500"/>
        <v>1.7957739390598988</v>
      </c>
      <c r="AA2634" s="15">
        <f t="shared" si="501"/>
        <v>3.2697746970130614E-2</v>
      </c>
      <c r="AB2634" s="15">
        <f t="shared" si="502"/>
        <v>-2.8273981497084488E-4</v>
      </c>
      <c r="AC2634" s="15">
        <f t="shared" si="503"/>
        <v>1.6230846589100567E-2</v>
      </c>
    </row>
    <row r="2635" spans="1:29" x14ac:dyDescent="0.4">
      <c r="A2635" s="43">
        <f t="shared" si="494"/>
        <v>2022</v>
      </c>
      <c r="B2635" s="53">
        <v>44872</v>
      </c>
      <c r="C2635" s="45">
        <v>3775.2970999999998</v>
      </c>
      <c r="D2635" s="45">
        <f>VLOOKUP(B2635,'H11001.CSI  中证全债'!$A$2:$B$2792,2,0)</f>
        <v>226.6549</v>
      </c>
      <c r="E2635" s="14">
        <f t="shared" si="495"/>
        <v>0</v>
      </c>
      <c r="F2635" s="14">
        <f>IF(AND((B2635-$B$2)&gt;123,OR(((G2634*J2634/C2634*C2635)/(G2634*K2634/D2634*D2635))&lt;(4/6),((G2634*J2634/C2634*C2635)/(G2634*K2634/D2634*D2635))&gt;(6/4))),COUNTIF($E$2:E2635,1),0)</f>
        <v>0</v>
      </c>
      <c r="G2635" s="21">
        <f t="shared" si="496"/>
        <v>35573.255451487654</v>
      </c>
      <c r="H2635" s="12">
        <f t="shared" si="497"/>
        <v>4.7994181642553198</v>
      </c>
      <c r="I2635" s="12">
        <f t="shared" si="498"/>
        <v>77.007053340947863</v>
      </c>
      <c r="J2635" s="15">
        <f>IF(OR((ROW(F2635)-MATCH(MAX($F$2:F2635),$F$2:F2635,0))=1,(ROW(F2635)-MATCH(MAX($F$2:F2635),$F$2:F2635,0))&gt;123),IF(OR(((G2634*J2634/C2634*C2635)/(G2634*K2634/D2634*D2635))&lt;(4/6),((G2634*J2634/C2634*C2635)/(G2634*K2634/D2634*D2635))&gt;(6/4)),50%,((G2634*J2634/C2634*C2635)/((G2634*K2634/D2634*D2635)+(G2634*J2634/C2634*C2635)))),((G2634*J2634/C2634*C2635)/((G2634*K2634/D2634*D2635)+(G2634*J2634/C2634*C2635))))</f>
        <v>0.5093497698547772</v>
      </c>
      <c r="K2635" s="18">
        <f t="shared" si="492"/>
        <v>0.4906502301452228</v>
      </c>
      <c r="L2635" s="20">
        <f t="shared" si="493"/>
        <v>1.038111751632155</v>
      </c>
      <c r="M2635" s="51">
        <f>IF(AND((B2635-$B$2)&gt;123,OR(((U2634*R2634/C2634*C2635)/(U2634*S2634/D2634*D2635))&lt;(4/6),((U2634*R2634/C2634*C2635)/(U2634*S2634/D2634*D2635))&gt;(6/4))),1,0)</f>
        <v>0</v>
      </c>
      <c r="N2635" s="51">
        <f>IF(AND((B2635-$B$2)&gt;123,OR(((U2634*R2634/C2634*C2635)/(U2634*S2634/D2634*D2635))&lt;(4/6),((U2634*R2634/C2634*C2635)/(U2634*S2634/D2634*D2635))&gt;(6/4))),COUNTIF($M$2:M2635,1),0)</f>
        <v>0</v>
      </c>
      <c r="O2635" s="51">
        <f>IF(OR((ROW(N2635)-MATCH(MAX($N$2:N2635),$N$2:N2635,0))=1,(ROW(N2635)-MATCH(MAX($N$2:N2635),$N$2:N2635,0))&gt;123),IF(OR(((U2634*R2634/C2634*C2635)/(U2634*S2634/D2634*D2635))&lt;(4/6),((U2634*R2634/C2634*C2635)/(U2634*S2634/D2634*D2635))&gt;(6/4)),1,0),0)</f>
        <v>0</v>
      </c>
      <c r="P2635" s="47">
        <f>IF(O2635=1,U2634/2/C2635,P2634)</f>
        <v>4.8509981495343588</v>
      </c>
      <c r="Q2635" s="47">
        <f>IF(O2635=1,U2634/2/D2635,Q2634)</f>
        <v>77.834658384261388</v>
      </c>
      <c r="R2635" s="41">
        <f>P2635*C2635/U2634</f>
        <v>0.50991828224297331</v>
      </c>
      <c r="S2635" s="41">
        <f>Q2635*D2635/U2634</f>
        <v>0.49119787098186868</v>
      </c>
      <c r="T2635" s="41">
        <f t="shared" si="499"/>
        <v>1.0381117516321556</v>
      </c>
      <c r="U2635" s="42">
        <f>P2635*C2635+Q2635*D2635</f>
        <v>35955.565958661355</v>
      </c>
      <c r="V2635" s="25">
        <f>B2635</f>
        <v>44872</v>
      </c>
      <c r="W2635">
        <f>C2635/C$2</f>
        <v>1.6423239469399276</v>
      </c>
      <c r="X2635">
        <f>D2635/D$2</f>
        <v>1.6241841633823002</v>
      </c>
      <c r="Y2635">
        <f t="shared" si="500"/>
        <v>1.7977782979330676</v>
      </c>
      <c r="AA2635" s="15">
        <f t="shared" si="501"/>
        <v>2.1561251766772926E-3</v>
      </c>
      <c r="AB2635" s="15">
        <f t="shared" si="502"/>
        <v>3.8827052395884465E-5</v>
      </c>
      <c r="AC2635" s="15">
        <f t="shared" si="503"/>
        <v>1.1161532248420425E-3</v>
      </c>
    </row>
    <row r="2636" spans="1:29" x14ac:dyDescent="0.4">
      <c r="A2636" s="43">
        <f t="shared" si="494"/>
        <v>2022</v>
      </c>
      <c r="B2636" s="53">
        <v>44873</v>
      </c>
      <c r="C2636" s="45">
        <v>3749.3251</v>
      </c>
      <c r="D2636" s="45">
        <f>VLOOKUP(B2636,'H11001.CSI  中证全债'!$A$2:$B$2792,2,0)</f>
        <v>226.6285</v>
      </c>
      <c r="E2636" s="14">
        <f t="shared" si="495"/>
        <v>0</v>
      </c>
      <c r="F2636" s="14">
        <f>IF(AND((B2636-$B$2)&gt;123,OR(((G2635*J2635/C2635*C2636)/(G2635*K2635/D2635*D2636))&lt;(4/6),((G2635*J2635/C2635*C2636)/(G2635*K2635/D2635*D2636))&gt;(6/4))),COUNTIF($E$2:E2636,1),0)</f>
        <v>0</v>
      </c>
      <c r="G2636" s="21">
        <f t="shared" si="496"/>
        <v>35446.571976717416</v>
      </c>
      <c r="H2636" s="12">
        <f t="shared" si="497"/>
        <v>4.7994181642553198</v>
      </c>
      <c r="I2636" s="12">
        <f t="shared" si="498"/>
        <v>77.007053340947863</v>
      </c>
      <c r="J2636" s="15">
        <f>IF(OR((ROW(F2636)-MATCH(MAX($F$2:F2636),$F$2:F2636,0))=1,(ROW(F2636)-MATCH(MAX($F$2:F2636),$F$2:F2636,0))&gt;123),IF(OR(((G2635*J2635/C2635*C2636)/(G2635*K2635/D2635*D2636))&lt;(4/6),((G2635*J2635/C2635*C2636)/(G2635*K2635/D2635*D2636))&gt;(6/4)),50%,((G2635*J2635/C2635*C2636)/((G2635*K2635/D2635*D2636)+(G2635*J2635/C2635*C2636)))),((G2635*J2635/C2635*C2636)/((G2635*K2635/D2635*D2636)+(G2635*J2635/C2635*C2636))))</f>
        <v>0.50765357508923248</v>
      </c>
      <c r="K2636" s="18">
        <f t="shared" si="492"/>
        <v>0.49234642491076752</v>
      </c>
      <c r="L2636" s="20">
        <f t="shared" si="493"/>
        <v>1.0310902027596509</v>
      </c>
      <c r="M2636" s="51">
        <f>IF(AND((B2636-$B$2)&gt;123,OR(((U2635*R2635/C2635*C2636)/(U2635*S2635/D2635*D2636))&lt;(4/6),((U2635*R2635/C2635*C2636)/(U2635*S2635/D2635*D2636))&gt;(6/4))),1,0)</f>
        <v>0</v>
      </c>
      <c r="N2636" s="51">
        <f>IF(AND((B2636-$B$2)&gt;123,OR(((U2635*R2635/C2635*C2636)/(U2635*S2635/D2635*D2636))&lt;(4/6),((U2635*R2635/C2635*C2636)/(U2635*S2635/D2635*D2636))&gt;(6/4))),COUNTIF($M$2:M2636,1),0)</f>
        <v>0</v>
      </c>
      <c r="O2636" s="51">
        <f>IF(OR((ROW(N2636)-MATCH(MAX($N$2:N2636),$N$2:N2636,0))=1,(ROW(N2636)-MATCH(MAX($N$2:N2636),$N$2:N2636,0))&gt;123),IF(OR(((U2635*R2635/C2635*C2636)/(U2635*S2635/D2635*D2636))&lt;(4/6),((U2635*R2635/C2635*C2636)/(U2635*S2635/D2635*D2636))&gt;(6/4)),1,0),0)</f>
        <v>0</v>
      </c>
      <c r="P2636" s="47">
        <f>IF(O2636=1,U2635/2/C2636,P2635)</f>
        <v>4.8509981495343588</v>
      </c>
      <c r="Q2636" s="47">
        <f>IF(O2636=1,U2635/2/D2636,Q2635)</f>
        <v>77.834658384261388</v>
      </c>
      <c r="R2636" s="41">
        <f>P2636*C2636/U2635</f>
        <v>0.50584571921392363</v>
      </c>
      <c r="S2636" s="41">
        <f>Q2636*D2636/U2635</f>
        <v>0.49059308085757952</v>
      </c>
      <c r="T2636" s="41">
        <f t="shared" si="499"/>
        <v>1.0310902027596511</v>
      </c>
      <c r="U2636" s="42">
        <f>P2636*C2636+Q2636*D2636</f>
        <v>35827.520999740307</v>
      </c>
      <c r="V2636" s="25">
        <f>B2636</f>
        <v>44873</v>
      </c>
      <c r="W2636">
        <f>C2636/C$2</f>
        <v>1.6310256473836031</v>
      </c>
      <c r="X2636">
        <f>D2636/D$2</f>
        <v>1.6239949838767467</v>
      </c>
      <c r="Y2636">
        <f t="shared" si="500"/>
        <v>1.7913760499870153</v>
      </c>
      <c r="AA2636" s="15">
        <f t="shared" si="501"/>
        <v>-6.8794585729423652E-3</v>
      </c>
      <c r="AB2636" s="15">
        <f t="shared" si="502"/>
        <v>-1.1647663474290137E-4</v>
      </c>
      <c r="AC2636" s="15">
        <f t="shared" si="503"/>
        <v>-3.5611999284967943E-3</v>
      </c>
    </row>
    <row r="2637" spans="1:29" x14ac:dyDescent="0.4">
      <c r="A2637" s="43">
        <f t="shared" si="494"/>
        <v>2022</v>
      </c>
      <c r="B2637" s="53">
        <v>44874</v>
      </c>
      <c r="C2637" s="45">
        <v>3714.2703999999999</v>
      </c>
      <c r="D2637" s="45">
        <f>VLOOKUP(B2637,'H11001.CSI  中证全债'!$A$2:$B$2792,2,0)</f>
        <v>226.59909999999999</v>
      </c>
      <c r="E2637" s="14">
        <f t="shared" si="495"/>
        <v>0</v>
      </c>
      <c r="F2637" s="14">
        <f>IF(AND((B2637-$B$2)&gt;123,OR(((G2636*J2636/C2636*C2637)/(G2636*K2636/D2636*D2637))&lt;(4/6),((G2636*J2636/C2636*C2637)/(G2636*K2636/D2636*D2637))&gt;(6/4))),COUNTIF($E$2:E2637,1),0)</f>
        <v>0</v>
      </c>
      <c r="G2637" s="21">
        <f t="shared" si="496"/>
        <v>35276.065805426668</v>
      </c>
      <c r="H2637" s="12">
        <f t="shared" si="497"/>
        <v>4.7994181642553198</v>
      </c>
      <c r="I2637" s="12">
        <f t="shared" si="498"/>
        <v>77.007053340947863</v>
      </c>
      <c r="J2637" s="15">
        <f>IF(OR((ROW(F2637)-MATCH(MAX($F$2:F2637),$F$2:F2637,0))=1,(ROW(F2637)-MATCH(MAX($F$2:F2637),$F$2:F2637,0))&gt;123),IF(OR(((G2636*J2636/C2636*C2637)/(G2636*K2636/D2636*D2637))&lt;(4/6),((G2636*J2636/C2636*C2637)/(G2636*K2636/D2636*D2637))&gt;(6/4)),50%,((G2636*J2636/C2636*C2637)/((G2636*K2636/D2636*D2637)+(G2636*J2636/C2636*C2637)))),((G2636*J2636/C2636*C2637)/((G2636*K2636/D2636*D2637)+(G2636*J2636/C2636*C2637))))</f>
        <v>0.50533800801487261</v>
      </c>
      <c r="K2637" s="18">
        <f t="shared" si="492"/>
        <v>0.49466199198512739</v>
      </c>
      <c r="L2637" s="20">
        <f t="shared" si="493"/>
        <v>1.0215824466054109</v>
      </c>
      <c r="M2637" s="51">
        <f>IF(AND((B2637-$B$2)&gt;123,OR(((U2636*R2636/C2636*C2637)/(U2636*S2636/D2636*D2637))&lt;(4/6),((U2636*R2636/C2636*C2637)/(U2636*S2636/D2636*D2637))&gt;(6/4))),1,0)</f>
        <v>0</v>
      </c>
      <c r="N2637" s="51">
        <f>IF(AND((B2637-$B$2)&gt;123,OR(((U2636*R2636/C2636*C2637)/(U2636*S2636/D2636*D2637))&lt;(4/6),((U2636*R2636/C2636*C2637)/(U2636*S2636/D2636*D2637))&gt;(6/4))),COUNTIF($M$2:M2637,1),0)</f>
        <v>0</v>
      </c>
      <c r="O2637" s="51">
        <f>IF(OR((ROW(N2637)-MATCH(MAX($N$2:N2637),$N$2:N2637,0))=1,(ROW(N2637)-MATCH(MAX($N$2:N2637),$N$2:N2637,0))&gt;123),IF(OR(((U2636*R2636/C2636*C2637)/(U2636*S2636/D2636*D2637))&lt;(4/6),((U2636*R2636/C2636*C2637)/(U2636*S2636/D2636*D2637))&gt;(6/4)),1,0),0)</f>
        <v>0</v>
      </c>
      <c r="P2637" s="47">
        <f>IF(O2637=1,U2636/2/C2637,P2636)</f>
        <v>4.8509981495343588</v>
      </c>
      <c r="Q2637" s="47">
        <f>IF(O2637=1,U2636/2/D2637,Q2636)</f>
        <v>77.834658384261388</v>
      </c>
      <c r="R2637" s="41">
        <f>P2637*C2637/U2636</f>
        <v>0.50290721586349341</v>
      </c>
      <c r="S2637" s="41">
        <f>Q2637*D2637/U2636</f>
        <v>0.49228255392855469</v>
      </c>
      <c r="T2637" s="41">
        <f t="shared" si="499"/>
        <v>1.0215824466054118</v>
      </c>
      <c r="U2637" s="42">
        <f>P2637*C2637+Q2637*D2637</f>
        <v>35655.182375951321</v>
      </c>
      <c r="V2637" s="25">
        <f>B2637</f>
        <v>44874</v>
      </c>
      <c r="W2637">
        <f>C2637/C$2</f>
        <v>1.6157762056210474</v>
      </c>
      <c r="X2637">
        <f>D2637/D$2</f>
        <v>1.6237843067001072</v>
      </c>
      <c r="Y2637">
        <f t="shared" si="500"/>
        <v>1.782759118797566</v>
      </c>
      <c r="AA2637" s="15">
        <f t="shared" si="501"/>
        <v>-9.3496026791596298E-3</v>
      </c>
      <c r="AB2637" s="15">
        <f t="shared" si="502"/>
        <v>-1.2972772621289153E-4</v>
      </c>
      <c r="AC2637" s="15">
        <f t="shared" si="503"/>
        <v>-4.8102302079520154E-3</v>
      </c>
    </row>
    <row r="2638" spans="1:29" x14ac:dyDescent="0.4">
      <c r="A2638" s="43">
        <f t="shared" si="494"/>
        <v>2022</v>
      </c>
      <c r="B2638" s="53">
        <v>44875</v>
      </c>
      <c r="C2638" s="45">
        <v>3685.6885000000002</v>
      </c>
      <c r="D2638" s="45">
        <f>VLOOKUP(B2638,'H11001.CSI  中证全债'!$A$2:$B$2792,2,0)</f>
        <v>226.5239</v>
      </c>
      <c r="E2638" s="14">
        <f t="shared" si="495"/>
        <v>0</v>
      </c>
      <c r="F2638" s="14">
        <f>IF(AND((B2638-$B$2)&gt;123,OR(((G2637*J2637/C2637*C2638)/(G2637*K2637/D2637*D2638))&lt;(4/6),((G2637*J2637/C2637*C2638)/(G2637*K2637/D2637*D2638))&gt;(6/4))),COUNTIF($E$2:E2638,1),0)</f>
        <v>0</v>
      </c>
      <c r="G2638" s="21">
        <f t="shared" si="496"/>
        <v>35133.098384986501</v>
      </c>
      <c r="H2638" s="12">
        <f t="shared" si="497"/>
        <v>4.7994181642553198</v>
      </c>
      <c r="I2638" s="12">
        <f t="shared" si="498"/>
        <v>77.007053340947863</v>
      </c>
      <c r="J2638" s="15">
        <f>IF(OR((ROW(F2638)-MATCH(MAX($F$2:F2638),$F$2:F2638,0))=1,(ROW(F2638)-MATCH(MAX($F$2:F2638),$F$2:F2638,0))&gt;123),IF(OR(((G2637*J2637/C2637*C2638)/(G2637*K2637/D2637*D2638))&lt;(4/6),((G2637*J2637/C2637*C2638)/(G2637*K2637/D2637*D2638))&gt;(6/4)),50%,((G2637*J2637/C2637*C2638)/((G2637*K2637/D2637*D2638)+(G2637*J2637/C2637*C2638)))),((G2637*J2637/C2637*C2638)/((G2637*K2637/D2637*D2638)+(G2637*J2637/C2637*C2638))))</f>
        <v>0.50348990404575578</v>
      </c>
      <c r="K2638" s="18">
        <f t="shared" si="492"/>
        <v>0.49651009595424422</v>
      </c>
      <c r="L2638" s="20">
        <f t="shared" si="493"/>
        <v>1.0140577364858956</v>
      </c>
      <c r="M2638" s="51">
        <f>IF(AND((B2638-$B$2)&gt;123,OR(((U2637*R2637/C2637*C2638)/(U2637*S2637/D2637*D2638))&lt;(4/6),((U2637*R2637/C2637*C2638)/(U2637*S2637/D2637*D2638))&gt;(6/4))),1,0)</f>
        <v>0</v>
      </c>
      <c r="N2638" s="51">
        <f>IF(AND((B2638-$B$2)&gt;123,OR(((U2637*R2637/C2637*C2638)/(U2637*S2637/D2637*D2638))&lt;(4/6),((U2637*R2637/C2637*C2638)/(U2637*S2637/D2637*D2638))&gt;(6/4))),COUNTIF($M$2:M2638,1),0)</f>
        <v>0</v>
      </c>
      <c r="O2638" s="51">
        <f>IF(OR((ROW(N2638)-MATCH(MAX($N$2:N2638),$N$2:N2638,0))=1,(ROW(N2638)-MATCH(MAX($N$2:N2638),$N$2:N2638,0))&gt;123),IF(OR(((U2637*R2637/C2637*C2638)/(U2637*S2637/D2637*D2638))&lt;(4/6),((U2637*R2637/C2637*C2638)/(U2637*S2637/D2637*D2638))&gt;(6/4)),1,0),0)</f>
        <v>0</v>
      </c>
      <c r="P2638" s="47">
        <f>IF(O2638=1,U2637/2/C2638,P2637)</f>
        <v>4.8509981495343588</v>
      </c>
      <c r="Q2638" s="47">
        <f>IF(O2638=1,U2637/2/D2638,Q2637)</f>
        <v>77.834658384261388</v>
      </c>
      <c r="R2638" s="41">
        <f>P2638*C2638/U2637</f>
        <v>0.50144935187091522</v>
      </c>
      <c r="S2638" s="41">
        <f>Q2638*D2638/U2637</f>
        <v>0.49449783166058375</v>
      </c>
      <c r="T2638" s="41">
        <f t="shared" si="499"/>
        <v>1.014057736485896</v>
      </c>
      <c r="U2638" s="42">
        <f>P2638*C2638+Q2638*D2638</f>
        <v>35510.678465630655</v>
      </c>
      <c r="V2638" s="25">
        <f>B2638</f>
        <v>44875</v>
      </c>
      <c r="W2638">
        <f>C2638/C$2</f>
        <v>1.6033425513745931</v>
      </c>
      <c r="X2638">
        <f>D2638/D$2</f>
        <v>1.6232454317448941</v>
      </c>
      <c r="Y2638">
        <f t="shared" si="500"/>
        <v>1.7755339232815328</v>
      </c>
      <c r="AA2638" s="15">
        <f t="shared" si="501"/>
        <v>-7.6951586508078318E-3</v>
      </c>
      <c r="AB2638" s="15">
        <f t="shared" si="502"/>
        <v>-3.3186363052628565E-4</v>
      </c>
      <c r="AC2638" s="15">
        <f t="shared" si="503"/>
        <v>-4.0528164685010859E-3</v>
      </c>
    </row>
    <row r="2639" spans="1:29" x14ac:dyDescent="0.4">
      <c r="A2639" s="43">
        <f t="shared" si="494"/>
        <v>2022</v>
      </c>
      <c r="B2639" s="53">
        <v>44876</v>
      </c>
      <c r="C2639" s="45">
        <v>3788.4387000000002</v>
      </c>
      <c r="D2639" s="45">
        <f>VLOOKUP(B2639,'H11001.CSI  中证全债'!$A$2:$B$2792,2,0)</f>
        <v>226.2336</v>
      </c>
      <c r="E2639" s="14">
        <f t="shared" si="495"/>
        <v>0</v>
      </c>
      <c r="F2639" s="14">
        <f>IF(AND((B2639-$B$2)&gt;123,OR(((G2638*J2638/C2638*C2639)/(G2638*K2638/D2638*D2639))&lt;(4/6),((G2638*J2638/C2638*C2639)/(G2638*K2638/D2638*D2639))&gt;(6/4))),COUNTIF($E$2:E2639,1),0)</f>
        <v>0</v>
      </c>
      <c r="G2639" s="21">
        <f t="shared" si="496"/>
        <v>35603.88441366249</v>
      </c>
      <c r="H2639" s="12">
        <f t="shared" si="497"/>
        <v>4.7994181642553198</v>
      </c>
      <c r="I2639" s="12">
        <f t="shared" si="498"/>
        <v>77.007053340947863</v>
      </c>
      <c r="J2639" s="15">
        <f>IF(OR((ROW(F2639)-MATCH(MAX($F$2:F2639),$F$2:F2639,0))=1,(ROW(F2639)-MATCH(MAX($F$2:F2639),$F$2:F2639,0))&gt;123),IF(OR(((G2638*J2638/C2638*C2639)/(G2638*K2638/D2638*D2639))&lt;(4/6),((G2638*J2638/C2638*C2639)/(G2638*K2638/D2638*D2639))&gt;(6/4)),50%,((G2638*J2638/C2638*C2639)/((G2638*K2638/D2638*D2639)+(G2638*J2638/C2638*C2639)))),((G2638*J2638/C2638*C2639)/((G2638*K2638/D2638*D2639)+(G2638*J2638/C2638*C2639))))</f>
        <v>0.51068308445498189</v>
      </c>
      <c r="K2639" s="18">
        <f t="shared" si="492"/>
        <v>0.48931691554501811</v>
      </c>
      <c r="L2639" s="20">
        <f t="shared" si="493"/>
        <v>1.0436652979514625</v>
      </c>
      <c r="M2639" s="51">
        <f>IF(AND((B2639-$B$2)&gt;123,OR(((U2638*R2638/C2638*C2639)/(U2638*S2638/D2638*D2639))&lt;(4/6),((U2638*R2638/C2638*C2639)/(U2638*S2638/D2638*D2639))&gt;(6/4))),1,0)</f>
        <v>0</v>
      </c>
      <c r="N2639" s="51">
        <f>IF(AND((B2639-$B$2)&gt;123,OR(((U2638*R2638/C2638*C2639)/(U2638*S2638/D2638*D2639))&lt;(4/6),((U2638*R2638/C2638*C2639)/(U2638*S2638/D2638*D2639))&gt;(6/4))),COUNTIF($M$2:M2639,1),0)</f>
        <v>0</v>
      </c>
      <c r="O2639" s="51">
        <f>IF(OR((ROW(N2639)-MATCH(MAX($N$2:N2639),$N$2:N2639,0))=1,(ROW(N2639)-MATCH(MAX($N$2:N2639),$N$2:N2639,0))&gt;123),IF(OR(((U2638*R2638/C2638*C2639)/(U2638*S2638/D2638*D2639))&lt;(4/6),((U2638*R2638/C2638*C2639)/(U2638*S2638/D2638*D2639))&gt;(6/4)),1,0),0)</f>
        <v>0</v>
      </c>
      <c r="P2639" s="47">
        <f>IF(O2639=1,U2638/2/C2639,P2638)</f>
        <v>4.8509981495343588</v>
      </c>
      <c r="Q2639" s="47">
        <f>IF(O2639=1,U2638/2/D2639,Q2638)</f>
        <v>77.834658384261388</v>
      </c>
      <c r="R2639" s="41">
        <f>P2639*C2639/U2638</f>
        <v>0.51752627427581788</v>
      </c>
      <c r="S2639" s="41">
        <f>Q2639*D2639/U2638</f>
        <v>0.49587379717581276</v>
      </c>
      <c r="T2639" s="41">
        <f t="shared" si="499"/>
        <v>1.0436652979514629</v>
      </c>
      <c r="U2639" s="42">
        <f>P2639*C2639+Q2639*D2639</f>
        <v>35986.524094365988</v>
      </c>
      <c r="V2639" s="25">
        <f>B2639</f>
        <v>44876</v>
      </c>
      <c r="W2639">
        <f>C2639/C$2</f>
        <v>1.6480407855911443</v>
      </c>
      <c r="X2639">
        <f>D2639/D$2</f>
        <v>1.6211651737728412</v>
      </c>
      <c r="Y2639">
        <f t="shared" si="500"/>
        <v>1.7993262047182994</v>
      </c>
      <c r="AA2639" s="15">
        <f t="shared" si="501"/>
        <v>2.7878156279349087E-2</v>
      </c>
      <c r="AB2639" s="15">
        <f t="shared" si="502"/>
        <v>-1.2815424774161865E-3</v>
      </c>
      <c r="AC2639" s="15">
        <f t="shared" si="503"/>
        <v>1.3400071451630691E-2</v>
      </c>
    </row>
    <row r="2640" spans="1:29" x14ac:dyDescent="0.4">
      <c r="A2640" s="43">
        <f t="shared" si="494"/>
        <v>2022</v>
      </c>
      <c r="B2640" s="53">
        <v>44879</v>
      </c>
      <c r="C2640" s="45">
        <v>3794.0171</v>
      </c>
      <c r="D2640" s="45">
        <f>VLOOKUP(B2640,'H11001.CSI  中证全债'!$A$2:$B$2792,2,0)</f>
        <v>225.3083</v>
      </c>
      <c r="E2640" s="14">
        <f t="shared" si="495"/>
        <v>0</v>
      </c>
      <c r="F2640" s="14">
        <f>IF(AND((B2640-$B$2)&gt;123,OR(((G2639*J2639/C2639*C2640)/(G2639*K2639/D2639*D2640))&lt;(4/6),((G2639*J2639/C2639*C2640)/(G2639*K2639/D2639*D2640))&gt;(6/4))),COUNTIF($E$2:E2640,1),0)</f>
        <v>0</v>
      </c>
      <c r="G2640" s="21">
        <f t="shared" si="496"/>
        <v>35559.402861493596</v>
      </c>
      <c r="H2640" s="12">
        <f t="shared" si="497"/>
        <v>4.7994181642553198</v>
      </c>
      <c r="I2640" s="12">
        <f t="shared" si="498"/>
        <v>77.007053340947863</v>
      </c>
      <c r="J2640" s="15">
        <f>IF(OR((ROW(F2640)-MATCH(MAX($F$2:F2640),$F$2:F2640,0))=1,(ROW(F2640)-MATCH(MAX($F$2:F2640),$F$2:F2640,0))&gt;123),IF(OR(((G2639*J2639/C2639*C2640)/(G2639*K2639/D2639*D2640))&lt;(4/6),((G2639*J2639/C2639*C2640)/(G2639*K2639/D2639*D2640))&gt;(6/4)),50%,((G2639*J2639/C2639*C2640)/((G2639*K2639/D2639*D2640)+(G2639*J2639/C2639*C2640)))),((G2639*J2639/C2639*C2640)/((G2639*K2639/D2639*D2640)+(G2639*J2639/C2639*C2640))))</f>
        <v>0.51207481340901406</v>
      </c>
      <c r="K2640" s="18">
        <f t="shared" si="492"/>
        <v>0.48792518659098594</v>
      </c>
      <c r="L2640" s="20">
        <f t="shared" si="493"/>
        <v>1.0494945280172061</v>
      </c>
      <c r="M2640" s="51">
        <f>IF(AND((B2640-$B$2)&gt;123,OR(((U2639*R2639/C2639*C2640)/(U2639*S2639/D2639*D2640))&lt;(4/6),((U2639*R2639/C2639*C2640)/(U2639*S2639/D2639*D2640))&gt;(6/4))),1,0)</f>
        <v>0</v>
      </c>
      <c r="N2640" s="51">
        <f>IF(AND((B2640-$B$2)&gt;123,OR(((U2639*R2639/C2639*C2640)/(U2639*S2639/D2639*D2640))&lt;(4/6),((U2639*R2639/C2639*C2640)/(U2639*S2639/D2639*D2640))&gt;(6/4))),COUNTIF($M$2:M2640,1),0)</f>
        <v>0</v>
      </c>
      <c r="O2640" s="51">
        <f>IF(OR((ROW(N2640)-MATCH(MAX($N$2:N2640),$N$2:N2640,0))=1,(ROW(N2640)-MATCH(MAX($N$2:N2640),$N$2:N2640,0))&gt;123),IF(OR(((U2639*R2639/C2639*C2640)/(U2639*S2639/D2639*D2640))&lt;(4/6),((U2639*R2639/C2639*C2640)/(U2639*S2639/D2639*D2640))&gt;(6/4)),1,0),0)</f>
        <v>0</v>
      </c>
      <c r="P2640" s="47">
        <f>IF(O2640=1,U2639/2/C2640,P2639)</f>
        <v>4.8509981495343588</v>
      </c>
      <c r="Q2640" s="47">
        <f>IF(O2640=1,U2639/2/D2640,Q2639)</f>
        <v>77.834658384261388</v>
      </c>
      <c r="R2640" s="41">
        <f>P2640*C2640/U2639</f>
        <v>0.51143505505393183</v>
      </c>
      <c r="S2640" s="41">
        <f>Q2640*D2640/U2639</f>
        <v>0.487315599463084</v>
      </c>
      <c r="T2640" s="41">
        <f t="shared" si="499"/>
        <v>1.0494945280172074</v>
      </c>
      <c r="U2640" s="42">
        <f>P2640*C2640+Q2640*D2640</f>
        <v>35941.564493040394</v>
      </c>
      <c r="V2640" s="25">
        <f>B2640</f>
        <v>44879</v>
      </c>
      <c r="W2640">
        <f>C2640/C$2</f>
        <v>1.650467492592723</v>
      </c>
      <c r="X2640">
        <f>D2640/D$2</f>
        <v>1.6145345754209959</v>
      </c>
      <c r="Y2640">
        <f t="shared" si="500"/>
        <v>1.7970782246520196</v>
      </c>
      <c r="AA2640" s="15">
        <f t="shared" si="501"/>
        <v>1.472479942726812E-3</v>
      </c>
      <c r="AB2640" s="15">
        <f t="shared" si="502"/>
        <v>-4.0900202268805419E-3</v>
      </c>
      <c r="AC2640" s="15">
        <f t="shared" si="503"/>
        <v>-1.2493454829841655E-3</v>
      </c>
    </row>
    <row r="2641" spans="1:29" x14ac:dyDescent="0.4">
      <c r="A2641" s="43">
        <f t="shared" si="494"/>
        <v>2022</v>
      </c>
      <c r="B2641" s="53">
        <v>44880</v>
      </c>
      <c r="C2641" s="45">
        <v>3865.9726000000001</v>
      </c>
      <c r="D2641" s="45">
        <f>VLOOKUP(B2641,'H11001.CSI  中证全债'!$A$2:$B$2792,2,0)</f>
        <v>225.2345</v>
      </c>
      <c r="E2641" s="14">
        <f t="shared" si="495"/>
        <v>0</v>
      </c>
      <c r="F2641" s="14">
        <f>IF(AND((B2641-$B$2)&gt;123,OR(((G2640*J2640/C2640*C2641)/(G2640*K2640/D2640*D2641))&lt;(4/6),((G2640*J2640/C2640*C2641)/(G2640*K2640/D2640*D2641))&gt;(6/4))),COUNTIF($E$2:E2641,1),0)</f>
        <v>0</v>
      </c>
      <c r="G2641" s="21">
        <f t="shared" si="496"/>
        <v>35899.064274675111</v>
      </c>
      <c r="H2641" s="12">
        <f t="shared" si="497"/>
        <v>4.7994181642553198</v>
      </c>
      <c r="I2641" s="12">
        <f t="shared" si="498"/>
        <v>77.007053340947863</v>
      </c>
      <c r="J2641" s="15">
        <f>IF(OR((ROW(F2641)-MATCH(MAX($F$2:F2641),$F$2:F2641,0))=1,(ROW(F2641)-MATCH(MAX($F$2:F2641),$F$2:F2641,0))&gt;123),IF(OR(((G2640*J2640/C2640*C2641)/(G2640*K2640/D2640*D2641))&lt;(4/6),((G2640*J2640/C2640*C2641)/(G2640*K2640/D2640*D2641))&gt;(6/4)),50%,((G2640*J2640/C2640*C2641)/((G2640*K2640/D2640*D2641)+(G2640*J2640/C2640*C2641)))),((G2640*J2640/C2640*C2641)/((G2640*K2640/D2640*D2641)+(G2640*J2640/C2640*C2641))))</f>
        <v>0.51684965872613375</v>
      </c>
      <c r="K2641" s="18">
        <f t="shared" si="492"/>
        <v>0.48315034127386625</v>
      </c>
      <c r="L2641" s="20">
        <f t="shared" si="493"/>
        <v>1.0697491330822957</v>
      </c>
      <c r="M2641" s="51">
        <f>IF(AND((B2641-$B$2)&gt;123,OR(((U2640*R2640/C2640*C2641)/(U2640*S2640/D2640*D2641))&lt;(4/6),((U2640*R2640/C2640*C2641)/(U2640*S2640/D2640*D2641))&gt;(6/4))),1,0)</f>
        <v>0</v>
      </c>
      <c r="N2641" s="51">
        <f>IF(AND((B2641-$B$2)&gt;123,OR(((U2640*R2640/C2640*C2641)/(U2640*S2640/D2640*D2641))&lt;(4/6),((U2640*R2640/C2640*C2641)/(U2640*S2640/D2640*D2641))&gt;(6/4))),COUNTIF($M$2:M2641,1),0)</f>
        <v>0</v>
      </c>
      <c r="O2641" s="51">
        <f>IF(OR((ROW(N2641)-MATCH(MAX($N$2:N2641),$N$2:N2641,0))=1,(ROW(N2641)-MATCH(MAX($N$2:N2641),$N$2:N2641,0))&gt;123),IF(OR(((U2640*R2640/C2640*C2641)/(U2640*S2640/D2640*D2641))&lt;(4/6),((U2640*R2640/C2640*C2641)/(U2640*S2640/D2640*D2641))&gt;(6/4)),1,0),0)</f>
        <v>0</v>
      </c>
      <c r="P2641" s="47">
        <f>IF(O2641=1,U2640/2/C2641,P2640)</f>
        <v>4.8509981495343588</v>
      </c>
      <c r="Q2641" s="47">
        <f>IF(O2641=1,U2640/2/D2641,Q2640)</f>
        <v>77.834658384261388</v>
      </c>
      <c r="R2641" s="41">
        <f>P2641*C2641/U2640</f>
        <v>0.52178657755373903</v>
      </c>
      <c r="S2641" s="41">
        <f>Q2641*D2641/U2640</f>
        <v>0.48776536611934562</v>
      </c>
      <c r="T2641" s="41">
        <f t="shared" si="499"/>
        <v>1.0697491330822966</v>
      </c>
      <c r="U2641" s="42">
        <f>P2641*C2641+Q2641*D2641</f>
        <v>36284.876292600457</v>
      </c>
      <c r="V2641" s="25">
        <f>B2641</f>
        <v>44880</v>
      </c>
      <c r="W2641">
        <f>C2641/C$2</f>
        <v>1.6817694637048868</v>
      </c>
      <c r="X2641">
        <f>D2641/D$2</f>
        <v>1.6140057327122894</v>
      </c>
      <c r="Y2641">
        <f t="shared" si="500"/>
        <v>1.8142438146300228</v>
      </c>
      <c r="AA2641" s="15">
        <f t="shared" si="501"/>
        <v>1.8965518104807622E-2</v>
      </c>
      <c r="AB2641" s="15">
        <f t="shared" si="502"/>
        <v>-3.2755118209126799E-4</v>
      </c>
      <c r="AC2641" s="15">
        <f t="shared" si="503"/>
        <v>9.5519436730846508E-3</v>
      </c>
    </row>
    <row r="2642" spans="1:29" x14ac:dyDescent="0.4">
      <c r="A2642" s="43">
        <f t="shared" si="494"/>
        <v>2022</v>
      </c>
      <c r="B2642" s="53">
        <v>44881</v>
      </c>
      <c r="C2642" s="45">
        <v>3834.3899000000001</v>
      </c>
      <c r="D2642" s="45">
        <f>VLOOKUP(B2642,'H11001.CSI  中证全债'!$A$2:$B$2792,2,0)</f>
        <v>224.8639</v>
      </c>
      <c r="E2642" s="14">
        <f t="shared" si="495"/>
        <v>0</v>
      </c>
      <c r="F2642" s="14">
        <f>IF(AND((B2642-$B$2)&gt;123,OR(((G2641*J2641/C2641*C2642)/(G2641*K2641/D2641*D2642))&lt;(4/6),((G2641*J2641/C2641*C2642)/(G2641*K2641/D2641*D2642))&gt;(6/4))),COUNTIF($E$2:E2642,1),0)</f>
        <v>0</v>
      </c>
      <c r="G2642" s="21">
        <f t="shared" si="496"/>
        <v>35718.946876650727</v>
      </c>
      <c r="H2642" s="12">
        <f t="shared" si="497"/>
        <v>4.7994181642553198</v>
      </c>
      <c r="I2642" s="12">
        <f t="shared" si="498"/>
        <v>77.007053340947863</v>
      </c>
      <c r="J2642" s="15">
        <f>IF(OR((ROW(F2642)-MATCH(MAX($F$2:F2642),$F$2:F2642,0))=1,(ROW(F2642)-MATCH(MAX($F$2:F2642),$F$2:F2642,0))&gt;123),IF(OR(((G2641*J2641/C2641*C2642)/(G2641*K2641/D2641*D2642))&lt;(4/6),((G2641*J2641/C2641*C2642)/(G2641*K2641/D2641*D2642))&gt;(6/4)),50%,((G2641*J2641/C2641*C2642)/((G2641*K2641/D2641*D2642)+(G2641*J2641/C2641*C2642)))),((G2641*J2641/C2641*C2642)/((G2641*K2641/D2641*D2642)+(G2641*J2641/C2641*C2642))))</f>
        <v>0.51521229330887619</v>
      </c>
      <c r="K2642" s="18">
        <f t="shared" si="492"/>
        <v>0.48478770669112381</v>
      </c>
      <c r="L2642" s="20">
        <f t="shared" si="493"/>
        <v>1.062758576997368</v>
      </c>
      <c r="M2642" s="51">
        <f>IF(AND((B2642-$B$2)&gt;123,OR(((U2641*R2641/C2641*C2642)/(U2641*S2641/D2641*D2642))&lt;(4/6),((U2641*R2641/C2641*C2642)/(U2641*S2641/D2641*D2642))&gt;(6/4))),1,0)</f>
        <v>0</v>
      </c>
      <c r="N2642" s="51">
        <f>IF(AND((B2642-$B$2)&gt;123,OR(((U2641*R2641/C2641*C2642)/(U2641*S2641/D2641*D2642))&lt;(4/6),((U2641*R2641/C2641*C2642)/(U2641*S2641/D2641*D2642))&gt;(6/4))),COUNTIF($M$2:M2642,1),0)</f>
        <v>0</v>
      </c>
      <c r="O2642" s="51">
        <f>IF(OR((ROW(N2642)-MATCH(MAX($N$2:N2642),$N$2:N2642,0))=1,(ROW(N2642)-MATCH(MAX($N$2:N2642),$N$2:N2642,0))&gt;123),IF(OR(((U2641*R2641/C2641*C2642)/(U2641*S2641/D2641*D2642))&lt;(4/6),((U2641*R2641/C2641*C2642)/(U2641*S2641/D2641*D2642))&gt;(6/4)),1,0),0)</f>
        <v>0</v>
      </c>
      <c r="P2642" s="47">
        <f>IF(O2642=1,U2641/2/C2642,P2641)</f>
        <v>4.8509981495343588</v>
      </c>
      <c r="Q2642" s="47">
        <f>IF(O2642=1,U2641/2/D2642,Q2641)</f>
        <v>77.834658384261388</v>
      </c>
      <c r="R2642" s="41">
        <f>P2642*C2642/U2641</f>
        <v>0.5126273039901873</v>
      </c>
      <c r="S2642" s="41">
        <f>Q2642*D2642/U2641</f>
        <v>0.4823553675177315</v>
      </c>
      <c r="T2642" s="41">
        <f t="shared" si="499"/>
        <v>1.0627585769973691</v>
      </c>
      <c r="U2642" s="42">
        <f>P2642*C2642+Q2642*D2642</f>
        <v>36102.82314894595</v>
      </c>
      <c r="V2642" s="25">
        <f>B2642</f>
        <v>44881</v>
      </c>
      <c r="W2642">
        <f>C2642/C$2</f>
        <v>1.6680304060505848</v>
      </c>
      <c r="X2642">
        <f>D2642/D$2</f>
        <v>1.6113500537441776</v>
      </c>
      <c r="Y2642">
        <f t="shared" si="500"/>
        <v>1.8051411574472975</v>
      </c>
      <c r="AA2642" s="15">
        <f t="shared" si="501"/>
        <v>-8.1694060635607579E-3</v>
      </c>
      <c r="AB2642" s="15">
        <f t="shared" si="502"/>
        <v>-1.6453962425827529E-3</v>
      </c>
      <c r="AC2642" s="15">
        <f t="shared" si="503"/>
        <v>-5.0173284920812522E-3</v>
      </c>
    </row>
    <row r="2643" spans="1:29" x14ac:dyDescent="0.4">
      <c r="A2643" s="43">
        <f t="shared" si="494"/>
        <v>2022</v>
      </c>
      <c r="B2643" s="53">
        <v>44882</v>
      </c>
      <c r="C2643" s="45">
        <v>3818.6640000000002</v>
      </c>
      <c r="D2643" s="45">
        <f>VLOOKUP(B2643,'H11001.CSI  中证全债'!$A$2:$B$2792,2,0)</f>
        <v>224.96100000000001</v>
      </c>
      <c r="E2643" s="14">
        <f t="shared" si="495"/>
        <v>0</v>
      </c>
      <c r="F2643" s="14">
        <f>IF(AND((B2643-$B$2)&gt;123,OR(((G2642*J2642/C2642*C2643)/(G2642*K2642/D2642*D2643))&lt;(4/6),((G2642*J2642/C2642*C2643)/(G2642*K2642/D2642*D2643))&gt;(6/4))),COUNTIF($E$2:E2643,1),0)</f>
        <v>0</v>
      </c>
      <c r="G2643" s="21">
        <f t="shared" si="496"/>
        <v>35650.949091420873</v>
      </c>
      <c r="H2643" s="12">
        <f t="shared" si="497"/>
        <v>4.7994181642553198</v>
      </c>
      <c r="I2643" s="12">
        <f t="shared" si="498"/>
        <v>77.007053340947863</v>
      </c>
      <c r="J2643" s="15">
        <f>IF(OR((ROW(F2643)-MATCH(MAX($F$2:F2643),$F$2:F2643,0))=1,(ROW(F2643)-MATCH(MAX($F$2:F2643),$F$2:F2643,0))&gt;123),IF(OR(((G2642*J2642/C2642*C2643)/(G2642*K2642/D2642*D2643))&lt;(4/6),((G2642*J2642/C2642*C2643)/(G2642*K2642/D2642*D2643))&gt;(6/4)),50%,((G2642*J2642/C2642*C2643)/((G2642*K2642/D2642*D2643)+(G2642*J2642/C2642*C2643)))),((G2642*J2642/C2642*C2643)/((G2642*K2642/D2642*D2643)+(G2642*J2642/C2642*C2643))))</f>
        <v>0.51407790905623385</v>
      </c>
      <c r="K2643" s="18">
        <f t="shared" si="492"/>
        <v>0.48592209094376615</v>
      </c>
      <c r="L2643" s="20">
        <f t="shared" si="493"/>
        <v>1.0579430707868889</v>
      </c>
      <c r="M2643" s="51">
        <f>IF(AND((B2643-$B$2)&gt;123,OR(((U2642*R2642/C2642*C2643)/(U2642*S2642/D2642*D2643))&lt;(4/6),((U2642*R2642/C2642*C2643)/(U2642*S2642/D2642*D2643))&gt;(6/4))),1,0)</f>
        <v>0</v>
      </c>
      <c r="N2643" s="51">
        <f>IF(AND((B2643-$B$2)&gt;123,OR(((U2642*R2642/C2642*C2643)/(U2642*S2642/D2642*D2643))&lt;(4/6),((U2642*R2642/C2642*C2643)/(U2642*S2642/D2642*D2643))&gt;(6/4))),COUNTIF($M$2:M2643,1),0)</f>
        <v>0</v>
      </c>
      <c r="O2643" s="51">
        <f>IF(OR((ROW(N2643)-MATCH(MAX($N$2:N2643),$N$2:N2643,0))=1,(ROW(N2643)-MATCH(MAX($N$2:N2643),$N$2:N2643,0))&gt;123),IF(OR(((U2642*R2642/C2642*C2643)/(U2642*S2642/D2642*D2643))&lt;(4/6),((U2642*R2642/C2642*C2643)/(U2642*S2642/D2642*D2643))&gt;(6/4)),1,0),0)</f>
        <v>0</v>
      </c>
      <c r="P2643" s="47">
        <f>IF(O2643=1,U2642/2/C2643,P2642)</f>
        <v>4.8509981495343588</v>
      </c>
      <c r="Q2643" s="47">
        <f>IF(O2643=1,U2642/2/D2643,Q2642)</f>
        <v>77.834658384261388</v>
      </c>
      <c r="R2643" s="41">
        <f>P2643*C2643/U2642</f>
        <v>0.51309926432261033</v>
      </c>
      <c r="S2643" s="41">
        <f>Q2643*D2643/U2642</f>
        <v>0.48499704614632161</v>
      </c>
      <c r="T2643" s="41">
        <f t="shared" si="499"/>
        <v>1.0579430707868898</v>
      </c>
      <c r="U2643" s="42">
        <f>P2643*C2643+Q2643*D2643</f>
        <v>36034.0945824753</v>
      </c>
      <c r="V2643" s="25">
        <f>B2643</f>
        <v>44882</v>
      </c>
      <c r="W2643">
        <f>C2643/C$2</f>
        <v>1.6611893491819261</v>
      </c>
      <c r="X2643">
        <f>D2643/D$2</f>
        <v>1.612045861698316</v>
      </c>
      <c r="Y2643">
        <f t="shared" si="500"/>
        <v>1.8017047291237649</v>
      </c>
      <c r="AA2643" s="15">
        <f t="shared" si="501"/>
        <v>-4.1012782763693023E-3</v>
      </c>
      <c r="AB2643" s="15">
        <f t="shared" si="502"/>
        <v>4.3181675671366548E-4</v>
      </c>
      <c r="AC2643" s="15">
        <f t="shared" si="503"/>
        <v>-1.9036895310681201E-3</v>
      </c>
    </row>
    <row r="2644" spans="1:29" x14ac:dyDescent="0.4">
      <c r="A2644" s="43">
        <f t="shared" si="494"/>
        <v>2022</v>
      </c>
      <c r="B2644" s="53">
        <v>44883</v>
      </c>
      <c r="C2644" s="45">
        <v>3801.5686000000001</v>
      </c>
      <c r="D2644" s="45">
        <f>VLOOKUP(B2644,'H11001.CSI  中证全债'!$A$2:$B$2792,2,0)</f>
        <v>224.9324</v>
      </c>
      <c r="E2644" s="14">
        <f t="shared" si="495"/>
        <v>0</v>
      </c>
      <c r="F2644" s="14">
        <f>IF(AND((B2644-$B$2)&gt;123,OR(((G2643*J2643/C2643*C2644)/(G2643*K2643/D2643*D2644))&lt;(4/6),((G2643*J2643/C2643*C2644)/(G2643*K2643/D2643*D2644))&gt;(6/4))),COUNTIF($E$2:E2644,1),0)</f>
        <v>0</v>
      </c>
      <c r="G2644" s="21">
        <f t="shared" si="496"/>
        <v>35566.698716410116</v>
      </c>
      <c r="H2644" s="12">
        <f t="shared" si="497"/>
        <v>4.7994181642553198</v>
      </c>
      <c r="I2644" s="12">
        <f t="shared" si="498"/>
        <v>77.007053340947863</v>
      </c>
      <c r="J2644" s="15">
        <f>IF(OR((ROW(F2644)-MATCH(MAX($F$2:F2644),$F$2:F2644,0))=1,(ROW(F2644)-MATCH(MAX($F$2:F2644),$F$2:F2644,0))&gt;123),IF(OR(((G2643*J2643/C2643*C2644)/(G2643*K2643/D2643*D2644))&lt;(4/6),((G2643*J2643/C2643*C2644)/(G2643*K2643/D2643*D2644))&gt;(6/4)),50%,((G2643*J2643/C2643*C2644)/((G2643*K2643/D2643*D2644)+(G2643*J2643/C2643*C2644)))),((G2643*J2643/C2643*C2644)/((G2643*K2643/D2643*D2644)+(G2643*J2643/C2643*C2644))))</f>
        <v>0.51298878023459804</v>
      </c>
      <c r="K2644" s="18">
        <f t="shared" si="492"/>
        <v>0.48701121976540196</v>
      </c>
      <c r="L2644" s="20">
        <f t="shared" si="493"/>
        <v>1.0533407843903673</v>
      </c>
      <c r="M2644" s="51">
        <f>IF(AND((B2644-$B$2)&gt;123,OR(((U2643*R2643/C2643*C2644)/(U2643*S2643/D2643*D2644))&lt;(4/6),((U2643*R2643/C2643*C2644)/(U2643*S2643/D2643*D2644))&gt;(6/4))),1,0)</f>
        <v>0</v>
      </c>
      <c r="N2644" s="51">
        <f>IF(AND((B2644-$B$2)&gt;123,OR(((U2643*R2643/C2643*C2644)/(U2643*S2643/D2643*D2644))&lt;(4/6),((U2643*R2643/C2643*C2644)/(U2643*S2643/D2643*D2644))&gt;(6/4))),COUNTIF($M$2:M2644,1),0)</f>
        <v>0</v>
      </c>
      <c r="O2644" s="51">
        <f>IF(OR((ROW(N2644)-MATCH(MAX($N$2:N2644),$N$2:N2644,0))=1,(ROW(N2644)-MATCH(MAX($N$2:N2644),$N$2:N2644,0))&gt;123),IF(OR(((U2643*R2643/C2643*C2644)/(U2643*S2643/D2643*D2644))&lt;(4/6),((U2643*R2643/C2643*C2644)/(U2643*S2643/D2643*D2644))&gt;(6/4)),1,0),0)</f>
        <v>0</v>
      </c>
      <c r="P2644" s="47">
        <f>IF(O2644=1,U2643/2/C2644,P2643)</f>
        <v>4.8509981495343588</v>
      </c>
      <c r="Q2644" s="47">
        <f>IF(O2644=1,U2643/2/D2644,Q2643)</f>
        <v>77.834658384261388</v>
      </c>
      <c r="R2644" s="41">
        <f>P2644*C2644/U2643</f>
        <v>0.51177648439921275</v>
      </c>
      <c r="S2644" s="41">
        <f>Q2644*D2644/U2643</f>
        <v>0.48586031413889313</v>
      </c>
      <c r="T2644" s="41">
        <f t="shared" si="499"/>
        <v>1.0533407843903688</v>
      </c>
      <c r="U2644" s="42">
        <f>P2644*C2644+Q2644*D2644</f>
        <v>35948.938757479962</v>
      </c>
      <c r="V2644" s="25">
        <f>B2644</f>
        <v>44883</v>
      </c>
      <c r="W2644">
        <f>C2644/C$2</f>
        <v>1.653752534526328</v>
      </c>
      <c r="X2644">
        <f>D2644/D$2</f>
        <v>1.6118409172339663</v>
      </c>
      <c r="Y2644">
        <f t="shared" si="500"/>
        <v>1.7974469378739981</v>
      </c>
      <c r="AA2644" s="15">
        <f t="shared" si="501"/>
        <v>-4.4768013106154525E-3</v>
      </c>
      <c r="AB2644" s="15">
        <f t="shared" si="502"/>
        <v>-1.2713314752332838E-4</v>
      </c>
      <c r="AC2644" s="15">
        <f t="shared" si="503"/>
        <v>-2.36320146189406E-3</v>
      </c>
    </row>
    <row r="2645" spans="1:29" x14ac:dyDescent="0.4">
      <c r="A2645" s="43">
        <f t="shared" si="494"/>
        <v>2022</v>
      </c>
      <c r="B2645" s="53">
        <v>44886</v>
      </c>
      <c r="C2645" s="45">
        <v>3769.1269000000002</v>
      </c>
      <c r="D2645" s="45">
        <f>VLOOKUP(B2645,'H11001.CSI  中证全债'!$A$2:$B$2792,2,0)</f>
        <v>225.136</v>
      </c>
      <c r="E2645" s="14">
        <f t="shared" si="495"/>
        <v>0</v>
      </c>
      <c r="F2645" s="14">
        <f>IF(AND((B2645-$B$2)&gt;123,OR(((G2644*J2644/C2644*C2645)/(G2644*K2644/D2644*D2645))&lt;(4/6),((G2644*J2644/C2644*C2645)/(G2644*K2644/D2644*D2645))&gt;(6/4))),COUNTIF($E$2:E2645,1),0)</f>
        <v>0</v>
      </c>
      <c r="G2645" s="21">
        <f t="shared" si="496"/>
        <v>35426.676068211011</v>
      </c>
      <c r="H2645" s="12">
        <f t="shared" si="497"/>
        <v>4.7994181642553198</v>
      </c>
      <c r="I2645" s="12">
        <f t="shared" si="498"/>
        <v>77.007053340947863</v>
      </c>
      <c r="J2645" s="15">
        <f>IF(OR((ROW(F2645)-MATCH(MAX($F$2:F2645),$F$2:F2645,0))=1,(ROW(F2645)-MATCH(MAX($F$2:F2645),$F$2:F2645,0))&gt;123),IF(OR(((G2644*J2644/C2644*C2645)/(G2644*K2644/D2644*D2645))&lt;(4/6),((G2644*J2644/C2644*C2645)/(G2644*K2644/D2644*D2645))&gt;(6/4)),50%,((G2644*J2644/C2644*C2645)/((G2644*K2644/D2644*D2645)+(G2644*J2644/C2644*C2645)))),((G2644*J2644/C2644*C2645)/((G2644*K2644/D2644*D2645)+(G2644*J2644/C2644*C2645))))</f>
        <v>0.51062132028456042</v>
      </c>
      <c r="K2645" s="18">
        <f t="shared" si="492"/>
        <v>0.48937867971543958</v>
      </c>
      <c r="L2645" s="20">
        <f t="shared" si="493"/>
        <v>1.0434073682602456</v>
      </c>
      <c r="M2645" s="51">
        <f>IF(AND((B2645-$B$2)&gt;123,OR(((U2644*R2644/C2644*C2645)/(U2644*S2644/D2644*D2645))&lt;(4/6),((U2644*R2644/C2644*C2645)/(U2644*S2644/D2644*D2645))&gt;(6/4))),1,0)</f>
        <v>0</v>
      </c>
      <c r="N2645" s="51">
        <f>IF(AND((B2645-$B$2)&gt;123,OR(((U2644*R2644/C2644*C2645)/(U2644*S2644/D2644*D2645))&lt;(4/6),((U2644*R2644/C2644*C2645)/(U2644*S2644/D2644*D2645))&gt;(6/4))),COUNTIF($M$2:M2645,1),0)</f>
        <v>0</v>
      </c>
      <c r="O2645" s="51">
        <f>IF(OR((ROW(N2645)-MATCH(MAX($N$2:N2645),$N$2:N2645,0))=1,(ROW(N2645)-MATCH(MAX($N$2:N2645),$N$2:N2645,0))&gt;123),IF(OR(((U2644*R2644/C2644*C2645)/(U2644*S2644/D2644*D2645))&lt;(4/6),((U2644*R2644/C2644*C2645)/(U2644*S2644/D2644*D2645))&gt;(6/4)),1,0),0)</f>
        <v>0</v>
      </c>
      <c r="P2645" s="47">
        <f>IF(O2645=1,U2644/2/C2645,P2644)</f>
        <v>4.8509981495343588</v>
      </c>
      <c r="Q2645" s="47">
        <f>IF(O2645=1,U2644/2/D2645,Q2644)</f>
        <v>77.834658384261388</v>
      </c>
      <c r="R2645" s="41">
        <f>P2645*C2645/U2644</f>
        <v>0.50861105360045678</v>
      </c>
      <c r="S2645" s="41">
        <f>Q2645*D2645/U2644</f>
        <v>0.48745204324989844</v>
      </c>
      <c r="T2645" s="41">
        <f t="shared" si="499"/>
        <v>1.0434073682602474</v>
      </c>
      <c r="U2645" s="42">
        <f>P2645*C2645+Q2645*D2645</f>
        <v>35807.411267259246</v>
      </c>
      <c r="V2645" s="25">
        <f>B2645</f>
        <v>44886</v>
      </c>
      <c r="W2645">
        <f>C2645/C$2</f>
        <v>1.6396397960111417</v>
      </c>
      <c r="X2645">
        <f>D2645/D$2</f>
        <v>1.6132998925116444</v>
      </c>
      <c r="Y2645">
        <f t="shared" si="500"/>
        <v>1.7903705633629623</v>
      </c>
      <c r="AA2645" s="15">
        <f t="shared" si="501"/>
        <v>-8.5337668245680787E-3</v>
      </c>
      <c r="AB2645" s="15">
        <f t="shared" si="502"/>
        <v>9.0516083943437131E-4</v>
      </c>
      <c r="AC2645" s="15">
        <f t="shared" si="503"/>
        <v>-3.9369031496448992E-3</v>
      </c>
    </row>
    <row r="2646" spans="1:29" x14ac:dyDescent="0.4">
      <c r="A2646" s="43">
        <f t="shared" si="494"/>
        <v>2022</v>
      </c>
      <c r="B2646" s="53">
        <v>44887</v>
      </c>
      <c r="C2646" s="45">
        <v>3769.5727000000002</v>
      </c>
      <c r="D2646" s="45">
        <f>VLOOKUP(B2646,'H11001.CSI  中证全债'!$A$2:$B$2792,2,0)</f>
        <v>225.12970000000001</v>
      </c>
      <c r="E2646" s="14">
        <f t="shared" si="495"/>
        <v>0</v>
      </c>
      <c r="F2646" s="14">
        <f>IF(AND((B2646-$B$2)&gt;123,OR(((G2645*J2645/C2645*C2646)/(G2645*K2645/D2645*D2646))&lt;(4/6),((G2645*J2645/C2645*C2646)/(G2645*K2645/D2645*D2646))&gt;(6/4))),COUNTIF($E$2:E2646,1),0)</f>
        <v>0</v>
      </c>
      <c r="G2646" s="21">
        <f t="shared" si="496"/>
        <v>35428.330504392587</v>
      </c>
      <c r="H2646" s="12">
        <f t="shared" si="497"/>
        <v>4.7994181642553198</v>
      </c>
      <c r="I2646" s="12">
        <f t="shared" si="498"/>
        <v>77.007053340947863</v>
      </c>
      <c r="J2646" s="15">
        <f>IF(OR((ROW(F2646)-MATCH(MAX($F$2:F2646),$F$2:F2646,0))=1,(ROW(F2646)-MATCH(MAX($F$2:F2646),$F$2:F2646,0))&gt;123),IF(OR(((G2645*J2645/C2645*C2646)/(G2645*K2645/D2645*D2646))&lt;(4/6),((G2645*J2645/C2645*C2646)/(G2645*K2645/D2645*D2646))&gt;(6/4)),50%,((G2645*J2645/C2645*C2646)/((G2645*K2645/D2645*D2646)+(G2645*J2645/C2645*C2646)))),((G2645*J2645/C2645*C2646)/((G2645*K2645/D2645*D2646)+(G2645*J2645/C2645*C2646))))</f>
        <v>0.51065786703152327</v>
      </c>
      <c r="K2646" s="18">
        <f t="shared" si="492"/>
        <v>0.48934213296847673</v>
      </c>
      <c r="L2646" s="20">
        <f t="shared" si="493"/>
        <v>1.0435599810989904</v>
      </c>
      <c r="M2646" s="51">
        <f>IF(AND((B2646-$B$2)&gt;123,OR(((U2645*R2645/C2645*C2646)/(U2645*S2645/D2645*D2646))&lt;(4/6),((U2645*R2645/C2645*C2646)/(U2645*S2645/D2645*D2646))&gt;(6/4))),1,0)</f>
        <v>0</v>
      </c>
      <c r="N2646" s="51">
        <f>IF(AND((B2646-$B$2)&gt;123,OR(((U2645*R2645/C2645*C2646)/(U2645*S2645/D2645*D2646))&lt;(4/6),((U2645*R2645/C2645*C2646)/(U2645*S2645/D2645*D2646))&gt;(6/4))),COUNTIF($M$2:M2646,1),0)</f>
        <v>0</v>
      </c>
      <c r="O2646" s="51">
        <f>IF(OR((ROW(N2646)-MATCH(MAX($N$2:N2646),$N$2:N2646,0))=1,(ROW(N2646)-MATCH(MAX($N$2:N2646),$N$2:N2646,0))&gt;123),IF(OR(((U2645*R2645/C2645*C2646)/(U2645*S2645/D2645*D2646))&lt;(4/6),((U2645*R2645/C2645*C2646)/(U2645*S2645/D2645*D2646))&gt;(6/4)),1,0),0)</f>
        <v>0</v>
      </c>
      <c r="P2646" s="47">
        <f>IF(O2646=1,U2645/2/C2646,P2645)</f>
        <v>4.8509981495343588</v>
      </c>
      <c r="Q2646" s="47">
        <f>IF(O2646=1,U2645/2/D2646,Q2645)</f>
        <v>77.834658384261388</v>
      </c>
      <c r="R2646" s="41">
        <f>P2646*C2646/U2645</f>
        <v>0.51068171490395742</v>
      </c>
      <c r="S2646" s="41">
        <f>Q2646*D2646/U2645</f>
        <v>0.48936498538986628</v>
      </c>
      <c r="T2646" s="41">
        <f t="shared" si="499"/>
        <v>1.0435599810989922</v>
      </c>
      <c r="U2646" s="42">
        <f>P2646*C2646+Q2646*D2646</f>
        <v>35809.08348388649</v>
      </c>
      <c r="V2646" s="25">
        <f>B2646</f>
        <v>44887</v>
      </c>
      <c r="W2646">
        <f>C2646/C$2</f>
        <v>1.6398337272425527</v>
      </c>
      <c r="X2646">
        <f>D2646/D$2</f>
        <v>1.6132547474023646</v>
      </c>
      <c r="Y2646">
        <f t="shared" si="500"/>
        <v>1.7904541741943245</v>
      </c>
      <c r="AA2646" s="15">
        <f t="shared" si="501"/>
        <v>1.1827672875641682E-4</v>
      </c>
      <c r="AB2646" s="15">
        <f t="shared" si="502"/>
        <v>-2.7983085779226258E-5</v>
      </c>
      <c r="AC2646" s="15">
        <f t="shared" si="503"/>
        <v>4.6700293823587202E-5</v>
      </c>
    </row>
    <row r="2647" spans="1:29" x14ac:dyDescent="0.4">
      <c r="A2647" s="43">
        <f t="shared" si="494"/>
        <v>2022</v>
      </c>
      <c r="B2647" s="53">
        <v>44888</v>
      </c>
      <c r="C2647" s="45">
        <v>3773.5286999999998</v>
      </c>
      <c r="D2647" s="45">
        <f>VLOOKUP(B2647,'H11001.CSI  中证全债'!$A$2:$B$2792,2,0)</f>
        <v>225.34139999999999</v>
      </c>
      <c r="E2647" s="14">
        <f t="shared" si="495"/>
        <v>0</v>
      </c>
      <c r="F2647" s="14">
        <f>IF(AND((B2647-$B$2)&gt;123,OR(((G2646*J2646/C2646*C2647)/(G2646*K2646/D2646*D2647))&lt;(4/6),((G2646*J2646/C2646*C2647)/(G2646*K2646/D2646*D2647))&gt;(6/4))),COUNTIF($E$2:E2647,1),0)</f>
        <v>0</v>
      </c>
      <c r="G2647" s="21">
        <f t="shared" si="496"/>
        <v>35463.619395842659</v>
      </c>
      <c r="H2647" s="12">
        <f t="shared" si="497"/>
        <v>4.7994181642553198</v>
      </c>
      <c r="I2647" s="12">
        <f t="shared" si="498"/>
        <v>77.007053340947863</v>
      </c>
      <c r="J2647" s="15">
        <f>IF(OR((ROW(F2647)-MATCH(MAX($F$2:F2647),$F$2:F2647,0))=1,(ROW(F2647)-MATCH(MAX($F$2:F2647),$F$2:F2647,0))&gt;123),IF(OR(((G2646*J2646/C2646*C2647)/(G2646*K2646/D2646*D2647))&lt;(4/6),((G2646*J2646/C2646*C2647)/(G2646*K2646/D2646*D2647))&gt;(6/4)),50%,((G2646*J2646/C2646*C2647)/((G2646*K2646/D2646*D2647)+(G2646*J2646/C2646*C2647)))),((G2646*J2646/C2646*C2647)/((G2646*K2646/D2646*D2647)+(G2646*J2646/C2646*C2647))))</f>
        <v>0.5106851047539116</v>
      </c>
      <c r="K2647" s="18">
        <f t="shared" si="492"/>
        <v>0.4893148952460884</v>
      </c>
      <c r="L2647" s="20">
        <f t="shared" si="493"/>
        <v>1.0436737359018584</v>
      </c>
      <c r="M2647" s="51">
        <f>IF(AND((B2647-$B$2)&gt;123,OR(((U2646*R2646/C2646*C2647)/(U2646*S2646/D2646*D2647))&lt;(4/6),((U2646*R2646/C2646*C2647)/(U2646*S2646/D2646*D2647))&gt;(6/4))),1,0)</f>
        <v>0</v>
      </c>
      <c r="N2647" s="51">
        <f>IF(AND((B2647-$B$2)&gt;123,OR(((U2646*R2646/C2646*C2647)/(U2646*S2646/D2646*D2647))&lt;(4/6),((U2646*R2646/C2646*C2647)/(U2646*S2646/D2646*D2647))&gt;(6/4))),COUNTIF($M$2:M2647,1),0)</f>
        <v>0</v>
      </c>
      <c r="O2647" s="51">
        <f>IF(OR((ROW(N2647)-MATCH(MAX($N$2:N2647),$N$2:N2647,0))=1,(ROW(N2647)-MATCH(MAX($N$2:N2647),$N$2:N2647,0))&gt;123),IF(OR(((U2646*R2646/C2646*C2647)/(U2646*S2646/D2646*D2647))&lt;(4/6),((U2646*R2646/C2646*C2647)/(U2646*S2646/D2646*D2647))&gt;(6/4)),1,0),0)</f>
        <v>0</v>
      </c>
      <c r="P2647" s="47">
        <f>IF(O2647=1,U2646/2/C2647,P2646)</f>
        <v>4.8509981495343588</v>
      </c>
      <c r="Q2647" s="47">
        <f>IF(O2647=1,U2646/2/D2647,Q2646)</f>
        <v>77.834658384261388</v>
      </c>
      <c r="R2647" s="41">
        <f>P2647*C2647/U2646</f>
        <v>0.51119377990089909</v>
      </c>
      <c r="S2647" s="41">
        <f>Q2647*D2647/U2646</f>
        <v>0.48980228429257716</v>
      </c>
      <c r="T2647" s="41">
        <f t="shared" si="499"/>
        <v>1.0436737359018604</v>
      </c>
      <c r="U2647" s="42">
        <f>P2647*C2647+Q2647*D2647</f>
        <v>35844.751629745995</v>
      </c>
      <c r="V2647" s="25">
        <f>B2647</f>
        <v>44888</v>
      </c>
      <c r="W2647">
        <f>C2647/C$2</f>
        <v>1.6415546602875557</v>
      </c>
      <c r="X2647">
        <f>D2647/D$2</f>
        <v>1.6147717663919741</v>
      </c>
      <c r="Y2647">
        <f t="shared" si="500"/>
        <v>1.7922375814872997</v>
      </c>
      <c r="AA2647" s="15">
        <f t="shared" si="501"/>
        <v>1.049455817631495E-3</v>
      </c>
      <c r="AB2647" s="15">
        <f t="shared" si="502"/>
        <v>9.4034683118215945E-4</v>
      </c>
      <c r="AC2647" s="15">
        <f t="shared" si="503"/>
        <v>9.9606419347630926E-4</v>
      </c>
    </row>
    <row r="2648" spans="1:29" x14ac:dyDescent="0.4">
      <c r="A2648" s="43">
        <f t="shared" si="494"/>
        <v>2022</v>
      </c>
      <c r="B2648" s="53">
        <v>44889</v>
      </c>
      <c r="C2648" s="45">
        <v>3756.8081999999999</v>
      </c>
      <c r="D2648" s="45">
        <f>VLOOKUP(B2648,'H11001.CSI  中证全债'!$A$2:$B$2792,2,0)</f>
        <v>225.5788</v>
      </c>
      <c r="E2648" s="14">
        <f t="shared" si="495"/>
        <v>0</v>
      </c>
      <c r="F2648" s="14">
        <f>IF(AND((B2648-$B$2)&gt;123,OR(((G2647*J2647/C2647*C2648)/(G2647*K2647/D2647*D2648))&lt;(4/6),((G2647*J2647/C2647*C2648)/(G2647*K2647/D2647*D2648))&gt;(6/4))),COUNTIF($E$2:E2648,1),0)</f>
        <v>0</v>
      </c>
      <c r="G2648" s="21">
        <f t="shared" si="496"/>
        <v>35401.65219889037</v>
      </c>
      <c r="H2648" s="12">
        <f t="shared" si="497"/>
        <v>4.7994181642553198</v>
      </c>
      <c r="I2648" s="12">
        <f t="shared" si="498"/>
        <v>77.007053340947863</v>
      </c>
      <c r="J2648" s="15">
        <f>IF(OR((ROW(F2648)-MATCH(MAX($F$2:F2648),$F$2:F2648,0))=1,(ROW(F2648)-MATCH(MAX($F$2:F2648),$F$2:F2648,0))&gt;123),IF(OR(((G2647*J2647/C2647*C2648)/(G2647*K2647/D2647*D2648))&lt;(4/6),((G2647*J2647/C2647*C2648)/(G2647*K2647/D2647*D2648))&gt;(6/4)),50%,((G2647*J2647/C2647*C2648)/((G2647*K2647/D2647*D2648)+(G2647*J2647/C2647*C2648)))),((G2647*J2647/C2647*C2648)/((G2647*K2647/D2647*D2648)+(G2647*J2647/C2647*C2648))))</f>
        <v>0.50931220422725021</v>
      </c>
      <c r="K2648" s="18">
        <f t="shared" si="492"/>
        <v>0.49068779577274979</v>
      </c>
      <c r="L2648" s="20">
        <f t="shared" si="493"/>
        <v>1.037955719736559</v>
      </c>
      <c r="M2648" s="51">
        <f>IF(AND((B2648-$B$2)&gt;123,OR(((U2647*R2647/C2647*C2648)/(U2647*S2647/D2647*D2648))&lt;(4/6),((U2647*R2647/C2647*C2648)/(U2647*S2647/D2647*D2648))&gt;(6/4))),1,0)</f>
        <v>0</v>
      </c>
      <c r="N2648" s="51">
        <f>IF(AND((B2648-$B$2)&gt;123,OR(((U2647*R2647/C2647*C2648)/(U2647*S2647/D2647*D2648))&lt;(4/6),((U2647*R2647/C2647*C2648)/(U2647*S2647/D2647*D2648))&gt;(6/4))),COUNTIF($M$2:M2648,1),0)</f>
        <v>0</v>
      </c>
      <c r="O2648" s="51">
        <f>IF(OR((ROW(N2648)-MATCH(MAX($N$2:N2648),$N$2:N2648,0))=1,(ROW(N2648)-MATCH(MAX($N$2:N2648),$N$2:N2648,0))&gt;123),IF(OR(((U2647*R2647/C2647*C2648)/(U2647*S2647/D2647*D2648))&lt;(4/6),((U2647*R2647/C2647*C2648)/(U2647*S2647/D2647*D2648))&gt;(6/4)),1,0),0)</f>
        <v>0</v>
      </c>
      <c r="P2648" s="47">
        <f>IF(O2648=1,U2647/2/C2648,P2647)</f>
        <v>4.8509981495343588</v>
      </c>
      <c r="Q2648" s="47">
        <f>IF(O2648=1,U2647/2/D2648,Q2647)</f>
        <v>77.834658384261388</v>
      </c>
      <c r="R2648" s="41">
        <f>P2648*C2648/U2647</f>
        <v>0.50842225982204825</v>
      </c>
      <c r="S2648" s="41">
        <f>Q2648*D2648/U2647</f>
        <v>0.48983039464447375</v>
      </c>
      <c r="T2648" s="41">
        <f t="shared" si="499"/>
        <v>1.0379557197365605</v>
      </c>
      <c r="U2648" s="42">
        <f>P2648*C2648+Q2648*D2648</f>
        <v>35782.118463087128</v>
      </c>
      <c r="V2648" s="25">
        <f>B2648</f>
        <v>44889</v>
      </c>
      <c r="W2648">
        <f>C2648/C$2</f>
        <v>1.6342809340542459</v>
      </c>
      <c r="X2648">
        <f>D2648/D$2</f>
        <v>1.6164729487638838</v>
      </c>
      <c r="Y2648">
        <f t="shared" si="500"/>
        <v>1.7891059231543565</v>
      </c>
      <c r="AA2648" s="15">
        <f t="shared" si="501"/>
        <v>-4.4309984975070549E-3</v>
      </c>
      <c r="AB2648" s="15">
        <f t="shared" si="502"/>
        <v>1.0535125813544433E-3</v>
      </c>
      <c r="AC2648" s="15">
        <f t="shared" si="503"/>
        <v>-1.7473455334779953E-3</v>
      </c>
    </row>
    <row r="2649" spans="1:29" x14ac:dyDescent="0.4">
      <c r="A2649" s="43">
        <f t="shared" si="494"/>
        <v>2022</v>
      </c>
      <c r="B2649" s="53">
        <v>44890</v>
      </c>
      <c r="C2649" s="45">
        <v>3775.7764000000002</v>
      </c>
      <c r="D2649" s="45">
        <f>VLOOKUP(B2649,'H11001.CSI  中证全债'!$A$2:$B$2792,2,0)</f>
        <v>225.38589999999999</v>
      </c>
      <c r="E2649" s="14">
        <f t="shared" si="495"/>
        <v>0</v>
      </c>
      <c r="F2649" s="14">
        <f>IF(AND((B2649-$B$2)&gt;123,OR(((G2648*J2648/C2648*C2649)/(G2648*K2648/D2648*D2649))&lt;(4/6),((G2648*J2648/C2648*C2649)/(G2648*K2648/D2648*D2649))&gt;(6/4))),COUNTIF($E$2:E2649,1),0)</f>
        <v>0</v>
      </c>
      <c r="G2649" s="21">
        <f t="shared" si="496"/>
        <v>35477.833861924126</v>
      </c>
      <c r="H2649" s="12">
        <f t="shared" si="497"/>
        <v>4.7994181642553198</v>
      </c>
      <c r="I2649" s="12">
        <f t="shared" si="498"/>
        <v>77.007053340947863</v>
      </c>
      <c r="J2649" s="15">
        <f>IF(OR((ROW(F2649)-MATCH(MAX($F$2:F2649),$F$2:F2649,0))=1,(ROW(F2649)-MATCH(MAX($F$2:F2649),$F$2:F2649,0))&gt;123),IF(OR(((G2648*J2648/C2648*C2649)/(G2648*K2648/D2648*D2649))&lt;(4/6),((G2648*J2648/C2648*C2649)/(G2648*K2648/D2648*D2649))&gt;(6/4)),50%,((G2648*J2648/C2648*C2649)/((G2648*K2648/D2648*D2649)+(G2648*J2648/C2648*C2649)))),((G2648*J2648/C2648*C2649)/((G2648*K2648/D2648*D2649)+(G2648*J2648/C2648*C2649))))</f>
        <v>0.51078456223831437</v>
      </c>
      <c r="K2649" s="18">
        <f t="shared" si="492"/>
        <v>0.48921543776168563</v>
      </c>
      <c r="L2649" s="20">
        <f t="shared" si="493"/>
        <v>1.0440892147134895</v>
      </c>
      <c r="M2649" s="51">
        <f>IF(AND((B2649-$B$2)&gt;123,OR(((U2648*R2648/C2648*C2649)/(U2648*S2648/D2648*D2649))&lt;(4/6),((U2648*R2648/C2648*C2649)/(U2648*S2648/D2648*D2649))&gt;(6/4))),1,0)</f>
        <v>0</v>
      </c>
      <c r="N2649" s="51">
        <f>IF(AND((B2649-$B$2)&gt;123,OR(((U2648*R2648/C2648*C2649)/(U2648*S2648/D2648*D2649))&lt;(4/6),((U2648*R2648/C2648*C2649)/(U2648*S2648/D2648*D2649))&gt;(6/4))),COUNTIF($M$2:M2649,1),0)</f>
        <v>0</v>
      </c>
      <c r="O2649" s="51">
        <f>IF(OR((ROW(N2649)-MATCH(MAX($N$2:N2649),$N$2:N2649,0))=1,(ROW(N2649)-MATCH(MAX($N$2:N2649),$N$2:N2649,0))&gt;123),IF(OR(((U2648*R2648/C2648*C2649)/(U2648*S2648/D2648*D2649))&lt;(4/6),((U2648*R2648/C2648*C2649)/(U2648*S2648/D2648*D2649))&gt;(6/4)),1,0),0)</f>
        <v>0</v>
      </c>
      <c r="P2649" s="47">
        <f>IF(O2649=1,U2648/2/C2649,P2648)</f>
        <v>4.8509981495343588</v>
      </c>
      <c r="Q2649" s="47">
        <f>IF(O2649=1,U2648/2/D2649,Q2648)</f>
        <v>77.834658384261388</v>
      </c>
      <c r="R2649" s="41">
        <f>P2649*C2649/U2648</f>
        <v>0.51188373176816238</v>
      </c>
      <c r="S2649" s="41">
        <f>Q2649*D2649/U2648</f>
        <v>0.49026819217611456</v>
      </c>
      <c r="T2649" s="41">
        <f t="shared" si="499"/>
        <v>1.044089214713491</v>
      </c>
      <c r="U2649" s="42">
        <f>P2649*C2649+Q2649*D2649</f>
        <v>35859.1188605848</v>
      </c>
      <c r="V2649" s="25">
        <f>B2649</f>
        <v>44890</v>
      </c>
      <c r="W2649">
        <f>C2649/C$2</f>
        <v>1.6425324512898949</v>
      </c>
      <c r="X2649">
        <f>D2649/D$2</f>
        <v>1.6150906485130776</v>
      </c>
      <c r="Y2649">
        <f t="shared" si="500"/>
        <v>1.7929559430292401</v>
      </c>
      <c r="AA2649" s="15">
        <f t="shared" si="501"/>
        <v>5.0490200697494991E-3</v>
      </c>
      <c r="AB2649" s="15">
        <f t="shared" si="502"/>
        <v>-8.5513354978394851E-4</v>
      </c>
      <c r="AC2649" s="15">
        <f t="shared" si="503"/>
        <v>2.1519239442768789E-3</v>
      </c>
    </row>
    <row r="2650" spans="1:29" x14ac:dyDescent="0.4">
      <c r="A2650" s="43">
        <f t="shared" si="494"/>
        <v>2022</v>
      </c>
      <c r="B2650" s="53">
        <v>44893</v>
      </c>
      <c r="C2650" s="45">
        <v>3733.2424000000001</v>
      </c>
      <c r="D2650" s="45">
        <f>VLOOKUP(B2650,'H11001.CSI  中证全债'!$A$2:$B$2792,2,0)</f>
        <v>225.23699999999999</v>
      </c>
      <c r="E2650" s="14">
        <f t="shared" si="495"/>
        <v>0</v>
      </c>
      <c r="F2650" s="14">
        <f>IF(AND((B2650-$B$2)&gt;123,OR(((G2649*J2649/C2649*C2650)/(G2649*K2649/D2649*D2650))&lt;(4/6),((G2649*J2649/C2649*C2650)/(G2649*K2649/D2649*D2650))&gt;(6/4))),COUNTIF($E$2:E2650,1),0)</f>
        <v>0</v>
      </c>
      <c r="G2650" s="21">
        <f t="shared" si="496"/>
        <v>35262.229059483216</v>
      </c>
      <c r="H2650" s="12">
        <f t="shared" si="497"/>
        <v>4.7994181642553198</v>
      </c>
      <c r="I2650" s="12">
        <f t="shared" si="498"/>
        <v>77.007053340947863</v>
      </c>
      <c r="J2650" s="15">
        <f>IF(OR((ROW(F2650)-MATCH(MAX($F$2:F2650),$F$2:F2650,0))=1,(ROW(F2650)-MATCH(MAX($F$2:F2650),$F$2:F2650,0))&gt;123),IF(OR(((G2649*J2649/C2649*C2650)/(G2649*K2649/D2649*D2650))&lt;(4/6),((G2649*J2649/C2649*C2650)/(G2649*K2649/D2649*D2650))&gt;(6/4)),50%,((G2649*J2649/C2649*C2650)/((G2649*K2649/D2649*D2650)+(G2649*J2649/C2649*C2650)))),((G2649*J2649/C2649*C2650)/((G2649*K2649/D2649*D2650)+(G2649*J2649/C2649*C2650))))</f>
        <v>0.50811851275492548</v>
      </c>
      <c r="K2650" s="18">
        <f t="shared" si="492"/>
        <v>0.49188148724507452</v>
      </c>
      <c r="L2650" s="20">
        <f t="shared" si="493"/>
        <v>1.0330100358132832</v>
      </c>
      <c r="M2650" s="51">
        <f>IF(AND((B2650-$B$2)&gt;123,OR(((U2649*R2649/C2649*C2650)/(U2649*S2649/D2649*D2650))&lt;(4/6),((U2649*R2649/C2649*C2650)/(U2649*S2649/D2649*D2650))&gt;(6/4))),1,0)</f>
        <v>0</v>
      </c>
      <c r="N2650" s="51">
        <f>IF(AND((B2650-$B$2)&gt;123,OR(((U2649*R2649/C2649*C2650)/(U2649*S2649/D2649*D2650))&lt;(4/6),((U2649*R2649/C2649*C2650)/(U2649*S2649/D2649*D2650))&gt;(6/4))),COUNTIF($M$2:M2650,1),0)</f>
        <v>0</v>
      </c>
      <c r="O2650" s="51">
        <f>IF(OR((ROW(N2650)-MATCH(MAX($N$2:N2650),$N$2:N2650,0))=1,(ROW(N2650)-MATCH(MAX($N$2:N2650),$N$2:N2650,0))&gt;123),IF(OR(((U2649*R2649/C2649*C2650)/(U2649*S2649/D2649*D2650))&lt;(4/6),((U2649*R2649/C2649*C2650)/(U2649*S2649/D2649*D2650))&gt;(6/4)),1,0),0)</f>
        <v>0</v>
      </c>
      <c r="P2650" s="47">
        <f>IF(O2650=1,U2649/2/C2650,P2649)</f>
        <v>4.8509981495343588</v>
      </c>
      <c r="Q2650" s="47">
        <f>IF(O2650=1,U2649/2/D2650,Q2649)</f>
        <v>77.834658384261388</v>
      </c>
      <c r="R2650" s="41">
        <f>P2650*C2650/U2649</f>
        <v>0.50503059053325183</v>
      </c>
      <c r="S2650" s="41">
        <f>Q2650*D2650/U2649</f>
        <v>0.48889224017619876</v>
      </c>
      <c r="T2650" s="41">
        <f t="shared" si="499"/>
        <v>1.0330100358132843</v>
      </c>
      <c r="U2650" s="42">
        <f>P2650*C2650+Q2650*D2650</f>
        <v>35641.196924659089</v>
      </c>
      <c r="V2650" s="25">
        <f>B2650</f>
        <v>44893</v>
      </c>
      <c r="W2650">
        <f>C2650/C$2</f>
        <v>1.6240293759268611</v>
      </c>
      <c r="X2650">
        <f>D2650/D$2</f>
        <v>1.6140236474381939</v>
      </c>
      <c r="Y2650">
        <f t="shared" si="500"/>
        <v>1.7820598462329544</v>
      </c>
      <c r="AA2650" s="15">
        <f t="shared" si="501"/>
        <v>-1.1264967914943247E-2</v>
      </c>
      <c r="AB2650" s="15">
        <f t="shared" si="502"/>
        <v>-6.6064469871462972E-4</v>
      </c>
      <c r="AC2650" s="15">
        <f t="shared" si="503"/>
        <v>-6.0771692905495778E-3</v>
      </c>
    </row>
    <row r="2651" spans="1:29" x14ac:dyDescent="0.4">
      <c r="A2651" s="43">
        <f t="shared" si="494"/>
        <v>2022</v>
      </c>
      <c r="B2651" s="53">
        <v>44894</v>
      </c>
      <c r="C2651" s="45">
        <v>3848.4223999999999</v>
      </c>
      <c r="D2651" s="45">
        <f>VLOOKUP(B2651,'H11001.CSI  中证全债'!$A$2:$B$2792,2,0)</f>
        <v>224.898</v>
      </c>
      <c r="E2651" s="14">
        <f t="shared" si="495"/>
        <v>0</v>
      </c>
      <c r="F2651" s="14">
        <f>IF(AND((B2651-$B$2)&gt;123,OR(((G2650*J2650/C2650*C2651)/(G2650*K2650/D2650*D2651))&lt;(4/6),((G2650*J2650/C2650*C2651)/(G2650*K2650/D2650*D2651))&gt;(6/4))),COUNTIF($E$2:E2651,1),0)</f>
        <v>0</v>
      </c>
      <c r="G2651" s="21">
        <f t="shared" si="496"/>
        <v>35788.920652559558</v>
      </c>
      <c r="H2651" s="12">
        <f t="shared" si="497"/>
        <v>4.7994181642553198</v>
      </c>
      <c r="I2651" s="12">
        <f t="shared" si="498"/>
        <v>77.007053340947863</v>
      </c>
      <c r="J2651" s="15">
        <f>IF(OR((ROW(F2651)-MATCH(MAX($F$2:F2651),$F$2:F2651,0))=1,(ROW(F2651)-MATCH(MAX($F$2:F2651),$F$2:F2651,0))&gt;123),IF(OR(((G2650*J2650/C2650*C2651)/(G2650*K2650/D2650*D2651))&lt;(4/6),((G2650*J2650/C2650*C2651)/(G2650*K2650/D2650*D2651))&gt;(6/4)),50%,((G2650*J2650/C2650*C2651)/((G2650*K2650/D2650*D2651)+(G2650*J2650/C2650*C2651)))),((G2650*J2650/C2650*C2651)/((G2650*K2650/D2650*D2651)+(G2650*J2650/C2650*C2651))))</f>
        <v>0.5160867674551145</v>
      </c>
      <c r="K2651" s="18">
        <f t="shared" si="492"/>
        <v>0.4839132325448855</v>
      </c>
      <c r="L2651" s="20">
        <f t="shared" si="493"/>
        <v>1.0664861647635244</v>
      </c>
      <c r="M2651" s="51">
        <f>IF(AND((B2651-$B$2)&gt;123,OR(((U2650*R2650/C2650*C2651)/(U2650*S2650/D2650*D2651))&lt;(4/6),((U2650*R2650/C2650*C2651)/(U2650*S2650/D2650*D2651))&gt;(6/4))),1,0)</f>
        <v>0</v>
      </c>
      <c r="N2651" s="51">
        <f>IF(AND((B2651-$B$2)&gt;123,OR(((U2650*R2650/C2650*C2651)/(U2650*S2650/D2650*D2651))&lt;(4/6),((U2650*R2650/C2650*C2651)/(U2650*S2650/D2650*D2651))&gt;(6/4))),COUNTIF($M$2:M2651,1),0)</f>
        <v>0</v>
      </c>
      <c r="O2651" s="51">
        <f>IF(OR((ROW(N2651)-MATCH(MAX($N$2:N2651),$N$2:N2651,0))=1,(ROW(N2651)-MATCH(MAX($N$2:N2651),$N$2:N2651,0))&gt;123),IF(OR(((U2650*R2650/C2650*C2651)/(U2650*S2650/D2650*D2651))&lt;(4/6),((U2650*R2650/C2650*C2651)/(U2650*S2650/D2650*D2651))&gt;(6/4)),1,0),0)</f>
        <v>0</v>
      </c>
      <c r="P2651" s="47">
        <f>IF(O2651=1,U2650/2/C2651,P2650)</f>
        <v>4.8509981495343588</v>
      </c>
      <c r="Q2651" s="47">
        <f>IF(O2651=1,U2650/2/D2651,Q2650)</f>
        <v>77.834658384261388</v>
      </c>
      <c r="R2651" s="41">
        <f>P2651*C2651/U2650</f>
        <v>0.52379525806862737</v>
      </c>
      <c r="S2651" s="41">
        <f>Q2651*D2651/U2650</f>
        <v>0.49114116560974769</v>
      </c>
      <c r="T2651" s="41">
        <f t="shared" si="499"/>
        <v>1.0664861647635255</v>
      </c>
      <c r="U2651" s="42">
        <f>P2651*C2651+Q2651*D2651</f>
        <v>36173.548942330191</v>
      </c>
      <c r="V2651" s="25">
        <f>B2651</f>
        <v>44894</v>
      </c>
      <c r="W2651">
        <f>C2651/C$2</f>
        <v>1.6741348026516985</v>
      </c>
      <c r="X2651">
        <f>D2651/D$2</f>
        <v>1.6115944106055176</v>
      </c>
      <c r="Y2651">
        <f t="shared" si="500"/>
        <v>1.8086774471165097</v>
      </c>
      <c r="AA2651" s="15">
        <f t="shared" si="501"/>
        <v>3.0852537193941654E-2</v>
      </c>
      <c r="AB2651" s="15">
        <f t="shared" si="502"/>
        <v>-1.5050813143487884E-3</v>
      </c>
      <c r="AC2651" s="15">
        <f t="shared" si="503"/>
        <v>1.493642367837511E-2</v>
      </c>
    </row>
    <row r="2652" spans="1:29" x14ac:dyDescent="0.4">
      <c r="A2652" s="43">
        <f t="shared" si="494"/>
        <v>2022</v>
      </c>
      <c r="B2652" s="53">
        <v>44895</v>
      </c>
      <c r="C2652" s="45">
        <v>3853.0365000000002</v>
      </c>
      <c r="D2652" s="45">
        <f>VLOOKUP(B2652,'H11001.CSI  中证全债'!$A$2:$B$2792,2,0)</f>
        <v>224.87479999999999</v>
      </c>
      <c r="E2652" s="14">
        <f t="shared" si="495"/>
        <v>0</v>
      </c>
      <c r="F2652" s="14">
        <f>IF(AND((B2652-$B$2)&gt;123,OR(((G2651*J2651/C2651*C2652)/(G2651*K2651/D2651*D2652))&lt;(4/6),((G2651*J2651/C2651*C2652)/(G2651*K2651/D2651*D2652))&gt;(6/4))),COUNTIF($E$2:E2652,1),0)</f>
        <v>0</v>
      </c>
      <c r="G2652" s="21">
        <f t="shared" si="496"/>
        <v>35809.279084273745</v>
      </c>
      <c r="H2652" s="12">
        <f t="shared" si="497"/>
        <v>4.7994181642553198</v>
      </c>
      <c r="I2652" s="12">
        <f t="shared" si="498"/>
        <v>77.007053340947863</v>
      </c>
      <c r="J2652" s="15">
        <f>IF(OR((ROW(F2652)-MATCH(MAX($F$2:F2652),$F$2:F2652,0))=1,(ROW(F2652)-MATCH(MAX($F$2:F2652),$F$2:F2652,0))&gt;123),IF(OR(((G2651*J2651/C2651*C2652)/(G2651*K2651/D2651*D2652))&lt;(4/6),((G2651*J2651/C2651*C2652)/(G2651*K2651/D2651*D2652))&gt;(6/4)),50%,((G2651*J2651/C2651*C2652)/((G2651*K2651/D2651*D2652)+(G2651*J2651/C2651*C2652)))),((G2651*J2651/C2651*C2652)/((G2651*K2651/D2651*D2652)+(G2651*J2651/C2651*C2652))))</f>
        <v>0.51641177478381484</v>
      </c>
      <c r="K2652" s="18">
        <f t="shared" si="492"/>
        <v>0.48358822521618516</v>
      </c>
      <c r="L2652" s="20">
        <f t="shared" si="493"/>
        <v>1.0678749974794282</v>
      </c>
      <c r="M2652" s="51">
        <f>IF(AND((B2652-$B$2)&gt;123,OR(((U2651*R2651/C2651*C2652)/(U2651*S2651/D2651*D2652))&lt;(4/6),((U2651*R2651/C2651*C2652)/(U2651*S2651/D2651*D2652))&gt;(6/4))),1,0)</f>
        <v>0</v>
      </c>
      <c r="N2652" s="51">
        <f>IF(AND((B2652-$B$2)&gt;123,OR(((U2651*R2651/C2651*C2652)/(U2651*S2651/D2651*D2652))&lt;(4/6),((U2651*R2651/C2651*C2652)/(U2651*S2651/D2651*D2652))&gt;(6/4))),COUNTIF($M$2:M2652,1),0)</f>
        <v>0</v>
      </c>
      <c r="O2652" s="51">
        <f>IF(OR((ROW(N2652)-MATCH(MAX($N$2:N2652),$N$2:N2652,0))=1,(ROW(N2652)-MATCH(MAX($N$2:N2652),$N$2:N2652,0))&gt;123),IF(OR(((U2651*R2651/C2651*C2652)/(U2651*S2651/D2651*D2652))&lt;(4/6),((U2651*R2651/C2651*C2652)/(U2651*S2651/D2651*D2652))&gt;(6/4)),1,0),0)</f>
        <v>0</v>
      </c>
      <c r="P2652" s="47">
        <f>IF(O2652=1,U2651/2/C2652,P2651)</f>
        <v>4.8509981495343588</v>
      </c>
      <c r="Q2652" s="47">
        <f>IF(O2652=1,U2651/2/D2652,Q2651)</f>
        <v>77.834658384261388</v>
      </c>
      <c r="R2652" s="41">
        <f>P2652*C2652/U2651</f>
        <v>0.51670553423958077</v>
      </c>
      <c r="S2652" s="41">
        <f>Q2652*D2652/U2651</f>
        <v>0.48386331308364039</v>
      </c>
      <c r="T2652" s="41">
        <f t="shared" si="499"/>
        <v>1.0678749974794293</v>
      </c>
      <c r="U2652" s="42">
        <f>P2652*C2652+Q2652*D2652</f>
        <v>36194.126168817442</v>
      </c>
      <c r="V2652" s="25">
        <f>B2652</f>
        <v>44895</v>
      </c>
      <c r="W2652">
        <f>C2652/C$2</f>
        <v>1.676142021348096</v>
      </c>
      <c r="X2652">
        <f>D2652/D$2</f>
        <v>1.611428161949122</v>
      </c>
      <c r="Y2652">
        <f t="shared" si="500"/>
        <v>1.809706308440872</v>
      </c>
      <c r="AA2652" s="15">
        <f t="shared" si="501"/>
        <v>1.1989588253098482E-3</v>
      </c>
      <c r="AB2652" s="15">
        <f t="shared" si="502"/>
        <v>-1.0315787601489212E-4</v>
      </c>
      <c r="AC2652" s="15">
        <f t="shared" si="503"/>
        <v>5.6884732322104448E-4</v>
      </c>
    </row>
    <row r="2653" spans="1:29" x14ac:dyDescent="0.4">
      <c r="A2653" s="43">
        <f t="shared" si="494"/>
        <v>2022</v>
      </c>
      <c r="B2653" s="53">
        <v>44896</v>
      </c>
      <c r="C2653" s="45">
        <v>3894.7687000000001</v>
      </c>
      <c r="D2653" s="45">
        <f>VLOOKUP(B2653,'H11001.CSI  中证全债'!$A$2:$B$2792,2,0)</f>
        <v>224.88159999999999</v>
      </c>
      <c r="E2653" s="14">
        <f t="shared" si="495"/>
        <v>0</v>
      </c>
      <c r="F2653" s="14">
        <f>IF(AND((B2653-$B$2)&gt;123,OR(((G2652*J2652/C2652*C2653)/(G2652*K2652/D2652*D2653))&lt;(4/6),((G2652*J2652/C2652*C2653)/(G2652*K2652/D2652*D2653))&gt;(6/4))),COUNTIF($E$2:E2653,1),0)</f>
        <v>0</v>
      </c>
      <c r="G2653" s="21">
        <f t="shared" si="496"/>
        <v>36010.093010950804</v>
      </c>
      <c r="H2653" s="12">
        <f t="shared" si="497"/>
        <v>4.7994181642553198</v>
      </c>
      <c r="I2653" s="12">
        <f t="shared" si="498"/>
        <v>77.007053340947863</v>
      </c>
      <c r="J2653" s="15">
        <f>IF(OR((ROW(F2653)-MATCH(MAX($F$2:F2653),$F$2:F2653,0))=1,(ROW(F2653)-MATCH(MAX($F$2:F2653),$F$2:F2653,0))&gt;123),IF(OR(((G2652*J2652/C2652*C2653)/(G2652*K2652/D2652*D2653))&lt;(4/6),((G2652*J2652/C2652*C2653)/(G2652*K2652/D2652*D2653))&gt;(6/4)),50%,((G2652*J2652/C2652*C2653)/((G2652*K2652/D2652*D2653)+(G2652*J2652/C2652*C2653)))),((G2652*J2652/C2652*C2653)/((G2652*K2652/D2652*D2653)+(G2652*J2652/C2652*C2653))))</f>
        <v>0.51909401174466785</v>
      </c>
      <c r="K2653" s="18">
        <f t="shared" si="492"/>
        <v>0.48090598825533215</v>
      </c>
      <c r="L2653" s="20">
        <f t="shared" si="493"/>
        <v>1.0794085006674115</v>
      </c>
      <c r="M2653" s="51">
        <f>IF(AND((B2653-$B$2)&gt;123,OR(((U2652*R2652/C2652*C2653)/(U2652*S2652/D2652*D2653))&lt;(4/6),((U2652*R2652/C2652*C2653)/(U2652*S2652/D2652*D2653))&gt;(6/4))),1,0)</f>
        <v>0</v>
      </c>
      <c r="N2653" s="51">
        <f>IF(AND((B2653-$B$2)&gt;123,OR(((U2652*R2652/C2652*C2653)/(U2652*S2652/D2652*D2653))&lt;(4/6),((U2652*R2652/C2652*C2653)/(U2652*S2652/D2652*D2653))&gt;(6/4))),COUNTIF($M$2:M2653,1),0)</f>
        <v>0</v>
      </c>
      <c r="O2653" s="51">
        <f>IF(OR((ROW(N2653)-MATCH(MAX($N$2:N2653),$N$2:N2653,0))=1,(ROW(N2653)-MATCH(MAX($N$2:N2653),$N$2:N2653,0))&gt;123),IF(OR(((U2652*R2652/C2652*C2653)/(U2652*S2652/D2652*D2653))&lt;(4/6),((U2652*R2652/C2652*C2653)/(U2652*S2652/D2652*D2653))&gt;(6/4)),1,0),0)</f>
        <v>0</v>
      </c>
      <c r="P2653" s="47">
        <f>IF(O2653=1,U2652/2/C2653,P2652)</f>
        <v>4.8509981495343588</v>
      </c>
      <c r="Q2653" s="47">
        <f>IF(O2653=1,U2652/2/D2653,Q2652)</f>
        <v>77.834658384261388</v>
      </c>
      <c r="R2653" s="41">
        <f>P2653*C2653/U2652</f>
        <v>0.52200502557903428</v>
      </c>
      <c r="S2653" s="41">
        <f>Q2653*D2653/U2652</f>
        <v>0.48360284846401652</v>
      </c>
      <c r="T2653" s="41">
        <f t="shared" si="499"/>
        <v>1.0794085006674132</v>
      </c>
      <c r="U2653" s="42">
        <f>P2653*C2653+Q2653*D2653</f>
        <v>36397.098269470458</v>
      </c>
      <c r="V2653" s="25">
        <f>B2653</f>
        <v>44896</v>
      </c>
      <c r="W2653">
        <f>C2653/C$2</f>
        <v>1.694296298906407</v>
      </c>
      <c r="X2653">
        <f>D2653/D$2</f>
        <v>1.6114768900035827</v>
      </c>
      <c r="Y2653">
        <f t="shared" si="500"/>
        <v>1.8198549134735229</v>
      </c>
      <c r="AA2653" s="15">
        <f t="shared" si="501"/>
        <v>1.0830990051612588E-2</v>
      </c>
      <c r="AB2653" s="15">
        <f t="shared" si="502"/>
        <v>3.0239048572910932E-5</v>
      </c>
      <c r="AC2653" s="15">
        <f t="shared" si="503"/>
        <v>5.6078740430507423E-3</v>
      </c>
    </row>
    <row r="2654" spans="1:29" x14ac:dyDescent="0.4">
      <c r="A2654" s="43">
        <f t="shared" si="494"/>
        <v>2022</v>
      </c>
      <c r="B2654" s="53">
        <v>44897</v>
      </c>
      <c r="C2654" s="45">
        <v>3870.9477999999999</v>
      </c>
      <c r="D2654" s="45">
        <f>VLOOKUP(B2654,'H11001.CSI  中证全债'!$A$2:$B$2792,2,0)</f>
        <v>224.9384</v>
      </c>
      <c r="E2654" s="14">
        <f t="shared" si="495"/>
        <v>0</v>
      </c>
      <c r="F2654" s="14">
        <f>IF(AND((B2654-$B$2)&gt;123,OR(((G2653*J2653/C2653*C2654)/(G2653*K2653/D2653*D2654))&lt;(4/6),((G2653*J2653/C2653*C2654)/(G2653*K2653/D2653*D2654))&gt;(6/4))),COUNTIF($E$2:E2654,1),0)</f>
        <v>0</v>
      </c>
      <c r="G2654" s="21">
        <f t="shared" si="496"/>
        <v>35900.140551431658</v>
      </c>
      <c r="H2654" s="12">
        <f t="shared" si="497"/>
        <v>4.7994181642553198</v>
      </c>
      <c r="I2654" s="12">
        <f t="shared" si="498"/>
        <v>77.007053340947863</v>
      </c>
      <c r="J2654" s="15">
        <f>IF(OR((ROW(F2654)-MATCH(MAX($F$2:F2654),$F$2:F2654,0))=1,(ROW(F2654)-MATCH(MAX($F$2:F2654),$F$2:F2654,0))&gt;123),IF(OR(((G2653*J2653/C2653*C2654)/(G2653*K2653/D2653*D2654))&lt;(4/6),((G2653*J2653/C2653*C2654)/(G2653*K2653/D2653*D2654))&gt;(6/4)),50%,((G2653*J2653/C2653*C2654)/((G2653*K2653/D2653*D2654)+(G2653*J2653/C2653*C2654)))),((G2653*J2653/C2653*C2654)/((G2653*K2653/D2653*D2654)+(G2653*J2653/C2653*C2654))))</f>
        <v>0.51749928827126246</v>
      </c>
      <c r="K2654" s="18">
        <f t="shared" si="492"/>
        <v>0.48250071172873754</v>
      </c>
      <c r="L2654" s="20">
        <f t="shared" si="493"/>
        <v>1.0725358029361853</v>
      </c>
      <c r="M2654" s="51">
        <f>IF(AND((B2654-$B$2)&gt;123,OR(((U2653*R2653/C2653*C2654)/(U2653*S2653/D2653*D2654))&lt;(4/6),((U2653*R2653/C2653*C2654)/(U2653*S2653/D2653*D2654))&gt;(6/4))),1,0)</f>
        <v>0</v>
      </c>
      <c r="N2654" s="51">
        <f>IF(AND((B2654-$B$2)&gt;123,OR(((U2653*R2653/C2653*C2654)/(U2653*S2653/D2653*D2654))&lt;(4/6),((U2653*R2653/C2653*C2654)/(U2653*S2653/D2653*D2654))&gt;(6/4))),COUNTIF($M$2:M2654,1),0)</f>
        <v>0</v>
      </c>
      <c r="O2654" s="51">
        <f>IF(OR((ROW(N2654)-MATCH(MAX($N$2:N2654),$N$2:N2654,0))=1,(ROW(N2654)-MATCH(MAX($N$2:N2654),$N$2:N2654,0))&gt;123),IF(OR(((U2653*R2653/C2653*C2654)/(U2653*S2653/D2653*D2654))&lt;(4/6),((U2653*R2653/C2653*C2654)/(U2653*S2653/D2653*D2654))&gt;(6/4)),1,0),0)</f>
        <v>0</v>
      </c>
      <c r="P2654" s="47">
        <f>IF(O2654=1,U2653/2/C2654,P2653)</f>
        <v>4.8509981495343588</v>
      </c>
      <c r="Q2654" s="47">
        <f>IF(O2654=1,U2653/2/D2654,Q2653)</f>
        <v>77.834658384261388</v>
      </c>
      <c r="R2654" s="41">
        <f>P2654*C2654/U2653</f>
        <v>0.51591916684454142</v>
      </c>
      <c r="S2654" s="41">
        <f>Q2654*D2654/U2653</f>
        <v>0.48102745421845594</v>
      </c>
      <c r="T2654" s="41">
        <f t="shared" si="499"/>
        <v>1.0725358029361867</v>
      </c>
      <c r="U2654" s="42">
        <f>P2654*C2654+Q2654*D2654</f>
        <v>36285.964136246439</v>
      </c>
      <c r="V2654" s="25">
        <f>B2654</f>
        <v>44897</v>
      </c>
      <c r="W2654">
        <f>C2654/C$2</f>
        <v>1.6839337675687642</v>
      </c>
      <c r="X2654">
        <f>D2654/D$2</f>
        <v>1.6118839125761375</v>
      </c>
      <c r="Y2654">
        <f t="shared" si="500"/>
        <v>1.8142982068123219</v>
      </c>
      <c r="AA2654" s="15">
        <f t="shared" si="501"/>
        <v>-6.1161269987612954E-3</v>
      </c>
      <c r="AB2654" s="15">
        <f t="shared" si="502"/>
        <v>2.5257735626227351E-4</v>
      </c>
      <c r="AC2654" s="15">
        <f t="shared" si="503"/>
        <v>-3.0533789370027486E-3</v>
      </c>
    </row>
    <row r="2655" spans="1:29" x14ac:dyDescent="0.4">
      <c r="A2655" s="43">
        <f t="shared" si="494"/>
        <v>2022</v>
      </c>
      <c r="B2655" s="53">
        <v>44900</v>
      </c>
      <c r="C2655" s="45">
        <v>3946.8759</v>
      </c>
      <c r="D2655" s="45">
        <f>VLOOKUP(B2655,'H11001.CSI  中证全债'!$A$2:$B$2792,2,0)</f>
        <v>224.86359999999999</v>
      </c>
      <c r="E2655" s="14">
        <f t="shared" si="495"/>
        <v>0</v>
      </c>
      <c r="F2655" s="14">
        <f>IF(AND((B2655-$B$2)&gt;123,OR(((G2654*J2654/C2654*C2655)/(G2654*K2654/D2654*D2655))&lt;(4/6),((G2654*J2654/C2654*C2655)/(G2654*K2654/D2654*D2655))&gt;(6/4))),COUNTIF($E$2:E2655,1),0)</f>
        <v>0</v>
      </c>
      <c r="G2655" s="21">
        <f t="shared" si="496"/>
        <v>36258.791126159151</v>
      </c>
      <c r="H2655" s="12">
        <f t="shared" si="497"/>
        <v>4.7994181642553198</v>
      </c>
      <c r="I2655" s="12">
        <f t="shared" si="498"/>
        <v>77.007053340947863</v>
      </c>
      <c r="J2655" s="15">
        <f>IF(OR((ROW(F2655)-MATCH(MAX($F$2:F2655),$F$2:F2655,0))=1,(ROW(F2655)-MATCH(MAX($F$2:F2655),$F$2:F2655,0))&gt;123),IF(OR(((G2654*J2654/C2654*C2655)/(G2654*K2654/D2654*D2655))&lt;(4/6),((G2654*J2654/C2654*C2655)/(G2654*K2654/D2654*D2655))&gt;(6/4)),50%,((G2654*J2654/C2654*C2655)/((G2654*K2654/D2654*D2655)+(G2654*J2654/C2654*C2655)))),((G2654*J2654/C2654*C2655)/((G2654*K2654/D2654*D2655)+(G2654*J2654/C2654*C2655))))</f>
        <v>0.52243076225603169</v>
      </c>
      <c r="K2655" s="18">
        <f t="shared" si="492"/>
        <v>0.47756923774396831</v>
      </c>
      <c r="L2655" s="20">
        <f t="shared" si="493"/>
        <v>1.0939372157302023</v>
      </c>
      <c r="M2655" s="51">
        <f>IF(AND((B2655-$B$2)&gt;123,OR(((U2654*R2654/C2654*C2655)/(U2654*S2654/D2654*D2655))&lt;(4/6),((U2654*R2654/C2654*C2655)/(U2654*S2654/D2654*D2655))&gt;(6/4))),1,0)</f>
        <v>0</v>
      </c>
      <c r="N2655" s="51">
        <f>IF(AND((B2655-$B$2)&gt;123,OR(((U2654*R2654/C2654*C2655)/(U2654*S2654/D2654*D2655))&lt;(4/6),((U2654*R2654/C2654*C2655)/(U2654*S2654/D2654*D2655))&gt;(6/4))),COUNTIF($M$2:M2655,1),0)</f>
        <v>0</v>
      </c>
      <c r="O2655" s="51">
        <f>IF(OR((ROW(N2655)-MATCH(MAX($N$2:N2655),$N$2:N2655,0))=1,(ROW(N2655)-MATCH(MAX($N$2:N2655),$N$2:N2655,0))&gt;123),IF(OR(((U2654*R2654/C2654*C2655)/(U2654*S2654/D2654*D2655))&lt;(4/6),((U2654*R2654/C2654*C2655)/(U2654*S2654/D2654*D2655))&gt;(6/4)),1,0),0)</f>
        <v>0</v>
      </c>
      <c r="P2655" s="47">
        <f>IF(O2655=1,U2654/2/C2655,P2654)</f>
        <v>4.8509981495343588</v>
      </c>
      <c r="Q2655" s="47">
        <f>IF(O2655=1,U2654/2/D2655,Q2654)</f>
        <v>77.834658384261388</v>
      </c>
      <c r="R2655" s="41">
        <f>P2655*C2655/U2654</f>
        <v>0.5276499644725251</v>
      </c>
      <c r="S2655" s="41">
        <f>Q2655*D2655/U2654</f>
        <v>0.48234026312041911</v>
      </c>
      <c r="T2655" s="41">
        <f t="shared" si="499"/>
        <v>1.0939372157302036</v>
      </c>
      <c r="U2655" s="42">
        <f>P2655*C2655+Q2655*D2655</f>
        <v>36648.469176396953</v>
      </c>
      <c r="V2655" s="25">
        <f>B2655</f>
        <v>44900</v>
      </c>
      <c r="W2655">
        <f>C2655/C$2</f>
        <v>1.7169638930324396</v>
      </c>
      <c r="X2655">
        <f>D2655/D$2</f>
        <v>1.6113479039770691</v>
      </c>
      <c r="Y2655">
        <f t="shared" si="500"/>
        <v>1.8324234588198476</v>
      </c>
      <c r="AA2655" s="15">
        <f t="shared" si="501"/>
        <v>1.9614860215888319E-2</v>
      </c>
      <c r="AB2655" s="15">
        <f t="shared" si="502"/>
        <v>-3.3253548527067966E-4</v>
      </c>
      <c r="AC2655" s="15">
        <f t="shared" si="503"/>
        <v>9.9902275929442119E-3</v>
      </c>
    </row>
    <row r="2656" spans="1:29" x14ac:dyDescent="0.4">
      <c r="A2656" s="43">
        <f t="shared" si="494"/>
        <v>2022</v>
      </c>
      <c r="B2656" s="53">
        <v>44901</v>
      </c>
      <c r="C2656" s="45">
        <v>3968.1979000000001</v>
      </c>
      <c r="D2656" s="45">
        <f>VLOOKUP(B2656,'H11001.CSI  中证全债'!$A$2:$B$2792,2,0)</f>
        <v>224.59469999999999</v>
      </c>
      <c r="E2656" s="14">
        <f t="shared" si="495"/>
        <v>0</v>
      </c>
      <c r="F2656" s="14">
        <f>IF(AND((B2656-$B$2)&gt;123,OR(((G2655*J2655/C2655*C2656)/(G2655*K2655/D2655*D2656))&lt;(4/6),((G2655*J2655/C2655*C2656)/(G2655*K2655/D2655*D2656))&gt;(6/4))),COUNTIF($E$2:E2656,1),0)</f>
        <v>0</v>
      </c>
      <c r="G2656" s="21">
        <f t="shared" si="496"/>
        <v>36340.417123614025</v>
      </c>
      <c r="H2656" s="12">
        <f t="shared" si="497"/>
        <v>4.7994181642553198</v>
      </c>
      <c r="I2656" s="12">
        <f t="shared" si="498"/>
        <v>77.007053340947863</v>
      </c>
      <c r="J2656" s="15">
        <f>IF(OR((ROW(F2656)-MATCH(MAX($F$2:F2656),$F$2:F2656,0))=1,(ROW(F2656)-MATCH(MAX($F$2:F2656),$F$2:F2656,0))&gt;123),IF(OR(((G2655*J2655/C2655*C2656)/(G2655*K2655/D2655*D2656))&lt;(4/6),((G2655*J2655/C2655*C2656)/(G2655*K2655/D2655*D2656))&gt;(6/4)),50%,((G2655*J2655/C2655*C2656)/((G2655*K2655/D2655*D2656)+(G2655*J2655/C2655*C2656)))),((G2655*J2655/C2655*C2656)/((G2655*K2655/D2655*D2656)+(G2655*J2655/C2655*C2656))))</f>
        <v>0.52407326574807911</v>
      </c>
      <c r="K2656" s="18">
        <f t="shared" si="492"/>
        <v>0.47592673425192089</v>
      </c>
      <c r="L2656" s="20">
        <f t="shared" si="493"/>
        <v>1.1011637464994202</v>
      </c>
      <c r="M2656" s="51">
        <f>IF(AND((B2656-$B$2)&gt;123,OR(((U2655*R2655/C2655*C2656)/(U2655*S2655/D2655*D2656))&lt;(4/6),((U2655*R2655/C2655*C2656)/(U2655*S2655/D2655*D2656))&gt;(6/4))),1,0)</f>
        <v>0</v>
      </c>
      <c r="N2656" s="51">
        <f>IF(AND((B2656-$B$2)&gt;123,OR(((U2655*R2655/C2655*C2656)/(U2655*S2655/D2655*D2656))&lt;(4/6),((U2655*R2655/C2655*C2656)/(U2655*S2655/D2655*D2656))&gt;(6/4))),COUNTIF($M$2:M2656,1),0)</f>
        <v>0</v>
      </c>
      <c r="O2656" s="51">
        <f>IF(OR((ROW(N2656)-MATCH(MAX($N$2:N2656),$N$2:N2656,0))=1,(ROW(N2656)-MATCH(MAX($N$2:N2656),$N$2:N2656,0))&gt;123),IF(OR(((U2655*R2655/C2655*C2656)/(U2655*S2655/D2655*D2656))&lt;(4/6),((U2655*R2655/C2655*C2656)/(U2655*S2655/D2655*D2656))&gt;(6/4)),1,0),0)</f>
        <v>0</v>
      </c>
      <c r="P2656" s="47">
        <f>IF(O2656=1,U2655/2/C2656,P2655)</f>
        <v>4.8509981495343588</v>
      </c>
      <c r="Q2656" s="47">
        <f>IF(O2656=1,U2655/2/D2656,Q2655)</f>
        <v>77.834658384261388</v>
      </c>
      <c r="R2656" s="41">
        <f>P2656*C2656/U2655</f>
        <v>0.52525306247399017</v>
      </c>
      <c r="S2656" s="41">
        <f>Q2656*D2656/U2655</f>
        <v>0.4769981432314308</v>
      </c>
      <c r="T2656" s="41">
        <f t="shared" si="499"/>
        <v>1.1011637464994217</v>
      </c>
      <c r="U2656" s="42">
        <f>P2656*C2656+Q2656*D2656</f>
        <v>36730.972419301805</v>
      </c>
      <c r="V2656" s="25">
        <f>B2656</f>
        <v>44901</v>
      </c>
      <c r="W2656">
        <f>C2656/C$2</f>
        <v>1.7262393567294962</v>
      </c>
      <c r="X2656">
        <f>D2656/D$2</f>
        <v>1.60942099605876</v>
      </c>
      <c r="Y2656">
        <f t="shared" si="500"/>
        <v>1.8365486209650903</v>
      </c>
      <c r="AA2656" s="15">
        <f t="shared" si="501"/>
        <v>5.4022473825436901E-3</v>
      </c>
      <c r="AB2656" s="15">
        <f t="shared" si="502"/>
        <v>-1.1958360535010426E-3</v>
      </c>
      <c r="AC2656" s="15">
        <f t="shared" si="503"/>
        <v>2.2512057054211443E-3</v>
      </c>
    </row>
    <row r="2657" spans="1:29" x14ac:dyDescent="0.4">
      <c r="A2657" s="43">
        <f t="shared" si="494"/>
        <v>2022</v>
      </c>
      <c r="B2657" s="53">
        <v>44902</v>
      </c>
      <c r="C2657" s="45">
        <v>3958.4409000000001</v>
      </c>
      <c r="D2657" s="45">
        <f>VLOOKUP(B2657,'H11001.CSI  中证全债'!$A$2:$B$2792,2,0)</f>
        <v>224.59829999999999</v>
      </c>
      <c r="E2657" s="14">
        <f t="shared" si="495"/>
        <v>0</v>
      </c>
      <c r="F2657" s="14">
        <f>IF(AND((B2657-$B$2)&gt;123,OR(((G2656*J2656/C2656*C2657)/(G2656*K2656/D2656*D2657))&lt;(4/6),((G2656*J2656/C2656*C2657)/(G2656*K2656/D2656*D2657))&gt;(6/4))),COUNTIF($E$2:E2657,1),0)</f>
        <v>0</v>
      </c>
      <c r="G2657" s="21">
        <f t="shared" si="496"/>
        <v>36293.866425977409</v>
      </c>
      <c r="H2657" s="12">
        <f t="shared" si="497"/>
        <v>4.7994181642553198</v>
      </c>
      <c r="I2657" s="12">
        <f t="shared" si="498"/>
        <v>77.007053340947863</v>
      </c>
      <c r="J2657" s="15">
        <f>IF(OR((ROW(F2657)-MATCH(MAX($F$2:F2657),$F$2:F2657,0))=1,(ROW(F2657)-MATCH(MAX($F$2:F2657),$F$2:F2657,0))&gt;123),IF(OR(((G2656*J2656/C2656*C2657)/(G2656*K2656/D2656*D2657))&lt;(4/6),((G2656*J2656/C2656*C2657)/(G2656*K2656/D2656*D2657))&gt;(6/4)),50%,((G2656*J2656/C2656*C2657)/((G2656*K2656/D2656*D2657)+(G2656*J2656/C2656*C2657)))),((G2656*J2656/C2656*C2657)/((G2656*K2656/D2656*D2657)+(G2656*J2656/C2656*C2657))))</f>
        <v>0.52345520134479717</v>
      </c>
      <c r="K2657" s="18">
        <f t="shared" si="492"/>
        <v>0.47654479865520283</v>
      </c>
      <c r="L2657" s="20">
        <f t="shared" si="493"/>
        <v>1.0984385997328567</v>
      </c>
      <c r="M2657" s="51">
        <f>IF(AND((B2657-$B$2)&gt;123,OR(((U2656*R2656/C2656*C2657)/(U2656*S2656/D2656*D2657))&lt;(4/6),((U2656*R2656/C2656*C2657)/(U2656*S2656/D2656*D2657))&gt;(6/4))),1,0)</f>
        <v>0</v>
      </c>
      <c r="N2657" s="51">
        <f>IF(AND((B2657-$B$2)&gt;123,OR(((U2656*R2656/C2656*C2657)/(U2656*S2656/D2656*D2657))&lt;(4/6),((U2656*R2656/C2656*C2657)/(U2656*S2656/D2656*D2657))&gt;(6/4))),COUNTIF($M$2:M2657,1),0)</f>
        <v>0</v>
      </c>
      <c r="O2657" s="51">
        <f>IF(OR((ROW(N2657)-MATCH(MAX($N$2:N2657),$N$2:N2657,0))=1,(ROW(N2657)-MATCH(MAX($N$2:N2657),$N$2:N2657,0))&gt;123),IF(OR(((U2656*R2656/C2656*C2657)/(U2656*S2656/D2656*D2657))&lt;(4/6),((U2656*R2656/C2656*C2657)/(U2656*S2656/D2656*D2657))&gt;(6/4)),1,0),0)</f>
        <v>0</v>
      </c>
      <c r="P2657" s="47">
        <f>IF(O2657=1,U2656/2/C2657,P2656)</f>
        <v>4.8509981495343588</v>
      </c>
      <c r="Q2657" s="47">
        <f>IF(O2657=1,U2656/2/D2657,Q2656)</f>
        <v>77.834658384261388</v>
      </c>
      <c r="R2657" s="41">
        <f>P2657*C2657/U2656</f>
        <v>0.52278467506213999</v>
      </c>
      <c r="S2657" s="41">
        <f>Q2657*D2657/U2656</f>
        <v>0.47593436282126478</v>
      </c>
      <c r="T2657" s="41">
        <f t="shared" si="499"/>
        <v>1.0984385997328578</v>
      </c>
      <c r="U2657" s="42">
        <f>P2657*C2657+Q2657*D2657</f>
        <v>36683.921435126977</v>
      </c>
      <c r="V2657" s="25">
        <f>B2657</f>
        <v>44902</v>
      </c>
      <c r="W2657">
        <f>C2657/C$2</f>
        <v>1.7219948815727482</v>
      </c>
      <c r="X2657">
        <f>D2657/D$2</f>
        <v>1.6094467932640628</v>
      </c>
      <c r="Y2657">
        <f t="shared" si="500"/>
        <v>1.8341960717563488</v>
      </c>
      <c r="AA2657" s="15">
        <f t="shared" si="501"/>
        <v>-2.4587987408591916E-3</v>
      </c>
      <c r="AB2657" s="15">
        <f t="shared" si="502"/>
        <v>1.6028873343953975E-5</v>
      </c>
      <c r="AC2657" s="15">
        <f t="shared" si="503"/>
        <v>-1.2809621165952301E-3</v>
      </c>
    </row>
    <row r="2658" spans="1:29" x14ac:dyDescent="0.4">
      <c r="A2658" s="43">
        <f t="shared" si="494"/>
        <v>2022</v>
      </c>
      <c r="B2658" s="53">
        <v>44903</v>
      </c>
      <c r="C2658" s="45">
        <v>3959.1797999999999</v>
      </c>
      <c r="D2658" s="45">
        <f>VLOOKUP(B2658,'H11001.CSI  中证全债'!$A$2:$B$2792,2,0)</f>
        <v>224.6413</v>
      </c>
      <c r="E2658" s="14">
        <f t="shared" si="495"/>
        <v>0</v>
      </c>
      <c r="F2658" s="14">
        <f>IF(AND((B2658-$B$2)&gt;123,OR(((G2657*J2657/C2657*C2658)/(G2657*K2657/D2657*D2658))&lt;(4/6),((G2657*J2657/C2657*C2658)/(G2657*K2657/D2657*D2658))&gt;(6/4))),COUNTIF($E$2:E2658,1),0)</f>
        <v>0</v>
      </c>
      <c r="G2658" s="21">
        <f t="shared" si="496"/>
        <v>36300.724019352638</v>
      </c>
      <c r="H2658" s="12">
        <f t="shared" si="497"/>
        <v>4.7994181642553198</v>
      </c>
      <c r="I2658" s="12">
        <f t="shared" si="498"/>
        <v>77.007053340947863</v>
      </c>
      <c r="J2658" s="15">
        <f>IF(OR((ROW(F2658)-MATCH(MAX($F$2:F2658),$F$2:F2658,0))=1,(ROW(F2658)-MATCH(MAX($F$2:F2658),$F$2:F2658,0))&gt;123),IF(OR(((G2657*J2657/C2657*C2658)/(G2657*K2657/D2657*D2658))&lt;(4/6),((G2657*J2657/C2657*C2658)/(G2657*K2657/D2657*D2658))&gt;(6/4)),50%,((G2657*J2657/C2657*C2658)/((G2657*K2657/D2657*D2658)+(G2657*J2657/C2657*C2658)))),((G2657*J2657/C2657*C2658)/((G2657*K2657/D2657*D2658)+(G2657*J2657/C2657*C2658))))</f>
        <v>0.52345400707552081</v>
      </c>
      <c r="K2658" s="18">
        <f t="shared" si="492"/>
        <v>0.47654599292447919</v>
      </c>
      <c r="L2658" s="20">
        <f t="shared" si="493"/>
        <v>1.0984333408474918</v>
      </c>
      <c r="M2658" s="51">
        <f>IF(AND((B2658-$B$2)&gt;123,OR(((U2657*R2657/C2657*C2658)/(U2657*S2657/D2657*D2658))&lt;(4/6),((U2657*R2657/C2657*C2658)/(U2657*S2657/D2657*D2658))&gt;(6/4))),1,0)</f>
        <v>0</v>
      </c>
      <c r="N2658" s="51">
        <f>IF(AND((B2658-$B$2)&gt;123,OR(((U2657*R2657/C2657*C2658)/(U2657*S2657/D2657*D2658))&lt;(4/6),((U2657*R2657/C2657*C2658)/(U2657*S2657/D2657*D2658))&gt;(6/4))),COUNTIF($M$2:M2658,1),0)</f>
        <v>0</v>
      </c>
      <c r="O2658" s="51">
        <f>IF(OR((ROW(N2658)-MATCH(MAX($N$2:N2658),$N$2:N2658,0))=1,(ROW(N2658)-MATCH(MAX($N$2:N2658),$N$2:N2658,0))&gt;123),IF(OR(((U2657*R2657/C2657*C2658)/(U2657*S2657/D2657*D2658))&lt;(4/6),((U2657*R2657/C2657*C2658)/(U2657*S2657/D2657*D2658))&gt;(6/4)),1,0),0)</f>
        <v>0</v>
      </c>
      <c r="P2658" s="47">
        <f>IF(O2658=1,U2657/2/C2658,P2657)</f>
        <v>4.8509981495343588</v>
      </c>
      <c r="Q2658" s="47">
        <f>IF(O2658=1,U2657/2/D2658,Q2657)</f>
        <v>77.834658384261388</v>
      </c>
      <c r="R2658" s="41">
        <f>P2658*C2658/U2657</f>
        <v>0.5235529117964739</v>
      </c>
      <c r="S2658" s="41">
        <f>Q2658*D2658/U2657</f>
        <v>0.4766360345476478</v>
      </c>
      <c r="T2658" s="41">
        <f t="shared" si="499"/>
        <v>1.0984333408474931</v>
      </c>
      <c r="U2658" s="42">
        <f>P2658*C2658+Q2658*D2658</f>
        <v>36690.852727970196</v>
      </c>
      <c r="V2658" s="25">
        <f>B2658</f>
        <v>44903</v>
      </c>
      <c r="W2658">
        <f>C2658/C$2</f>
        <v>1.7223163167160629</v>
      </c>
      <c r="X2658">
        <f>D2658/D$2</f>
        <v>1.6097549265496236</v>
      </c>
      <c r="Y2658">
        <f t="shared" si="500"/>
        <v>1.8345426363985098</v>
      </c>
      <c r="AA2658" s="15">
        <f t="shared" si="501"/>
        <v>1.8666440112835581E-4</v>
      </c>
      <c r="AB2658" s="15">
        <f t="shared" si="502"/>
        <v>1.9145291838817968E-4</v>
      </c>
      <c r="AC2658" s="15">
        <f t="shared" si="503"/>
        <v>1.8894634412180977E-4</v>
      </c>
    </row>
    <row r="2659" spans="1:29" x14ac:dyDescent="0.4">
      <c r="A2659" s="43">
        <f t="shared" si="494"/>
        <v>2022</v>
      </c>
      <c r="B2659" s="53">
        <v>44904</v>
      </c>
      <c r="C2659" s="45">
        <v>3998.2442000000001</v>
      </c>
      <c r="D2659" s="45">
        <f>VLOOKUP(B2659,'H11001.CSI  中证全债'!$A$2:$B$2792,2,0)</f>
        <v>224.50190000000001</v>
      </c>
      <c r="E2659" s="14">
        <f t="shared" si="495"/>
        <v>0</v>
      </c>
      <c r="F2659" s="14">
        <f>IF(AND((B2659-$B$2)&gt;123,OR(((G2658*J2658/C2658*C2659)/(G2658*K2658/D2658*D2659))&lt;(4/6),((G2658*J2658/C2658*C2659)/(G2658*K2658/D2658*D2659))&gt;(6/4))),COUNTIF($E$2:E2659,1),0)</f>
        <v>0</v>
      </c>
      <c r="G2659" s="21">
        <f t="shared" si="496"/>
        <v>36477.475627052641</v>
      </c>
      <c r="H2659" s="12">
        <f t="shared" si="497"/>
        <v>4.7994181642553198</v>
      </c>
      <c r="I2659" s="12">
        <f t="shared" si="498"/>
        <v>77.007053340947863</v>
      </c>
      <c r="J2659" s="15">
        <f>IF(OR((ROW(F2659)-MATCH(MAX($F$2:F2659),$F$2:F2659,0))=1,(ROW(F2659)-MATCH(MAX($F$2:F2659),$F$2:F2659,0))&gt;123),IF(OR(((G2658*J2658/C2658*C2659)/(G2658*K2658/D2658*D2659))&lt;(4/6),((G2658*J2658/C2658*C2659)/(G2658*K2658/D2658*D2659))&gt;(6/4)),50%,((G2658*J2658/C2658*C2659)/((G2658*K2658/D2658*D2659)+(G2658*J2658/C2658*C2659)))),((G2658*J2658/C2658*C2659)/((G2658*K2658/D2658*D2659)+(G2658*J2658/C2658*C2659))))</f>
        <v>0.5260573959338688</v>
      </c>
      <c r="K2659" s="18">
        <f t="shared" si="492"/>
        <v>0.4739426040661312</v>
      </c>
      <c r="L2659" s="20">
        <f t="shared" si="493"/>
        <v>1.1099601331904438</v>
      </c>
      <c r="M2659" s="51">
        <f>IF(AND((B2659-$B$2)&gt;123,OR(((U2658*R2658/C2658*C2659)/(U2658*S2658/D2658*D2659))&lt;(4/6),((U2658*R2658/C2658*C2659)/(U2658*S2658/D2658*D2659))&gt;(6/4))),1,0)</f>
        <v>0</v>
      </c>
      <c r="N2659" s="51">
        <f>IF(AND((B2659-$B$2)&gt;123,OR(((U2658*R2658/C2658*C2659)/(U2658*S2658/D2658*D2659))&lt;(4/6),((U2658*R2658/C2658*C2659)/(U2658*S2658/D2658*D2659))&gt;(6/4))),COUNTIF($M$2:M2659,1),0)</f>
        <v>0</v>
      </c>
      <c r="O2659" s="51">
        <f>IF(OR((ROW(N2659)-MATCH(MAX($N$2:N2659),$N$2:N2659,0))=1,(ROW(N2659)-MATCH(MAX($N$2:N2659),$N$2:N2659,0))&gt;123),IF(OR(((U2658*R2658/C2658*C2659)/(U2658*S2658/D2658*D2659))&lt;(4/6),((U2658*R2658/C2658*C2659)/(U2658*S2658/D2658*D2659))&gt;(6/4)),1,0),0)</f>
        <v>0</v>
      </c>
      <c r="P2659" s="47">
        <f>IF(O2659=1,U2658/2/C2659,P2658)</f>
        <v>4.8509981495343588</v>
      </c>
      <c r="Q2659" s="47">
        <f>IF(O2659=1,U2658/2/D2659,Q2658)</f>
        <v>77.834658384261388</v>
      </c>
      <c r="R2659" s="41">
        <f>P2659*C2659/U2658</f>
        <v>0.52861881841195024</v>
      </c>
      <c r="S2659" s="41">
        <f>Q2659*D2659/U2658</f>
        <v>0.47625027476662596</v>
      </c>
      <c r="T2659" s="41">
        <f t="shared" si="499"/>
        <v>1.1099601331904452</v>
      </c>
      <c r="U2659" s="42">
        <f>P2659*C2659+Q2659*D2659</f>
        <v>36869.503908704093</v>
      </c>
      <c r="V2659" s="25">
        <f>B2659</f>
        <v>44904</v>
      </c>
      <c r="W2659">
        <f>C2659/C$2</f>
        <v>1.7393100520151576</v>
      </c>
      <c r="X2659">
        <f>D2659/D$2</f>
        <v>1.6087560014331781</v>
      </c>
      <c r="Y2659">
        <f t="shared" si="500"/>
        <v>1.8434751954352047</v>
      </c>
      <c r="AA2659" s="15">
        <f t="shared" si="501"/>
        <v>9.8667910964791439E-3</v>
      </c>
      <c r="AB2659" s="15">
        <f t="shared" si="502"/>
        <v>-6.205448419323023E-4</v>
      </c>
      <c r="AC2659" s="15">
        <f t="shared" si="503"/>
        <v>4.8690931785759783E-3</v>
      </c>
    </row>
    <row r="2660" spans="1:29" x14ac:dyDescent="0.4">
      <c r="A2660" s="43">
        <f t="shared" si="494"/>
        <v>2022</v>
      </c>
      <c r="B2660" s="53">
        <v>44907</v>
      </c>
      <c r="C2660" s="45">
        <v>3953.4432999999999</v>
      </c>
      <c r="D2660" s="45">
        <f>VLOOKUP(B2660,'H11001.CSI  中证全债'!$A$2:$B$2792,2,0)</f>
        <v>224.51009999999999</v>
      </c>
      <c r="E2660" s="14">
        <f t="shared" si="495"/>
        <v>0</v>
      </c>
      <c r="F2660" s="14">
        <f>IF(AND((B2660-$B$2)&gt;123,OR(((G2659*J2659/C2659*C2660)/(G2659*K2659/D2659*D2660))&lt;(4/6),((G2659*J2659/C2659*C2660)/(G2659*K2659/D2659*D2660))&gt;(6/4))),COUNTIF($E$2:E2660,1),0)</f>
        <v>0</v>
      </c>
      <c r="G2660" s="21">
        <f t="shared" si="496"/>
        <v>36263.088831655055</v>
      </c>
      <c r="H2660" s="12">
        <f t="shared" si="497"/>
        <v>4.7994181642553198</v>
      </c>
      <c r="I2660" s="12">
        <f t="shared" si="498"/>
        <v>77.007053340947863</v>
      </c>
      <c r="J2660" s="15">
        <f>IF(OR((ROW(F2660)-MATCH(MAX($F$2:F2660),$F$2:F2660,0))=1,(ROW(F2660)-MATCH(MAX($F$2:F2660),$F$2:F2660,0))&gt;123),IF(OR(((G2659*J2659/C2659*C2660)/(G2659*K2659/D2659*D2660))&lt;(4/6),((G2659*J2659/C2659*C2660)/(G2659*K2659/D2659*D2660))&gt;(6/4)),50%,((G2659*J2659/C2659*C2660)/((G2659*K2659/D2659*D2660)+(G2659*J2659/C2659*C2660)))),((G2659*J2659/C2659*C2660)/((G2659*K2659/D2659*D2660)+(G2659*J2659/C2659*C2660))))</f>
        <v>0.52323804167532373</v>
      </c>
      <c r="K2660" s="18">
        <f t="shared" si="492"/>
        <v>0.47676195832467627</v>
      </c>
      <c r="L2660" s="20">
        <f t="shared" si="493"/>
        <v>1.0974827847296431</v>
      </c>
      <c r="M2660" s="51">
        <f>IF(AND((B2660-$B$2)&gt;123,OR(((U2659*R2659/C2659*C2660)/(U2659*S2659/D2659*D2660))&lt;(4/6),((U2659*R2659/C2659*C2660)/(U2659*S2659/D2659*D2660))&gt;(6/4))),1,0)</f>
        <v>0</v>
      </c>
      <c r="N2660" s="51">
        <f>IF(AND((B2660-$B$2)&gt;123,OR(((U2659*R2659/C2659*C2660)/(U2659*S2659/D2659*D2660))&lt;(4/6),((U2659*R2659/C2659*C2660)/(U2659*S2659/D2659*D2660))&gt;(6/4))),COUNTIF($M$2:M2660,1),0)</f>
        <v>0</v>
      </c>
      <c r="O2660" s="51">
        <f>IF(OR((ROW(N2660)-MATCH(MAX($N$2:N2660),$N$2:N2660,0))=1,(ROW(N2660)-MATCH(MAX($N$2:N2660),$N$2:N2660,0))&gt;123),IF(OR(((U2659*R2659/C2659*C2660)/(U2659*S2659/D2659*D2660))&lt;(4/6),((U2659*R2659/C2659*C2660)/(U2659*S2659/D2659*D2660))&gt;(6/4)),1,0),0)</f>
        <v>0</v>
      </c>
      <c r="P2660" s="47">
        <f>IF(O2660=1,U2659/2/C2660,P2659)</f>
        <v>4.8509981495343588</v>
      </c>
      <c r="Q2660" s="47">
        <f>IF(O2660=1,U2659/2/D2660,Q2659)</f>
        <v>77.834658384261388</v>
      </c>
      <c r="R2660" s="41">
        <f>P2660*C2660/U2659</f>
        <v>0.52016284732438356</v>
      </c>
      <c r="S2660" s="41">
        <f>Q2660*D2660/U2659</f>
        <v>0.47395991496351458</v>
      </c>
      <c r="T2660" s="41">
        <f t="shared" si="499"/>
        <v>1.0974827847296447</v>
      </c>
      <c r="U2660" s="42">
        <f>P2660*C2660+Q2660*D2660</f>
        <v>36652.813069905373</v>
      </c>
      <c r="V2660" s="25">
        <f>B2660</f>
        <v>44907</v>
      </c>
      <c r="W2660">
        <f>C2660/C$2</f>
        <v>1.7198208332952691</v>
      </c>
      <c r="X2660">
        <f>D2660/D$2</f>
        <v>1.6088147617341453</v>
      </c>
      <c r="Y2660">
        <f t="shared" si="500"/>
        <v>1.8326406534952686</v>
      </c>
      <c r="AA2660" s="15">
        <f t="shared" si="501"/>
        <v>-1.1205143497738268E-2</v>
      </c>
      <c r="AB2660" s="15">
        <f t="shared" si="502"/>
        <v>3.6525303349188576E-5</v>
      </c>
      <c r="AC2660" s="15">
        <f t="shared" si="503"/>
        <v>-5.8772377121018016E-3</v>
      </c>
    </row>
    <row r="2661" spans="1:29" x14ac:dyDescent="0.4">
      <c r="A2661" s="43">
        <f t="shared" si="494"/>
        <v>2022</v>
      </c>
      <c r="B2661" s="53">
        <v>44908</v>
      </c>
      <c r="C2661" s="45">
        <v>3945.6813000000002</v>
      </c>
      <c r="D2661" s="45">
        <f>VLOOKUP(B2661,'H11001.CSI  中证全债'!$A$2:$B$2792,2,0)</f>
        <v>224.20509999999999</v>
      </c>
      <c r="E2661" s="14">
        <f t="shared" si="495"/>
        <v>0</v>
      </c>
      <c r="F2661" s="14">
        <f>IF(AND((B2661-$B$2)&gt;123,OR(((G2660*J2660/C2660*C2661)/(G2660*K2660/D2660*D2661))&lt;(4/6),((G2660*J2660/C2660*C2661)/(G2660*K2660/D2660*D2661))&gt;(6/4))),COUNTIF($E$2:E2661,1),0)</f>
        <v>0</v>
      </c>
      <c r="G2661" s="21">
        <f t="shared" si="496"/>
        <v>36202.348596595111</v>
      </c>
      <c r="H2661" s="12">
        <f t="shared" si="497"/>
        <v>4.7994181642553198</v>
      </c>
      <c r="I2661" s="12">
        <f t="shared" si="498"/>
        <v>77.007053340947863</v>
      </c>
      <c r="J2661" s="15">
        <f>IF(OR((ROW(F2661)-MATCH(MAX($F$2:F2661),$F$2:F2661,0))=1,(ROW(F2661)-MATCH(MAX($F$2:F2661),$F$2:F2661,0))&gt;123),IF(OR(((G2660*J2660/C2660*C2661)/(G2660*K2660/D2660*D2661))&lt;(4/6),((G2660*J2660/C2660*C2661)/(G2660*K2660/D2660*D2661))&gt;(6/4)),50%,((G2660*J2660/C2660*C2661)/((G2660*K2660/D2660*D2661)+(G2660*J2660/C2660*C2661)))),((G2660*J2660/C2660*C2661)/((G2660*K2660/D2660*D2661)+(G2660*J2660/C2660*C2661))))</f>
        <v>0.52308690556511561</v>
      </c>
      <c r="K2661" s="18">
        <f t="shared" si="492"/>
        <v>0.47691309443488439</v>
      </c>
      <c r="L2661" s="20">
        <f t="shared" si="493"/>
        <v>1.0968180820972102</v>
      </c>
      <c r="M2661" s="51">
        <f>IF(AND((B2661-$B$2)&gt;123,OR(((U2660*R2660/C2660*C2661)/(U2660*S2660/D2660*D2661))&lt;(4/6),((U2660*R2660/C2660*C2661)/(U2660*S2660/D2660*D2661))&gt;(6/4))),1,0)</f>
        <v>0</v>
      </c>
      <c r="N2661" s="51">
        <f>IF(AND((B2661-$B$2)&gt;123,OR(((U2660*R2660/C2660*C2661)/(U2660*S2660/D2660*D2661))&lt;(4/6),((U2660*R2660/C2660*C2661)/(U2660*S2660/D2660*D2661))&gt;(6/4))),COUNTIF($M$2:M2661,1),0)</f>
        <v>0</v>
      </c>
      <c r="O2661" s="51">
        <f>IF(OR((ROW(N2661)-MATCH(MAX($N$2:N2661),$N$2:N2661,0))=1,(ROW(N2661)-MATCH(MAX($N$2:N2661),$N$2:N2661,0))&gt;123),IF(OR(((U2660*R2660/C2660*C2661)/(U2660*S2660/D2660*D2661))&lt;(4/6),((U2660*R2660/C2660*C2661)/(U2660*S2660/D2660*D2661))&gt;(6/4)),1,0),0)</f>
        <v>0</v>
      </c>
      <c r="P2661" s="47">
        <f>IF(O2661=1,U2660/2/C2661,P2660)</f>
        <v>4.8509981495343588</v>
      </c>
      <c r="Q2661" s="47">
        <f>IF(O2661=1,U2660/2/D2661,Q2660)</f>
        <v>77.834658384261388</v>
      </c>
      <c r="R2661" s="41">
        <f>P2661*C2661/U2660</f>
        <v>0.52221074132692047</v>
      </c>
      <c r="S2661" s="41">
        <f>Q2661*D2661/U2660</f>
        <v>0.4761142707716926</v>
      </c>
      <c r="T2661" s="41">
        <f t="shared" si="499"/>
        <v>1.0968180820972118</v>
      </c>
      <c r="U2661" s="42">
        <f>P2661*C2661+Q2661*D2661</f>
        <v>36591.420051461486</v>
      </c>
      <c r="V2661" s="25">
        <f>B2661</f>
        <v>44908</v>
      </c>
      <c r="W2661">
        <f>C2661/C$2</f>
        <v>1.7164442199749168</v>
      </c>
      <c r="X2661">
        <f>D2661/D$2</f>
        <v>1.6066291651737725</v>
      </c>
      <c r="Y2661">
        <f t="shared" si="500"/>
        <v>1.8295710025730743</v>
      </c>
      <c r="AA2661" s="15">
        <f t="shared" si="501"/>
        <v>-1.963351795130075E-3</v>
      </c>
      <c r="AB2661" s="15">
        <f t="shared" si="502"/>
        <v>-1.3585134922661224E-3</v>
      </c>
      <c r="AC2661" s="15">
        <f t="shared" si="503"/>
        <v>-1.6749879013868707E-3</v>
      </c>
    </row>
    <row r="2662" spans="1:29" x14ac:dyDescent="0.4">
      <c r="A2662" s="43">
        <f t="shared" si="494"/>
        <v>2022</v>
      </c>
      <c r="B2662" s="53">
        <v>44909</v>
      </c>
      <c r="C2662" s="45">
        <v>3954.8856999999998</v>
      </c>
      <c r="D2662" s="45">
        <f>VLOOKUP(B2662,'H11001.CSI  中证全债'!$A$2:$B$2792,2,0)</f>
        <v>224.3802</v>
      </c>
      <c r="E2662" s="14">
        <f t="shared" si="495"/>
        <v>0</v>
      </c>
      <c r="F2662" s="14">
        <f>IF(AND((B2662-$B$2)&gt;123,OR(((G2661*J2661/C2661*C2662)/(G2661*K2661/D2661*D2662))&lt;(4/6),((G2661*J2661/C2661*C2662)/(G2661*K2661/D2661*D2662))&gt;(6/4))),COUNTIF($E$2:E2662,1),0)</f>
        <v>0</v>
      </c>
      <c r="G2662" s="21">
        <f t="shared" si="496"/>
        <v>36260.008296186177</v>
      </c>
      <c r="H2662" s="12">
        <f t="shared" si="497"/>
        <v>4.7994181642553198</v>
      </c>
      <c r="I2662" s="12">
        <f t="shared" si="498"/>
        <v>77.007053340947863</v>
      </c>
      <c r="J2662" s="15">
        <f>IF(OR((ROW(F2662)-MATCH(MAX($F$2:F2662),$F$2:F2662,0))=1,(ROW(F2662)-MATCH(MAX($F$2:F2662),$F$2:F2662,0))&gt;123),IF(OR(((G2661*J2661/C2661*C2662)/(G2661*K2661/D2661*D2662))&lt;(4/6),((G2661*J2661/C2661*C2662)/(G2661*K2661/D2661*D2662))&gt;(6/4)),50%,((G2661*J2661/C2661*C2662)/((G2661*K2661/D2661*D2662)+(G2661*J2661/C2661*C2662)))),((G2661*J2661/C2661*C2662)/((G2661*K2661/D2661*D2662)+(G2661*J2661/C2661*C2662))))</f>
        <v>0.52347341211529863</v>
      </c>
      <c r="K2662" s="18">
        <f t="shared" si="492"/>
        <v>0.47652658788470137</v>
      </c>
      <c r="L2662" s="20">
        <f t="shared" si="493"/>
        <v>1.0985187929156144</v>
      </c>
      <c r="M2662" s="51">
        <f>IF(AND((B2662-$B$2)&gt;123,OR(((U2661*R2661/C2661*C2662)/(U2661*S2661/D2661*D2662))&lt;(4/6),((U2661*R2661/C2661*C2662)/(U2661*S2661/D2661*D2662))&gt;(6/4))),1,0)</f>
        <v>0</v>
      </c>
      <c r="N2662" s="51">
        <f>IF(AND((B2662-$B$2)&gt;123,OR(((U2661*R2661/C2661*C2662)/(U2661*S2661/D2661*D2662))&lt;(4/6),((U2661*R2661/C2661*C2662)/(U2661*S2661/D2661*D2662))&gt;(6/4))),COUNTIF($M$2:M2662,1),0)</f>
        <v>0</v>
      </c>
      <c r="O2662" s="51">
        <f>IF(OR((ROW(N2662)-MATCH(MAX($N$2:N2662),$N$2:N2662,0))=1,(ROW(N2662)-MATCH(MAX($N$2:N2662),$N$2:N2662,0))&gt;123),IF(OR(((U2661*R2661/C2661*C2662)/(U2661*S2661/D2661*D2662))&lt;(4/6),((U2661*R2661/C2661*C2662)/(U2661*S2661/D2661*D2662))&gt;(6/4)),1,0),0)</f>
        <v>0</v>
      </c>
      <c r="P2662" s="47">
        <f>IF(O2662=1,U2661/2/C2662,P2661)</f>
        <v>4.8509981495343588</v>
      </c>
      <c r="Q2662" s="47">
        <f>IF(O2662=1,U2661/2/D2662,Q2661)</f>
        <v>77.834658384261388</v>
      </c>
      <c r="R2662" s="41">
        <f>P2662*C2662/U2661</f>
        <v>0.52430715138516826</v>
      </c>
      <c r="S2662" s="41">
        <f>Q2662*D2662/U2661</f>
        <v>0.47728555466364581</v>
      </c>
      <c r="T2662" s="41">
        <f t="shared" si="499"/>
        <v>1.0985187929156155</v>
      </c>
      <c r="U2662" s="42">
        <f>P2662*C2662+Q2662*D2662</f>
        <v>36649.69942751214</v>
      </c>
      <c r="V2662" s="25">
        <f>B2662</f>
        <v>44909</v>
      </c>
      <c r="W2662">
        <f>C2662/C$2</f>
        <v>1.7204483039282601</v>
      </c>
      <c r="X2662">
        <f>D2662/D$2</f>
        <v>1.6078839125761375</v>
      </c>
      <c r="Y2662">
        <f t="shared" si="500"/>
        <v>1.8324849713756071</v>
      </c>
      <c r="AA2662" s="15">
        <f t="shared" si="501"/>
        <v>2.3327783721407425E-3</v>
      </c>
      <c r="AB2662" s="15">
        <f t="shared" si="502"/>
        <v>7.8098134252990725E-4</v>
      </c>
      <c r="AC2662" s="15">
        <f t="shared" si="503"/>
        <v>1.5927060488138967E-3</v>
      </c>
    </row>
    <row r="2663" spans="1:29" x14ac:dyDescent="0.4">
      <c r="A2663" s="43">
        <f t="shared" si="494"/>
        <v>2022</v>
      </c>
      <c r="B2663" s="53">
        <v>44910</v>
      </c>
      <c r="C2663" s="45">
        <v>3951.9884999999999</v>
      </c>
      <c r="D2663" s="45">
        <f>VLOOKUP(B2663,'H11001.CSI  中证全债'!$A$2:$B$2792,2,0)</f>
        <v>224.42850000000001</v>
      </c>
      <c r="E2663" s="14">
        <f t="shared" si="495"/>
        <v>0</v>
      </c>
      <c r="F2663" s="14">
        <f>IF(AND((B2663-$B$2)&gt;123,OR(((G2662*J2662/C2662*C2663)/(G2662*K2662/D2662*D2663))&lt;(4/6),((G2662*J2662/C2662*C2663)/(G2662*K2662/D2662*D2663))&gt;(6/4))),COUNTIF($E$2:E2663,1),0)</f>
        <v>0</v>
      </c>
      <c r="G2663" s="21">
        <f t="shared" si="496"/>
        <v>36249.82286255707</v>
      </c>
      <c r="H2663" s="12">
        <f t="shared" si="497"/>
        <v>4.7994181642553198</v>
      </c>
      <c r="I2663" s="12">
        <f t="shared" si="498"/>
        <v>77.007053340947863</v>
      </c>
      <c r="J2663" s="15">
        <f>IF(OR((ROW(F2663)-MATCH(MAX($F$2:F2663),$F$2:F2663,0))=1,(ROW(F2663)-MATCH(MAX($F$2:F2663),$F$2:F2663,0))&gt;123),IF(OR(((G2662*J2662/C2662*C2663)/(G2662*K2662/D2662*D2663))&lt;(4/6),((G2662*J2662/C2662*C2663)/(G2662*K2662/D2662*D2663))&gt;(6/4)),50%,((G2662*J2662/C2662*C2663)/((G2662*K2662/D2662*D2663)+(G2662*J2662/C2662*C2663)))),((G2662*J2662/C2662*C2663)/((G2662*K2662/D2662*D2663)+(G2662*J2662/C2662*C2663))))</f>
        <v>0.52323691246005122</v>
      </c>
      <c r="K2663" s="18">
        <f t="shared" si="492"/>
        <v>0.47676308753994878</v>
      </c>
      <c r="L2663" s="20">
        <f t="shared" si="493"/>
        <v>1.0974778168333099</v>
      </c>
      <c r="M2663" s="51">
        <f>IF(AND((B2663-$B$2)&gt;123,OR(((U2662*R2662/C2662*C2663)/(U2662*S2662/D2662*D2663))&lt;(4/6),((U2662*R2662/C2662*C2663)/(U2662*S2662/D2662*D2663))&gt;(6/4))),1,0)</f>
        <v>0</v>
      </c>
      <c r="N2663" s="51">
        <f>IF(AND((B2663-$B$2)&gt;123,OR(((U2662*R2662/C2662*C2663)/(U2662*S2662/D2662*D2663))&lt;(4/6),((U2662*R2662/C2662*C2663)/(U2662*S2662/D2662*D2663))&gt;(6/4))),COUNTIF($M$2:M2663,1),0)</f>
        <v>0</v>
      </c>
      <c r="O2663" s="51">
        <f>IF(OR((ROW(N2663)-MATCH(MAX($N$2:N2663),$N$2:N2663,0))=1,(ROW(N2663)-MATCH(MAX($N$2:N2663),$N$2:N2663,0))&gt;123),IF(OR(((U2662*R2662/C2662*C2663)/(U2662*S2662/D2662*D2663))&lt;(4/6),((U2662*R2662/C2662*C2663)/(U2662*S2662/D2662*D2663))&gt;(6/4)),1,0),0)</f>
        <v>0</v>
      </c>
      <c r="P2663" s="47">
        <f>IF(O2663=1,U2662/2/C2663,P2662)</f>
        <v>4.8509981495343588</v>
      </c>
      <c r="Q2663" s="47">
        <f>IF(O2663=1,U2662/2/D2663,Q2662)</f>
        <v>77.834658384261388</v>
      </c>
      <c r="R2663" s="41">
        <f>P2663*C2663/U2662</f>
        <v>0.52308993525032144</v>
      </c>
      <c r="S2663" s="41">
        <f>Q2663*D2663/U2662</f>
        <v>0.47662916482417644</v>
      </c>
      <c r="T2663" s="41">
        <f t="shared" si="499"/>
        <v>1.0974778168333108</v>
      </c>
      <c r="U2663" s="42">
        <f>P2663*C2663+Q2663*D2663</f>
        <v>36639.40452967328</v>
      </c>
      <c r="V2663" s="25">
        <f>B2663</f>
        <v>44910</v>
      </c>
      <c r="W2663">
        <f>C2663/C$2</f>
        <v>1.71918796843332</v>
      </c>
      <c r="X2663">
        <f>D2663/D$2</f>
        <v>1.6082300250806163</v>
      </c>
      <c r="Y2663">
        <f t="shared" si="500"/>
        <v>1.8319702264836639</v>
      </c>
      <c r="AA2663" s="15">
        <f t="shared" si="501"/>
        <v>-7.3256225837325939E-4</v>
      </c>
      <c r="AB2663" s="15">
        <f t="shared" si="502"/>
        <v>2.1525963520852009E-4</v>
      </c>
      <c r="AC2663" s="15">
        <f t="shared" si="503"/>
        <v>-2.80899925502065E-4</v>
      </c>
    </row>
    <row r="2664" spans="1:29" x14ac:dyDescent="0.4">
      <c r="A2664" s="43">
        <f t="shared" si="494"/>
        <v>2022</v>
      </c>
      <c r="B2664" s="53">
        <v>44911</v>
      </c>
      <c r="C2664" s="45">
        <v>3954.2269999999999</v>
      </c>
      <c r="D2664" s="45">
        <f>VLOOKUP(B2664,'H11001.CSI  中证全债'!$A$2:$B$2792,2,0)</f>
        <v>224.41829999999999</v>
      </c>
      <c r="E2664" s="14">
        <f t="shared" si="495"/>
        <v>0</v>
      </c>
      <c r="F2664" s="14">
        <f>IF(AND((B2664-$B$2)&gt;123,OR(((G2663*J2663/C2663*C2664)/(G2663*K2663/D2663*D2664))&lt;(4/6),((G2663*J2663/C2663*C2664)/(G2663*K2663/D2663*D2664))&gt;(6/4))),COUNTIF($E$2:E2664,1),0)</f>
        <v>0</v>
      </c>
      <c r="G2664" s="21">
        <f t="shared" si="496"/>
        <v>36259.780888173671</v>
      </c>
      <c r="H2664" s="12">
        <f t="shared" si="497"/>
        <v>4.7994181642553198</v>
      </c>
      <c r="I2664" s="12">
        <f t="shared" si="498"/>
        <v>77.007053340947863</v>
      </c>
      <c r="J2664" s="15">
        <f>IF(OR((ROW(F2664)-MATCH(MAX($F$2:F2664),$F$2:F2664,0))=1,(ROW(F2664)-MATCH(MAX($F$2:F2664),$F$2:F2664,0))&gt;123),IF(OR(((G2663*J2663/C2663*C2664)/(G2663*K2663/D2663*D2664))&lt;(4/6),((G2663*J2663/C2663*C2664)/(G2663*K2663/D2663*D2664))&gt;(6/4)),50%,((G2663*J2663/C2663*C2664)/((G2663*K2663/D2663*D2664)+(G2663*J2663/C2663*C2664)))),((G2663*J2663/C2663*C2664)/((G2663*K2663/D2663*D2664)+(G2663*J2663/C2663*C2664))))</f>
        <v>0.52338950827964315</v>
      </c>
      <c r="K2664" s="18">
        <f t="shared" si="492"/>
        <v>0.47661049172035685</v>
      </c>
      <c r="L2664" s="20">
        <f t="shared" si="493"/>
        <v>1.0981493638346784</v>
      </c>
      <c r="M2664" s="51">
        <f>IF(AND((B2664-$B$2)&gt;123,OR(((U2663*R2663/C2663*C2664)/(U2663*S2663/D2663*D2664))&lt;(4/6),((U2663*R2663/C2663*C2664)/(U2663*S2663/D2663*D2664))&gt;(6/4))),1,0)</f>
        <v>0</v>
      </c>
      <c r="N2664" s="51">
        <f>IF(AND((B2664-$B$2)&gt;123,OR(((U2663*R2663/C2663*C2664)/(U2663*S2663/D2663*D2664))&lt;(4/6),((U2663*R2663/C2663*C2664)/(U2663*S2663/D2663*D2664))&gt;(6/4))),COUNTIF($M$2:M2664,1),0)</f>
        <v>0</v>
      </c>
      <c r="O2664" s="51">
        <f>IF(OR((ROW(N2664)-MATCH(MAX($N$2:N2664),$N$2:N2664,0))=1,(ROW(N2664)-MATCH(MAX($N$2:N2664),$N$2:N2664,0))&gt;123),IF(OR(((U2663*R2663/C2663*C2664)/(U2663*S2663/D2663*D2664))&lt;(4/6),((U2663*R2663/C2663*C2664)/(U2663*S2663/D2663*D2664))&gt;(6/4)),1,0),0)</f>
        <v>0</v>
      </c>
      <c r="P2664" s="47">
        <f>IF(O2664=1,U2663/2/C2664,P2663)</f>
        <v>4.8509981495343588</v>
      </c>
      <c r="Q2664" s="47">
        <f>IF(O2664=1,U2663/2/D2664,Q2663)</f>
        <v>77.834658384261388</v>
      </c>
      <c r="R2664" s="41">
        <f>P2664*C2664/U2663</f>
        <v>0.52353328625479834</v>
      </c>
      <c r="S2664" s="41">
        <f>Q2664*D2664/U2663</f>
        <v>0.47674141924250441</v>
      </c>
      <c r="T2664" s="41">
        <f t="shared" si="499"/>
        <v>1.0981493638346793</v>
      </c>
      <c r="U2664" s="42">
        <f>P2664*C2664+Q2664*D2664</f>
        <v>36649.469575515483</v>
      </c>
      <c r="V2664" s="25">
        <f>B2664</f>
        <v>44911</v>
      </c>
      <c r="W2664">
        <f>C2664/C$2</f>
        <v>1.720161757265787</v>
      </c>
      <c r="X2664">
        <f>D2664/D$2</f>
        <v>1.6081569329989249</v>
      </c>
      <c r="Y2664">
        <f t="shared" si="500"/>
        <v>1.8324734787757742</v>
      </c>
      <c r="AA2664" s="15">
        <f t="shared" si="501"/>
        <v>5.6642371302451089E-4</v>
      </c>
      <c r="AB2664" s="15">
        <f t="shared" si="502"/>
        <v>-4.544877321743801E-5</v>
      </c>
      <c r="AC2664" s="15">
        <f t="shared" si="503"/>
        <v>2.7470549730290728E-4</v>
      </c>
    </row>
    <row r="2665" spans="1:29" x14ac:dyDescent="0.4">
      <c r="A2665" s="43">
        <f t="shared" si="494"/>
        <v>2022</v>
      </c>
      <c r="B2665" s="53">
        <v>44914</v>
      </c>
      <c r="C2665" s="45">
        <v>3893.2206999999999</v>
      </c>
      <c r="D2665" s="45">
        <f>VLOOKUP(B2665,'H11001.CSI  中证全债'!$A$2:$B$2792,2,0)</f>
        <v>224.6748</v>
      </c>
      <c r="E2665" s="14">
        <f t="shared" si="495"/>
        <v>0</v>
      </c>
      <c r="F2665" s="14">
        <f>IF(AND((B2665-$B$2)&gt;123,OR(((G2664*J2664/C2664*C2665)/(G2664*K2664/D2664*D2665))&lt;(4/6),((G2664*J2664/C2664*C2665)/(G2664*K2664/D2664*D2665))&gt;(6/4))),COUNTIF($E$2:E2665,1),0)</f>
        <v>0</v>
      </c>
      <c r="G2665" s="21">
        <f t="shared" si="496"/>
        <v>35986.738453001613</v>
      </c>
      <c r="H2665" s="12">
        <f t="shared" si="497"/>
        <v>4.7994181642553198</v>
      </c>
      <c r="I2665" s="12">
        <f t="shared" si="498"/>
        <v>77.007053340947863</v>
      </c>
      <c r="J2665" s="15">
        <f>IF(OR((ROW(F2665)-MATCH(MAX($F$2:F2665),$F$2:F2665,0))=1,(ROW(F2665)-MATCH(MAX($F$2:F2665),$F$2:F2665,0))&gt;123),IF(OR(((G2664*J2664/C2664*C2665)/(G2664*K2664/D2664*D2665))&lt;(4/6),((G2664*J2664/C2664*C2665)/(G2664*K2664/D2664*D2665))&gt;(6/4)),50%,((G2664*J2664/C2664*C2665)/((G2664*K2664/D2664*D2665)+(G2664*J2664/C2664*C2665)))),((G2664*J2664/C2664*C2665)/((G2664*K2664/D2664*D2665)+(G2664*J2664/C2664*C2665))))</f>
        <v>0.51922444067659868</v>
      </c>
      <c r="K2665" s="18">
        <f t="shared" si="492"/>
        <v>0.48077555932340132</v>
      </c>
      <c r="L2665" s="20">
        <f t="shared" si="493"/>
        <v>1.0799726205036435</v>
      </c>
      <c r="M2665" s="51">
        <f>IF(AND((B2665-$B$2)&gt;123,OR(((U2664*R2664/C2664*C2665)/(U2664*S2664/D2664*D2665))&lt;(4/6),((U2664*R2664/C2664*C2665)/(U2664*S2664/D2664*D2665))&gt;(6/4))),1,0)</f>
        <v>0</v>
      </c>
      <c r="N2665" s="51">
        <f>IF(AND((B2665-$B$2)&gt;123,OR(((U2664*R2664/C2664*C2665)/(U2664*S2664/D2664*D2665))&lt;(4/6),((U2664*R2664/C2664*C2665)/(U2664*S2664/D2664*D2665))&gt;(6/4))),COUNTIF($M$2:M2665,1),0)</f>
        <v>0</v>
      </c>
      <c r="O2665" s="51">
        <f>IF(OR((ROW(N2665)-MATCH(MAX($N$2:N2665),$N$2:N2665,0))=1,(ROW(N2665)-MATCH(MAX($N$2:N2665),$N$2:N2665,0))&gt;123),IF(OR(((U2664*R2664/C2664*C2665)/(U2664*S2664/D2664*D2665))&lt;(4/6),((U2664*R2664/C2664*C2665)/(U2664*S2664/D2664*D2665))&gt;(6/4)),1,0),0)</f>
        <v>0</v>
      </c>
      <c r="P2665" s="47">
        <f>IF(O2665=1,U2664/2/C2665,P2664)</f>
        <v>4.8509981495343588</v>
      </c>
      <c r="Q2665" s="47">
        <f>IF(O2665=1,U2664/2/D2665,Q2664)</f>
        <v>77.834658384261388</v>
      </c>
      <c r="R2665" s="41">
        <f>P2665*C2665/U2664</f>
        <v>0.51531459063860752</v>
      </c>
      <c r="S2665" s="41">
        <f>Q2665*D2665/U2664</f>
        <v>0.47715523602653082</v>
      </c>
      <c r="T2665" s="41">
        <f t="shared" si="499"/>
        <v>1.0799726205036446</v>
      </c>
      <c r="U2665" s="42">
        <f>P2665*C2665+Q2665*D2665</f>
        <v>36373.492716981113</v>
      </c>
      <c r="V2665" s="25">
        <f>B2665</f>
        <v>44914</v>
      </c>
      <c r="W2665">
        <f>C2665/C$2</f>
        <v>1.6936228903235797</v>
      </c>
      <c r="X2665">
        <f>D2665/D$2</f>
        <v>1.6099949838767467</v>
      </c>
      <c r="Y2665">
        <f t="shared" si="500"/>
        <v>1.8186746358490555</v>
      </c>
      <c r="AA2665" s="15">
        <f t="shared" si="501"/>
        <v>-1.5428122866997795E-2</v>
      </c>
      <c r="AB2665" s="15">
        <f t="shared" si="502"/>
        <v>1.1429549194519328E-3</v>
      </c>
      <c r="AC2665" s="15">
        <f t="shared" si="503"/>
        <v>-7.5301733348617228E-3</v>
      </c>
    </row>
    <row r="2666" spans="1:29" x14ac:dyDescent="0.4">
      <c r="A2666" s="43">
        <f t="shared" si="494"/>
        <v>2022</v>
      </c>
      <c r="B2666" s="53">
        <v>44915</v>
      </c>
      <c r="C2666" s="45">
        <v>3829.0173</v>
      </c>
      <c r="D2666" s="45">
        <f>VLOOKUP(B2666,'H11001.CSI  中证全债'!$A$2:$B$2792,2,0)</f>
        <v>224.7148</v>
      </c>
      <c r="E2666" s="14">
        <f t="shared" si="495"/>
        <v>0</v>
      </c>
      <c r="F2666" s="14">
        <f>IF(AND((B2666-$B$2)&gt;123,OR(((G2665*J2665/C2665*C2666)/(G2665*K2665/D2665*D2666))&lt;(4/6),((G2665*J2665/C2665*C2666)/(G2665*K2665/D2665*D2666))&gt;(6/4))),COUNTIF($E$2:E2666,1),0)</f>
        <v>0</v>
      </c>
      <c r="G2666" s="21">
        <f t="shared" si="496"/>
        <v>35681.679770968301</v>
      </c>
      <c r="H2666" s="12">
        <f t="shared" si="497"/>
        <v>4.7994181642553198</v>
      </c>
      <c r="I2666" s="12">
        <f t="shared" si="498"/>
        <v>77.007053340947863</v>
      </c>
      <c r="J2666" s="15">
        <f>IF(OR((ROW(F2666)-MATCH(MAX($F$2:F2666),$F$2:F2666,0))=1,(ROW(F2666)-MATCH(MAX($F$2:F2666),$F$2:F2666,0))&gt;123),IF(OR(((G2665*J2665/C2665*C2666)/(G2665*K2665/D2665*D2666))&lt;(4/6),((G2665*J2665/C2665*C2666)/(G2665*K2665/D2665*D2666))&gt;(6/4)),50%,((G2665*J2665/C2665*C2666)/((G2665*K2665/D2665*D2666)+(G2665*J2665/C2665*C2666)))),((G2665*J2665/C2665*C2666)/((G2665*K2665/D2665*D2666)+(G2665*J2665/C2665*C2666))))</f>
        <v>0.5150277481000205</v>
      </c>
      <c r="K2666" s="18">
        <f t="shared" si="492"/>
        <v>0.4849722518999795</v>
      </c>
      <c r="L2666" s="20">
        <f t="shared" si="493"/>
        <v>1.0619736409295426</v>
      </c>
      <c r="M2666" s="51">
        <f>IF(AND((B2666-$B$2)&gt;123,OR(((U2665*R2665/C2665*C2666)/(U2665*S2665/D2665*D2666))&lt;(4/6),((U2665*R2665/C2665*C2666)/(U2665*S2665/D2665*D2666))&gt;(6/4))),1,0)</f>
        <v>0</v>
      </c>
      <c r="N2666" s="51">
        <f>IF(AND((B2666-$B$2)&gt;123,OR(((U2665*R2665/C2665*C2666)/(U2665*S2665/D2665*D2666))&lt;(4/6),((U2665*R2665/C2665*C2666)/(U2665*S2665/D2665*D2666))&gt;(6/4))),COUNTIF($M$2:M2666,1),0)</f>
        <v>0</v>
      </c>
      <c r="O2666" s="51">
        <f>IF(OR((ROW(N2666)-MATCH(MAX($N$2:N2666),$N$2:N2666,0))=1,(ROW(N2666)-MATCH(MAX($N$2:N2666),$N$2:N2666,0))&gt;123),IF(OR(((U2665*R2665/C2665*C2666)/(U2665*S2665/D2665*D2666))&lt;(4/6),((U2665*R2665/C2665*C2666)/(U2665*S2665/D2665*D2666))&gt;(6/4)),1,0),0)</f>
        <v>0</v>
      </c>
      <c r="P2666" s="47">
        <f>IF(O2666=1,U2665/2/C2666,P2665)</f>
        <v>4.8509981495343588</v>
      </c>
      <c r="Q2666" s="47">
        <f>IF(O2666=1,U2665/2/D2666,Q2665)</f>
        <v>77.834658384261388</v>
      </c>
      <c r="R2666" s="41">
        <f>P2666*C2666/U2665</f>
        <v>0.5106618707574222</v>
      </c>
      <c r="S2666" s="41">
        <f>Q2666*D2666/U2665</f>
        <v>0.48086115424714387</v>
      </c>
      <c r="T2666" s="41">
        <f t="shared" si="499"/>
        <v>1.0619736409295435</v>
      </c>
      <c r="U2666" s="42">
        <f>P2666*C2666+Q2666*D2666</f>
        <v>36065.155528722666</v>
      </c>
      <c r="V2666" s="25">
        <f>B2666</f>
        <v>44915</v>
      </c>
      <c r="W2666">
        <f>C2666/C$2</f>
        <v>1.6656932258489709</v>
      </c>
      <c r="X2666">
        <f>D2666/D$2</f>
        <v>1.6102816194912217</v>
      </c>
      <c r="Y2666">
        <f t="shared" si="500"/>
        <v>1.8032577764361333</v>
      </c>
      <c r="AA2666" s="15">
        <f t="shared" si="501"/>
        <v>-1.649107639852021E-2</v>
      </c>
      <c r="AB2666" s="15">
        <f t="shared" si="502"/>
        <v>1.7803509783909099E-4</v>
      </c>
      <c r="AC2666" s="15">
        <f t="shared" si="503"/>
        <v>-8.4769749954338725E-3</v>
      </c>
    </row>
    <row r="2667" spans="1:29" x14ac:dyDescent="0.4">
      <c r="A2667" s="43">
        <f t="shared" si="494"/>
        <v>2022</v>
      </c>
      <c r="B2667" s="53">
        <v>44916</v>
      </c>
      <c r="C2667" s="45">
        <v>3830.5383999999999</v>
      </c>
      <c r="D2667" s="45">
        <f>VLOOKUP(B2667,'H11001.CSI  中证全债'!$A$2:$B$2792,2,0)</f>
        <v>224.726</v>
      </c>
      <c r="E2667" s="14">
        <f t="shared" si="495"/>
        <v>0</v>
      </c>
      <c r="F2667" s="14">
        <f>IF(AND((B2667-$B$2)&gt;123,OR(((G2666*J2666/C2666*C2667)/(G2666*K2666/D2666*D2667))&lt;(4/6),((G2666*J2666/C2666*C2667)/(G2666*K2666/D2666*D2667))&gt;(6/4))),COUNTIF($E$2:E2667,1),0)</f>
        <v>0</v>
      </c>
      <c r="G2667" s="21">
        <f t="shared" si="496"/>
        <v>35689.842644935372</v>
      </c>
      <c r="H2667" s="12">
        <f t="shared" si="497"/>
        <v>4.7994181642553198</v>
      </c>
      <c r="I2667" s="12">
        <f t="shared" si="498"/>
        <v>77.007053340947863</v>
      </c>
      <c r="J2667" s="15">
        <f>IF(OR((ROW(F2667)-MATCH(MAX($F$2:F2667),$F$2:F2667,0))=1,(ROW(F2667)-MATCH(MAX($F$2:F2667),$F$2:F2667,0))&gt;123),IF(OR(((G2666*J2666/C2666*C2667)/(G2666*K2666/D2666*D2667))&lt;(4/6),((G2666*J2666/C2666*C2667)/(G2666*K2666/D2666*D2667))&gt;(6/4)),50%,((G2666*J2666/C2666*C2667)/((G2666*K2666/D2666*D2667)+(G2666*J2666/C2666*C2667)))),((G2666*J2666/C2666*C2667)/((G2666*K2666/D2666*D2667)+(G2666*J2666/C2666*C2667))))</f>
        <v>0.51511450355039246</v>
      </c>
      <c r="K2667" s="18">
        <f t="shared" si="492"/>
        <v>0.48488549644960754</v>
      </c>
      <c r="L2667" s="20">
        <f t="shared" si="493"/>
        <v>1.0623425681364476</v>
      </c>
      <c r="M2667" s="51">
        <f>IF(AND((B2667-$B$2)&gt;123,OR(((U2666*R2666/C2666*C2667)/(U2666*S2666/D2666*D2667))&lt;(4/6),((U2666*R2666/C2666*C2667)/(U2666*S2666/D2666*D2667))&gt;(6/4))),1,0)</f>
        <v>0</v>
      </c>
      <c r="N2667" s="51">
        <f>IF(AND((B2667-$B$2)&gt;123,OR(((U2666*R2666/C2666*C2667)/(U2666*S2666/D2666*D2667))&lt;(4/6),((U2666*R2666/C2666*C2667)/(U2666*S2666/D2666*D2667))&gt;(6/4))),COUNTIF($M$2:M2667,1),0)</f>
        <v>0</v>
      </c>
      <c r="O2667" s="51">
        <f>IF(OR((ROW(N2667)-MATCH(MAX($N$2:N2667),$N$2:N2667,0))=1,(ROW(N2667)-MATCH(MAX($N$2:N2667),$N$2:N2667,0))&gt;123),IF(OR(((U2666*R2666/C2666*C2667)/(U2666*S2666/D2666*D2667))&lt;(4/6),((U2666*R2666/C2666*C2667)/(U2666*S2666/D2666*D2667))&gt;(6/4)),1,0),0)</f>
        <v>0</v>
      </c>
      <c r="P2667" s="47">
        <f>IF(O2667=1,U2666/2/C2667,P2666)</f>
        <v>4.8509981495343588</v>
      </c>
      <c r="Q2667" s="47">
        <f>IF(O2667=1,U2666/2/D2667,Q2666)</f>
        <v>77.834658384261388</v>
      </c>
      <c r="R2667" s="41">
        <f>P2667*C2667/U2666</f>
        <v>0.51523234595013612</v>
      </c>
      <c r="S2667" s="41">
        <f>Q2667*D2667/U2666</f>
        <v>0.48499642337965609</v>
      </c>
      <c r="T2667" s="41">
        <f t="shared" si="499"/>
        <v>1.0623425681364485</v>
      </c>
      <c r="U2667" s="42">
        <f>P2667*C2667+Q2667*D2667</f>
        <v>36073.406130181829</v>
      </c>
      <c r="V2667" s="25">
        <f>B2667</f>
        <v>44916</v>
      </c>
      <c r="W2667">
        <f>C2667/C$2</f>
        <v>1.666354932435107</v>
      </c>
      <c r="X2667">
        <f>D2667/D$2</f>
        <v>1.6103618774632746</v>
      </c>
      <c r="Y2667">
        <f t="shared" si="500"/>
        <v>1.8036703065090915</v>
      </c>
      <c r="AA2667" s="15">
        <f t="shared" si="501"/>
        <v>3.9725597479023378E-4</v>
      </c>
      <c r="AB2667" s="15">
        <f t="shared" si="502"/>
        <v>4.9840953955770928E-5</v>
      </c>
      <c r="AC2667" s="15">
        <f t="shared" si="503"/>
        <v>2.2876932979243314E-4</v>
      </c>
    </row>
    <row r="2668" spans="1:29" x14ac:dyDescent="0.4">
      <c r="A2668" s="43">
        <f t="shared" si="494"/>
        <v>2022</v>
      </c>
      <c r="B2668" s="53">
        <v>44917</v>
      </c>
      <c r="C2668" s="45">
        <v>3836.0279999999998</v>
      </c>
      <c r="D2668" s="45">
        <f>VLOOKUP(B2668,'H11001.CSI  中证全债'!$A$2:$B$2792,2,0)</f>
        <v>224.8175</v>
      </c>
      <c r="E2668" s="14">
        <f t="shared" si="495"/>
        <v>0</v>
      </c>
      <c r="F2668" s="14">
        <f>IF(AND((B2668-$B$2)&gt;123,OR(((G2667*J2667/C2667*C2668)/(G2667*K2667/D2667*D2668))&lt;(4/6),((G2667*J2667/C2667*C2668)/(G2667*K2667/D2667*D2668))&gt;(6/4))),COUNTIF($E$2:E2668,1),0)</f>
        <v>0</v>
      </c>
      <c r="G2668" s="21">
        <f t="shared" si="496"/>
        <v>35723.23567627056</v>
      </c>
      <c r="H2668" s="12">
        <f t="shared" si="497"/>
        <v>4.7994181642553198</v>
      </c>
      <c r="I2668" s="12">
        <f t="shared" si="498"/>
        <v>77.007053340947863</v>
      </c>
      <c r="J2668" s="15">
        <f>IF(OR((ROW(F2668)-MATCH(MAX($F$2:F2668),$F$2:F2668,0))=1,(ROW(F2668)-MATCH(MAX($F$2:F2668),$F$2:F2668,0))&gt;123),IF(OR(((G2667*J2667/C2667*C2668)/(G2667*K2667/D2667*D2668))&lt;(4/6),((G2667*J2667/C2667*C2668)/(G2667*K2667/D2667*D2668))&gt;(6/4)),50%,((G2667*J2667/C2667*C2668)/((G2667*K2667/D2667*D2668)+(G2667*J2667/C2667*C2668)))),((G2667*J2667/C2667*C2668)/((G2667*K2667/D2667*D2668)+(G2667*J2667/C2667*C2668))))</f>
        <v>0.51537051762703179</v>
      </c>
      <c r="K2668" s="18">
        <f t="shared" si="492"/>
        <v>0.48462948237296821</v>
      </c>
      <c r="L2668" s="20">
        <f t="shared" si="493"/>
        <v>1.0634320369935839</v>
      </c>
      <c r="M2668" s="51">
        <f>IF(AND((B2668-$B$2)&gt;123,OR(((U2667*R2667/C2667*C2668)/(U2667*S2667/D2667*D2668))&lt;(4/6),((U2667*R2667/C2667*C2668)/(U2667*S2667/D2667*D2668))&gt;(6/4))),1,0)</f>
        <v>0</v>
      </c>
      <c r="N2668" s="51">
        <f>IF(AND((B2668-$B$2)&gt;123,OR(((U2667*R2667/C2667*C2668)/(U2667*S2667/D2667*D2668))&lt;(4/6),((U2667*R2667/C2667*C2668)/(U2667*S2667/D2667*D2668))&gt;(6/4))),COUNTIF($M$2:M2668,1),0)</f>
        <v>0</v>
      </c>
      <c r="O2668" s="51">
        <f>IF(OR((ROW(N2668)-MATCH(MAX($N$2:N2668),$N$2:N2668,0))=1,(ROW(N2668)-MATCH(MAX($N$2:N2668),$N$2:N2668,0))&gt;123),IF(OR(((U2667*R2667/C2667*C2668)/(U2667*S2667/D2667*D2668))&lt;(4/6),((U2667*R2667/C2667*C2668)/(U2667*S2667/D2667*D2668))&gt;(6/4)),1,0),0)</f>
        <v>0</v>
      </c>
      <c r="P2668" s="47">
        <f>IF(O2668=1,U2667/2/C2668,P2667)</f>
        <v>4.8509981495343588</v>
      </c>
      <c r="Q2668" s="47">
        <f>IF(O2668=1,U2667/2/D2668,Q2667)</f>
        <v>77.834658384261388</v>
      </c>
      <c r="R2668" s="41">
        <f>P2668*C2668/U2667</f>
        <v>0.5158527215979366</v>
      </c>
      <c r="S2668" s="41">
        <f>Q2668*D2668/U2667</f>
        <v>0.48508292364060945</v>
      </c>
      <c r="T2668" s="41">
        <f t="shared" si="499"/>
        <v>1.0634320369935844</v>
      </c>
      <c r="U2668" s="42">
        <f>P2668*C2668+Q2668*D2668</f>
        <v>36107.158040865674</v>
      </c>
      <c r="V2668" s="25">
        <f>B2668</f>
        <v>44917</v>
      </c>
      <c r="W2668">
        <f>C2668/C$2</f>
        <v>1.6687430097970506</v>
      </c>
      <c r="X2668">
        <f>D2668/D$2</f>
        <v>1.6110175564313864</v>
      </c>
      <c r="Y2668">
        <f t="shared" si="500"/>
        <v>1.8053579020432837</v>
      </c>
      <c r="AA2668" s="15">
        <f t="shared" si="501"/>
        <v>1.4331144676684726E-3</v>
      </c>
      <c r="AB2668" s="15">
        <f t="shared" si="502"/>
        <v>4.0716250011119115E-4</v>
      </c>
      <c r="AC2668" s="15">
        <f t="shared" si="503"/>
        <v>9.3564523854605675E-4</v>
      </c>
    </row>
    <row r="2669" spans="1:29" x14ac:dyDescent="0.4">
      <c r="A2669" s="43">
        <f t="shared" si="494"/>
        <v>2022</v>
      </c>
      <c r="B2669" s="53">
        <v>44918</v>
      </c>
      <c r="C2669" s="45">
        <v>3828.2188000000001</v>
      </c>
      <c r="D2669" s="45">
        <f>VLOOKUP(B2669,'H11001.CSI  中证全债'!$A$2:$B$2792,2,0)</f>
        <v>225.0128</v>
      </c>
      <c r="E2669" s="14">
        <f t="shared" si="495"/>
        <v>0</v>
      </c>
      <c r="F2669" s="14">
        <f>IF(AND((B2669-$B$2)&gt;123,OR(((G2668*J2668/C2668*C2669)/(G2668*K2668/D2668*D2669))&lt;(4/6),((G2668*J2668/C2668*C2669)/(G2668*K2668/D2668*D2669))&gt;(6/4))),COUNTIF($E$2:E2669,1),0)</f>
        <v>0</v>
      </c>
      <c r="G2669" s="21">
        <f t="shared" si="496"/>
        <v>35700.795537459751</v>
      </c>
      <c r="H2669" s="12">
        <f t="shared" si="497"/>
        <v>4.7994181642553198</v>
      </c>
      <c r="I2669" s="12">
        <f t="shared" si="498"/>
        <v>77.007053340947863</v>
      </c>
      <c r="J2669" s="15">
        <f>IF(OR((ROW(F2669)-MATCH(MAX($F$2:F2669),$F$2:F2669,0))=1,(ROW(F2669)-MATCH(MAX($F$2:F2669),$F$2:F2669,0))&gt;123),IF(OR(((G2668*J2668/C2668*C2669)/(G2668*K2668/D2668*D2669))&lt;(4/6),((G2668*J2668/C2668*C2669)/(G2668*K2668/D2668*D2669))&gt;(6/4)),50%,((G2668*J2668/C2668*C2669)/((G2668*K2668/D2668*D2669)+(G2668*J2668/C2668*C2669)))),((G2668*J2668/C2668*C2669)/((G2668*K2668/D2668*D2669)+(G2668*J2668/C2668*C2669))))</f>
        <v>0.51464463379213066</v>
      </c>
      <c r="K2669" s="18">
        <f t="shared" si="492"/>
        <v>0.48535536620786934</v>
      </c>
      <c r="L2669" s="20">
        <f t="shared" si="493"/>
        <v>1.0603460260738464</v>
      </c>
      <c r="M2669" s="51">
        <f>IF(AND((B2669-$B$2)&gt;123,OR(((U2668*R2668/C2668*C2669)/(U2668*S2668/D2668*D2669))&lt;(4/6),((U2668*R2668/C2668*C2669)/(U2668*S2668/D2668*D2669))&gt;(6/4))),1,0)</f>
        <v>0</v>
      </c>
      <c r="N2669" s="51">
        <f>IF(AND((B2669-$B$2)&gt;123,OR(((U2668*R2668/C2668*C2669)/(U2668*S2668/D2668*D2669))&lt;(4/6),((U2668*R2668/C2668*C2669)/(U2668*S2668/D2668*D2669))&gt;(6/4))),COUNTIF($M$2:M2669,1),0)</f>
        <v>0</v>
      </c>
      <c r="O2669" s="51">
        <f>IF(OR((ROW(N2669)-MATCH(MAX($N$2:N2669),$N$2:N2669,0))=1,(ROW(N2669)-MATCH(MAX($N$2:N2669),$N$2:N2669,0))&gt;123),IF(OR(((U2668*R2668/C2668*C2669)/(U2668*S2668/D2668*D2669))&lt;(4/6),((U2668*R2668/C2668*C2669)/(U2668*S2668/D2668*D2669))&gt;(6/4)),1,0),0)</f>
        <v>0</v>
      </c>
      <c r="P2669" s="47">
        <f>IF(O2669=1,U2668/2/C2669,P2668)</f>
        <v>4.8509981495343588</v>
      </c>
      <c r="Q2669" s="47">
        <f>IF(O2669=1,U2668/2/D2669,Q2668)</f>
        <v>77.834658384261388</v>
      </c>
      <c r="R2669" s="41">
        <f>P2669*C2669/U2668</f>
        <v>0.51432135128980683</v>
      </c>
      <c r="S2669" s="41">
        <f>Q2669*D2669/U2668</f>
        <v>0.48505048224133884</v>
      </c>
      <c r="T2669" s="41">
        <f t="shared" si="499"/>
        <v>1.0603460260738471</v>
      </c>
      <c r="U2669" s="42">
        <f>P2669*C2669+Q2669*D2669</f>
        <v>36084.476734898781</v>
      </c>
      <c r="V2669" s="25">
        <f>B2669</f>
        <v>44918</v>
      </c>
      <c r="W2669">
        <f>C2669/C$2</f>
        <v>1.6653458636051806</v>
      </c>
      <c r="X2669">
        <f>D2669/D$2</f>
        <v>1.6124170548190611</v>
      </c>
      <c r="Y2669">
        <f t="shared" si="500"/>
        <v>1.804223836744939</v>
      </c>
      <c r="AA2669" s="15">
        <f t="shared" si="501"/>
        <v>-2.0357515638571577E-3</v>
      </c>
      <c r="AB2669" s="15">
        <f t="shared" si="502"/>
        <v>8.6870461596633142E-4</v>
      </c>
      <c r="AC2669" s="15">
        <f t="shared" si="503"/>
        <v>-6.2816646885432981E-4</v>
      </c>
    </row>
    <row r="2670" spans="1:29" x14ac:dyDescent="0.4">
      <c r="A2670" s="43">
        <f t="shared" si="494"/>
        <v>2022</v>
      </c>
      <c r="B2670" s="53">
        <v>44921</v>
      </c>
      <c r="C2670" s="45">
        <v>3843.4886999999999</v>
      </c>
      <c r="D2670" s="45">
        <f>VLOOKUP(B2670,'H11001.CSI  中证全债'!$A$2:$B$2792,2,0)</f>
        <v>225.0334</v>
      </c>
      <c r="E2670" s="14">
        <f t="shared" si="495"/>
        <v>0</v>
      </c>
      <c r="F2670" s="14">
        <f>IF(AND((B2670-$B$2)&gt;123,OR(((G2669*J2669/C2669*C2670)/(G2669*K2669/D2669*D2670))&lt;(4/6),((G2669*J2669/C2669*C2670)/(G2669*K2669/D2669*D2670))&gt;(6/4))),COUNTIF($E$2:E2670,1),0)</f>
        <v>0</v>
      </c>
      <c r="G2670" s="21">
        <f t="shared" si="496"/>
        <v>35775.668518184932</v>
      </c>
      <c r="H2670" s="12">
        <f t="shared" si="497"/>
        <v>4.7994181642553198</v>
      </c>
      <c r="I2670" s="12">
        <f t="shared" si="498"/>
        <v>77.007053340947863</v>
      </c>
      <c r="J2670" s="15">
        <f>IF(OR((ROW(F2670)-MATCH(MAX($F$2:F2670),$F$2:F2670,0))=1,(ROW(F2670)-MATCH(MAX($F$2:F2670),$F$2:F2670,0))&gt;123),IF(OR(((G2669*J2669/C2669*C2670)/(G2669*K2669/D2669*D2670))&lt;(4/6),((G2669*J2669/C2669*C2670)/(G2669*K2669/D2669*D2670))&gt;(6/4)),50%,((G2669*J2669/C2669*C2670)/((G2669*K2669/D2669*D2670)+(G2669*J2669/C2669*C2670)))),((G2669*J2669/C2669*C2670)/((G2669*K2669/D2669*D2670)+(G2669*J2669/C2669*C2670))))</f>
        <v>0.51561606658764814</v>
      </c>
      <c r="K2670" s="18">
        <f t="shared" si="492"/>
        <v>0.48438393341235186</v>
      </c>
      <c r="L2670" s="20">
        <f t="shared" si="493"/>
        <v>1.06447805350453</v>
      </c>
      <c r="M2670" s="51">
        <f>IF(AND((B2670-$B$2)&gt;123,OR(((U2669*R2669/C2669*C2670)/(U2669*S2669/D2669*D2670))&lt;(4/6),((U2669*R2669/C2669*C2670)/(U2669*S2669/D2669*D2670))&gt;(6/4))),1,0)</f>
        <v>0</v>
      </c>
      <c r="N2670" s="51">
        <f>IF(AND((B2670-$B$2)&gt;123,OR(((U2669*R2669/C2669*C2670)/(U2669*S2669/D2669*D2670))&lt;(4/6),((U2669*R2669/C2669*C2670)/(U2669*S2669/D2669*D2670))&gt;(6/4))),COUNTIF($M$2:M2670,1),0)</f>
        <v>0</v>
      </c>
      <c r="O2670" s="51">
        <f>IF(OR((ROW(N2670)-MATCH(MAX($N$2:N2670),$N$2:N2670,0))=1,(ROW(N2670)-MATCH(MAX($N$2:N2670),$N$2:N2670,0))&gt;123),IF(OR(((U2669*R2669/C2669*C2670)/(U2669*S2669/D2669*D2670))&lt;(4/6),((U2669*R2669/C2669*C2670)/(U2669*S2669/D2669*D2670))&gt;(6/4)),1,0),0)</f>
        <v>0</v>
      </c>
      <c r="P2670" s="47">
        <f>IF(O2670=1,U2669/2/C2670,P2669)</f>
        <v>4.8509981495343588</v>
      </c>
      <c r="Q2670" s="47">
        <f>IF(O2670=1,U2669/2/D2670,Q2669)</f>
        <v>77.834658384261388</v>
      </c>
      <c r="R2670" s="41">
        <f>P2670*C2670/U2669</f>
        <v>0.51669743497829657</v>
      </c>
      <c r="S2670" s="41">
        <f>Q2670*D2670/U2669</f>
        <v>0.48539980066023752</v>
      </c>
      <c r="T2670" s="41">
        <f t="shared" si="499"/>
        <v>1.0644780535045302</v>
      </c>
      <c r="U2670" s="42">
        <f>P2670*C2670+Q2670*D2670</f>
        <v>36160.15438550507</v>
      </c>
      <c r="V2670" s="25">
        <f>B2670</f>
        <v>44921</v>
      </c>
      <c r="W2670">
        <f>C2670/C$2</f>
        <v>1.6719885520540918</v>
      </c>
      <c r="X2670">
        <f>D2670/D$2</f>
        <v>1.6125646721605158</v>
      </c>
      <c r="Y2670">
        <f t="shared" si="500"/>
        <v>1.8080077192752535</v>
      </c>
      <c r="AA2670" s="15">
        <f t="shared" si="501"/>
        <v>3.9887741003727939E-3</v>
      </c>
      <c r="AB2670" s="15">
        <f t="shared" si="502"/>
        <v>9.1550347357971518E-5</v>
      </c>
      <c r="AC2670" s="15">
        <f t="shared" si="503"/>
        <v>2.0972356385342561E-3</v>
      </c>
    </row>
    <row r="2671" spans="1:29" x14ac:dyDescent="0.4">
      <c r="A2671" s="43">
        <f t="shared" si="494"/>
        <v>2022</v>
      </c>
      <c r="B2671" s="53">
        <v>44922</v>
      </c>
      <c r="C2671" s="45">
        <v>3887.8539999999998</v>
      </c>
      <c r="D2671" s="45">
        <f>VLOOKUP(B2671,'H11001.CSI  中证全债'!$A$2:$B$2792,2,0)</f>
        <v>224.92240000000001</v>
      </c>
      <c r="E2671" s="14">
        <f t="shared" si="495"/>
        <v>0</v>
      </c>
      <c r="F2671" s="14">
        <f>IF(AND((B2671-$B$2)&gt;123,OR(((G2670*J2670/C2670*C2671)/(G2670*K2670/D2670*D2671))&lt;(4/6),((G2670*J2670/C2670*C2671)/(G2670*K2670/D2670*D2671))&gt;(6/4))),COUNTIF($E$2:E2671,1),0)</f>
        <v>0</v>
      </c>
      <c r="G2671" s="21">
        <f t="shared" si="496"/>
        <v>35980.048361946727</v>
      </c>
      <c r="H2671" s="12">
        <f t="shared" si="497"/>
        <v>4.7994181642553198</v>
      </c>
      <c r="I2671" s="12">
        <f t="shared" si="498"/>
        <v>77.007053340947863</v>
      </c>
      <c r="J2671" s="15">
        <f>IF(OR((ROW(F2671)-MATCH(MAX($F$2:F2671),$F$2:F2671,0))=1,(ROW(F2671)-MATCH(MAX($F$2:F2671),$F$2:F2671,0))&gt;123),IF(OR(((G2670*J2670/C2670*C2671)/(G2670*K2670/D2670*D2671))&lt;(4/6),((G2670*J2670/C2670*C2671)/(G2670*K2670/D2670*D2671))&gt;(6/4)),50%,((G2670*J2670/C2670*C2671)/((G2670*K2670/D2670*D2671)+(G2670*J2670/C2670*C2671)))),((G2670*J2670/C2670*C2671)/((G2670*K2670/D2670*D2671)+(G2670*J2670/C2670*C2671))))</f>
        <v>0.51860511469760351</v>
      </c>
      <c r="K2671" s="18">
        <f t="shared" si="492"/>
        <v>0.48139488530239649</v>
      </c>
      <c r="L2671" s="20">
        <f t="shared" si="493"/>
        <v>1.0772966862160007</v>
      </c>
      <c r="M2671" s="51">
        <f>IF(AND((B2671-$B$2)&gt;123,OR(((U2670*R2670/C2670*C2671)/(U2670*S2670/D2670*D2671))&lt;(4/6),((U2670*R2670/C2670*C2671)/(U2670*S2670/D2670*D2671))&gt;(6/4))),1,0)</f>
        <v>0</v>
      </c>
      <c r="N2671" s="51">
        <f>IF(AND((B2671-$B$2)&gt;123,OR(((U2670*R2670/C2670*C2671)/(U2670*S2670/D2670*D2671))&lt;(4/6),((U2670*R2670/C2670*C2671)/(U2670*S2670/D2670*D2671))&gt;(6/4))),COUNTIF($M$2:M2671,1),0)</f>
        <v>0</v>
      </c>
      <c r="O2671" s="51">
        <f>IF(OR((ROW(N2671)-MATCH(MAX($N$2:N2671),$N$2:N2671,0))=1,(ROW(N2671)-MATCH(MAX($N$2:N2671),$N$2:N2671,0))&gt;123),IF(OR(((U2670*R2670/C2670*C2671)/(U2670*S2670/D2670*D2671))&lt;(4/6),((U2670*R2670/C2670*C2671)/(U2670*S2670/D2670*D2671))&gt;(6/4)),1,0),0)</f>
        <v>0</v>
      </c>
      <c r="P2671" s="47">
        <f>IF(O2671=1,U2670/2/C2671,P2670)</f>
        <v>4.8509981495343588</v>
      </c>
      <c r="Q2671" s="47">
        <f>IF(O2671=1,U2670/2/D2671,Q2670)</f>
        <v>77.834658384261388</v>
      </c>
      <c r="R2671" s="41">
        <f>P2671*C2671/U2670</f>
        <v>0.52156781076188774</v>
      </c>
      <c r="S2671" s="41">
        <f>Q2671*D2671/U2670</f>
        <v>0.48414500613929462</v>
      </c>
      <c r="T2671" s="41">
        <f t="shared" si="499"/>
        <v>1.0772966862160014</v>
      </c>
      <c r="U2671" s="42">
        <f>P2671*C2671+Q2671*D2671</f>
        <v>36366.730726627946</v>
      </c>
      <c r="V2671" s="25">
        <f>B2671</f>
        <v>44922</v>
      </c>
      <c r="W2671">
        <f>C2671/C$2</f>
        <v>1.6912882767309056</v>
      </c>
      <c r="X2671">
        <f>D2671/D$2</f>
        <v>1.6117692583303476</v>
      </c>
      <c r="Y2671">
        <f t="shared" si="500"/>
        <v>1.8183365363313972</v>
      </c>
      <c r="AA2671" s="15">
        <f t="shared" si="501"/>
        <v>1.1542976567096463E-2</v>
      </c>
      <c r="AB2671" s="15">
        <f t="shared" si="502"/>
        <v>-4.9326011160999439E-4</v>
      </c>
      <c r="AC2671" s="15">
        <f t="shared" si="503"/>
        <v>5.7128169011824159E-3</v>
      </c>
    </row>
    <row r="2672" spans="1:29" x14ac:dyDescent="0.4">
      <c r="A2672" s="43">
        <f t="shared" si="494"/>
        <v>2022</v>
      </c>
      <c r="B2672" s="53">
        <v>44923</v>
      </c>
      <c r="C2672" s="45">
        <v>3871.2644</v>
      </c>
      <c r="D2672" s="45">
        <f>VLOOKUP(B2672,'H11001.CSI  中证全债'!$A$2:$B$2792,2,0)</f>
        <v>224.88800000000001</v>
      </c>
      <c r="E2672" s="14">
        <f t="shared" si="495"/>
        <v>0</v>
      </c>
      <c r="F2672" s="14">
        <f>IF(AND((B2672-$B$2)&gt;123,OR(((G2671*J2671/C2671*C2672)/(G2671*K2671/D2671*D2672))&lt;(4/6),((G2671*J2671/C2671*C2672)/(G2671*K2671/D2671*D2672))&gt;(6/4))),COUNTIF($E$2:E2672,1),0)</f>
        <v>0</v>
      </c>
      <c r="G2672" s="21">
        <f t="shared" si="496"/>
        <v>35897.778891734073</v>
      </c>
      <c r="H2672" s="12">
        <f t="shared" si="497"/>
        <v>4.7994181642553198</v>
      </c>
      <c r="I2672" s="12">
        <f t="shared" si="498"/>
        <v>77.007053340947863</v>
      </c>
      <c r="J2672" s="15">
        <f>IF(OR((ROW(F2672)-MATCH(MAX($F$2:F2672),$F$2:F2672,0))=1,(ROW(F2672)-MATCH(MAX($F$2:F2672),$F$2:F2672,0))&gt;123),IF(OR(((G2671*J2671/C2671*C2672)/(G2671*K2671/D2671*D2672))&lt;(4/6),((G2671*J2671/C2671*C2672)/(G2671*K2671/D2671*D2672))&gt;(6/4)),50%,((G2671*J2671/C2671*C2672)/((G2671*K2671/D2671*D2672)+(G2671*J2671/C2671*C2672)))),((G2671*J2671/C2671*C2672)/((G2671*K2671/D2671*D2672)+(G2671*J2671/C2671*C2672))))</f>
        <v>0.51757566216090378</v>
      </c>
      <c r="K2672" s="18">
        <f t="shared" si="492"/>
        <v>0.48242433783909622</v>
      </c>
      <c r="L2672" s="20">
        <f t="shared" si="493"/>
        <v>1.0728639116327743</v>
      </c>
      <c r="M2672" s="51">
        <f>IF(AND((B2672-$B$2)&gt;123,OR(((U2671*R2671/C2671*C2672)/(U2671*S2671/D2671*D2672))&lt;(4/6),((U2671*R2671/C2671*C2672)/(U2671*S2671/D2671*D2672))&gt;(6/4))),1,0)</f>
        <v>0</v>
      </c>
      <c r="N2672" s="51">
        <f>IF(AND((B2672-$B$2)&gt;123,OR(((U2671*R2671/C2671*C2672)/(U2671*S2671/D2671*D2672))&lt;(4/6),((U2671*R2671/C2671*C2672)/(U2671*S2671/D2671*D2672))&gt;(6/4))),COUNTIF($M$2:M2672,1),0)</f>
        <v>0</v>
      </c>
      <c r="O2672" s="51">
        <f>IF(OR((ROW(N2672)-MATCH(MAX($N$2:N2672),$N$2:N2672,0))=1,(ROW(N2672)-MATCH(MAX($N$2:N2672),$N$2:N2672,0))&gt;123),IF(OR(((U2671*R2671/C2671*C2672)/(U2671*S2671/D2671*D2672))&lt;(4/6),((U2671*R2671/C2671*C2672)/(U2671*S2671/D2671*D2672))&gt;(6/4)),1,0),0)</f>
        <v>0</v>
      </c>
      <c r="P2672" s="47">
        <f>IF(O2672=1,U2671/2/C2672,P2671)</f>
        <v>4.8509981495343588</v>
      </c>
      <c r="Q2672" s="47">
        <f>IF(O2672=1,U2671/2/D2672,Q2671)</f>
        <v>77.834658384261388</v>
      </c>
      <c r="R2672" s="41">
        <f>P2672*C2672/U2671</f>
        <v>0.51639220973492062</v>
      </c>
      <c r="S2672" s="41">
        <f>Q2672*D2672/U2671</f>
        <v>0.48132125998071029</v>
      </c>
      <c r="T2672" s="41">
        <f t="shared" si="499"/>
        <v>1.0728639116327749</v>
      </c>
      <c r="U2672" s="42">
        <f>P2672*C2672+Q2672*D2672</f>
        <v>36283.577095478016</v>
      </c>
      <c r="V2672" s="25">
        <f>B2672</f>
        <v>44923</v>
      </c>
      <c r="W2672">
        <f>C2672/C$2</f>
        <v>1.6840714944145803</v>
      </c>
      <c r="X2672">
        <f>D2672/D$2</f>
        <v>1.6115227517018988</v>
      </c>
      <c r="Y2672">
        <f t="shared" si="500"/>
        <v>1.8141788547739008</v>
      </c>
      <c r="AA2672" s="15">
        <f t="shared" si="501"/>
        <v>-4.2670326612058718E-3</v>
      </c>
      <c r="AB2672" s="15">
        <f t="shared" si="502"/>
        <v>-1.5294163676016215E-4</v>
      </c>
      <c r="AC2672" s="15">
        <f t="shared" si="503"/>
        <v>-2.2865302843689816E-3</v>
      </c>
    </row>
    <row r="2673" spans="1:29" x14ac:dyDescent="0.4">
      <c r="A2673" s="43">
        <f t="shared" si="494"/>
        <v>2022</v>
      </c>
      <c r="B2673" s="53">
        <v>44924</v>
      </c>
      <c r="C2673" s="45">
        <v>3856.7006999999999</v>
      </c>
      <c r="D2673" s="45">
        <f>VLOOKUP(B2673,'H11001.CSI  中证全债'!$A$2:$B$2792,2,0)</f>
        <v>225.11189999999999</v>
      </c>
      <c r="E2673" s="14">
        <f t="shared" si="495"/>
        <v>0</v>
      </c>
      <c r="F2673" s="14">
        <f>IF(AND((B2673-$B$2)&gt;123,OR(((G2672*J2672/C2672*C2673)/(G2672*K2672/D2672*D2673))&lt;(4/6),((G2672*J2672/C2672*C2673)/(G2672*K2672/D2672*D2673))&gt;(6/4))),COUNTIF($E$2:E2673,1),0)</f>
        <v>0</v>
      </c>
      <c r="G2673" s="21">
        <f t="shared" si="496"/>
        <v>35845.123484658339</v>
      </c>
      <c r="H2673" s="12">
        <f t="shared" si="497"/>
        <v>4.7994181642553198</v>
      </c>
      <c r="I2673" s="12">
        <f t="shared" si="498"/>
        <v>77.007053340947863</v>
      </c>
      <c r="J2673" s="15">
        <f>IF(OR((ROW(F2673)-MATCH(MAX($F$2:F2673),$F$2:F2673,0))=1,(ROW(F2673)-MATCH(MAX($F$2:F2673),$F$2:F2673,0))&gt;123),IF(OR(((G2672*J2672/C2672*C2673)/(G2672*K2672/D2672*D2673))&lt;(4/6),((G2672*J2672/C2672*C2673)/(G2672*K2672/D2672*D2673))&gt;(6/4)),50%,((G2672*J2672/C2672*C2673)/((G2672*K2672/D2672*D2673)+(G2672*J2672/C2672*C2673)))),((G2672*J2672/C2672*C2673)/((G2672*K2672/D2672*D2673)+(G2672*J2672/C2672*C2673))))</f>
        <v>0.51638598487736909</v>
      </c>
      <c r="K2673" s="18">
        <f t="shared" si="492"/>
        <v>0.48361401512263091</v>
      </c>
      <c r="L2673" s="20">
        <f t="shared" si="493"/>
        <v>1.0677647229607854</v>
      </c>
      <c r="M2673" s="51">
        <f>IF(AND((B2673-$B$2)&gt;123,OR(((U2672*R2672/C2672*C2673)/(U2672*S2672/D2672*D2673))&lt;(4/6),((U2672*R2672/C2672*C2673)/(U2672*S2672/D2672*D2673))&gt;(6/4))),1,0)</f>
        <v>0</v>
      </c>
      <c r="N2673" s="51">
        <f>IF(AND((B2673-$B$2)&gt;123,OR(((U2672*R2672/C2672*C2673)/(U2672*S2672/D2672*D2673))&lt;(4/6),((U2672*R2672/C2672*C2673)/(U2672*S2672/D2672*D2673))&gt;(6/4))),COUNTIF($M$2:M2673,1),0)</f>
        <v>0</v>
      </c>
      <c r="O2673" s="51">
        <f>IF(OR((ROW(N2673)-MATCH(MAX($N$2:N2673),$N$2:N2673,0))=1,(ROW(N2673)-MATCH(MAX($N$2:N2673),$N$2:N2673,0))&gt;123),IF(OR(((U2672*R2672/C2672*C2673)/(U2672*S2672/D2672*D2673))&lt;(4/6),((U2672*R2672/C2672*C2673)/(U2672*S2672/D2672*D2673))&gt;(6/4)),1,0),0)</f>
        <v>0</v>
      </c>
      <c r="P2673" s="47">
        <f>IF(O2673=1,U2672/2/C2673,P2672)</f>
        <v>4.8509981495343588</v>
      </c>
      <c r="Q2673" s="47">
        <f>IF(O2673=1,U2672/2/D2673,Q2672)</f>
        <v>77.834658384261388</v>
      </c>
      <c r="R2673" s="41">
        <f>P2673*C2673/U2672</f>
        <v>0.51562854207501851</v>
      </c>
      <c r="S2673" s="41">
        <f>Q2673*D2673/U2672</f>
        <v>0.48290464274305794</v>
      </c>
      <c r="T2673" s="41">
        <f t="shared" si="499"/>
        <v>1.0677647229607858</v>
      </c>
      <c r="U2673" s="42">
        <f>P2673*C2673+Q2673*D2673</f>
        <v>36230.355793739873</v>
      </c>
      <c r="V2673" s="25">
        <f>B2673</f>
        <v>44924</v>
      </c>
      <c r="W2673">
        <f>C2673/C$2</f>
        <v>1.6777360160051991</v>
      </c>
      <c r="X2673">
        <f>D2673/D$2</f>
        <v>1.6131271945539232</v>
      </c>
      <c r="Y2673">
        <f t="shared" si="500"/>
        <v>1.8115177896869936</v>
      </c>
      <c r="AA2673" s="15">
        <f t="shared" si="501"/>
        <v>-3.7620008594608789E-3</v>
      </c>
      <c r="AB2673" s="15">
        <f t="shared" si="502"/>
        <v>9.9560670200271595E-4</v>
      </c>
      <c r="AC2673" s="15">
        <f t="shared" si="503"/>
        <v>-1.4668151819235975E-3</v>
      </c>
    </row>
    <row r="2674" spans="1:29" x14ac:dyDescent="0.4">
      <c r="A2674" s="43">
        <f t="shared" si="494"/>
        <v>2022</v>
      </c>
      <c r="B2674" s="53">
        <v>44925</v>
      </c>
      <c r="C2674" s="45">
        <v>3871.6338000000001</v>
      </c>
      <c r="D2674" s="45">
        <f>VLOOKUP(B2674,'H11001.CSI  中证全债'!$A$2:$B$2792,2,0)</f>
        <v>225.2405</v>
      </c>
      <c r="E2674" s="14">
        <f t="shared" si="495"/>
        <v>0</v>
      </c>
      <c r="F2674" s="14">
        <f>IF(AND((B2674-$B$2)&gt;123,OR(((G2673*J2673/C2673*C2674)/(G2673*K2673/D2673*D2674))&lt;(4/6),((G2673*J2673/C2673*C2674)/(G2673*K2673/D2673*D2674))&gt;(6/4))),COUNTIF($E$2:E2674,1),0)</f>
        <v>0</v>
      </c>
      <c r="G2674" s="21">
        <f t="shared" si="496"/>
        <v>35926.696783106629</v>
      </c>
      <c r="H2674" s="12">
        <f t="shared" si="497"/>
        <v>4.7994181642553198</v>
      </c>
      <c r="I2674" s="12">
        <f t="shared" si="498"/>
        <v>77.007053340947863</v>
      </c>
      <c r="J2674" s="15">
        <f>IF(OR((ROW(F2674)-MATCH(MAX($F$2:F2674),$F$2:F2674,0))=1,(ROW(F2674)-MATCH(MAX($F$2:F2674),$F$2:F2674,0))&gt;123),IF(OR(((G2673*J2673/C2673*C2674)/(G2673*K2673/D2673*D2674))&lt;(4/6),((G2673*J2673/C2673*C2674)/(G2673*K2673/D2673*D2674))&gt;(6/4)),50%,((G2673*J2673/C2673*C2674)/((G2673*K2673/D2673*D2674)+(G2673*J2673/C2673*C2674)))),((G2673*J2673/C2673*C2674)/((G2673*K2673/D2673*D2674)+(G2673*J2673/C2673*C2674))))</f>
        <v>0.51720840625131581</v>
      </c>
      <c r="K2674" s="18">
        <f t="shared" si="492"/>
        <v>0.48279159374868419</v>
      </c>
      <c r="L2674" s="20">
        <f t="shared" si="493"/>
        <v>1.0712870997512587</v>
      </c>
      <c r="M2674" s="51">
        <f>IF(AND((B2674-$B$2)&gt;123,OR(((U2673*R2673/C2673*C2674)/(U2673*S2673/D2673*D2674))&lt;(4/6),((U2673*R2673/C2673*C2674)/(U2673*S2673/D2673*D2674))&gt;(6/4))),1,0)</f>
        <v>0</v>
      </c>
      <c r="N2674" s="51">
        <f>IF(AND((B2674-$B$2)&gt;123,OR(((U2673*R2673/C2673*C2674)/(U2673*S2673/D2673*D2674))&lt;(4/6),((U2673*R2673/C2673*C2674)/(U2673*S2673/D2673*D2674))&gt;(6/4))),COUNTIF($M$2:M2674,1),0)</f>
        <v>0</v>
      </c>
      <c r="O2674" s="51">
        <f>IF(OR((ROW(N2674)-MATCH(MAX($N$2:N2674),$N$2:N2674,0))=1,(ROW(N2674)-MATCH(MAX($N$2:N2674),$N$2:N2674,0))&gt;123),IF(OR(((U2673*R2673/C2673*C2674)/(U2673*S2673/D2673*D2674))&lt;(4/6),((U2673*R2673/C2673*C2674)/(U2673*S2673/D2673*D2674))&gt;(6/4)),1,0),0)</f>
        <v>0</v>
      </c>
      <c r="P2674" s="47">
        <f>IF(O2674=1,U2673/2/C2674,P2673)</f>
        <v>4.8509981495343588</v>
      </c>
      <c r="Q2674" s="47">
        <f>IF(O2674=1,U2673/2/D2674,Q2673)</f>
        <v>77.834658384261388</v>
      </c>
      <c r="R2674" s="41">
        <f>P2674*C2674/U2673</f>
        <v>0.51838542537083876</v>
      </c>
      <c r="S2674" s="41">
        <f>Q2674*D2674/U2673</f>
        <v>0.48389028999901351</v>
      </c>
      <c r="T2674" s="41">
        <f t="shared" si="499"/>
        <v>1.0712870997512589</v>
      </c>
      <c r="U2674" s="42">
        <f>P2674*C2674+Q2674*D2674</f>
        <v>36312.8057712749</v>
      </c>
      <c r="V2674" s="25">
        <f>B2674</f>
        <v>44925</v>
      </c>
      <c r="W2674">
        <f>C2674/C$2</f>
        <v>1.6842321902353143</v>
      </c>
      <c r="X2674">
        <f>D2674/D$2</f>
        <v>1.6140487280544606</v>
      </c>
      <c r="Y2674">
        <f t="shared" si="500"/>
        <v>1.815640288563745</v>
      </c>
      <c r="AA2674" s="15">
        <f t="shared" si="501"/>
        <v>3.8719883033704328E-3</v>
      </c>
      <c r="AB2674" s="15">
        <f t="shared" si="502"/>
        <v>5.7127144322444146E-4</v>
      </c>
      <c r="AC2674" s="15">
        <f t="shared" si="503"/>
        <v>2.2757153698522714E-3</v>
      </c>
    </row>
    <row r="2675" spans="1:29" x14ac:dyDescent="0.4">
      <c r="A2675" s="43">
        <f t="shared" si="494"/>
        <v>2023</v>
      </c>
      <c r="B2675" s="53">
        <v>44929</v>
      </c>
      <c r="C2675" s="45">
        <v>3887.8991999999998</v>
      </c>
      <c r="D2675" s="45">
        <f>VLOOKUP(B2675,'H11001.CSI  中证全债'!$A$2:$B$2792,2,0)</f>
        <v>225.41579999999999</v>
      </c>
      <c r="E2675" s="14">
        <f t="shared" si="495"/>
        <v>0</v>
      </c>
      <c r="F2675" s="14">
        <f>IF(AND((B2675-$B$2)&gt;123,OR(((G2674*J2674/C2674*C2675)/(G2674*K2674/D2674*D2675))&lt;(4/6),((G2674*J2674/C2674*C2675)/(G2674*K2674/D2674*D2675))&gt;(6/4))),COUNTIF($E$2:E2675,1),0)</f>
        <v>0</v>
      </c>
      <c r="G2675" s="21">
        <f t="shared" si="496"/>
        <v>36018.260575766173</v>
      </c>
      <c r="H2675" s="12">
        <f t="shared" si="497"/>
        <v>4.7994181642553198</v>
      </c>
      <c r="I2675" s="12">
        <f t="shared" si="498"/>
        <v>77.007053340947863</v>
      </c>
      <c r="J2675" s="15">
        <f>IF(OR((ROW(F2675)-MATCH(MAX($F$2:F2675),$F$2:F2675,0))=1,(ROW(F2675)-MATCH(MAX($F$2:F2675),$F$2:F2675,0))&gt;123),IF(OR(((G2674*J2674/C2674*C2675)/(G2674*K2674/D2674*D2675))&lt;(4/6),((G2674*J2674/C2674*C2675)/(G2674*K2674/D2674*D2675))&gt;(6/4)),50%,((G2674*J2674/C2674*C2675)/((G2674*K2674/D2674*D2675)+(G2674*J2674/C2674*C2675)))),((G2674*J2674/C2674*C2675)/((G2674*K2674/D2674*D2675)+(G2674*J2674/C2674*C2675))))</f>
        <v>0.51806094306031902</v>
      </c>
      <c r="K2675" s="18">
        <f t="shared" si="492"/>
        <v>0.48193905693968098</v>
      </c>
      <c r="L2675" s="20">
        <f t="shared" si="493"/>
        <v>1.0749511491141899</v>
      </c>
      <c r="M2675" s="51">
        <f>IF(AND((B2675-$B$2)&gt;123,OR(((U2674*R2674/C2674*C2675)/(U2674*S2674/D2674*D2675))&lt;(4/6),((U2674*R2674/C2674*C2675)/(U2674*S2674/D2674*D2675))&gt;(6/4))),1,0)</f>
        <v>0</v>
      </c>
      <c r="N2675" s="51">
        <f>IF(AND((B2675-$B$2)&gt;123,OR(((U2674*R2674/C2674*C2675)/(U2674*S2674/D2674*D2675))&lt;(4/6),((U2674*R2674/C2674*C2675)/(U2674*S2674/D2674*D2675))&gt;(6/4))),COUNTIF($M$2:M2675,1),0)</f>
        <v>0</v>
      </c>
      <c r="O2675" s="51">
        <f>IF(OR((ROW(N2675)-MATCH(MAX($N$2:N2675),$N$2:N2675,0))=1,(ROW(N2675)-MATCH(MAX($N$2:N2675),$N$2:N2675,0))&gt;123),IF(OR(((U2674*R2674/C2674*C2675)/(U2674*S2674/D2674*D2675))&lt;(4/6),((U2674*R2674/C2674*C2675)/(U2674*S2674/D2674*D2675))&gt;(6/4)),1,0),0)</f>
        <v>0</v>
      </c>
      <c r="P2675" s="47">
        <f>IF(O2675=1,U2674/2/C2675,P2674)</f>
        <v>4.8509981495343588</v>
      </c>
      <c r="Q2675" s="47">
        <f>IF(O2675=1,U2674/2/D2675,Q2674)</f>
        <v>77.834658384261388</v>
      </c>
      <c r="R2675" s="41">
        <f>P2675*C2675/U2674</f>
        <v>0.51938128779063919</v>
      </c>
      <c r="S2675" s="41">
        <f>Q2675*D2675/U2674</f>
        <v>0.48316734041229109</v>
      </c>
      <c r="T2675" s="41">
        <f t="shared" si="499"/>
        <v>1.0749511491141897</v>
      </c>
      <c r="U2675" s="42">
        <f>P2675*C2675+Q2675*D2675</f>
        <v>36405.353612191102</v>
      </c>
      <c r="V2675" s="25">
        <f>B2675</f>
        <v>44929</v>
      </c>
      <c r="W2675">
        <f>C2675/C$2</f>
        <v>1.6913079395654946</v>
      </c>
      <c r="X2675">
        <f>D2675/D$2</f>
        <v>1.6153049086348976</v>
      </c>
      <c r="Y2675">
        <f t="shared" si="500"/>
        <v>1.820267680609555</v>
      </c>
      <c r="AA2675" s="15">
        <f t="shared" si="501"/>
        <v>4.2011721253183421E-3</v>
      </c>
      <c r="AB2675" s="15">
        <f t="shared" si="502"/>
        <v>7.7827921710338366E-4</v>
      </c>
      <c r="AC2675" s="15">
        <f t="shared" si="503"/>
        <v>2.5486282029303364E-3</v>
      </c>
    </row>
    <row r="2676" spans="1:29" x14ac:dyDescent="0.4">
      <c r="A2676" s="43">
        <f t="shared" si="494"/>
        <v>2023</v>
      </c>
      <c r="B2676" s="53">
        <v>44930</v>
      </c>
      <c r="C2676" s="45">
        <v>3892.9477000000002</v>
      </c>
      <c r="D2676" s="45">
        <f>VLOOKUP(B2676,'H11001.CSI  中证全债'!$A$2:$B$2792,2,0)</f>
        <v>225.62110000000001</v>
      </c>
      <c r="E2676" s="14">
        <f t="shared" si="495"/>
        <v>0</v>
      </c>
      <c r="F2676" s="14">
        <f>IF(AND((B2676-$B$2)&gt;123,OR(((G2675*J2675/C2675*C2676)/(G2675*K2675/D2675*D2676))&lt;(4/6),((G2675*J2675/C2675*C2676)/(G2675*K2675/D2675*D2676))&gt;(6/4))),COUNTIF($E$2:E2676,1),0)</f>
        <v>0</v>
      </c>
      <c r="G2676" s="21">
        <f t="shared" si="496"/>
        <v>36058.299986419312</v>
      </c>
      <c r="H2676" s="12">
        <f t="shared" si="497"/>
        <v>4.7994181642553198</v>
      </c>
      <c r="I2676" s="12">
        <f t="shared" si="498"/>
        <v>77.007053340947863</v>
      </c>
      <c r="J2676" s="15">
        <f>IF(OR((ROW(F2676)-MATCH(MAX($F$2:F2676),$F$2:F2676,0))=1,(ROW(F2676)-MATCH(MAX($F$2:F2676),$F$2:F2676,0))&gt;123),IF(OR(((G2675*J2675/C2675*C2676)/(G2675*K2675/D2675*D2676))&lt;(4/6),((G2675*J2675/C2675*C2676)/(G2675*K2675/D2675*D2676))&gt;(6/4)),50%,((G2675*J2675/C2675*C2676)/((G2675*K2675/D2675*D2676)+(G2675*J2675/C2675*C2676)))),((G2675*J2675/C2675*C2676)/((G2675*K2675/D2675*D2676)+(G2675*J2675/C2675*C2676))))</f>
        <v>0.51815764777909423</v>
      </c>
      <c r="K2676" s="18">
        <f t="shared" si="492"/>
        <v>0.48184235222090577</v>
      </c>
      <c r="L2676" s="20">
        <f t="shared" si="493"/>
        <v>1.0753675873256141</v>
      </c>
      <c r="M2676" s="51">
        <f>IF(AND((B2676-$B$2)&gt;123,OR(((U2675*R2675/C2675*C2676)/(U2675*S2675/D2675*D2676))&lt;(4/6),((U2675*R2675/C2675*C2676)/(U2675*S2675/D2675*D2676))&gt;(6/4))),1,0)</f>
        <v>0</v>
      </c>
      <c r="N2676" s="51">
        <f>IF(AND((B2676-$B$2)&gt;123,OR(((U2675*R2675/C2675*C2676)/(U2675*S2675/D2675*D2676))&lt;(4/6),((U2675*R2675/C2675*C2676)/(U2675*S2675/D2675*D2676))&gt;(6/4))),COUNTIF($M$2:M2676,1),0)</f>
        <v>0</v>
      </c>
      <c r="O2676" s="51">
        <f>IF(OR((ROW(N2676)-MATCH(MAX($N$2:N2676),$N$2:N2676,0))=1,(ROW(N2676)-MATCH(MAX($N$2:N2676),$N$2:N2676,0))&gt;123),IF(OR(((U2675*R2675/C2675*C2676)/(U2675*S2675/D2675*D2676))&lt;(4/6),((U2675*R2675/C2675*C2676)/(U2675*S2675/D2675*D2676))&gt;(6/4)),1,0),0)</f>
        <v>0</v>
      </c>
      <c r="P2676" s="47">
        <f>IF(O2676=1,U2675/2/C2676,P2675)</f>
        <v>4.8509981495343588</v>
      </c>
      <c r="Q2676" s="47">
        <f>IF(O2676=1,U2675/2/D2676,Q2675)</f>
        <v>77.834658384261388</v>
      </c>
      <c r="R2676" s="41">
        <f>P2676*C2676/U2675</f>
        <v>0.51873365357478918</v>
      </c>
      <c r="S2676" s="41">
        <f>Q2676*D2676/U2675</f>
        <v>0.48237798840939045</v>
      </c>
      <c r="T2676" s="41">
        <f t="shared" si="499"/>
        <v>1.0753675873256139</v>
      </c>
      <c r="U2676" s="42">
        <f>P2676*C2676+Q2676*D2676</f>
        <v>36445.823331715321</v>
      </c>
      <c r="V2676" s="25">
        <f>B2676</f>
        <v>44930</v>
      </c>
      <c r="W2676">
        <f>C2676/C$2</f>
        <v>1.6935041302828098</v>
      </c>
      <c r="X2676">
        <f>D2676/D$2</f>
        <v>1.6167760659261914</v>
      </c>
      <c r="Y2676">
        <f t="shared" si="500"/>
        <v>1.822291166585766</v>
      </c>
      <c r="AA2676" s="15">
        <f t="shared" si="501"/>
        <v>1.2985161755223462E-3</v>
      </c>
      <c r="AB2676" s="15">
        <f t="shared" si="502"/>
        <v>9.1076135745615794E-4</v>
      </c>
      <c r="AC2676" s="15">
        <f t="shared" si="503"/>
        <v>1.1116419841796787E-3</v>
      </c>
    </row>
    <row r="2677" spans="1:29" x14ac:dyDescent="0.4">
      <c r="A2677" s="43">
        <f t="shared" si="494"/>
        <v>2023</v>
      </c>
      <c r="B2677" s="53">
        <v>44931</v>
      </c>
      <c r="C2677" s="45">
        <v>3968.5781999999999</v>
      </c>
      <c r="D2677" s="45">
        <f>VLOOKUP(B2677,'H11001.CSI  中证全债'!$A$2:$B$2792,2,0)</f>
        <v>225.67259999999999</v>
      </c>
      <c r="E2677" s="14">
        <f t="shared" si="495"/>
        <v>0</v>
      </c>
      <c r="F2677" s="14">
        <f>IF(AND((B2677-$B$2)&gt;123,OR(((G2676*J2676/C2676*C2677)/(G2676*K2676/D2676*D2677))&lt;(4/6),((G2676*J2676/C2676*C2677)/(G2676*K2676/D2676*D2677))&gt;(6/4))),COUNTIF($E$2:E2677,1),0)</f>
        <v>0</v>
      </c>
      <c r="G2677" s="21">
        <f t="shared" si="496"/>
        <v>36425.248245138078</v>
      </c>
      <c r="H2677" s="12">
        <f t="shared" si="497"/>
        <v>4.7994181642553198</v>
      </c>
      <c r="I2677" s="12">
        <f t="shared" si="498"/>
        <v>77.007053340947863</v>
      </c>
      <c r="J2677" s="15">
        <f>IF(OR((ROW(F2677)-MATCH(MAX($F$2:F2677),$F$2:F2677,0))=1,(ROW(F2677)-MATCH(MAX($F$2:F2677),$F$2:F2677,0))&gt;123),IF(OR(((G2676*J2676/C2676*C2677)/(G2676*K2676/D2676*D2677))&lt;(4/6),((G2676*J2676/C2676*C2677)/(G2676*K2676/D2676*D2677))&gt;(6/4)),50%,((G2676*J2676/C2676*C2677)/((G2676*K2676/D2676*D2677)+(G2676*J2676/C2676*C2677)))),((G2676*J2676/C2676*C2677)/((G2676*K2676/D2676*D2677)+(G2676*J2676/C2676*C2677))))</f>
        <v>0.52290285494183275</v>
      </c>
      <c r="K2677" s="18">
        <f t="shared" si="492"/>
        <v>0.47709714505816725</v>
      </c>
      <c r="L2677" s="20">
        <f t="shared" si="493"/>
        <v>1.0960091888164221</v>
      </c>
      <c r="M2677" s="51">
        <f>IF(AND((B2677-$B$2)&gt;123,OR(((U2676*R2676/C2676*C2677)/(U2676*S2676/D2676*D2677))&lt;(4/6),((U2676*R2676/C2676*C2677)/(U2676*S2676/D2676*D2677))&gt;(6/4))),1,0)</f>
        <v>0</v>
      </c>
      <c r="N2677" s="51">
        <f>IF(AND((B2677-$B$2)&gt;123,OR(((U2676*R2676/C2676*C2677)/(U2676*S2676/D2676*D2677))&lt;(4/6),((U2676*R2676/C2676*C2677)/(U2676*S2676/D2676*D2677))&gt;(6/4))),COUNTIF($M$2:M2677,1),0)</f>
        <v>0</v>
      </c>
      <c r="O2677" s="51">
        <f>IF(OR((ROW(N2677)-MATCH(MAX($N$2:N2677),$N$2:N2677,0))=1,(ROW(N2677)-MATCH(MAX($N$2:N2677),$N$2:N2677,0))&gt;123),IF(OR(((U2676*R2676/C2676*C2677)/(U2676*S2676/D2676*D2677))&lt;(4/6),((U2676*R2676/C2676*C2677)/(U2676*S2676/D2676*D2677))&gt;(6/4)),1,0),0)</f>
        <v>0</v>
      </c>
      <c r="P2677" s="47">
        <f>IF(O2677=1,U2676/2/C2677,P2676)</f>
        <v>4.8509981495343588</v>
      </c>
      <c r="Q2677" s="47">
        <f>IF(O2677=1,U2676/2/D2677,Q2676)</f>
        <v>77.834658384261388</v>
      </c>
      <c r="R2677" s="41">
        <f>P2677*C2677/U2676</f>
        <v>0.52822418989584463</v>
      </c>
      <c r="S2677" s="41">
        <f>Q2677*D2677/U2676</f>
        <v>0.48195233697472251</v>
      </c>
      <c r="T2677" s="41">
        <f t="shared" si="499"/>
        <v>1.0960091888164223</v>
      </c>
      <c r="U2677" s="42">
        <f>P2677*C2677+Q2677*D2677</f>
        <v>36816.715232170463</v>
      </c>
      <c r="V2677" s="25">
        <f>B2677</f>
        <v>44931</v>
      </c>
      <c r="W2677">
        <f>C2677/C$2</f>
        <v>1.726404794251492</v>
      </c>
      <c r="X2677">
        <f>D2677/D$2</f>
        <v>1.6171451092798279</v>
      </c>
      <c r="Y2677">
        <f t="shared" si="500"/>
        <v>1.8408357616085231</v>
      </c>
      <c r="AA2677" s="15">
        <f t="shared" si="501"/>
        <v>1.9427566417087982E-2</v>
      </c>
      <c r="AB2677" s="15">
        <f t="shared" si="502"/>
        <v>2.282587931712321E-4</v>
      </c>
      <c r="AC2677" s="15">
        <f t="shared" si="503"/>
        <v>1.0176526870567137E-2</v>
      </c>
    </row>
    <row r="2678" spans="1:29" x14ac:dyDescent="0.4">
      <c r="A2678" s="43">
        <f t="shared" si="494"/>
        <v>2023</v>
      </c>
      <c r="B2678" s="53">
        <v>44932</v>
      </c>
      <c r="C2678" s="45">
        <v>3980.8888000000002</v>
      </c>
      <c r="D2678" s="45">
        <f>VLOOKUP(B2678,'H11001.CSI  中证全债'!$A$2:$B$2792,2,0)</f>
        <v>225.56809999999999</v>
      </c>
      <c r="E2678" s="14">
        <f t="shared" si="495"/>
        <v>0</v>
      </c>
      <c r="F2678" s="14">
        <f>IF(AND((B2678-$B$2)&gt;123,OR(((G2677*J2677/C2677*C2678)/(G2677*K2677/D2677*D2678))&lt;(4/6),((G2677*J2677/C2677*C2678)/(G2677*K2677/D2677*D2678))&gt;(6/4))),COUNTIF($E$2:E2678,1),0)</f>
        <v>0</v>
      </c>
      <c r="G2678" s="21">
        <f t="shared" si="496"/>
        <v>36476.284725316829</v>
      </c>
      <c r="H2678" s="12">
        <f t="shared" si="497"/>
        <v>4.7994181642553198</v>
      </c>
      <c r="I2678" s="12">
        <f t="shared" si="498"/>
        <v>77.007053340947863</v>
      </c>
      <c r="J2678" s="15">
        <f>IF(OR((ROW(F2678)-MATCH(MAX($F$2:F2678),$F$2:F2678,0))=1,(ROW(F2678)-MATCH(MAX($F$2:F2678),$F$2:F2678,0))&gt;123),IF(OR(((G2677*J2677/C2677*C2678)/(G2677*K2677/D2677*D2678))&lt;(4/6),((G2677*J2677/C2677*C2678)/(G2677*K2677/D2677*D2678))&gt;(6/4)),50%,((G2677*J2677/C2677*C2678)/((G2677*K2677/D2677*D2678)+(G2677*J2677/C2677*C2678)))),((G2677*J2677/C2677*C2678)/((G2677*K2677/D2677*D2678)+(G2677*J2677/C2677*C2678))))</f>
        <v>0.52379100998024175</v>
      </c>
      <c r="K2678" s="18">
        <f t="shared" si="492"/>
        <v>0.47620899001975825</v>
      </c>
      <c r="L2678" s="20">
        <f t="shared" si="493"/>
        <v>1.0999183571870603</v>
      </c>
      <c r="M2678" s="51">
        <f>IF(AND((B2678-$B$2)&gt;123,OR(((U2677*R2677/C2677*C2678)/(U2677*S2677/D2677*D2678))&lt;(4/6),((U2677*R2677/C2677*C2678)/(U2677*S2677/D2677*D2678))&gt;(6/4))),1,0)</f>
        <v>0</v>
      </c>
      <c r="N2678" s="51">
        <f>IF(AND((B2678-$B$2)&gt;123,OR(((U2677*R2677/C2677*C2678)/(U2677*S2677/D2677*D2678))&lt;(4/6),((U2677*R2677/C2677*C2678)/(U2677*S2677/D2677*D2678))&gt;(6/4))),COUNTIF($M$2:M2678,1),0)</f>
        <v>0</v>
      </c>
      <c r="O2678" s="51">
        <f>IF(OR((ROW(N2678)-MATCH(MAX($N$2:N2678),$N$2:N2678,0))=1,(ROW(N2678)-MATCH(MAX($N$2:N2678),$N$2:N2678,0))&gt;123),IF(OR(((U2677*R2677/C2677*C2678)/(U2677*S2677/D2677*D2678))&lt;(4/6),((U2677*R2677/C2677*C2678)/(U2677*S2677/D2677*D2678))&gt;(6/4)),1,0),0)</f>
        <v>0</v>
      </c>
      <c r="P2678" s="47">
        <f>IF(O2678=1,U2677/2/C2678,P2677)</f>
        <v>4.8509981495343588</v>
      </c>
      <c r="Q2678" s="47">
        <f>IF(O2678=1,U2677/2/D2678,Q2677)</f>
        <v>77.834658384261388</v>
      </c>
      <c r="R2678" s="41">
        <f>P2678*C2678/U2677</f>
        <v>0.52452490887692904</v>
      </c>
      <c r="S2678" s="41">
        <f>Q2678*D2678/U2677</f>
        <v>0.47687622035725724</v>
      </c>
      <c r="T2678" s="41">
        <f t="shared" si="499"/>
        <v>1.0999183571870605</v>
      </c>
      <c r="U2678" s="42">
        <f>P2678*C2678+Q2678*D2678</f>
        <v>36868.300208188972</v>
      </c>
      <c r="V2678" s="25">
        <f>B2678</f>
        <v>44932</v>
      </c>
      <c r="W2678">
        <f>C2678/C$2</f>
        <v>1.7317601325588263</v>
      </c>
      <c r="X2678">
        <f>D2678/D$2</f>
        <v>1.6163962737370117</v>
      </c>
      <c r="Y2678">
        <f t="shared" si="500"/>
        <v>1.8434150104094487</v>
      </c>
      <c r="AA2678" s="15">
        <f t="shared" si="501"/>
        <v>3.1020177452971698E-3</v>
      </c>
      <c r="AB2678" s="15">
        <f t="shared" si="502"/>
        <v>-4.6306020314390572E-4</v>
      </c>
      <c r="AC2678" s="15">
        <f t="shared" si="503"/>
        <v>1.401129234186449E-3</v>
      </c>
    </row>
    <row r="2679" spans="1:29" x14ac:dyDescent="0.4">
      <c r="A2679" s="43">
        <f t="shared" si="494"/>
        <v>2023</v>
      </c>
      <c r="B2679" s="53">
        <v>44935</v>
      </c>
      <c r="C2679" s="45">
        <v>4013.1196</v>
      </c>
      <c r="D2679" s="45">
        <f>VLOOKUP(B2679,'H11001.CSI  中证全债'!$A$2:$B$2792,2,0)</f>
        <v>225.6756</v>
      </c>
      <c r="E2679" s="14">
        <f t="shared" si="495"/>
        <v>0</v>
      </c>
      <c r="F2679" s="14">
        <f>IF(AND((B2679-$B$2)&gt;123,OR(((G2678*J2678/C2678*C2679)/(G2678*K2678/D2678*D2679))&lt;(4/6),((G2678*J2678/C2678*C2679)/(G2678*K2678/D2678*D2679))&gt;(6/4))),COUNTIF($E$2:E2679,1),0)</f>
        <v>0</v>
      </c>
      <c r="G2679" s="21">
        <f t="shared" si="496"/>
        <v>36639.252070519462</v>
      </c>
      <c r="H2679" s="12">
        <f t="shared" si="497"/>
        <v>4.7994181642553198</v>
      </c>
      <c r="I2679" s="12">
        <f t="shared" si="498"/>
        <v>77.007053340947863</v>
      </c>
      <c r="J2679" s="15">
        <f>IF(OR((ROW(F2679)-MATCH(MAX($F$2:F2679),$F$2:F2679,0))=1,(ROW(F2679)-MATCH(MAX($F$2:F2679),$F$2:F2679,0))&gt;123),IF(OR(((G2678*J2678/C2678*C2679)/(G2678*K2678/D2678*D2679))&lt;(4/6),((G2678*J2678/C2678*C2679)/(G2678*K2678/D2678*D2679))&gt;(6/4)),50%,((G2678*J2678/C2678*C2679)/((G2678*K2678/D2678*D2679)+(G2678*J2678/C2678*C2679)))),((G2678*J2678/C2678*C2679)/((G2678*K2678/D2678*D2679)+(G2678*J2678/C2678*C2679))))</f>
        <v>0.52568319534738728</v>
      </c>
      <c r="K2679" s="18">
        <f t="shared" si="492"/>
        <v>0.47431680465261272</v>
      </c>
      <c r="L2679" s="20">
        <f t="shared" si="493"/>
        <v>1.1082955319965841</v>
      </c>
      <c r="M2679" s="51">
        <f>IF(AND((B2679-$B$2)&gt;123,OR(((U2678*R2678/C2678*C2679)/(U2678*S2678/D2678*D2679))&lt;(4/6),((U2678*R2678/C2678*C2679)/(U2678*S2678/D2678*D2679))&gt;(6/4))),1,0)</f>
        <v>0</v>
      </c>
      <c r="N2679" s="51">
        <f>IF(AND((B2679-$B$2)&gt;123,OR(((U2678*R2678/C2678*C2679)/(U2678*S2678/D2678*D2679))&lt;(4/6),((U2678*R2678/C2678*C2679)/(U2678*S2678/D2678*D2679))&gt;(6/4))),COUNTIF($M$2:M2679,1),0)</f>
        <v>0</v>
      </c>
      <c r="O2679" s="51">
        <f>IF(OR((ROW(N2679)-MATCH(MAX($N$2:N2679),$N$2:N2679,0))=1,(ROW(N2679)-MATCH(MAX($N$2:N2679),$N$2:N2679,0))&gt;123),IF(OR(((U2678*R2678/C2678*C2679)/(U2678*S2678/D2678*D2679))&lt;(4/6),((U2678*R2678/C2678*C2679)/(U2678*S2678/D2678*D2679))&gt;(6/4)),1,0),0)</f>
        <v>0</v>
      </c>
      <c r="P2679" s="47">
        <f>IF(O2679=1,U2678/2/C2679,P2678)</f>
        <v>4.8509981495343588</v>
      </c>
      <c r="Q2679" s="47">
        <f>IF(O2679=1,U2678/2/D2679,Q2678)</f>
        <v>77.834658384261388</v>
      </c>
      <c r="R2679" s="41">
        <f>P2679*C2679/U2678</f>
        <v>0.52803182255568237</v>
      </c>
      <c r="S2679" s="41">
        <f>Q2679*D2679/U2678</f>
        <v>0.47643593907162818</v>
      </c>
      <c r="T2679" s="41">
        <f t="shared" si="499"/>
        <v>1.1082955319965844</v>
      </c>
      <c r="U2679" s="42">
        <f>P2679*C2679+Q2679*D2679</f>
        <v>37033.018985123286</v>
      </c>
      <c r="V2679" s="25">
        <f>B2679</f>
        <v>44935</v>
      </c>
      <c r="W2679">
        <f>C2679/C$2</f>
        <v>1.7457811256798794</v>
      </c>
      <c r="X2679">
        <f>D2679/D$2</f>
        <v>1.6171666069509136</v>
      </c>
      <c r="Y2679">
        <f t="shared" si="500"/>
        <v>1.8516509492561644</v>
      </c>
      <c r="AA2679" s="15">
        <f t="shared" si="501"/>
        <v>8.0963828982110186E-3</v>
      </c>
      <c r="AB2679" s="15">
        <f t="shared" si="502"/>
        <v>4.7657448016824588E-4</v>
      </c>
      <c r="AC2679" s="15">
        <f t="shared" si="503"/>
        <v>4.4677616273105514E-3</v>
      </c>
    </row>
    <row r="2680" spans="1:29" x14ac:dyDescent="0.4">
      <c r="A2680" s="43">
        <f t="shared" si="494"/>
        <v>2023</v>
      </c>
      <c r="B2680" s="53">
        <v>44936</v>
      </c>
      <c r="C2680" s="45">
        <v>4017.4737</v>
      </c>
      <c r="D2680" s="45">
        <f>VLOOKUP(B2680,'H11001.CSI  中证全债'!$A$2:$B$2792,2,0)</f>
        <v>225.5746</v>
      </c>
      <c r="E2680" s="14">
        <f t="shared" si="495"/>
        <v>0</v>
      </c>
      <c r="F2680" s="14">
        <f>IF(AND((B2680-$B$2)&gt;123,OR(((G2679*J2679/C2679*C2680)/(G2679*K2679/D2679*D2680))&lt;(4/6),((G2679*J2679/C2679*C2680)/(G2679*K2679/D2679*D2680))&gt;(6/4))),COUNTIF($E$2:E2680,1),0)</f>
        <v>0</v>
      </c>
      <c r="G2680" s="21">
        <f t="shared" si="496"/>
        <v>36652.371504761009</v>
      </c>
      <c r="H2680" s="12">
        <f t="shared" si="497"/>
        <v>4.7994181642553198</v>
      </c>
      <c r="I2680" s="12">
        <f t="shared" si="498"/>
        <v>77.007053340947863</v>
      </c>
      <c r="J2680" s="15">
        <f>IF(OR((ROW(F2680)-MATCH(MAX($F$2:F2680),$F$2:F2680,0))=1,(ROW(F2680)-MATCH(MAX($F$2:F2680),$F$2:F2680,0))&gt;123),IF(OR(((G2679*J2679/C2679*C2680)/(G2679*K2679/D2679*D2680))&lt;(4/6),((G2679*J2679/C2679*C2680)/(G2679*K2679/D2679*D2680))&gt;(6/4)),50%,((G2679*J2679/C2679*C2680)/((G2679*K2679/D2679*D2680)+(G2679*J2679/C2679*C2680)))),((G2679*J2679/C2679*C2680)/((G2679*K2679/D2679*D2680)+(G2679*J2679/C2679*C2680))))</f>
        <v>0.52606517555606003</v>
      </c>
      <c r="K2680" s="18">
        <f t="shared" si="492"/>
        <v>0.47393482444393997</v>
      </c>
      <c r="L2680" s="20">
        <f t="shared" si="493"/>
        <v>1.1099947681061078</v>
      </c>
      <c r="M2680" s="51">
        <f>IF(AND((B2680-$B$2)&gt;123,OR(((U2679*R2679/C2679*C2680)/(U2679*S2679/D2679*D2680))&lt;(4/6),((U2679*R2679/C2679*C2680)/(U2679*S2679/D2679*D2680))&gt;(6/4))),1,0)</f>
        <v>0</v>
      </c>
      <c r="N2680" s="51">
        <f>IF(AND((B2680-$B$2)&gt;123,OR(((U2679*R2679/C2679*C2680)/(U2679*S2679/D2679*D2680))&lt;(4/6),((U2679*R2679/C2679*C2680)/(U2679*S2679/D2679*D2680))&gt;(6/4))),COUNTIF($M$2:M2680,1),0)</f>
        <v>0</v>
      </c>
      <c r="O2680" s="51">
        <f>IF(OR((ROW(N2680)-MATCH(MAX($N$2:N2680),$N$2:N2680,0))=1,(ROW(N2680)-MATCH(MAX($N$2:N2680),$N$2:N2680,0))&gt;123),IF(OR(((U2679*R2679/C2679*C2680)/(U2679*S2679/D2679*D2680))&lt;(4/6),((U2679*R2679/C2679*C2680)/(U2679*S2679/D2679*D2680))&gt;(6/4)),1,0),0)</f>
        <v>0</v>
      </c>
      <c r="P2680" s="47">
        <f>IF(O2680=1,U2679/2/C2680,P2679)</f>
        <v>4.8509981495343588</v>
      </c>
      <c r="Q2680" s="47">
        <f>IF(O2680=1,U2679/2/D2680,Q2679)</f>
        <v>77.834658384261388</v>
      </c>
      <c r="R2680" s="41">
        <f>P2680*C2680/U2679</f>
        <v>0.5262535439611844</v>
      </c>
      <c r="S2680" s="41">
        <f>Q2680*D2680/U2679</f>
        <v>0.47410452650969465</v>
      </c>
      <c r="T2680" s="41">
        <f t="shared" si="499"/>
        <v>1.1099947681061075</v>
      </c>
      <c r="U2680" s="42">
        <f>P2680*C2680+Q2680*D2680</f>
        <v>37046.279415669356</v>
      </c>
      <c r="V2680" s="25">
        <f>B2680</f>
        <v>44936</v>
      </c>
      <c r="W2680">
        <f>C2680/C$2</f>
        <v>1.7476752395755437</v>
      </c>
      <c r="X2680">
        <f>D2680/D$2</f>
        <v>1.6164428520243639</v>
      </c>
      <c r="Y2680">
        <f t="shared" si="500"/>
        <v>1.8523139707834677</v>
      </c>
      <c r="AA2680" s="15">
        <f t="shared" si="501"/>
        <v>1.0849664186434183E-3</v>
      </c>
      <c r="AB2680" s="15">
        <f t="shared" si="502"/>
        <v>-4.4754506025468377E-4</v>
      </c>
      <c r="AC2680" s="15">
        <f t="shared" si="503"/>
        <v>3.5807047087876853E-4</v>
      </c>
    </row>
    <row r="2681" spans="1:29" x14ac:dyDescent="0.4">
      <c r="A2681" s="43">
        <f t="shared" si="494"/>
        <v>2023</v>
      </c>
      <c r="B2681" s="53">
        <v>44937</v>
      </c>
      <c r="C2681" s="45">
        <v>4010.0309000000002</v>
      </c>
      <c r="D2681" s="45">
        <f>VLOOKUP(B2681,'H11001.CSI  中证全债'!$A$2:$B$2792,2,0)</f>
        <v>225.59039999999999</v>
      </c>
      <c r="E2681" s="14">
        <f t="shared" si="495"/>
        <v>0</v>
      </c>
      <c r="F2681" s="14">
        <f>IF(AND((B2681-$B$2)&gt;123,OR(((G2680*J2680/C2680*C2681)/(G2680*K2680/D2680*D2681))&lt;(4/6),((G2680*J2680/C2680*C2681)/(G2680*K2680/D2680*D2681))&gt;(6/4))),COUNTIF($E$2:E2681,1),0)</f>
        <v>0</v>
      </c>
      <c r="G2681" s="21">
        <f t="shared" si="496"/>
        <v>36617.867106690879</v>
      </c>
      <c r="H2681" s="12">
        <f t="shared" si="497"/>
        <v>4.7994181642553198</v>
      </c>
      <c r="I2681" s="12">
        <f t="shared" si="498"/>
        <v>77.007053340947863</v>
      </c>
      <c r="J2681" s="15">
        <f>IF(OR((ROW(F2681)-MATCH(MAX($F$2:F2681),$F$2:F2681,0))=1,(ROW(F2681)-MATCH(MAX($F$2:F2681),$F$2:F2681,0))&gt;123),IF(OR(((G2680*J2680/C2680*C2681)/(G2680*K2680/D2680*D2681))&lt;(4/6),((G2680*J2680/C2680*C2681)/(G2680*K2680/D2680*D2681))&gt;(6/4)),50%,((G2680*J2680/C2680*C2681)/((G2680*K2680/D2680*D2681)+(G2680*J2680/C2680*C2681)))),((G2680*J2680/C2680*C2681)/((G2680*K2680/D2680*D2681)+(G2680*J2680/C2680*C2681))))</f>
        <v>0.52558536750952611</v>
      </c>
      <c r="K2681" s="18">
        <f t="shared" si="492"/>
        <v>0.47441463249047389</v>
      </c>
      <c r="L2681" s="20">
        <f t="shared" si="493"/>
        <v>1.107860785723298</v>
      </c>
      <c r="M2681" s="51">
        <f>IF(AND((B2681-$B$2)&gt;123,OR(((U2680*R2680/C2680*C2681)/(U2680*S2680/D2680*D2681))&lt;(4/6),((U2680*R2680/C2680*C2681)/(U2680*S2680/D2680*D2681))&gt;(6/4))),1,0)</f>
        <v>0</v>
      </c>
      <c r="N2681" s="51">
        <f>IF(AND((B2681-$B$2)&gt;123,OR(((U2680*R2680/C2680*C2681)/(U2680*S2680/D2680*D2681))&lt;(4/6),((U2680*R2680/C2680*C2681)/(U2680*S2680/D2680*D2681))&gt;(6/4))),COUNTIF($M$2:M2681,1),0)</f>
        <v>0</v>
      </c>
      <c r="O2681" s="51">
        <f>IF(OR((ROW(N2681)-MATCH(MAX($N$2:N2681),$N$2:N2681,0))=1,(ROW(N2681)-MATCH(MAX($N$2:N2681),$N$2:N2681,0))&gt;123),IF(OR(((U2680*R2680/C2680*C2681)/(U2680*S2680/D2680*D2681))&lt;(4/6),((U2680*R2680/C2680*C2681)/(U2680*S2680/D2680*D2681))&gt;(6/4)),1,0),0)</f>
        <v>0</v>
      </c>
      <c r="P2681" s="47">
        <f>IF(O2681=1,U2680/2/C2681,P2680)</f>
        <v>4.8509981495343588</v>
      </c>
      <c r="Q2681" s="47">
        <f>IF(O2681=1,U2680/2/D2681,Q2680)</f>
        <v>77.834658384261388</v>
      </c>
      <c r="R2681" s="41">
        <f>P2681*C2681/U2680</f>
        <v>0.52509058351613491</v>
      </c>
      <c r="S2681" s="41">
        <f>Q2681*D2681/U2680</f>
        <v>0.47396802042534142</v>
      </c>
      <c r="T2681" s="41">
        <f t="shared" si="499"/>
        <v>1.107860785723298</v>
      </c>
      <c r="U2681" s="42">
        <f>P2681*C2681+Q2681*D2681</f>
        <v>37011.404194244475</v>
      </c>
      <c r="V2681" s="25">
        <f>B2681</f>
        <v>44937</v>
      </c>
      <c r="W2681">
        <f>C2681/C$2</f>
        <v>1.7444374841490147</v>
      </c>
      <c r="X2681">
        <f>D2681/D$2</f>
        <v>1.6165560730920814</v>
      </c>
      <c r="Y2681">
        <f t="shared" si="500"/>
        <v>1.8505702097122236</v>
      </c>
      <c r="AA2681" s="15">
        <f t="shared" si="501"/>
        <v>-1.8526070251561055E-3</v>
      </c>
      <c r="AB2681" s="15">
        <f t="shared" si="502"/>
        <v>7.0043347078829754E-5</v>
      </c>
      <c r="AC2681" s="15">
        <f t="shared" si="503"/>
        <v>-9.4139605852372465E-4</v>
      </c>
    </row>
    <row r="2682" spans="1:29" x14ac:dyDescent="0.4">
      <c r="A2682" s="43">
        <f t="shared" si="494"/>
        <v>2023</v>
      </c>
      <c r="B2682" s="53">
        <v>44938</v>
      </c>
      <c r="C2682" s="45">
        <v>4017.8692000000001</v>
      </c>
      <c r="D2682" s="45">
        <f>VLOOKUP(B2682,'H11001.CSI  中证全债'!$A$2:$B$2792,2,0)</f>
        <v>225.61879999999999</v>
      </c>
      <c r="E2682" s="14">
        <f t="shared" si="495"/>
        <v>0</v>
      </c>
      <c r="F2682" s="14">
        <f>IF(AND((B2682-$B$2)&gt;123,OR(((G2681*J2681/C2681*C2682)/(G2681*K2681/D2681*D2682))&lt;(4/6),((G2681*J2681/C2681*C2682)/(G2681*K2681/D2681*D2682))&gt;(6/4))),COUNTIF($E$2:E2682,1),0)</f>
        <v>0</v>
      </c>
      <c r="G2682" s="21">
        <f t="shared" si="496"/>
        <v>36657.673386402646</v>
      </c>
      <c r="H2682" s="12">
        <f t="shared" si="497"/>
        <v>4.7994181642553198</v>
      </c>
      <c r="I2682" s="12">
        <f t="shared" si="498"/>
        <v>77.007053340947863</v>
      </c>
      <c r="J2682" s="15">
        <f>IF(OR((ROW(F2682)-MATCH(MAX($F$2:F2682),$F$2:F2682,0))=1,(ROW(F2682)-MATCH(MAX($F$2:F2682),$F$2:F2682,0))&gt;123),IF(OR(((G2681*J2681/C2681*C2682)/(G2681*K2681/D2681*D2682))&lt;(4/6),((G2681*J2681/C2681*C2682)/(G2681*K2681/D2681*D2682))&gt;(6/4)),50%,((G2681*J2681/C2681*C2682)/((G2681*K2681/D2681*D2682)+(G2681*J2681/C2681*C2682)))),((G2681*J2681/C2681*C2682)/((G2681*K2681/D2681*D2682)+(G2681*J2681/C2681*C2682))))</f>
        <v>0.52604087053802928</v>
      </c>
      <c r="K2682" s="18">
        <f t="shared" si="492"/>
        <v>0.47395912946197072</v>
      </c>
      <c r="L2682" s="20">
        <f t="shared" si="493"/>
        <v>1.1098865658209407</v>
      </c>
      <c r="M2682" s="51">
        <f>IF(AND((B2682-$B$2)&gt;123,OR(((U2681*R2681/C2681*C2682)/(U2681*S2681/D2681*D2682))&lt;(4/6),((U2681*R2681/C2681*C2682)/(U2681*S2681/D2681*D2682))&gt;(6/4))),1,0)</f>
        <v>0</v>
      </c>
      <c r="N2682" s="51">
        <f>IF(AND((B2682-$B$2)&gt;123,OR(((U2681*R2681/C2681*C2682)/(U2681*S2681/D2681*D2682))&lt;(4/6),((U2681*R2681/C2681*C2682)/(U2681*S2681/D2681*D2682))&gt;(6/4))),COUNTIF($M$2:M2682,1),0)</f>
        <v>0</v>
      </c>
      <c r="O2682" s="51">
        <f>IF(OR((ROW(N2682)-MATCH(MAX($N$2:N2682),$N$2:N2682,0))=1,(ROW(N2682)-MATCH(MAX($N$2:N2682),$N$2:N2682,0))&gt;123),IF(OR(((U2681*R2681/C2681*C2682)/(U2681*S2681/D2681*D2682))&lt;(4/6),((U2681*R2681/C2681*C2682)/(U2681*S2681/D2681*D2682))&gt;(6/4)),1,0),0)</f>
        <v>0</v>
      </c>
      <c r="P2682" s="47">
        <f>IF(O2682=1,U2681/2/C2682,P2681)</f>
        <v>4.8509981495343588</v>
      </c>
      <c r="Q2682" s="47">
        <f>IF(O2682=1,U2681/2/D2682,Q2681)</f>
        <v>77.834658384261388</v>
      </c>
      <c r="R2682" s="41">
        <f>P2682*C2682/U2681</f>
        <v>0.52661271515070018</v>
      </c>
      <c r="S2682" s="41">
        <f>Q2682*D2682/U2681</f>
        <v>0.47447435744137051</v>
      </c>
      <c r="T2682" s="41">
        <f t="shared" si="499"/>
        <v>1.1098865658209407</v>
      </c>
      <c r="U2682" s="42">
        <f>P2682*C2682+Q2682*D2682</f>
        <v>37051.63827733809</v>
      </c>
      <c r="V2682" s="25">
        <f>B2682</f>
        <v>44938</v>
      </c>
      <c r="W2682">
        <f>C2682/C$2</f>
        <v>1.7478472893781976</v>
      </c>
      <c r="X2682">
        <f>D2682/D$2</f>
        <v>1.6167595843783589</v>
      </c>
      <c r="Y2682">
        <f t="shared" si="500"/>
        <v>1.8525819138669044</v>
      </c>
      <c r="AA2682" s="15">
        <f t="shared" si="501"/>
        <v>1.9546732171065173E-3</v>
      </c>
      <c r="AB2682" s="15">
        <f t="shared" si="502"/>
        <v>1.2589188192424494E-4</v>
      </c>
      <c r="AC2682" s="15">
        <f t="shared" si="503"/>
        <v>1.087072592070637E-3</v>
      </c>
    </row>
    <row r="2683" spans="1:29" x14ac:dyDescent="0.4">
      <c r="A2683" s="43">
        <f t="shared" si="494"/>
        <v>2023</v>
      </c>
      <c r="B2683" s="53">
        <v>44939</v>
      </c>
      <c r="C2683" s="45">
        <v>4074.3771999999999</v>
      </c>
      <c r="D2683" s="45">
        <f>VLOOKUP(B2683,'H11001.CSI  中证全债'!$A$2:$B$2792,2,0)</f>
        <v>225.565</v>
      </c>
      <c r="E2683" s="14">
        <f t="shared" si="495"/>
        <v>0</v>
      </c>
      <c r="F2683" s="14">
        <f>IF(AND((B2683-$B$2)&gt;123,OR(((G2682*J2682/C2682*C2683)/(G2682*K2682/D2682*D2683))&lt;(4/6),((G2682*J2682/C2682*C2683)/(G2682*K2682/D2682*D2683))&gt;(6/4))),COUNTIF($E$2:E2683,1),0)</f>
        <v>0</v>
      </c>
      <c r="G2683" s="21">
        <f t="shared" si="496"/>
        <v>36924.735928558643</v>
      </c>
      <c r="H2683" s="12">
        <f t="shared" si="497"/>
        <v>4.7994181642553198</v>
      </c>
      <c r="I2683" s="12">
        <f t="shared" si="498"/>
        <v>77.007053340947863</v>
      </c>
      <c r="J2683" s="15">
        <f>IF(OR((ROW(F2683)-MATCH(MAX($F$2:F2683),$F$2:F2683,0))=1,(ROW(F2683)-MATCH(MAX($F$2:F2683),$F$2:F2683,0))&gt;123),IF(OR(((G2682*J2682/C2682*C2683)/(G2682*K2682/D2682*D2683))&lt;(4/6),((G2682*J2682/C2682*C2683)/(G2682*K2682/D2682*D2683))&gt;(6/4)),50%,((G2682*J2682/C2682*C2683)/((G2682*K2682/D2682*D2683)+(G2682*J2682/C2682*C2683)))),((G2682*J2682/C2682*C2683)/((G2682*K2682/D2682*D2683)+(G2682*J2682/C2682*C2683))))</f>
        <v>0.52958103693799519</v>
      </c>
      <c r="K2683" s="18">
        <f t="shared" si="492"/>
        <v>0.47041896306200481</v>
      </c>
      <c r="L2683" s="20">
        <f t="shared" si="493"/>
        <v>1.1257646449686007</v>
      </c>
      <c r="M2683" s="51">
        <f>IF(AND((B2683-$B$2)&gt;123,OR(((U2682*R2682/C2682*C2683)/(U2682*S2682/D2682*D2683))&lt;(4/6),((U2682*R2682/C2682*C2683)/(U2682*S2682/D2682*D2683))&gt;(6/4))),1,0)</f>
        <v>0</v>
      </c>
      <c r="N2683" s="51">
        <f>IF(AND((B2683-$B$2)&gt;123,OR(((U2682*R2682/C2682*C2683)/(U2682*S2682/D2682*D2683))&lt;(4/6),((U2682*R2682/C2682*C2683)/(U2682*S2682/D2682*D2683))&gt;(6/4))),COUNTIF($M$2:M2683,1),0)</f>
        <v>0</v>
      </c>
      <c r="O2683" s="51">
        <f>IF(OR((ROW(N2683)-MATCH(MAX($N$2:N2683),$N$2:N2683,0))=1,(ROW(N2683)-MATCH(MAX($N$2:N2683),$N$2:N2683,0))&gt;123),IF(OR(((U2682*R2682/C2682*C2683)/(U2682*S2682/D2682*D2683))&lt;(4/6),((U2682*R2682/C2682*C2683)/(U2682*S2682/D2682*D2683))&gt;(6/4)),1,0),0)</f>
        <v>0</v>
      </c>
      <c r="P2683" s="47">
        <f>IF(O2683=1,U2682/2/C2683,P2682)</f>
        <v>4.8509981495343588</v>
      </c>
      <c r="Q2683" s="47">
        <f>IF(O2683=1,U2682/2/D2683,Q2682)</f>
        <v>77.834658384261388</v>
      </c>
      <c r="R2683" s="41">
        <f>P2683*C2683/U2682</f>
        <v>0.53343919936176565</v>
      </c>
      <c r="S2683" s="41">
        <f>Q2683*D2683/U2682</f>
        <v>0.47384611139270938</v>
      </c>
      <c r="T2683" s="41">
        <f t="shared" si="499"/>
        <v>1.125764644968601</v>
      </c>
      <c r="U2683" s="42">
        <f>P2683*C2683+Q2683*D2683</f>
        <v>37321.570976150899</v>
      </c>
      <c r="V2683" s="25">
        <f>B2683</f>
        <v>44939</v>
      </c>
      <c r="W2683">
        <f>C2683/C$2</f>
        <v>1.77242931276218</v>
      </c>
      <c r="X2683">
        <f>D2683/D$2</f>
        <v>1.6163740594768898</v>
      </c>
      <c r="Y2683">
        <f t="shared" si="500"/>
        <v>1.8660785488075449</v>
      </c>
      <c r="AA2683" s="15">
        <f t="shared" si="501"/>
        <v>1.4064171128318481E-2</v>
      </c>
      <c r="AB2683" s="15">
        <f t="shared" si="502"/>
        <v>-2.3845530602950582E-4</v>
      </c>
      <c r="AC2683" s="15">
        <f t="shared" si="503"/>
        <v>7.2853107544750273E-3</v>
      </c>
    </row>
    <row r="2684" spans="1:29" x14ac:dyDescent="0.4">
      <c r="A2684" s="43">
        <f t="shared" si="494"/>
        <v>2023</v>
      </c>
      <c r="B2684" s="53">
        <v>44942</v>
      </c>
      <c r="C2684" s="45">
        <v>4137.9642999999996</v>
      </c>
      <c r="D2684" s="45">
        <f>VLOOKUP(B2684,'H11001.CSI  中证全债'!$A$2:$B$2792,2,0)</f>
        <v>225.4014</v>
      </c>
      <c r="E2684" s="14">
        <f t="shared" si="495"/>
        <v>0</v>
      </c>
      <c r="F2684" s="14">
        <f>IF(AND((B2684-$B$2)&gt;123,OR(((G2683*J2683/C2683*C2684)/(G2683*K2683/D2683*D2684))&lt;(4/6),((G2683*J2683/C2683*C2684)/(G2683*K2683/D2683*D2684))&gt;(6/4))),COUNTIF($E$2:E2684,1),0)</f>
        <v>0</v>
      </c>
      <c r="G2684" s="21">
        <f t="shared" si="496"/>
        <v>37217.318657384385</v>
      </c>
      <c r="H2684" s="12">
        <f t="shared" si="497"/>
        <v>4.7994181642553198</v>
      </c>
      <c r="I2684" s="12">
        <f t="shared" si="498"/>
        <v>77.007053340947863</v>
      </c>
      <c r="J2684" s="15">
        <f>IF(OR((ROW(F2684)-MATCH(MAX($F$2:F2684),$F$2:F2684,0))=1,(ROW(F2684)-MATCH(MAX($F$2:F2684),$F$2:F2684,0))&gt;123),IF(OR(((G2683*J2683/C2683*C2684)/(G2683*K2683/D2683*D2684))&lt;(4/6),((G2683*J2683/C2683*C2684)/(G2683*K2683/D2683*D2684))&gt;(6/4)),50%,((G2683*J2683/C2683*C2684)/((G2683*K2683/D2683*D2684)+(G2683*J2683/C2683*C2684)))),((G2683*J2683/C2683*C2684)/((G2683*K2683/D2683*D2684)+(G2683*J2683/C2683*C2684))))</f>
        <v>0.53361772800684049</v>
      </c>
      <c r="K2684" s="18">
        <f t="shared" si="492"/>
        <v>0.46638227199315951</v>
      </c>
      <c r="L2684" s="20">
        <f t="shared" si="493"/>
        <v>1.144163833085549</v>
      </c>
      <c r="M2684" s="51">
        <f>IF(AND((B2684-$B$2)&gt;123,OR(((U2683*R2683/C2683*C2684)/(U2683*S2683/D2683*D2684))&lt;(4/6),((U2683*R2683/C2683*C2684)/(U2683*S2683/D2683*D2684))&gt;(6/4))),1,0)</f>
        <v>0</v>
      </c>
      <c r="N2684" s="51">
        <f>IF(AND((B2684-$B$2)&gt;123,OR(((U2683*R2683/C2683*C2684)/(U2683*S2683/D2683*D2684))&lt;(4/6),((U2683*R2683/C2683*C2684)/(U2683*S2683/D2683*D2684))&gt;(6/4))),COUNTIF($M$2:M2684,1),0)</f>
        <v>0</v>
      </c>
      <c r="O2684" s="51">
        <f>IF(OR((ROW(N2684)-MATCH(MAX($N$2:N2684),$N$2:N2684,0))=1,(ROW(N2684)-MATCH(MAX($N$2:N2684),$N$2:N2684,0))&gt;123),IF(OR(((U2683*R2683/C2683*C2684)/(U2683*S2683/D2683*D2684))&lt;(4/6),((U2683*R2683/C2683*C2684)/(U2683*S2683/D2683*D2684))&gt;(6/4)),1,0),0)</f>
        <v>0</v>
      </c>
      <c r="P2684" s="47">
        <f>IF(O2684=1,U2683/2/C2684,P2683)</f>
        <v>4.8509981495343588</v>
      </c>
      <c r="Q2684" s="47">
        <f>IF(O2684=1,U2683/2/D2684,Q2683)</f>
        <v>77.834658384261388</v>
      </c>
      <c r="R2684" s="41">
        <f>P2684*C2684/U2683</f>
        <v>0.53784598657345861</v>
      </c>
      <c r="S2684" s="41">
        <f>Q2684*D2684/U2683</f>
        <v>0.47007777297330777</v>
      </c>
      <c r="T2684" s="41">
        <f t="shared" si="499"/>
        <v>1.1441638330855497</v>
      </c>
      <c r="U2684" s="42">
        <f>P2684*C2684+Q2684*D2684</f>
        <v>37617.298130473493</v>
      </c>
      <c r="V2684" s="25">
        <f>B2684</f>
        <v>44942</v>
      </c>
      <c r="W2684">
        <f>C2684/C$2</f>
        <v>1.8000908753572042</v>
      </c>
      <c r="X2684">
        <f>D2684/D$2</f>
        <v>1.6152017198136868</v>
      </c>
      <c r="Y2684">
        <f t="shared" si="500"/>
        <v>1.8808649065236747</v>
      </c>
      <c r="AA2684" s="15">
        <f t="shared" si="501"/>
        <v>1.5606581540854814E-2</v>
      </c>
      <c r="AB2684" s="15">
        <f t="shared" si="502"/>
        <v>-7.2528982776576267E-4</v>
      </c>
      <c r="AC2684" s="15">
        <f t="shared" si="503"/>
        <v>7.9237595467664956E-3</v>
      </c>
    </row>
    <row r="2685" spans="1:29" x14ac:dyDescent="0.4">
      <c r="A2685" s="43">
        <f t="shared" si="494"/>
        <v>2023</v>
      </c>
      <c r="B2685" s="53">
        <v>44943</v>
      </c>
      <c r="C2685" s="45">
        <v>4137.2421999999997</v>
      </c>
      <c r="D2685" s="45">
        <f>VLOOKUP(B2685,'H11001.CSI  中证全债'!$A$2:$B$2792,2,0)</f>
        <v>225.41720000000001</v>
      </c>
      <c r="E2685" s="14">
        <f t="shared" si="495"/>
        <v>0</v>
      </c>
      <c r="F2685" s="14">
        <f>IF(AND((B2685-$B$2)&gt;123,OR(((G2684*J2684/C2684*C2685)/(G2684*K2684/D2684*D2685))&lt;(4/6),((G2684*J2684/C2684*C2685)/(G2684*K2684/D2684*D2685))&gt;(6/4))),COUNTIF($E$2:E2685,1),0)</f>
        <v>0</v>
      </c>
      <c r="G2685" s="21">
        <f t="shared" si="496"/>
        <v>37215.069708970761</v>
      </c>
      <c r="H2685" s="12">
        <f t="shared" si="497"/>
        <v>4.7994181642553198</v>
      </c>
      <c r="I2685" s="12">
        <f t="shared" si="498"/>
        <v>77.007053340947863</v>
      </c>
      <c r="J2685" s="15">
        <f>IF(OR((ROW(F2685)-MATCH(MAX($F$2:F2685),$F$2:F2685,0))=1,(ROW(F2685)-MATCH(MAX($F$2:F2685),$F$2:F2685,0))&gt;123),IF(OR(((G2684*J2684/C2684*C2685)/(G2684*K2684/D2684*D2685))&lt;(4/6),((G2684*J2684/C2684*C2685)/(G2684*K2684/D2684*D2685))&gt;(6/4)),50%,((G2684*J2684/C2684*C2685)/((G2684*K2684/D2684*D2685)+(G2684*J2684/C2684*C2685)))),((G2684*J2684/C2684*C2685)/((G2684*K2684/D2684*D2685)+(G2684*J2684/C2684*C2685))))</f>
        <v>0.53355684995041752</v>
      </c>
      <c r="K2685" s="18">
        <f t="shared" si="492"/>
        <v>0.46644315004958248</v>
      </c>
      <c r="L2685" s="20">
        <f t="shared" si="493"/>
        <v>1.1438839864916033</v>
      </c>
      <c r="M2685" s="51">
        <f>IF(AND((B2685-$B$2)&gt;123,OR(((U2684*R2684/C2684*C2685)/(U2684*S2684/D2684*D2685))&lt;(4/6),((U2684*R2684/C2684*C2685)/(U2684*S2684/D2684*D2685))&gt;(6/4))),1,0)</f>
        <v>0</v>
      </c>
      <c r="N2685" s="51">
        <f>IF(AND((B2685-$B$2)&gt;123,OR(((U2684*R2684/C2684*C2685)/(U2684*S2684/D2684*D2685))&lt;(4/6),((U2684*R2684/C2684*C2685)/(U2684*S2684/D2684*D2685))&gt;(6/4))),COUNTIF($M$2:M2685,1),0)</f>
        <v>0</v>
      </c>
      <c r="O2685" s="51">
        <f>IF(OR((ROW(N2685)-MATCH(MAX($N$2:N2685),$N$2:N2685,0))=1,(ROW(N2685)-MATCH(MAX($N$2:N2685),$N$2:N2685,0))&gt;123),IF(OR(((U2684*R2684/C2684*C2685)/(U2684*S2684/D2684*D2685))&lt;(4/6),((U2684*R2684/C2684*C2685)/(U2684*S2684/D2684*D2685))&gt;(6/4)),1,0),0)</f>
        <v>0</v>
      </c>
      <c r="P2685" s="47">
        <f>IF(O2685=1,U2684/2/C2685,P2684)</f>
        <v>4.8509981495343588</v>
      </c>
      <c r="Q2685" s="47">
        <f>IF(O2685=1,U2684/2/D2685,Q2684)</f>
        <v>77.834658384261388</v>
      </c>
      <c r="R2685" s="41">
        <f>P2685*C2685/U2684</f>
        <v>0.53352460845977401</v>
      </c>
      <c r="S2685" s="41">
        <f>Q2685*D2685/U2684</f>
        <v>0.46641496407003863</v>
      </c>
      <c r="T2685" s="41">
        <f t="shared" si="499"/>
        <v>1.1438839864916039</v>
      </c>
      <c r="U2685" s="42">
        <f>P2685*C2685+Q2685*D2685</f>
        <v>37615.02501231218</v>
      </c>
      <c r="V2685" s="25">
        <f>B2685</f>
        <v>44943</v>
      </c>
      <c r="W2685">
        <f>C2685/C$2</f>
        <v>1.7997767485240908</v>
      </c>
      <c r="X2685">
        <f>D2685/D$2</f>
        <v>1.6153149408814045</v>
      </c>
      <c r="Y2685">
        <f t="shared" si="500"/>
        <v>1.880751250615609</v>
      </c>
      <c r="AA2685" s="15">
        <f t="shared" si="501"/>
        <v>-1.7450609711644471E-4</v>
      </c>
      <c r="AB2685" s="15">
        <f t="shared" si="502"/>
        <v>7.0097168872962357E-5</v>
      </c>
      <c r="AC2685" s="15">
        <f t="shared" si="503"/>
        <v>-6.0427470187529586E-5</v>
      </c>
    </row>
    <row r="2686" spans="1:29" x14ac:dyDescent="0.4">
      <c r="A2686" s="43">
        <f t="shared" si="494"/>
        <v>2023</v>
      </c>
      <c r="B2686" s="53">
        <v>44944</v>
      </c>
      <c r="C2686" s="45">
        <v>4130.3143</v>
      </c>
      <c r="D2686" s="45">
        <f>VLOOKUP(B2686,'H11001.CSI  中证全债'!$A$2:$B$2792,2,0)</f>
        <v>225.35</v>
      </c>
      <c r="E2686" s="14">
        <f t="shared" si="495"/>
        <v>0</v>
      </c>
      <c r="F2686" s="14">
        <f>IF(AND((B2686-$B$2)&gt;123,OR(((G2685*J2685/C2685*C2686)/(G2685*K2685/D2685*D2686))&lt;(4/6),((G2685*J2685/C2685*C2686)/(G2685*K2685/D2685*D2686))&gt;(6/4))),COUNTIF($E$2:E2686,1),0)</f>
        <v>0</v>
      </c>
      <c r="G2686" s="21">
        <f t="shared" si="496"/>
        <v>37176.644945886103</v>
      </c>
      <c r="H2686" s="12">
        <f t="shared" si="497"/>
        <v>4.7994181642553198</v>
      </c>
      <c r="I2686" s="12">
        <f t="shared" si="498"/>
        <v>77.007053340947863</v>
      </c>
      <c r="J2686" s="15">
        <f>IF(OR((ROW(F2686)-MATCH(MAX($F$2:F2686),$F$2:F2686,0))=1,(ROW(F2686)-MATCH(MAX($F$2:F2686),$F$2:F2686,0))&gt;123),IF(OR(((G2685*J2685/C2685*C2686)/(G2685*K2685/D2685*D2686))&lt;(4/6),((G2685*J2685/C2685*C2686)/(G2685*K2685/D2685*D2686))&gt;(6/4)),50%,((G2685*J2685/C2685*C2686)/((G2685*K2685/D2685*D2686)+(G2685*J2685/C2685*C2686)))),((G2685*J2685/C2685*C2686)/((G2685*K2685/D2685*D2686)+(G2685*J2685/C2685*C2686))))</f>
        <v>0.53321394397901656</v>
      </c>
      <c r="K2686" s="18">
        <f t="shared" si="492"/>
        <v>0.46678605602098344</v>
      </c>
      <c r="L2686" s="20">
        <f t="shared" si="493"/>
        <v>1.142309066650969</v>
      </c>
      <c r="M2686" s="51">
        <f>IF(AND((B2686-$B$2)&gt;123,OR(((U2685*R2685/C2685*C2686)/(U2685*S2685/D2685*D2686))&lt;(4/6),((U2685*R2685/C2685*C2686)/(U2685*S2685/D2685*D2686))&gt;(6/4))),1,0)</f>
        <v>0</v>
      </c>
      <c r="N2686" s="51">
        <f>IF(AND((B2686-$B$2)&gt;123,OR(((U2685*R2685/C2685*C2686)/(U2685*S2685/D2685*D2686))&lt;(4/6),((U2685*R2685/C2685*C2686)/(U2685*S2685/D2685*D2686))&gt;(6/4))),COUNTIF($M$2:M2686,1),0)</f>
        <v>0</v>
      </c>
      <c r="O2686" s="51">
        <f>IF(OR((ROW(N2686)-MATCH(MAX($N$2:N2686),$N$2:N2686,0))=1,(ROW(N2686)-MATCH(MAX($N$2:N2686),$N$2:N2686,0))&gt;123),IF(OR(((U2685*R2685/C2685*C2686)/(U2685*S2685/D2685*D2686))&lt;(4/6),((U2685*R2685/C2685*C2686)/(U2685*S2685/D2685*D2686))&gt;(6/4)),1,0),0)</f>
        <v>0</v>
      </c>
      <c r="P2686" s="47">
        <f>IF(O2686=1,U2685/2/C2686,P2685)</f>
        <v>4.8509981495343588</v>
      </c>
      <c r="Q2686" s="47">
        <f>IF(O2686=1,U2685/2/D2686,Q2685)</f>
        <v>77.834658384261388</v>
      </c>
      <c r="R2686" s="41">
        <f>P2686*C2686/U2685</f>
        <v>0.53266339766455173</v>
      </c>
      <c r="S2686" s="41">
        <f>Q2686*D2686/U2685</f>
        <v>0.46630409686427382</v>
      </c>
      <c r="T2686" s="41">
        <f t="shared" si="499"/>
        <v>1.1423090666509692</v>
      </c>
      <c r="U2686" s="42">
        <f>P2686*C2686+Q2686*D2686</f>
        <v>37576.187293188603</v>
      </c>
      <c r="V2686" s="25">
        <f>B2686</f>
        <v>44944</v>
      </c>
      <c r="W2686">
        <f>C2686/C$2</f>
        <v>1.7967629841048602</v>
      </c>
      <c r="X2686">
        <f>D2686/D$2</f>
        <v>1.6148333930490861</v>
      </c>
      <c r="Y2686">
        <f t="shared" si="500"/>
        <v>1.8788093646594302</v>
      </c>
      <c r="AA2686" s="15">
        <f t="shared" si="501"/>
        <v>-1.6745212547623067E-3</v>
      </c>
      <c r="AB2686" s="15">
        <f t="shared" si="502"/>
        <v>-2.9811389725376003E-4</v>
      </c>
      <c r="AC2686" s="15">
        <f t="shared" si="503"/>
        <v>-1.0325054711745052E-3</v>
      </c>
    </row>
    <row r="2687" spans="1:29" x14ac:dyDescent="0.4">
      <c r="A2687" s="43">
        <f t="shared" si="494"/>
        <v>2023</v>
      </c>
      <c r="B2687" s="53">
        <v>44945</v>
      </c>
      <c r="C2687" s="45">
        <v>4156.0077000000001</v>
      </c>
      <c r="D2687" s="45">
        <f>VLOOKUP(B2687,'H11001.CSI  中证全债'!$A$2:$B$2792,2,0)</f>
        <v>225.3141</v>
      </c>
      <c r="E2687" s="14">
        <f t="shared" si="495"/>
        <v>0</v>
      </c>
      <c r="F2687" s="14">
        <f>IF(AND((B2687-$B$2)&gt;123,OR(((G2686*J2686/C2686*C2687)/(G2686*K2686/D2686*D2687))&lt;(4/6),((G2686*J2686/C2686*C2687)/(G2686*K2686/D2686*D2687))&gt;(6/4))),COUNTIF($E$2:E2687,1),0)</f>
        <v>0</v>
      </c>
      <c r="G2687" s="21">
        <f t="shared" si="496"/>
        <v>37297.193763332645</v>
      </c>
      <c r="H2687" s="12">
        <f t="shared" si="497"/>
        <v>4.7994181642553198</v>
      </c>
      <c r="I2687" s="12">
        <f t="shared" si="498"/>
        <v>77.007053340947863</v>
      </c>
      <c r="J2687" s="15">
        <f>IF(OR((ROW(F2687)-MATCH(MAX($F$2:F2687),$F$2:F2687,0))=1,(ROW(F2687)-MATCH(MAX($F$2:F2687),$F$2:F2687,0))&gt;123),IF(OR(((G2686*J2686/C2686*C2687)/(G2686*K2686/D2686*D2687))&lt;(4/6),((G2686*J2686/C2686*C2687)/(G2686*K2686/D2686*D2687))&gt;(6/4)),50%,((G2686*J2686/C2686*C2687)/((G2686*K2686/D2686*D2687)+(G2686*J2686/C2686*C2687)))),((G2686*J2686/C2686*C2687)/((G2686*K2686/D2686*D2687)+(G2686*J2686/C2686*C2687))))</f>
        <v>0.5347967724524777</v>
      </c>
      <c r="K2687" s="18">
        <f t="shared" si="492"/>
        <v>0.4652032275475223</v>
      </c>
      <c r="L2687" s="20">
        <f t="shared" si="493"/>
        <v>1.1495981557820256</v>
      </c>
      <c r="M2687" s="51">
        <f>IF(AND((B2687-$B$2)&gt;123,OR(((U2686*R2686/C2686*C2687)/(U2686*S2686/D2686*D2687))&lt;(4/6),((U2686*R2686/C2686*C2687)/(U2686*S2686/D2686*D2687))&gt;(6/4))),1,0)</f>
        <v>0</v>
      </c>
      <c r="N2687" s="51">
        <f>IF(AND((B2687-$B$2)&gt;123,OR(((U2686*R2686/C2686*C2687)/(U2686*S2686/D2686*D2687))&lt;(4/6),((U2686*R2686/C2686*C2687)/(U2686*S2686/D2686*D2687))&gt;(6/4))),COUNTIF($M$2:M2687,1),0)</f>
        <v>0</v>
      </c>
      <c r="O2687" s="51">
        <f>IF(OR((ROW(N2687)-MATCH(MAX($N$2:N2687),$N$2:N2687,0))=1,(ROW(N2687)-MATCH(MAX($N$2:N2687),$N$2:N2687,0))&gt;123),IF(OR(((U2686*R2686/C2686*C2687)/(U2686*S2686/D2686*D2687))&lt;(4/6),((U2686*R2686/C2686*C2687)/(U2686*S2686/D2686*D2687))&gt;(6/4)),1,0),0)</f>
        <v>0</v>
      </c>
      <c r="P2687" s="47">
        <f>IF(O2687=1,U2686/2/C2687,P2686)</f>
        <v>4.8509981495343588</v>
      </c>
      <c r="Q2687" s="47">
        <f>IF(O2687=1,U2686/2/D2687,Q2686)</f>
        <v>77.834658384261388</v>
      </c>
      <c r="R2687" s="41">
        <f>P2687*C2687/U2686</f>
        <v>0.53653090200040265</v>
      </c>
      <c r="S2687" s="41">
        <f>Q2687*D2687/U2686</f>
        <v>0.46671169338769686</v>
      </c>
      <c r="T2687" s="41">
        <f t="shared" si="499"/>
        <v>1.1495981557820258</v>
      </c>
      <c r="U2687" s="42">
        <f>P2687*C2687+Q2687*D2687</f>
        <v>37698.031664807859</v>
      </c>
      <c r="V2687" s="25">
        <f>B2687</f>
        <v>44945</v>
      </c>
      <c r="W2687">
        <f>C2687/C$2</f>
        <v>1.8079400875170146</v>
      </c>
      <c r="X2687">
        <f>D2687/D$2</f>
        <v>1.6145761375850949</v>
      </c>
      <c r="Y2687">
        <f t="shared" si="500"/>
        <v>1.884901583240393</v>
      </c>
      <c r="AA2687" s="15">
        <f t="shared" si="501"/>
        <v>6.2206888226399304E-3</v>
      </c>
      <c r="AB2687" s="15">
        <f t="shared" si="502"/>
        <v>-1.5930774351002874E-4</v>
      </c>
      <c r="AC2687" s="15">
        <f t="shared" si="503"/>
        <v>3.2425953880994562E-3</v>
      </c>
    </row>
    <row r="2688" spans="1:29" x14ac:dyDescent="0.4">
      <c r="A2688" s="43">
        <f t="shared" si="494"/>
        <v>2023</v>
      </c>
      <c r="B2688" s="53">
        <v>44946</v>
      </c>
      <c r="C2688" s="45">
        <v>4181.5267000000003</v>
      </c>
      <c r="D2688" s="45">
        <f>VLOOKUP(B2688,'H11001.CSI  中证全债'!$A$2:$B$2792,2,0)</f>
        <v>225.2955</v>
      </c>
      <c r="E2688" s="14">
        <f t="shared" si="495"/>
        <v>0</v>
      </c>
      <c r="F2688" s="14">
        <f>IF(AND((B2688-$B$2)&gt;123,OR(((G2687*J2687/C2687*C2688)/(G2687*K2687/D2687*D2688))&lt;(4/6),((G2687*J2687/C2687*C2688)/(G2687*K2687/D2687*D2688))&gt;(6/4))),COUNTIF($E$2:E2688,1),0)</f>
        <v>0</v>
      </c>
      <c r="G2688" s="21">
        <f t="shared" si="496"/>
        <v>37418.237784274141</v>
      </c>
      <c r="H2688" s="12">
        <f t="shared" si="497"/>
        <v>4.7994181642553198</v>
      </c>
      <c r="I2688" s="12">
        <f t="shared" si="498"/>
        <v>77.007053340947863</v>
      </c>
      <c r="J2688" s="15">
        <f>IF(OR((ROW(F2688)-MATCH(MAX($F$2:F2688),$F$2:F2688,0))=1,(ROW(F2688)-MATCH(MAX($F$2:F2688),$F$2:F2688,0))&gt;123),IF(OR(((G2687*J2687/C2687*C2688)/(G2687*K2687/D2687*D2688))&lt;(4/6),((G2687*J2687/C2687*C2688)/(G2687*K2687/D2687*D2688))&gt;(6/4)),50%,((G2687*J2687/C2687*C2688)/((G2687*K2687/D2687*D2688)+(G2687*J2687/C2687*C2688)))),((G2687*J2687/C2687*C2688)/((G2687*K2687/D2687*D2688)+(G2687*J2687/C2687*C2688))))</f>
        <v>0.53633993439244798</v>
      </c>
      <c r="K2688" s="18">
        <f t="shared" si="492"/>
        <v>0.46366006560755202</v>
      </c>
      <c r="L2688" s="20">
        <f t="shared" si="493"/>
        <v>1.1567524878159621</v>
      </c>
      <c r="M2688" s="51">
        <f>IF(AND((B2688-$B$2)&gt;123,OR(((U2687*R2687/C2687*C2688)/(U2687*S2687/D2687*D2688))&lt;(4/6),((U2687*R2687/C2687*C2688)/(U2687*S2687/D2687*D2688))&gt;(6/4))),1,0)</f>
        <v>0</v>
      </c>
      <c r="N2688" s="51">
        <f>IF(AND((B2688-$B$2)&gt;123,OR(((U2687*R2687/C2687*C2688)/(U2687*S2687/D2687*D2688))&lt;(4/6),((U2687*R2687/C2687*C2688)/(U2687*S2687/D2687*D2688))&gt;(6/4))),COUNTIF($M$2:M2688,1),0)</f>
        <v>0</v>
      </c>
      <c r="O2688" s="51">
        <f>IF(OR((ROW(N2688)-MATCH(MAX($N$2:N2688),$N$2:N2688,0))=1,(ROW(N2688)-MATCH(MAX($N$2:N2688),$N$2:N2688,0))&gt;123),IF(OR(((U2687*R2687/C2687*C2688)/(U2687*S2687/D2687*D2688))&lt;(4/6),((U2687*R2687/C2687*C2688)/(U2687*S2687/D2687*D2688))&gt;(6/4)),1,0),0)</f>
        <v>0</v>
      </c>
      <c r="P2688" s="47">
        <f>IF(O2688=1,U2687/2/C2688,P2687)</f>
        <v>4.8509981495343588</v>
      </c>
      <c r="Q2688" s="47">
        <f>IF(O2688=1,U2687/2/D2688,Q2687)</f>
        <v>77.834658384261388</v>
      </c>
      <c r="R2688" s="41">
        <f>P2688*C2688/U2687</f>
        <v>0.53808056782085856</v>
      </c>
      <c r="S2688" s="41">
        <f>Q2688*D2688/U2687</f>
        <v>0.46516482435823059</v>
      </c>
      <c r="T2688" s="41">
        <f t="shared" si="499"/>
        <v>1.1567524878159627</v>
      </c>
      <c r="U2688" s="42">
        <f>P2688*C2688+Q2688*D2688</f>
        <v>37820.376561939876</v>
      </c>
      <c r="V2688" s="25">
        <f>B2688</f>
        <v>44946</v>
      </c>
      <c r="W2688">
        <f>C2688/C$2</f>
        <v>1.8190413237089849</v>
      </c>
      <c r="X2688">
        <f>D2688/D$2</f>
        <v>1.6144428520243639</v>
      </c>
      <c r="Y2688">
        <f t="shared" si="500"/>
        <v>1.8910188280969937</v>
      </c>
      <c r="AA2688" s="15">
        <f t="shared" si="501"/>
        <v>6.1402677381949822E-3</v>
      </c>
      <c r="AB2688" s="15">
        <f t="shared" si="502"/>
        <v>-8.2551424877563839E-5</v>
      </c>
      <c r="AC2688" s="15">
        <f t="shared" si="503"/>
        <v>3.245392179088924E-3</v>
      </c>
    </row>
    <row r="2689" spans="1:29" x14ac:dyDescent="0.4">
      <c r="A2689" s="43">
        <f t="shared" si="494"/>
        <v>2023</v>
      </c>
      <c r="B2689" s="53">
        <v>44956</v>
      </c>
      <c r="C2689" s="45">
        <v>4201.3450000000003</v>
      </c>
      <c r="D2689" s="45">
        <f>VLOOKUP(B2689,'H11001.CSI  中证全债'!$A$2:$B$2792,2,0)</f>
        <v>225.55449999999999</v>
      </c>
      <c r="E2689" s="14">
        <f t="shared" si="495"/>
        <v>0</v>
      </c>
      <c r="F2689" s="14">
        <f>IF(AND((B2689-$B$2)&gt;123,OR(((G2688*J2688/C2688*C2689)/(G2688*K2688/D2688*D2689))&lt;(4/6),((G2688*J2688/C2688*C2689)/(G2688*K2688/D2688*D2689))&gt;(6/4))),COUNTIF($E$2:E2689,1),0)</f>
        <v>0</v>
      </c>
      <c r="G2689" s="21">
        <f t="shared" si="496"/>
        <v>37533.298920094108</v>
      </c>
      <c r="H2689" s="12">
        <f t="shared" si="497"/>
        <v>4.7994181642553198</v>
      </c>
      <c r="I2689" s="12">
        <f t="shared" si="498"/>
        <v>77.007053340947863</v>
      </c>
      <c r="J2689" s="15">
        <f>IF(OR((ROW(F2689)-MATCH(MAX($F$2:F2689),$F$2:F2689,0))=1,(ROW(F2689)-MATCH(MAX($F$2:F2689),$F$2:F2689,0))&gt;123),IF(OR(((G2688*J2688/C2688*C2689)/(G2688*K2688/D2688*D2689))&lt;(4/6),((G2688*J2688/C2688*C2689)/(G2688*K2688/D2688*D2689))&gt;(6/4)),50%,((G2688*J2688/C2688*C2689)/((G2688*K2688/D2688*D2689)+(G2688*J2688/C2688*C2689)))),((G2688*J2688/C2688*C2689)/((G2688*K2688/D2688*D2689)+(G2688*J2688/C2688*C2689))))</f>
        <v>0.53722992882216691</v>
      </c>
      <c r="K2689" s="18">
        <f t="shared" si="492"/>
        <v>0.46277007117783309</v>
      </c>
      <c r="L2689" s="20">
        <f t="shared" si="493"/>
        <v>1.1609003310322557</v>
      </c>
      <c r="M2689" s="51">
        <f>IF(AND((B2689-$B$2)&gt;123,OR(((U2688*R2688/C2688*C2689)/(U2688*S2688/D2688*D2689))&lt;(4/6),((U2688*R2688/C2688*C2689)/(U2688*S2688/D2688*D2689))&gt;(6/4))),1,0)</f>
        <v>0</v>
      </c>
      <c r="N2689" s="51">
        <f>IF(AND((B2689-$B$2)&gt;123,OR(((U2688*R2688/C2688*C2689)/(U2688*S2688/D2688*D2689))&lt;(4/6),((U2688*R2688/C2688*C2689)/(U2688*S2688/D2688*D2689))&gt;(6/4))),COUNTIF($M$2:M2689,1),0)</f>
        <v>0</v>
      </c>
      <c r="O2689" s="51">
        <f>IF(OR((ROW(N2689)-MATCH(MAX($N$2:N2689),$N$2:N2689,0))=1,(ROW(N2689)-MATCH(MAX($N$2:N2689),$N$2:N2689,0))&gt;123),IF(OR(((U2688*R2688/C2688*C2689)/(U2688*S2688/D2688*D2689))&lt;(4/6),((U2688*R2688/C2688*C2689)/(U2688*S2688/D2688*D2689))&gt;(6/4)),1,0),0)</f>
        <v>0</v>
      </c>
      <c r="P2689" s="47">
        <f>IF(O2689=1,U2688/2/C2689,P2688)</f>
        <v>4.8509981495343588</v>
      </c>
      <c r="Q2689" s="47">
        <f>IF(O2689=1,U2688/2/D2689,Q2688)</f>
        <v>77.834658384261388</v>
      </c>
      <c r="R2689" s="41">
        <f>P2689*C2689/U2688</f>
        <v>0.53888191163768961</v>
      </c>
      <c r="S2689" s="41">
        <f>Q2689*D2689/U2688</f>
        <v>0.46419308982238239</v>
      </c>
      <c r="T2689" s="41">
        <f t="shared" si="499"/>
        <v>1.1609003310322563</v>
      </c>
      <c r="U2689" s="42">
        <f>P2689*C2689+Q2689*D2689</f>
        <v>37936.674275088313</v>
      </c>
      <c r="V2689" s="25">
        <f>B2689</f>
        <v>44956</v>
      </c>
      <c r="W2689">
        <f>C2689/C$2</f>
        <v>1.8276626501411852</v>
      </c>
      <c r="X2689">
        <f>D2689/D$2</f>
        <v>1.6162988176280901</v>
      </c>
      <c r="Y2689">
        <f t="shared" si="500"/>
        <v>1.8968337137544156</v>
      </c>
      <c r="AA2689" s="15">
        <f t="shared" si="501"/>
        <v>4.7394890483420937E-3</v>
      </c>
      <c r="AB2689" s="15">
        <f t="shared" si="502"/>
        <v>1.149601301401848E-3</v>
      </c>
      <c r="AC2689" s="15">
        <f t="shared" si="503"/>
        <v>3.0750014600720021E-3</v>
      </c>
    </row>
    <row r="2690" spans="1:29" x14ac:dyDescent="0.4">
      <c r="A2690" s="43">
        <f t="shared" si="494"/>
        <v>2023</v>
      </c>
      <c r="B2690" s="53">
        <v>44957</v>
      </c>
      <c r="C2690" s="45">
        <v>4156.8577999999998</v>
      </c>
      <c r="D2690" s="45">
        <f>VLOOKUP(B2690,'H11001.CSI  中证全债'!$A$2:$B$2792,2,0)</f>
        <v>225.6113</v>
      </c>
      <c r="E2690" s="14">
        <f t="shared" si="495"/>
        <v>0</v>
      </c>
      <c r="F2690" s="14">
        <f>IF(AND((B2690-$B$2)&gt;123,OR(((G2689*J2689/C2689*C2690)/(G2689*K2689/D2689*D2690))&lt;(4/6),((G2689*J2689/C2689*C2690)/(G2689*K2689/D2689*D2690))&gt;(6/4))),COUNTIF($E$2:E2690,1),0)</f>
        <v>0</v>
      </c>
      <c r="G2690" s="21">
        <f t="shared" si="496"/>
        <v>37324.160244967017</v>
      </c>
      <c r="H2690" s="12">
        <f t="shared" si="497"/>
        <v>4.7994181642553198</v>
      </c>
      <c r="I2690" s="12">
        <f t="shared" si="498"/>
        <v>77.007053340947863</v>
      </c>
      <c r="J2690" s="15">
        <f>IF(OR((ROW(F2690)-MATCH(MAX($F$2:F2690),$F$2:F2690,0))=1,(ROW(F2690)-MATCH(MAX($F$2:F2690),$F$2:F2690,0))&gt;123),IF(OR(((G2689*J2689/C2689*C2690)/(G2689*K2689/D2689*D2690))&lt;(4/6),((G2689*J2689/C2689*C2690)/(G2689*K2689/D2689*D2690))&gt;(6/4)),50%,((G2689*J2689/C2689*C2690)/((G2689*K2689/D2689*D2690)+(G2689*J2689/C2689*C2690)))),((G2689*J2689/C2689*C2690)/((G2689*K2689/D2689*D2690)+(G2689*J2689/C2689*C2690))))</f>
        <v>0.53451969717755776</v>
      </c>
      <c r="K2690" s="18">
        <f t="shared" ref="K2690:K2753" si="504">1-J2690</f>
        <v>0.46548030282244224</v>
      </c>
      <c r="L2690" s="20">
        <f t="shared" ref="L2690:L2753" si="505">J2690/K2690</f>
        <v>1.1483186161401349</v>
      </c>
      <c r="M2690" s="51">
        <f>IF(AND((B2690-$B$2)&gt;123,OR(((U2689*R2689/C2689*C2690)/(U2689*S2689/D2689*D2690))&lt;(4/6),((U2689*R2689/C2689*C2690)/(U2689*S2689/D2689*D2690))&gt;(6/4))),1,0)</f>
        <v>0</v>
      </c>
      <c r="N2690" s="51">
        <f>IF(AND((B2690-$B$2)&gt;123,OR(((U2689*R2689/C2689*C2690)/(U2689*S2689/D2689*D2690))&lt;(4/6),((U2689*R2689/C2689*C2690)/(U2689*S2689/D2689*D2690))&gt;(6/4))),COUNTIF($M$2:M2690,1),0)</f>
        <v>0</v>
      </c>
      <c r="O2690" s="51">
        <f>IF(OR((ROW(N2690)-MATCH(MAX($N$2:N2690),$N$2:N2690,0))=1,(ROW(N2690)-MATCH(MAX($N$2:N2690),$N$2:N2690,0))&gt;123),IF(OR(((U2689*R2689/C2689*C2690)/(U2689*S2689/D2689*D2690))&lt;(4/6),((U2689*R2689/C2689*C2690)/(U2689*S2689/D2689*D2690))&gt;(6/4)),1,0),0)</f>
        <v>0</v>
      </c>
      <c r="P2690" s="47">
        <f>IF(O2690=1,U2689/2/C2690,P2689)</f>
        <v>4.8509981495343588</v>
      </c>
      <c r="Q2690" s="47">
        <f>IF(O2690=1,U2689/2/D2690,Q2689)</f>
        <v>77.834658384261388</v>
      </c>
      <c r="R2690" s="41">
        <f>P2690*C2690/U2689</f>
        <v>0.53154130879941297</v>
      </c>
      <c r="S2690" s="41">
        <f>Q2690*D2690/U2689</f>
        <v>0.46288660771353907</v>
      </c>
      <c r="T2690" s="41">
        <f t="shared" si="499"/>
        <v>1.1483186161401355</v>
      </c>
      <c r="U2690" s="42">
        <f>P2690*C2690+Q2690*D2690</f>
        <v>37725.287958806577</v>
      </c>
      <c r="V2690" s="25">
        <f>B2690</f>
        <v>44957</v>
      </c>
      <c r="W2690">
        <f>C2690/C$2</f>
        <v>1.8083098967135658</v>
      </c>
      <c r="X2690">
        <f>D2690/D$2</f>
        <v>1.6167058402006449</v>
      </c>
      <c r="Y2690">
        <f t="shared" si="500"/>
        <v>1.8862643979403289</v>
      </c>
      <c r="AA2690" s="15">
        <f t="shared" si="501"/>
        <v>-1.0588799539195337E-2</v>
      </c>
      <c r="AB2690" s="15">
        <f t="shared" si="502"/>
        <v>2.51823838584464E-4</v>
      </c>
      <c r="AC2690" s="15">
        <f t="shared" si="503"/>
        <v>-5.5720834870478519E-3</v>
      </c>
    </row>
    <row r="2691" spans="1:29" x14ac:dyDescent="0.4">
      <c r="A2691" s="43">
        <f t="shared" ref="A2691:A2754" si="506">YEAR(B2691)</f>
        <v>2023</v>
      </c>
      <c r="B2691" s="53">
        <v>44958</v>
      </c>
      <c r="C2691" s="45">
        <v>4195.9332000000004</v>
      </c>
      <c r="D2691" s="45">
        <f>VLOOKUP(B2691,'H11001.CSI  中证全债'!$A$2:$B$2792,2,0)</f>
        <v>225.62799999999999</v>
      </c>
      <c r="E2691" s="14">
        <f t="shared" ref="E2691:E2754" si="507">IF(AND((B2691-$B$2)&gt;123,OR(((G2690*J2690/C2690*C2691)/(G2690*K2690/D2690*D2691))&lt;(4/6),((G2690*J2690/C2690*C2691)/(G2690*K2690/D2690*D2691))&gt;(6/4))),1,0)</f>
        <v>0</v>
      </c>
      <c r="F2691" s="14">
        <f>IF(AND((B2691-$B$2)&gt;123,OR(((G2690*J2690/C2690*C2691)/(G2690*K2690/D2690*D2691))&lt;(4/6),((G2690*J2690/C2690*C2691)/(G2690*K2690/D2690*D2691))&gt;(6/4))),COUNTIF($E$2:E2691,1),0)</f>
        <v>0</v>
      </c>
      <c r="G2691" s="21">
        <f t="shared" ref="G2691:G2754" si="508">G2690*J2690/C2690*C2691+G2690*K2690/D2690*D2691</f>
        <v>37512.985447293351</v>
      </c>
      <c r="H2691" s="12">
        <f t="shared" ref="H2691:H2754" si="509">IF(J2691=50%,G2691*J2691/C2691,H2690)</f>
        <v>4.7994181642553198</v>
      </c>
      <c r="I2691" s="12">
        <f t="shared" ref="I2691:I2754" si="510">IF(K2691=50%,G2691*K2691/D2691,I2690)</f>
        <v>77.007053340947863</v>
      </c>
      <c r="J2691" s="15">
        <f>IF(OR((ROW(F2691)-MATCH(MAX($F$2:F2691),$F$2:F2691,0))=1,(ROW(F2691)-MATCH(MAX($F$2:F2691),$F$2:F2691,0))&gt;123),IF(OR(((G2690*J2690/C2690*C2691)/(G2690*K2690/D2690*D2691))&lt;(4/6),((G2690*J2690/C2690*C2691)/(G2690*K2690/D2690*D2691))&gt;(6/4)),50%,((G2690*J2690/C2690*C2691)/((G2690*K2690/D2690*D2691)+(G2690*J2690/C2690*C2691)))),((G2690*J2690/C2690*C2691)/((G2690*K2690/D2690*D2691)+(G2690*J2690/C2690*C2691))))</f>
        <v>0.53682845489267672</v>
      </c>
      <c r="K2691" s="18">
        <f t="shared" si="504"/>
        <v>0.46317154510732328</v>
      </c>
      <c r="L2691" s="20">
        <f t="shared" si="505"/>
        <v>1.1590272773952168</v>
      </c>
      <c r="M2691" s="51">
        <f>IF(AND((B2691-$B$2)&gt;123,OR(((U2690*R2690/C2690*C2691)/(U2690*S2690/D2690*D2691))&lt;(4/6),((U2690*R2690/C2690*C2691)/(U2690*S2690/D2690*D2691))&gt;(6/4))),1,0)</f>
        <v>0</v>
      </c>
      <c r="N2691" s="51">
        <f>IF(AND((B2691-$B$2)&gt;123,OR(((U2690*R2690/C2690*C2691)/(U2690*S2690/D2690*D2691))&lt;(4/6),((U2690*R2690/C2690*C2691)/(U2690*S2690/D2690*D2691))&gt;(6/4))),COUNTIF($M$2:M2691,1),0)</f>
        <v>0</v>
      </c>
      <c r="O2691" s="51">
        <f>IF(OR((ROW(N2691)-MATCH(MAX($N$2:N2691),$N$2:N2691,0))=1,(ROW(N2691)-MATCH(MAX($N$2:N2691),$N$2:N2691,0))&gt;123),IF(OR(((U2690*R2690/C2690*C2691)/(U2690*S2690/D2690*D2691))&lt;(4/6),((U2690*R2690/C2690*C2691)/(U2690*S2690/D2690*D2691))&gt;(6/4)),1,0),0)</f>
        <v>0</v>
      </c>
      <c r="P2691" s="47">
        <f>IF(O2691=1,U2690/2/C2691,P2690)</f>
        <v>4.8509981495343588</v>
      </c>
      <c r="Q2691" s="47">
        <f>IF(O2691=1,U2690/2/D2691,Q2690)</f>
        <v>77.834658384261388</v>
      </c>
      <c r="R2691" s="41">
        <f>P2691*C2691/U2690</f>
        <v>0.53954430277630905</v>
      </c>
      <c r="S2691" s="41">
        <f>Q2691*D2691/U2690</f>
        <v>0.46551475819350335</v>
      </c>
      <c r="T2691" s="41">
        <f t="shared" ref="T2691:T2754" si="511">R2691/S2691</f>
        <v>1.159027277395217</v>
      </c>
      <c r="U2691" s="42">
        <f>P2691*C2691+Q2691*D2691</f>
        <v>37916.142490693906</v>
      </c>
      <c r="V2691" s="25">
        <f>B2691</f>
        <v>44958</v>
      </c>
      <c r="W2691">
        <f>C2691/C$2</f>
        <v>1.8253084172157688</v>
      </c>
      <c r="X2691">
        <f>D2691/D$2</f>
        <v>1.616825510569688</v>
      </c>
      <c r="Y2691">
        <f t="shared" ref="Y2691:Y2754" si="512">U2691/U$2</f>
        <v>1.8958071245346952</v>
      </c>
      <c r="AA2691" s="15">
        <f t="shared" ref="AA2691:AA2754" si="513">W2691/W2690-1</f>
        <v>9.4002253336644692E-3</v>
      </c>
      <c r="AB2691" s="15">
        <f t="shared" ref="AB2691:AB2754" si="514">X2691/X2690-1</f>
        <v>7.4021115076927657E-5</v>
      </c>
      <c r="AC2691" s="15">
        <f t="shared" ref="AC2691:AC2754" si="515">Y2691/Y2690-1</f>
        <v>5.0590609698122346E-3</v>
      </c>
    </row>
    <row r="2692" spans="1:29" x14ac:dyDescent="0.4">
      <c r="A2692" s="43">
        <f t="shared" si="506"/>
        <v>2023</v>
      </c>
      <c r="B2692" s="53">
        <v>44959</v>
      </c>
      <c r="C2692" s="45">
        <v>4181.1493</v>
      </c>
      <c r="D2692" s="45">
        <f>VLOOKUP(B2692,'H11001.CSI  中证全债'!$A$2:$B$2792,2,0)</f>
        <v>225.65539999999999</v>
      </c>
      <c r="E2692" s="14">
        <f t="shared" si="507"/>
        <v>0</v>
      </c>
      <c r="F2692" s="14">
        <f>IF(AND((B2692-$B$2)&gt;123,OR(((G2691*J2691/C2691*C2692)/(G2691*K2691/D2691*D2692))&lt;(4/6),((G2691*J2691/C2691*C2692)/(G2691*K2691/D2691*D2692))&gt;(6/4))),COUNTIF($E$2:E2692,1),0)</f>
        <v>0</v>
      </c>
      <c r="G2692" s="21">
        <f t="shared" si="508"/>
        <v>37444.141322356358</v>
      </c>
      <c r="H2692" s="12">
        <f t="shared" si="509"/>
        <v>4.7994181642553198</v>
      </c>
      <c r="I2692" s="12">
        <f t="shared" si="510"/>
        <v>77.007053340947863</v>
      </c>
      <c r="J2692" s="15">
        <f>IF(OR((ROW(F2692)-MATCH(MAX($F$2:F2692),$F$2:F2692,0))=1,(ROW(F2692)-MATCH(MAX($F$2:F2692),$F$2:F2692,0))&gt;123),IF(OR(((G2691*J2691/C2691*C2692)/(G2691*K2691/D2691*D2692))&lt;(4/6),((G2691*J2691/C2691*C2692)/(G2691*K2691/D2691*D2692))&gt;(6/4)),50%,((G2691*J2691/C2691*C2692)/((G2691*K2691/D2691*D2692)+(G2691*J2691/C2691*C2692)))),((G2691*J2691/C2691*C2692)/((G2691*K2691/D2691*D2692)+(G2691*J2691/C2691*C2692))))</f>
        <v>0.53592052559373793</v>
      </c>
      <c r="K2692" s="18">
        <f t="shared" si="504"/>
        <v>0.46407947440626207</v>
      </c>
      <c r="L2692" s="20">
        <f t="shared" si="505"/>
        <v>1.1548033368193853</v>
      </c>
      <c r="M2692" s="51">
        <f>IF(AND((B2692-$B$2)&gt;123,OR(((U2691*R2691/C2691*C2692)/(U2691*S2691/D2691*D2692))&lt;(4/6),((U2691*R2691/C2691*C2692)/(U2691*S2691/D2691*D2692))&gt;(6/4))),1,0)</f>
        <v>0</v>
      </c>
      <c r="N2692" s="51">
        <f>IF(AND((B2692-$B$2)&gt;123,OR(((U2691*R2691/C2691*C2692)/(U2691*S2691/D2691*D2692))&lt;(4/6),((U2691*R2691/C2691*C2692)/(U2691*S2691/D2691*D2692))&gt;(6/4))),COUNTIF($M$2:M2692,1),0)</f>
        <v>0</v>
      </c>
      <c r="O2692" s="51">
        <f>IF(OR((ROW(N2692)-MATCH(MAX($N$2:N2692),$N$2:N2692,0))=1,(ROW(N2692)-MATCH(MAX($N$2:N2692),$N$2:N2692,0))&gt;123),IF(OR(((U2691*R2691/C2691*C2692)/(U2691*S2691/D2691*D2692))&lt;(4/6),((U2691*R2691/C2691*C2692)/(U2691*S2691/D2691*D2692))&gt;(6/4)),1,0),0)</f>
        <v>0</v>
      </c>
      <c r="P2692" s="47">
        <f>IF(O2692=1,U2691/2/C2692,P2691)</f>
        <v>4.8509981495343588</v>
      </c>
      <c r="Q2692" s="47">
        <f>IF(O2692=1,U2691/2/D2692,Q2691)</f>
        <v>77.834658384261388</v>
      </c>
      <c r="R2692" s="41">
        <f>P2692*C2692/U2691</f>
        <v>0.53493700004437561</v>
      </c>
      <c r="S2692" s="41">
        <f>Q2692*D2692/U2691</f>
        <v>0.4632277921171622</v>
      </c>
      <c r="T2692" s="41">
        <f t="shared" si="511"/>
        <v>1.1548033368193857</v>
      </c>
      <c r="U2692" s="42">
        <f>P2692*C2692+Q2692*D2692</f>
        <v>37846.558488790732</v>
      </c>
      <c r="V2692" s="25">
        <f>B2692</f>
        <v>44959</v>
      </c>
      <c r="W2692">
        <f>C2692/C$2</f>
        <v>1.8188771477405357</v>
      </c>
      <c r="X2692">
        <f>D2692/D$2</f>
        <v>1.6170218559656035</v>
      </c>
      <c r="Y2692">
        <f t="shared" si="512"/>
        <v>1.8923279244395366</v>
      </c>
      <c r="AA2692" s="15">
        <f t="shared" si="513"/>
        <v>-3.5233878365843463E-3</v>
      </c>
      <c r="AB2692" s="15">
        <f t="shared" si="514"/>
        <v>1.2143882851423093E-4</v>
      </c>
      <c r="AC2692" s="15">
        <f t="shared" si="515"/>
        <v>-1.8352078384622494E-3</v>
      </c>
    </row>
    <row r="2693" spans="1:29" x14ac:dyDescent="0.4">
      <c r="A2693" s="43">
        <f t="shared" si="506"/>
        <v>2023</v>
      </c>
      <c r="B2693" s="53">
        <v>44960</v>
      </c>
      <c r="C2693" s="45">
        <v>4141.6319000000003</v>
      </c>
      <c r="D2693" s="45">
        <f>VLOOKUP(B2693,'H11001.CSI  中证全债'!$A$2:$B$2792,2,0)</f>
        <v>225.703</v>
      </c>
      <c r="E2693" s="14">
        <f t="shared" si="507"/>
        <v>0</v>
      </c>
      <c r="F2693" s="14">
        <f>IF(AND((B2693-$B$2)&gt;123,OR(((G2692*J2692/C2692*C2693)/(G2692*K2692/D2692*D2693))&lt;(4/6),((G2692*J2692/C2692*C2693)/(G2692*K2692/D2692*D2693))&gt;(6/4))),COUNTIF($E$2:E2693,1),0)</f>
        <v>0</v>
      </c>
      <c r="G2693" s="21">
        <f t="shared" si="508"/>
        <v>37258.146330731252</v>
      </c>
      <c r="H2693" s="12">
        <f t="shared" si="509"/>
        <v>4.7994181642553198</v>
      </c>
      <c r="I2693" s="12">
        <f t="shared" si="510"/>
        <v>77.007053340947863</v>
      </c>
      <c r="J2693" s="15">
        <f>IF(OR((ROW(F2693)-MATCH(MAX($F$2:F2693),$F$2:F2693,0))=1,(ROW(F2693)-MATCH(MAX($F$2:F2693),$F$2:F2693,0))&gt;123),IF(OR(((G2692*J2692/C2692*C2693)/(G2692*K2692/D2692*D2693))&lt;(4/6),((G2692*J2692/C2692*C2693)/(G2692*K2692/D2692*D2693))&gt;(6/4)),50%,((G2692*J2692/C2692*C2693)/((G2692*K2692/D2692*D2693)+(G2692*J2692/C2692*C2693)))),((G2692*J2692/C2692*C2693)/((G2692*K2692/D2692*D2693)+(G2692*J2692/C2692*C2693))))</f>
        <v>0.53350542976755644</v>
      </c>
      <c r="K2693" s="18">
        <f t="shared" si="504"/>
        <v>0.46649457023244356</v>
      </c>
      <c r="L2693" s="20">
        <f t="shared" si="505"/>
        <v>1.1436476731159442</v>
      </c>
      <c r="M2693" s="51">
        <f>IF(AND((B2693-$B$2)&gt;123,OR(((U2692*R2692/C2692*C2693)/(U2692*S2692/D2692*D2693))&lt;(4/6),((U2692*R2692/C2692*C2693)/(U2692*S2692/D2692*D2693))&gt;(6/4))),1,0)</f>
        <v>0</v>
      </c>
      <c r="N2693" s="51">
        <f>IF(AND((B2693-$B$2)&gt;123,OR(((U2692*R2692/C2692*C2693)/(U2692*S2692/D2692*D2693))&lt;(4/6),((U2692*R2692/C2692*C2693)/(U2692*S2692/D2692*D2693))&gt;(6/4))),COUNTIF($M$2:M2693,1),0)</f>
        <v>0</v>
      </c>
      <c r="O2693" s="51">
        <f>IF(OR((ROW(N2693)-MATCH(MAX($N$2:N2693),$N$2:N2693,0))=1,(ROW(N2693)-MATCH(MAX($N$2:N2693),$N$2:N2693,0))&gt;123),IF(OR(((U2692*R2692/C2692*C2693)/(U2692*S2692/D2692*D2693))&lt;(4/6),((U2692*R2692/C2692*C2693)/(U2692*S2692/D2692*D2693))&gt;(6/4)),1,0),0)</f>
        <v>0</v>
      </c>
      <c r="P2693" s="47">
        <f>IF(O2693=1,U2692/2/C2693,P2692)</f>
        <v>4.8509981495343588</v>
      </c>
      <c r="Q2693" s="47">
        <f>IF(O2693=1,U2692/2/D2693,Q2692)</f>
        <v>77.834658384261388</v>
      </c>
      <c r="R2693" s="41">
        <f>P2693*C2693/U2692</f>
        <v>0.53085536664854138</v>
      </c>
      <c r="S2693" s="41">
        <f>Q2693*D2693/U2692</f>
        <v>0.46417736784458319</v>
      </c>
      <c r="T2693" s="41">
        <f t="shared" si="511"/>
        <v>1.1436476731159444</v>
      </c>
      <c r="U2693" s="42">
        <f>P2693*C2693+Q2693*D2693</f>
        <v>37658.564584255422</v>
      </c>
      <c r="V2693" s="25">
        <f>B2693</f>
        <v>44960</v>
      </c>
      <c r="W2693">
        <f>C2693/C$2</f>
        <v>1.8016863490770867</v>
      </c>
      <c r="X2693">
        <f>D2693/D$2</f>
        <v>1.6173629523468289</v>
      </c>
      <c r="Y2693">
        <f t="shared" si="512"/>
        <v>1.8829282292127711</v>
      </c>
      <c r="AA2693" s="15">
        <f t="shared" si="513"/>
        <v>-9.4513247828771352E-3</v>
      </c>
      <c r="AB2693" s="15">
        <f t="shared" si="514"/>
        <v>2.1094110754726891E-4</v>
      </c>
      <c r="AC2693" s="15">
        <f t="shared" si="515"/>
        <v>-4.967265506875318E-3</v>
      </c>
    </row>
    <row r="2694" spans="1:29" x14ac:dyDescent="0.4">
      <c r="A2694" s="43">
        <f t="shared" si="506"/>
        <v>2023</v>
      </c>
      <c r="B2694" s="53">
        <v>44963</v>
      </c>
      <c r="C2694" s="45">
        <v>4086.8779</v>
      </c>
      <c r="D2694" s="45">
        <f>VLOOKUP(B2694,'H11001.CSI  中证全债'!$A$2:$B$2792,2,0)</f>
        <v>225.7516</v>
      </c>
      <c r="E2694" s="14">
        <f t="shared" si="507"/>
        <v>0</v>
      </c>
      <c r="F2694" s="14">
        <f>IF(AND((B2694-$B$2)&gt;123,OR(((G2693*J2693/C2693*C2694)/(G2693*K2693/D2693*D2694))&lt;(4/6),((G2693*J2693/C2693*C2694)/(G2693*K2693/D2693*D2694))&gt;(6/4))),COUNTIF($E$2:E2694,1),0)</f>
        <v>0</v>
      </c>
      <c r="G2694" s="21">
        <f t="shared" si="508"/>
        <v>36999.101531357985</v>
      </c>
      <c r="H2694" s="12">
        <f t="shared" si="509"/>
        <v>4.7994181642553198</v>
      </c>
      <c r="I2694" s="12">
        <f t="shared" si="510"/>
        <v>77.007053340947863</v>
      </c>
      <c r="J2694" s="15">
        <f>IF(OR((ROW(F2694)-MATCH(MAX($F$2:F2694),$F$2:F2694,0))=1,(ROW(F2694)-MATCH(MAX($F$2:F2694),$F$2:F2694,0))&gt;123),IF(OR(((G2693*J2693/C2693*C2694)/(G2693*K2693/D2693*D2694))&lt;(4/6),((G2693*J2693/C2693*C2694)/(G2693*K2693/D2693*D2694))&gt;(6/4)),50%,((G2693*J2693/C2693*C2694)/((G2693*K2693/D2693*D2694)+(G2693*J2693/C2693*C2694)))),((G2693*J2693/C2693*C2694)/((G2693*K2693/D2693*D2694)+(G2693*J2693/C2693*C2694))))</f>
        <v>0.53013817137504216</v>
      </c>
      <c r="K2694" s="18">
        <f t="shared" si="504"/>
        <v>0.46986182862495784</v>
      </c>
      <c r="L2694" s="20">
        <f t="shared" si="505"/>
        <v>1.1282852512758526</v>
      </c>
      <c r="M2694" s="51">
        <f>IF(AND((B2694-$B$2)&gt;123,OR(((U2693*R2693/C2693*C2694)/(U2693*S2693/D2693*D2694))&lt;(4/6),((U2693*R2693/C2693*C2694)/(U2693*S2693/D2693*D2694))&gt;(6/4))),1,0)</f>
        <v>0</v>
      </c>
      <c r="N2694" s="51">
        <f>IF(AND((B2694-$B$2)&gt;123,OR(((U2693*R2693/C2693*C2694)/(U2693*S2693/D2693*D2694))&lt;(4/6),((U2693*R2693/C2693*C2694)/(U2693*S2693/D2693*D2694))&gt;(6/4))),COUNTIF($M$2:M2694,1),0)</f>
        <v>0</v>
      </c>
      <c r="O2694" s="51">
        <f>IF(OR((ROW(N2694)-MATCH(MAX($N$2:N2694),$N$2:N2694,0))=1,(ROW(N2694)-MATCH(MAX($N$2:N2694),$N$2:N2694,0))&gt;123),IF(OR(((U2693*R2693/C2693*C2694)/(U2693*S2693/D2693*D2694))&lt;(4/6),((U2693*R2693/C2693*C2694)/(U2693*S2693/D2693*D2694))&gt;(6/4)),1,0),0)</f>
        <v>0</v>
      </c>
      <c r="P2694" s="47">
        <f>IF(O2694=1,U2693/2/C2694,P2693)</f>
        <v>4.8509981495343588</v>
      </c>
      <c r="Q2694" s="47">
        <f>IF(O2694=1,U2693/2/D2694,Q2693)</f>
        <v>77.834658384261388</v>
      </c>
      <c r="R2694" s="41">
        <f>P2694*C2694/U2693</f>
        <v>0.52645227849607512</v>
      </c>
      <c r="S2694" s="41">
        <f>Q2694*D2694/U2693</f>
        <v>0.46659501921235635</v>
      </c>
      <c r="T2694" s="41">
        <f t="shared" si="511"/>
        <v>1.1282852512758534</v>
      </c>
      <c r="U2694" s="42">
        <f>P2694*C2694+Q2694*D2694</f>
        <v>37396.735795973291</v>
      </c>
      <c r="V2694" s="25">
        <f>B2694</f>
        <v>44963</v>
      </c>
      <c r="W2694">
        <f>C2694/C$2</f>
        <v>1.777867348079589</v>
      </c>
      <c r="X2694">
        <f>D2694/D$2</f>
        <v>1.6177112146184163</v>
      </c>
      <c r="Y2694">
        <f t="shared" si="512"/>
        <v>1.8698367897986645</v>
      </c>
      <c r="AA2694" s="15">
        <f t="shared" si="513"/>
        <v>-1.3220392666958403E-2</v>
      </c>
      <c r="AB2694" s="15">
        <f t="shared" si="514"/>
        <v>2.1532722205730437E-4</v>
      </c>
      <c r="AC2694" s="15">
        <f t="shared" si="515"/>
        <v>-6.9527022915685244E-3</v>
      </c>
    </row>
    <row r="2695" spans="1:29" x14ac:dyDescent="0.4">
      <c r="A2695" s="43">
        <f t="shared" si="506"/>
        <v>2023</v>
      </c>
      <c r="B2695" s="53">
        <v>44964</v>
      </c>
      <c r="C2695" s="45">
        <v>4094.2334999999998</v>
      </c>
      <c r="D2695" s="45">
        <f>VLOOKUP(B2695,'H11001.CSI  中证全债'!$A$2:$B$2792,2,0)</f>
        <v>225.7655</v>
      </c>
      <c r="E2695" s="14">
        <f t="shared" si="507"/>
        <v>0</v>
      </c>
      <c r="F2695" s="14">
        <f>IF(AND((B2695-$B$2)&gt;123,OR(((G2694*J2694/C2694*C2695)/(G2694*K2694/D2694*D2695))&lt;(4/6),((G2694*J2694/C2694*C2695)/(G2694*K2694/D2694*D2695))&gt;(6/4))),COUNTIF($E$2:E2695,1),0)</f>
        <v>0</v>
      </c>
      <c r="G2695" s="21">
        <f t="shared" si="508"/>
        <v>37035.474529648418</v>
      </c>
      <c r="H2695" s="12">
        <f t="shared" si="509"/>
        <v>4.7994181642553198</v>
      </c>
      <c r="I2695" s="12">
        <f t="shared" si="510"/>
        <v>77.007053340947863</v>
      </c>
      <c r="J2695" s="15">
        <f>IF(OR((ROW(F2695)-MATCH(MAX($F$2:F2695),$F$2:F2695,0))=1,(ROW(F2695)-MATCH(MAX($F$2:F2695),$F$2:F2695,0))&gt;123),IF(OR(((G2694*J2694/C2694*C2695)/(G2694*K2694/D2694*D2695))&lt;(4/6),((G2694*J2694/C2694*C2695)/(G2694*K2694/D2694*D2695))&gt;(6/4)),50%,((G2694*J2694/C2694*C2695)/((G2694*K2694/D2694*D2695)+(G2694*J2694/C2694*C2695)))),((G2694*J2694/C2694*C2695)/((G2694*K2694/D2694*D2695)+(G2694*J2694/C2694*C2695))))</f>
        <v>0.53057072653064175</v>
      </c>
      <c r="K2695" s="18">
        <f t="shared" si="504"/>
        <v>0.46942927346935825</v>
      </c>
      <c r="L2695" s="20">
        <f t="shared" si="505"/>
        <v>1.1302463576875217</v>
      </c>
      <c r="M2695" s="51">
        <f>IF(AND((B2695-$B$2)&gt;123,OR(((U2694*R2694/C2694*C2695)/(U2694*S2694/D2694*D2695))&lt;(4/6),((U2694*R2694/C2694*C2695)/(U2694*S2694/D2694*D2695))&gt;(6/4))),1,0)</f>
        <v>0</v>
      </c>
      <c r="N2695" s="51">
        <f>IF(AND((B2695-$B$2)&gt;123,OR(((U2694*R2694/C2694*C2695)/(U2694*S2694/D2694*D2695))&lt;(4/6),((U2694*R2694/C2694*C2695)/(U2694*S2694/D2694*D2695))&gt;(6/4))),COUNTIF($M$2:M2695,1),0)</f>
        <v>0</v>
      </c>
      <c r="O2695" s="51">
        <f>IF(OR((ROW(N2695)-MATCH(MAX($N$2:N2695),$N$2:N2695,0))=1,(ROW(N2695)-MATCH(MAX($N$2:N2695),$N$2:N2695,0))&gt;123),IF(OR(((U2694*R2694/C2694*C2695)/(U2694*S2694/D2694*D2695))&lt;(4/6),((U2694*R2694/C2694*C2695)/(U2694*S2694/D2694*D2695))&gt;(6/4)),1,0),0)</f>
        <v>0</v>
      </c>
      <c r="P2695" s="47">
        <f>IF(O2695=1,U2694/2/C2695,P2694)</f>
        <v>4.8509981495343588</v>
      </c>
      <c r="Q2695" s="47">
        <f>IF(O2695=1,U2694/2/D2695,Q2694)</f>
        <v>77.834658384261388</v>
      </c>
      <c r="R2695" s="41">
        <f>P2695*C2695/U2694</f>
        <v>0.53109231887559916</v>
      </c>
      <c r="S2695" s="41">
        <f>Q2695*D2695/U2694</f>
        <v>0.46989075900426791</v>
      </c>
      <c r="T2695" s="41">
        <f t="shared" si="511"/>
        <v>1.1302463576875224</v>
      </c>
      <c r="U2695" s="42">
        <f>P2695*C2695+Q2695*D2695</f>
        <v>37433.499699713546</v>
      </c>
      <c r="V2695" s="25">
        <f>B2695</f>
        <v>44964</v>
      </c>
      <c r="W2695">
        <f>C2695/C$2</f>
        <v>1.7810671698960261</v>
      </c>
      <c r="X2695">
        <f>D2695/D$2</f>
        <v>1.6178108204944464</v>
      </c>
      <c r="Y2695">
        <f t="shared" si="512"/>
        <v>1.8716749849856773</v>
      </c>
      <c r="AA2695" s="15">
        <f t="shared" si="513"/>
        <v>1.7998090914339571E-3</v>
      </c>
      <c r="AB2695" s="15">
        <f t="shared" si="514"/>
        <v>6.1572099599782604E-5</v>
      </c>
      <c r="AC2695" s="15">
        <f t="shared" si="515"/>
        <v>9.8307787986717798E-4</v>
      </c>
    </row>
    <row r="2696" spans="1:29" x14ac:dyDescent="0.4">
      <c r="A2696" s="43">
        <f t="shared" si="506"/>
        <v>2023</v>
      </c>
      <c r="B2696" s="53">
        <v>44965</v>
      </c>
      <c r="C2696" s="45">
        <v>4076.1410999999998</v>
      </c>
      <c r="D2696" s="45">
        <f>VLOOKUP(B2696,'H11001.CSI  中证全债'!$A$2:$B$2792,2,0)</f>
        <v>225.80789999999999</v>
      </c>
      <c r="E2696" s="14">
        <f t="shared" si="507"/>
        <v>0</v>
      </c>
      <c r="F2696" s="14">
        <f>IF(AND((B2696-$B$2)&gt;123,OR(((G2695*J2695/C2695*C2696)/(G2695*K2695/D2695*D2696))&lt;(4/6),((G2695*J2695/C2695*C2696)/(G2695*K2695/D2695*D2696))&gt;(6/4))),COUNTIF($E$2:E2696,1),0)</f>
        <v>0</v>
      </c>
      <c r="G2696" s="21">
        <f t="shared" si="508"/>
        <v>36951.906635515101</v>
      </c>
      <c r="H2696" s="12">
        <f t="shared" si="509"/>
        <v>4.7994181642553198</v>
      </c>
      <c r="I2696" s="12">
        <f t="shared" si="510"/>
        <v>77.007053340947863</v>
      </c>
      <c r="J2696" s="15">
        <f>IF(OR((ROW(F2696)-MATCH(MAX($F$2:F2696),$F$2:F2696,0))=1,(ROW(F2696)-MATCH(MAX($F$2:F2696),$F$2:F2696,0))&gt;123),IF(OR(((G2695*J2695/C2695*C2696)/(G2695*K2695/D2695*D2696))&lt;(4/6),((G2695*J2695/C2695*C2696)/(G2695*K2695/D2695*D2696))&gt;(6/4)),50%,((G2695*J2695/C2695*C2696)/((G2695*K2695/D2695*D2696)+(G2695*J2695/C2695*C2696)))),((G2695*J2695/C2695*C2696)/((G2695*K2695/D2695*D2696)+(G2695*J2695/C2695*C2696))))</f>
        <v>0.5294207367531405</v>
      </c>
      <c r="K2696" s="18">
        <f t="shared" si="504"/>
        <v>0.4705792632468595</v>
      </c>
      <c r="L2696" s="20">
        <f t="shared" si="505"/>
        <v>1.1250405151733462</v>
      </c>
      <c r="M2696" s="51">
        <f>IF(AND((B2696-$B$2)&gt;123,OR(((U2695*R2695/C2695*C2696)/(U2695*S2695/D2695*D2696))&lt;(4/6),((U2695*R2695/C2695*C2696)/(U2695*S2695/D2695*D2696))&gt;(6/4))),1,0)</f>
        <v>0</v>
      </c>
      <c r="N2696" s="51">
        <f>IF(AND((B2696-$B$2)&gt;123,OR(((U2695*R2695/C2695*C2696)/(U2695*S2695/D2695*D2696))&lt;(4/6),((U2695*R2695/C2695*C2696)/(U2695*S2695/D2695*D2696))&gt;(6/4))),COUNTIF($M$2:M2696,1),0)</f>
        <v>0</v>
      </c>
      <c r="O2696" s="51">
        <f>IF(OR((ROW(N2696)-MATCH(MAX($N$2:N2696),$N$2:N2696,0))=1,(ROW(N2696)-MATCH(MAX($N$2:N2696),$N$2:N2696,0))&gt;123),IF(OR(((U2695*R2695/C2695*C2696)/(U2695*S2695/D2695*D2696))&lt;(4/6),((U2695*R2695/C2695*C2696)/(U2695*S2695/D2695*D2696))&gt;(6/4)),1,0),0)</f>
        <v>0</v>
      </c>
      <c r="P2696" s="47">
        <f>IF(O2696=1,U2695/2/C2696,P2695)</f>
        <v>4.8509981495343588</v>
      </c>
      <c r="Q2696" s="47">
        <f>IF(O2696=1,U2695/2/D2696,Q2695)</f>
        <v>77.834658384261388</v>
      </c>
      <c r="R2696" s="41">
        <f>P2696*C2696/U2695</f>
        <v>0.52822613680153074</v>
      </c>
      <c r="S2696" s="41">
        <f>Q2696*D2696/U2695</f>
        <v>0.46951743486334918</v>
      </c>
      <c r="T2696" s="41">
        <f t="shared" si="511"/>
        <v>1.1250405151733469</v>
      </c>
      <c r="U2696" s="42">
        <f>P2696*C2696+Q2696*D2696</f>
        <v>37349.033690308403</v>
      </c>
      <c r="V2696" s="25">
        <f>B2696</f>
        <v>44965</v>
      </c>
      <c r="W2696">
        <f>C2696/C$2</f>
        <v>1.7731966418314624</v>
      </c>
      <c r="X2696">
        <f>D2696/D$2</f>
        <v>1.6181146542457898</v>
      </c>
      <c r="Y2696">
        <f t="shared" si="512"/>
        <v>1.8674516845154201</v>
      </c>
      <c r="AA2696" s="15">
        <f t="shared" si="513"/>
        <v>-4.4189956435068956E-3</v>
      </c>
      <c r="AB2696" s="15">
        <f t="shared" si="514"/>
        <v>1.8780548843810863E-4</v>
      </c>
      <c r="AC2696" s="15">
        <f t="shared" si="515"/>
        <v>-2.2564283351200753E-3</v>
      </c>
    </row>
    <row r="2697" spans="1:29" x14ac:dyDescent="0.4">
      <c r="A2697" s="43">
        <f t="shared" si="506"/>
        <v>2023</v>
      </c>
      <c r="B2697" s="53">
        <v>44966</v>
      </c>
      <c r="C2697" s="45">
        <v>4130.8564999999999</v>
      </c>
      <c r="D2697" s="45">
        <f>VLOOKUP(B2697,'H11001.CSI  中证全债'!$A$2:$B$2792,2,0)</f>
        <v>225.84270000000001</v>
      </c>
      <c r="E2697" s="14">
        <f t="shared" si="507"/>
        <v>0</v>
      </c>
      <c r="F2697" s="14">
        <f>IF(AND((B2697-$B$2)&gt;123,OR(((G2696*J2696/C2696*C2697)/(G2696*K2696/D2696*D2697))&lt;(4/6),((G2696*J2696/C2696*C2697)/(G2696*K2696/D2696*D2697))&gt;(6/4))),COUNTIF($E$2:E2697,1),0)</f>
        <v>0</v>
      </c>
      <c r="G2697" s="21">
        <f t="shared" si="508"/>
        <v>37217.188565595861</v>
      </c>
      <c r="H2697" s="12">
        <f t="shared" si="509"/>
        <v>4.7994181642553198</v>
      </c>
      <c r="I2697" s="12">
        <f t="shared" si="510"/>
        <v>77.007053340947863</v>
      </c>
      <c r="J2697" s="15">
        <f>IF(OR((ROW(F2697)-MATCH(MAX($F$2:F2697),$F$2:F2697,0))=1,(ROW(F2697)-MATCH(MAX($F$2:F2697),$F$2:F2697,0))&gt;123),IF(OR(((G2696*J2696/C2696*C2697)/(G2696*K2696/D2696*D2697))&lt;(4/6),((G2696*J2696/C2696*C2697)/(G2696*K2696/D2696*D2697))&gt;(6/4)),50%,((G2696*J2696/C2696*C2697)/((G2696*K2696/D2696*D2697)+(G2696*J2696/C2696*C2697)))),((G2696*J2696/C2696*C2697)/((G2696*K2696/D2696*D2697)+(G2696*J2696/C2696*C2697))))</f>
        <v>0.53270299246513608</v>
      </c>
      <c r="K2697" s="18">
        <f t="shared" si="504"/>
        <v>0.46729700753486392</v>
      </c>
      <c r="L2697" s="20">
        <f t="shared" si="505"/>
        <v>1.1399666248138607</v>
      </c>
      <c r="M2697" s="51">
        <f>IF(AND((B2697-$B$2)&gt;123,OR(((U2696*R2696/C2696*C2697)/(U2696*S2696/D2696*D2697))&lt;(4/6),((U2696*R2696/C2696*C2697)/(U2696*S2696/D2696*D2697))&gt;(6/4))),1,0)</f>
        <v>0</v>
      </c>
      <c r="N2697" s="51">
        <f>IF(AND((B2697-$B$2)&gt;123,OR(((U2696*R2696/C2696*C2697)/(U2696*S2696/D2696*D2697))&lt;(4/6),((U2696*R2696/C2696*C2697)/(U2696*S2696/D2696*D2697))&gt;(6/4))),COUNTIF($M$2:M2697,1),0)</f>
        <v>0</v>
      </c>
      <c r="O2697" s="51">
        <f>IF(OR((ROW(N2697)-MATCH(MAX($N$2:N2697),$N$2:N2697,0))=1,(ROW(N2697)-MATCH(MAX($N$2:N2697),$N$2:N2697,0))&gt;123),IF(OR(((U2696*R2696/C2696*C2697)/(U2696*S2696/D2696*D2697))&lt;(4/6),((U2696*R2696/C2696*C2697)/(U2696*S2696/D2696*D2697))&gt;(6/4)),1,0),0)</f>
        <v>0</v>
      </c>
      <c r="P2697" s="47">
        <f>IF(O2697=1,U2696/2/C2697,P2696)</f>
        <v>4.8509981495343588</v>
      </c>
      <c r="Q2697" s="47">
        <f>IF(O2697=1,U2696/2/D2697,Q2696)</f>
        <v>77.834658384261388</v>
      </c>
      <c r="R2697" s="41">
        <f>P2697*C2697/U2696</f>
        <v>0.53652732768536882</v>
      </c>
      <c r="S2697" s="41">
        <f>Q2697*D2697/U2696</f>
        <v>0.47065178576870642</v>
      </c>
      <c r="T2697" s="41">
        <f t="shared" si="511"/>
        <v>1.1399666248138614</v>
      </c>
      <c r="U2697" s="42">
        <f>P2697*C2697+Q2697*D2697</f>
        <v>37617.166640571202</v>
      </c>
      <c r="V2697" s="25">
        <f>B2697</f>
        <v>44966</v>
      </c>
      <c r="W2697">
        <f>C2697/C$2</f>
        <v>1.7969988511162354</v>
      </c>
      <c r="X2697">
        <f>D2697/D$2</f>
        <v>1.6183640272303832</v>
      </c>
      <c r="Y2697">
        <f t="shared" si="512"/>
        <v>1.8808583320285601</v>
      </c>
      <c r="AA2697" s="15">
        <f t="shared" si="513"/>
        <v>1.3423333161847628E-2</v>
      </c>
      <c r="AB2697" s="15">
        <f t="shared" si="514"/>
        <v>1.5411329718761912E-4</v>
      </c>
      <c r="AC2697" s="15">
        <f t="shared" si="515"/>
        <v>7.1791134540752921E-3</v>
      </c>
    </row>
    <row r="2698" spans="1:29" x14ac:dyDescent="0.4">
      <c r="A2698" s="43">
        <f t="shared" si="506"/>
        <v>2023</v>
      </c>
      <c r="B2698" s="53">
        <v>44967</v>
      </c>
      <c r="C2698" s="45">
        <v>4106.3096999999998</v>
      </c>
      <c r="D2698" s="45">
        <f>VLOOKUP(B2698,'H11001.CSI  中证全债'!$A$2:$B$2792,2,0)</f>
        <v>225.8973</v>
      </c>
      <c r="E2698" s="14">
        <f t="shared" si="507"/>
        <v>0</v>
      </c>
      <c r="F2698" s="14">
        <f>IF(AND((B2698-$B$2)&gt;123,OR(((G2697*J2697/C2697*C2698)/(G2697*K2697/D2697*D2698))&lt;(4/6),((G2697*J2697/C2697*C2698)/(G2697*K2697/D2697*D2698))&gt;(6/4))),COUNTIF($E$2:E2698,1),0)</f>
        <v>0</v>
      </c>
      <c r="G2698" s="21">
        <f t="shared" si="508"/>
        <v>37103.582792913934</v>
      </c>
      <c r="H2698" s="12">
        <f t="shared" si="509"/>
        <v>4.7994181642553198</v>
      </c>
      <c r="I2698" s="12">
        <f t="shared" si="510"/>
        <v>77.007053340947863</v>
      </c>
      <c r="J2698" s="15">
        <f>IF(OR((ROW(F2698)-MATCH(MAX($F$2:F2698),$F$2:F2698,0))=1,(ROW(F2698)-MATCH(MAX($F$2:F2698),$F$2:F2698,0))&gt;123),IF(OR(((G2697*J2697/C2697*C2698)/(G2697*K2697/D2697*D2698))&lt;(4/6),((G2697*J2697/C2697*C2698)/(G2697*K2697/D2697*D2698))&gt;(6/4)),50%,((G2697*J2697/C2697*C2698)/((G2697*K2697/D2697*D2698)+(G2697*J2697/C2697*C2698)))),((G2697*J2697/C2697*C2698)/((G2697*K2697/D2697*D2698)+(G2697*J2697/C2697*C2698))))</f>
        <v>0.53115887681880802</v>
      </c>
      <c r="K2698" s="18">
        <f t="shared" si="504"/>
        <v>0.46884112318119198</v>
      </c>
      <c r="L2698" s="20">
        <f t="shared" si="505"/>
        <v>1.1329187022136116</v>
      </c>
      <c r="M2698" s="51">
        <f>IF(AND((B2698-$B$2)&gt;123,OR(((U2697*R2697/C2697*C2698)/(U2697*S2697/D2697*D2698))&lt;(4/6),((U2697*R2697/C2697*C2698)/(U2697*S2697/D2697*D2698))&gt;(6/4))),1,0)</f>
        <v>0</v>
      </c>
      <c r="N2698" s="51">
        <f>IF(AND((B2698-$B$2)&gt;123,OR(((U2697*R2697/C2697*C2698)/(U2697*S2697/D2697*D2698))&lt;(4/6),((U2697*R2697/C2697*C2698)/(U2697*S2697/D2697*D2698))&gt;(6/4))),COUNTIF($M$2:M2698,1),0)</f>
        <v>0</v>
      </c>
      <c r="O2698" s="51">
        <f>IF(OR((ROW(N2698)-MATCH(MAX($N$2:N2698),$N$2:N2698,0))=1,(ROW(N2698)-MATCH(MAX($N$2:N2698),$N$2:N2698,0))&gt;123),IF(OR(((U2697*R2697/C2697*C2698)/(U2697*S2697/D2697*D2698))&lt;(4/6),((U2697*R2697/C2697*C2698)/(U2697*S2697/D2697*D2698))&gt;(6/4)),1,0),0)</f>
        <v>0</v>
      </c>
      <c r="P2698" s="47">
        <f>IF(O2698=1,U2697/2/C2698,P2697)</f>
        <v>4.8509981495343588</v>
      </c>
      <c r="Q2698" s="47">
        <f>IF(O2698=1,U2697/2/D2698,Q2697)</f>
        <v>77.834658384261388</v>
      </c>
      <c r="R2698" s="41">
        <f>P2698*C2698/U2697</f>
        <v>0.52953751000031501</v>
      </c>
      <c r="S2698" s="41">
        <f>Q2698*D2698/U2697</f>
        <v>0.46740998181568588</v>
      </c>
      <c r="T2698" s="41">
        <f t="shared" si="511"/>
        <v>1.1329187022136125</v>
      </c>
      <c r="U2698" s="42">
        <f>P2698*C2698+Q2698*D2698</f>
        <v>37502.339931541996</v>
      </c>
      <c r="V2698" s="25">
        <f>B2698</f>
        <v>44967</v>
      </c>
      <c r="W2698">
        <f>C2698/C$2</f>
        <v>1.7863205398753148</v>
      </c>
      <c r="X2698">
        <f>D2698/D$2</f>
        <v>1.6187552848441418</v>
      </c>
      <c r="Y2698">
        <f t="shared" si="512"/>
        <v>1.8751169965770997</v>
      </c>
      <c r="AA2698" s="15">
        <f t="shared" si="513"/>
        <v>-5.9423027645718607E-3</v>
      </c>
      <c r="AB2698" s="15">
        <f t="shared" si="514"/>
        <v>2.4176119042151889E-4</v>
      </c>
      <c r="AC2698" s="15">
        <f t="shared" si="515"/>
        <v>-3.0525081839992696E-3</v>
      </c>
    </row>
    <row r="2699" spans="1:29" x14ac:dyDescent="0.4">
      <c r="A2699" s="43">
        <f t="shared" si="506"/>
        <v>2023</v>
      </c>
      <c r="B2699" s="53">
        <v>44970</v>
      </c>
      <c r="C2699" s="45">
        <v>4143.5739999999996</v>
      </c>
      <c r="D2699" s="45">
        <f>VLOOKUP(B2699,'H11001.CSI  中证全债'!$A$2:$B$2792,2,0)</f>
        <v>225.9744</v>
      </c>
      <c r="E2699" s="14">
        <f t="shared" si="507"/>
        <v>0</v>
      </c>
      <c r="F2699" s="14">
        <f>IF(AND((B2699-$B$2)&gt;123,OR(((G2698*J2698/C2698*C2699)/(G2698*K2698/D2698*D2699))&lt;(4/6),((G2698*J2698/C2698*C2699)/(G2698*K2698/D2698*D2699))&gt;(6/4))),COUNTIF($E$2:E2699,1),0)</f>
        <v>0</v>
      </c>
      <c r="G2699" s="21">
        <f t="shared" si="508"/>
        <v>37288.366995024786</v>
      </c>
      <c r="H2699" s="12">
        <f t="shared" si="509"/>
        <v>4.7994181642553198</v>
      </c>
      <c r="I2699" s="12">
        <f t="shared" si="510"/>
        <v>77.007053340947863</v>
      </c>
      <c r="J2699" s="15">
        <f>IF(OR((ROW(F2699)-MATCH(MAX($F$2:F2699),$F$2:F2699,0))=1,(ROW(F2699)-MATCH(MAX($F$2:F2699),$F$2:F2699,0))&gt;123),IF(OR(((G2698*J2698/C2698*C2699)/(G2698*K2698/D2698*D2699))&lt;(4/6),((G2698*J2698/C2698*C2699)/(G2698*K2698/D2698*D2699))&gt;(6/4)),50%,((G2698*J2698/C2698*C2699)/((G2698*K2698/D2698*D2699)+(G2698*J2698/C2698*C2699)))),((G2698*J2698/C2698*C2699)/((G2698*K2698/D2698*D2699)+(G2698*J2698/C2698*C2699))))</f>
        <v>0.53332301527684156</v>
      </c>
      <c r="K2699" s="18">
        <f t="shared" si="504"/>
        <v>0.46667698472315844</v>
      </c>
      <c r="L2699" s="20">
        <f t="shared" si="505"/>
        <v>1.1428097650738418</v>
      </c>
      <c r="M2699" s="51">
        <f>IF(AND((B2699-$B$2)&gt;123,OR(((U2698*R2698/C2698*C2699)/(U2698*S2698/D2698*D2699))&lt;(4/6),((U2698*R2698/C2698*C2699)/(U2698*S2698/D2698*D2699))&gt;(6/4))),1,0)</f>
        <v>0</v>
      </c>
      <c r="N2699" s="51">
        <f>IF(AND((B2699-$B$2)&gt;123,OR(((U2698*R2698/C2698*C2699)/(U2698*S2698/D2698*D2699))&lt;(4/6),((U2698*R2698/C2698*C2699)/(U2698*S2698/D2698*D2699))&gt;(6/4))),COUNTIF($M$2:M2699,1),0)</f>
        <v>0</v>
      </c>
      <c r="O2699" s="51">
        <f>IF(OR((ROW(N2699)-MATCH(MAX($N$2:N2699),$N$2:N2699,0))=1,(ROW(N2699)-MATCH(MAX($N$2:N2699),$N$2:N2699,0))&gt;123),IF(OR(((U2698*R2698/C2698*C2699)/(U2698*S2698/D2698*D2699))&lt;(4/6),((U2698*R2698/C2698*C2699)/(U2698*S2698/D2698*D2699))&gt;(6/4)),1,0),0)</f>
        <v>0</v>
      </c>
      <c r="P2699" s="47">
        <f>IF(O2699=1,U2698/2/C2699,P2698)</f>
        <v>4.8509981495343588</v>
      </c>
      <c r="Q2699" s="47">
        <f>IF(O2699=1,U2698/2/D2699,Q2698)</f>
        <v>77.834658384261388</v>
      </c>
      <c r="R2699" s="41">
        <f>P2699*C2699/U2698</f>
        <v>0.53597908405584127</v>
      </c>
      <c r="S2699" s="41">
        <f>Q2699*D2699/U2698</f>
        <v>0.46900114125399422</v>
      </c>
      <c r="T2699" s="41">
        <f t="shared" si="511"/>
        <v>1.1428097650738427</v>
      </c>
      <c r="U2699" s="42">
        <f>P2699*C2699+Q2699*D2699</f>
        <v>37689.110034047117</v>
      </c>
      <c r="V2699" s="25">
        <f>B2699</f>
        <v>44970</v>
      </c>
      <c r="W2699">
        <f>C2699/C$2</f>
        <v>1.8025311984367174</v>
      </c>
      <c r="X2699">
        <f>D2699/D$2</f>
        <v>1.6193077749910425</v>
      </c>
      <c r="Y2699">
        <f t="shared" si="512"/>
        <v>1.8844555017023559</v>
      </c>
      <c r="AA2699" s="15">
        <f t="shared" si="513"/>
        <v>9.0748878488147167E-3</v>
      </c>
      <c r="AB2699" s="15">
        <f t="shared" si="514"/>
        <v>3.4130554017242076E-4</v>
      </c>
      <c r="AC2699" s="15">
        <f t="shared" si="515"/>
        <v>4.9802253098356619E-3</v>
      </c>
    </row>
    <row r="2700" spans="1:29" x14ac:dyDescent="0.4">
      <c r="A2700" s="43">
        <f t="shared" si="506"/>
        <v>2023</v>
      </c>
      <c r="B2700" s="53">
        <v>44971</v>
      </c>
      <c r="C2700" s="45">
        <v>4145.2902000000004</v>
      </c>
      <c r="D2700" s="45">
        <f>VLOOKUP(B2700,'H11001.CSI  中证全债'!$A$2:$B$2792,2,0)</f>
        <v>226.01589999999999</v>
      </c>
      <c r="E2700" s="14">
        <f t="shared" si="507"/>
        <v>0</v>
      </c>
      <c r="F2700" s="14">
        <f>IF(AND((B2700-$B$2)&gt;123,OR(((G2699*J2699/C2699*C2700)/(G2699*K2699/D2699*D2700))&lt;(4/6),((G2699*J2699/C2699*C2700)/(G2699*K2699/D2699*D2700))&gt;(6/4))),COUNTIF($E$2:E2700,1),0)</f>
        <v>0</v>
      </c>
      <c r="G2700" s="21">
        <f t="shared" si="508"/>
        <v>37299.799549191928</v>
      </c>
      <c r="H2700" s="12">
        <f t="shared" si="509"/>
        <v>4.7994181642553198</v>
      </c>
      <c r="I2700" s="12">
        <f t="shared" si="510"/>
        <v>77.007053340947863</v>
      </c>
      <c r="J2700" s="15">
        <f>IF(OR((ROW(F2700)-MATCH(MAX($F$2:F2700),$F$2:F2700,0))=1,(ROW(F2700)-MATCH(MAX($F$2:F2700),$F$2:F2700,0))&gt;123),IF(OR(((G2699*J2699/C2699*C2700)/(G2699*K2699/D2699*D2700))&lt;(4/6),((G2699*J2699/C2699*C2700)/(G2699*K2699/D2699*D2700))&gt;(6/4)),50%,((G2699*J2699/C2699*C2700)/((G2699*K2699/D2699*D2700)+(G2699*J2699/C2699*C2700)))),((G2699*J2699/C2699*C2700)/((G2699*K2699/D2699*D2700)+(G2699*J2699/C2699*C2700))))</f>
        <v>0.53338037529535687</v>
      </c>
      <c r="K2700" s="18">
        <f t="shared" si="504"/>
        <v>0.46661962470464313</v>
      </c>
      <c r="L2700" s="20">
        <f t="shared" si="505"/>
        <v>1.143073173643246</v>
      </c>
      <c r="M2700" s="51">
        <f>IF(AND((B2700-$B$2)&gt;123,OR(((U2699*R2699/C2699*C2700)/(U2699*S2699/D2699*D2700))&lt;(4/6),((U2699*R2699/C2699*C2700)/(U2699*S2699/D2699*D2700))&gt;(6/4))),1,0)</f>
        <v>0</v>
      </c>
      <c r="N2700" s="51">
        <f>IF(AND((B2700-$B$2)&gt;123,OR(((U2699*R2699/C2699*C2700)/(U2699*S2699/D2699*D2700))&lt;(4/6),((U2699*R2699/C2699*C2700)/(U2699*S2699/D2699*D2700))&gt;(6/4))),COUNTIF($M$2:M2700,1),0)</f>
        <v>0</v>
      </c>
      <c r="O2700" s="51">
        <f>IF(OR((ROW(N2700)-MATCH(MAX($N$2:N2700),$N$2:N2700,0))=1,(ROW(N2700)-MATCH(MAX($N$2:N2700),$N$2:N2700,0))&gt;123),IF(OR(((U2699*R2699/C2699*C2700)/(U2699*S2699/D2699*D2700))&lt;(4/6),((U2699*R2699/C2699*C2700)/(U2699*S2699/D2699*D2700))&gt;(6/4)),1,0),0)</f>
        <v>0</v>
      </c>
      <c r="P2700" s="47">
        <f>IF(O2700=1,U2699/2/C2700,P2699)</f>
        <v>4.8509981495343588</v>
      </c>
      <c r="Q2700" s="47">
        <f>IF(O2700=1,U2699/2/D2700,Q2699)</f>
        <v>77.834658384261388</v>
      </c>
      <c r="R2700" s="41">
        <f>P2700*C2700/U2699</f>
        <v>0.53354390887227854</v>
      </c>
      <c r="S2700" s="41">
        <f>Q2700*D2700/U2699</f>
        <v>0.4667626895413412</v>
      </c>
      <c r="T2700" s="41">
        <f t="shared" si="511"/>
        <v>1.1430731736432471</v>
      </c>
      <c r="U2700" s="42">
        <f>P2700*C2700+Q2700*D2700</f>
        <v>37700.665455394294</v>
      </c>
      <c r="V2700" s="25">
        <f>B2700</f>
        <v>44971</v>
      </c>
      <c r="W2700">
        <f>C2700/C$2</f>
        <v>1.8032777771252502</v>
      </c>
      <c r="X2700">
        <f>D2700/D$2</f>
        <v>1.6196051594410603</v>
      </c>
      <c r="Y2700">
        <f t="shared" si="512"/>
        <v>1.8850332727697148</v>
      </c>
      <c r="AA2700" s="15">
        <f t="shared" si="513"/>
        <v>4.1418350438560125E-4</v>
      </c>
      <c r="AB2700" s="15">
        <f t="shared" si="514"/>
        <v>1.8364912131629829E-4</v>
      </c>
      <c r="AC2700" s="15">
        <f t="shared" si="515"/>
        <v>3.0659841361968532E-4</v>
      </c>
    </row>
    <row r="2701" spans="1:29" x14ac:dyDescent="0.4">
      <c r="A2701" s="43">
        <f t="shared" si="506"/>
        <v>2023</v>
      </c>
      <c r="B2701" s="53">
        <v>44972</v>
      </c>
      <c r="C2701" s="45">
        <v>4123.6893</v>
      </c>
      <c r="D2701" s="45">
        <f>VLOOKUP(B2701,'H11001.CSI  中证全债'!$A$2:$B$2792,2,0)</f>
        <v>226.0667</v>
      </c>
      <c r="E2701" s="14">
        <f t="shared" si="507"/>
        <v>0</v>
      </c>
      <c r="F2701" s="14">
        <f>IF(AND((B2701-$B$2)&gt;123,OR(((G2700*J2700/C2700*C2701)/(G2700*K2700/D2700*D2701))&lt;(4/6),((G2700*J2700/C2700*C2701)/(G2700*K2700/D2700*D2701))&gt;(6/4))),COUNTIF($E$2:E2701,1),0)</f>
        <v>0</v>
      </c>
      <c r="G2701" s="21">
        <f t="shared" si="508"/>
        <v>37200.039755677382</v>
      </c>
      <c r="H2701" s="12">
        <f t="shared" si="509"/>
        <v>4.7994181642553198</v>
      </c>
      <c r="I2701" s="12">
        <f t="shared" si="510"/>
        <v>77.007053340947863</v>
      </c>
      <c r="J2701" s="15">
        <f>IF(OR((ROW(F2701)-MATCH(MAX($F$2:F2701),$F$2:F2701,0))=1,(ROW(F2701)-MATCH(MAX($F$2:F2701),$F$2:F2701,0))&gt;123),IF(OR(((G2700*J2700/C2700*C2701)/(G2700*K2700/D2700*D2701))&lt;(4/6),((G2700*J2700/C2700*C2701)/(G2700*K2700/D2700*D2701))&gt;(6/4)),50%,((G2700*J2700/C2700*C2701)/((G2700*K2700/D2700*D2701)+(G2700*J2700/C2700*C2701)))),((G2700*J2700/C2700*C2701)/((G2700*K2700/D2700*D2701)+(G2700*J2700/C2700*C2701))))</f>
        <v>0.53202387578483179</v>
      </c>
      <c r="K2701" s="18">
        <f t="shared" si="504"/>
        <v>0.46797612421516821</v>
      </c>
      <c r="L2701" s="20">
        <f t="shared" si="505"/>
        <v>1.136861152215995</v>
      </c>
      <c r="M2701" s="51">
        <f>IF(AND((B2701-$B$2)&gt;123,OR(((U2700*R2700/C2700*C2701)/(U2700*S2700/D2700*D2701))&lt;(4/6),((U2700*R2700/C2700*C2701)/(U2700*S2700/D2700*D2701))&gt;(6/4))),1,0)</f>
        <v>0</v>
      </c>
      <c r="N2701" s="51">
        <f>IF(AND((B2701-$B$2)&gt;123,OR(((U2700*R2700/C2700*C2701)/(U2700*S2700/D2700*D2701))&lt;(4/6),((U2700*R2700/C2700*C2701)/(U2700*S2700/D2700*D2701))&gt;(6/4))),COUNTIF($M$2:M2701,1),0)</f>
        <v>0</v>
      </c>
      <c r="O2701" s="51">
        <f>IF(OR((ROW(N2701)-MATCH(MAX($N$2:N2701),$N$2:N2701,0))=1,(ROW(N2701)-MATCH(MAX($N$2:N2701),$N$2:N2701,0))&gt;123),IF(OR(((U2700*R2700/C2700*C2701)/(U2700*S2700/D2700*D2701))&lt;(4/6),((U2700*R2700/C2700*C2701)/(U2700*S2700/D2700*D2701))&gt;(6/4)),1,0),0)</f>
        <v>0</v>
      </c>
      <c r="P2701" s="47">
        <f>IF(O2701=1,U2700/2/C2701,P2700)</f>
        <v>4.8509981495343588</v>
      </c>
      <c r="Q2701" s="47">
        <f>IF(O2701=1,U2700/2/D2701,Q2700)</f>
        <v>77.834658384261388</v>
      </c>
      <c r="R2701" s="41">
        <f>P2701*C2701/U2700</f>
        <v>0.53060095682455433</v>
      </c>
      <c r="S2701" s="41">
        <f>Q2701*D2701/U2700</f>
        <v>0.46672450350712985</v>
      </c>
      <c r="T2701" s="41">
        <f t="shared" si="511"/>
        <v>1.1368611522159959</v>
      </c>
      <c r="U2701" s="42">
        <f>P2701*C2701+Q2701*D2701</f>
        <v>37599.833530111937</v>
      </c>
      <c r="V2701" s="25">
        <f>B2701</f>
        <v>44972</v>
      </c>
      <c r="W2701">
        <f>C2701/C$2</f>
        <v>1.7938809867784837</v>
      </c>
      <c r="X2701">
        <f>D2701/D$2</f>
        <v>1.6199691866714439</v>
      </c>
      <c r="Y2701">
        <f t="shared" si="512"/>
        <v>1.8799916765055968</v>
      </c>
      <c r="AA2701" s="15">
        <f t="shared" si="513"/>
        <v>-5.2109500077944793E-3</v>
      </c>
      <c r="AB2701" s="15">
        <f t="shared" si="514"/>
        <v>2.247629480935931E-4</v>
      </c>
      <c r="AC2701" s="15">
        <f t="shared" si="515"/>
        <v>-2.6745396683158784E-3</v>
      </c>
    </row>
    <row r="2702" spans="1:29" x14ac:dyDescent="0.4">
      <c r="A2702" s="43">
        <f t="shared" si="506"/>
        <v>2023</v>
      </c>
      <c r="B2702" s="53">
        <v>44973</v>
      </c>
      <c r="C2702" s="45">
        <v>4093.4875999999999</v>
      </c>
      <c r="D2702" s="45">
        <f>VLOOKUP(B2702,'H11001.CSI  中证全债'!$A$2:$B$2792,2,0)</f>
        <v>226.1156</v>
      </c>
      <c r="E2702" s="14">
        <f t="shared" si="507"/>
        <v>0</v>
      </c>
      <c r="F2702" s="14">
        <f>IF(AND((B2702-$B$2)&gt;123,OR(((G2701*J2701/C2701*C2702)/(G2701*K2701/D2701*D2702))&lt;(4/6),((G2701*J2701/C2701*C2702)/(G2701*K2701/D2701*D2702))&gt;(6/4))),COUNTIF($E$2:E2702,1),0)</f>
        <v>0</v>
      </c>
      <c r="G2702" s="21">
        <f t="shared" si="508"/>
        <v>37058.854813014361</v>
      </c>
      <c r="H2702" s="12">
        <f t="shared" si="509"/>
        <v>4.7994181642553198</v>
      </c>
      <c r="I2702" s="12">
        <f t="shared" si="510"/>
        <v>77.007053340947863</v>
      </c>
      <c r="J2702" s="15">
        <f>IF(OR((ROW(F2702)-MATCH(MAX($F$2:F2702),$F$2:F2702,0))=1,(ROW(F2702)-MATCH(MAX($F$2:F2702),$F$2:F2702,0))&gt;123),IF(OR(((G2701*J2701/C2701*C2702)/(G2701*K2701/D2701*D2702))&lt;(4/6),((G2701*J2701/C2701*C2702)/(G2701*K2701/D2701*D2702))&gt;(6/4)),50%,((G2701*J2701/C2701*C2702)/((G2701*K2701/D2701*D2702)+(G2701*J2701/C2701*C2702)))),((G2701*J2701/C2701*C2702)/((G2701*K2701/D2701*D2702)+(G2701*J2701/C2701*C2702))))</f>
        <v>0.53013939156302514</v>
      </c>
      <c r="K2702" s="18">
        <f t="shared" si="504"/>
        <v>0.46986060843697486</v>
      </c>
      <c r="L2702" s="20">
        <f t="shared" si="505"/>
        <v>1.1282907782513882</v>
      </c>
      <c r="M2702" s="51">
        <f>IF(AND((B2702-$B$2)&gt;123,OR(((U2701*R2701/C2701*C2702)/(U2701*S2701/D2701*D2702))&lt;(4/6),((U2701*R2701/C2701*C2702)/(U2701*S2701/D2701*D2702))&gt;(6/4))),1,0)</f>
        <v>0</v>
      </c>
      <c r="N2702" s="51">
        <f>IF(AND((B2702-$B$2)&gt;123,OR(((U2701*R2701/C2701*C2702)/(U2701*S2701/D2701*D2702))&lt;(4/6),((U2701*R2701/C2701*C2702)/(U2701*S2701/D2701*D2702))&gt;(6/4))),COUNTIF($M$2:M2702,1),0)</f>
        <v>0</v>
      </c>
      <c r="O2702" s="51">
        <f>IF(OR((ROW(N2702)-MATCH(MAX($N$2:N2702),$N$2:N2702,0))=1,(ROW(N2702)-MATCH(MAX($N$2:N2702),$N$2:N2702,0))&gt;123),IF(OR(((U2701*R2701/C2701*C2702)/(U2701*S2701/D2701*D2702))&lt;(4/6),((U2701*R2701/C2701*C2702)/(U2701*S2701/D2701*D2702))&gt;(6/4)),1,0),0)</f>
        <v>0</v>
      </c>
      <c r="P2702" s="47">
        <f>IF(O2702=1,U2701/2/C2702,P2701)</f>
        <v>4.8509981495343588</v>
      </c>
      <c r="Q2702" s="47">
        <f>IF(O2702=1,U2701/2/D2702,Q2701)</f>
        <v>77.834658384261388</v>
      </c>
      <c r="R2702" s="41">
        <f>P2702*C2702/U2701</f>
        <v>0.52812735877776973</v>
      </c>
      <c r="S2702" s="41">
        <f>Q2702*D2702/U2701</f>
        <v>0.46807735112065268</v>
      </c>
      <c r="T2702" s="41">
        <f t="shared" si="511"/>
        <v>1.1282907782513887</v>
      </c>
      <c r="U2702" s="42">
        <f>P2702*C2702+Q2702*D2702</f>
        <v>37457.131254094136</v>
      </c>
      <c r="V2702" s="25">
        <f>B2702</f>
        <v>44973</v>
      </c>
      <c r="W2702">
        <f>C2702/C$2</f>
        <v>1.7807426896234608</v>
      </c>
      <c r="X2702">
        <f>D2702/D$2</f>
        <v>1.6203195987101395</v>
      </c>
      <c r="Y2702">
        <f t="shared" si="512"/>
        <v>1.8728565627047069</v>
      </c>
      <c r="AA2702" s="15">
        <f t="shared" si="513"/>
        <v>-7.323951394689332E-3</v>
      </c>
      <c r="AB2702" s="15">
        <f t="shared" si="514"/>
        <v>2.1630784188908514E-4</v>
      </c>
      <c r="AC2702" s="15">
        <f t="shared" si="515"/>
        <v>-3.7952901015775309E-3</v>
      </c>
    </row>
    <row r="2703" spans="1:29" x14ac:dyDescent="0.4">
      <c r="A2703" s="43">
        <f t="shared" si="506"/>
        <v>2023</v>
      </c>
      <c r="B2703" s="53">
        <v>44974</v>
      </c>
      <c r="C2703" s="45">
        <v>4034.5070000000001</v>
      </c>
      <c r="D2703" s="45">
        <f>VLOOKUP(B2703,'H11001.CSI  中证全债'!$A$2:$B$2792,2,0)</f>
        <v>226.1277</v>
      </c>
      <c r="E2703" s="14">
        <f t="shared" si="507"/>
        <v>0</v>
      </c>
      <c r="F2703" s="14">
        <f>IF(AND((B2703-$B$2)&gt;123,OR(((G2702*J2702/C2702*C2703)/(G2702*K2702/D2702*D2703))&lt;(4/6),((G2702*J2702/C2702*C2703)/(G2702*K2702/D2702*D2703))&gt;(6/4))),COUNTIF($E$2:E2703,1),0)</f>
        <v>0</v>
      </c>
      <c r="G2703" s="21">
        <f t="shared" si="508"/>
        <v>36776.714035381112</v>
      </c>
      <c r="H2703" s="12">
        <f t="shared" si="509"/>
        <v>4.7994181642553198</v>
      </c>
      <c r="I2703" s="12">
        <f t="shared" si="510"/>
        <v>77.007053340947863</v>
      </c>
      <c r="J2703" s="15">
        <f>IF(OR((ROW(F2703)-MATCH(MAX($F$2:F2703),$F$2:F2703,0))=1,(ROW(F2703)-MATCH(MAX($F$2:F2703),$F$2:F2703,0))&gt;123),IF(OR(((G2702*J2702/C2702*C2703)/(G2702*K2702/D2702*D2703))&lt;(4/6),((G2702*J2702/C2702*C2703)/(G2702*K2702/D2702*D2703))&gt;(6/4)),50%,((G2702*J2702/C2702*C2703)/((G2702*K2702/D2702*D2703)+(G2702*J2702/C2702*C2703)))),((G2702*J2702/C2702*C2703)/((G2702*K2702/D2702*D2703)+(G2702*J2702/C2702*C2703))))</f>
        <v>0.52650941465261836</v>
      </c>
      <c r="K2703" s="18">
        <f t="shared" si="504"/>
        <v>0.47349058534738164</v>
      </c>
      <c r="L2703" s="20">
        <f t="shared" si="505"/>
        <v>1.1119744107822944</v>
      </c>
      <c r="M2703" s="51">
        <f>IF(AND((B2703-$B$2)&gt;123,OR(((U2702*R2702/C2702*C2703)/(U2702*S2702/D2702*D2703))&lt;(4/6),((U2702*R2702/C2702*C2703)/(U2702*S2702/D2702*D2703))&gt;(6/4))),1,0)</f>
        <v>0</v>
      </c>
      <c r="N2703" s="51">
        <f>IF(AND((B2703-$B$2)&gt;123,OR(((U2702*R2702/C2702*C2703)/(U2702*S2702/D2702*D2703))&lt;(4/6),((U2702*R2702/C2702*C2703)/(U2702*S2702/D2702*D2703))&gt;(6/4))),COUNTIF($M$2:M2703,1),0)</f>
        <v>0</v>
      </c>
      <c r="O2703" s="51">
        <f>IF(OR((ROW(N2703)-MATCH(MAX($N$2:N2703),$N$2:N2703,0))=1,(ROW(N2703)-MATCH(MAX($N$2:N2703),$N$2:N2703,0))&gt;123),IF(OR(((U2702*R2702/C2702*C2703)/(U2702*S2702/D2702*D2703))&lt;(4/6),((U2702*R2702/C2702*C2703)/(U2702*S2702/D2702*D2703))&gt;(6/4)),1,0),0)</f>
        <v>0</v>
      </c>
      <c r="P2703" s="47">
        <f>IF(O2703=1,U2702/2/C2703,P2702)</f>
        <v>4.8509981495343588</v>
      </c>
      <c r="Q2703" s="47">
        <f>IF(O2703=1,U2702/2/D2703,Q2702)</f>
        <v>77.834658384261388</v>
      </c>
      <c r="R2703" s="41">
        <f>P2703*C2703/U2702</f>
        <v>0.5225009320259737</v>
      </c>
      <c r="S2703" s="41">
        <f>Q2703*D2703/U2702</f>
        <v>0.46988575182983261</v>
      </c>
      <c r="T2703" s="41">
        <f t="shared" si="511"/>
        <v>1.1119744107822949</v>
      </c>
      <c r="U2703" s="42">
        <f>P2703*C2703+Q2703*D2703</f>
        <v>37171.958272002157</v>
      </c>
      <c r="V2703" s="25">
        <f>B2703</f>
        <v>44974</v>
      </c>
      <c r="W2703">
        <f>C2703/C$2</f>
        <v>1.755085039584505</v>
      </c>
      <c r="X2703">
        <f>D2703/D$2</f>
        <v>1.6204063059835183</v>
      </c>
      <c r="Y2703">
        <f t="shared" si="512"/>
        <v>1.8585979136001078</v>
      </c>
      <c r="AA2703" s="15">
        <f t="shared" si="513"/>
        <v>-1.4408398354498475E-2</v>
      </c>
      <c r="AB2703" s="15">
        <f t="shared" si="514"/>
        <v>5.3512451153370222E-5</v>
      </c>
      <c r="AC2703" s="15">
        <f t="shared" si="515"/>
        <v>-7.6133161441938046E-3</v>
      </c>
    </row>
    <row r="2704" spans="1:29" x14ac:dyDescent="0.4">
      <c r="A2704" s="43">
        <f t="shared" si="506"/>
        <v>2023</v>
      </c>
      <c r="B2704" s="53">
        <v>44977</v>
      </c>
      <c r="C2704" s="45">
        <v>4133.4895999999999</v>
      </c>
      <c r="D2704" s="45">
        <f>VLOOKUP(B2704,'H11001.CSI  中证全债'!$A$2:$B$2792,2,0)</f>
        <v>226.01349999999999</v>
      </c>
      <c r="E2704" s="14">
        <f t="shared" si="507"/>
        <v>0</v>
      </c>
      <c r="F2704" s="14">
        <f>IF(AND((B2704-$B$2)&gt;123,OR(((G2703*J2703/C2703*C2704)/(G2703*K2703/D2703*D2704))&lt;(4/6),((G2703*J2703/C2703*C2704)/(G2703*K2703/D2703*D2704))&gt;(6/4))),COUNTIF($E$2:E2704,1),0)</f>
        <v>0</v>
      </c>
      <c r="G2704" s="21">
        <f t="shared" si="508"/>
        <v>37242.978718274797</v>
      </c>
      <c r="H2704" s="12">
        <f t="shared" si="509"/>
        <v>4.7994181642553198</v>
      </c>
      <c r="I2704" s="12">
        <f t="shared" si="510"/>
        <v>77.007053340947863</v>
      </c>
      <c r="J2704" s="15">
        <f>IF(OR((ROW(F2704)-MATCH(MAX($F$2:F2704),$F$2:F2704,0))=1,(ROW(F2704)-MATCH(MAX($F$2:F2704),$F$2:F2704,0))&gt;123),IF(OR(((G2703*J2703/C2703*C2704)/(G2703*K2703/D2703*D2704))&lt;(4/6),((G2703*J2703/C2703*C2704)/(G2703*K2703/D2703*D2704))&gt;(6/4)),50%,((G2703*J2703/C2703*C2704)/((G2703*K2703/D2703*D2704)+(G2703*J2703/C2703*C2704)))),((G2703*J2703/C2703*C2704)/((G2703*K2703/D2703*D2704)+(G2703*J2703/C2703*C2704))))</f>
        <v>0.53267342599172829</v>
      </c>
      <c r="K2704" s="18">
        <f t="shared" si="504"/>
        <v>0.46732657400827171</v>
      </c>
      <c r="L2704" s="20">
        <f t="shared" si="505"/>
        <v>1.1398312349819422</v>
      </c>
      <c r="M2704" s="51">
        <f>IF(AND((B2704-$B$2)&gt;123,OR(((U2703*R2703/C2703*C2704)/(U2703*S2703/D2703*D2704))&lt;(4/6),((U2703*R2703/C2703*C2704)/(U2703*S2703/D2703*D2704))&gt;(6/4))),1,0)</f>
        <v>0</v>
      </c>
      <c r="N2704" s="51">
        <f>IF(AND((B2704-$B$2)&gt;123,OR(((U2703*R2703/C2703*C2704)/(U2703*S2703/D2703*D2704))&lt;(4/6),((U2703*R2703/C2703*C2704)/(U2703*S2703/D2703*D2704))&gt;(6/4))),COUNTIF($M$2:M2704,1),0)</f>
        <v>0</v>
      </c>
      <c r="O2704" s="51">
        <f>IF(OR((ROW(N2704)-MATCH(MAX($N$2:N2704),$N$2:N2704,0))=1,(ROW(N2704)-MATCH(MAX($N$2:N2704),$N$2:N2704,0))&gt;123),IF(OR(((U2703*R2703/C2703*C2704)/(U2703*S2703/D2703*D2704))&lt;(4/6),((U2703*R2703/C2703*C2704)/(U2703*S2703/D2703*D2704))&gt;(6/4)),1,0),0)</f>
        <v>0</v>
      </c>
      <c r="P2704" s="47">
        <f>IF(O2704=1,U2703/2/C2704,P2703)</f>
        <v>4.8509981495343588</v>
      </c>
      <c r="Q2704" s="47">
        <f>IF(O2704=1,U2703/2/D2704,Q2703)</f>
        <v>77.834658384261388</v>
      </c>
      <c r="R2704" s="41">
        <f>P2704*C2704/U2703</f>
        <v>0.53942679731840504</v>
      </c>
      <c r="S2704" s="41">
        <f>Q2704*D2704/U2703</f>
        <v>0.47325146106120758</v>
      </c>
      <c r="T2704" s="41">
        <f t="shared" si="511"/>
        <v>1.1398312349819428</v>
      </c>
      <c r="U2704" s="42">
        <f>P2704*C2704+Q2704*D2704</f>
        <v>37643.233963450781</v>
      </c>
      <c r="V2704" s="25">
        <f>B2704</f>
        <v>44977</v>
      </c>
      <c r="W2704">
        <f>C2704/C$2</f>
        <v>1.7981442982347384</v>
      </c>
      <c r="X2704">
        <f>D2704/D$2</f>
        <v>1.6195879613041919</v>
      </c>
      <c r="Y2704">
        <f t="shared" si="512"/>
        <v>1.8821616981725391</v>
      </c>
      <c r="AA2704" s="15">
        <f t="shared" si="513"/>
        <v>2.4534001304248543E-2</v>
      </c>
      <c r="AB2704" s="15">
        <f t="shared" si="514"/>
        <v>-5.0502437339605688E-4</v>
      </c>
      <c r="AC2704" s="15">
        <f t="shared" si="515"/>
        <v>1.2678258379612783E-2</v>
      </c>
    </row>
    <row r="2705" spans="1:29" x14ac:dyDescent="0.4">
      <c r="A2705" s="43">
        <f t="shared" si="506"/>
        <v>2023</v>
      </c>
      <c r="B2705" s="53">
        <v>44978</v>
      </c>
      <c r="C2705" s="45">
        <v>4144.3536000000004</v>
      </c>
      <c r="D2705" s="45">
        <f>VLOOKUP(B2705,'H11001.CSI  中证全债'!$A$2:$B$2792,2,0)</f>
        <v>225.9479</v>
      </c>
      <c r="E2705" s="14">
        <f t="shared" si="507"/>
        <v>0</v>
      </c>
      <c r="F2705" s="14">
        <f>IF(AND((B2705-$B$2)&gt;123,OR(((G2704*J2704/C2704*C2705)/(G2704*K2704/D2704*D2705))&lt;(4/6),((G2704*J2704/C2704*C2705)/(G2704*K2704/D2704*D2705))&gt;(6/4))),COUNTIF($E$2:E2705,1),0)</f>
        <v>0</v>
      </c>
      <c r="G2705" s="21">
        <f t="shared" si="508"/>
        <v>37290.067934512103</v>
      </c>
      <c r="H2705" s="12">
        <f t="shared" si="509"/>
        <v>4.7994181642553198</v>
      </c>
      <c r="I2705" s="12">
        <f t="shared" si="510"/>
        <v>77.007053340947863</v>
      </c>
      <c r="J2705" s="15">
        <f>IF(OR((ROW(F2705)-MATCH(MAX($F$2:F2705),$F$2:F2705,0))=1,(ROW(F2705)-MATCH(MAX($F$2:F2705),$F$2:F2705,0))&gt;123),IF(OR(((G2704*J2704/C2704*C2705)/(G2704*K2704/D2704*D2705))&lt;(4/6),((G2704*J2704/C2704*C2705)/(G2704*K2704/D2704*D2705))&gt;(6/4)),50%,((G2704*J2704/C2704*C2705)/((G2704*K2704/D2704*D2705)+(G2704*J2704/C2704*C2705)))),((G2704*J2704/C2704*C2705)/((G2704*K2704/D2704*D2705)+(G2704*J2704/C2704*C2705))))</f>
        <v>0.53339902683653218</v>
      </c>
      <c r="K2705" s="18">
        <f t="shared" si="504"/>
        <v>0.46660097316346782</v>
      </c>
      <c r="L2705" s="20">
        <f t="shared" si="505"/>
        <v>1.1431588391686927</v>
      </c>
      <c r="M2705" s="51">
        <f>IF(AND((B2705-$B$2)&gt;123,OR(((U2704*R2704/C2704*C2705)/(U2704*S2704/D2704*D2705))&lt;(4/6),((U2704*R2704/C2704*C2705)/(U2704*S2704/D2704*D2705))&gt;(6/4))),1,0)</f>
        <v>0</v>
      </c>
      <c r="N2705" s="51">
        <f>IF(AND((B2705-$B$2)&gt;123,OR(((U2704*R2704/C2704*C2705)/(U2704*S2704/D2704*D2705))&lt;(4/6),((U2704*R2704/C2704*C2705)/(U2704*S2704/D2704*D2705))&gt;(6/4))),COUNTIF($M$2:M2705,1),0)</f>
        <v>0</v>
      </c>
      <c r="O2705" s="51">
        <f>IF(OR((ROW(N2705)-MATCH(MAX($N$2:N2705),$N$2:N2705,0))=1,(ROW(N2705)-MATCH(MAX($N$2:N2705),$N$2:N2705,0))&gt;123),IF(OR(((U2704*R2704/C2704*C2705)/(U2704*S2704/D2704*D2705))&lt;(4/6),((U2704*R2704/C2704*C2705)/(U2704*S2704/D2704*D2705))&gt;(6/4)),1,0),0)</f>
        <v>0</v>
      </c>
      <c r="P2705" s="47">
        <f>IF(O2705=1,U2704/2/C2705,P2704)</f>
        <v>4.8509981495343588</v>
      </c>
      <c r="Q2705" s="47">
        <f>IF(O2705=1,U2704/2/D2705,Q2704)</f>
        <v>77.834658384261388</v>
      </c>
      <c r="R2705" s="41">
        <f>P2705*C2705/U2704</f>
        <v>0.53407344502164789</v>
      </c>
      <c r="S2705" s="41">
        <f>Q2705*D2705/U2704</f>
        <v>0.46719093333523681</v>
      </c>
      <c r="T2705" s="41">
        <f t="shared" si="511"/>
        <v>1.1431588391686938</v>
      </c>
      <c r="U2705" s="42">
        <f>P2705*C2705+Q2705*D2705</f>
        <v>37690.829253757314</v>
      </c>
      <c r="V2705" s="25">
        <f>B2705</f>
        <v>44978</v>
      </c>
      <c r="W2705">
        <f>C2705/C$2</f>
        <v>1.8028703388315317</v>
      </c>
      <c r="X2705">
        <f>D2705/D$2</f>
        <v>1.6191178788964529</v>
      </c>
      <c r="Y2705">
        <f t="shared" si="512"/>
        <v>1.8845414626878658</v>
      </c>
      <c r="AA2705" s="15">
        <f t="shared" si="513"/>
        <v>2.6282877305414676E-3</v>
      </c>
      <c r="AB2705" s="15">
        <f t="shared" si="514"/>
        <v>-2.9024814889366812E-4</v>
      </c>
      <c r="AC2705" s="15">
        <f t="shared" si="515"/>
        <v>1.2643783568846434E-3</v>
      </c>
    </row>
    <row r="2706" spans="1:29" x14ac:dyDescent="0.4">
      <c r="A2706" s="43">
        <f t="shared" si="506"/>
        <v>2023</v>
      </c>
      <c r="B2706" s="53">
        <v>44979</v>
      </c>
      <c r="C2706" s="45">
        <v>4106.9506000000001</v>
      </c>
      <c r="D2706" s="45">
        <f>VLOOKUP(B2706,'H11001.CSI  中证全债'!$A$2:$B$2792,2,0)</f>
        <v>226.02440000000001</v>
      </c>
      <c r="E2706" s="14">
        <f t="shared" si="507"/>
        <v>0</v>
      </c>
      <c r="F2706" s="14">
        <f>IF(AND((B2706-$B$2)&gt;123,OR(((G2705*J2705/C2705*C2706)/(G2705*K2705/D2705*D2706))&lt;(4/6),((G2705*J2705/C2705*C2706)/(G2705*K2705/D2705*D2706))&gt;(6/4))),COUNTIF($E$2:E2706,1),0)</f>
        <v>0</v>
      </c>
      <c r="G2706" s="21">
        <f t="shared" si="508"/>
        <v>37116.44633649505</v>
      </c>
      <c r="H2706" s="12">
        <f t="shared" si="509"/>
        <v>4.7994181642553198</v>
      </c>
      <c r="I2706" s="12">
        <f t="shared" si="510"/>
        <v>77.007053340947863</v>
      </c>
      <c r="J2706" s="15">
        <f>IF(OR((ROW(F2706)-MATCH(MAX($F$2:F2706),$F$2:F2706,0))=1,(ROW(F2706)-MATCH(MAX($F$2:F2706),$F$2:F2706,0))&gt;123),IF(OR(((G2705*J2705/C2705*C2706)/(G2705*K2705/D2705*D2706))&lt;(4/6),((G2705*J2705/C2705*C2706)/(G2705*K2705/D2705*D2706))&gt;(6/4)),50%,((G2705*J2705/C2705*C2706)/((G2705*K2705/D2705*D2706)+(G2705*J2705/C2705*C2706)))),((G2705*J2705/C2705*C2706)/((G2705*K2705/D2705*D2706)+(G2705*J2705/C2705*C2706))))</f>
        <v>0.53105766459000447</v>
      </c>
      <c r="K2706" s="18">
        <f t="shared" si="504"/>
        <v>0.46894233540999553</v>
      </c>
      <c r="L2706" s="20">
        <f t="shared" si="505"/>
        <v>1.1324583525300644</v>
      </c>
      <c r="M2706" s="51">
        <f>IF(AND((B2706-$B$2)&gt;123,OR(((U2705*R2705/C2705*C2706)/(U2705*S2705/D2705*D2706))&lt;(4/6),((U2705*R2705/C2705*C2706)/(U2705*S2705/D2705*D2706))&gt;(6/4))),1,0)</f>
        <v>0</v>
      </c>
      <c r="N2706" s="51">
        <f>IF(AND((B2706-$B$2)&gt;123,OR(((U2705*R2705/C2705*C2706)/(U2705*S2705/D2705*D2706))&lt;(4/6),((U2705*R2705/C2705*C2706)/(U2705*S2705/D2705*D2706))&gt;(6/4))),COUNTIF($M$2:M2706,1),0)</f>
        <v>0</v>
      </c>
      <c r="O2706" s="51">
        <f>IF(OR((ROW(N2706)-MATCH(MAX($N$2:N2706),$N$2:N2706,0))=1,(ROW(N2706)-MATCH(MAX($N$2:N2706),$N$2:N2706,0))&gt;123),IF(OR(((U2705*R2705/C2705*C2706)/(U2705*S2705/D2705*D2706))&lt;(4/6),((U2705*R2705/C2705*C2706)/(U2705*S2705/D2705*D2706))&gt;(6/4)),1,0),0)</f>
        <v>0</v>
      </c>
      <c r="P2706" s="47">
        <f>IF(O2706=1,U2705/2/C2706,P2705)</f>
        <v>4.8509981495343588</v>
      </c>
      <c r="Q2706" s="47">
        <f>IF(O2706=1,U2705/2/D2706,Q2705)</f>
        <v>77.834658384261388</v>
      </c>
      <c r="R2706" s="41">
        <f>P2706*C2706/U2705</f>
        <v>0.52858507375087715</v>
      </c>
      <c r="S2706" s="41">
        <f>Q2706*D2706/U2705</f>
        <v>0.46675895194728012</v>
      </c>
      <c r="T2706" s="41">
        <f t="shared" si="511"/>
        <v>1.1324583525300662</v>
      </c>
      <c r="U2706" s="42">
        <f>P2706*C2706+Q2706*D2706</f>
        <v>37515.341721336677</v>
      </c>
      <c r="V2706" s="25">
        <f>B2706</f>
        <v>44979</v>
      </c>
      <c r="W2706">
        <f>C2706/C$2</f>
        <v>1.7865993432091225</v>
      </c>
      <c r="X2706">
        <f>D2706/D$2</f>
        <v>1.6196660695091365</v>
      </c>
      <c r="Y2706">
        <f t="shared" si="512"/>
        <v>1.8757670860668338</v>
      </c>
      <c r="AA2706" s="15">
        <f t="shared" si="513"/>
        <v>-9.0250503721497344E-3</v>
      </c>
      <c r="AB2706" s="15">
        <f t="shared" si="514"/>
        <v>3.3857362692901738E-4</v>
      </c>
      <c r="AC2706" s="15">
        <f t="shared" si="515"/>
        <v>-4.6559743018428357E-3</v>
      </c>
    </row>
    <row r="2707" spans="1:29" x14ac:dyDescent="0.4">
      <c r="A2707" s="43">
        <f t="shared" si="506"/>
        <v>2023</v>
      </c>
      <c r="B2707" s="53">
        <v>44980</v>
      </c>
      <c r="C2707" s="45">
        <v>4103.6463000000003</v>
      </c>
      <c r="D2707" s="45">
        <f>VLOOKUP(B2707,'H11001.CSI  中证全债'!$A$2:$B$2792,2,0)</f>
        <v>226.02539999999999</v>
      </c>
      <c r="E2707" s="14">
        <f t="shared" si="507"/>
        <v>0</v>
      </c>
      <c r="F2707" s="14">
        <f>IF(AND((B2707-$B$2)&gt;123,OR(((G2706*J2706/C2706*C2707)/(G2706*K2706/D2706*D2707))&lt;(4/6),((G2706*J2706/C2706*C2707)/(G2706*K2706/D2706*D2707))&gt;(6/4))),COUNTIF($E$2:E2707,1),0)</f>
        <v>0</v>
      </c>
      <c r="G2707" s="21">
        <f t="shared" si="508"/>
        <v>37100.664626108235</v>
      </c>
      <c r="H2707" s="12">
        <f t="shared" si="509"/>
        <v>4.7994181642553198</v>
      </c>
      <c r="I2707" s="12">
        <f t="shared" si="510"/>
        <v>77.007053340947863</v>
      </c>
      <c r="J2707" s="15">
        <f>IF(OR((ROW(F2707)-MATCH(MAX($F$2:F2707),$F$2:F2707,0))=1,(ROW(F2707)-MATCH(MAX($F$2:F2707),$F$2:F2707,0))&gt;123),IF(OR(((G2706*J2706/C2706*C2707)/(G2706*K2706/D2706*D2707))&lt;(4/6),((G2706*J2706/C2706*C2707)/(G2706*K2706/D2706*D2707))&gt;(6/4)),50%,((G2706*J2706/C2706*C2707)/((G2706*K2706/D2706*D2707)+(G2706*J2706/C2706*C2707)))),((G2706*J2706/C2706*C2707)/((G2706*K2706/D2706*D2707)+(G2706*J2706/C2706*C2707))))</f>
        <v>0.53085611242768471</v>
      </c>
      <c r="K2707" s="18">
        <f t="shared" si="504"/>
        <v>0.46914388757231529</v>
      </c>
      <c r="L2707" s="20">
        <f t="shared" si="505"/>
        <v>1.1315422122937857</v>
      </c>
      <c r="M2707" s="51">
        <f>IF(AND((B2707-$B$2)&gt;123,OR(((U2706*R2706/C2706*C2707)/(U2706*S2706/D2706*D2707))&lt;(4/6),((U2706*R2706/C2706*C2707)/(U2706*S2706/D2706*D2707))&gt;(6/4))),1,0)</f>
        <v>0</v>
      </c>
      <c r="N2707" s="51">
        <f>IF(AND((B2707-$B$2)&gt;123,OR(((U2706*R2706/C2706*C2707)/(U2706*S2706/D2706*D2707))&lt;(4/6),((U2706*R2706/C2706*C2707)/(U2706*S2706/D2706*D2707))&gt;(6/4))),COUNTIF($M$2:M2707,1),0)</f>
        <v>0</v>
      </c>
      <c r="O2707" s="51">
        <f>IF(OR((ROW(N2707)-MATCH(MAX($N$2:N2707),$N$2:N2707,0))=1,(ROW(N2707)-MATCH(MAX($N$2:N2707),$N$2:N2707,0))&gt;123),IF(OR(((U2706*R2706/C2706*C2707)/(U2706*S2706/D2706*D2707))&lt;(4/6),((U2706*R2706/C2706*C2707)/(U2706*S2706/D2706*D2707))&gt;(6/4)),1,0),0)</f>
        <v>0</v>
      </c>
      <c r="P2707" s="47">
        <f>IF(O2707=1,U2706/2/C2707,P2706)</f>
        <v>4.8509981495343588</v>
      </c>
      <c r="Q2707" s="47">
        <f>IF(O2707=1,U2706/2/D2707,Q2706)</f>
        <v>77.834658384261388</v>
      </c>
      <c r="R2707" s="41">
        <f>P2707*C2707/U2706</f>
        <v>0.53063039530629219</v>
      </c>
      <c r="S2707" s="41">
        <f>Q2707*D2707/U2706</f>
        <v>0.46894441015208232</v>
      </c>
      <c r="T2707" s="41">
        <f t="shared" si="511"/>
        <v>1.1315422122937868</v>
      </c>
      <c r="U2707" s="42">
        <f>P2707*C2707+Q2707*D2707</f>
        <v>37499.390402809557</v>
      </c>
      <c r="V2707" s="25">
        <f>B2707</f>
        <v>44980</v>
      </c>
      <c r="W2707">
        <f>C2707/C$2</f>
        <v>1.7851619116973421</v>
      </c>
      <c r="X2707">
        <f>D2707/D$2</f>
        <v>1.6196732353994983</v>
      </c>
      <c r="Y2707">
        <f t="shared" si="512"/>
        <v>1.8749695201404779</v>
      </c>
      <c r="AA2707" s="15">
        <f t="shared" si="513"/>
        <v>-8.0456287932950676E-4</v>
      </c>
      <c r="AB2707" s="15">
        <f t="shared" si="514"/>
        <v>4.4243010930422599E-6</v>
      </c>
      <c r="AC2707" s="15">
        <f t="shared" si="515"/>
        <v>-4.2519454162526227E-4</v>
      </c>
    </row>
    <row r="2708" spans="1:29" x14ac:dyDescent="0.4">
      <c r="A2708" s="43">
        <f t="shared" si="506"/>
        <v>2023</v>
      </c>
      <c r="B2708" s="53">
        <v>44981</v>
      </c>
      <c r="C2708" s="45">
        <v>4061.0457000000001</v>
      </c>
      <c r="D2708" s="45">
        <f>VLOOKUP(B2708,'H11001.CSI  中证全债'!$A$2:$B$2792,2,0)</f>
        <v>226.00450000000001</v>
      </c>
      <c r="E2708" s="14">
        <f t="shared" si="507"/>
        <v>0</v>
      </c>
      <c r="F2708" s="14">
        <f>IF(AND((B2708-$B$2)&gt;123,OR(((G2707*J2707/C2707*C2708)/(G2707*K2707/D2707*D2708))&lt;(4/6),((G2707*J2707/C2707*C2708)/(G2707*K2707/D2707*D2708))&gt;(6/4))),COUNTIF($E$2:E2708,1),0)</f>
        <v>0</v>
      </c>
      <c r="G2708" s="21">
        <f t="shared" si="508"/>
        <v>36894.59708524523</v>
      </c>
      <c r="H2708" s="12">
        <f t="shared" si="509"/>
        <v>4.7994181642553198</v>
      </c>
      <c r="I2708" s="12">
        <f t="shared" si="510"/>
        <v>77.007053340947863</v>
      </c>
      <c r="J2708" s="15">
        <f>IF(OR((ROW(F2708)-MATCH(MAX($F$2:F2708),$F$2:F2708,0))=1,(ROW(F2708)-MATCH(MAX($F$2:F2708),$F$2:F2708,0))&gt;123),IF(OR(((G2707*J2707/C2707*C2708)/(G2707*K2707/D2707*D2708))&lt;(4/6),((G2707*J2707/C2707*C2708)/(G2707*K2707/D2707*D2708))&gt;(6/4)),50%,((G2707*J2707/C2707*C2708)/((G2707*K2707/D2707*D2708)+(G2707*J2707/C2707*C2708)))),((G2707*J2707/C2707*C2708)/((G2707*K2707/D2707*D2708)+(G2707*J2707/C2707*C2708))))</f>
        <v>0.52827942404189054</v>
      </c>
      <c r="K2708" s="18">
        <f t="shared" si="504"/>
        <v>0.47172057595810946</v>
      </c>
      <c r="L2708" s="20">
        <f t="shared" si="505"/>
        <v>1.1198990482213007</v>
      </c>
      <c r="M2708" s="51">
        <f>IF(AND((B2708-$B$2)&gt;123,OR(((U2707*R2707/C2707*C2708)/(U2707*S2707/D2707*D2708))&lt;(4/6),((U2707*R2707/C2707*C2708)/(U2707*S2707/D2707*D2708))&gt;(6/4))),1,0)</f>
        <v>0</v>
      </c>
      <c r="N2708" s="51">
        <f>IF(AND((B2708-$B$2)&gt;123,OR(((U2707*R2707/C2707*C2708)/(U2707*S2707/D2707*D2708))&lt;(4/6),((U2707*R2707/C2707*C2708)/(U2707*S2707/D2707*D2708))&gt;(6/4))),COUNTIF($M$2:M2708,1),0)</f>
        <v>0</v>
      </c>
      <c r="O2708" s="51">
        <f>IF(OR((ROW(N2708)-MATCH(MAX($N$2:N2708),$N$2:N2708,0))=1,(ROW(N2708)-MATCH(MAX($N$2:N2708),$N$2:N2708,0))&gt;123),IF(OR(((U2707*R2707/C2707*C2708)/(U2707*S2707/D2707*D2708))&lt;(4/6),((U2707*R2707/C2707*C2708)/(U2707*S2707/D2707*D2708))&gt;(6/4)),1,0),0)</f>
        <v>0</v>
      </c>
      <c r="P2708" s="47">
        <f>IF(O2708=1,U2707/2/C2708,P2707)</f>
        <v>4.8509981495343588</v>
      </c>
      <c r="Q2708" s="47">
        <f>IF(O2708=1,U2707/2/D2708,Q2707)</f>
        <v>77.834658384261388</v>
      </c>
      <c r="R2708" s="41">
        <f>P2708*C2708/U2707</f>
        <v>0.5253452113290481</v>
      </c>
      <c r="S2708" s="41">
        <f>Q2708*D2708/U2707</f>
        <v>0.46910050701751782</v>
      </c>
      <c r="T2708" s="41">
        <f t="shared" si="511"/>
        <v>1.1198990482213014</v>
      </c>
      <c r="U2708" s="42">
        <f>P2708*C2708+Q2708*D2708</f>
        <v>37291.10822668027</v>
      </c>
      <c r="V2708" s="25">
        <f>B2708</f>
        <v>44981</v>
      </c>
      <c r="W2708">
        <f>C2708/C$2</f>
        <v>1.7666298641045819</v>
      </c>
      <c r="X2708">
        <f>D2708/D$2</f>
        <v>1.619523468290935</v>
      </c>
      <c r="Y2708">
        <f t="shared" si="512"/>
        <v>1.8645554113340135</v>
      </c>
      <c r="AA2708" s="15">
        <f t="shared" si="513"/>
        <v>-1.0381157849788436E-2</v>
      </c>
      <c r="AB2708" s="15">
        <f t="shared" si="514"/>
        <v>-9.2467483743030598E-5</v>
      </c>
      <c r="AC2708" s="15">
        <f t="shared" si="515"/>
        <v>-5.5542816534340789E-3</v>
      </c>
    </row>
    <row r="2709" spans="1:29" x14ac:dyDescent="0.4">
      <c r="A2709" s="43">
        <f t="shared" si="506"/>
        <v>2023</v>
      </c>
      <c r="B2709" s="53">
        <v>44984</v>
      </c>
      <c r="C2709" s="45">
        <v>4043.8444</v>
      </c>
      <c r="D2709" s="45">
        <f>VLOOKUP(B2709,'H11001.CSI  中证全债'!$A$2:$B$2792,2,0)</f>
        <v>226.07509999999999</v>
      </c>
      <c r="E2709" s="14">
        <f t="shared" si="507"/>
        <v>0</v>
      </c>
      <c r="F2709" s="14">
        <f>IF(AND((B2709-$B$2)&gt;123,OR(((G2708*J2708/C2708*C2709)/(G2708*K2708/D2708*D2709))&lt;(4/6),((G2708*J2708/C2708*C2709)/(G2708*K2708/D2708*D2709))&gt;(6/4))),COUNTIF($E$2:E2709,1),0)</f>
        <v>0</v>
      </c>
      <c r="G2709" s="21">
        <f t="shared" si="508"/>
        <v>36817.477551542295</v>
      </c>
      <c r="H2709" s="12">
        <f t="shared" si="509"/>
        <v>4.7994181642553198</v>
      </c>
      <c r="I2709" s="12">
        <f t="shared" si="510"/>
        <v>77.007053340947863</v>
      </c>
      <c r="J2709" s="15">
        <f>IF(OR((ROW(F2709)-MATCH(MAX($F$2:F2709),$F$2:F2709,0))=1,(ROW(F2709)-MATCH(MAX($F$2:F2709),$F$2:F2709,0))&gt;123),IF(OR(((G2708*J2708/C2708*C2709)/(G2708*K2708/D2708*D2709))&lt;(4/6),((G2708*J2708/C2708*C2709)/(G2708*K2708/D2708*D2709))&gt;(6/4)),50%,((G2708*J2708/C2708*C2709)/((G2708*K2708/D2708*D2709)+(G2708*J2708/C2708*C2709)))),((G2708*J2708/C2708*C2709)/((G2708*K2708/D2708*D2709)+(G2708*J2708/C2708*C2709))))</f>
        <v>0.52714367081807723</v>
      </c>
      <c r="K2709" s="18">
        <f t="shared" si="504"/>
        <v>0.47285632918192277</v>
      </c>
      <c r="L2709" s="20">
        <f t="shared" si="505"/>
        <v>1.1148072644603819</v>
      </c>
      <c r="M2709" s="51">
        <f>IF(AND((B2709-$B$2)&gt;123,OR(((U2708*R2708/C2708*C2709)/(U2708*S2708/D2708*D2709))&lt;(4/6),((U2708*R2708/C2708*C2709)/(U2708*S2708/D2708*D2709))&gt;(6/4))),1,0)</f>
        <v>0</v>
      </c>
      <c r="N2709" s="51">
        <f>IF(AND((B2709-$B$2)&gt;123,OR(((U2708*R2708/C2708*C2709)/(U2708*S2708/D2708*D2709))&lt;(4/6),((U2708*R2708/C2708*C2709)/(U2708*S2708/D2708*D2709))&gt;(6/4))),COUNTIF($M$2:M2709,1),0)</f>
        <v>0</v>
      </c>
      <c r="O2709" s="51">
        <f>IF(OR((ROW(N2709)-MATCH(MAX($N$2:N2709),$N$2:N2709,0))=1,(ROW(N2709)-MATCH(MAX($N$2:N2709),$N$2:N2709,0))&gt;123),IF(OR(((U2708*R2708/C2708*C2709)/(U2708*S2708/D2708*D2709))&lt;(4/6),((U2708*R2708/C2708*C2709)/(U2708*S2708/D2708*D2709))&gt;(6/4)),1,0),0)</f>
        <v>0</v>
      </c>
      <c r="P2709" s="47">
        <f>IF(O2709=1,U2708/2/C2709,P2708)</f>
        <v>4.8509981495343588</v>
      </c>
      <c r="Q2709" s="47">
        <f>IF(O2709=1,U2708/2/D2709,Q2708)</f>
        <v>77.834658384261388</v>
      </c>
      <c r="R2709" s="41">
        <f>P2709*C2709/U2708</f>
        <v>0.52604180015679824</v>
      </c>
      <c r="S2709" s="41">
        <f>Q2709*D2709/U2708</f>
        <v>0.47186793352250572</v>
      </c>
      <c r="T2709" s="41">
        <f t="shared" si="511"/>
        <v>1.1148072644603826</v>
      </c>
      <c r="U2709" s="42">
        <f>P2709*C2709+Q2709*D2709</f>
        <v>37213.159879092607</v>
      </c>
      <c r="V2709" s="25">
        <f>B2709</f>
        <v>44984</v>
      </c>
      <c r="W2709">
        <f>C2709/C$2</f>
        <v>1.7591469809936082</v>
      </c>
      <c r="X2709">
        <f>D2709/D$2</f>
        <v>1.6200293801504835</v>
      </c>
      <c r="Y2709">
        <f t="shared" si="512"/>
        <v>1.8606579939546304</v>
      </c>
      <c r="AA2709" s="15">
        <f t="shared" si="513"/>
        <v>-4.2356824499660828E-3</v>
      </c>
      <c r="AB2709" s="15">
        <f t="shared" si="514"/>
        <v>3.1238316051229731E-4</v>
      </c>
      <c r="AC2709" s="15">
        <f t="shared" si="515"/>
        <v>-2.0902663206960881E-3</v>
      </c>
    </row>
    <row r="2710" spans="1:29" x14ac:dyDescent="0.4">
      <c r="A2710" s="43">
        <f t="shared" si="506"/>
        <v>2023</v>
      </c>
      <c r="B2710" s="53">
        <v>44985</v>
      </c>
      <c r="C2710" s="45">
        <v>4069.4587000000001</v>
      </c>
      <c r="D2710" s="45">
        <f>VLOOKUP(B2710,'H11001.CSI  中证全债'!$A$2:$B$2792,2,0)</f>
        <v>226.06960000000001</v>
      </c>
      <c r="E2710" s="14">
        <f t="shared" si="507"/>
        <v>0</v>
      </c>
      <c r="F2710" s="14">
        <f>IF(AND((B2710-$B$2)&gt;123,OR(((G2709*J2709/C2709*C2710)/(G2709*K2709/D2709*D2710))&lt;(4/6),((G2709*J2709/C2709*C2710)/(G2709*K2709/D2709*D2710))&gt;(6/4))),COUNTIF($E$2:E2710,1),0)</f>
        <v>0</v>
      </c>
      <c r="G2710" s="21">
        <f t="shared" si="508"/>
        <v>36939.987749433603</v>
      </c>
      <c r="H2710" s="12">
        <f t="shared" si="509"/>
        <v>4.7994181642553198</v>
      </c>
      <c r="I2710" s="12">
        <f t="shared" si="510"/>
        <v>77.007053340947863</v>
      </c>
      <c r="J2710" s="15">
        <f>IF(OR((ROW(F2710)-MATCH(MAX($F$2:F2710),$F$2:F2710,0))=1,(ROW(F2710)-MATCH(MAX($F$2:F2710),$F$2:F2710,0))&gt;123),IF(OR(((G2709*J2709/C2709*C2710)/(G2709*K2709/D2709*D2710))&lt;(4/6),((G2709*J2709/C2709*C2710)/(G2709*K2709/D2709*D2710))&gt;(6/4)),50%,((G2709*J2709/C2709*C2710)/((G2709*K2709/D2709*D2710)+(G2709*J2709/C2709*C2710)))),((G2709*J2709/C2709*C2710)/((G2709*K2709/D2709*D2710)+(G2709*J2709/C2709*C2710))))</f>
        <v>0.52872334814908839</v>
      </c>
      <c r="K2710" s="18">
        <f t="shared" si="504"/>
        <v>0.47127665185091161</v>
      </c>
      <c r="L2710" s="20">
        <f t="shared" si="505"/>
        <v>1.1218959099131227</v>
      </c>
      <c r="M2710" s="51">
        <f>IF(AND((B2710-$B$2)&gt;123,OR(((U2709*R2709/C2709*C2710)/(U2709*S2709/D2709*D2710))&lt;(4/6),((U2709*R2709/C2709*C2710)/(U2709*S2709/D2709*D2710))&gt;(6/4))),1,0)</f>
        <v>0</v>
      </c>
      <c r="N2710" s="51">
        <f>IF(AND((B2710-$B$2)&gt;123,OR(((U2709*R2709/C2709*C2710)/(U2709*S2709/D2709*D2710))&lt;(4/6),((U2709*R2709/C2709*C2710)/(U2709*S2709/D2709*D2710))&gt;(6/4))),COUNTIF($M$2:M2710,1),0)</f>
        <v>0</v>
      </c>
      <c r="O2710" s="51">
        <f>IF(OR((ROW(N2710)-MATCH(MAX($N$2:N2710),$N$2:N2710,0))=1,(ROW(N2710)-MATCH(MAX($N$2:N2710),$N$2:N2710,0))&gt;123),IF(OR(((U2709*R2709/C2709*C2710)/(U2709*S2709/D2709*D2710))&lt;(4/6),((U2709*R2709/C2709*C2710)/(U2709*S2709/D2709*D2710))&gt;(6/4)),1,0),0)</f>
        <v>0</v>
      </c>
      <c r="P2710" s="47">
        <f>IF(O2710=1,U2709/2/C2710,P2709)</f>
        <v>4.8509981495343588</v>
      </c>
      <c r="Q2710" s="47">
        <f>IF(O2710=1,U2709/2/D2710,Q2709)</f>
        <v>77.834658384261388</v>
      </c>
      <c r="R2710" s="41">
        <f>P2710*C2710/U2709</f>
        <v>0.53048267568370366</v>
      </c>
      <c r="S2710" s="41">
        <f>Q2710*D2710/U2709</f>
        <v>0.4728448254390934</v>
      </c>
      <c r="T2710" s="41">
        <f t="shared" si="511"/>
        <v>1.1218959099131234</v>
      </c>
      <c r="U2710" s="42">
        <f>P2710*C2710+Q2710*D2710</f>
        <v>37336.986710373116</v>
      </c>
      <c r="V2710" s="25">
        <f>B2710</f>
        <v>44985</v>
      </c>
      <c r="W2710">
        <f>C2710/C$2</f>
        <v>1.7702896744452317</v>
      </c>
      <c r="X2710">
        <f>D2710/D$2</f>
        <v>1.6199899677534932</v>
      </c>
      <c r="Y2710">
        <f t="shared" si="512"/>
        <v>1.8668493355186557</v>
      </c>
      <c r="AA2710" s="15">
        <f t="shared" si="513"/>
        <v>6.3341457945313984E-3</v>
      </c>
      <c r="AB2710" s="15">
        <f t="shared" si="514"/>
        <v>-2.4328198903744713E-5</v>
      </c>
      <c r="AC2710" s="15">
        <f t="shared" si="515"/>
        <v>3.3275011227971163E-3</v>
      </c>
    </row>
    <row r="2711" spans="1:29" x14ac:dyDescent="0.4">
      <c r="A2711" s="43">
        <f t="shared" si="506"/>
        <v>2023</v>
      </c>
      <c r="B2711" s="53">
        <v>44986</v>
      </c>
      <c r="C2711" s="45">
        <v>4126.9414999999999</v>
      </c>
      <c r="D2711" s="45">
        <f>VLOOKUP(B2711,'H11001.CSI  中证全债'!$A$2:$B$2792,2,0)</f>
        <v>226.12729999999999</v>
      </c>
      <c r="E2711" s="14">
        <f t="shared" si="507"/>
        <v>0</v>
      </c>
      <c r="F2711" s="14">
        <f>IF(AND((B2711-$B$2)&gt;123,OR(((G2710*J2710/C2710*C2711)/(G2710*K2710/D2710*D2711))&lt;(4/6),((G2710*J2710/C2710*C2711)/(G2710*K2710/D2710*D2711))&gt;(6/4))),COUNTIF($E$2:E2711,1),0)</f>
        <v>0</v>
      </c>
      <c r="G2711" s="21">
        <f t="shared" si="508"/>
        <v>37220.315050863632</v>
      </c>
      <c r="H2711" s="12">
        <f t="shared" si="509"/>
        <v>4.7994181642553198</v>
      </c>
      <c r="I2711" s="12">
        <f t="shared" si="510"/>
        <v>77.007053340947863</v>
      </c>
      <c r="J2711" s="15">
        <f>IF(OR((ROW(F2711)-MATCH(MAX($F$2:F2711),$F$2:F2711,0))=1,(ROW(F2711)-MATCH(MAX($F$2:F2711),$F$2:F2711,0))&gt;123),IF(OR(((G2710*J2710/C2710*C2711)/(G2710*K2710/D2710*D2711))&lt;(4/6),((G2710*J2710/C2710*C2711)/(G2710*K2710/D2710*D2711))&gt;(6/4)),50%,((G2710*J2710/C2710*C2711)/((G2710*K2710/D2710*D2711)+(G2710*J2710/C2710*C2711)))),((G2710*J2710/C2710*C2711)/((G2710*K2710/D2710*D2711)+(G2710*J2710/C2710*C2711))))</f>
        <v>0.53215342134669852</v>
      </c>
      <c r="K2711" s="18">
        <f t="shared" si="504"/>
        <v>0.46784657865330148</v>
      </c>
      <c r="L2711" s="20">
        <f t="shared" si="505"/>
        <v>1.1374528437901685</v>
      </c>
      <c r="M2711" s="51">
        <f>IF(AND((B2711-$B$2)&gt;123,OR(((U2710*R2710/C2710*C2711)/(U2710*S2710/D2710*D2711))&lt;(4/6),((U2710*R2710/C2710*C2711)/(U2710*S2710/D2710*D2711))&gt;(6/4))),1,0)</f>
        <v>0</v>
      </c>
      <c r="N2711" s="51">
        <f>IF(AND((B2711-$B$2)&gt;123,OR(((U2710*R2710/C2710*C2711)/(U2710*S2710/D2710*D2711))&lt;(4/6),((U2710*R2710/C2710*C2711)/(U2710*S2710/D2710*D2711))&gt;(6/4))),COUNTIF($M$2:M2711,1),0)</f>
        <v>0</v>
      </c>
      <c r="O2711" s="51">
        <f>IF(OR((ROW(N2711)-MATCH(MAX($N$2:N2711),$N$2:N2711,0))=1,(ROW(N2711)-MATCH(MAX($N$2:N2711),$N$2:N2711,0))&gt;123),IF(OR(((U2710*R2710/C2710*C2711)/(U2710*S2710/D2710*D2711))&lt;(4/6),((U2710*R2710/C2710*C2711)/(U2710*S2710/D2710*D2711))&gt;(6/4)),1,0),0)</f>
        <v>0</v>
      </c>
      <c r="P2711" s="47">
        <f>IF(O2711=1,U2710/2/C2711,P2710)</f>
        <v>4.8509981495343588</v>
      </c>
      <c r="Q2711" s="47">
        <f>IF(O2711=1,U2710/2/D2711,Q2710)</f>
        <v>77.834658384261388</v>
      </c>
      <c r="R2711" s="41">
        <f>P2711*C2711/U2710</f>
        <v>0.53619178577618243</v>
      </c>
      <c r="S2711" s="41">
        <f>Q2711*D2711/U2710</f>
        <v>0.47139693632441781</v>
      </c>
      <c r="T2711" s="41">
        <f t="shared" si="511"/>
        <v>1.1374528437901694</v>
      </c>
      <c r="U2711" s="42">
        <f>P2711*C2711+Q2711*D2711</f>
        <v>37620.326726591942</v>
      </c>
      <c r="V2711" s="25">
        <f>B2711</f>
        <v>44986</v>
      </c>
      <c r="W2711">
        <f>C2711/C$2</f>
        <v>1.795295753828271</v>
      </c>
      <c r="X2711">
        <f>D2711/D$2</f>
        <v>1.6204034396273734</v>
      </c>
      <c r="Y2711">
        <f t="shared" si="512"/>
        <v>1.8810163363295971</v>
      </c>
      <c r="AA2711" s="15">
        <f t="shared" si="513"/>
        <v>1.4125416729256823E-2</v>
      </c>
      <c r="AB2711" s="15">
        <f t="shared" si="514"/>
        <v>2.5523113235914607E-4</v>
      </c>
      <c r="AC2711" s="15">
        <f t="shared" si="515"/>
        <v>7.5887221006003536E-3</v>
      </c>
    </row>
    <row r="2712" spans="1:29" x14ac:dyDescent="0.4">
      <c r="A2712" s="43">
        <f t="shared" si="506"/>
        <v>2023</v>
      </c>
      <c r="B2712" s="53">
        <v>44987</v>
      </c>
      <c r="C2712" s="45">
        <v>4117.7376999999997</v>
      </c>
      <c r="D2712" s="45">
        <f>VLOOKUP(B2712,'H11001.CSI  中证全债'!$A$2:$B$2792,2,0)</f>
        <v>226.11709999999999</v>
      </c>
      <c r="E2712" s="14">
        <f t="shared" si="507"/>
        <v>0</v>
      </c>
      <c r="F2712" s="14">
        <f>IF(AND((B2712-$B$2)&gt;123,OR(((G2711*J2711/C2711*C2712)/(G2711*K2711/D2711*D2712))&lt;(4/6),((G2711*J2711/C2711*C2712)/(G2711*K2711/D2711*D2712))&gt;(6/4))),COUNTIF($E$2:E2712,1),0)</f>
        <v>0</v>
      </c>
      <c r="G2712" s="21">
        <f t="shared" si="508"/>
        <v>37175.356694019385</v>
      </c>
      <c r="H2712" s="12">
        <f t="shared" si="509"/>
        <v>4.7994181642553198</v>
      </c>
      <c r="I2712" s="12">
        <f t="shared" si="510"/>
        <v>77.007053340947863</v>
      </c>
      <c r="J2712" s="15">
        <f>IF(OR((ROW(F2712)-MATCH(MAX($F$2:F2712),$F$2:F2712,0))=1,(ROW(F2712)-MATCH(MAX($F$2:F2712),$F$2:F2712,0))&gt;123),IF(OR(((G2711*J2711/C2711*C2712)/(G2711*K2711/D2711*D2712))&lt;(4/6),((G2711*J2711/C2711*C2712)/(G2711*K2711/D2711*D2712))&gt;(6/4)),50%,((G2711*J2711/C2711*C2712)/((G2711*K2711/D2711*D2712)+(G2711*J2711/C2711*C2712)))),((G2711*J2711/C2711*C2712)/((G2711*K2711/D2711*D2712)+(G2711*J2711/C2711*C2712))))</f>
        <v>0.53160875565178567</v>
      </c>
      <c r="K2712" s="18">
        <f t="shared" si="504"/>
        <v>0.46839124434821433</v>
      </c>
      <c r="L2712" s="20">
        <f t="shared" si="505"/>
        <v>1.134967320731072</v>
      </c>
      <c r="M2712" s="51">
        <f>IF(AND((B2712-$B$2)&gt;123,OR(((U2711*R2711/C2711*C2712)/(U2711*S2711/D2711*D2712))&lt;(4/6),((U2711*R2711/C2711*C2712)/(U2711*S2711/D2711*D2712))&gt;(6/4))),1,0)</f>
        <v>0</v>
      </c>
      <c r="N2712" s="51">
        <f>IF(AND((B2712-$B$2)&gt;123,OR(((U2711*R2711/C2711*C2712)/(U2711*S2711/D2711*D2712))&lt;(4/6),((U2711*R2711/C2711*C2712)/(U2711*S2711/D2711*D2712))&gt;(6/4))),COUNTIF($M$2:M2712,1),0)</f>
        <v>0</v>
      </c>
      <c r="O2712" s="51">
        <f>IF(OR((ROW(N2712)-MATCH(MAX($N$2:N2712),$N$2:N2712,0))=1,(ROW(N2712)-MATCH(MAX($N$2:N2712),$N$2:N2712,0))&gt;123),IF(OR(((U2711*R2711/C2711*C2712)/(U2711*S2711/D2711*D2712))&lt;(4/6),((U2711*R2711/C2711*C2712)/(U2711*S2711/D2711*D2712))&gt;(6/4)),1,0),0)</f>
        <v>0</v>
      </c>
      <c r="P2712" s="47">
        <f>IF(O2712=1,U2711/2/C2712,P2711)</f>
        <v>4.8509981495343588</v>
      </c>
      <c r="Q2712" s="47">
        <f>IF(O2712=1,U2711/2/D2712,Q2711)</f>
        <v>77.834658384261388</v>
      </c>
      <c r="R2712" s="41">
        <f>P2712*C2712/U2711</f>
        <v>0.53096662631716152</v>
      </c>
      <c r="S2712" s="41">
        <f>Q2712*D2712/U2711</f>
        <v>0.46782547534068813</v>
      </c>
      <c r="T2712" s="41">
        <f t="shared" si="511"/>
        <v>1.1349673207310731</v>
      </c>
      <c r="U2712" s="42">
        <f>P2712*C2712+Q2712*D2712</f>
        <v>37574.885196307732</v>
      </c>
      <c r="V2712" s="25">
        <f>B2712</f>
        <v>44987</v>
      </c>
      <c r="W2712">
        <f>C2712/C$2</f>
        <v>1.7912919308860062</v>
      </c>
      <c r="X2712">
        <f>D2712/D$2</f>
        <v>1.6203303475456823</v>
      </c>
      <c r="Y2712">
        <f t="shared" si="512"/>
        <v>1.8787442598153865</v>
      </c>
      <c r="AA2712" s="15">
        <f t="shared" si="513"/>
        <v>-2.2301745735915368E-3</v>
      </c>
      <c r="AB2712" s="15">
        <f t="shared" si="514"/>
        <v>-4.510733555829205E-5</v>
      </c>
      <c r="AC2712" s="15">
        <f t="shared" si="515"/>
        <v>-1.2078983421505152E-3</v>
      </c>
    </row>
    <row r="2713" spans="1:29" x14ac:dyDescent="0.4">
      <c r="A2713" s="43">
        <f t="shared" si="506"/>
        <v>2023</v>
      </c>
      <c r="B2713" s="53">
        <v>44988</v>
      </c>
      <c r="C2713" s="45">
        <v>4130.5513000000001</v>
      </c>
      <c r="D2713" s="45">
        <f>VLOOKUP(B2713,'H11001.CSI  中证全债'!$A$2:$B$2792,2,0)</f>
        <v>226.06890000000001</v>
      </c>
      <c r="E2713" s="14">
        <f t="shared" si="507"/>
        <v>0</v>
      </c>
      <c r="F2713" s="14">
        <f>IF(AND((B2713-$B$2)&gt;123,OR(((G2712*J2712/C2712*C2713)/(G2712*K2712/D2712*D2713))&lt;(4/6),((G2712*J2712/C2712*C2713)/(G2712*K2712/D2712*D2713))&gt;(6/4))),COUNTIF($E$2:E2713,1),0)</f>
        <v>0</v>
      </c>
      <c r="G2713" s="21">
        <f t="shared" si="508"/>
        <v>37233.142778637863</v>
      </c>
      <c r="H2713" s="12">
        <f t="shared" si="509"/>
        <v>4.7994181642553198</v>
      </c>
      <c r="I2713" s="12">
        <f t="shared" si="510"/>
        <v>77.007053340947863</v>
      </c>
      <c r="J2713" s="15">
        <f>IF(OR((ROW(F2713)-MATCH(MAX($F$2:F2713),$F$2:F2713,0))=1,(ROW(F2713)-MATCH(MAX($F$2:F2713),$F$2:F2713,0))&gt;123),IF(OR(((G2712*J2712/C2712*C2713)/(G2712*K2712/D2712*D2713))&lt;(4/6),((G2712*J2712/C2712*C2713)/(G2712*K2712/D2712*D2713))&gt;(6/4)),50%,((G2712*J2712/C2712*C2713)/((G2712*K2712/D2712*D2713)+(G2712*J2712/C2712*C2713)))),((G2712*J2712/C2712*C2713)/((G2712*K2712/D2712*D2713)+(G2712*J2712/C2712*C2713))))</f>
        <v>0.53243539111026605</v>
      </c>
      <c r="K2713" s="18">
        <f t="shared" si="504"/>
        <v>0.46756460888973395</v>
      </c>
      <c r="L2713" s="20">
        <f t="shared" si="505"/>
        <v>1.1387418572474348</v>
      </c>
      <c r="M2713" s="51">
        <f>IF(AND((B2713-$B$2)&gt;123,OR(((U2712*R2712/C2712*C2713)/(U2712*S2712/D2712*D2713))&lt;(4/6),((U2712*R2712/C2712*C2713)/(U2712*S2712/D2712*D2713))&gt;(6/4))),1,0)</f>
        <v>0</v>
      </c>
      <c r="N2713" s="51">
        <f>IF(AND((B2713-$B$2)&gt;123,OR(((U2712*R2712/C2712*C2713)/(U2712*S2712/D2712*D2713))&lt;(4/6),((U2712*R2712/C2712*C2713)/(U2712*S2712/D2712*D2713))&gt;(6/4))),COUNTIF($M$2:M2713,1),0)</f>
        <v>0</v>
      </c>
      <c r="O2713" s="51">
        <f>IF(OR((ROW(N2713)-MATCH(MAX($N$2:N2713),$N$2:N2713,0))=1,(ROW(N2713)-MATCH(MAX($N$2:N2713),$N$2:N2713,0))&gt;123),IF(OR(((U2712*R2712/C2712*C2713)/(U2712*S2712/D2712*D2713))&lt;(4/6),((U2712*R2712/C2712*C2713)/(U2712*S2712/D2712*D2713))&gt;(6/4)),1,0),0)</f>
        <v>0</v>
      </c>
      <c r="P2713" s="47">
        <f>IF(O2713=1,U2712/2/C2713,P2712)</f>
        <v>4.8509981495343588</v>
      </c>
      <c r="Q2713" s="47">
        <f>IF(O2713=1,U2712/2/D2713,Q2712)</f>
        <v>77.834658384261388</v>
      </c>
      <c r="R2713" s="41">
        <f>P2713*C2713/U2712</f>
        <v>0.5332630188534998</v>
      </c>
      <c r="S2713" s="41">
        <f>Q2713*D2713/U2712</f>
        <v>0.46829140024983512</v>
      </c>
      <c r="T2713" s="41">
        <f t="shared" si="511"/>
        <v>1.1387418572474364</v>
      </c>
      <c r="U2713" s="42">
        <f>P2713*C2713+Q2713*D2713</f>
        <v>37633.292315662489</v>
      </c>
      <c r="V2713" s="25">
        <f>B2713</f>
        <v>44988</v>
      </c>
      <c r="W2713">
        <f>C2713/C$2</f>
        <v>1.7968660834809134</v>
      </c>
      <c r="X2713">
        <f>D2713/D$2</f>
        <v>1.61998495163024</v>
      </c>
      <c r="Y2713">
        <f t="shared" si="512"/>
        <v>1.8816646157831245</v>
      </c>
      <c r="AA2713" s="15">
        <f t="shared" si="513"/>
        <v>3.11180578597825E-3</v>
      </c>
      <c r="AB2713" s="15">
        <f t="shared" si="514"/>
        <v>-2.1316388720693524E-4</v>
      </c>
      <c r="AC2713" s="15">
        <f t="shared" si="515"/>
        <v>1.5544191033349808E-3</v>
      </c>
    </row>
    <row r="2714" spans="1:29" x14ac:dyDescent="0.4">
      <c r="A2714" s="43">
        <f t="shared" si="506"/>
        <v>2023</v>
      </c>
      <c r="B2714" s="53">
        <v>44991</v>
      </c>
      <c r="C2714" s="45">
        <v>4109.0101999999997</v>
      </c>
      <c r="D2714" s="45">
        <f>VLOOKUP(B2714,'H11001.CSI  中证全债'!$A$2:$B$2792,2,0)</f>
        <v>226.3271</v>
      </c>
      <c r="E2714" s="14">
        <f t="shared" si="507"/>
        <v>0</v>
      </c>
      <c r="F2714" s="14">
        <f>IF(AND((B2714-$B$2)&gt;123,OR(((G2713*J2713/C2713*C2714)/(G2713*K2713/D2713*D2714))&lt;(4/6),((G2713*J2713/C2713*C2714)/(G2713*K2713/D2713*D2714))&gt;(6/4))),COUNTIF($E$2:E2714,1),0)</f>
        <v>0</v>
      </c>
      <c r="G2714" s="21">
        <f t="shared" si="508"/>
        <v>37149.641253192458</v>
      </c>
      <c r="H2714" s="12">
        <f t="shared" si="509"/>
        <v>4.7994181642553198</v>
      </c>
      <c r="I2714" s="12">
        <f t="shared" si="510"/>
        <v>77.007053340947863</v>
      </c>
      <c r="J2714" s="15">
        <f>IF(OR((ROW(F2714)-MATCH(MAX($F$2:F2714),$F$2:F2714,0))=1,(ROW(F2714)-MATCH(MAX($F$2:F2714),$F$2:F2714,0))&gt;123),IF(OR(((G2713*J2713/C2713*C2714)/(G2713*K2713/D2713*D2714))&lt;(4/6),((G2713*J2713/C2713*C2714)/(G2713*K2713/D2713*D2714))&gt;(6/4)),50%,((G2713*J2713/C2713*C2714)/((G2713*K2713/D2713*D2714)+(G2713*J2713/C2713*C2714)))),((G2713*J2713/C2713*C2714)/((G2713*K2713/D2713*D2714)+(G2713*J2713/C2713*C2714))))</f>
        <v>0.53084922291936465</v>
      </c>
      <c r="K2714" s="18">
        <f t="shared" si="504"/>
        <v>0.46915077708063535</v>
      </c>
      <c r="L2714" s="20">
        <f t="shared" si="505"/>
        <v>1.1315109104639187</v>
      </c>
      <c r="M2714" s="51">
        <f>IF(AND((B2714-$B$2)&gt;123,OR(((U2713*R2713/C2713*C2714)/(U2713*S2713/D2713*D2714))&lt;(4/6),((U2713*R2713/C2713*C2714)/(U2713*S2713/D2713*D2714))&gt;(6/4))),1,0)</f>
        <v>0</v>
      </c>
      <c r="N2714" s="51">
        <f>IF(AND((B2714-$B$2)&gt;123,OR(((U2713*R2713/C2713*C2714)/(U2713*S2713/D2713*D2714))&lt;(4/6),((U2713*R2713/C2713*C2714)/(U2713*S2713/D2713*D2714))&gt;(6/4))),COUNTIF($M$2:M2714,1),0)</f>
        <v>0</v>
      </c>
      <c r="O2714" s="51">
        <f>IF(OR((ROW(N2714)-MATCH(MAX($N$2:N2714),$N$2:N2714,0))=1,(ROW(N2714)-MATCH(MAX($N$2:N2714),$N$2:N2714,0))&gt;123),IF(OR(((U2713*R2713/C2713*C2714)/(U2713*S2713/D2713*D2714))&lt;(4/6),((U2713*R2713/C2713*C2714)/(U2713*S2713/D2713*D2714))&gt;(6/4)),1,0),0)</f>
        <v>0</v>
      </c>
      <c r="P2714" s="47">
        <f>IF(O2714=1,U2713/2/C2714,P2713)</f>
        <v>4.8509981495343588</v>
      </c>
      <c r="Q2714" s="47">
        <f>IF(O2714=1,U2713/2/D2714,Q2713)</f>
        <v>77.834658384261388</v>
      </c>
      <c r="R2714" s="41">
        <f>P2714*C2714/U2713</f>
        <v>0.52965870510144097</v>
      </c>
      <c r="S2714" s="41">
        <f>Q2714*D2714/U2713</f>
        <v>0.46809862830600601</v>
      </c>
      <c r="T2714" s="41">
        <f t="shared" si="511"/>
        <v>1.13151091046392</v>
      </c>
      <c r="U2714" s="42">
        <f>P2714*C2714+Q2714*D2714</f>
        <v>37548.89338821837</v>
      </c>
      <c r="V2714" s="25">
        <f>B2714</f>
        <v>44991</v>
      </c>
      <c r="W2714">
        <f>C2714/C$2</f>
        <v>1.7874953072383155</v>
      </c>
      <c r="X2714">
        <f>D2714/D$2</f>
        <v>1.6218351845216767</v>
      </c>
      <c r="Y2714">
        <f t="shared" si="512"/>
        <v>1.8774446694109186</v>
      </c>
      <c r="AA2714" s="15">
        <f t="shared" si="513"/>
        <v>-5.21506656992754E-3</v>
      </c>
      <c r="AB2714" s="15">
        <f t="shared" si="514"/>
        <v>1.1421296781644052E-3</v>
      </c>
      <c r="AC2714" s="15">
        <f t="shared" si="515"/>
        <v>-2.2426665925530109E-3</v>
      </c>
    </row>
    <row r="2715" spans="1:29" x14ac:dyDescent="0.4">
      <c r="A2715" s="43">
        <f t="shared" si="506"/>
        <v>2023</v>
      </c>
      <c r="B2715" s="53">
        <v>44992</v>
      </c>
      <c r="C2715" s="45">
        <v>4048.8519000000001</v>
      </c>
      <c r="D2715" s="45">
        <f>VLOOKUP(B2715,'H11001.CSI  中证全债'!$A$2:$B$2792,2,0)</f>
        <v>226.41380000000001</v>
      </c>
      <c r="E2715" s="14">
        <f t="shared" si="507"/>
        <v>0</v>
      </c>
      <c r="F2715" s="14">
        <f>IF(AND((B2715-$B$2)&gt;123,OR(((G2714*J2714/C2714*C2715)/(G2714*K2714/D2714*D2715))&lt;(4/6),((G2714*J2714/C2714*C2715)/(G2714*K2714/D2714*D2715))&gt;(6/4))),COUNTIF($E$2:E2715,1),0)</f>
        <v>0</v>
      </c>
      <c r="G2715" s="21">
        <f t="shared" si="508"/>
        <v>36867.592926966397</v>
      </c>
      <c r="H2715" s="12">
        <f t="shared" si="509"/>
        <v>4.7994181642553198</v>
      </c>
      <c r="I2715" s="12">
        <f t="shared" si="510"/>
        <v>77.007053340947863</v>
      </c>
      <c r="J2715" s="15">
        <f>IF(OR((ROW(F2715)-MATCH(MAX($F$2:F2715),$F$2:F2715,0))=1,(ROW(F2715)-MATCH(MAX($F$2:F2715),$F$2:F2715,0))&gt;123),IF(OR(((G2714*J2714/C2714*C2715)/(G2714*K2714/D2714*D2715))&lt;(4/6),((G2714*J2714/C2714*C2715)/(G2714*K2714/D2714*D2715))&gt;(6/4)),50%,((G2714*J2714/C2714*C2715)/((G2714*K2714/D2714*D2715)+(G2714*J2714/C2714*C2715)))),((G2714*J2714/C2714*C2715)/((G2714*K2714/D2714*D2715)+(G2714*J2714/C2714*C2715))))</f>
        <v>0.52707898212216198</v>
      </c>
      <c r="K2715" s="18">
        <f t="shared" si="504"/>
        <v>0.47292101787783802</v>
      </c>
      <c r="L2715" s="20">
        <f t="shared" si="505"/>
        <v>1.1145179896790158</v>
      </c>
      <c r="M2715" s="51">
        <f>IF(AND((B2715-$B$2)&gt;123,OR(((U2714*R2714/C2714*C2715)/(U2714*S2714/D2714*D2715))&lt;(4/6),((U2714*R2714/C2714*C2715)/(U2714*S2714/D2714*D2715))&gt;(6/4))),1,0)</f>
        <v>0</v>
      </c>
      <c r="N2715" s="51">
        <f>IF(AND((B2715-$B$2)&gt;123,OR(((U2714*R2714/C2714*C2715)/(U2714*S2714/D2714*D2715))&lt;(4/6),((U2714*R2714/C2714*C2715)/(U2714*S2714/D2714*D2715))&gt;(6/4))),COUNTIF($M$2:M2715,1),0)</f>
        <v>0</v>
      </c>
      <c r="O2715" s="51">
        <f>IF(OR((ROW(N2715)-MATCH(MAX($N$2:N2715),$N$2:N2715,0))=1,(ROW(N2715)-MATCH(MAX($N$2:N2715),$N$2:N2715,0))&gt;123),IF(OR(((U2714*R2714/C2714*C2715)/(U2714*S2714/D2714*D2715))&lt;(4/6),((U2714*R2714/C2714*C2715)/(U2714*S2714/D2714*D2715))&gt;(6/4)),1,0),0)</f>
        <v>0</v>
      </c>
      <c r="P2715" s="47">
        <f>IF(O2715=1,U2714/2/C2715,P2714)</f>
        <v>4.8509981495343588</v>
      </c>
      <c r="Q2715" s="47">
        <f>IF(O2715=1,U2714/2/D2715,Q2714)</f>
        <v>77.834658384261388</v>
      </c>
      <c r="R2715" s="41">
        <f>P2715*C2715/U2714</f>
        <v>0.5230772814413055</v>
      </c>
      <c r="S2715" s="41">
        <f>Q2715*D2715/U2714</f>
        <v>0.46933049648839875</v>
      </c>
      <c r="T2715" s="41">
        <f t="shared" si="511"/>
        <v>1.1145179896790178</v>
      </c>
      <c r="U2715" s="42">
        <f>P2715*C2715+Q2715*D2715</f>
        <v>37263.813851121158</v>
      </c>
      <c r="V2715" s="25">
        <f>B2715</f>
        <v>44992</v>
      </c>
      <c r="W2715">
        <f>C2715/C$2</f>
        <v>1.7613253359538845</v>
      </c>
      <c r="X2715">
        <f>D2715/D$2</f>
        <v>1.6224564672160515</v>
      </c>
      <c r="Y2715">
        <f t="shared" si="512"/>
        <v>1.863190692556058</v>
      </c>
      <c r="AA2715" s="15">
        <f t="shared" si="513"/>
        <v>-1.4640581812135567E-2</v>
      </c>
      <c r="AB2715" s="15">
        <f t="shared" si="514"/>
        <v>3.8307387847069663E-4</v>
      </c>
      <c r="AC2715" s="15">
        <f t="shared" si="515"/>
        <v>-7.592222070295751E-3</v>
      </c>
    </row>
    <row r="2716" spans="1:29" x14ac:dyDescent="0.4">
      <c r="A2716" s="43">
        <f t="shared" si="506"/>
        <v>2023</v>
      </c>
      <c r="B2716" s="53">
        <v>44993</v>
      </c>
      <c r="C2716" s="45">
        <v>4034.1077</v>
      </c>
      <c r="D2716" s="45">
        <f>VLOOKUP(B2716,'H11001.CSI  中证全债'!$A$2:$B$2792,2,0)</f>
        <v>226.47739999999999</v>
      </c>
      <c r="E2716" s="14">
        <f t="shared" si="507"/>
        <v>0</v>
      </c>
      <c r="F2716" s="14">
        <f>IF(AND((B2716-$B$2)&gt;123,OR(((G2715*J2715/C2715*C2716)/(G2715*K2715/D2715*D2716))&lt;(4/6),((G2715*J2715/C2715*C2716)/(G2715*K2715/D2715*D2716))&gt;(6/4))),COUNTIF($E$2:E2716,1),0)</f>
        <v>0</v>
      </c>
      <c r="G2716" s="21">
        <f t="shared" si="508"/>
        <v>36801.726994261466</v>
      </c>
      <c r="H2716" s="12">
        <f t="shared" si="509"/>
        <v>4.7994181642553198</v>
      </c>
      <c r="I2716" s="12">
        <f t="shared" si="510"/>
        <v>77.007053340947863</v>
      </c>
      <c r="J2716" s="15">
        <f>IF(OR((ROW(F2716)-MATCH(MAX($F$2:F2716),$F$2:F2716,0))=1,(ROW(F2716)-MATCH(MAX($F$2:F2716),$F$2:F2716,0))&gt;123),IF(OR(((G2715*J2715/C2715*C2716)/(G2715*K2715/D2715*D2716))&lt;(4/6),((G2715*J2715/C2715*C2716)/(G2715*K2715/D2715*D2716))&gt;(6/4)),50%,((G2715*J2715/C2715*C2716)/((G2715*K2715/D2715*D2716)+(G2715*J2715/C2715*C2716)))),((G2715*J2715/C2715*C2716)/((G2715*K2715/D2715*D2716)+(G2715*J2715/C2715*C2716))))</f>
        <v>0.52609948916150839</v>
      </c>
      <c r="K2716" s="18">
        <f t="shared" si="504"/>
        <v>0.47390051083849161</v>
      </c>
      <c r="L2716" s="20">
        <f t="shared" si="505"/>
        <v>1.1101475460126831</v>
      </c>
      <c r="M2716" s="51">
        <f>IF(AND((B2716-$B$2)&gt;123,OR(((U2715*R2715/C2715*C2716)/(U2715*S2715/D2715*D2716))&lt;(4/6),((U2715*R2715/C2715*C2716)/(U2715*S2715/D2715*D2716))&gt;(6/4))),1,0)</f>
        <v>0</v>
      </c>
      <c r="N2716" s="51">
        <f>IF(AND((B2716-$B$2)&gt;123,OR(((U2715*R2715/C2715*C2716)/(U2715*S2715/D2715*D2716))&lt;(4/6),((U2715*R2715/C2715*C2716)/(U2715*S2715/D2715*D2716))&gt;(6/4))),COUNTIF($M$2:M2716,1),0)</f>
        <v>0</v>
      </c>
      <c r="O2716" s="51">
        <f>IF(OR((ROW(N2716)-MATCH(MAX($N$2:N2716),$N$2:N2716,0))=1,(ROW(N2716)-MATCH(MAX($N$2:N2716),$N$2:N2716,0))&gt;123),IF(OR(((U2715*R2715/C2715*C2716)/(U2715*S2715/D2715*D2716))&lt;(4/6),((U2715*R2715/C2715*C2716)/(U2715*S2715/D2715*D2716))&gt;(6/4)),1,0),0)</f>
        <v>0</v>
      </c>
      <c r="P2716" s="47">
        <f>IF(O2716=1,U2715/2/C2716,P2715)</f>
        <v>4.8509981495343588</v>
      </c>
      <c r="Q2716" s="47">
        <f>IF(O2716=1,U2715/2/D2716,Q2715)</f>
        <v>77.834658384261388</v>
      </c>
      <c r="R2716" s="41">
        <f>P2716*C2716/U2715</f>
        <v>0.52515958419896203</v>
      </c>
      <c r="S2716" s="41">
        <f>Q2716*D2716/U2715</f>
        <v>0.47305386215118589</v>
      </c>
      <c r="T2716" s="41">
        <f t="shared" si="511"/>
        <v>1.1101475460126851</v>
      </c>
      <c r="U2716" s="42">
        <f>P2716*C2716+Q2716*D2716</f>
        <v>37197.24004847803</v>
      </c>
      <c r="V2716" s="25">
        <f>B2716</f>
        <v>44993</v>
      </c>
      <c r="W2716">
        <f>C2716/C$2</f>
        <v>1.7549113367116866</v>
      </c>
      <c r="X2716">
        <f>D2716/D$2</f>
        <v>1.6229122178430668</v>
      </c>
      <c r="Y2716">
        <f t="shared" si="512"/>
        <v>1.8598620024239014</v>
      </c>
      <c r="AA2716" s="15">
        <f t="shared" si="513"/>
        <v>-3.641575529102492E-3</v>
      </c>
      <c r="AB2716" s="15">
        <f t="shared" si="514"/>
        <v>2.8090160582072699E-4</v>
      </c>
      <c r="AC2716" s="15">
        <f t="shared" si="515"/>
        <v>-1.7865536498521406E-3</v>
      </c>
    </row>
    <row r="2717" spans="1:29" x14ac:dyDescent="0.4">
      <c r="A2717" s="43">
        <f t="shared" si="506"/>
        <v>2023</v>
      </c>
      <c r="B2717" s="53">
        <v>44994</v>
      </c>
      <c r="C2717" s="45">
        <v>4019.8505</v>
      </c>
      <c r="D2717" s="45">
        <f>VLOOKUP(B2717,'H11001.CSI  中证全债'!$A$2:$B$2792,2,0)</f>
        <v>226.53899999999999</v>
      </c>
      <c r="E2717" s="14">
        <f t="shared" si="507"/>
        <v>0</v>
      </c>
      <c r="F2717" s="14">
        <f>IF(AND((B2717-$B$2)&gt;123,OR(((G2716*J2716/C2716*C2717)/(G2716*K2716/D2716*D2717))&lt;(4/6),((G2716*J2716/C2716*C2717)/(G2716*K2716/D2716*D2717))&gt;(6/4))),COUNTIF($E$2:E2717,1),0)</f>
        <v>0</v>
      </c>
      <c r="G2717" s="21">
        <f t="shared" si="508"/>
        <v>36738.044364095855</v>
      </c>
      <c r="H2717" s="12">
        <f t="shared" si="509"/>
        <v>4.7994181642553198</v>
      </c>
      <c r="I2717" s="12">
        <f t="shared" si="510"/>
        <v>77.007053340947863</v>
      </c>
      <c r="J2717" s="15">
        <f>IF(OR((ROW(F2717)-MATCH(MAX($F$2:F2717),$F$2:F2717,0))=1,(ROW(F2717)-MATCH(MAX($F$2:F2717),$F$2:F2717,0))&gt;123),IF(OR(((G2716*J2716/C2716*C2717)/(G2716*K2716/D2716*D2717))&lt;(4/6),((G2716*J2716/C2716*C2717)/(G2716*K2716/D2716*D2717))&gt;(6/4)),50%,((G2716*J2716/C2716*C2717)/((G2716*K2716/D2716*D2717)+(G2716*J2716/C2716*C2717)))),((G2716*J2716/C2716*C2717)/((G2716*K2716/D2716*D2717)+(G2716*J2716/C2716*C2717))))</f>
        <v>0.52514889785875096</v>
      </c>
      <c r="K2717" s="18">
        <f t="shared" si="504"/>
        <v>0.47485110214124904</v>
      </c>
      <c r="L2717" s="20">
        <f t="shared" si="505"/>
        <v>1.1059232999369566</v>
      </c>
      <c r="M2717" s="51">
        <f>IF(AND((B2717-$B$2)&gt;123,OR(((U2716*R2716/C2716*C2717)/(U2716*S2716/D2716*D2717))&lt;(4/6),((U2716*R2716/C2716*C2717)/(U2716*S2716/D2716*D2717))&gt;(6/4))),1,0)</f>
        <v>0</v>
      </c>
      <c r="N2717" s="51">
        <f>IF(AND((B2717-$B$2)&gt;123,OR(((U2716*R2716/C2716*C2717)/(U2716*S2716/D2716*D2717))&lt;(4/6),((U2716*R2716/C2716*C2717)/(U2716*S2716/D2716*D2717))&gt;(6/4))),COUNTIF($M$2:M2717,1),0)</f>
        <v>0</v>
      </c>
      <c r="O2717" s="51">
        <f>IF(OR((ROW(N2717)-MATCH(MAX($N$2:N2717),$N$2:N2717,0))=1,(ROW(N2717)-MATCH(MAX($N$2:N2717),$N$2:N2717,0))&gt;123),IF(OR(((U2716*R2716/C2716*C2717)/(U2716*S2716/D2716*D2717))&lt;(4/6),((U2716*R2716/C2716*C2717)/(U2716*S2716/D2716*D2717))&gt;(6/4)),1,0),0)</f>
        <v>0</v>
      </c>
      <c r="P2717" s="47">
        <f>IF(O2717=1,U2716/2/C2717,P2716)</f>
        <v>4.8509981495343588</v>
      </c>
      <c r="Q2717" s="47">
        <f>IF(O2717=1,U2716/2/D2717,Q2716)</f>
        <v>77.834658384261388</v>
      </c>
      <c r="R2717" s="41">
        <f>P2717*C2717/U2716</f>
        <v>0.52424016705246512</v>
      </c>
      <c r="S2717" s="41">
        <f>Q2717*D2717/U2716</f>
        <v>0.47402940790048348</v>
      </c>
      <c r="T2717" s="41">
        <f t="shared" si="511"/>
        <v>1.1059232999369584</v>
      </c>
      <c r="U2717" s="42">
        <f>P2717*C2717+Q2717*D2717</f>
        <v>37132.873012616954</v>
      </c>
      <c r="V2717" s="25">
        <f>B2717</f>
        <v>44994</v>
      </c>
      <c r="W2717">
        <f>C2717/C$2</f>
        <v>1.7487091914616315</v>
      </c>
      <c r="X2717">
        <f>D2717/D$2</f>
        <v>1.6233536366893584</v>
      </c>
      <c r="Y2717">
        <f t="shared" si="512"/>
        <v>1.8566436506308477</v>
      </c>
      <c r="AA2717" s="15">
        <f t="shared" si="513"/>
        <v>-3.5341644448412257E-3</v>
      </c>
      <c r="AB2717" s="15">
        <f t="shared" si="514"/>
        <v>2.719918190512427E-4</v>
      </c>
      <c r="AC2717" s="15">
        <f t="shared" si="515"/>
        <v>-1.7304250470515647E-3</v>
      </c>
    </row>
    <row r="2718" spans="1:29" x14ac:dyDescent="0.4">
      <c r="A2718" s="43">
        <f t="shared" si="506"/>
        <v>2023</v>
      </c>
      <c r="B2718" s="53">
        <v>44995</v>
      </c>
      <c r="C2718" s="45">
        <v>3967.1352000000002</v>
      </c>
      <c r="D2718" s="45">
        <f>VLOOKUP(B2718,'H11001.CSI  中证全债'!$A$2:$B$2792,2,0)</f>
        <v>226.6112</v>
      </c>
      <c r="E2718" s="14">
        <f t="shared" si="507"/>
        <v>0</v>
      </c>
      <c r="F2718" s="14">
        <f>IF(AND((B2718-$B$2)&gt;123,OR(((G2717*J2717/C2717*C2718)/(G2717*K2717/D2717*D2718))&lt;(4/6),((G2717*J2717/C2717*C2718)/(G2717*K2717/D2717*D2718))&gt;(6/4))),COUNTIF($E$2:E2718,1),0)</f>
        <v>0</v>
      </c>
      <c r="G2718" s="21">
        <f t="shared" si="508"/>
        <v>36490.601504992897</v>
      </c>
      <c r="H2718" s="12">
        <f t="shared" si="509"/>
        <v>4.7994181642553198</v>
      </c>
      <c r="I2718" s="12">
        <f t="shared" si="510"/>
        <v>77.007053340947863</v>
      </c>
      <c r="J2718" s="15">
        <f>IF(OR((ROW(F2718)-MATCH(MAX($F$2:F2718),$F$2:F2718,0))=1,(ROW(F2718)-MATCH(MAX($F$2:F2718),$F$2:F2718,0))&gt;123),IF(OR(((G2717*J2717/C2717*C2718)/(G2717*K2717/D2717*D2718))&lt;(4/6),((G2717*J2717/C2717*C2718)/(G2717*K2717/D2717*D2718))&gt;(6/4)),50%,((G2717*J2717/C2717*C2718)/((G2717*K2717/D2717*D2718)+(G2717*J2717/C2717*C2718)))),((G2717*J2717/C2717*C2718)/((G2717*K2717/D2717*D2718)+(G2717*J2717/C2717*C2718))))</f>
        <v>0.5217765658461806</v>
      </c>
      <c r="K2718" s="18">
        <f t="shared" si="504"/>
        <v>0.4782234341538194</v>
      </c>
      <c r="L2718" s="20">
        <f t="shared" si="505"/>
        <v>1.0910727676267584</v>
      </c>
      <c r="M2718" s="51">
        <f>IF(AND((B2718-$B$2)&gt;123,OR(((U2717*R2717/C2717*C2718)/(U2717*S2717/D2717*D2718))&lt;(4/6),((U2717*R2717/C2717*C2718)/(U2717*S2717/D2717*D2718))&gt;(6/4))),1,0)</f>
        <v>0</v>
      </c>
      <c r="N2718" s="51">
        <f>IF(AND((B2718-$B$2)&gt;123,OR(((U2717*R2717/C2717*C2718)/(U2717*S2717/D2717*D2718))&lt;(4/6),((U2717*R2717/C2717*C2718)/(U2717*S2717/D2717*D2718))&gt;(6/4))),COUNTIF($M$2:M2718,1),0)</f>
        <v>0</v>
      </c>
      <c r="O2718" s="51">
        <f>IF(OR((ROW(N2718)-MATCH(MAX($N$2:N2718),$N$2:N2718,0))=1,(ROW(N2718)-MATCH(MAX($N$2:N2718),$N$2:N2718,0))&gt;123),IF(OR(((U2717*R2717/C2717*C2718)/(U2717*S2717/D2717*D2718))&lt;(4/6),((U2717*R2717/C2717*C2718)/(U2717*S2717/D2717*D2718))&gt;(6/4)),1,0),0)</f>
        <v>0</v>
      </c>
      <c r="P2718" s="47">
        <f>IF(O2718=1,U2717/2/C2718,P2717)</f>
        <v>4.8509981495343588</v>
      </c>
      <c r="Q2718" s="47">
        <f>IF(O2718=1,U2717/2/D2718,Q2717)</f>
        <v>77.834658384261388</v>
      </c>
      <c r="R2718" s="41">
        <f>P2718*C2718/U2717</f>
        <v>0.51826222839298564</v>
      </c>
      <c r="S2718" s="41">
        <f>Q2718*D2718/U2717</f>
        <v>0.47500244142311449</v>
      </c>
      <c r="T2718" s="41">
        <f t="shared" si="511"/>
        <v>1.0910727676267604</v>
      </c>
      <c r="U2718" s="42">
        <f>P2718*C2718+Q2718*D2718</f>
        <v>36882.770852200149</v>
      </c>
      <c r="V2718" s="25">
        <f>B2718</f>
        <v>44995</v>
      </c>
      <c r="W2718">
        <f>C2718/C$2</f>
        <v>1.7257770626074223</v>
      </c>
      <c r="X2718">
        <f>D2718/D$2</f>
        <v>1.623871013973486</v>
      </c>
      <c r="Y2718">
        <f t="shared" si="512"/>
        <v>1.8441385426100074</v>
      </c>
      <c r="AA2718" s="15">
        <f t="shared" si="513"/>
        <v>-1.3113746394299963E-2</v>
      </c>
      <c r="AB2718" s="15">
        <f t="shared" si="514"/>
        <v>3.1870891987706429E-4</v>
      </c>
      <c r="AC2718" s="15">
        <f t="shared" si="515"/>
        <v>-6.7353301839000457E-3</v>
      </c>
    </row>
    <row r="2719" spans="1:29" x14ac:dyDescent="0.4">
      <c r="A2719" s="43">
        <f t="shared" si="506"/>
        <v>2023</v>
      </c>
      <c r="B2719" s="53">
        <v>44998</v>
      </c>
      <c r="C2719" s="45">
        <v>4008.6860000000001</v>
      </c>
      <c r="D2719" s="45">
        <f>VLOOKUP(B2719,'H11001.CSI  中证全债'!$A$2:$B$2792,2,0)</f>
        <v>226.70580000000001</v>
      </c>
      <c r="E2719" s="14">
        <f t="shared" si="507"/>
        <v>0</v>
      </c>
      <c r="F2719" s="14">
        <f>IF(AND((B2719-$B$2)&gt;123,OR(((G2718*J2718/C2718*C2719)/(G2718*K2718/D2718*D2719))&lt;(4/6),((G2718*J2718/C2718*C2719)/(G2718*K2718/D2718*D2719))&gt;(6/4))),COUNTIF($E$2:E2719,1),0)</f>
        <v>0</v>
      </c>
      <c r="G2719" s="21">
        <f t="shared" si="508"/>
        <v>36697.306036498296</v>
      </c>
      <c r="H2719" s="12">
        <f t="shared" si="509"/>
        <v>4.7994181642553198</v>
      </c>
      <c r="I2719" s="12">
        <f t="shared" si="510"/>
        <v>77.007053340947863</v>
      </c>
      <c r="J2719" s="15">
        <f>IF(OR((ROW(F2719)-MATCH(MAX($F$2:F2719),$F$2:F2719,0))=1,(ROW(F2719)-MATCH(MAX($F$2:F2719),$F$2:F2719,0))&gt;123),IF(OR(((G2718*J2718/C2718*C2719)/(G2718*K2718/D2718*D2719))&lt;(4/6),((G2718*J2718/C2718*C2719)/(G2718*K2718/D2718*D2719))&gt;(6/4)),50%,((G2718*J2718/C2718*C2719)/((G2718*K2718/D2718*D2719)+(G2718*J2718/C2718*C2719)))),((G2718*J2718/C2718*C2719)/((G2718*K2718/D2718*D2719)+(G2718*J2718/C2718*C2719))))</f>
        <v>0.52427173766000645</v>
      </c>
      <c r="K2719" s="18">
        <f t="shared" si="504"/>
        <v>0.47572826233999355</v>
      </c>
      <c r="L2719" s="20">
        <f t="shared" si="505"/>
        <v>1.1020403435382189</v>
      </c>
      <c r="M2719" s="51">
        <f>IF(AND((B2719-$B$2)&gt;123,OR(((U2718*R2718/C2718*C2719)/(U2718*S2718/D2718*D2719))&lt;(4/6),((U2718*R2718/C2718*C2719)/(U2718*S2718/D2718*D2719))&gt;(6/4))),1,0)</f>
        <v>0</v>
      </c>
      <c r="N2719" s="51">
        <f>IF(AND((B2719-$B$2)&gt;123,OR(((U2718*R2718/C2718*C2719)/(U2718*S2718/D2718*D2719))&lt;(4/6),((U2718*R2718/C2718*C2719)/(U2718*S2718/D2718*D2719))&gt;(6/4))),COUNTIF($M$2:M2719,1),0)</f>
        <v>0</v>
      </c>
      <c r="O2719" s="51">
        <f>IF(OR((ROW(N2719)-MATCH(MAX($N$2:N2719),$N$2:N2719,0))=1,(ROW(N2719)-MATCH(MAX($N$2:N2719),$N$2:N2719,0))&gt;123),IF(OR(((U2718*R2718/C2718*C2719)/(U2718*S2718/D2718*D2719))&lt;(4/6),((U2718*R2718/C2718*C2719)/(U2718*S2718/D2718*D2719))&gt;(6/4)),1,0),0)</f>
        <v>0</v>
      </c>
      <c r="P2719" s="47">
        <f>IF(O2719=1,U2718/2/C2719,P2718)</f>
        <v>4.8509981495343588</v>
      </c>
      <c r="Q2719" s="47">
        <f>IF(O2719=1,U2718/2/D2719,Q2718)</f>
        <v>77.834658384261388</v>
      </c>
      <c r="R2719" s="41">
        <f>P2719*C2719/U2718</f>
        <v>0.52724152548056957</v>
      </c>
      <c r="S2719" s="41">
        <f>Q2719*D2719/U2718</f>
        <v>0.47842307096290426</v>
      </c>
      <c r="T2719" s="41">
        <f t="shared" si="511"/>
        <v>1.1020403435382207</v>
      </c>
      <c r="U2719" s="42">
        <f>P2719*C2719+Q2719*D2719</f>
        <v>37091.696864794983</v>
      </c>
      <c r="V2719" s="25">
        <f>B2719</f>
        <v>44998</v>
      </c>
      <c r="W2719">
        <f>C2719/C$2</f>
        <v>1.7438524278162986</v>
      </c>
      <c r="X2719">
        <f>D2719/D$2</f>
        <v>1.6245489072017198</v>
      </c>
      <c r="Y2719">
        <f t="shared" si="512"/>
        <v>1.8545848432397491</v>
      </c>
      <c r="AA2719" s="15">
        <f t="shared" si="513"/>
        <v>1.0473754461405749E-2</v>
      </c>
      <c r="AB2719" s="15">
        <f t="shared" si="514"/>
        <v>4.1745509489388155E-4</v>
      </c>
      <c r="AC2719" s="15">
        <f t="shared" si="515"/>
        <v>5.664596443473835E-3</v>
      </c>
    </row>
    <row r="2720" spans="1:29" x14ac:dyDescent="0.4">
      <c r="A2720" s="43">
        <f t="shared" si="506"/>
        <v>2023</v>
      </c>
      <c r="B2720" s="53">
        <v>44999</v>
      </c>
      <c r="C2720" s="45">
        <v>3984.6956</v>
      </c>
      <c r="D2720" s="45">
        <f>VLOOKUP(B2720,'H11001.CSI  中证全债'!$A$2:$B$2792,2,0)</f>
        <v>226.768</v>
      </c>
      <c r="E2720" s="14">
        <f t="shared" si="507"/>
        <v>0</v>
      </c>
      <c r="F2720" s="14">
        <f>IF(AND((B2720-$B$2)&gt;123,OR(((G2719*J2719/C2719*C2720)/(G2719*K2719/D2719*D2720))&lt;(4/6),((G2719*J2719/C2719*C2720)/(G2719*K2719/D2719*D2720))&gt;(6/4))),COUNTIF($E$2:E2720,1),0)</f>
        <v>0</v>
      </c>
      <c r="G2720" s="21">
        <f t="shared" si="508"/>
        <v>36586.955913688347</v>
      </c>
      <c r="H2720" s="12">
        <f t="shared" si="509"/>
        <v>4.7994181642553198</v>
      </c>
      <c r="I2720" s="12">
        <f t="shared" si="510"/>
        <v>77.007053340947863</v>
      </c>
      <c r="J2720" s="15">
        <f>IF(OR((ROW(F2720)-MATCH(MAX($F$2:F2720),$F$2:F2720,0))=1,(ROW(F2720)-MATCH(MAX($F$2:F2720),$F$2:F2720,0))&gt;123),IF(OR(((G2719*J2719/C2719*C2720)/(G2719*K2719/D2719*D2720))&lt;(4/6),((G2719*J2719/C2719*C2720)/(G2719*K2719/D2719*D2720))&gt;(6/4)),50%,((G2719*J2719/C2719*C2720)/((G2719*K2719/D2719*D2720)+(G2719*J2719/C2719*C2720)))),((G2719*J2719/C2719*C2720)/((G2719*K2719/D2719*D2720)+(G2719*J2719/C2719*C2720))))</f>
        <v>0.52270597441295397</v>
      </c>
      <c r="K2720" s="18">
        <f t="shared" si="504"/>
        <v>0.47729402558704603</v>
      </c>
      <c r="L2720" s="20">
        <f t="shared" si="505"/>
        <v>1.0951445993275397</v>
      </c>
      <c r="M2720" s="51">
        <f>IF(AND((B2720-$B$2)&gt;123,OR(((U2719*R2719/C2719*C2720)/(U2719*S2719/D2719*D2720))&lt;(4/6),((U2719*R2719/C2719*C2720)/(U2719*S2719/D2719*D2720))&gt;(6/4))),1,0)</f>
        <v>0</v>
      </c>
      <c r="N2720" s="51">
        <f>IF(AND((B2720-$B$2)&gt;123,OR(((U2719*R2719/C2719*C2720)/(U2719*S2719/D2719*D2720))&lt;(4/6),((U2719*R2719/C2719*C2720)/(U2719*S2719/D2719*D2720))&gt;(6/4))),COUNTIF($M$2:M2720,1),0)</f>
        <v>0</v>
      </c>
      <c r="O2720" s="51">
        <f>IF(OR((ROW(N2720)-MATCH(MAX($N$2:N2720),$N$2:N2720,0))=1,(ROW(N2720)-MATCH(MAX($N$2:N2720),$N$2:N2720,0))&gt;123),IF(OR(((U2719*R2719/C2719*C2720)/(U2719*S2719/D2719*D2720))&lt;(4/6),((U2719*R2719/C2719*C2720)/(U2719*S2719/D2719*D2720))&gt;(6/4)),1,0),0)</f>
        <v>0</v>
      </c>
      <c r="P2720" s="47">
        <f>IF(O2720=1,U2719/2/C2720,P2719)</f>
        <v>4.8509981495343588</v>
      </c>
      <c r="Q2720" s="47">
        <f>IF(O2720=1,U2719/2/D2720,Q2719)</f>
        <v>77.834658384261388</v>
      </c>
      <c r="R2720" s="41">
        <f>P2720*C2720/U2719</f>
        <v>0.5211341786955086</v>
      </c>
      <c r="S2720" s="41">
        <f>Q2720*D2720/U2719</f>
        <v>0.47585878523758784</v>
      </c>
      <c r="T2720" s="41">
        <f t="shared" si="511"/>
        <v>1.0951445993275413</v>
      </c>
      <c r="U2720" s="42">
        <f>P2720*C2720+Q2720*D2720</f>
        <v>36980.160794539886</v>
      </c>
      <c r="V2720" s="25">
        <f>B2720</f>
        <v>44999</v>
      </c>
      <c r="W2720">
        <f>C2720/C$2</f>
        <v>1.7334161608489471</v>
      </c>
      <c r="X2720">
        <f>D2720/D$2</f>
        <v>1.6249946255822285</v>
      </c>
      <c r="Y2720">
        <f t="shared" si="512"/>
        <v>1.8490080397269943</v>
      </c>
      <c r="AA2720" s="15">
        <f t="shared" si="513"/>
        <v>-5.9846044314770808E-3</v>
      </c>
      <c r="AB2720" s="15">
        <f t="shared" si="514"/>
        <v>2.7436439649974886E-4</v>
      </c>
      <c r="AC2720" s="15">
        <f t="shared" si="515"/>
        <v>-3.0070360669036678E-3</v>
      </c>
    </row>
    <row r="2721" spans="1:29" x14ac:dyDescent="0.4">
      <c r="A2721" s="43">
        <f t="shared" si="506"/>
        <v>2023</v>
      </c>
      <c r="B2721" s="53">
        <v>45000</v>
      </c>
      <c r="C2721" s="45">
        <v>3986.902</v>
      </c>
      <c r="D2721" s="45">
        <f>VLOOKUP(B2721,'H11001.CSI  中证全债'!$A$2:$B$2792,2,0)</f>
        <v>226.77420000000001</v>
      </c>
      <c r="E2721" s="14">
        <f t="shared" si="507"/>
        <v>0</v>
      </c>
      <c r="F2721" s="14">
        <f>IF(AND((B2721-$B$2)&gt;123,OR(((G2720*J2720/C2720*C2721)/(G2720*K2720/D2720*D2721))&lt;(4/6),((G2720*J2720/C2720*C2721)/(G2720*K2720/D2720*D2721))&gt;(6/4))),COUNTIF($E$2:E2721,1),0)</f>
        <v>0</v>
      </c>
      <c r="G2721" s="21">
        <f t="shared" si="508"/>
        <v>36598.022793656681</v>
      </c>
      <c r="H2721" s="12">
        <f t="shared" si="509"/>
        <v>4.7994181642553198</v>
      </c>
      <c r="I2721" s="12">
        <f t="shared" si="510"/>
        <v>77.007053340947863</v>
      </c>
      <c r="J2721" s="15">
        <f>IF(OR((ROW(F2721)-MATCH(MAX($F$2:F2721),$F$2:F2721,0))=1,(ROW(F2721)-MATCH(MAX($F$2:F2721),$F$2:F2721,0))&gt;123),IF(OR(((G2720*J2720/C2720*C2721)/(G2720*K2720/D2720*D2721))&lt;(4/6),((G2720*J2720/C2720*C2721)/(G2720*K2720/D2720*D2721))&gt;(6/4)),50%,((G2720*J2720/C2720*C2721)/((G2720*K2720/D2720*D2721)+(G2720*J2720/C2720*C2721)))),((G2720*J2720/C2720*C2721)/((G2720*K2720/D2720*D2721)+(G2720*J2720/C2720*C2721))))</f>
        <v>0.52283725778821011</v>
      </c>
      <c r="K2721" s="18">
        <f t="shared" si="504"/>
        <v>0.47716274221178989</v>
      </c>
      <c r="L2721" s="20">
        <f t="shared" si="505"/>
        <v>1.0957210434425484</v>
      </c>
      <c r="M2721" s="51">
        <f>IF(AND((B2721-$B$2)&gt;123,OR(((U2720*R2720/C2720*C2721)/(U2720*S2720/D2720*D2721))&lt;(4/6),((U2720*R2720/C2720*C2721)/(U2720*S2720/D2720*D2721))&gt;(6/4))),1,0)</f>
        <v>0</v>
      </c>
      <c r="N2721" s="51">
        <f>IF(AND((B2721-$B$2)&gt;123,OR(((U2720*R2720/C2720*C2721)/(U2720*S2720/D2720*D2721))&lt;(4/6),((U2720*R2720/C2720*C2721)/(U2720*S2720/D2720*D2721))&gt;(6/4))),COUNTIF($M$2:M2721,1),0)</f>
        <v>0</v>
      </c>
      <c r="O2721" s="51">
        <f>IF(OR((ROW(N2721)-MATCH(MAX($N$2:N2721),$N$2:N2721,0))=1,(ROW(N2721)-MATCH(MAX($N$2:N2721),$N$2:N2721,0))&gt;123),IF(OR(((U2720*R2720/C2720*C2721)/(U2720*S2720/D2720*D2721))&lt;(4/6),((U2720*R2720/C2720*C2721)/(U2720*S2720/D2720*D2721))&gt;(6/4)),1,0),0)</f>
        <v>0</v>
      </c>
      <c r="P2721" s="47">
        <f>IF(O2721=1,U2720/2/C2721,P2720)</f>
        <v>4.8509981495343588</v>
      </c>
      <c r="Q2721" s="47">
        <f>IF(O2721=1,U2720/2/D2721,Q2720)</f>
        <v>77.834658384261388</v>
      </c>
      <c r="R2721" s="41">
        <f>P2721*C2721/U2720</f>
        <v>0.5229954064242589</v>
      </c>
      <c r="S2721" s="41">
        <f>Q2721*D2721/U2720</f>
        <v>0.47730707514852988</v>
      </c>
      <c r="T2721" s="41">
        <f t="shared" si="511"/>
        <v>1.0957210434425502</v>
      </c>
      <c r="U2721" s="42">
        <f>P2721*C2721+Q2721*D2721</f>
        <v>36991.346611739005</v>
      </c>
      <c r="V2721" s="25">
        <f>B2721</f>
        <v>45000</v>
      </c>
      <c r="W2721">
        <f>C2721/C$2</f>
        <v>1.7343759855887082</v>
      </c>
      <c r="X2721">
        <f>D2721/D$2</f>
        <v>1.6250390541024722</v>
      </c>
      <c r="Y2721">
        <f t="shared" si="512"/>
        <v>1.8495673305869502</v>
      </c>
      <c r="AA2721" s="15">
        <f t="shared" si="513"/>
        <v>5.5371858266917151E-4</v>
      </c>
      <c r="AB2721" s="15">
        <f t="shared" si="514"/>
        <v>2.7340718267154784E-5</v>
      </c>
      <c r="AC2721" s="15">
        <f t="shared" si="515"/>
        <v>3.0248157278878196E-4</v>
      </c>
    </row>
    <row r="2722" spans="1:29" x14ac:dyDescent="0.4">
      <c r="A2722" s="43">
        <f t="shared" si="506"/>
        <v>2023</v>
      </c>
      <c r="B2722" s="53">
        <v>45001</v>
      </c>
      <c r="C2722" s="45">
        <v>3939.1505000000002</v>
      </c>
      <c r="D2722" s="45">
        <f>VLOOKUP(B2722,'H11001.CSI  中证全债'!$A$2:$B$2792,2,0)</f>
        <v>226.8013</v>
      </c>
      <c r="E2722" s="14">
        <f t="shared" si="507"/>
        <v>0</v>
      </c>
      <c r="F2722" s="14">
        <f>IF(AND((B2722-$B$2)&gt;123,OR(((G2721*J2721/C2721*C2722)/(G2721*K2721/D2721*D2722))&lt;(4/6),((G2721*J2721/C2721*C2722)/(G2721*K2721/D2721*D2722))&gt;(6/4))),COUNTIF($E$2:E2722,1),0)</f>
        <v>0</v>
      </c>
      <c r="G2722" s="21">
        <f t="shared" si="508"/>
        <v>36370.93026833178</v>
      </c>
      <c r="H2722" s="12">
        <f t="shared" si="509"/>
        <v>4.7994181642553198</v>
      </c>
      <c r="I2722" s="12">
        <f t="shared" si="510"/>
        <v>77.007053340947863</v>
      </c>
      <c r="J2722" s="15">
        <f>IF(OR((ROW(F2722)-MATCH(MAX($F$2:F2722),$F$2:F2722,0))=1,(ROW(F2722)-MATCH(MAX($F$2:F2722),$F$2:F2722,0))&gt;123),IF(OR(((G2721*J2721/C2721*C2722)/(G2721*K2721/D2721*D2722))&lt;(4/6),((G2721*J2721/C2721*C2722)/(G2721*K2721/D2721*D2722))&gt;(6/4)),50%,((G2721*J2721/C2721*C2722)/((G2721*K2721/D2721*D2722)+(G2721*J2721/C2721*C2722)))),((G2721*J2721/C2721*C2722)/((G2721*K2721/D2721*D2722)+(G2721*J2721/C2721*C2722))))</f>
        <v>0.51980057485350017</v>
      </c>
      <c r="K2722" s="18">
        <f t="shared" si="504"/>
        <v>0.48019942514649983</v>
      </c>
      <c r="L2722" s="20">
        <f t="shared" si="505"/>
        <v>1.0824681322659202</v>
      </c>
      <c r="M2722" s="51">
        <f>IF(AND((B2722-$B$2)&gt;123,OR(((U2721*R2721/C2721*C2722)/(U2721*S2721/D2721*D2722))&lt;(4/6),((U2721*R2721/C2721*C2722)/(U2721*S2721/D2721*D2722))&gt;(6/4))),1,0)</f>
        <v>0</v>
      </c>
      <c r="N2722" s="51">
        <f>IF(AND((B2722-$B$2)&gt;123,OR(((U2721*R2721/C2721*C2722)/(U2721*S2721/D2721*D2722))&lt;(4/6),((U2721*R2721/C2721*C2722)/(U2721*S2721/D2721*D2722))&gt;(6/4))),COUNTIF($M$2:M2722,1),0)</f>
        <v>0</v>
      </c>
      <c r="O2722" s="51">
        <f>IF(OR((ROW(N2722)-MATCH(MAX($N$2:N2722),$N$2:N2722,0))=1,(ROW(N2722)-MATCH(MAX($N$2:N2722),$N$2:N2722,0))&gt;123),IF(OR(((U2721*R2721/C2721*C2722)/(U2721*S2721/D2721*D2722))&lt;(4/6),((U2721*R2721/C2721*C2722)/(U2721*S2721/D2721*D2722))&gt;(6/4)),1,0),0)</f>
        <v>0</v>
      </c>
      <c r="P2722" s="47">
        <f>IF(O2722=1,U2721/2/C2722,P2721)</f>
        <v>4.8509981495343588</v>
      </c>
      <c r="Q2722" s="47">
        <f>IF(O2722=1,U2721/2/D2722,Q2721)</f>
        <v>77.834658384261388</v>
      </c>
      <c r="R2722" s="41">
        <f>P2722*C2722/U2721</f>
        <v>0.51657518680796732</v>
      </c>
      <c r="S2722" s="41">
        <f>Q2722*D2722/U2721</f>
        <v>0.4772197641759896</v>
      </c>
      <c r="T2722" s="41">
        <f t="shared" si="511"/>
        <v>1.0824681322659222</v>
      </c>
      <c r="U2722" s="42">
        <f>P2722*C2722+Q2722*D2722</f>
        <v>36761.813492843721</v>
      </c>
      <c r="V2722" s="25">
        <f>B2722</f>
        <v>45001</v>
      </c>
      <c r="W2722">
        <f>C2722/C$2</f>
        <v>1.7136032013878828</v>
      </c>
      <c r="X2722">
        <f>D2722/D$2</f>
        <v>1.6252332497312789</v>
      </c>
      <c r="Y2722">
        <f t="shared" si="512"/>
        <v>1.8380906746421861</v>
      </c>
      <c r="AA2722" s="15">
        <f t="shared" si="513"/>
        <v>-1.197709399428426E-2</v>
      </c>
      <c r="AB2722" s="15">
        <f t="shared" si="514"/>
        <v>1.1950213031286516E-4</v>
      </c>
      <c r="AC2722" s="15">
        <f t="shared" si="515"/>
        <v>-6.2050490160431293E-3</v>
      </c>
    </row>
    <row r="2723" spans="1:29" x14ac:dyDescent="0.4">
      <c r="A2723" s="43">
        <f t="shared" si="506"/>
        <v>2023</v>
      </c>
      <c r="B2723" s="53">
        <v>45002</v>
      </c>
      <c r="C2723" s="45">
        <v>3958.8193999999999</v>
      </c>
      <c r="D2723" s="45">
        <f>VLOOKUP(B2723,'H11001.CSI  中证全债'!$A$2:$B$2792,2,0)</f>
        <v>226.92689999999999</v>
      </c>
      <c r="E2723" s="14">
        <f t="shared" si="507"/>
        <v>0</v>
      </c>
      <c r="F2723" s="14">
        <f>IF(AND((B2723-$B$2)&gt;123,OR(((G2722*J2722/C2722*C2723)/(G2722*K2722/D2722*D2723))&lt;(4/6),((G2722*J2722/C2722*C2723)/(G2722*K2722/D2722*D2723))&gt;(6/4))),COUNTIF($E$2:E2723,1),0)</f>
        <v>0</v>
      </c>
      <c r="G2723" s="21">
        <f t="shared" si="508"/>
        <v>36475.001630162325</v>
      </c>
      <c r="H2723" s="12">
        <f t="shared" si="509"/>
        <v>4.7994181642553198</v>
      </c>
      <c r="I2723" s="12">
        <f t="shared" si="510"/>
        <v>77.007053340947863</v>
      </c>
      <c r="J2723" s="15">
        <f>IF(OR((ROW(F2723)-MATCH(MAX($F$2:F2723),$F$2:F2723,0))=1,(ROW(F2723)-MATCH(MAX($F$2:F2723),$F$2:F2723,0))&gt;123),IF(OR(((G2722*J2722/C2722*C2723)/(G2722*K2722/D2722*D2723))&lt;(4/6),((G2722*J2722/C2722*C2723)/(G2722*K2722/D2722*D2723))&gt;(6/4)),50%,((G2722*J2722/C2722*C2723)/((G2722*K2722/D2722*D2723)+(G2722*J2722/C2722*C2723)))),((G2722*J2722/C2722*C2723)/((G2722*K2722/D2722*D2723)+(G2722*J2722/C2722*C2723))))</f>
        <v>0.5209055212667798</v>
      </c>
      <c r="K2723" s="18">
        <f t="shared" si="504"/>
        <v>0.4790944787332202</v>
      </c>
      <c r="L2723" s="20">
        <f t="shared" si="505"/>
        <v>1.0872709755372525</v>
      </c>
      <c r="M2723" s="51">
        <f>IF(AND((B2723-$B$2)&gt;123,OR(((U2722*R2722/C2722*C2723)/(U2722*S2722/D2722*D2723))&lt;(4/6),((U2722*R2722/C2722*C2723)/(U2722*S2722/D2722*D2723))&gt;(6/4))),1,0)</f>
        <v>0</v>
      </c>
      <c r="N2723" s="51">
        <f>IF(AND((B2723-$B$2)&gt;123,OR(((U2722*R2722/C2722*C2723)/(U2722*S2722/D2722*D2723))&lt;(4/6),((U2722*R2722/C2722*C2723)/(U2722*S2722/D2722*D2723))&gt;(6/4))),COUNTIF($M$2:M2723,1),0)</f>
        <v>0</v>
      </c>
      <c r="O2723" s="51">
        <f>IF(OR((ROW(N2723)-MATCH(MAX($N$2:N2723),$N$2:N2723,0))=1,(ROW(N2723)-MATCH(MAX($N$2:N2723),$N$2:N2723,0))&gt;123),IF(OR(((U2722*R2722/C2722*C2723)/(U2722*S2722/D2722*D2723))&lt;(4/6),((U2722*R2722/C2722*C2723)/(U2722*S2722/D2722*D2723))&gt;(6/4)),1,0),0)</f>
        <v>0</v>
      </c>
      <c r="P2723" s="47">
        <f>IF(O2723=1,U2722/2/C2723,P2722)</f>
        <v>4.8509981495343588</v>
      </c>
      <c r="Q2723" s="47">
        <f>IF(O2723=1,U2722/2/D2723,Q2722)</f>
        <v>77.834658384261388</v>
      </c>
      <c r="R2723" s="41">
        <f>P2723*C2723/U2722</f>
        <v>0.52239603433816273</v>
      </c>
      <c r="S2723" s="41">
        <f>Q2723*D2723/U2722</f>
        <v>0.4804653541680633</v>
      </c>
      <c r="T2723" s="41">
        <f t="shared" si="511"/>
        <v>1.0872709755372547</v>
      </c>
      <c r="U2723" s="42">
        <f>P2723*C2723+Q2723*D2723</f>
        <v>36867.003323440164</v>
      </c>
      <c r="V2723" s="25">
        <f>B2723</f>
        <v>45002</v>
      </c>
      <c r="W2723">
        <f>C2723/C$2</f>
        <v>1.7221595360615078</v>
      </c>
      <c r="X2723">
        <f>D2723/D$2</f>
        <v>1.6261332855607307</v>
      </c>
      <c r="Y2723">
        <f t="shared" si="512"/>
        <v>1.8433501661720082</v>
      </c>
      <c r="AA2723" s="15">
        <f t="shared" si="513"/>
        <v>4.9931831749001621E-3</v>
      </c>
      <c r="AB2723" s="15">
        <f t="shared" si="514"/>
        <v>5.5378871285127751E-4</v>
      </c>
      <c r="AC2723" s="15">
        <f t="shared" si="515"/>
        <v>2.8613885062258593E-3</v>
      </c>
    </row>
    <row r="2724" spans="1:29" x14ac:dyDescent="0.4">
      <c r="A2724" s="43">
        <f t="shared" si="506"/>
        <v>2023</v>
      </c>
      <c r="B2724" s="53">
        <v>45005</v>
      </c>
      <c r="C2724" s="45">
        <v>3939.0770000000002</v>
      </c>
      <c r="D2724" s="45">
        <f>VLOOKUP(B2724,'H11001.CSI  中证全债'!$A$2:$B$2792,2,0)</f>
        <v>227.17240000000001</v>
      </c>
      <c r="E2724" s="14">
        <f t="shared" si="507"/>
        <v>0</v>
      </c>
      <c r="F2724" s="14">
        <f>IF(AND((B2724-$B$2)&gt;123,OR(((G2723*J2723/C2723*C2724)/(G2723*K2723/D2723*D2724))&lt;(4/6),((G2723*J2723/C2723*C2724)/(G2723*K2723/D2723*D2724))&gt;(6/4))),COUNTIF($E$2:E2724,1),0)</f>
        <v>0</v>
      </c>
      <c r="G2724" s="21">
        <f t="shared" si="508"/>
        <v>36399.154828591534</v>
      </c>
      <c r="H2724" s="12">
        <f t="shared" si="509"/>
        <v>4.7994181642553198</v>
      </c>
      <c r="I2724" s="12">
        <f t="shared" si="510"/>
        <v>77.007053340947863</v>
      </c>
      <c r="J2724" s="15">
        <f>IF(OR((ROW(F2724)-MATCH(MAX($F$2:F2724),$F$2:F2724,0))=1,(ROW(F2724)-MATCH(MAX($F$2:F2724),$F$2:F2724,0))&gt;123),IF(OR(((G2723*J2723/C2723*C2724)/(G2723*K2723/D2723*D2724))&lt;(4/6),((G2723*J2723/C2723*C2724)/(G2723*K2723/D2723*D2724))&gt;(6/4)),50%,((G2723*J2723/C2723*C2724)/((G2723*K2723/D2723*D2724)+(G2723*J2723/C2723*C2724)))),((G2723*J2723/C2723*C2724)/((G2723*K2723/D2723*D2724)+(G2723*J2723/C2723*C2724))))</f>
        <v>0.51938782076748291</v>
      </c>
      <c r="K2724" s="18">
        <f t="shared" si="504"/>
        <v>0.48061217923251709</v>
      </c>
      <c r="L2724" s="20">
        <f t="shared" si="505"/>
        <v>1.0806796898007998</v>
      </c>
      <c r="M2724" s="51">
        <f>IF(AND((B2724-$B$2)&gt;123,OR(((U2723*R2723/C2723*C2724)/(U2723*S2723/D2723*D2724))&lt;(4/6),((U2723*R2723/C2723*C2724)/(U2723*S2723/D2723*D2724))&gt;(6/4))),1,0)</f>
        <v>0</v>
      </c>
      <c r="N2724" s="51">
        <f>IF(AND((B2724-$B$2)&gt;123,OR(((U2723*R2723/C2723*C2724)/(U2723*S2723/D2723*D2724))&lt;(4/6),((U2723*R2723/C2723*C2724)/(U2723*S2723/D2723*D2724))&gt;(6/4))),COUNTIF($M$2:M2724,1),0)</f>
        <v>0</v>
      </c>
      <c r="O2724" s="51">
        <f>IF(OR((ROW(N2724)-MATCH(MAX($N$2:N2724),$N$2:N2724,0))=1,(ROW(N2724)-MATCH(MAX($N$2:N2724),$N$2:N2724,0))&gt;123),IF(OR(((U2723*R2723/C2723*C2724)/(U2723*S2723/D2723*D2724))&lt;(4/6),((U2723*R2723/C2723*C2724)/(U2723*S2723/D2723*D2724))&gt;(6/4)),1,0),0)</f>
        <v>0</v>
      </c>
      <c r="P2724" s="47">
        <f>IF(O2724=1,U2723/2/C2724,P2723)</f>
        <v>4.8509981495343588</v>
      </c>
      <c r="Q2724" s="47">
        <f>IF(O2724=1,U2723/2/D2724,Q2723)</f>
        <v>77.834658384261388</v>
      </c>
      <c r="R2724" s="41">
        <f>P2724*C2724/U2723</f>
        <v>0.51830779600478494</v>
      </c>
      <c r="S2724" s="41">
        <f>Q2724*D2724/U2723</f>
        <v>0.47961278526509854</v>
      </c>
      <c r="T2724" s="41">
        <f t="shared" si="511"/>
        <v>1.0806796898008011</v>
      </c>
      <c r="U2724" s="42">
        <f>P2724*C2724+Q2724*D2724</f>
        <v>36790.341386206135</v>
      </c>
      <c r="V2724" s="25">
        <f>B2724</f>
        <v>45005</v>
      </c>
      <c r="W2724">
        <f>C2724/C$2</f>
        <v>1.7135712275307524</v>
      </c>
      <c r="X2724">
        <f>D2724/D$2</f>
        <v>1.6278925116445717</v>
      </c>
      <c r="Y2724">
        <f t="shared" si="512"/>
        <v>1.8395170693103067</v>
      </c>
      <c r="AA2724" s="15">
        <f t="shared" si="513"/>
        <v>-4.9869413088153847E-3</v>
      </c>
      <c r="AB2724" s="15">
        <f t="shared" si="514"/>
        <v>1.0818461804220636E-3</v>
      </c>
      <c r="AC2724" s="15">
        <f t="shared" si="515"/>
        <v>-2.0794187301165223E-3</v>
      </c>
    </row>
    <row r="2725" spans="1:29" x14ac:dyDescent="0.4">
      <c r="A2725" s="43">
        <f t="shared" si="506"/>
        <v>2023</v>
      </c>
      <c r="B2725" s="53">
        <v>45006</v>
      </c>
      <c r="C2725" s="45">
        <v>3982.3782000000001</v>
      </c>
      <c r="D2725" s="45">
        <f>VLOOKUP(B2725,'H11001.CSI  中证全债'!$A$2:$B$2792,2,0)</f>
        <v>227.19130000000001</v>
      </c>
      <c r="E2725" s="14">
        <f t="shared" si="507"/>
        <v>0</v>
      </c>
      <c r="F2725" s="14">
        <f>IF(AND((B2725-$B$2)&gt;123,OR(((G2724*J2724/C2724*C2725)/(G2724*K2724/D2724*D2725))&lt;(4/6),((G2724*J2724/C2724*C2725)/(G2724*K2724/D2724*D2725))&gt;(6/4))),COUNTIF($E$2:E2725,1),0)</f>
        <v>0</v>
      </c>
      <c r="G2725" s="21">
        <f t="shared" si="508"/>
        <v>36608.430827713732</v>
      </c>
      <c r="H2725" s="12">
        <f t="shared" si="509"/>
        <v>4.7994181642553198</v>
      </c>
      <c r="I2725" s="12">
        <f t="shared" si="510"/>
        <v>77.007053340947863</v>
      </c>
      <c r="J2725" s="15">
        <f>IF(OR((ROW(F2725)-MATCH(MAX($F$2:F2725),$F$2:F2725,0))=1,(ROW(F2725)-MATCH(MAX($F$2:F2725),$F$2:F2725,0))&gt;123),IF(OR(((G2724*J2724/C2724*C2725)/(G2724*K2724/D2724*D2725))&lt;(4/6),((G2724*J2724/C2724*C2725)/(G2724*K2724/D2724*D2725))&gt;(6/4)),50%,((G2724*J2724/C2724*C2725)/((G2724*K2724/D2724*D2725)+(G2724*J2724/C2724*C2725)))),((G2724*J2724/C2724*C2725)/((G2724*K2724/D2724*D2725)+(G2724*J2724/C2724*C2725))))</f>
        <v>0.52209553476805115</v>
      </c>
      <c r="K2725" s="18">
        <f t="shared" si="504"/>
        <v>0.47790446523194885</v>
      </c>
      <c r="L2725" s="20">
        <f t="shared" si="505"/>
        <v>1.0924684173324355</v>
      </c>
      <c r="M2725" s="51">
        <f>IF(AND((B2725-$B$2)&gt;123,OR(((U2724*R2724/C2724*C2725)/(U2724*S2724/D2724*D2725))&lt;(4/6),((U2724*R2724/C2724*C2725)/(U2724*S2724/D2724*D2725))&gt;(6/4))),1,0)</f>
        <v>0</v>
      </c>
      <c r="N2725" s="51">
        <f>IF(AND((B2725-$B$2)&gt;123,OR(((U2724*R2724/C2724*C2725)/(U2724*S2724/D2724*D2725))&lt;(4/6),((U2724*R2724/C2724*C2725)/(U2724*S2724/D2724*D2725))&gt;(6/4))),COUNTIF($M$2:M2725,1),0)</f>
        <v>0</v>
      </c>
      <c r="O2725" s="51">
        <f>IF(OR((ROW(N2725)-MATCH(MAX($N$2:N2725),$N$2:N2725,0))=1,(ROW(N2725)-MATCH(MAX($N$2:N2725),$N$2:N2725,0))&gt;123),IF(OR(((U2724*R2724/C2724*C2725)/(U2724*S2724/D2724*D2725))&lt;(4/6),((U2724*R2724/C2724*C2725)/(U2724*S2724/D2724*D2725))&gt;(6/4)),1,0),0)</f>
        <v>0</v>
      </c>
      <c r="P2725" s="47">
        <f>IF(O2725=1,U2724/2/C2725,P2724)</f>
        <v>4.8509981495343588</v>
      </c>
      <c r="Q2725" s="47">
        <f>IF(O2725=1,U2724/2/D2725,Q2724)</f>
        <v>77.834658384261388</v>
      </c>
      <c r="R2725" s="41">
        <f>P2725*C2725/U2724</f>
        <v>0.52509730953975575</v>
      </c>
      <c r="S2725" s="41">
        <f>Q2725*D2725/U2724</f>
        <v>0.48065216459247906</v>
      </c>
      <c r="T2725" s="41">
        <f t="shared" si="511"/>
        <v>1.0924684173324373</v>
      </c>
      <c r="U2725" s="42">
        <f>P2725*C2725+Q2725*D2725</f>
        <v>37001.866502322213</v>
      </c>
      <c r="V2725" s="25">
        <f>B2725</f>
        <v>45006</v>
      </c>
      <c r="W2725">
        <f>C2725/C$2</f>
        <v>1.7324080490596423</v>
      </c>
      <c r="X2725">
        <f>D2725/D$2</f>
        <v>1.6280279469724113</v>
      </c>
      <c r="Y2725">
        <f t="shared" si="512"/>
        <v>1.8500933251161107</v>
      </c>
      <c r="AA2725" s="15">
        <f t="shared" si="513"/>
        <v>1.099272748412905E-2</v>
      </c>
      <c r="AB2725" s="15">
        <f t="shared" si="514"/>
        <v>8.319672636303288E-5</v>
      </c>
      <c r="AC2725" s="15">
        <f t="shared" si="515"/>
        <v>5.7494741322348109E-3</v>
      </c>
    </row>
    <row r="2726" spans="1:29" x14ac:dyDescent="0.4">
      <c r="A2726" s="43">
        <f t="shared" si="506"/>
        <v>2023</v>
      </c>
      <c r="B2726" s="53">
        <v>45007</v>
      </c>
      <c r="C2726" s="45">
        <v>3999.4427000000001</v>
      </c>
      <c r="D2726" s="45">
        <f>VLOOKUP(B2726,'H11001.CSI  中证全债'!$A$2:$B$2792,2,0)</f>
        <v>227.1729</v>
      </c>
      <c r="E2726" s="14">
        <f t="shared" si="507"/>
        <v>0</v>
      </c>
      <c r="F2726" s="14">
        <f>IF(AND((B2726-$B$2)&gt;123,OR(((G2725*J2725/C2725*C2726)/(G2725*K2725/D2725*D2726))&lt;(4/6),((G2725*J2725/C2725*C2726)/(G2725*K2725/D2725*D2726))&gt;(6/4))),COUNTIF($E$2:E2726,1),0)</f>
        <v>0</v>
      </c>
      <c r="G2726" s="21">
        <f t="shared" si="508"/>
        <v>36688.913569196186</v>
      </c>
      <c r="H2726" s="12">
        <f t="shared" si="509"/>
        <v>4.7994181642553198</v>
      </c>
      <c r="I2726" s="12">
        <f t="shared" si="510"/>
        <v>77.007053340947863</v>
      </c>
      <c r="J2726" s="15">
        <f>IF(OR((ROW(F2726)-MATCH(MAX($F$2:F2726),$F$2:F2726,0))=1,(ROW(F2726)-MATCH(MAX($F$2:F2726),$F$2:F2726,0))&gt;123),IF(OR(((G2725*J2725/C2725*C2726)/(G2725*K2725/D2725*D2726))&lt;(4/6),((G2725*J2725/C2725*C2726)/(G2725*K2725/D2725*D2726))&gt;(6/4)),50%,((G2725*J2725/C2725*C2726)/((G2725*K2725/D2725*D2726)+(G2725*J2725/C2725*C2726)))),((G2725*J2725/C2725*C2726)/((G2725*K2725/D2725*D2726)+(G2725*J2725/C2725*C2726))))</f>
        <v>0.52318251138933591</v>
      </c>
      <c r="K2726" s="18">
        <f t="shared" si="504"/>
        <v>0.47681748861066409</v>
      </c>
      <c r="L2726" s="20">
        <f t="shared" si="505"/>
        <v>1.0972385113511016</v>
      </c>
      <c r="M2726" s="51">
        <f>IF(AND((B2726-$B$2)&gt;123,OR(((U2725*R2725/C2725*C2726)/(U2725*S2725/D2725*D2726))&lt;(4/6),((U2725*R2725/C2725*C2726)/(U2725*S2725/D2725*D2726))&gt;(6/4))),1,0)</f>
        <v>0</v>
      </c>
      <c r="N2726" s="51">
        <f>IF(AND((B2726-$B$2)&gt;123,OR(((U2725*R2725/C2725*C2726)/(U2725*S2725/D2725*D2726))&lt;(4/6),((U2725*R2725/C2725*C2726)/(U2725*S2725/D2725*D2726))&gt;(6/4))),COUNTIF($M$2:M2726,1),0)</f>
        <v>0</v>
      </c>
      <c r="O2726" s="51">
        <f>IF(OR((ROW(N2726)-MATCH(MAX($N$2:N2726),$N$2:N2726,0))=1,(ROW(N2726)-MATCH(MAX($N$2:N2726),$N$2:N2726,0))&gt;123),IF(OR(((U2725*R2725/C2725*C2726)/(U2725*S2725/D2725*D2726))&lt;(4/6),((U2725*R2725/C2725*C2726)/(U2725*S2725/D2725*D2726))&gt;(6/4)),1,0),0)</f>
        <v>0</v>
      </c>
      <c r="P2726" s="47">
        <f>IF(O2726=1,U2725/2/C2726,P2725)</f>
        <v>4.8509981495343588</v>
      </c>
      <c r="Q2726" s="47">
        <f>IF(O2726=1,U2725/2/D2726,Q2725)</f>
        <v>77.834658384261388</v>
      </c>
      <c r="R2726" s="41">
        <f>P2726*C2726/U2725</f>
        <v>0.52433271536859061</v>
      </c>
      <c r="S2726" s="41">
        <f>Q2726*D2726/U2725</f>
        <v>0.47786576021921129</v>
      </c>
      <c r="T2726" s="41">
        <f t="shared" si="511"/>
        <v>1.0972385113511032</v>
      </c>
      <c r="U2726" s="42">
        <f>P2726*C2726+Q2726*D2726</f>
        <v>37083.214202530675</v>
      </c>
      <c r="V2726" s="25">
        <f>B2726</f>
        <v>45007</v>
      </c>
      <c r="W2726">
        <f>C2726/C$2</f>
        <v>1.7398314216446915</v>
      </c>
      <c r="X2726">
        <f>D2726/D$2</f>
        <v>1.6278960945897527</v>
      </c>
      <c r="Y2726">
        <f t="shared" si="512"/>
        <v>1.8541607101265338</v>
      </c>
      <c r="AA2726" s="15">
        <f t="shared" si="513"/>
        <v>4.2850023636629153E-3</v>
      </c>
      <c r="AB2726" s="15">
        <f t="shared" si="514"/>
        <v>-8.0989016744914544E-5</v>
      </c>
      <c r="AC2726" s="15">
        <f t="shared" si="515"/>
        <v>2.1984755878019513E-3</v>
      </c>
    </row>
    <row r="2727" spans="1:29" x14ac:dyDescent="0.4">
      <c r="A2727" s="43">
        <f t="shared" si="506"/>
        <v>2023</v>
      </c>
      <c r="B2727" s="53">
        <v>45008</v>
      </c>
      <c r="C2727" s="45">
        <v>4039.0895</v>
      </c>
      <c r="D2727" s="45">
        <f>VLOOKUP(B2727,'H11001.CSI  中证全债'!$A$2:$B$2792,2,0)</f>
        <v>227.23179999999999</v>
      </c>
      <c r="E2727" s="14">
        <f t="shared" si="507"/>
        <v>0</v>
      </c>
      <c r="F2727" s="14">
        <f>IF(AND((B2727-$B$2)&gt;123,OR(((G2726*J2726/C2726*C2727)/(G2726*K2726/D2726*D2727))&lt;(4/6),((G2726*J2726/C2726*C2727)/(G2726*K2726/D2726*D2727))&gt;(6/4))),COUNTIF($E$2:E2727,1),0)</f>
        <v>0</v>
      </c>
      <c r="G2727" s="21">
        <f t="shared" si="508"/>
        <v>36883.730856712566</v>
      </c>
      <c r="H2727" s="12">
        <f t="shared" si="509"/>
        <v>4.7994181642553198</v>
      </c>
      <c r="I2727" s="12">
        <f t="shared" si="510"/>
        <v>77.007053340947863</v>
      </c>
      <c r="J2727" s="15">
        <f>IF(OR((ROW(F2727)-MATCH(MAX($F$2:F2727),$F$2:F2727,0))=1,(ROW(F2727)-MATCH(MAX($F$2:F2727),$F$2:F2727,0))&gt;123),IF(OR(((G2726*J2726/C2726*C2727)/(G2726*K2726/D2726*D2727))&lt;(4/6),((G2726*J2726/C2726*C2727)/(G2726*K2726/D2726*D2727))&gt;(6/4)),50%,((G2726*J2726/C2726*C2727)/((G2726*K2726/D2726*D2727)+(G2726*J2726/C2726*C2727)))),((G2726*J2726/C2726*C2727)/((G2726*K2726/D2726*D2727)+(G2726*J2726/C2726*C2727))))</f>
        <v>0.52557805468925234</v>
      </c>
      <c r="K2727" s="18">
        <f t="shared" si="504"/>
        <v>0.47442194531074766</v>
      </c>
      <c r="L2727" s="20">
        <f t="shared" si="505"/>
        <v>1.1078282947998901</v>
      </c>
      <c r="M2727" s="51">
        <f>IF(AND((B2727-$B$2)&gt;123,OR(((U2726*R2726/C2726*C2727)/(U2726*S2726/D2726*D2727))&lt;(4/6),((U2726*R2726/C2726*C2727)/(U2726*S2726/D2726*D2727))&gt;(6/4))),1,0)</f>
        <v>0</v>
      </c>
      <c r="N2727" s="51">
        <f>IF(AND((B2727-$B$2)&gt;123,OR(((U2726*R2726/C2726*C2727)/(U2726*S2726/D2726*D2727))&lt;(4/6),((U2726*R2726/C2726*C2727)/(U2726*S2726/D2726*D2727))&gt;(6/4))),COUNTIF($M$2:M2727,1),0)</f>
        <v>0</v>
      </c>
      <c r="O2727" s="51">
        <f>IF(OR((ROW(N2727)-MATCH(MAX($N$2:N2727),$N$2:N2727,0))=1,(ROW(N2727)-MATCH(MAX($N$2:N2727),$N$2:N2727,0))&gt;123),IF(OR(((U2726*R2726/C2726*C2727)/(U2726*S2726/D2726*D2727))&lt;(4/6),((U2726*R2726/C2726*C2727)/(U2726*S2726/D2726*D2727))&gt;(6/4)),1,0),0)</f>
        <v>0</v>
      </c>
      <c r="P2727" s="47">
        <f>IF(O2727=1,U2726/2/C2727,P2726)</f>
        <v>4.8509981495343588</v>
      </c>
      <c r="Q2727" s="47">
        <f>IF(O2727=1,U2726/2/D2727,Q2726)</f>
        <v>77.834658384261388</v>
      </c>
      <c r="R2727" s="41">
        <f>P2727*C2727/U2726</f>
        <v>0.52836886207578326</v>
      </c>
      <c r="S2727" s="41">
        <f>Q2727*D2727/U2726</f>
        <v>0.47694111493263769</v>
      </c>
      <c r="T2727" s="41">
        <f t="shared" si="511"/>
        <v>1.1078282947998919</v>
      </c>
      <c r="U2727" s="42">
        <f>P2727*C2727+Q2727*D2727</f>
        <v>37280.125217344466</v>
      </c>
      <c r="V2727" s="25">
        <f>B2727</f>
        <v>45008</v>
      </c>
      <c r="W2727">
        <f>C2727/C$2</f>
        <v>1.7570785116974288</v>
      </c>
      <c r="X2727">
        <f>D2727/D$2</f>
        <v>1.6283181655320671</v>
      </c>
      <c r="Y2727">
        <f t="shared" si="512"/>
        <v>1.8640062608672232</v>
      </c>
      <c r="AA2727" s="15">
        <f t="shared" si="513"/>
        <v>9.9130811400298668E-3</v>
      </c>
      <c r="AB2727" s="15">
        <f t="shared" si="514"/>
        <v>2.5927388346036473E-4</v>
      </c>
      <c r="AC2727" s="15">
        <f t="shared" si="515"/>
        <v>5.3099770084210629E-3</v>
      </c>
    </row>
    <row r="2728" spans="1:29" x14ac:dyDescent="0.4">
      <c r="A2728" s="43">
        <f t="shared" si="506"/>
        <v>2023</v>
      </c>
      <c r="B2728" s="53">
        <v>45009</v>
      </c>
      <c r="C2728" s="45">
        <v>4027.0457000000001</v>
      </c>
      <c r="D2728" s="45">
        <f>VLOOKUP(B2728,'H11001.CSI  中证全债'!$A$2:$B$2792,2,0)</f>
        <v>227.1534</v>
      </c>
      <c r="E2728" s="14">
        <f t="shared" si="507"/>
        <v>0</v>
      </c>
      <c r="F2728" s="14">
        <f>IF(AND((B2728-$B$2)&gt;123,OR(((G2727*J2727/C2727*C2728)/(G2727*K2727/D2727*D2728))&lt;(4/6),((G2727*J2727/C2727*C2728)/(G2727*K2727/D2727*D2728))&gt;(6/4))),COUNTIF($E$2:E2728,1),0)</f>
        <v>0</v>
      </c>
      <c r="G2728" s="21">
        <f t="shared" si="508"/>
        <v>36819.890271243974</v>
      </c>
      <c r="H2728" s="12">
        <f t="shared" si="509"/>
        <v>4.7994181642553198</v>
      </c>
      <c r="I2728" s="12">
        <f t="shared" si="510"/>
        <v>77.007053340947863</v>
      </c>
      <c r="J2728" s="15">
        <f>IF(OR((ROW(F2728)-MATCH(MAX($F$2:F2728),$F$2:F2728,0))=1,(ROW(F2728)-MATCH(MAX($F$2:F2728),$F$2:F2728,0))&gt;123),IF(OR(((G2727*J2727/C2727*C2728)/(G2727*K2727/D2727*D2728))&lt;(4/6),((G2727*J2727/C2727*C2728)/(G2727*K2727/D2727*D2728))&gt;(6/4)),50%,((G2727*J2727/C2727*C2728)/((G2727*K2727/D2727*D2728)+(G2727*J2727/C2727*C2728)))),((G2727*J2727/C2727*C2728)/((G2727*K2727/D2727*D2728)+(G2727*J2727/C2727*C2728))))</f>
        <v>0.52491944268396906</v>
      </c>
      <c r="K2728" s="18">
        <f t="shared" si="504"/>
        <v>0.47508055731603094</v>
      </c>
      <c r="L2728" s="20">
        <f t="shared" si="505"/>
        <v>1.1049061777006894</v>
      </c>
      <c r="M2728" s="51">
        <f>IF(AND((B2728-$B$2)&gt;123,OR(((U2727*R2727/C2727*C2728)/(U2727*S2727/D2727*D2728))&lt;(4/6),((U2727*R2727/C2727*C2728)/(U2727*S2727/D2727*D2728))&gt;(6/4))),1,0)</f>
        <v>0</v>
      </c>
      <c r="N2728" s="51">
        <f>IF(AND((B2728-$B$2)&gt;123,OR(((U2727*R2727/C2727*C2728)/(U2727*S2727/D2727*D2728))&lt;(4/6),((U2727*R2727/C2727*C2728)/(U2727*S2727/D2727*D2728))&gt;(6/4))),COUNTIF($M$2:M2728,1),0)</f>
        <v>0</v>
      </c>
      <c r="O2728" s="51">
        <f>IF(OR((ROW(N2728)-MATCH(MAX($N$2:N2728),$N$2:N2728,0))=1,(ROW(N2728)-MATCH(MAX($N$2:N2728),$N$2:N2728,0))&gt;123),IF(OR(((U2727*R2727/C2727*C2728)/(U2727*S2727/D2727*D2728))&lt;(4/6),((U2727*R2727/C2727*C2728)/(U2727*S2727/D2727*D2728))&gt;(6/4)),1,0),0)</f>
        <v>0</v>
      </c>
      <c r="P2728" s="47">
        <f>IF(O2728=1,U2727/2/C2728,P2727)</f>
        <v>4.8509981495343588</v>
      </c>
      <c r="Q2728" s="47">
        <f>IF(O2728=1,U2727/2/D2728,Q2727)</f>
        <v>77.834658384261388</v>
      </c>
      <c r="R2728" s="41">
        <f>P2728*C2728/U2727</f>
        <v>0.52401088045974709</v>
      </c>
      <c r="S2728" s="41">
        <f>Q2728*D2728/U2727</f>
        <v>0.47425825923990522</v>
      </c>
      <c r="T2728" s="41">
        <f t="shared" si="511"/>
        <v>1.104906177700691</v>
      </c>
      <c r="U2728" s="42">
        <f>P2728*C2728+Q2728*D2728</f>
        <v>37215.598528613773</v>
      </c>
      <c r="V2728" s="25">
        <f>B2728</f>
        <v>45009</v>
      </c>
      <c r="W2728">
        <f>C2728/C$2</f>
        <v>1.7518392363163853</v>
      </c>
      <c r="X2728">
        <f>D2728/D$2</f>
        <v>1.6277563597276961</v>
      </c>
      <c r="Y2728">
        <f t="shared" si="512"/>
        <v>1.8607799264306886</v>
      </c>
      <c r="AA2728" s="15">
        <f t="shared" si="513"/>
        <v>-2.9818106283606705E-3</v>
      </c>
      <c r="AB2728" s="15">
        <f t="shared" si="514"/>
        <v>-3.4502213158538186E-4</v>
      </c>
      <c r="AC2728" s="15">
        <f t="shared" si="515"/>
        <v>-1.7308603003477474E-3</v>
      </c>
    </row>
    <row r="2729" spans="1:29" x14ac:dyDescent="0.4">
      <c r="A2729" s="43">
        <f t="shared" si="506"/>
        <v>2023</v>
      </c>
      <c r="B2729" s="53">
        <v>45012</v>
      </c>
      <c r="C2729" s="45">
        <v>4012.4771000000001</v>
      </c>
      <c r="D2729" s="45">
        <f>VLOOKUP(B2729,'H11001.CSI  中证全债'!$A$2:$B$2792,2,0)</f>
        <v>227.3193</v>
      </c>
      <c r="E2729" s="14">
        <f t="shared" si="507"/>
        <v>0</v>
      </c>
      <c r="F2729" s="14">
        <f>IF(AND((B2729-$B$2)&gt;123,OR(((G2728*J2728/C2728*C2729)/(G2728*K2728/D2728*D2729))&lt;(4/6),((G2728*J2728/C2728*C2729)/(G2728*K2728/D2728*D2729))&gt;(6/4))),COUNTIF($E$2:E2729,1),0)</f>
        <v>0</v>
      </c>
      <c r="G2729" s="21">
        <f t="shared" si="508"/>
        <v>36762.744937925469</v>
      </c>
      <c r="H2729" s="12">
        <f t="shared" si="509"/>
        <v>4.7994181642553198</v>
      </c>
      <c r="I2729" s="12">
        <f t="shared" si="510"/>
        <v>77.007053340947863</v>
      </c>
      <c r="J2729" s="15">
        <f>IF(OR((ROW(F2729)-MATCH(MAX($F$2:F2729),$F$2:F2729,0))=1,(ROW(F2729)-MATCH(MAX($F$2:F2729),$F$2:F2729,0))&gt;123),IF(OR(((G2728*J2728/C2728*C2729)/(G2728*K2728/D2728*D2729))&lt;(4/6),((G2728*J2728/C2728*C2729)/(G2728*K2728/D2728*D2729))&gt;(6/4)),50%,((G2728*J2728/C2728*C2729)/((G2728*K2728/D2728*D2729)+(G2728*J2728/C2728*C2729)))),((G2728*J2728/C2728*C2729)/((G2728*K2728/D2728*D2729)+(G2728*J2728/C2728*C2729))))</f>
        <v>0.52383344905053275</v>
      </c>
      <c r="K2729" s="18">
        <f t="shared" si="504"/>
        <v>0.47616655094946725</v>
      </c>
      <c r="L2729" s="20">
        <f t="shared" si="505"/>
        <v>1.1001055156142712</v>
      </c>
      <c r="M2729" s="51">
        <f>IF(AND((B2729-$B$2)&gt;123,OR(((U2728*R2728/C2728*C2729)/(U2728*S2728/D2728*D2729))&lt;(4/6),((U2728*R2728/C2728*C2729)/(U2728*S2728/D2728*D2729))&gt;(6/4))),1,0)</f>
        <v>0</v>
      </c>
      <c r="N2729" s="51">
        <f>IF(AND((B2729-$B$2)&gt;123,OR(((U2728*R2728/C2728*C2729)/(U2728*S2728/D2728*D2729))&lt;(4/6),((U2728*R2728/C2728*C2729)/(U2728*S2728/D2728*D2729))&gt;(6/4))),COUNTIF($M$2:M2729,1),0)</f>
        <v>0</v>
      </c>
      <c r="O2729" s="51">
        <f>IF(OR((ROW(N2729)-MATCH(MAX($N$2:N2729),$N$2:N2729,0))=1,(ROW(N2729)-MATCH(MAX($N$2:N2729),$N$2:N2729,0))&gt;123),IF(OR(((U2728*R2728/C2728*C2729)/(U2728*S2728/D2728*D2729))&lt;(4/6),((U2728*R2728/C2728*C2729)/(U2728*S2728/D2728*D2729))&gt;(6/4)),1,0),0)</f>
        <v>0</v>
      </c>
      <c r="P2729" s="47">
        <f>IF(O2729=1,U2728/2/C2729,P2728)</f>
        <v>4.8509981495343588</v>
      </c>
      <c r="Q2729" s="47">
        <f>IF(O2729=1,U2728/2/D2729,Q2728)</f>
        <v>77.834658384261388</v>
      </c>
      <c r="R2729" s="41">
        <f>P2729*C2729/U2728</f>
        <v>0.5230204472509935</v>
      </c>
      <c r="S2729" s="41">
        <f>Q2729*D2729/U2728</f>
        <v>0.47542752929381621</v>
      </c>
      <c r="T2729" s="41">
        <f t="shared" si="511"/>
        <v>1.1001055156142729</v>
      </c>
      <c r="U2729" s="42">
        <f>P2729*C2729+Q2729*D2729</f>
        <v>37157.839046798414</v>
      </c>
      <c r="V2729" s="25">
        <f>B2729</f>
        <v>45012</v>
      </c>
      <c r="W2729">
        <f>C2729/C$2</f>
        <v>1.7455016263165288</v>
      </c>
      <c r="X2729">
        <f>D2729/D$2</f>
        <v>1.6289451809387314</v>
      </c>
      <c r="Y2729">
        <f t="shared" si="512"/>
        <v>1.8578919523399207</v>
      </c>
      <c r="AA2729" s="15">
        <f t="shared" si="513"/>
        <v>-3.617689265358992E-3</v>
      </c>
      <c r="AB2729" s="15">
        <f t="shared" si="514"/>
        <v>7.3034345952982527E-4</v>
      </c>
      <c r="AC2729" s="15">
        <f t="shared" si="515"/>
        <v>-1.5520234551904544E-3</v>
      </c>
    </row>
    <row r="2730" spans="1:29" x14ac:dyDescent="0.4">
      <c r="A2730" s="43">
        <f t="shared" si="506"/>
        <v>2023</v>
      </c>
      <c r="B2730" s="53">
        <v>45013</v>
      </c>
      <c r="C2730" s="45">
        <v>3999.5147000000002</v>
      </c>
      <c r="D2730" s="45">
        <f>VLOOKUP(B2730,'H11001.CSI  中证全债'!$A$2:$B$2792,2,0)</f>
        <v>227.35679999999999</v>
      </c>
      <c r="E2730" s="14">
        <f t="shared" si="507"/>
        <v>0</v>
      </c>
      <c r="F2730" s="14">
        <f>IF(AND((B2730-$B$2)&gt;123,OR(((G2729*J2729/C2729*C2730)/(G2729*K2729/D2729*D2730))&lt;(4/6),((G2729*J2729/C2729*C2730)/(G2729*K2729/D2729*D2730))&gt;(6/4))),COUNTIF($E$2:E2730,1),0)</f>
        <v>0</v>
      </c>
      <c r="G2730" s="21">
        <f t="shared" si="508"/>
        <v>36703.420724413416</v>
      </c>
      <c r="H2730" s="12">
        <f t="shared" si="509"/>
        <v>4.7994181642553198</v>
      </c>
      <c r="I2730" s="12">
        <f t="shared" si="510"/>
        <v>77.007053340947863</v>
      </c>
      <c r="J2730" s="15">
        <f>IF(OR((ROW(F2730)-MATCH(MAX($F$2:F2730),$F$2:F2730,0))=1,(ROW(F2730)-MATCH(MAX($F$2:F2730),$F$2:F2730,0))&gt;123),IF(OR(((G2729*J2729/C2729*C2730)/(G2729*K2729/D2729*D2730))&lt;(4/6),((G2729*J2729/C2729*C2730)/(G2729*K2729/D2729*D2730))&gt;(6/4)),50%,((G2729*J2729/C2729*C2730)/((G2729*K2729/D2729*D2730)+(G2729*J2729/C2729*C2730)))),((G2729*J2729/C2729*C2730)/((G2729*K2729/D2729*D2730)+(G2729*J2729/C2729*C2730))))</f>
        <v>0.52298513654936574</v>
      </c>
      <c r="K2730" s="18">
        <f t="shared" si="504"/>
        <v>0.47701486345063426</v>
      </c>
      <c r="L2730" s="20">
        <f t="shared" si="505"/>
        <v>1.0963707352139749</v>
      </c>
      <c r="M2730" s="51">
        <f>IF(AND((B2730-$B$2)&gt;123,OR(((U2729*R2729/C2729*C2730)/(U2729*S2729/D2729*D2730))&lt;(4/6),((U2729*R2729/C2729*C2730)/(U2729*S2729/D2729*D2730))&gt;(6/4))),1,0)</f>
        <v>0</v>
      </c>
      <c r="N2730" s="51">
        <f>IF(AND((B2730-$B$2)&gt;123,OR(((U2729*R2729/C2729*C2730)/(U2729*S2729/D2729*D2730))&lt;(4/6),((U2729*R2729/C2729*C2730)/(U2729*S2729/D2729*D2730))&gt;(6/4))),COUNTIF($M$2:M2730,1),0)</f>
        <v>0</v>
      </c>
      <c r="O2730" s="51">
        <f>IF(OR((ROW(N2730)-MATCH(MAX($N$2:N2730),$N$2:N2730,0))=1,(ROW(N2730)-MATCH(MAX($N$2:N2730),$N$2:N2730,0))&gt;123),IF(OR(((U2729*R2729/C2729*C2730)/(U2729*S2729/D2729*D2730))&lt;(4/6),((U2729*R2729/C2729*C2730)/(U2729*S2729/D2729*D2730))&gt;(6/4)),1,0),0)</f>
        <v>0</v>
      </c>
      <c r="P2730" s="47">
        <f>IF(O2730=1,U2729/2/C2730,P2729)</f>
        <v>4.8509981495343588</v>
      </c>
      <c r="Q2730" s="47">
        <f>IF(O2730=1,U2729/2/D2730,Q2729)</f>
        <v>77.834658384261388</v>
      </c>
      <c r="R2730" s="41">
        <f>P2730*C2730/U2729</f>
        <v>0.52214119298757089</v>
      </c>
      <c r="S2730" s="41">
        <f>Q2730*D2730/U2729</f>
        <v>0.47624510233362394</v>
      </c>
      <c r="T2730" s="41">
        <f t="shared" si="511"/>
        <v>1.0963707352139769</v>
      </c>
      <c r="U2730" s="42">
        <f>P2730*C2730+Q2730*D2730</f>
        <v>37097.877268074306</v>
      </c>
      <c r="V2730" s="25">
        <f>B2730</f>
        <v>45013</v>
      </c>
      <c r="W2730">
        <f>C2730/C$2</f>
        <v>1.7398627429741256</v>
      </c>
      <c r="X2730">
        <f>D2730/D$2</f>
        <v>1.6292139018273017</v>
      </c>
      <c r="Y2730">
        <f t="shared" si="512"/>
        <v>1.8548938634037153</v>
      </c>
      <c r="AA2730" s="15">
        <f t="shared" si="513"/>
        <v>-3.2305231100258069E-3</v>
      </c>
      <c r="AB2730" s="15">
        <f t="shared" si="514"/>
        <v>1.6496619512729183E-4</v>
      </c>
      <c r="AC2730" s="15">
        <f t="shared" si="515"/>
        <v>-1.6137046788051723E-3</v>
      </c>
    </row>
    <row r="2731" spans="1:29" x14ac:dyDescent="0.4">
      <c r="A2731" s="43">
        <f t="shared" si="506"/>
        <v>2023</v>
      </c>
      <c r="B2731" s="53">
        <v>45014</v>
      </c>
      <c r="C2731" s="45">
        <v>4006.1439999999998</v>
      </c>
      <c r="D2731" s="45">
        <f>VLOOKUP(B2731,'H11001.CSI  中证全债'!$A$2:$B$2792,2,0)</f>
        <v>227.3476</v>
      </c>
      <c r="E2731" s="14">
        <f t="shared" si="507"/>
        <v>0</v>
      </c>
      <c r="F2731" s="14">
        <f>IF(AND((B2731-$B$2)&gt;123,OR(((G2730*J2730/C2730*C2731)/(G2730*K2730/D2730*D2731))&lt;(4/6),((G2730*J2730/C2730*C2731)/(G2730*K2730/D2730*D2731))&gt;(6/4))),COUNTIF($E$2:E2731,1),0)</f>
        <v>0</v>
      </c>
      <c r="G2731" s="21">
        <f t="shared" si="508"/>
        <v>36734.529042358976</v>
      </c>
      <c r="H2731" s="12">
        <f t="shared" si="509"/>
        <v>4.7994181642553198</v>
      </c>
      <c r="I2731" s="12">
        <f t="shared" si="510"/>
        <v>77.007053340947863</v>
      </c>
      <c r="J2731" s="15">
        <f>IF(OR((ROW(F2731)-MATCH(MAX($F$2:F2731),$F$2:F2731,0))=1,(ROW(F2731)-MATCH(MAX($F$2:F2731),$F$2:F2731,0))&gt;123),IF(OR(((G2730*J2730/C2730*C2731)/(G2730*K2730/D2730*D2731))&lt;(4/6),((G2730*J2730/C2730*C2731)/(G2730*K2730/D2730*D2731))&gt;(6/4)),50%,((G2730*J2730/C2730*C2731)/((G2730*K2730/D2730*D2731)+(G2730*J2730/C2730*C2731)))),((G2730*J2730/C2730*C2731)/((G2730*K2730/D2730*D2731)+(G2730*J2730/C2730*C2731))))</f>
        <v>0.52340837853267219</v>
      </c>
      <c r="K2731" s="18">
        <f t="shared" si="504"/>
        <v>0.47659162146732781</v>
      </c>
      <c r="L2731" s="20">
        <f t="shared" si="505"/>
        <v>1.0982324383320152</v>
      </c>
      <c r="M2731" s="51">
        <f>IF(AND((B2731-$B$2)&gt;123,OR(((U2730*R2730/C2730*C2731)/(U2730*S2730/D2730*D2731))&lt;(4/6),((U2730*R2730/C2730*C2731)/(U2730*S2730/D2730*D2731))&gt;(6/4))),1,0)</f>
        <v>0</v>
      </c>
      <c r="N2731" s="51">
        <f>IF(AND((B2731-$B$2)&gt;123,OR(((U2730*R2730/C2730*C2731)/(U2730*S2730/D2730*D2731))&lt;(4/6),((U2730*R2730/C2730*C2731)/(U2730*S2730/D2730*D2731))&gt;(6/4))),COUNTIF($M$2:M2731,1),0)</f>
        <v>0</v>
      </c>
      <c r="O2731" s="51">
        <f>IF(OR((ROW(N2731)-MATCH(MAX($N$2:N2731),$N$2:N2731,0))=1,(ROW(N2731)-MATCH(MAX($N$2:N2731),$N$2:N2731,0))&gt;123),IF(OR(((U2730*R2730/C2730*C2731)/(U2730*S2730/D2730*D2731))&lt;(4/6),((U2730*R2730/C2730*C2731)/(U2730*S2730/D2730*D2731))&gt;(6/4)),1,0),0)</f>
        <v>0</v>
      </c>
      <c r="P2731" s="47">
        <f>IF(O2731=1,U2730/2/C2731,P2730)</f>
        <v>4.8509981495343588</v>
      </c>
      <c r="Q2731" s="47">
        <f>IF(O2731=1,U2730/2/D2731,Q2730)</f>
        <v>77.834658384261388</v>
      </c>
      <c r="R2731" s="41">
        <f>P2731*C2731/U2730</f>
        <v>0.52385199806277083</v>
      </c>
      <c r="S2731" s="41">
        <f>Q2731*D2731/U2730</f>
        <v>0.47699556102931306</v>
      </c>
      <c r="T2731" s="41">
        <f t="shared" si="511"/>
        <v>1.0982324383320168</v>
      </c>
      <c r="U2731" s="42">
        <f>P2731*C2731+Q2731*D2731</f>
        <v>37129.319911249877</v>
      </c>
      <c r="V2731" s="25">
        <f>B2731</f>
        <v>45014</v>
      </c>
      <c r="W2731">
        <f>C2731/C$2</f>
        <v>1.7427466108798986</v>
      </c>
      <c r="X2731">
        <f>D2731/D$2</f>
        <v>1.6291479756359726</v>
      </c>
      <c r="Y2731">
        <f t="shared" si="512"/>
        <v>1.8564659955624938</v>
      </c>
      <c r="AA2731" s="15">
        <f t="shared" si="513"/>
        <v>1.6575260993538787E-3</v>
      </c>
      <c r="AB2731" s="15">
        <f t="shared" si="514"/>
        <v>-4.046503117560718E-5</v>
      </c>
      <c r="AC2731" s="15">
        <f t="shared" si="515"/>
        <v>8.4755909208400482E-4</v>
      </c>
    </row>
    <row r="2732" spans="1:29" x14ac:dyDescent="0.4">
      <c r="A2732" s="43">
        <f t="shared" si="506"/>
        <v>2023</v>
      </c>
      <c r="B2732" s="53">
        <v>45015</v>
      </c>
      <c r="C2732" s="45">
        <v>4038.5257000000001</v>
      </c>
      <c r="D2732" s="45">
        <f>VLOOKUP(B2732,'H11001.CSI  中证全债'!$A$2:$B$2792,2,0)</f>
        <v>227.3561</v>
      </c>
      <c r="E2732" s="14">
        <f t="shared" si="507"/>
        <v>0</v>
      </c>
      <c r="F2732" s="14">
        <f>IF(AND((B2732-$B$2)&gt;123,OR(((G2731*J2731/C2731*C2732)/(G2731*K2731/D2731*D2732))&lt;(4/6),((G2731*J2731/C2731*C2732)/(G2731*K2731/D2731*D2732))&gt;(6/4))),COUNTIF($E$2:E2732,1),0)</f>
        <v>0</v>
      </c>
      <c r="G2732" s="21">
        <f t="shared" si="508"/>
        <v>36890.596921481847</v>
      </c>
      <c r="H2732" s="12">
        <f t="shared" si="509"/>
        <v>4.7994181642553198</v>
      </c>
      <c r="I2732" s="12">
        <f t="shared" si="510"/>
        <v>77.007053340947863</v>
      </c>
      <c r="J2732" s="15">
        <f>IF(OR((ROW(F2732)-MATCH(MAX($F$2:F2732),$F$2:F2732,0))=1,(ROW(F2732)-MATCH(MAX($F$2:F2732),$F$2:F2732,0))&gt;123),IF(OR(((G2731*J2731/C2731*C2732)/(G2731*K2731/D2731*D2732))&lt;(4/6),((G2731*J2731/C2731*C2732)/(G2731*K2731/D2731*D2732))&gt;(6/4)),50%,((G2731*J2731/C2731*C2732)/((G2731*K2731/D2731*D2732)+(G2731*J2731/C2731*C2732)))),((G2731*J2731/C2731*C2732)/((G2731*K2731/D2731*D2732)+(G2731*J2731/C2731*C2732))))</f>
        <v>0.52540688464992613</v>
      </c>
      <c r="K2732" s="18">
        <f t="shared" si="504"/>
        <v>0.47459311535007387</v>
      </c>
      <c r="L2732" s="20">
        <f t="shared" si="505"/>
        <v>1.1070680708513239</v>
      </c>
      <c r="M2732" s="51">
        <f>IF(AND((B2732-$B$2)&gt;123,OR(((U2731*R2731/C2731*C2732)/(U2731*S2731/D2731*D2732))&lt;(4/6),((U2731*R2731/C2731*C2732)/(U2731*S2731/D2731*D2732))&gt;(6/4))),1,0)</f>
        <v>0</v>
      </c>
      <c r="N2732" s="51">
        <f>IF(AND((B2732-$B$2)&gt;123,OR(((U2731*R2731/C2731*C2732)/(U2731*S2731/D2731*D2732))&lt;(4/6),((U2731*R2731/C2731*C2732)/(U2731*S2731/D2731*D2732))&gt;(6/4))),COUNTIF($M$2:M2732,1),0)</f>
        <v>0</v>
      </c>
      <c r="O2732" s="51">
        <f>IF(OR((ROW(N2732)-MATCH(MAX($N$2:N2732),$N$2:N2732,0))=1,(ROW(N2732)-MATCH(MAX($N$2:N2732),$N$2:N2732,0))&gt;123),IF(OR(((U2731*R2731/C2731*C2732)/(U2731*S2731/D2731*D2732))&lt;(4/6),((U2731*R2731/C2731*C2732)/(U2731*S2731/D2731*D2732))&gt;(6/4)),1,0),0)</f>
        <v>0</v>
      </c>
      <c r="P2732" s="47">
        <f>IF(O2732=1,U2731/2/C2732,P2731)</f>
        <v>4.8509981495343588</v>
      </c>
      <c r="Q2732" s="47">
        <f>IF(O2732=1,U2731/2/D2732,Q2731)</f>
        <v>77.834658384261388</v>
      </c>
      <c r="R2732" s="41">
        <f>P2732*C2732/U2731</f>
        <v>0.52763909342737725</v>
      </c>
      <c r="S2732" s="41">
        <f>Q2732*D2732/U2731</f>
        <v>0.47660944012379208</v>
      </c>
      <c r="T2732" s="41">
        <f t="shared" si="511"/>
        <v>1.1070680708513263</v>
      </c>
      <c r="U2732" s="42">
        <f>P2732*C2732+Q2732*D2732</f>
        <v>37287.065072624922</v>
      </c>
      <c r="V2732" s="25">
        <f>B2732</f>
        <v>45015</v>
      </c>
      <c r="W2732">
        <f>C2732/C$2</f>
        <v>1.7568332482872235</v>
      </c>
      <c r="X2732">
        <f>D2732/D$2</f>
        <v>1.6292088857040485</v>
      </c>
      <c r="Y2732">
        <f t="shared" si="512"/>
        <v>1.8643532536312462</v>
      </c>
      <c r="AA2732" s="15">
        <f t="shared" si="513"/>
        <v>8.0830094974120303E-3</v>
      </c>
      <c r="AB2732" s="15">
        <f t="shared" si="514"/>
        <v>3.7387683001766092E-5</v>
      </c>
      <c r="AC2732" s="15">
        <f t="shared" si="515"/>
        <v>4.2485335511694977E-3</v>
      </c>
    </row>
    <row r="2733" spans="1:29" x14ac:dyDescent="0.4">
      <c r="A2733" s="43">
        <f t="shared" si="506"/>
        <v>2023</v>
      </c>
      <c r="B2733" s="53">
        <v>45016</v>
      </c>
      <c r="C2733" s="45">
        <v>4050.9256999999998</v>
      </c>
      <c r="D2733" s="45">
        <f>VLOOKUP(B2733,'H11001.CSI  中证全债'!$A$2:$B$2792,2,0)</f>
        <v>227.4392</v>
      </c>
      <c r="E2733" s="14">
        <f t="shared" si="507"/>
        <v>0</v>
      </c>
      <c r="F2733" s="14">
        <f>IF(AND((B2733-$B$2)&gt;123,OR(((G2732*J2732/C2732*C2733)/(G2732*K2732/D2732*D2733))&lt;(4/6),((G2732*J2732/C2732*C2733)/(G2732*K2732/D2732*D2733))&gt;(6/4))),COUNTIF($E$2:E2733,1),0)</f>
        <v>0</v>
      </c>
      <c r="G2733" s="21">
        <f t="shared" si="508"/>
        <v>36956.508992851246</v>
      </c>
      <c r="H2733" s="12">
        <f t="shared" si="509"/>
        <v>4.7994181642553198</v>
      </c>
      <c r="I2733" s="12">
        <f t="shared" si="510"/>
        <v>77.007053340947863</v>
      </c>
      <c r="J2733" s="15">
        <f>IF(OR((ROW(F2733)-MATCH(MAX($F$2:F2733),$F$2:F2733,0))=1,(ROW(F2733)-MATCH(MAX($F$2:F2733),$F$2:F2733,0))&gt;123),IF(OR(((G2732*J2732/C2732*C2733)/(G2732*K2732/D2732*D2733))&lt;(4/6),((G2732*J2732/C2732*C2733)/(G2732*K2732/D2732*D2733))&gt;(6/4)),50%,((G2732*J2732/C2732*C2733)/((G2732*K2732/D2732*D2733)+(G2732*J2732/C2732*C2733)))),((G2732*J2732/C2732*C2733)/((G2732*K2732/D2732*D2733)+(G2732*J2732/C2732*C2733))))</f>
        <v>0.52608016602405594</v>
      </c>
      <c r="K2733" s="18">
        <f t="shared" si="504"/>
        <v>0.47391983397594406</v>
      </c>
      <c r="L2733" s="20">
        <f t="shared" si="505"/>
        <v>1.1100615089487045</v>
      </c>
      <c r="M2733" s="51">
        <f>IF(AND((B2733-$B$2)&gt;123,OR(((U2732*R2732/C2732*C2733)/(U2732*S2732/D2732*D2733))&lt;(4/6),((U2732*R2732/C2732*C2733)/(U2732*S2732/D2732*D2733))&gt;(6/4))),1,0)</f>
        <v>0</v>
      </c>
      <c r="N2733" s="51">
        <f>IF(AND((B2733-$B$2)&gt;123,OR(((U2732*R2732/C2732*C2733)/(U2732*S2732/D2732*D2733))&lt;(4/6),((U2732*R2732/C2732*C2733)/(U2732*S2732/D2732*D2733))&gt;(6/4))),COUNTIF($M$2:M2733,1),0)</f>
        <v>0</v>
      </c>
      <c r="O2733" s="51">
        <f>IF(OR((ROW(N2733)-MATCH(MAX($N$2:N2733),$N$2:N2733,0))=1,(ROW(N2733)-MATCH(MAX($N$2:N2733),$N$2:N2733,0))&gt;123),IF(OR(((U2732*R2732/C2732*C2733)/(U2732*S2732/D2732*D2733))&lt;(4/6),((U2732*R2732/C2732*C2733)/(U2732*S2732/D2732*D2733))&gt;(6/4)),1,0),0)</f>
        <v>0</v>
      </c>
      <c r="P2733" s="47">
        <f>IF(O2733=1,U2732/2/C2733,P2732)</f>
        <v>4.8509981495343588</v>
      </c>
      <c r="Q2733" s="47">
        <f>IF(O2733=1,U2732/2/D2733,Q2732)</f>
        <v>77.834658384261388</v>
      </c>
      <c r="R2733" s="41">
        <f>P2733*C2733/U2732</f>
        <v>0.52702010834927293</v>
      </c>
      <c r="S2733" s="41">
        <f>Q2733*D2733/U2732</f>
        <v>0.47476658194228527</v>
      </c>
      <c r="T2733" s="41">
        <f t="shared" si="511"/>
        <v>1.1100615089487065</v>
      </c>
      <c r="U2733" s="42">
        <f>P2733*C2733+Q2733*D2733</f>
        <v>37353.685509790877</v>
      </c>
      <c r="V2733" s="25">
        <f>B2733</f>
        <v>45016</v>
      </c>
      <c r="W2733">
        <f>C2733/C$2</f>
        <v>1.7622274772452715</v>
      </c>
      <c r="X2733">
        <f>D2733/D$2</f>
        <v>1.6298043711931207</v>
      </c>
      <c r="Y2733">
        <f t="shared" si="512"/>
        <v>1.867684275489544</v>
      </c>
      <c r="AA2733" s="15">
        <f t="shared" si="513"/>
        <v>3.070427408695231E-3</v>
      </c>
      <c r="AB2733" s="15">
        <f t="shared" si="514"/>
        <v>3.655059178091502E-4</v>
      </c>
      <c r="AC2733" s="15">
        <f t="shared" si="515"/>
        <v>1.7866902915582017E-3</v>
      </c>
    </row>
    <row r="2734" spans="1:29" x14ac:dyDescent="0.4">
      <c r="A2734" s="43">
        <f t="shared" si="506"/>
        <v>2023</v>
      </c>
      <c r="B2734" s="53">
        <v>45019</v>
      </c>
      <c r="C2734" s="45">
        <v>4090.5675999999999</v>
      </c>
      <c r="D2734" s="45">
        <f>VLOOKUP(B2734,'H11001.CSI  中证全债'!$A$2:$B$2792,2,0)</f>
        <v>227.51740000000001</v>
      </c>
      <c r="E2734" s="14">
        <f t="shared" si="507"/>
        <v>0</v>
      </c>
      <c r="F2734" s="14">
        <f>IF(AND((B2734-$B$2)&gt;123,OR(((G2733*J2733/C2733*C2734)/(G2733*K2733/D2733*D2734))&lt;(4/6),((G2733*J2733/C2733*C2734)/(G2733*K2733/D2733*D2734))&gt;(6/4))),COUNTIF($E$2:E2734,1),0)</f>
        <v>0</v>
      </c>
      <c r="G2734" s="21">
        <f t="shared" si="508"/>
        <v>37152.788999348093</v>
      </c>
      <c r="H2734" s="12">
        <f t="shared" si="509"/>
        <v>4.7994181642553198</v>
      </c>
      <c r="I2734" s="12">
        <f t="shared" si="510"/>
        <v>77.007053340947863</v>
      </c>
      <c r="J2734" s="15">
        <f>IF(OR((ROW(F2734)-MATCH(MAX($F$2:F2734),$F$2:F2734,0))=1,(ROW(F2734)-MATCH(MAX($F$2:F2734),$F$2:F2734,0))&gt;123),IF(OR(((G2733*J2733/C2733*C2734)/(G2733*K2733/D2733*D2734))&lt;(4/6),((G2733*J2733/C2733*C2734)/(G2733*K2733/D2733*D2734))&gt;(6/4)),50%,((G2733*J2733/C2733*C2734)/((G2733*K2733/D2733*D2734)+(G2733*J2733/C2733*C2734)))),((G2733*J2733/C2733*C2734)/((G2733*K2733/D2733*D2734)+(G2733*J2733/C2733*C2734))))</f>
        <v>0.5284218216268709</v>
      </c>
      <c r="K2734" s="18">
        <f t="shared" si="504"/>
        <v>0.4715781783731291</v>
      </c>
      <c r="L2734" s="20">
        <f t="shared" si="505"/>
        <v>1.1205391722107318</v>
      </c>
      <c r="M2734" s="51">
        <f>IF(AND((B2734-$B$2)&gt;123,OR(((U2733*R2733/C2733*C2734)/(U2733*S2733/D2733*D2734))&lt;(4/6),((U2733*R2733/C2733*C2734)/(U2733*S2733/D2733*D2734))&gt;(6/4))),1,0)</f>
        <v>0</v>
      </c>
      <c r="N2734" s="51">
        <f>IF(AND((B2734-$B$2)&gt;123,OR(((U2733*R2733/C2733*C2734)/(U2733*S2733/D2733*D2734))&lt;(4/6),((U2733*R2733/C2733*C2734)/(U2733*S2733/D2733*D2734))&gt;(6/4))),COUNTIF($M$2:M2734,1),0)</f>
        <v>0</v>
      </c>
      <c r="O2734" s="51">
        <f>IF(OR((ROW(N2734)-MATCH(MAX($N$2:N2734),$N$2:N2734,0))=1,(ROW(N2734)-MATCH(MAX($N$2:N2734),$N$2:N2734,0))&gt;123),IF(OR(((U2733*R2733/C2733*C2734)/(U2733*S2733/D2733*D2734))&lt;(4/6),((U2733*R2733/C2733*C2734)/(U2733*S2733/D2733*D2734))&gt;(6/4)),1,0),0)</f>
        <v>0</v>
      </c>
      <c r="P2734" s="47">
        <f>IF(O2734=1,U2733/2/C2734,P2733)</f>
        <v>4.8509981495343588</v>
      </c>
      <c r="Q2734" s="47">
        <f>IF(O2734=1,U2733/2/D2734,Q2733)</f>
        <v>77.834658384261388</v>
      </c>
      <c r="R2734" s="41">
        <f>P2734*C2734/U2733</f>
        <v>0.53122832693293431</v>
      </c>
      <c r="S2734" s="41">
        <f>Q2734*D2734/U2733</f>
        <v>0.47408278095701339</v>
      </c>
      <c r="T2734" s="41">
        <f t="shared" si="511"/>
        <v>1.1205391722107336</v>
      </c>
      <c r="U2734" s="42">
        <f>P2734*C2734+Q2734*D2734</f>
        <v>37552.074963620558</v>
      </c>
      <c r="V2734" s="25">
        <f>B2734</f>
        <v>45019</v>
      </c>
      <c r="W2734">
        <f>C2734/C$2</f>
        <v>1.7794724357075333</v>
      </c>
      <c r="X2734">
        <f>D2734/D$2</f>
        <v>1.6303647438194195</v>
      </c>
      <c r="Y2734">
        <f t="shared" si="512"/>
        <v>1.8776037481810279</v>
      </c>
      <c r="AA2734" s="15">
        <f t="shared" si="513"/>
        <v>9.7858867172013753E-3</v>
      </c>
      <c r="AB2734" s="15">
        <f t="shared" si="514"/>
        <v>3.4382815275457723E-4</v>
      </c>
      <c r="AC2734" s="15">
        <f t="shared" si="515"/>
        <v>5.3111078899477082E-3</v>
      </c>
    </row>
    <row r="2735" spans="1:29" x14ac:dyDescent="0.4">
      <c r="A2735" s="43">
        <f t="shared" si="506"/>
        <v>2023</v>
      </c>
      <c r="B2735" s="53">
        <v>45020</v>
      </c>
      <c r="C2735" s="45">
        <v>4103.1052</v>
      </c>
      <c r="D2735" s="45">
        <f>VLOOKUP(B2735,'H11001.CSI  中证全债'!$A$2:$B$2792,2,0)</f>
        <v>227.5181</v>
      </c>
      <c r="E2735" s="14">
        <f t="shared" si="507"/>
        <v>0</v>
      </c>
      <c r="F2735" s="14">
        <f>IF(AND((B2735-$B$2)&gt;123,OR(((G2734*J2734/C2734*C2735)/(G2734*K2734/D2734*D2735))&lt;(4/6),((G2734*J2734/C2734*C2735)/(G2734*K2734/D2734*D2735))&gt;(6/4))),COUNTIF($E$2:E2735,1),0)</f>
        <v>0</v>
      </c>
      <c r="G2735" s="21">
        <f t="shared" si="508"/>
        <v>37213.016089461598</v>
      </c>
      <c r="H2735" s="12">
        <f t="shared" si="509"/>
        <v>4.7994181642553198</v>
      </c>
      <c r="I2735" s="12">
        <f t="shared" si="510"/>
        <v>77.007053340947863</v>
      </c>
      <c r="J2735" s="15">
        <f>IF(OR((ROW(F2735)-MATCH(MAX($F$2:F2735),$F$2:F2735,0))=1,(ROW(F2735)-MATCH(MAX($F$2:F2735),$F$2:F2735,0))&gt;123),IF(OR(((G2734*J2734/C2734*C2735)/(G2734*K2734/D2734*D2735))&lt;(4/6),((G2734*J2734/C2734*C2735)/(G2734*K2734/D2734*D2735))&gt;(6/4)),50%,((G2734*J2734/C2734*C2735)/((G2734*K2734/D2734*D2735)+(G2734*J2734/C2734*C2735)))),((G2734*J2734/C2734*C2735)/((G2734*K2734/D2734*D2735)+(G2734*J2734/C2734*C2735))))</f>
        <v>0.52918359477739862</v>
      </c>
      <c r="K2735" s="18">
        <f t="shared" si="504"/>
        <v>0.47081640522260138</v>
      </c>
      <c r="L2735" s="20">
        <f t="shared" si="505"/>
        <v>1.1239701694914419</v>
      </c>
      <c r="M2735" s="51">
        <f>IF(AND((B2735-$B$2)&gt;123,OR(((U2734*R2734/C2734*C2735)/(U2734*S2734/D2734*D2735))&lt;(4/6),((U2734*R2734/C2734*C2735)/(U2734*S2734/D2734*D2735))&gt;(6/4))),1,0)</f>
        <v>0</v>
      </c>
      <c r="N2735" s="51">
        <f>IF(AND((B2735-$B$2)&gt;123,OR(((U2734*R2734/C2734*C2735)/(U2734*S2734/D2734*D2735))&lt;(4/6),((U2734*R2734/C2734*C2735)/(U2734*S2734/D2734*D2735))&gt;(6/4))),COUNTIF($M$2:M2735,1),0)</f>
        <v>0</v>
      </c>
      <c r="O2735" s="51">
        <f>IF(OR((ROW(N2735)-MATCH(MAX($N$2:N2735),$N$2:N2735,0))=1,(ROW(N2735)-MATCH(MAX($N$2:N2735),$N$2:N2735,0))&gt;123),IF(OR(((U2734*R2734/C2734*C2735)/(U2734*S2734/D2734*D2735))&lt;(4/6),((U2734*R2734/C2734*C2735)/(U2734*S2734/D2734*D2735))&gt;(6/4)),1,0),0)</f>
        <v>0</v>
      </c>
      <c r="P2735" s="47">
        <f>IF(O2735=1,U2734/2/C2735,P2734)</f>
        <v>4.8509981495343588</v>
      </c>
      <c r="Q2735" s="47">
        <f>IF(O2735=1,U2734/2/D2735,Q2734)</f>
        <v>77.834658384261388</v>
      </c>
      <c r="R2735" s="41">
        <f>P2735*C2735/U2734</f>
        <v>0.53004143584149255</v>
      </c>
      <c r="S2735" s="41">
        <f>Q2735*D2735/U2734</f>
        <v>0.47157962927193842</v>
      </c>
      <c r="T2735" s="41">
        <f t="shared" si="511"/>
        <v>1.1239701694914432</v>
      </c>
      <c r="U2735" s="42">
        <f>P2735*C2735+Q2735*D2735</f>
        <v>37612.949322281027</v>
      </c>
      <c r="V2735" s="25">
        <f>B2735</f>
        <v>45020</v>
      </c>
      <c r="W2735">
        <f>C2735/C$2</f>
        <v>1.7849265232062774</v>
      </c>
      <c r="X2735">
        <f>D2735/D$2</f>
        <v>1.6303697599426727</v>
      </c>
      <c r="Y2735">
        <f t="shared" si="512"/>
        <v>1.8806474661140513</v>
      </c>
      <c r="AA2735" s="15">
        <f t="shared" si="513"/>
        <v>3.0650025194549624E-3</v>
      </c>
      <c r="AB2735" s="15">
        <f t="shared" si="514"/>
        <v>3.0766877610055587E-6</v>
      </c>
      <c r="AC2735" s="15">
        <f t="shared" si="515"/>
        <v>1.6210651134309639E-3</v>
      </c>
    </row>
    <row r="2736" spans="1:29" x14ac:dyDescent="0.4">
      <c r="A2736" s="43">
        <f t="shared" si="506"/>
        <v>2023</v>
      </c>
      <c r="B2736" s="53">
        <v>45022</v>
      </c>
      <c r="C2736" s="45">
        <v>4096.6400000000003</v>
      </c>
      <c r="D2736" s="45">
        <f>VLOOKUP(B2736,'H11001.CSI  中证全债'!$A$2:$B$2792,2,0)</f>
        <v>227.5538</v>
      </c>
      <c r="E2736" s="14">
        <f t="shared" si="507"/>
        <v>0</v>
      </c>
      <c r="F2736" s="14">
        <f>IF(AND((B2736-$B$2)&gt;123,OR(((G2735*J2735/C2735*C2736)/(G2735*K2735/D2735*D2736))&lt;(4/6),((G2735*J2735/C2735*C2736)/(G2735*K2735/D2735*D2736))&gt;(6/4))),COUNTIF($E$2:E2736,1),0)</f>
        <v>0</v>
      </c>
      <c r="G2736" s="21">
        <f t="shared" si="508"/>
        <v>37184.736042950331</v>
      </c>
      <c r="H2736" s="12">
        <f t="shared" si="509"/>
        <v>4.7994181642553198</v>
      </c>
      <c r="I2736" s="12">
        <f t="shared" si="510"/>
        <v>77.007053340947863</v>
      </c>
      <c r="J2736" s="15">
        <f>IF(OR((ROW(F2736)-MATCH(MAX($F$2:F2736),$F$2:F2736,0))=1,(ROW(F2736)-MATCH(MAX($F$2:F2736),$F$2:F2736,0))&gt;123),IF(OR(((G2735*J2735/C2735*C2736)/(G2735*K2735/D2735*D2736))&lt;(4/6),((G2735*J2735/C2735*C2736)/(G2735*K2735/D2735*D2736))&gt;(6/4)),50%,((G2735*J2735/C2735*C2736)/((G2735*K2735/D2735*D2736)+(G2735*J2735/C2735*C2736)))),((G2735*J2735/C2735*C2736)/((G2735*K2735/D2735*D2736)+(G2735*J2735/C2735*C2736))))</f>
        <v>0.5287515932802338</v>
      </c>
      <c r="K2736" s="18">
        <f t="shared" si="504"/>
        <v>0.4712484067197662</v>
      </c>
      <c r="L2736" s="20">
        <f t="shared" si="505"/>
        <v>1.1220230896073089</v>
      </c>
      <c r="M2736" s="51">
        <f>IF(AND((B2736-$B$2)&gt;123,OR(((U2735*R2735/C2735*C2736)/(U2735*S2735/D2735*D2736))&lt;(4/6),((U2735*R2735/C2735*C2736)/(U2735*S2735/D2735*D2736))&gt;(6/4))),1,0)</f>
        <v>0</v>
      </c>
      <c r="N2736" s="51">
        <f>IF(AND((B2736-$B$2)&gt;123,OR(((U2735*R2735/C2735*C2736)/(U2735*S2735/D2735*D2736))&lt;(4/6),((U2735*R2735/C2735*C2736)/(U2735*S2735/D2735*D2736))&gt;(6/4))),COUNTIF($M$2:M2736,1),0)</f>
        <v>0</v>
      </c>
      <c r="O2736" s="51">
        <f>IF(OR((ROW(N2736)-MATCH(MAX($N$2:N2736),$N$2:N2736,0))=1,(ROW(N2736)-MATCH(MAX($N$2:N2736),$N$2:N2736,0))&gt;123),IF(OR(((U2735*R2735/C2735*C2736)/(U2735*S2735/D2735*D2736))&lt;(4/6),((U2735*R2735/C2735*C2736)/(U2735*S2735/D2735*D2736))&gt;(6/4)),1,0),0)</f>
        <v>0</v>
      </c>
      <c r="P2736" s="47">
        <f>IF(O2736=1,U2735/2/C2736,P2735)</f>
        <v>4.8509981495343588</v>
      </c>
      <c r="Q2736" s="47">
        <f>IF(O2736=1,U2735/2/D2736,Q2735)</f>
        <v>77.834658384261388</v>
      </c>
      <c r="R2736" s="41">
        <f>P2736*C2736/U2735</f>
        <v>0.52834976829472569</v>
      </c>
      <c r="S2736" s="41">
        <f>Q2736*D2736/U2735</f>
        <v>0.47089028130396088</v>
      </c>
      <c r="T2736" s="41">
        <f t="shared" si="511"/>
        <v>1.1220230896073105</v>
      </c>
      <c r="U2736" s="42">
        <f>P2736*C2736+Q2736*D2736</f>
        <v>37584.365346348975</v>
      </c>
      <c r="V2736" s="25">
        <f>B2736</f>
        <v>45022</v>
      </c>
      <c r="W2736">
        <f>C2736/C$2</f>
        <v>1.7821140418305055</v>
      </c>
      <c r="X2736">
        <f>D2736/D$2</f>
        <v>1.6306255822285918</v>
      </c>
      <c r="Y2736">
        <f t="shared" si="512"/>
        <v>1.8792182673174487</v>
      </c>
      <c r="AA2736" s="15">
        <f t="shared" si="513"/>
        <v>-1.5756846790084822E-3</v>
      </c>
      <c r="AB2736" s="15">
        <f t="shared" si="514"/>
        <v>1.5691059304723254E-4</v>
      </c>
      <c r="AC2736" s="15">
        <f t="shared" si="515"/>
        <v>-7.5995040131349167E-4</v>
      </c>
    </row>
    <row r="2737" spans="1:29" x14ac:dyDescent="0.4">
      <c r="A2737" s="43">
        <f t="shared" si="506"/>
        <v>2023</v>
      </c>
      <c r="B2737" s="53">
        <v>45023</v>
      </c>
      <c r="C2737" s="45">
        <v>4123.2799000000005</v>
      </c>
      <c r="D2737" s="45">
        <f>VLOOKUP(B2737,'H11001.CSI  中证全债'!$A$2:$B$2792,2,0)</f>
        <v>227.67439999999999</v>
      </c>
      <c r="E2737" s="14">
        <f t="shared" si="507"/>
        <v>0</v>
      </c>
      <c r="F2737" s="14">
        <f>IF(AND((B2737-$B$2)&gt;123,OR(((G2736*J2736/C2736*C2737)/(G2736*K2736/D2736*D2737))&lt;(4/6),((G2736*J2736/C2736*C2737)/(G2736*K2736/D2736*D2737))&gt;(6/4))),COUNTIF($E$2:E2737,1),0)</f>
        <v>0</v>
      </c>
      <c r="G2737" s="21">
        <f t="shared" si="508"/>
        <v>37321.879113537194</v>
      </c>
      <c r="H2737" s="12">
        <f t="shared" si="509"/>
        <v>4.7994181642553198</v>
      </c>
      <c r="I2737" s="12">
        <f t="shared" si="510"/>
        <v>77.007053340947863</v>
      </c>
      <c r="J2737" s="15">
        <f>IF(OR((ROW(F2737)-MATCH(MAX($F$2:F2737),$F$2:F2737,0))=1,(ROW(F2737)-MATCH(MAX($F$2:F2737),$F$2:F2737,0))&gt;123),IF(OR(((G2736*J2736/C2736*C2737)/(G2736*K2736/D2736*D2737))&lt;(4/6),((G2736*J2736/C2736*C2737)/(G2736*K2736/D2736*D2737))&gt;(6/4)),50%,((G2736*J2736/C2736*C2737)/((G2736*K2736/D2736*D2737)+(G2736*J2736/C2736*C2737)))),((G2736*J2736/C2736*C2737)/((G2736*K2736/D2736*D2737)+(G2736*J2736/C2736*C2737))))</f>
        <v>0.53023440722712656</v>
      </c>
      <c r="K2737" s="18">
        <f t="shared" si="504"/>
        <v>0.46976559277287344</v>
      </c>
      <c r="L2737" s="20">
        <f t="shared" si="505"/>
        <v>1.1287212503098096</v>
      </c>
      <c r="M2737" s="51">
        <f>IF(AND((B2737-$B$2)&gt;123,OR(((U2736*R2736/C2736*C2737)/(U2736*S2736/D2736*D2737))&lt;(4/6),((U2736*R2736/C2736*C2737)/(U2736*S2736/D2736*D2737))&gt;(6/4))),1,0)</f>
        <v>0</v>
      </c>
      <c r="N2737" s="51">
        <f>IF(AND((B2737-$B$2)&gt;123,OR(((U2736*R2736/C2736*C2737)/(U2736*S2736/D2736*D2737))&lt;(4/6),((U2736*R2736/C2736*C2737)/(U2736*S2736/D2736*D2737))&gt;(6/4))),COUNTIF($M$2:M2737,1),0)</f>
        <v>0</v>
      </c>
      <c r="O2737" s="51">
        <f>IF(OR((ROW(N2737)-MATCH(MAX($N$2:N2737),$N$2:N2737,0))=1,(ROW(N2737)-MATCH(MAX($N$2:N2737),$N$2:N2737,0))&gt;123),IF(OR(((U2736*R2736/C2736*C2737)/(U2736*S2736/D2736*D2737))&lt;(4/6),((U2736*R2736/C2736*C2737)/(U2736*S2736/D2736*D2737))&gt;(6/4)),1,0),0)</f>
        <v>0</v>
      </c>
      <c r="P2737" s="47">
        <f>IF(O2737=1,U2736/2/C2737,P2736)</f>
        <v>4.8509981495343588</v>
      </c>
      <c r="Q2737" s="47">
        <f>IF(O2737=1,U2736/2/D2737,Q2736)</f>
        <v>77.834658384261388</v>
      </c>
      <c r="R2737" s="41">
        <f>P2737*C2737/U2736</f>
        <v>0.5321899939133935</v>
      </c>
      <c r="S2737" s="41">
        <f>Q2737*D2737/U2736</f>
        <v>0.47149816109807297</v>
      </c>
      <c r="T2737" s="41">
        <f t="shared" si="511"/>
        <v>1.1287212503098107</v>
      </c>
      <c r="U2737" s="42">
        <f>P2737*C2737+Q2737*D2737</f>
        <v>37722.982311753898</v>
      </c>
      <c r="V2737" s="25">
        <f>B2737</f>
        <v>45023</v>
      </c>
      <c r="W2737">
        <f>C2737/C$2</f>
        <v>1.7937028902191754</v>
      </c>
      <c r="X2737">
        <f>D2737/D$2</f>
        <v>1.6314897886062341</v>
      </c>
      <c r="Y2737">
        <f t="shared" si="512"/>
        <v>1.8861491155876948</v>
      </c>
      <c r="AA2737" s="15">
        <f t="shared" si="513"/>
        <v>6.5028657631620579E-3</v>
      </c>
      <c r="AB2737" s="15">
        <f t="shared" si="514"/>
        <v>5.2998455749797557E-4</v>
      </c>
      <c r="AC2737" s="15">
        <f t="shared" si="515"/>
        <v>3.6881550114664652E-3</v>
      </c>
    </row>
    <row r="2738" spans="1:29" x14ac:dyDescent="0.4">
      <c r="A2738" s="43">
        <f t="shared" si="506"/>
        <v>2023</v>
      </c>
      <c r="B2738" s="53">
        <v>45026</v>
      </c>
      <c r="C2738" s="45">
        <v>4104.8118000000004</v>
      </c>
      <c r="D2738" s="45">
        <f>VLOOKUP(B2738,'H11001.CSI  中证全债'!$A$2:$B$2792,2,0)</f>
        <v>227.68960000000001</v>
      </c>
      <c r="E2738" s="14">
        <f t="shared" si="507"/>
        <v>0</v>
      </c>
      <c r="F2738" s="14">
        <f>IF(AND((B2738-$B$2)&gt;123,OR(((G2737*J2737/C2737*C2738)/(G2737*K2737/D2737*D2738))&lt;(4/6),((G2737*J2737/C2737*C2738)/(G2737*K2737/D2737*D2738))&gt;(6/4))),COUNTIF($E$2:E2738,1),0)</f>
        <v>0</v>
      </c>
      <c r="G2738" s="21">
        <f t="shared" si="508"/>
        <v>37234.413486148696</v>
      </c>
      <c r="H2738" s="12">
        <f t="shared" si="509"/>
        <v>4.7994181642553198</v>
      </c>
      <c r="I2738" s="12">
        <f t="shared" si="510"/>
        <v>77.007053340947863</v>
      </c>
      <c r="J2738" s="15">
        <f>IF(OR((ROW(F2738)-MATCH(MAX($F$2:F2738),$F$2:F2738,0))=1,(ROW(F2738)-MATCH(MAX($F$2:F2738),$F$2:F2738,0))&gt;123),IF(OR(((G2737*J2737/C2737*C2738)/(G2737*K2737/D2737*D2738))&lt;(4/6),((G2737*J2737/C2737*C2738)/(G2737*K2737/D2737*D2738))&gt;(6/4)),50%,((G2737*J2737/C2737*C2738)/((G2737*K2737/D2737*D2738)+(G2737*J2737/C2737*C2738)))),((G2737*J2737/C2737*C2738)/((G2737*K2737/D2737*D2738)+(G2737*J2737/C2737*C2738))))</f>
        <v>0.52909946657541151</v>
      </c>
      <c r="K2738" s="18">
        <f t="shared" si="504"/>
        <v>0.47090053342458849</v>
      </c>
      <c r="L2738" s="20">
        <f t="shared" si="505"/>
        <v>1.1235907140040291</v>
      </c>
      <c r="M2738" s="51">
        <f>IF(AND((B2738-$B$2)&gt;123,OR(((U2737*R2737/C2737*C2738)/(U2737*S2737/D2737*D2738))&lt;(4/6),((U2737*R2737/C2737*C2738)/(U2737*S2737/D2737*D2738))&gt;(6/4))),1,0)</f>
        <v>0</v>
      </c>
      <c r="N2738" s="51">
        <f>IF(AND((B2738-$B$2)&gt;123,OR(((U2737*R2737/C2737*C2738)/(U2737*S2737/D2737*D2738))&lt;(4/6),((U2737*R2737/C2737*C2738)/(U2737*S2737/D2737*D2738))&gt;(6/4))),COUNTIF($M$2:M2738,1),0)</f>
        <v>0</v>
      </c>
      <c r="O2738" s="51">
        <f>IF(OR((ROW(N2738)-MATCH(MAX($N$2:N2738),$N$2:N2738,0))=1,(ROW(N2738)-MATCH(MAX($N$2:N2738),$N$2:N2738,0))&gt;123),IF(OR(((U2737*R2737/C2737*C2738)/(U2737*S2737/D2737*D2738))&lt;(4/6),((U2737*R2737/C2737*C2738)/(U2737*S2737/D2737*D2738))&gt;(6/4)),1,0),0)</f>
        <v>0</v>
      </c>
      <c r="P2738" s="47">
        <f>IF(O2738=1,U2737/2/C2738,P2737)</f>
        <v>4.8509981495343588</v>
      </c>
      <c r="Q2738" s="47">
        <f>IF(O2738=1,U2737/2/D2738,Q2737)</f>
        <v>77.834658384261388</v>
      </c>
      <c r="R2738" s="41">
        <f>P2738*C2738/U2737</f>
        <v>0.52785949640525631</v>
      </c>
      <c r="S2738" s="41">
        <f>Q2738*D2738/U2737</f>
        <v>0.46979695526690046</v>
      </c>
      <c r="T2738" s="41">
        <f t="shared" si="511"/>
        <v>1.1235907140040307</v>
      </c>
      <c r="U2738" s="42">
        <f>P2738*C2738+Q2738*D2738</f>
        <v>37634.576679635924</v>
      </c>
      <c r="V2738" s="25">
        <f>B2738</f>
        <v>45026</v>
      </c>
      <c r="W2738">
        <f>C2738/C$2</f>
        <v>1.7856689257175522</v>
      </c>
      <c r="X2738">
        <f>D2738/D$2</f>
        <v>1.6315987101397349</v>
      </c>
      <c r="Y2738">
        <f t="shared" si="512"/>
        <v>1.8817288339817961</v>
      </c>
      <c r="AA2738" s="15">
        <f t="shared" si="513"/>
        <v>-4.4789828602225246E-3</v>
      </c>
      <c r="AB2738" s="15">
        <f t="shared" si="514"/>
        <v>6.676200749855532E-5</v>
      </c>
      <c r="AC2738" s="15">
        <f t="shared" si="515"/>
        <v>-2.3435483278433367E-3</v>
      </c>
    </row>
    <row r="2739" spans="1:29" x14ac:dyDescent="0.4">
      <c r="A2739" s="43">
        <f t="shared" si="506"/>
        <v>2023</v>
      </c>
      <c r="B2739" s="53">
        <v>45027</v>
      </c>
      <c r="C2739" s="45">
        <v>4100.1478999999999</v>
      </c>
      <c r="D2739" s="45">
        <f>VLOOKUP(B2739,'H11001.CSI  中证全债'!$A$2:$B$2792,2,0)</f>
        <v>227.8535</v>
      </c>
      <c r="E2739" s="14">
        <f t="shared" si="507"/>
        <v>0</v>
      </c>
      <c r="F2739" s="14">
        <f>IF(AND((B2739-$B$2)&gt;123,OR(((G2738*J2738/C2738*C2739)/(G2738*K2738/D2738*D2739))&lt;(4/6),((G2738*J2738/C2738*C2739)/(G2738*K2738/D2738*D2739))&gt;(6/4))),COUNTIF($E$2:E2739,1),0)</f>
        <v>0</v>
      </c>
      <c r="G2739" s="21">
        <f t="shared" si="508"/>
        <v>37224.650935815007</v>
      </c>
      <c r="H2739" s="12">
        <f t="shared" si="509"/>
        <v>4.7994181642553198</v>
      </c>
      <c r="I2739" s="12">
        <f t="shared" si="510"/>
        <v>77.007053340947863</v>
      </c>
      <c r="J2739" s="15">
        <f>IF(OR((ROW(F2739)-MATCH(MAX($F$2:F2739),$F$2:F2739,0))=1,(ROW(F2739)-MATCH(MAX($F$2:F2739),$F$2:F2739,0))&gt;123),IF(OR(((G2738*J2738/C2738*C2739)/(G2738*K2738/D2738*D2739))&lt;(4/6),((G2738*J2738/C2738*C2739)/(G2738*K2738/D2738*D2739))&gt;(6/4)),50%,((G2738*J2738/C2738*C2739)/((G2738*K2738/D2738*D2739)+(G2738*J2738/C2738*C2739)))),((G2738*J2738/C2738*C2739)/((G2738*K2738/D2738*D2739)+(G2738*J2738/C2738*C2739))))</f>
        <v>0.5286369062620323</v>
      </c>
      <c r="K2739" s="18">
        <f t="shared" si="504"/>
        <v>0.4713630937379677</v>
      </c>
      <c r="L2739" s="20">
        <f t="shared" si="505"/>
        <v>1.1215067816826221</v>
      </c>
      <c r="M2739" s="51">
        <f>IF(AND((B2739-$B$2)&gt;123,OR(((U2738*R2738/C2738*C2739)/(U2738*S2738/D2738*D2739))&lt;(4/6),((U2738*R2738/C2738*C2739)/(U2738*S2738/D2738*D2739))&gt;(6/4))),1,0)</f>
        <v>0</v>
      </c>
      <c r="N2739" s="51">
        <f>IF(AND((B2739-$B$2)&gt;123,OR(((U2738*R2738/C2738*C2739)/(U2738*S2738/D2738*D2739))&lt;(4/6),((U2738*R2738/C2738*C2739)/(U2738*S2738/D2738*D2739))&gt;(6/4))),COUNTIF($M$2:M2739,1),0)</f>
        <v>0</v>
      </c>
      <c r="O2739" s="51">
        <f>IF(OR((ROW(N2739)-MATCH(MAX($N$2:N2739),$N$2:N2739,0))=1,(ROW(N2739)-MATCH(MAX($N$2:N2739),$N$2:N2739,0))&gt;123),IF(OR(((U2738*R2738/C2738*C2739)/(U2738*S2738/D2738*D2739))&lt;(4/6),((U2738*R2738/C2738*C2739)/(U2738*S2738/D2738*D2739))&gt;(6/4)),1,0),0)</f>
        <v>0</v>
      </c>
      <c r="P2739" s="47">
        <f>IF(O2739=1,U2738/2/C2739,P2738)</f>
        <v>4.8509981495343588</v>
      </c>
      <c r="Q2739" s="47">
        <f>IF(O2739=1,U2738/2/D2739,Q2738)</f>
        <v>77.834658384261388</v>
      </c>
      <c r="R2739" s="41">
        <f>P2739*C2739/U2738</f>
        <v>0.52849830210736937</v>
      </c>
      <c r="S2739" s="41">
        <f>Q2739*D2739/U2738</f>
        <v>0.47123950629567352</v>
      </c>
      <c r="T2739" s="41">
        <f t="shared" si="511"/>
        <v>1.1215067816826239</v>
      </c>
      <c r="U2739" s="42">
        <f>P2739*C2739+Q2739*D2739</f>
        <v>37624.709209875487</v>
      </c>
      <c r="V2739" s="25">
        <f>B2739</f>
        <v>45027</v>
      </c>
      <c r="W2739">
        <f>C2739/C$2</f>
        <v>1.7836400431016293</v>
      </c>
      <c r="X2739">
        <f>D2739/D$2</f>
        <v>1.6327731995700465</v>
      </c>
      <c r="Y2739">
        <f t="shared" si="512"/>
        <v>1.8812354604937744</v>
      </c>
      <c r="AA2739" s="15">
        <f t="shared" si="513"/>
        <v>-1.1362031262921457E-3</v>
      </c>
      <c r="AB2739" s="15">
        <f t="shared" si="514"/>
        <v>7.1983964133615075E-4</v>
      </c>
      <c r="AC2739" s="15">
        <f t="shared" si="515"/>
        <v>-2.6219159695695105E-4</v>
      </c>
    </row>
    <row r="2740" spans="1:29" x14ac:dyDescent="0.4">
      <c r="A2740" s="43">
        <f t="shared" si="506"/>
        <v>2023</v>
      </c>
      <c r="B2740" s="53">
        <v>45028</v>
      </c>
      <c r="C2740" s="45">
        <v>4097.2875999999997</v>
      </c>
      <c r="D2740" s="45">
        <f>VLOOKUP(B2740,'H11001.CSI  中证全债'!$A$2:$B$2792,2,0)</f>
        <v>227.9914</v>
      </c>
      <c r="E2740" s="14">
        <f t="shared" si="507"/>
        <v>0</v>
      </c>
      <c r="F2740" s="14">
        <f>IF(AND((B2740-$B$2)&gt;123,OR(((G2739*J2739/C2739*C2740)/(G2739*K2739/D2739*D2740))&lt;(4/6),((G2739*J2739/C2739*C2740)/(G2739*K2739/D2739*D2740))&gt;(6/4))),COUNTIF($E$2:E2740,1),0)</f>
        <v>0</v>
      </c>
      <c r="G2740" s="21">
        <f t="shared" si="508"/>
        <v>37221.542432695504</v>
      </c>
      <c r="H2740" s="12">
        <f t="shared" si="509"/>
        <v>4.7994181642553198</v>
      </c>
      <c r="I2740" s="12">
        <f t="shared" si="510"/>
        <v>77.007053340947863</v>
      </c>
      <c r="J2740" s="15">
        <f>IF(OR((ROW(F2740)-MATCH(MAX($F$2:F2740),$F$2:F2740,0))=1,(ROW(F2740)-MATCH(MAX($F$2:F2740),$F$2:F2740,0))&gt;123),IF(OR(((G2739*J2739/C2739*C2740)/(G2739*K2739/D2739*D2740))&lt;(4/6),((G2739*J2739/C2739*C2740)/(G2739*K2739/D2739*D2740))&gt;(6/4)),50%,((G2739*J2739/C2739*C2740)/((G2739*K2739/D2739*D2740)+(G2739*J2739/C2739*C2740)))),((G2739*J2739/C2739*C2740)/((G2739*K2739/D2739*D2740)+(G2739*J2739/C2739*C2740))))</f>
        <v>0.5283122419543973</v>
      </c>
      <c r="K2740" s="18">
        <f t="shared" si="504"/>
        <v>0.4716877580456027</v>
      </c>
      <c r="L2740" s="20">
        <f t="shared" si="505"/>
        <v>1.120046541261561</v>
      </c>
      <c r="M2740" s="51">
        <f>IF(AND((B2740-$B$2)&gt;123,OR(((U2739*R2739/C2739*C2740)/(U2739*S2739/D2739*D2740))&lt;(4/6),((U2739*R2739/C2739*C2740)/(U2739*S2739/D2739*D2740))&gt;(6/4))),1,0)</f>
        <v>0</v>
      </c>
      <c r="N2740" s="51">
        <f>IF(AND((B2740-$B$2)&gt;123,OR(((U2739*R2739/C2739*C2740)/(U2739*S2739/D2739*D2740))&lt;(4/6),((U2739*R2739/C2739*C2740)/(U2739*S2739/D2739*D2740))&gt;(6/4))),COUNTIF($M$2:M2740,1),0)</f>
        <v>0</v>
      </c>
      <c r="O2740" s="51">
        <f>IF(OR((ROW(N2740)-MATCH(MAX($N$2:N2740),$N$2:N2740,0))=1,(ROW(N2740)-MATCH(MAX($N$2:N2740),$N$2:N2740,0))&gt;123),IF(OR(((U2739*R2739/C2739*C2740)/(U2739*S2739/D2739*D2740))&lt;(4/6),((U2739*R2739/C2739*C2740)/(U2739*S2739/D2739*D2740))&gt;(6/4)),1,0),0)</f>
        <v>0</v>
      </c>
      <c r="P2740" s="47">
        <f>IF(O2740=1,U2739/2/C2740,P2739)</f>
        <v>4.8509981495343588</v>
      </c>
      <c r="Q2740" s="47">
        <f>IF(O2740=1,U2739/2/D2740,Q2739)</f>
        <v>77.834658384261388</v>
      </c>
      <c r="R2740" s="41">
        <f>P2740*C2740/U2739</f>
        <v>0.5282681244083387</v>
      </c>
      <c r="S2740" s="41">
        <f>Q2740*D2740/U2739</f>
        <v>0.4716483690162776</v>
      </c>
      <c r="T2740" s="41">
        <f t="shared" si="511"/>
        <v>1.1200465412615623</v>
      </c>
      <c r="U2740" s="42">
        <f>P2740*C2740+Q2740*D2740</f>
        <v>37621.567299259565</v>
      </c>
      <c r="V2740" s="25">
        <f>B2740</f>
        <v>45028</v>
      </c>
      <c r="W2740">
        <f>C2740/C$2</f>
        <v>1.782395759788024</v>
      </c>
      <c r="X2740">
        <f>D2740/D$2</f>
        <v>1.6337613758509493</v>
      </c>
      <c r="Y2740">
        <f t="shared" si="512"/>
        <v>1.8810783649629783</v>
      </c>
      <c r="AA2740" s="15">
        <f t="shared" si="513"/>
        <v>-6.9760898137360972E-4</v>
      </c>
      <c r="AB2740" s="15">
        <f t="shared" si="514"/>
        <v>6.0521343758157542E-4</v>
      </c>
      <c r="AC2740" s="15">
        <f t="shared" si="515"/>
        <v>-8.3506575383696102E-5</v>
      </c>
    </row>
    <row r="2741" spans="1:29" x14ac:dyDescent="0.4">
      <c r="A2741" s="43">
        <f t="shared" si="506"/>
        <v>2023</v>
      </c>
      <c r="B2741" s="53">
        <v>45029</v>
      </c>
      <c r="C2741" s="45">
        <v>4068.9785999999999</v>
      </c>
      <c r="D2741" s="45">
        <f>VLOOKUP(B2741,'H11001.CSI  中证全债'!$A$2:$B$2792,2,0)</f>
        <v>228.0044</v>
      </c>
      <c r="E2741" s="14">
        <f t="shared" si="507"/>
        <v>0</v>
      </c>
      <c r="F2741" s="14">
        <f>IF(AND((B2741-$B$2)&gt;123,OR(((G2740*J2740/C2740*C2741)/(G2740*K2740/D2740*D2741))&lt;(4/6),((G2740*J2740/C2740*C2741)/(G2740*K2740/D2740*D2741))&gt;(6/4))),COUNTIF($E$2:E2741,1),0)</f>
        <v>0</v>
      </c>
      <c r="G2741" s="21">
        <f t="shared" si="508"/>
        <v>37086.676795577034</v>
      </c>
      <c r="H2741" s="12">
        <f t="shared" si="509"/>
        <v>4.7994181642553198</v>
      </c>
      <c r="I2741" s="12">
        <f t="shared" si="510"/>
        <v>77.007053340947863</v>
      </c>
      <c r="J2741" s="15">
        <f>IF(OR((ROW(F2741)-MATCH(MAX($F$2:F2741),$F$2:F2741,0))=1,(ROW(F2741)-MATCH(MAX($F$2:F2741),$F$2:F2741,0))&gt;123),IF(OR(((G2740*J2740/C2740*C2741)/(G2740*K2740/D2740*D2741))&lt;(4/6),((G2740*J2740/C2740*C2741)/(G2740*K2740/D2740*D2741))&gt;(6/4)),50%,((G2740*J2740/C2740*C2741)/((G2740*K2740/D2740*D2741)+(G2740*J2740/C2740*C2741)))),((G2740*J2740/C2740*C2741)/((G2740*K2740/D2740*D2741)+(G2740*J2740/C2740*C2741))))</f>
        <v>0.52656995692682795</v>
      </c>
      <c r="K2741" s="18">
        <f t="shared" si="504"/>
        <v>0.47343004307317205</v>
      </c>
      <c r="L2741" s="20">
        <f t="shared" si="505"/>
        <v>1.1122444902497299</v>
      </c>
      <c r="M2741" s="51">
        <f>IF(AND((B2741-$B$2)&gt;123,OR(((U2740*R2740/C2740*C2741)/(U2740*S2740/D2740*D2741))&lt;(4/6),((U2740*R2740/C2740*C2741)/(U2740*S2740/D2740*D2741))&gt;(6/4))),1,0)</f>
        <v>0</v>
      </c>
      <c r="N2741" s="51">
        <f>IF(AND((B2741-$B$2)&gt;123,OR(((U2740*R2740/C2740*C2741)/(U2740*S2740/D2740*D2741))&lt;(4/6),((U2740*R2740/C2740*C2741)/(U2740*S2740/D2740*D2741))&gt;(6/4))),COUNTIF($M$2:M2741,1),0)</f>
        <v>0</v>
      </c>
      <c r="O2741" s="51">
        <f>IF(OR((ROW(N2741)-MATCH(MAX($N$2:N2741),$N$2:N2741,0))=1,(ROW(N2741)-MATCH(MAX($N$2:N2741),$N$2:N2741,0))&gt;123),IF(OR(((U2740*R2740/C2740*C2741)/(U2740*S2740/D2740*D2741))&lt;(4/6),((U2740*R2740/C2740*C2741)/(U2740*S2740/D2740*D2741))&gt;(6/4)),1,0),0)</f>
        <v>0</v>
      </c>
      <c r="P2741" s="47">
        <f>IF(O2741=1,U2740/2/C2741,P2740)</f>
        <v>4.8509981495343588</v>
      </c>
      <c r="Q2741" s="47">
        <f>IF(O2741=1,U2740/2/D2741,Q2740)</f>
        <v>77.834658384261388</v>
      </c>
      <c r="R2741" s="41">
        <f>P2741*C2741/U2740</f>
        <v>0.52466202436716092</v>
      </c>
      <c r="S2741" s="41">
        <f>Q2741*D2741/U2740</f>
        <v>0.47171465353751385</v>
      </c>
      <c r="T2741" s="41">
        <f t="shared" si="511"/>
        <v>1.1122444902497317</v>
      </c>
      <c r="U2741" s="42">
        <f>P2741*C2741+Q2741*D2741</f>
        <v>37485.252243203387</v>
      </c>
      <c r="V2741" s="25">
        <f>B2741</f>
        <v>45029</v>
      </c>
      <c r="W2741">
        <f>C2741/C$2</f>
        <v>1.7700808220804931</v>
      </c>
      <c r="X2741">
        <f>D2741/D$2</f>
        <v>1.6338545324256537</v>
      </c>
      <c r="Y2741">
        <f t="shared" si="512"/>
        <v>1.8742626121601693</v>
      </c>
      <c r="AA2741" s="15">
        <f t="shared" si="513"/>
        <v>-6.9092050067464106E-3</v>
      </c>
      <c r="AB2741" s="15">
        <f t="shared" si="514"/>
        <v>5.7019694602589155E-5</v>
      </c>
      <c r="AC2741" s="15">
        <f t="shared" si="515"/>
        <v>-3.6233220953254541E-3</v>
      </c>
    </row>
    <row r="2742" spans="1:29" x14ac:dyDescent="0.4">
      <c r="A2742" s="43">
        <f t="shared" si="506"/>
        <v>2023</v>
      </c>
      <c r="B2742" s="53">
        <v>45030</v>
      </c>
      <c r="C2742" s="45">
        <v>4091.9987999999998</v>
      </c>
      <c r="D2742" s="45">
        <f>VLOOKUP(B2742,'H11001.CSI  中证全债'!$A$2:$B$2792,2,0)</f>
        <v>228.02160000000001</v>
      </c>
      <c r="E2742" s="14">
        <f t="shared" si="507"/>
        <v>0</v>
      </c>
      <c r="F2742" s="14">
        <f>IF(AND((B2742-$B$2)&gt;123,OR(((G2741*J2741/C2741*C2742)/(G2741*K2741/D2741*D2742))&lt;(4/6),((G2741*J2741/C2741*C2742)/(G2741*K2741/D2741*D2742))&gt;(6/4))),COUNTIF($E$2:E2742,1),0)</f>
        <v>0</v>
      </c>
      <c r="G2742" s="21">
        <f t="shared" si="508"/>
        <v>37198.484882919285</v>
      </c>
      <c r="H2742" s="12">
        <f t="shared" si="509"/>
        <v>4.7994181642553198</v>
      </c>
      <c r="I2742" s="12">
        <f t="shared" si="510"/>
        <v>77.007053340947863</v>
      </c>
      <c r="J2742" s="15">
        <f>IF(OR((ROW(F2742)-MATCH(MAX($F$2:F2742),$F$2:F2742,0))=1,(ROW(F2742)-MATCH(MAX($F$2:F2742),$F$2:F2742,0))&gt;123),IF(OR(((G2741*J2741/C2741*C2742)/(G2741*K2741/D2741*D2742))&lt;(4/6),((G2741*J2741/C2741*C2742)/(G2741*K2741/D2741*D2742))&gt;(6/4)),50%,((G2741*J2741/C2741*C2742)/((G2741*K2741/D2741*D2742)+(G2741*J2741/C2741*C2742)))),((G2741*J2741/C2741*C2742)/((G2741*K2741/D2741*D2742)+(G2741*J2741/C2741*C2742))))</f>
        <v>0.52795734639850522</v>
      </c>
      <c r="K2742" s="18">
        <f t="shared" si="504"/>
        <v>0.47204265360149478</v>
      </c>
      <c r="L2742" s="20">
        <f t="shared" si="505"/>
        <v>1.1184526278936955</v>
      </c>
      <c r="M2742" s="51">
        <f>IF(AND((B2742-$B$2)&gt;123,OR(((U2741*R2741/C2741*C2742)/(U2741*S2741/D2741*D2742))&lt;(4/6),((U2741*R2741/C2741*C2742)/(U2741*S2741/D2741*D2742))&gt;(6/4))),1,0)</f>
        <v>0</v>
      </c>
      <c r="N2742" s="51">
        <f>IF(AND((B2742-$B$2)&gt;123,OR(((U2741*R2741/C2741*C2742)/(U2741*S2741/D2741*D2742))&lt;(4/6),((U2741*R2741/C2741*C2742)/(U2741*S2741/D2741*D2742))&gt;(6/4))),COUNTIF($M$2:M2742,1),0)</f>
        <v>0</v>
      </c>
      <c r="O2742" s="51">
        <f>IF(OR((ROW(N2742)-MATCH(MAX($N$2:N2742),$N$2:N2742,0))=1,(ROW(N2742)-MATCH(MAX($N$2:N2742),$N$2:N2742,0))&gt;123),IF(OR(((U2741*R2741/C2741*C2742)/(U2741*S2741/D2741*D2742))&lt;(4/6),((U2741*R2741/C2741*C2742)/(U2741*S2741/D2741*D2742))&gt;(6/4)),1,0),0)</f>
        <v>0</v>
      </c>
      <c r="P2742" s="47">
        <f>IF(O2742=1,U2741/2/C2742,P2741)</f>
        <v>4.8509981495343588</v>
      </c>
      <c r="Q2742" s="47">
        <f>IF(O2742=1,U2741/2/D2742,Q2741)</f>
        <v>77.834658384261388</v>
      </c>
      <c r="R2742" s="41">
        <f>P2742*C2742/U2741</f>
        <v>0.52954902044966112</v>
      </c>
      <c r="S2742" s="41">
        <f>Q2742*D2742/U2741</f>
        <v>0.47346575728193646</v>
      </c>
      <c r="T2742" s="41">
        <f t="shared" si="511"/>
        <v>1.118452627893697</v>
      </c>
      <c r="U2742" s="42">
        <f>P2742*C2742+Q2742*D2742</f>
        <v>37598.261946929517</v>
      </c>
      <c r="V2742" s="25">
        <f>B2742</f>
        <v>45030</v>
      </c>
      <c r="W2742">
        <f>C2742/C$2</f>
        <v>1.7800950341337236</v>
      </c>
      <c r="X2742">
        <f>D2742/D$2</f>
        <v>1.6339777857398781</v>
      </c>
      <c r="Y2742">
        <f t="shared" si="512"/>
        <v>1.8799130973464759</v>
      </c>
      <c r="AA2742" s="15">
        <f t="shared" si="513"/>
        <v>5.6574885893967419E-3</v>
      </c>
      <c r="AB2742" s="15">
        <f t="shared" si="514"/>
        <v>7.5437140686807069E-5</v>
      </c>
      <c r="AC2742" s="15">
        <f t="shared" si="515"/>
        <v>3.0147777315976398E-3</v>
      </c>
    </row>
    <row r="2743" spans="1:29" x14ac:dyDescent="0.4">
      <c r="A2743" s="43">
        <f t="shared" si="506"/>
        <v>2023</v>
      </c>
      <c r="B2743" s="53">
        <v>45033</v>
      </c>
      <c r="C2743" s="45">
        <v>4149.3836000000001</v>
      </c>
      <c r="D2743" s="45">
        <f>VLOOKUP(B2743,'H11001.CSI  中证全债'!$A$2:$B$2792,2,0)</f>
        <v>228.0316</v>
      </c>
      <c r="E2743" s="14">
        <f t="shared" si="507"/>
        <v>0</v>
      </c>
      <c r="F2743" s="14">
        <f>IF(AND((B2743-$B$2)&gt;123,OR(((G2742*J2742/C2742*C2743)/(G2742*K2742/D2742*D2743))&lt;(4/6),((G2742*J2742/C2742*C2743)/(G2742*K2742/D2742*D2743))&gt;(6/4))),COUNTIF($E$2:E2743,1),0)</f>
        <v>0</v>
      </c>
      <c r="G2743" s="21">
        <f t="shared" si="508"/>
        <v>37474.668604924853</v>
      </c>
      <c r="H2743" s="12">
        <f t="shared" si="509"/>
        <v>4.7994181642553198</v>
      </c>
      <c r="I2743" s="12">
        <f t="shared" si="510"/>
        <v>77.007053340947863</v>
      </c>
      <c r="J2743" s="15">
        <f>IF(OR((ROW(F2743)-MATCH(MAX($F$2:F2743),$F$2:F2743,0))=1,(ROW(F2743)-MATCH(MAX($F$2:F2743),$F$2:F2743,0))&gt;123),IF(OR(((G2742*J2742/C2742*C2743)/(G2742*K2742/D2742*D2743))&lt;(4/6),((G2742*J2742/C2742*C2743)/(G2742*K2742/D2742*D2743))&gt;(6/4)),50%,((G2742*J2742/C2742*C2743)/((G2742*K2742/D2742*D2743)+(G2742*J2742/C2742*C2743)))),((G2742*J2742/C2742*C2743)/((G2742*K2742/D2742*D2743)+(G2742*J2742/C2742*C2743))))</f>
        <v>0.53141569389851773</v>
      </c>
      <c r="K2743" s="18">
        <f t="shared" si="504"/>
        <v>0.46858430610148227</v>
      </c>
      <c r="L2743" s="20">
        <f t="shared" si="505"/>
        <v>1.1340876913266231</v>
      </c>
      <c r="M2743" s="51">
        <f>IF(AND((B2743-$B$2)&gt;123,OR(((U2742*R2742/C2742*C2743)/(U2742*S2742/D2742*D2743))&lt;(4/6),((U2742*R2742/C2742*C2743)/(U2742*S2742/D2742*D2743))&gt;(6/4))),1,0)</f>
        <v>0</v>
      </c>
      <c r="N2743" s="51">
        <f>IF(AND((B2743-$B$2)&gt;123,OR(((U2742*R2742/C2742*C2743)/(U2742*S2742/D2742*D2743))&lt;(4/6),((U2742*R2742/C2742*C2743)/(U2742*S2742/D2742*D2743))&gt;(6/4))),COUNTIF($M$2:M2743,1),0)</f>
        <v>0</v>
      </c>
      <c r="O2743" s="51">
        <f>IF(OR((ROW(N2743)-MATCH(MAX($N$2:N2743),$N$2:N2743,0))=1,(ROW(N2743)-MATCH(MAX($N$2:N2743),$N$2:N2743,0))&gt;123),IF(OR(((U2742*R2742/C2742*C2743)/(U2742*S2742/D2742*D2743))&lt;(4/6),((U2742*R2742/C2742*C2743)/(U2742*S2742/D2742*D2743))&gt;(6/4)),1,0),0)</f>
        <v>0</v>
      </c>
      <c r="P2743" s="47">
        <f>IF(O2743=1,U2742/2/C2743,P2742)</f>
        <v>4.8509981495343588</v>
      </c>
      <c r="Q2743" s="47">
        <f>IF(O2743=1,U2742/2/D2743,Q2742)</f>
        <v>77.834658384261388</v>
      </c>
      <c r="R2743" s="41">
        <f>P2743*C2743/U2742</f>
        <v>0.53536124073288538</v>
      </c>
      <c r="S2743" s="41">
        <f>Q2743*D2743/U2742</f>
        <v>0.47206335526544202</v>
      </c>
      <c r="T2743" s="41">
        <f t="shared" si="511"/>
        <v>1.1340876913266247</v>
      </c>
      <c r="U2743" s="42">
        <f>P2743*C2743+Q2743*D2743</f>
        <v>37877.413852124751</v>
      </c>
      <c r="V2743" s="25">
        <f>B2743</f>
        <v>45033</v>
      </c>
      <c r="W2743">
        <f>C2743/C$2</f>
        <v>1.8050584817072559</v>
      </c>
      <c r="X2743">
        <f>D2743/D$2</f>
        <v>1.6340494446434968</v>
      </c>
      <c r="Y2743">
        <f t="shared" si="512"/>
        <v>1.8938706926062376</v>
      </c>
      <c r="AA2743" s="15">
        <f t="shared" si="513"/>
        <v>1.4023660026488693E-2</v>
      </c>
      <c r="AB2743" s="15">
        <f t="shared" si="514"/>
        <v>4.385549439178682E-5</v>
      </c>
      <c r="AC2743" s="15">
        <f t="shared" si="515"/>
        <v>7.4245959983272325E-3</v>
      </c>
    </row>
    <row r="2744" spans="1:29" x14ac:dyDescent="0.4">
      <c r="A2744" s="43">
        <f t="shared" si="506"/>
        <v>2023</v>
      </c>
      <c r="B2744" s="53">
        <v>45034</v>
      </c>
      <c r="C2744" s="45">
        <v>4162.0320000000002</v>
      </c>
      <c r="D2744" s="45">
        <f>VLOOKUP(B2744,'H11001.CSI  中证全债'!$A$2:$B$2792,2,0)</f>
        <v>228.09960000000001</v>
      </c>
      <c r="E2744" s="14">
        <f t="shared" si="507"/>
        <v>0</v>
      </c>
      <c r="F2744" s="14">
        <f>IF(AND((B2744-$B$2)&gt;123,OR(((G2743*J2743/C2743*C2744)/(G2743*K2743/D2743*D2744))&lt;(4/6),((G2743*J2743/C2743*C2744)/(G2743*K2743/D2743*D2744))&gt;(6/4))),COUNTIF($E$2:E2744,1),0)</f>
        <v>0</v>
      </c>
      <c r="G2744" s="21">
        <f t="shared" si="508"/>
        <v>37540.610045260808</v>
      </c>
      <c r="H2744" s="12">
        <f t="shared" si="509"/>
        <v>4.7994181642553198</v>
      </c>
      <c r="I2744" s="12">
        <f t="shared" si="510"/>
        <v>77.007053340947863</v>
      </c>
      <c r="J2744" s="15">
        <f>IF(OR((ROW(F2744)-MATCH(MAX($F$2:F2744),$F$2:F2744,0))=1,(ROW(F2744)-MATCH(MAX($F$2:F2744),$F$2:F2744,0))&gt;123),IF(OR(((G2743*J2743/C2743*C2744)/(G2743*K2743/D2743*D2744))&lt;(4/6),((G2743*J2743/C2743*C2744)/(G2743*K2743/D2743*D2744))&gt;(6/4)),50%,((G2743*J2743/C2743*C2744)/((G2743*K2743/D2743*D2744)+(G2743*J2743/C2743*C2744)))),((G2743*J2743/C2743*C2744)/((G2743*K2743/D2743*D2744)+(G2743*J2743/C2743*C2744))))</f>
        <v>0.5320992907927885</v>
      </c>
      <c r="K2744" s="18">
        <f t="shared" si="504"/>
        <v>0.4679007092072115</v>
      </c>
      <c r="L2744" s="20">
        <f t="shared" si="505"/>
        <v>1.1372055658867284</v>
      </c>
      <c r="M2744" s="51">
        <f>IF(AND((B2744-$B$2)&gt;123,OR(((U2743*R2743/C2743*C2744)/(U2743*S2743/D2743*D2744))&lt;(4/6),((U2743*R2743/C2743*C2744)/(U2743*S2743/D2743*D2744))&gt;(6/4))),1,0)</f>
        <v>0</v>
      </c>
      <c r="N2744" s="51">
        <f>IF(AND((B2744-$B$2)&gt;123,OR(((U2743*R2743/C2743*C2744)/(U2743*S2743/D2743*D2744))&lt;(4/6),((U2743*R2743/C2743*C2744)/(U2743*S2743/D2743*D2744))&gt;(6/4))),COUNTIF($M$2:M2744,1),0)</f>
        <v>0</v>
      </c>
      <c r="O2744" s="51">
        <f>IF(OR((ROW(N2744)-MATCH(MAX($N$2:N2744),$N$2:N2744,0))=1,(ROW(N2744)-MATCH(MAX($N$2:N2744),$N$2:N2744,0))&gt;123),IF(OR(((U2743*R2743/C2743*C2744)/(U2743*S2743/D2743*D2744))&lt;(4/6),((U2743*R2743/C2743*C2744)/(U2743*S2743/D2743*D2744))&gt;(6/4)),1,0),0)</f>
        <v>0</v>
      </c>
      <c r="P2744" s="47">
        <f>IF(O2744=1,U2743/2/C2744,P2743)</f>
        <v>4.8509981495343588</v>
      </c>
      <c r="Q2744" s="47">
        <f>IF(O2744=1,U2743/2/D2744,Q2743)</f>
        <v>77.834658384261388</v>
      </c>
      <c r="R2744" s="41">
        <f>P2744*C2744/U2743</f>
        <v>0.53303558709487286</v>
      </c>
      <c r="S2744" s="41">
        <f>Q2744*D2744/U2743</f>
        <v>0.46872403994896145</v>
      </c>
      <c r="T2744" s="41">
        <f t="shared" si="511"/>
        <v>1.1372055658867299</v>
      </c>
      <c r="U2744" s="42">
        <f>P2744*C2744+Q2744*D2744</f>
        <v>37944.063973889453</v>
      </c>
      <c r="V2744" s="25">
        <f>B2744</f>
        <v>45034</v>
      </c>
      <c r="W2744">
        <f>C2744/C$2</f>
        <v>1.8105607692518508</v>
      </c>
      <c r="X2744">
        <f>D2744/D$2</f>
        <v>1.6345367251881047</v>
      </c>
      <c r="Y2744">
        <f t="shared" si="512"/>
        <v>1.8972031986944726</v>
      </c>
      <c r="AA2744" s="15">
        <f t="shared" si="513"/>
        <v>3.0482599873389304E-3</v>
      </c>
      <c r="AB2744" s="15">
        <f t="shared" si="514"/>
        <v>2.9820428396787335E-4</v>
      </c>
      <c r="AC2744" s="15">
        <f t="shared" si="515"/>
        <v>1.7596270438342554E-3</v>
      </c>
    </row>
    <row r="2745" spans="1:29" x14ac:dyDescent="0.4">
      <c r="A2745" s="43">
        <f t="shared" si="506"/>
        <v>2023</v>
      </c>
      <c r="B2745" s="53">
        <v>45035</v>
      </c>
      <c r="C2745" s="45">
        <v>4124.5589</v>
      </c>
      <c r="D2745" s="45">
        <f>VLOOKUP(B2745,'H11001.CSI  中证全债'!$A$2:$B$2792,2,0)</f>
        <v>228.22630000000001</v>
      </c>
      <c r="E2745" s="14">
        <f t="shared" si="507"/>
        <v>0</v>
      </c>
      <c r="F2745" s="14">
        <f>IF(AND((B2745-$B$2)&gt;123,OR(((G2744*J2744/C2744*C2745)/(G2744*K2744/D2744*D2745))&lt;(4/6),((G2744*J2744/C2744*C2745)/(G2744*K2744/D2744*D2745))&gt;(6/4))),COUNTIF($E$2:E2745,1),0)</f>
        <v>0</v>
      </c>
      <c r="G2745" s="21">
        <f t="shared" si="508"/>
        <v>37370.517762108146</v>
      </c>
      <c r="H2745" s="12">
        <f t="shared" si="509"/>
        <v>4.7994181642553198</v>
      </c>
      <c r="I2745" s="12">
        <f t="shared" si="510"/>
        <v>77.007053340947863</v>
      </c>
      <c r="J2745" s="15">
        <f>IF(OR((ROW(F2745)-MATCH(MAX($F$2:F2745),$F$2:F2745,0))=1,(ROW(F2745)-MATCH(MAX($F$2:F2745),$F$2:F2745,0))&gt;123),IF(OR(((G2744*J2744/C2744*C2745)/(G2744*K2744/D2744*D2745))&lt;(4/6),((G2744*J2744/C2744*C2745)/(G2744*K2744/D2744*D2745))&gt;(6/4)),50%,((G2744*J2744/C2744*C2745)/((G2744*K2744/D2744*D2745)+(G2744*J2744/C2744*C2745)))),((G2744*J2744/C2744*C2745)/((G2744*K2744/D2744*D2745)+(G2744*J2744/C2744*C2745))))</f>
        <v>0.5297085534167415</v>
      </c>
      <c r="K2745" s="18">
        <f t="shared" si="504"/>
        <v>0.4702914465832585</v>
      </c>
      <c r="L2745" s="20">
        <f t="shared" si="505"/>
        <v>1.1263410322793614</v>
      </c>
      <c r="M2745" s="51">
        <f>IF(AND((B2745-$B$2)&gt;123,OR(((U2744*R2744/C2744*C2745)/(U2744*S2744/D2744*D2745))&lt;(4/6),((U2744*R2744/C2744*C2745)/(U2744*S2744/D2744*D2745))&gt;(6/4))),1,0)</f>
        <v>0</v>
      </c>
      <c r="N2745" s="51">
        <f>IF(AND((B2745-$B$2)&gt;123,OR(((U2744*R2744/C2744*C2745)/(U2744*S2744/D2744*D2745))&lt;(4/6),((U2744*R2744/C2744*C2745)/(U2744*S2744/D2744*D2745))&gt;(6/4))),COUNTIF($M$2:M2745,1),0)</f>
        <v>0</v>
      </c>
      <c r="O2745" s="51">
        <f>IF(OR((ROW(N2745)-MATCH(MAX($N$2:N2745),$N$2:N2745,0))=1,(ROW(N2745)-MATCH(MAX($N$2:N2745),$N$2:N2745,0))&gt;123),IF(OR(((U2744*R2744/C2744*C2745)/(U2744*S2744/D2744*D2745))&lt;(4/6),((U2744*R2744/C2744*C2745)/(U2744*S2744/D2744*D2745))&gt;(6/4)),1,0),0)</f>
        <v>0</v>
      </c>
      <c r="P2745" s="47">
        <f>IF(O2745=1,U2744/2/C2745,P2744)</f>
        <v>4.8509981495343588</v>
      </c>
      <c r="Q2745" s="47">
        <f>IF(O2745=1,U2744/2/D2745,Q2744)</f>
        <v>77.834658384261388</v>
      </c>
      <c r="R2745" s="41">
        <f>P2745*C2745/U2744</f>
        <v>0.527308503520176</v>
      </c>
      <c r="S2745" s="41">
        <f>Q2745*D2745/U2744</f>
        <v>0.4681606089170598</v>
      </c>
      <c r="T2745" s="41">
        <f t="shared" si="511"/>
        <v>1.1263410322793623</v>
      </c>
      <c r="U2745" s="42">
        <f>P2745*C2745+Q2745*D2745</f>
        <v>37772.143686349431</v>
      </c>
      <c r="V2745" s="25">
        <f>B2745</f>
        <v>45035</v>
      </c>
      <c r="W2745">
        <f>C2745/C$2</f>
        <v>1.79425927883509</v>
      </c>
      <c r="X2745">
        <f>D2745/D$2</f>
        <v>1.6354446434969545</v>
      </c>
      <c r="Y2745">
        <f t="shared" si="512"/>
        <v>1.8886071843174717</v>
      </c>
      <c r="AA2745" s="15">
        <f t="shared" si="513"/>
        <v>-9.0035588385674048E-3</v>
      </c>
      <c r="AB2745" s="15">
        <f t="shared" si="514"/>
        <v>5.5545910646048746E-4</v>
      </c>
      <c r="AC2745" s="15">
        <f t="shared" si="515"/>
        <v>-4.5308875627640965E-3</v>
      </c>
    </row>
    <row r="2746" spans="1:29" x14ac:dyDescent="0.4">
      <c r="A2746" s="43">
        <f t="shared" si="506"/>
        <v>2023</v>
      </c>
      <c r="B2746" s="53">
        <v>45036</v>
      </c>
      <c r="C2746" s="45">
        <v>4113.0191999999997</v>
      </c>
      <c r="D2746" s="45">
        <f>VLOOKUP(B2746,'H11001.CSI  中证全债'!$A$2:$B$2792,2,0)</f>
        <v>228.27440000000001</v>
      </c>
      <c r="E2746" s="14">
        <f t="shared" si="507"/>
        <v>0</v>
      </c>
      <c r="F2746" s="14">
        <f>IF(AND((B2746-$B$2)&gt;123,OR(((G2745*J2745/C2745*C2746)/(G2745*K2745/D2745*D2746))&lt;(4/6),((G2745*J2745/C2745*C2746)/(G2745*K2745/D2745*D2746))&gt;(6/4))),COUNTIF($E$2:E2746,1),0)</f>
        <v>0</v>
      </c>
      <c r="G2746" s="21">
        <f t="shared" si="508"/>
        <v>37318.837955583789</v>
      </c>
      <c r="H2746" s="12">
        <f t="shared" si="509"/>
        <v>4.7994181642553198</v>
      </c>
      <c r="I2746" s="12">
        <f t="shared" si="510"/>
        <v>77.007053340947863</v>
      </c>
      <c r="J2746" s="15">
        <f>IF(OR((ROW(F2746)-MATCH(MAX($F$2:F2746),$F$2:F2746,0))=1,(ROW(F2746)-MATCH(MAX($F$2:F2746),$F$2:F2746,0))&gt;123),IF(OR(((G2745*J2745/C2745*C2746)/(G2745*K2745/D2745*D2746))&lt;(4/6),((G2745*J2745/C2745*C2746)/(G2745*K2745/D2745*D2746))&gt;(6/4)),50%,((G2745*J2745/C2745*C2746)/((G2745*K2745/D2745*D2746)+(G2745*J2745/C2745*C2746)))),((G2745*J2745/C2745*C2746)/((G2745*K2745/D2745*D2746)+(G2745*J2745/C2745*C2746))))</f>
        <v>0.52895803138096653</v>
      </c>
      <c r="K2746" s="18">
        <f t="shared" si="504"/>
        <v>0.47104196861903347</v>
      </c>
      <c r="L2746" s="20">
        <f t="shared" si="505"/>
        <v>1.1229530840568775</v>
      </c>
      <c r="M2746" s="51">
        <f>IF(AND((B2746-$B$2)&gt;123,OR(((U2745*R2745/C2745*C2746)/(U2745*S2745/D2745*D2746))&lt;(4/6),((U2745*R2745/C2745*C2746)/(U2745*S2745/D2745*D2746))&gt;(6/4))),1,0)</f>
        <v>0</v>
      </c>
      <c r="N2746" s="51">
        <f>IF(AND((B2746-$B$2)&gt;123,OR(((U2745*R2745/C2745*C2746)/(U2745*S2745/D2745*D2746))&lt;(4/6),((U2745*R2745/C2745*C2746)/(U2745*S2745/D2745*D2746))&gt;(6/4))),COUNTIF($M$2:M2746,1),0)</f>
        <v>0</v>
      </c>
      <c r="O2746" s="51">
        <f>IF(OR((ROW(N2746)-MATCH(MAX($N$2:N2746),$N$2:N2746,0))=1,(ROW(N2746)-MATCH(MAX($N$2:N2746),$N$2:N2746,0))&gt;123),IF(OR(((U2745*R2745/C2745*C2746)/(U2745*S2745/D2745*D2746))&lt;(4/6),((U2745*R2745/C2745*C2746)/(U2745*S2745/D2745*D2746))&gt;(6/4)),1,0),0)</f>
        <v>0</v>
      </c>
      <c r="P2746" s="47">
        <f>IF(O2746=1,U2745/2/C2746,P2745)</f>
        <v>4.8509981495343588</v>
      </c>
      <c r="Q2746" s="47">
        <f>IF(O2746=1,U2745/2/D2746,Q2745)</f>
        <v>77.834658384261388</v>
      </c>
      <c r="R2746" s="41">
        <f>P2746*C2746/U2745</f>
        <v>0.52822653365606786</v>
      </c>
      <c r="S2746" s="41">
        <f>Q2746*D2746/U2745</f>
        <v>0.47039056319944422</v>
      </c>
      <c r="T2746" s="41">
        <f t="shared" si="511"/>
        <v>1.1229530840568784</v>
      </c>
      <c r="U2746" s="42">
        <f>P2746*C2746+Q2746*D2746</f>
        <v>37719.908470071532</v>
      </c>
      <c r="V2746" s="25">
        <f>B2746</f>
        <v>45036</v>
      </c>
      <c r="W2746">
        <f>C2746/C$2</f>
        <v>1.7892392962619297</v>
      </c>
      <c r="X2746">
        <f>D2746/D$2</f>
        <v>1.6357893228233609</v>
      </c>
      <c r="Y2746">
        <f t="shared" si="512"/>
        <v>1.8859954235035765</v>
      </c>
      <c r="AA2746" s="15">
        <f t="shared" si="513"/>
        <v>-2.7978022086191379E-3</v>
      </c>
      <c r="AB2746" s="15">
        <f t="shared" si="514"/>
        <v>2.1075572797712994E-4</v>
      </c>
      <c r="AC2746" s="15">
        <f t="shared" si="515"/>
        <v>-1.382903144487968E-3</v>
      </c>
    </row>
    <row r="2747" spans="1:29" x14ac:dyDescent="0.4">
      <c r="A2747" s="43">
        <f t="shared" si="506"/>
        <v>2023</v>
      </c>
      <c r="B2747" s="53">
        <v>45037</v>
      </c>
      <c r="C2747" s="45">
        <v>4032.5672</v>
      </c>
      <c r="D2747" s="45">
        <f>VLOOKUP(B2747,'H11001.CSI  中证全债'!$A$2:$B$2792,2,0)</f>
        <v>228.33359999999999</v>
      </c>
      <c r="E2747" s="14">
        <f t="shared" si="507"/>
        <v>0</v>
      </c>
      <c r="F2747" s="14">
        <f>IF(AND((B2747-$B$2)&gt;123,OR(((G2746*J2746/C2746*C2747)/(G2746*K2746/D2746*D2747))&lt;(4/6),((G2746*J2746/C2746*C2747)/(G2746*K2746/D2746*D2747))&gt;(6/4))),COUNTIF($E$2:E2747,1),0)</f>
        <v>0</v>
      </c>
      <c r="G2747" s="21">
        <f t="shared" si="508"/>
        <v>36937.273982990897</v>
      </c>
      <c r="H2747" s="12">
        <f t="shared" si="509"/>
        <v>4.7994181642553198</v>
      </c>
      <c r="I2747" s="12">
        <f t="shared" si="510"/>
        <v>77.007053340947863</v>
      </c>
      <c r="J2747" s="15">
        <f>IF(OR((ROW(F2747)-MATCH(MAX($F$2:F2747),$F$2:F2747,0))=1,(ROW(F2747)-MATCH(MAX($F$2:F2747),$F$2:F2747,0))&gt;123),IF(OR(((G2746*J2746/C2746*C2747)/(G2746*K2746/D2746*D2747))&lt;(4/6),((G2746*J2746/C2746*C2747)/(G2746*K2746/D2746*D2747))&gt;(6/4)),50%,((G2746*J2746/C2746*C2747)/((G2746*K2746/D2746*D2747)+(G2746*J2746/C2746*C2747)))),((G2746*J2746/C2746*C2747)/((G2746*K2746/D2746*D2747)+(G2746*J2746/C2746*C2747))))</f>
        <v>0.52396872268301298</v>
      </c>
      <c r="K2747" s="18">
        <f t="shared" si="504"/>
        <v>0.47603127731698702</v>
      </c>
      <c r="L2747" s="20">
        <f t="shared" si="505"/>
        <v>1.1007023018239717</v>
      </c>
      <c r="M2747" s="51">
        <f>IF(AND((B2747-$B$2)&gt;123,OR(((U2746*R2746/C2746*C2747)/(U2746*S2746/D2746*D2747))&lt;(4/6),((U2746*R2746/C2746*C2747)/(U2746*S2746/D2746*D2747))&gt;(6/4))),1,0)</f>
        <v>0</v>
      </c>
      <c r="N2747" s="51">
        <f>IF(AND((B2747-$B$2)&gt;123,OR(((U2746*R2746/C2746*C2747)/(U2746*S2746/D2746*D2747))&lt;(4/6),((U2746*R2746/C2746*C2747)/(U2746*S2746/D2746*D2747))&gt;(6/4))),COUNTIF($M$2:M2747,1),0)</f>
        <v>0</v>
      </c>
      <c r="O2747" s="51">
        <f>IF(OR((ROW(N2747)-MATCH(MAX($N$2:N2747),$N$2:N2747,0))=1,(ROW(N2747)-MATCH(MAX($N$2:N2747),$N$2:N2747,0))&gt;123),IF(OR(((U2746*R2746/C2746*C2747)/(U2746*S2746/D2746*D2747))&lt;(4/6),((U2746*R2746/C2746*C2747)/(U2746*S2746/D2746*D2747))&gt;(6/4)),1,0),0)</f>
        <v>0</v>
      </c>
      <c r="P2747" s="47">
        <f>IF(O2747=1,U2746/2/C2747,P2746)</f>
        <v>4.8509981495343588</v>
      </c>
      <c r="Q2747" s="47">
        <f>IF(O2747=1,U2746/2/D2747,Q2746)</f>
        <v>77.834658384261388</v>
      </c>
      <c r="R2747" s="41">
        <f>P2747*C2747/U2746</f>
        <v>0.51861143938337484</v>
      </c>
      <c r="S2747" s="41">
        <f>Q2747*D2747/U2746</f>
        <v>0.47116412723402568</v>
      </c>
      <c r="T2747" s="41">
        <f t="shared" si="511"/>
        <v>1.1007023018239719</v>
      </c>
      <c r="U2747" s="42">
        <f>P2747*C2747+Q2747*D2747</f>
        <v>37334.243778721531</v>
      </c>
      <c r="V2747" s="25">
        <f>B2747</f>
        <v>45037</v>
      </c>
      <c r="W2747">
        <f>C2747/C$2</f>
        <v>1.7542411907673421</v>
      </c>
      <c r="X2747">
        <f>D2747/D$2</f>
        <v>1.6362135435327838</v>
      </c>
      <c r="Y2747">
        <f t="shared" si="512"/>
        <v>1.8667121889360765</v>
      </c>
      <c r="AA2747" s="15">
        <f t="shared" si="513"/>
        <v>-1.9560326876178924E-2</v>
      </c>
      <c r="AB2747" s="15">
        <f t="shared" si="514"/>
        <v>2.5933700844227303E-4</v>
      </c>
      <c r="AC2747" s="15">
        <f t="shared" si="515"/>
        <v>-1.0224433382599596E-2</v>
      </c>
    </row>
    <row r="2748" spans="1:29" x14ac:dyDescent="0.4">
      <c r="A2748" s="43">
        <f t="shared" si="506"/>
        <v>2023</v>
      </c>
      <c r="B2748" s="53">
        <v>45040</v>
      </c>
      <c r="C2748" s="45">
        <v>3982.6428999999998</v>
      </c>
      <c r="D2748" s="45">
        <f>VLOOKUP(B2748,'H11001.CSI  中证全债'!$A$2:$B$2792,2,0)</f>
        <v>228.49299999999999</v>
      </c>
      <c r="E2748" s="14">
        <f t="shared" si="507"/>
        <v>0</v>
      </c>
      <c r="F2748" s="14">
        <f>IF(AND((B2748-$B$2)&gt;123,OR(((G2747*J2747/C2747*C2748)/(G2747*K2747/D2747*D2748))&lt;(4/6),((G2747*J2747/C2747*C2748)/(G2747*K2747/D2747*D2748))&gt;(6/4))),COUNTIF($E$2:E2748,1),0)</f>
        <v>0</v>
      </c>
      <c r="G2748" s="21">
        <f t="shared" si="508"/>
        <v>36709.941315035714</v>
      </c>
      <c r="H2748" s="12">
        <f t="shared" si="509"/>
        <v>4.7994181642553198</v>
      </c>
      <c r="I2748" s="12">
        <f t="shared" si="510"/>
        <v>77.007053340947863</v>
      </c>
      <c r="J2748" s="15">
        <f>IF(OR((ROW(F2748)-MATCH(MAX($F$2:F2748),$F$2:F2748,0))=1,(ROW(F2748)-MATCH(MAX($F$2:F2748),$F$2:F2748,0))&gt;123),IF(OR(((G2747*J2747/C2747*C2748)/(G2747*K2747/D2747*D2748))&lt;(4/6),((G2747*J2747/C2747*C2748)/(G2747*K2747/D2747*D2748))&gt;(6/4)),50%,((G2747*J2747/C2747*C2748)/((G2747*K2747/D2747*D2748)+(G2747*J2747/C2747*C2748)))),((G2747*J2747/C2747*C2748)/((G2747*K2747/D2747*D2748)+(G2747*J2747/C2747*C2748))))</f>
        <v>0.52068644054665381</v>
      </c>
      <c r="K2748" s="18">
        <f t="shared" si="504"/>
        <v>0.47931355945334619</v>
      </c>
      <c r="L2748" s="20">
        <f t="shared" si="505"/>
        <v>1.0863169427973061</v>
      </c>
      <c r="M2748" s="51">
        <f>IF(AND((B2748-$B$2)&gt;123,OR(((U2747*R2747/C2747*C2748)/(U2747*S2747/D2747*D2748))&lt;(4/6),((U2747*R2747/C2747*C2748)/(U2747*S2747/D2747*D2748))&gt;(6/4))),1,0)</f>
        <v>0</v>
      </c>
      <c r="N2748" s="51">
        <f>IF(AND((B2748-$B$2)&gt;123,OR(((U2747*R2747/C2747*C2748)/(U2747*S2747/D2747*D2748))&lt;(4/6),((U2747*R2747/C2747*C2748)/(U2747*S2747/D2747*D2748))&gt;(6/4))),COUNTIF($M$2:M2748,1),0)</f>
        <v>0</v>
      </c>
      <c r="O2748" s="51">
        <f>IF(OR((ROW(N2748)-MATCH(MAX($N$2:N2748),$N$2:N2748,0))=1,(ROW(N2748)-MATCH(MAX($N$2:N2748),$N$2:N2748,0))&gt;123),IF(OR(((U2747*R2747/C2747*C2748)/(U2747*S2747/D2747*D2748))&lt;(4/6),((U2747*R2747/C2747*C2748)/(U2747*S2747/D2747*D2748))&gt;(6/4)),1,0),0)</f>
        <v>0</v>
      </c>
      <c r="P2748" s="47">
        <f>IF(O2748=1,U2747/2/C2748,P2747)</f>
        <v>4.8509981495343588</v>
      </c>
      <c r="Q2748" s="47">
        <f>IF(O2748=1,U2747/2/D2748,Q2747)</f>
        <v>77.834658384261388</v>
      </c>
      <c r="R2748" s="41">
        <f>P2748*C2748/U2747</f>
        <v>0.51748184462135471</v>
      </c>
      <c r="S2748" s="41">
        <f>Q2748*D2748/U2747</f>
        <v>0.4763635954059775</v>
      </c>
      <c r="T2748" s="41">
        <f t="shared" si="511"/>
        <v>1.086316942797307</v>
      </c>
      <c r="U2748" s="42">
        <f>P2748*C2748+Q2748*D2748</f>
        <v>37104.46793635119</v>
      </c>
      <c r="V2748" s="25">
        <f>B2748</f>
        <v>45040</v>
      </c>
      <c r="W2748">
        <f>C2748/C$2</f>
        <v>1.7325231984471579</v>
      </c>
      <c r="X2748">
        <f>D2748/D$2</f>
        <v>1.637355786456467</v>
      </c>
      <c r="Y2748">
        <f t="shared" si="512"/>
        <v>1.8552233968175595</v>
      </c>
      <c r="AA2748" s="15">
        <f t="shared" si="513"/>
        <v>-1.2380277258615902E-2</v>
      </c>
      <c r="AB2748" s="15">
        <f t="shared" si="514"/>
        <v>6.9810137448000908E-4</v>
      </c>
      <c r="AC2748" s="15">
        <f t="shared" si="515"/>
        <v>-6.1545599726677835E-3</v>
      </c>
    </row>
    <row r="2749" spans="1:29" x14ac:dyDescent="0.4">
      <c r="A2749" s="43">
        <f t="shared" si="506"/>
        <v>2023</v>
      </c>
      <c r="B2749" s="53">
        <v>45041</v>
      </c>
      <c r="C2749" s="45">
        <v>3962.6658000000002</v>
      </c>
      <c r="D2749" s="45">
        <f>VLOOKUP(B2749,'H11001.CSI  中证全债'!$A$2:$B$2792,2,0)</f>
        <v>228.5222</v>
      </c>
      <c r="E2749" s="14">
        <f t="shared" si="507"/>
        <v>0</v>
      </c>
      <c r="F2749" s="14">
        <f>IF(AND((B2749-$B$2)&gt;123,OR(((G2748*J2748/C2748*C2749)/(G2748*K2748/D2748*D2749))&lt;(4/6),((G2748*J2748/C2748*C2749)/(G2748*K2748/D2748*D2749))&gt;(6/4))),COUNTIF($E$2:E2749,1),0)</f>
        <v>0</v>
      </c>
      <c r="G2749" s="21">
        <f t="shared" si="508"/>
        <v>36616.311464384125</v>
      </c>
      <c r="H2749" s="12">
        <f t="shared" si="509"/>
        <v>4.7994181642553198</v>
      </c>
      <c r="I2749" s="12">
        <f t="shared" si="510"/>
        <v>77.007053340947863</v>
      </c>
      <c r="J2749" s="15">
        <f>IF(OR((ROW(F2749)-MATCH(MAX($F$2:F2749),$F$2:F2749,0))=1,(ROW(F2749)-MATCH(MAX($F$2:F2749),$F$2:F2749,0))&gt;123),IF(OR(((G2748*J2748/C2748*C2749)/(G2748*K2748/D2748*D2749))&lt;(4/6),((G2748*J2748/C2748*C2749)/(G2748*K2748/D2748*D2749))&gt;(6/4)),50%,((G2748*J2748/C2748*C2749)/((G2748*K2748/D2748*D2749)+(G2748*J2748/C2748*C2749)))),((G2748*J2748/C2748*C2749)/((G2748*K2748/D2748*D2749)+(G2748*J2748/C2748*C2749))))</f>
        <v>0.51939940039815891</v>
      </c>
      <c r="K2749" s="18">
        <f t="shared" si="504"/>
        <v>0.48060059960184109</v>
      </c>
      <c r="L2749" s="20">
        <f t="shared" si="505"/>
        <v>1.0807298218696795</v>
      </c>
      <c r="M2749" s="51">
        <f>IF(AND((B2749-$B$2)&gt;123,OR(((U2748*R2748/C2748*C2749)/(U2748*S2748/D2748*D2749))&lt;(4/6),((U2748*R2748/C2748*C2749)/(U2748*S2748/D2748*D2749))&gt;(6/4))),1,0)</f>
        <v>0</v>
      </c>
      <c r="N2749" s="51">
        <f>IF(AND((B2749-$B$2)&gt;123,OR(((U2748*R2748/C2748*C2749)/(U2748*S2748/D2748*D2749))&lt;(4/6),((U2748*R2748/C2748*C2749)/(U2748*S2748/D2748*D2749))&gt;(6/4))),COUNTIF($M$2:M2749,1),0)</f>
        <v>0</v>
      </c>
      <c r="O2749" s="51">
        <f>IF(OR((ROW(N2749)-MATCH(MAX($N$2:N2749),$N$2:N2749,0))=1,(ROW(N2749)-MATCH(MAX($N$2:N2749),$N$2:N2749,0))&gt;123),IF(OR(((U2748*R2748/C2748*C2749)/(U2748*S2748/D2748*D2749))&lt;(4/6),((U2748*R2748/C2748*C2749)/(U2748*S2748/D2748*D2749))&gt;(6/4)),1,0),0)</f>
        <v>0</v>
      </c>
      <c r="P2749" s="47">
        <f>IF(O2749=1,U2748/2/C2749,P2748)</f>
        <v>4.8509981495343588</v>
      </c>
      <c r="Q2749" s="47">
        <f>IF(O2749=1,U2748/2/D2749,Q2748)</f>
        <v>77.834658384261388</v>
      </c>
      <c r="R2749" s="41">
        <f>P2749*C2749/U2748</f>
        <v>0.51807465602250191</v>
      </c>
      <c r="S2749" s="41">
        <f>Q2749*D2749/U2748</f>
        <v>0.47937481277811328</v>
      </c>
      <c r="T2749" s="41">
        <f t="shared" si="511"/>
        <v>1.0807298218696808</v>
      </c>
      <c r="U2749" s="42">
        <f>P2749*C2749+Q2749*D2749</f>
        <v>37009.831833242948</v>
      </c>
      <c r="V2749" s="25">
        <f>B2749</f>
        <v>45041</v>
      </c>
      <c r="W2749">
        <f>C2749/C$2</f>
        <v>1.7238327910828175</v>
      </c>
      <c r="X2749">
        <f>D2749/D$2</f>
        <v>1.637565030455034</v>
      </c>
      <c r="Y2749">
        <f t="shared" si="512"/>
        <v>1.8504915916621474</v>
      </c>
      <c r="AA2749" s="15">
        <f t="shared" si="513"/>
        <v>-5.0160409812286533E-3</v>
      </c>
      <c r="AB2749" s="15">
        <f t="shared" si="514"/>
        <v>1.2779384926475679E-4</v>
      </c>
      <c r="AC2749" s="15">
        <f t="shared" si="515"/>
        <v>-2.5505311993849755E-3</v>
      </c>
    </row>
    <row r="2750" spans="1:29" x14ac:dyDescent="0.4">
      <c r="A2750" s="43">
        <f t="shared" si="506"/>
        <v>2023</v>
      </c>
      <c r="B2750" s="53">
        <v>45042</v>
      </c>
      <c r="C2750" s="45">
        <v>3959.2323000000001</v>
      </c>
      <c r="D2750" s="45">
        <f>VLOOKUP(B2750,'H11001.CSI  中证全债'!$A$2:$B$2792,2,0)</f>
        <v>228.61160000000001</v>
      </c>
      <c r="E2750" s="14">
        <f t="shared" si="507"/>
        <v>0</v>
      </c>
      <c r="F2750" s="14">
        <f>IF(AND((B2750-$B$2)&gt;123,OR(((G2749*J2749/C2749*C2750)/(G2749*K2749/D2749*D2750))&lt;(4/6),((G2749*J2749/C2749*C2750)/(G2749*K2749/D2749*D2750))&gt;(6/4))),COUNTIF($E$2:E2750,1),0)</f>
        <v>0</v>
      </c>
      <c r="G2750" s="21">
        <f t="shared" si="508"/>
        <v>36606.717092685838</v>
      </c>
      <c r="H2750" s="12">
        <f t="shared" si="509"/>
        <v>4.7994181642553198</v>
      </c>
      <c r="I2750" s="12">
        <f t="shared" si="510"/>
        <v>77.007053340947863</v>
      </c>
      <c r="J2750" s="15">
        <f>IF(OR((ROW(F2750)-MATCH(MAX($F$2:F2750),$F$2:F2750,0))=1,(ROW(F2750)-MATCH(MAX($F$2:F2750),$F$2:F2750,0))&gt;123),IF(OR(((G2749*J2749/C2749*C2750)/(G2749*K2749/D2749*D2750))&lt;(4/6),((G2749*J2749/C2749*C2750)/(G2749*K2749/D2749*D2750))&gt;(6/4)),50%,((G2749*J2749/C2749*C2750)/((G2749*K2749/D2749*D2750)+(G2749*J2749/C2749*C2750)))),((G2749*J2749/C2749*C2750)/((G2749*K2749/D2749*D2750)+(G2749*J2749/C2749*C2750))))</f>
        <v>0.51908537356722018</v>
      </c>
      <c r="K2750" s="18">
        <f t="shared" si="504"/>
        <v>0.48091462643277982</v>
      </c>
      <c r="L2750" s="20">
        <f t="shared" si="505"/>
        <v>1.0793711503797976</v>
      </c>
      <c r="M2750" s="51">
        <f>IF(AND((B2750-$B$2)&gt;123,OR(((U2749*R2749/C2749*C2750)/(U2749*S2749/D2749*D2750))&lt;(4/6),((U2749*R2749/C2749*C2750)/(U2749*S2749/D2749*D2750))&gt;(6/4))),1,0)</f>
        <v>0</v>
      </c>
      <c r="N2750" s="51">
        <f>IF(AND((B2750-$B$2)&gt;123,OR(((U2749*R2749/C2749*C2750)/(U2749*S2749/D2749*D2750))&lt;(4/6),((U2749*R2749/C2749*C2750)/(U2749*S2749/D2749*D2750))&gt;(6/4))),COUNTIF($M$2:M2750,1),0)</f>
        <v>0</v>
      </c>
      <c r="O2750" s="51">
        <f>IF(OR((ROW(N2750)-MATCH(MAX($N$2:N2750),$N$2:N2750,0))=1,(ROW(N2750)-MATCH(MAX($N$2:N2750),$N$2:N2750,0))&gt;123),IF(OR(((U2749*R2749/C2749*C2750)/(U2749*S2749/D2749*D2750))&lt;(4/6),((U2749*R2749/C2749*C2750)/(U2749*S2749/D2749*D2750))&gt;(6/4)),1,0),0)</f>
        <v>0</v>
      </c>
      <c r="P2750" s="47">
        <f>IF(O2750=1,U2749/2/C2750,P2749)</f>
        <v>4.8509981495343588</v>
      </c>
      <c r="Q2750" s="47">
        <f>IF(O2750=1,U2749/2/D2750,Q2749)</f>
        <v>77.834658384261388</v>
      </c>
      <c r="R2750" s="41">
        <f>P2750*C2750/U2749</f>
        <v>0.51894936046764895</v>
      </c>
      <c r="S2750" s="41">
        <f>Q2750*D2750/U2749</f>
        <v>0.48078861500517761</v>
      </c>
      <c r="T2750" s="41">
        <f t="shared" si="511"/>
        <v>1.0793711503797991</v>
      </c>
      <c r="U2750" s="42">
        <f>P2750*C2750+Q2750*D2750</f>
        <v>37000.134349556072</v>
      </c>
      <c r="V2750" s="25">
        <f>B2750</f>
        <v>45042</v>
      </c>
      <c r="W2750">
        <f>C2750/C$2</f>
        <v>1.7223391551854417</v>
      </c>
      <c r="X2750">
        <f>D2750/D$2</f>
        <v>1.6382056610533857</v>
      </c>
      <c r="Y2750">
        <f t="shared" si="512"/>
        <v>1.8500067174778037</v>
      </c>
      <c r="AA2750" s="15">
        <f t="shared" si="513"/>
        <v>-8.6646216796792963E-4</v>
      </c>
      <c r="AB2750" s="15">
        <f t="shared" si="514"/>
        <v>3.9120925669355877E-4</v>
      </c>
      <c r="AC2750" s="15">
        <f t="shared" si="515"/>
        <v>-2.6202452717349889E-4</v>
      </c>
    </row>
    <row r="2751" spans="1:29" x14ac:dyDescent="0.4">
      <c r="A2751" s="43">
        <f t="shared" si="506"/>
        <v>2023</v>
      </c>
      <c r="B2751" s="53">
        <v>45043</v>
      </c>
      <c r="C2751" s="45">
        <v>3988.4185000000002</v>
      </c>
      <c r="D2751" s="45">
        <f>VLOOKUP(B2751,'H11001.CSI  中证全债'!$A$2:$B$2792,2,0)</f>
        <v>228.80690000000001</v>
      </c>
      <c r="E2751" s="14">
        <f t="shared" si="507"/>
        <v>0</v>
      </c>
      <c r="F2751" s="14">
        <f>IF(AND((B2751-$B$2)&gt;123,OR(((G2750*J2750/C2750*C2751)/(G2750*K2750/D2750*D2751))&lt;(4/6),((G2750*J2750/C2750*C2751)/(G2750*K2750/D2750*D2751))&gt;(6/4))),COUNTIF($E$2:E2751,1),0)</f>
        <v>0</v>
      </c>
      <c r="G2751" s="21">
        <f t="shared" si="508"/>
        <v>36761.833348628919</v>
      </c>
      <c r="H2751" s="12">
        <f t="shared" si="509"/>
        <v>4.7994181642553198</v>
      </c>
      <c r="I2751" s="12">
        <f t="shared" si="510"/>
        <v>77.007053340947863</v>
      </c>
      <c r="J2751" s="15">
        <f>IF(OR((ROW(F2751)-MATCH(MAX($F$2:F2751),$F$2:F2751,0))=1,(ROW(F2751)-MATCH(MAX($F$2:F2751),$F$2:F2751,0))&gt;123),IF(OR(((G2750*J2750/C2750*C2751)/(G2750*K2750/D2750*D2751))&lt;(4/6),((G2750*J2750/C2750*C2751)/(G2750*K2750/D2750*D2751))&gt;(6/4)),50%,((G2750*J2750/C2750*C2751)/((G2750*K2750/D2750*D2751)+(G2750*J2750/C2750*C2751)))),((G2750*J2750/C2750*C2751)/((G2750*K2750/D2750*D2751)+(G2750*J2750/C2750*C2751))))</f>
        <v>0.52070548315746323</v>
      </c>
      <c r="K2751" s="18">
        <f t="shared" si="504"/>
        <v>0.47929451684253677</v>
      </c>
      <c r="L2751" s="20">
        <f t="shared" si="505"/>
        <v>1.0863998332126368</v>
      </c>
      <c r="M2751" s="51">
        <f>IF(AND((B2751-$B$2)&gt;123,OR(((U2750*R2750/C2750*C2751)/(U2750*S2750/D2750*D2751))&lt;(4/6),((U2750*R2750/C2750*C2751)/(U2750*S2750/D2750*D2751))&gt;(6/4))),1,0)</f>
        <v>0</v>
      </c>
      <c r="N2751" s="51">
        <f>IF(AND((B2751-$B$2)&gt;123,OR(((U2750*R2750/C2750*C2751)/(U2750*S2750/D2750*D2751))&lt;(4/6),((U2750*R2750/C2750*C2751)/(U2750*S2750/D2750*D2751))&gt;(6/4))),COUNTIF($M$2:M2751,1),0)</f>
        <v>0</v>
      </c>
      <c r="O2751" s="51">
        <f>IF(OR((ROW(N2751)-MATCH(MAX($N$2:N2751),$N$2:N2751,0))=1,(ROW(N2751)-MATCH(MAX($N$2:N2751),$N$2:N2751,0))&gt;123),IF(OR(((U2750*R2750/C2750*C2751)/(U2750*S2750/D2750*D2751))&lt;(4/6),((U2750*R2750/C2750*C2751)/(U2750*S2750/D2750*D2751))&gt;(6/4)),1,0),0)</f>
        <v>0</v>
      </c>
      <c r="P2751" s="47">
        <f>IF(O2751=1,U2750/2/C2751,P2750)</f>
        <v>4.8509981495343588</v>
      </c>
      <c r="Q2751" s="47">
        <f>IF(O2751=1,U2750/2/D2751,Q2750)</f>
        <v>77.834658384261388</v>
      </c>
      <c r="R2751" s="41">
        <f>P2751*C2751/U2750</f>
        <v>0.52291190567800572</v>
      </c>
      <c r="S2751" s="41">
        <f>Q2751*D2751/U2750</f>
        <v>0.48132546571889762</v>
      </c>
      <c r="T2751" s="41">
        <f t="shared" si="511"/>
        <v>1.0863998332126381</v>
      </c>
      <c r="U2751" s="42">
        <f>P2751*C2751+Q2751*D2751</f>
        <v>37156.91766053046</v>
      </c>
      <c r="V2751" s="25">
        <f>B2751</f>
        <v>45043</v>
      </c>
      <c r="W2751">
        <f>C2751/C$2</f>
        <v>1.7350356910899083</v>
      </c>
      <c r="X2751">
        <f>D2751/D$2</f>
        <v>1.6396051594410606</v>
      </c>
      <c r="Y2751">
        <f t="shared" si="512"/>
        <v>1.857845883026523</v>
      </c>
      <c r="AA2751" s="15">
        <f t="shared" si="513"/>
        <v>7.3716816262587859E-3</v>
      </c>
      <c r="AB2751" s="15">
        <f t="shared" si="514"/>
        <v>8.5428735899673036E-4</v>
      </c>
      <c r="AC2751" s="15">
        <f t="shared" si="515"/>
        <v>4.2373713969032778E-3</v>
      </c>
    </row>
    <row r="2752" spans="1:29" x14ac:dyDescent="0.4">
      <c r="A2752" s="43">
        <f t="shared" si="506"/>
        <v>2023</v>
      </c>
      <c r="B2752" s="53">
        <v>45044</v>
      </c>
      <c r="C2752" s="45">
        <v>4029.0857999999998</v>
      </c>
      <c r="D2752" s="45">
        <f>VLOOKUP(B2752,'H11001.CSI  中证全债'!$A$2:$B$2792,2,0)</f>
        <v>228.82980000000001</v>
      </c>
      <c r="E2752" s="14">
        <f t="shared" si="507"/>
        <v>0</v>
      </c>
      <c r="F2752" s="14">
        <f>IF(AND((B2752-$B$2)&gt;123,OR(((G2751*J2751/C2751*C2752)/(G2751*K2751/D2751*D2752))&lt;(4/6),((G2751*J2751/C2751*C2752)/(G2751*K2751/D2751*D2752))&gt;(6/4))),COUNTIF($E$2:E2752,1),0)</f>
        <v>0</v>
      </c>
      <c r="G2752" s="21">
        <f t="shared" si="508"/>
        <v>36958.776188461648</v>
      </c>
      <c r="H2752" s="12">
        <f t="shared" si="509"/>
        <v>4.7994181642553198</v>
      </c>
      <c r="I2752" s="12">
        <f t="shared" si="510"/>
        <v>77.007053340947863</v>
      </c>
      <c r="J2752" s="15">
        <f>IF(OR((ROW(F2752)-MATCH(MAX($F$2:F2752),$F$2:F2752,0))=1,(ROW(F2752)-MATCH(MAX($F$2:F2752),$F$2:F2752,0))&gt;123),IF(OR(((G2751*J2751/C2751*C2752)/(G2751*K2751/D2751*D2752))&lt;(4/6),((G2751*J2751/C2751*C2752)/(G2751*K2751/D2751*D2752))&gt;(6/4)),50%,((G2751*J2751/C2751*C2752)/((G2751*K2751/D2751*D2752)+(G2751*J2751/C2751*C2752)))),((G2751*J2751/C2751*C2752)/((G2751*K2751/D2751*D2752)+(G2751*J2751/C2751*C2752))))</f>
        <v>0.52321179346572044</v>
      </c>
      <c r="K2752" s="18">
        <f t="shared" si="504"/>
        <v>0.47678820653427956</v>
      </c>
      <c r="L2752" s="20">
        <f t="shared" si="505"/>
        <v>1.0973673138202993</v>
      </c>
      <c r="M2752" s="51">
        <f>IF(AND((B2752-$B$2)&gt;123,OR(((U2751*R2751/C2751*C2752)/(U2751*S2751/D2751*D2752))&lt;(4/6),((U2751*R2751/C2751*C2752)/(U2751*S2751/D2751*D2752))&gt;(6/4))),1,0)</f>
        <v>0</v>
      </c>
      <c r="N2752" s="51">
        <f>IF(AND((B2752-$B$2)&gt;123,OR(((U2751*R2751/C2751*C2752)/(U2751*S2751/D2751*D2752))&lt;(4/6),((U2751*R2751/C2751*C2752)/(U2751*S2751/D2751*D2752))&gt;(6/4))),COUNTIF($M$2:M2752,1),0)</f>
        <v>0</v>
      </c>
      <c r="O2752" s="51">
        <f>IF(OR((ROW(N2752)-MATCH(MAX($N$2:N2752),$N$2:N2752,0))=1,(ROW(N2752)-MATCH(MAX($N$2:N2752),$N$2:N2752,0))&gt;123),IF(OR(((U2751*R2751/C2751*C2752)/(U2751*S2751/D2751*D2752))&lt;(4/6),((U2751*R2751/C2751*C2752)/(U2751*S2751/D2751*D2752))&gt;(6/4)),1,0),0)</f>
        <v>0</v>
      </c>
      <c r="P2752" s="47">
        <f>IF(O2752=1,U2751/2/C2752,P2751)</f>
        <v>4.8509981495343588</v>
      </c>
      <c r="Q2752" s="47">
        <f>IF(O2752=1,U2751/2/D2752,Q2751)</f>
        <v>77.834658384261388</v>
      </c>
      <c r="R2752" s="41">
        <f>P2752*C2752/U2751</f>
        <v>0.52601477707815159</v>
      </c>
      <c r="S2752" s="41">
        <f>Q2752*D2752/U2751</f>
        <v>0.4793424867439498</v>
      </c>
      <c r="T2752" s="41">
        <f t="shared" si="511"/>
        <v>1.0973673138203013</v>
      </c>
      <c r="U2752" s="42">
        <f>P2752*C2752+Q2752*D2752</f>
        <v>37355.977071254019</v>
      </c>
      <c r="V2752" s="25">
        <f>B2752</f>
        <v>45044</v>
      </c>
      <c r="W2752">
        <f>C2752/C$2</f>
        <v>1.7527267174855234</v>
      </c>
      <c r="X2752">
        <f>D2752/D$2</f>
        <v>1.6397692583303474</v>
      </c>
      <c r="Y2752">
        <f t="shared" si="512"/>
        <v>1.867798853562701</v>
      </c>
      <c r="AA2752" s="15">
        <f t="shared" si="513"/>
        <v>1.0196347248915716E-2</v>
      </c>
      <c r="AB2752" s="15">
        <f t="shared" si="514"/>
        <v>1.0008439430797544E-4</v>
      </c>
      <c r="AC2752" s="15">
        <f t="shared" si="515"/>
        <v>5.3572638221013325E-3</v>
      </c>
    </row>
    <row r="2753" spans="1:29" x14ac:dyDescent="0.4">
      <c r="A2753" s="43">
        <f t="shared" si="506"/>
        <v>2023</v>
      </c>
      <c r="B2753" s="53">
        <v>45050</v>
      </c>
      <c r="C2753" s="45">
        <v>4030.2471</v>
      </c>
      <c r="D2753" s="45">
        <f>VLOOKUP(B2753,'H11001.CSI  中证全债'!$A$2:$B$2792,2,0)</f>
        <v>229.2295</v>
      </c>
      <c r="E2753" s="14">
        <f t="shared" si="507"/>
        <v>0</v>
      </c>
      <c r="F2753" s="14">
        <f>IF(AND((B2753-$B$2)&gt;123,OR(((G2752*J2752/C2752*C2753)/(G2752*K2752/D2752*D2753))&lt;(4/6),((G2752*J2752/C2752*C2753)/(G2752*K2752/D2752*D2753))&gt;(6/4))),COUNTIF($E$2:E2753,1),0)</f>
        <v>0</v>
      </c>
      <c r="G2753" s="21">
        <f t="shared" si="508"/>
        <v>36995.129471996173</v>
      </c>
      <c r="H2753" s="12">
        <f t="shared" si="509"/>
        <v>4.7994181642553198</v>
      </c>
      <c r="I2753" s="12">
        <f t="shared" si="510"/>
        <v>77.007053340947863</v>
      </c>
      <c r="J2753" s="15">
        <f>IF(OR((ROW(F2753)-MATCH(MAX($F$2:F2753),$F$2:F2753,0))=1,(ROW(F2753)-MATCH(MAX($F$2:F2753),$F$2:F2753,0))&gt;123),IF(OR(((G2752*J2752/C2752*C2753)/(G2752*K2752/D2752*D2753))&lt;(4/6),((G2752*J2752/C2752*C2753)/(G2752*K2752/D2752*D2753))&gt;(6/4)),50%,((G2752*J2752/C2752*C2753)/((G2752*K2752/D2752*D2753)+(G2752*J2752/C2752*C2753)))),((G2752*J2752/C2752*C2753)/((G2752*K2752/D2752*D2753)+(G2752*J2752/C2752*C2753))))</f>
        <v>0.52284831582544089</v>
      </c>
      <c r="K2753" s="18">
        <f t="shared" si="504"/>
        <v>0.47715168417455911</v>
      </c>
      <c r="L2753" s="20">
        <f t="shared" si="505"/>
        <v>1.0957696119839415</v>
      </c>
      <c r="M2753" s="51">
        <f>IF(AND((B2753-$B$2)&gt;123,OR(((U2752*R2752/C2752*C2753)/(U2752*S2752/D2752*D2753))&lt;(4/6),((U2752*R2752/C2752*C2753)/(U2752*S2752/D2752*D2753))&gt;(6/4))),1,0)</f>
        <v>0</v>
      </c>
      <c r="N2753" s="51">
        <f>IF(AND((B2753-$B$2)&gt;123,OR(((U2752*R2752/C2752*C2753)/(U2752*S2752/D2752*D2753))&lt;(4/6),((U2752*R2752/C2752*C2753)/(U2752*S2752/D2752*D2753))&gt;(6/4))),COUNTIF($M$2:M2753,1),0)</f>
        <v>0</v>
      </c>
      <c r="O2753" s="51">
        <f>IF(OR((ROW(N2753)-MATCH(MAX($N$2:N2753),$N$2:N2753,0))=1,(ROW(N2753)-MATCH(MAX($N$2:N2753),$N$2:N2753,0))&gt;123),IF(OR(((U2752*R2752/C2752*C2753)/(U2752*S2752/D2752*D2753))&lt;(4/6),((U2752*R2752/C2752*C2753)/(U2752*S2752/D2752*D2753))&gt;(6/4)),1,0),0)</f>
        <v>0</v>
      </c>
      <c r="P2753" s="47">
        <f>IF(O2753=1,U2752/2/C2753,P2752)</f>
        <v>4.8509981495343588</v>
      </c>
      <c r="Q2753" s="47">
        <f>IF(O2753=1,U2752/2/D2753,Q2752)</f>
        <v>77.834658384261388</v>
      </c>
      <c r="R2753" s="41">
        <f>P2753*C2753/U2752</f>
        <v>0.52336259835941457</v>
      </c>
      <c r="S2753" s="41">
        <f>Q2753*D2753/U2752</f>
        <v>0.47762101872111729</v>
      </c>
      <c r="T2753" s="41">
        <f t="shared" si="511"/>
        <v>1.0957696119839437</v>
      </c>
      <c r="U2753" s="42">
        <f>P2753*C2753+Q2753*D2753</f>
        <v>37392.721048361258</v>
      </c>
      <c r="V2753" s="25">
        <f>B2753</f>
        <v>45050</v>
      </c>
      <c r="W2753">
        <f>C2753/C$2</f>
        <v>1.7532319044281834</v>
      </c>
      <c r="X2753">
        <f>D2753/D$2</f>
        <v>1.6426334647079899</v>
      </c>
      <c r="Y2753">
        <f t="shared" si="512"/>
        <v>1.8696360524180629</v>
      </c>
      <c r="AA2753" s="15">
        <f t="shared" si="513"/>
        <v>2.8822915610304811E-4</v>
      </c>
      <c r="AB2753" s="15">
        <f t="shared" si="514"/>
        <v>1.7467130592256908E-3</v>
      </c>
      <c r="AC2753" s="15">
        <f t="shared" si="515"/>
        <v>9.8361708053174013E-4</v>
      </c>
    </row>
    <row r="2754" spans="1:29" x14ac:dyDescent="0.4">
      <c r="A2754" s="43">
        <f t="shared" si="506"/>
        <v>2023</v>
      </c>
      <c r="B2754" s="53">
        <v>45051</v>
      </c>
      <c r="C2754" s="45">
        <v>4016.8773999999999</v>
      </c>
      <c r="D2754" s="45">
        <f>VLOOKUP(B2754,'H11001.CSI  中证全债'!$A$2:$B$2792,2,0)</f>
        <v>229.52590000000001</v>
      </c>
      <c r="E2754" s="14">
        <f t="shared" si="507"/>
        <v>0</v>
      </c>
      <c r="F2754" s="14">
        <f>IF(AND((B2754-$B$2)&gt;123,OR(((G2753*J2753/C2753*C2754)/(G2753*K2753/D2753*D2754))&lt;(4/6),((G2753*J2753/C2753*C2754)/(G2753*K2753/D2753*D2754))&gt;(6/4))),COUNTIF($E$2:E2754,1),0)</f>
        <v>0</v>
      </c>
      <c r="G2754" s="21">
        <f t="shared" si="508"/>
        <v>36953.787581575787</v>
      </c>
      <c r="H2754" s="12">
        <f t="shared" si="509"/>
        <v>4.7994181642553198</v>
      </c>
      <c r="I2754" s="12">
        <f t="shared" si="510"/>
        <v>77.007053340947863</v>
      </c>
      <c r="J2754" s="15">
        <f>IF(OR((ROW(F2754)-MATCH(MAX($F$2:F2754),$F$2:F2754,0))=1,(ROW(F2754)-MATCH(MAX($F$2:F2754),$F$2:F2754,0))&gt;123),IF(OR(((G2753*J2753/C2753*C2754)/(G2753*K2753/D2753*D2754))&lt;(4/6),((G2753*J2753/C2753*C2754)/(G2753*K2753/D2753*D2754))&gt;(6/4)),50%,((G2753*J2753/C2753*C2754)/((G2753*K2753/D2753*D2754)+(G2753*J2753/C2753*C2754)))),((G2753*J2753/C2753*C2754)/((G2753*K2753/D2753*D2754)+(G2753*J2753/C2753*C2754))))</f>
        <v>0.5216968440539107</v>
      </c>
      <c r="K2754" s="18">
        <f t="shared" ref="K2754:K2792" si="516">1-J2754</f>
        <v>0.4783031559460893</v>
      </c>
      <c r="L2754" s="20">
        <f t="shared" ref="L2754:L2792" si="517">J2754/K2754</f>
        <v>1.090724235389976</v>
      </c>
      <c r="M2754" s="51">
        <f>IF(AND((B2754-$B$2)&gt;123,OR(((U2753*R2753/C2753*C2754)/(U2753*S2753/D2753*D2754))&lt;(4/6),((U2753*R2753/C2753*C2754)/(U2753*S2753/D2753*D2754))&gt;(6/4))),1,0)</f>
        <v>0</v>
      </c>
      <c r="N2754" s="51">
        <f>IF(AND((B2754-$B$2)&gt;123,OR(((U2753*R2753/C2753*C2754)/(U2753*S2753/D2753*D2754))&lt;(4/6),((U2753*R2753/C2753*C2754)/(U2753*S2753/D2753*D2754))&gt;(6/4))),COUNTIF($M$2:M2754,1),0)</f>
        <v>0</v>
      </c>
      <c r="O2754" s="51">
        <f>IF(OR((ROW(N2754)-MATCH(MAX($N$2:N2754),$N$2:N2754,0))=1,(ROW(N2754)-MATCH(MAX($N$2:N2754),$N$2:N2754,0))&gt;123),IF(OR(((U2753*R2753/C2753*C2754)/(U2753*S2753/D2753*D2754))&lt;(4/6),((U2753*R2753/C2753*C2754)/(U2753*S2753/D2753*D2754))&gt;(6/4)),1,0),0)</f>
        <v>0</v>
      </c>
      <c r="P2754" s="47">
        <f>IF(O2754=1,U2753/2/C2754,P2753)</f>
        <v>4.8509981495343588</v>
      </c>
      <c r="Q2754" s="47">
        <f>IF(O2754=1,U2753/2/D2754,Q2753)</f>
        <v>77.834658384261388</v>
      </c>
      <c r="R2754" s="41">
        <f>P2754*C2754/U2753</f>
        <v>0.52111385018235679</v>
      </c>
      <c r="S2754" s="41">
        <f>Q2754*D2754/U2753</f>
        <v>0.47776865432538723</v>
      </c>
      <c r="T2754" s="41">
        <f t="shared" si="511"/>
        <v>1.0907242353899782</v>
      </c>
      <c r="U2754" s="42">
        <f>P2754*C2754+Q2754*D2754</f>
        <v>37350.934851146529</v>
      </c>
      <c r="V2754" s="25">
        <f>B2754</f>
        <v>45051</v>
      </c>
      <c r="W2754">
        <f>C2754/C$2</f>
        <v>1.7474158380652465</v>
      </c>
      <c r="X2754">
        <f>D2754/D$2</f>
        <v>1.6447574346112503</v>
      </c>
      <c r="Y2754">
        <f t="shared" si="512"/>
        <v>1.8675467425573264</v>
      </c>
      <c r="AA2754" s="15">
        <f t="shared" si="513"/>
        <v>-3.3173400211615744E-3</v>
      </c>
      <c r="AB2754" s="15">
        <f t="shared" si="514"/>
        <v>1.2930272936075848E-3</v>
      </c>
      <c r="AC2754" s="15">
        <f t="shared" si="515"/>
        <v>-1.1174954922559266E-3</v>
      </c>
    </row>
    <row r="2755" spans="1:29" x14ac:dyDescent="0.4">
      <c r="A2755" s="43">
        <f t="shared" ref="A2755:A2792" si="518">YEAR(B2755)</f>
        <v>2023</v>
      </c>
      <c r="B2755" s="53">
        <v>45054</v>
      </c>
      <c r="C2755" s="45">
        <v>4062.6624000000002</v>
      </c>
      <c r="D2755" s="45">
        <f>VLOOKUP(B2755,'H11001.CSI  中证全债'!$A$2:$B$2792,2,0)</f>
        <v>229.4983</v>
      </c>
      <c r="E2755" s="14">
        <f t="shared" ref="E2755:E2792" si="519">IF(AND((B2755-$B$2)&gt;123,OR(((G2754*J2754/C2754*C2755)/(G2754*K2754/D2754*D2755))&lt;(4/6),((G2754*J2754/C2754*C2755)/(G2754*K2754/D2754*D2755))&gt;(6/4))),1,0)</f>
        <v>0</v>
      </c>
      <c r="F2755" s="14">
        <f>IF(AND((B2755-$B$2)&gt;123,OR(((G2754*J2754/C2754*C2755)/(G2754*K2754/D2754*D2755))&lt;(4/6),((G2754*J2754/C2754*C2755)/(G2754*K2754/D2754*D2755))&gt;(6/4))),COUNTIF($E$2:E2755,1),0)</f>
        <v>0</v>
      </c>
      <c r="G2755" s="21">
        <f t="shared" ref="G2755:G2792" si="520">G2754*J2754/C2754*C2755+G2754*K2754/D2754*D2755</f>
        <v>37171.403547554015</v>
      </c>
      <c r="H2755" s="12">
        <f t="shared" ref="H2755:H2792" si="521">IF(J2755=50%,G2755*J2755/C2755,H2754)</f>
        <v>4.7994181642553198</v>
      </c>
      <c r="I2755" s="12">
        <f t="shared" ref="I2755:I2792" si="522">IF(K2755=50%,G2755*K2755/D2755,I2754)</f>
        <v>77.007053340947863</v>
      </c>
      <c r="J2755" s="15">
        <f>IF(OR((ROW(F2755)-MATCH(MAX($F$2:F2755),$F$2:F2755,0))=1,(ROW(F2755)-MATCH(MAX($F$2:F2755),$F$2:F2755,0))&gt;123),IF(OR(((G2754*J2754/C2754*C2755)/(G2754*K2754/D2754*D2755))&lt;(4/6),((G2754*J2754/C2754*C2755)/(G2754*K2754/D2754*D2755))&gt;(6/4)),50%,((G2754*J2754/C2754*C2755)/((G2754*K2754/D2754*D2755)+(G2754*J2754/C2754*C2755)))),((G2754*J2754/C2754*C2755)/((G2754*K2754/D2754*D2755)+(G2754*J2754/C2754*C2755))))</f>
        <v>0.52455419642286205</v>
      </c>
      <c r="K2755" s="18">
        <f t="shared" si="516"/>
        <v>0.47544580357713795</v>
      </c>
      <c r="L2755" s="20">
        <f t="shared" si="517"/>
        <v>1.1032891498384139</v>
      </c>
      <c r="M2755" s="51">
        <f>IF(AND((B2755-$B$2)&gt;123,OR(((U2754*R2754/C2754*C2755)/(U2754*S2754/D2754*D2755))&lt;(4/6),((U2754*R2754/C2754*C2755)/(U2754*S2754/D2754*D2755))&gt;(6/4))),1,0)</f>
        <v>0</v>
      </c>
      <c r="N2755" s="51">
        <f>IF(AND((B2755-$B$2)&gt;123,OR(((U2754*R2754/C2754*C2755)/(U2754*S2754/D2754*D2755))&lt;(4/6),((U2754*R2754/C2754*C2755)/(U2754*S2754/D2754*D2755))&gt;(6/4))),COUNTIF($M$2:M2755,1),0)</f>
        <v>0</v>
      </c>
      <c r="O2755" s="51">
        <f>IF(OR((ROW(N2755)-MATCH(MAX($N$2:N2755),$N$2:N2755,0))=1,(ROW(N2755)-MATCH(MAX($N$2:N2755),$N$2:N2755,0))&gt;123),IF(OR(((U2754*R2754/C2754*C2755)/(U2754*S2754/D2754*D2755))&lt;(4/6),((U2754*R2754/C2754*C2755)/(U2754*S2754/D2754*D2755))&gt;(6/4)),1,0),0)</f>
        <v>0</v>
      </c>
      <c r="P2755" s="47">
        <f>IF(O2755=1,U2754/2/C2755,P2754)</f>
        <v>4.8509981495343588</v>
      </c>
      <c r="Q2755" s="47">
        <f>IF(O2755=1,U2754/2/D2755,Q2754)</f>
        <v>77.834658384261388</v>
      </c>
      <c r="R2755" s="41">
        <f>P2755*C2755/U2754</f>
        <v>0.52764322668560626</v>
      </c>
      <c r="S2755" s="41">
        <f>Q2755*D2755/U2754</f>
        <v>0.47824564101159067</v>
      </c>
      <c r="T2755" s="41">
        <f t="shared" ref="T2755:T2792" si="523">R2755/S2755</f>
        <v>1.1032891498384161</v>
      </c>
      <c r="U2755" s="42">
        <f>P2755*C2755+Q2755*D2755</f>
        <v>37570.889564851554</v>
      </c>
      <c r="V2755" s="25">
        <f>B2755</f>
        <v>45054</v>
      </c>
      <c r="W2755">
        <f>C2755/C$2</f>
        <v>1.7673331584559107</v>
      </c>
      <c r="X2755">
        <f>D2755/D$2</f>
        <v>1.6445596560372624</v>
      </c>
      <c r="Y2755">
        <f t="shared" ref="Y2755:Y2792" si="524">U2755/U$2</f>
        <v>1.8785444782425778</v>
      </c>
      <c r="AA2755" s="15">
        <f t="shared" ref="AA2755:AA2792" si="525">W2755/W2754-1</f>
        <v>1.139815718547954E-2</v>
      </c>
      <c r="AB2755" s="15">
        <f t="shared" ref="AB2755:AB2792" si="526">X2755/X2754-1</f>
        <v>-1.202478674521279E-4</v>
      </c>
      <c r="AC2755" s="15">
        <f t="shared" ref="AC2755:AC2792" si="527">Y2755/Y2754-1</f>
        <v>5.8888676971970977E-3</v>
      </c>
    </row>
    <row r="2756" spans="1:29" x14ac:dyDescent="0.4">
      <c r="A2756" s="43">
        <f t="shared" si="518"/>
        <v>2023</v>
      </c>
      <c r="B2756" s="53">
        <v>45055</v>
      </c>
      <c r="C2756" s="45">
        <v>4027.8753999999999</v>
      </c>
      <c r="D2756" s="45">
        <f>VLOOKUP(B2756,'H11001.CSI  中证全债'!$A$2:$B$2792,2,0)</f>
        <v>229.64689999999999</v>
      </c>
      <c r="E2756" s="14">
        <f t="shared" si="519"/>
        <v>0</v>
      </c>
      <c r="F2756" s="14">
        <f>IF(AND((B2756-$B$2)&gt;123,OR(((G2755*J2755/C2755*C2756)/(G2755*K2755/D2755*D2756))&lt;(4/6),((G2755*J2755/C2755*C2756)/(G2755*K2755/D2755*D2756))&gt;(6/4))),COUNTIF($E$2:E2756,1),0)</f>
        <v>0</v>
      </c>
      <c r="G2756" s="21">
        <f t="shared" si="520"/>
        <v>37015.889436000522</v>
      </c>
      <c r="H2756" s="12">
        <f t="shared" si="521"/>
        <v>4.7994181642553198</v>
      </c>
      <c r="I2756" s="12">
        <f t="shared" si="522"/>
        <v>77.007053340947863</v>
      </c>
      <c r="J2756" s="15">
        <f>IF(OR((ROW(F2756)-MATCH(MAX($F$2:F2756),$F$2:F2756,0))=1,(ROW(F2756)-MATCH(MAX($F$2:F2756),$F$2:F2756,0))&gt;123),IF(OR(((G2755*J2755/C2755*C2756)/(G2755*K2755/D2755*D2756))&lt;(4/6),((G2755*J2755/C2755*C2756)/(G2755*K2755/D2755*D2756))&gt;(6/4)),50%,((G2755*J2755/C2755*C2756)/((G2755*K2755/D2755*D2756)+(G2755*J2755/C2755*C2756)))),((G2755*J2755/C2755*C2756)/((G2755*K2755/D2755*D2756)+(G2755*J2755/C2755*C2756))))</f>
        <v>0.52224757131773747</v>
      </c>
      <c r="K2756" s="18">
        <f t="shared" si="516"/>
        <v>0.47775242868226253</v>
      </c>
      <c r="L2756" s="20">
        <f t="shared" si="517"/>
        <v>1.0931343096636923</v>
      </c>
      <c r="M2756" s="51">
        <f>IF(AND((B2756-$B$2)&gt;123,OR(((U2755*R2755/C2755*C2756)/(U2755*S2755/D2755*D2756))&lt;(4/6),((U2755*R2755/C2755*C2756)/(U2755*S2755/D2755*D2756))&gt;(6/4))),1,0)</f>
        <v>0</v>
      </c>
      <c r="N2756" s="51">
        <f>IF(AND((B2756-$B$2)&gt;123,OR(((U2755*R2755/C2755*C2756)/(U2755*S2755/D2755*D2756))&lt;(4/6),((U2755*R2755/C2755*C2756)/(U2755*S2755/D2755*D2756))&gt;(6/4))),COUNTIF($M$2:M2756,1),0)</f>
        <v>0</v>
      </c>
      <c r="O2756" s="51">
        <f>IF(OR((ROW(N2756)-MATCH(MAX($N$2:N2756),$N$2:N2756,0))=1,(ROW(N2756)-MATCH(MAX($N$2:N2756),$N$2:N2756,0))&gt;123),IF(OR(((U2755*R2755/C2755*C2756)/(U2755*S2755/D2755*D2756))&lt;(4/6),((U2755*R2755/C2755*C2756)/(U2755*S2755/D2755*D2756))&gt;(6/4)),1,0),0)</f>
        <v>0</v>
      </c>
      <c r="P2756" s="47">
        <f>IF(O2756=1,U2755/2/C2756,P2755)</f>
        <v>4.8509981495343588</v>
      </c>
      <c r="Q2756" s="47">
        <f>IF(O2756=1,U2755/2/D2756,Q2755)</f>
        <v>77.834658384261388</v>
      </c>
      <c r="R2756" s="41">
        <f>P2756*C2756/U2755</f>
        <v>0.52006264260067869</v>
      </c>
      <c r="S2756" s="41">
        <f>Q2756*D2756/U2755</f>
        <v>0.47575365442575618</v>
      </c>
      <c r="T2756" s="41">
        <f t="shared" si="523"/>
        <v>1.0931343096636941</v>
      </c>
      <c r="U2756" s="42">
        <f>P2756*C2756+Q2756*D2756</f>
        <v>37413.704122459603</v>
      </c>
      <c r="V2756" s="25">
        <f>B2756</f>
        <v>45055</v>
      </c>
      <c r="W2756">
        <f>C2756/C$2</f>
        <v>1.7522001711362638</v>
      </c>
      <c r="X2756">
        <f>D2756/D$2</f>
        <v>1.6456245073450373</v>
      </c>
      <c r="Y2756">
        <f t="shared" si="524"/>
        <v>1.8706852061229802</v>
      </c>
      <c r="AA2756" s="15">
        <f t="shared" si="525"/>
        <v>-8.5626115524637392E-3</v>
      </c>
      <c r="AB2756" s="15">
        <f t="shared" si="526"/>
        <v>6.4749934966834566E-4</v>
      </c>
      <c r="AC2756" s="15">
        <f t="shared" si="527"/>
        <v>-4.1837029735649622E-3</v>
      </c>
    </row>
    <row r="2757" spans="1:29" x14ac:dyDescent="0.4">
      <c r="A2757" s="43">
        <f t="shared" si="518"/>
        <v>2023</v>
      </c>
      <c r="B2757" s="53">
        <v>45056</v>
      </c>
      <c r="C2757" s="45">
        <v>3996.8694999999998</v>
      </c>
      <c r="D2757" s="45">
        <f>VLOOKUP(B2757,'H11001.CSI  中证全债'!$A$2:$B$2792,2,0)</f>
        <v>229.851</v>
      </c>
      <c r="E2757" s="14">
        <f t="shared" si="519"/>
        <v>0</v>
      </c>
      <c r="F2757" s="14">
        <f>IF(AND((B2757-$B$2)&gt;123,OR(((G2756*J2756/C2756*C2757)/(G2756*K2756/D2756*D2757))&lt;(4/6),((G2756*J2756/C2756*C2757)/(G2756*K2756/D2756*D2757))&gt;(6/4))),COUNTIF($E$2:E2757,1),0)</f>
        <v>0</v>
      </c>
      <c r="G2757" s="21">
        <f t="shared" si="520"/>
        <v>36882.796295928332</v>
      </c>
      <c r="H2757" s="12">
        <f t="shared" si="521"/>
        <v>4.7994181642553198</v>
      </c>
      <c r="I2757" s="12">
        <f t="shared" si="522"/>
        <v>77.007053340947863</v>
      </c>
      <c r="J2757" s="15">
        <f>IF(OR((ROW(F2757)-MATCH(MAX($F$2:F2757),$F$2:F2757,0))=1,(ROW(F2757)-MATCH(MAX($F$2:F2757),$F$2:F2757,0))&gt;123),IF(OR(((G2756*J2756/C2756*C2757)/(G2756*K2756/D2756*D2757))&lt;(4/6),((G2756*J2756/C2756*C2757)/(G2756*K2756/D2756*D2757))&gt;(6/4)),50%,((G2756*J2756/C2756*C2757)/((G2756*K2756/D2756*D2757)+(G2756*J2756/C2756*C2757)))),((G2756*J2756/C2756*C2757)/((G2756*K2756/D2756*D2757)+(G2756*J2756/C2756*C2757))))</f>
        <v>0.52009744392877688</v>
      </c>
      <c r="K2757" s="18">
        <f t="shared" si="516"/>
        <v>0.47990255607122312</v>
      </c>
      <c r="L2757" s="20">
        <f t="shared" si="517"/>
        <v>1.0837563529284231</v>
      </c>
      <c r="M2757" s="51">
        <f>IF(AND((B2757-$B$2)&gt;123,OR(((U2756*R2756/C2756*C2757)/(U2756*S2756/D2756*D2757))&lt;(4/6),((U2756*R2756/C2756*C2757)/(U2756*S2756/D2756*D2757))&gt;(6/4))),1,0)</f>
        <v>0</v>
      </c>
      <c r="N2757" s="51">
        <f>IF(AND((B2757-$B$2)&gt;123,OR(((U2756*R2756/C2756*C2757)/(U2756*S2756/D2756*D2757))&lt;(4/6),((U2756*R2756/C2756*C2757)/(U2756*S2756/D2756*D2757))&gt;(6/4))),COUNTIF($M$2:M2757,1),0)</f>
        <v>0</v>
      </c>
      <c r="O2757" s="51">
        <f>IF(OR((ROW(N2757)-MATCH(MAX($N$2:N2757),$N$2:N2757,0))=1,(ROW(N2757)-MATCH(MAX($N$2:N2757),$N$2:N2757,0))&gt;123),IF(OR(((U2756*R2756/C2756*C2757)/(U2756*S2756/D2756*D2757))&lt;(4/6),((U2756*R2756/C2756*C2757)/(U2756*S2756/D2756*D2757))&gt;(6/4)),1,0),0)</f>
        <v>0</v>
      </c>
      <c r="P2757" s="47">
        <f>IF(O2757=1,U2756/2/C2757,P2756)</f>
        <v>4.8509981495343588</v>
      </c>
      <c r="Q2757" s="47">
        <f>IF(O2757=1,U2756/2/D2757,Q2756)</f>
        <v>77.834658384261388</v>
      </c>
      <c r="R2757" s="41">
        <f>P2757*C2757/U2756</f>
        <v>0.51822739830753972</v>
      </c>
      <c r="S2757" s="41">
        <f>Q2757*D2757/U2756</f>
        <v>0.47817703389441185</v>
      </c>
      <c r="T2757" s="41">
        <f t="shared" si="523"/>
        <v>1.0837563529284251</v>
      </c>
      <c r="U2757" s="42">
        <f>P2757*C2757+Q2757*D2757</f>
        <v>37279.180612711178</v>
      </c>
      <c r="V2757" s="25">
        <f>B2757</f>
        <v>45056</v>
      </c>
      <c r="W2757">
        <f>C2757/C$2</f>
        <v>1.7387120321322036</v>
      </c>
      <c r="X2757">
        <f>D2757/D$2</f>
        <v>1.6470870655678966</v>
      </c>
      <c r="Y2757">
        <f t="shared" si="524"/>
        <v>1.8639590306355589</v>
      </c>
      <c r="AA2757" s="15">
        <f t="shared" si="525"/>
        <v>-7.697829977560966E-3</v>
      </c>
      <c r="AB2757" s="15">
        <f t="shared" si="526"/>
        <v>8.8875573761293403E-4</v>
      </c>
      <c r="AC2757" s="15">
        <f t="shared" si="527"/>
        <v>-3.5955677980483713E-3</v>
      </c>
    </row>
    <row r="2758" spans="1:29" x14ac:dyDescent="0.4">
      <c r="A2758" s="43">
        <f t="shared" si="518"/>
        <v>2023</v>
      </c>
      <c r="B2758" s="53">
        <v>45057</v>
      </c>
      <c r="C2758" s="45">
        <v>3990.6637000000001</v>
      </c>
      <c r="D2758" s="45">
        <f>VLOOKUP(B2758,'H11001.CSI  中证全债'!$A$2:$B$2792,2,0)</f>
        <v>230.07509999999999</v>
      </c>
      <c r="E2758" s="14">
        <f t="shared" si="519"/>
        <v>0</v>
      </c>
      <c r="F2758" s="14">
        <f>IF(AND((B2758-$B$2)&gt;123,OR(((G2757*J2757/C2757*C2758)/(G2757*K2757/D2757*D2758))&lt;(4/6),((G2757*J2757/C2757*C2758)/(G2757*K2757/D2757*D2758))&gt;(6/4))),COUNTIF($E$2:E2758,1),0)</f>
        <v>0</v>
      </c>
      <c r="G2758" s="21">
        <f t="shared" si="520"/>
        <v>36870.269347338304</v>
      </c>
      <c r="H2758" s="12">
        <f t="shared" si="521"/>
        <v>4.7994181642553198</v>
      </c>
      <c r="I2758" s="12">
        <f t="shared" si="522"/>
        <v>77.007053340947863</v>
      </c>
      <c r="J2758" s="15">
        <f>IF(OR((ROW(F2758)-MATCH(MAX($F$2:F2758),$F$2:F2758,0))=1,(ROW(F2758)-MATCH(MAX($F$2:F2758),$F$2:F2758,0))&gt;123),IF(OR(((G2757*J2757/C2757*C2758)/(G2757*K2757/D2757*D2758))&lt;(4/6),((G2757*J2757/C2757*C2758)/(G2757*K2757/D2757*D2758))&gt;(6/4)),50%,((G2757*J2757/C2757*C2758)/((G2757*K2757/D2757*D2758)+(G2757*J2757/C2757*C2758)))),((G2757*J2757/C2757*C2758)/((G2757*K2757/D2757*D2758)+(G2757*J2757/C2757*C2758))))</f>
        <v>0.51946633936366982</v>
      </c>
      <c r="K2758" s="18">
        <f t="shared" si="516"/>
        <v>0.48053366063633018</v>
      </c>
      <c r="L2758" s="20">
        <f t="shared" si="517"/>
        <v>1.0810196702470007</v>
      </c>
      <c r="M2758" s="51">
        <f>IF(AND((B2758-$B$2)&gt;123,OR(((U2757*R2757/C2757*C2758)/(U2757*S2757/D2757*D2758))&lt;(4/6),((U2757*R2757/C2757*C2758)/(U2757*S2757/D2757*D2758))&gt;(6/4))),1,0)</f>
        <v>0</v>
      </c>
      <c r="N2758" s="51">
        <f>IF(AND((B2758-$B$2)&gt;123,OR(((U2757*R2757/C2757*C2758)/(U2757*S2757/D2757*D2758))&lt;(4/6),((U2757*R2757/C2757*C2758)/(U2757*S2757/D2757*D2758))&gt;(6/4))),COUNTIF($M$2:M2758,1),0)</f>
        <v>0</v>
      </c>
      <c r="O2758" s="51">
        <f>IF(OR((ROW(N2758)-MATCH(MAX($N$2:N2758),$N$2:N2758,0))=1,(ROW(N2758)-MATCH(MAX($N$2:N2758),$N$2:N2758,0))&gt;123),IF(OR(((U2757*R2757/C2757*C2758)/(U2757*S2757/D2757*D2758))&lt;(4/6),((U2757*R2757/C2757*C2758)/(U2757*S2757/D2757*D2758))&gt;(6/4)),1,0),0)</f>
        <v>0</v>
      </c>
      <c r="P2758" s="47">
        <f>IF(O2758=1,U2757/2/C2758,P2757)</f>
        <v>4.8509981495343588</v>
      </c>
      <c r="Q2758" s="47">
        <f>IF(O2758=1,U2757/2/D2758,Q2757)</f>
        <v>77.834658384261388</v>
      </c>
      <c r="R2758" s="41">
        <f>P2758*C2758/U2757</f>
        <v>0.51928990675061004</v>
      </c>
      <c r="S2758" s="41">
        <f>Q2758*D2758/U2757</f>
        <v>0.48037045119813343</v>
      </c>
      <c r="T2758" s="41">
        <f t="shared" si="523"/>
        <v>1.0810196702470025</v>
      </c>
      <c r="U2758" s="42">
        <f>P2758*C2758+Q2758*D2758</f>
        <v>37266.519035338715</v>
      </c>
      <c r="V2758" s="25">
        <f>B2758</f>
        <v>45057</v>
      </c>
      <c r="W2758">
        <f>C2758/C$2</f>
        <v>1.7360123945460864</v>
      </c>
      <c r="X2758">
        <f>D2758/D$2</f>
        <v>1.6486929415979934</v>
      </c>
      <c r="Y2758">
        <f t="shared" si="524"/>
        <v>1.8633259517669358</v>
      </c>
      <c r="AA2758" s="15">
        <f t="shared" si="525"/>
        <v>-1.5526651545665349E-3</v>
      </c>
      <c r="AB2758" s="15">
        <f t="shared" si="526"/>
        <v>9.7497944320457108E-4</v>
      </c>
      <c r="AC2758" s="15">
        <f t="shared" si="527"/>
        <v>-3.396420512564724E-4</v>
      </c>
    </row>
    <row r="2759" spans="1:29" x14ac:dyDescent="0.4">
      <c r="A2759" s="43">
        <f t="shared" si="518"/>
        <v>2023</v>
      </c>
      <c r="B2759" s="53">
        <v>45058</v>
      </c>
      <c r="C2759" s="45">
        <v>3937.7622000000001</v>
      </c>
      <c r="D2759" s="45">
        <f>VLOOKUP(B2759,'H11001.CSI  中证全债'!$A$2:$B$2792,2,0)</f>
        <v>230.07640000000001</v>
      </c>
      <c r="E2759" s="14">
        <f t="shared" si="519"/>
        <v>0</v>
      </c>
      <c r="F2759" s="14">
        <f>IF(AND((B2759-$B$2)&gt;123,OR(((G2758*J2758/C2758*C2759)/(G2758*K2758/D2758*D2759))&lt;(4/6),((G2758*J2758/C2758*C2759)/(G2758*K2758/D2758*D2759))&gt;(6/4))),COUNTIF($E$2:E2759,1),0)</f>
        <v>0</v>
      </c>
      <c r="G2759" s="21">
        <f t="shared" si="520"/>
        <v>36616.473036491298</v>
      </c>
      <c r="H2759" s="12">
        <f t="shared" si="521"/>
        <v>4.7994181642553198</v>
      </c>
      <c r="I2759" s="12">
        <f t="shared" si="522"/>
        <v>77.007053340947863</v>
      </c>
      <c r="J2759" s="15">
        <f>IF(OR((ROW(F2759)-MATCH(MAX($F$2:F2759),$F$2:F2759,0))=1,(ROW(F2759)-MATCH(MAX($F$2:F2759),$F$2:F2759,0))&gt;123),IF(OR(((G2758*J2758/C2758*C2759)/(G2758*K2758/D2758*D2759))&lt;(4/6),((G2758*J2758/C2758*C2759)/(G2758*K2758/D2758*D2759))&gt;(6/4)),50%,((G2758*J2758/C2758*C2759)/((G2758*K2758/D2758*D2759)+(G2758*J2758/C2758*C2759)))),((G2758*J2758/C2758*C2759)/((G2758*K2758/D2758*D2759)+(G2758*J2758/C2758*C2759))))</f>
        <v>0.51613292766792795</v>
      </c>
      <c r="K2759" s="18">
        <f t="shared" si="516"/>
        <v>0.48386707233207205</v>
      </c>
      <c r="L2759" s="20">
        <f t="shared" si="517"/>
        <v>1.0666833045289601</v>
      </c>
      <c r="M2759" s="51">
        <f>IF(AND((B2759-$B$2)&gt;123,OR(((U2758*R2758/C2758*C2759)/(U2758*S2758/D2758*D2759))&lt;(4/6),((U2758*R2758/C2758*C2759)/(U2758*S2758/D2758*D2759))&gt;(6/4))),1,0)</f>
        <v>0</v>
      </c>
      <c r="N2759" s="51">
        <f>IF(AND((B2759-$B$2)&gt;123,OR(((U2758*R2758/C2758*C2759)/(U2758*S2758/D2758*D2759))&lt;(4/6),((U2758*R2758/C2758*C2759)/(U2758*S2758/D2758*D2759))&gt;(6/4))),COUNTIF($M$2:M2759,1),0)</f>
        <v>0</v>
      </c>
      <c r="O2759" s="51">
        <f>IF(OR((ROW(N2759)-MATCH(MAX($N$2:N2759),$N$2:N2759,0))=1,(ROW(N2759)-MATCH(MAX($N$2:N2759),$N$2:N2759,0))&gt;123),IF(OR(((U2758*R2758/C2758*C2759)/(U2758*S2758/D2758*D2759))&lt;(4/6),((U2758*R2758/C2758*C2759)/(U2758*S2758/D2758*D2759))&gt;(6/4)),1,0),0)</f>
        <v>0</v>
      </c>
      <c r="P2759" s="47">
        <f>IF(O2759=1,U2758/2/C2759,P2758)</f>
        <v>4.8509981495343588</v>
      </c>
      <c r="Q2759" s="47">
        <f>IF(O2759=1,U2758/2/D2759,Q2758)</f>
        <v>77.834658384261388</v>
      </c>
      <c r="R2759" s="41">
        <f>P2759*C2759/U2758</f>
        <v>0.51258012929494234</v>
      </c>
      <c r="S2759" s="41">
        <f>Q2759*D2759/U2758</f>
        <v>0.48053637580958769</v>
      </c>
      <c r="T2759" s="41">
        <f t="shared" si="523"/>
        <v>1.0666833045289623</v>
      </c>
      <c r="U2759" s="42">
        <f>P2759*C2759+Q2759*D2759</f>
        <v>37009.995141787025</v>
      </c>
      <c r="V2759" s="25">
        <f>B2759</f>
        <v>45058</v>
      </c>
      <c r="W2759">
        <f>C2759/C$2</f>
        <v>1.7129992652538137</v>
      </c>
      <c r="X2759">
        <f>D2759/D$2</f>
        <v>1.6487022572554639</v>
      </c>
      <c r="Y2759">
        <f t="shared" si="524"/>
        <v>1.8504997570893513</v>
      </c>
      <c r="AA2759" s="15">
        <f t="shared" si="525"/>
        <v>-1.3256316236319177E-2</v>
      </c>
      <c r="AB2759" s="15">
        <f t="shared" si="526"/>
        <v>5.6503289578291316E-6</v>
      </c>
      <c r="AC2759" s="15">
        <f t="shared" si="527"/>
        <v>-6.8834948954700215E-3</v>
      </c>
    </row>
    <row r="2760" spans="1:29" x14ac:dyDescent="0.4">
      <c r="A2760" s="43">
        <f t="shared" si="518"/>
        <v>2023</v>
      </c>
      <c r="B2760" s="53">
        <v>45061</v>
      </c>
      <c r="C2760" s="45">
        <v>3998.8872000000001</v>
      </c>
      <c r="D2760" s="45">
        <f>VLOOKUP(B2760,'H11001.CSI  中证全债'!$A$2:$B$2792,2,0)</f>
        <v>230.1695</v>
      </c>
      <c r="E2760" s="14">
        <f t="shared" si="519"/>
        <v>0</v>
      </c>
      <c r="F2760" s="14">
        <f>IF(AND((B2760-$B$2)&gt;123,OR(((G2759*J2759/C2759*C2760)/(G2759*K2759/D2759*D2760))&lt;(4/6),((G2759*J2759/C2759*C2760)/(G2759*K2759/D2759*D2760))&gt;(6/4))),COUNTIF($E$2:E2760,1),0)</f>
        <v>0</v>
      </c>
      <c r="G2760" s="21">
        <f t="shared" si="520"/>
        <v>36917.00682844744</v>
      </c>
      <c r="H2760" s="12">
        <f t="shared" si="521"/>
        <v>4.7994181642553198</v>
      </c>
      <c r="I2760" s="12">
        <f t="shared" si="522"/>
        <v>77.007053340947863</v>
      </c>
      <c r="J2760" s="15">
        <f>IF(OR((ROW(F2760)-MATCH(MAX($F$2:F2760),$F$2:F2760,0))=1,(ROW(F2760)-MATCH(MAX($F$2:F2760),$F$2:F2760,0))&gt;123),IF(OR(((G2759*J2759/C2759*C2760)/(G2759*K2759/D2759*D2760))&lt;(4/6),((G2759*J2759/C2759*C2760)/(G2759*K2759/D2759*D2760))&gt;(6/4)),50%,((G2759*J2759/C2759*C2760)/((G2759*K2759/D2759*D2760)+(G2759*J2759/C2759*C2760)))),((G2759*J2759/C2759*C2760)/((G2759*K2759/D2759*D2760)+(G2759*J2759/C2759*C2760))))</f>
        <v>0.5198777884045277</v>
      </c>
      <c r="K2760" s="18">
        <f t="shared" si="516"/>
        <v>0.4801222115954723</v>
      </c>
      <c r="L2760" s="20">
        <f t="shared" si="517"/>
        <v>1.0828030360789713</v>
      </c>
      <c r="M2760" s="51">
        <f>IF(AND((B2760-$B$2)&gt;123,OR(((U2759*R2759/C2759*C2760)/(U2759*S2759/D2759*D2760))&lt;(4/6),((U2759*R2759/C2759*C2760)/(U2759*S2759/D2759*D2760))&gt;(6/4))),1,0)</f>
        <v>0</v>
      </c>
      <c r="N2760" s="51">
        <f>IF(AND((B2760-$B$2)&gt;123,OR(((U2759*R2759/C2759*C2760)/(U2759*S2759/D2759*D2760))&lt;(4/6),((U2759*R2759/C2759*C2760)/(U2759*S2759/D2759*D2760))&gt;(6/4))),COUNTIF($M$2:M2760,1),0)</f>
        <v>0</v>
      </c>
      <c r="O2760" s="51">
        <f>IF(OR((ROW(N2760)-MATCH(MAX($N$2:N2760),$N$2:N2760,0))=1,(ROW(N2760)-MATCH(MAX($N$2:N2760),$N$2:N2760,0))&gt;123),IF(OR(((U2759*R2759/C2759*C2760)/(U2759*S2759/D2759*D2760))&lt;(4/6),((U2759*R2759/C2759*C2760)/(U2759*S2759/D2759*D2760))&gt;(6/4)),1,0),0)</f>
        <v>0</v>
      </c>
      <c r="P2760" s="47">
        <f>IF(O2760=1,U2759/2/C2760,P2759)</f>
        <v>4.8509981495343588</v>
      </c>
      <c r="Q2760" s="47">
        <f>IF(O2760=1,U2759/2/D2760,Q2759)</f>
        <v>77.834658384261388</v>
      </c>
      <c r="R2760" s="41">
        <f>P2760*C2760/U2759</f>
        <v>0.52414474341538575</v>
      </c>
      <c r="S2760" s="41">
        <f>Q2760*D2760/U2759</f>
        <v>0.48406286826956924</v>
      </c>
      <c r="T2760" s="41">
        <f t="shared" si="523"/>
        <v>1.0828030360789735</v>
      </c>
      <c r="U2760" s="42">
        <f>P2760*C2760+Q2760*D2760</f>
        <v>37313.758810372885</v>
      </c>
      <c r="V2760" s="25">
        <f>B2760</f>
        <v>45061</v>
      </c>
      <c r="W2760">
        <f>C2760/C$2</f>
        <v>1.7395897688877404</v>
      </c>
      <c r="X2760">
        <f>D2760/D$2</f>
        <v>1.6493694016481546</v>
      </c>
      <c r="Y2760">
        <f t="shared" si="524"/>
        <v>1.8656879405186442</v>
      </c>
      <c r="AA2760" s="15">
        <f t="shared" si="525"/>
        <v>1.5522775854773574E-2</v>
      </c>
      <c r="AB2760" s="15">
        <f t="shared" si="526"/>
        <v>4.0464819512120442E-4</v>
      </c>
      <c r="AC2760" s="15">
        <f t="shared" si="527"/>
        <v>8.2076116849549852E-3</v>
      </c>
    </row>
    <row r="2761" spans="1:29" x14ac:dyDescent="0.4">
      <c r="A2761" s="43">
        <f t="shared" si="518"/>
        <v>2023</v>
      </c>
      <c r="B2761" s="53">
        <v>45062</v>
      </c>
      <c r="C2761" s="45">
        <v>3978.2053999999998</v>
      </c>
      <c r="D2761" s="45">
        <f>VLOOKUP(B2761,'H11001.CSI  中证全债'!$A$2:$B$2792,2,0)</f>
        <v>230.22460000000001</v>
      </c>
      <c r="E2761" s="14">
        <f t="shared" si="519"/>
        <v>0</v>
      </c>
      <c r="F2761" s="14">
        <f>IF(AND((B2761-$B$2)&gt;123,OR(((G2760*J2760/C2760*C2761)/(G2760*K2760/D2760*D2761))&lt;(4/6),((G2760*J2760/C2760*C2761)/(G2760*K2760/D2760*D2761))&gt;(6/4))),COUNTIF($E$2:E2761,1),0)</f>
        <v>0</v>
      </c>
      <c r="G2761" s="21">
        <f t="shared" si="520"/>
        <v>36821.989310497025</v>
      </c>
      <c r="H2761" s="12">
        <f t="shared" si="521"/>
        <v>4.7994181642553198</v>
      </c>
      <c r="I2761" s="12">
        <f t="shared" si="522"/>
        <v>77.007053340947863</v>
      </c>
      <c r="J2761" s="15">
        <f>IF(OR((ROW(F2761)-MATCH(MAX($F$2:F2761),$F$2:F2761,0))=1,(ROW(F2761)-MATCH(MAX($F$2:F2761),$F$2:F2761,0))&gt;123),IF(OR(((G2760*J2760/C2760*C2761)/(G2760*K2760/D2760*D2761))&lt;(4/6),((G2760*J2760/C2760*C2761)/(G2760*K2760/D2760*D2761))&gt;(6/4)),50%,((G2760*J2760/C2760*C2761)/((G2760*K2760/D2760*D2761)+(G2760*J2760/C2760*C2761)))),((G2760*J2760/C2760*C2761)/((G2760*K2760/D2760*D2761)+(G2760*J2760/C2760*C2761))))</f>
        <v>0.51852362176574884</v>
      </c>
      <c r="K2761" s="18">
        <f t="shared" si="516"/>
        <v>0.48147637823425116</v>
      </c>
      <c r="L2761" s="20">
        <f t="shared" si="517"/>
        <v>1.0769450905719682</v>
      </c>
      <c r="M2761" s="51">
        <f>IF(AND((B2761-$B$2)&gt;123,OR(((U2760*R2760/C2760*C2761)/(U2760*S2760/D2760*D2761))&lt;(4/6),((U2760*R2760/C2760*C2761)/(U2760*S2760/D2760*D2761))&gt;(6/4))),1,0)</f>
        <v>0</v>
      </c>
      <c r="N2761" s="51">
        <f>IF(AND((B2761-$B$2)&gt;123,OR(((U2760*R2760/C2760*C2761)/(U2760*S2760/D2760*D2761))&lt;(4/6),((U2760*R2760/C2760*C2761)/(U2760*S2760/D2760*D2761))&gt;(6/4))),COUNTIF($M$2:M2761,1),0)</f>
        <v>0</v>
      </c>
      <c r="O2761" s="51">
        <f>IF(OR((ROW(N2761)-MATCH(MAX($N$2:N2761),$N$2:N2761,0))=1,(ROW(N2761)-MATCH(MAX($N$2:N2761),$N$2:N2761,0))&gt;123),IF(OR(((U2760*R2760/C2760*C2761)/(U2760*S2760/D2760*D2761))&lt;(4/6),((U2760*R2760/C2760*C2761)/(U2760*S2760/D2760*D2761))&gt;(6/4)),1,0),0)</f>
        <v>0</v>
      </c>
      <c r="P2761" s="47">
        <f>IF(O2761=1,U2760/2/C2761,P2760)</f>
        <v>4.8509981495343588</v>
      </c>
      <c r="Q2761" s="47">
        <f>IF(O2761=1,U2760/2/D2761,Q2760)</f>
        <v>77.834658384261388</v>
      </c>
      <c r="R2761" s="41">
        <f>P2761*C2761/U2760</f>
        <v>0.51718903828318818</v>
      </c>
      <c r="S2761" s="41">
        <f>Q2761*D2761/U2760</f>
        <v>0.48023714747472129</v>
      </c>
      <c r="T2761" s="41">
        <f t="shared" si="523"/>
        <v>1.07694509057197</v>
      </c>
      <c r="U2761" s="42">
        <f>P2761*C2761+Q2761*D2761</f>
        <v>37217.720126520813</v>
      </c>
      <c r="V2761" s="25">
        <f>B2761</f>
        <v>45062</v>
      </c>
      <c r="W2761">
        <f>C2761/C$2</f>
        <v>1.7305928040115661</v>
      </c>
      <c r="X2761">
        <f>D2761/D$2</f>
        <v>1.6497642422070942</v>
      </c>
      <c r="Y2761">
        <f t="shared" si="524"/>
        <v>1.8608860063260406</v>
      </c>
      <c r="AA2761" s="15">
        <f t="shared" si="525"/>
        <v>-5.1718888194696166E-3</v>
      </c>
      <c r="AB2761" s="15">
        <f t="shared" si="526"/>
        <v>2.3938879825524673E-4</v>
      </c>
      <c r="AC2761" s="15">
        <f t="shared" si="527"/>
        <v>-2.5738142420905774E-3</v>
      </c>
    </row>
    <row r="2762" spans="1:29" x14ac:dyDescent="0.4">
      <c r="A2762" s="43">
        <f t="shared" si="518"/>
        <v>2023</v>
      </c>
      <c r="B2762" s="53">
        <v>45063</v>
      </c>
      <c r="C2762" s="45">
        <v>3960.165</v>
      </c>
      <c r="D2762" s="45">
        <f>VLOOKUP(B2762,'H11001.CSI  中证全债'!$A$2:$B$2792,2,0)</f>
        <v>230.21709999999999</v>
      </c>
      <c r="E2762" s="14">
        <f t="shared" si="519"/>
        <v>0</v>
      </c>
      <c r="F2762" s="14">
        <f>IF(AND((B2762-$B$2)&gt;123,OR(((G2761*J2761/C2761*C2762)/(G2761*K2761/D2761*D2762))&lt;(4/6),((G2761*J2761/C2761*C2762)/(G2761*K2761/D2761*D2762))&gt;(6/4))),COUNTIF($E$2:E2762,1),0)</f>
        <v>0</v>
      </c>
      <c r="G2762" s="21">
        <f t="shared" si="520"/>
        <v>36734.828334146536</v>
      </c>
      <c r="H2762" s="12">
        <f t="shared" si="521"/>
        <v>4.7994181642553198</v>
      </c>
      <c r="I2762" s="12">
        <f t="shared" si="522"/>
        <v>77.007053340947863</v>
      </c>
      <c r="J2762" s="15">
        <f>IF(OR((ROW(F2762)-MATCH(MAX($F$2:F2762),$F$2:F2762,0))=1,(ROW(F2762)-MATCH(MAX($F$2:F2762),$F$2:F2762,0))&gt;123),IF(OR(((G2761*J2761/C2761*C2762)/(G2761*K2761/D2761*D2762))&lt;(4/6),((G2761*J2761/C2761*C2762)/(G2761*K2761/D2761*D2762))&gt;(6/4)),50%,((G2761*J2761/C2761*C2762)/((G2761*K2761/D2761*D2762)+(G2761*J2761/C2761*C2762)))),((G2761*J2761/C2761*C2762)/((G2761*K2761/D2761*D2762)+(G2761*J2761/C2761*C2762))))</f>
        <v>0.5173969417132368</v>
      </c>
      <c r="K2762" s="18">
        <f t="shared" si="516"/>
        <v>0.4826030582867632</v>
      </c>
      <c r="L2762" s="20">
        <f t="shared" si="517"/>
        <v>1.072096276285508</v>
      </c>
      <c r="M2762" s="51">
        <f>IF(AND((B2762-$B$2)&gt;123,OR(((U2761*R2761/C2761*C2762)/(U2761*S2761/D2761*D2762))&lt;(4/6),((U2761*R2761/C2761*C2762)/(U2761*S2761/D2761*D2762))&gt;(6/4))),1,0)</f>
        <v>0</v>
      </c>
      <c r="N2762" s="51">
        <f>IF(AND((B2762-$B$2)&gt;123,OR(((U2761*R2761/C2761*C2762)/(U2761*S2761/D2761*D2762))&lt;(4/6),((U2761*R2761/C2761*C2762)/(U2761*S2761/D2761*D2762))&gt;(6/4))),COUNTIF($M$2:M2762,1),0)</f>
        <v>0</v>
      </c>
      <c r="O2762" s="51">
        <f>IF(OR((ROW(N2762)-MATCH(MAX($N$2:N2762),$N$2:N2762,0))=1,(ROW(N2762)-MATCH(MAX($N$2:N2762),$N$2:N2762,0))&gt;123),IF(OR(((U2761*R2761/C2761*C2762)/(U2761*S2761/D2761*D2762))&lt;(4/6),((U2761*R2761/C2761*C2762)/(U2761*S2761/D2761*D2762))&gt;(6/4)),1,0),0)</f>
        <v>0</v>
      </c>
      <c r="P2762" s="47">
        <f>IF(O2762=1,U2761/2/C2762,P2761)</f>
        <v>4.8509981495343588</v>
      </c>
      <c r="Q2762" s="47">
        <f>IF(O2762=1,U2761/2/D2762,Q2761)</f>
        <v>77.834658384261388</v>
      </c>
      <c r="R2762" s="41">
        <f>P2762*C2762/U2761</f>
        <v>0.51617221639434674</v>
      </c>
      <c r="S2762" s="41">
        <f>Q2762*D2762/U2761</f>
        <v>0.48146069323431268</v>
      </c>
      <c r="T2762" s="41">
        <f t="shared" si="523"/>
        <v>1.0720962762855097</v>
      </c>
      <c r="U2762" s="42">
        <f>P2762*C2762+Q2762*D2762</f>
        <v>37129.622419566076</v>
      </c>
      <c r="V2762" s="25">
        <f>B2762</f>
        <v>45063</v>
      </c>
      <c r="W2762">
        <f>C2762/C$2</f>
        <v>1.722744896907149</v>
      </c>
      <c r="X2762">
        <f>D2762/D$2</f>
        <v>1.64971049802938</v>
      </c>
      <c r="Y2762">
        <f t="shared" si="524"/>
        <v>1.8564811209783039</v>
      </c>
      <c r="AA2762" s="15">
        <f t="shared" si="525"/>
        <v>-4.5348085847956021E-3</v>
      </c>
      <c r="AB2762" s="15">
        <f t="shared" si="526"/>
        <v>-3.2576883617241315E-5</v>
      </c>
      <c r="AC2762" s="15">
        <f t="shared" si="527"/>
        <v>-2.36709037134053E-3</v>
      </c>
    </row>
    <row r="2763" spans="1:29" x14ac:dyDescent="0.4">
      <c r="A2763" s="43">
        <f t="shared" si="518"/>
        <v>2023</v>
      </c>
      <c r="B2763" s="53">
        <v>45064</v>
      </c>
      <c r="C2763" s="45">
        <v>3956.0700999999999</v>
      </c>
      <c r="D2763" s="45">
        <f>VLOOKUP(B2763,'H11001.CSI  中证全债'!$A$2:$B$2792,2,0)</f>
        <v>230.1728</v>
      </c>
      <c r="E2763" s="14">
        <f t="shared" si="519"/>
        <v>0</v>
      </c>
      <c r="F2763" s="14">
        <f>IF(AND((B2763-$B$2)&gt;123,OR(((G2762*J2762/C2762*C2763)/(G2762*K2762/D2762*D2763))&lt;(4/6),((G2762*J2762/C2762*C2763)/(G2762*K2762/D2762*D2763))&gt;(6/4))),COUNTIF($E$2:E2763,1),0)</f>
        <v>0</v>
      </c>
      <c r="G2763" s="21">
        <f t="shared" si="520"/>
        <v>36711.763784242721</v>
      </c>
      <c r="H2763" s="12">
        <f t="shared" si="521"/>
        <v>4.7994181642553198</v>
      </c>
      <c r="I2763" s="12">
        <f t="shared" si="522"/>
        <v>77.007053340947863</v>
      </c>
      <c r="J2763" s="15">
        <f>IF(OR((ROW(F2763)-MATCH(MAX($F$2:F2763),$F$2:F2763,0))=1,(ROW(F2763)-MATCH(MAX($F$2:F2763),$F$2:F2763,0))&gt;123),IF(OR(((G2762*J2762/C2762*C2763)/(G2762*K2762/D2762*D2763))&lt;(4/6),((G2762*J2762/C2762*C2763)/(G2762*K2762/D2762*D2763))&gt;(6/4)),50%,((G2762*J2762/C2762*C2763)/((G2762*K2762/D2762*D2763)+(G2762*J2762/C2762*C2763)))),((G2762*J2762/C2762*C2763)/((G2762*K2762/D2762*D2763)+(G2762*J2762/C2762*C2763))))</f>
        <v>0.5171866655220968</v>
      </c>
      <c r="K2763" s="18">
        <f t="shared" si="516"/>
        <v>0.4828133344779032</v>
      </c>
      <c r="L2763" s="20">
        <f t="shared" si="517"/>
        <v>1.0711938312171176</v>
      </c>
      <c r="M2763" s="51">
        <f>IF(AND((B2763-$B$2)&gt;123,OR(((U2762*R2762/C2762*C2763)/(U2762*S2762/D2762*D2763))&lt;(4/6),((U2762*R2762/C2762*C2763)/(U2762*S2762/D2762*D2763))&gt;(6/4))),1,0)</f>
        <v>0</v>
      </c>
      <c r="N2763" s="51">
        <f>IF(AND((B2763-$B$2)&gt;123,OR(((U2762*R2762/C2762*C2763)/(U2762*S2762/D2762*D2763))&lt;(4/6),((U2762*R2762/C2762*C2763)/(U2762*S2762/D2762*D2763))&gt;(6/4))),COUNTIF($M$2:M2763,1),0)</f>
        <v>0</v>
      </c>
      <c r="O2763" s="51">
        <f>IF(OR((ROW(N2763)-MATCH(MAX($N$2:N2763),$N$2:N2763,0))=1,(ROW(N2763)-MATCH(MAX($N$2:N2763),$N$2:N2763,0))&gt;123),IF(OR(((U2762*R2762/C2762*C2763)/(U2762*S2762/D2762*D2763))&lt;(4/6),((U2762*R2762/C2762*C2763)/(U2762*S2762/D2762*D2763))&gt;(6/4)),1,0),0)</f>
        <v>0</v>
      </c>
      <c r="P2763" s="47">
        <f>IF(O2763=1,U2762/2/C2763,P2762)</f>
        <v>4.8509981495343588</v>
      </c>
      <c r="Q2763" s="47">
        <f>IF(O2763=1,U2762/2/D2763,Q2762)</f>
        <v>77.834658384261388</v>
      </c>
      <c r="R2763" s="41">
        <f>P2763*C2763/U2762</f>
        <v>0.51686194159667098</v>
      </c>
      <c r="S2763" s="41">
        <f>Q2763*D2763/U2762</f>
        <v>0.48251019239851167</v>
      </c>
      <c r="T2763" s="41">
        <f t="shared" si="523"/>
        <v>1.0711938312171192</v>
      </c>
      <c r="U2763" s="42">
        <f>P2763*C2763+Q2763*D2763</f>
        <v>37106.309991877126</v>
      </c>
      <c r="V2763" s="25">
        <f>B2763</f>
        <v>45064</v>
      </c>
      <c r="W2763">
        <f>C2763/C$2</f>
        <v>1.7209635397974465</v>
      </c>
      <c r="X2763">
        <f>D2763/D$2</f>
        <v>1.6493930490863489</v>
      </c>
      <c r="Y2763">
        <f t="shared" si="524"/>
        <v>1.8553154995938563</v>
      </c>
      <c r="AA2763" s="15">
        <f t="shared" si="525"/>
        <v>-1.0340225722917928E-3</v>
      </c>
      <c r="AB2763" s="15">
        <f t="shared" si="526"/>
        <v>-1.924270612391199E-4</v>
      </c>
      <c r="AC2763" s="15">
        <f t="shared" si="527"/>
        <v>-6.2786600481734567E-4</v>
      </c>
    </row>
    <row r="2764" spans="1:29" x14ac:dyDescent="0.4">
      <c r="A2764" s="43">
        <f t="shared" si="518"/>
        <v>2023</v>
      </c>
      <c r="B2764" s="53">
        <v>45065</v>
      </c>
      <c r="C2764" s="45">
        <v>3944.5403000000001</v>
      </c>
      <c r="D2764" s="45">
        <f>VLOOKUP(B2764,'H11001.CSI  中证全债'!$A$2:$B$2792,2,0)</f>
        <v>230.2424</v>
      </c>
      <c r="E2764" s="14">
        <f t="shared" si="519"/>
        <v>0</v>
      </c>
      <c r="F2764" s="14">
        <f>IF(AND((B2764-$B$2)&gt;123,OR(((G2763*J2763/C2763*C2764)/(G2763*K2763/D2763*D2764))&lt;(4/6),((G2763*J2763/C2763*C2764)/(G2763*K2763/D2763*D2764))&gt;(6/4))),COUNTIF($E$2:E2764,1),0)</f>
        <v>0</v>
      </c>
      <c r="G2764" s="21">
        <f t="shared" si="520"/>
        <v>36661.787143605019</v>
      </c>
      <c r="H2764" s="12">
        <f t="shared" si="521"/>
        <v>4.7994181642553198</v>
      </c>
      <c r="I2764" s="12">
        <f t="shared" si="522"/>
        <v>77.007053340947863</v>
      </c>
      <c r="J2764" s="15">
        <f>IF(OR((ROW(F2764)-MATCH(MAX($F$2:F2764),$F$2:F2764,0))=1,(ROW(F2764)-MATCH(MAX($F$2:F2764),$F$2:F2764,0))&gt;123),IF(OR(((G2763*J2763/C2763*C2764)/(G2763*K2763/D2763*D2764))&lt;(4/6),((G2763*J2763/C2763*C2764)/(G2763*K2763/D2763*D2764))&gt;(6/4)),50%,((G2763*J2763/C2763*C2764)/((G2763*K2763/D2763*D2764)+(G2763*J2763/C2763*C2764)))),((G2763*J2763/C2763*C2764)/((G2763*K2763/D2763*D2764)+(G2763*J2763/C2763*C2764))))</f>
        <v>0.51638231085958919</v>
      </c>
      <c r="K2764" s="18">
        <f t="shared" si="516"/>
        <v>0.48361768914041081</v>
      </c>
      <c r="L2764" s="20">
        <f t="shared" si="517"/>
        <v>1.0677490142625152</v>
      </c>
      <c r="M2764" s="51">
        <f>IF(AND((B2764-$B$2)&gt;123,OR(((U2763*R2763/C2763*C2764)/(U2763*S2763/D2763*D2764))&lt;(4/6),((U2763*R2763/C2763*C2764)/(U2763*S2763/D2763*D2764))&gt;(6/4))),1,0)</f>
        <v>0</v>
      </c>
      <c r="N2764" s="51">
        <f>IF(AND((B2764-$B$2)&gt;123,OR(((U2763*R2763/C2763*C2764)/(U2763*S2763/D2763*D2764))&lt;(4/6),((U2763*R2763/C2763*C2764)/(U2763*S2763/D2763*D2764))&gt;(6/4))),COUNTIF($M$2:M2764,1),0)</f>
        <v>0</v>
      </c>
      <c r="O2764" s="51">
        <f>IF(OR((ROW(N2764)-MATCH(MAX($N$2:N2764),$N$2:N2764,0))=1,(ROW(N2764)-MATCH(MAX($N$2:N2764),$N$2:N2764,0))&gt;123),IF(OR(((U2763*R2763/C2763*C2764)/(U2763*S2763/D2763*D2764))&lt;(4/6),((U2763*R2763/C2763*C2764)/(U2763*S2763/D2763*D2764))&gt;(6/4)),1,0),0)</f>
        <v>0</v>
      </c>
      <c r="P2764" s="47">
        <f>IF(O2764=1,U2763/2/C2764,P2763)</f>
        <v>4.8509981495343588</v>
      </c>
      <c r="Q2764" s="47">
        <f>IF(O2764=1,U2763/2/D2764,Q2763)</f>
        <v>77.834658384261388</v>
      </c>
      <c r="R2764" s="41">
        <f>P2764*C2764/U2763</f>
        <v>0.51567934672707971</v>
      </c>
      <c r="S2764" s="41">
        <f>Q2764*D2764/U2763</f>
        <v>0.48295932830549532</v>
      </c>
      <c r="T2764" s="41">
        <f t="shared" si="523"/>
        <v>1.0677490142625166</v>
      </c>
      <c r="U2764" s="42">
        <f>P2764*C2764+Q2764*D2764</f>
        <v>37055.796245636171</v>
      </c>
      <c r="V2764" s="25">
        <f>B2764</f>
        <v>45065</v>
      </c>
      <c r="W2764">
        <f>C2764/C$2</f>
        <v>1.7159478639070835</v>
      </c>
      <c r="X2764">
        <f>D2764/D$2</f>
        <v>1.6498917950555356</v>
      </c>
      <c r="Y2764">
        <f t="shared" si="524"/>
        <v>1.8527898122818085</v>
      </c>
      <c r="AA2764" s="15">
        <f t="shared" si="525"/>
        <v>-2.9144579617028654E-3</v>
      </c>
      <c r="AB2764" s="15">
        <f t="shared" si="526"/>
        <v>3.0238151510530997E-4</v>
      </c>
      <c r="AC2764" s="15">
        <f t="shared" si="527"/>
        <v>-1.3613249674250261E-3</v>
      </c>
    </row>
    <row r="2765" spans="1:29" x14ac:dyDescent="0.4">
      <c r="A2765" s="43">
        <f t="shared" si="518"/>
        <v>2023</v>
      </c>
      <c r="B2765" s="53">
        <v>45068</v>
      </c>
      <c r="C2765" s="45">
        <v>3969.3276999999998</v>
      </c>
      <c r="D2765" s="45">
        <f>VLOOKUP(B2765,'H11001.CSI  中证全债'!$A$2:$B$2792,2,0)</f>
        <v>230.37799999999999</v>
      </c>
      <c r="E2765" s="14">
        <f t="shared" si="519"/>
        <v>0</v>
      </c>
      <c r="F2765" s="14">
        <f>IF(AND((B2765-$B$2)&gt;123,OR(((G2764*J2764/C2764*C2765)/(G2764*K2764/D2764*D2765))&lt;(4/6),((G2764*J2764/C2764*C2765)/(G2764*K2764/D2764*D2765))&gt;(6/4))),COUNTIF($E$2:E2765,1),0)</f>
        <v>0</v>
      </c>
      <c r="G2765" s="21">
        <f t="shared" si="520"/>
        <v>36791.194397842708</v>
      </c>
      <c r="H2765" s="12">
        <f t="shared" si="521"/>
        <v>4.7994181642553198</v>
      </c>
      <c r="I2765" s="12">
        <f t="shared" si="522"/>
        <v>77.007053340947863</v>
      </c>
      <c r="J2765" s="15">
        <f>IF(OR((ROW(F2765)-MATCH(MAX($F$2:F2765),$F$2:F2765,0))=1,(ROW(F2765)-MATCH(MAX($F$2:F2765),$F$2:F2765,0))&gt;123),IF(OR(((G2764*J2764/C2764*C2765)/(G2764*K2764/D2764*D2765))&lt;(4/6),((G2764*J2764/C2764*C2765)/(G2764*K2764/D2764*D2765))&gt;(6/4)),50%,((G2764*J2764/C2764*C2765)/((G2764*K2764/D2764*D2765)+(G2764*J2764/C2764*C2765)))),((G2764*J2764/C2764*C2765)/((G2764*K2764/D2764*D2765)+(G2764*J2764/C2764*C2765))))</f>
        <v>0.51779953804323464</v>
      </c>
      <c r="K2765" s="18">
        <f t="shared" si="516"/>
        <v>0.48220046195676536</v>
      </c>
      <c r="L2765" s="20">
        <f t="shared" si="517"/>
        <v>1.0738263002528212</v>
      </c>
      <c r="M2765" s="51">
        <f>IF(AND((B2765-$B$2)&gt;123,OR(((U2764*R2764/C2764*C2765)/(U2764*S2764/D2764*D2765))&lt;(4/6),((U2764*R2764/C2764*C2765)/(U2764*S2764/D2764*D2765))&gt;(6/4))),1,0)</f>
        <v>0</v>
      </c>
      <c r="N2765" s="51">
        <f>IF(AND((B2765-$B$2)&gt;123,OR(((U2764*R2764/C2764*C2765)/(U2764*S2764/D2764*D2765))&lt;(4/6),((U2764*R2764/C2764*C2765)/(U2764*S2764/D2764*D2765))&gt;(6/4))),COUNTIF($M$2:M2765,1),0)</f>
        <v>0</v>
      </c>
      <c r="O2765" s="51">
        <f>IF(OR((ROW(N2765)-MATCH(MAX($N$2:N2765),$N$2:N2765,0))=1,(ROW(N2765)-MATCH(MAX($N$2:N2765),$N$2:N2765,0))&gt;123),IF(OR(((U2764*R2764/C2764*C2765)/(U2764*S2764/D2764*D2765))&lt;(4/6),((U2764*R2764/C2764*C2765)/(U2764*S2764/D2764*D2765))&gt;(6/4)),1,0),0)</f>
        <v>0</v>
      </c>
      <c r="P2765" s="47">
        <f>IF(O2765=1,U2764/2/C2765,P2764)</f>
        <v>4.8509981495343588</v>
      </c>
      <c r="Q2765" s="47">
        <f>IF(O2765=1,U2764/2/D2765,Q2764)</f>
        <v>77.834658384261388</v>
      </c>
      <c r="R2765" s="41">
        <f>P2765*C2765/U2764</f>
        <v>0.51962724535606319</v>
      </c>
      <c r="S2765" s="41">
        <f>Q2765*D2765/U2764</f>
        <v>0.48390251312872645</v>
      </c>
      <c r="T2765" s="41">
        <f t="shared" si="523"/>
        <v>1.0738263002528226</v>
      </c>
      <c r="U2765" s="42">
        <f>P2765*C2765+Q2765*D2765</f>
        <v>37186.594256844837</v>
      </c>
      <c r="V2765" s="25">
        <f>B2765</f>
        <v>45068</v>
      </c>
      <c r="W2765">
        <f>C2765/C$2</f>
        <v>1.7267308405905286</v>
      </c>
      <c r="X2765">
        <f>D2765/D$2</f>
        <v>1.6508634897886061</v>
      </c>
      <c r="Y2765">
        <f t="shared" si="524"/>
        <v>1.8593297128422419</v>
      </c>
      <c r="AA2765" s="15">
        <f t="shared" si="525"/>
        <v>6.2839768679761043E-3</v>
      </c>
      <c r="AB2765" s="15">
        <f t="shared" si="526"/>
        <v>5.8894452107849382E-4</v>
      </c>
      <c r="AC2765" s="15">
        <f t="shared" si="527"/>
        <v>3.5297584847895358E-3</v>
      </c>
    </row>
    <row r="2766" spans="1:29" x14ac:dyDescent="0.4">
      <c r="A2766" s="43">
        <f t="shared" si="518"/>
        <v>2023</v>
      </c>
      <c r="B2766" s="53">
        <v>45069</v>
      </c>
      <c r="C2766" s="45">
        <v>3913.1882000000001</v>
      </c>
      <c r="D2766" s="45">
        <f>VLOOKUP(B2766,'H11001.CSI  中证全债'!$A$2:$B$2792,2,0)</f>
        <v>230.6028</v>
      </c>
      <c r="E2766" s="14">
        <f t="shared" si="519"/>
        <v>0</v>
      </c>
      <c r="F2766" s="14">
        <f>IF(AND((B2766-$B$2)&gt;123,OR(((G2765*J2765/C2765*C2766)/(G2765*K2765/D2765*D2766))&lt;(4/6),((G2765*J2765/C2765*C2766)/(G2765*K2765/D2765*D2766))&gt;(6/4))),COUNTIF($E$2:E2766,1),0)</f>
        <v>0</v>
      </c>
      <c r="G2766" s="21">
        <f t="shared" si="520"/>
        <v>36539.068647401546</v>
      </c>
      <c r="H2766" s="12">
        <f t="shared" si="521"/>
        <v>4.7994181642553198</v>
      </c>
      <c r="I2766" s="12">
        <f t="shared" si="522"/>
        <v>77.007053340947863</v>
      </c>
      <c r="J2766" s="15">
        <f>IF(OR((ROW(F2766)-MATCH(MAX($F$2:F2766),$F$2:F2766,0))=1,(ROW(F2766)-MATCH(MAX($F$2:F2766),$F$2:F2766,0))&gt;123),IF(OR(((G2765*J2765/C2765*C2766)/(G2765*K2765/D2765*D2766))&lt;(4/6),((G2765*J2765/C2765*C2766)/(G2765*K2765/D2765*D2766))&gt;(6/4)),50%,((G2765*J2765/C2765*C2766)/((G2765*K2765/D2765*D2766)+(G2765*J2765/C2765*C2766)))),((G2765*J2765/C2765*C2766)/((G2765*K2765/D2765*D2766)+(G2765*J2765/C2765*C2766))))</f>
        <v>0.51399850139763181</v>
      </c>
      <c r="K2766" s="18">
        <f t="shared" si="516"/>
        <v>0.48600149860236819</v>
      </c>
      <c r="L2766" s="20">
        <f t="shared" si="517"/>
        <v>1.0576068240031702</v>
      </c>
      <c r="M2766" s="51">
        <f>IF(AND((B2766-$B$2)&gt;123,OR(((U2765*R2765/C2765*C2766)/(U2765*S2765/D2765*D2766))&lt;(4/6),((U2765*R2765/C2765*C2766)/(U2765*S2765/D2765*D2766))&gt;(6/4))),1,0)</f>
        <v>0</v>
      </c>
      <c r="N2766" s="51">
        <f>IF(AND((B2766-$B$2)&gt;123,OR(((U2765*R2765/C2765*C2766)/(U2765*S2765/D2765*D2766))&lt;(4/6),((U2765*R2765/C2765*C2766)/(U2765*S2765/D2765*D2766))&gt;(6/4))),COUNTIF($M$2:M2766,1),0)</f>
        <v>0</v>
      </c>
      <c r="O2766" s="51">
        <f>IF(OR((ROW(N2766)-MATCH(MAX($N$2:N2766),$N$2:N2766,0))=1,(ROW(N2766)-MATCH(MAX($N$2:N2766),$N$2:N2766,0))&gt;123),IF(OR(((U2765*R2765/C2765*C2766)/(U2765*S2765/D2765*D2766))&lt;(4/6),((U2765*R2765/C2765*C2766)/(U2765*S2765/D2765*D2766))&gt;(6/4)),1,0),0)</f>
        <v>0</v>
      </c>
      <c r="P2766" s="47">
        <f>IF(O2766=1,U2765/2/C2766,P2765)</f>
        <v>4.8509981495343588</v>
      </c>
      <c r="Q2766" s="47">
        <f>IF(O2766=1,U2765/2/D2766,Q2765)</f>
        <v>77.834658384261388</v>
      </c>
      <c r="R2766" s="41">
        <f>P2766*C2766/U2765</f>
        <v>0.51047612980813817</v>
      </c>
      <c r="S2766" s="41">
        <f>Q2766*D2766/U2765</f>
        <v>0.48267098719723034</v>
      </c>
      <c r="T2766" s="41">
        <f t="shared" si="523"/>
        <v>1.0576068240031713</v>
      </c>
      <c r="U2766" s="42">
        <f>P2766*C2766+Q2766*D2766</f>
        <v>36931.758877433844</v>
      </c>
      <c r="V2766" s="25">
        <f>B2766</f>
        <v>45069</v>
      </c>
      <c r="W2766">
        <f>C2766/C$2</f>
        <v>1.7023091215106625</v>
      </c>
      <c r="X2766">
        <f>D2766/D$2</f>
        <v>1.6524743819419561</v>
      </c>
      <c r="Y2766">
        <f t="shared" si="524"/>
        <v>1.8465879438716921</v>
      </c>
      <c r="AA2766" s="15">
        <f t="shared" si="525"/>
        <v>-1.4143327092897784E-2</v>
      </c>
      <c r="AB2766" s="15">
        <f t="shared" si="526"/>
        <v>9.7578761860939167E-4</v>
      </c>
      <c r="AC2766" s="15">
        <f t="shared" si="527"/>
        <v>-6.8528829946316039E-3</v>
      </c>
    </row>
    <row r="2767" spans="1:29" x14ac:dyDescent="0.4">
      <c r="A2767" s="43">
        <f t="shared" si="518"/>
        <v>2023</v>
      </c>
      <c r="B2767" s="53">
        <v>45070</v>
      </c>
      <c r="C2767" s="45">
        <v>3859.0934999999999</v>
      </c>
      <c r="D2767" s="45">
        <f>VLOOKUP(B2767,'H11001.CSI  中证全债'!$A$2:$B$2792,2,0)</f>
        <v>230.56630000000001</v>
      </c>
      <c r="E2767" s="14">
        <f t="shared" si="519"/>
        <v>0</v>
      </c>
      <c r="F2767" s="14">
        <f>IF(AND((B2767-$B$2)&gt;123,OR(((G2766*J2766/C2766*C2767)/(G2766*K2766/D2766*D2767))&lt;(4/6),((G2766*J2766/C2766*C2767)/(G2766*K2766/D2766*D2767))&gt;(6/4))),COUNTIF($E$2:E2767,1),0)</f>
        <v>0</v>
      </c>
      <c r="G2767" s="21">
        <f t="shared" si="520"/>
        <v>36276.634804184658</v>
      </c>
      <c r="H2767" s="12">
        <f t="shared" si="521"/>
        <v>4.7994181642553198</v>
      </c>
      <c r="I2767" s="12">
        <f t="shared" si="522"/>
        <v>77.007053340947863</v>
      </c>
      <c r="J2767" s="15">
        <f>IF(OR((ROW(F2767)-MATCH(MAX($F$2:F2767),$F$2:F2767,0))=1,(ROW(F2767)-MATCH(MAX($F$2:F2767),$F$2:F2767,0))&gt;123),IF(OR(((G2766*J2766/C2766*C2767)/(G2766*K2766/D2766*D2767))&lt;(4/6),((G2766*J2766/C2766*C2767)/(G2766*K2766/D2766*D2767))&gt;(6/4)),50%,((G2766*J2766/C2766*C2767)/((G2766*K2766/D2766*D2767)+(G2766*J2766/C2766*C2767)))),((G2766*J2766/C2766*C2767)/((G2766*K2766/D2766*D2767)+(G2766*J2766/C2766*C2767))))</f>
        <v>0.51056013165044523</v>
      </c>
      <c r="K2767" s="18">
        <f t="shared" si="516"/>
        <v>0.48943986834955477</v>
      </c>
      <c r="L2767" s="20">
        <f t="shared" si="517"/>
        <v>1.0431519062231491</v>
      </c>
      <c r="M2767" s="51">
        <f>IF(AND((B2767-$B$2)&gt;123,OR(((U2766*R2766/C2766*C2767)/(U2766*S2766/D2766*D2767))&lt;(4/6),((U2766*R2766/C2766*C2767)/(U2766*S2766/D2766*D2767))&gt;(6/4))),1,0)</f>
        <v>0</v>
      </c>
      <c r="N2767" s="51">
        <f>IF(AND((B2767-$B$2)&gt;123,OR(((U2766*R2766/C2766*C2767)/(U2766*S2766/D2766*D2767))&lt;(4/6),((U2766*R2766/C2766*C2767)/(U2766*S2766/D2766*D2767))&gt;(6/4))),COUNTIF($M$2:M2767,1),0)</f>
        <v>0</v>
      </c>
      <c r="O2767" s="51">
        <f>IF(OR((ROW(N2767)-MATCH(MAX($N$2:N2767),$N$2:N2767,0))=1,(ROW(N2767)-MATCH(MAX($N$2:N2767),$N$2:N2767,0))&gt;123),IF(OR(((U2766*R2766/C2766*C2767)/(U2766*S2766/D2766*D2767))&lt;(4/6),((U2766*R2766/C2766*C2767)/(U2766*S2766/D2766*D2767))&gt;(6/4)),1,0),0)</f>
        <v>0</v>
      </c>
      <c r="P2767" s="47">
        <f>IF(O2767=1,U2766/2/C2767,P2766)</f>
        <v>4.8509981495343588</v>
      </c>
      <c r="Q2767" s="47">
        <f>IF(O2767=1,U2766/2/D2767,Q2766)</f>
        <v>77.834658384261388</v>
      </c>
      <c r="R2767" s="41">
        <f>P2767*C2767/U2766</f>
        <v>0.50689314553114073</v>
      </c>
      <c r="S2767" s="41">
        <f>Q2767*D2767/U2766</f>
        <v>0.48592457388723448</v>
      </c>
      <c r="T2767" s="41">
        <f t="shared" si="523"/>
        <v>1.0431519062231505</v>
      </c>
      <c r="U2767" s="42">
        <f>P2767*C2767+Q2767*D2767</f>
        <v>36666.504622803201</v>
      </c>
      <c r="V2767" s="25">
        <f>B2767</f>
        <v>45070</v>
      </c>
      <c r="W2767">
        <f>C2767/C$2</f>
        <v>1.6787769281867166</v>
      </c>
      <c r="X2767">
        <f>D2767/D$2</f>
        <v>1.6522128269437477</v>
      </c>
      <c r="Y2767">
        <f t="shared" si="524"/>
        <v>1.83332523114016</v>
      </c>
      <c r="AA2767" s="15">
        <f t="shared" si="525"/>
        <v>-1.3823689849622012E-2</v>
      </c>
      <c r="AB2767" s="15">
        <f t="shared" si="526"/>
        <v>-1.5828081879309952E-4</v>
      </c>
      <c r="AC2767" s="15">
        <f t="shared" si="527"/>
        <v>-7.1822805816248447E-3</v>
      </c>
    </row>
    <row r="2768" spans="1:29" x14ac:dyDescent="0.4">
      <c r="A2768" s="43">
        <f t="shared" si="518"/>
        <v>2023</v>
      </c>
      <c r="B2768" s="53">
        <v>45071</v>
      </c>
      <c r="C2768" s="45">
        <v>3850.4996000000001</v>
      </c>
      <c r="D2768" s="45">
        <f>VLOOKUP(B2768,'H11001.CSI  中证全债'!$A$2:$B$2792,2,0)</f>
        <v>230.50530000000001</v>
      </c>
      <c r="E2768" s="14">
        <f t="shared" si="519"/>
        <v>0</v>
      </c>
      <c r="F2768" s="14">
        <f>IF(AND((B2768-$B$2)&gt;123,OR(((G2767*J2767/C2767*C2768)/(G2767*K2767/D2767*D2768))&lt;(4/6),((G2767*J2767/C2767*C2768)/(G2767*K2767/D2767*D2768))&gt;(6/4))),COUNTIF($E$2:E2768,1),0)</f>
        <v>0</v>
      </c>
      <c r="G2768" s="21">
        <f t="shared" si="520"/>
        <v>36230.691654169066</v>
      </c>
      <c r="H2768" s="12">
        <f t="shared" si="521"/>
        <v>4.7994181642553198</v>
      </c>
      <c r="I2768" s="12">
        <f t="shared" si="522"/>
        <v>77.007053340947863</v>
      </c>
      <c r="J2768" s="15">
        <f>IF(OR((ROW(F2768)-MATCH(MAX($F$2:F2768),$F$2:F2768,0))=1,(ROW(F2768)-MATCH(MAX($F$2:F2768),$F$2:F2768,0))&gt;123),IF(OR(((G2767*J2767/C2767*C2768)/(G2767*K2767/D2767*D2768))&lt;(4/6),((G2767*J2767/C2767*C2768)/(G2767*K2767/D2767*D2768))&gt;(6/4)),50%,((G2767*J2767/C2767*C2768)/((G2767*K2767/D2767*D2768)+(G2767*J2767/C2767*C2768)))),((G2767*J2767/C2767*C2768)/((G2767*K2767/D2767*D2768)+(G2767*J2767/C2767*C2768))))</f>
        <v>0.5100691396701873</v>
      </c>
      <c r="K2768" s="18">
        <f t="shared" si="516"/>
        <v>0.4899308603298127</v>
      </c>
      <c r="L2768" s="20">
        <f t="shared" si="517"/>
        <v>1.0411043291431323</v>
      </c>
      <c r="M2768" s="51">
        <f>IF(AND((B2768-$B$2)&gt;123,OR(((U2767*R2767/C2767*C2768)/(U2767*S2767/D2767*D2768))&lt;(4/6),((U2767*R2767/C2767*C2768)/(U2767*S2767/D2767*D2768))&gt;(6/4))),1,0)</f>
        <v>0</v>
      </c>
      <c r="N2768" s="51">
        <f>IF(AND((B2768-$B$2)&gt;123,OR(((U2767*R2767/C2767*C2768)/(U2767*S2767/D2767*D2768))&lt;(4/6),((U2767*R2767/C2767*C2768)/(U2767*S2767/D2767*D2768))&gt;(6/4))),COUNTIF($M$2:M2768,1),0)</f>
        <v>0</v>
      </c>
      <c r="O2768" s="51">
        <f>IF(OR((ROW(N2768)-MATCH(MAX($N$2:N2768),$N$2:N2768,0))=1,(ROW(N2768)-MATCH(MAX($N$2:N2768),$N$2:N2768,0))&gt;123),IF(OR(((U2767*R2767/C2767*C2768)/(U2767*S2767/D2767*D2768))&lt;(4/6),((U2767*R2767/C2767*C2768)/(U2767*S2767/D2767*D2768))&gt;(6/4)),1,0),0)</f>
        <v>0</v>
      </c>
      <c r="P2768" s="47">
        <f>IF(O2768=1,U2767/2/C2768,P2767)</f>
        <v>4.8509981495343588</v>
      </c>
      <c r="Q2768" s="47">
        <f>IF(O2768=1,U2767/2/D2768,Q2767)</f>
        <v>77.834658384261388</v>
      </c>
      <c r="R2768" s="41">
        <f>P2768*C2768/U2767</f>
        <v>0.50942315408942229</v>
      </c>
      <c r="S2768" s="41">
        <f>Q2768*D2768/U2767</f>
        <v>0.48931037920925369</v>
      </c>
      <c r="T2768" s="41">
        <f t="shared" si="523"/>
        <v>1.0411043291431334</v>
      </c>
      <c r="U2768" s="42">
        <f>P2768*C2768+Q2768*D2768</f>
        <v>36620.067715644473</v>
      </c>
      <c r="V2768" s="25">
        <f>B2768</f>
        <v>45071</v>
      </c>
      <c r="W2768">
        <f>C2768/C$2</f>
        <v>1.6750384230058644</v>
      </c>
      <c r="X2768">
        <f>D2768/D$2</f>
        <v>1.651775707631673</v>
      </c>
      <c r="Y2768">
        <f t="shared" si="524"/>
        <v>1.8310033857822237</v>
      </c>
      <c r="AA2768" s="15">
        <f t="shared" si="525"/>
        <v>-2.2269219442336841E-3</v>
      </c>
      <c r="AB2768" s="15">
        <f t="shared" si="526"/>
        <v>-2.6456598384072549E-4</v>
      </c>
      <c r="AC2768" s="15">
        <f t="shared" si="527"/>
        <v>-1.2664667013241315E-3</v>
      </c>
    </row>
    <row r="2769" spans="1:29" x14ac:dyDescent="0.4">
      <c r="A2769" s="43">
        <f t="shared" si="518"/>
        <v>2023</v>
      </c>
      <c r="B2769" s="53">
        <v>45072</v>
      </c>
      <c r="C2769" s="45">
        <v>3850.9511000000002</v>
      </c>
      <c r="D2769" s="45">
        <f>VLOOKUP(B2769,'H11001.CSI  中证全债'!$A$2:$B$2792,2,0)</f>
        <v>230.43600000000001</v>
      </c>
      <c r="E2769" s="14">
        <f t="shared" si="519"/>
        <v>0</v>
      </c>
      <c r="F2769" s="14">
        <f>IF(AND((B2769-$B$2)&gt;123,OR(((G2768*J2768/C2768*C2769)/(G2768*K2768/D2768*D2769))&lt;(4/6),((G2768*J2768/C2768*C2769)/(G2768*K2768/D2768*D2769))&gt;(6/4))),COUNTIF($E$2:E2769,1),0)</f>
        <v>0</v>
      </c>
      <c r="G2769" s="21">
        <f t="shared" si="520"/>
        <v>36227.522002673701</v>
      </c>
      <c r="H2769" s="12">
        <f t="shared" si="521"/>
        <v>4.7994181642553198</v>
      </c>
      <c r="I2769" s="12">
        <f t="shared" si="522"/>
        <v>77.007053340947863</v>
      </c>
      <c r="J2769" s="15">
        <f>IF(OR((ROW(F2769)-MATCH(MAX($F$2:F2769),$F$2:F2769,0))=1,(ROW(F2769)-MATCH(MAX($F$2:F2769),$F$2:F2769,0))&gt;123),IF(OR(((G2768*J2768/C2768*C2769)/(G2768*K2768/D2768*D2769))&lt;(4/6),((G2768*J2768/C2768*C2769)/(G2768*K2768/D2768*D2769))&gt;(6/4)),50%,((G2768*J2768/C2768*C2769)/((G2768*K2768/D2768*D2769)+(G2768*J2768/C2768*C2769)))),((G2768*J2768/C2768*C2769)/((G2768*K2768/D2768*D2769)+(G2768*J2768/C2768*C2769))))</f>
        <v>0.51017358177672101</v>
      </c>
      <c r="K2769" s="18">
        <f t="shared" si="516"/>
        <v>0.48982641822327899</v>
      </c>
      <c r="L2769" s="20">
        <f t="shared" si="517"/>
        <v>1.0415395388987922</v>
      </c>
      <c r="M2769" s="51">
        <f>IF(AND((B2769-$B$2)&gt;123,OR(((U2768*R2768/C2768*C2769)/(U2768*S2768/D2768*D2769))&lt;(4/6),((U2768*R2768/C2768*C2769)/(U2768*S2768/D2768*D2769))&gt;(6/4))),1,0)</f>
        <v>0</v>
      </c>
      <c r="N2769" s="51">
        <f>IF(AND((B2769-$B$2)&gt;123,OR(((U2768*R2768/C2768*C2769)/(U2768*S2768/D2768*D2769))&lt;(4/6),((U2768*R2768/C2768*C2769)/(U2768*S2768/D2768*D2769))&gt;(6/4))),COUNTIF($M$2:M2769,1),0)</f>
        <v>0</v>
      </c>
      <c r="O2769" s="51">
        <f>IF(OR((ROW(N2769)-MATCH(MAX($N$2:N2769),$N$2:N2769,0))=1,(ROW(N2769)-MATCH(MAX($N$2:N2769),$N$2:N2769,0))&gt;123),IF(OR(((U2768*R2768/C2768*C2769)/(U2768*S2768/D2768*D2769))&lt;(4/6),((U2768*R2768/C2768*C2769)/(U2768*S2768/D2768*D2769))&gt;(6/4)),1,0),0)</f>
        <v>0</v>
      </c>
      <c r="P2769" s="47">
        <f>IF(O2769=1,U2768/2/C2769,P2768)</f>
        <v>4.8509981495343588</v>
      </c>
      <c r="Q2769" s="47">
        <f>IF(O2769=1,U2768/2/D2769,Q2768)</f>
        <v>77.834658384261388</v>
      </c>
      <c r="R2769" s="41">
        <f>P2769*C2769/U2768</f>
        <v>0.51012894910804896</v>
      </c>
      <c r="S2769" s="41">
        <f>Q2769*D2769/U2768</f>
        <v>0.48978356563150893</v>
      </c>
      <c r="T2769" s="41">
        <f t="shared" si="523"/>
        <v>1.0415395388987938</v>
      </c>
      <c r="U2769" s="42">
        <f>P2769*C2769+Q2769*D2769</f>
        <v>36616.863999482957</v>
      </c>
      <c r="V2769" s="25">
        <f>B2769</f>
        <v>45072</v>
      </c>
      <c r="W2769">
        <f>C2769/C$2</f>
        <v>1.6752348338425225</v>
      </c>
      <c r="X2769">
        <f>D2769/D$2</f>
        <v>1.651279111429595</v>
      </c>
      <c r="Y2769">
        <f t="shared" si="524"/>
        <v>1.8308431999741479</v>
      </c>
      <c r="AA2769" s="15">
        <f t="shared" si="525"/>
        <v>1.1725751120716943E-4</v>
      </c>
      <c r="AB2769" s="15">
        <f t="shared" si="526"/>
        <v>-3.0064384636696584E-4</v>
      </c>
      <c r="AC2769" s="15">
        <f t="shared" si="527"/>
        <v>-8.7485260442221602E-5</v>
      </c>
    </row>
    <row r="2770" spans="1:29" x14ac:dyDescent="0.4">
      <c r="A2770" s="43">
        <f t="shared" si="518"/>
        <v>2023</v>
      </c>
      <c r="B2770" s="53">
        <v>45075</v>
      </c>
      <c r="C2770" s="45">
        <v>3833.9416000000001</v>
      </c>
      <c r="D2770" s="45">
        <f>VLOOKUP(B2770,'H11001.CSI  中证全债'!$A$2:$B$2792,2,0)</f>
        <v>230.50569999999999</v>
      </c>
      <c r="E2770" s="14">
        <f t="shared" si="519"/>
        <v>0</v>
      </c>
      <c r="F2770" s="14">
        <f>IF(AND((B2770-$B$2)&gt;123,OR(((G2769*J2769/C2769*C2770)/(G2769*K2769/D2769*D2770))&lt;(4/6),((G2769*J2769/C2769*C2770)/(G2769*K2769/D2769*D2770))&gt;(6/4))),COUNTIF($E$2:E2770,1),0)</f>
        <v>0</v>
      </c>
      <c r="G2770" s="21">
        <f t="shared" si="520"/>
        <v>36151.253691026664</v>
      </c>
      <c r="H2770" s="12">
        <f t="shared" si="521"/>
        <v>4.7994181642553198</v>
      </c>
      <c r="I2770" s="12">
        <f t="shared" si="522"/>
        <v>77.007053340947863</v>
      </c>
      <c r="J2770" s="15">
        <f>IF(OR((ROW(F2770)-MATCH(MAX($F$2:F2770),$F$2:F2770,0))=1,(ROW(F2770)-MATCH(MAX($F$2:F2770),$F$2:F2770,0))&gt;123),IF(OR(((G2769*J2769/C2769*C2770)/(G2769*K2769/D2769*D2770))&lt;(4/6),((G2769*J2769/C2769*C2770)/(G2769*K2769/D2769*D2770))&gt;(6/4)),50%,((G2769*J2769/C2769*C2770)/((G2769*K2769/D2769*D2770)+(G2769*J2769/C2769*C2770)))),((G2769*J2769/C2769*C2770)/((G2769*K2769/D2769*D2770)+(G2769*J2769/C2769*C2770))))</f>
        <v>0.50899172440875717</v>
      </c>
      <c r="K2770" s="18">
        <f t="shared" si="516"/>
        <v>0.49100827559124283</v>
      </c>
      <c r="L2770" s="20">
        <f t="shared" si="517"/>
        <v>1.0366255513633853</v>
      </c>
      <c r="M2770" s="51">
        <f>IF(AND((B2770-$B$2)&gt;123,OR(((U2769*R2769/C2769*C2770)/(U2769*S2769/D2769*D2770))&lt;(4/6),((U2769*R2769/C2769*C2770)/(U2769*S2769/D2769*D2770))&gt;(6/4))),1,0)</f>
        <v>0</v>
      </c>
      <c r="N2770" s="51">
        <f>IF(AND((B2770-$B$2)&gt;123,OR(((U2769*R2769/C2769*C2770)/(U2769*S2769/D2769*D2770))&lt;(4/6),((U2769*R2769/C2769*C2770)/(U2769*S2769/D2769*D2770))&gt;(6/4))),COUNTIF($M$2:M2770,1),0)</f>
        <v>0</v>
      </c>
      <c r="O2770" s="51">
        <f>IF(OR((ROW(N2770)-MATCH(MAX($N$2:N2770),$N$2:N2770,0))=1,(ROW(N2770)-MATCH(MAX($N$2:N2770),$N$2:N2770,0))&gt;123),IF(OR(((U2769*R2769/C2769*C2770)/(U2769*S2769/D2769*D2770))&lt;(4/6),((U2769*R2769/C2769*C2770)/(U2769*S2769/D2769*D2770))&gt;(6/4)),1,0),0)</f>
        <v>0</v>
      </c>
      <c r="P2770" s="47">
        <f>IF(O2770=1,U2769/2/C2770,P2769)</f>
        <v>4.8509981495343588</v>
      </c>
      <c r="Q2770" s="47">
        <f>IF(O2770=1,U2769/2/D2770,Q2769)</f>
        <v>77.834658384261388</v>
      </c>
      <c r="R2770" s="41">
        <f>P2770*C2770/U2769</f>
        <v>0.50792016507162974</v>
      </c>
      <c r="S2770" s="41">
        <f>Q2770*D2770/U2769</f>
        <v>0.48997457606905864</v>
      </c>
      <c r="T2770" s="41">
        <f t="shared" si="523"/>
        <v>1.0366255513633871</v>
      </c>
      <c r="U2770" s="42">
        <f>P2770*C2770+Q2770*D2770</f>
        <v>36539.776022147838</v>
      </c>
      <c r="V2770" s="25">
        <f>B2770</f>
        <v>45075</v>
      </c>
      <c r="W2770">
        <f>C2770/C$2</f>
        <v>1.6678353872730127</v>
      </c>
      <c r="X2770">
        <f>D2770/D$2</f>
        <v>1.6517785739878177</v>
      </c>
      <c r="Y2770">
        <f t="shared" si="524"/>
        <v>1.8269888011073918</v>
      </c>
      <c r="AA2770" s="15">
        <f t="shared" si="525"/>
        <v>-4.4169607866483274E-3</v>
      </c>
      <c r="AB2770" s="15">
        <f t="shared" si="526"/>
        <v>3.0247010015793663E-4</v>
      </c>
      <c r="AC2770" s="15">
        <f t="shared" si="527"/>
        <v>-2.1052588593116761E-3</v>
      </c>
    </row>
    <row r="2771" spans="1:29" x14ac:dyDescent="0.4">
      <c r="A2771" s="43">
        <f t="shared" si="518"/>
        <v>2023</v>
      </c>
      <c r="B2771" s="53">
        <v>45076</v>
      </c>
      <c r="C2771" s="45">
        <v>3837.7530999999999</v>
      </c>
      <c r="D2771" s="45">
        <f>VLOOKUP(B2771,'H11001.CSI  中证全债'!$A$2:$B$2792,2,0)</f>
        <v>230.59450000000001</v>
      </c>
      <c r="E2771" s="14">
        <f t="shared" si="519"/>
        <v>0</v>
      </c>
      <c r="F2771" s="14">
        <f>IF(AND((B2771-$B$2)&gt;123,OR(((G2770*J2770/C2770*C2771)/(G2770*K2770/D2770*D2771))&lt;(4/6),((G2770*J2770/C2770*C2771)/(G2770*K2770/D2770*D2771))&gt;(6/4))),COUNTIF($E$2:E2771,1),0)</f>
        <v>0</v>
      </c>
      <c r="G2771" s="21">
        <f t="shared" si="520"/>
        <v>36176.384899696401</v>
      </c>
      <c r="H2771" s="12">
        <f t="shared" si="521"/>
        <v>4.7994181642553198</v>
      </c>
      <c r="I2771" s="12">
        <f t="shared" si="522"/>
        <v>77.007053340947863</v>
      </c>
      <c r="J2771" s="15">
        <f>IF(OR((ROW(F2771)-MATCH(MAX($F$2:F2771),$F$2:F2771,0))=1,(ROW(F2771)-MATCH(MAX($F$2:F2771),$F$2:F2771,0))&gt;123),IF(OR(((G2770*J2770/C2770*C2771)/(G2770*K2770/D2770*D2771))&lt;(4/6),((G2770*J2770/C2770*C2771)/(G2770*K2770/D2770*D2771))&gt;(6/4)),50%,((G2770*J2770/C2770*C2771)/((G2770*K2770/D2770*D2771)+(G2770*J2770/C2770*C2771)))),((G2770*J2770/C2770*C2771)/((G2770*K2770/D2770*D2771)+(G2770*J2770/C2770*C2771))))</f>
        <v>0.50914379612932925</v>
      </c>
      <c r="K2771" s="18">
        <f t="shared" si="516"/>
        <v>0.49085620387067075</v>
      </c>
      <c r="L2771" s="20">
        <f t="shared" si="517"/>
        <v>1.0372565165000478</v>
      </c>
      <c r="M2771" s="51">
        <f>IF(AND((B2771-$B$2)&gt;123,OR(((U2770*R2770/C2770*C2771)/(U2770*S2770/D2770*D2771))&lt;(4/6),((U2770*R2770/C2770*C2771)/(U2770*S2770/D2770*D2771))&gt;(6/4))),1,0)</f>
        <v>0</v>
      </c>
      <c r="N2771" s="51">
        <f>IF(AND((B2771-$B$2)&gt;123,OR(((U2770*R2770/C2770*C2771)/(U2770*S2770/D2770*D2771))&lt;(4/6),((U2770*R2770/C2770*C2771)/(U2770*S2770/D2770*D2771))&gt;(6/4))),COUNTIF($M$2:M2771,1),0)</f>
        <v>0</v>
      </c>
      <c r="O2771" s="51">
        <f>IF(OR((ROW(N2771)-MATCH(MAX($N$2:N2771),$N$2:N2771,0))=1,(ROW(N2771)-MATCH(MAX($N$2:N2771),$N$2:N2771,0))&gt;123),IF(OR(((U2770*R2770/C2770*C2771)/(U2770*S2770/D2770*D2771))&lt;(4/6),((U2770*R2770/C2770*C2771)/(U2770*S2770/D2770*D2771))&gt;(6/4)),1,0),0)</f>
        <v>0</v>
      </c>
      <c r="P2771" s="47">
        <f>IF(O2771=1,U2770/2/C2771,P2770)</f>
        <v>4.8509981495343588</v>
      </c>
      <c r="Q2771" s="47">
        <f>IF(O2771=1,U2770/2/D2771,Q2770)</f>
        <v>77.834658384261388</v>
      </c>
      <c r="R2771" s="41">
        <f>P2771*C2771/U2770</f>
        <v>0.5094977368001784</v>
      </c>
      <c r="S2771" s="41">
        <f>Q2771*D2771/U2770</f>
        <v>0.49119743158553036</v>
      </c>
      <c r="T2771" s="41">
        <f t="shared" si="523"/>
        <v>1.0372565165000491</v>
      </c>
      <c r="U2771" s="42">
        <f>P2771*C2771+Q2771*D2771</f>
        <v>36565.17731925931</v>
      </c>
      <c r="V2771" s="25">
        <f>B2771</f>
        <v>45076</v>
      </c>
      <c r="W2771">
        <f>C2771/C$2</f>
        <v>1.6694934601499158</v>
      </c>
      <c r="X2771">
        <f>D2771/D$2</f>
        <v>1.6524149050519525</v>
      </c>
      <c r="Y2771">
        <f t="shared" si="524"/>
        <v>1.8282588659629655</v>
      </c>
      <c r="AA2771" s="15">
        <f t="shared" si="525"/>
        <v>9.941465983727138E-4</v>
      </c>
      <c r="AB2771" s="15">
        <f t="shared" si="526"/>
        <v>3.8523993116013067E-4</v>
      </c>
      <c r="AC2771" s="15">
        <f t="shared" si="527"/>
        <v>6.9516838570859996E-4</v>
      </c>
    </row>
    <row r="2772" spans="1:29" x14ac:dyDescent="0.4">
      <c r="A2772" s="43">
        <f t="shared" si="518"/>
        <v>2023</v>
      </c>
      <c r="B2772" s="53">
        <v>45077</v>
      </c>
      <c r="C2772" s="45">
        <v>3798.5434</v>
      </c>
      <c r="D2772" s="45">
        <f>VLOOKUP(B2772,'H11001.CSI  中证全债'!$A$2:$B$2792,2,0)</f>
        <v>230.67009999999999</v>
      </c>
      <c r="E2772" s="14">
        <f t="shared" si="519"/>
        <v>0</v>
      </c>
      <c r="F2772" s="14">
        <f>IF(AND((B2772-$B$2)&gt;123,OR(((G2771*J2771/C2771*C2772)/(G2771*K2771/D2771*D2772))&lt;(4/6),((G2771*J2771/C2771*C2772)/(G2771*K2771/D2771*D2772))&gt;(6/4))),COUNTIF($E$2:E2772,1),0)</f>
        <v>0</v>
      </c>
      <c r="G2772" s="21">
        <f t="shared" si="520"/>
        <v>35994.022886533974</v>
      </c>
      <c r="H2772" s="12">
        <f t="shared" si="521"/>
        <v>4.7994181642553198</v>
      </c>
      <c r="I2772" s="12">
        <f t="shared" si="522"/>
        <v>77.007053340947863</v>
      </c>
      <c r="J2772" s="15">
        <f>IF(OR((ROW(F2772)-MATCH(MAX($F$2:F2772),$F$2:F2772,0))=1,(ROW(F2772)-MATCH(MAX($F$2:F2772),$F$2:F2772,0))&gt;123),IF(OR(((G2771*J2771/C2771*C2772)/(G2771*K2771/D2771*D2772))&lt;(4/6),((G2771*J2771/C2771*C2772)/(G2771*K2771/D2771*D2772))&gt;(6/4)),50%,((G2771*J2771/C2771*C2772)/((G2771*K2771/D2771*D2772)+(G2771*J2771/C2771*C2772)))),((G2771*J2771/C2771*C2772)/((G2771*K2771/D2771*D2772)+(G2771*J2771/C2771*C2772))))</f>
        <v>0.50649515474116802</v>
      </c>
      <c r="K2772" s="18">
        <f t="shared" si="516"/>
        <v>0.49350484525883198</v>
      </c>
      <c r="L2772" s="20">
        <f t="shared" si="517"/>
        <v>1.0263225571281329</v>
      </c>
      <c r="M2772" s="51">
        <f>IF(AND((B2772-$B$2)&gt;123,OR(((U2771*R2771/C2771*C2772)/(U2771*S2771/D2771*D2772))&lt;(4/6),((U2771*R2771/C2771*C2772)/(U2771*S2771/D2771*D2772))&gt;(6/4))),1,0)</f>
        <v>0</v>
      </c>
      <c r="N2772" s="51">
        <f>IF(AND((B2772-$B$2)&gt;123,OR(((U2771*R2771/C2771*C2772)/(U2771*S2771/D2771*D2772))&lt;(4/6),((U2771*R2771/C2771*C2772)/(U2771*S2771/D2771*D2772))&gt;(6/4))),COUNTIF($M$2:M2772,1),0)</f>
        <v>0</v>
      </c>
      <c r="O2772" s="51">
        <f>IF(OR((ROW(N2772)-MATCH(MAX($N$2:N2772),$N$2:N2772,0))=1,(ROW(N2772)-MATCH(MAX($N$2:N2772),$N$2:N2772,0))&gt;123),IF(OR(((U2771*R2771/C2771*C2772)/(U2771*S2771/D2771*D2772))&lt;(4/6),((U2771*R2771/C2771*C2772)/(U2771*S2771/D2771*D2772))&gt;(6/4)),1,0),0)</f>
        <v>0</v>
      </c>
      <c r="P2772" s="47">
        <f>IF(O2772=1,U2771/2/C2772,P2771)</f>
        <v>4.8509981495343588</v>
      </c>
      <c r="Q2772" s="47">
        <f>IF(O2772=1,U2771/2/D2772,Q2771)</f>
        <v>77.834658384261388</v>
      </c>
      <c r="R2772" s="41">
        <f>P2772*C2772/U2771</f>
        <v>0.50394195667199393</v>
      </c>
      <c r="S2772" s="41">
        <f>Q2772*D2772/U2771</f>
        <v>0.4910171302111192</v>
      </c>
      <c r="T2772" s="41">
        <f t="shared" si="523"/>
        <v>1.0263225571281342</v>
      </c>
      <c r="U2772" s="42">
        <f>P2772*C2772+Q2772*D2772</f>
        <v>36380.855437289363</v>
      </c>
      <c r="V2772" s="25">
        <f>B2772</f>
        <v>45077</v>
      </c>
      <c r="W2772">
        <f>C2772/C$2</f>
        <v>1.6524365166679498</v>
      </c>
      <c r="X2772">
        <f>D2772/D$2</f>
        <v>1.6529566463633105</v>
      </c>
      <c r="Y2772">
        <f t="shared" si="524"/>
        <v>1.8190427718644682</v>
      </c>
      <c r="AA2772" s="15">
        <f t="shared" si="525"/>
        <v>-1.0216837555287239E-2</v>
      </c>
      <c r="AB2772" s="15">
        <f t="shared" si="526"/>
        <v>3.2784823575582323E-4</v>
      </c>
      <c r="AC2772" s="15">
        <f t="shared" si="527"/>
        <v>-5.0409131168868138E-3</v>
      </c>
    </row>
    <row r="2773" spans="1:29" x14ac:dyDescent="0.4">
      <c r="A2773" s="43">
        <f t="shared" si="518"/>
        <v>2023</v>
      </c>
      <c r="B2773" s="53">
        <v>45078</v>
      </c>
      <c r="C2773" s="45">
        <v>3806.8679000000002</v>
      </c>
      <c r="D2773" s="45">
        <f>VLOOKUP(B2773,'H11001.CSI  中证全债'!$A$2:$B$2792,2,0)</f>
        <v>230.84649999999999</v>
      </c>
      <c r="E2773" s="14">
        <f t="shared" si="519"/>
        <v>0</v>
      </c>
      <c r="F2773" s="14">
        <f>IF(AND((B2773-$B$2)&gt;123,OR(((G2772*J2772/C2772*C2773)/(G2772*K2772/D2772*D2773))&lt;(4/6),((G2772*J2772/C2772*C2773)/(G2772*K2772/D2772*D2773))&gt;(6/4))),COUNTIF($E$2:E2773,1),0)</f>
        <v>0</v>
      </c>
      <c r="G2773" s="21">
        <f t="shared" si="520"/>
        <v>36047.559687251662</v>
      </c>
      <c r="H2773" s="12">
        <f t="shared" si="521"/>
        <v>4.7994181642553198</v>
      </c>
      <c r="I2773" s="12">
        <f t="shared" si="522"/>
        <v>77.007053340947863</v>
      </c>
      <c r="J2773" s="15">
        <f>IF(OR((ROW(F2773)-MATCH(MAX($F$2:F2773),$F$2:F2773,0))=1,(ROW(F2773)-MATCH(MAX($F$2:F2773),$F$2:F2773,0))&gt;123),IF(OR(((G2772*J2772/C2772*C2773)/(G2772*K2772/D2772*D2773))&lt;(4/6),((G2772*J2772/C2772*C2773)/(G2772*K2772/D2772*D2773))&gt;(6/4)),50%,((G2772*J2772/C2772*C2773)/((G2772*K2772/D2772*D2773)+(G2772*J2772/C2772*C2773)))),((G2772*J2772/C2772*C2773)/((G2772*K2772/D2772*D2773)+(G2772*J2772/C2772*C2773))))</f>
        <v>0.50685125724729785</v>
      </c>
      <c r="K2773" s="18">
        <f t="shared" si="516"/>
        <v>0.49314874275270215</v>
      </c>
      <c r="L2773" s="20">
        <f t="shared" si="517"/>
        <v>1.0277857638206878</v>
      </c>
      <c r="M2773" s="51">
        <f>IF(AND((B2773-$B$2)&gt;123,OR(((U2772*R2772/C2772*C2773)/(U2772*S2772/D2772*D2773))&lt;(4/6),((U2772*R2772/C2772*C2773)/(U2772*S2772/D2772*D2773))&gt;(6/4))),1,0)</f>
        <v>0</v>
      </c>
      <c r="N2773" s="51">
        <f>IF(AND((B2773-$B$2)&gt;123,OR(((U2772*R2772/C2772*C2773)/(U2772*S2772/D2772*D2773))&lt;(4/6),((U2772*R2772/C2772*C2773)/(U2772*S2772/D2772*D2773))&gt;(6/4))),COUNTIF($M$2:M2773,1),0)</f>
        <v>0</v>
      </c>
      <c r="O2773" s="51">
        <f>IF(OR((ROW(N2773)-MATCH(MAX($N$2:N2773),$N$2:N2773,0))=1,(ROW(N2773)-MATCH(MAX($N$2:N2773),$N$2:N2773,0))&gt;123),IF(OR(((U2772*R2772/C2772*C2773)/(U2772*S2772/D2772*D2773))&lt;(4/6),((U2772*R2772/C2772*C2773)/(U2772*S2772/D2772*D2773))&gt;(6/4)),1,0),0)</f>
        <v>0</v>
      </c>
      <c r="P2773" s="47">
        <f>IF(O2773=1,U2772/2/C2773,P2772)</f>
        <v>4.8509981495343588</v>
      </c>
      <c r="Q2773" s="47">
        <f>IF(O2773=1,U2772/2/D2773,Q2772)</f>
        <v>77.834658384261388</v>
      </c>
      <c r="R2773" s="41">
        <f>P2773*C2773/U2772</f>
        <v>0.50760513782458994</v>
      </c>
      <c r="S2773" s="41">
        <f>Q2773*D2773/U2772</f>
        <v>0.49388224247981377</v>
      </c>
      <c r="T2773" s="41">
        <f t="shared" si="523"/>
        <v>1.0277857638206886</v>
      </c>
      <c r="U2773" s="42">
        <f>P2773*C2773+Q2773*D2773</f>
        <v>36434.967605124148</v>
      </c>
      <c r="V2773" s="25">
        <f>B2773</f>
        <v>45078</v>
      </c>
      <c r="W2773">
        <f>C2773/C$2</f>
        <v>1.6560578278745042</v>
      </c>
      <c r="X2773">
        <f>D2773/D$2</f>
        <v>1.6542207094231456</v>
      </c>
      <c r="Y2773">
        <f t="shared" si="524"/>
        <v>1.8217483802562073</v>
      </c>
      <c r="AA2773" s="15">
        <f t="shared" si="525"/>
        <v>2.1914979304964444E-3</v>
      </c>
      <c r="AB2773" s="15">
        <f t="shared" si="526"/>
        <v>7.6472850187347952E-4</v>
      </c>
      <c r="AC2773" s="15">
        <f t="shared" si="527"/>
        <v>1.4873803044037626E-3</v>
      </c>
    </row>
    <row r="2774" spans="1:29" x14ac:dyDescent="0.4">
      <c r="A2774" s="43">
        <f t="shared" si="518"/>
        <v>2023</v>
      </c>
      <c r="B2774" s="53">
        <v>45079</v>
      </c>
      <c r="C2774" s="45">
        <v>3861.8337000000001</v>
      </c>
      <c r="D2774" s="45">
        <f>VLOOKUP(B2774,'H11001.CSI  中证全债'!$A$2:$B$2792,2,0)</f>
        <v>230.74449999999999</v>
      </c>
      <c r="E2774" s="14">
        <f t="shared" si="519"/>
        <v>0</v>
      </c>
      <c r="F2774" s="14">
        <f>IF(AND((B2774-$B$2)&gt;123,OR(((G2773*J2773/C2773*C2774)/(G2773*K2773/D2773*D2774))&lt;(4/6),((G2773*J2773/C2773*C2774)/(G2773*K2773/D2773*D2774))&gt;(6/4))),COUNTIF($E$2:E2774,1),0)</f>
        <v>0</v>
      </c>
      <c r="G2774" s="21">
        <f t="shared" si="520"/>
        <v>36303.50882674371</v>
      </c>
      <c r="H2774" s="12">
        <f t="shared" si="521"/>
        <v>4.7994181642553198</v>
      </c>
      <c r="I2774" s="12">
        <f t="shared" si="522"/>
        <v>77.007053340947863</v>
      </c>
      <c r="J2774" s="15">
        <f>IF(OR((ROW(F2774)-MATCH(MAX($F$2:F2774),$F$2:F2774,0))=1,(ROW(F2774)-MATCH(MAX($F$2:F2774),$F$2:F2774,0))&gt;123),IF(OR(((G2773*J2773/C2773*C2774)/(G2773*K2773/D2773*D2774))&lt;(4/6),((G2773*J2773/C2773*C2774)/(G2773*K2773/D2773*D2774))&gt;(6/4)),50%,((G2773*J2773/C2773*C2774)/((G2773*K2773/D2773*D2774)+(G2773*J2773/C2773*C2774)))),((G2773*J2773/C2773*C2774)/((G2773*K2773/D2773*D2774)+(G2773*J2773/C2773*C2774))))</f>
        <v>0.51054444614619432</v>
      </c>
      <c r="K2774" s="18">
        <f t="shared" si="516"/>
        <v>0.48945555385380568</v>
      </c>
      <c r="L2774" s="20">
        <f t="shared" si="517"/>
        <v>1.043086429659122</v>
      </c>
      <c r="M2774" s="51">
        <f>IF(AND((B2774-$B$2)&gt;123,OR(((U2773*R2773/C2773*C2774)/(U2773*S2773/D2773*D2774))&lt;(4/6),((U2773*R2773/C2773*C2774)/(U2773*S2773/D2773*D2774))&gt;(6/4))),1,0)</f>
        <v>0</v>
      </c>
      <c r="N2774" s="51">
        <f>IF(AND((B2774-$B$2)&gt;123,OR(((U2773*R2773/C2773*C2774)/(U2773*S2773/D2773*D2774))&lt;(4/6),((U2773*R2773/C2773*C2774)/(U2773*S2773/D2773*D2774))&gt;(6/4))),COUNTIF($M$2:M2774,1),0)</f>
        <v>0</v>
      </c>
      <c r="O2774" s="51">
        <f>IF(OR((ROW(N2774)-MATCH(MAX($N$2:N2774),$N$2:N2774,0))=1,(ROW(N2774)-MATCH(MAX($N$2:N2774),$N$2:N2774,0))&gt;123),IF(OR(((U2773*R2773/C2773*C2774)/(U2773*S2773/D2773*D2774))&lt;(4/6),((U2773*R2773/C2773*C2774)/(U2773*S2773/D2773*D2774))&gt;(6/4)),1,0),0)</f>
        <v>0</v>
      </c>
      <c r="P2774" s="47">
        <f>IF(O2774=1,U2773/2/C2774,P2773)</f>
        <v>4.8509981495343588</v>
      </c>
      <c r="Q2774" s="47">
        <f>IF(O2774=1,U2773/2/D2774,Q2773)</f>
        <v>77.834658384261388</v>
      </c>
      <c r="R2774" s="41">
        <f>P2774*C2774/U2773</f>
        <v>0.51416947410362857</v>
      </c>
      <c r="S2774" s="41">
        <f>Q2774*D2774/U2773</f>
        <v>0.49293084396818154</v>
      </c>
      <c r="T2774" s="41">
        <f t="shared" si="523"/>
        <v>1.0430864296591227</v>
      </c>
      <c r="U2774" s="42">
        <f>P2774*C2774+Q2774*D2774</f>
        <v>36693.667464056627</v>
      </c>
      <c r="V2774" s="25">
        <f>B2774</f>
        <v>45079</v>
      </c>
      <c r="W2774">
        <f>C2774/C$2</f>
        <v>1.6799689657827526</v>
      </c>
      <c r="X2774">
        <f>D2774/D$2</f>
        <v>1.6534897886062341</v>
      </c>
      <c r="Y2774">
        <f t="shared" si="524"/>
        <v>1.8346833732028314</v>
      </c>
      <c r="AA2774" s="15">
        <f t="shared" si="525"/>
        <v>1.4438588741153779E-2</v>
      </c>
      <c r="AB2774" s="15">
        <f t="shared" si="526"/>
        <v>-4.4185205320423915E-4</v>
      </c>
      <c r="AC2774" s="15">
        <f t="shared" si="527"/>
        <v>7.1003180718101078E-3</v>
      </c>
    </row>
    <row r="2775" spans="1:29" x14ac:dyDescent="0.4">
      <c r="A2775" s="43">
        <f t="shared" si="518"/>
        <v>2023</v>
      </c>
      <c r="B2775" s="53">
        <v>45082</v>
      </c>
      <c r="C2775" s="45">
        <v>3844.2492000000002</v>
      </c>
      <c r="D2775" s="45">
        <f>VLOOKUP(B2775,'H11001.CSI  中证全债'!$A$2:$B$2792,2,0)</f>
        <v>230.8227</v>
      </c>
      <c r="E2775" s="14">
        <f t="shared" si="519"/>
        <v>0</v>
      </c>
      <c r="F2775" s="14">
        <f>IF(AND((B2775-$B$2)&gt;123,OR(((G2774*J2774/C2774*C2775)/(G2774*K2774/D2774*D2775))&lt;(4/6),((G2774*J2774/C2774*C2775)/(G2774*K2774/D2774*D2775))&gt;(6/4))),COUNTIF($E$2:E2775,1),0)</f>
        <v>0</v>
      </c>
      <c r="G2775" s="21">
        <f t="shared" si="520"/>
        <v>36225.135409605624</v>
      </c>
      <c r="H2775" s="12">
        <f t="shared" si="521"/>
        <v>4.7994181642553198</v>
      </c>
      <c r="I2775" s="12">
        <f t="shared" si="522"/>
        <v>77.007053340947863</v>
      </c>
      <c r="J2775" s="15">
        <f>IF(OR((ROW(F2775)-MATCH(MAX($F$2:F2775),$F$2:F2775,0))=1,(ROW(F2775)-MATCH(MAX($F$2:F2775),$F$2:F2775,0))&gt;123),IF(OR(((G2774*J2774/C2774*C2775)/(G2774*K2774/D2774*D2775))&lt;(4/6),((G2774*J2774/C2774*C2775)/(G2774*K2774/D2774*D2775))&gt;(6/4)),50%,((G2774*J2774/C2774*C2775)/((G2774*K2774/D2774*D2775)+(G2774*J2774/C2774*C2775)))),((G2774*J2774/C2774*C2775)/((G2774*K2774/D2774*D2775)+(G2774*J2774/C2774*C2775))))</f>
        <v>0.50931926767930502</v>
      </c>
      <c r="K2775" s="18">
        <f t="shared" si="516"/>
        <v>0.49068073232069498</v>
      </c>
      <c r="L2775" s="20">
        <f t="shared" si="517"/>
        <v>1.0379850565365758</v>
      </c>
      <c r="M2775" s="51">
        <f>IF(AND((B2775-$B$2)&gt;123,OR(((U2774*R2774/C2774*C2775)/(U2774*S2774/D2774*D2775))&lt;(4/6),((U2774*R2774/C2774*C2775)/(U2774*S2774/D2774*D2775))&gt;(6/4))),1,0)</f>
        <v>0</v>
      </c>
      <c r="N2775" s="51">
        <f>IF(AND((B2775-$B$2)&gt;123,OR(((U2774*R2774/C2774*C2775)/(U2774*S2774/D2774*D2775))&lt;(4/6),((U2774*R2774/C2774*C2775)/(U2774*S2774/D2774*D2775))&gt;(6/4))),COUNTIF($M$2:M2775,1),0)</f>
        <v>0</v>
      </c>
      <c r="O2775" s="51">
        <f>IF(OR((ROW(N2775)-MATCH(MAX($N$2:N2775),$N$2:N2775,0))=1,(ROW(N2775)-MATCH(MAX($N$2:N2775),$N$2:N2775,0))&gt;123),IF(OR(((U2774*R2774/C2774*C2775)/(U2774*S2774/D2774*D2775))&lt;(4/6),((U2774*R2774/C2774*C2775)/(U2774*S2774/D2774*D2775))&gt;(6/4)),1,0),0)</f>
        <v>0</v>
      </c>
      <c r="P2775" s="47">
        <f>IF(O2775=1,U2774/2/C2775,P2774)</f>
        <v>4.8509981495343588</v>
      </c>
      <c r="Q2775" s="47">
        <f>IF(O2775=1,U2774/2/D2775,Q2774)</f>
        <v>77.834658384261388</v>
      </c>
      <c r="R2775" s="41">
        <f>P2775*C2775/U2774</f>
        <v>0.50821972957094219</v>
      </c>
      <c r="S2775" s="41">
        <f>Q2775*D2775/U2774</f>
        <v>0.48962143180240836</v>
      </c>
      <c r="T2775" s="41">
        <f t="shared" si="523"/>
        <v>1.037985056536576</v>
      </c>
      <c r="U2775" s="42">
        <f>P2775*C2775+Q2775*D2775</f>
        <v>36614.451757381787</v>
      </c>
      <c r="V2775" s="25">
        <f>B2775</f>
        <v>45082</v>
      </c>
      <c r="W2775">
        <f>C2775/C$2</f>
        <v>1.6723193835962367</v>
      </c>
      <c r="X2775">
        <f>D2775/D$2</f>
        <v>1.6540501612325329</v>
      </c>
      <c r="Y2775">
        <f t="shared" si="524"/>
        <v>1.8307225878690894</v>
      </c>
      <c r="AA2775" s="15">
        <f t="shared" si="525"/>
        <v>-4.5534068440078457E-3</v>
      </c>
      <c r="AB2775" s="15">
        <f t="shared" si="526"/>
        <v>3.3890298576988442E-4</v>
      </c>
      <c r="AC2775" s="15">
        <f t="shared" si="527"/>
        <v>-2.1588386266495618E-3</v>
      </c>
    </row>
    <row r="2776" spans="1:29" x14ac:dyDescent="0.4">
      <c r="A2776" s="43">
        <f t="shared" si="518"/>
        <v>2023</v>
      </c>
      <c r="B2776" s="53">
        <v>45083</v>
      </c>
      <c r="C2776" s="45">
        <v>3808.1628999999998</v>
      </c>
      <c r="D2776" s="45">
        <f>VLOOKUP(B2776,'H11001.CSI  中证全债'!$A$2:$B$2792,2,0)</f>
        <v>230.93459999999999</v>
      </c>
      <c r="E2776" s="14">
        <f t="shared" si="519"/>
        <v>0</v>
      </c>
      <c r="F2776" s="14">
        <f>IF(AND((B2776-$B$2)&gt;123,OR(((G2775*J2775/C2775*C2776)/(G2775*K2775/D2775*D2776))&lt;(4/6),((G2775*J2775/C2775*C2776)/(G2775*K2775/D2775*D2776))&gt;(6/4))),COUNTIF($E$2:E2776,1),0)</f>
        <v>0</v>
      </c>
      <c r="G2776" s="21">
        <f t="shared" si="520"/>
        <v>36060.559255173706</v>
      </c>
      <c r="H2776" s="12">
        <f t="shared" si="521"/>
        <v>4.7994181642553198</v>
      </c>
      <c r="I2776" s="12">
        <f t="shared" si="522"/>
        <v>77.007053340947863</v>
      </c>
      <c r="J2776" s="15">
        <f>IF(OR((ROW(F2776)-MATCH(MAX($F$2:F2776),$F$2:F2776,0))=1,(ROW(F2776)-MATCH(MAX($F$2:F2776),$F$2:F2776,0))&gt;123),IF(OR(((G2775*J2775/C2775*C2776)/(G2775*K2775/D2775*D2776))&lt;(4/6),((G2775*J2775/C2775*C2776)/(G2775*K2775/D2775*D2776))&gt;(6/4)),50%,((G2775*J2775/C2775*C2776)/((G2775*K2775/D2775*D2776)+(G2775*J2775/C2775*C2776)))),((G2775*J2775/C2775*C2776)/((G2775*K2775/D2775*D2776)+(G2775*J2775/C2775*C2776))))</f>
        <v>0.50684089687491418</v>
      </c>
      <c r="K2776" s="18">
        <f t="shared" si="516"/>
        <v>0.49315910312508582</v>
      </c>
      <c r="L2776" s="20">
        <f t="shared" si="517"/>
        <v>1.0277431637439693</v>
      </c>
      <c r="M2776" s="51">
        <f>IF(AND((B2776-$B$2)&gt;123,OR(((U2775*R2775/C2775*C2776)/(U2775*S2775/D2775*D2776))&lt;(4/6),((U2775*R2775/C2775*C2776)/(U2775*S2775/D2775*D2776))&gt;(6/4))),1,0)</f>
        <v>0</v>
      </c>
      <c r="N2776" s="51">
        <f>IF(AND((B2776-$B$2)&gt;123,OR(((U2775*R2775/C2775*C2776)/(U2775*S2775/D2775*D2776))&lt;(4/6),((U2775*R2775/C2775*C2776)/(U2775*S2775/D2775*D2776))&gt;(6/4))),COUNTIF($M$2:M2776,1),0)</f>
        <v>0</v>
      </c>
      <c r="O2776" s="51">
        <f>IF(OR((ROW(N2776)-MATCH(MAX($N$2:N2776),$N$2:N2776,0))=1,(ROW(N2776)-MATCH(MAX($N$2:N2776),$N$2:N2776,0))&gt;123),IF(OR(((U2775*R2775/C2775*C2776)/(U2775*S2775/D2775*D2776))&lt;(4/6),((U2775*R2775/C2775*C2776)/(U2775*S2775/D2775*D2776))&gt;(6/4)),1,0),0)</f>
        <v>0</v>
      </c>
      <c r="P2776" s="47">
        <f>IF(O2776=1,U2775/2/C2776,P2775)</f>
        <v>4.8509981495343588</v>
      </c>
      <c r="Q2776" s="47">
        <f>IF(O2776=1,U2775/2/D2776,Q2775)</f>
        <v>77.834658384261388</v>
      </c>
      <c r="R2776" s="41">
        <f>P2776*C2776/U2775</f>
        <v>0.5045382436267396</v>
      </c>
      <c r="S2776" s="41">
        <f>Q2776*D2776/U2775</f>
        <v>0.49091860829193468</v>
      </c>
      <c r="T2776" s="41">
        <f t="shared" si="523"/>
        <v>1.0277431637439698</v>
      </c>
      <c r="U2776" s="42">
        <f>P2776*C2776+Q2776*D2776</f>
        <v>36448.106881131447</v>
      </c>
      <c r="V2776" s="25">
        <f>B2776</f>
        <v>45083</v>
      </c>
      <c r="W2776">
        <f>C2776/C$2</f>
        <v>1.6566211767858485</v>
      </c>
      <c r="X2776">
        <f>D2776/D$2</f>
        <v>1.654852024364027</v>
      </c>
      <c r="Y2776">
        <f t="shared" si="524"/>
        <v>1.8224053440565724</v>
      </c>
      <c r="AA2776" s="15">
        <f t="shared" si="525"/>
        <v>-9.3870865603614684E-3</v>
      </c>
      <c r="AB2776" s="15">
        <f t="shared" si="526"/>
        <v>4.8478767469584128E-4</v>
      </c>
      <c r="AC2776" s="15">
        <f t="shared" si="527"/>
        <v>-4.5431480813256098E-3</v>
      </c>
    </row>
    <row r="2777" spans="1:29" x14ac:dyDescent="0.4">
      <c r="A2777" s="43">
        <f t="shared" si="518"/>
        <v>2023</v>
      </c>
      <c r="B2777" s="53">
        <v>45084</v>
      </c>
      <c r="C2777" s="45">
        <v>3789.3418000000001</v>
      </c>
      <c r="D2777" s="45">
        <f>VLOOKUP(B2777,'H11001.CSI  中证全债'!$A$2:$B$2792,2,0)</f>
        <v>231.04820000000001</v>
      </c>
      <c r="E2777" s="14">
        <f t="shared" si="519"/>
        <v>0</v>
      </c>
      <c r="F2777" s="14">
        <f>IF(AND((B2777-$B$2)&gt;123,OR(((G2776*J2776/C2776*C2777)/(G2776*K2776/D2776*D2777))&lt;(4/6),((G2776*J2776/C2776*C2777)/(G2776*K2776/D2776*D2777))&gt;(6/4))),COUNTIF($E$2:E2777,1),0)</f>
        <v>0</v>
      </c>
      <c r="G2777" s="21">
        <f t="shared" si="520"/>
        <v>35978.976927221978</v>
      </c>
      <c r="H2777" s="12">
        <f t="shared" si="521"/>
        <v>4.7994181642553198</v>
      </c>
      <c r="I2777" s="12">
        <f t="shared" si="522"/>
        <v>77.007053340947863</v>
      </c>
      <c r="J2777" s="15">
        <f>IF(OR((ROW(F2777)-MATCH(MAX($F$2:F2777),$F$2:F2777,0))=1,(ROW(F2777)-MATCH(MAX($F$2:F2777),$F$2:F2777,0))&gt;123),IF(OR(((G2776*J2776/C2776*C2777)/(G2776*K2776/D2776*D2777))&lt;(4/6),((G2776*J2776/C2776*C2777)/(G2776*K2776/D2776*D2777))&gt;(6/4)),50%,((G2776*J2776/C2776*C2777)/((G2776*K2776/D2776*D2777)+(G2776*J2776/C2776*C2777)))),((G2776*J2776/C2776*C2777)/((G2776*K2776/D2776*D2777)+(G2776*J2776/C2776*C2777))))</f>
        <v>0.50547951661548818</v>
      </c>
      <c r="K2777" s="18">
        <f t="shared" si="516"/>
        <v>0.49452048338451182</v>
      </c>
      <c r="L2777" s="20">
        <f t="shared" si="517"/>
        <v>1.0221609288172906</v>
      </c>
      <c r="M2777" s="51">
        <f>IF(AND((B2777-$B$2)&gt;123,OR(((U2776*R2776/C2776*C2777)/(U2776*S2776/D2776*D2777))&lt;(4/6),((U2776*R2776/C2776*C2777)/(U2776*S2776/D2776*D2777))&gt;(6/4))),1,0)</f>
        <v>0</v>
      </c>
      <c r="N2777" s="51">
        <f>IF(AND((B2777-$B$2)&gt;123,OR(((U2776*R2776/C2776*C2777)/(U2776*S2776/D2776*D2777))&lt;(4/6),((U2776*R2776/C2776*C2777)/(U2776*S2776/D2776*D2777))&gt;(6/4))),COUNTIF($M$2:M2777,1),0)</f>
        <v>0</v>
      </c>
      <c r="O2777" s="51">
        <f>IF(OR((ROW(N2777)-MATCH(MAX($N$2:N2777),$N$2:N2777,0))=1,(ROW(N2777)-MATCH(MAX($N$2:N2777),$N$2:N2777,0))&gt;123),IF(OR(((U2776*R2776/C2776*C2777)/(U2776*S2776/D2776*D2777))&lt;(4/6),((U2776*R2776/C2776*C2777)/(U2776*S2776/D2776*D2777))&gt;(6/4)),1,0),0)</f>
        <v>0</v>
      </c>
      <c r="P2777" s="47">
        <f>IF(O2777=1,U2776/2/C2777,P2776)</f>
        <v>4.8509981495343588</v>
      </c>
      <c r="Q2777" s="47">
        <f>IF(O2777=1,U2776/2/D2777,Q2776)</f>
        <v>77.834658384261388</v>
      </c>
      <c r="R2777" s="41">
        <f>P2777*C2777/U2776</f>
        <v>0.50433593491433948</v>
      </c>
      <c r="S2777" s="41">
        <f>Q2777*D2777/U2776</f>
        <v>0.49340169507152865</v>
      </c>
      <c r="T2777" s="41">
        <f t="shared" si="523"/>
        <v>1.022160928817291</v>
      </c>
      <c r="U2777" s="42">
        <f>P2777*C2777+Q2777*D2777</f>
        <v>36365.647777051701</v>
      </c>
      <c r="V2777" s="25">
        <f>B2777</f>
        <v>45084</v>
      </c>
      <c r="W2777">
        <f>C2777/C$2</f>
        <v>1.6484336507663067</v>
      </c>
      <c r="X2777">
        <f>D2777/D$2</f>
        <v>1.6556660695091365</v>
      </c>
      <c r="Y2777">
        <f t="shared" si="524"/>
        <v>1.818282388852585</v>
      </c>
      <c r="AA2777" s="15">
        <f t="shared" si="525"/>
        <v>-4.942304332621883E-3</v>
      </c>
      <c r="AB2777" s="15">
        <f t="shared" si="526"/>
        <v>4.9191416097915663E-4</v>
      </c>
      <c r="AC2777" s="15">
        <f t="shared" si="527"/>
        <v>-2.2623700141319869E-3</v>
      </c>
    </row>
    <row r="2778" spans="1:29" x14ac:dyDescent="0.4">
      <c r="A2778" s="43">
        <f t="shared" si="518"/>
        <v>2023</v>
      </c>
      <c r="B2778" s="53">
        <v>45085</v>
      </c>
      <c r="C2778" s="45">
        <v>3820.1867000000002</v>
      </c>
      <c r="D2778" s="45">
        <f>VLOOKUP(B2778,'H11001.CSI  中证全债'!$A$2:$B$2792,2,0)</f>
        <v>231.0256</v>
      </c>
      <c r="E2778" s="14">
        <f t="shared" si="519"/>
        <v>0</v>
      </c>
      <c r="F2778" s="14">
        <f>IF(AND((B2778-$B$2)&gt;123,OR(((G2777*J2777/C2777*C2778)/(G2777*K2777/D2777*D2778))&lt;(4/6),((G2777*J2777/C2777*C2778)/(G2777*K2777/D2777*D2778))&gt;(6/4))),COUNTIF($E$2:E2778,1),0)</f>
        <v>0</v>
      </c>
      <c r="G2778" s="21">
        <f t="shared" si="520"/>
        <v>36125.274141151109</v>
      </c>
      <c r="H2778" s="12">
        <f t="shared" si="521"/>
        <v>4.7994181642553198</v>
      </c>
      <c r="I2778" s="12">
        <f t="shared" si="522"/>
        <v>77.007053340947863</v>
      </c>
      <c r="J2778" s="15">
        <f>IF(OR((ROW(F2778)-MATCH(MAX($F$2:F2778),$F$2:F2778,0))=1,(ROW(F2778)-MATCH(MAX($F$2:F2778),$F$2:F2778,0))&gt;123),IF(OR(((G2777*J2777/C2777*C2778)/(G2777*K2777/D2777*D2778))&lt;(4/6),((G2777*J2777/C2777*C2778)/(G2777*K2777/D2777*D2778))&gt;(6/4)),50%,((G2777*J2777/C2777*C2778)/((G2777*K2777/D2777*D2778)+(G2777*J2777/C2777*C2778)))),((G2777*J2777/C2777*C2778)/((G2777*K2777/D2777*D2778)+(G2777*J2777/C2777*C2778))))</f>
        <v>0.5075303613527784</v>
      </c>
      <c r="K2778" s="18">
        <f t="shared" si="516"/>
        <v>0.4924696386472216</v>
      </c>
      <c r="L2778" s="20">
        <f t="shared" si="517"/>
        <v>1.0305820329288269</v>
      </c>
      <c r="M2778" s="51">
        <f>IF(AND((B2778-$B$2)&gt;123,OR(((U2777*R2777/C2777*C2778)/(U2777*S2777/D2777*D2778))&lt;(4/6),((U2777*R2777/C2777*C2778)/(U2777*S2777/D2777*D2778))&gt;(6/4))),1,0)</f>
        <v>0</v>
      </c>
      <c r="N2778" s="51">
        <f>IF(AND((B2778-$B$2)&gt;123,OR(((U2777*R2777/C2777*C2778)/(U2777*S2777/D2777*D2778))&lt;(4/6),((U2777*R2777/C2777*C2778)/(U2777*S2777/D2777*D2778))&gt;(6/4))),COUNTIF($M$2:M2778,1),0)</f>
        <v>0</v>
      </c>
      <c r="O2778" s="51">
        <f>IF(OR((ROW(N2778)-MATCH(MAX($N$2:N2778),$N$2:N2778,0))=1,(ROW(N2778)-MATCH(MAX($N$2:N2778),$N$2:N2778,0))&gt;123),IF(OR(((U2777*R2777/C2777*C2778)/(U2777*S2777/D2777*D2778))&lt;(4/6),((U2777*R2777/C2777*C2778)/(U2777*S2777/D2777*D2778))&gt;(6/4)),1,0),0)</f>
        <v>0</v>
      </c>
      <c r="P2778" s="47">
        <f>IF(O2778=1,U2777/2/C2778,P2777)</f>
        <v>4.8509981495343588</v>
      </c>
      <c r="Q2778" s="47">
        <f>IF(O2778=1,U2777/2/D2778,Q2777)</f>
        <v>77.834658384261388</v>
      </c>
      <c r="R2778" s="41">
        <f>P2778*C2778/U2777</f>
        <v>0.50959407422600855</v>
      </c>
      <c r="S2778" s="41">
        <f>Q2778*D2778/U2777</f>
        <v>0.49447211181994433</v>
      </c>
      <c r="T2778" s="41">
        <f t="shared" si="523"/>
        <v>1.0305820329288271</v>
      </c>
      <c r="U2778" s="42">
        <f>P2778*C2778+Q2778*D2778</f>
        <v>36513.51726659479</v>
      </c>
      <c r="V2778" s="25">
        <f>B2778</f>
        <v>45085</v>
      </c>
      <c r="W2778">
        <f>C2778/C$2</f>
        <v>1.661851751797605</v>
      </c>
      <c r="X2778">
        <f>D2778/D$2</f>
        <v>1.6555041203869578</v>
      </c>
      <c r="Y2778">
        <f t="shared" si="524"/>
        <v>1.8256758633297394</v>
      </c>
      <c r="AA2778" s="15">
        <f t="shared" si="525"/>
        <v>8.1399096803567161E-3</v>
      </c>
      <c r="AB2778" s="15">
        <f t="shared" si="526"/>
        <v>-9.7815087934161049E-5</v>
      </c>
      <c r="AC2778" s="15">
        <f t="shared" si="527"/>
        <v>4.0661860459529908E-3</v>
      </c>
    </row>
    <row r="2779" spans="1:29" x14ac:dyDescent="0.4">
      <c r="A2779" s="43">
        <f t="shared" si="518"/>
        <v>2023</v>
      </c>
      <c r="B2779" s="53">
        <v>45086</v>
      </c>
      <c r="C2779" s="45">
        <v>3836.7026000000001</v>
      </c>
      <c r="D2779" s="45">
        <f>VLOOKUP(B2779,'H11001.CSI  中证全债'!$A$2:$B$2792,2,0)</f>
        <v>231.15860000000001</v>
      </c>
      <c r="E2779" s="14">
        <f t="shared" si="519"/>
        <v>0</v>
      </c>
      <c r="F2779" s="14">
        <f>IF(AND((B2779-$B$2)&gt;123,OR(((G2778*J2778/C2778*C2779)/(G2778*K2778/D2778*D2779))&lt;(4/6),((G2778*J2778/C2778*C2779)/(G2778*K2778/D2778*D2779))&gt;(6/4))),COUNTIF($E$2:E2779,1),0)</f>
        <v>0</v>
      </c>
      <c r="G2779" s="21">
        <f t="shared" si="520"/>
        <v>36214.782789704477</v>
      </c>
      <c r="H2779" s="12">
        <f t="shared" si="521"/>
        <v>4.7994181642553198</v>
      </c>
      <c r="I2779" s="12">
        <f t="shared" si="522"/>
        <v>77.007053340947863</v>
      </c>
      <c r="J2779" s="15">
        <f>IF(OR((ROW(F2779)-MATCH(MAX($F$2:F2779),$F$2:F2779,0))=1,(ROW(F2779)-MATCH(MAX($F$2:F2779),$F$2:F2779,0))&gt;123),IF(OR(((G2778*J2778/C2778*C2779)/(G2778*K2778/D2778*D2779))&lt;(4/6),((G2778*J2778/C2778*C2779)/(G2778*K2778/D2778*D2779))&gt;(6/4)),50%,((G2778*J2778/C2778*C2779)/((G2778*K2778/D2778*D2779)+(G2778*J2778/C2778*C2779)))),((G2778*J2778/C2778*C2779)/((G2778*K2778/D2778*D2779)+(G2778*J2778/C2778*C2779))))</f>
        <v>0.5084647409377957</v>
      </c>
      <c r="K2779" s="18">
        <f t="shared" si="516"/>
        <v>0.4915352590622043</v>
      </c>
      <c r="L2779" s="20">
        <f t="shared" si="517"/>
        <v>1.0344420498091855</v>
      </c>
      <c r="M2779" s="51">
        <f>IF(AND((B2779-$B$2)&gt;123,OR(((U2778*R2778/C2778*C2779)/(U2778*S2778/D2778*D2779))&lt;(4/6),((U2778*R2778/C2778*C2779)/(U2778*S2778/D2778*D2779))&gt;(6/4))),1,0)</f>
        <v>0</v>
      </c>
      <c r="N2779" s="51">
        <f>IF(AND((B2779-$B$2)&gt;123,OR(((U2778*R2778/C2778*C2779)/(U2778*S2778/D2778*D2779))&lt;(4/6),((U2778*R2778/C2778*C2779)/(U2778*S2778/D2778*D2779))&gt;(6/4))),COUNTIF($M$2:M2779,1),0)</f>
        <v>0</v>
      </c>
      <c r="O2779" s="51">
        <f>IF(OR((ROW(N2779)-MATCH(MAX($N$2:N2779),$N$2:N2779,0))=1,(ROW(N2779)-MATCH(MAX($N$2:N2779),$N$2:N2779,0))&gt;123),IF(OR(((U2778*R2778/C2778*C2779)/(U2778*S2778/D2778*D2779))&lt;(4/6),((U2778*R2778/C2778*C2779)/(U2778*S2778/D2778*D2779))&gt;(6/4)),1,0),0)</f>
        <v>0</v>
      </c>
      <c r="P2779" s="47">
        <f>IF(O2779=1,U2778/2/C2779,P2778)</f>
        <v>4.8509981495343588</v>
      </c>
      <c r="Q2779" s="47">
        <f>IF(O2779=1,U2778/2/D2779,Q2778)</f>
        <v>77.834658384261388</v>
      </c>
      <c r="R2779" s="41">
        <f>P2779*C2779/U2778</f>
        <v>0.50972457890111611</v>
      </c>
      <c r="S2779" s="41">
        <f>Q2779*D2779/U2778</f>
        <v>0.49275315035302414</v>
      </c>
      <c r="T2779" s="41">
        <f t="shared" si="523"/>
        <v>1.0344420498091855</v>
      </c>
      <c r="U2779" s="42">
        <f>P2779*C2779+Q2779*D2779</f>
        <v>36603.987876497791</v>
      </c>
      <c r="V2779" s="25">
        <f>B2779</f>
        <v>45086</v>
      </c>
      <c r="W2779">
        <f>C2779/C$2</f>
        <v>1.6690364732531071</v>
      </c>
      <c r="X2779">
        <f>D2779/D$2</f>
        <v>1.6564571838050877</v>
      </c>
      <c r="Y2779">
        <f t="shared" si="524"/>
        <v>1.8301993938248895</v>
      </c>
      <c r="AA2779" s="15">
        <f t="shared" si="525"/>
        <v>4.3233227318444367E-3</v>
      </c>
      <c r="AB2779" s="15">
        <f t="shared" si="526"/>
        <v>5.7569377592803228E-4</v>
      </c>
      <c r="AC2779" s="15">
        <f t="shared" si="527"/>
        <v>2.4777292541404705E-3</v>
      </c>
    </row>
    <row r="2780" spans="1:29" x14ac:dyDescent="0.4">
      <c r="A2780" s="43">
        <f t="shared" si="518"/>
        <v>2023</v>
      </c>
      <c r="B2780" s="53">
        <v>45089</v>
      </c>
      <c r="C2780" s="45">
        <v>3844.4324000000001</v>
      </c>
      <c r="D2780" s="45">
        <f>VLOOKUP(B2780,'H11001.CSI  中证全债'!$A$2:$B$2792,2,0)</f>
        <v>231.2604</v>
      </c>
      <c r="E2780" s="14">
        <f t="shared" si="519"/>
        <v>0</v>
      </c>
      <c r="F2780" s="14">
        <f>IF(AND((B2780-$B$2)&gt;123,OR(((G2779*J2779/C2779*C2780)/(G2779*K2779/D2779*D2780))&lt;(4/6),((G2779*J2779/C2779*C2780)/(G2779*K2779/D2779*D2780))&gt;(6/4))),COUNTIF($E$2:E2780,1),0)</f>
        <v>0</v>
      </c>
      <c r="G2780" s="21">
        <f t="shared" si="520"/>
        <v>36259.720650260642</v>
      </c>
      <c r="H2780" s="12">
        <f t="shared" si="521"/>
        <v>4.7994181642553198</v>
      </c>
      <c r="I2780" s="12">
        <f t="shared" si="522"/>
        <v>77.007053340947863</v>
      </c>
      <c r="J2780" s="15">
        <f>IF(OR((ROW(F2780)-MATCH(MAX($F$2:F2780),$F$2:F2780,0))=1,(ROW(F2780)-MATCH(MAX($F$2:F2780),$F$2:F2780,0))&gt;123),IF(OR(((G2779*J2779/C2779*C2780)/(G2779*K2779/D2779*D2780))&lt;(4/6),((G2779*J2779/C2779*C2780)/(G2779*K2779/D2779*D2780))&gt;(6/4)),50%,((G2779*J2779/C2779*C2780)/((G2779*K2779/D2779*D2780)+(G2779*J2779/C2779*C2780)))),((G2779*J2779/C2779*C2780)/((G2779*K2779/D2779*D2780)+(G2779*J2779/C2779*C2780))))</f>
        <v>0.50885771762499943</v>
      </c>
      <c r="K2780" s="18">
        <f t="shared" si="516"/>
        <v>0.49114228237500057</v>
      </c>
      <c r="L2780" s="20">
        <f t="shared" si="517"/>
        <v>1.0360698638372834</v>
      </c>
      <c r="M2780" s="51">
        <f>IF(AND((B2780-$B$2)&gt;123,OR(((U2779*R2779/C2779*C2780)/(U2779*S2779/D2779*D2780))&lt;(4/6),((U2779*R2779/C2779*C2780)/(U2779*S2779/D2779*D2780))&gt;(6/4))),1,0)</f>
        <v>0</v>
      </c>
      <c r="N2780" s="51">
        <f>IF(AND((B2780-$B$2)&gt;123,OR(((U2779*R2779/C2779*C2780)/(U2779*S2779/D2779*D2780))&lt;(4/6),((U2779*R2779/C2779*C2780)/(U2779*S2779/D2779*D2780))&gt;(6/4))),COUNTIF($M$2:M2780,1),0)</f>
        <v>0</v>
      </c>
      <c r="O2780" s="51">
        <f>IF(OR((ROW(N2780)-MATCH(MAX($N$2:N2780),$N$2:N2780,0))=1,(ROW(N2780)-MATCH(MAX($N$2:N2780),$N$2:N2780,0))&gt;123),IF(OR(((U2779*R2779/C2779*C2780)/(U2779*S2779/D2779*D2780))&lt;(4/6),((U2779*R2779/C2779*C2780)/(U2779*S2779/D2779*D2780))&gt;(6/4)),1,0),0)</f>
        <v>0</v>
      </c>
      <c r="P2780" s="47">
        <f>IF(O2780=1,U2779/2/C2780,P2779)</f>
        <v>4.8509981495343588</v>
      </c>
      <c r="Q2780" s="47">
        <f>IF(O2780=1,U2779/2/D2780,Q2779)</f>
        <v>77.834658384261388</v>
      </c>
      <c r="R2780" s="41">
        <f>P2780*C2780/U2779</f>
        <v>0.50948914422474867</v>
      </c>
      <c r="S2780" s="41">
        <f>Q2780*D2780/U2779</f>
        <v>0.49175172641134252</v>
      </c>
      <c r="T2780" s="41">
        <f t="shared" si="523"/>
        <v>1.0360698638372834</v>
      </c>
      <c r="U2780" s="42">
        <f>P2780*C2780+Q2780*D2780</f>
        <v>36649.408690217577</v>
      </c>
      <c r="V2780" s="25">
        <f>B2780</f>
        <v>45089</v>
      </c>
      <c r="W2780">
        <f>C2780/C$2</f>
        <v>1.6723990789789072</v>
      </c>
      <c r="X2780">
        <f>D2780/D$2</f>
        <v>1.6571866714439267</v>
      </c>
      <c r="Y2780">
        <f t="shared" si="524"/>
        <v>1.8324704345108789</v>
      </c>
      <c r="AA2780" s="15">
        <f t="shared" si="525"/>
        <v>2.0146987676343819E-3</v>
      </c>
      <c r="AB2780" s="15">
        <f t="shared" si="526"/>
        <v>4.403902774976487E-4</v>
      </c>
      <c r="AC2780" s="15">
        <f t="shared" si="527"/>
        <v>1.2408706360913513E-3</v>
      </c>
    </row>
    <row r="2781" spans="1:29" x14ac:dyDescent="0.4">
      <c r="A2781" s="43">
        <f t="shared" si="518"/>
        <v>2023</v>
      </c>
      <c r="B2781" s="53">
        <v>45090</v>
      </c>
      <c r="C2781" s="45">
        <v>3864.9074000000001</v>
      </c>
      <c r="D2781" s="45">
        <f>VLOOKUP(B2781,'H11001.CSI  中证全债'!$A$2:$B$2792,2,0)</f>
        <v>231.66480000000001</v>
      </c>
      <c r="E2781" s="14">
        <f t="shared" si="519"/>
        <v>0</v>
      </c>
      <c r="F2781" s="14">
        <f>IF(AND((B2781-$B$2)&gt;123,OR(((G2780*J2780/C2780*C2781)/(G2780*K2780/D2780*D2781))&lt;(4/6),((G2780*J2780/C2780*C2781)/(G2780*K2780/D2780*D2781))&gt;(6/4))),COUNTIF($E$2:E2781,1),0)</f>
        <v>0</v>
      </c>
      <c r="G2781" s="21">
        <f t="shared" si="520"/>
        <v>36389.130389544851</v>
      </c>
      <c r="H2781" s="12">
        <f t="shared" si="521"/>
        <v>4.7994181642553198</v>
      </c>
      <c r="I2781" s="12">
        <f t="shared" si="522"/>
        <v>77.007053340947863</v>
      </c>
      <c r="J2781" s="15">
        <f>IF(OR((ROW(F2781)-MATCH(MAX($F$2:F2781),$F$2:F2781,0))=1,(ROW(F2781)-MATCH(MAX($F$2:F2781),$F$2:F2781,0))&gt;123),IF(OR(((G2780*J2780/C2780*C2781)/(G2780*K2780/D2780*D2781))&lt;(4/6),((G2780*J2780/C2780*C2781)/(G2780*K2780/D2780*D2781))&gt;(6/4)),50%,((G2780*J2780/C2780*C2781)/((G2780*K2780/D2780*D2781)+(G2780*J2780/C2780*C2781)))),((G2780*J2780/C2780*C2781)/((G2780*K2780/D2780*D2781)+(G2780*J2780/C2780*C2781))))</f>
        <v>0.50974855898327032</v>
      </c>
      <c r="K2781" s="18">
        <f t="shared" si="516"/>
        <v>0.49025144101672968</v>
      </c>
      <c r="L2781" s="20">
        <f t="shared" si="517"/>
        <v>1.039769629082794</v>
      </c>
      <c r="M2781" s="51">
        <f>IF(AND((B2781-$B$2)&gt;123,OR(((U2780*R2780/C2780*C2781)/(U2780*S2780/D2780*D2781))&lt;(4/6),((U2780*R2780/C2780*C2781)/(U2780*S2780/D2780*D2781))&gt;(6/4))),1,0)</f>
        <v>0</v>
      </c>
      <c r="N2781" s="51">
        <f>IF(AND((B2781-$B$2)&gt;123,OR(((U2780*R2780/C2780*C2781)/(U2780*S2780/D2780*D2781))&lt;(4/6),((U2780*R2780/C2780*C2781)/(U2780*S2780/D2780*D2781))&gt;(6/4))),COUNTIF($M$2:M2781,1),0)</f>
        <v>0</v>
      </c>
      <c r="O2781" s="51">
        <f>IF(OR((ROW(N2781)-MATCH(MAX($N$2:N2781),$N$2:N2781,0))=1,(ROW(N2781)-MATCH(MAX($N$2:N2781),$N$2:N2781,0))&gt;123),IF(OR(((U2780*R2780/C2780*C2781)/(U2780*S2780/D2780*D2781))&lt;(4/6),((U2780*R2780/C2780*C2781)/(U2780*S2780/D2780*D2781))&gt;(6/4)),1,0),0)</f>
        <v>0</v>
      </c>
      <c r="P2781" s="47">
        <f>IF(O2781=1,U2780/2/C2781,P2780)</f>
        <v>4.8509981495343588</v>
      </c>
      <c r="Q2781" s="47">
        <f>IF(O2781=1,U2780/2/D2781,Q2780)</f>
        <v>77.834658384261388</v>
      </c>
      <c r="R2781" s="41">
        <f>P2781*C2781/U2780</f>
        <v>0.51156783466812172</v>
      </c>
      <c r="S2781" s="41">
        <f>Q2781*D2781/U2780</f>
        <v>0.49200113213480584</v>
      </c>
      <c r="T2781" s="41">
        <f t="shared" si="523"/>
        <v>1.0397696290827938</v>
      </c>
      <c r="U2781" s="42">
        <f>P2781*C2781+Q2781*D2781</f>
        <v>36780.209213179885</v>
      </c>
      <c r="V2781" s="25">
        <f>B2781</f>
        <v>45090</v>
      </c>
      <c r="W2781">
        <f>C2781/C$2</f>
        <v>1.6813060820366519</v>
      </c>
      <c r="X2781">
        <f>D2781/D$2</f>
        <v>1.6600845575062702</v>
      </c>
      <c r="Y2781">
        <f t="shared" si="524"/>
        <v>1.8390104606589943</v>
      </c>
      <c r="AA2781" s="15">
        <f t="shared" si="525"/>
        <v>5.3258837377396784E-3</v>
      </c>
      <c r="AB2781" s="15">
        <f t="shared" si="526"/>
        <v>1.7486781135034324E-3</v>
      </c>
      <c r="AC2781" s="15">
        <f t="shared" si="527"/>
        <v>3.568966802927509E-3</v>
      </c>
    </row>
    <row r="2782" spans="1:29" x14ac:dyDescent="0.4">
      <c r="A2782" s="43">
        <f t="shared" si="518"/>
        <v>2023</v>
      </c>
      <c r="B2782" s="53">
        <v>45091</v>
      </c>
      <c r="C2782" s="45">
        <v>3864.0246999999999</v>
      </c>
      <c r="D2782" s="45">
        <f>VLOOKUP(B2782,'H11001.CSI  中证全债'!$A$2:$B$2792,2,0)</f>
        <v>231.7869</v>
      </c>
      <c r="E2782" s="14">
        <f t="shared" si="519"/>
        <v>0</v>
      </c>
      <c r="F2782" s="14">
        <f>IF(AND((B2782-$B$2)&gt;123,OR(((G2781*J2781/C2781*C2782)/(G2781*K2781/D2781*D2782))&lt;(4/6),((G2781*J2781/C2781*C2782)/(G2781*K2781/D2781*D2782))&gt;(6/4))),COUNTIF($E$2:E2782,1),0)</f>
        <v>0</v>
      </c>
      <c r="G2782" s="21">
        <f t="shared" si="520"/>
        <v>36394.296504344195</v>
      </c>
      <c r="H2782" s="12">
        <f t="shared" si="521"/>
        <v>4.7994181642553198</v>
      </c>
      <c r="I2782" s="12">
        <f t="shared" si="522"/>
        <v>77.007053340947863</v>
      </c>
      <c r="J2782" s="15">
        <f>IF(OR((ROW(F2782)-MATCH(MAX($F$2:F2782),$F$2:F2782,0))=1,(ROW(F2782)-MATCH(MAX($F$2:F2782),$F$2:F2782,0))&gt;123),IF(OR(((G2781*J2781/C2781*C2782)/(G2781*K2781/D2781*D2782))&lt;(4/6),((G2781*J2781/C2781*C2782)/(G2781*K2781/D2781*D2782))&gt;(6/4)),50%,((G2781*J2781/C2781*C2782)/((G2781*K2781/D2781*D2782)+(G2781*J2781/C2781*C2782)))),((G2781*J2781/C2781*C2782)/((G2781*K2781/D2781*D2782)+(G2781*J2781/C2781*C2782))))</f>
        <v>0.50955979682414254</v>
      </c>
      <c r="K2782" s="18">
        <f t="shared" si="516"/>
        <v>0.49044020317585746</v>
      </c>
      <c r="L2782" s="20">
        <f t="shared" si="517"/>
        <v>1.0389845561690818</v>
      </c>
      <c r="M2782" s="51">
        <f>IF(AND((B2782-$B$2)&gt;123,OR(((U2781*R2781/C2781*C2782)/(U2781*S2781/D2781*D2782))&lt;(4/6),((U2781*R2781/C2781*C2782)/(U2781*S2781/D2781*D2782))&gt;(6/4))),1,0)</f>
        <v>0</v>
      </c>
      <c r="N2782" s="51">
        <f>IF(AND((B2782-$B$2)&gt;123,OR(((U2781*R2781/C2781*C2782)/(U2781*S2781/D2781*D2782))&lt;(4/6),((U2781*R2781/C2781*C2782)/(U2781*S2781/D2781*D2782))&gt;(6/4))),COUNTIF($M$2:M2782,1),0)</f>
        <v>0</v>
      </c>
      <c r="O2782" s="51">
        <f>IF(OR((ROW(N2782)-MATCH(MAX($N$2:N2782),$N$2:N2782,0))=1,(ROW(N2782)-MATCH(MAX($N$2:N2782),$N$2:N2782,0))&gt;123),IF(OR(((U2781*R2781/C2781*C2782)/(U2781*S2781/D2781*D2782))&lt;(4/6),((U2781*R2781/C2781*C2782)/(U2781*S2781/D2781*D2782))&gt;(6/4)),1,0),0)</f>
        <v>0</v>
      </c>
      <c r="P2782" s="47">
        <f>IF(O2782=1,U2781/2/C2782,P2781)</f>
        <v>4.8509981495343588</v>
      </c>
      <c r="Q2782" s="47">
        <f>IF(O2782=1,U2781/2/D2782,Q2781)</f>
        <v>77.834658384261388</v>
      </c>
      <c r="R2782" s="41">
        <f>P2782*C2782/U2781</f>
        <v>0.50963213832775478</v>
      </c>
      <c r="S2782" s="41">
        <f>Q2782*D2782/U2781</f>
        <v>0.49050983029705264</v>
      </c>
      <c r="T2782" s="41">
        <f t="shared" si="523"/>
        <v>1.0389845561690816</v>
      </c>
      <c r="U2782" s="42">
        <f>P2782*C2782+Q2782*D2782</f>
        <v>36785.430848902011</v>
      </c>
      <c r="V2782" s="25">
        <f>B2782</f>
        <v>45091</v>
      </c>
      <c r="W2782">
        <f>C2782/C$2</f>
        <v>1.6809220912381624</v>
      </c>
      <c r="X2782">
        <f>D2782/D$2</f>
        <v>1.6609595127194552</v>
      </c>
      <c r="Y2782">
        <f t="shared" si="524"/>
        <v>1.8392715424451005</v>
      </c>
      <c r="AA2782" s="15">
        <f t="shared" si="525"/>
        <v>-2.2838839554084611E-4</v>
      </c>
      <c r="AB2782" s="15">
        <f t="shared" si="526"/>
        <v>5.2705460648305724E-4</v>
      </c>
      <c r="AC2782" s="15">
        <f t="shared" si="527"/>
        <v>1.4196862480742034E-4</v>
      </c>
    </row>
    <row r="2783" spans="1:29" x14ac:dyDescent="0.4">
      <c r="A2783" s="43">
        <f t="shared" si="518"/>
        <v>2023</v>
      </c>
      <c r="B2783" s="53">
        <v>45092</v>
      </c>
      <c r="C2783" s="45">
        <v>3925.4994000000002</v>
      </c>
      <c r="D2783" s="45">
        <f>VLOOKUP(B2783,'H11001.CSI  中证全债'!$A$2:$B$2792,2,0)</f>
        <v>231.5592</v>
      </c>
      <c r="E2783" s="14">
        <f t="shared" si="519"/>
        <v>0</v>
      </c>
      <c r="F2783" s="14">
        <f>IF(AND((B2783-$B$2)&gt;123,OR(((G2782*J2782/C2782*C2783)/(G2782*K2782/D2782*D2783))&lt;(4/6),((G2782*J2782/C2782*C2783)/(G2782*K2782/D2782*D2783))&gt;(6/4))),COUNTIF($E$2:E2783,1),0)</f>
        <v>0</v>
      </c>
      <c r="G2783" s="21">
        <f t="shared" si="520"/>
        <v>36671.804790120608</v>
      </c>
      <c r="H2783" s="12">
        <f t="shared" si="521"/>
        <v>4.7994181642553198</v>
      </c>
      <c r="I2783" s="12">
        <f t="shared" si="522"/>
        <v>77.007053340947863</v>
      </c>
      <c r="J2783" s="15">
        <f>IF(OR((ROW(F2783)-MATCH(MAX($F$2:F2783),$F$2:F2783,0))=1,(ROW(F2783)-MATCH(MAX($F$2:F2783),$F$2:F2783,0))&gt;123),IF(OR(((G2782*J2782/C2782*C2783)/(G2782*K2782/D2782*D2783))&lt;(4/6),((G2782*J2782/C2782*C2783)/(G2782*K2782/D2782*D2783))&gt;(6/4)),50%,((G2782*J2782/C2782*C2783)/((G2782*K2782/D2782*D2783)+(G2782*J2782/C2782*C2783)))),((G2782*J2782/C2782*C2783)/((G2782*K2782/D2782*D2783)+(G2782*J2782/C2782*C2783))))</f>
        <v>0.51374927500729139</v>
      </c>
      <c r="K2783" s="18">
        <f t="shared" si="516"/>
        <v>0.48625072499270861</v>
      </c>
      <c r="L2783" s="20">
        <f t="shared" si="517"/>
        <v>1.0565522036290951</v>
      </c>
      <c r="M2783" s="51">
        <f>IF(AND((B2783-$B$2)&gt;123,OR(((U2782*R2782/C2782*C2783)/(U2782*S2782/D2782*D2783))&lt;(4/6),((U2782*R2782/C2782*C2783)/(U2782*S2782/D2782*D2783))&gt;(6/4))),1,0)</f>
        <v>0</v>
      </c>
      <c r="N2783" s="51">
        <f>IF(AND((B2783-$B$2)&gt;123,OR(((U2782*R2782/C2782*C2783)/(U2782*S2782/D2782*D2783))&lt;(4/6),((U2782*R2782/C2782*C2783)/(U2782*S2782/D2782*D2783))&gt;(6/4))),COUNTIF($M$2:M2783,1),0)</f>
        <v>0</v>
      </c>
      <c r="O2783" s="51">
        <f>IF(OR((ROW(N2783)-MATCH(MAX($N$2:N2783),$N$2:N2783,0))=1,(ROW(N2783)-MATCH(MAX($N$2:N2783),$N$2:N2783,0))&gt;123),IF(OR(((U2782*R2782/C2782*C2783)/(U2782*S2782/D2782*D2783))&lt;(4/6),((U2782*R2782/C2782*C2783)/(U2782*S2782/D2782*D2783))&gt;(6/4)),1,0),0)</f>
        <v>0</v>
      </c>
      <c r="P2783" s="47">
        <f>IF(O2783=1,U2782/2/C2783,P2782)</f>
        <v>4.8509981495343588</v>
      </c>
      <c r="Q2783" s="47">
        <f>IF(O2783=1,U2782/2/D2783,Q2782)</f>
        <v>77.834658384261388</v>
      </c>
      <c r="R2783" s="41">
        <f>P2783*C2783/U2782</f>
        <v>0.51766663828450521</v>
      </c>
      <c r="S2783" s="41">
        <f>Q2783*D2783/U2782</f>
        <v>0.4899584104849713</v>
      </c>
      <c r="T2783" s="41">
        <f t="shared" si="523"/>
        <v>1.0565522036290953</v>
      </c>
      <c r="U2783" s="42">
        <f>P2783*C2783+Q2783*D2783</f>
        <v>37065.921553131091</v>
      </c>
      <c r="V2783" s="25">
        <f>B2783</f>
        <v>45092</v>
      </c>
      <c r="W2783">
        <f>C2783/C$2</f>
        <v>1.7076647208290756</v>
      </c>
      <c r="X2783">
        <f>D2783/D$2</f>
        <v>1.6593278394840558</v>
      </c>
      <c r="Y2783">
        <f t="shared" si="524"/>
        <v>1.8532960776565546</v>
      </c>
      <c r="AA2783" s="15">
        <f t="shared" si="525"/>
        <v>1.5909499750351053E-2</v>
      </c>
      <c r="AB2783" s="15">
        <f t="shared" si="526"/>
        <v>-9.8236785599181697E-4</v>
      </c>
      <c r="AC2783" s="15">
        <f t="shared" si="527"/>
        <v>7.6250487694764502E-3</v>
      </c>
    </row>
    <row r="2784" spans="1:29" x14ac:dyDescent="0.4">
      <c r="A2784" s="43">
        <f t="shared" si="518"/>
        <v>2023</v>
      </c>
      <c r="B2784" s="53">
        <v>45093</v>
      </c>
      <c r="C2784" s="45">
        <v>3963.3508999999999</v>
      </c>
      <c r="D2784" s="45">
        <f>VLOOKUP(B2784,'H11001.CSI  中证全债'!$A$2:$B$2792,2,0)</f>
        <v>231.3811</v>
      </c>
      <c r="E2784" s="14">
        <f t="shared" si="519"/>
        <v>0</v>
      </c>
      <c r="F2784" s="14">
        <f>IF(AND((B2784-$B$2)&gt;123,OR(((G2783*J2783/C2783*C2784)/(G2783*K2783/D2783*D2784))&lt;(4/6),((G2783*J2783/C2783*C2784)/(G2783*K2783/D2783*D2784))&gt;(6/4))),COUNTIF($E$2:E2784,1),0)</f>
        <v>0</v>
      </c>
      <c r="G2784" s="21">
        <f t="shared" si="520"/>
        <v>36839.755010564899</v>
      </c>
      <c r="H2784" s="12">
        <f t="shared" si="521"/>
        <v>4.7994181642553198</v>
      </c>
      <c r="I2784" s="12">
        <f t="shared" si="522"/>
        <v>77.007053340947863</v>
      </c>
      <c r="J2784" s="15">
        <f>IF(OR((ROW(F2784)-MATCH(MAX($F$2:F2784),$F$2:F2784,0))=1,(ROW(F2784)-MATCH(MAX($F$2:F2784),$F$2:F2784,0))&gt;123),IF(OR(((G2783*J2783/C2783*C2784)/(G2783*K2783/D2783*D2784))&lt;(4/6),((G2783*J2783/C2783*C2784)/(G2783*K2783/D2783*D2784))&gt;(6/4)),50%,((G2783*J2783/C2783*C2784)/((G2783*K2783/D2783*D2784)+(G2783*J2783/C2783*C2784)))),((G2783*J2783/C2783*C2784)/((G2783*K2783/D2783*D2784)+(G2783*J2783/C2783*C2784))))</f>
        <v>0.51633834957161417</v>
      </c>
      <c r="K2784" s="18">
        <f t="shared" si="516"/>
        <v>0.48366165042838583</v>
      </c>
      <c r="L2784" s="20">
        <f t="shared" si="517"/>
        <v>1.0675610710799299</v>
      </c>
      <c r="M2784" s="51">
        <f>IF(AND((B2784-$B$2)&gt;123,OR(((U2783*R2783/C2783*C2784)/(U2783*S2783/D2783*D2784))&lt;(4/6),((U2783*R2783/C2783*C2784)/(U2783*S2783/D2783*D2784))&gt;(6/4))),1,0)</f>
        <v>0</v>
      </c>
      <c r="N2784" s="51">
        <f>IF(AND((B2784-$B$2)&gt;123,OR(((U2783*R2783/C2783*C2784)/(U2783*S2783/D2783*D2784))&lt;(4/6),((U2783*R2783/C2783*C2784)/(U2783*S2783/D2783*D2784))&gt;(6/4))),COUNTIF($M$2:M2784,1),0)</f>
        <v>0</v>
      </c>
      <c r="O2784" s="51">
        <f>IF(OR((ROW(N2784)-MATCH(MAX($N$2:N2784),$N$2:N2784,0))=1,(ROW(N2784)-MATCH(MAX($N$2:N2784),$N$2:N2784,0))&gt;123),IF(OR(((U2783*R2783/C2783*C2784)/(U2783*S2783/D2783*D2784))&lt;(4/6),((U2783*R2783/C2783*C2784)/(U2783*S2783/D2783*D2784))&gt;(6/4)),1,0),0)</f>
        <v>0</v>
      </c>
      <c r="P2784" s="47">
        <f>IF(O2784=1,U2783/2/C2784,P2783)</f>
        <v>4.8509981495343588</v>
      </c>
      <c r="Q2784" s="47">
        <f>IF(O2784=1,U2783/2/D2784,Q2783)</f>
        <v>77.834658384261388</v>
      </c>
      <c r="R2784" s="41">
        <f>P2784*C2784/U2783</f>
        <v>0.51870308564421019</v>
      </c>
      <c r="S2784" s="41">
        <f>Q2784*D2784/U2783</f>
        <v>0.48587673314042562</v>
      </c>
      <c r="T2784" s="41">
        <f t="shared" si="523"/>
        <v>1.0675610710799301</v>
      </c>
      <c r="U2784" s="42">
        <f>P2784*C2784+Q2784*D2784</f>
        <v>37235.676756929955</v>
      </c>
      <c r="V2784" s="25">
        <f>B2784</f>
        <v>45093</v>
      </c>
      <c r="W2784">
        <f>C2784/C$2</f>
        <v>1.7241308222327496</v>
      </c>
      <c r="X2784">
        <f>D2784/D$2</f>
        <v>1.6580515944106053</v>
      </c>
      <c r="Y2784">
        <f t="shared" si="524"/>
        <v>1.8617838378464977</v>
      </c>
      <c r="AA2784" s="15">
        <f t="shared" si="525"/>
        <v>9.6424674017272505E-3</v>
      </c>
      <c r="AB2784" s="15">
        <f t="shared" si="526"/>
        <v>-7.6913376795229027E-4</v>
      </c>
      <c r="AC2784" s="15">
        <f t="shared" si="527"/>
        <v>4.5798187846357585E-3</v>
      </c>
    </row>
    <row r="2785" spans="1:29" x14ac:dyDescent="0.4">
      <c r="A2785" s="43">
        <f t="shared" si="518"/>
        <v>2023</v>
      </c>
      <c r="B2785" s="53">
        <v>45096</v>
      </c>
      <c r="C2785" s="45">
        <v>3930.9079000000002</v>
      </c>
      <c r="D2785" s="45">
        <f>VLOOKUP(B2785,'H11001.CSI  中证全债'!$A$2:$B$2792,2,0)</f>
        <v>231.25980000000001</v>
      </c>
      <c r="E2785" s="14">
        <f t="shared" si="519"/>
        <v>0</v>
      </c>
      <c r="F2785" s="14">
        <f>IF(AND((B2785-$B$2)&gt;123,OR(((G2784*J2784/C2784*C2785)/(G2784*K2784/D2784*D2785))&lt;(4/6),((G2784*J2784/C2784*C2785)/(G2784*K2784/D2784*D2785))&gt;(6/4))),COUNTIF($E$2:E2785,1),0)</f>
        <v>0</v>
      </c>
      <c r="G2785" s="21">
        <f t="shared" si="520"/>
        <v>36674.706531491713</v>
      </c>
      <c r="H2785" s="12">
        <f t="shared" si="521"/>
        <v>4.7994181642553198</v>
      </c>
      <c r="I2785" s="12">
        <f t="shared" si="522"/>
        <v>77.007053340947863</v>
      </c>
      <c r="J2785" s="15">
        <f>IF(OR((ROW(F2785)-MATCH(MAX($F$2:F2785),$F$2:F2785,0))=1,(ROW(F2785)-MATCH(MAX($F$2:F2785),$F$2:F2785,0))&gt;123),IF(OR(((G2784*J2784/C2784*C2785)/(G2784*K2784/D2784*D2785))&lt;(4/6),((G2784*J2784/C2784*C2785)/(G2784*K2784/D2784*D2785))&gt;(6/4)),50%,((G2784*J2784/C2784*C2785)/((G2784*K2784/D2784*D2785)+(G2784*J2784/C2784*C2785)))),((G2784*J2784/C2784*C2785)/((G2784*K2784/D2784*D2785)+(G2784*J2784/C2784*C2785))))</f>
        <v>0.51441640742441652</v>
      </c>
      <c r="K2785" s="18">
        <f t="shared" si="516"/>
        <v>0.48558359257558348</v>
      </c>
      <c r="L2785" s="20">
        <f t="shared" si="517"/>
        <v>1.0593776546194671</v>
      </c>
      <c r="M2785" s="51">
        <f>IF(AND((B2785-$B$2)&gt;123,OR(((U2784*R2784/C2784*C2785)/(U2784*S2784/D2784*D2785))&lt;(4/6),((U2784*R2784/C2784*C2785)/(U2784*S2784/D2784*D2785))&gt;(6/4))),1,0)</f>
        <v>0</v>
      </c>
      <c r="N2785" s="51">
        <f>IF(AND((B2785-$B$2)&gt;123,OR(((U2784*R2784/C2784*C2785)/(U2784*S2784/D2784*D2785))&lt;(4/6),((U2784*R2784/C2784*C2785)/(U2784*S2784/D2784*D2785))&gt;(6/4))),COUNTIF($M$2:M2785,1),0)</f>
        <v>0</v>
      </c>
      <c r="O2785" s="51">
        <f>IF(OR((ROW(N2785)-MATCH(MAX($N$2:N2785),$N$2:N2785,0))=1,(ROW(N2785)-MATCH(MAX($N$2:N2785),$N$2:N2785,0))&gt;123),IF(OR(((U2784*R2784/C2784*C2785)/(U2784*S2784/D2784*D2785))&lt;(4/6),((U2784*R2784/C2784*C2785)/(U2784*S2784/D2784*D2785))&gt;(6/4)),1,0),0)</f>
        <v>0</v>
      </c>
      <c r="P2785" s="47">
        <f>IF(O2785=1,U2784/2/C2785,P2784)</f>
        <v>4.8509981495343588</v>
      </c>
      <c r="Q2785" s="47">
        <f>IF(O2785=1,U2784/2/D2785,Q2784)</f>
        <v>77.834658384261388</v>
      </c>
      <c r="R2785" s="41">
        <f>P2785*C2785/U2784</f>
        <v>0.51211173287836331</v>
      </c>
      <c r="S2785" s="41">
        <f>Q2785*D2785/U2784</f>
        <v>0.48340809403075014</v>
      </c>
      <c r="T2785" s="41">
        <f t="shared" si="523"/>
        <v>1.059377654619468</v>
      </c>
      <c r="U2785" s="42">
        <f>P2785*C2785+Q2785*D2785</f>
        <v>37068.854479902606</v>
      </c>
      <c r="V2785" s="25">
        <f>B2785</f>
        <v>45096</v>
      </c>
      <c r="W2785">
        <f>C2785/C$2</f>
        <v>1.7100175181935597</v>
      </c>
      <c r="X2785">
        <f>D2785/D$2</f>
        <v>1.6571823719097096</v>
      </c>
      <c r="Y2785">
        <f t="shared" si="524"/>
        <v>1.8534427239951303</v>
      </c>
      <c r="AA2785" s="15">
        <f t="shared" si="525"/>
        <v>-8.1857500934372496E-3</v>
      </c>
      <c r="AB2785" s="15">
        <f t="shared" si="526"/>
        <v>-5.2424333707457027E-4</v>
      </c>
      <c r="AC2785" s="15">
        <f t="shared" si="527"/>
        <v>-4.4801730908865522E-3</v>
      </c>
    </row>
    <row r="2786" spans="1:29" x14ac:dyDescent="0.4">
      <c r="A2786" s="43">
        <f t="shared" si="518"/>
        <v>2023</v>
      </c>
      <c r="B2786" s="53">
        <v>45097</v>
      </c>
      <c r="C2786" s="45">
        <v>3924.2377000000001</v>
      </c>
      <c r="D2786" s="45">
        <f>VLOOKUP(B2786,'H11001.CSI  中证全债'!$A$2:$B$2792,2,0)</f>
        <v>231.31360000000001</v>
      </c>
      <c r="E2786" s="14">
        <f t="shared" si="519"/>
        <v>0</v>
      </c>
      <c r="F2786" s="14">
        <f>IF(AND((B2786-$B$2)&gt;123,OR(((G2785*J2785/C2785*C2786)/(G2785*K2785/D2785*D2786))&lt;(4/6),((G2785*J2785/C2785*C2786)/(G2785*K2785/D2785*D2786))&gt;(6/4))),COUNTIF($E$2:E2786,1),0)</f>
        <v>0</v>
      </c>
      <c r="G2786" s="21">
        <f t="shared" si="520"/>
        <v>36646.836431922246</v>
      </c>
      <c r="H2786" s="12">
        <f t="shared" si="521"/>
        <v>4.7994181642553198</v>
      </c>
      <c r="I2786" s="12">
        <f t="shared" si="522"/>
        <v>77.007053340947863</v>
      </c>
      <c r="J2786" s="15">
        <f>IF(OR((ROW(F2786)-MATCH(MAX($F$2:F2786),$F$2:F2786,0))=1,(ROW(F2786)-MATCH(MAX($F$2:F2786),$F$2:F2786,0))&gt;123),IF(OR(((G2785*J2785/C2785*C2786)/(G2785*K2785/D2785*D2786))&lt;(4/6),((G2785*J2785/C2785*C2786)/(G2785*K2785/D2785*D2786))&gt;(6/4)),50%,((G2785*J2785/C2785*C2786)/((G2785*K2785/D2785*D2786)+(G2785*J2785/C2785*C2786)))),((G2785*J2785/C2785*C2786)/((G2785*K2785/D2785*D2786)+(G2785*J2785/C2785*C2786))))</f>
        <v>0.5139340672208641</v>
      </c>
      <c r="K2786" s="18">
        <f t="shared" si="516"/>
        <v>0.4860659327791359</v>
      </c>
      <c r="L2786" s="20">
        <f t="shared" si="517"/>
        <v>1.0573340622379952</v>
      </c>
      <c r="M2786" s="51">
        <f>IF(AND((B2786-$B$2)&gt;123,OR(((U2785*R2785/C2785*C2786)/(U2785*S2785/D2785*D2786))&lt;(4/6),((U2785*R2785/C2785*C2786)/(U2785*S2785/D2785*D2786))&gt;(6/4))),1,0)</f>
        <v>0</v>
      </c>
      <c r="N2786" s="51">
        <f>IF(AND((B2786-$B$2)&gt;123,OR(((U2785*R2785/C2785*C2786)/(U2785*S2785/D2785*D2786))&lt;(4/6),((U2785*R2785/C2785*C2786)/(U2785*S2785/D2785*D2786))&gt;(6/4))),COUNTIF($M$2:M2786,1),0)</f>
        <v>0</v>
      </c>
      <c r="O2786" s="51">
        <f>IF(OR((ROW(N2786)-MATCH(MAX($N$2:N2786),$N$2:N2786,0))=1,(ROW(N2786)-MATCH(MAX($N$2:N2786),$N$2:N2786,0))&gt;123),IF(OR(((U2785*R2785/C2785*C2786)/(U2785*S2785/D2785*D2786))&lt;(4/6),((U2785*R2785/C2785*C2786)/(U2785*S2785/D2785*D2786))&gt;(6/4)),1,0),0)</f>
        <v>0</v>
      </c>
      <c r="P2786" s="47">
        <f>IF(O2786=1,U2785/2/C2786,P2785)</f>
        <v>4.8509981495343588</v>
      </c>
      <c r="Q2786" s="47">
        <f>IF(O2786=1,U2785/2/D2786,Q2785)</f>
        <v>77.834658384261388</v>
      </c>
      <c r="R2786" s="41">
        <f>P2786*C2786/U2785</f>
        <v>0.51354351484893757</v>
      </c>
      <c r="S2786" s="41">
        <f>Q2786*D2786/U2785</f>
        <v>0.48569655815490392</v>
      </c>
      <c r="T2786" s="41">
        <f t="shared" si="523"/>
        <v>1.0573340622379959</v>
      </c>
      <c r="U2786" s="42">
        <f>P2786*C2786+Q2786*D2786</f>
        <v>37040.684856666659</v>
      </c>
      <c r="V2786" s="25">
        <f>B2786</f>
        <v>45097</v>
      </c>
      <c r="W2786">
        <f>C2786/C$2</f>
        <v>1.707115858032594</v>
      </c>
      <c r="X2786">
        <f>D2786/D$2</f>
        <v>1.6575678968111787</v>
      </c>
      <c r="Y2786">
        <f t="shared" si="524"/>
        <v>1.852034242833333</v>
      </c>
      <c r="AA2786" s="15">
        <f t="shared" si="525"/>
        <v>-1.6968599035354082E-3</v>
      </c>
      <c r="AB2786" s="15">
        <f t="shared" si="526"/>
        <v>2.3263878979395969E-4</v>
      </c>
      <c r="AC2786" s="15">
        <f t="shared" si="527"/>
        <v>-7.5992699615845538E-4</v>
      </c>
    </row>
    <row r="2787" spans="1:29" x14ac:dyDescent="0.4">
      <c r="A2787" s="43">
        <f t="shared" si="518"/>
        <v>2023</v>
      </c>
      <c r="B2787" s="53">
        <v>45098</v>
      </c>
      <c r="C2787" s="45">
        <v>3864.0322999999999</v>
      </c>
      <c r="D2787" s="45">
        <f>VLOOKUP(B2787,'H11001.CSI  中证全债'!$A$2:$B$2792,2,0)</f>
        <v>231.44550000000001</v>
      </c>
      <c r="E2787" s="14">
        <f t="shared" si="519"/>
        <v>0</v>
      </c>
      <c r="F2787" s="14">
        <f>IF(AND((B2787-$B$2)&gt;123,OR(((G2786*J2786/C2786*C2787)/(G2786*K2786/D2786*D2787))&lt;(4/6),((G2786*J2786/C2786*C2787)/(G2786*K2786/D2786*D2787))&gt;(6/4))),COUNTIF($E$2:E2787,1),0)</f>
        <v>0</v>
      </c>
      <c r="G2787" s="21">
        <f t="shared" si="520"/>
        <v>36368.042771911656</v>
      </c>
      <c r="H2787" s="12">
        <f t="shared" si="521"/>
        <v>4.7994181642553198</v>
      </c>
      <c r="I2787" s="12">
        <f t="shared" si="522"/>
        <v>77.007053340947863</v>
      </c>
      <c r="J2787" s="15">
        <f>IF(OR((ROW(F2787)-MATCH(MAX($F$2:F2787),$F$2:F2787,0))=1,(ROW(F2787)-MATCH(MAX($F$2:F2787),$F$2:F2787,0))&gt;123),IF(OR(((G2786*J2786/C2786*C2787)/(G2786*K2786/D2786*D2787))&lt;(4/6),((G2786*J2786/C2786*C2787)/(G2786*K2786/D2786*D2787))&gt;(6/4)),50%,((G2786*J2786/C2786*C2787)/((G2786*K2786/D2786*D2787)+(G2786*J2786/C2786*C2787)))),((G2786*J2786/C2786*C2787)/((G2786*K2786/D2786*D2787)+(G2786*J2786/C2786*C2787))))</f>
        <v>0.50992864598730425</v>
      </c>
      <c r="K2787" s="18">
        <f t="shared" si="516"/>
        <v>0.49007135401269575</v>
      </c>
      <c r="L2787" s="20">
        <f t="shared" si="517"/>
        <v>1.0405191852411233</v>
      </c>
      <c r="M2787" s="51">
        <f>IF(AND((B2787-$B$2)&gt;123,OR(((U2786*R2786/C2786*C2787)/(U2786*S2786/D2786*D2787))&lt;(4/6),((U2786*R2786/C2786*C2787)/(U2786*S2786/D2786*D2787))&gt;(6/4))),1,0)</f>
        <v>0</v>
      </c>
      <c r="N2787" s="51">
        <f>IF(AND((B2787-$B$2)&gt;123,OR(((U2786*R2786/C2786*C2787)/(U2786*S2786/D2786*D2787))&lt;(4/6),((U2786*R2786/C2786*C2787)/(U2786*S2786/D2786*D2787))&gt;(6/4))),COUNTIF($M$2:M2787,1),0)</f>
        <v>0</v>
      </c>
      <c r="O2787" s="51">
        <f>IF(OR((ROW(N2787)-MATCH(MAX($N$2:N2787),$N$2:N2787,0))=1,(ROW(N2787)-MATCH(MAX($N$2:N2787),$N$2:N2787,0))&gt;123),IF(OR(((U2786*R2786/C2786*C2787)/(U2786*S2786/D2786*D2787))&lt;(4/6),((U2786*R2786/C2786*C2787)/(U2786*S2786/D2786*D2787))&gt;(6/4)),1,0),0)</f>
        <v>0</v>
      </c>
      <c r="P2787" s="47">
        <f>IF(O2787=1,U2786/2/C2787,P2786)</f>
        <v>4.8509981495343588</v>
      </c>
      <c r="Q2787" s="47">
        <f>IF(O2787=1,U2786/2/D2787,Q2786)</f>
        <v>77.834658384261388</v>
      </c>
      <c r="R2787" s="41">
        <f>P2787*C2787/U2786</f>
        <v>0.50604932413033754</v>
      </c>
      <c r="S2787" s="41">
        <f>Q2787*D2787/U2786</f>
        <v>0.48634309804971887</v>
      </c>
      <c r="T2787" s="41">
        <f t="shared" si="523"/>
        <v>1.040519185241124</v>
      </c>
      <c r="U2787" s="42">
        <f>P2787*C2787+Q2787*D2787</f>
        <v>36758.894964115563</v>
      </c>
      <c r="V2787" s="25">
        <f>B2787</f>
        <v>45098</v>
      </c>
      <c r="W2787">
        <f>C2787/C$2</f>
        <v>1.6809253973784914</v>
      </c>
      <c r="X2787">
        <f>D2787/D$2</f>
        <v>1.6585130777499104</v>
      </c>
      <c r="Y2787">
        <f t="shared" si="524"/>
        <v>1.8379447482057782</v>
      </c>
      <c r="AA2787" s="15">
        <f t="shared" si="525"/>
        <v>-1.534193507187398E-2</v>
      </c>
      <c r="AB2787" s="15">
        <f t="shared" si="526"/>
        <v>5.7022155204022873E-4</v>
      </c>
      <c r="AC2787" s="15">
        <f t="shared" si="527"/>
        <v>-7.6075778199434785E-3</v>
      </c>
    </row>
    <row r="2788" spans="1:29" x14ac:dyDescent="0.4">
      <c r="A2788" s="43">
        <f t="shared" si="518"/>
        <v>2023</v>
      </c>
      <c r="B2788" s="53">
        <v>45103</v>
      </c>
      <c r="C2788" s="45">
        <v>3809.6961999999999</v>
      </c>
      <c r="D2788" s="45">
        <f>VLOOKUP(B2788,'H11001.CSI  中证全债'!$A$2:$B$2792,2,0)</f>
        <v>231.5926</v>
      </c>
      <c r="E2788" s="14">
        <f t="shared" si="519"/>
        <v>0</v>
      </c>
      <c r="F2788" s="14">
        <f>IF(AND((B2788-$B$2)&gt;123,OR(((G2787*J2787/C2787*C2788)/(G2787*K2787/D2787*D2788))&lt;(4/6),((G2787*J2787/C2787*C2788)/(G2787*K2787/D2787*D2788))&gt;(6/4))),COUNTIF($E$2:E2788,1),0)</f>
        <v>0</v>
      </c>
      <c r="G2788" s="21">
        <f t="shared" si="520"/>
        <v>36118.588844143313</v>
      </c>
      <c r="H2788" s="12">
        <f t="shared" si="521"/>
        <v>4.7994181642553198</v>
      </c>
      <c r="I2788" s="12">
        <f t="shared" si="522"/>
        <v>77.007053340947863</v>
      </c>
      <c r="J2788" s="15">
        <f>IF(OR((ROW(F2788)-MATCH(MAX($F$2:F2788),$F$2:F2788,0))=1,(ROW(F2788)-MATCH(MAX($F$2:F2788),$F$2:F2788,0))&gt;123),IF(OR(((G2787*J2787/C2787*C2788)/(G2787*K2787/D2787*D2788))&lt;(4/6),((G2787*J2787/C2787*C2788)/(G2787*K2787/D2787*D2788))&gt;(6/4)),50%,((G2787*J2787/C2787*C2788)/((G2787*K2787/D2787*D2788)+(G2787*J2787/C2787*C2788)))),((G2787*J2787/C2787*C2788)/((G2787*K2787/D2787*D2788)+(G2787*J2787/C2787*C2788))))</f>
        <v>0.50623032980258076</v>
      </c>
      <c r="K2788" s="18">
        <f t="shared" si="516"/>
        <v>0.49376967019741924</v>
      </c>
      <c r="L2788" s="20">
        <f t="shared" si="517"/>
        <v>1.0252357735949629</v>
      </c>
      <c r="M2788" s="51">
        <f>IF(AND((B2788-$B$2)&gt;123,OR(((U2787*R2787/C2787*C2788)/(U2787*S2787/D2787*D2788))&lt;(4/6),((U2787*R2787/C2787*C2788)/(U2787*S2787/D2787*D2788))&gt;(6/4))),1,0)</f>
        <v>0</v>
      </c>
      <c r="N2788" s="51">
        <f>IF(AND((B2788-$B$2)&gt;123,OR(((U2787*R2787/C2787*C2788)/(U2787*S2787/D2787*D2788))&lt;(4/6),((U2787*R2787/C2787*C2788)/(U2787*S2787/D2787*D2788))&gt;(6/4))),COUNTIF($M$2:M2788,1),0)</f>
        <v>0</v>
      </c>
      <c r="O2788" s="51">
        <f>IF(OR((ROW(N2788)-MATCH(MAX($N$2:N2788),$N$2:N2788,0))=1,(ROW(N2788)-MATCH(MAX($N$2:N2788),$N$2:N2788,0))&gt;123),IF(OR(((U2787*R2787/C2787*C2788)/(U2787*S2787/D2787*D2788))&lt;(4/6),((U2787*R2787/C2787*C2788)/(U2787*S2787/D2787*D2788))&gt;(6/4)),1,0),0)</f>
        <v>0</v>
      </c>
      <c r="P2788" s="47">
        <f>IF(O2788=1,U2787/2/C2788,P2787)</f>
        <v>4.8509981495343588</v>
      </c>
      <c r="Q2788" s="47">
        <f>IF(O2788=1,U2787/2/D2788,Q2787)</f>
        <v>77.834658384261388</v>
      </c>
      <c r="R2788" s="41">
        <f>P2788*C2788/U2787</f>
        <v>0.50275801910066298</v>
      </c>
      <c r="S2788" s="41">
        <f>Q2788*D2788/U2787</f>
        <v>0.49038282905185276</v>
      </c>
      <c r="T2788" s="41">
        <f t="shared" si="523"/>
        <v>1.0252357735949635</v>
      </c>
      <c r="U2788" s="42">
        <f>P2788*C2788+Q2788*D2788</f>
        <v>36506.76012181097</v>
      </c>
      <c r="V2788" s="25">
        <f>B2788</f>
        <v>45103</v>
      </c>
      <c r="W2788">
        <f>C2788/C$2</f>
        <v>1.6572881905972496</v>
      </c>
      <c r="X2788">
        <f>D2788/D$2</f>
        <v>1.6595671802221426</v>
      </c>
      <c r="Y2788">
        <f t="shared" si="524"/>
        <v>1.8253380060905484</v>
      </c>
      <c r="AA2788" s="15">
        <f t="shared" si="525"/>
        <v>-1.4062020133734365E-2</v>
      </c>
      <c r="AB2788" s="15">
        <f t="shared" si="526"/>
        <v>6.3557079312404063E-4</v>
      </c>
      <c r="AC2788" s="15">
        <f t="shared" si="527"/>
        <v>-6.8591518474843127E-3</v>
      </c>
    </row>
    <row r="2789" spans="1:29" x14ac:dyDescent="0.4">
      <c r="A2789" s="43">
        <f t="shared" si="518"/>
        <v>2023</v>
      </c>
      <c r="B2789" s="53">
        <v>45104</v>
      </c>
      <c r="C2789" s="45">
        <v>3845.4333999999999</v>
      </c>
      <c r="D2789" s="45">
        <f>VLOOKUP(B2789,'H11001.CSI  中证全债'!$A$2:$B$2792,2,0)</f>
        <v>231.51249999999999</v>
      </c>
      <c r="E2789" s="14">
        <f t="shared" si="519"/>
        <v>0</v>
      </c>
      <c r="F2789" s="14">
        <f>IF(AND((B2789-$B$2)&gt;123,OR(((G2788*J2788/C2788*C2789)/(G2788*K2788/D2788*D2789))&lt;(4/6),((G2788*J2788/C2788*C2789)/(G2788*K2788/D2788*D2789))&gt;(6/4))),COUNTIF($E$2:E2789,1),0)</f>
        <v>0</v>
      </c>
      <c r="G2789" s="21">
        <f t="shared" si="520"/>
        <v>36283.938345990326</v>
      </c>
      <c r="H2789" s="12">
        <f t="shared" si="521"/>
        <v>4.7994181642553198</v>
      </c>
      <c r="I2789" s="12">
        <f t="shared" si="522"/>
        <v>77.007053340947863</v>
      </c>
      <c r="J2789" s="15">
        <f>IF(OR((ROW(F2789)-MATCH(MAX($F$2:F2789),$F$2:F2789,0))=1,(ROW(F2789)-MATCH(MAX($F$2:F2789),$F$2:F2789,0))&gt;123),IF(OR(((G2788*J2788/C2788*C2789)/(G2788*K2788/D2788*D2789))&lt;(4/6),((G2788*J2788/C2788*C2789)/(G2788*K2788/D2788*D2789))&gt;(6/4)),50%,((G2788*J2788/C2788*C2789)/((G2788*K2788/D2788*D2789)+(G2788*J2788/C2788*C2789)))),((G2788*J2788/C2788*C2789)/((G2788*K2788/D2788*D2789)+(G2788*J2788/C2788*C2789))))</f>
        <v>0.50865048698423965</v>
      </c>
      <c r="K2789" s="18">
        <f t="shared" si="516"/>
        <v>0.49134951301576035</v>
      </c>
      <c r="L2789" s="20">
        <f t="shared" si="517"/>
        <v>1.0352111348646527</v>
      </c>
      <c r="M2789" s="51">
        <f>IF(AND((B2789-$B$2)&gt;123,OR(((U2788*R2788/C2788*C2789)/(U2788*S2788/D2788*D2789))&lt;(4/6),((U2788*R2788/C2788*C2789)/(U2788*S2788/D2788*D2789))&gt;(6/4))),1,0)</f>
        <v>0</v>
      </c>
      <c r="N2789" s="51">
        <f>IF(AND((B2789-$B$2)&gt;123,OR(((U2788*R2788/C2788*C2789)/(U2788*S2788/D2788*D2789))&lt;(4/6),((U2788*R2788/C2788*C2789)/(U2788*S2788/D2788*D2789))&gt;(6/4))),COUNTIF($M$2:M2789,1),0)</f>
        <v>0</v>
      </c>
      <c r="O2789" s="51">
        <f>IF(OR((ROW(N2789)-MATCH(MAX($N$2:N2789),$N$2:N2789,0))=1,(ROW(N2789)-MATCH(MAX($N$2:N2789),$N$2:N2789,0))&gt;123),IF(OR(((U2788*R2788/C2788*C2789)/(U2788*S2788/D2788*D2789))&lt;(4/6),((U2788*R2788/C2788*C2789)/(U2788*S2788/D2788*D2789))&gt;(6/4)),1,0),0)</f>
        <v>0</v>
      </c>
      <c r="P2789" s="47">
        <f>IF(O2789=1,U2788/2/C2789,P2788)</f>
        <v>4.8509981495343588</v>
      </c>
      <c r="Q2789" s="47">
        <f>IF(O2789=1,U2788/2/D2789,Q2788)</f>
        <v>77.834658384261388</v>
      </c>
      <c r="R2789" s="41">
        <f>P2789*C2789/U2788</f>
        <v>0.51097906922758307</v>
      </c>
      <c r="S2789" s="41">
        <f>Q2789*D2789/U2788</f>
        <v>0.49359889206986746</v>
      </c>
      <c r="T2789" s="41">
        <f t="shared" si="523"/>
        <v>1.0352111348646533</v>
      </c>
      <c r="U2789" s="42">
        <f>P2789*C2789+Q2789*D2789</f>
        <v>36673.886656743925</v>
      </c>
      <c r="V2789" s="25">
        <f>B2789</f>
        <v>45104</v>
      </c>
      <c r="W2789">
        <f>C2789/C$2</f>
        <v>1.6728345324617302</v>
      </c>
      <c r="X2789">
        <f>D2789/D$2</f>
        <v>1.6589931924041561</v>
      </c>
      <c r="Y2789">
        <f t="shared" si="524"/>
        <v>1.8336943328371962</v>
      </c>
      <c r="AA2789" s="15">
        <f t="shared" si="525"/>
        <v>9.3805905048283122E-3</v>
      </c>
      <c r="AB2789" s="15">
        <f t="shared" si="526"/>
        <v>-3.4586597326513591E-4</v>
      </c>
      <c r="AC2789" s="15">
        <f t="shared" si="527"/>
        <v>4.5779612974503614E-3</v>
      </c>
    </row>
    <row r="2790" spans="1:29" x14ac:dyDescent="0.4">
      <c r="A2790" s="43">
        <f t="shared" si="518"/>
        <v>2023</v>
      </c>
      <c r="B2790" s="53">
        <v>45105</v>
      </c>
      <c r="C2790" s="45">
        <v>3840.7986000000001</v>
      </c>
      <c r="D2790" s="45">
        <f>VLOOKUP(B2790,'H11001.CSI  中证全债'!$A$2:$B$2792,2,0)</f>
        <v>231.67930000000001</v>
      </c>
      <c r="E2790" s="14">
        <f t="shared" si="519"/>
        <v>0</v>
      </c>
      <c r="F2790" s="14">
        <f>IF(AND((B2790-$B$2)&gt;123,OR(((G2789*J2789/C2789*C2790)/(G2789*K2789/D2789*D2790))&lt;(4/6),((G2789*J2789/C2789*C2790)/(G2789*K2789/D2789*D2790))&gt;(6/4))),COUNTIF($E$2:E2790,1),0)</f>
        <v>0</v>
      </c>
      <c r="G2790" s="21">
        <f t="shared" si="520"/>
        <v>36274.538779179915</v>
      </c>
      <c r="H2790" s="12">
        <f t="shared" si="521"/>
        <v>4.7994181642553198</v>
      </c>
      <c r="I2790" s="12">
        <f t="shared" si="522"/>
        <v>77.007053340947863</v>
      </c>
      <c r="J2790" s="15">
        <f>IF(OR((ROW(F2790)-MATCH(MAX($F$2:F2790),$F$2:F2790,0))=1,(ROW(F2790)-MATCH(MAX($F$2:F2790),$F$2:F2790,0))&gt;123),IF(OR(((G2789*J2789/C2789*C2790)/(G2789*K2789/D2789*D2790))&lt;(4/6),((G2789*J2789/C2789*C2790)/(G2789*K2789/D2789*D2790))&gt;(6/4)),50%,((G2789*J2789/C2789*C2790)/((G2789*K2789/D2789*D2790)+(G2789*J2789/C2789*C2790)))),((G2789*J2789/C2789*C2790)/((G2789*K2789/D2789*D2790)+(G2789*J2789/C2789*C2790))))</f>
        <v>0.50816906807004092</v>
      </c>
      <c r="K2790" s="18">
        <f t="shared" si="516"/>
        <v>0.49183093192995908</v>
      </c>
      <c r="L2790" s="20">
        <f t="shared" si="517"/>
        <v>1.0332190089711732</v>
      </c>
      <c r="M2790" s="51">
        <f>IF(AND((B2790-$B$2)&gt;123,OR(((U2789*R2789/C2789*C2790)/(U2789*S2789/D2789*D2790))&lt;(4/6),((U2789*R2789/C2789*C2790)/(U2789*S2789/D2789*D2790))&gt;(6/4))),1,0)</f>
        <v>0</v>
      </c>
      <c r="N2790" s="51">
        <f>IF(AND((B2790-$B$2)&gt;123,OR(((U2789*R2789/C2789*C2790)/(U2789*S2789/D2789*D2790))&lt;(4/6),((U2789*R2789/C2789*C2790)/(U2789*S2789/D2789*D2790))&gt;(6/4))),COUNTIF($M$2:M2790,1),0)</f>
        <v>0</v>
      </c>
      <c r="O2790" s="51">
        <f>IF(OR((ROW(N2790)-MATCH(MAX($N$2:N2790),$N$2:N2790,0))=1,(ROW(N2790)-MATCH(MAX($N$2:N2790),$N$2:N2790,0))&gt;123),IF(OR(((U2789*R2789/C2789*C2790)/(U2789*S2789/D2789*D2790))&lt;(4/6),((U2789*R2789/C2789*C2790)/(U2789*S2789/D2789*D2790))&gt;(6/4)),1,0),0)</f>
        <v>0</v>
      </c>
      <c r="P2790" s="47">
        <f>IF(O2790=1,U2789/2/C2790,P2789)</f>
        <v>4.8509981495343588</v>
      </c>
      <c r="Q2790" s="47">
        <f>IF(O2790=1,U2789/2/D2790,Q2789)</f>
        <v>77.834658384261388</v>
      </c>
      <c r="R2790" s="41">
        <f>P2790*C2790/U2789</f>
        <v>0.50803742389567508</v>
      </c>
      <c r="S2790" s="41">
        <f>Q2790*D2790/U2789</f>
        <v>0.49170352024548231</v>
      </c>
      <c r="T2790" s="41">
        <f t="shared" si="523"/>
        <v>1.0332190089711746</v>
      </c>
      <c r="U2790" s="42">
        <f>P2790*C2790+Q2790*D2790</f>
        <v>36664.386071538967</v>
      </c>
      <c r="V2790" s="25">
        <f>B2790</f>
        <v>45105</v>
      </c>
      <c r="W2790">
        <f>C2790/C$2</f>
        <v>1.6708183088831206</v>
      </c>
      <c r="X2790">
        <f>D2790/D$2</f>
        <v>1.6601884629165173</v>
      </c>
      <c r="Y2790">
        <f t="shared" si="524"/>
        <v>1.8332193035769484</v>
      </c>
      <c r="AA2790" s="15">
        <f t="shared" si="525"/>
        <v>-1.2052737670608105E-3</v>
      </c>
      <c r="AB2790" s="15">
        <f t="shared" si="526"/>
        <v>7.2047945575293149E-4</v>
      </c>
      <c r="AC2790" s="15">
        <f t="shared" si="527"/>
        <v>-2.5905585884256066E-4</v>
      </c>
    </row>
    <row r="2791" spans="1:29" x14ac:dyDescent="0.4">
      <c r="A2791" s="43">
        <f t="shared" si="518"/>
        <v>2023</v>
      </c>
      <c r="B2791" s="53">
        <v>45106</v>
      </c>
      <c r="C2791" s="45">
        <v>3821.8434999999999</v>
      </c>
      <c r="D2791" s="45">
        <f>VLOOKUP(B2791,'H11001.CSI  中证全债'!$A$2:$B$2792,2,0)</f>
        <v>231.72020000000001</v>
      </c>
      <c r="E2791" s="14">
        <f t="shared" si="519"/>
        <v>0</v>
      </c>
      <c r="F2791" s="14">
        <f>IF(AND((B2791-$B$2)&gt;123,OR(((G2790*J2790/C2790*C2791)/(G2790*K2790/D2790*D2791))&lt;(4/6),((G2790*J2790/C2790*C2791)/(G2790*K2790/D2790*D2791))&gt;(6/4))),COUNTIF($E$2:E2791,1),0)</f>
        <v>0</v>
      </c>
      <c r="G2791" s="21">
        <f t="shared" si="520"/>
        <v>36186.714916416284</v>
      </c>
      <c r="H2791" s="12">
        <f t="shared" si="521"/>
        <v>4.7994181642553198</v>
      </c>
      <c r="I2791" s="12">
        <f t="shared" si="522"/>
        <v>77.007053340947863</v>
      </c>
      <c r="J2791" s="15">
        <f>IF(OR((ROW(F2791)-MATCH(MAX($F$2:F2791),$F$2:F2791,0))=1,(ROW(F2791)-MATCH(MAX($F$2:F2791),$F$2:F2791,0))&gt;123),IF(OR(((G2790*J2790/C2790*C2791)/(G2790*K2790/D2790*D2791))&lt;(4/6),((G2790*J2790/C2790*C2791)/(G2790*K2790/D2790*D2791))&gt;(6/4)),50%,((G2790*J2790/C2790*C2791)/((G2790*K2790/D2790*D2791)+(G2790*J2790/C2790*C2791)))),((G2790*J2790/C2790*C2791)/((G2790*K2790/D2790*D2791)+(G2790*J2790/C2790*C2791))))</f>
        <v>0.50688837484167193</v>
      </c>
      <c r="K2791" s="18">
        <f t="shared" si="516"/>
        <v>0.49311162515832807</v>
      </c>
      <c r="L2791" s="20">
        <f t="shared" si="517"/>
        <v>1.0279383997059903</v>
      </c>
      <c r="M2791" s="51">
        <f>IF(AND((B2791-$B$2)&gt;123,OR(((U2790*R2790/C2790*C2791)/(U2790*S2790/D2790*D2791))&lt;(4/6),((U2790*R2790/C2790*C2791)/(U2790*S2790/D2790*D2791))&gt;(6/4))),1,0)</f>
        <v>0</v>
      </c>
      <c r="N2791" s="51">
        <f>IF(AND((B2791-$B$2)&gt;123,OR(((U2790*R2790/C2790*C2791)/(U2790*S2790/D2790*D2791))&lt;(4/6),((U2790*R2790/C2790*C2791)/(U2790*S2790/D2790*D2791))&gt;(6/4))),COUNTIF($M$2:M2791,1),0)</f>
        <v>0</v>
      </c>
      <c r="O2791" s="51">
        <f>IF(OR((ROW(N2791)-MATCH(MAX($N$2:N2791),$N$2:N2791,0))=1,(ROW(N2791)-MATCH(MAX($N$2:N2791),$N$2:N2791,0))&gt;123),IF(OR(((U2790*R2790/C2790*C2791)/(U2790*S2790/D2790*D2791))&lt;(4/6),((U2790*R2790/C2790*C2791)/(U2790*S2790/D2790*D2791))&gt;(6/4)),1,0),0)</f>
        <v>0</v>
      </c>
      <c r="P2791" s="47">
        <f>IF(O2791=1,U2790/2/C2791,P2790)</f>
        <v>4.8509981495343588</v>
      </c>
      <c r="Q2791" s="47">
        <f>IF(O2791=1,U2790/2/D2791,Q2790)</f>
        <v>77.834658384261388</v>
      </c>
      <c r="R2791" s="41">
        <f>P2791*C2791/U2790</f>
        <v>0.50566115330924788</v>
      </c>
      <c r="S2791" s="41">
        <f>Q2791*D2791/U2790</f>
        <v>0.49191775835388152</v>
      </c>
      <c r="T2791" s="41">
        <f t="shared" si="523"/>
        <v>1.0279383997059921</v>
      </c>
      <c r="U2791" s="42">
        <f>P2791*C2791+Q2791*D2791</f>
        <v>36575.618354042643</v>
      </c>
      <c r="V2791" s="25">
        <f>B2791</f>
        <v>45106</v>
      </c>
      <c r="W2791">
        <f>C2791/C$2</f>
        <v>1.6625724903893544</v>
      </c>
      <c r="X2791">
        <f>D2791/D$2</f>
        <v>1.660481547832318</v>
      </c>
      <c r="Y2791">
        <f t="shared" si="524"/>
        <v>1.8287809177021321</v>
      </c>
      <c r="AA2791" s="15">
        <f t="shared" si="525"/>
        <v>-4.9351975914593282E-3</v>
      </c>
      <c r="AB2791" s="15">
        <f t="shared" si="526"/>
        <v>1.765371356008405E-4</v>
      </c>
      <c r="AC2791" s="15">
        <f t="shared" si="527"/>
        <v>-2.4210883368706027E-3</v>
      </c>
    </row>
    <row r="2792" spans="1:29" x14ac:dyDescent="0.4">
      <c r="A2792" s="43">
        <f t="shared" si="518"/>
        <v>2023</v>
      </c>
      <c r="B2792" s="53">
        <v>45107</v>
      </c>
      <c r="C2792" s="45">
        <v>3842.4515999999999</v>
      </c>
      <c r="D2792" s="45">
        <f>VLOOKUP(B2792,'H11001.CSI  中证全债'!$A$2:$B$2792,2,0)</f>
        <v>231.9443</v>
      </c>
      <c r="E2792" s="14">
        <f t="shared" si="519"/>
        <v>0</v>
      </c>
      <c r="F2792" s="14">
        <f>IF(AND((B2792-$B$2)&gt;123,OR(((G2791*J2791/C2791*C2792)/(G2791*K2791/D2791*D2792))&lt;(4/6),((G2791*J2791/C2791*C2792)/(G2791*K2791/D2791*D2792))&gt;(6/4))),COUNTIF($E$2:E2792,1),0)</f>
        <v>0</v>
      </c>
      <c r="G2792" s="21">
        <f t="shared" si="520"/>
        <v>36302.879086540779</v>
      </c>
      <c r="H2792" s="12">
        <f t="shared" si="521"/>
        <v>4.7994181642553198</v>
      </c>
      <c r="I2792" s="12">
        <f t="shared" si="522"/>
        <v>77.007053340947863</v>
      </c>
      <c r="J2792" s="15">
        <f>IF(OR((ROW(F2792)-MATCH(MAX($F$2:F2792),$F$2:F2792,0))=1,(ROW(F2792)-MATCH(MAX($F$2:F2792),$F$2:F2792,0))&gt;123),IF(OR(((G2791*J2791/C2791*C2792)/(G2791*K2791/D2791*D2792))&lt;(4/6),((G2791*J2791/C2791*C2792)/(G2791*K2791/D2791*D2792))&gt;(6/4)),50%,((G2791*J2791/C2791*C2792)/((G2791*K2791/D2791*D2792)+(G2791*J2791/C2791*C2792)))),((G2791*J2791/C2791*C2792)/((G2791*K2791/D2791*D2792)+(G2791*J2791/C2791*C2792))))</f>
        <v>0.50799089406517872</v>
      </c>
      <c r="K2792" s="18">
        <f t="shared" si="516"/>
        <v>0.49200910593482128</v>
      </c>
      <c r="L2792" s="20">
        <f t="shared" si="517"/>
        <v>1.0324827080181613</v>
      </c>
      <c r="M2792" s="51">
        <f>IF(AND((B2792-$B$2)&gt;123,OR(((U2791*R2791/C2791*C2792)/(U2791*S2791/D2791*D2792))&lt;(4/6),((U2791*R2791/C2791*C2792)/(U2791*S2791/D2791*D2792))&gt;(6/4))),1,0)</f>
        <v>0</v>
      </c>
      <c r="N2792" s="51">
        <f>IF(AND((B2792-$B$2)&gt;123,OR(((U2791*R2791/C2791*C2792)/(U2791*S2791/D2791*D2792))&lt;(4/6),((U2791*R2791/C2791*C2792)/(U2791*S2791/D2791*D2792))&gt;(6/4))),COUNTIF($M$2:M2792,1),0)</f>
        <v>0</v>
      </c>
      <c r="O2792" s="51">
        <f>IF(OR((ROW(N2792)-MATCH(MAX($N$2:N2792),$N$2:N2792,0))=1,(ROW(N2792)-MATCH(MAX($N$2:N2792),$N$2:N2792,0))&gt;123),IF(OR(((U2791*R2791/C2791*C2792)/(U2791*S2791/D2791*D2792))&lt;(4/6),((U2791*R2791/C2791*C2792)/(U2791*S2791/D2791*D2792))&gt;(6/4)),1,0),0)</f>
        <v>0</v>
      </c>
      <c r="P2792" s="47">
        <f>IF(O2792=1,U2791/2/C2792,P2791)</f>
        <v>4.8509981495343588</v>
      </c>
      <c r="Q2792" s="47">
        <f>IF(O2792=1,U2791/2/D2792,Q2791)</f>
        <v>77.834658384261388</v>
      </c>
      <c r="R2792" s="41">
        <f>P2792*C2792/U2791</f>
        <v>0.50962161243174486</v>
      </c>
      <c r="S2792" s="41">
        <f>Q2792*D2792/U2791</f>
        <v>0.49358852063484626</v>
      </c>
      <c r="T2792" s="41">
        <f t="shared" si="523"/>
        <v>1.0324827080181627</v>
      </c>
      <c r="U2792" s="42">
        <f>P2792*C2792+Q2792*D2792</f>
        <v>36693.030955951974</v>
      </c>
      <c r="V2792" s="25">
        <f>B2792</f>
        <v>45107</v>
      </c>
      <c r="W2792">
        <f>C2792/C$2</f>
        <v>1.6715373944047054</v>
      </c>
      <c r="X2792">
        <f>D2792/D$2</f>
        <v>1.6620874238624148</v>
      </c>
      <c r="Y2792">
        <f t="shared" si="524"/>
        <v>1.8346515477975986</v>
      </c>
      <c r="AA2792" s="15">
        <f t="shared" si="525"/>
        <v>5.3921883509882029E-3</v>
      </c>
      <c r="AB2792" s="15">
        <f t="shared" si="526"/>
        <v>9.6711464947807357E-4</v>
      </c>
      <c r="AC2792" s="15">
        <f t="shared" si="527"/>
        <v>3.2101330665912364E-3</v>
      </c>
    </row>
  </sheetData>
  <autoFilter ref="M1:U2792" xr:uid="{79FFBB89-8355-4F97-AE81-6150663D80AC}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9AADC-0CEB-4701-ADB6-2333DB13FB19}">
  <dimension ref="A1:C2802"/>
  <sheetViews>
    <sheetView workbookViewId="0">
      <selection activeCell="B1" sqref="B1"/>
    </sheetView>
  </sheetViews>
  <sheetFormatPr defaultColWidth="9" defaultRowHeight="13.9" x14ac:dyDescent="0.4"/>
  <cols>
    <col min="1" max="1" width="10.53125" style="9" customWidth="1"/>
    <col min="2" max="2" width="9.9296875" style="10" customWidth="1"/>
    <col min="3" max="16384" width="9" style="4"/>
  </cols>
  <sheetData>
    <row r="1" spans="1:3" x14ac:dyDescent="0.4">
      <c r="A1" s="1" t="s">
        <v>0</v>
      </c>
      <c r="B1" s="2" t="s">
        <v>1</v>
      </c>
      <c r="C1" s="3"/>
    </row>
    <row r="2" spans="1:3" x14ac:dyDescent="0.4">
      <c r="A2" s="5">
        <v>45107</v>
      </c>
      <c r="B2" s="6">
        <v>3842.4515999999999</v>
      </c>
    </row>
    <row r="3" spans="1:3" x14ac:dyDescent="0.4">
      <c r="A3" s="5">
        <v>45106</v>
      </c>
      <c r="B3" s="6">
        <v>3821.8434999999999</v>
      </c>
    </row>
    <row r="4" spans="1:3" x14ac:dyDescent="0.4">
      <c r="A4" s="5">
        <v>45105</v>
      </c>
      <c r="B4" s="6">
        <v>3840.7986000000001</v>
      </c>
    </row>
    <row r="5" spans="1:3" x14ac:dyDescent="0.4">
      <c r="A5" s="5">
        <v>45104</v>
      </c>
      <c r="B5" s="6">
        <v>3845.4333999999999</v>
      </c>
    </row>
    <row r="6" spans="1:3" x14ac:dyDescent="0.4">
      <c r="A6" s="5">
        <v>45103</v>
      </c>
      <c r="B6" s="6">
        <v>3809.6961999999999</v>
      </c>
    </row>
    <row r="7" spans="1:3" x14ac:dyDescent="0.4">
      <c r="A7" s="5">
        <v>45098</v>
      </c>
      <c r="B7" s="6">
        <v>3864.0322999999999</v>
      </c>
    </row>
    <row r="8" spans="1:3" x14ac:dyDescent="0.4">
      <c r="A8" s="5">
        <v>45097</v>
      </c>
      <c r="B8" s="6">
        <v>3924.2377000000001</v>
      </c>
    </row>
    <row r="9" spans="1:3" x14ac:dyDescent="0.4">
      <c r="A9" s="5">
        <v>45096</v>
      </c>
      <c r="B9" s="6">
        <v>3930.9079000000002</v>
      </c>
    </row>
    <row r="10" spans="1:3" x14ac:dyDescent="0.4">
      <c r="A10" s="5">
        <v>45093</v>
      </c>
      <c r="B10" s="6">
        <v>3963.3508999999999</v>
      </c>
    </row>
    <row r="11" spans="1:3" x14ac:dyDescent="0.4">
      <c r="A11" s="5">
        <v>45092</v>
      </c>
      <c r="B11" s="6">
        <v>3925.4994000000002</v>
      </c>
    </row>
    <row r="12" spans="1:3" x14ac:dyDescent="0.4">
      <c r="A12" s="5">
        <v>45091</v>
      </c>
      <c r="B12" s="6">
        <v>3864.0246999999999</v>
      </c>
    </row>
    <row r="13" spans="1:3" x14ac:dyDescent="0.4">
      <c r="A13" s="5">
        <v>45090</v>
      </c>
      <c r="B13" s="6">
        <v>3864.9074000000001</v>
      </c>
    </row>
    <row r="14" spans="1:3" x14ac:dyDescent="0.4">
      <c r="A14" s="5">
        <v>45089</v>
      </c>
      <c r="B14" s="6">
        <v>3844.4324000000001</v>
      </c>
    </row>
    <row r="15" spans="1:3" x14ac:dyDescent="0.4">
      <c r="A15" s="5">
        <v>45086</v>
      </c>
      <c r="B15" s="6">
        <v>3836.7026000000001</v>
      </c>
    </row>
    <row r="16" spans="1:3" x14ac:dyDescent="0.4">
      <c r="A16" s="5">
        <v>45085</v>
      </c>
      <c r="B16" s="6">
        <v>3820.1867000000002</v>
      </c>
    </row>
    <row r="17" spans="1:2" x14ac:dyDescent="0.4">
      <c r="A17" s="5">
        <v>45084</v>
      </c>
      <c r="B17" s="6">
        <v>3789.3418000000001</v>
      </c>
    </row>
    <row r="18" spans="1:2" x14ac:dyDescent="0.4">
      <c r="A18" s="5">
        <v>45083</v>
      </c>
      <c r="B18" s="6">
        <v>3808.1628999999998</v>
      </c>
    </row>
    <row r="19" spans="1:2" x14ac:dyDescent="0.4">
      <c r="A19" s="5">
        <v>45082</v>
      </c>
      <c r="B19" s="6">
        <v>3844.2492000000002</v>
      </c>
    </row>
    <row r="20" spans="1:2" x14ac:dyDescent="0.4">
      <c r="A20" s="5">
        <v>45079</v>
      </c>
      <c r="B20" s="6">
        <v>3861.8337000000001</v>
      </c>
    </row>
    <row r="21" spans="1:2" x14ac:dyDescent="0.4">
      <c r="A21" s="5">
        <v>45078</v>
      </c>
      <c r="B21" s="6">
        <v>3806.8679000000002</v>
      </c>
    </row>
    <row r="22" spans="1:2" x14ac:dyDescent="0.4">
      <c r="A22" s="5">
        <v>45077</v>
      </c>
      <c r="B22" s="6">
        <v>3798.5434</v>
      </c>
    </row>
    <row r="23" spans="1:2" x14ac:dyDescent="0.4">
      <c r="A23" s="5">
        <v>45076</v>
      </c>
      <c r="B23" s="6">
        <v>3837.7530999999999</v>
      </c>
    </row>
    <row r="24" spans="1:2" x14ac:dyDescent="0.4">
      <c r="A24" s="5">
        <v>45075</v>
      </c>
      <c r="B24" s="6">
        <v>3833.9416000000001</v>
      </c>
    </row>
    <row r="25" spans="1:2" x14ac:dyDescent="0.4">
      <c r="A25" s="5">
        <v>45072</v>
      </c>
      <c r="B25" s="6">
        <v>3850.9511000000002</v>
      </c>
    </row>
    <row r="26" spans="1:2" x14ac:dyDescent="0.4">
      <c r="A26" s="5">
        <v>45071</v>
      </c>
      <c r="B26" s="6">
        <v>3850.4996000000001</v>
      </c>
    </row>
    <row r="27" spans="1:2" x14ac:dyDescent="0.4">
      <c r="A27" s="5">
        <v>45070</v>
      </c>
      <c r="B27" s="6">
        <v>3859.0934999999999</v>
      </c>
    </row>
    <row r="28" spans="1:2" x14ac:dyDescent="0.4">
      <c r="A28" s="5">
        <v>45069</v>
      </c>
      <c r="B28" s="6">
        <v>3913.1882000000001</v>
      </c>
    </row>
    <row r="29" spans="1:2" x14ac:dyDescent="0.4">
      <c r="A29" s="5">
        <v>45068</v>
      </c>
      <c r="B29" s="6">
        <v>3969.3276999999998</v>
      </c>
    </row>
    <row r="30" spans="1:2" x14ac:dyDescent="0.4">
      <c r="A30" s="5">
        <v>45065</v>
      </c>
      <c r="B30" s="6">
        <v>3944.5403000000001</v>
      </c>
    </row>
    <row r="31" spans="1:2" x14ac:dyDescent="0.4">
      <c r="A31" s="5">
        <v>45064</v>
      </c>
      <c r="B31" s="6">
        <v>3956.0700999999999</v>
      </c>
    </row>
    <row r="32" spans="1:2" x14ac:dyDescent="0.4">
      <c r="A32" s="5">
        <v>45063</v>
      </c>
      <c r="B32" s="6">
        <v>3960.165</v>
      </c>
    </row>
    <row r="33" spans="1:2" x14ac:dyDescent="0.4">
      <c r="A33" s="5">
        <v>45062</v>
      </c>
      <c r="B33" s="6">
        <v>3978.2053999999998</v>
      </c>
    </row>
    <row r="34" spans="1:2" x14ac:dyDescent="0.4">
      <c r="A34" s="5">
        <v>45061</v>
      </c>
      <c r="B34" s="6">
        <v>3998.8872000000001</v>
      </c>
    </row>
    <row r="35" spans="1:2" x14ac:dyDescent="0.4">
      <c r="A35" s="5">
        <v>45058</v>
      </c>
      <c r="B35" s="6">
        <v>3937.7622000000001</v>
      </c>
    </row>
    <row r="36" spans="1:2" x14ac:dyDescent="0.4">
      <c r="A36" s="5">
        <v>45057</v>
      </c>
      <c r="B36" s="6">
        <v>3990.6637000000001</v>
      </c>
    </row>
    <row r="37" spans="1:2" x14ac:dyDescent="0.4">
      <c r="A37" s="5">
        <v>45056</v>
      </c>
      <c r="B37" s="6">
        <v>3996.8694999999998</v>
      </c>
    </row>
    <row r="38" spans="1:2" x14ac:dyDescent="0.4">
      <c r="A38" s="5">
        <v>45055</v>
      </c>
      <c r="B38" s="6">
        <v>4027.8753999999999</v>
      </c>
    </row>
    <row r="39" spans="1:2" x14ac:dyDescent="0.4">
      <c r="A39" s="5">
        <v>45054</v>
      </c>
      <c r="B39" s="6">
        <v>4062.6624000000002</v>
      </c>
    </row>
    <row r="40" spans="1:2" x14ac:dyDescent="0.4">
      <c r="A40" s="5">
        <v>45051</v>
      </c>
      <c r="B40" s="6">
        <v>4016.8773999999999</v>
      </c>
    </row>
    <row r="41" spans="1:2" x14ac:dyDescent="0.4">
      <c r="A41" s="5">
        <v>45050</v>
      </c>
      <c r="B41" s="6">
        <v>4030.2471</v>
      </c>
    </row>
    <row r="42" spans="1:2" x14ac:dyDescent="0.4">
      <c r="A42" s="5">
        <v>45044</v>
      </c>
      <c r="B42" s="6">
        <v>4029.0857999999998</v>
      </c>
    </row>
    <row r="43" spans="1:2" x14ac:dyDescent="0.4">
      <c r="A43" s="5">
        <v>45043</v>
      </c>
      <c r="B43" s="6">
        <v>3988.4185000000002</v>
      </c>
    </row>
    <row r="44" spans="1:2" x14ac:dyDescent="0.4">
      <c r="A44" s="5">
        <v>45042</v>
      </c>
      <c r="B44" s="6">
        <v>3959.2323000000001</v>
      </c>
    </row>
    <row r="45" spans="1:2" x14ac:dyDescent="0.4">
      <c r="A45" s="5">
        <v>45041</v>
      </c>
      <c r="B45" s="6">
        <v>3962.6658000000002</v>
      </c>
    </row>
    <row r="46" spans="1:2" x14ac:dyDescent="0.4">
      <c r="A46" s="5">
        <v>45040</v>
      </c>
      <c r="B46" s="6">
        <v>3982.6428999999998</v>
      </c>
    </row>
    <row r="47" spans="1:2" x14ac:dyDescent="0.4">
      <c r="A47" s="5">
        <v>45037</v>
      </c>
      <c r="B47" s="6">
        <v>4032.5672</v>
      </c>
    </row>
    <row r="48" spans="1:2" x14ac:dyDescent="0.4">
      <c r="A48" s="5">
        <v>45036</v>
      </c>
      <c r="B48" s="6">
        <v>4113.0191999999997</v>
      </c>
    </row>
    <row r="49" spans="1:2" x14ac:dyDescent="0.4">
      <c r="A49" s="5">
        <v>45035</v>
      </c>
      <c r="B49" s="6">
        <v>4124.5589</v>
      </c>
    </row>
    <row r="50" spans="1:2" x14ac:dyDescent="0.4">
      <c r="A50" s="5">
        <v>45034</v>
      </c>
      <c r="B50" s="6">
        <v>4162.0320000000002</v>
      </c>
    </row>
    <row r="51" spans="1:2" x14ac:dyDescent="0.4">
      <c r="A51" s="5">
        <v>45033</v>
      </c>
      <c r="B51" s="6">
        <v>4149.3836000000001</v>
      </c>
    </row>
    <row r="52" spans="1:2" x14ac:dyDescent="0.4">
      <c r="A52" s="5">
        <v>45030</v>
      </c>
      <c r="B52" s="6">
        <v>4091.9987999999998</v>
      </c>
    </row>
    <row r="53" spans="1:2" x14ac:dyDescent="0.4">
      <c r="A53" s="5">
        <v>45029</v>
      </c>
      <c r="B53" s="6">
        <v>4068.9785999999999</v>
      </c>
    </row>
    <row r="54" spans="1:2" x14ac:dyDescent="0.4">
      <c r="A54" s="5">
        <v>45028</v>
      </c>
      <c r="B54" s="6">
        <v>4097.2875999999997</v>
      </c>
    </row>
    <row r="55" spans="1:2" x14ac:dyDescent="0.4">
      <c r="A55" s="5">
        <v>45027</v>
      </c>
      <c r="B55" s="6">
        <v>4100.1478999999999</v>
      </c>
    </row>
    <row r="56" spans="1:2" x14ac:dyDescent="0.4">
      <c r="A56" s="5">
        <v>45026</v>
      </c>
      <c r="B56" s="6">
        <v>4104.8118000000004</v>
      </c>
    </row>
    <row r="57" spans="1:2" x14ac:dyDescent="0.4">
      <c r="A57" s="5">
        <v>45023</v>
      </c>
      <c r="B57" s="6">
        <v>4123.2799000000005</v>
      </c>
    </row>
    <row r="58" spans="1:2" x14ac:dyDescent="0.4">
      <c r="A58" s="5">
        <v>45022</v>
      </c>
      <c r="B58" s="6">
        <v>4096.6400000000003</v>
      </c>
    </row>
    <row r="59" spans="1:2" x14ac:dyDescent="0.4">
      <c r="A59" s="5">
        <v>45020</v>
      </c>
      <c r="B59" s="6">
        <v>4103.1052</v>
      </c>
    </row>
    <row r="60" spans="1:2" x14ac:dyDescent="0.4">
      <c r="A60" s="5">
        <v>45019</v>
      </c>
      <c r="B60" s="6">
        <v>4090.5675999999999</v>
      </c>
    </row>
    <row r="61" spans="1:2" x14ac:dyDescent="0.4">
      <c r="A61" s="5">
        <v>45016</v>
      </c>
      <c r="B61" s="6">
        <v>4050.9256999999998</v>
      </c>
    </row>
    <row r="62" spans="1:2" x14ac:dyDescent="0.4">
      <c r="A62" s="5">
        <v>45015</v>
      </c>
      <c r="B62" s="6">
        <v>4038.5257000000001</v>
      </c>
    </row>
    <row r="63" spans="1:2" x14ac:dyDescent="0.4">
      <c r="A63" s="5">
        <v>45014</v>
      </c>
      <c r="B63" s="6">
        <v>4006.1439999999998</v>
      </c>
    </row>
    <row r="64" spans="1:2" x14ac:dyDescent="0.4">
      <c r="A64" s="5">
        <v>45013</v>
      </c>
      <c r="B64" s="6">
        <v>3999.5147000000002</v>
      </c>
    </row>
    <row r="65" spans="1:2" x14ac:dyDescent="0.4">
      <c r="A65" s="5">
        <v>45012</v>
      </c>
      <c r="B65" s="6">
        <v>4012.4771000000001</v>
      </c>
    </row>
    <row r="66" spans="1:2" x14ac:dyDescent="0.4">
      <c r="A66" s="5">
        <v>45009</v>
      </c>
      <c r="B66" s="6">
        <v>4027.0457000000001</v>
      </c>
    </row>
    <row r="67" spans="1:2" x14ac:dyDescent="0.4">
      <c r="A67" s="5">
        <v>45008</v>
      </c>
      <c r="B67" s="6">
        <v>4039.0895</v>
      </c>
    </row>
    <row r="68" spans="1:2" x14ac:dyDescent="0.4">
      <c r="A68" s="5">
        <v>45007</v>
      </c>
      <c r="B68" s="6">
        <v>3999.4427000000001</v>
      </c>
    </row>
    <row r="69" spans="1:2" x14ac:dyDescent="0.4">
      <c r="A69" s="5">
        <v>45006</v>
      </c>
      <c r="B69" s="6">
        <v>3982.3782000000001</v>
      </c>
    </row>
    <row r="70" spans="1:2" x14ac:dyDescent="0.4">
      <c r="A70" s="5">
        <v>45005</v>
      </c>
      <c r="B70" s="6">
        <v>3939.0770000000002</v>
      </c>
    </row>
    <row r="71" spans="1:2" x14ac:dyDescent="0.4">
      <c r="A71" s="5">
        <v>45002</v>
      </c>
      <c r="B71" s="6">
        <v>3958.8193999999999</v>
      </c>
    </row>
    <row r="72" spans="1:2" x14ac:dyDescent="0.4">
      <c r="A72" s="5">
        <v>45001</v>
      </c>
      <c r="B72" s="6">
        <v>3939.1505000000002</v>
      </c>
    </row>
    <row r="73" spans="1:2" x14ac:dyDescent="0.4">
      <c r="A73" s="5">
        <v>45000</v>
      </c>
      <c r="B73" s="6">
        <v>3986.902</v>
      </c>
    </row>
    <row r="74" spans="1:2" x14ac:dyDescent="0.4">
      <c r="A74" s="5">
        <v>44999</v>
      </c>
      <c r="B74" s="6">
        <v>3984.6956</v>
      </c>
    </row>
    <row r="75" spans="1:2" x14ac:dyDescent="0.4">
      <c r="A75" s="5">
        <v>44998</v>
      </c>
      <c r="B75" s="6">
        <v>4008.6860000000001</v>
      </c>
    </row>
    <row r="76" spans="1:2" x14ac:dyDescent="0.4">
      <c r="A76" s="5">
        <v>44995</v>
      </c>
      <c r="B76" s="6">
        <v>3967.1352000000002</v>
      </c>
    </row>
    <row r="77" spans="1:2" x14ac:dyDescent="0.4">
      <c r="A77" s="5">
        <v>44994</v>
      </c>
      <c r="B77" s="6">
        <v>4019.8505</v>
      </c>
    </row>
    <row r="78" spans="1:2" x14ac:dyDescent="0.4">
      <c r="A78" s="5">
        <v>44993</v>
      </c>
      <c r="B78" s="6">
        <v>4034.1077</v>
      </c>
    </row>
    <row r="79" spans="1:2" x14ac:dyDescent="0.4">
      <c r="A79" s="5">
        <v>44992</v>
      </c>
      <c r="B79" s="6">
        <v>4048.8519000000001</v>
      </c>
    </row>
    <row r="80" spans="1:2" x14ac:dyDescent="0.4">
      <c r="A80" s="5">
        <v>44991</v>
      </c>
      <c r="B80" s="6">
        <v>4109.0101999999997</v>
      </c>
    </row>
    <row r="81" spans="1:2" x14ac:dyDescent="0.4">
      <c r="A81" s="5">
        <v>44988</v>
      </c>
      <c r="B81" s="6">
        <v>4130.5513000000001</v>
      </c>
    </row>
    <row r="82" spans="1:2" x14ac:dyDescent="0.4">
      <c r="A82" s="5">
        <v>44987</v>
      </c>
      <c r="B82" s="6">
        <v>4117.7376999999997</v>
      </c>
    </row>
    <row r="83" spans="1:2" x14ac:dyDescent="0.4">
      <c r="A83" s="5">
        <v>44986</v>
      </c>
      <c r="B83" s="6">
        <v>4126.9414999999999</v>
      </c>
    </row>
    <row r="84" spans="1:2" x14ac:dyDescent="0.4">
      <c r="A84" s="5">
        <v>44985</v>
      </c>
      <c r="B84" s="6">
        <v>4069.4587000000001</v>
      </c>
    </row>
    <row r="85" spans="1:2" x14ac:dyDescent="0.4">
      <c r="A85" s="5">
        <v>44984</v>
      </c>
      <c r="B85" s="6">
        <v>4043.8444</v>
      </c>
    </row>
    <row r="86" spans="1:2" x14ac:dyDescent="0.4">
      <c r="A86" s="5">
        <v>44981</v>
      </c>
      <c r="B86" s="6">
        <v>4061.0457000000001</v>
      </c>
    </row>
    <row r="87" spans="1:2" x14ac:dyDescent="0.4">
      <c r="A87" s="5">
        <v>44980</v>
      </c>
      <c r="B87" s="6">
        <v>4103.6463000000003</v>
      </c>
    </row>
    <row r="88" spans="1:2" x14ac:dyDescent="0.4">
      <c r="A88" s="5">
        <v>44979</v>
      </c>
      <c r="B88" s="6">
        <v>4106.9506000000001</v>
      </c>
    </row>
    <row r="89" spans="1:2" x14ac:dyDescent="0.4">
      <c r="A89" s="5">
        <v>44978</v>
      </c>
      <c r="B89" s="6">
        <v>4144.3536000000004</v>
      </c>
    </row>
    <row r="90" spans="1:2" x14ac:dyDescent="0.4">
      <c r="A90" s="5">
        <v>44977</v>
      </c>
      <c r="B90" s="6">
        <v>4133.4895999999999</v>
      </c>
    </row>
    <row r="91" spans="1:2" x14ac:dyDescent="0.4">
      <c r="A91" s="5">
        <v>44974</v>
      </c>
      <c r="B91" s="6">
        <v>4034.5070000000001</v>
      </c>
    </row>
    <row r="92" spans="1:2" x14ac:dyDescent="0.4">
      <c r="A92" s="5">
        <v>44973</v>
      </c>
      <c r="B92" s="6">
        <v>4093.4875999999999</v>
      </c>
    </row>
    <row r="93" spans="1:2" x14ac:dyDescent="0.4">
      <c r="A93" s="5">
        <v>44972</v>
      </c>
      <c r="B93" s="6">
        <v>4123.6893</v>
      </c>
    </row>
    <row r="94" spans="1:2" x14ac:dyDescent="0.4">
      <c r="A94" s="5">
        <v>44971</v>
      </c>
      <c r="B94" s="6">
        <v>4145.2902000000004</v>
      </c>
    </row>
    <row r="95" spans="1:2" x14ac:dyDescent="0.4">
      <c r="A95" s="5">
        <v>44970</v>
      </c>
      <c r="B95" s="6">
        <v>4143.5739999999996</v>
      </c>
    </row>
    <row r="96" spans="1:2" x14ac:dyDescent="0.4">
      <c r="A96" s="5">
        <v>44967</v>
      </c>
      <c r="B96" s="6">
        <v>4106.3096999999998</v>
      </c>
    </row>
    <row r="97" spans="1:2" x14ac:dyDescent="0.4">
      <c r="A97" s="5">
        <v>44966</v>
      </c>
      <c r="B97" s="6">
        <v>4130.8564999999999</v>
      </c>
    </row>
    <row r="98" spans="1:2" x14ac:dyDescent="0.4">
      <c r="A98" s="5">
        <v>44965</v>
      </c>
      <c r="B98" s="6">
        <v>4076.1410999999998</v>
      </c>
    </row>
    <row r="99" spans="1:2" x14ac:dyDescent="0.4">
      <c r="A99" s="5">
        <v>44964</v>
      </c>
      <c r="B99" s="6">
        <v>4094.2334999999998</v>
      </c>
    </row>
    <row r="100" spans="1:2" x14ac:dyDescent="0.4">
      <c r="A100" s="5">
        <v>44963</v>
      </c>
      <c r="B100" s="6">
        <v>4086.8779</v>
      </c>
    </row>
    <row r="101" spans="1:2" x14ac:dyDescent="0.4">
      <c r="A101" s="5">
        <v>44960</v>
      </c>
      <c r="B101" s="6">
        <v>4141.6319000000003</v>
      </c>
    </row>
    <row r="102" spans="1:2" x14ac:dyDescent="0.4">
      <c r="A102" s="5">
        <v>44959</v>
      </c>
      <c r="B102" s="6">
        <v>4181.1493</v>
      </c>
    </row>
    <row r="103" spans="1:2" x14ac:dyDescent="0.4">
      <c r="A103" s="5">
        <v>44958</v>
      </c>
      <c r="B103" s="6">
        <v>4195.9332000000004</v>
      </c>
    </row>
    <row r="104" spans="1:2" x14ac:dyDescent="0.4">
      <c r="A104" s="5">
        <v>44957</v>
      </c>
      <c r="B104" s="6">
        <v>4156.8577999999998</v>
      </c>
    </row>
    <row r="105" spans="1:2" x14ac:dyDescent="0.4">
      <c r="A105" s="5">
        <v>44956</v>
      </c>
      <c r="B105" s="6">
        <v>4201.3450000000003</v>
      </c>
    </row>
    <row r="106" spans="1:2" x14ac:dyDescent="0.4">
      <c r="A106" s="5">
        <v>44946</v>
      </c>
      <c r="B106" s="6">
        <v>4181.5267000000003</v>
      </c>
    </row>
    <row r="107" spans="1:2" x14ac:dyDescent="0.4">
      <c r="A107" s="5">
        <v>44945</v>
      </c>
      <c r="B107" s="6">
        <v>4156.0077000000001</v>
      </c>
    </row>
    <row r="108" spans="1:2" x14ac:dyDescent="0.4">
      <c r="A108" s="5">
        <v>44944</v>
      </c>
      <c r="B108" s="6">
        <v>4130.3143</v>
      </c>
    </row>
    <row r="109" spans="1:2" x14ac:dyDescent="0.4">
      <c r="A109" s="5">
        <v>44943</v>
      </c>
      <c r="B109" s="6">
        <v>4137.2421999999997</v>
      </c>
    </row>
    <row r="110" spans="1:2" x14ac:dyDescent="0.4">
      <c r="A110" s="5">
        <v>44942</v>
      </c>
      <c r="B110" s="6">
        <v>4137.9642999999996</v>
      </c>
    </row>
    <row r="111" spans="1:2" x14ac:dyDescent="0.4">
      <c r="A111" s="5">
        <v>44939</v>
      </c>
      <c r="B111" s="6">
        <v>4074.3771999999999</v>
      </c>
    </row>
    <row r="112" spans="1:2" x14ac:dyDescent="0.4">
      <c r="A112" s="5">
        <v>44938</v>
      </c>
      <c r="B112" s="6">
        <v>4017.8692000000001</v>
      </c>
    </row>
    <row r="113" spans="1:2" x14ac:dyDescent="0.4">
      <c r="A113" s="5">
        <v>44937</v>
      </c>
      <c r="B113" s="6">
        <v>4010.0309000000002</v>
      </c>
    </row>
    <row r="114" spans="1:2" x14ac:dyDescent="0.4">
      <c r="A114" s="5">
        <v>44936</v>
      </c>
      <c r="B114" s="6">
        <v>4017.4737</v>
      </c>
    </row>
    <row r="115" spans="1:2" x14ac:dyDescent="0.4">
      <c r="A115" s="5">
        <v>44935</v>
      </c>
      <c r="B115" s="6">
        <v>4013.1196</v>
      </c>
    </row>
    <row r="116" spans="1:2" x14ac:dyDescent="0.4">
      <c r="A116" s="5">
        <v>44932</v>
      </c>
      <c r="B116" s="6">
        <v>3980.8888000000002</v>
      </c>
    </row>
    <row r="117" spans="1:2" x14ac:dyDescent="0.4">
      <c r="A117" s="5">
        <v>44931</v>
      </c>
      <c r="B117" s="6">
        <v>3968.5781999999999</v>
      </c>
    </row>
    <row r="118" spans="1:2" x14ac:dyDescent="0.4">
      <c r="A118" s="5">
        <v>44930</v>
      </c>
      <c r="B118" s="6">
        <v>3892.9477000000002</v>
      </c>
    </row>
    <row r="119" spans="1:2" x14ac:dyDescent="0.4">
      <c r="A119" s="5">
        <v>44929</v>
      </c>
      <c r="B119" s="6">
        <v>3887.8991999999998</v>
      </c>
    </row>
    <row r="120" spans="1:2" x14ac:dyDescent="0.4">
      <c r="A120" s="5">
        <v>44925</v>
      </c>
      <c r="B120" s="6">
        <v>3871.6338000000001</v>
      </c>
    </row>
    <row r="121" spans="1:2" x14ac:dyDescent="0.4">
      <c r="A121" s="5">
        <v>44924</v>
      </c>
      <c r="B121" s="6">
        <v>3856.7006999999999</v>
      </c>
    </row>
    <row r="122" spans="1:2" x14ac:dyDescent="0.4">
      <c r="A122" s="5">
        <v>44923</v>
      </c>
      <c r="B122" s="6">
        <v>3871.2644</v>
      </c>
    </row>
    <row r="123" spans="1:2" x14ac:dyDescent="0.4">
      <c r="A123" s="5">
        <v>44922</v>
      </c>
      <c r="B123" s="6">
        <v>3887.8539999999998</v>
      </c>
    </row>
    <row r="124" spans="1:2" x14ac:dyDescent="0.4">
      <c r="A124" s="5">
        <v>44921</v>
      </c>
      <c r="B124" s="6">
        <v>3843.4886999999999</v>
      </c>
    </row>
    <row r="125" spans="1:2" x14ac:dyDescent="0.4">
      <c r="A125" s="5">
        <v>44918</v>
      </c>
      <c r="B125" s="6">
        <v>3828.2188000000001</v>
      </c>
    </row>
    <row r="126" spans="1:2" x14ac:dyDescent="0.4">
      <c r="A126" s="5">
        <v>44917</v>
      </c>
      <c r="B126" s="6">
        <v>3836.0279999999998</v>
      </c>
    </row>
    <row r="127" spans="1:2" x14ac:dyDescent="0.4">
      <c r="A127" s="5">
        <v>44916</v>
      </c>
      <c r="B127" s="6">
        <v>3830.5383999999999</v>
      </c>
    </row>
    <row r="128" spans="1:2" x14ac:dyDescent="0.4">
      <c r="A128" s="5">
        <v>44915</v>
      </c>
      <c r="B128" s="6">
        <v>3829.0173</v>
      </c>
    </row>
    <row r="129" spans="1:2" x14ac:dyDescent="0.4">
      <c r="A129" s="5">
        <v>44914</v>
      </c>
      <c r="B129" s="6">
        <v>3893.2206999999999</v>
      </c>
    </row>
    <row r="130" spans="1:2" x14ac:dyDescent="0.4">
      <c r="A130" s="5">
        <v>44911</v>
      </c>
      <c r="B130" s="6">
        <v>3954.2269999999999</v>
      </c>
    </row>
    <row r="131" spans="1:2" x14ac:dyDescent="0.4">
      <c r="A131" s="5">
        <v>44910</v>
      </c>
      <c r="B131" s="6">
        <v>3951.9884999999999</v>
      </c>
    </row>
    <row r="132" spans="1:2" x14ac:dyDescent="0.4">
      <c r="A132" s="5">
        <v>44909</v>
      </c>
      <c r="B132" s="6">
        <v>3954.8856999999998</v>
      </c>
    </row>
    <row r="133" spans="1:2" x14ac:dyDescent="0.4">
      <c r="A133" s="5">
        <v>44908</v>
      </c>
      <c r="B133" s="6">
        <v>3945.6813000000002</v>
      </c>
    </row>
    <row r="134" spans="1:2" x14ac:dyDescent="0.4">
      <c r="A134" s="5">
        <v>44907</v>
      </c>
      <c r="B134" s="6">
        <v>3953.4432999999999</v>
      </c>
    </row>
    <row r="135" spans="1:2" x14ac:dyDescent="0.4">
      <c r="A135" s="5">
        <v>44904</v>
      </c>
      <c r="B135" s="6">
        <v>3998.2442000000001</v>
      </c>
    </row>
    <row r="136" spans="1:2" x14ac:dyDescent="0.4">
      <c r="A136" s="5">
        <v>44903</v>
      </c>
      <c r="B136" s="6">
        <v>3959.1797999999999</v>
      </c>
    </row>
    <row r="137" spans="1:2" x14ac:dyDescent="0.4">
      <c r="A137" s="5">
        <v>44902</v>
      </c>
      <c r="B137" s="6">
        <v>3958.4409000000001</v>
      </c>
    </row>
    <row r="138" spans="1:2" x14ac:dyDescent="0.4">
      <c r="A138" s="5">
        <v>44901</v>
      </c>
      <c r="B138" s="6">
        <v>3968.1979000000001</v>
      </c>
    </row>
    <row r="139" spans="1:2" x14ac:dyDescent="0.4">
      <c r="A139" s="5">
        <v>44900</v>
      </c>
      <c r="B139" s="6">
        <v>3946.8759</v>
      </c>
    </row>
    <row r="140" spans="1:2" x14ac:dyDescent="0.4">
      <c r="A140" s="5">
        <v>44897</v>
      </c>
      <c r="B140" s="6">
        <v>3870.9477999999999</v>
      </c>
    </row>
    <row r="141" spans="1:2" x14ac:dyDescent="0.4">
      <c r="A141" s="5">
        <v>44896</v>
      </c>
      <c r="B141" s="6">
        <v>3894.7687000000001</v>
      </c>
    </row>
    <row r="142" spans="1:2" x14ac:dyDescent="0.4">
      <c r="A142" s="5">
        <v>44895</v>
      </c>
      <c r="B142" s="6">
        <v>3853.0365000000002</v>
      </c>
    </row>
    <row r="143" spans="1:2" x14ac:dyDescent="0.4">
      <c r="A143" s="5">
        <v>44894</v>
      </c>
      <c r="B143" s="6">
        <v>3848.4223999999999</v>
      </c>
    </row>
    <row r="144" spans="1:2" x14ac:dyDescent="0.4">
      <c r="A144" s="5">
        <v>44893</v>
      </c>
      <c r="B144" s="6">
        <v>3733.2424000000001</v>
      </c>
    </row>
    <row r="145" spans="1:2" x14ac:dyDescent="0.4">
      <c r="A145" s="5">
        <v>44890</v>
      </c>
      <c r="B145" s="6">
        <v>3775.7764000000002</v>
      </c>
    </row>
    <row r="146" spans="1:2" x14ac:dyDescent="0.4">
      <c r="A146" s="5">
        <v>44889</v>
      </c>
      <c r="B146" s="6">
        <v>3756.8081999999999</v>
      </c>
    </row>
    <row r="147" spans="1:2" x14ac:dyDescent="0.4">
      <c r="A147" s="5">
        <v>44888</v>
      </c>
      <c r="B147" s="6">
        <v>3773.5286999999998</v>
      </c>
    </row>
    <row r="148" spans="1:2" x14ac:dyDescent="0.4">
      <c r="A148" s="5">
        <v>44887</v>
      </c>
      <c r="B148" s="6">
        <v>3769.5727000000002</v>
      </c>
    </row>
    <row r="149" spans="1:2" x14ac:dyDescent="0.4">
      <c r="A149" s="5">
        <v>44886</v>
      </c>
      <c r="B149" s="6">
        <v>3769.1269000000002</v>
      </c>
    </row>
    <row r="150" spans="1:2" x14ac:dyDescent="0.4">
      <c r="A150" s="5">
        <v>44883</v>
      </c>
      <c r="B150" s="6">
        <v>3801.5686000000001</v>
      </c>
    </row>
    <row r="151" spans="1:2" x14ac:dyDescent="0.4">
      <c r="A151" s="5">
        <v>44882</v>
      </c>
      <c r="B151" s="6">
        <v>3818.6640000000002</v>
      </c>
    </row>
    <row r="152" spans="1:2" x14ac:dyDescent="0.4">
      <c r="A152" s="5">
        <v>44881</v>
      </c>
      <c r="B152" s="6">
        <v>3834.3899000000001</v>
      </c>
    </row>
    <row r="153" spans="1:2" x14ac:dyDescent="0.4">
      <c r="A153" s="5">
        <v>44880</v>
      </c>
      <c r="B153" s="6">
        <v>3865.9726000000001</v>
      </c>
    </row>
    <row r="154" spans="1:2" x14ac:dyDescent="0.4">
      <c r="A154" s="5">
        <v>44879</v>
      </c>
      <c r="B154" s="6">
        <v>3794.0171</v>
      </c>
    </row>
    <row r="155" spans="1:2" x14ac:dyDescent="0.4">
      <c r="A155" s="5">
        <v>44876</v>
      </c>
      <c r="B155" s="6">
        <v>3788.4387000000002</v>
      </c>
    </row>
    <row r="156" spans="1:2" x14ac:dyDescent="0.4">
      <c r="A156" s="5">
        <v>44875</v>
      </c>
      <c r="B156" s="6">
        <v>3685.6885000000002</v>
      </c>
    </row>
    <row r="157" spans="1:2" x14ac:dyDescent="0.4">
      <c r="A157" s="5">
        <v>44874</v>
      </c>
      <c r="B157" s="6">
        <v>3714.2703999999999</v>
      </c>
    </row>
    <row r="158" spans="1:2" x14ac:dyDescent="0.4">
      <c r="A158" s="5">
        <v>44873</v>
      </c>
      <c r="B158" s="6">
        <v>3749.3251</v>
      </c>
    </row>
    <row r="159" spans="1:2" x14ac:dyDescent="0.4">
      <c r="A159" s="5">
        <v>44872</v>
      </c>
      <c r="B159" s="6">
        <v>3775.2970999999998</v>
      </c>
    </row>
    <row r="160" spans="1:2" x14ac:dyDescent="0.4">
      <c r="A160" s="5">
        <v>44869</v>
      </c>
      <c r="B160" s="6">
        <v>3767.1745999999998</v>
      </c>
    </row>
    <row r="161" spans="1:2" x14ac:dyDescent="0.4">
      <c r="A161" s="5">
        <v>44868</v>
      </c>
      <c r="B161" s="6">
        <v>3647.8966</v>
      </c>
    </row>
    <row r="162" spans="1:2" x14ac:dyDescent="0.4">
      <c r="A162" s="5">
        <v>44867</v>
      </c>
      <c r="B162" s="6">
        <v>3677.8051</v>
      </c>
    </row>
    <row r="163" spans="1:2" x14ac:dyDescent="0.4">
      <c r="A163" s="5">
        <v>44866</v>
      </c>
      <c r="B163" s="6">
        <v>3634.1732000000002</v>
      </c>
    </row>
    <row r="164" spans="1:2" x14ac:dyDescent="0.4">
      <c r="A164" s="5">
        <v>44865</v>
      </c>
      <c r="B164" s="6">
        <v>3508.7033999999999</v>
      </c>
    </row>
    <row r="165" spans="1:2" x14ac:dyDescent="0.4">
      <c r="A165" s="5">
        <v>44862</v>
      </c>
      <c r="B165" s="6">
        <v>3541.3294999999998</v>
      </c>
    </row>
    <row r="166" spans="1:2" x14ac:dyDescent="0.4">
      <c r="A166" s="5">
        <v>44861</v>
      </c>
      <c r="B166" s="6">
        <v>3631.1448</v>
      </c>
    </row>
    <row r="167" spans="1:2" x14ac:dyDescent="0.4">
      <c r="A167" s="5">
        <v>44860</v>
      </c>
      <c r="B167" s="6">
        <v>3656.9027000000001</v>
      </c>
    </row>
    <row r="168" spans="1:2" x14ac:dyDescent="0.4">
      <c r="A168" s="5">
        <v>44859</v>
      </c>
      <c r="B168" s="6">
        <v>3627.4542000000001</v>
      </c>
    </row>
    <row r="169" spans="1:2" x14ac:dyDescent="0.4">
      <c r="A169" s="5">
        <v>44858</v>
      </c>
      <c r="B169" s="6">
        <v>3633.3733000000002</v>
      </c>
    </row>
    <row r="170" spans="1:2" x14ac:dyDescent="0.4">
      <c r="A170" s="5">
        <v>44855</v>
      </c>
      <c r="B170" s="6">
        <v>3742.8928999999998</v>
      </c>
    </row>
    <row r="171" spans="1:2" x14ac:dyDescent="0.4">
      <c r="A171" s="5">
        <v>44854</v>
      </c>
      <c r="B171" s="6">
        <v>3754.9268999999999</v>
      </c>
    </row>
    <row r="172" spans="1:2" x14ac:dyDescent="0.4">
      <c r="A172" s="5">
        <v>44853</v>
      </c>
      <c r="B172" s="6">
        <v>3776.5335</v>
      </c>
    </row>
    <row r="173" spans="1:2" x14ac:dyDescent="0.4">
      <c r="A173" s="5">
        <v>44852</v>
      </c>
      <c r="B173" s="6">
        <v>3838.2667000000001</v>
      </c>
    </row>
    <row r="174" spans="1:2" x14ac:dyDescent="0.4">
      <c r="A174" s="5">
        <v>44851</v>
      </c>
      <c r="B174" s="6">
        <v>3846.4119000000001</v>
      </c>
    </row>
    <row r="175" spans="1:2" x14ac:dyDescent="0.4">
      <c r="A175" s="5">
        <v>44848</v>
      </c>
      <c r="B175" s="6">
        <v>3842.4697999999999</v>
      </c>
    </row>
    <row r="176" spans="1:2" x14ac:dyDescent="0.4">
      <c r="A176" s="5">
        <v>44847</v>
      </c>
      <c r="B176" s="6">
        <v>3752.6729</v>
      </c>
    </row>
    <row r="177" spans="1:2" x14ac:dyDescent="0.4">
      <c r="A177" s="5">
        <v>44846</v>
      </c>
      <c r="B177" s="6">
        <v>3784.3063999999999</v>
      </c>
    </row>
    <row r="178" spans="1:2" x14ac:dyDescent="0.4">
      <c r="A178" s="5">
        <v>44845</v>
      </c>
      <c r="B178" s="6">
        <v>3727.6867000000002</v>
      </c>
    </row>
    <row r="179" spans="1:2" x14ac:dyDescent="0.4">
      <c r="A179" s="5">
        <v>44844</v>
      </c>
      <c r="B179" s="6">
        <v>3720.9364999999998</v>
      </c>
    </row>
    <row r="180" spans="1:2" x14ac:dyDescent="0.4">
      <c r="A180" s="5">
        <v>44834</v>
      </c>
      <c r="B180" s="6">
        <v>3804.8852999999999</v>
      </c>
    </row>
    <row r="181" spans="1:2" x14ac:dyDescent="0.4">
      <c r="A181" s="5">
        <v>44833</v>
      </c>
      <c r="B181" s="6">
        <v>3827.1433999999999</v>
      </c>
    </row>
    <row r="182" spans="1:2" x14ac:dyDescent="0.4">
      <c r="A182" s="5">
        <v>44832</v>
      </c>
      <c r="B182" s="6">
        <v>3828.7098000000001</v>
      </c>
    </row>
    <row r="183" spans="1:2" x14ac:dyDescent="0.4">
      <c r="A183" s="5">
        <v>44831</v>
      </c>
      <c r="B183" s="6">
        <v>3892.2950000000001</v>
      </c>
    </row>
    <row r="184" spans="1:2" x14ac:dyDescent="0.4">
      <c r="A184" s="5">
        <v>44830</v>
      </c>
      <c r="B184" s="6">
        <v>3836.6772999999998</v>
      </c>
    </row>
    <row r="185" spans="1:2" x14ac:dyDescent="0.4">
      <c r="A185" s="5">
        <v>44827</v>
      </c>
      <c r="B185" s="6">
        <v>3856.0212000000001</v>
      </c>
    </row>
    <row r="186" spans="1:2" x14ac:dyDescent="0.4">
      <c r="A186" s="5">
        <v>44826</v>
      </c>
      <c r="B186" s="6">
        <v>3869.3440000000001</v>
      </c>
    </row>
    <row r="187" spans="1:2" x14ac:dyDescent="0.4">
      <c r="A187" s="5">
        <v>44825</v>
      </c>
      <c r="B187" s="6">
        <v>3903.7348000000002</v>
      </c>
    </row>
    <row r="188" spans="1:2" x14ac:dyDescent="0.4">
      <c r="A188" s="5">
        <v>44824</v>
      </c>
      <c r="B188" s="6">
        <v>3932.8361</v>
      </c>
    </row>
    <row r="189" spans="1:2" x14ac:dyDescent="0.4">
      <c r="A189" s="5">
        <v>44823</v>
      </c>
      <c r="B189" s="6">
        <v>3928.0001000000002</v>
      </c>
    </row>
    <row r="190" spans="1:2" x14ac:dyDescent="0.4">
      <c r="A190" s="5">
        <v>44820</v>
      </c>
      <c r="B190" s="6">
        <v>3932.6826000000001</v>
      </c>
    </row>
    <row r="191" spans="1:2" x14ac:dyDescent="0.4">
      <c r="A191" s="5">
        <v>44819</v>
      </c>
      <c r="B191" s="6">
        <v>4027.1185999999998</v>
      </c>
    </row>
    <row r="192" spans="1:2" x14ac:dyDescent="0.4">
      <c r="A192" s="5">
        <v>44818</v>
      </c>
      <c r="B192" s="6">
        <v>4065.3589999999999</v>
      </c>
    </row>
    <row r="193" spans="1:2" x14ac:dyDescent="0.4">
      <c r="A193" s="5">
        <v>44817</v>
      </c>
      <c r="B193" s="6">
        <v>4111.1144999999997</v>
      </c>
    </row>
    <row r="194" spans="1:2" x14ac:dyDescent="0.4">
      <c r="A194" s="5">
        <v>44813</v>
      </c>
      <c r="B194" s="6">
        <v>4093.7874000000002</v>
      </c>
    </row>
    <row r="195" spans="1:2" x14ac:dyDescent="0.4">
      <c r="A195" s="5">
        <v>44812</v>
      </c>
      <c r="B195" s="6">
        <v>4037.6839</v>
      </c>
    </row>
    <row r="196" spans="1:2" x14ac:dyDescent="0.4">
      <c r="A196" s="5">
        <v>44811</v>
      </c>
      <c r="B196" s="6">
        <v>4054.9830000000002</v>
      </c>
    </row>
    <row r="197" spans="1:2" x14ac:dyDescent="0.4">
      <c r="A197" s="5">
        <v>44810</v>
      </c>
      <c r="B197" s="6">
        <v>4052.2802000000001</v>
      </c>
    </row>
    <row r="198" spans="1:2" x14ac:dyDescent="0.4">
      <c r="A198" s="5">
        <v>44809</v>
      </c>
      <c r="B198" s="6">
        <v>4015.4263999999998</v>
      </c>
    </row>
    <row r="199" spans="1:2" x14ac:dyDescent="0.4">
      <c r="A199" s="5">
        <v>44806</v>
      </c>
      <c r="B199" s="6">
        <v>4023.6131</v>
      </c>
    </row>
    <row r="200" spans="1:2" x14ac:dyDescent="0.4">
      <c r="A200" s="5">
        <v>44805</v>
      </c>
      <c r="B200" s="6">
        <v>4043.7395000000001</v>
      </c>
    </row>
    <row r="201" spans="1:2" x14ac:dyDescent="0.4">
      <c r="A201" s="5">
        <v>44804</v>
      </c>
      <c r="B201" s="6">
        <v>4078.8402000000001</v>
      </c>
    </row>
    <row r="202" spans="1:2" x14ac:dyDescent="0.4">
      <c r="A202" s="5">
        <v>44803</v>
      </c>
      <c r="B202" s="6">
        <v>4075.7937000000002</v>
      </c>
    </row>
    <row r="203" spans="1:2" x14ac:dyDescent="0.4">
      <c r="A203" s="5">
        <v>44802</v>
      </c>
      <c r="B203" s="6">
        <v>4089.5205000000001</v>
      </c>
    </row>
    <row r="204" spans="1:2" x14ac:dyDescent="0.4">
      <c r="A204" s="5">
        <v>44799</v>
      </c>
      <c r="B204" s="6">
        <v>4107.5455000000002</v>
      </c>
    </row>
    <row r="205" spans="1:2" x14ac:dyDescent="0.4">
      <c r="A205" s="5">
        <v>44798</v>
      </c>
      <c r="B205" s="6">
        <v>4116.2395999999999</v>
      </c>
    </row>
    <row r="206" spans="1:2" x14ac:dyDescent="0.4">
      <c r="A206" s="5">
        <v>44797</v>
      </c>
      <c r="B206" s="6">
        <v>4082.4195</v>
      </c>
    </row>
    <row r="207" spans="1:2" x14ac:dyDescent="0.4">
      <c r="A207" s="5">
        <v>44796</v>
      </c>
      <c r="B207" s="6">
        <v>4161.0823</v>
      </c>
    </row>
    <row r="208" spans="1:2" x14ac:dyDescent="0.4">
      <c r="A208" s="5">
        <v>44795</v>
      </c>
      <c r="B208" s="6">
        <v>4181.3964999999998</v>
      </c>
    </row>
    <row r="209" spans="1:2" x14ac:dyDescent="0.4">
      <c r="A209" s="5">
        <v>44792</v>
      </c>
      <c r="B209" s="6">
        <v>4151.0738000000001</v>
      </c>
    </row>
    <row r="210" spans="1:2" x14ac:dyDescent="0.4">
      <c r="A210" s="5">
        <v>44791</v>
      </c>
      <c r="B210" s="6">
        <v>4180.0995999999996</v>
      </c>
    </row>
    <row r="211" spans="1:2" x14ac:dyDescent="0.4">
      <c r="A211" s="5">
        <v>44790</v>
      </c>
      <c r="B211" s="6">
        <v>4216.9585999999999</v>
      </c>
    </row>
    <row r="212" spans="1:2" x14ac:dyDescent="0.4">
      <c r="A212" s="5">
        <v>44789</v>
      </c>
      <c r="B212" s="6">
        <v>4177.8370000000004</v>
      </c>
    </row>
    <row r="213" spans="1:2" x14ac:dyDescent="0.4">
      <c r="A213" s="5">
        <v>44788</v>
      </c>
      <c r="B213" s="6">
        <v>4185.6794</v>
      </c>
    </row>
    <row r="214" spans="1:2" x14ac:dyDescent="0.4">
      <c r="A214" s="5">
        <v>44785</v>
      </c>
      <c r="B214" s="6">
        <v>4191.152</v>
      </c>
    </row>
    <row r="215" spans="1:2" x14ac:dyDescent="0.4">
      <c r="A215" s="5">
        <v>44784</v>
      </c>
      <c r="B215" s="6">
        <v>4193.5428000000002</v>
      </c>
    </row>
    <row r="216" spans="1:2" x14ac:dyDescent="0.4">
      <c r="A216" s="5">
        <v>44783</v>
      </c>
      <c r="B216" s="6">
        <v>4109.7372999999998</v>
      </c>
    </row>
    <row r="217" spans="1:2" x14ac:dyDescent="0.4">
      <c r="A217" s="5">
        <v>44782</v>
      </c>
      <c r="B217" s="6">
        <v>4156.2906999999996</v>
      </c>
    </row>
    <row r="218" spans="1:2" x14ac:dyDescent="0.4">
      <c r="A218" s="5">
        <v>44781</v>
      </c>
      <c r="B218" s="6">
        <v>4148.0745999999999</v>
      </c>
    </row>
    <row r="219" spans="1:2" x14ac:dyDescent="0.4">
      <c r="A219" s="5">
        <v>44778</v>
      </c>
      <c r="B219" s="6">
        <v>4156.9111000000003</v>
      </c>
    </row>
    <row r="220" spans="1:2" x14ac:dyDescent="0.4">
      <c r="A220" s="5">
        <v>44777</v>
      </c>
      <c r="B220" s="6">
        <v>4101.5366999999997</v>
      </c>
    </row>
    <row r="221" spans="1:2" x14ac:dyDescent="0.4">
      <c r="A221" s="5">
        <v>44776</v>
      </c>
      <c r="B221" s="6">
        <v>4066.9753999999998</v>
      </c>
    </row>
    <row r="222" spans="1:2" x14ac:dyDescent="0.4">
      <c r="A222" s="5">
        <v>44775</v>
      </c>
      <c r="B222" s="6">
        <v>4107.0240000000003</v>
      </c>
    </row>
    <row r="223" spans="1:2" x14ac:dyDescent="0.4">
      <c r="A223" s="5">
        <v>44774</v>
      </c>
      <c r="B223" s="6">
        <v>4188.6783999999998</v>
      </c>
    </row>
    <row r="224" spans="1:2" x14ac:dyDescent="0.4">
      <c r="A224" s="5">
        <v>44771</v>
      </c>
      <c r="B224" s="6">
        <v>4170.1018999999997</v>
      </c>
    </row>
    <row r="225" spans="1:2" x14ac:dyDescent="0.4">
      <c r="A225" s="5">
        <v>44770</v>
      </c>
      <c r="B225" s="6">
        <v>4225.6733000000004</v>
      </c>
    </row>
    <row r="226" spans="1:2" x14ac:dyDescent="0.4">
      <c r="A226" s="5">
        <v>44769</v>
      </c>
      <c r="B226" s="6">
        <v>4225.0357000000004</v>
      </c>
    </row>
    <row r="227" spans="1:2" x14ac:dyDescent="0.4">
      <c r="A227" s="5">
        <v>44768</v>
      </c>
      <c r="B227" s="6">
        <v>4245.9758000000002</v>
      </c>
    </row>
    <row r="228" spans="1:2" x14ac:dyDescent="0.4">
      <c r="A228" s="5">
        <v>44767</v>
      </c>
      <c r="B228" s="6">
        <v>4212.6441000000004</v>
      </c>
    </row>
    <row r="229" spans="1:2" x14ac:dyDescent="0.4">
      <c r="A229" s="5">
        <v>44764</v>
      </c>
      <c r="B229" s="6">
        <v>4238.2340999999997</v>
      </c>
    </row>
    <row r="230" spans="1:2" x14ac:dyDescent="0.4">
      <c r="A230" s="5">
        <v>44763</v>
      </c>
      <c r="B230" s="6">
        <v>4236.0577999999996</v>
      </c>
    </row>
    <row r="231" spans="1:2" x14ac:dyDescent="0.4">
      <c r="A231" s="5">
        <v>44762</v>
      </c>
      <c r="B231" s="6">
        <v>4283.8027000000002</v>
      </c>
    </row>
    <row r="232" spans="1:2" x14ac:dyDescent="0.4">
      <c r="A232" s="5">
        <v>44761</v>
      </c>
      <c r="B232" s="6">
        <v>4269.3401000000003</v>
      </c>
    </row>
    <row r="233" spans="1:2" x14ac:dyDescent="0.4">
      <c r="A233" s="5">
        <v>44760</v>
      </c>
      <c r="B233" s="6">
        <v>4292.5857999999998</v>
      </c>
    </row>
    <row r="234" spans="1:2" x14ac:dyDescent="0.4">
      <c r="A234" s="5">
        <v>44757</v>
      </c>
      <c r="B234" s="6">
        <v>4248.5272999999997</v>
      </c>
    </row>
    <row r="235" spans="1:2" x14ac:dyDescent="0.4">
      <c r="A235" s="5">
        <v>44756</v>
      </c>
      <c r="B235" s="6">
        <v>4322.0742</v>
      </c>
    </row>
    <row r="236" spans="1:2" x14ac:dyDescent="0.4">
      <c r="A236" s="5">
        <v>44755</v>
      </c>
      <c r="B236" s="6">
        <v>4321.4616999999998</v>
      </c>
    </row>
    <row r="237" spans="1:2" x14ac:dyDescent="0.4">
      <c r="A237" s="5">
        <v>44754</v>
      </c>
      <c r="B237" s="6">
        <v>4313.6184000000003</v>
      </c>
    </row>
    <row r="238" spans="1:2" x14ac:dyDescent="0.4">
      <c r="A238" s="5">
        <v>44753</v>
      </c>
      <c r="B238" s="6">
        <v>4354.6166999999996</v>
      </c>
    </row>
    <row r="239" spans="1:2" x14ac:dyDescent="0.4">
      <c r="A239" s="5">
        <v>44750</v>
      </c>
      <c r="B239" s="6">
        <v>4428.7809999999999</v>
      </c>
    </row>
    <row r="240" spans="1:2" x14ac:dyDescent="0.4">
      <c r="A240" s="5">
        <v>44749</v>
      </c>
      <c r="B240" s="6">
        <v>4443.4736000000003</v>
      </c>
    </row>
    <row r="241" spans="1:2" x14ac:dyDescent="0.4">
      <c r="A241" s="5">
        <v>44748</v>
      </c>
      <c r="B241" s="6">
        <v>4423.9697999999999</v>
      </c>
    </row>
    <row r="242" spans="1:2" x14ac:dyDescent="0.4">
      <c r="A242" s="5">
        <v>44747</v>
      </c>
      <c r="B242" s="6">
        <v>4489.5383000000002</v>
      </c>
    </row>
    <row r="243" spans="1:2" x14ac:dyDescent="0.4">
      <c r="A243" s="5">
        <v>44746</v>
      </c>
      <c r="B243" s="6">
        <v>4496.0303000000004</v>
      </c>
    </row>
    <row r="244" spans="1:2" x14ac:dyDescent="0.4">
      <c r="A244" s="5">
        <v>44743</v>
      </c>
      <c r="B244" s="6">
        <v>4466.7178999999996</v>
      </c>
    </row>
    <row r="245" spans="1:2" x14ac:dyDescent="0.4">
      <c r="A245" s="5">
        <v>44742</v>
      </c>
      <c r="B245" s="6">
        <v>4485.0108</v>
      </c>
    </row>
    <row r="246" spans="1:2" x14ac:dyDescent="0.4">
      <c r="A246" s="5">
        <v>44741</v>
      </c>
      <c r="B246" s="6">
        <v>4421.357</v>
      </c>
    </row>
    <row r="247" spans="1:2" x14ac:dyDescent="0.4">
      <c r="A247" s="5">
        <v>44740</v>
      </c>
      <c r="B247" s="6">
        <v>4490.5165999999999</v>
      </c>
    </row>
    <row r="248" spans="1:2" x14ac:dyDescent="0.4">
      <c r="A248" s="5">
        <v>44739</v>
      </c>
      <c r="B248" s="6">
        <v>4444.2638999999999</v>
      </c>
    </row>
    <row r="249" spans="1:2" x14ac:dyDescent="0.4">
      <c r="A249" s="5">
        <v>44736</v>
      </c>
      <c r="B249" s="6">
        <v>4394.7722999999996</v>
      </c>
    </row>
    <row r="250" spans="1:2" x14ac:dyDescent="0.4">
      <c r="A250" s="5">
        <v>44735</v>
      </c>
      <c r="B250" s="6">
        <v>4343.8780999999999</v>
      </c>
    </row>
    <row r="251" spans="1:2" x14ac:dyDescent="0.4">
      <c r="A251" s="5">
        <v>44734</v>
      </c>
      <c r="B251" s="6">
        <v>4270.6226999999999</v>
      </c>
    </row>
    <row r="252" spans="1:2" x14ac:dyDescent="0.4">
      <c r="A252" s="5">
        <v>44733</v>
      </c>
      <c r="B252" s="6">
        <v>4325.5657000000001</v>
      </c>
    </row>
    <row r="253" spans="1:2" x14ac:dyDescent="0.4">
      <c r="A253" s="5">
        <v>44732</v>
      </c>
      <c r="B253" s="6">
        <v>4330.4327999999996</v>
      </c>
    </row>
    <row r="254" spans="1:2" x14ac:dyDescent="0.4">
      <c r="A254" s="5">
        <v>44729</v>
      </c>
      <c r="B254" s="6">
        <v>4309.0443999999998</v>
      </c>
    </row>
    <row r="255" spans="1:2" x14ac:dyDescent="0.4">
      <c r="A255" s="5">
        <v>44728</v>
      </c>
      <c r="B255" s="6">
        <v>4250.0613999999996</v>
      </c>
    </row>
    <row r="256" spans="1:2" x14ac:dyDescent="0.4">
      <c r="A256" s="5">
        <v>44727</v>
      </c>
      <c r="B256" s="6">
        <v>4278.2178000000004</v>
      </c>
    </row>
    <row r="257" spans="1:2" x14ac:dyDescent="0.4">
      <c r="A257" s="5">
        <v>44726</v>
      </c>
      <c r="B257" s="6">
        <v>4222.3113999999996</v>
      </c>
    </row>
    <row r="258" spans="1:2" x14ac:dyDescent="0.4">
      <c r="A258" s="5">
        <v>44725</v>
      </c>
      <c r="B258" s="6">
        <v>4189.3527000000004</v>
      </c>
    </row>
    <row r="259" spans="1:2" x14ac:dyDescent="0.4">
      <c r="A259" s="5">
        <v>44722</v>
      </c>
      <c r="B259" s="6">
        <v>4238.9935999999998</v>
      </c>
    </row>
    <row r="260" spans="1:2" x14ac:dyDescent="0.4">
      <c r="A260" s="5">
        <v>44721</v>
      </c>
      <c r="B260" s="6">
        <v>4175.6746999999996</v>
      </c>
    </row>
    <row r="261" spans="1:2" x14ac:dyDescent="0.4">
      <c r="A261" s="5">
        <v>44720</v>
      </c>
      <c r="B261" s="6">
        <v>4219.8122000000003</v>
      </c>
    </row>
    <row r="262" spans="1:2" x14ac:dyDescent="0.4">
      <c r="A262" s="5">
        <v>44719</v>
      </c>
      <c r="B262" s="6">
        <v>4179.1284999999998</v>
      </c>
    </row>
    <row r="263" spans="1:2" x14ac:dyDescent="0.4">
      <c r="A263" s="5">
        <v>44718</v>
      </c>
      <c r="B263" s="6">
        <v>4166.085</v>
      </c>
    </row>
    <row r="264" spans="1:2" x14ac:dyDescent="0.4">
      <c r="A264" s="5">
        <v>44714</v>
      </c>
      <c r="B264" s="6">
        <v>4089.5682000000002</v>
      </c>
    </row>
    <row r="265" spans="1:2" x14ac:dyDescent="0.4">
      <c r="A265" s="5">
        <v>44713</v>
      </c>
      <c r="B265" s="6">
        <v>4083.1772000000001</v>
      </c>
    </row>
    <row r="266" spans="1:2" x14ac:dyDescent="0.4">
      <c r="A266" s="5">
        <v>44712</v>
      </c>
      <c r="B266" s="6">
        <v>4091.5176000000001</v>
      </c>
    </row>
    <row r="267" spans="1:2" x14ac:dyDescent="0.4">
      <c r="A267" s="5">
        <v>44711</v>
      </c>
      <c r="B267" s="6">
        <v>4029.0178999999998</v>
      </c>
    </row>
    <row r="268" spans="1:2" x14ac:dyDescent="0.4">
      <c r="A268" s="5">
        <v>44708</v>
      </c>
      <c r="B268" s="6">
        <v>4001.2988</v>
      </c>
    </row>
    <row r="269" spans="1:2" x14ac:dyDescent="0.4">
      <c r="A269" s="5">
        <v>44707</v>
      </c>
      <c r="B269" s="6">
        <v>3993.0446000000002</v>
      </c>
    </row>
    <row r="270" spans="1:2" x14ac:dyDescent="0.4">
      <c r="A270" s="5">
        <v>44706</v>
      </c>
      <c r="B270" s="6">
        <v>3983.1783999999998</v>
      </c>
    </row>
    <row r="271" spans="1:2" x14ac:dyDescent="0.4">
      <c r="A271" s="5">
        <v>44705</v>
      </c>
      <c r="B271" s="6">
        <v>3959.1541000000002</v>
      </c>
    </row>
    <row r="272" spans="1:2" x14ac:dyDescent="0.4">
      <c r="A272" s="5">
        <v>44704</v>
      </c>
      <c r="B272" s="6">
        <v>4053.9823000000001</v>
      </c>
    </row>
    <row r="273" spans="1:2" x14ac:dyDescent="0.4">
      <c r="A273" s="5">
        <v>44701</v>
      </c>
      <c r="B273" s="6">
        <v>4077.5998</v>
      </c>
    </row>
    <row r="274" spans="1:2" x14ac:dyDescent="0.4">
      <c r="A274" s="5">
        <v>44700</v>
      </c>
      <c r="B274" s="6">
        <v>3999.5983999999999</v>
      </c>
    </row>
    <row r="275" spans="1:2" x14ac:dyDescent="0.4">
      <c r="A275" s="5">
        <v>44699</v>
      </c>
      <c r="B275" s="6">
        <v>3991.9069</v>
      </c>
    </row>
    <row r="276" spans="1:2" x14ac:dyDescent="0.4">
      <c r="A276" s="5">
        <v>44698</v>
      </c>
      <c r="B276" s="6">
        <v>4005.8933999999999</v>
      </c>
    </row>
    <row r="277" spans="1:2" x14ac:dyDescent="0.4">
      <c r="A277" s="5">
        <v>44697</v>
      </c>
      <c r="B277" s="6">
        <v>3956.5378000000001</v>
      </c>
    </row>
    <row r="278" spans="1:2" x14ac:dyDescent="0.4">
      <c r="A278" s="5">
        <v>44694</v>
      </c>
      <c r="B278" s="6">
        <v>3988.6001999999999</v>
      </c>
    </row>
    <row r="279" spans="1:2" x14ac:dyDescent="0.4">
      <c r="A279" s="5">
        <v>44693</v>
      </c>
      <c r="B279" s="6">
        <v>3958.74</v>
      </c>
    </row>
    <row r="280" spans="1:2" x14ac:dyDescent="0.4">
      <c r="A280" s="5">
        <v>44692</v>
      </c>
      <c r="B280" s="6">
        <v>3976.4231</v>
      </c>
    </row>
    <row r="281" spans="1:2" x14ac:dyDescent="0.4">
      <c r="A281" s="5">
        <v>44691</v>
      </c>
      <c r="B281" s="6">
        <v>3919.8683999999998</v>
      </c>
    </row>
    <row r="282" spans="1:2" x14ac:dyDescent="0.4">
      <c r="A282" s="5">
        <v>44690</v>
      </c>
      <c r="B282" s="6">
        <v>3877.4364</v>
      </c>
    </row>
    <row r="283" spans="1:2" x14ac:dyDescent="0.4">
      <c r="A283" s="5">
        <v>44687</v>
      </c>
      <c r="B283" s="6">
        <v>3908.8150000000001</v>
      </c>
    </row>
    <row r="284" spans="1:2" x14ac:dyDescent="0.4">
      <c r="A284" s="5">
        <v>44686</v>
      </c>
      <c r="B284" s="6">
        <v>4010.2102</v>
      </c>
    </row>
    <row r="285" spans="1:2" x14ac:dyDescent="0.4">
      <c r="A285" s="5">
        <v>44680</v>
      </c>
      <c r="B285" s="6">
        <v>4016.241</v>
      </c>
    </row>
    <row r="286" spans="1:2" x14ac:dyDescent="0.4">
      <c r="A286" s="5">
        <v>44679</v>
      </c>
      <c r="B286" s="6">
        <v>3921.1073000000001</v>
      </c>
    </row>
    <row r="287" spans="1:2" x14ac:dyDescent="0.4">
      <c r="A287" s="5">
        <v>44678</v>
      </c>
      <c r="B287" s="6">
        <v>3895.5360999999998</v>
      </c>
    </row>
    <row r="288" spans="1:2" x14ac:dyDescent="0.4">
      <c r="A288" s="5">
        <v>44677</v>
      </c>
      <c r="B288" s="6">
        <v>3784.1197999999999</v>
      </c>
    </row>
    <row r="289" spans="1:2" x14ac:dyDescent="0.4">
      <c r="A289" s="5">
        <v>44676</v>
      </c>
      <c r="B289" s="6">
        <v>3814.9126999999999</v>
      </c>
    </row>
    <row r="290" spans="1:2" x14ac:dyDescent="0.4">
      <c r="A290" s="5">
        <v>44673</v>
      </c>
      <c r="B290" s="6">
        <v>4013.2498000000001</v>
      </c>
    </row>
    <row r="291" spans="1:2" x14ac:dyDescent="0.4">
      <c r="A291" s="5">
        <v>44672</v>
      </c>
      <c r="B291" s="6">
        <v>3995.83</v>
      </c>
    </row>
    <row r="292" spans="1:2" x14ac:dyDescent="0.4">
      <c r="A292" s="5">
        <v>44671</v>
      </c>
      <c r="B292" s="6">
        <v>4070.7889</v>
      </c>
    </row>
    <row r="293" spans="1:2" x14ac:dyDescent="0.4">
      <c r="A293" s="5">
        <v>44670</v>
      </c>
      <c r="B293" s="6">
        <v>4134.9017000000003</v>
      </c>
    </row>
    <row r="294" spans="1:2" x14ac:dyDescent="0.4">
      <c r="A294" s="5">
        <v>44669</v>
      </c>
      <c r="B294" s="6">
        <v>4166.3843999999999</v>
      </c>
    </row>
    <row r="295" spans="1:2" x14ac:dyDescent="0.4">
      <c r="A295" s="5">
        <v>44666</v>
      </c>
      <c r="B295" s="6">
        <v>4188.7471999999998</v>
      </c>
    </row>
    <row r="296" spans="1:2" x14ac:dyDescent="0.4">
      <c r="A296" s="5">
        <v>44665</v>
      </c>
      <c r="B296" s="6">
        <v>4191.5684000000001</v>
      </c>
    </row>
    <row r="297" spans="1:2" x14ac:dyDescent="0.4">
      <c r="A297" s="5">
        <v>44664</v>
      </c>
      <c r="B297" s="6">
        <v>4139.7370000000001</v>
      </c>
    </row>
    <row r="298" spans="1:2" x14ac:dyDescent="0.4">
      <c r="A298" s="5">
        <v>44663</v>
      </c>
      <c r="B298" s="6">
        <v>4179.9727000000003</v>
      </c>
    </row>
    <row r="299" spans="1:2" x14ac:dyDescent="0.4">
      <c r="A299" s="5">
        <v>44662</v>
      </c>
      <c r="B299" s="6">
        <v>4100.0703000000003</v>
      </c>
    </row>
    <row r="300" spans="1:2" x14ac:dyDescent="0.4">
      <c r="A300" s="5">
        <v>44659</v>
      </c>
      <c r="B300" s="6">
        <v>4230.7668999999996</v>
      </c>
    </row>
    <row r="301" spans="1:2" x14ac:dyDescent="0.4">
      <c r="A301" s="5">
        <v>44658</v>
      </c>
      <c r="B301" s="6">
        <v>4209.0998</v>
      </c>
    </row>
    <row r="302" spans="1:2" x14ac:dyDescent="0.4">
      <c r="A302" s="5">
        <v>44657</v>
      </c>
      <c r="B302" s="6">
        <v>4263.8410999999996</v>
      </c>
    </row>
    <row r="303" spans="1:2" x14ac:dyDescent="0.4">
      <c r="A303" s="5">
        <v>44652</v>
      </c>
      <c r="B303" s="6">
        <v>4276.1580000000004</v>
      </c>
    </row>
    <row r="304" spans="1:2" x14ac:dyDescent="0.4">
      <c r="A304" s="5">
        <v>44651</v>
      </c>
      <c r="B304" s="6">
        <v>4222.5968000000003</v>
      </c>
    </row>
    <row r="305" spans="1:2" x14ac:dyDescent="0.4">
      <c r="A305" s="5">
        <v>44650</v>
      </c>
      <c r="B305" s="6">
        <v>4254.0989</v>
      </c>
    </row>
    <row r="306" spans="1:2" x14ac:dyDescent="0.4">
      <c r="A306" s="5">
        <v>44649</v>
      </c>
      <c r="B306" s="6">
        <v>4134.1441000000004</v>
      </c>
    </row>
    <row r="307" spans="1:2" x14ac:dyDescent="0.4">
      <c r="A307" s="5">
        <v>44648</v>
      </c>
      <c r="B307" s="6">
        <v>4148.4663</v>
      </c>
    </row>
    <row r="308" spans="1:2" x14ac:dyDescent="0.4">
      <c r="A308" s="5">
        <v>44645</v>
      </c>
      <c r="B308" s="6">
        <v>4174.5742</v>
      </c>
    </row>
    <row r="309" spans="1:2" x14ac:dyDescent="0.4">
      <c r="A309" s="5">
        <v>44644</v>
      </c>
      <c r="B309" s="6">
        <v>4251.3060999999998</v>
      </c>
    </row>
    <row r="310" spans="1:2" x14ac:dyDescent="0.4">
      <c r="A310" s="5">
        <v>44643</v>
      </c>
      <c r="B310" s="6">
        <v>4276.5173999999997</v>
      </c>
    </row>
    <row r="311" spans="1:2" x14ac:dyDescent="0.4">
      <c r="A311" s="5">
        <v>44642</v>
      </c>
      <c r="B311" s="6">
        <v>4255.2950000000001</v>
      </c>
    </row>
    <row r="312" spans="1:2" x14ac:dyDescent="0.4">
      <c r="A312" s="5">
        <v>44641</v>
      </c>
      <c r="B312" s="6">
        <v>4258.7458999999999</v>
      </c>
    </row>
    <row r="313" spans="1:2" x14ac:dyDescent="0.4">
      <c r="A313" s="5">
        <v>44638</v>
      </c>
      <c r="B313" s="6">
        <v>4265.9017000000003</v>
      </c>
    </row>
    <row r="314" spans="1:2" x14ac:dyDescent="0.4">
      <c r="A314" s="5">
        <v>44637</v>
      </c>
      <c r="B314" s="6">
        <v>4237.6956</v>
      </c>
    </row>
    <row r="315" spans="1:2" x14ac:dyDescent="0.4">
      <c r="A315" s="5">
        <v>44636</v>
      </c>
      <c r="B315" s="6">
        <v>4156.0810000000001</v>
      </c>
    </row>
    <row r="316" spans="1:2" x14ac:dyDescent="0.4">
      <c r="A316" s="5">
        <v>44635</v>
      </c>
      <c r="B316" s="6">
        <v>3983.8119999999999</v>
      </c>
    </row>
    <row r="317" spans="1:2" x14ac:dyDescent="0.4">
      <c r="A317" s="5">
        <v>44634</v>
      </c>
      <c r="B317" s="6">
        <v>4174.7577000000001</v>
      </c>
    </row>
    <row r="318" spans="1:2" x14ac:dyDescent="0.4">
      <c r="A318" s="5">
        <v>44631</v>
      </c>
      <c r="B318" s="6">
        <v>4306.5217000000002</v>
      </c>
    </row>
    <row r="319" spans="1:2" x14ac:dyDescent="0.4">
      <c r="A319" s="5">
        <v>44630</v>
      </c>
      <c r="B319" s="6">
        <v>4292.8374000000003</v>
      </c>
    </row>
    <row r="320" spans="1:2" x14ac:dyDescent="0.4">
      <c r="A320" s="5">
        <v>44629</v>
      </c>
      <c r="B320" s="6">
        <v>4226.3463000000002</v>
      </c>
    </row>
    <row r="321" spans="1:2" x14ac:dyDescent="0.4">
      <c r="A321" s="5">
        <v>44628</v>
      </c>
      <c r="B321" s="6">
        <v>4265.3909999999996</v>
      </c>
    </row>
    <row r="322" spans="1:2" x14ac:dyDescent="0.4">
      <c r="A322" s="5">
        <v>44627</v>
      </c>
      <c r="B322" s="6">
        <v>4352.7775000000001</v>
      </c>
    </row>
    <row r="323" spans="1:2" x14ac:dyDescent="0.4">
      <c r="A323" s="5">
        <v>44624</v>
      </c>
      <c r="B323" s="6">
        <v>4496.4300999999996</v>
      </c>
    </row>
    <row r="324" spans="1:2" x14ac:dyDescent="0.4">
      <c r="A324" s="5">
        <v>44623</v>
      </c>
      <c r="B324" s="6">
        <v>4551.6283000000003</v>
      </c>
    </row>
    <row r="325" spans="1:2" x14ac:dyDescent="0.4">
      <c r="A325" s="5">
        <v>44622</v>
      </c>
      <c r="B325" s="6">
        <v>4578.6007</v>
      </c>
    </row>
    <row r="326" spans="1:2" x14ac:dyDescent="0.4">
      <c r="A326" s="5">
        <v>44621</v>
      </c>
      <c r="B326" s="6">
        <v>4619.6862000000001</v>
      </c>
    </row>
    <row r="327" spans="1:2" x14ac:dyDescent="0.4">
      <c r="A327" s="5">
        <v>44620</v>
      </c>
      <c r="B327" s="6">
        <v>4581.6459000000004</v>
      </c>
    </row>
    <row r="328" spans="1:2" x14ac:dyDescent="0.4">
      <c r="A328" s="5">
        <v>44617</v>
      </c>
      <c r="B328" s="6">
        <v>4573.4246999999996</v>
      </c>
    </row>
    <row r="329" spans="1:2" x14ac:dyDescent="0.4">
      <c r="A329" s="5">
        <v>44616</v>
      </c>
      <c r="B329" s="6">
        <v>4529.3189000000002</v>
      </c>
    </row>
    <row r="330" spans="1:2" x14ac:dyDescent="0.4">
      <c r="A330" s="5">
        <v>44615</v>
      </c>
      <c r="B330" s="6">
        <v>4623.0465000000004</v>
      </c>
    </row>
    <row r="331" spans="1:2" x14ac:dyDescent="0.4">
      <c r="A331" s="5">
        <v>44614</v>
      </c>
      <c r="B331" s="6">
        <v>4574.1526999999996</v>
      </c>
    </row>
    <row r="332" spans="1:2" x14ac:dyDescent="0.4">
      <c r="A332" s="5">
        <v>44613</v>
      </c>
      <c r="B332" s="6">
        <v>4634.3140999999996</v>
      </c>
    </row>
    <row r="333" spans="1:2" x14ac:dyDescent="0.4">
      <c r="A333" s="5">
        <v>44610</v>
      </c>
      <c r="B333" s="6">
        <v>4651.2358000000004</v>
      </c>
    </row>
    <row r="334" spans="1:2" x14ac:dyDescent="0.4">
      <c r="A334" s="5">
        <v>44609</v>
      </c>
      <c r="B334" s="6">
        <v>4629.1648999999998</v>
      </c>
    </row>
    <row r="335" spans="1:2" x14ac:dyDescent="0.4">
      <c r="A335" s="5">
        <v>44608</v>
      </c>
      <c r="B335" s="6">
        <v>4617.9893000000002</v>
      </c>
    </row>
    <row r="336" spans="1:2" x14ac:dyDescent="0.4">
      <c r="A336" s="5">
        <v>44607</v>
      </c>
      <c r="B336" s="6">
        <v>4600.1025</v>
      </c>
    </row>
    <row r="337" spans="1:2" x14ac:dyDescent="0.4">
      <c r="A337" s="5">
        <v>44606</v>
      </c>
      <c r="B337" s="6">
        <v>4551.6877999999997</v>
      </c>
    </row>
    <row r="338" spans="1:2" x14ac:dyDescent="0.4">
      <c r="A338" s="5">
        <v>44603</v>
      </c>
      <c r="B338" s="6">
        <v>4601.3953000000001</v>
      </c>
    </row>
    <row r="339" spans="1:2" x14ac:dyDescent="0.4">
      <c r="A339" s="5">
        <v>44602</v>
      </c>
      <c r="B339" s="6">
        <v>4639.8625000000002</v>
      </c>
    </row>
    <row r="340" spans="1:2" x14ac:dyDescent="0.4">
      <c r="A340" s="5">
        <v>44601</v>
      </c>
      <c r="B340" s="6">
        <v>4652.0609000000004</v>
      </c>
    </row>
    <row r="341" spans="1:2" x14ac:dyDescent="0.4">
      <c r="A341" s="5">
        <v>44600</v>
      </c>
      <c r="B341" s="6">
        <v>4608.7728999999999</v>
      </c>
    </row>
    <row r="342" spans="1:2" x14ac:dyDescent="0.4">
      <c r="A342" s="5">
        <v>44599</v>
      </c>
      <c r="B342" s="6">
        <v>4634.0898999999999</v>
      </c>
    </row>
    <row r="343" spans="1:2" x14ac:dyDescent="0.4">
      <c r="A343" s="5">
        <v>44589</v>
      </c>
      <c r="B343" s="6">
        <v>4563.7719999999999</v>
      </c>
    </row>
    <row r="344" spans="1:2" x14ac:dyDescent="0.4">
      <c r="A344" s="5">
        <v>44588</v>
      </c>
      <c r="B344" s="6">
        <v>4619.8765000000003</v>
      </c>
    </row>
    <row r="345" spans="1:2" x14ac:dyDescent="0.4">
      <c r="A345" s="5">
        <v>44587</v>
      </c>
      <c r="B345" s="6">
        <v>4712.3109000000004</v>
      </c>
    </row>
    <row r="346" spans="1:2" x14ac:dyDescent="0.4">
      <c r="A346" s="5">
        <v>44586</v>
      </c>
      <c r="B346" s="6">
        <v>4678.4511000000002</v>
      </c>
    </row>
    <row r="347" spans="1:2" x14ac:dyDescent="0.4">
      <c r="A347" s="5">
        <v>44585</v>
      </c>
      <c r="B347" s="6">
        <v>4786.7376999999997</v>
      </c>
    </row>
    <row r="348" spans="1:2" x14ac:dyDescent="0.4">
      <c r="A348" s="5">
        <v>44582</v>
      </c>
      <c r="B348" s="6">
        <v>4779.3141999999998</v>
      </c>
    </row>
    <row r="349" spans="1:2" x14ac:dyDescent="0.4">
      <c r="A349" s="5">
        <v>44581</v>
      </c>
      <c r="B349" s="6">
        <v>4823.5091000000002</v>
      </c>
    </row>
    <row r="350" spans="1:2" x14ac:dyDescent="0.4">
      <c r="A350" s="5">
        <v>44580</v>
      </c>
      <c r="B350" s="6">
        <v>4780.3783999999996</v>
      </c>
    </row>
    <row r="351" spans="1:2" x14ac:dyDescent="0.4">
      <c r="A351" s="5">
        <v>44579</v>
      </c>
      <c r="B351" s="6">
        <v>4813.3472000000002</v>
      </c>
    </row>
    <row r="352" spans="1:2" x14ac:dyDescent="0.4">
      <c r="A352" s="5">
        <v>44578</v>
      </c>
      <c r="B352" s="6">
        <v>4767.2762000000002</v>
      </c>
    </row>
    <row r="353" spans="1:2" x14ac:dyDescent="0.4">
      <c r="A353" s="5">
        <v>44575</v>
      </c>
      <c r="B353" s="6">
        <v>4726.7317000000003</v>
      </c>
    </row>
    <row r="354" spans="1:2" x14ac:dyDescent="0.4">
      <c r="A354" s="5">
        <v>44574</v>
      </c>
      <c r="B354" s="6">
        <v>4765.9191000000001</v>
      </c>
    </row>
    <row r="355" spans="1:2" x14ac:dyDescent="0.4">
      <c r="A355" s="5">
        <v>44573</v>
      </c>
      <c r="B355" s="6">
        <v>4845.5787</v>
      </c>
    </row>
    <row r="356" spans="1:2" x14ac:dyDescent="0.4">
      <c r="A356" s="5">
        <v>44572</v>
      </c>
      <c r="B356" s="6">
        <v>4797.7735000000002</v>
      </c>
    </row>
    <row r="357" spans="1:2" x14ac:dyDescent="0.4">
      <c r="A357" s="5">
        <v>44571</v>
      </c>
      <c r="B357" s="6">
        <v>4844.0451000000003</v>
      </c>
    </row>
    <row r="358" spans="1:2" x14ac:dyDescent="0.4">
      <c r="A358" s="5">
        <v>44568</v>
      </c>
      <c r="B358" s="6">
        <v>4822.3689000000004</v>
      </c>
    </row>
    <row r="359" spans="1:2" x14ac:dyDescent="0.4">
      <c r="A359" s="5">
        <v>44567</v>
      </c>
      <c r="B359" s="6">
        <v>4818.2317999999996</v>
      </c>
    </row>
    <row r="360" spans="1:2" x14ac:dyDescent="0.4">
      <c r="A360" s="5">
        <v>44566</v>
      </c>
      <c r="B360" s="6">
        <v>4868.1202000000003</v>
      </c>
    </row>
    <row r="361" spans="1:2" x14ac:dyDescent="0.4">
      <c r="A361" s="5">
        <v>44565</v>
      </c>
      <c r="B361" s="6">
        <v>4917.7653</v>
      </c>
    </row>
    <row r="362" spans="1:2" x14ac:dyDescent="0.4">
      <c r="A362" s="5">
        <v>44561</v>
      </c>
      <c r="B362" s="6">
        <v>4940.3733000000002</v>
      </c>
    </row>
    <row r="363" spans="1:2" x14ac:dyDescent="0.4">
      <c r="A363" s="5">
        <v>44560</v>
      </c>
      <c r="B363" s="6">
        <v>4921.5109000000002</v>
      </c>
    </row>
    <row r="364" spans="1:2" x14ac:dyDescent="0.4">
      <c r="A364" s="5">
        <v>44559</v>
      </c>
      <c r="B364" s="6">
        <v>4883.4804000000004</v>
      </c>
    </row>
    <row r="365" spans="1:2" x14ac:dyDescent="0.4">
      <c r="A365" s="5">
        <v>44558</v>
      </c>
      <c r="B365" s="6">
        <v>4955.9643999999998</v>
      </c>
    </row>
    <row r="366" spans="1:2" x14ac:dyDescent="0.4">
      <c r="A366" s="5">
        <v>44557</v>
      </c>
      <c r="B366" s="6">
        <v>4919.3238000000001</v>
      </c>
    </row>
    <row r="367" spans="1:2" x14ac:dyDescent="0.4">
      <c r="A367" s="5">
        <v>44554</v>
      </c>
      <c r="B367" s="6">
        <v>4921.3449000000001</v>
      </c>
    </row>
    <row r="368" spans="1:2" x14ac:dyDescent="0.4">
      <c r="A368" s="5">
        <v>44553</v>
      </c>
      <c r="B368" s="6">
        <v>4948.7389000000003</v>
      </c>
    </row>
    <row r="369" spans="1:2" x14ac:dyDescent="0.4">
      <c r="A369" s="5">
        <v>44552</v>
      </c>
      <c r="B369" s="6">
        <v>4914.4543999999996</v>
      </c>
    </row>
    <row r="370" spans="1:2" x14ac:dyDescent="0.4">
      <c r="A370" s="5">
        <v>44551</v>
      </c>
      <c r="B370" s="6">
        <v>4913.4853000000003</v>
      </c>
    </row>
    <row r="371" spans="1:2" x14ac:dyDescent="0.4">
      <c r="A371" s="5">
        <v>44550</v>
      </c>
      <c r="B371" s="6">
        <v>4880.4178000000002</v>
      </c>
    </row>
    <row r="372" spans="1:2" x14ac:dyDescent="0.4">
      <c r="A372" s="5">
        <v>44547</v>
      </c>
      <c r="B372" s="6">
        <v>4954.7599</v>
      </c>
    </row>
    <row r="373" spans="1:2" x14ac:dyDescent="0.4">
      <c r="A373" s="5">
        <v>44546</v>
      </c>
      <c r="B373" s="6">
        <v>5034.7321000000002</v>
      </c>
    </row>
    <row r="374" spans="1:2" x14ac:dyDescent="0.4">
      <c r="A374" s="5">
        <v>44545</v>
      </c>
      <c r="B374" s="6">
        <v>5005.8990999999996</v>
      </c>
    </row>
    <row r="375" spans="1:2" x14ac:dyDescent="0.4">
      <c r="A375" s="5">
        <v>44544</v>
      </c>
      <c r="B375" s="6">
        <v>5049.6953000000003</v>
      </c>
    </row>
    <row r="376" spans="1:2" x14ac:dyDescent="0.4">
      <c r="A376" s="5">
        <v>44543</v>
      </c>
      <c r="B376" s="6">
        <v>5083.8006999999998</v>
      </c>
    </row>
    <row r="377" spans="1:2" x14ac:dyDescent="0.4">
      <c r="A377" s="5">
        <v>44540</v>
      </c>
      <c r="B377" s="6">
        <v>5055.1171999999997</v>
      </c>
    </row>
    <row r="378" spans="1:2" x14ac:dyDescent="0.4">
      <c r="A378" s="5">
        <v>44539</v>
      </c>
      <c r="B378" s="6">
        <v>5078.6900999999998</v>
      </c>
    </row>
    <row r="379" spans="1:2" x14ac:dyDescent="0.4">
      <c r="A379" s="5">
        <v>44538</v>
      </c>
      <c r="B379" s="6">
        <v>4995.9297999999999</v>
      </c>
    </row>
    <row r="380" spans="1:2" x14ac:dyDescent="0.4">
      <c r="A380" s="5">
        <v>44537</v>
      </c>
      <c r="B380" s="6">
        <v>4922.1014999999998</v>
      </c>
    </row>
    <row r="381" spans="1:2" x14ac:dyDescent="0.4">
      <c r="A381" s="5">
        <v>44536</v>
      </c>
      <c r="B381" s="6">
        <v>4892.6208999999999</v>
      </c>
    </row>
    <row r="382" spans="1:2" x14ac:dyDescent="0.4">
      <c r="A382" s="5">
        <v>44533</v>
      </c>
      <c r="B382" s="6">
        <v>4901.0174999999999</v>
      </c>
    </row>
    <row r="383" spans="1:2" x14ac:dyDescent="0.4">
      <c r="A383" s="5">
        <v>44532</v>
      </c>
      <c r="B383" s="6">
        <v>4856.1629999999996</v>
      </c>
    </row>
    <row r="384" spans="1:2" x14ac:dyDescent="0.4">
      <c r="A384" s="5">
        <v>44531</v>
      </c>
      <c r="B384" s="6">
        <v>4843.8509999999997</v>
      </c>
    </row>
    <row r="385" spans="1:2" x14ac:dyDescent="0.4">
      <c r="A385" s="5">
        <v>44530</v>
      </c>
      <c r="B385" s="6">
        <v>4832.0259999999998</v>
      </c>
    </row>
    <row r="386" spans="1:2" x14ac:dyDescent="0.4">
      <c r="A386" s="5">
        <v>44529</v>
      </c>
      <c r="B386" s="6">
        <v>4851.4229999999998</v>
      </c>
    </row>
    <row r="387" spans="1:2" x14ac:dyDescent="0.4">
      <c r="A387" s="5">
        <v>44526</v>
      </c>
      <c r="B387" s="6">
        <v>4860.1265000000003</v>
      </c>
    </row>
    <row r="388" spans="1:2" x14ac:dyDescent="0.4">
      <c r="A388" s="5">
        <v>44525</v>
      </c>
      <c r="B388" s="6">
        <v>4896.4416000000001</v>
      </c>
    </row>
    <row r="389" spans="1:2" x14ac:dyDescent="0.4">
      <c r="A389" s="5">
        <v>44524</v>
      </c>
      <c r="B389" s="6">
        <v>4916.6579000000002</v>
      </c>
    </row>
    <row r="390" spans="1:2" x14ac:dyDescent="0.4">
      <c r="A390" s="5">
        <v>44523</v>
      </c>
      <c r="B390" s="6">
        <v>4913.3456999999999</v>
      </c>
    </row>
    <row r="391" spans="1:2" x14ac:dyDescent="0.4">
      <c r="A391" s="5">
        <v>44522</v>
      </c>
      <c r="B391" s="6">
        <v>4912.3990000000003</v>
      </c>
    </row>
    <row r="392" spans="1:2" x14ac:dyDescent="0.4">
      <c r="A392" s="5">
        <v>44519</v>
      </c>
      <c r="B392" s="6">
        <v>4890.0574999999999</v>
      </c>
    </row>
    <row r="393" spans="1:2" x14ac:dyDescent="0.4">
      <c r="A393" s="5">
        <v>44518</v>
      </c>
      <c r="B393" s="6">
        <v>4837.6184999999996</v>
      </c>
    </row>
    <row r="394" spans="1:2" x14ac:dyDescent="0.4">
      <c r="A394" s="5">
        <v>44517</v>
      </c>
      <c r="B394" s="6">
        <v>4885.7543999999998</v>
      </c>
    </row>
    <row r="395" spans="1:2" x14ac:dyDescent="0.4">
      <c r="A395" s="5">
        <v>44516</v>
      </c>
      <c r="B395" s="6">
        <v>4883.3206</v>
      </c>
    </row>
    <row r="396" spans="1:2" x14ac:dyDescent="0.4">
      <c r="A396" s="5">
        <v>44515</v>
      </c>
      <c r="B396" s="6">
        <v>4882.3777</v>
      </c>
    </row>
    <row r="397" spans="1:2" x14ac:dyDescent="0.4">
      <c r="A397" s="5">
        <v>44512</v>
      </c>
      <c r="B397" s="6">
        <v>4888.3748999999998</v>
      </c>
    </row>
    <row r="398" spans="1:2" x14ac:dyDescent="0.4">
      <c r="A398" s="5">
        <v>44511</v>
      </c>
      <c r="B398" s="6">
        <v>4898.6529</v>
      </c>
    </row>
    <row r="399" spans="1:2" x14ac:dyDescent="0.4">
      <c r="A399" s="5">
        <v>44510</v>
      </c>
      <c r="B399" s="6">
        <v>4821.1925000000001</v>
      </c>
    </row>
    <row r="400" spans="1:2" x14ac:dyDescent="0.4">
      <c r="A400" s="5">
        <v>44509</v>
      </c>
      <c r="B400" s="6">
        <v>4846.7443999999996</v>
      </c>
    </row>
    <row r="401" spans="1:2" x14ac:dyDescent="0.4">
      <c r="A401" s="5">
        <v>44508</v>
      </c>
      <c r="B401" s="6">
        <v>4848.1795000000002</v>
      </c>
    </row>
    <row r="402" spans="1:2" x14ac:dyDescent="0.4">
      <c r="A402" s="5">
        <v>44505</v>
      </c>
      <c r="B402" s="6">
        <v>4842.3458000000001</v>
      </c>
    </row>
    <row r="403" spans="1:2" x14ac:dyDescent="0.4">
      <c r="A403" s="5">
        <v>44504</v>
      </c>
      <c r="B403" s="6">
        <v>4868.7419</v>
      </c>
    </row>
    <row r="404" spans="1:2" x14ac:dyDescent="0.4">
      <c r="A404" s="5">
        <v>44503</v>
      </c>
      <c r="B404" s="6">
        <v>4821.1118999999999</v>
      </c>
    </row>
    <row r="405" spans="1:2" x14ac:dyDescent="0.4">
      <c r="A405" s="5">
        <v>44502</v>
      </c>
      <c r="B405" s="6">
        <v>4839.8456999999999</v>
      </c>
    </row>
    <row r="406" spans="1:2" x14ac:dyDescent="0.4">
      <c r="A406" s="5">
        <v>44501</v>
      </c>
      <c r="B406" s="6">
        <v>4890.6850999999997</v>
      </c>
    </row>
    <row r="407" spans="1:2" x14ac:dyDescent="0.4">
      <c r="A407" s="5">
        <v>44498</v>
      </c>
      <c r="B407" s="6">
        <v>4908.7700999999997</v>
      </c>
    </row>
    <row r="408" spans="1:2" x14ac:dyDescent="0.4">
      <c r="A408" s="5">
        <v>44497</v>
      </c>
      <c r="B408" s="6">
        <v>4864.1379999999999</v>
      </c>
    </row>
    <row r="409" spans="1:2" x14ac:dyDescent="0.4">
      <c r="A409" s="5">
        <v>44496</v>
      </c>
      <c r="B409" s="6">
        <v>4898.1643999999997</v>
      </c>
    </row>
    <row r="410" spans="1:2" x14ac:dyDescent="0.4">
      <c r="A410" s="5">
        <v>44495</v>
      </c>
      <c r="B410" s="6">
        <v>4963.0983999999999</v>
      </c>
    </row>
    <row r="411" spans="1:2" x14ac:dyDescent="0.4">
      <c r="A411" s="5">
        <v>44494</v>
      </c>
      <c r="B411" s="6">
        <v>4979.5235000000002</v>
      </c>
    </row>
    <row r="412" spans="1:2" x14ac:dyDescent="0.4">
      <c r="A412" s="5">
        <v>44491</v>
      </c>
      <c r="B412" s="6">
        <v>4959.7254000000003</v>
      </c>
    </row>
    <row r="413" spans="1:2" x14ac:dyDescent="0.4">
      <c r="A413" s="5">
        <v>44490</v>
      </c>
      <c r="B413" s="6">
        <v>4928.0155999999997</v>
      </c>
    </row>
    <row r="414" spans="1:2" x14ac:dyDescent="0.4">
      <c r="A414" s="5">
        <v>44489</v>
      </c>
      <c r="B414" s="6">
        <v>4910.1845999999996</v>
      </c>
    </row>
    <row r="415" spans="1:2" x14ac:dyDescent="0.4">
      <c r="A415" s="5">
        <v>44488</v>
      </c>
      <c r="B415" s="6">
        <v>4922.7232000000004</v>
      </c>
    </row>
    <row r="416" spans="1:2" x14ac:dyDescent="0.4">
      <c r="A416" s="5">
        <v>44487</v>
      </c>
      <c r="B416" s="6">
        <v>4874.7753000000002</v>
      </c>
    </row>
    <row r="417" spans="1:2" x14ac:dyDescent="0.4">
      <c r="A417" s="5">
        <v>44484</v>
      </c>
      <c r="B417" s="6">
        <v>4932.1084000000001</v>
      </c>
    </row>
    <row r="418" spans="1:2" x14ac:dyDescent="0.4">
      <c r="A418" s="5">
        <v>44483</v>
      </c>
      <c r="B418" s="6">
        <v>4913.6122999999998</v>
      </c>
    </row>
    <row r="419" spans="1:2" x14ac:dyDescent="0.4">
      <c r="A419" s="5">
        <v>44482</v>
      </c>
      <c r="B419" s="6">
        <v>4940.1089000000002</v>
      </c>
    </row>
    <row r="420" spans="1:2" x14ac:dyDescent="0.4">
      <c r="A420" s="5">
        <v>44481</v>
      </c>
      <c r="B420" s="6">
        <v>4883.8369000000002</v>
      </c>
    </row>
    <row r="421" spans="1:2" x14ac:dyDescent="0.4">
      <c r="A421" s="5">
        <v>44480</v>
      </c>
      <c r="B421" s="6">
        <v>4936.1917999999996</v>
      </c>
    </row>
    <row r="422" spans="1:2" x14ac:dyDescent="0.4">
      <c r="A422" s="5">
        <v>44477</v>
      </c>
      <c r="B422" s="6">
        <v>4929.9408999999996</v>
      </c>
    </row>
    <row r="423" spans="1:2" x14ac:dyDescent="0.4">
      <c r="A423" s="5">
        <v>44469</v>
      </c>
      <c r="B423" s="6">
        <v>4866.3825999999999</v>
      </c>
    </row>
    <row r="424" spans="1:2" x14ac:dyDescent="0.4">
      <c r="A424" s="5">
        <v>44468</v>
      </c>
      <c r="B424" s="6">
        <v>4833.9281000000001</v>
      </c>
    </row>
    <row r="425" spans="1:2" x14ac:dyDescent="0.4">
      <c r="A425" s="5">
        <v>44467</v>
      </c>
      <c r="B425" s="6">
        <v>4883.8280000000004</v>
      </c>
    </row>
    <row r="426" spans="1:2" x14ac:dyDescent="0.4">
      <c r="A426" s="5">
        <v>44466</v>
      </c>
      <c r="B426" s="6">
        <v>4877.3698000000004</v>
      </c>
    </row>
    <row r="427" spans="1:2" x14ac:dyDescent="0.4">
      <c r="A427" s="5">
        <v>44463</v>
      </c>
      <c r="B427" s="6">
        <v>4849.4277000000002</v>
      </c>
    </row>
    <row r="428" spans="1:2" x14ac:dyDescent="0.4">
      <c r="A428" s="5">
        <v>44462</v>
      </c>
      <c r="B428" s="6">
        <v>4853.1957000000002</v>
      </c>
    </row>
    <row r="429" spans="1:2" x14ac:dyDescent="0.4">
      <c r="A429" s="5">
        <v>44461</v>
      </c>
      <c r="B429" s="6">
        <v>4821.7674999999999</v>
      </c>
    </row>
    <row r="430" spans="1:2" x14ac:dyDescent="0.4">
      <c r="A430" s="5">
        <v>44456</v>
      </c>
      <c r="B430" s="6">
        <v>4855.9402</v>
      </c>
    </row>
    <row r="431" spans="1:2" x14ac:dyDescent="0.4">
      <c r="A431" s="5">
        <v>44455</v>
      </c>
      <c r="B431" s="6">
        <v>4807.6977999999999</v>
      </c>
    </row>
    <row r="432" spans="1:2" x14ac:dyDescent="0.4">
      <c r="A432" s="5">
        <v>44454</v>
      </c>
      <c r="B432" s="6">
        <v>4867.3186999999998</v>
      </c>
    </row>
    <row r="433" spans="1:2" x14ac:dyDescent="0.4">
      <c r="A433" s="5">
        <v>44453</v>
      </c>
      <c r="B433" s="6">
        <v>4917.1616999999997</v>
      </c>
    </row>
    <row r="434" spans="1:2" x14ac:dyDescent="0.4">
      <c r="A434" s="5">
        <v>44452</v>
      </c>
      <c r="B434" s="6">
        <v>4991.6598000000004</v>
      </c>
    </row>
    <row r="435" spans="1:2" x14ac:dyDescent="0.4">
      <c r="A435" s="5">
        <v>44449</v>
      </c>
      <c r="B435" s="6">
        <v>5013.5218999999997</v>
      </c>
    </row>
    <row r="436" spans="1:2" x14ac:dyDescent="0.4">
      <c r="A436" s="5">
        <v>44448</v>
      </c>
      <c r="B436" s="6">
        <v>4970.0132999999996</v>
      </c>
    </row>
    <row r="437" spans="1:2" x14ac:dyDescent="0.4">
      <c r="A437" s="5">
        <v>44447</v>
      </c>
      <c r="B437" s="6">
        <v>4972.1324000000004</v>
      </c>
    </row>
    <row r="438" spans="1:2" x14ac:dyDescent="0.4">
      <c r="A438" s="5">
        <v>44446</v>
      </c>
      <c r="B438" s="6">
        <v>4992.8293999999996</v>
      </c>
    </row>
    <row r="439" spans="1:2" x14ac:dyDescent="0.4">
      <c r="A439" s="5">
        <v>44445</v>
      </c>
      <c r="B439" s="6">
        <v>4933.7262000000001</v>
      </c>
    </row>
    <row r="440" spans="1:2" x14ac:dyDescent="0.4">
      <c r="A440" s="5">
        <v>44442</v>
      </c>
      <c r="B440" s="6">
        <v>4843.0623999999998</v>
      </c>
    </row>
    <row r="441" spans="1:2" x14ac:dyDescent="0.4">
      <c r="A441" s="5">
        <v>44441</v>
      </c>
      <c r="B441" s="6">
        <v>4869.4112999999998</v>
      </c>
    </row>
    <row r="442" spans="1:2" x14ac:dyDescent="0.4">
      <c r="A442" s="5">
        <v>44440</v>
      </c>
      <c r="B442" s="6">
        <v>4869.4587000000001</v>
      </c>
    </row>
    <row r="443" spans="1:2" x14ac:dyDescent="0.4">
      <c r="A443" s="5">
        <v>44439</v>
      </c>
      <c r="B443" s="6">
        <v>4805.6099000000004</v>
      </c>
    </row>
    <row r="444" spans="1:2" x14ac:dyDescent="0.4">
      <c r="A444" s="5">
        <v>44438</v>
      </c>
      <c r="B444" s="6">
        <v>4813.2703000000001</v>
      </c>
    </row>
    <row r="445" spans="1:2" x14ac:dyDescent="0.4">
      <c r="A445" s="5">
        <v>44435</v>
      </c>
      <c r="B445" s="6">
        <v>4827.0433000000003</v>
      </c>
    </row>
    <row r="446" spans="1:2" x14ac:dyDescent="0.4">
      <c r="A446" s="5">
        <v>44434</v>
      </c>
      <c r="B446" s="6">
        <v>4801.6094000000003</v>
      </c>
    </row>
    <row r="447" spans="1:2" x14ac:dyDescent="0.4">
      <c r="A447" s="5">
        <v>44433</v>
      </c>
      <c r="B447" s="6">
        <v>4898.1571999999996</v>
      </c>
    </row>
    <row r="448" spans="1:2" x14ac:dyDescent="0.4">
      <c r="A448" s="5">
        <v>44432</v>
      </c>
      <c r="B448" s="6">
        <v>4888.3901999999998</v>
      </c>
    </row>
    <row r="449" spans="1:2" x14ac:dyDescent="0.4">
      <c r="A449" s="5">
        <v>44431</v>
      </c>
      <c r="B449" s="6">
        <v>4835.8782000000001</v>
      </c>
    </row>
    <row r="450" spans="1:2" x14ac:dyDescent="0.4">
      <c r="A450" s="5">
        <v>44428</v>
      </c>
      <c r="B450" s="6">
        <v>4769.2677999999996</v>
      </c>
    </row>
    <row r="451" spans="1:2" x14ac:dyDescent="0.4">
      <c r="A451" s="5">
        <v>44427</v>
      </c>
      <c r="B451" s="6">
        <v>4862.1394</v>
      </c>
    </row>
    <row r="452" spans="1:2" x14ac:dyDescent="0.4">
      <c r="A452" s="5">
        <v>44426</v>
      </c>
      <c r="B452" s="6">
        <v>4894.2384000000002</v>
      </c>
    </row>
    <row r="453" spans="1:2" x14ac:dyDescent="0.4">
      <c r="A453" s="5">
        <v>44425</v>
      </c>
      <c r="B453" s="6">
        <v>4837.4034000000001</v>
      </c>
    </row>
    <row r="454" spans="1:2" x14ac:dyDescent="0.4">
      <c r="A454" s="5">
        <v>44424</v>
      </c>
      <c r="B454" s="6">
        <v>4941.0676000000003</v>
      </c>
    </row>
    <row r="455" spans="1:2" x14ac:dyDescent="0.4">
      <c r="A455" s="5">
        <v>44421</v>
      </c>
      <c r="B455" s="6">
        <v>4945.9829</v>
      </c>
    </row>
    <row r="456" spans="1:2" x14ac:dyDescent="0.4">
      <c r="A456" s="5">
        <v>44420</v>
      </c>
      <c r="B456" s="6">
        <v>4973.3509000000004</v>
      </c>
    </row>
    <row r="457" spans="1:2" x14ac:dyDescent="0.4">
      <c r="A457" s="5">
        <v>44419</v>
      </c>
      <c r="B457" s="6">
        <v>5015.3406000000004</v>
      </c>
    </row>
    <row r="458" spans="1:2" x14ac:dyDescent="0.4">
      <c r="A458" s="5">
        <v>44418</v>
      </c>
      <c r="B458" s="6">
        <v>5043.1480000000001</v>
      </c>
    </row>
    <row r="459" spans="1:2" x14ac:dyDescent="0.4">
      <c r="A459" s="5">
        <v>44417</v>
      </c>
      <c r="B459" s="6">
        <v>4985.5627000000004</v>
      </c>
    </row>
    <row r="460" spans="1:2" x14ac:dyDescent="0.4">
      <c r="A460" s="5">
        <v>44414</v>
      </c>
      <c r="B460" s="6">
        <v>4921.5646999999999</v>
      </c>
    </row>
    <row r="461" spans="1:2" x14ac:dyDescent="0.4">
      <c r="A461" s="5">
        <v>44413</v>
      </c>
      <c r="B461" s="6">
        <v>4948.6702999999998</v>
      </c>
    </row>
    <row r="462" spans="1:2" x14ac:dyDescent="0.4">
      <c r="A462" s="5">
        <v>44412</v>
      </c>
      <c r="B462" s="6">
        <v>4978.8478999999998</v>
      </c>
    </row>
    <row r="463" spans="1:2" x14ac:dyDescent="0.4">
      <c r="A463" s="5">
        <v>44411</v>
      </c>
      <c r="B463" s="6">
        <v>4934.4583000000002</v>
      </c>
    </row>
    <row r="464" spans="1:2" x14ac:dyDescent="0.4">
      <c r="A464" s="5">
        <v>44410</v>
      </c>
      <c r="B464" s="6">
        <v>4933.7359999999999</v>
      </c>
    </row>
    <row r="465" spans="1:2" x14ac:dyDescent="0.4">
      <c r="A465" s="5">
        <v>44407</v>
      </c>
      <c r="B465" s="6">
        <v>4811.1695</v>
      </c>
    </row>
    <row r="466" spans="1:2" x14ac:dyDescent="0.4">
      <c r="A466" s="5">
        <v>44406</v>
      </c>
      <c r="B466" s="6">
        <v>4850.2745999999997</v>
      </c>
    </row>
    <row r="467" spans="1:2" x14ac:dyDescent="0.4">
      <c r="A467" s="5">
        <v>44405</v>
      </c>
      <c r="B467" s="6">
        <v>4760.4826000000003</v>
      </c>
    </row>
    <row r="468" spans="1:2" x14ac:dyDescent="0.4">
      <c r="A468" s="5">
        <v>44404</v>
      </c>
      <c r="B468" s="6">
        <v>4751.3130000000001</v>
      </c>
    </row>
    <row r="469" spans="1:2" x14ac:dyDescent="0.4">
      <c r="A469" s="5">
        <v>44403</v>
      </c>
      <c r="B469" s="6">
        <v>4925.299</v>
      </c>
    </row>
    <row r="470" spans="1:2" x14ac:dyDescent="0.4">
      <c r="A470" s="5">
        <v>44400</v>
      </c>
      <c r="B470" s="6">
        <v>5089.2281999999996</v>
      </c>
    </row>
    <row r="471" spans="1:2" x14ac:dyDescent="0.4">
      <c r="A471" s="5">
        <v>44399</v>
      </c>
      <c r="B471" s="6">
        <v>5151.7516999999998</v>
      </c>
    </row>
    <row r="472" spans="1:2" x14ac:dyDescent="0.4">
      <c r="A472" s="5">
        <v>44398</v>
      </c>
      <c r="B472" s="6">
        <v>5144.0428000000002</v>
      </c>
    </row>
    <row r="473" spans="1:2" x14ac:dyDescent="0.4">
      <c r="A473" s="5">
        <v>44397</v>
      </c>
      <c r="B473" s="6">
        <v>5108.9940999999999</v>
      </c>
    </row>
    <row r="474" spans="1:2" x14ac:dyDescent="0.4">
      <c r="A474" s="5">
        <v>44396</v>
      </c>
      <c r="B474" s="6">
        <v>5113.4944999999998</v>
      </c>
    </row>
    <row r="475" spans="1:2" x14ac:dyDescent="0.4">
      <c r="A475" s="5">
        <v>44393</v>
      </c>
      <c r="B475" s="6">
        <v>5094.7727000000004</v>
      </c>
    </row>
    <row r="476" spans="1:2" x14ac:dyDescent="0.4">
      <c r="A476" s="5">
        <v>44392</v>
      </c>
      <c r="B476" s="6">
        <v>5151.4625999999998</v>
      </c>
    </row>
    <row r="477" spans="1:2" x14ac:dyDescent="0.4">
      <c r="A477" s="5">
        <v>44391</v>
      </c>
      <c r="B477" s="6">
        <v>5083.0848999999998</v>
      </c>
    </row>
    <row r="478" spans="1:2" x14ac:dyDescent="0.4">
      <c r="A478" s="5">
        <v>44390</v>
      </c>
      <c r="B478" s="6">
        <v>5142.0991000000004</v>
      </c>
    </row>
    <row r="479" spans="1:2" x14ac:dyDescent="0.4">
      <c r="A479" s="5">
        <v>44389</v>
      </c>
      <c r="B479" s="6">
        <v>5132.7088000000003</v>
      </c>
    </row>
    <row r="480" spans="1:2" x14ac:dyDescent="0.4">
      <c r="A480" s="5">
        <v>44386</v>
      </c>
      <c r="B480" s="6">
        <v>5069.4360999999999</v>
      </c>
    </row>
    <row r="481" spans="1:2" x14ac:dyDescent="0.4">
      <c r="A481" s="5">
        <v>44385</v>
      </c>
      <c r="B481" s="6">
        <v>5088.2565999999997</v>
      </c>
    </row>
    <row r="482" spans="1:2" x14ac:dyDescent="0.4">
      <c r="A482" s="5">
        <v>44384</v>
      </c>
      <c r="B482" s="6">
        <v>5140.4898999999996</v>
      </c>
    </row>
    <row r="483" spans="1:2" x14ac:dyDescent="0.4">
      <c r="A483" s="5">
        <v>44383</v>
      </c>
      <c r="B483" s="6">
        <v>5083.1043</v>
      </c>
    </row>
    <row r="484" spans="1:2" x14ac:dyDescent="0.4">
      <c r="A484" s="5">
        <v>44382</v>
      </c>
      <c r="B484" s="6">
        <v>5085.7924000000003</v>
      </c>
    </row>
    <row r="485" spans="1:2" x14ac:dyDescent="0.4">
      <c r="A485" s="5">
        <v>44379</v>
      </c>
      <c r="B485" s="6">
        <v>5081.1171999999997</v>
      </c>
    </row>
    <row r="486" spans="1:2" x14ac:dyDescent="0.4">
      <c r="A486" s="5">
        <v>44378</v>
      </c>
      <c r="B486" s="6">
        <v>5229.6642000000002</v>
      </c>
    </row>
    <row r="487" spans="1:2" x14ac:dyDescent="0.4">
      <c r="A487" s="5">
        <v>44377</v>
      </c>
      <c r="B487" s="6">
        <v>5224.0410000000002</v>
      </c>
    </row>
    <row r="488" spans="1:2" x14ac:dyDescent="0.4">
      <c r="A488" s="5">
        <v>44376</v>
      </c>
      <c r="B488" s="6">
        <v>5190.5445</v>
      </c>
    </row>
    <row r="489" spans="1:2" x14ac:dyDescent="0.4">
      <c r="A489" s="5">
        <v>44375</v>
      </c>
      <c r="B489" s="6">
        <v>5251.7604000000001</v>
      </c>
    </row>
    <row r="490" spans="1:2" x14ac:dyDescent="0.4">
      <c r="A490" s="5">
        <v>44372</v>
      </c>
      <c r="B490" s="6">
        <v>5239.9683999999997</v>
      </c>
    </row>
    <row r="491" spans="1:2" x14ac:dyDescent="0.4">
      <c r="A491" s="5">
        <v>44371</v>
      </c>
      <c r="B491" s="6">
        <v>5155.9737999999998</v>
      </c>
    </row>
    <row r="492" spans="1:2" x14ac:dyDescent="0.4">
      <c r="A492" s="5">
        <v>44370</v>
      </c>
      <c r="B492" s="6">
        <v>5147.3937999999998</v>
      </c>
    </row>
    <row r="493" spans="1:2" x14ac:dyDescent="0.4">
      <c r="A493" s="5">
        <v>44369</v>
      </c>
      <c r="B493" s="6">
        <v>5122.1583000000001</v>
      </c>
    </row>
    <row r="494" spans="1:2" x14ac:dyDescent="0.4">
      <c r="A494" s="5">
        <v>44368</v>
      </c>
      <c r="B494" s="6">
        <v>5090.3854000000001</v>
      </c>
    </row>
    <row r="495" spans="1:2" x14ac:dyDescent="0.4">
      <c r="A495" s="5">
        <v>44365</v>
      </c>
      <c r="B495" s="6">
        <v>5102.4656999999997</v>
      </c>
    </row>
    <row r="496" spans="1:2" x14ac:dyDescent="0.4">
      <c r="A496" s="5">
        <v>44364</v>
      </c>
      <c r="B496" s="6">
        <v>5101.8923999999997</v>
      </c>
    </row>
    <row r="497" spans="1:2" x14ac:dyDescent="0.4">
      <c r="A497" s="5">
        <v>44363</v>
      </c>
      <c r="B497" s="6">
        <v>5080.4908999999998</v>
      </c>
    </row>
    <row r="498" spans="1:2" x14ac:dyDescent="0.4">
      <c r="A498" s="5">
        <v>44362</v>
      </c>
      <c r="B498" s="6">
        <v>5166.5596999999998</v>
      </c>
    </row>
    <row r="499" spans="1:2" x14ac:dyDescent="0.4">
      <c r="A499" s="5">
        <v>44358</v>
      </c>
      <c r="B499" s="6">
        <v>5224.7030000000004</v>
      </c>
    </row>
    <row r="500" spans="1:2" x14ac:dyDescent="0.4">
      <c r="A500" s="5">
        <v>44357</v>
      </c>
      <c r="B500" s="6">
        <v>5271.4660999999996</v>
      </c>
    </row>
    <row r="501" spans="1:2" x14ac:dyDescent="0.4">
      <c r="A501" s="5">
        <v>44356</v>
      </c>
      <c r="B501" s="6">
        <v>5236.4493000000002</v>
      </c>
    </row>
    <row r="502" spans="1:2" x14ac:dyDescent="0.4">
      <c r="A502" s="5">
        <v>44355</v>
      </c>
      <c r="B502" s="6">
        <v>5232.1165000000001</v>
      </c>
    </row>
    <row r="503" spans="1:2" x14ac:dyDescent="0.4">
      <c r="A503" s="5">
        <v>44354</v>
      </c>
      <c r="B503" s="6">
        <v>5277.6270999999997</v>
      </c>
    </row>
    <row r="504" spans="1:2" x14ac:dyDescent="0.4">
      <c r="A504" s="5">
        <v>44351</v>
      </c>
      <c r="B504" s="6">
        <v>5282.2772000000004</v>
      </c>
    </row>
    <row r="505" spans="1:2" x14ac:dyDescent="0.4">
      <c r="A505" s="5">
        <v>44350</v>
      </c>
      <c r="B505" s="6">
        <v>5255.2855</v>
      </c>
    </row>
    <row r="506" spans="1:2" x14ac:dyDescent="0.4">
      <c r="A506" s="5">
        <v>44349</v>
      </c>
      <c r="B506" s="6">
        <v>5289.9736000000003</v>
      </c>
    </row>
    <row r="507" spans="1:2" x14ac:dyDescent="0.4">
      <c r="A507" s="5">
        <v>44348</v>
      </c>
      <c r="B507" s="6">
        <v>5341.6797999999999</v>
      </c>
    </row>
    <row r="508" spans="1:2" x14ac:dyDescent="0.4">
      <c r="A508" s="5">
        <v>44347</v>
      </c>
      <c r="B508" s="6">
        <v>5331.5695999999998</v>
      </c>
    </row>
    <row r="509" spans="1:2" x14ac:dyDescent="0.4">
      <c r="A509" s="5">
        <v>44344</v>
      </c>
      <c r="B509" s="6">
        <v>5321.0886</v>
      </c>
    </row>
    <row r="510" spans="1:2" x14ac:dyDescent="0.4">
      <c r="A510" s="5">
        <v>44343</v>
      </c>
      <c r="B510" s="6">
        <v>5338.2329</v>
      </c>
    </row>
    <row r="511" spans="1:2" x14ac:dyDescent="0.4">
      <c r="A511" s="5">
        <v>44342</v>
      </c>
      <c r="B511" s="6">
        <v>5320.5927000000001</v>
      </c>
    </row>
    <row r="512" spans="1:2" x14ac:dyDescent="0.4">
      <c r="A512" s="5">
        <v>44341</v>
      </c>
      <c r="B512" s="6">
        <v>5318.4780000000001</v>
      </c>
    </row>
    <row r="513" spans="1:2" x14ac:dyDescent="0.4">
      <c r="A513" s="5">
        <v>44340</v>
      </c>
      <c r="B513" s="6">
        <v>5155.5874999999996</v>
      </c>
    </row>
    <row r="514" spans="1:2" x14ac:dyDescent="0.4">
      <c r="A514" s="5">
        <v>44337</v>
      </c>
      <c r="B514" s="6">
        <v>5134.1482999999998</v>
      </c>
    </row>
    <row r="515" spans="1:2" x14ac:dyDescent="0.4">
      <c r="A515" s="5">
        <v>44336</v>
      </c>
      <c r="B515" s="6">
        <v>5186.4120000000003</v>
      </c>
    </row>
    <row r="516" spans="1:2" x14ac:dyDescent="0.4">
      <c r="A516" s="5">
        <v>44335</v>
      </c>
      <c r="B516" s="6">
        <v>5172.2719999999999</v>
      </c>
    </row>
    <row r="517" spans="1:2" x14ac:dyDescent="0.4">
      <c r="A517" s="5">
        <v>44334</v>
      </c>
      <c r="B517" s="6">
        <v>5187.6013000000003</v>
      </c>
    </row>
    <row r="518" spans="1:2" x14ac:dyDescent="0.4">
      <c r="A518" s="5">
        <v>44333</v>
      </c>
      <c r="B518" s="6">
        <v>5184.9853000000003</v>
      </c>
    </row>
    <row r="519" spans="1:2" x14ac:dyDescent="0.4">
      <c r="A519" s="5">
        <v>44330</v>
      </c>
      <c r="B519" s="6">
        <v>5110.5901000000003</v>
      </c>
    </row>
    <row r="520" spans="1:2" x14ac:dyDescent="0.4">
      <c r="A520" s="5">
        <v>44329</v>
      </c>
      <c r="B520" s="6">
        <v>4992.9737999999998</v>
      </c>
    </row>
    <row r="521" spans="1:2" x14ac:dyDescent="0.4">
      <c r="A521" s="5">
        <v>44328</v>
      </c>
      <c r="B521" s="6">
        <v>5044.5481</v>
      </c>
    </row>
    <row r="522" spans="1:2" x14ac:dyDescent="0.4">
      <c r="A522" s="5">
        <v>44327</v>
      </c>
      <c r="B522" s="6">
        <v>5023.0595000000003</v>
      </c>
    </row>
    <row r="523" spans="1:2" x14ac:dyDescent="0.4">
      <c r="A523" s="5">
        <v>44326</v>
      </c>
      <c r="B523" s="6">
        <v>4992.4219999999996</v>
      </c>
    </row>
    <row r="524" spans="1:2" x14ac:dyDescent="0.4">
      <c r="A524" s="5">
        <v>44323</v>
      </c>
      <c r="B524" s="6">
        <v>4996.0527000000002</v>
      </c>
    </row>
    <row r="525" spans="1:2" x14ac:dyDescent="0.4">
      <c r="A525" s="5">
        <v>44322</v>
      </c>
      <c r="B525" s="6">
        <v>5061.1243999999997</v>
      </c>
    </row>
    <row r="526" spans="1:2" x14ac:dyDescent="0.4">
      <c r="A526" s="5">
        <v>44316</v>
      </c>
      <c r="B526" s="6">
        <v>5123.4889999999996</v>
      </c>
    </row>
    <row r="527" spans="1:2" x14ac:dyDescent="0.4">
      <c r="A527" s="5">
        <v>44315</v>
      </c>
      <c r="B527" s="6">
        <v>5164.1692000000003</v>
      </c>
    </row>
    <row r="528" spans="1:2" x14ac:dyDescent="0.4">
      <c r="A528" s="5">
        <v>44314</v>
      </c>
      <c r="B528" s="6">
        <v>5119.2421000000004</v>
      </c>
    </row>
    <row r="529" spans="1:2" x14ac:dyDescent="0.4">
      <c r="A529" s="5">
        <v>44313</v>
      </c>
      <c r="B529" s="6">
        <v>5090.5195000000003</v>
      </c>
    </row>
    <row r="530" spans="1:2" x14ac:dyDescent="0.4">
      <c r="A530" s="5">
        <v>44312</v>
      </c>
      <c r="B530" s="6">
        <v>5077.2371999999996</v>
      </c>
    </row>
    <row r="531" spans="1:2" x14ac:dyDescent="0.4">
      <c r="A531" s="5">
        <v>44309</v>
      </c>
      <c r="B531" s="6">
        <v>5135.4534000000003</v>
      </c>
    </row>
    <row r="532" spans="1:2" x14ac:dyDescent="0.4">
      <c r="A532" s="5">
        <v>44308</v>
      </c>
      <c r="B532" s="6">
        <v>5089.2434999999996</v>
      </c>
    </row>
    <row r="533" spans="1:2" x14ac:dyDescent="0.4">
      <c r="A533" s="5">
        <v>44307</v>
      </c>
      <c r="B533" s="6">
        <v>5098.7448999999997</v>
      </c>
    </row>
    <row r="534" spans="1:2" x14ac:dyDescent="0.4">
      <c r="A534" s="5">
        <v>44306</v>
      </c>
      <c r="B534" s="6">
        <v>5083.3653999999997</v>
      </c>
    </row>
    <row r="535" spans="1:2" x14ac:dyDescent="0.4">
      <c r="A535" s="5">
        <v>44305</v>
      </c>
      <c r="B535" s="6">
        <v>5087.0164999999997</v>
      </c>
    </row>
    <row r="536" spans="1:2" x14ac:dyDescent="0.4">
      <c r="A536" s="5">
        <v>44302</v>
      </c>
      <c r="B536" s="6">
        <v>4966.1810999999998</v>
      </c>
    </row>
    <row r="537" spans="1:2" x14ac:dyDescent="0.4">
      <c r="A537" s="5">
        <v>44301</v>
      </c>
      <c r="B537" s="6">
        <v>4948.9741000000004</v>
      </c>
    </row>
    <row r="538" spans="1:2" x14ac:dyDescent="0.4">
      <c r="A538" s="5">
        <v>44300</v>
      </c>
      <c r="B538" s="6">
        <v>4980.6279000000004</v>
      </c>
    </row>
    <row r="539" spans="1:2" x14ac:dyDescent="0.4">
      <c r="A539" s="5">
        <v>44299</v>
      </c>
      <c r="B539" s="6">
        <v>4939.6437999999998</v>
      </c>
    </row>
    <row r="540" spans="1:2" x14ac:dyDescent="0.4">
      <c r="A540" s="5">
        <v>44298</v>
      </c>
      <c r="B540" s="6">
        <v>4947.7458999999999</v>
      </c>
    </row>
    <row r="541" spans="1:2" x14ac:dyDescent="0.4">
      <c r="A541" s="5">
        <v>44295</v>
      </c>
      <c r="B541" s="6">
        <v>5035.3374000000003</v>
      </c>
    </row>
    <row r="542" spans="1:2" x14ac:dyDescent="0.4">
      <c r="A542" s="5">
        <v>44294</v>
      </c>
      <c r="B542" s="6">
        <v>5112.2085999999999</v>
      </c>
    </row>
    <row r="543" spans="1:2" x14ac:dyDescent="0.4">
      <c r="A543" s="5">
        <v>44293</v>
      </c>
      <c r="B543" s="6">
        <v>5103.7428</v>
      </c>
    </row>
    <row r="544" spans="1:2" x14ac:dyDescent="0.4">
      <c r="A544" s="5">
        <v>44292</v>
      </c>
      <c r="B544" s="6">
        <v>5140.3418000000001</v>
      </c>
    </row>
    <row r="545" spans="1:2" x14ac:dyDescent="0.4">
      <c r="A545" s="5">
        <v>44288</v>
      </c>
      <c r="B545" s="6">
        <v>5161.5568999999996</v>
      </c>
    </row>
    <row r="546" spans="1:2" x14ac:dyDescent="0.4">
      <c r="A546" s="5">
        <v>44287</v>
      </c>
      <c r="B546" s="6">
        <v>5110.7767999999996</v>
      </c>
    </row>
    <row r="547" spans="1:2" x14ac:dyDescent="0.4">
      <c r="A547" s="5">
        <v>44286</v>
      </c>
      <c r="B547" s="6">
        <v>5048.3607000000002</v>
      </c>
    </row>
    <row r="548" spans="1:2" x14ac:dyDescent="0.4">
      <c r="A548" s="5">
        <v>44285</v>
      </c>
      <c r="B548" s="6">
        <v>5094.7290999999996</v>
      </c>
    </row>
    <row r="549" spans="1:2" x14ac:dyDescent="0.4">
      <c r="A549" s="5">
        <v>44284</v>
      </c>
      <c r="B549" s="6">
        <v>5046.8773000000001</v>
      </c>
    </row>
    <row r="550" spans="1:2" x14ac:dyDescent="0.4">
      <c r="A550" s="5">
        <v>44281</v>
      </c>
      <c r="B550" s="6">
        <v>5037.9898999999996</v>
      </c>
    </row>
    <row r="551" spans="1:2" x14ac:dyDescent="0.4">
      <c r="A551" s="5">
        <v>44280</v>
      </c>
      <c r="B551" s="6">
        <v>4926.3468999999996</v>
      </c>
    </row>
    <row r="552" spans="1:2" x14ac:dyDescent="0.4">
      <c r="A552" s="5">
        <v>44279</v>
      </c>
      <c r="B552" s="6">
        <v>4928.6853000000001</v>
      </c>
    </row>
    <row r="553" spans="1:2" x14ac:dyDescent="0.4">
      <c r="A553" s="5">
        <v>44278</v>
      </c>
      <c r="B553" s="6">
        <v>5009.2458999999999</v>
      </c>
    </row>
    <row r="554" spans="1:2" x14ac:dyDescent="0.4">
      <c r="A554" s="5">
        <v>44277</v>
      </c>
      <c r="B554" s="6">
        <v>5057.152</v>
      </c>
    </row>
    <row r="555" spans="1:2" x14ac:dyDescent="0.4">
      <c r="A555" s="5">
        <v>44274</v>
      </c>
      <c r="B555" s="6">
        <v>5007.0906999999997</v>
      </c>
    </row>
    <row r="556" spans="1:2" x14ac:dyDescent="0.4">
      <c r="A556" s="5">
        <v>44273</v>
      </c>
      <c r="B556" s="6">
        <v>5141.7681000000002</v>
      </c>
    </row>
    <row r="557" spans="1:2" x14ac:dyDescent="0.4">
      <c r="A557" s="5">
        <v>44272</v>
      </c>
      <c r="B557" s="6">
        <v>5100.8581000000004</v>
      </c>
    </row>
    <row r="558" spans="1:2" x14ac:dyDescent="0.4">
      <c r="A558" s="5">
        <v>44271</v>
      </c>
      <c r="B558" s="6">
        <v>5079.3624</v>
      </c>
    </row>
    <row r="559" spans="1:2" x14ac:dyDescent="0.4">
      <c r="A559" s="5">
        <v>44270</v>
      </c>
      <c r="B559" s="6">
        <v>5035.5441000000001</v>
      </c>
    </row>
    <row r="560" spans="1:2" x14ac:dyDescent="0.4">
      <c r="A560" s="5">
        <v>44267</v>
      </c>
      <c r="B560" s="6">
        <v>5146.3786</v>
      </c>
    </row>
    <row r="561" spans="1:2" x14ac:dyDescent="0.4">
      <c r="A561" s="5">
        <v>44266</v>
      </c>
      <c r="B561" s="6">
        <v>5128.2156000000004</v>
      </c>
    </row>
    <row r="562" spans="1:2" x14ac:dyDescent="0.4">
      <c r="A562" s="5">
        <v>44265</v>
      </c>
      <c r="B562" s="6">
        <v>5003.6121000000003</v>
      </c>
    </row>
    <row r="563" spans="1:2" x14ac:dyDescent="0.4">
      <c r="A563" s="5">
        <v>44264</v>
      </c>
      <c r="B563" s="6">
        <v>4970.9993999999997</v>
      </c>
    </row>
    <row r="564" spans="1:2" x14ac:dyDescent="0.4">
      <c r="A564" s="5">
        <v>44263</v>
      </c>
      <c r="B564" s="6">
        <v>5080.0245999999997</v>
      </c>
    </row>
    <row r="565" spans="1:2" x14ac:dyDescent="0.4">
      <c r="A565" s="5">
        <v>44260</v>
      </c>
      <c r="B565" s="6">
        <v>5262.7957999999999</v>
      </c>
    </row>
    <row r="566" spans="1:2" x14ac:dyDescent="0.4">
      <c r="A566" s="5">
        <v>44259</v>
      </c>
      <c r="B566" s="6">
        <v>5280.7057999999997</v>
      </c>
    </row>
    <row r="567" spans="1:2" x14ac:dyDescent="0.4">
      <c r="A567" s="5">
        <v>44258</v>
      </c>
      <c r="B567" s="6">
        <v>5452.2124999999996</v>
      </c>
    </row>
    <row r="568" spans="1:2" x14ac:dyDescent="0.4">
      <c r="A568" s="5">
        <v>44257</v>
      </c>
      <c r="B568" s="6">
        <v>5349.6301000000003</v>
      </c>
    </row>
    <row r="569" spans="1:2" x14ac:dyDescent="0.4">
      <c r="A569" s="5">
        <v>44256</v>
      </c>
      <c r="B569" s="6">
        <v>5418.7837</v>
      </c>
    </row>
    <row r="570" spans="1:2" x14ac:dyDescent="0.4">
      <c r="A570" s="5">
        <v>44253</v>
      </c>
      <c r="B570" s="6">
        <v>5336.7609000000002</v>
      </c>
    </row>
    <row r="571" spans="1:2" x14ac:dyDescent="0.4">
      <c r="A571" s="5">
        <v>44252</v>
      </c>
      <c r="B571" s="6">
        <v>5469.5583999999999</v>
      </c>
    </row>
    <row r="572" spans="1:2" x14ac:dyDescent="0.4">
      <c r="A572" s="5">
        <v>44251</v>
      </c>
      <c r="B572" s="6">
        <v>5437.5682999999999</v>
      </c>
    </row>
    <row r="573" spans="1:2" x14ac:dyDescent="0.4">
      <c r="A573" s="5">
        <v>44250</v>
      </c>
      <c r="B573" s="6">
        <v>5579.6680999999999</v>
      </c>
    </row>
    <row r="574" spans="1:2" x14ac:dyDescent="0.4">
      <c r="A574" s="5">
        <v>44249</v>
      </c>
      <c r="B574" s="6">
        <v>5597.3326999999999</v>
      </c>
    </row>
    <row r="575" spans="1:2" x14ac:dyDescent="0.4">
      <c r="A575" s="5">
        <v>44246</v>
      </c>
      <c r="B575" s="6">
        <v>5778.8419999999996</v>
      </c>
    </row>
    <row r="576" spans="1:2" x14ac:dyDescent="0.4">
      <c r="A576" s="5">
        <v>44245</v>
      </c>
      <c r="B576" s="6">
        <v>5768.3814000000002</v>
      </c>
    </row>
    <row r="577" spans="1:2" x14ac:dyDescent="0.4">
      <c r="A577" s="5">
        <v>44237</v>
      </c>
      <c r="B577" s="6">
        <v>5807.7191000000003</v>
      </c>
    </row>
    <row r="578" spans="1:2" x14ac:dyDescent="0.4">
      <c r="A578" s="5">
        <v>44236</v>
      </c>
      <c r="B578" s="6">
        <v>5686.2502000000004</v>
      </c>
    </row>
    <row r="579" spans="1:2" x14ac:dyDescent="0.4">
      <c r="A579" s="5">
        <v>44235</v>
      </c>
      <c r="B579" s="6">
        <v>5564.5618000000004</v>
      </c>
    </row>
    <row r="580" spans="1:2" x14ac:dyDescent="0.4">
      <c r="A580" s="5">
        <v>44232</v>
      </c>
      <c r="B580" s="6">
        <v>5483.4139999999998</v>
      </c>
    </row>
    <row r="581" spans="1:2" x14ac:dyDescent="0.4">
      <c r="A581" s="5">
        <v>44231</v>
      </c>
      <c r="B581" s="6">
        <v>5473.9475000000002</v>
      </c>
    </row>
    <row r="582" spans="1:2" x14ac:dyDescent="0.4">
      <c r="A582" s="5">
        <v>44230</v>
      </c>
      <c r="B582" s="6">
        <v>5485.2007999999996</v>
      </c>
    </row>
    <row r="583" spans="1:2" x14ac:dyDescent="0.4">
      <c r="A583" s="5">
        <v>44229</v>
      </c>
      <c r="B583" s="6">
        <v>5501.0915000000005</v>
      </c>
    </row>
    <row r="584" spans="1:2" x14ac:dyDescent="0.4">
      <c r="A584" s="5">
        <v>44228</v>
      </c>
      <c r="B584" s="6">
        <v>5417.6484</v>
      </c>
    </row>
    <row r="585" spans="1:2" x14ac:dyDescent="0.4">
      <c r="A585" s="5">
        <v>44225</v>
      </c>
      <c r="B585" s="6">
        <v>5351.9646000000002</v>
      </c>
    </row>
    <row r="586" spans="1:2" x14ac:dyDescent="0.4">
      <c r="A586" s="5">
        <v>44224</v>
      </c>
      <c r="B586" s="6">
        <v>5377.1427000000003</v>
      </c>
    </row>
    <row r="587" spans="1:2" x14ac:dyDescent="0.4">
      <c r="A587" s="5">
        <v>44223</v>
      </c>
      <c r="B587" s="6">
        <v>5528.0033999999996</v>
      </c>
    </row>
    <row r="588" spans="1:2" x14ac:dyDescent="0.4">
      <c r="A588" s="5">
        <v>44222</v>
      </c>
      <c r="B588" s="6">
        <v>5512.9678000000004</v>
      </c>
    </row>
    <row r="589" spans="1:2" x14ac:dyDescent="0.4">
      <c r="A589" s="5">
        <v>44221</v>
      </c>
      <c r="B589" s="6">
        <v>5625.9232000000002</v>
      </c>
    </row>
    <row r="590" spans="1:2" x14ac:dyDescent="0.4">
      <c r="A590" s="5">
        <v>44218</v>
      </c>
      <c r="B590" s="6">
        <v>5569.7759999999998</v>
      </c>
    </row>
    <row r="591" spans="1:2" x14ac:dyDescent="0.4">
      <c r="A591" s="5">
        <v>44217</v>
      </c>
      <c r="B591" s="6">
        <v>5564.9692999999997</v>
      </c>
    </row>
    <row r="592" spans="1:2" x14ac:dyDescent="0.4">
      <c r="A592" s="5">
        <v>44216</v>
      </c>
      <c r="B592" s="6">
        <v>5476.4336000000003</v>
      </c>
    </row>
    <row r="593" spans="1:2" x14ac:dyDescent="0.4">
      <c r="A593" s="5">
        <v>44215</v>
      </c>
      <c r="B593" s="6">
        <v>5437.5234</v>
      </c>
    </row>
    <row r="594" spans="1:2" x14ac:dyDescent="0.4">
      <c r="A594" s="5">
        <v>44214</v>
      </c>
      <c r="B594" s="6">
        <v>5518.5204999999996</v>
      </c>
    </row>
    <row r="595" spans="1:2" x14ac:dyDescent="0.4">
      <c r="A595" s="5">
        <v>44211</v>
      </c>
      <c r="B595" s="6">
        <v>5458.0811999999996</v>
      </c>
    </row>
    <row r="596" spans="1:2" x14ac:dyDescent="0.4">
      <c r="A596" s="5">
        <v>44210</v>
      </c>
      <c r="B596" s="6">
        <v>5470.4562999999998</v>
      </c>
    </row>
    <row r="597" spans="1:2" x14ac:dyDescent="0.4">
      <c r="A597" s="5">
        <v>44209</v>
      </c>
      <c r="B597" s="6">
        <v>5577.9710999999998</v>
      </c>
    </row>
    <row r="598" spans="1:2" x14ac:dyDescent="0.4">
      <c r="A598" s="5">
        <v>44208</v>
      </c>
      <c r="B598" s="6">
        <v>5596.3525</v>
      </c>
    </row>
    <row r="599" spans="1:2" x14ac:dyDescent="0.4">
      <c r="A599" s="5">
        <v>44207</v>
      </c>
      <c r="B599" s="6">
        <v>5441.1583000000001</v>
      </c>
    </row>
    <row r="600" spans="1:2" x14ac:dyDescent="0.4">
      <c r="A600" s="5">
        <v>44204</v>
      </c>
      <c r="B600" s="6">
        <v>5495.4305999999997</v>
      </c>
    </row>
    <row r="601" spans="1:2" x14ac:dyDescent="0.4">
      <c r="A601" s="5">
        <v>44203</v>
      </c>
      <c r="B601" s="6">
        <v>5513.6567999999997</v>
      </c>
    </row>
    <row r="602" spans="1:2" x14ac:dyDescent="0.4">
      <c r="A602" s="5">
        <v>44202</v>
      </c>
      <c r="B602" s="6">
        <v>5417.6677</v>
      </c>
    </row>
    <row r="603" spans="1:2" x14ac:dyDescent="0.4">
      <c r="A603" s="5">
        <v>44201</v>
      </c>
      <c r="B603" s="6">
        <v>5368.5048999999999</v>
      </c>
    </row>
    <row r="604" spans="1:2" x14ac:dyDescent="0.4">
      <c r="A604" s="5">
        <v>44200</v>
      </c>
      <c r="B604" s="6">
        <v>5267.7181</v>
      </c>
    </row>
    <row r="605" spans="1:2" x14ac:dyDescent="0.4">
      <c r="A605" s="5">
        <v>44196</v>
      </c>
      <c r="B605" s="6">
        <v>5211.2884999999997</v>
      </c>
    </row>
    <row r="606" spans="1:2" x14ac:dyDescent="0.4">
      <c r="A606" s="5">
        <v>44195</v>
      </c>
      <c r="B606" s="6">
        <v>5113.7105000000001</v>
      </c>
    </row>
    <row r="607" spans="1:2" x14ac:dyDescent="0.4">
      <c r="A607" s="5">
        <v>44194</v>
      </c>
      <c r="B607" s="6">
        <v>5042.9360999999999</v>
      </c>
    </row>
    <row r="608" spans="1:2" x14ac:dyDescent="0.4">
      <c r="A608" s="5">
        <v>44193</v>
      </c>
      <c r="B608" s="6">
        <v>5064.4147000000003</v>
      </c>
    </row>
    <row r="609" spans="1:2" x14ac:dyDescent="0.4">
      <c r="A609" s="5">
        <v>44190</v>
      </c>
      <c r="B609" s="6">
        <v>5042.0137000000004</v>
      </c>
    </row>
    <row r="610" spans="1:2" x14ac:dyDescent="0.4">
      <c r="A610" s="5">
        <v>44189</v>
      </c>
      <c r="B610" s="6">
        <v>5000.0154000000002</v>
      </c>
    </row>
    <row r="611" spans="1:2" x14ac:dyDescent="0.4">
      <c r="A611" s="5">
        <v>44188</v>
      </c>
      <c r="B611" s="6">
        <v>5007.1234999999997</v>
      </c>
    </row>
    <row r="612" spans="1:2" x14ac:dyDescent="0.4">
      <c r="A612" s="5">
        <v>44187</v>
      </c>
      <c r="B612" s="6">
        <v>4964.7727000000004</v>
      </c>
    </row>
    <row r="613" spans="1:2" x14ac:dyDescent="0.4">
      <c r="A613" s="5">
        <v>44186</v>
      </c>
      <c r="B613" s="6">
        <v>5046.8396000000002</v>
      </c>
    </row>
    <row r="614" spans="1:2" x14ac:dyDescent="0.4">
      <c r="A614" s="5">
        <v>44183</v>
      </c>
      <c r="B614" s="6">
        <v>4999.9678000000004</v>
      </c>
    </row>
    <row r="615" spans="1:2" x14ac:dyDescent="0.4">
      <c r="A615" s="5">
        <v>44182</v>
      </c>
      <c r="B615" s="6">
        <v>5017.4784</v>
      </c>
    </row>
    <row r="616" spans="1:2" x14ac:dyDescent="0.4">
      <c r="A616" s="5">
        <v>44181</v>
      </c>
      <c r="B616" s="6">
        <v>4953.8670000000002</v>
      </c>
    </row>
    <row r="617" spans="1:2" x14ac:dyDescent="0.4">
      <c r="A617" s="5">
        <v>44180</v>
      </c>
      <c r="B617" s="6">
        <v>4945.1000000000004</v>
      </c>
    </row>
    <row r="618" spans="1:2" x14ac:dyDescent="0.4">
      <c r="A618" s="5">
        <v>44179</v>
      </c>
      <c r="B618" s="6">
        <v>4934.8352000000004</v>
      </c>
    </row>
    <row r="619" spans="1:2" x14ac:dyDescent="0.4">
      <c r="A619" s="5">
        <v>44176</v>
      </c>
      <c r="B619" s="6">
        <v>4889.6292000000003</v>
      </c>
    </row>
    <row r="620" spans="1:2" x14ac:dyDescent="0.4">
      <c r="A620" s="5">
        <v>44175</v>
      </c>
      <c r="B620" s="6">
        <v>4940.5249000000003</v>
      </c>
    </row>
    <row r="621" spans="1:2" x14ac:dyDescent="0.4">
      <c r="A621" s="5">
        <v>44174</v>
      </c>
      <c r="B621" s="6">
        <v>4942.6985999999997</v>
      </c>
    </row>
    <row r="622" spans="1:2" x14ac:dyDescent="0.4">
      <c r="A622" s="5">
        <v>44173</v>
      </c>
      <c r="B622" s="6">
        <v>5009.8786</v>
      </c>
    </row>
    <row r="623" spans="1:2" x14ac:dyDescent="0.4">
      <c r="A623" s="5">
        <v>44172</v>
      </c>
      <c r="B623" s="6">
        <v>5022.2350999999999</v>
      </c>
    </row>
    <row r="624" spans="1:2" x14ac:dyDescent="0.4">
      <c r="A624" s="5">
        <v>44169</v>
      </c>
      <c r="B624" s="6">
        <v>5065.9162999999999</v>
      </c>
    </row>
    <row r="625" spans="1:2" x14ac:dyDescent="0.4">
      <c r="A625" s="5">
        <v>44168</v>
      </c>
      <c r="B625" s="6">
        <v>5057.0603000000001</v>
      </c>
    </row>
    <row r="626" spans="1:2" x14ac:dyDescent="0.4">
      <c r="A626" s="5">
        <v>44167</v>
      </c>
      <c r="B626" s="6">
        <v>5067.1446999999998</v>
      </c>
    </row>
    <row r="627" spans="1:2" x14ac:dyDescent="0.4">
      <c r="A627" s="5">
        <v>44166</v>
      </c>
      <c r="B627" s="6">
        <v>5067.0982999999997</v>
      </c>
    </row>
    <row r="628" spans="1:2" x14ac:dyDescent="0.4">
      <c r="A628" s="5">
        <v>44165</v>
      </c>
      <c r="B628" s="6">
        <v>4960.2519000000002</v>
      </c>
    </row>
    <row r="629" spans="1:2" x14ac:dyDescent="0.4">
      <c r="A629" s="5">
        <v>44162</v>
      </c>
      <c r="B629" s="6">
        <v>4980.7650000000003</v>
      </c>
    </row>
    <row r="630" spans="1:2" x14ac:dyDescent="0.4">
      <c r="A630" s="5">
        <v>44161</v>
      </c>
      <c r="B630" s="6">
        <v>4919.5911999999998</v>
      </c>
    </row>
    <row r="631" spans="1:2" x14ac:dyDescent="0.4">
      <c r="A631" s="5">
        <v>44160</v>
      </c>
      <c r="B631" s="6">
        <v>4910.7</v>
      </c>
    </row>
    <row r="632" spans="1:2" x14ac:dyDescent="0.4">
      <c r="A632" s="5">
        <v>44159</v>
      </c>
      <c r="B632" s="6">
        <v>4974.2855</v>
      </c>
    </row>
    <row r="633" spans="1:2" x14ac:dyDescent="0.4">
      <c r="A633" s="5">
        <v>44158</v>
      </c>
      <c r="B633" s="6">
        <v>5005.0272999999997</v>
      </c>
    </row>
    <row r="634" spans="1:2" x14ac:dyDescent="0.4">
      <c r="A634" s="5">
        <v>44155</v>
      </c>
      <c r="B634" s="6">
        <v>4943.2882</v>
      </c>
    </row>
    <row r="635" spans="1:2" x14ac:dyDescent="0.4">
      <c r="A635" s="5">
        <v>44154</v>
      </c>
      <c r="B635" s="6">
        <v>4927.9890999999998</v>
      </c>
    </row>
    <row r="636" spans="1:2" x14ac:dyDescent="0.4">
      <c r="A636" s="5">
        <v>44153</v>
      </c>
      <c r="B636" s="6">
        <v>4891.6715999999997</v>
      </c>
    </row>
    <row r="637" spans="1:2" x14ac:dyDescent="0.4">
      <c r="A637" s="5">
        <v>44152</v>
      </c>
      <c r="B637" s="6">
        <v>4894.7860000000001</v>
      </c>
    </row>
    <row r="638" spans="1:2" x14ac:dyDescent="0.4">
      <c r="A638" s="5">
        <v>44151</v>
      </c>
      <c r="B638" s="6">
        <v>4904.1715999999997</v>
      </c>
    </row>
    <row r="639" spans="1:2" x14ac:dyDescent="0.4">
      <c r="A639" s="5">
        <v>44148</v>
      </c>
      <c r="B639" s="6">
        <v>4856.8513000000003</v>
      </c>
    </row>
    <row r="640" spans="1:2" x14ac:dyDescent="0.4">
      <c r="A640" s="5">
        <v>44147</v>
      </c>
      <c r="B640" s="6">
        <v>4908.4629999999997</v>
      </c>
    </row>
    <row r="641" spans="1:2" x14ac:dyDescent="0.4">
      <c r="A641" s="5">
        <v>44146</v>
      </c>
      <c r="B641" s="6">
        <v>4904.8981000000003</v>
      </c>
    </row>
    <row r="642" spans="1:2" x14ac:dyDescent="0.4">
      <c r="A642" s="5">
        <v>44145</v>
      </c>
      <c r="B642" s="6">
        <v>4953.8756000000003</v>
      </c>
    </row>
    <row r="643" spans="1:2" x14ac:dyDescent="0.4">
      <c r="A643" s="5">
        <v>44144</v>
      </c>
      <c r="B643" s="6">
        <v>4981.3496999999998</v>
      </c>
    </row>
    <row r="644" spans="1:2" x14ac:dyDescent="0.4">
      <c r="A644" s="5">
        <v>44141</v>
      </c>
      <c r="B644" s="6">
        <v>4885.7178000000004</v>
      </c>
    </row>
    <row r="645" spans="1:2" x14ac:dyDescent="0.4">
      <c r="A645" s="5">
        <v>44140</v>
      </c>
      <c r="B645" s="6">
        <v>4885.1117999999997</v>
      </c>
    </row>
    <row r="646" spans="1:2" x14ac:dyDescent="0.4">
      <c r="A646" s="5">
        <v>44139</v>
      </c>
      <c r="B646" s="6">
        <v>4813.6563999999998</v>
      </c>
    </row>
    <row r="647" spans="1:2" x14ac:dyDescent="0.4">
      <c r="A647" s="5">
        <v>44138</v>
      </c>
      <c r="B647" s="6">
        <v>4777.5608000000002</v>
      </c>
    </row>
    <row r="648" spans="1:2" x14ac:dyDescent="0.4">
      <c r="A648" s="5">
        <v>44137</v>
      </c>
      <c r="B648" s="6">
        <v>4720.8312999999998</v>
      </c>
    </row>
    <row r="649" spans="1:2" x14ac:dyDescent="0.4">
      <c r="A649" s="5">
        <v>44134</v>
      </c>
      <c r="B649" s="6">
        <v>4695.3338000000003</v>
      </c>
    </row>
    <row r="650" spans="1:2" x14ac:dyDescent="0.4">
      <c r="A650" s="5">
        <v>44133</v>
      </c>
      <c r="B650" s="6">
        <v>4772.9197999999997</v>
      </c>
    </row>
    <row r="651" spans="1:2" x14ac:dyDescent="0.4">
      <c r="A651" s="5">
        <v>44132</v>
      </c>
      <c r="B651" s="6">
        <v>4737.2718000000004</v>
      </c>
    </row>
    <row r="652" spans="1:2" x14ac:dyDescent="0.4">
      <c r="A652" s="5">
        <v>44131</v>
      </c>
      <c r="B652" s="6">
        <v>4699.2791999999999</v>
      </c>
    </row>
    <row r="653" spans="1:2" x14ac:dyDescent="0.4">
      <c r="A653" s="5">
        <v>44130</v>
      </c>
      <c r="B653" s="6">
        <v>4691.2358999999997</v>
      </c>
    </row>
    <row r="654" spans="1:2" x14ac:dyDescent="0.4">
      <c r="A654" s="5">
        <v>44127</v>
      </c>
      <c r="B654" s="6">
        <v>4718.4880999999996</v>
      </c>
    </row>
    <row r="655" spans="1:2" x14ac:dyDescent="0.4">
      <c r="A655" s="5">
        <v>44126</v>
      </c>
      <c r="B655" s="6">
        <v>4777.9844999999996</v>
      </c>
    </row>
    <row r="656" spans="1:2" x14ac:dyDescent="0.4">
      <c r="A656" s="5">
        <v>44125</v>
      </c>
      <c r="B656" s="6">
        <v>4792.8284000000003</v>
      </c>
    </row>
    <row r="657" spans="1:2" x14ac:dyDescent="0.4">
      <c r="A657" s="5">
        <v>44124</v>
      </c>
      <c r="B657" s="6">
        <v>4793.4672</v>
      </c>
    </row>
    <row r="658" spans="1:2" x14ac:dyDescent="0.4">
      <c r="A658" s="5">
        <v>44123</v>
      </c>
      <c r="B658" s="6">
        <v>4755.4879000000001</v>
      </c>
    </row>
    <row r="659" spans="1:2" x14ac:dyDescent="0.4">
      <c r="A659" s="5">
        <v>44120</v>
      </c>
      <c r="B659" s="6">
        <v>4791.6760000000004</v>
      </c>
    </row>
    <row r="660" spans="1:2" x14ac:dyDescent="0.4">
      <c r="A660" s="5">
        <v>44119</v>
      </c>
      <c r="B660" s="6">
        <v>4798.7361000000001</v>
      </c>
    </row>
    <row r="661" spans="1:2" x14ac:dyDescent="0.4">
      <c r="A661" s="5">
        <v>44118</v>
      </c>
      <c r="B661" s="6">
        <v>4807.1021000000001</v>
      </c>
    </row>
    <row r="662" spans="1:2" x14ac:dyDescent="0.4">
      <c r="A662" s="5">
        <v>44117</v>
      </c>
      <c r="B662" s="6">
        <v>4839.201</v>
      </c>
    </row>
    <row r="663" spans="1:2" x14ac:dyDescent="0.4">
      <c r="A663" s="5">
        <v>44116</v>
      </c>
      <c r="B663" s="6">
        <v>4823.1578</v>
      </c>
    </row>
    <row r="664" spans="1:2" x14ac:dyDescent="0.4">
      <c r="A664" s="5">
        <v>44113</v>
      </c>
      <c r="B664" s="6">
        <v>4681.1412</v>
      </c>
    </row>
    <row r="665" spans="1:2" x14ac:dyDescent="0.4">
      <c r="A665" s="5">
        <v>44104</v>
      </c>
      <c r="B665" s="6">
        <v>4587.3953000000001</v>
      </c>
    </row>
    <row r="666" spans="1:2" x14ac:dyDescent="0.4">
      <c r="A666" s="5">
        <v>44103</v>
      </c>
      <c r="B666" s="6">
        <v>4591.7992999999997</v>
      </c>
    </row>
    <row r="667" spans="1:2" x14ac:dyDescent="0.4">
      <c r="A667" s="5">
        <v>44102</v>
      </c>
      <c r="B667" s="6">
        <v>4581.9084999999995</v>
      </c>
    </row>
    <row r="668" spans="1:2" x14ac:dyDescent="0.4">
      <c r="A668" s="5">
        <v>44099</v>
      </c>
      <c r="B668" s="6">
        <v>4570.0216</v>
      </c>
    </row>
    <row r="669" spans="1:2" x14ac:dyDescent="0.4">
      <c r="A669" s="5">
        <v>44098</v>
      </c>
      <c r="B669" s="6">
        <v>4563.0657000000001</v>
      </c>
    </row>
    <row r="670" spans="1:2" x14ac:dyDescent="0.4">
      <c r="A670" s="5">
        <v>44097</v>
      </c>
      <c r="B670" s="6">
        <v>4652.3272999999999</v>
      </c>
    </row>
    <row r="671" spans="1:2" x14ac:dyDescent="0.4">
      <c r="A671" s="5">
        <v>44096</v>
      </c>
      <c r="B671" s="6">
        <v>4635.7608</v>
      </c>
    </row>
    <row r="672" spans="1:2" x14ac:dyDescent="0.4">
      <c r="A672" s="5">
        <v>44095</v>
      </c>
      <c r="B672" s="6">
        <v>4691.4281000000001</v>
      </c>
    </row>
    <row r="673" spans="1:2" x14ac:dyDescent="0.4">
      <c r="A673" s="5">
        <v>44092</v>
      </c>
      <c r="B673" s="6">
        <v>4737.0887000000002</v>
      </c>
    </row>
    <row r="674" spans="1:2" x14ac:dyDescent="0.4">
      <c r="A674" s="5">
        <v>44091</v>
      </c>
      <c r="B674" s="6">
        <v>4632.7142000000003</v>
      </c>
    </row>
    <row r="675" spans="1:2" x14ac:dyDescent="0.4">
      <c r="A675" s="5">
        <v>44090</v>
      </c>
      <c r="B675" s="6">
        <v>4657.3584000000001</v>
      </c>
    </row>
    <row r="676" spans="1:2" x14ac:dyDescent="0.4">
      <c r="A676" s="5">
        <v>44089</v>
      </c>
      <c r="B676" s="6">
        <v>4688.4826000000003</v>
      </c>
    </row>
    <row r="677" spans="1:2" x14ac:dyDescent="0.4">
      <c r="A677" s="5">
        <v>44088</v>
      </c>
      <c r="B677" s="6">
        <v>4651.0506999999998</v>
      </c>
    </row>
    <row r="678" spans="1:2" x14ac:dyDescent="0.4">
      <c r="A678" s="5">
        <v>44085</v>
      </c>
      <c r="B678" s="6">
        <v>4627.2825999999995</v>
      </c>
    </row>
    <row r="679" spans="1:2" x14ac:dyDescent="0.4">
      <c r="A679" s="5">
        <v>44084</v>
      </c>
      <c r="B679" s="6">
        <v>4581.9775</v>
      </c>
    </row>
    <row r="680" spans="1:2" x14ac:dyDescent="0.4">
      <c r="A680" s="5">
        <v>44083</v>
      </c>
      <c r="B680" s="6">
        <v>4584.5887000000002</v>
      </c>
    </row>
    <row r="681" spans="1:2" x14ac:dyDescent="0.4">
      <c r="A681" s="5">
        <v>44082</v>
      </c>
      <c r="B681" s="6">
        <v>4694.3894</v>
      </c>
    </row>
    <row r="682" spans="1:2" x14ac:dyDescent="0.4">
      <c r="A682" s="5">
        <v>44081</v>
      </c>
      <c r="B682" s="6">
        <v>4669.3676999999998</v>
      </c>
    </row>
    <row r="683" spans="1:2" x14ac:dyDescent="0.4">
      <c r="A683" s="5">
        <v>44078</v>
      </c>
      <c r="B683" s="6">
        <v>4770.2190000000001</v>
      </c>
    </row>
    <row r="684" spans="1:2" x14ac:dyDescent="0.4">
      <c r="A684" s="5">
        <v>44077</v>
      </c>
      <c r="B684" s="6">
        <v>4817.0951999999997</v>
      </c>
    </row>
    <row r="685" spans="1:2" x14ac:dyDescent="0.4">
      <c r="A685" s="5">
        <v>44076</v>
      </c>
      <c r="B685" s="6">
        <v>4843.8869999999997</v>
      </c>
    </row>
    <row r="686" spans="1:2" x14ac:dyDescent="0.4">
      <c r="A686" s="5">
        <v>44075</v>
      </c>
      <c r="B686" s="6">
        <v>4842.1223</v>
      </c>
    </row>
    <row r="687" spans="1:2" x14ac:dyDescent="0.4">
      <c r="A687" s="5">
        <v>44074</v>
      </c>
      <c r="B687" s="6">
        <v>4816.2152999999998</v>
      </c>
    </row>
    <row r="688" spans="1:2" x14ac:dyDescent="0.4">
      <c r="A688" s="5">
        <v>44071</v>
      </c>
      <c r="B688" s="6">
        <v>4844.2651999999998</v>
      </c>
    </row>
    <row r="689" spans="1:2" x14ac:dyDescent="0.4">
      <c r="A689" s="5">
        <v>44070</v>
      </c>
      <c r="B689" s="6">
        <v>4731.3450999999995</v>
      </c>
    </row>
    <row r="690" spans="1:2" x14ac:dyDescent="0.4">
      <c r="A690" s="5">
        <v>44069</v>
      </c>
      <c r="B690" s="6">
        <v>4706.1301999999996</v>
      </c>
    </row>
    <row r="691" spans="1:2" x14ac:dyDescent="0.4">
      <c r="A691" s="5">
        <v>44068</v>
      </c>
      <c r="B691" s="6">
        <v>4761.9507000000003</v>
      </c>
    </row>
    <row r="692" spans="1:2" x14ac:dyDescent="0.4">
      <c r="A692" s="5">
        <v>44067</v>
      </c>
      <c r="B692" s="6">
        <v>4755.8491000000004</v>
      </c>
    </row>
    <row r="693" spans="1:2" x14ac:dyDescent="0.4">
      <c r="A693" s="5">
        <v>44064</v>
      </c>
      <c r="B693" s="6">
        <v>4718.8431</v>
      </c>
    </row>
    <row r="694" spans="1:2" x14ac:dyDescent="0.4">
      <c r="A694" s="5">
        <v>44063</v>
      </c>
      <c r="B694" s="6">
        <v>4679.1544000000004</v>
      </c>
    </row>
    <row r="695" spans="1:2" x14ac:dyDescent="0.4">
      <c r="A695" s="5">
        <v>44062</v>
      </c>
      <c r="B695" s="6">
        <v>4740.6783999999998</v>
      </c>
    </row>
    <row r="696" spans="1:2" x14ac:dyDescent="0.4">
      <c r="A696" s="5">
        <v>44061</v>
      </c>
      <c r="B696" s="6">
        <v>4812.7564000000002</v>
      </c>
    </row>
    <row r="697" spans="1:2" x14ac:dyDescent="0.4">
      <c r="A697" s="5">
        <v>44060</v>
      </c>
      <c r="B697" s="6">
        <v>4815.2260999999999</v>
      </c>
    </row>
    <row r="698" spans="1:2" x14ac:dyDescent="0.4">
      <c r="A698" s="5">
        <v>44057</v>
      </c>
      <c r="B698" s="6">
        <v>4704.6288000000004</v>
      </c>
    </row>
    <row r="699" spans="1:2" x14ac:dyDescent="0.4">
      <c r="A699" s="5">
        <v>44056</v>
      </c>
      <c r="B699" s="6">
        <v>4635.7125999999998</v>
      </c>
    </row>
    <row r="700" spans="1:2" x14ac:dyDescent="0.4">
      <c r="A700" s="5">
        <v>44055</v>
      </c>
      <c r="B700" s="6">
        <v>4647.6445999999996</v>
      </c>
    </row>
    <row r="701" spans="1:2" x14ac:dyDescent="0.4">
      <c r="A701" s="5">
        <v>44054</v>
      </c>
      <c r="B701" s="6">
        <v>4681.7837</v>
      </c>
    </row>
    <row r="702" spans="1:2" x14ac:dyDescent="0.4">
      <c r="A702" s="5">
        <v>44053</v>
      </c>
      <c r="B702" s="6">
        <v>4724.8697000000002</v>
      </c>
    </row>
    <row r="703" spans="1:2" x14ac:dyDescent="0.4">
      <c r="A703" s="5">
        <v>44050</v>
      </c>
      <c r="B703" s="6">
        <v>4707.9261999999999</v>
      </c>
    </row>
    <row r="704" spans="1:2" x14ac:dyDescent="0.4">
      <c r="A704" s="5">
        <v>44049</v>
      </c>
      <c r="B704" s="6">
        <v>4762.7641999999996</v>
      </c>
    </row>
    <row r="705" spans="1:2" x14ac:dyDescent="0.4">
      <c r="A705" s="5">
        <v>44048</v>
      </c>
      <c r="B705" s="6">
        <v>4777.1089000000002</v>
      </c>
    </row>
    <row r="706" spans="1:2" x14ac:dyDescent="0.4">
      <c r="A706" s="5">
        <v>44047</v>
      </c>
      <c r="B706" s="6">
        <v>4775.8023999999996</v>
      </c>
    </row>
    <row r="707" spans="1:2" x14ac:dyDescent="0.4">
      <c r="A707" s="5">
        <v>44046</v>
      </c>
      <c r="B707" s="6">
        <v>4771.3108000000002</v>
      </c>
    </row>
    <row r="708" spans="1:2" x14ac:dyDescent="0.4">
      <c r="A708" s="5">
        <v>44043</v>
      </c>
      <c r="B708" s="6">
        <v>4695.0461999999998</v>
      </c>
    </row>
    <row r="709" spans="1:2" x14ac:dyDescent="0.4">
      <c r="A709" s="5">
        <v>44042</v>
      </c>
      <c r="B709" s="6">
        <v>4656.1505999999999</v>
      </c>
    </row>
    <row r="710" spans="1:2" x14ac:dyDescent="0.4">
      <c r="A710" s="5">
        <v>44041</v>
      </c>
      <c r="B710" s="6">
        <v>4679.0079999999998</v>
      </c>
    </row>
    <row r="711" spans="1:2" x14ac:dyDescent="0.4">
      <c r="A711" s="5">
        <v>44040</v>
      </c>
      <c r="B711" s="6">
        <v>4568.2575999999999</v>
      </c>
    </row>
    <row r="712" spans="1:2" x14ac:dyDescent="0.4">
      <c r="A712" s="5">
        <v>44039</v>
      </c>
      <c r="B712" s="6">
        <v>4528.45</v>
      </c>
    </row>
    <row r="713" spans="1:2" x14ac:dyDescent="0.4">
      <c r="A713" s="5">
        <v>44036</v>
      </c>
      <c r="B713" s="6">
        <v>4505.5906000000004</v>
      </c>
    </row>
    <row r="714" spans="1:2" x14ac:dyDescent="0.4">
      <c r="A714" s="5">
        <v>44035</v>
      </c>
      <c r="B714" s="6">
        <v>4712.4357</v>
      </c>
    </row>
    <row r="715" spans="1:2" x14ac:dyDescent="0.4">
      <c r="A715" s="5">
        <v>44034</v>
      </c>
      <c r="B715" s="6">
        <v>4714.4453999999996</v>
      </c>
    </row>
    <row r="716" spans="1:2" x14ac:dyDescent="0.4">
      <c r="A716" s="5">
        <v>44033</v>
      </c>
      <c r="B716" s="6">
        <v>4691.0424999999996</v>
      </c>
    </row>
    <row r="717" spans="1:2" x14ac:dyDescent="0.4">
      <c r="A717" s="5">
        <v>44032</v>
      </c>
      <c r="B717" s="6">
        <v>4680.3046000000004</v>
      </c>
    </row>
    <row r="718" spans="1:2" x14ac:dyDescent="0.4">
      <c r="A718" s="5">
        <v>44029</v>
      </c>
      <c r="B718" s="6">
        <v>4544.7007000000003</v>
      </c>
    </row>
    <row r="719" spans="1:2" x14ac:dyDescent="0.4">
      <c r="A719" s="5">
        <v>44028</v>
      </c>
      <c r="B719" s="6">
        <v>4516.2532000000001</v>
      </c>
    </row>
    <row r="720" spans="1:2" x14ac:dyDescent="0.4">
      <c r="A720" s="5">
        <v>44027</v>
      </c>
      <c r="B720" s="6">
        <v>4744.4687000000004</v>
      </c>
    </row>
    <row r="721" spans="1:2" x14ac:dyDescent="0.4">
      <c r="A721" s="5">
        <v>44026</v>
      </c>
      <c r="B721" s="6">
        <v>4806.6902</v>
      </c>
    </row>
    <row r="722" spans="1:2" x14ac:dyDescent="0.4">
      <c r="A722" s="5">
        <v>44025</v>
      </c>
      <c r="B722" s="6">
        <v>4852.9611999999997</v>
      </c>
    </row>
    <row r="723" spans="1:2" x14ac:dyDescent="0.4">
      <c r="A723" s="5">
        <v>44022</v>
      </c>
      <c r="B723" s="6">
        <v>4753.1333000000004</v>
      </c>
    </row>
    <row r="724" spans="1:2" x14ac:dyDescent="0.4">
      <c r="A724" s="5">
        <v>44021</v>
      </c>
      <c r="B724" s="6">
        <v>4840.7712000000001</v>
      </c>
    </row>
    <row r="725" spans="1:2" x14ac:dyDescent="0.4">
      <c r="A725" s="5">
        <v>44020</v>
      </c>
      <c r="B725" s="6">
        <v>4774.0042000000003</v>
      </c>
    </row>
    <row r="726" spans="1:2" x14ac:dyDescent="0.4">
      <c r="A726" s="5">
        <v>44019</v>
      </c>
      <c r="B726" s="6">
        <v>4698.1264000000001</v>
      </c>
    </row>
    <row r="727" spans="1:2" x14ac:dyDescent="0.4">
      <c r="A727" s="5">
        <v>44018</v>
      </c>
      <c r="B727" s="6">
        <v>4670.0949000000001</v>
      </c>
    </row>
    <row r="728" spans="1:2" x14ac:dyDescent="0.4">
      <c r="A728" s="5">
        <v>44015</v>
      </c>
      <c r="B728" s="6">
        <v>4419.5955000000004</v>
      </c>
    </row>
    <row r="729" spans="1:2" x14ac:dyDescent="0.4">
      <c r="A729" s="5">
        <v>44014</v>
      </c>
      <c r="B729" s="6">
        <v>4335.8445000000002</v>
      </c>
    </row>
    <row r="730" spans="1:2" x14ac:dyDescent="0.4">
      <c r="A730" s="5">
        <v>44013</v>
      </c>
      <c r="B730" s="6">
        <v>4247.7834999999995</v>
      </c>
    </row>
    <row r="731" spans="1:2" x14ac:dyDescent="0.4">
      <c r="A731" s="5">
        <v>44012</v>
      </c>
      <c r="B731" s="6">
        <v>4163.9637000000002</v>
      </c>
    </row>
    <row r="732" spans="1:2" x14ac:dyDescent="0.4">
      <c r="A732" s="5">
        <v>44011</v>
      </c>
      <c r="B732" s="6">
        <v>4109.7164000000002</v>
      </c>
    </row>
    <row r="733" spans="1:2" x14ac:dyDescent="0.4">
      <c r="A733" s="5">
        <v>44006</v>
      </c>
      <c r="B733" s="6">
        <v>4138.9894999999997</v>
      </c>
    </row>
    <row r="734" spans="1:2" x14ac:dyDescent="0.4">
      <c r="A734" s="5">
        <v>44005</v>
      </c>
      <c r="B734" s="6">
        <v>4121.7943999999998</v>
      </c>
    </row>
    <row r="735" spans="1:2" x14ac:dyDescent="0.4">
      <c r="A735" s="5">
        <v>44004</v>
      </c>
      <c r="B735" s="6">
        <v>4102.0459000000001</v>
      </c>
    </row>
    <row r="736" spans="1:2" x14ac:dyDescent="0.4">
      <c r="A736" s="5">
        <v>44001</v>
      </c>
      <c r="B736" s="6">
        <v>4098.7094999999999</v>
      </c>
    </row>
    <row r="737" spans="1:2" x14ac:dyDescent="0.4">
      <c r="A737" s="5">
        <v>44000</v>
      </c>
      <c r="B737" s="6">
        <v>4044.3842</v>
      </c>
    </row>
    <row r="738" spans="1:2" x14ac:dyDescent="0.4">
      <c r="A738" s="5">
        <v>43999</v>
      </c>
      <c r="B738" s="6">
        <v>4017.5940999999998</v>
      </c>
    </row>
    <row r="739" spans="1:2" x14ac:dyDescent="0.4">
      <c r="A739" s="5">
        <v>43998</v>
      </c>
      <c r="B739" s="6">
        <v>4014.5702000000001</v>
      </c>
    </row>
    <row r="740" spans="1:2" x14ac:dyDescent="0.4">
      <c r="A740" s="5">
        <v>43997</v>
      </c>
      <c r="B740" s="6">
        <v>3954.9883</v>
      </c>
    </row>
    <row r="741" spans="1:2" x14ac:dyDescent="0.4">
      <c r="A741" s="5">
        <v>43994</v>
      </c>
      <c r="B741" s="6">
        <v>4003.0828999999999</v>
      </c>
    </row>
    <row r="742" spans="1:2" x14ac:dyDescent="0.4">
      <c r="A742" s="5">
        <v>43993</v>
      </c>
      <c r="B742" s="6">
        <v>3995.8845999999999</v>
      </c>
    </row>
    <row r="743" spans="1:2" x14ac:dyDescent="0.4">
      <c r="A743" s="5">
        <v>43992</v>
      </c>
      <c r="B743" s="6">
        <v>4039.7051000000001</v>
      </c>
    </row>
    <row r="744" spans="1:2" x14ac:dyDescent="0.4">
      <c r="A744" s="5">
        <v>43991</v>
      </c>
      <c r="B744" s="6">
        <v>4047.0293000000001</v>
      </c>
    </row>
    <row r="745" spans="1:2" x14ac:dyDescent="0.4">
      <c r="A745" s="5">
        <v>43990</v>
      </c>
      <c r="B745" s="6">
        <v>4021.9549000000002</v>
      </c>
    </row>
    <row r="746" spans="1:2" x14ac:dyDescent="0.4">
      <c r="A746" s="5">
        <v>43987</v>
      </c>
      <c r="B746" s="6">
        <v>4001.2509</v>
      </c>
    </row>
    <row r="747" spans="1:2" x14ac:dyDescent="0.4">
      <c r="A747" s="5">
        <v>43986</v>
      </c>
      <c r="B747" s="6">
        <v>3982.1851000000001</v>
      </c>
    </row>
    <row r="748" spans="1:2" x14ac:dyDescent="0.4">
      <c r="A748" s="5">
        <v>43985</v>
      </c>
      <c r="B748" s="6">
        <v>3983.6477</v>
      </c>
    </row>
    <row r="749" spans="1:2" x14ac:dyDescent="0.4">
      <c r="A749" s="5">
        <v>43984</v>
      </c>
      <c r="B749" s="6">
        <v>3983.5677000000001</v>
      </c>
    </row>
    <row r="750" spans="1:2" x14ac:dyDescent="0.4">
      <c r="A750" s="5">
        <v>43983</v>
      </c>
      <c r="B750" s="6">
        <v>3971.3402000000001</v>
      </c>
    </row>
    <row r="751" spans="1:2" x14ac:dyDescent="0.4">
      <c r="A751" s="5">
        <v>43980</v>
      </c>
      <c r="B751" s="6">
        <v>3867.0232000000001</v>
      </c>
    </row>
    <row r="752" spans="1:2" x14ac:dyDescent="0.4">
      <c r="A752" s="5">
        <v>43979</v>
      </c>
      <c r="B752" s="6">
        <v>3856.6324</v>
      </c>
    </row>
    <row r="753" spans="1:2" x14ac:dyDescent="0.4">
      <c r="A753" s="5">
        <v>43978</v>
      </c>
      <c r="B753" s="6">
        <v>3845.6134999999999</v>
      </c>
    </row>
    <row r="754" spans="1:2" x14ac:dyDescent="0.4">
      <c r="A754" s="5">
        <v>43977</v>
      </c>
      <c r="B754" s="6">
        <v>3872.7701000000002</v>
      </c>
    </row>
    <row r="755" spans="1:2" x14ac:dyDescent="0.4">
      <c r="A755" s="5">
        <v>43976</v>
      </c>
      <c r="B755" s="6">
        <v>3829.3245000000002</v>
      </c>
    </row>
    <row r="756" spans="1:2" x14ac:dyDescent="0.4">
      <c r="A756" s="5">
        <v>43973</v>
      </c>
      <c r="B756" s="6">
        <v>3824.0639999999999</v>
      </c>
    </row>
    <row r="757" spans="1:2" x14ac:dyDescent="0.4">
      <c r="A757" s="5">
        <v>43972</v>
      </c>
      <c r="B757" s="6">
        <v>3913.7948999999999</v>
      </c>
    </row>
    <row r="758" spans="1:2" x14ac:dyDescent="0.4">
      <c r="A758" s="5">
        <v>43971</v>
      </c>
      <c r="B758" s="6">
        <v>3935.2220000000002</v>
      </c>
    </row>
    <row r="759" spans="1:2" x14ac:dyDescent="0.4">
      <c r="A759" s="5">
        <v>43970</v>
      </c>
      <c r="B759" s="6">
        <v>3956.2494999999999</v>
      </c>
    </row>
    <row r="760" spans="1:2" x14ac:dyDescent="0.4">
      <c r="A760" s="5">
        <v>43969</v>
      </c>
      <c r="B760" s="6">
        <v>3922.9117000000001</v>
      </c>
    </row>
    <row r="761" spans="1:2" x14ac:dyDescent="0.4">
      <c r="A761" s="5">
        <v>43966</v>
      </c>
      <c r="B761" s="6">
        <v>3912.8159000000001</v>
      </c>
    </row>
    <row r="762" spans="1:2" x14ac:dyDescent="0.4">
      <c r="A762" s="5">
        <v>43965</v>
      </c>
      <c r="B762" s="6">
        <v>3925.2177000000001</v>
      </c>
    </row>
    <row r="763" spans="1:2" x14ac:dyDescent="0.4">
      <c r="A763" s="5">
        <v>43964</v>
      </c>
      <c r="B763" s="6">
        <v>3968.2529</v>
      </c>
    </row>
    <row r="764" spans="1:2" x14ac:dyDescent="0.4">
      <c r="A764" s="5">
        <v>43963</v>
      </c>
      <c r="B764" s="6">
        <v>3960.2377999999999</v>
      </c>
    </row>
    <row r="765" spans="1:2" x14ac:dyDescent="0.4">
      <c r="A765" s="5">
        <v>43962</v>
      </c>
      <c r="B765" s="6">
        <v>3960.1803</v>
      </c>
    </row>
    <row r="766" spans="1:2" x14ac:dyDescent="0.4">
      <c r="A766" s="5">
        <v>43959</v>
      </c>
      <c r="B766" s="6">
        <v>3963.6217000000001</v>
      </c>
    </row>
    <row r="767" spans="1:2" x14ac:dyDescent="0.4">
      <c r="A767" s="5">
        <v>43958</v>
      </c>
      <c r="B767" s="6">
        <v>3924.8946000000001</v>
      </c>
    </row>
    <row r="768" spans="1:2" x14ac:dyDescent="0.4">
      <c r="A768" s="5">
        <v>43957</v>
      </c>
      <c r="B768" s="6">
        <v>3936.2539000000002</v>
      </c>
    </row>
    <row r="769" spans="1:2" x14ac:dyDescent="0.4">
      <c r="A769" s="5">
        <v>43951</v>
      </c>
      <c r="B769" s="6">
        <v>3912.5772000000002</v>
      </c>
    </row>
    <row r="770" spans="1:2" x14ac:dyDescent="0.4">
      <c r="A770" s="5">
        <v>43950</v>
      </c>
      <c r="B770" s="6">
        <v>3867.0320000000002</v>
      </c>
    </row>
    <row r="771" spans="1:2" x14ac:dyDescent="0.4">
      <c r="A771" s="5">
        <v>43949</v>
      </c>
      <c r="B771" s="6">
        <v>3849.1464999999998</v>
      </c>
    </row>
    <row r="772" spans="1:2" x14ac:dyDescent="0.4">
      <c r="A772" s="5">
        <v>43948</v>
      </c>
      <c r="B772" s="6">
        <v>3822.7689999999998</v>
      </c>
    </row>
    <row r="773" spans="1:2" x14ac:dyDescent="0.4">
      <c r="A773" s="5">
        <v>43945</v>
      </c>
      <c r="B773" s="6">
        <v>3796.9721</v>
      </c>
    </row>
    <row r="774" spans="1:2" x14ac:dyDescent="0.4">
      <c r="A774" s="5">
        <v>43944</v>
      </c>
      <c r="B774" s="6">
        <v>3829.7525000000001</v>
      </c>
    </row>
    <row r="775" spans="1:2" x14ac:dyDescent="0.4">
      <c r="A775" s="5">
        <v>43943</v>
      </c>
      <c r="B775" s="6">
        <v>3839.3834000000002</v>
      </c>
    </row>
    <row r="776" spans="1:2" x14ac:dyDescent="0.4">
      <c r="A776" s="5">
        <v>43942</v>
      </c>
      <c r="B776" s="6">
        <v>3808.0473999999999</v>
      </c>
    </row>
    <row r="777" spans="1:2" x14ac:dyDescent="0.4">
      <c r="A777" s="5">
        <v>43941</v>
      </c>
      <c r="B777" s="6">
        <v>3853.4551000000001</v>
      </c>
    </row>
    <row r="778" spans="1:2" x14ac:dyDescent="0.4">
      <c r="A778" s="5">
        <v>43938</v>
      </c>
      <c r="B778" s="6">
        <v>3839.4870999999998</v>
      </c>
    </row>
    <row r="779" spans="1:2" x14ac:dyDescent="0.4">
      <c r="A779" s="5">
        <v>43937</v>
      </c>
      <c r="B779" s="6">
        <v>3802.3806</v>
      </c>
    </row>
    <row r="780" spans="1:2" x14ac:dyDescent="0.4">
      <c r="A780" s="5">
        <v>43936</v>
      </c>
      <c r="B780" s="6">
        <v>3797.3622999999998</v>
      </c>
    </row>
    <row r="781" spans="1:2" x14ac:dyDescent="0.4">
      <c r="A781" s="5">
        <v>43935</v>
      </c>
      <c r="B781" s="6">
        <v>3825.6990999999998</v>
      </c>
    </row>
    <row r="782" spans="1:2" x14ac:dyDescent="0.4">
      <c r="A782" s="5">
        <v>43934</v>
      </c>
      <c r="B782" s="6">
        <v>3753.2566000000002</v>
      </c>
    </row>
    <row r="783" spans="1:2" x14ac:dyDescent="0.4">
      <c r="A783" s="5">
        <v>43931</v>
      </c>
      <c r="B783" s="6">
        <v>3769.1781999999998</v>
      </c>
    </row>
    <row r="784" spans="1:2" x14ac:dyDescent="0.4">
      <c r="A784" s="5">
        <v>43930</v>
      </c>
      <c r="B784" s="6">
        <v>3792.8105</v>
      </c>
    </row>
    <row r="785" spans="1:2" x14ac:dyDescent="0.4">
      <c r="A785" s="5">
        <v>43929</v>
      </c>
      <c r="B785" s="6">
        <v>3780.3445000000002</v>
      </c>
    </row>
    <row r="786" spans="1:2" x14ac:dyDescent="0.4">
      <c r="A786" s="5">
        <v>43928</v>
      </c>
      <c r="B786" s="6">
        <v>3798.0214000000001</v>
      </c>
    </row>
    <row r="787" spans="1:2" x14ac:dyDescent="0.4">
      <c r="A787" s="5">
        <v>43924</v>
      </c>
      <c r="B787" s="6">
        <v>3713.2183</v>
      </c>
    </row>
    <row r="788" spans="1:2" x14ac:dyDescent="0.4">
      <c r="A788" s="5">
        <v>43923</v>
      </c>
      <c r="B788" s="6">
        <v>3734.5306</v>
      </c>
    </row>
    <row r="789" spans="1:2" x14ac:dyDescent="0.4">
      <c r="A789" s="5">
        <v>43922</v>
      </c>
      <c r="B789" s="6">
        <v>3675.0758000000001</v>
      </c>
    </row>
    <row r="790" spans="1:2" x14ac:dyDescent="0.4">
      <c r="A790" s="5">
        <v>43921</v>
      </c>
      <c r="B790" s="6">
        <v>3686.1550999999999</v>
      </c>
    </row>
    <row r="791" spans="1:2" x14ac:dyDescent="0.4">
      <c r="A791" s="5">
        <v>43920</v>
      </c>
      <c r="B791" s="6">
        <v>3674.1107999999999</v>
      </c>
    </row>
    <row r="792" spans="1:2" x14ac:dyDescent="0.4">
      <c r="A792" s="5">
        <v>43917</v>
      </c>
      <c r="B792" s="6">
        <v>3710.0605</v>
      </c>
    </row>
    <row r="793" spans="1:2" x14ac:dyDescent="0.4">
      <c r="A793" s="5">
        <v>43916</v>
      </c>
      <c r="B793" s="6">
        <v>3698.0472</v>
      </c>
    </row>
    <row r="794" spans="1:2" x14ac:dyDescent="0.4">
      <c r="A794" s="5">
        <v>43915</v>
      </c>
      <c r="B794" s="6">
        <v>3722.5180999999998</v>
      </c>
    </row>
    <row r="795" spans="1:2" x14ac:dyDescent="0.4">
      <c r="A795" s="5">
        <v>43914</v>
      </c>
      <c r="B795" s="6">
        <v>3625.1145999999999</v>
      </c>
    </row>
    <row r="796" spans="1:2" x14ac:dyDescent="0.4">
      <c r="A796" s="5">
        <v>43913</v>
      </c>
      <c r="B796" s="6">
        <v>3530.3058000000001</v>
      </c>
    </row>
    <row r="797" spans="1:2" x14ac:dyDescent="0.4">
      <c r="A797" s="5">
        <v>43910</v>
      </c>
      <c r="B797" s="6">
        <v>3653.2239</v>
      </c>
    </row>
    <row r="798" spans="1:2" x14ac:dyDescent="0.4">
      <c r="A798" s="5">
        <v>43909</v>
      </c>
      <c r="B798" s="6">
        <v>3589.0925999999999</v>
      </c>
    </row>
    <row r="799" spans="1:2" x14ac:dyDescent="0.4">
      <c r="A799" s="5">
        <v>43908</v>
      </c>
      <c r="B799" s="6">
        <v>3636.2565</v>
      </c>
    </row>
    <row r="800" spans="1:2" x14ac:dyDescent="0.4">
      <c r="A800" s="5">
        <v>43907</v>
      </c>
      <c r="B800" s="6">
        <v>3709.6822000000002</v>
      </c>
    </row>
    <row r="801" spans="1:2" x14ac:dyDescent="0.4">
      <c r="A801" s="5">
        <v>43906</v>
      </c>
      <c r="B801" s="6">
        <v>3727.8398000000002</v>
      </c>
    </row>
    <row r="802" spans="1:2" x14ac:dyDescent="0.4">
      <c r="A802" s="5">
        <v>43903</v>
      </c>
      <c r="B802" s="6">
        <v>3895.3128000000002</v>
      </c>
    </row>
    <row r="803" spans="1:2" x14ac:dyDescent="0.4">
      <c r="A803" s="5">
        <v>43902</v>
      </c>
      <c r="B803" s="6">
        <v>3950.9110999999998</v>
      </c>
    </row>
    <row r="804" spans="1:2" x14ac:dyDescent="0.4">
      <c r="A804" s="5">
        <v>43901</v>
      </c>
      <c r="B804" s="6">
        <v>4028.4288999999999</v>
      </c>
    </row>
    <row r="805" spans="1:2" x14ac:dyDescent="0.4">
      <c r="A805" s="5">
        <v>43900</v>
      </c>
      <c r="B805" s="6">
        <v>4082.7314999999999</v>
      </c>
    </row>
    <row r="806" spans="1:2" x14ac:dyDescent="0.4">
      <c r="A806" s="5">
        <v>43899</v>
      </c>
      <c r="B806" s="6">
        <v>3997.1325000000002</v>
      </c>
    </row>
    <row r="807" spans="1:2" x14ac:dyDescent="0.4">
      <c r="A807" s="5">
        <v>43896</v>
      </c>
      <c r="B807" s="6">
        <v>4138.5072</v>
      </c>
    </row>
    <row r="808" spans="1:2" x14ac:dyDescent="0.4">
      <c r="A808" s="5">
        <v>43895</v>
      </c>
      <c r="B808" s="6">
        <v>4206.7250999999997</v>
      </c>
    </row>
    <row r="809" spans="1:2" x14ac:dyDescent="0.4">
      <c r="A809" s="5">
        <v>43894</v>
      </c>
      <c r="B809" s="6">
        <v>4115.0523999999996</v>
      </c>
    </row>
    <row r="810" spans="1:2" x14ac:dyDescent="0.4">
      <c r="A810" s="5">
        <v>43893</v>
      </c>
      <c r="B810" s="6">
        <v>4091.3615</v>
      </c>
    </row>
    <row r="811" spans="1:2" x14ac:dyDescent="0.4">
      <c r="A811" s="5">
        <v>43892</v>
      </c>
      <c r="B811" s="6">
        <v>4069.6662000000001</v>
      </c>
    </row>
    <row r="812" spans="1:2" x14ac:dyDescent="0.4">
      <c r="A812" s="5">
        <v>43889</v>
      </c>
      <c r="B812" s="6">
        <v>3940.0488</v>
      </c>
    </row>
    <row r="813" spans="1:2" x14ac:dyDescent="0.4">
      <c r="A813" s="5">
        <v>43888</v>
      </c>
      <c r="B813" s="6">
        <v>4084.8759</v>
      </c>
    </row>
    <row r="814" spans="1:2" x14ac:dyDescent="0.4">
      <c r="A814" s="5">
        <v>43887</v>
      </c>
      <c r="B814" s="6">
        <v>4073.0151999999998</v>
      </c>
    </row>
    <row r="815" spans="1:2" x14ac:dyDescent="0.4">
      <c r="A815" s="5">
        <v>43886</v>
      </c>
      <c r="B815" s="6">
        <v>4123.8543</v>
      </c>
    </row>
    <row r="816" spans="1:2" x14ac:dyDescent="0.4">
      <c r="A816" s="5">
        <v>43885</v>
      </c>
      <c r="B816" s="6">
        <v>4132.8388000000004</v>
      </c>
    </row>
    <row r="817" spans="1:2" x14ac:dyDescent="0.4">
      <c r="A817" s="5">
        <v>43882</v>
      </c>
      <c r="B817" s="6">
        <v>4149.4903000000004</v>
      </c>
    </row>
    <row r="818" spans="1:2" x14ac:dyDescent="0.4">
      <c r="A818" s="5">
        <v>43881</v>
      </c>
      <c r="B818" s="6">
        <v>4144.6561000000002</v>
      </c>
    </row>
    <row r="819" spans="1:2" x14ac:dyDescent="0.4">
      <c r="A819" s="5">
        <v>43880</v>
      </c>
      <c r="B819" s="6">
        <v>4051.3107</v>
      </c>
    </row>
    <row r="820" spans="1:2" x14ac:dyDescent="0.4">
      <c r="A820" s="5">
        <v>43879</v>
      </c>
      <c r="B820" s="6">
        <v>4057.5108</v>
      </c>
    </row>
    <row r="821" spans="1:2" x14ac:dyDescent="0.4">
      <c r="A821" s="5">
        <v>43878</v>
      </c>
      <c r="B821" s="6">
        <v>4077.4241000000002</v>
      </c>
    </row>
    <row r="822" spans="1:2" x14ac:dyDescent="0.4">
      <c r="A822" s="5">
        <v>43875</v>
      </c>
      <c r="B822" s="6">
        <v>3987.7341999999999</v>
      </c>
    </row>
    <row r="823" spans="1:2" x14ac:dyDescent="0.4">
      <c r="A823" s="5">
        <v>43874</v>
      </c>
      <c r="B823" s="6">
        <v>3959.9187999999999</v>
      </c>
    </row>
    <row r="824" spans="1:2" x14ac:dyDescent="0.4">
      <c r="A824" s="5">
        <v>43873</v>
      </c>
      <c r="B824" s="6">
        <v>3984.4324999999999</v>
      </c>
    </row>
    <row r="825" spans="1:2" x14ac:dyDescent="0.4">
      <c r="A825" s="5">
        <v>43872</v>
      </c>
      <c r="B825" s="6">
        <v>3952.4643000000001</v>
      </c>
    </row>
    <row r="826" spans="1:2" x14ac:dyDescent="0.4">
      <c r="A826" s="5">
        <v>43871</v>
      </c>
      <c r="B826" s="6">
        <v>3916.0052000000001</v>
      </c>
    </row>
    <row r="827" spans="1:2" x14ac:dyDescent="0.4">
      <c r="A827" s="5">
        <v>43868</v>
      </c>
      <c r="B827" s="6">
        <v>3899.8692999999998</v>
      </c>
    </row>
    <row r="828" spans="1:2" x14ac:dyDescent="0.4">
      <c r="A828" s="5">
        <v>43867</v>
      </c>
      <c r="B828" s="6">
        <v>3899.7750999999998</v>
      </c>
    </row>
    <row r="829" spans="1:2" x14ac:dyDescent="0.4">
      <c r="A829" s="5">
        <v>43866</v>
      </c>
      <c r="B829" s="6">
        <v>3828.5272</v>
      </c>
    </row>
    <row r="830" spans="1:2" x14ac:dyDescent="0.4">
      <c r="A830" s="5">
        <v>43865</v>
      </c>
      <c r="B830" s="6">
        <v>3785.6376</v>
      </c>
    </row>
    <row r="831" spans="1:2" x14ac:dyDescent="0.4">
      <c r="A831" s="5">
        <v>43864</v>
      </c>
      <c r="B831" s="6">
        <v>3688.3578000000002</v>
      </c>
    </row>
    <row r="832" spans="1:2" x14ac:dyDescent="0.4">
      <c r="A832" s="5">
        <v>43853</v>
      </c>
      <c r="B832" s="6">
        <v>4003.9013</v>
      </c>
    </row>
    <row r="833" spans="1:2" x14ac:dyDescent="0.4">
      <c r="A833" s="5">
        <v>43852</v>
      </c>
      <c r="B833" s="6">
        <v>4131.9310999999998</v>
      </c>
    </row>
    <row r="834" spans="1:2" x14ac:dyDescent="0.4">
      <c r="A834" s="5">
        <v>43851</v>
      </c>
      <c r="B834" s="6">
        <v>4114.3085000000001</v>
      </c>
    </row>
    <row r="835" spans="1:2" x14ac:dyDescent="0.4">
      <c r="A835" s="5">
        <v>43850</v>
      </c>
      <c r="B835" s="6">
        <v>4185.8303999999998</v>
      </c>
    </row>
    <row r="836" spans="1:2" x14ac:dyDescent="0.4">
      <c r="A836" s="5">
        <v>43847</v>
      </c>
      <c r="B836" s="6">
        <v>4154.8530000000001</v>
      </c>
    </row>
    <row r="837" spans="1:2" x14ac:dyDescent="0.4">
      <c r="A837" s="5">
        <v>43846</v>
      </c>
      <c r="B837" s="6">
        <v>4149.0433999999996</v>
      </c>
    </row>
    <row r="838" spans="1:2" x14ac:dyDescent="0.4">
      <c r="A838" s="5">
        <v>43845</v>
      </c>
      <c r="B838" s="6">
        <v>4166.7344000000003</v>
      </c>
    </row>
    <row r="839" spans="1:2" x14ac:dyDescent="0.4">
      <c r="A839" s="5">
        <v>43844</v>
      </c>
      <c r="B839" s="6">
        <v>4189.8861999999999</v>
      </c>
    </row>
    <row r="840" spans="1:2" x14ac:dyDescent="0.4">
      <c r="A840" s="5">
        <v>43843</v>
      </c>
      <c r="B840" s="6">
        <v>4203.9883</v>
      </c>
    </row>
    <row r="841" spans="1:2" x14ac:dyDescent="0.4">
      <c r="A841" s="5">
        <v>43840</v>
      </c>
      <c r="B841" s="6">
        <v>4163.1849000000002</v>
      </c>
    </row>
    <row r="842" spans="1:2" x14ac:dyDescent="0.4">
      <c r="A842" s="5">
        <v>43839</v>
      </c>
      <c r="B842" s="6">
        <v>4164.3697000000002</v>
      </c>
    </row>
    <row r="843" spans="1:2" x14ac:dyDescent="0.4">
      <c r="A843" s="5">
        <v>43838</v>
      </c>
      <c r="B843" s="6">
        <v>4112.3172000000004</v>
      </c>
    </row>
    <row r="844" spans="1:2" x14ac:dyDescent="0.4">
      <c r="A844" s="5">
        <v>43837</v>
      </c>
      <c r="B844" s="6">
        <v>4160.2273999999998</v>
      </c>
    </row>
    <row r="845" spans="1:2" x14ac:dyDescent="0.4">
      <c r="A845" s="5">
        <v>43836</v>
      </c>
      <c r="B845" s="6">
        <v>4129.2954</v>
      </c>
    </row>
    <row r="846" spans="1:2" x14ac:dyDescent="0.4">
      <c r="A846" s="5">
        <v>43833</v>
      </c>
      <c r="B846" s="6">
        <v>4144.9648999999999</v>
      </c>
    </row>
    <row r="847" spans="1:2" x14ac:dyDescent="0.4">
      <c r="A847" s="5">
        <v>43832</v>
      </c>
      <c r="B847" s="6">
        <v>4152.2407999999996</v>
      </c>
    </row>
    <row r="848" spans="1:2" x14ac:dyDescent="0.4">
      <c r="A848" s="5">
        <v>43830</v>
      </c>
      <c r="B848" s="6">
        <v>4096.5820999999996</v>
      </c>
    </row>
    <row r="849" spans="1:2" x14ac:dyDescent="0.4">
      <c r="A849" s="5">
        <v>43829</v>
      </c>
      <c r="B849" s="6">
        <v>4081.6334000000002</v>
      </c>
    </row>
    <row r="850" spans="1:2" x14ac:dyDescent="0.4">
      <c r="A850" s="5">
        <v>43826</v>
      </c>
      <c r="B850" s="6">
        <v>4022.0277999999998</v>
      </c>
    </row>
    <row r="851" spans="1:2" x14ac:dyDescent="0.4">
      <c r="A851" s="5">
        <v>43825</v>
      </c>
      <c r="B851" s="6">
        <v>4025.9879000000001</v>
      </c>
    </row>
    <row r="852" spans="1:2" x14ac:dyDescent="0.4">
      <c r="A852" s="5">
        <v>43824</v>
      </c>
      <c r="B852" s="6">
        <v>3990.8670999999999</v>
      </c>
    </row>
    <row r="853" spans="1:2" x14ac:dyDescent="0.4">
      <c r="A853" s="5">
        <v>43823</v>
      </c>
      <c r="B853" s="6">
        <v>3992.9580999999998</v>
      </c>
    </row>
    <row r="854" spans="1:2" x14ac:dyDescent="0.4">
      <c r="A854" s="5">
        <v>43822</v>
      </c>
      <c r="B854" s="6">
        <v>3967.0962</v>
      </c>
    </row>
    <row r="855" spans="1:2" x14ac:dyDescent="0.4">
      <c r="A855" s="5">
        <v>43819</v>
      </c>
      <c r="B855" s="6">
        <v>4017.2527</v>
      </c>
    </row>
    <row r="856" spans="1:2" x14ac:dyDescent="0.4">
      <c r="A856" s="5">
        <v>43818</v>
      </c>
      <c r="B856" s="6">
        <v>4027.1495</v>
      </c>
    </row>
    <row r="857" spans="1:2" x14ac:dyDescent="0.4">
      <c r="A857" s="5">
        <v>43817</v>
      </c>
      <c r="B857" s="6">
        <v>4032.7826</v>
      </c>
    </row>
    <row r="858" spans="1:2" x14ac:dyDescent="0.4">
      <c r="A858" s="5">
        <v>43816</v>
      </c>
      <c r="B858" s="6">
        <v>4041.7995999999998</v>
      </c>
    </row>
    <row r="859" spans="1:2" x14ac:dyDescent="0.4">
      <c r="A859" s="5">
        <v>43815</v>
      </c>
      <c r="B859" s="6">
        <v>3987.5464000000002</v>
      </c>
    </row>
    <row r="860" spans="1:2" x14ac:dyDescent="0.4">
      <c r="A860" s="5">
        <v>43812</v>
      </c>
      <c r="B860" s="6">
        <v>3968.2211000000002</v>
      </c>
    </row>
    <row r="861" spans="1:2" x14ac:dyDescent="0.4">
      <c r="A861" s="5">
        <v>43811</v>
      </c>
      <c r="B861" s="6">
        <v>3891.0241999999998</v>
      </c>
    </row>
    <row r="862" spans="1:2" x14ac:dyDescent="0.4">
      <c r="A862" s="5">
        <v>43810</v>
      </c>
      <c r="B862" s="6">
        <v>3902.7492000000002</v>
      </c>
    </row>
    <row r="863" spans="1:2" x14ac:dyDescent="0.4">
      <c r="A863" s="5">
        <v>43809</v>
      </c>
      <c r="B863" s="6">
        <v>3900.3843000000002</v>
      </c>
    </row>
    <row r="864" spans="1:2" x14ac:dyDescent="0.4">
      <c r="A864" s="5">
        <v>43808</v>
      </c>
      <c r="B864" s="6">
        <v>3895.4468000000002</v>
      </c>
    </row>
    <row r="865" spans="1:2" x14ac:dyDescent="0.4">
      <c r="A865" s="5">
        <v>43805</v>
      </c>
      <c r="B865" s="6">
        <v>3902.3852999999999</v>
      </c>
    </row>
    <row r="866" spans="1:2" x14ac:dyDescent="0.4">
      <c r="A866" s="5">
        <v>43804</v>
      </c>
      <c r="B866" s="6">
        <v>3879.3638000000001</v>
      </c>
    </row>
    <row r="867" spans="1:2" x14ac:dyDescent="0.4">
      <c r="A867" s="5">
        <v>43803</v>
      </c>
      <c r="B867" s="6">
        <v>3849.819</v>
      </c>
    </row>
    <row r="868" spans="1:2" x14ac:dyDescent="0.4">
      <c r="A868" s="5">
        <v>43802</v>
      </c>
      <c r="B868" s="6">
        <v>3851.0873000000001</v>
      </c>
    </row>
    <row r="869" spans="1:2" x14ac:dyDescent="0.4">
      <c r="A869" s="5">
        <v>43801</v>
      </c>
      <c r="B869" s="6">
        <v>3836.0589</v>
      </c>
    </row>
    <row r="870" spans="1:2" x14ac:dyDescent="0.4">
      <c r="A870" s="5">
        <v>43798</v>
      </c>
      <c r="B870" s="6">
        <v>3828.6705999999999</v>
      </c>
    </row>
    <row r="871" spans="1:2" x14ac:dyDescent="0.4">
      <c r="A871" s="5">
        <v>43797</v>
      </c>
      <c r="B871" s="6">
        <v>3862.3029000000001</v>
      </c>
    </row>
    <row r="872" spans="1:2" x14ac:dyDescent="0.4">
      <c r="A872" s="5">
        <v>43796</v>
      </c>
      <c r="B872" s="6">
        <v>3875.6185999999998</v>
      </c>
    </row>
    <row r="873" spans="1:2" x14ac:dyDescent="0.4">
      <c r="A873" s="5">
        <v>43795</v>
      </c>
      <c r="B873" s="6">
        <v>3891.6532999999999</v>
      </c>
    </row>
    <row r="874" spans="1:2" x14ac:dyDescent="0.4">
      <c r="A874" s="5">
        <v>43794</v>
      </c>
      <c r="B874" s="6">
        <v>3878.2060999999999</v>
      </c>
    </row>
    <row r="875" spans="1:2" x14ac:dyDescent="0.4">
      <c r="A875" s="5">
        <v>43791</v>
      </c>
      <c r="B875" s="6">
        <v>3849.9947999999999</v>
      </c>
    </row>
    <row r="876" spans="1:2" x14ac:dyDescent="0.4">
      <c r="A876" s="5">
        <v>43790</v>
      </c>
      <c r="B876" s="6">
        <v>3889.598</v>
      </c>
    </row>
    <row r="877" spans="1:2" x14ac:dyDescent="0.4">
      <c r="A877" s="5">
        <v>43789</v>
      </c>
      <c r="B877" s="6">
        <v>3907.8640999999998</v>
      </c>
    </row>
    <row r="878" spans="1:2" x14ac:dyDescent="0.4">
      <c r="A878" s="5">
        <v>43788</v>
      </c>
      <c r="B878" s="6">
        <v>3947.0392000000002</v>
      </c>
    </row>
    <row r="879" spans="1:2" x14ac:dyDescent="0.4">
      <c r="A879" s="5">
        <v>43787</v>
      </c>
      <c r="B879" s="6">
        <v>3907.9290999999998</v>
      </c>
    </row>
    <row r="880" spans="1:2" x14ac:dyDescent="0.4">
      <c r="A880" s="5">
        <v>43784</v>
      </c>
      <c r="B880" s="6">
        <v>3877.0891999999999</v>
      </c>
    </row>
    <row r="881" spans="1:2" x14ac:dyDescent="0.4">
      <c r="A881" s="5">
        <v>43783</v>
      </c>
      <c r="B881" s="6">
        <v>3905.857</v>
      </c>
    </row>
    <row r="882" spans="1:2" x14ac:dyDescent="0.4">
      <c r="A882" s="5">
        <v>43782</v>
      </c>
      <c r="B882" s="6">
        <v>3899.9814999999999</v>
      </c>
    </row>
    <row r="883" spans="1:2" x14ac:dyDescent="0.4">
      <c r="A883" s="5">
        <v>43781</v>
      </c>
      <c r="B883" s="6">
        <v>3903.6887999999999</v>
      </c>
    </row>
    <row r="884" spans="1:2" x14ac:dyDescent="0.4">
      <c r="A884" s="5">
        <v>43780</v>
      </c>
      <c r="B884" s="6">
        <v>3902.9783000000002</v>
      </c>
    </row>
    <row r="885" spans="1:2" x14ac:dyDescent="0.4">
      <c r="A885" s="5">
        <v>43777</v>
      </c>
      <c r="B885" s="6">
        <v>3973.0106999999998</v>
      </c>
    </row>
    <row r="886" spans="1:2" x14ac:dyDescent="0.4">
      <c r="A886" s="5">
        <v>43776</v>
      </c>
      <c r="B886" s="6">
        <v>3991.8748999999998</v>
      </c>
    </row>
    <row r="887" spans="1:2" x14ac:dyDescent="0.4">
      <c r="A887" s="5">
        <v>43775</v>
      </c>
      <c r="B887" s="6">
        <v>3984.8816000000002</v>
      </c>
    </row>
    <row r="888" spans="1:2" x14ac:dyDescent="0.4">
      <c r="A888" s="5">
        <v>43774</v>
      </c>
      <c r="B888" s="6">
        <v>4002.8128000000002</v>
      </c>
    </row>
    <row r="889" spans="1:2" x14ac:dyDescent="0.4">
      <c r="A889" s="5">
        <v>43773</v>
      </c>
      <c r="B889" s="6">
        <v>3978.1215999999999</v>
      </c>
    </row>
    <row r="890" spans="1:2" x14ac:dyDescent="0.4">
      <c r="A890" s="5">
        <v>43770</v>
      </c>
      <c r="B890" s="6">
        <v>3952.3872000000001</v>
      </c>
    </row>
    <row r="891" spans="1:2" x14ac:dyDescent="0.4">
      <c r="A891" s="5">
        <v>43769</v>
      </c>
      <c r="B891" s="6">
        <v>3886.7519000000002</v>
      </c>
    </row>
    <row r="892" spans="1:2" x14ac:dyDescent="0.4">
      <c r="A892" s="5">
        <v>43768</v>
      </c>
      <c r="B892" s="6">
        <v>3891.2255</v>
      </c>
    </row>
    <row r="893" spans="1:2" x14ac:dyDescent="0.4">
      <c r="A893" s="5">
        <v>43767</v>
      </c>
      <c r="B893" s="6">
        <v>3910.2260000000001</v>
      </c>
    </row>
    <row r="894" spans="1:2" x14ac:dyDescent="0.4">
      <c r="A894" s="5">
        <v>43766</v>
      </c>
      <c r="B894" s="6">
        <v>3926.585</v>
      </c>
    </row>
    <row r="895" spans="1:2" x14ac:dyDescent="0.4">
      <c r="A895" s="5">
        <v>43763</v>
      </c>
      <c r="B895" s="6">
        <v>3896.7923000000001</v>
      </c>
    </row>
    <row r="896" spans="1:2" x14ac:dyDescent="0.4">
      <c r="A896" s="5">
        <v>43762</v>
      </c>
      <c r="B896" s="6">
        <v>3870.6678000000002</v>
      </c>
    </row>
    <row r="897" spans="1:2" x14ac:dyDescent="0.4">
      <c r="A897" s="5">
        <v>43761</v>
      </c>
      <c r="B897" s="6">
        <v>3871.0848000000001</v>
      </c>
    </row>
    <row r="898" spans="1:2" x14ac:dyDescent="0.4">
      <c r="A898" s="5">
        <v>43760</v>
      </c>
      <c r="B898" s="6">
        <v>3895.8809000000001</v>
      </c>
    </row>
    <row r="899" spans="1:2" x14ac:dyDescent="0.4">
      <c r="A899" s="5">
        <v>43759</v>
      </c>
      <c r="B899" s="6">
        <v>3880.8398000000002</v>
      </c>
    </row>
    <row r="900" spans="1:2" x14ac:dyDescent="0.4">
      <c r="A900" s="5">
        <v>43756</v>
      </c>
      <c r="B900" s="6">
        <v>3869.3777</v>
      </c>
    </row>
    <row r="901" spans="1:2" x14ac:dyDescent="0.4">
      <c r="A901" s="5">
        <v>43755</v>
      </c>
      <c r="B901" s="6">
        <v>3925.2215999999999</v>
      </c>
    </row>
    <row r="902" spans="1:2" x14ac:dyDescent="0.4">
      <c r="A902" s="5">
        <v>43754</v>
      </c>
      <c r="B902" s="6">
        <v>3922.6853999999998</v>
      </c>
    </row>
    <row r="903" spans="1:2" x14ac:dyDescent="0.4">
      <c r="A903" s="5">
        <v>43753</v>
      </c>
      <c r="B903" s="6">
        <v>3936.2498000000001</v>
      </c>
    </row>
    <row r="904" spans="1:2" x14ac:dyDescent="0.4">
      <c r="A904" s="5">
        <v>43752</v>
      </c>
      <c r="B904" s="6">
        <v>3953.2411000000002</v>
      </c>
    </row>
    <row r="905" spans="1:2" x14ac:dyDescent="0.4">
      <c r="A905" s="5">
        <v>43749</v>
      </c>
      <c r="B905" s="6">
        <v>3911.7253000000001</v>
      </c>
    </row>
    <row r="906" spans="1:2" x14ac:dyDescent="0.4">
      <c r="A906" s="5">
        <v>43748</v>
      </c>
      <c r="B906" s="6">
        <v>3874.6390999999999</v>
      </c>
    </row>
    <row r="907" spans="1:2" x14ac:dyDescent="0.4">
      <c r="A907" s="5">
        <v>43747</v>
      </c>
      <c r="B907" s="6">
        <v>3843.2392</v>
      </c>
    </row>
    <row r="908" spans="1:2" x14ac:dyDescent="0.4">
      <c r="A908" s="5">
        <v>43746</v>
      </c>
      <c r="B908" s="6">
        <v>3837.6790999999998</v>
      </c>
    </row>
    <row r="909" spans="1:2" x14ac:dyDescent="0.4">
      <c r="A909" s="5">
        <v>43738</v>
      </c>
      <c r="B909" s="6">
        <v>3814.5282000000002</v>
      </c>
    </row>
    <row r="910" spans="1:2" x14ac:dyDescent="0.4">
      <c r="A910" s="5">
        <v>43735</v>
      </c>
      <c r="B910" s="6">
        <v>3852.6534000000001</v>
      </c>
    </row>
    <row r="911" spans="1:2" x14ac:dyDescent="0.4">
      <c r="A911" s="5">
        <v>43734</v>
      </c>
      <c r="B911" s="6">
        <v>3841.1388000000002</v>
      </c>
    </row>
    <row r="912" spans="1:2" x14ac:dyDescent="0.4">
      <c r="A912" s="5">
        <v>43733</v>
      </c>
      <c r="B912" s="6">
        <v>3870.9837000000002</v>
      </c>
    </row>
    <row r="913" spans="1:2" x14ac:dyDescent="0.4">
      <c r="A913" s="5">
        <v>43732</v>
      </c>
      <c r="B913" s="6">
        <v>3901.0758000000001</v>
      </c>
    </row>
    <row r="914" spans="1:2" x14ac:dyDescent="0.4">
      <c r="A914" s="5">
        <v>43731</v>
      </c>
      <c r="B914" s="6">
        <v>3890.6615999999999</v>
      </c>
    </row>
    <row r="915" spans="1:2" x14ac:dyDescent="0.4">
      <c r="A915" s="5">
        <v>43728</v>
      </c>
      <c r="B915" s="6">
        <v>3935.6511</v>
      </c>
    </row>
    <row r="916" spans="1:2" x14ac:dyDescent="0.4">
      <c r="A916" s="5">
        <v>43727</v>
      </c>
      <c r="B916" s="6">
        <v>3924.3823000000002</v>
      </c>
    </row>
    <row r="917" spans="1:2" x14ac:dyDescent="0.4">
      <c r="A917" s="5">
        <v>43726</v>
      </c>
      <c r="B917" s="6">
        <v>3910.0837000000001</v>
      </c>
    </row>
    <row r="918" spans="1:2" x14ac:dyDescent="0.4">
      <c r="A918" s="5">
        <v>43725</v>
      </c>
      <c r="B918" s="6">
        <v>3891.2208000000001</v>
      </c>
    </row>
    <row r="919" spans="1:2" x14ac:dyDescent="0.4">
      <c r="A919" s="5">
        <v>43724</v>
      </c>
      <c r="B919" s="6">
        <v>3957.7154</v>
      </c>
    </row>
    <row r="920" spans="1:2" x14ac:dyDescent="0.4">
      <c r="A920" s="5">
        <v>43720</v>
      </c>
      <c r="B920" s="6">
        <v>3972.3798999999999</v>
      </c>
    </row>
    <row r="921" spans="1:2" x14ac:dyDescent="0.4">
      <c r="A921" s="5">
        <v>43719</v>
      </c>
      <c r="B921" s="6">
        <v>3930.0999000000002</v>
      </c>
    </row>
    <row r="922" spans="1:2" x14ac:dyDescent="0.4">
      <c r="A922" s="5">
        <v>43718</v>
      </c>
      <c r="B922" s="6">
        <v>3959.2649999999999</v>
      </c>
    </row>
    <row r="923" spans="1:2" x14ac:dyDescent="0.4">
      <c r="A923" s="5">
        <v>43717</v>
      </c>
      <c r="B923" s="6">
        <v>3972.9484000000002</v>
      </c>
    </row>
    <row r="924" spans="1:2" x14ac:dyDescent="0.4">
      <c r="A924" s="5">
        <v>43714</v>
      </c>
      <c r="B924" s="6">
        <v>3948.5075000000002</v>
      </c>
    </row>
    <row r="925" spans="1:2" x14ac:dyDescent="0.4">
      <c r="A925" s="5">
        <v>43713</v>
      </c>
      <c r="B925" s="6">
        <v>3925.3229999999999</v>
      </c>
    </row>
    <row r="926" spans="1:2" x14ac:dyDescent="0.4">
      <c r="A926" s="5">
        <v>43712</v>
      </c>
      <c r="B926" s="6">
        <v>3886.0012000000002</v>
      </c>
    </row>
    <row r="927" spans="1:2" x14ac:dyDescent="0.4">
      <c r="A927" s="5">
        <v>43711</v>
      </c>
      <c r="B927" s="6">
        <v>3853.6106</v>
      </c>
    </row>
    <row r="928" spans="1:2" x14ac:dyDescent="0.4">
      <c r="A928" s="5">
        <v>43710</v>
      </c>
      <c r="B928" s="6">
        <v>3848.3198000000002</v>
      </c>
    </row>
    <row r="929" spans="1:2" x14ac:dyDescent="0.4">
      <c r="A929" s="5">
        <v>43707</v>
      </c>
      <c r="B929" s="6">
        <v>3799.5862999999999</v>
      </c>
    </row>
    <row r="930" spans="1:2" x14ac:dyDescent="0.4">
      <c r="A930" s="5">
        <v>43706</v>
      </c>
      <c r="B930" s="6">
        <v>3790.1867000000002</v>
      </c>
    </row>
    <row r="931" spans="1:2" x14ac:dyDescent="0.4">
      <c r="A931" s="5">
        <v>43705</v>
      </c>
      <c r="B931" s="6">
        <v>3802.5844000000002</v>
      </c>
    </row>
    <row r="932" spans="1:2" x14ac:dyDescent="0.4">
      <c r="A932" s="5">
        <v>43704</v>
      </c>
      <c r="B932" s="6">
        <v>3816.9459000000002</v>
      </c>
    </row>
    <row r="933" spans="1:2" x14ac:dyDescent="0.4">
      <c r="A933" s="5">
        <v>43703</v>
      </c>
      <c r="B933" s="6">
        <v>3765.9105</v>
      </c>
    </row>
    <row r="934" spans="1:2" x14ac:dyDescent="0.4">
      <c r="A934" s="5">
        <v>43700</v>
      </c>
      <c r="B934" s="6">
        <v>3820.8638000000001</v>
      </c>
    </row>
    <row r="935" spans="1:2" x14ac:dyDescent="0.4">
      <c r="A935" s="5">
        <v>43699</v>
      </c>
      <c r="B935" s="6">
        <v>3793.5061000000001</v>
      </c>
    </row>
    <row r="936" spans="1:2" x14ac:dyDescent="0.4">
      <c r="A936" s="5">
        <v>43698</v>
      </c>
      <c r="B936" s="6">
        <v>3781.7579000000001</v>
      </c>
    </row>
    <row r="937" spans="1:2" x14ac:dyDescent="0.4">
      <c r="A937" s="5">
        <v>43697</v>
      </c>
      <c r="B937" s="6">
        <v>3787.7323999999999</v>
      </c>
    </row>
    <row r="938" spans="1:2" x14ac:dyDescent="0.4">
      <c r="A938" s="5">
        <v>43696</v>
      </c>
      <c r="B938" s="6">
        <v>3791.0945999999999</v>
      </c>
    </row>
    <row r="939" spans="1:2" x14ac:dyDescent="0.4">
      <c r="A939" s="5">
        <v>43693</v>
      </c>
      <c r="B939" s="6">
        <v>3710.5385999999999</v>
      </c>
    </row>
    <row r="940" spans="1:2" x14ac:dyDescent="0.4">
      <c r="A940" s="5">
        <v>43692</v>
      </c>
      <c r="B940" s="6">
        <v>3694.0005999999998</v>
      </c>
    </row>
    <row r="941" spans="1:2" x14ac:dyDescent="0.4">
      <c r="A941" s="5">
        <v>43691</v>
      </c>
      <c r="B941" s="6">
        <v>3682.4014999999999</v>
      </c>
    </row>
    <row r="942" spans="1:2" x14ac:dyDescent="0.4">
      <c r="A942" s="5">
        <v>43690</v>
      </c>
      <c r="B942" s="6">
        <v>3665.7514999999999</v>
      </c>
    </row>
    <row r="943" spans="1:2" x14ac:dyDescent="0.4">
      <c r="A943" s="5">
        <v>43689</v>
      </c>
      <c r="B943" s="6">
        <v>3699.1046999999999</v>
      </c>
    </row>
    <row r="944" spans="1:2" x14ac:dyDescent="0.4">
      <c r="A944" s="5">
        <v>43686</v>
      </c>
      <c r="B944" s="6">
        <v>3633.5295999999998</v>
      </c>
    </row>
    <row r="945" spans="1:2" x14ac:dyDescent="0.4">
      <c r="A945" s="5">
        <v>43685</v>
      </c>
      <c r="B945" s="6">
        <v>3669.2936</v>
      </c>
    </row>
    <row r="946" spans="1:2" x14ac:dyDescent="0.4">
      <c r="A946" s="5">
        <v>43684</v>
      </c>
      <c r="B946" s="6">
        <v>3621.431</v>
      </c>
    </row>
    <row r="947" spans="1:2" x14ac:dyDescent="0.4">
      <c r="A947" s="5">
        <v>43683</v>
      </c>
      <c r="B947" s="6">
        <v>3636.3289</v>
      </c>
    </row>
    <row r="948" spans="1:2" x14ac:dyDescent="0.4">
      <c r="A948" s="5">
        <v>43682</v>
      </c>
      <c r="B948" s="6">
        <v>3675.6884</v>
      </c>
    </row>
    <row r="949" spans="1:2" x14ac:dyDescent="0.4">
      <c r="A949" s="5">
        <v>43679</v>
      </c>
      <c r="B949" s="6">
        <v>3747.4378999999999</v>
      </c>
    </row>
    <row r="950" spans="1:2" x14ac:dyDescent="0.4">
      <c r="A950" s="5">
        <v>43678</v>
      </c>
      <c r="B950" s="6">
        <v>3803.4694</v>
      </c>
    </row>
    <row r="951" spans="1:2" x14ac:dyDescent="0.4">
      <c r="A951" s="5">
        <v>43677</v>
      </c>
      <c r="B951" s="6">
        <v>3835.3589000000002</v>
      </c>
    </row>
    <row r="952" spans="1:2" x14ac:dyDescent="0.4">
      <c r="A952" s="5">
        <v>43676</v>
      </c>
      <c r="B952" s="6">
        <v>3870.3175999999999</v>
      </c>
    </row>
    <row r="953" spans="1:2" x14ac:dyDescent="0.4">
      <c r="A953" s="5">
        <v>43675</v>
      </c>
      <c r="B953" s="6">
        <v>3854.2703999999999</v>
      </c>
    </row>
    <row r="954" spans="1:2" x14ac:dyDescent="0.4">
      <c r="A954" s="5">
        <v>43672</v>
      </c>
      <c r="B954" s="6">
        <v>3858.5688</v>
      </c>
    </row>
    <row r="955" spans="1:2" x14ac:dyDescent="0.4">
      <c r="A955" s="5">
        <v>43671</v>
      </c>
      <c r="B955" s="6">
        <v>3851.0664999999999</v>
      </c>
    </row>
    <row r="956" spans="1:2" x14ac:dyDescent="0.4">
      <c r="A956" s="5">
        <v>43670</v>
      </c>
      <c r="B956" s="6">
        <v>3819.8325</v>
      </c>
    </row>
    <row r="957" spans="1:2" x14ac:dyDescent="0.4">
      <c r="A957" s="5">
        <v>43669</v>
      </c>
      <c r="B957" s="6">
        <v>3789.9135000000001</v>
      </c>
    </row>
    <row r="958" spans="1:2" x14ac:dyDescent="0.4">
      <c r="A958" s="5">
        <v>43668</v>
      </c>
      <c r="B958" s="6">
        <v>3781.6831999999999</v>
      </c>
    </row>
    <row r="959" spans="1:2" x14ac:dyDescent="0.4">
      <c r="A959" s="5">
        <v>43665</v>
      </c>
      <c r="B959" s="6">
        <v>3807.9551000000001</v>
      </c>
    </row>
    <row r="960" spans="1:2" x14ac:dyDescent="0.4">
      <c r="A960" s="5">
        <v>43664</v>
      </c>
      <c r="B960" s="6">
        <v>3768.4018999999998</v>
      </c>
    </row>
    <row r="961" spans="1:2" x14ac:dyDescent="0.4">
      <c r="A961" s="5">
        <v>43663</v>
      </c>
      <c r="B961" s="6">
        <v>3804.6383999999998</v>
      </c>
    </row>
    <row r="962" spans="1:2" x14ac:dyDescent="0.4">
      <c r="A962" s="5">
        <v>43662</v>
      </c>
      <c r="B962" s="6">
        <v>3806.8449000000001</v>
      </c>
    </row>
    <row r="963" spans="1:2" x14ac:dyDescent="0.4">
      <c r="A963" s="5">
        <v>43661</v>
      </c>
      <c r="B963" s="6">
        <v>3824.1878000000002</v>
      </c>
    </row>
    <row r="964" spans="1:2" x14ac:dyDescent="0.4">
      <c r="A964" s="5">
        <v>43658</v>
      </c>
      <c r="B964" s="6">
        <v>3808.7311</v>
      </c>
    </row>
    <row r="965" spans="1:2" x14ac:dyDescent="0.4">
      <c r="A965" s="5">
        <v>43657</v>
      </c>
      <c r="B965" s="6">
        <v>3785.221</v>
      </c>
    </row>
    <row r="966" spans="1:2" x14ac:dyDescent="0.4">
      <c r="A966" s="5">
        <v>43656</v>
      </c>
      <c r="B966" s="6">
        <v>3786.739</v>
      </c>
    </row>
    <row r="967" spans="1:2" x14ac:dyDescent="0.4">
      <c r="A967" s="5">
        <v>43655</v>
      </c>
      <c r="B967" s="6">
        <v>3793.1297</v>
      </c>
    </row>
    <row r="968" spans="1:2" x14ac:dyDescent="0.4">
      <c r="A968" s="5">
        <v>43654</v>
      </c>
      <c r="B968" s="6">
        <v>3802.7896999999998</v>
      </c>
    </row>
    <row r="969" spans="1:2" x14ac:dyDescent="0.4">
      <c r="A969" s="5">
        <v>43651</v>
      </c>
      <c r="B969" s="6">
        <v>3893.2024999999999</v>
      </c>
    </row>
    <row r="970" spans="1:2" x14ac:dyDescent="0.4">
      <c r="A970" s="5">
        <v>43650</v>
      </c>
      <c r="B970" s="6">
        <v>3873.1019000000001</v>
      </c>
    </row>
    <row r="971" spans="1:2" x14ac:dyDescent="0.4">
      <c r="A971" s="5">
        <v>43649</v>
      </c>
      <c r="B971" s="6">
        <v>3893.5340999999999</v>
      </c>
    </row>
    <row r="972" spans="1:2" x14ac:dyDescent="0.4">
      <c r="A972" s="5">
        <v>43648</v>
      </c>
      <c r="B972" s="6">
        <v>3937.1691000000001</v>
      </c>
    </row>
    <row r="973" spans="1:2" x14ac:dyDescent="0.4">
      <c r="A973" s="5">
        <v>43647</v>
      </c>
      <c r="B973" s="6">
        <v>3935.8116</v>
      </c>
    </row>
    <row r="974" spans="1:2" x14ac:dyDescent="0.4">
      <c r="A974" s="5">
        <v>43644</v>
      </c>
      <c r="B974" s="6">
        <v>3825.5873000000001</v>
      </c>
    </row>
    <row r="975" spans="1:2" x14ac:dyDescent="0.4">
      <c r="A975" s="5">
        <v>43643</v>
      </c>
      <c r="B975" s="6">
        <v>3834.8172</v>
      </c>
    </row>
    <row r="976" spans="1:2" x14ac:dyDescent="0.4">
      <c r="A976" s="5">
        <v>43642</v>
      </c>
      <c r="B976" s="6">
        <v>3794.3310000000001</v>
      </c>
    </row>
    <row r="977" spans="1:2" x14ac:dyDescent="0.4">
      <c r="A977" s="5">
        <v>43641</v>
      </c>
      <c r="B977" s="6">
        <v>3801.3098</v>
      </c>
    </row>
    <row r="978" spans="1:2" x14ac:dyDescent="0.4">
      <c r="A978" s="5">
        <v>43640</v>
      </c>
      <c r="B978" s="6">
        <v>3841.2658999999999</v>
      </c>
    </row>
    <row r="979" spans="1:2" x14ac:dyDescent="0.4">
      <c r="A979" s="5">
        <v>43637</v>
      </c>
      <c r="B979" s="6">
        <v>3833.9382999999998</v>
      </c>
    </row>
    <row r="980" spans="1:2" x14ac:dyDescent="0.4">
      <c r="A980" s="5">
        <v>43636</v>
      </c>
      <c r="B980" s="6">
        <v>3828.5183000000002</v>
      </c>
    </row>
    <row r="981" spans="1:2" x14ac:dyDescent="0.4">
      <c r="A981" s="5">
        <v>43635</v>
      </c>
      <c r="B981" s="6">
        <v>3715.9380999999998</v>
      </c>
    </row>
    <row r="982" spans="1:2" x14ac:dyDescent="0.4">
      <c r="A982" s="5">
        <v>43634</v>
      </c>
      <c r="B982" s="6">
        <v>3667.6185</v>
      </c>
    </row>
    <row r="983" spans="1:2" x14ac:dyDescent="0.4">
      <c r="A983" s="5">
        <v>43633</v>
      </c>
      <c r="B983" s="6">
        <v>3654.8247999999999</v>
      </c>
    </row>
    <row r="984" spans="1:2" x14ac:dyDescent="0.4">
      <c r="A984" s="5">
        <v>43630</v>
      </c>
      <c r="B984" s="6">
        <v>3654.8798999999999</v>
      </c>
    </row>
    <row r="985" spans="1:2" x14ac:dyDescent="0.4">
      <c r="A985" s="5">
        <v>43629</v>
      </c>
      <c r="B985" s="6">
        <v>3685.3933000000002</v>
      </c>
    </row>
    <row r="986" spans="1:2" x14ac:dyDescent="0.4">
      <c r="A986" s="5">
        <v>43628</v>
      </c>
      <c r="B986" s="6">
        <v>3691.0956999999999</v>
      </c>
    </row>
    <row r="987" spans="1:2" x14ac:dyDescent="0.4">
      <c r="A987" s="5">
        <v>43627</v>
      </c>
      <c r="B987" s="6">
        <v>3719.2759000000001</v>
      </c>
    </row>
    <row r="988" spans="1:2" x14ac:dyDescent="0.4">
      <c r="A988" s="5">
        <v>43626</v>
      </c>
      <c r="B988" s="6">
        <v>3610.7435</v>
      </c>
    </row>
    <row r="989" spans="1:2" x14ac:dyDescent="0.4">
      <c r="A989" s="5">
        <v>43622</v>
      </c>
      <c r="B989" s="6">
        <v>3564.6777999999999</v>
      </c>
    </row>
    <row r="990" spans="1:2" x14ac:dyDescent="0.4">
      <c r="A990" s="5">
        <v>43621</v>
      </c>
      <c r="B990" s="6">
        <v>3597.105</v>
      </c>
    </row>
    <row r="991" spans="1:2" x14ac:dyDescent="0.4">
      <c r="A991" s="5">
        <v>43620</v>
      </c>
      <c r="B991" s="6">
        <v>3598.4666000000002</v>
      </c>
    </row>
    <row r="992" spans="1:2" x14ac:dyDescent="0.4">
      <c r="A992" s="5">
        <v>43619</v>
      </c>
      <c r="B992" s="6">
        <v>3632.0127000000002</v>
      </c>
    </row>
    <row r="993" spans="1:2" x14ac:dyDescent="0.4">
      <c r="A993" s="5">
        <v>43616</v>
      </c>
      <c r="B993" s="6">
        <v>3629.7892999999999</v>
      </c>
    </row>
    <row r="994" spans="1:2" x14ac:dyDescent="0.4">
      <c r="A994" s="5">
        <v>43615</v>
      </c>
      <c r="B994" s="6">
        <v>3641.1833000000001</v>
      </c>
    </row>
    <row r="995" spans="1:2" x14ac:dyDescent="0.4">
      <c r="A995" s="5">
        <v>43614</v>
      </c>
      <c r="B995" s="6">
        <v>3663.9090000000001</v>
      </c>
    </row>
    <row r="996" spans="1:2" x14ac:dyDescent="0.4">
      <c r="A996" s="5">
        <v>43613</v>
      </c>
      <c r="B996" s="6">
        <v>3672.2604999999999</v>
      </c>
    </row>
    <row r="997" spans="1:2" x14ac:dyDescent="0.4">
      <c r="A997" s="5">
        <v>43612</v>
      </c>
      <c r="B997" s="6">
        <v>3637.1970999999999</v>
      </c>
    </row>
    <row r="998" spans="1:2" x14ac:dyDescent="0.4">
      <c r="A998" s="5">
        <v>43609</v>
      </c>
      <c r="B998" s="6">
        <v>3593.9139</v>
      </c>
    </row>
    <row r="999" spans="1:2" x14ac:dyDescent="0.4">
      <c r="A999" s="5">
        <v>43608</v>
      </c>
      <c r="B999" s="6">
        <v>3583.9645999999998</v>
      </c>
    </row>
    <row r="1000" spans="1:2" x14ac:dyDescent="0.4">
      <c r="A1000" s="5">
        <v>43607</v>
      </c>
      <c r="B1000" s="6">
        <v>3649.3796000000002</v>
      </c>
    </row>
    <row r="1001" spans="1:2" x14ac:dyDescent="0.4">
      <c r="A1001" s="5">
        <v>43606</v>
      </c>
      <c r="B1001" s="6">
        <v>3666.7761999999998</v>
      </c>
    </row>
    <row r="1002" spans="1:2" x14ac:dyDescent="0.4">
      <c r="A1002" s="5">
        <v>43605</v>
      </c>
      <c r="B1002" s="6">
        <v>3617.7923999999998</v>
      </c>
    </row>
    <row r="1003" spans="1:2" x14ac:dyDescent="0.4">
      <c r="A1003" s="5">
        <v>43602</v>
      </c>
      <c r="B1003" s="6">
        <v>3648.7609000000002</v>
      </c>
    </row>
    <row r="1004" spans="1:2" x14ac:dyDescent="0.4">
      <c r="A1004" s="5">
        <v>43601</v>
      </c>
      <c r="B1004" s="6">
        <v>3743.9634999999998</v>
      </c>
    </row>
    <row r="1005" spans="1:2" x14ac:dyDescent="0.4">
      <c r="A1005" s="5">
        <v>43600</v>
      </c>
      <c r="B1005" s="6">
        <v>3727.0922999999998</v>
      </c>
    </row>
    <row r="1006" spans="1:2" x14ac:dyDescent="0.4">
      <c r="A1006" s="5">
        <v>43599</v>
      </c>
      <c r="B1006" s="6">
        <v>3645.1502999999998</v>
      </c>
    </row>
    <row r="1007" spans="1:2" x14ac:dyDescent="0.4">
      <c r="A1007" s="5">
        <v>43598</v>
      </c>
      <c r="B1007" s="6">
        <v>3668.7255</v>
      </c>
    </row>
    <row r="1008" spans="1:2" x14ac:dyDescent="0.4">
      <c r="A1008" s="5">
        <v>43595</v>
      </c>
      <c r="B1008" s="6">
        <v>3730.4513000000002</v>
      </c>
    </row>
    <row r="1009" spans="1:2" x14ac:dyDescent="0.4">
      <c r="A1009" s="5">
        <v>43594</v>
      </c>
      <c r="B1009" s="6">
        <v>3599.7001</v>
      </c>
    </row>
    <row r="1010" spans="1:2" x14ac:dyDescent="0.4">
      <c r="A1010" s="5">
        <v>43593</v>
      </c>
      <c r="B1010" s="6">
        <v>3667.4573999999998</v>
      </c>
    </row>
    <row r="1011" spans="1:2" x14ac:dyDescent="0.4">
      <c r="A1011" s="5">
        <v>43592</v>
      </c>
      <c r="B1011" s="6">
        <v>3720.6684</v>
      </c>
    </row>
    <row r="1012" spans="1:2" x14ac:dyDescent="0.4">
      <c r="A1012" s="5">
        <v>43591</v>
      </c>
      <c r="B1012" s="6">
        <v>3684.6167999999998</v>
      </c>
    </row>
    <row r="1013" spans="1:2" x14ac:dyDescent="0.4">
      <c r="A1013" s="5">
        <v>43585</v>
      </c>
      <c r="B1013" s="6">
        <v>3913.2109999999998</v>
      </c>
    </row>
    <row r="1014" spans="1:2" x14ac:dyDescent="0.4">
      <c r="A1014" s="5">
        <v>43584</v>
      </c>
      <c r="B1014" s="6">
        <v>3900.3339000000001</v>
      </c>
    </row>
    <row r="1015" spans="1:2" x14ac:dyDescent="0.4">
      <c r="A1015" s="5">
        <v>43581</v>
      </c>
      <c r="B1015" s="6">
        <v>3889.2748000000001</v>
      </c>
    </row>
    <row r="1016" spans="1:2" x14ac:dyDescent="0.4">
      <c r="A1016" s="5">
        <v>43580</v>
      </c>
      <c r="B1016" s="6">
        <v>3941.8159999999998</v>
      </c>
    </row>
    <row r="1017" spans="1:2" x14ac:dyDescent="0.4">
      <c r="A1017" s="5">
        <v>43579</v>
      </c>
      <c r="B1017" s="6">
        <v>4030.0886999999998</v>
      </c>
    </row>
    <row r="1018" spans="1:2" x14ac:dyDescent="0.4">
      <c r="A1018" s="5">
        <v>43578</v>
      </c>
      <c r="B1018" s="6">
        <v>4019.0052999999998</v>
      </c>
    </row>
    <row r="1019" spans="1:2" x14ac:dyDescent="0.4">
      <c r="A1019" s="5">
        <v>43577</v>
      </c>
      <c r="B1019" s="6">
        <v>4025.6109000000001</v>
      </c>
    </row>
    <row r="1020" spans="1:2" x14ac:dyDescent="0.4">
      <c r="A1020" s="5">
        <v>43574</v>
      </c>
      <c r="B1020" s="6">
        <v>4120.6077999999998</v>
      </c>
    </row>
    <row r="1021" spans="1:2" x14ac:dyDescent="0.4">
      <c r="A1021" s="5">
        <v>43573</v>
      </c>
      <c r="B1021" s="6">
        <v>4072.0753</v>
      </c>
    </row>
    <row r="1022" spans="1:2" x14ac:dyDescent="0.4">
      <c r="A1022" s="5">
        <v>43572</v>
      </c>
      <c r="B1022" s="6">
        <v>4087.2397999999998</v>
      </c>
    </row>
    <row r="1023" spans="1:2" x14ac:dyDescent="0.4">
      <c r="A1023" s="5">
        <v>43571</v>
      </c>
      <c r="B1023" s="6">
        <v>4085.7891</v>
      </c>
    </row>
    <row r="1024" spans="1:2" x14ac:dyDescent="0.4">
      <c r="A1024" s="5">
        <v>43570</v>
      </c>
      <c r="B1024" s="6">
        <v>3975.5243999999998</v>
      </c>
    </row>
    <row r="1025" spans="1:2" x14ac:dyDescent="0.4">
      <c r="A1025" s="5">
        <v>43567</v>
      </c>
      <c r="B1025" s="6">
        <v>3988.6167999999998</v>
      </c>
    </row>
    <row r="1026" spans="1:2" x14ac:dyDescent="0.4">
      <c r="A1026" s="5">
        <v>43566</v>
      </c>
      <c r="B1026" s="6">
        <v>3997.5778</v>
      </c>
    </row>
    <row r="1027" spans="1:2" x14ac:dyDescent="0.4">
      <c r="A1027" s="5">
        <v>43565</v>
      </c>
      <c r="B1027" s="6">
        <v>4085.8470000000002</v>
      </c>
    </row>
    <row r="1028" spans="1:2" x14ac:dyDescent="0.4">
      <c r="A1028" s="5">
        <v>43564</v>
      </c>
      <c r="B1028" s="6">
        <v>4075.4301</v>
      </c>
    </row>
    <row r="1029" spans="1:2" x14ac:dyDescent="0.4">
      <c r="A1029" s="5">
        <v>43563</v>
      </c>
      <c r="B1029" s="6">
        <v>4057.2285999999999</v>
      </c>
    </row>
    <row r="1030" spans="1:2" x14ac:dyDescent="0.4">
      <c r="A1030" s="5">
        <v>43559</v>
      </c>
      <c r="B1030" s="6">
        <v>4062.2309</v>
      </c>
    </row>
    <row r="1031" spans="1:2" x14ac:dyDescent="0.4">
      <c r="A1031" s="5">
        <v>43558</v>
      </c>
      <c r="B1031" s="6">
        <v>4022.1565999999998</v>
      </c>
    </row>
    <row r="1032" spans="1:2" x14ac:dyDescent="0.4">
      <c r="A1032" s="5">
        <v>43557</v>
      </c>
      <c r="B1032" s="6">
        <v>3971.2851999999998</v>
      </c>
    </row>
    <row r="1033" spans="1:2" x14ac:dyDescent="0.4">
      <c r="A1033" s="5">
        <v>43556</v>
      </c>
      <c r="B1033" s="6">
        <v>3973.9279999999999</v>
      </c>
    </row>
    <row r="1034" spans="1:2" x14ac:dyDescent="0.4">
      <c r="A1034" s="5">
        <v>43553</v>
      </c>
      <c r="B1034" s="6">
        <v>3872.3411999999998</v>
      </c>
    </row>
    <row r="1035" spans="1:2" x14ac:dyDescent="0.4">
      <c r="A1035" s="5">
        <v>43552</v>
      </c>
      <c r="B1035" s="6">
        <v>3728.3953000000001</v>
      </c>
    </row>
    <row r="1036" spans="1:2" x14ac:dyDescent="0.4">
      <c r="A1036" s="5">
        <v>43551</v>
      </c>
      <c r="B1036" s="6">
        <v>3743.3878</v>
      </c>
    </row>
    <row r="1037" spans="1:2" x14ac:dyDescent="0.4">
      <c r="A1037" s="5">
        <v>43550</v>
      </c>
      <c r="B1037" s="6">
        <v>3700.4387999999999</v>
      </c>
    </row>
    <row r="1038" spans="1:2" x14ac:dyDescent="0.4">
      <c r="A1038" s="5">
        <v>43549</v>
      </c>
      <c r="B1038" s="6">
        <v>3742.8252000000002</v>
      </c>
    </row>
    <row r="1039" spans="1:2" x14ac:dyDescent="0.4">
      <c r="A1039" s="5">
        <v>43546</v>
      </c>
      <c r="B1039" s="6">
        <v>3833.8013000000001</v>
      </c>
    </row>
    <row r="1040" spans="1:2" x14ac:dyDescent="0.4">
      <c r="A1040" s="5">
        <v>43545</v>
      </c>
      <c r="B1040" s="6">
        <v>3836.8912999999998</v>
      </c>
    </row>
    <row r="1041" spans="1:2" x14ac:dyDescent="0.4">
      <c r="A1041" s="5">
        <v>43544</v>
      </c>
      <c r="B1041" s="6">
        <v>3835.4396999999999</v>
      </c>
    </row>
    <row r="1042" spans="1:2" x14ac:dyDescent="0.4">
      <c r="A1042" s="5">
        <v>43543</v>
      </c>
      <c r="B1042" s="6">
        <v>3833.9625999999998</v>
      </c>
    </row>
    <row r="1043" spans="1:2" x14ac:dyDescent="0.4">
      <c r="A1043" s="5">
        <v>43542</v>
      </c>
      <c r="B1043" s="6">
        <v>3851.7478999999998</v>
      </c>
    </row>
    <row r="1044" spans="1:2" x14ac:dyDescent="0.4">
      <c r="A1044" s="5">
        <v>43539</v>
      </c>
      <c r="B1044" s="6">
        <v>3745.0050000000001</v>
      </c>
    </row>
    <row r="1045" spans="1:2" x14ac:dyDescent="0.4">
      <c r="A1045" s="5">
        <v>43538</v>
      </c>
      <c r="B1045" s="6">
        <v>3698.4857999999999</v>
      </c>
    </row>
    <row r="1046" spans="1:2" x14ac:dyDescent="0.4">
      <c r="A1046" s="5">
        <v>43537</v>
      </c>
      <c r="B1046" s="6">
        <v>3724.1941000000002</v>
      </c>
    </row>
    <row r="1047" spans="1:2" x14ac:dyDescent="0.4">
      <c r="A1047" s="5">
        <v>43536</v>
      </c>
      <c r="B1047" s="6">
        <v>3755.3519000000001</v>
      </c>
    </row>
    <row r="1048" spans="1:2" x14ac:dyDescent="0.4">
      <c r="A1048" s="5">
        <v>43535</v>
      </c>
      <c r="B1048" s="6">
        <v>3729.9546</v>
      </c>
    </row>
    <row r="1049" spans="1:2" x14ac:dyDescent="0.4">
      <c r="A1049" s="5">
        <v>43532</v>
      </c>
      <c r="B1049" s="6">
        <v>3657.5790000000002</v>
      </c>
    </row>
    <row r="1050" spans="1:2" x14ac:dyDescent="0.4">
      <c r="A1050" s="5">
        <v>43531</v>
      </c>
      <c r="B1050" s="6">
        <v>3808.8497000000002</v>
      </c>
    </row>
    <row r="1051" spans="1:2" x14ac:dyDescent="0.4">
      <c r="A1051" s="5">
        <v>43530</v>
      </c>
      <c r="B1051" s="6">
        <v>3848.0902999999998</v>
      </c>
    </row>
    <row r="1052" spans="1:2" x14ac:dyDescent="0.4">
      <c r="A1052" s="5">
        <v>43529</v>
      </c>
      <c r="B1052" s="6">
        <v>3816.0131999999999</v>
      </c>
    </row>
    <row r="1053" spans="1:2" x14ac:dyDescent="0.4">
      <c r="A1053" s="5">
        <v>43528</v>
      </c>
      <c r="B1053" s="6">
        <v>3794.1039999999998</v>
      </c>
    </row>
    <row r="1054" spans="1:2" x14ac:dyDescent="0.4">
      <c r="A1054" s="5">
        <v>43525</v>
      </c>
      <c r="B1054" s="6">
        <v>3749.7143000000001</v>
      </c>
    </row>
    <row r="1055" spans="1:2" x14ac:dyDescent="0.4">
      <c r="A1055" s="5">
        <v>43524</v>
      </c>
      <c r="B1055" s="6">
        <v>3669.3703</v>
      </c>
    </row>
    <row r="1056" spans="1:2" x14ac:dyDescent="0.4">
      <c r="A1056" s="5">
        <v>43523</v>
      </c>
      <c r="B1056" s="6">
        <v>3678.3921</v>
      </c>
    </row>
    <row r="1057" spans="1:2" x14ac:dyDescent="0.4">
      <c r="A1057" s="5">
        <v>43522</v>
      </c>
      <c r="B1057" s="6">
        <v>3684.6934999999999</v>
      </c>
    </row>
    <row r="1058" spans="1:2" x14ac:dyDescent="0.4">
      <c r="A1058" s="5">
        <v>43521</v>
      </c>
      <c r="B1058" s="6">
        <v>3729.4830999999999</v>
      </c>
    </row>
    <row r="1059" spans="1:2" x14ac:dyDescent="0.4">
      <c r="A1059" s="5">
        <v>43518</v>
      </c>
      <c r="B1059" s="6">
        <v>3520.1181999999999</v>
      </c>
    </row>
    <row r="1060" spans="1:2" x14ac:dyDescent="0.4">
      <c r="A1060" s="5">
        <v>43517</v>
      </c>
      <c r="B1060" s="6">
        <v>3442.7055999999998</v>
      </c>
    </row>
    <row r="1061" spans="1:2" x14ac:dyDescent="0.4">
      <c r="A1061" s="5">
        <v>43516</v>
      </c>
      <c r="B1061" s="6">
        <v>3451.9272999999998</v>
      </c>
    </row>
    <row r="1062" spans="1:2" x14ac:dyDescent="0.4">
      <c r="A1062" s="5">
        <v>43515</v>
      </c>
      <c r="B1062" s="6">
        <v>3439.6078000000002</v>
      </c>
    </row>
    <row r="1063" spans="1:2" x14ac:dyDescent="0.4">
      <c r="A1063" s="5">
        <v>43514</v>
      </c>
      <c r="B1063" s="6">
        <v>3445.7447999999999</v>
      </c>
    </row>
    <row r="1064" spans="1:2" x14ac:dyDescent="0.4">
      <c r="A1064" s="5">
        <v>43511</v>
      </c>
      <c r="B1064" s="6">
        <v>3338.7046999999998</v>
      </c>
    </row>
    <row r="1065" spans="1:2" x14ac:dyDescent="0.4">
      <c r="A1065" s="5">
        <v>43510</v>
      </c>
      <c r="B1065" s="6">
        <v>3402.1403</v>
      </c>
    </row>
    <row r="1066" spans="1:2" x14ac:dyDescent="0.4">
      <c r="A1066" s="5">
        <v>43509</v>
      </c>
      <c r="B1066" s="6">
        <v>3397.0275999999999</v>
      </c>
    </row>
    <row r="1067" spans="1:2" x14ac:dyDescent="0.4">
      <c r="A1067" s="5">
        <v>43508</v>
      </c>
      <c r="B1067" s="6">
        <v>3330.3353000000002</v>
      </c>
    </row>
    <row r="1068" spans="1:2" x14ac:dyDescent="0.4">
      <c r="A1068" s="5">
        <v>43507</v>
      </c>
      <c r="B1068" s="6">
        <v>3306.4724999999999</v>
      </c>
    </row>
    <row r="1069" spans="1:2" x14ac:dyDescent="0.4">
      <c r="A1069" s="5">
        <v>43497</v>
      </c>
      <c r="B1069" s="6">
        <v>3247.3971000000001</v>
      </c>
    </row>
    <row r="1070" spans="1:2" x14ac:dyDescent="0.4">
      <c r="A1070" s="5">
        <v>43496</v>
      </c>
      <c r="B1070" s="6">
        <v>3201.6331</v>
      </c>
    </row>
    <row r="1071" spans="1:2" x14ac:dyDescent="0.4">
      <c r="A1071" s="5">
        <v>43495</v>
      </c>
      <c r="B1071" s="6">
        <v>3168.4829</v>
      </c>
    </row>
    <row r="1072" spans="1:2" x14ac:dyDescent="0.4">
      <c r="A1072" s="5">
        <v>43494</v>
      </c>
      <c r="B1072" s="6">
        <v>3193.9697999999999</v>
      </c>
    </row>
    <row r="1073" spans="1:2" x14ac:dyDescent="0.4">
      <c r="A1073" s="5">
        <v>43493</v>
      </c>
      <c r="B1073" s="6">
        <v>3183.7777000000001</v>
      </c>
    </row>
    <row r="1074" spans="1:2" x14ac:dyDescent="0.4">
      <c r="A1074" s="5">
        <v>43490</v>
      </c>
      <c r="B1074" s="6">
        <v>3184.4695999999999</v>
      </c>
    </row>
    <row r="1075" spans="1:2" x14ac:dyDescent="0.4">
      <c r="A1075" s="5">
        <v>43489</v>
      </c>
      <c r="B1075" s="6">
        <v>3158.7817</v>
      </c>
    </row>
    <row r="1076" spans="1:2" x14ac:dyDescent="0.4">
      <c r="A1076" s="5">
        <v>43488</v>
      </c>
      <c r="B1076" s="6">
        <v>3141.0531999999998</v>
      </c>
    </row>
    <row r="1077" spans="1:2" x14ac:dyDescent="0.4">
      <c r="A1077" s="5">
        <v>43487</v>
      </c>
      <c r="B1077" s="6">
        <v>3143.3171000000002</v>
      </c>
    </row>
    <row r="1078" spans="1:2" x14ac:dyDescent="0.4">
      <c r="A1078" s="5">
        <v>43486</v>
      </c>
      <c r="B1078" s="6">
        <v>3185.6363999999999</v>
      </c>
    </row>
    <row r="1079" spans="1:2" x14ac:dyDescent="0.4">
      <c r="A1079" s="5">
        <v>43483</v>
      </c>
      <c r="B1079" s="6">
        <v>3168.1738999999998</v>
      </c>
    </row>
    <row r="1080" spans="1:2" x14ac:dyDescent="0.4">
      <c r="A1080" s="5">
        <v>43482</v>
      </c>
      <c r="B1080" s="6">
        <v>3111.4168</v>
      </c>
    </row>
    <row r="1081" spans="1:2" x14ac:dyDescent="0.4">
      <c r="A1081" s="5">
        <v>43481</v>
      </c>
      <c r="B1081" s="6">
        <v>3128.6516999999999</v>
      </c>
    </row>
    <row r="1082" spans="1:2" x14ac:dyDescent="0.4">
      <c r="A1082" s="5">
        <v>43480</v>
      </c>
      <c r="B1082" s="6">
        <v>3127.9904000000001</v>
      </c>
    </row>
    <row r="1083" spans="1:2" x14ac:dyDescent="0.4">
      <c r="A1083" s="5">
        <v>43479</v>
      </c>
      <c r="B1083" s="6">
        <v>3067.7845000000002</v>
      </c>
    </row>
    <row r="1084" spans="1:2" x14ac:dyDescent="0.4">
      <c r="A1084" s="5">
        <v>43476</v>
      </c>
      <c r="B1084" s="6">
        <v>3094.7782000000002</v>
      </c>
    </row>
    <row r="1085" spans="1:2" x14ac:dyDescent="0.4">
      <c r="A1085" s="5">
        <v>43475</v>
      </c>
      <c r="B1085" s="6">
        <v>3072.6864</v>
      </c>
    </row>
    <row r="1086" spans="1:2" x14ac:dyDescent="0.4">
      <c r="A1086" s="5">
        <v>43474</v>
      </c>
      <c r="B1086" s="6">
        <v>3078.4758999999999</v>
      </c>
    </row>
    <row r="1087" spans="1:2" x14ac:dyDescent="0.4">
      <c r="A1087" s="5">
        <v>43473</v>
      </c>
      <c r="B1087" s="6">
        <v>3047.7035000000001</v>
      </c>
    </row>
    <row r="1088" spans="1:2" x14ac:dyDescent="0.4">
      <c r="A1088" s="5">
        <v>43472</v>
      </c>
      <c r="B1088" s="6">
        <v>3054.3029999999999</v>
      </c>
    </row>
    <row r="1089" spans="1:2" x14ac:dyDescent="0.4">
      <c r="A1089" s="5">
        <v>43469</v>
      </c>
      <c r="B1089" s="6">
        <v>3035.8741</v>
      </c>
    </row>
    <row r="1090" spans="1:2" x14ac:dyDescent="0.4">
      <c r="A1090" s="5">
        <v>43468</v>
      </c>
      <c r="B1090" s="6">
        <v>2964.8420999999998</v>
      </c>
    </row>
    <row r="1091" spans="1:2" x14ac:dyDescent="0.4">
      <c r="A1091" s="5">
        <v>43467</v>
      </c>
      <c r="B1091" s="6">
        <v>2969.5353</v>
      </c>
    </row>
    <row r="1092" spans="1:2" x14ac:dyDescent="0.4">
      <c r="A1092" s="5">
        <v>43462</v>
      </c>
      <c r="B1092" s="6">
        <v>3010.6536000000001</v>
      </c>
    </row>
    <row r="1093" spans="1:2" x14ac:dyDescent="0.4">
      <c r="A1093" s="5">
        <v>43461</v>
      </c>
      <c r="B1093" s="6">
        <v>2990.5057000000002</v>
      </c>
    </row>
    <row r="1094" spans="1:2" x14ac:dyDescent="0.4">
      <c r="A1094" s="5">
        <v>43460</v>
      </c>
      <c r="B1094" s="6">
        <v>3002.0327000000002</v>
      </c>
    </row>
    <row r="1095" spans="1:2" x14ac:dyDescent="0.4">
      <c r="A1095" s="5">
        <v>43459</v>
      </c>
      <c r="B1095" s="6">
        <v>3017.2815000000001</v>
      </c>
    </row>
    <row r="1096" spans="1:2" x14ac:dyDescent="0.4">
      <c r="A1096" s="5">
        <v>43458</v>
      </c>
      <c r="B1096" s="6">
        <v>3038.1981000000001</v>
      </c>
    </row>
    <row r="1097" spans="1:2" x14ac:dyDescent="0.4">
      <c r="A1097" s="5">
        <v>43455</v>
      </c>
      <c r="B1097" s="6">
        <v>3029.3951000000002</v>
      </c>
    </row>
    <row r="1098" spans="1:2" x14ac:dyDescent="0.4">
      <c r="A1098" s="5">
        <v>43454</v>
      </c>
      <c r="B1098" s="6">
        <v>3067.4169000000002</v>
      </c>
    </row>
    <row r="1099" spans="1:2" x14ac:dyDescent="0.4">
      <c r="A1099" s="5">
        <v>43453</v>
      </c>
      <c r="B1099" s="6">
        <v>3091.1255000000001</v>
      </c>
    </row>
    <row r="1100" spans="1:2" x14ac:dyDescent="0.4">
      <c r="A1100" s="5">
        <v>43452</v>
      </c>
      <c r="B1100" s="6">
        <v>3128.4265</v>
      </c>
    </row>
    <row r="1101" spans="1:2" x14ac:dyDescent="0.4">
      <c r="A1101" s="5">
        <v>43451</v>
      </c>
      <c r="B1101" s="6">
        <v>3161.1966000000002</v>
      </c>
    </row>
    <row r="1102" spans="1:2" x14ac:dyDescent="0.4">
      <c r="A1102" s="5">
        <v>43448</v>
      </c>
      <c r="B1102" s="6">
        <v>3165.9108999999999</v>
      </c>
    </row>
    <row r="1103" spans="1:2" x14ac:dyDescent="0.4">
      <c r="A1103" s="5">
        <v>43447</v>
      </c>
      <c r="B1103" s="6">
        <v>3219.6923999999999</v>
      </c>
    </row>
    <row r="1104" spans="1:2" x14ac:dyDescent="0.4">
      <c r="A1104" s="5">
        <v>43446</v>
      </c>
      <c r="B1104" s="6">
        <v>3170.6091999999999</v>
      </c>
    </row>
    <row r="1105" spans="1:2" x14ac:dyDescent="0.4">
      <c r="A1105" s="5">
        <v>43445</v>
      </c>
      <c r="B1105" s="6">
        <v>3159.8157999999999</v>
      </c>
    </row>
    <row r="1106" spans="1:2" x14ac:dyDescent="0.4">
      <c r="A1106" s="5">
        <v>43444</v>
      </c>
      <c r="B1106" s="6">
        <v>3144.7631000000001</v>
      </c>
    </row>
    <row r="1107" spans="1:2" x14ac:dyDescent="0.4">
      <c r="A1107" s="5">
        <v>43441</v>
      </c>
      <c r="B1107" s="6">
        <v>3181.5646000000002</v>
      </c>
    </row>
    <row r="1108" spans="1:2" x14ac:dyDescent="0.4">
      <c r="A1108" s="5">
        <v>43440</v>
      </c>
      <c r="B1108" s="6">
        <v>3181.6729999999998</v>
      </c>
    </row>
    <row r="1109" spans="1:2" x14ac:dyDescent="0.4">
      <c r="A1109" s="5">
        <v>43439</v>
      </c>
      <c r="B1109" s="6">
        <v>3252.0041000000001</v>
      </c>
    </row>
    <row r="1110" spans="1:2" x14ac:dyDescent="0.4">
      <c r="A1110" s="5">
        <v>43438</v>
      </c>
      <c r="B1110" s="6">
        <v>3267.7094999999999</v>
      </c>
    </row>
    <row r="1111" spans="1:2" x14ac:dyDescent="0.4">
      <c r="A1111" s="5">
        <v>43437</v>
      </c>
      <c r="B1111" s="6">
        <v>3260.9502000000002</v>
      </c>
    </row>
    <row r="1112" spans="1:2" x14ac:dyDescent="0.4">
      <c r="A1112" s="5">
        <v>43434</v>
      </c>
      <c r="B1112" s="6">
        <v>3172.69</v>
      </c>
    </row>
    <row r="1113" spans="1:2" x14ac:dyDescent="0.4">
      <c r="A1113" s="5">
        <v>43433</v>
      </c>
      <c r="B1113" s="6">
        <v>3137.6541999999999</v>
      </c>
    </row>
    <row r="1114" spans="1:2" x14ac:dyDescent="0.4">
      <c r="A1114" s="5">
        <v>43432</v>
      </c>
      <c r="B1114" s="6">
        <v>3178.9326000000001</v>
      </c>
    </row>
    <row r="1115" spans="1:2" x14ac:dyDescent="0.4">
      <c r="A1115" s="5">
        <v>43431</v>
      </c>
      <c r="B1115" s="6">
        <v>3137.2413000000001</v>
      </c>
    </row>
    <row r="1116" spans="1:2" x14ac:dyDescent="0.4">
      <c r="A1116" s="5">
        <v>43430</v>
      </c>
      <c r="B1116" s="6">
        <v>3141.2433999999998</v>
      </c>
    </row>
    <row r="1117" spans="1:2" x14ac:dyDescent="0.4">
      <c r="A1117" s="5">
        <v>43427</v>
      </c>
      <c r="B1117" s="6">
        <v>3143.4751999999999</v>
      </c>
    </row>
    <row r="1118" spans="1:2" x14ac:dyDescent="0.4">
      <c r="A1118" s="5">
        <v>43426</v>
      </c>
      <c r="B1118" s="6">
        <v>3214.4272999999998</v>
      </c>
    </row>
    <row r="1119" spans="1:2" x14ac:dyDescent="0.4">
      <c r="A1119" s="5">
        <v>43425</v>
      </c>
      <c r="B1119" s="6">
        <v>3226.4917999999998</v>
      </c>
    </row>
    <row r="1120" spans="1:2" x14ac:dyDescent="0.4">
      <c r="A1120" s="5">
        <v>43424</v>
      </c>
      <c r="B1120" s="6">
        <v>3218.4076</v>
      </c>
    </row>
    <row r="1121" spans="1:2" x14ac:dyDescent="0.4">
      <c r="A1121" s="5">
        <v>43423</v>
      </c>
      <c r="B1121" s="6">
        <v>3294.6030999999998</v>
      </c>
    </row>
    <row r="1122" spans="1:2" x14ac:dyDescent="0.4">
      <c r="A1122" s="5">
        <v>43420</v>
      </c>
      <c r="B1122" s="6">
        <v>3257.6734999999999</v>
      </c>
    </row>
    <row r="1123" spans="1:2" x14ac:dyDescent="0.4">
      <c r="A1123" s="5">
        <v>43419</v>
      </c>
      <c r="B1123" s="6">
        <v>3242.3715000000002</v>
      </c>
    </row>
    <row r="1124" spans="1:2" x14ac:dyDescent="0.4">
      <c r="A1124" s="5">
        <v>43418</v>
      </c>
      <c r="B1124" s="6">
        <v>3204.9427000000001</v>
      </c>
    </row>
    <row r="1125" spans="1:2" x14ac:dyDescent="0.4">
      <c r="A1125" s="5">
        <v>43417</v>
      </c>
      <c r="B1125" s="6">
        <v>3237.3823000000002</v>
      </c>
    </row>
    <row r="1126" spans="1:2" x14ac:dyDescent="0.4">
      <c r="A1126" s="5">
        <v>43416</v>
      </c>
      <c r="B1126" s="6">
        <v>3205.1406999999999</v>
      </c>
    </row>
    <row r="1127" spans="1:2" x14ac:dyDescent="0.4">
      <c r="A1127" s="5">
        <v>43413</v>
      </c>
      <c r="B1127" s="6">
        <v>3167.4441999999999</v>
      </c>
    </row>
    <row r="1128" spans="1:2" x14ac:dyDescent="0.4">
      <c r="A1128" s="5">
        <v>43412</v>
      </c>
      <c r="B1128" s="6">
        <v>3212.7737000000002</v>
      </c>
    </row>
    <row r="1129" spans="1:2" x14ac:dyDescent="0.4">
      <c r="A1129" s="5">
        <v>43411</v>
      </c>
      <c r="B1129" s="6">
        <v>3221.9101000000001</v>
      </c>
    </row>
    <row r="1130" spans="1:2" x14ac:dyDescent="0.4">
      <c r="A1130" s="5">
        <v>43410</v>
      </c>
      <c r="B1130" s="6">
        <v>3243.1504</v>
      </c>
    </row>
    <row r="1131" spans="1:2" x14ac:dyDescent="0.4">
      <c r="A1131" s="5">
        <v>43409</v>
      </c>
      <c r="B1131" s="6">
        <v>3262.8350999999998</v>
      </c>
    </row>
    <row r="1132" spans="1:2" x14ac:dyDescent="0.4">
      <c r="A1132" s="5">
        <v>43406</v>
      </c>
      <c r="B1132" s="6">
        <v>3290.2455</v>
      </c>
    </row>
    <row r="1133" spans="1:2" x14ac:dyDescent="0.4">
      <c r="A1133" s="5">
        <v>43405</v>
      </c>
      <c r="B1133" s="6">
        <v>3177.0338000000002</v>
      </c>
    </row>
    <row r="1134" spans="1:2" x14ac:dyDescent="0.4">
      <c r="A1134" s="5">
        <v>43404</v>
      </c>
      <c r="B1134" s="6">
        <v>3153.8234000000002</v>
      </c>
    </row>
    <row r="1135" spans="1:2" x14ac:dyDescent="0.4">
      <c r="A1135" s="5">
        <v>43403</v>
      </c>
      <c r="B1135" s="6">
        <v>3110.2604999999999</v>
      </c>
    </row>
    <row r="1136" spans="1:2" x14ac:dyDescent="0.4">
      <c r="A1136" s="5">
        <v>43402</v>
      </c>
      <c r="B1136" s="6">
        <v>3076.8888999999999</v>
      </c>
    </row>
    <row r="1137" spans="1:2" x14ac:dyDescent="0.4">
      <c r="A1137" s="5">
        <v>43399</v>
      </c>
      <c r="B1137" s="6">
        <v>3173.6350000000002</v>
      </c>
    </row>
    <row r="1138" spans="1:2" x14ac:dyDescent="0.4">
      <c r="A1138" s="5">
        <v>43398</v>
      </c>
      <c r="B1138" s="6">
        <v>3194.3083999999999</v>
      </c>
    </row>
    <row r="1139" spans="1:2" x14ac:dyDescent="0.4">
      <c r="A1139" s="5">
        <v>43397</v>
      </c>
      <c r="B1139" s="6">
        <v>3188.2017999999998</v>
      </c>
    </row>
    <row r="1140" spans="1:2" x14ac:dyDescent="0.4">
      <c r="A1140" s="5">
        <v>43396</v>
      </c>
      <c r="B1140" s="6">
        <v>3183.4256999999998</v>
      </c>
    </row>
    <row r="1141" spans="1:2" x14ac:dyDescent="0.4">
      <c r="A1141" s="5">
        <v>43395</v>
      </c>
      <c r="B1141" s="6">
        <v>3270.2732000000001</v>
      </c>
    </row>
    <row r="1142" spans="1:2" x14ac:dyDescent="0.4">
      <c r="A1142" s="5">
        <v>43392</v>
      </c>
      <c r="B1142" s="6">
        <v>3134.9454999999998</v>
      </c>
    </row>
    <row r="1143" spans="1:2" x14ac:dyDescent="0.4">
      <c r="A1143" s="5">
        <v>43391</v>
      </c>
      <c r="B1143" s="6">
        <v>3044.3917999999999</v>
      </c>
    </row>
    <row r="1144" spans="1:2" x14ac:dyDescent="0.4">
      <c r="A1144" s="5">
        <v>43390</v>
      </c>
      <c r="B1144" s="6">
        <v>3118.2462999999998</v>
      </c>
    </row>
    <row r="1145" spans="1:2" x14ac:dyDescent="0.4">
      <c r="A1145" s="5">
        <v>43389</v>
      </c>
      <c r="B1145" s="6">
        <v>3100.9738000000002</v>
      </c>
    </row>
    <row r="1146" spans="1:2" x14ac:dyDescent="0.4">
      <c r="A1146" s="5">
        <v>43388</v>
      </c>
      <c r="B1146" s="6">
        <v>3126.4515999999999</v>
      </c>
    </row>
    <row r="1147" spans="1:2" x14ac:dyDescent="0.4">
      <c r="A1147" s="5">
        <v>43385</v>
      </c>
      <c r="B1147" s="6">
        <v>3170.7262000000001</v>
      </c>
    </row>
    <row r="1148" spans="1:2" x14ac:dyDescent="0.4">
      <c r="A1148" s="5">
        <v>43384</v>
      </c>
      <c r="B1148" s="6">
        <v>3124.1138999999998</v>
      </c>
    </row>
    <row r="1149" spans="1:2" x14ac:dyDescent="0.4">
      <c r="A1149" s="5">
        <v>43383</v>
      </c>
      <c r="B1149" s="6">
        <v>3281.5978</v>
      </c>
    </row>
    <row r="1150" spans="1:2" x14ac:dyDescent="0.4">
      <c r="A1150" s="5">
        <v>43382</v>
      </c>
      <c r="B1150" s="6">
        <v>3288.6905999999999</v>
      </c>
    </row>
    <row r="1151" spans="1:2" x14ac:dyDescent="0.4">
      <c r="A1151" s="5">
        <v>43381</v>
      </c>
      <c r="B1151" s="6">
        <v>3290.8987999999999</v>
      </c>
    </row>
    <row r="1152" spans="1:2" x14ac:dyDescent="0.4">
      <c r="A1152" s="5">
        <v>43371</v>
      </c>
      <c r="B1152" s="6">
        <v>3438.8649</v>
      </c>
    </row>
    <row r="1153" spans="1:2" x14ac:dyDescent="0.4">
      <c r="A1153" s="5">
        <v>43370</v>
      </c>
      <c r="B1153" s="6">
        <v>3403.5902000000001</v>
      </c>
    </row>
    <row r="1154" spans="1:2" x14ac:dyDescent="0.4">
      <c r="A1154" s="5">
        <v>43369</v>
      </c>
      <c r="B1154" s="6">
        <v>3417.2413000000001</v>
      </c>
    </row>
    <row r="1155" spans="1:2" x14ac:dyDescent="0.4">
      <c r="A1155" s="5">
        <v>43368</v>
      </c>
      <c r="B1155" s="6">
        <v>3379.8042999999998</v>
      </c>
    </row>
    <row r="1156" spans="1:2" x14ac:dyDescent="0.4">
      <c r="A1156" s="5">
        <v>43364</v>
      </c>
      <c r="B1156" s="6">
        <v>3410.4856</v>
      </c>
    </row>
    <row r="1157" spans="1:2" x14ac:dyDescent="0.4">
      <c r="A1157" s="5">
        <v>43363</v>
      </c>
      <c r="B1157" s="6">
        <v>3310.1257999999998</v>
      </c>
    </row>
    <row r="1158" spans="1:2" x14ac:dyDescent="0.4">
      <c r="A1158" s="5">
        <v>43362</v>
      </c>
      <c r="B1158" s="6">
        <v>3312.4823000000001</v>
      </c>
    </row>
    <row r="1159" spans="1:2" x14ac:dyDescent="0.4">
      <c r="A1159" s="5">
        <v>43361</v>
      </c>
      <c r="B1159" s="6">
        <v>3269.4319</v>
      </c>
    </row>
    <row r="1160" spans="1:2" x14ac:dyDescent="0.4">
      <c r="A1160" s="5">
        <v>43360</v>
      </c>
      <c r="B1160" s="6">
        <v>3204.9223999999999</v>
      </c>
    </row>
    <row r="1161" spans="1:2" x14ac:dyDescent="0.4">
      <c r="A1161" s="5">
        <v>43357</v>
      </c>
      <c r="B1161" s="6">
        <v>3242.0902000000001</v>
      </c>
    </row>
    <row r="1162" spans="1:2" x14ac:dyDescent="0.4">
      <c r="A1162" s="5">
        <v>43356</v>
      </c>
      <c r="B1162" s="6">
        <v>3236.5662000000002</v>
      </c>
    </row>
    <row r="1163" spans="1:2" x14ac:dyDescent="0.4">
      <c r="A1163" s="5">
        <v>43355</v>
      </c>
      <c r="B1163" s="6">
        <v>3202.0248000000001</v>
      </c>
    </row>
    <row r="1164" spans="1:2" x14ac:dyDescent="0.4">
      <c r="A1164" s="5">
        <v>43354</v>
      </c>
      <c r="B1164" s="6">
        <v>3224.2116000000001</v>
      </c>
    </row>
    <row r="1165" spans="1:2" x14ac:dyDescent="0.4">
      <c r="A1165" s="5">
        <v>43353</v>
      </c>
      <c r="B1165" s="6">
        <v>3230.0681</v>
      </c>
    </row>
    <row r="1166" spans="1:2" x14ac:dyDescent="0.4">
      <c r="A1166" s="5">
        <v>43350</v>
      </c>
      <c r="B1166" s="6">
        <v>3277.6437999999998</v>
      </c>
    </row>
    <row r="1167" spans="1:2" x14ac:dyDescent="0.4">
      <c r="A1167" s="5">
        <v>43349</v>
      </c>
      <c r="B1167" s="6">
        <v>3262.8807999999999</v>
      </c>
    </row>
    <row r="1168" spans="1:2" x14ac:dyDescent="0.4">
      <c r="A1168" s="5">
        <v>43348</v>
      </c>
      <c r="B1168" s="6">
        <v>3298.1412</v>
      </c>
    </row>
    <row r="1169" spans="1:2" x14ac:dyDescent="0.4">
      <c r="A1169" s="5">
        <v>43347</v>
      </c>
      <c r="B1169" s="6">
        <v>3363.8984</v>
      </c>
    </row>
    <row r="1170" spans="1:2" x14ac:dyDescent="0.4">
      <c r="A1170" s="5">
        <v>43346</v>
      </c>
      <c r="B1170" s="6">
        <v>3321.8247999999999</v>
      </c>
    </row>
    <row r="1171" spans="1:2" x14ac:dyDescent="0.4">
      <c r="A1171" s="5">
        <v>43343</v>
      </c>
      <c r="B1171" s="6">
        <v>3334.5036</v>
      </c>
    </row>
    <row r="1172" spans="1:2" x14ac:dyDescent="0.4">
      <c r="A1172" s="5">
        <v>43342</v>
      </c>
      <c r="B1172" s="6">
        <v>3351.0942</v>
      </c>
    </row>
    <row r="1173" spans="1:2" x14ac:dyDescent="0.4">
      <c r="A1173" s="5">
        <v>43341</v>
      </c>
      <c r="B1173" s="6">
        <v>3386.5736000000002</v>
      </c>
    </row>
    <row r="1174" spans="1:2" x14ac:dyDescent="0.4">
      <c r="A1174" s="5">
        <v>43340</v>
      </c>
      <c r="B1174" s="6">
        <v>3400.1705000000002</v>
      </c>
    </row>
    <row r="1175" spans="1:2" x14ac:dyDescent="0.4">
      <c r="A1175" s="5">
        <v>43339</v>
      </c>
      <c r="B1175" s="6">
        <v>3406.5735</v>
      </c>
    </row>
    <row r="1176" spans="1:2" x14ac:dyDescent="0.4">
      <c r="A1176" s="5">
        <v>43336</v>
      </c>
      <c r="B1176" s="6">
        <v>3325.3346999999999</v>
      </c>
    </row>
    <row r="1177" spans="1:2" x14ac:dyDescent="0.4">
      <c r="A1177" s="5">
        <v>43335</v>
      </c>
      <c r="B1177" s="6">
        <v>3320.0257000000001</v>
      </c>
    </row>
    <row r="1178" spans="1:2" x14ac:dyDescent="0.4">
      <c r="A1178" s="5">
        <v>43334</v>
      </c>
      <c r="B1178" s="6">
        <v>3307.9544999999998</v>
      </c>
    </row>
    <row r="1179" spans="1:2" x14ac:dyDescent="0.4">
      <c r="A1179" s="5">
        <v>43333</v>
      </c>
      <c r="B1179" s="6">
        <v>3326.6489000000001</v>
      </c>
    </row>
    <row r="1180" spans="1:2" x14ac:dyDescent="0.4">
      <c r="A1180" s="5">
        <v>43332</v>
      </c>
      <c r="B1180" s="6">
        <v>3267.2498000000001</v>
      </c>
    </row>
    <row r="1181" spans="1:2" x14ac:dyDescent="0.4">
      <c r="A1181" s="5">
        <v>43329</v>
      </c>
      <c r="B1181" s="6">
        <v>3229.6197999999999</v>
      </c>
    </row>
    <row r="1182" spans="1:2" x14ac:dyDescent="0.4">
      <c r="A1182" s="5">
        <v>43328</v>
      </c>
      <c r="B1182" s="6">
        <v>3276.7276000000002</v>
      </c>
    </row>
    <row r="1183" spans="1:2" x14ac:dyDescent="0.4">
      <c r="A1183" s="5">
        <v>43327</v>
      </c>
      <c r="B1183" s="6">
        <v>3291.9760000000001</v>
      </c>
    </row>
    <row r="1184" spans="1:2" x14ac:dyDescent="0.4">
      <c r="A1184" s="5">
        <v>43326</v>
      </c>
      <c r="B1184" s="6">
        <v>3372.9137000000001</v>
      </c>
    </row>
    <row r="1185" spans="1:2" x14ac:dyDescent="0.4">
      <c r="A1185" s="5">
        <v>43325</v>
      </c>
      <c r="B1185" s="6">
        <v>3390.3440999999998</v>
      </c>
    </row>
    <row r="1186" spans="1:2" x14ac:dyDescent="0.4">
      <c r="A1186" s="5">
        <v>43322</v>
      </c>
      <c r="B1186" s="6">
        <v>3405.0191</v>
      </c>
    </row>
    <row r="1187" spans="1:2" x14ac:dyDescent="0.4">
      <c r="A1187" s="5">
        <v>43321</v>
      </c>
      <c r="B1187" s="6">
        <v>3397.5297999999998</v>
      </c>
    </row>
    <row r="1188" spans="1:2" x14ac:dyDescent="0.4">
      <c r="A1188" s="5">
        <v>43320</v>
      </c>
      <c r="B1188" s="6">
        <v>3314.5075000000002</v>
      </c>
    </row>
    <row r="1189" spans="1:2" x14ac:dyDescent="0.4">
      <c r="A1189" s="5">
        <v>43319</v>
      </c>
      <c r="B1189" s="6">
        <v>3368.8694999999998</v>
      </c>
    </row>
    <row r="1190" spans="1:2" x14ac:dyDescent="0.4">
      <c r="A1190" s="5">
        <v>43318</v>
      </c>
      <c r="B1190" s="6">
        <v>3273.2728000000002</v>
      </c>
    </row>
    <row r="1191" spans="1:2" x14ac:dyDescent="0.4">
      <c r="A1191" s="5">
        <v>43315</v>
      </c>
      <c r="B1191" s="6">
        <v>3315.2838999999999</v>
      </c>
    </row>
    <row r="1192" spans="1:2" x14ac:dyDescent="0.4">
      <c r="A1192" s="5">
        <v>43314</v>
      </c>
      <c r="B1192" s="6">
        <v>3370.9578999999999</v>
      </c>
    </row>
    <row r="1193" spans="1:2" x14ac:dyDescent="0.4">
      <c r="A1193" s="5">
        <v>43313</v>
      </c>
      <c r="B1193" s="6">
        <v>3447.3881999999999</v>
      </c>
    </row>
    <row r="1194" spans="1:2" x14ac:dyDescent="0.4">
      <c r="A1194" s="5">
        <v>43312</v>
      </c>
      <c r="B1194" s="6">
        <v>3517.6568000000002</v>
      </c>
    </row>
    <row r="1195" spans="1:2" x14ac:dyDescent="0.4">
      <c r="A1195" s="5">
        <v>43311</v>
      </c>
      <c r="B1195" s="6">
        <v>3515.0794000000001</v>
      </c>
    </row>
    <row r="1196" spans="1:2" x14ac:dyDescent="0.4">
      <c r="A1196" s="5">
        <v>43308</v>
      </c>
      <c r="B1196" s="6">
        <v>3521.2269000000001</v>
      </c>
    </row>
    <row r="1197" spans="1:2" x14ac:dyDescent="0.4">
      <c r="A1197" s="5">
        <v>43307</v>
      </c>
      <c r="B1197" s="6">
        <v>3536.2456000000002</v>
      </c>
    </row>
    <row r="1198" spans="1:2" x14ac:dyDescent="0.4">
      <c r="A1198" s="5">
        <v>43306</v>
      </c>
      <c r="B1198" s="6">
        <v>3577.7521999999999</v>
      </c>
    </row>
    <row r="1199" spans="1:2" x14ac:dyDescent="0.4">
      <c r="A1199" s="5">
        <v>43305</v>
      </c>
      <c r="B1199" s="6">
        <v>3581.7057</v>
      </c>
    </row>
    <row r="1200" spans="1:2" x14ac:dyDescent="0.4">
      <c r="A1200" s="5">
        <v>43304</v>
      </c>
      <c r="B1200" s="6">
        <v>3525.7503000000002</v>
      </c>
    </row>
    <row r="1201" spans="1:2" x14ac:dyDescent="0.4">
      <c r="A1201" s="5">
        <v>43301</v>
      </c>
      <c r="B1201" s="6">
        <v>3492.8937999999998</v>
      </c>
    </row>
    <row r="1202" spans="1:2" x14ac:dyDescent="0.4">
      <c r="A1202" s="5">
        <v>43300</v>
      </c>
      <c r="B1202" s="6">
        <v>3428.3429999999998</v>
      </c>
    </row>
    <row r="1203" spans="1:2" x14ac:dyDescent="0.4">
      <c r="A1203" s="5">
        <v>43299</v>
      </c>
      <c r="B1203" s="6">
        <v>3431.3227000000002</v>
      </c>
    </row>
    <row r="1204" spans="1:2" x14ac:dyDescent="0.4">
      <c r="A1204" s="5">
        <v>43298</v>
      </c>
      <c r="B1204" s="6">
        <v>3449.3773000000001</v>
      </c>
    </row>
    <row r="1205" spans="1:2" x14ac:dyDescent="0.4">
      <c r="A1205" s="5">
        <v>43297</v>
      </c>
      <c r="B1205" s="6">
        <v>3472.0859</v>
      </c>
    </row>
    <row r="1206" spans="1:2" x14ac:dyDescent="0.4">
      <c r="A1206" s="5">
        <v>43294</v>
      </c>
      <c r="B1206" s="6">
        <v>3492.6896999999999</v>
      </c>
    </row>
    <row r="1207" spans="1:2" x14ac:dyDescent="0.4">
      <c r="A1207" s="5">
        <v>43293</v>
      </c>
      <c r="B1207" s="6">
        <v>3481.0558999999998</v>
      </c>
    </row>
    <row r="1208" spans="1:2" x14ac:dyDescent="0.4">
      <c r="A1208" s="5">
        <v>43292</v>
      </c>
      <c r="B1208" s="6">
        <v>3407.5297</v>
      </c>
    </row>
    <row r="1209" spans="1:2" x14ac:dyDescent="0.4">
      <c r="A1209" s="5">
        <v>43291</v>
      </c>
      <c r="B1209" s="6">
        <v>3467.5155</v>
      </c>
    </row>
    <row r="1210" spans="1:2" x14ac:dyDescent="0.4">
      <c r="A1210" s="5">
        <v>43290</v>
      </c>
      <c r="B1210" s="6">
        <v>3459.1837</v>
      </c>
    </row>
    <row r="1211" spans="1:2" x14ac:dyDescent="0.4">
      <c r="A1211" s="5">
        <v>43287</v>
      </c>
      <c r="B1211" s="6">
        <v>3365.1226999999999</v>
      </c>
    </row>
    <row r="1212" spans="1:2" x14ac:dyDescent="0.4">
      <c r="A1212" s="5">
        <v>43286</v>
      </c>
      <c r="B1212" s="6">
        <v>3342.4378999999999</v>
      </c>
    </row>
    <row r="1213" spans="1:2" x14ac:dyDescent="0.4">
      <c r="A1213" s="5">
        <v>43285</v>
      </c>
      <c r="B1213" s="6">
        <v>3363.7473</v>
      </c>
    </row>
    <row r="1214" spans="1:2" x14ac:dyDescent="0.4">
      <c r="A1214" s="5">
        <v>43284</v>
      </c>
      <c r="B1214" s="6">
        <v>3409.2800999999999</v>
      </c>
    </row>
    <row r="1215" spans="1:2" x14ac:dyDescent="0.4">
      <c r="A1215" s="5">
        <v>43283</v>
      </c>
      <c r="B1215" s="6">
        <v>3407.9638</v>
      </c>
    </row>
    <row r="1216" spans="1:2" x14ac:dyDescent="0.4">
      <c r="A1216" s="5">
        <v>43280</v>
      </c>
      <c r="B1216" s="6">
        <v>3510.9845</v>
      </c>
    </row>
    <row r="1217" spans="1:2" x14ac:dyDescent="0.4">
      <c r="A1217" s="5">
        <v>43279</v>
      </c>
      <c r="B1217" s="6">
        <v>3423.5255000000002</v>
      </c>
    </row>
    <row r="1218" spans="1:2" x14ac:dyDescent="0.4">
      <c r="A1218" s="5">
        <v>43278</v>
      </c>
      <c r="B1218" s="6">
        <v>3459.2620999999999</v>
      </c>
    </row>
    <row r="1219" spans="1:2" x14ac:dyDescent="0.4">
      <c r="A1219" s="5">
        <v>43277</v>
      </c>
      <c r="B1219" s="6">
        <v>3531.1111999999998</v>
      </c>
    </row>
    <row r="1220" spans="1:2" x14ac:dyDescent="0.4">
      <c r="A1220" s="5">
        <v>43276</v>
      </c>
      <c r="B1220" s="6">
        <v>3560.4776999999999</v>
      </c>
    </row>
    <row r="1221" spans="1:2" x14ac:dyDescent="0.4">
      <c r="A1221" s="5">
        <v>43273</v>
      </c>
      <c r="B1221" s="6">
        <v>3608.9045999999998</v>
      </c>
    </row>
    <row r="1222" spans="1:2" x14ac:dyDescent="0.4">
      <c r="A1222" s="5">
        <v>43272</v>
      </c>
      <c r="B1222" s="6">
        <v>3592.9650000000001</v>
      </c>
    </row>
    <row r="1223" spans="1:2" x14ac:dyDescent="0.4">
      <c r="A1223" s="5">
        <v>43271</v>
      </c>
      <c r="B1223" s="6">
        <v>3635.4436000000001</v>
      </c>
    </row>
    <row r="1224" spans="1:2" x14ac:dyDescent="0.4">
      <c r="A1224" s="5">
        <v>43270</v>
      </c>
      <c r="B1224" s="6">
        <v>3621.1165999999998</v>
      </c>
    </row>
    <row r="1225" spans="1:2" x14ac:dyDescent="0.4">
      <c r="A1225" s="5">
        <v>43266</v>
      </c>
      <c r="B1225" s="6">
        <v>3753.4337999999998</v>
      </c>
    </row>
    <row r="1226" spans="1:2" x14ac:dyDescent="0.4">
      <c r="A1226" s="5">
        <v>43265</v>
      </c>
      <c r="B1226" s="6">
        <v>3773.3654999999999</v>
      </c>
    </row>
    <row r="1227" spans="1:2" x14ac:dyDescent="0.4">
      <c r="A1227" s="5">
        <v>43264</v>
      </c>
      <c r="B1227" s="6">
        <v>3788.3391000000001</v>
      </c>
    </row>
    <row r="1228" spans="1:2" x14ac:dyDescent="0.4">
      <c r="A1228" s="5">
        <v>43263</v>
      </c>
      <c r="B1228" s="6">
        <v>3825.9533999999999</v>
      </c>
    </row>
    <row r="1229" spans="1:2" x14ac:dyDescent="0.4">
      <c r="A1229" s="5">
        <v>43262</v>
      </c>
      <c r="B1229" s="6">
        <v>3779.9818</v>
      </c>
    </row>
    <row r="1230" spans="1:2" x14ac:dyDescent="0.4">
      <c r="A1230" s="5">
        <v>43259</v>
      </c>
      <c r="B1230" s="6">
        <v>3779.6158999999998</v>
      </c>
    </row>
    <row r="1231" spans="1:2" x14ac:dyDescent="0.4">
      <c r="A1231" s="5">
        <v>43258</v>
      </c>
      <c r="B1231" s="6">
        <v>3831.0128</v>
      </c>
    </row>
    <row r="1232" spans="1:2" x14ac:dyDescent="0.4">
      <c r="A1232" s="5">
        <v>43257</v>
      </c>
      <c r="B1232" s="6">
        <v>3837.3510999999999</v>
      </c>
    </row>
    <row r="1233" spans="1:2" x14ac:dyDescent="0.4">
      <c r="A1233" s="5">
        <v>43256</v>
      </c>
      <c r="B1233" s="6">
        <v>3845.3164000000002</v>
      </c>
    </row>
    <row r="1234" spans="1:2" x14ac:dyDescent="0.4">
      <c r="A1234" s="5">
        <v>43255</v>
      </c>
      <c r="B1234" s="6">
        <v>3807.5781000000002</v>
      </c>
    </row>
    <row r="1235" spans="1:2" x14ac:dyDescent="0.4">
      <c r="A1235" s="5">
        <v>43252</v>
      </c>
      <c r="B1235" s="6">
        <v>3770.5891000000001</v>
      </c>
    </row>
    <row r="1236" spans="1:2" x14ac:dyDescent="0.4">
      <c r="A1236" s="5">
        <v>43251</v>
      </c>
      <c r="B1236" s="6">
        <v>3802.3759</v>
      </c>
    </row>
    <row r="1237" spans="1:2" x14ac:dyDescent="0.4">
      <c r="A1237" s="5">
        <v>43250</v>
      </c>
      <c r="B1237" s="6">
        <v>3723.3724000000002</v>
      </c>
    </row>
    <row r="1238" spans="1:2" x14ac:dyDescent="0.4">
      <c r="A1238" s="5">
        <v>43249</v>
      </c>
      <c r="B1238" s="6">
        <v>3804.0093000000002</v>
      </c>
    </row>
    <row r="1239" spans="1:2" x14ac:dyDescent="0.4">
      <c r="A1239" s="5">
        <v>43248</v>
      </c>
      <c r="B1239" s="6">
        <v>3833.2599</v>
      </c>
    </row>
    <row r="1240" spans="1:2" x14ac:dyDescent="0.4">
      <c r="A1240" s="5">
        <v>43245</v>
      </c>
      <c r="B1240" s="6">
        <v>3816.498</v>
      </c>
    </row>
    <row r="1241" spans="1:2" x14ac:dyDescent="0.4">
      <c r="A1241" s="5">
        <v>43244</v>
      </c>
      <c r="B1241" s="6">
        <v>3827.2170000000001</v>
      </c>
    </row>
    <row r="1242" spans="1:2" x14ac:dyDescent="0.4">
      <c r="A1242" s="5">
        <v>43243</v>
      </c>
      <c r="B1242" s="6">
        <v>3854.5825</v>
      </c>
    </row>
    <row r="1243" spans="1:2" x14ac:dyDescent="0.4">
      <c r="A1243" s="5">
        <v>43242</v>
      </c>
      <c r="B1243" s="6">
        <v>3906.2080999999998</v>
      </c>
    </row>
    <row r="1244" spans="1:2" x14ac:dyDescent="0.4">
      <c r="A1244" s="5">
        <v>43241</v>
      </c>
      <c r="B1244" s="6">
        <v>3921.2420999999999</v>
      </c>
    </row>
    <row r="1245" spans="1:2" x14ac:dyDescent="0.4">
      <c r="A1245" s="5">
        <v>43238</v>
      </c>
      <c r="B1245" s="6">
        <v>3903.0637000000002</v>
      </c>
    </row>
    <row r="1246" spans="1:2" x14ac:dyDescent="0.4">
      <c r="A1246" s="5">
        <v>43237</v>
      </c>
      <c r="B1246" s="6">
        <v>3864.0506999999998</v>
      </c>
    </row>
    <row r="1247" spans="1:2" x14ac:dyDescent="0.4">
      <c r="A1247" s="5">
        <v>43236</v>
      </c>
      <c r="B1247" s="6">
        <v>3892.8442</v>
      </c>
    </row>
    <row r="1248" spans="1:2" x14ac:dyDescent="0.4">
      <c r="A1248" s="5">
        <v>43235</v>
      </c>
      <c r="B1248" s="6">
        <v>3924.0974999999999</v>
      </c>
    </row>
    <row r="1249" spans="1:2" x14ac:dyDescent="0.4">
      <c r="A1249" s="5">
        <v>43234</v>
      </c>
      <c r="B1249" s="6">
        <v>3909.2932999999998</v>
      </c>
    </row>
    <row r="1250" spans="1:2" x14ac:dyDescent="0.4">
      <c r="A1250" s="5">
        <v>43231</v>
      </c>
      <c r="B1250" s="6">
        <v>3872.8382999999999</v>
      </c>
    </row>
    <row r="1251" spans="1:2" x14ac:dyDescent="0.4">
      <c r="A1251" s="5">
        <v>43230</v>
      </c>
      <c r="B1251" s="6">
        <v>3893.0565000000001</v>
      </c>
    </row>
    <row r="1252" spans="1:2" x14ac:dyDescent="0.4">
      <c r="A1252" s="5">
        <v>43229</v>
      </c>
      <c r="B1252" s="6">
        <v>3871.6152000000002</v>
      </c>
    </row>
    <row r="1253" spans="1:2" x14ac:dyDescent="0.4">
      <c r="A1253" s="5">
        <v>43228</v>
      </c>
      <c r="B1253" s="6">
        <v>3878.6767</v>
      </c>
    </row>
    <row r="1254" spans="1:2" x14ac:dyDescent="0.4">
      <c r="A1254" s="5">
        <v>43227</v>
      </c>
      <c r="B1254" s="6">
        <v>3834.1876999999999</v>
      </c>
    </row>
    <row r="1255" spans="1:2" x14ac:dyDescent="0.4">
      <c r="A1255" s="5">
        <v>43224</v>
      </c>
      <c r="B1255" s="6">
        <v>3774.5981000000002</v>
      </c>
    </row>
    <row r="1256" spans="1:2" x14ac:dyDescent="0.4">
      <c r="A1256" s="5">
        <v>43223</v>
      </c>
      <c r="B1256" s="6">
        <v>3793.0001000000002</v>
      </c>
    </row>
    <row r="1257" spans="1:2" x14ac:dyDescent="0.4">
      <c r="A1257" s="5">
        <v>43222</v>
      </c>
      <c r="B1257" s="6">
        <v>3763.6460999999999</v>
      </c>
    </row>
    <row r="1258" spans="1:2" x14ac:dyDescent="0.4">
      <c r="A1258" s="5">
        <v>43217</v>
      </c>
      <c r="B1258" s="6">
        <v>3756.8764999999999</v>
      </c>
    </row>
    <row r="1259" spans="1:2" x14ac:dyDescent="0.4">
      <c r="A1259" s="5">
        <v>43216</v>
      </c>
      <c r="B1259" s="6">
        <v>3755.4940999999999</v>
      </c>
    </row>
    <row r="1260" spans="1:2" x14ac:dyDescent="0.4">
      <c r="A1260" s="5">
        <v>43215</v>
      </c>
      <c r="B1260" s="6">
        <v>3828.7015000000001</v>
      </c>
    </row>
    <row r="1261" spans="1:2" x14ac:dyDescent="0.4">
      <c r="A1261" s="5">
        <v>43214</v>
      </c>
      <c r="B1261" s="6">
        <v>3843.4886000000001</v>
      </c>
    </row>
    <row r="1262" spans="1:2" x14ac:dyDescent="0.4">
      <c r="A1262" s="5">
        <v>43213</v>
      </c>
      <c r="B1262" s="6">
        <v>3766.3256999999999</v>
      </c>
    </row>
    <row r="1263" spans="1:2" x14ac:dyDescent="0.4">
      <c r="A1263" s="5">
        <v>43210</v>
      </c>
      <c r="B1263" s="6">
        <v>3760.8543</v>
      </c>
    </row>
    <row r="1264" spans="1:2" x14ac:dyDescent="0.4">
      <c r="A1264" s="5">
        <v>43209</v>
      </c>
      <c r="B1264" s="6">
        <v>3811.8429999999998</v>
      </c>
    </row>
    <row r="1265" spans="1:2" x14ac:dyDescent="0.4">
      <c r="A1265" s="5">
        <v>43208</v>
      </c>
      <c r="B1265" s="6">
        <v>3766.2820000000002</v>
      </c>
    </row>
    <row r="1266" spans="1:2" x14ac:dyDescent="0.4">
      <c r="A1266" s="5">
        <v>43207</v>
      </c>
      <c r="B1266" s="6">
        <v>3748.6412</v>
      </c>
    </row>
    <row r="1267" spans="1:2" x14ac:dyDescent="0.4">
      <c r="A1267" s="5">
        <v>43206</v>
      </c>
      <c r="B1267" s="6">
        <v>3808.8629999999998</v>
      </c>
    </row>
    <row r="1268" spans="1:2" x14ac:dyDescent="0.4">
      <c r="A1268" s="5">
        <v>43203</v>
      </c>
      <c r="B1268" s="6">
        <v>3871.1442999999999</v>
      </c>
    </row>
    <row r="1269" spans="1:2" x14ac:dyDescent="0.4">
      <c r="A1269" s="5">
        <v>43202</v>
      </c>
      <c r="B1269" s="6">
        <v>3898.6354000000001</v>
      </c>
    </row>
    <row r="1270" spans="1:2" x14ac:dyDescent="0.4">
      <c r="A1270" s="5">
        <v>43201</v>
      </c>
      <c r="B1270" s="6">
        <v>3938.3434000000002</v>
      </c>
    </row>
    <row r="1271" spans="1:2" x14ac:dyDescent="0.4">
      <c r="A1271" s="5">
        <v>43200</v>
      </c>
      <c r="B1271" s="6">
        <v>3927.1729</v>
      </c>
    </row>
    <row r="1272" spans="1:2" x14ac:dyDescent="0.4">
      <c r="A1272" s="5">
        <v>43199</v>
      </c>
      <c r="B1272" s="6">
        <v>3852.9292</v>
      </c>
    </row>
    <row r="1273" spans="1:2" x14ac:dyDescent="0.4">
      <c r="A1273" s="5">
        <v>43194</v>
      </c>
      <c r="B1273" s="6">
        <v>3854.8625000000002</v>
      </c>
    </row>
    <row r="1274" spans="1:2" x14ac:dyDescent="0.4">
      <c r="A1274" s="5">
        <v>43193</v>
      </c>
      <c r="B1274" s="6">
        <v>3862.4796000000001</v>
      </c>
    </row>
    <row r="1275" spans="1:2" x14ac:dyDescent="0.4">
      <c r="A1275" s="5">
        <v>43192</v>
      </c>
      <c r="B1275" s="6">
        <v>3886.9189000000001</v>
      </c>
    </row>
    <row r="1276" spans="1:2" x14ac:dyDescent="0.4">
      <c r="A1276" s="5">
        <v>43189</v>
      </c>
      <c r="B1276" s="6">
        <v>3898.4976999999999</v>
      </c>
    </row>
    <row r="1277" spans="1:2" x14ac:dyDescent="0.4">
      <c r="A1277" s="5">
        <v>43188</v>
      </c>
      <c r="B1277" s="6">
        <v>3894.0497999999998</v>
      </c>
    </row>
    <row r="1278" spans="1:2" x14ac:dyDescent="0.4">
      <c r="A1278" s="5">
        <v>43187</v>
      </c>
      <c r="B1278" s="6">
        <v>3842.7154999999998</v>
      </c>
    </row>
    <row r="1279" spans="1:2" x14ac:dyDescent="0.4">
      <c r="A1279" s="5">
        <v>43186</v>
      </c>
      <c r="B1279" s="6">
        <v>3913.2689</v>
      </c>
    </row>
    <row r="1280" spans="1:2" x14ac:dyDescent="0.4">
      <c r="A1280" s="5">
        <v>43185</v>
      </c>
      <c r="B1280" s="6">
        <v>3879.893</v>
      </c>
    </row>
    <row r="1281" spans="1:2" x14ac:dyDescent="0.4">
      <c r="A1281" s="5">
        <v>43182</v>
      </c>
      <c r="B1281" s="6">
        <v>3904.9355</v>
      </c>
    </row>
    <row r="1282" spans="1:2" x14ac:dyDescent="0.4">
      <c r="A1282" s="5">
        <v>43181</v>
      </c>
      <c r="B1282" s="6">
        <v>4020.3490000000002</v>
      </c>
    </row>
    <row r="1283" spans="1:2" x14ac:dyDescent="0.4">
      <c r="A1283" s="5">
        <v>43180</v>
      </c>
      <c r="B1283" s="6">
        <v>4061.0502000000001</v>
      </c>
    </row>
    <row r="1284" spans="1:2" x14ac:dyDescent="0.4">
      <c r="A1284" s="5">
        <v>43179</v>
      </c>
      <c r="B1284" s="6">
        <v>4077.7040999999999</v>
      </c>
    </row>
    <row r="1285" spans="1:2" x14ac:dyDescent="0.4">
      <c r="A1285" s="5">
        <v>43178</v>
      </c>
      <c r="B1285" s="6">
        <v>4074.2478999999998</v>
      </c>
    </row>
    <row r="1286" spans="1:2" x14ac:dyDescent="0.4">
      <c r="A1286" s="5">
        <v>43175</v>
      </c>
      <c r="B1286" s="6">
        <v>4056.4225999999999</v>
      </c>
    </row>
    <row r="1287" spans="1:2" x14ac:dyDescent="0.4">
      <c r="A1287" s="5">
        <v>43174</v>
      </c>
      <c r="B1287" s="6">
        <v>4096.1626999999999</v>
      </c>
    </row>
    <row r="1288" spans="1:2" x14ac:dyDescent="0.4">
      <c r="A1288" s="5">
        <v>43173</v>
      </c>
      <c r="B1288" s="6">
        <v>4073.3447000000001</v>
      </c>
    </row>
    <row r="1289" spans="1:2" x14ac:dyDescent="0.4">
      <c r="A1289" s="5">
        <v>43172</v>
      </c>
      <c r="B1289" s="6">
        <v>4091.2532999999999</v>
      </c>
    </row>
    <row r="1290" spans="1:2" x14ac:dyDescent="0.4">
      <c r="A1290" s="5">
        <v>43171</v>
      </c>
      <c r="B1290" s="6">
        <v>4127.6661999999997</v>
      </c>
    </row>
    <row r="1291" spans="1:2" x14ac:dyDescent="0.4">
      <c r="A1291" s="5">
        <v>43168</v>
      </c>
      <c r="B1291" s="6">
        <v>4108.8652000000002</v>
      </c>
    </row>
    <row r="1292" spans="1:2" x14ac:dyDescent="0.4">
      <c r="A1292" s="5">
        <v>43167</v>
      </c>
      <c r="B1292" s="6">
        <v>4077.6001000000001</v>
      </c>
    </row>
    <row r="1293" spans="1:2" x14ac:dyDescent="0.4">
      <c r="A1293" s="5">
        <v>43166</v>
      </c>
      <c r="B1293" s="6">
        <v>4036.6536000000001</v>
      </c>
    </row>
    <row r="1294" spans="1:2" x14ac:dyDescent="0.4">
      <c r="A1294" s="5">
        <v>43165</v>
      </c>
      <c r="B1294" s="6">
        <v>4066.5646999999999</v>
      </c>
    </row>
    <row r="1295" spans="1:2" x14ac:dyDescent="0.4">
      <c r="A1295" s="5">
        <v>43164</v>
      </c>
      <c r="B1295" s="6">
        <v>4018.0970000000002</v>
      </c>
    </row>
    <row r="1296" spans="1:2" x14ac:dyDescent="0.4">
      <c r="A1296" s="5">
        <v>43161</v>
      </c>
      <c r="B1296" s="6">
        <v>4016.4609999999998</v>
      </c>
    </row>
    <row r="1297" spans="1:2" x14ac:dyDescent="0.4">
      <c r="A1297" s="5">
        <v>43160</v>
      </c>
      <c r="B1297" s="6">
        <v>4049.0862999999999</v>
      </c>
    </row>
    <row r="1298" spans="1:2" x14ac:dyDescent="0.4">
      <c r="A1298" s="5">
        <v>43159</v>
      </c>
      <c r="B1298" s="6">
        <v>4023.6415000000002</v>
      </c>
    </row>
    <row r="1299" spans="1:2" x14ac:dyDescent="0.4">
      <c r="A1299" s="5">
        <v>43158</v>
      </c>
      <c r="B1299" s="6">
        <v>4058.9805999999999</v>
      </c>
    </row>
    <row r="1300" spans="1:2" x14ac:dyDescent="0.4">
      <c r="A1300" s="5">
        <v>43157</v>
      </c>
      <c r="B1300" s="6">
        <v>4118.4186</v>
      </c>
    </row>
    <row r="1301" spans="1:2" x14ac:dyDescent="0.4">
      <c r="A1301" s="5">
        <v>43154</v>
      </c>
      <c r="B1301" s="6">
        <v>4071.0889000000002</v>
      </c>
    </row>
    <row r="1302" spans="1:2" x14ac:dyDescent="0.4">
      <c r="A1302" s="5">
        <v>43153</v>
      </c>
      <c r="B1302" s="6">
        <v>4052.7332000000001</v>
      </c>
    </row>
    <row r="1303" spans="1:2" x14ac:dyDescent="0.4">
      <c r="A1303" s="5">
        <v>43145</v>
      </c>
      <c r="B1303" s="6">
        <v>3966.9614000000001</v>
      </c>
    </row>
    <row r="1304" spans="1:2" x14ac:dyDescent="0.4">
      <c r="A1304" s="5">
        <v>43144</v>
      </c>
      <c r="B1304" s="6">
        <v>3935.6324</v>
      </c>
    </row>
    <row r="1305" spans="1:2" x14ac:dyDescent="0.4">
      <c r="A1305" s="5">
        <v>43143</v>
      </c>
      <c r="B1305" s="6">
        <v>3890.1046000000001</v>
      </c>
    </row>
    <row r="1306" spans="1:2" x14ac:dyDescent="0.4">
      <c r="A1306" s="5">
        <v>43140</v>
      </c>
      <c r="B1306" s="6">
        <v>3840.6527000000001</v>
      </c>
    </row>
    <row r="1307" spans="1:2" x14ac:dyDescent="0.4">
      <c r="A1307" s="5">
        <v>43139</v>
      </c>
      <c r="B1307" s="6">
        <v>4012.0472</v>
      </c>
    </row>
    <row r="1308" spans="1:2" x14ac:dyDescent="0.4">
      <c r="A1308" s="5">
        <v>43138</v>
      </c>
      <c r="B1308" s="6">
        <v>4050.4971999999998</v>
      </c>
    </row>
    <row r="1309" spans="1:2" x14ac:dyDescent="0.4">
      <c r="A1309" s="5">
        <v>43137</v>
      </c>
      <c r="B1309" s="6">
        <v>4148.8855999999996</v>
      </c>
    </row>
    <row r="1310" spans="1:2" x14ac:dyDescent="0.4">
      <c r="A1310" s="5">
        <v>43136</v>
      </c>
      <c r="B1310" s="6">
        <v>4274.1463999999996</v>
      </c>
    </row>
    <row r="1311" spans="1:2" x14ac:dyDescent="0.4">
      <c r="A1311" s="5">
        <v>43133</v>
      </c>
      <c r="B1311" s="6">
        <v>4271.2326000000003</v>
      </c>
    </row>
    <row r="1312" spans="1:2" x14ac:dyDescent="0.4">
      <c r="A1312" s="5">
        <v>43132</v>
      </c>
      <c r="B1312" s="6">
        <v>4245.8977999999997</v>
      </c>
    </row>
    <row r="1313" spans="1:2" x14ac:dyDescent="0.4">
      <c r="A1313" s="5">
        <v>43131</v>
      </c>
      <c r="B1313" s="6">
        <v>4275.8986000000004</v>
      </c>
    </row>
    <row r="1314" spans="1:2" x14ac:dyDescent="0.4">
      <c r="A1314" s="5">
        <v>43130</v>
      </c>
      <c r="B1314" s="6">
        <v>4256.1021000000001</v>
      </c>
    </row>
    <row r="1315" spans="1:2" x14ac:dyDescent="0.4">
      <c r="A1315" s="5">
        <v>43129</v>
      </c>
      <c r="B1315" s="6">
        <v>4302.0181000000002</v>
      </c>
    </row>
    <row r="1316" spans="1:2" x14ac:dyDescent="0.4">
      <c r="A1316" s="5">
        <v>43126</v>
      </c>
      <c r="B1316" s="6">
        <v>4381.2996000000003</v>
      </c>
    </row>
    <row r="1317" spans="1:2" x14ac:dyDescent="0.4">
      <c r="A1317" s="5">
        <v>43125</v>
      </c>
      <c r="B1317" s="6">
        <v>4365.0793999999996</v>
      </c>
    </row>
    <row r="1318" spans="1:2" x14ac:dyDescent="0.4">
      <c r="A1318" s="5">
        <v>43124</v>
      </c>
      <c r="B1318" s="6">
        <v>4389.8852999999999</v>
      </c>
    </row>
    <row r="1319" spans="1:2" x14ac:dyDescent="0.4">
      <c r="A1319" s="5">
        <v>43123</v>
      </c>
      <c r="B1319" s="6">
        <v>4382.6129000000001</v>
      </c>
    </row>
    <row r="1320" spans="1:2" x14ac:dyDescent="0.4">
      <c r="A1320" s="5">
        <v>43122</v>
      </c>
      <c r="B1320" s="6">
        <v>4336.5973999999997</v>
      </c>
    </row>
    <row r="1321" spans="1:2" x14ac:dyDescent="0.4">
      <c r="A1321" s="5">
        <v>43119</v>
      </c>
      <c r="B1321" s="6">
        <v>4285.3950000000004</v>
      </c>
    </row>
    <row r="1322" spans="1:2" x14ac:dyDescent="0.4">
      <c r="A1322" s="5">
        <v>43118</v>
      </c>
      <c r="B1322" s="6">
        <v>4271.4168</v>
      </c>
    </row>
    <row r="1323" spans="1:2" x14ac:dyDescent="0.4">
      <c r="A1323" s="5">
        <v>43117</v>
      </c>
      <c r="B1323" s="6">
        <v>4248.1163999999999</v>
      </c>
    </row>
    <row r="1324" spans="1:2" x14ac:dyDescent="0.4">
      <c r="A1324" s="5">
        <v>43116</v>
      </c>
      <c r="B1324" s="6">
        <v>4258.473</v>
      </c>
    </row>
    <row r="1325" spans="1:2" x14ac:dyDescent="0.4">
      <c r="A1325" s="5">
        <v>43115</v>
      </c>
      <c r="B1325" s="6">
        <v>4225.2393000000002</v>
      </c>
    </row>
    <row r="1326" spans="1:2" x14ac:dyDescent="0.4">
      <c r="A1326" s="5">
        <v>43112</v>
      </c>
      <c r="B1326" s="6">
        <v>4225.0010000000002</v>
      </c>
    </row>
    <row r="1327" spans="1:2" x14ac:dyDescent="0.4">
      <c r="A1327" s="5">
        <v>43111</v>
      </c>
      <c r="B1327" s="6">
        <v>4205.5862999999999</v>
      </c>
    </row>
    <row r="1328" spans="1:2" x14ac:dyDescent="0.4">
      <c r="A1328" s="5">
        <v>43110</v>
      </c>
      <c r="B1328" s="6">
        <v>4207.8131999999996</v>
      </c>
    </row>
    <row r="1329" spans="1:2" x14ac:dyDescent="0.4">
      <c r="A1329" s="5">
        <v>43109</v>
      </c>
      <c r="B1329" s="6">
        <v>4189.2977000000001</v>
      </c>
    </row>
    <row r="1330" spans="1:2" x14ac:dyDescent="0.4">
      <c r="A1330" s="5">
        <v>43108</v>
      </c>
      <c r="B1330" s="6">
        <v>4160.1594999999998</v>
      </c>
    </row>
    <row r="1331" spans="1:2" x14ac:dyDescent="0.4">
      <c r="A1331" s="5">
        <v>43105</v>
      </c>
      <c r="B1331" s="6">
        <v>4138.7505000000001</v>
      </c>
    </row>
    <row r="1332" spans="1:2" x14ac:dyDescent="0.4">
      <c r="A1332" s="5">
        <v>43104</v>
      </c>
      <c r="B1332" s="6">
        <v>4128.8118999999997</v>
      </c>
    </row>
    <row r="1333" spans="1:2" x14ac:dyDescent="0.4">
      <c r="A1333" s="5">
        <v>43103</v>
      </c>
      <c r="B1333" s="6">
        <v>4111.3924999999999</v>
      </c>
    </row>
    <row r="1334" spans="1:2" x14ac:dyDescent="0.4">
      <c r="A1334" s="5">
        <v>43102</v>
      </c>
      <c r="B1334" s="6">
        <v>4087.4011999999998</v>
      </c>
    </row>
    <row r="1335" spans="1:2" x14ac:dyDescent="0.4">
      <c r="A1335" s="5">
        <v>43098</v>
      </c>
      <c r="B1335" s="6">
        <v>4030.8548999999998</v>
      </c>
    </row>
    <row r="1336" spans="1:2" x14ac:dyDescent="0.4">
      <c r="A1336" s="5">
        <v>43097</v>
      </c>
      <c r="B1336" s="6">
        <v>4018.8973999999998</v>
      </c>
    </row>
    <row r="1337" spans="1:2" x14ac:dyDescent="0.4">
      <c r="A1337" s="5">
        <v>43096</v>
      </c>
      <c r="B1337" s="6">
        <v>3991.2075</v>
      </c>
    </row>
    <row r="1338" spans="1:2" x14ac:dyDescent="0.4">
      <c r="A1338" s="5">
        <v>43095</v>
      </c>
      <c r="B1338" s="6">
        <v>4053.6224000000002</v>
      </c>
    </row>
    <row r="1339" spans="1:2" x14ac:dyDescent="0.4">
      <c r="A1339" s="5">
        <v>43094</v>
      </c>
      <c r="B1339" s="6">
        <v>4041.5401000000002</v>
      </c>
    </row>
    <row r="1340" spans="1:2" x14ac:dyDescent="0.4">
      <c r="A1340" s="5">
        <v>43091</v>
      </c>
      <c r="B1340" s="6">
        <v>4054.5983999999999</v>
      </c>
    </row>
    <row r="1341" spans="1:2" x14ac:dyDescent="0.4">
      <c r="A1341" s="5">
        <v>43090</v>
      </c>
      <c r="B1341" s="6">
        <v>4067.8485000000001</v>
      </c>
    </row>
    <row r="1342" spans="1:2" x14ac:dyDescent="0.4">
      <c r="A1342" s="5">
        <v>43089</v>
      </c>
      <c r="B1342" s="6">
        <v>4030.4897999999998</v>
      </c>
    </row>
    <row r="1343" spans="1:2" x14ac:dyDescent="0.4">
      <c r="A1343" s="5">
        <v>43088</v>
      </c>
      <c r="B1343" s="6">
        <v>4035.3294000000001</v>
      </c>
    </row>
    <row r="1344" spans="1:2" x14ac:dyDescent="0.4">
      <c r="A1344" s="5">
        <v>43087</v>
      </c>
      <c r="B1344" s="6">
        <v>3985.2914000000001</v>
      </c>
    </row>
    <row r="1345" spans="1:2" x14ac:dyDescent="0.4">
      <c r="A1345" s="5">
        <v>43084</v>
      </c>
      <c r="B1345" s="6">
        <v>3980.8557999999998</v>
      </c>
    </row>
    <row r="1346" spans="1:2" x14ac:dyDescent="0.4">
      <c r="A1346" s="5">
        <v>43083</v>
      </c>
      <c r="B1346" s="6">
        <v>4026.1516000000001</v>
      </c>
    </row>
    <row r="1347" spans="1:2" x14ac:dyDescent="0.4">
      <c r="A1347" s="5">
        <v>43082</v>
      </c>
      <c r="B1347" s="6">
        <v>4050.0927000000001</v>
      </c>
    </row>
    <row r="1348" spans="1:2" x14ac:dyDescent="0.4">
      <c r="A1348" s="5">
        <v>43081</v>
      </c>
      <c r="B1348" s="6">
        <v>4016.0162999999998</v>
      </c>
    </row>
    <row r="1349" spans="1:2" x14ac:dyDescent="0.4">
      <c r="A1349" s="5">
        <v>43080</v>
      </c>
      <c r="B1349" s="6">
        <v>4069.4996999999998</v>
      </c>
    </row>
    <row r="1350" spans="1:2" x14ac:dyDescent="0.4">
      <c r="A1350" s="5">
        <v>43077</v>
      </c>
      <c r="B1350" s="6">
        <v>4003.3791999999999</v>
      </c>
    </row>
    <row r="1351" spans="1:2" x14ac:dyDescent="0.4">
      <c r="A1351" s="5">
        <v>43076</v>
      </c>
      <c r="B1351" s="6">
        <v>3971.0569</v>
      </c>
    </row>
    <row r="1352" spans="1:2" x14ac:dyDescent="0.4">
      <c r="A1352" s="5">
        <v>43075</v>
      </c>
      <c r="B1352" s="6">
        <v>4015.8211000000001</v>
      </c>
    </row>
    <row r="1353" spans="1:2" x14ac:dyDescent="0.4">
      <c r="A1353" s="5">
        <v>43074</v>
      </c>
      <c r="B1353" s="6">
        <v>4040.1704</v>
      </c>
    </row>
    <row r="1354" spans="1:2" x14ac:dyDescent="0.4">
      <c r="A1354" s="5">
        <v>43073</v>
      </c>
      <c r="B1354" s="6">
        <v>4018.8571000000002</v>
      </c>
    </row>
    <row r="1355" spans="1:2" x14ac:dyDescent="0.4">
      <c r="A1355" s="5">
        <v>43070</v>
      </c>
      <c r="B1355" s="6">
        <v>3998.1365000000001</v>
      </c>
    </row>
    <row r="1356" spans="1:2" x14ac:dyDescent="0.4">
      <c r="A1356" s="5">
        <v>43069</v>
      </c>
      <c r="B1356" s="6">
        <v>4006.0992999999999</v>
      </c>
    </row>
    <row r="1357" spans="1:2" x14ac:dyDescent="0.4">
      <c r="A1357" s="5">
        <v>43068</v>
      </c>
      <c r="B1357" s="6">
        <v>4053.7529</v>
      </c>
    </row>
    <row r="1358" spans="1:2" x14ac:dyDescent="0.4">
      <c r="A1358" s="5">
        <v>43067</v>
      </c>
      <c r="B1358" s="6">
        <v>4055.8235</v>
      </c>
    </row>
    <row r="1359" spans="1:2" x14ac:dyDescent="0.4">
      <c r="A1359" s="5">
        <v>43066</v>
      </c>
      <c r="B1359" s="6">
        <v>4049.9475000000002</v>
      </c>
    </row>
    <row r="1360" spans="1:2" x14ac:dyDescent="0.4">
      <c r="A1360" s="5">
        <v>43063</v>
      </c>
      <c r="B1360" s="6">
        <v>4104.2034000000003</v>
      </c>
    </row>
    <row r="1361" spans="1:2" x14ac:dyDescent="0.4">
      <c r="A1361" s="5">
        <v>43062</v>
      </c>
      <c r="B1361" s="6">
        <v>4102.3966</v>
      </c>
    </row>
    <row r="1362" spans="1:2" x14ac:dyDescent="0.4">
      <c r="A1362" s="5">
        <v>43061</v>
      </c>
      <c r="B1362" s="6">
        <v>4227.5666000000001</v>
      </c>
    </row>
    <row r="1363" spans="1:2" x14ac:dyDescent="0.4">
      <c r="A1363" s="5">
        <v>43060</v>
      </c>
      <c r="B1363" s="6">
        <v>4217.7015000000001</v>
      </c>
    </row>
    <row r="1364" spans="1:2" x14ac:dyDescent="0.4">
      <c r="A1364" s="5">
        <v>43059</v>
      </c>
      <c r="B1364" s="6">
        <v>4143.8334000000004</v>
      </c>
    </row>
    <row r="1365" spans="1:2" x14ac:dyDescent="0.4">
      <c r="A1365" s="5">
        <v>43056</v>
      </c>
      <c r="B1365" s="6">
        <v>4120.8508000000002</v>
      </c>
    </row>
    <row r="1366" spans="1:2" x14ac:dyDescent="0.4">
      <c r="A1366" s="5">
        <v>43055</v>
      </c>
      <c r="B1366" s="6">
        <v>4105.0122000000001</v>
      </c>
    </row>
    <row r="1367" spans="1:2" x14ac:dyDescent="0.4">
      <c r="A1367" s="5">
        <v>43054</v>
      </c>
      <c r="B1367" s="6">
        <v>4073.6696000000002</v>
      </c>
    </row>
    <row r="1368" spans="1:2" x14ac:dyDescent="0.4">
      <c r="A1368" s="5">
        <v>43053</v>
      </c>
      <c r="B1368" s="6">
        <v>4099.3509999999997</v>
      </c>
    </row>
    <row r="1369" spans="1:2" x14ac:dyDescent="0.4">
      <c r="A1369" s="5">
        <v>43052</v>
      </c>
      <c r="B1369" s="6">
        <v>4128.0733</v>
      </c>
    </row>
    <row r="1370" spans="1:2" x14ac:dyDescent="0.4">
      <c r="A1370" s="5">
        <v>43049</v>
      </c>
      <c r="B1370" s="6">
        <v>4111.9111999999996</v>
      </c>
    </row>
    <row r="1371" spans="1:2" x14ac:dyDescent="0.4">
      <c r="A1371" s="5">
        <v>43048</v>
      </c>
      <c r="B1371" s="6">
        <v>4075.8998000000001</v>
      </c>
    </row>
    <row r="1372" spans="1:2" x14ac:dyDescent="0.4">
      <c r="A1372" s="5">
        <v>43047</v>
      </c>
      <c r="B1372" s="6">
        <v>4048.0057000000002</v>
      </c>
    </row>
    <row r="1373" spans="1:2" x14ac:dyDescent="0.4">
      <c r="A1373" s="5">
        <v>43046</v>
      </c>
      <c r="B1373" s="6">
        <v>4054.2465000000002</v>
      </c>
    </row>
    <row r="1374" spans="1:2" x14ac:dyDescent="0.4">
      <c r="A1374" s="5">
        <v>43045</v>
      </c>
      <c r="B1374" s="6">
        <v>4020.8896</v>
      </c>
    </row>
    <row r="1375" spans="1:2" x14ac:dyDescent="0.4">
      <c r="A1375" s="5">
        <v>43042</v>
      </c>
      <c r="B1375" s="6">
        <v>3992.6979000000001</v>
      </c>
    </row>
    <row r="1376" spans="1:2" x14ac:dyDescent="0.4">
      <c r="A1376" s="5">
        <v>43041</v>
      </c>
      <c r="B1376" s="6">
        <v>3997.1343000000002</v>
      </c>
    </row>
    <row r="1377" spans="1:2" x14ac:dyDescent="0.4">
      <c r="A1377" s="5">
        <v>43040</v>
      </c>
      <c r="B1377" s="6">
        <v>3996.6221</v>
      </c>
    </row>
    <row r="1378" spans="1:2" x14ac:dyDescent="0.4">
      <c r="A1378" s="5">
        <v>43039</v>
      </c>
      <c r="B1378" s="6">
        <v>4006.7179000000001</v>
      </c>
    </row>
    <row r="1379" spans="1:2" x14ac:dyDescent="0.4">
      <c r="A1379" s="5">
        <v>43038</v>
      </c>
      <c r="B1379" s="6">
        <v>4009.7217999999998</v>
      </c>
    </row>
    <row r="1380" spans="1:2" x14ac:dyDescent="0.4">
      <c r="A1380" s="5">
        <v>43035</v>
      </c>
      <c r="B1380" s="6">
        <v>4021.9675999999999</v>
      </c>
    </row>
    <row r="1381" spans="1:2" x14ac:dyDescent="0.4">
      <c r="A1381" s="5">
        <v>43034</v>
      </c>
      <c r="B1381" s="6">
        <v>3993.5752000000002</v>
      </c>
    </row>
    <row r="1382" spans="1:2" x14ac:dyDescent="0.4">
      <c r="A1382" s="5">
        <v>43033</v>
      </c>
      <c r="B1382" s="6">
        <v>3976.9490000000001</v>
      </c>
    </row>
    <row r="1383" spans="1:2" x14ac:dyDescent="0.4">
      <c r="A1383" s="5">
        <v>43032</v>
      </c>
      <c r="B1383" s="6">
        <v>3959.3953000000001</v>
      </c>
    </row>
    <row r="1384" spans="1:2" x14ac:dyDescent="0.4">
      <c r="A1384" s="5">
        <v>43031</v>
      </c>
      <c r="B1384" s="6">
        <v>3930.7981</v>
      </c>
    </row>
    <row r="1385" spans="1:2" x14ac:dyDescent="0.4">
      <c r="A1385" s="5">
        <v>43028</v>
      </c>
      <c r="B1385" s="6">
        <v>3926.8519999999999</v>
      </c>
    </row>
    <row r="1386" spans="1:2" x14ac:dyDescent="0.4">
      <c r="A1386" s="5">
        <v>43027</v>
      </c>
      <c r="B1386" s="6">
        <v>3931.2494999999999</v>
      </c>
    </row>
    <row r="1387" spans="1:2" x14ac:dyDescent="0.4">
      <c r="A1387" s="5">
        <v>43026</v>
      </c>
      <c r="B1387" s="6">
        <v>3944.1626000000001</v>
      </c>
    </row>
    <row r="1388" spans="1:2" x14ac:dyDescent="0.4">
      <c r="A1388" s="5">
        <v>43025</v>
      </c>
      <c r="B1388" s="6">
        <v>3913.0688</v>
      </c>
    </row>
    <row r="1389" spans="1:2" x14ac:dyDescent="0.4">
      <c r="A1389" s="5">
        <v>43024</v>
      </c>
      <c r="B1389" s="6">
        <v>3913.4461999999999</v>
      </c>
    </row>
    <row r="1390" spans="1:2" x14ac:dyDescent="0.4">
      <c r="A1390" s="5">
        <v>43021</v>
      </c>
      <c r="B1390" s="6">
        <v>3921.0016999999998</v>
      </c>
    </row>
    <row r="1391" spans="1:2" x14ac:dyDescent="0.4">
      <c r="A1391" s="5">
        <v>43020</v>
      </c>
      <c r="B1391" s="6">
        <v>3912.9535999999998</v>
      </c>
    </row>
    <row r="1392" spans="1:2" x14ac:dyDescent="0.4">
      <c r="A1392" s="5">
        <v>43019</v>
      </c>
      <c r="B1392" s="6">
        <v>3902.6867999999999</v>
      </c>
    </row>
    <row r="1393" spans="1:2" x14ac:dyDescent="0.4">
      <c r="A1393" s="5">
        <v>43018</v>
      </c>
      <c r="B1393" s="6">
        <v>3889.8636999999999</v>
      </c>
    </row>
    <row r="1394" spans="1:2" x14ac:dyDescent="0.4">
      <c r="A1394" s="5">
        <v>43017</v>
      </c>
      <c r="B1394" s="6">
        <v>3882.2076000000002</v>
      </c>
    </row>
    <row r="1395" spans="1:2" x14ac:dyDescent="0.4">
      <c r="A1395" s="5">
        <v>43007</v>
      </c>
      <c r="B1395" s="6">
        <v>3836.5012999999999</v>
      </c>
    </row>
    <row r="1396" spans="1:2" x14ac:dyDescent="0.4">
      <c r="A1396" s="5">
        <v>43006</v>
      </c>
      <c r="B1396" s="6">
        <v>3822.5385999999999</v>
      </c>
    </row>
    <row r="1397" spans="1:2" x14ac:dyDescent="0.4">
      <c r="A1397" s="5">
        <v>43005</v>
      </c>
      <c r="B1397" s="6">
        <v>3821.2</v>
      </c>
    </row>
    <row r="1398" spans="1:2" x14ac:dyDescent="0.4">
      <c r="A1398" s="5">
        <v>43004</v>
      </c>
      <c r="B1398" s="6">
        <v>3820.7815999999998</v>
      </c>
    </row>
    <row r="1399" spans="1:2" x14ac:dyDescent="0.4">
      <c r="A1399" s="5">
        <v>43003</v>
      </c>
      <c r="B1399" s="6">
        <v>3817.7914999999998</v>
      </c>
    </row>
    <row r="1400" spans="1:2" x14ac:dyDescent="0.4">
      <c r="A1400" s="5">
        <v>43000</v>
      </c>
      <c r="B1400" s="6">
        <v>3837.7303999999999</v>
      </c>
    </row>
    <row r="1401" spans="1:2" x14ac:dyDescent="0.4">
      <c r="A1401" s="5">
        <v>42999</v>
      </c>
      <c r="B1401" s="6">
        <v>3837.8175999999999</v>
      </c>
    </row>
    <row r="1402" spans="1:2" x14ac:dyDescent="0.4">
      <c r="A1402" s="5">
        <v>42998</v>
      </c>
      <c r="B1402" s="6">
        <v>3842.4353000000001</v>
      </c>
    </row>
    <row r="1403" spans="1:2" x14ac:dyDescent="0.4">
      <c r="A1403" s="5">
        <v>42997</v>
      </c>
      <c r="B1403" s="6">
        <v>3832.1161000000002</v>
      </c>
    </row>
    <row r="1404" spans="1:2" x14ac:dyDescent="0.4">
      <c r="A1404" s="5">
        <v>42996</v>
      </c>
      <c r="B1404" s="6">
        <v>3843.1428000000001</v>
      </c>
    </row>
    <row r="1405" spans="1:2" x14ac:dyDescent="0.4">
      <c r="A1405" s="5">
        <v>42993</v>
      </c>
      <c r="B1405" s="6">
        <v>3831.2964999999999</v>
      </c>
    </row>
    <row r="1406" spans="1:2" x14ac:dyDescent="0.4">
      <c r="A1406" s="5">
        <v>42992</v>
      </c>
      <c r="B1406" s="6">
        <v>3829.9553999999998</v>
      </c>
    </row>
    <row r="1407" spans="1:2" x14ac:dyDescent="0.4">
      <c r="A1407" s="5">
        <v>42991</v>
      </c>
      <c r="B1407" s="6">
        <v>3842.6061</v>
      </c>
    </row>
    <row r="1408" spans="1:2" x14ac:dyDescent="0.4">
      <c r="A1408" s="5">
        <v>42990</v>
      </c>
      <c r="B1408" s="6">
        <v>3837.9340999999999</v>
      </c>
    </row>
    <row r="1409" spans="1:2" x14ac:dyDescent="0.4">
      <c r="A1409" s="5">
        <v>42989</v>
      </c>
      <c r="B1409" s="6">
        <v>3825.6453000000001</v>
      </c>
    </row>
    <row r="1410" spans="1:2" x14ac:dyDescent="0.4">
      <c r="A1410" s="5">
        <v>42986</v>
      </c>
      <c r="B1410" s="6">
        <v>3825.9895000000001</v>
      </c>
    </row>
    <row r="1411" spans="1:2" x14ac:dyDescent="0.4">
      <c r="A1411" s="5">
        <v>42985</v>
      </c>
      <c r="B1411" s="6">
        <v>3829.8712999999998</v>
      </c>
    </row>
    <row r="1412" spans="1:2" x14ac:dyDescent="0.4">
      <c r="A1412" s="5">
        <v>42984</v>
      </c>
      <c r="B1412" s="6">
        <v>3849.4499000000001</v>
      </c>
    </row>
    <row r="1413" spans="1:2" x14ac:dyDescent="0.4">
      <c r="A1413" s="5">
        <v>42983</v>
      </c>
      <c r="B1413" s="6">
        <v>3857.0464000000002</v>
      </c>
    </row>
    <row r="1414" spans="1:2" x14ac:dyDescent="0.4">
      <c r="A1414" s="5">
        <v>42982</v>
      </c>
      <c r="B1414" s="6">
        <v>3845.6163000000001</v>
      </c>
    </row>
    <row r="1415" spans="1:2" x14ac:dyDescent="0.4">
      <c r="A1415" s="5">
        <v>42979</v>
      </c>
      <c r="B1415" s="6">
        <v>3830.5383000000002</v>
      </c>
    </row>
    <row r="1416" spans="1:2" x14ac:dyDescent="0.4">
      <c r="A1416" s="5">
        <v>42978</v>
      </c>
      <c r="B1416" s="6">
        <v>3822.0927999999999</v>
      </c>
    </row>
    <row r="1417" spans="1:2" x14ac:dyDescent="0.4">
      <c r="A1417" s="5">
        <v>42977</v>
      </c>
      <c r="B1417" s="6">
        <v>3834.3004999999998</v>
      </c>
    </row>
    <row r="1418" spans="1:2" x14ac:dyDescent="0.4">
      <c r="A1418" s="5">
        <v>42976</v>
      </c>
      <c r="B1418" s="6">
        <v>3834.5376000000001</v>
      </c>
    </row>
    <row r="1419" spans="1:2" x14ac:dyDescent="0.4">
      <c r="A1419" s="5">
        <v>42975</v>
      </c>
      <c r="B1419" s="6">
        <v>3842.7118999999998</v>
      </c>
    </row>
    <row r="1420" spans="1:2" x14ac:dyDescent="0.4">
      <c r="A1420" s="5">
        <v>42972</v>
      </c>
      <c r="B1420" s="6">
        <v>3795.7543999999998</v>
      </c>
    </row>
    <row r="1421" spans="1:2" x14ac:dyDescent="0.4">
      <c r="A1421" s="5">
        <v>42971</v>
      </c>
      <c r="B1421" s="6">
        <v>3734.6457999999998</v>
      </c>
    </row>
    <row r="1422" spans="1:2" x14ac:dyDescent="0.4">
      <c r="A1422" s="5">
        <v>42970</v>
      </c>
      <c r="B1422" s="6">
        <v>3756.0884000000001</v>
      </c>
    </row>
    <row r="1423" spans="1:2" x14ac:dyDescent="0.4">
      <c r="A1423" s="5">
        <v>42969</v>
      </c>
      <c r="B1423" s="6">
        <v>3752.2979999999998</v>
      </c>
    </row>
    <row r="1424" spans="1:2" x14ac:dyDescent="0.4">
      <c r="A1424" s="5">
        <v>42968</v>
      </c>
      <c r="B1424" s="6">
        <v>3740.9940999999999</v>
      </c>
    </row>
    <row r="1425" spans="1:2" x14ac:dyDescent="0.4">
      <c r="A1425" s="5">
        <v>42965</v>
      </c>
      <c r="B1425" s="6">
        <v>3724.6747999999998</v>
      </c>
    </row>
    <row r="1426" spans="1:2" x14ac:dyDescent="0.4">
      <c r="A1426" s="5">
        <v>42964</v>
      </c>
      <c r="B1426" s="6">
        <v>3721.277</v>
      </c>
    </row>
    <row r="1427" spans="1:2" x14ac:dyDescent="0.4">
      <c r="A1427" s="5">
        <v>42963</v>
      </c>
      <c r="B1427" s="6">
        <v>3701.4207000000001</v>
      </c>
    </row>
    <row r="1428" spans="1:2" x14ac:dyDescent="0.4">
      <c r="A1428" s="5">
        <v>42962</v>
      </c>
      <c r="B1428" s="6">
        <v>3706.0565999999999</v>
      </c>
    </row>
    <row r="1429" spans="1:2" x14ac:dyDescent="0.4">
      <c r="A1429" s="5">
        <v>42961</v>
      </c>
      <c r="B1429" s="6">
        <v>3694.6831000000002</v>
      </c>
    </row>
    <row r="1430" spans="1:2" x14ac:dyDescent="0.4">
      <c r="A1430" s="5">
        <v>42958</v>
      </c>
      <c r="B1430" s="6">
        <v>3647.3503000000001</v>
      </c>
    </row>
    <row r="1431" spans="1:2" x14ac:dyDescent="0.4">
      <c r="A1431" s="5">
        <v>42957</v>
      </c>
      <c r="B1431" s="6">
        <v>3715.9207999999999</v>
      </c>
    </row>
    <row r="1432" spans="1:2" x14ac:dyDescent="0.4">
      <c r="A1432" s="5">
        <v>42956</v>
      </c>
      <c r="B1432" s="6">
        <v>3731.0439999999999</v>
      </c>
    </row>
    <row r="1433" spans="1:2" x14ac:dyDescent="0.4">
      <c r="A1433" s="5">
        <v>42955</v>
      </c>
      <c r="B1433" s="6">
        <v>3732.2129</v>
      </c>
    </row>
    <row r="1434" spans="1:2" x14ac:dyDescent="0.4">
      <c r="A1434" s="5">
        <v>42954</v>
      </c>
      <c r="B1434" s="6">
        <v>3726.7948000000001</v>
      </c>
    </row>
    <row r="1435" spans="1:2" x14ac:dyDescent="0.4">
      <c r="A1435" s="5">
        <v>42951</v>
      </c>
      <c r="B1435" s="6">
        <v>3707.5796</v>
      </c>
    </row>
    <row r="1436" spans="1:2" x14ac:dyDescent="0.4">
      <c r="A1436" s="5">
        <v>42950</v>
      </c>
      <c r="B1436" s="6">
        <v>3727.8263999999999</v>
      </c>
    </row>
    <row r="1437" spans="1:2" x14ac:dyDescent="0.4">
      <c r="A1437" s="5">
        <v>42949</v>
      </c>
      <c r="B1437" s="6">
        <v>3760.8525</v>
      </c>
    </row>
    <row r="1438" spans="1:2" x14ac:dyDescent="0.4">
      <c r="A1438" s="5">
        <v>42948</v>
      </c>
      <c r="B1438" s="6">
        <v>3770.3827999999999</v>
      </c>
    </row>
    <row r="1439" spans="1:2" x14ac:dyDescent="0.4">
      <c r="A1439" s="5">
        <v>42947</v>
      </c>
      <c r="B1439" s="6">
        <v>3737.8732</v>
      </c>
    </row>
    <row r="1440" spans="1:2" x14ac:dyDescent="0.4">
      <c r="A1440" s="5">
        <v>42944</v>
      </c>
      <c r="B1440" s="6">
        <v>3721.8914</v>
      </c>
    </row>
    <row r="1441" spans="1:2" x14ac:dyDescent="0.4">
      <c r="A1441" s="5">
        <v>42943</v>
      </c>
      <c r="B1441" s="6">
        <v>3712.1947</v>
      </c>
    </row>
    <row r="1442" spans="1:2" x14ac:dyDescent="0.4">
      <c r="A1442" s="5">
        <v>42942</v>
      </c>
      <c r="B1442" s="6">
        <v>3705.3883999999998</v>
      </c>
    </row>
    <row r="1443" spans="1:2" x14ac:dyDescent="0.4">
      <c r="A1443" s="5">
        <v>42941</v>
      </c>
      <c r="B1443" s="6">
        <v>3719.5590000000002</v>
      </c>
    </row>
    <row r="1444" spans="1:2" x14ac:dyDescent="0.4">
      <c r="A1444" s="5">
        <v>42940</v>
      </c>
      <c r="B1444" s="6">
        <v>3743.4686000000002</v>
      </c>
    </row>
    <row r="1445" spans="1:2" x14ac:dyDescent="0.4">
      <c r="A1445" s="5">
        <v>42937</v>
      </c>
      <c r="B1445" s="6">
        <v>3728.5976000000001</v>
      </c>
    </row>
    <row r="1446" spans="1:2" x14ac:dyDescent="0.4">
      <c r="A1446" s="5">
        <v>42936</v>
      </c>
      <c r="B1446" s="6">
        <v>3747.8843000000002</v>
      </c>
    </row>
    <row r="1447" spans="1:2" x14ac:dyDescent="0.4">
      <c r="A1447" s="5">
        <v>42935</v>
      </c>
      <c r="B1447" s="6">
        <v>3729.7465999999999</v>
      </c>
    </row>
    <row r="1448" spans="1:2" x14ac:dyDescent="0.4">
      <c r="A1448" s="5">
        <v>42934</v>
      </c>
      <c r="B1448" s="6">
        <v>3667.1806999999999</v>
      </c>
    </row>
    <row r="1449" spans="1:2" x14ac:dyDescent="0.4">
      <c r="A1449" s="5">
        <v>42933</v>
      </c>
      <c r="B1449" s="6">
        <v>3663.5574999999999</v>
      </c>
    </row>
    <row r="1450" spans="1:2" x14ac:dyDescent="0.4">
      <c r="A1450" s="5">
        <v>42930</v>
      </c>
      <c r="B1450" s="6">
        <v>3703.0940000000001</v>
      </c>
    </row>
    <row r="1451" spans="1:2" x14ac:dyDescent="0.4">
      <c r="A1451" s="5">
        <v>42929</v>
      </c>
      <c r="B1451" s="6">
        <v>3686.9205000000002</v>
      </c>
    </row>
    <row r="1452" spans="1:2" x14ac:dyDescent="0.4">
      <c r="A1452" s="5">
        <v>42928</v>
      </c>
      <c r="B1452" s="6">
        <v>3658.8236000000002</v>
      </c>
    </row>
    <row r="1453" spans="1:2" x14ac:dyDescent="0.4">
      <c r="A1453" s="5">
        <v>42927</v>
      </c>
      <c r="B1453" s="6">
        <v>3670.8085999999998</v>
      </c>
    </row>
    <row r="1454" spans="1:2" x14ac:dyDescent="0.4">
      <c r="A1454" s="5">
        <v>42926</v>
      </c>
      <c r="B1454" s="6">
        <v>3653.6867999999999</v>
      </c>
    </row>
    <row r="1455" spans="1:2" x14ac:dyDescent="0.4">
      <c r="A1455" s="5">
        <v>42923</v>
      </c>
      <c r="B1455" s="6">
        <v>3655.9292999999998</v>
      </c>
    </row>
    <row r="1456" spans="1:2" x14ac:dyDescent="0.4">
      <c r="A1456" s="5">
        <v>42922</v>
      </c>
      <c r="B1456" s="6">
        <v>3660.0967000000001</v>
      </c>
    </row>
    <row r="1457" spans="1:2" x14ac:dyDescent="0.4">
      <c r="A1457" s="5">
        <v>42921</v>
      </c>
      <c r="B1457" s="6">
        <v>3659.6795000000002</v>
      </c>
    </row>
    <row r="1458" spans="1:2" x14ac:dyDescent="0.4">
      <c r="A1458" s="5">
        <v>42920</v>
      </c>
      <c r="B1458" s="6">
        <v>3619.9841000000001</v>
      </c>
    </row>
    <row r="1459" spans="1:2" x14ac:dyDescent="0.4">
      <c r="A1459" s="5">
        <v>42919</v>
      </c>
      <c r="B1459" s="6">
        <v>3650.8463000000002</v>
      </c>
    </row>
    <row r="1460" spans="1:2" x14ac:dyDescent="0.4">
      <c r="A1460" s="5">
        <v>42916</v>
      </c>
      <c r="B1460" s="6">
        <v>3666.7977000000001</v>
      </c>
    </row>
    <row r="1461" spans="1:2" x14ac:dyDescent="0.4">
      <c r="A1461" s="5">
        <v>42915</v>
      </c>
      <c r="B1461" s="6">
        <v>3668.8279000000002</v>
      </c>
    </row>
    <row r="1462" spans="1:2" x14ac:dyDescent="0.4">
      <c r="A1462" s="5">
        <v>42914</v>
      </c>
      <c r="B1462" s="6">
        <v>3646.1666</v>
      </c>
    </row>
    <row r="1463" spans="1:2" x14ac:dyDescent="0.4">
      <c r="A1463" s="5">
        <v>42913</v>
      </c>
      <c r="B1463" s="6">
        <v>3674.7152000000001</v>
      </c>
    </row>
    <row r="1464" spans="1:2" x14ac:dyDescent="0.4">
      <c r="A1464" s="5">
        <v>42912</v>
      </c>
      <c r="B1464" s="6">
        <v>3668.0918999999999</v>
      </c>
    </row>
    <row r="1465" spans="1:2" x14ac:dyDescent="0.4">
      <c r="A1465" s="5">
        <v>42909</v>
      </c>
      <c r="B1465" s="6">
        <v>3622.8831</v>
      </c>
    </row>
    <row r="1466" spans="1:2" x14ac:dyDescent="0.4">
      <c r="A1466" s="5">
        <v>42908</v>
      </c>
      <c r="B1466" s="6">
        <v>3590.3425000000002</v>
      </c>
    </row>
    <row r="1467" spans="1:2" x14ac:dyDescent="0.4">
      <c r="A1467" s="5">
        <v>42907</v>
      </c>
      <c r="B1467" s="6">
        <v>3587.9549999999999</v>
      </c>
    </row>
    <row r="1468" spans="1:2" x14ac:dyDescent="0.4">
      <c r="A1468" s="5">
        <v>42906</v>
      </c>
      <c r="B1468" s="6">
        <v>3546.4940000000001</v>
      </c>
    </row>
    <row r="1469" spans="1:2" x14ac:dyDescent="0.4">
      <c r="A1469" s="5">
        <v>42905</v>
      </c>
      <c r="B1469" s="6">
        <v>3553.6653000000001</v>
      </c>
    </row>
    <row r="1470" spans="1:2" x14ac:dyDescent="0.4">
      <c r="A1470" s="5">
        <v>42902</v>
      </c>
      <c r="B1470" s="6">
        <v>3518.7611000000002</v>
      </c>
    </row>
    <row r="1471" spans="1:2" x14ac:dyDescent="0.4">
      <c r="A1471" s="5">
        <v>42901</v>
      </c>
      <c r="B1471" s="6">
        <v>3528.7926000000002</v>
      </c>
    </row>
    <row r="1472" spans="1:2" x14ac:dyDescent="0.4">
      <c r="A1472" s="5">
        <v>42900</v>
      </c>
      <c r="B1472" s="6">
        <v>3535.2986999999998</v>
      </c>
    </row>
    <row r="1473" spans="1:2" x14ac:dyDescent="0.4">
      <c r="A1473" s="5">
        <v>42899</v>
      </c>
      <c r="B1473" s="6">
        <v>3582.2674000000002</v>
      </c>
    </row>
    <row r="1474" spans="1:2" x14ac:dyDescent="0.4">
      <c r="A1474" s="5">
        <v>42898</v>
      </c>
      <c r="B1474" s="6">
        <v>3574.3894</v>
      </c>
    </row>
    <row r="1475" spans="1:2" x14ac:dyDescent="0.4">
      <c r="A1475" s="5">
        <v>42895</v>
      </c>
      <c r="B1475" s="6">
        <v>3576.1703000000002</v>
      </c>
    </row>
    <row r="1476" spans="1:2" x14ac:dyDescent="0.4">
      <c r="A1476" s="5">
        <v>42894</v>
      </c>
      <c r="B1476" s="6">
        <v>3560.9785999999999</v>
      </c>
    </row>
    <row r="1477" spans="1:2" x14ac:dyDescent="0.4">
      <c r="A1477" s="5">
        <v>42893</v>
      </c>
      <c r="B1477" s="6">
        <v>3533.8717999999999</v>
      </c>
    </row>
    <row r="1478" spans="1:2" x14ac:dyDescent="0.4">
      <c r="A1478" s="5">
        <v>42892</v>
      </c>
      <c r="B1478" s="6">
        <v>3492.8816000000002</v>
      </c>
    </row>
    <row r="1479" spans="1:2" x14ac:dyDescent="0.4">
      <c r="A1479" s="5">
        <v>42891</v>
      </c>
      <c r="B1479" s="6">
        <v>3468.7538</v>
      </c>
    </row>
    <row r="1480" spans="1:2" x14ac:dyDescent="0.4">
      <c r="A1480" s="5">
        <v>42888</v>
      </c>
      <c r="B1480" s="6">
        <v>3486.5074</v>
      </c>
    </row>
    <row r="1481" spans="1:2" x14ac:dyDescent="0.4">
      <c r="A1481" s="5">
        <v>42887</v>
      </c>
      <c r="B1481" s="6">
        <v>3497.7381999999998</v>
      </c>
    </row>
    <row r="1482" spans="1:2" x14ac:dyDescent="0.4">
      <c r="A1482" s="5">
        <v>42886</v>
      </c>
      <c r="B1482" s="6">
        <v>3492.8845000000001</v>
      </c>
    </row>
    <row r="1483" spans="1:2" x14ac:dyDescent="0.4">
      <c r="A1483" s="5">
        <v>42881</v>
      </c>
      <c r="B1483" s="6">
        <v>3480.4344999999998</v>
      </c>
    </row>
    <row r="1484" spans="1:2" x14ac:dyDescent="0.4">
      <c r="A1484" s="5">
        <v>42880</v>
      </c>
      <c r="B1484" s="6">
        <v>3485.6581000000001</v>
      </c>
    </row>
    <row r="1485" spans="1:2" x14ac:dyDescent="0.4">
      <c r="A1485" s="5">
        <v>42879</v>
      </c>
      <c r="B1485" s="6">
        <v>3424.1669000000002</v>
      </c>
    </row>
    <row r="1486" spans="1:2" x14ac:dyDescent="0.4">
      <c r="A1486" s="5">
        <v>42878</v>
      </c>
      <c r="B1486" s="6">
        <v>3424.194</v>
      </c>
    </row>
    <row r="1487" spans="1:2" x14ac:dyDescent="0.4">
      <c r="A1487" s="5">
        <v>42877</v>
      </c>
      <c r="B1487" s="6">
        <v>3411.2386999999999</v>
      </c>
    </row>
    <row r="1488" spans="1:2" x14ac:dyDescent="0.4">
      <c r="A1488" s="5">
        <v>42874</v>
      </c>
      <c r="B1488" s="6">
        <v>3403.8492000000001</v>
      </c>
    </row>
    <row r="1489" spans="1:2" x14ac:dyDescent="0.4">
      <c r="A1489" s="5">
        <v>42873</v>
      </c>
      <c r="B1489" s="6">
        <v>3398.1127000000001</v>
      </c>
    </row>
    <row r="1490" spans="1:2" x14ac:dyDescent="0.4">
      <c r="A1490" s="5">
        <v>42872</v>
      </c>
      <c r="B1490" s="6">
        <v>3409.9656</v>
      </c>
    </row>
    <row r="1491" spans="1:2" x14ac:dyDescent="0.4">
      <c r="A1491" s="5">
        <v>42871</v>
      </c>
      <c r="B1491" s="6">
        <v>3428.6491000000001</v>
      </c>
    </row>
    <row r="1492" spans="1:2" x14ac:dyDescent="0.4">
      <c r="A1492" s="5">
        <v>42870</v>
      </c>
      <c r="B1492" s="6">
        <v>3399.1936999999998</v>
      </c>
    </row>
    <row r="1493" spans="1:2" x14ac:dyDescent="0.4">
      <c r="A1493" s="5">
        <v>42867</v>
      </c>
      <c r="B1493" s="6">
        <v>3385.3787000000002</v>
      </c>
    </row>
    <row r="1494" spans="1:2" x14ac:dyDescent="0.4">
      <c r="A1494" s="5">
        <v>42866</v>
      </c>
      <c r="B1494" s="6">
        <v>3356.6459</v>
      </c>
    </row>
    <row r="1495" spans="1:2" x14ac:dyDescent="0.4">
      <c r="A1495" s="5">
        <v>42865</v>
      </c>
      <c r="B1495" s="6">
        <v>3337.7006999999999</v>
      </c>
    </row>
    <row r="1496" spans="1:2" x14ac:dyDescent="0.4">
      <c r="A1496" s="5">
        <v>42864</v>
      </c>
      <c r="B1496" s="6">
        <v>3352.5324000000001</v>
      </c>
    </row>
    <row r="1497" spans="1:2" x14ac:dyDescent="0.4">
      <c r="A1497" s="5">
        <v>42863</v>
      </c>
      <c r="B1497" s="6">
        <v>3358.8125</v>
      </c>
    </row>
    <row r="1498" spans="1:2" x14ac:dyDescent="0.4">
      <c r="A1498" s="5">
        <v>42860</v>
      </c>
      <c r="B1498" s="6">
        <v>3382.5502000000001</v>
      </c>
    </row>
    <row r="1499" spans="1:2" x14ac:dyDescent="0.4">
      <c r="A1499" s="5">
        <v>42859</v>
      </c>
      <c r="B1499" s="6">
        <v>3404.3863999999999</v>
      </c>
    </row>
    <row r="1500" spans="1:2" x14ac:dyDescent="0.4">
      <c r="A1500" s="5">
        <v>42858</v>
      </c>
      <c r="B1500" s="6">
        <v>3413.1282000000001</v>
      </c>
    </row>
    <row r="1501" spans="1:2" x14ac:dyDescent="0.4">
      <c r="A1501" s="5">
        <v>42857</v>
      </c>
      <c r="B1501" s="6">
        <v>3426.5765999999999</v>
      </c>
    </row>
    <row r="1502" spans="1:2" x14ac:dyDescent="0.4">
      <c r="A1502" s="5">
        <v>42853</v>
      </c>
      <c r="B1502" s="6">
        <v>3439.7530000000002</v>
      </c>
    </row>
    <row r="1503" spans="1:2" x14ac:dyDescent="0.4">
      <c r="A1503" s="5">
        <v>42852</v>
      </c>
      <c r="B1503" s="6">
        <v>3446.7202000000002</v>
      </c>
    </row>
    <row r="1504" spans="1:2" x14ac:dyDescent="0.4">
      <c r="A1504" s="5">
        <v>42851</v>
      </c>
      <c r="B1504" s="6">
        <v>3445.1831999999999</v>
      </c>
    </row>
    <row r="1505" spans="1:2" x14ac:dyDescent="0.4">
      <c r="A1505" s="5">
        <v>42850</v>
      </c>
      <c r="B1505" s="6">
        <v>3440.9742999999999</v>
      </c>
    </row>
    <row r="1506" spans="1:2" x14ac:dyDescent="0.4">
      <c r="A1506" s="5">
        <v>42849</v>
      </c>
      <c r="B1506" s="6">
        <v>3431.2586999999999</v>
      </c>
    </row>
    <row r="1507" spans="1:2" x14ac:dyDescent="0.4">
      <c r="A1507" s="5">
        <v>42846</v>
      </c>
      <c r="B1507" s="6">
        <v>3466.7865000000002</v>
      </c>
    </row>
    <row r="1508" spans="1:2" x14ac:dyDescent="0.4">
      <c r="A1508" s="5">
        <v>42845</v>
      </c>
      <c r="B1508" s="6">
        <v>3461.5481</v>
      </c>
    </row>
    <row r="1509" spans="1:2" x14ac:dyDescent="0.4">
      <c r="A1509" s="5">
        <v>42844</v>
      </c>
      <c r="B1509" s="6">
        <v>3445.8761</v>
      </c>
    </row>
    <row r="1510" spans="1:2" x14ac:dyDescent="0.4">
      <c r="A1510" s="5">
        <v>42843</v>
      </c>
      <c r="B1510" s="6">
        <v>3462.7429000000002</v>
      </c>
    </row>
    <row r="1511" spans="1:2" x14ac:dyDescent="0.4">
      <c r="A1511" s="5">
        <v>42842</v>
      </c>
      <c r="B1511" s="6">
        <v>3479.9416999999999</v>
      </c>
    </row>
    <row r="1512" spans="1:2" x14ac:dyDescent="0.4">
      <c r="A1512" s="5">
        <v>42839</v>
      </c>
      <c r="B1512" s="6">
        <v>3486.5045</v>
      </c>
    </row>
    <row r="1513" spans="1:2" x14ac:dyDescent="0.4">
      <c r="A1513" s="5">
        <v>42838</v>
      </c>
      <c r="B1513" s="6">
        <v>3514.5662000000002</v>
      </c>
    </row>
    <row r="1514" spans="1:2" x14ac:dyDescent="0.4">
      <c r="A1514" s="5">
        <v>42837</v>
      </c>
      <c r="B1514" s="6">
        <v>3509.4387000000002</v>
      </c>
    </row>
    <row r="1515" spans="1:2" x14ac:dyDescent="0.4">
      <c r="A1515" s="5">
        <v>42836</v>
      </c>
      <c r="B1515" s="6">
        <v>3517.328</v>
      </c>
    </row>
    <row r="1516" spans="1:2" x14ac:dyDescent="0.4">
      <c r="A1516" s="5">
        <v>42835</v>
      </c>
      <c r="B1516" s="6">
        <v>3505.1392000000001</v>
      </c>
    </row>
    <row r="1517" spans="1:2" x14ac:dyDescent="0.4">
      <c r="A1517" s="5">
        <v>42832</v>
      </c>
      <c r="B1517" s="6">
        <v>3517.4634000000001</v>
      </c>
    </row>
    <row r="1518" spans="1:2" x14ac:dyDescent="0.4">
      <c r="A1518" s="5">
        <v>42831</v>
      </c>
      <c r="B1518" s="6">
        <v>3514.0468999999998</v>
      </c>
    </row>
    <row r="1519" spans="1:2" x14ac:dyDescent="0.4">
      <c r="A1519" s="5">
        <v>42830</v>
      </c>
      <c r="B1519" s="6">
        <v>3503.8932</v>
      </c>
    </row>
    <row r="1520" spans="1:2" x14ac:dyDescent="0.4">
      <c r="A1520" s="5">
        <v>42825</v>
      </c>
      <c r="B1520" s="6">
        <v>3456.0455000000002</v>
      </c>
    </row>
    <row r="1521" spans="1:2" x14ac:dyDescent="0.4">
      <c r="A1521" s="5">
        <v>42824</v>
      </c>
      <c r="B1521" s="6">
        <v>3436.7579999999998</v>
      </c>
    </row>
    <row r="1522" spans="1:2" x14ac:dyDescent="0.4">
      <c r="A1522" s="5">
        <v>42823</v>
      </c>
      <c r="B1522" s="6">
        <v>3465.1932999999999</v>
      </c>
    </row>
    <row r="1523" spans="1:2" x14ac:dyDescent="0.4">
      <c r="A1523" s="5">
        <v>42822</v>
      </c>
      <c r="B1523" s="6">
        <v>3469.8092999999999</v>
      </c>
    </row>
    <row r="1524" spans="1:2" x14ac:dyDescent="0.4">
      <c r="A1524" s="5">
        <v>42821</v>
      </c>
      <c r="B1524" s="6">
        <v>3478.0385000000001</v>
      </c>
    </row>
    <row r="1525" spans="1:2" x14ac:dyDescent="0.4">
      <c r="A1525" s="5">
        <v>42818</v>
      </c>
      <c r="B1525" s="6">
        <v>3489.5997000000002</v>
      </c>
    </row>
    <row r="1526" spans="1:2" x14ac:dyDescent="0.4">
      <c r="A1526" s="5">
        <v>42817</v>
      </c>
      <c r="B1526" s="6">
        <v>3461.9782</v>
      </c>
    </row>
    <row r="1527" spans="1:2" x14ac:dyDescent="0.4">
      <c r="A1527" s="5">
        <v>42816</v>
      </c>
      <c r="B1527" s="6">
        <v>3450.0502000000001</v>
      </c>
    </row>
    <row r="1528" spans="1:2" x14ac:dyDescent="0.4">
      <c r="A1528" s="5">
        <v>42815</v>
      </c>
      <c r="B1528" s="6">
        <v>3466.3467999999998</v>
      </c>
    </row>
    <row r="1529" spans="1:2" x14ac:dyDescent="0.4">
      <c r="A1529" s="5">
        <v>42814</v>
      </c>
      <c r="B1529" s="6">
        <v>3449.6125999999999</v>
      </c>
    </row>
    <row r="1530" spans="1:2" x14ac:dyDescent="0.4">
      <c r="A1530" s="5">
        <v>42811</v>
      </c>
      <c r="B1530" s="6">
        <v>3445.8051</v>
      </c>
    </row>
    <row r="1531" spans="1:2" x14ac:dyDescent="0.4">
      <c r="A1531" s="5">
        <v>42810</v>
      </c>
      <c r="B1531" s="6">
        <v>3481.5066000000002</v>
      </c>
    </row>
    <row r="1532" spans="1:2" x14ac:dyDescent="0.4">
      <c r="A1532" s="5">
        <v>42809</v>
      </c>
      <c r="B1532" s="6">
        <v>3463.6435999999999</v>
      </c>
    </row>
    <row r="1533" spans="1:2" x14ac:dyDescent="0.4">
      <c r="A1533" s="5">
        <v>42808</v>
      </c>
      <c r="B1533" s="6">
        <v>3456.6934000000001</v>
      </c>
    </row>
    <row r="1534" spans="1:2" x14ac:dyDescent="0.4">
      <c r="A1534" s="5">
        <v>42807</v>
      </c>
      <c r="B1534" s="6">
        <v>3458.098</v>
      </c>
    </row>
    <row r="1535" spans="1:2" x14ac:dyDescent="0.4">
      <c r="A1535" s="5">
        <v>42804</v>
      </c>
      <c r="B1535" s="6">
        <v>3427.8915999999999</v>
      </c>
    </row>
    <row r="1536" spans="1:2" x14ac:dyDescent="0.4">
      <c r="A1536" s="5">
        <v>42803</v>
      </c>
      <c r="B1536" s="6">
        <v>3426.9438</v>
      </c>
    </row>
    <row r="1537" spans="1:2" x14ac:dyDescent="0.4">
      <c r="A1537" s="5">
        <v>42802</v>
      </c>
      <c r="B1537" s="6">
        <v>3448.7312999999999</v>
      </c>
    </row>
    <row r="1538" spans="1:2" x14ac:dyDescent="0.4">
      <c r="A1538" s="5">
        <v>42801</v>
      </c>
      <c r="B1538" s="6">
        <v>3453.9564999999998</v>
      </c>
    </row>
    <row r="1539" spans="1:2" x14ac:dyDescent="0.4">
      <c r="A1539" s="5">
        <v>42800</v>
      </c>
      <c r="B1539" s="6">
        <v>3446.4839999999999</v>
      </c>
    </row>
    <row r="1540" spans="1:2" x14ac:dyDescent="0.4">
      <c r="A1540" s="5">
        <v>42797</v>
      </c>
      <c r="B1540" s="6">
        <v>3427.8627999999999</v>
      </c>
    </row>
    <row r="1541" spans="1:2" x14ac:dyDescent="0.4">
      <c r="A1541" s="5">
        <v>42796</v>
      </c>
      <c r="B1541" s="6">
        <v>3435.0963000000002</v>
      </c>
    </row>
    <row r="1542" spans="1:2" x14ac:dyDescent="0.4">
      <c r="A1542" s="5">
        <v>42795</v>
      </c>
      <c r="B1542" s="6">
        <v>3458.4376000000002</v>
      </c>
    </row>
    <row r="1543" spans="1:2" x14ac:dyDescent="0.4">
      <c r="A1543" s="5">
        <v>42794</v>
      </c>
      <c r="B1543" s="6">
        <v>3452.8103000000001</v>
      </c>
    </row>
    <row r="1544" spans="1:2" x14ac:dyDescent="0.4">
      <c r="A1544" s="5">
        <v>42793</v>
      </c>
      <c r="B1544" s="6">
        <v>3446.2228</v>
      </c>
    </row>
    <row r="1545" spans="1:2" x14ac:dyDescent="0.4">
      <c r="A1545" s="5">
        <v>42790</v>
      </c>
      <c r="B1545" s="6">
        <v>3473.8517000000002</v>
      </c>
    </row>
    <row r="1546" spans="1:2" x14ac:dyDescent="0.4">
      <c r="A1546" s="5">
        <v>42789</v>
      </c>
      <c r="B1546" s="6">
        <v>3473.3236000000002</v>
      </c>
    </row>
    <row r="1547" spans="1:2" x14ac:dyDescent="0.4">
      <c r="A1547" s="5">
        <v>42788</v>
      </c>
      <c r="B1547" s="6">
        <v>3489.7566999999999</v>
      </c>
    </row>
    <row r="1548" spans="1:2" x14ac:dyDescent="0.4">
      <c r="A1548" s="5">
        <v>42787</v>
      </c>
      <c r="B1548" s="6">
        <v>3482.8229999999999</v>
      </c>
    </row>
    <row r="1549" spans="1:2" x14ac:dyDescent="0.4">
      <c r="A1549" s="5">
        <v>42786</v>
      </c>
      <c r="B1549" s="6">
        <v>3471.3926000000001</v>
      </c>
    </row>
    <row r="1550" spans="1:2" x14ac:dyDescent="0.4">
      <c r="A1550" s="5">
        <v>42783</v>
      </c>
      <c r="B1550" s="6">
        <v>3421.4418999999998</v>
      </c>
    </row>
    <row r="1551" spans="1:2" x14ac:dyDescent="0.4">
      <c r="A1551" s="5">
        <v>42782</v>
      </c>
      <c r="B1551" s="6">
        <v>3440.9331000000002</v>
      </c>
    </row>
    <row r="1552" spans="1:2" x14ac:dyDescent="0.4">
      <c r="A1552" s="5">
        <v>42781</v>
      </c>
      <c r="B1552" s="6">
        <v>3421.7130999999999</v>
      </c>
    </row>
    <row r="1553" spans="1:2" x14ac:dyDescent="0.4">
      <c r="A1553" s="5">
        <v>42780</v>
      </c>
      <c r="B1553" s="6">
        <v>3435.8042</v>
      </c>
    </row>
    <row r="1554" spans="1:2" x14ac:dyDescent="0.4">
      <c r="A1554" s="5">
        <v>42779</v>
      </c>
      <c r="B1554" s="6">
        <v>3436.2750000000001</v>
      </c>
    </row>
    <row r="1555" spans="1:2" x14ac:dyDescent="0.4">
      <c r="A1555" s="5">
        <v>42776</v>
      </c>
      <c r="B1555" s="6">
        <v>3413.4868000000001</v>
      </c>
    </row>
    <row r="1556" spans="1:2" x14ac:dyDescent="0.4">
      <c r="A1556" s="5">
        <v>42775</v>
      </c>
      <c r="B1556" s="6">
        <v>3396.2923999999998</v>
      </c>
    </row>
    <row r="1557" spans="1:2" x14ac:dyDescent="0.4">
      <c r="A1557" s="5">
        <v>42774</v>
      </c>
      <c r="B1557" s="6">
        <v>3383.2878000000001</v>
      </c>
    </row>
    <row r="1558" spans="1:2" x14ac:dyDescent="0.4">
      <c r="A1558" s="5">
        <v>42773</v>
      </c>
      <c r="B1558" s="6">
        <v>3365.6849000000002</v>
      </c>
    </row>
    <row r="1559" spans="1:2" x14ac:dyDescent="0.4">
      <c r="A1559" s="5">
        <v>42772</v>
      </c>
      <c r="B1559" s="6">
        <v>3373.2051000000001</v>
      </c>
    </row>
    <row r="1560" spans="1:2" x14ac:dyDescent="0.4">
      <c r="A1560" s="5">
        <v>42769</v>
      </c>
      <c r="B1560" s="6">
        <v>3364.4922999999999</v>
      </c>
    </row>
    <row r="1561" spans="1:2" x14ac:dyDescent="0.4">
      <c r="A1561" s="5">
        <v>42761</v>
      </c>
      <c r="B1561" s="6">
        <v>3387.9605999999999</v>
      </c>
    </row>
    <row r="1562" spans="1:2" x14ac:dyDescent="0.4">
      <c r="A1562" s="5">
        <v>42760</v>
      </c>
      <c r="B1562" s="6">
        <v>3375.9041999999999</v>
      </c>
    </row>
    <row r="1563" spans="1:2" x14ac:dyDescent="0.4">
      <c r="A1563" s="5">
        <v>42759</v>
      </c>
      <c r="B1563" s="6">
        <v>3364.4508999999998</v>
      </c>
    </row>
    <row r="1564" spans="1:2" x14ac:dyDescent="0.4">
      <c r="A1564" s="5">
        <v>42758</v>
      </c>
      <c r="B1564" s="6">
        <v>3364.0808000000002</v>
      </c>
    </row>
    <row r="1565" spans="1:2" x14ac:dyDescent="0.4">
      <c r="A1565" s="5">
        <v>42755</v>
      </c>
      <c r="B1565" s="6">
        <v>3354.8890999999999</v>
      </c>
    </row>
    <row r="1566" spans="1:2" x14ac:dyDescent="0.4">
      <c r="A1566" s="5">
        <v>42754</v>
      </c>
      <c r="B1566" s="6">
        <v>3329.2891</v>
      </c>
    </row>
    <row r="1567" spans="1:2" x14ac:dyDescent="0.4">
      <c r="A1567" s="5">
        <v>42753</v>
      </c>
      <c r="B1567" s="6">
        <v>3339.3652999999999</v>
      </c>
    </row>
    <row r="1568" spans="1:2" x14ac:dyDescent="0.4">
      <c r="A1568" s="5">
        <v>42752</v>
      </c>
      <c r="B1568" s="6">
        <v>3326.3562999999999</v>
      </c>
    </row>
    <row r="1569" spans="1:2" x14ac:dyDescent="0.4">
      <c r="A1569" s="5">
        <v>42751</v>
      </c>
      <c r="B1569" s="6">
        <v>3319.4454999999998</v>
      </c>
    </row>
    <row r="1570" spans="1:2" x14ac:dyDescent="0.4">
      <c r="A1570" s="5">
        <v>42748</v>
      </c>
      <c r="B1570" s="6">
        <v>3319.9122000000002</v>
      </c>
    </row>
    <row r="1571" spans="1:2" x14ac:dyDescent="0.4">
      <c r="A1571" s="5">
        <v>42747</v>
      </c>
      <c r="B1571" s="6">
        <v>3317.6241</v>
      </c>
    </row>
    <row r="1572" spans="1:2" x14ac:dyDescent="0.4">
      <c r="A1572" s="5">
        <v>42746</v>
      </c>
      <c r="B1572" s="6">
        <v>3334.4953999999998</v>
      </c>
    </row>
    <row r="1573" spans="1:2" x14ac:dyDescent="0.4">
      <c r="A1573" s="5">
        <v>42745</v>
      </c>
      <c r="B1573" s="6">
        <v>3358.2716</v>
      </c>
    </row>
    <row r="1574" spans="1:2" x14ac:dyDescent="0.4">
      <c r="A1574" s="5">
        <v>42744</v>
      </c>
      <c r="B1574" s="6">
        <v>3363.9014000000002</v>
      </c>
    </row>
    <row r="1575" spans="1:2" x14ac:dyDescent="0.4">
      <c r="A1575" s="5">
        <v>42741</v>
      </c>
      <c r="B1575" s="6">
        <v>3347.6664999999998</v>
      </c>
    </row>
    <row r="1576" spans="1:2" x14ac:dyDescent="0.4">
      <c r="A1576" s="5">
        <v>42740</v>
      </c>
      <c r="B1576" s="6">
        <v>3367.7892000000002</v>
      </c>
    </row>
    <row r="1577" spans="1:2" x14ac:dyDescent="0.4">
      <c r="A1577" s="5">
        <v>42739</v>
      </c>
      <c r="B1577" s="6">
        <v>3368.3117000000002</v>
      </c>
    </row>
    <row r="1578" spans="1:2" x14ac:dyDescent="0.4">
      <c r="A1578" s="5">
        <v>42738</v>
      </c>
      <c r="B1578" s="6">
        <v>3342.2271999999998</v>
      </c>
    </row>
    <row r="1579" spans="1:2" x14ac:dyDescent="0.4">
      <c r="A1579" s="5">
        <v>42734</v>
      </c>
      <c r="B1579" s="6">
        <v>3310.0808000000002</v>
      </c>
    </row>
    <row r="1580" spans="1:2" x14ac:dyDescent="0.4">
      <c r="A1580" s="5">
        <v>42733</v>
      </c>
      <c r="B1580" s="6">
        <v>3297.7647999999999</v>
      </c>
    </row>
    <row r="1581" spans="1:2" x14ac:dyDescent="0.4">
      <c r="A1581" s="5">
        <v>42732</v>
      </c>
      <c r="B1581" s="6">
        <v>3301.8887</v>
      </c>
    </row>
    <row r="1582" spans="1:2" x14ac:dyDescent="0.4">
      <c r="A1582" s="5">
        <v>42731</v>
      </c>
      <c r="B1582" s="6">
        <v>3316.3852000000002</v>
      </c>
    </row>
    <row r="1583" spans="1:2" x14ac:dyDescent="0.4">
      <c r="A1583" s="5">
        <v>42730</v>
      </c>
      <c r="B1583" s="6">
        <v>3322.4005999999999</v>
      </c>
    </row>
    <row r="1584" spans="1:2" x14ac:dyDescent="0.4">
      <c r="A1584" s="5">
        <v>42727</v>
      </c>
      <c r="B1584" s="6">
        <v>3307.5990999999999</v>
      </c>
    </row>
    <row r="1585" spans="1:2" x14ac:dyDescent="0.4">
      <c r="A1585" s="5">
        <v>42726</v>
      </c>
      <c r="B1585" s="6">
        <v>3335.672</v>
      </c>
    </row>
    <row r="1586" spans="1:2" x14ac:dyDescent="0.4">
      <c r="A1586" s="5">
        <v>42725</v>
      </c>
      <c r="B1586" s="6">
        <v>3338.5360000000001</v>
      </c>
    </row>
    <row r="1587" spans="1:2" x14ac:dyDescent="0.4">
      <c r="A1587" s="5">
        <v>42724</v>
      </c>
      <c r="B1587" s="6">
        <v>3309.0641000000001</v>
      </c>
    </row>
    <row r="1588" spans="1:2" x14ac:dyDescent="0.4">
      <c r="A1588" s="5">
        <v>42723</v>
      </c>
      <c r="B1588" s="6">
        <v>3328.9827</v>
      </c>
    </row>
    <row r="1589" spans="1:2" x14ac:dyDescent="0.4">
      <c r="A1589" s="5">
        <v>42720</v>
      </c>
      <c r="B1589" s="6">
        <v>3346.0304999999998</v>
      </c>
    </row>
    <row r="1590" spans="1:2" x14ac:dyDescent="0.4">
      <c r="A1590" s="5">
        <v>42719</v>
      </c>
      <c r="B1590" s="6">
        <v>3340.4337999999998</v>
      </c>
    </row>
    <row r="1591" spans="1:2" x14ac:dyDescent="0.4">
      <c r="A1591" s="5">
        <v>42718</v>
      </c>
      <c r="B1591" s="6">
        <v>3378.9452999999999</v>
      </c>
    </row>
    <row r="1592" spans="1:2" x14ac:dyDescent="0.4">
      <c r="A1592" s="5">
        <v>42717</v>
      </c>
      <c r="B1592" s="6">
        <v>3405.0355</v>
      </c>
    </row>
    <row r="1593" spans="1:2" x14ac:dyDescent="0.4">
      <c r="A1593" s="5">
        <v>42716</v>
      </c>
      <c r="B1593" s="6">
        <v>3409.1794</v>
      </c>
    </row>
    <row r="1594" spans="1:2" x14ac:dyDescent="0.4">
      <c r="A1594" s="5">
        <v>42713</v>
      </c>
      <c r="B1594" s="6">
        <v>3493.7004000000002</v>
      </c>
    </row>
    <row r="1595" spans="1:2" x14ac:dyDescent="0.4">
      <c r="A1595" s="5">
        <v>42712</v>
      </c>
      <c r="B1595" s="6">
        <v>3470.1426000000001</v>
      </c>
    </row>
    <row r="1596" spans="1:2" x14ac:dyDescent="0.4">
      <c r="A1596" s="5">
        <v>42711</v>
      </c>
      <c r="B1596" s="6">
        <v>3475.7473</v>
      </c>
    </row>
    <row r="1597" spans="1:2" x14ac:dyDescent="0.4">
      <c r="A1597" s="5">
        <v>42710</v>
      </c>
      <c r="B1597" s="6">
        <v>3459.1532999999999</v>
      </c>
    </row>
    <row r="1598" spans="1:2" x14ac:dyDescent="0.4">
      <c r="A1598" s="5">
        <v>42709</v>
      </c>
      <c r="B1598" s="6">
        <v>3469.4072999999999</v>
      </c>
    </row>
    <row r="1599" spans="1:2" x14ac:dyDescent="0.4">
      <c r="A1599" s="5">
        <v>42706</v>
      </c>
      <c r="B1599" s="6">
        <v>3528.9546999999998</v>
      </c>
    </row>
    <row r="1600" spans="1:2" x14ac:dyDescent="0.4">
      <c r="A1600" s="5">
        <v>42705</v>
      </c>
      <c r="B1600" s="6">
        <v>3565.0360000000001</v>
      </c>
    </row>
    <row r="1601" spans="1:2" x14ac:dyDescent="0.4">
      <c r="A1601" s="5">
        <v>42704</v>
      </c>
      <c r="B1601" s="6">
        <v>3538.0010000000002</v>
      </c>
    </row>
    <row r="1602" spans="1:2" x14ac:dyDescent="0.4">
      <c r="A1602" s="5">
        <v>42703</v>
      </c>
      <c r="B1602" s="6">
        <v>3564.0403999999999</v>
      </c>
    </row>
    <row r="1603" spans="1:2" x14ac:dyDescent="0.4">
      <c r="A1603" s="5">
        <v>42702</v>
      </c>
      <c r="B1603" s="6">
        <v>3535.0807</v>
      </c>
    </row>
    <row r="1604" spans="1:2" x14ac:dyDescent="0.4">
      <c r="A1604" s="5">
        <v>42699</v>
      </c>
      <c r="B1604" s="6">
        <v>3521.2984000000001</v>
      </c>
    </row>
    <row r="1605" spans="1:2" x14ac:dyDescent="0.4">
      <c r="A1605" s="5">
        <v>42698</v>
      </c>
      <c r="B1605" s="6">
        <v>3488.7402000000002</v>
      </c>
    </row>
    <row r="1606" spans="1:2" x14ac:dyDescent="0.4">
      <c r="A1606" s="5">
        <v>42697</v>
      </c>
      <c r="B1606" s="6">
        <v>3474.7289000000001</v>
      </c>
    </row>
    <row r="1607" spans="1:2" x14ac:dyDescent="0.4">
      <c r="A1607" s="5">
        <v>42696</v>
      </c>
      <c r="B1607" s="6">
        <v>3468.3636999999999</v>
      </c>
    </row>
    <row r="1608" spans="1:2" x14ac:dyDescent="0.4">
      <c r="A1608" s="5">
        <v>42695</v>
      </c>
      <c r="B1608" s="6">
        <v>3441.1106</v>
      </c>
    </row>
    <row r="1609" spans="1:2" x14ac:dyDescent="0.4">
      <c r="A1609" s="5">
        <v>42692</v>
      </c>
      <c r="B1609" s="6">
        <v>3417.4553999999998</v>
      </c>
    </row>
    <row r="1610" spans="1:2" x14ac:dyDescent="0.4">
      <c r="A1610" s="5">
        <v>42691</v>
      </c>
      <c r="B1610" s="6">
        <v>3436.5349999999999</v>
      </c>
    </row>
    <row r="1611" spans="1:2" x14ac:dyDescent="0.4">
      <c r="A1611" s="5">
        <v>42690</v>
      </c>
      <c r="B1611" s="6">
        <v>3429.5920999999998</v>
      </c>
    </row>
    <row r="1612" spans="1:2" x14ac:dyDescent="0.4">
      <c r="A1612" s="5">
        <v>42689</v>
      </c>
      <c r="B1612" s="6">
        <v>3429.8697000000002</v>
      </c>
    </row>
    <row r="1613" spans="1:2" x14ac:dyDescent="0.4">
      <c r="A1613" s="5">
        <v>42688</v>
      </c>
      <c r="B1613" s="6">
        <v>3430.2482</v>
      </c>
    </row>
    <row r="1614" spans="1:2" x14ac:dyDescent="0.4">
      <c r="A1614" s="5">
        <v>42685</v>
      </c>
      <c r="B1614" s="6">
        <v>3417.2211000000002</v>
      </c>
    </row>
    <row r="1615" spans="1:2" x14ac:dyDescent="0.4">
      <c r="A1615" s="5">
        <v>42684</v>
      </c>
      <c r="B1615" s="6">
        <v>3390.6118999999999</v>
      </c>
    </row>
    <row r="1616" spans="1:2" x14ac:dyDescent="0.4">
      <c r="A1616" s="5">
        <v>42683</v>
      </c>
      <c r="B1616" s="6">
        <v>3353.0547000000001</v>
      </c>
    </row>
    <row r="1617" spans="1:2" x14ac:dyDescent="0.4">
      <c r="A1617" s="5">
        <v>42682</v>
      </c>
      <c r="B1617" s="6">
        <v>3371.1176999999998</v>
      </c>
    </row>
    <row r="1618" spans="1:2" x14ac:dyDescent="0.4">
      <c r="A1618" s="5">
        <v>42681</v>
      </c>
      <c r="B1618" s="6">
        <v>3356.5916000000002</v>
      </c>
    </row>
    <row r="1619" spans="1:2" x14ac:dyDescent="0.4">
      <c r="A1619" s="5">
        <v>42678</v>
      </c>
      <c r="B1619" s="6">
        <v>3354.1749</v>
      </c>
    </row>
    <row r="1620" spans="1:2" x14ac:dyDescent="0.4">
      <c r="A1620" s="5">
        <v>42677</v>
      </c>
      <c r="B1620" s="6">
        <v>3365.085</v>
      </c>
    </row>
    <row r="1621" spans="1:2" x14ac:dyDescent="0.4">
      <c r="A1621" s="5">
        <v>42676</v>
      </c>
      <c r="B1621" s="6">
        <v>3333.3524000000002</v>
      </c>
    </row>
    <row r="1622" spans="1:2" x14ac:dyDescent="0.4">
      <c r="A1622" s="5">
        <v>42675</v>
      </c>
      <c r="B1622" s="6">
        <v>3359.0515</v>
      </c>
    </row>
    <row r="1623" spans="1:2" x14ac:dyDescent="0.4">
      <c r="A1623" s="5">
        <v>42674</v>
      </c>
      <c r="B1623" s="6">
        <v>3336.2777999999998</v>
      </c>
    </row>
    <row r="1624" spans="1:2" x14ac:dyDescent="0.4">
      <c r="A1624" s="5">
        <v>42671</v>
      </c>
      <c r="B1624" s="6">
        <v>3340.1262000000002</v>
      </c>
    </row>
    <row r="1625" spans="1:2" x14ac:dyDescent="0.4">
      <c r="A1625" s="5">
        <v>42670</v>
      </c>
      <c r="B1625" s="6">
        <v>3345.6950000000002</v>
      </c>
    </row>
    <row r="1626" spans="1:2" x14ac:dyDescent="0.4">
      <c r="A1626" s="5">
        <v>42669</v>
      </c>
      <c r="B1626" s="6">
        <v>3354.8002999999999</v>
      </c>
    </row>
    <row r="1627" spans="1:2" x14ac:dyDescent="0.4">
      <c r="A1627" s="5">
        <v>42668</v>
      </c>
      <c r="B1627" s="6">
        <v>3367.4546999999998</v>
      </c>
    </row>
    <row r="1628" spans="1:2" x14ac:dyDescent="0.4">
      <c r="A1628" s="5">
        <v>42667</v>
      </c>
      <c r="B1628" s="6">
        <v>3367.5778</v>
      </c>
    </row>
    <row r="1629" spans="1:2" x14ac:dyDescent="0.4">
      <c r="A1629" s="5">
        <v>42664</v>
      </c>
      <c r="B1629" s="6">
        <v>3327.74</v>
      </c>
    </row>
    <row r="1630" spans="1:2" x14ac:dyDescent="0.4">
      <c r="A1630" s="5">
        <v>42663</v>
      </c>
      <c r="B1630" s="6">
        <v>3318.6044000000002</v>
      </c>
    </row>
    <row r="1631" spans="1:2" x14ac:dyDescent="0.4">
      <c r="A1631" s="5">
        <v>42662</v>
      </c>
      <c r="B1631" s="6">
        <v>3316.2406999999998</v>
      </c>
    </row>
    <row r="1632" spans="1:2" x14ac:dyDescent="0.4">
      <c r="A1632" s="5">
        <v>42661</v>
      </c>
      <c r="B1632" s="6">
        <v>3321.3323999999998</v>
      </c>
    </row>
    <row r="1633" spans="1:2" x14ac:dyDescent="0.4">
      <c r="A1633" s="5">
        <v>42660</v>
      </c>
      <c r="B1633" s="6">
        <v>3277.8787000000002</v>
      </c>
    </row>
    <row r="1634" spans="1:2" x14ac:dyDescent="0.4">
      <c r="A1634" s="5">
        <v>42657</v>
      </c>
      <c r="B1634" s="6">
        <v>3305.8481000000002</v>
      </c>
    </row>
    <row r="1635" spans="1:2" x14ac:dyDescent="0.4">
      <c r="A1635" s="5">
        <v>42656</v>
      </c>
      <c r="B1635" s="6">
        <v>3302.6455000000001</v>
      </c>
    </row>
    <row r="1636" spans="1:2" x14ac:dyDescent="0.4">
      <c r="A1636" s="5">
        <v>42655</v>
      </c>
      <c r="B1636" s="6">
        <v>3300.0099</v>
      </c>
    </row>
    <row r="1637" spans="1:2" x14ac:dyDescent="0.4">
      <c r="A1637" s="5">
        <v>42654</v>
      </c>
      <c r="B1637" s="6">
        <v>3306.5572999999999</v>
      </c>
    </row>
    <row r="1638" spans="1:2" x14ac:dyDescent="0.4">
      <c r="A1638" s="5">
        <v>42653</v>
      </c>
      <c r="B1638" s="6">
        <v>3293.8688999999999</v>
      </c>
    </row>
    <row r="1639" spans="1:2" x14ac:dyDescent="0.4">
      <c r="A1639" s="5">
        <v>42643</v>
      </c>
      <c r="B1639" s="6">
        <v>3253.2847999999999</v>
      </c>
    </row>
    <row r="1640" spans="1:2" x14ac:dyDescent="0.4">
      <c r="A1640" s="5">
        <v>42642</v>
      </c>
      <c r="B1640" s="6">
        <v>3244.3874000000001</v>
      </c>
    </row>
    <row r="1641" spans="1:2" x14ac:dyDescent="0.4">
      <c r="A1641" s="5">
        <v>42641</v>
      </c>
      <c r="B1641" s="6">
        <v>3230.8904000000002</v>
      </c>
    </row>
    <row r="1642" spans="1:2" x14ac:dyDescent="0.4">
      <c r="A1642" s="5">
        <v>42640</v>
      </c>
      <c r="B1642" s="6">
        <v>3240.7546000000002</v>
      </c>
    </row>
    <row r="1643" spans="1:2" x14ac:dyDescent="0.4">
      <c r="A1643" s="5">
        <v>42639</v>
      </c>
      <c r="B1643" s="6">
        <v>3220.2838000000002</v>
      </c>
    </row>
    <row r="1644" spans="1:2" x14ac:dyDescent="0.4">
      <c r="A1644" s="5">
        <v>42636</v>
      </c>
      <c r="B1644" s="6">
        <v>3275.6664999999998</v>
      </c>
    </row>
    <row r="1645" spans="1:2" x14ac:dyDescent="0.4">
      <c r="A1645" s="5">
        <v>42635</v>
      </c>
      <c r="B1645" s="6">
        <v>3291.1210999999998</v>
      </c>
    </row>
    <row r="1646" spans="1:2" x14ac:dyDescent="0.4">
      <c r="A1646" s="5">
        <v>42634</v>
      </c>
      <c r="B1646" s="6">
        <v>3266.6363000000001</v>
      </c>
    </row>
    <row r="1647" spans="1:2" x14ac:dyDescent="0.4">
      <c r="A1647" s="5">
        <v>42633</v>
      </c>
      <c r="B1647" s="6">
        <v>3257.4034000000001</v>
      </c>
    </row>
    <row r="1648" spans="1:2" x14ac:dyDescent="0.4">
      <c r="A1648" s="5">
        <v>42632</v>
      </c>
      <c r="B1648" s="6">
        <v>3263.1242000000002</v>
      </c>
    </row>
    <row r="1649" spans="1:2" x14ac:dyDescent="0.4">
      <c r="A1649" s="5">
        <v>42627</v>
      </c>
      <c r="B1649" s="6">
        <v>3238.7298999999998</v>
      </c>
    </row>
    <row r="1650" spans="1:2" x14ac:dyDescent="0.4">
      <c r="A1650" s="5">
        <v>42626</v>
      </c>
      <c r="B1650" s="6">
        <v>3260.3330000000001</v>
      </c>
    </row>
    <row r="1651" spans="1:2" x14ac:dyDescent="0.4">
      <c r="A1651" s="5">
        <v>42625</v>
      </c>
      <c r="B1651" s="6">
        <v>3262.6043</v>
      </c>
    </row>
    <row r="1652" spans="1:2" x14ac:dyDescent="0.4">
      <c r="A1652" s="5">
        <v>42622</v>
      </c>
      <c r="B1652" s="6">
        <v>3318.0439999999999</v>
      </c>
    </row>
    <row r="1653" spans="1:2" x14ac:dyDescent="0.4">
      <c r="A1653" s="5">
        <v>42621</v>
      </c>
      <c r="B1653" s="6">
        <v>3339.5639999999999</v>
      </c>
    </row>
    <row r="1654" spans="1:2" x14ac:dyDescent="0.4">
      <c r="A1654" s="5">
        <v>42620</v>
      </c>
      <c r="B1654" s="6">
        <v>3340.8172</v>
      </c>
    </row>
    <row r="1655" spans="1:2" x14ac:dyDescent="0.4">
      <c r="A1655" s="5">
        <v>42619</v>
      </c>
      <c r="B1655" s="6">
        <v>3342.6259</v>
      </c>
    </row>
    <row r="1656" spans="1:2" x14ac:dyDescent="0.4">
      <c r="A1656" s="5">
        <v>42618</v>
      </c>
      <c r="B1656" s="6">
        <v>3319.6803</v>
      </c>
    </row>
    <row r="1657" spans="1:2" x14ac:dyDescent="0.4">
      <c r="A1657" s="5">
        <v>42615</v>
      </c>
      <c r="B1657" s="6">
        <v>3314.1142</v>
      </c>
    </row>
    <row r="1658" spans="1:2" x14ac:dyDescent="0.4">
      <c r="A1658" s="5">
        <v>42614</v>
      </c>
      <c r="B1658" s="6">
        <v>3301.5767000000001</v>
      </c>
    </row>
    <row r="1659" spans="1:2" x14ac:dyDescent="0.4">
      <c r="A1659" s="5">
        <v>42613</v>
      </c>
      <c r="B1659" s="6">
        <v>3327.7937999999999</v>
      </c>
    </row>
    <row r="1660" spans="1:2" x14ac:dyDescent="0.4">
      <c r="A1660" s="5">
        <v>42612</v>
      </c>
      <c r="B1660" s="6">
        <v>3311.9872</v>
      </c>
    </row>
    <row r="1661" spans="1:2" x14ac:dyDescent="0.4">
      <c r="A1661" s="5">
        <v>42611</v>
      </c>
      <c r="B1661" s="6">
        <v>3307.7811999999999</v>
      </c>
    </row>
    <row r="1662" spans="1:2" x14ac:dyDescent="0.4">
      <c r="A1662" s="5">
        <v>42608</v>
      </c>
      <c r="B1662" s="6">
        <v>3307.0902000000001</v>
      </c>
    </row>
    <row r="1663" spans="1:2" x14ac:dyDescent="0.4">
      <c r="A1663" s="5">
        <v>42607</v>
      </c>
      <c r="B1663" s="6">
        <v>3308.9721</v>
      </c>
    </row>
    <row r="1664" spans="1:2" x14ac:dyDescent="0.4">
      <c r="A1664" s="5">
        <v>42606</v>
      </c>
      <c r="B1664" s="6">
        <v>3329.8631</v>
      </c>
    </row>
    <row r="1665" spans="1:2" x14ac:dyDescent="0.4">
      <c r="A1665" s="5">
        <v>42605</v>
      </c>
      <c r="B1665" s="6">
        <v>3341.8298</v>
      </c>
    </row>
    <row r="1666" spans="1:2" x14ac:dyDescent="0.4">
      <c r="A1666" s="5">
        <v>42604</v>
      </c>
      <c r="B1666" s="6">
        <v>3336.7948999999999</v>
      </c>
    </row>
    <row r="1667" spans="1:2" x14ac:dyDescent="0.4">
      <c r="A1667" s="5">
        <v>42601</v>
      </c>
      <c r="B1667" s="6">
        <v>3365.0196999999998</v>
      </c>
    </row>
    <row r="1668" spans="1:2" x14ac:dyDescent="0.4">
      <c r="A1668" s="5">
        <v>42600</v>
      </c>
      <c r="B1668" s="6">
        <v>3364.4850999999999</v>
      </c>
    </row>
    <row r="1669" spans="1:2" x14ac:dyDescent="0.4">
      <c r="A1669" s="5">
        <v>42599</v>
      </c>
      <c r="B1669" s="6">
        <v>3373.0475999999999</v>
      </c>
    </row>
    <row r="1670" spans="1:2" x14ac:dyDescent="0.4">
      <c r="A1670" s="5">
        <v>42598</v>
      </c>
      <c r="B1670" s="6">
        <v>3378.2451000000001</v>
      </c>
    </row>
    <row r="1671" spans="1:2" x14ac:dyDescent="0.4">
      <c r="A1671" s="5">
        <v>42597</v>
      </c>
      <c r="B1671" s="6">
        <v>3393.4238999999998</v>
      </c>
    </row>
    <row r="1672" spans="1:2" x14ac:dyDescent="0.4">
      <c r="A1672" s="5">
        <v>42594</v>
      </c>
      <c r="B1672" s="6">
        <v>3294.2337000000002</v>
      </c>
    </row>
    <row r="1673" spans="1:2" x14ac:dyDescent="0.4">
      <c r="A1673" s="5">
        <v>42593</v>
      </c>
      <c r="B1673" s="6">
        <v>3233.3604</v>
      </c>
    </row>
    <row r="1674" spans="1:2" x14ac:dyDescent="0.4">
      <c r="A1674" s="5">
        <v>42592</v>
      </c>
      <c r="B1674" s="6">
        <v>3243.3409000000001</v>
      </c>
    </row>
    <row r="1675" spans="1:2" x14ac:dyDescent="0.4">
      <c r="A1675" s="5">
        <v>42591</v>
      </c>
      <c r="B1675" s="6">
        <v>3256.9812999999999</v>
      </c>
    </row>
    <row r="1676" spans="1:2" x14ac:dyDescent="0.4">
      <c r="A1676" s="5">
        <v>42590</v>
      </c>
      <c r="B1676" s="6">
        <v>3234.1833000000001</v>
      </c>
    </row>
    <row r="1677" spans="1:2" x14ac:dyDescent="0.4">
      <c r="A1677" s="5">
        <v>42587</v>
      </c>
      <c r="B1677" s="6">
        <v>3205.1100999999999</v>
      </c>
    </row>
    <row r="1678" spans="1:2" x14ac:dyDescent="0.4">
      <c r="A1678" s="5">
        <v>42586</v>
      </c>
      <c r="B1678" s="6">
        <v>3201.2887999999998</v>
      </c>
    </row>
    <row r="1679" spans="1:2" x14ac:dyDescent="0.4">
      <c r="A1679" s="5">
        <v>42585</v>
      </c>
      <c r="B1679" s="6">
        <v>3193.5073000000002</v>
      </c>
    </row>
    <row r="1680" spans="1:2" x14ac:dyDescent="0.4">
      <c r="A1680" s="5">
        <v>42584</v>
      </c>
      <c r="B1680" s="6">
        <v>3189.0529000000001</v>
      </c>
    </row>
    <row r="1681" spans="1:2" x14ac:dyDescent="0.4">
      <c r="A1681" s="5">
        <v>42583</v>
      </c>
      <c r="B1681" s="6">
        <v>3176.8090999999999</v>
      </c>
    </row>
    <row r="1682" spans="1:2" x14ac:dyDescent="0.4">
      <c r="A1682" s="5">
        <v>42580</v>
      </c>
      <c r="B1682" s="6">
        <v>3203.9304000000002</v>
      </c>
    </row>
    <row r="1683" spans="1:2" x14ac:dyDescent="0.4">
      <c r="A1683" s="5">
        <v>42579</v>
      </c>
      <c r="B1683" s="6">
        <v>3221.1365000000001</v>
      </c>
    </row>
    <row r="1684" spans="1:2" x14ac:dyDescent="0.4">
      <c r="A1684" s="5">
        <v>42578</v>
      </c>
      <c r="B1684" s="6">
        <v>3218.2429999999999</v>
      </c>
    </row>
    <row r="1685" spans="1:2" x14ac:dyDescent="0.4">
      <c r="A1685" s="5">
        <v>42577</v>
      </c>
      <c r="B1685" s="6">
        <v>3269.5882000000001</v>
      </c>
    </row>
    <row r="1686" spans="1:2" x14ac:dyDescent="0.4">
      <c r="A1686" s="5">
        <v>42576</v>
      </c>
      <c r="B1686" s="6">
        <v>3230.8850000000002</v>
      </c>
    </row>
    <row r="1687" spans="1:2" x14ac:dyDescent="0.4">
      <c r="A1687" s="5">
        <v>42573</v>
      </c>
      <c r="B1687" s="6">
        <v>3225.1621</v>
      </c>
    </row>
    <row r="1688" spans="1:2" x14ac:dyDescent="0.4">
      <c r="A1688" s="5">
        <v>42572</v>
      </c>
      <c r="B1688" s="6">
        <v>3252.5227</v>
      </c>
    </row>
    <row r="1689" spans="1:2" x14ac:dyDescent="0.4">
      <c r="A1689" s="5">
        <v>42571</v>
      </c>
      <c r="B1689" s="6">
        <v>3237.6051000000002</v>
      </c>
    </row>
    <row r="1690" spans="1:2" x14ac:dyDescent="0.4">
      <c r="A1690" s="5">
        <v>42570</v>
      </c>
      <c r="B1690" s="6">
        <v>3248.2341000000001</v>
      </c>
    </row>
    <row r="1691" spans="1:2" x14ac:dyDescent="0.4">
      <c r="A1691" s="5">
        <v>42569</v>
      </c>
      <c r="B1691" s="6">
        <v>3262.0221999999999</v>
      </c>
    </row>
    <row r="1692" spans="1:2" x14ac:dyDescent="0.4">
      <c r="A1692" s="5">
        <v>42566</v>
      </c>
      <c r="B1692" s="6">
        <v>3276.2775000000001</v>
      </c>
    </row>
    <row r="1693" spans="1:2" x14ac:dyDescent="0.4">
      <c r="A1693" s="5">
        <v>42565</v>
      </c>
      <c r="B1693" s="6">
        <v>3276.7637</v>
      </c>
    </row>
    <row r="1694" spans="1:2" x14ac:dyDescent="0.4">
      <c r="A1694" s="5">
        <v>42564</v>
      </c>
      <c r="B1694" s="6">
        <v>3282.8681000000001</v>
      </c>
    </row>
    <row r="1695" spans="1:2" x14ac:dyDescent="0.4">
      <c r="A1695" s="5">
        <v>42563</v>
      </c>
      <c r="B1695" s="6">
        <v>3273.1822999999999</v>
      </c>
    </row>
    <row r="1696" spans="1:2" x14ac:dyDescent="0.4">
      <c r="A1696" s="5">
        <v>42562</v>
      </c>
      <c r="B1696" s="6">
        <v>3203.3298</v>
      </c>
    </row>
    <row r="1697" spans="1:2" x14ac:dyDescent="0.4">
      <c r="A1697" s="5">
        <v>42559</v>
      </c>
      <c r="B1697" s="6">
        <v>3192.2804000000001</v>
      </c>
    </row>
    <row r="1698" spans="1:2" x14ac:dyDescent="0.4">
      <c r="A1698" s="5">
        <v>42558</v>
      </c>
      <c r="B1698" s="6">
        <v>3209.9542000000001</v>
      </c>
    </row>
    <row r="1699" spans="1:2" x14ac:dyDescent="0.4">
      <c r="A1699" s="5">
        <v>42557</v>
      </c>
      <c r="B1699" s="6">
        <v>3216.8035</v>
      </c>
    </row>
    <row r="1700" spans="1:2" x14ac:dyDescent="0.4">
      <c r="A1700" s="5">
        <v>42556</v>
      </c>
      <c r="B1700" s="6">
        <v>3207.3827000000001</v>
      </c>
    </row>
    <row r="1701" spans="1:2" x14ac:dyDescent="0.4">
      <c r="A1701" s="5">
        <v>42555</v>
      </c>
      <c r="B1701" s="6">
        <v>3204.6961999999999</v>
      </c>
    </row>
    <row r="1702" spans="1:2" x14ac:dyDescent="0.4">
      <c r="A1702" s="5">
        <v>42552</v>
      </c>
      <c r="B1702" s="6">
        <v>3154.2003</v>
      </c>
    </row>
    <row r="1703" spans="1:2" x14ac:dyDescent="0.4">
      <c r="A1703" s="5">
        <v>42551</v>
      </c>
      <c r="B1703" s="6">
        <v>3153.9209999999998</v>
      </c>
    </row>
    <row r="1704" spans="1:2" x14ac:dyDescent="0.4">
      <c r="A1704" s="5">
        <v>42550</v>
      </c>
      <c r="B1704" s="6">
        <v>3151.3897999999999</v>
      </c>
    </row>
    <row r="1705" spans="1:2" x14ac:dyDescent="0.4">
      <c r="A1705" s="5">
        <v>42549</v>
      </c>
      <c r="B1705" s="6">
        <v>3136.4013</v>
      </c>
    </row>
    <row r="1706" spans="1:2" x14ac:dyDescent="0.4">
      <c r="A1706" s="5">
        <v>42548</v>
      </c>
      <c r="B1706" s="6">
        <v>3120.5443</v>
      </c>
    </row>
    <row r="1707" spans="1:2" x14ac:dyDescent="0.4">
      <c r="A1707" s="5">
        <v>42545</v>
      </c>
      <c r="B1707" s="6">
        <v>3077.1554000000001</v>
      </c>
    </row>
    <row r="1708" spans="1:2" x14ac:dyDescent="0.4">
      <c r="A1708" s="5">
        <v>42544</v>
      </c>
      <c r="B1708" s="6">
        <v>3117.3168000000001</v>
      </c>
    </row>
    <row r="1709" spans="1:2" x14ac:dyDescent="0.4">
      <c r="A1709" s="5">
        <v>42543</v>
      </c>
      <c r="B1709" s="6">
        <v>3133.9611</v>
      </c>
    </row>
    <row r="1710" spans="1:2" x14ac:dyDescent="0.4">
      <c r="A1710" s="5">
        <v>42542</v>
      </c>
      <c r="B1710" s="6">
        <v>3106.3175000000001</v>
      </c>
    </row>
    <row r="1711" spans="1:2" x14ac:dyDescent="0.4">
      <c r="A1711" s="5">
        <v>42541</v>
      </c>
      <c r="B1711" s="6">
        <v>3112.6743999999999</v>
      </c>
    </row>
    <row r="1712" spans="1:2" x14ac:dyDescent="0.4">
      <c r="A1712" s="5">
        <v>42538</v>
      </c>
      <c r="B1712" s="6">
        <v>3110.3571999999999</v>
      </c>
    </row>
    <row r="1713" spans="1:2" x14ac:dyDescent="0.4">
      <c r="A1713" s="5">
        <v>42537</v>
      </c>
      <c r="B1713" s="6">
        <v>3094.6747999999998</v>
      </c>
    </row>
    <row r="1714" spans="1:2" x14ac:dyDescent="0.4">
      <c r="A1714" s="5">
        <v>42536</v>
      </c>
      <c r="B1714" s="6">
        <v>3116.3681999999999</v>
      </c>
    </row>
    <row r="1715" spans="1:2" x14ac:dyDescent="0.4">
      <c r="A1715" s="5">
        <v>42535</v>
      </c>
      <c r="B1715" s="6">
        <v>3075.9834000000001</v>
      </c>
    </row>
    <row r="1716" spans="1:2" x14ac:dyDescent="0.4">
      <c r="A1716" s="5">
        <v>42534</v>
      </c>
      <c r="B1716" s="6">
        <v>3066.3413</v>
      </c>
    </row>
    <row r="1717" spans="1:2" x14ac:dyDescent="0.4">
      <c r="A1717" s="5">
        <v>42529</v>
      </c>
      <c r="B1717" s="6">
        <v>3163.9863999999998</v>
      </c>
    </row>
    <row r="1718" spans="1:2" x14ac:dyDescent="0.4">
      <c r="A1718" s="5">
        <v>42528</v>
      </c>
      <c r="B1718" s="6">
        <v>3177.0536000000002</v>
      </c>
    </row>
    <row r="1719" spans="1:2" x14ac:dyDescent="0.4">
      <c r="A1719" s="5">
        <v>42527</v>
      </c>
      <c r="B1719" s="6">
        <v>3178.7883000000002</v>
      </c>
    </row>
    <row r="1720" spans="1:2" x14ac:dyDescent="0.4">
      <c r="A1720" s="5">
        <v>42524</v>
      </c>
      <c r="B1720" s="6">
        <v>3189.3254999999999</v>
      </c>
    </row>
    <row r="1721" spans="1:2" x14ac:dyDescent="0.4">
      <c r="A1721" s="5">
        <v>42523</v>
      </c>
      <c r="B1721" s="6">
        <v>3167.0997000000002</v>
      </c>
    </row>
    <row r="1722" spans="1:2" x14ac:dyDescent="0.4">
      <c r="A1722" s="5">
        <v>42522</v>
      </c>
      <c r="B1722" s="6">
        <v>3160.547</v>
      </c>
    </row>
    <row r="1723" spans="1:2" x14ac:dyDescent="0.4">
      <c r="A1723" s="5">
        <v>42521</v>
      </c>
      <c r="B1723" s="6">
        <v>3169.5598</v>
      </c>
    </row>
    <row r="1724" spans="1:2" x14ac:dyDescent="0.4">
      <c r="A1724" s="5">
        <v>42520</v>
      </c>
      <c r="B1724" s="6">
        <v>3066.7094999999999</v>
      </c>
    </row>
    <row r="1725" spans="1:2" x14ac:dyDescent="0.4">
      <c r="A1725" s="5">
        <v>42517</v>
      </c>
      <c r="B1725" s="6">
        <v>3062.4992999999999</v>
      </c>
    </row>
    <row r="1726" spans="1:2" x14ac:dyDescent="0.4">
      <c r="A1726" s="5">
        <v>42516</v>
      </c>
      <c r="B1726" s="6">
        <v>3064.2111</v>
      </c>
    </row>
    <row r="1727" spans="1:2" x14ac:dyDescent="0.4">
      <c r="A1727" s="5">
        <v>42515</v>
      </c>
      <c r="B1727" s="6">
        <v>3059.2258999999999</v>
      </c>
    </row>
    <row r="1728" spans="1:2" x14ac:dyDescent="0.4">
      <c r="A1728" s="5">
        <v>42514</v>
      </c>
      <c r="B1728" s="6">
        <v>3063.5556000000001</v>
      </c>
    </row>
    <row r="1729" spans="1:2" x14ac:dyDescent="0.4">
      <c r="A1729" s="5">
        <v>42513</v>
      </c>
      <c r="B1729" s="6">
        <v>3087.2224999999999</v>
      </c>
    </row>
    <row r="1730" spans="1:2" x14ac:dyDescent="0.4">
      <c r="A1730" s="5">
        <v>42510</v>
      </c>
      <c r="B1730" s="6">
        <v>3078.2183</v>
      </c>
    </row>
    <row r="1731" spans="1:2" x14ac:dyDescent="0.4">
      <c r="A1731" s="5">
        <v>42509</v>
      </c>
      <c r="B1731" s="6">
        <v>3062.5001999999999</v>
      </c>
    </row>
    <row r="1732" spans="1:2" x14ac:dyDescent="0.4">
      <c r="A1732" s="5">
        <v>42508</v>
      </c>
      <c r="B1732" s="6">
        <v>3068.0358000000001</v>
      </c>
    </row>
    <row r="1733" spans="1:2" x14ac:dyDescent="0.4">
      <c r="A1733" s="5">
        <v>42507</v>
      </c>
      <c r="B1733" s="6">
        <v>3086.0248999999999</v>
      </c>
    </row>
    <row r="1734" spans="1:2" x14ac:dyDescent="0.4">
      <c r="A1734" s="5">
        <v>42506</v>
      </c>
      <c r="B1734" s="6">
        <v>3095.3085000000001</v>
      </c>
    </row>
    <row r="1735" spans="1:2" x14ac:dyDescent="0.4">
      <c r="A1735" s="5">
        <v>42503</v>
      </c>
      <c r="B1735" s="6">
        <v>3074.9351000000001</v>
      </c>
    </row>
    <row r="1736" spans="1:2" x14ac:dyDescent="0.4">
      <c r="A1736" s="5">
        <v>42502</v>
      </c>
      <c r="B1736" s="6">
        <v>3090.1372000000001</v>
      </c>
    </row>
    <row r="1737" spans="1:2" x14ac:dyDescent="0.4">
      <c r="A1737" s="5">
        <v>42501</v>
      </c>
      <c r="B1737" s="6">
        <v>3082.8085999999998</v>
      </c>
    </row>
    <row r="1738" spans="1:2" x14ac:dyDescent="0.4">
      <c r="A1738" s="5">
        <v>42500</v>
      </c>
      <c r="B1738" s="6">
        <v>3069.1124</v>
      </c>
    </row>
    <row r="1739" spans="1:2" x14ac:dyDescent="0.4">
      <c r="A1739" s="5">
        <v>42499</v>
      </c>
      <c r="B1739" s="6">
        <v>3065.6154000000001</v>
      </c>
    </row>
    <row r="1740" spans="1:2" x14ac:dyDescent="0.4">
      <c r="A1740" s="5">
        <v>42496</v>
      </c>
      <c r="B1740" s="6">
        <v>3130.3544000000002</v>
      </c>
    </row>
    <row r="1741" spans="1:2" x14ac:dyDescent="0.4">
      <c r="A1741" s="5">
        <v>42495</v>
      </c>
      <c r="B1741" s="6">
        <v>3213.9198999999999</v>
      </c>
    </row>
    <row r="1742" spans="1:2" x14ac:dyDescent="0.4">
      <c r="A1742" s="5">
        <v>42494</v>
      </c>
      <c r="B1742" s="6">
        <v>3209.4614000000001</v>
      </c>
    </row>
    <row r="1743" spans="1:2" x14ac:dyDescent="0.4">
      <c r="A1743" s="5">
        <v>42493</v>
      </c>
      <c r="B1743" s="6">
        <v>3213.5396999999998</v>
      </c>
    </row>
    <row r="1744" spans="1:2" x14ac:dyDescent="0.4">
      <c r="A1744" s="5">
        <v>42489</v>
      </c>
      <c r="B1744" s="6">
        <v>3156.7451000000001</v>
      </c>
    </row>
    <row r="1745" spans="1:2" x14ac:dyDescent="0.4">
      <c r="A1745" s="5">
        <v>42488</v>
      </c>
      <c r="B1745" s="6">
        <v>3160.5808999999999</v>
      </c>
    </row>
    <row r="1746" spans="1:2" x14ac:dyDescent="0.4">
      <c r="A1746" s="5">
        <v>42487</v>
      </c>
      <c r="B1746" s="6">
        <v>3165.9155999999998</v>
      </c>
    </row>
    <row r="1747" spans="1:2" x14ac:dyDescent="0.4">
      <c r="A1747" s="5">
        <v>42486</v>
      </c>
      <c r="B1747" s="6">
        <v>3179.1605</v>
      </c>
    </row>
    <row r="1748" spans="1:2" x14ac:dyDescent="0.4">
      <c r="A1748" s="5">
        <v>42485</v>
      </c>
      <c r="B1748" s="6">
        <v>3162.0331000000001</v>
      </c>
    </row>
    <row r="1749" spans="1:2" x14ac:dyDescent="0.4">
      <c r="A1749" s="5">
        <v>42482</v>
      </c>
      <c r="B1749" s="6">
        <v>3174.9011999999998</v>
      </c>
    </row>
    <row r="1750" spans="1:2" x14ac:dyDescent="0.4">
      <c r="A1750" s="5">
        <v>42481</v>
      </c>
      <c r="B1750" s="6">
        <v>3160.6033000000002</v>
      </c>
    </row>
    <row r="1751" spans="1:2" x14ac:dyDescent="0.4">
      <c r="A1751" s="5">
        <v>42480</v>
      </c>
      <c r="B1751" s="6">
        <v>3181.0264000000002</v>
      </c>
    </row>
    <row r="1752" spans="1:2" x14ac:dyDescent="0.4">
      <c r="A1752" s="5">
        <v>42479</v>
      </c>
      <c r="B1752" s="6">
        <v>3238.3029000000001</v>
      </c>
    </row>
    <row r="1753" spans="1:2" x14ac:dyDescent="0.4">
      <c r="A1753" s="5">
        <v>42478</v>
      </c>
      <c r="B1753" s="6">
        <v>3228.4531000000002</v>
      </c>
    </row>
    <row r="1754" spans="1:2" x14ac:dyDescent="0.4">
      <c r="A1754" s="5">
        <v>42475</v>
      </c>
      <c r="B1754" s="6">
        <v>3272.2053000000001</v>
      </c>
    </row>
    <row r="1755" spans="1:2" x14ac:dyDescent="0.4">
      <c r="A1755" s="5">
        <v>42474</v>
      </c>
      <c r="B1755" s="6">
        <v>3275.8321000000001</v>
      </c>
    </row>
    <row r="1756" spans="1:2" x14ac:dyDescent="0.4">
      <c r="A1756" s="5">
        <v>42473</v>
      </c>
      <c r="B1756" s="6">
        <v>3261.3831</v>
      </c>
    </row>
    <row r="1757" spans="1:2" x14ac:dyDescent="0.4">
      <c r="A1757" s="5">
        <v>42472</v>
      </c>
      <c r="B1757" s="6">
        <v>3218.4497000000001</v>
      </c>
    </row>
    <row r="1758" spans="1:2" x14ac:dyDescent="0.4">
      <c r="A1758" s="5">
        <v>42471</v>
      </c>
      <c r="B1758" s="6">
        <v>3230.0956999999999</v>
      </c>
    </row>
    <row r="1759" spans="1:2" x14ac:dyDescent="0.4">
      <c r="A1759" s="5">
        <v>42468</v>
      </c>
      <c r="B1759" s="6">
        <v>3185.7258000000002</v>
      </c>
    </row>
    <row r="1760" spans="1:2" x14ac:dyDescent="0.4">
      <c r="A1760" s="5">
        <v>42467</v>
      </c>
      <c r="B1760" s="6">
        <v>3209.2901999999999</v>
      </c>
    </row>
    <row r="1761" spans="1:2" x14ac:dyDescent="0.4">
      <c r="A1761" s="5">
        <v>42466</v>
      </c>
      <c r="B1761" s="6">
        <v>3257.5275999999999</v>
      </c>
    </row>
    <row r="1762" spans="1:2" x14ac:dyDescent="0.4">
      <c r="A1762" s="5">
        <v>42465</v>
      </c>
      <c r="B1762" s="6">
        <v>3264.4857999999999</v>
      </c>
    </row>
    <row r="1763" spans="1:2" x14ac:dyDescent="0.4">
      <c r="A1763" s="5">
        <v>42461</v>
      </c>
      <c r="B1763" s="6">
        <v>3221.8948</v>
      </c>
    </row>
    <row r="1764" spans="1:2" x14ac:dyDescent="0.4">
      <c r="A1764" s="5">
        <v>42460</v>
      </c>
      <c r="B1764" s="6">
        <v>3218.0879</v>
      </c>
    </row>
    <row r="1765" spans="1:2" x14ac:dyDescent="0.4">
      <c r="A1765" s="5">
        <v>42459</v>
      </c>
      <c r="B1765" s="6">
        <v>3216.2752999999998</v>
      </c>
    </row>
    <row r="1766" spans="1:2" x14ac:dyDescent="0.4">
      <c r="A1766" s="5">
        <v>42458</v>
      </c>
      <c r="B1766" s="6">
        <v>3135.4097999999999</v>
      </c>
    </row>
    <row r="1767" spans="1:2" x14ac:dyDescent="0.4">
      <c r="A1767" s="5">
        <v>42457</v>
      </c>
      <c r="B1767" s="6">
        <v>3169.7283000000002</v>
      </c>
    </row>
    <row r="1768" spans="1:2" x14ac:dyDescent="0.4">
      <c r="A1768" s="5">
        <v>42454</v>
      </c>
      <c r="B1768" s="6">
        <v>3197.8168999999998</v>
      </c>
    </row>
    <row r="1769" spans="1:2" x14ac:dyDescent="0.4">
      <c r="A1769" s="5">
        <v>42453</v>
      </c>
      <c r="B1769" s="6">
        <v>3181.8507</v>
      </c>
    </row>
    <row r="1770" spans="1:2" x14ac:dyDescent="0.4">
      <c r="A1770" s="5">
        <v>42452</v>
      </c>
      <c r="B1770" s="6">
        <v>3236.0924</v>
      </c>
    </row>
    <row r="1771" spans="1:2" x14ac:dyDescent="0.4">
      <c r="A1771" s="5">
        <v>42451</v>
      </c>
      <c r="B1771" s="6">
        <v>3225.7903000000001</v>
      </c>
    </row>
    <row r="1772" spans="1:2" x14ac:dyDescent="0.4">
      <c r="A1772" s="5">
        <v>42450</v>
      </c>
      <c r="B1772" s="6">
        <v>3249.4371999999998</v>
      </c>
    </row>
    <row r="1773" spans="1:2" x14ac:dyDescent="0.4">
      <c r="A1773" s="5">
        <v>42447</v>
      </c>
      <c r="B1773" s="6">
        <v>3171.9630000000002</v>
      </c>
    </row>
    <row r="1774" spans="1:2" x14ac:dyDescent="0.4">
      <c r="A1774" s="5">
        <v>42446</v>
      </c>
      <c r="B1774" s="6">
        <v>3124.2039</v>
      </c>
    </row>
    <row r="1775" spans="1:2" x14ac:dyDescent="0.4">
      <c r="A1775" s="5">
        <v>42445</v>
      </c>
      <c r="B1775" s="6">
        <v>3090.0328</v>
      </c>
    </row>
    <row r="1776" spans="1:2" x14ac:dyDescent="0.4">
      <c r="A1776" s="5">
        <v>42444</v>
      </c>
      <c r="B1776" s="6">
        <v>3074.7795999999998</v>
      </c>
    </row>
    <row r="1777" spans="1:2" x14ac:dyDescent="0.4">
      <c r="A1777" s="5">
        <v>42443</v>
      </c>
      <c r="B1777" s="6">
        <v>3065.6904</v>
      </c>
    </row>
    <row r="1778" spans="1:2" x14ac:dyDescent="0.4">
      <c r="A1778" s="5">
        <v>42440</v>
      </c>
      <c r="B1778" s="6">
        <v>3018.2844</v>
      </c>
    </row>
    <row r="1779" spans="1:2" x14ac:dyDescent="0.4">
      <c r="A1779" s="5">
        <v>42439</v>
      </c>
      <c r="B1779" s="6">
        <v>3013.1457</v>
      </c>
    </row>
    <row r="1780" spans="1:2" x14ac:dyDescent="0.4">
      <c r="A1780" s="5">
        <v>42438</v>
      </c>
      <c r="B1780" s="6">
        <v>3071.9070000000002</v>
      </c>
    </row>
    <row r="1781" spans="1:2" x14ac:dyDescent="0.4">
      <c r="A1781" s="5">
        <v>42437</v>
      </c>
      <c r="B1781" s="6">
        <v>3107.6727000000001</v>
      </c>
    </row>
    <row r="1782" spans="1:2" x14ac:dyDescent="0.4">
      <c r="A1782" s="5">
        <v>42436</v>
      </c>
      <c r="B1782" s="6">
        <v>3104.8397</v>
      </c>
    </row>
    <row r="1783" spans="1:2" x14ac:dyDescent="0.4">
      <c r="A1783" s="5">
        <v>42433</v>
      </c>
      <c r="B1783" s="6">
        <v>3093.8895000000002</v>
      </c>
    </row>
    <row r="1784" spans="1:2" x14ac:dyDescent="0.4">
      <c r="A1784" s="5">
        <v>42432</v>
      </c>
      <c r="B1784" s="6">
        <v>3058.4218999999998</v>
      </c>
    </row>
    <row r="1785" spans="1:2" x14ac:dyDescent="0.4">
      <c r="A1785" s="5">
        <v>42431</v>
      </c>
      <c r="B1785" s="6">
        <v>3051.3326999999999</v>
      </c>
    </row>
    <row r="1786" spans="1:2" x14ac:dyDescent="0.4">
      <c r="A1786" s="5">
        <v>42430</v>
      </c>
      <c r="B1786" s="6">
        <v>2930.6936999999998</v>
      </c>
    </row>
    <row r="1787" spans="1:2" x14ac:dyDescent="0.4">
      <c r="A1787" s="5">
        <v>42429</v>
      </c>
      <c r="B1787" s="6">
        <v>2877.4666000000002</v>
      </c>
    </row>
    <row r="1788" spans="1:2" x14ac:dyDescent="0.4">
      <c r="A1788" s="5">
        <v>42426</v>
      </c>
      <c r="B1788" s="6">
        <v>2948.0306</v>
      </c>
    </row>
    <row r="1789" spans="1:2" x14ac:dyDescent="0.4">
      <c r="A1789" s="5">
        <v>42425</v>
      </c>
      <c r="B1789" s="6">
        <v>2918.7501000000002</v>
      </c>
    </row>
    <row r="1790" spans="1:2" x14ac:dyDescent="0.4">
      <c r="A1790" s="5">
        <v>42424</v>
      </c>
      <c r="B1790" s="6">
        <v>3109.5454</v>
      </c>
    </row>
    <row r="1791" spans="1:2" x14ac:dyDescent="0.4">
      <c r="A1791" s="5">
        <v>42423</v>
      </c>
      <c r="B1791" s="6">
        <v>3089.3631999999998</v>
      </c>
    </row>
    <row r="1792" spans="1:2" x14ac:dyDescent="0.4">
      <c r="A1792" s="5">
        <v>42422</v>
      </c>
      <c r="B1792" s="6">
        <v>3118.8674999999998</v>
      </c>
    </row>
    <row r="1793" spans="1:2" x14ac:dyDescent="0.4">
      <c r="A1793" s="5">
        <v>42419</v>
      </c>
      <c r="B1793" s="6">
        <v>3051.585</v>
      </c>
    </row>
    <row r="1794" spans="1:2" x14ac:dyDescent="0.4">
      <c r="A1794" s="5">
        <v>42418</v>
      </c>
      <c r="B1794" s="6">
        <v>3053.6985</v>
      </c>
    </row>
    <row r="1795" spans="1:2" x14ac:dyDescent="0.4">
      <c r="A1795" s="5">
        <v>42417</v>
      </c>
      <c r="B1795" s="6">
        <v>3063.3199</v>
      </c>
    </row>
    <row r="1796" spans="1:2" x14ac:dyDescent="0.4">
      <c r="A1796" s="5">
        <v>42416</v>
      </c>
      <c r="B1796" s="6">
        <v>3037.0353</v>
      </c>
    </row>
    <row r="1797" spans="1:2" x14ac:dyDescent="0.4">
      <c r="A1797" s="5">
        <v>42415</v>
      </c>
      <c r="B1797" s="6">
        <v>2946.7066</v>
      </c>
    </row>
    <row r="1798" spans="1:2" x14ac:dyDescent="0.4">
      <c r="A1798" s="5">
        <v>42405</v>
      </c>
      <c r="B1798" s="6">
        <v>2963.7894000000001</v>
      </c>
    </row>
    <row r="1799" spans="1:2" x14ac:dyDescent="0.4">
      <c r="A1799" s="5">
        <v>42404</v>
      </c>
      <c r="B1799" s="6">
        <v>2984.7597999999998</v>
      </c>
    </row>
    <row r="1800" spans="1:2" x14ac:dyDescent="0.4">
      <c r="A1800" s="5">
        <v>42403</v>
      </c>
      <c r="B1800" s="6">
        <v>2948.6386000000002</v>
      </c>
    </row>
    <row r="1801" spans="1:2" x14ac:dyDescent="0.4">
      <c r="A1801" s="5">
        <v>42402</v>
      </c>
      <c r="B1801" s="6">
        <v>2961.3337000000001</v>
      </c>
    </row>
    <row r="1802" spans="1:2" x14ac:dyDescent="0.4">
      <c r="A1802" s="5">
        <v>42401</v>
      </c>
      <c r="B1802" s="6">
        <v>2901.0477000000001</v>
      </c>
    </row>
    <row r="1803" spans="1:2" x14ac:dyDescent="0.4">
      <c r="A1803" s="5">
        <v>42398</v>
      </c>
      <c r="B1803" s="6">
        <v>2946.0902000000001</v>
      </c>
    </row>
    <row r="1804" spans="1:2" x14ac:dyDescent="0.4">
      <c r="A1804" s="5">
        <v>42397</v>
      </c>
      <c r="B1804" s="6">
        <v>2853.7561999999998</v>
      </c>
    </row>
    <row r="1805" spans="1:2" x14ac:dyDescent="0.4">
      <c r="A1805" s="5">
        <v>42396</v>
      </c>
      <c r="B1805" s="6">
        <v>2930.3519000000001</v>
      </c>
    </row>
    <row r="1806" spans="1:2" x14ac:dyDescent="0.4">
      <c r="A1806" s="5">
        <v>42395</v>
      </c>
      <c r="B1806" s="6">
        <v>2940.5084999999999</v>
      </c>
    </row>
    <row r="1807" spans="1:2" x14ac:dyDescent="0.4">
      <c r="A1807" s="5">
        <v>42394</v>
      </c>
      <c r="B1807" s="6">
        <v>3128.886</v>
      </c>
    </row>
    <row r="1808" spans="1:2" x14ac:dyDescent="0.4">
      <c r="A1808" s="5">
        <v>42391</v>
      </c>
      <c r="B1808" s="6">
        <v>3113.4625999999998</v>
      </c>
    </row>
    <row r="1809" spans="1:2" x14ac:dyDescent="0.4">
      <c r="A1809" s="5">
        <v>42390</v>
      </c>
      <c r="B1809" s="6">
        <v>3081.3454000000002</v>
      </c>
    </row>
    <row r="1810" spans="1:2" x14ac:dyDescent="0.4">
      <c r="A1810" s="5">
        <v>42389</v>
      </c>
      <c r="B1810" s="6">
        <v>3174.3780999999999</v>
      </c>
    </row>
    <row r="1811" spans="1:2" x14ac:dyDescent="0.4">
      <c r="A1811" s="5">
        <v>42388</v>
      </c>
      <c r="B1811" s="6">
        <v>3223.1251000000002</v>
      </c>
    </row>
    <row r="1812" spans="1:2" x14ac:dyDescent="0.4">
      <c r="A1812" s="5">
        <v>42387</v>
      </c>
      <c r="B1812" s="6">
        <v>3130.7289000000001</v>
      </c>
    </row>
    <row r="1813" spans="1:2" x14ac:dyDescent="0.4">
      <c r="A1813" s="5">
        <v>42384</v>
      </c>
      <c r="B1813" s="6">
        <v>3118.7301000000002</v>
      </c>
    </row>
    <row r="1814" spans="1:2" x14ac:dyDescent="0.4">
      <c r="A1814" s="5">
        <v>42383</v>
      </c>
      <c r="B1814" s="6">
        <v>3221.5713999999998</v>
      </c>
    </row>
    <row r="1815" spans="1:2" x14ac:dyDescent="0.4">
      <c r="A1815" s="5">
        <v>42382</v>
      </c>
      <c r="B1815" s="6">
        <v>3155.8789999999999</v>
      </c>
    </row>
    <row r="1816" spans="1:2" x14ac:dyDescent="0.4">
      <c r="A1816" s="5">
        <v>42381</v>
      </c>
      <c r="B1816" s="6">
        <v>3215.7098999999998</v>
      </c>
    </row>
    <row r="1817" spans="1:2" x14ac:dyDescent="0.4">
      <c r="A1817" s="5">
        <v>42380</v>
      </c>
      <c r="B1817" s="6">
        <v>3192.4499000000001</v>
      </c>
    </row>
    <row r="1818" spans="1:2" x14ac:dyDescent="0.4">
      <c r="A1818" s="5">
        <v>42377</v>
      </c>
      <c r="B1818" s="6">
        <v>3361.5632000000001</v>
      </c>
    </row>
    <row r="1819" spans="1:2" x14ac:dyDescent="0.4">
      <c r="A1819" s="5">
        <v>42376</v>
      </c>
      <c r="B1819" s="6">
        <v>3294.3838999999998</v>
      </c>
    </row>
    <row r="1820" spans="1:2" x14ac:dyDescent="0.4">
      <c r="A1820" s="5">
        <v>42375</v>
      </c>
      <c r="B1820" s="6">
        <v>3539.8081999999999</v>
      </c>
    </row>
    <row r="1821" spans="1:2" x14ac:dyDescent="0.4">
      <c r="A1821" s="5">
        <v>42374</v>
      </c>
      <c r="B1821" s="6">
        <v>3478.7797</v>
      </c>
    </row>
    <row r="1822" spans="1:2" x14ac:dyDescent="0.4">
      <c r="A1822" s="5">
        <v>42373</v>
      </c>
      <c r="B1822" s="6">
        <v>3469.0662000000002</v>
      </c>
    </row>
    <row r="1823" spans="1:2" x14ac:dyDescent="0.4">
      <c r="A1823" s="5">
        <v>42369</v>
      </c>
      <c r="B1823" s="6">
        <v>3731.0047</v>
      </c>
    </row>
    <row r="1824" spans="1:2" x14ac:dyDescent="0.4">
      <c r="A1824" s="5">
        <v>42368</v>
      </c>
      <c r="B1824" s="6">
        <v>3765.1752000000001</v>
      </c>
    </row>
    <row r="1825" spans="1:2" x14ac:dyDescent="0.4">
      <c r="A1825" s="5">
        <v>42367</v>
      </c>
      <c r="B1825" s="6">
        <v>3761.8744999999999</v>
      </c>
    </row>
    <row r="1826" spans="1:2" x14ac:dyDescent="0.4">
      <c r="A1826" s="5">
        <v>42366</v>
      </c>
      <c r="B1826" s="6">
        <v>3727.6316000000002</v>
      </c>
    </row>
    <row r="1827" spans="1:2" x14ac:dyDescent="0.4">
      <c r="A1827" s="5">
        <v>42363</v>
      </c>
      <c r="B1827" s="6">
        <v>3838.201</v>
      </c>
    </row>
    <row r="1828" spans="1:2" x14ac:dyDescent="0.4">
      <c r="A1828" s="5">
        <v>42362</v>
      </c>
      <c r="B1828" s="6">
        <v>3829.4022</v>
      </c>
    </row>
    <row r="1829" spans="1:2" x14ac:dyDescent="0.4">
      <c r="A1829" s="5">
        <v>42361</v>
      </c>
      <c r="B1829" s="6">
        <v>3866.3814000000002</v>
      </c>
    </row>
    <row r="1830" spans="1:2" x14ac:dyDescent="0.4">
      <c r="A1830" s="5">
        <v>42360</v>
      </c>
      <c r="B1830" s="6">
        <v>3876.7325000000001</v>
      </c>
    </row>
    <row r="1831" spans="1:2" x14ac:dyDescent="0.4">
      <c r="A1831" s="5">
        <v>42359</v>
      </c>
      <c r="B1831" s="6">
        <v>3865.9645999999998</v>
      </c>
    </row>
    <row r="1832" spans="1:2" x14ac:dyDescent="0.4">
      <c r="A1832" s="5">
        <v>42356</v>
      </c>
      <c r="B1832" s="6">
        <v>3767.9128000000001</v>
      </c>
    </row>
    <row r="1833" spans="1:2" x14ac:dyDescent="0.4">
      <c r="A1833" s="5">
        <v>42355</v>
      </c>
      <c r="B1833" s="6">
        <v>3755.8881000000001</v>
      </c>
    </row>
    <row r="1834" spans="1:2" x14ac:dyDescent="0.4">
      <c r="A1834" s="5">
        <v>42354</v>
      </c>
      <c r="B1834" s="6">
        <v>3685.4398000000001</v>
      </c>
    </row>
    <row r="1835" spans="1:2" x14ac:dyDescent="0.4">
      <c r="A1835" s="5">
        <v>42353</v>
      </c>
      <c r="B1835" s="6">
        <v>3694.3885</v>
      </c>
    </row>
    <row r="1836" spans="1:2" x14ac:dyDescent="0.4">
      <c r="A1836" s="5">
        <v>42352</v>
      </c>
      <c r="B1836" s="6">
        <v>3711.3220000000001</v>
      </c>
    </row>
    <row r="1837" spans="1:2" x14ac:dyDescent="0.4">
      <c r="A1837" s="5">
        <v>42349</v>
      </c>
      <c r="B1837" s="6">
        <v>3608.0587</v>
      </c>
    </row>
    <row r="1838" spans="1:2" x14ac:dyDescent="0.4">
      <c r="A1838" s="5">
        <v>42348</v>
      </c>
      <c r="B1838" s="6">
        <v>3623.0841999999998</v>
      </c>
    </row>
    <row r="1839" spans="1:2" x14ac:dyDescent="0.4">
      <c r="A1839" s="5">
        <v>42347</v>
      </c>
      <c r="B1839" s="6">
        <v>3635.9382000000001</v>
      </c>
    </row>
    <row r="1840" spans="1:2" x14ac:dyDescent="0.4">
      <c r="A1840" s="5">
        <v>42346</v>
      </c>
      <c r="B1840" s="6">
        <v>3623.0201999999999</v>
      </c>
    </row>
    <row r="1841" spans="1:2" x14ac:dyDescent="0.4">
      <c r="A1841" s="5">
        <v>42345</v>
      </c>
      <c r="B1841" s="6">
        <v>3687.6073000000001</v>
      </c>
    </row>
    <row r="1842" spans="1:2" x14ac:dyDescent="0.4">
      <c r="A1842" s="5">
        <v>42342</v>
      </c>
      <c r="B1842" s="6">
        <v>3677.5922</v>
      </c>
    </row>
    <row r="1843" spans="1:2" x14ac:dyDescent="0.4">
      <c r="A1843" s="5">
        <v>42341</v>
      </c>
      <c r="B1843" s="6">
        <v>3749.2984999999999</v>
      </c>
    </row>
    <row r="1844" spans="1:2" x14ac:dyDescent="0.4">
      <c r="A1844" s="5">
        <v>42340</v>
      </c>
      <c r="B1844" s="6">
        <v>3721.9544999999998</v>
      </c>
    </row>
    <row r="1845" spans="1:2" x14ac:dyDescent="0.4">
      <c r="A1845" s="5">
        <v>42339</v>
      </c>
      <c r="B1845" s="6">
        <v>3591.6959999999999</v>
      </c>
    </row>
    <row r="1846" spans="1:2" x14ac:dyDescent="0.4">
      <c r="A1846" s="5">
        <v>42338</v>
      </c>
      <c r="B1846" s="6">
        <v>3566.4122000000002</v>
      </c>
    </row>
    <row r="1847" spans="1:2" x14ac:dyDescent="0.4">
      <c r="A1847" s="5">
        <v>42335</v>
      </c>
      <c r="B1847" s="6">
        <v>3556.9924000000001</v>
      </c>
    </row>
    <row r="1848" spans="1:2" x14ac:dyDescent="0.4">
      <c r="A1848" s="5">
        <v>42334</v>
      </c>
      <c r="B1848" s="6">
        <v>3759.4286000000002</v>
      </c>
    </row>
    <row r="1849" spans="1:2" x14ac:dyDescent="0.4">
      <c r="A1849" s="5">
        <v>42333</v>
      </c>
      <c r="B1849" s="6">
        <v>3781.6069000000002</v>
      </c>
    </row>
    <row r="1850" spans="1:2" x14ac:dyDescent="0.4">
      <c r="A1850" s="5">
        <v>42332</v>
      </c>
      <c r="B1850" s="6">
        <v>3753.8887</v>
      </c>
    </row>
    <row r="1851" spans="1:2" x14ac:dyDescent="0.4">
      <c r="A1851" s="5">
        <v>42331</v>
      </c>
      <c r="B1851" s="6">
        <v>3753.3350999999998</v>
      </c>
    </row>
    <row r="1852" spans="1:2" x14ac:dyDescent="0.4">
      <c r="A1852" s="5">
        <v>42328</v>
      </c>
      <c r="B1852" s="6">
        <v>3774.3833</v>
      </c>
    </row>
    <row r="1853" spans="1:2" x14ac:dyDescent="0.4">
      <c r="A1853" s="5">
        <v>42327</v>
      </c>
      <c r="B1853" s="6">
        <v>3774.9692</v>
      </c>
    </row>
    <row r="1854" spans="1:2" x14ac:dyDescent="0.4">
      <c r="A1854" s="5">
        <v>42326</v>
      </c>
      <c r="B1854" s="6">
        <v>3715.5796</v>
      </c>
    </row>
    <row r="1855" spans="1:2" x14ac:dyDescent="0.4">
      <c r="A1855" s="5">
        <v>42325</v>
      </c>
      <c r="B1855" s="6">
        <v>3758.3869</v>
      </c>
    </row>
    <row r="1856" spans="1:2" x14ac:dyDescent="0.4">
      <c r="A1856" s="5">
        <v>42324</v>
      </c>
      <c r="B1856" s="6">
        <v>3764.1262000000002</v>
      </c>
    </row>
    <row r="1857" spans="1:2" x14ac:dyDescent="0.4">
      <c r="A1857" s="5">
        <v>42321</v>
      </c>
      <c r="B1857" s="6">
        <v>3746.2422000000001</v>
      </c>
    </row>
    <row r="1858" spans="1:2" x14ac:dyDescent="0.4">
      <c r="A1858" s="5">
        <v>42320</v>
      </c>
      <c r="B1858" s="6">
        <v>3795.3240999999998</v>
      </c>
    </row>
    <row r="1859" spans="1:2" x14ac:dyDescent="0.4">
      <c r="A1859" s="5">
        <v>42319</v>
      </c>
      <c r="B1859" s="6">
        <v>3833.6457</v>
      </c>
    </row>
    <row r="1860" spans="1:2" x14ac:dyDescent="0.4">
      <c r="A1860" s="5">
        <v>42318</v>
      </c>
      <c r="B1860" s="6">
        <v>3833.2379000000001</v>
      </c>
    </row>
    <row r="1861" spans="1:2" x14ac:dyDescent="0.4">
      <c r="A1861" s="5">
        <v>42317</v>
      </c>
      <c r="B1861" s="6">
        <v>3840.3546999999999</v>
      </c>
    </row>
    <row r="1862" spans="1:2" x14ac:dyDescent="0.4">
      <c r="A1862" s="5">
        <v>42314</v>
      </c>
      <c r="B1862" s="6">
        <v>3793.3739</v>
      </c>
    </row>
    <row r="1863" spans="1:2" x14ac:dyDescent="0.4">
      <c r="A1863" s="5">
        <v>42313</v>
      </c>
      <c r="B1863" s="6">
        <v>3705.9697000000001</v>
      </c>
    </row>
    <row r="1864" spans="1:2" x14ac:dyDescent="0.4">
      <c r="A1864" s="5">
        <v>42312</v>
      </c>
      <c r="B1864" s="6">
        <v>3628.5376999999999</v>
      </c>
    </row>
    <row r="1865" spans="1:2" x14ac:dyDescent="0.4">
      <c r="A1865" s="5">
        <v>42311</v>
      </c>
      <c r="B1865" s="6">
        <v>3465.4926999999998</v>
      </c>
    </row>
    <row r="1866" spans="1:2" x14ac:dyDescent="0.4">
      <c r="A1866" s="5">
        <v>42310</v>
      </c>
      <c r="B1866" s="6">
        <v>3475.9623000000001</v>
      </c>
    </row>
    <row r="1867" spans="1:2" x14ac:dyDescent="0.4">
      <c r="A1867" s="5">
        <v>42307</v>
      </c>
      <c r="B1867" s="6">
        <v>3534.0787999999998</v>
      </c>
    </row>
    <row r="1868" spans="1:2" x14ac:dyDescent="0.4">
      <c r="A1868" s="5">
        <v>42306</v>
      </c>
      <c r="B1868" s="6">
        <v>3533.3065000000001</v>
      </c>
    </row>
    <row r="1869" spans="1:2" x14ac:dyDescent="0.4">
      <c r="A1869" s="5">
        <v>42305</v>
      </c>
      <c r="B1869" s="6">
        <v>3524.9198999999999</v>
      </c>
    </row>
    <row r="1870" spans="1:2" x14ac:dyDescent="0.4">
      <c r="A1870" s="5">
        <v>42304</v>
      </c>
      <c r="B1870" s="6">
        <v>3592.8793999999998</v>
      </c>
    </row>
    <row r="1871" spans="1:2" x14ac:dyDescent="0.4">
      <c r="A1871" s="5">
        <v>42303</v>
      </c>
      <c r="B1871" s="6">
        <v>3589.2611000000002</v>
      </c>
    </row>
    <row r="1872" spans="1:2" x14ac:dyDescent="0.4">
      <c r="A1872" s="5">
        <v>42300</v>
      </c>
      <c r="B1872" s="6">
        <v>3571.2411000000002</v>
      </c>
    </row>
    <row r="1873" spans="1:2" x14ac:dyDescent="0.4">
      <c r="A1873" s="5">
        <v>42299</v>
      </c>
      <c r="B1873" s="6">
        <v>3524.5338999999999</v>
      </c>
    </row>
    <row r="1874" spans="1:2" x14ac:dyDescent="0.4">
      <c r="A1874" s="5">
        <v>42298</v>
      </c>
      <c r="B1874" s="6">
        <v>3473.2543999999998</v>
      </c>
    </row>
    <row r="1875" spans="1:2" x14ac:dyDescent="0.4">
      <c r="A1875" s="5">
        <v>42297</v>
      </c>
      <c r="B1875" s="6">
        <v>3577.7026999999998</v>
      </c>
    </row>
    <row r="1876" spans="1:2" x14ac:dyDescent="0.4">
      <c r="A1876" s="5">
        <v>42296</v>
      </c>
      <c r="B1876" s="6">
        <v>3534.1821</v>
      </c>
    </row>
    <row r="1877" spans="1:2" x14ac:dyDescent="0.4">
      <c r="A1877" s="5">
        <v>42293</v>
      </c>
      <c r="B1877" s="6">
        <v>3534.0653000000002</v>
      </c>
    </row>
    <row r="1878" spans="1:2" x14ac:dyDescent="0.4">
      <c r="A1878" s="5">
        <v>42292</v>
      </c>
      <c r="B1878" s="6">
        <v>3486.8150000000001</v>
      </c>
    </row>
    <row r="1879" spans="1:2" x14ac:dyDescent="0.4">
      <c r="A1879" s="5">
        <v>42291</v>
      </c>
      <c r="B1879" s="6">
        <v>3406.1116000000002</v>
      </c>
    </row>
    <row r="1880" spans="1:2" x14ac:dyDescent="0.4">
      <c r="A1880" s="5">
        <v>42290</v>
      </c>
      <c r="B1880" s="6">
        <v>3445.0430999999999</v>
      </c>
    </row>
    <row r="1881" spans="1:2" x14ac:dyDescent="0.4">
      <c r="A1881" s="5">
        <v>42289</v>
      </c>
      <c r="B1881" s="6">
        <v>3447.6934000000001</v>
      </c>
    </row>
    <row r="1882" spans="1:2" x14ac:dyDescent="0.4">
      <c r="A1882" s="5">
        <v>42286</v>
      </c>
      <c r="B1882" s="6">
        <v>3340.1158999999998</v>
      </c>
    </row>
    <row r="1883" spans="1:2" x14ac:dyDescent="0.4">
      <c r="A1883" s="5">
        <v>42285</v>
      </c>
      <c r="B1883" s="6">
        <v>3296.482</v>
      </c>
    </row>
    <row r="1884" spans="1:2" x14ac:dyDescent="0.4">
      <c r="A1884" s="5">
        <v>42277</v>
      </c>
      <c r="B1884" s="6">
        <v>3202.9479999999999</v>
      </c>
    </row>
    <row r="1885" spans="1:2" x14ac:dyDescent="0.4">
      <c r="A1885" s="5">
        <v>42276</v>
      </c>
      <c r="B1885" s="6">
        <v>3178.8539999999998</v>
      </c>
    </row>
    <row r="1886" spans="1:2" x14ac:dyDescent="0.4">
      <c r="A1886" s="5">
        <v>42275</v>
      </c>
      <c r="B1886" s="6">
        <v>3242.752</v>
      </c>
    </row>
    <row r="1887" spans="1:2" x14ac:dyDescent="0.4">
      <c r="A1887" s="5">
        <v>42272</v>
      </c>
      <c r="B1887" s="6">
        <v>3231.951</v>
      </c>
    </row>
    <row r="1888" spans="1:2" x14ac:dyDescent="0.4">
      <c r="A1888" s="5">
        <v>42271</v>
      </c>
      <c r="B1888" s="6">
        <v>3284.9989999999998</v>
      </c>
    </row>
    <row r="1889" spans="1:2" x14ac:dyDescent="0.4">
      <c r="A1889" s="5">
        <v>42270</v>
      </c>
      <c r="B1889" s="6">
        <v>3263.0279999999998</v>
      </c>
    </row>
    <row r="1890" spans="1:2" x14ac:dyDescent="0.4">
      <c r="A1890" s="5">
        <v>42269</v>
      </c>
      <c r="B1890" s="6">
        <v>3339.03</v>
      </c>
    </row>
    <row r="1891" spans="1:2" x14ac:dyDescent="0.4">
      <c r="A1891" s="5">
        <v>42268</v>
      </c>
      <c r="B1891" s="6">
        <v>3308.2469999999998</v>
      </c>
    </row>
    <row r="1892" spans="1:2" x14ac:dyDescent="0.4">
      <c r="A1892" s="5">
        <v>42265</v>
      </c>
      <c r="B1892" s="6">
        <v>3251.2730000000001</v>
      </c>
    </row>
    <row r="1893" spans="1:2" x14ac:dyDescent="0.4">
      <c r="A1893" s="5">
        <v>42264</v>
      </c>
      <c r="B1893" s="6">
        <v>3236.9989999999998</v>
      </c>
    </row>
    <row r="1894" spans="1:2" x14ac:dyDescent="0.4">
      <c r="A1894" s="5">
        <v>42263</v>
      </c>
      <c r="B1894" s="6">
        <v>3309.248</v>
      </c>
    </row>
    <row r="1895" spans="1:2" x14ac:dyDescent="0.4">
      <c r="A1895" s="5">
        <v>42262</v>
      </c>
      <c r="B1895" s="6">
        <v>3152.232</v>
      </c>
    </row>
    <row r="1896" spans="1:2" x14ac:dyDescent="0.4">
      <c r="A1896" s="5">
        <v>42261</v>
      </c>
      <c r="B1896" s="6">
        <v>3281.1320000000001</v>
      </c>
    </row>
    <row r="1897" spans="1:2" x14ac:dyDescent="0.4">
      <c r="A1897" s="5">
        <v>42258</v>
      </c>
      <c r="B1897" s="6">
        <v>3347.1880000000001</v>
      </c>
    </row>
    <row r="1898" spans="1:2" x14ac:dyDescent="0.4">
      <c r="A1898" s="5">
        <v>42257</v>
      </c>
      <c r="B1898" s="6">
        <v>3357.5610000000001</v>
      </c>
    </row>
    <row r="1899" spans="1:2" x14ac:dyDescent="0.4">
      <c r="A1899" s="5">
        <v>42256</v>
      </c>
      <c r="B1899" s="6">
        <v>3399.3049999999998</v>
      </c>
    </row>
    <row r="1900" spans="1:2" x14ac:dyDescent="0.4">
      <c r="A1900" s="5">
        <v>42255</v>
      </c>
      <c r="B1900" s="6">
        <v>3334.0230000000001</v>
      </c>
    </row>
    <row r="1901" spans="1:2" x14ac:dyDescent="0.4">
      <c r="A1901" s="5">
        <v>42254</v>
      </c>
      <c r="B1901" s="6">
        <v>3250.4850000000001</v>
      </c>
    </row>
    <row r="1902" spans="1:2" x14ac:dyDescent="0.4">
      <c r="A1902" s="5">
        <v>42249</v>
      </c>
      <c r="B1902" s="6">
        <v>3365.8319999999999</v>
      </c>
    </row>
    <row r="1903" spans="1:2" x14ac:dyDescent="0.4">
      <c r="A1903" s="5">
        <v>42248</v>
      </c>
      <c r="B1903" s="6">
        <v>3362.0830000000001</v>
      </c>
    </row>
    <row r="1904" spans="1:2" x14ac:dyDescent="0.4">
      <c r="A1904" s="5">
        <v>42247</v>
      </c>
      <c r="B1904" s="6">
        <v>3366.5360000000001</v>
      </c>
    </row>
    <row r="1905" spans="1:2" x14ac:dyDescent="0.4">
      <c r="A1905" s="5">
        <v>42244</v>
      </c>
      <c r="B1905" s="6">
        <v>3342.2860000000001</v>
      </c>
    </row>
    <row r="1906" spans="1:2" x14ac:dyDescent="0.4">
      <c r="A1906" s="5">
        <v>42243</v>
      </c>
      <c r="B1906" s="6">
        <v>3205.6379999999999</v>
      </c>
    </row>
    <row r="1907" spans="1:2" x14ac:dyDescent="0.4">
      <c r="A1907" s="5">
        <v>42242</v>
      </c>
      <c r="B1907" s="6">
        <v>3025.692</v>
      </c>
    </row>
    <row r="1908" spans="1:2" x14ac:dyDescent="0.4">
      <c r="A1908" s="5">
        <v>42241</v>
      </c>
      <c r="B1908" s="6">
        <v>3042.9270000000001</v>
      </c>
    </row>
    <row r="1909" spans="1:2" x14ac:dyDescent="0.4">
      <c r="A1909" s="5">
        <v>42240</v>
      </c>
      <c r="B1909" s="6">
        <v>3275.5340000000001</v>
      </c>
    </row>
    <row r="1910" spans="1:2" x14ac:dyDescent="0.4">
      <c r="A1910" s="5">
        <v>42237</v>
      </c>
      <c r="B1910" s="6">
        <v>3589.5360000000001</v>
      </c>
    </row>
    <row r="1911" spans="1:2" x14ac:dyDescent="0.4">
      <c r="A1911" s="5">
        <v>42236</v>
      </c>
      <c r="B1911" s="6">
        <v>3761.4540000000002</v>
      </c>
    </row>
    <row r="1912" spans="1:2" x14ac:dyDescent="0.4">
      <c r="A1912" s="5">
        <v>42235</v>
      </c>
      <c r="B1912" s="6">
        <v>3886.136</v>
      </c>
    </row>
    <row r="1913" spans="1:2" x14ac:dyDescent="0.4">
      <c r="A1913" s="5">
        <v>42234</v>
      </c>
      <c r="B1913" s="6">
        <v>3825.4119999999998</v>
      </c>
    </row>
    <row r="1914" spans="1:2" x14ac:dyDescent="0.4">
      <c r="A1914" s="5">
        <v>42233</v>
      </c>
      <c r="B1914" s="6">
        <v>4077.8719999999998</v>
      </c>
    </row>
    <row r="1915" spans="1:2" x14ac:dyDescent="0.4">
      <c r="A1915" s="5">
        <v>42230</v>
      </c>
      <c r="B1915" s="6">
        <v>4073.54</v>
      </c>
    </row>
    <row r="1916" spans="1:2" x14ac:dyDescent="0.4">
      <c r="A1916" s="5">
        <v>42229</v>
      </c>
      <c r="B1916" s="6">
        <v>4075.4630000000002</v>
      </c>
    </row>
    <row r="1917" spans="1:2" x14ac:dyDescent="0.4">
      <c r="A1917" s="5">
        <v>42228</v>
      </c>
      <c r="B1917" s="6">
        <v>4016.1260000000002</v>
      </c>
    </row>
    <row r="1918" spans="1:2" x14ac:dyDescent="0.4">
      <c r="A1918" s="5">
        <v>42227</v>
      </c>
      <c r="B1918" s="6">
        <v>4066.6689999999999</v>
      </c>
    </row>
    <row r="1919" spans="1:2" x14ac:dyDescent="0.4">
      <c r="A1919" s="5">
        <v>42226</v>
      </c>
      <c r="B1919" s="6">
        <v>4084.3649999999998</v>
      </c>
    </row>
    <row r="1920" spans="1:2" x14ac:dyDescent="0.4">
      <c r="A1920" s="5">
        <v>42223</v>
      </c>
      <c r="B1920" s="6">
        <v>3906.9450000000002</v>
      </c>
    </row>
    <row r="1921" spans="1:2" x14ac:dyDescent="0.4">
      <c r="A1921" s="5">
        <v>42222</v>
      </c>
      <c r="B1921" s="6">
        <v>3831.8519999999999</v>
      </c>
    </row>
    <row r="1922" spans="1:2" x14ac:dyDescent="0.4">
      <c r="A1922" s="5">
        <v>42221</v>
      </c>
      <c r="B1922" s="6">
        <v>3866.9</v>
      </c>
    </row>
    <row r="1923" spans="1:2" x14ac:dyDescent="0.4">
      <c r="A1923" s="5">
        <v>42220</v>
      </c>
      <c r="B1923" s="6">
        <v>3948.1550000000002</v>
      </c>
    </row>
    <row r="1924" spans="1:2" x14ac:dyDescent="0.4">
      <c r="A1924" s="5">
        <v>42219</v>
      </c>
      <c r="B1924" s="6">
        <v>3829.2350000000001</v>
      </c>
    </row>
    <row r="1925" spans="1:2" x14ac:dyDescent="0.4">
      <c r="A1925" s="5">
        <v>42216</v>
      </c>
      <c r="B1925" s="6">
        <v>3816.6990000000001</v>
      </c>
    </row>
    <row r="1926" spans="1:2" x14ac:dyDescent="0.4">
      <c r="A1926" s="5">
        <v>42215</v>
      </c>
      <c r="B1926" s="6">
        <v>3815.4119999999998</v>
      </c>
    </row>
    <row r="1927" spans="1:2" x14ac:dyDescent="0.4">
      <c r="A1927" s="5">
        <v>42214</v>
      </c>
      <c r="B1927" s="6">
        <v>3930.3789999999999</v>
      </c>
    </row>
    <row r="1928" spans="1:2" x14ac:dyDescent="0.4">
      <c r="A1928" s="5">
        <v>42213</v>
      </c>
      <c r="B1928" s="6">
        <v>3811.0929999999998</v>
      </c>
    </row>
    <row r="1929" spans="1:2" x14ac:dyDescent="0.4">
      <c r="A1929" s="5">
        <v>42212</v>
      </c>
      <c r="B1929" s="6">
        <v>3818.7310000000002</v>
      </c>
    </row>
    <row r="1930" spans="1:2" x14ac:dyDescent="0.4">
      <c r="A1930" s="5">
        <v>42209</v>
      </c>
      <c r="B1930" s="6">
        <v>4176.2790000000005</v>
      </c>
    </row>
    <row r="1931" spans="1:2" x14ac:dyDescent="0.4">
      <c r="A1931" s="5">
        <v>42208</v>
      </c>
      <c r="B1931" s="6">
        <v>4250.8050000000003</v>
      </c>
    </row>
    <row r="1932" spans="1:2" x14ac:dyDescent="0.4">
      <c r="A1932" s="5">
        <v>42207</v>
      </c>
      <c r="B1932" s="6">
        <v>4157.16</v>
      </c>
    </row>
    <row r="1933" spans="1:2" x14ac:dyDescent="0.4">
      <c r="A1933" s="5">
        <v>42206</v>
      </c>
      <c r="B1933" s="6">
        <v>4166.0060000000003</v>
      </c>
    </row>
    <row r="1934" spans="1:2" x14ac:dyDescent="0.4">
      <c r="A1934" s="5">
        <v>42205</v>
      </c>
      <c r="B1934" s="6">
        <v>4160.6120000000001</v>
      </c>
    </row>
    <row r="1935" spans="1:2" x14ac:dyDescent="0.4">
      <c r="A1935" s="5">
        <v>42202</v>
      </c>
      <c r="B1935" s="6">
        <v>4151.4960000000001</v>
      </c>
    </row>
    <row r="1936" spans="1:2" x14ac:dyDescent="0.4">
      <c r="A1936" s="5">
        <v>42201</v>
      </c>
      <c r="B1936" s="6">
        <v>3997.3560000000002</v>
      </c>
    </row>
    <row r="1937" spans="1:2" x14ac:dyDescent="0.4">
      <c r="A1937" s="5">
        <v>42200</v>
      </c>
      <c r="B1937" s="6">
        <v>3966.759</v>
      </c>
    </row>
    <row r="1938" spans="1:2" x14ac:dyDescent="0.4">
      <c r="A1938" s="5">
        <v>42199</v>
      </c>
      <c r="B1938" s="6">
        <v>4112.1490000000003</v>
      </c>
    </row>
    <row r="1939" spans="1:2" x14ac:dyDescent="0.4">
      <c r="A1939" s="5">
        <v>42198</v>
      </c>
      <c r="B1939" s="6">
        <v>4211.8119999999999</v>
      </c>
    </row>
    <row r="1940" spans="1:2" x14ac:dyDescent="0.4">
      <c r="A1940" s="5">
        <v>42195</v>
      </c>
      <c r="B1940" s="6">
        <v>4106.5559999999996</v>
      </c>
    </row>
    <row r="1941" spans="1:2" x14ac:dyDescent="0.4">
      <c r="A1941" s="5">
        <v>42194</v>
      </c>
      <c r="B1941" s="6">
        <v>3897.6260000000002</v>
      </c>
    </row>
    <row r="1942" spans="1:2" x14ac:dyDescent="0.4">
      <c r="A1942" s="5">
        <v>42193</v>
      </c>
      <c r="B1942" s="6">
        <v>3663.038</v>
      </c>
    </row>
    <row r="1943" spans="1:2" x14ac:dyDescent="0.4">
      <c r="A1943" s="5">
        <v>42192</v>
      </c>
      <c r="B1943" s="6">
        <v>3928.0030000000002</v>
      </c>
    </row>
    <row r="1944" spans="1:2" x14ac:dyDescent="0.4">
      <c r="A1944" s="5">
        <v>42191</v>
      </c>
      <c r="B1944" s="6">
        <v>3998.5369999999998</v>
      </c>
    </row>
    <row r="1945" spans="1:2" x14ac:dyDescent="0.4">
      <c r="A1945" s="5">
        <v>42188</v>
      </c>
      <c r="B1945" s="6">
        <v>3885.9169999999999</v>
      </c>
    </row>
    <row r="1946" spans="1:2" x14ac:dyDescent="0.4">
      <c r="A1946" s="5">
        <v>42187</v>
      </c>
      <c r="B1946" s="6">
        <v>4107.9960000000001</v>
      </c>
    </row>
    <row r="1947" spans="1:2" x14ac:dyDescent="0.4">
      <c r="A1947" s="5">
        <v>42186</v>
      </c>
      <c r="B1947" s="6">
        <v>4253.0209999999997</v>
      </c>
    </row>
    <row r="1948" spans="1:2" x14ac:dyDescent="0.4">
      <c r="A1948" s="5">
        <v>42185</v>
      </c>
      <c r="B1948" s="6">
        <v>4472.9979999999996</v>
      </c>
    </row>
    <row r="1949" spans="1:2" x14ac:dyDescent="0.4">
      <c r="A1949" s="5">
        <v>42184</v>
      </c>
      <c r="B1949" s="6">
        <v>4191.549</v>
      </c>
    </row>
    <row r="1950" spans="1:2" x14ac:dyDescent="0.4">
      <c r="A1950" s="5">
        <v>42181</v>
      </c>
      <c r="B1950" s="6">
        <v>4336.1949999999997</v>
      </c>
    </row>
    <row r="1951" spans="1:2" x14ac:dyDescent="0.4">
      <c r="A1951" s="5">
        <v>42180</v>
      </c>
      <c r="B1951" s="6">
        <v>4706.5159999999996</v>
      </c>
    </row>
    <row r="1952" spans="1:2" x14ac:dyDescent="0.4">
      <c r="A1952" s="5">
        <v>42179</v>
      </c>
      <c r="B1952" s="6">
        <v>4880.1260000000002</v>
      </c>
    </row>
    <row r="1953" spans="1:2" x14ac:dyDescent="0.4">
      <c r="A1953" s="5">
        <v>42178</v>
      </c>
      <c r="B1953" s="6">
        <v>4786.0910000000003</v>
      </c>
    </row>
    <row r="1954" spans="1:2" x14ac:dyDescent="0.4">
      <c r="A1954" s="5">
        <v>42174</v>
      </c>
      <c r="B1954" s="6">
        <v>4637.0519999999997</v>
      </c>
    </row>
    <row r="1955" spans="1:2" x14ac:dyDescent="0.4">
      <c r="A1955" s="5">
        <v>42173</v>
      </c>
      <c r="B1955" s="6">
        <v>4930.549</v>
      </c>
    </row>
    <row r="1956" spans="1:2" x14ac:dyDescent="0.4">
      <c r="A1956" s="5">
        <v>42172</v>
      </c>
      <c r="B1956" s="6">
        <v>5138.8310000000001</v>
      </c>
    </row>
    <row r="1957" spans="1:2" x14ac:dyDescent="0.4">
      <c r="A1957" s="5">
        <v>42171</v>
      </c>
      <c r="B1957" s="6">
        <v>5064.8209999999999</v>
      </c>
    </row>
    <row r="1958" spans="1:2" x14ac:dyDescent="0.4">
      <c r="A1958" s="5">
        <v>42170</v>
      </c>
      <c r="B1958" s="6">
        <v>5221.1670000000004</v>
      </c>
    </row>
    <row r="1959" spans="1:2" x14ac:dyDescent="0.4">
      <c r="A1959" s="5">
        <v>42167</v>
      </c>
      <c r="B1959" s="6">
        <v>5335.1149999999998</v>
      </c>
    </row>
    <row r="1960" spans="1:2" x14ac:dyDescent="0.4">
      <c r="A1960" s="5">
        <v>42166</v>
      </c>
      <c r="B1960" s="6">
        <v>5306.59</v>
      </c>
    </row>
    <row r="1961" spans="1:2" x14ac:dyDescent="0.4">
      <c r="A1961" s="5">
        <v>42165</v>
      </c>
      <c r="B1961" s="6">
        <v>5309.1120000000001</v>
      </c>
    </row>
    <row r="1962" spans="1:2" x14ac:dyDescent="0.4">
      <c r="A1962" s="5">
        <v>42164</v>
      </c>
      <c r="B1962" s="6">
        <v>5317.4610000000002</v>
      </c>
    </row>
    <row r="1963" spans="1:2" x14ac:dyDescent="0.4">
      <c r="A1963" s="5">
        <v>42163</v>
      </c>
      <c r="B1963" s="6">
        <v>5353.7510000000002</v>
      </c>
    </row>
    <row r="1964" spans="1:2" x14ac:dyDescent="0.4">
      <c r="A1964" s="5">
        <v>42160</v>
      </c>
      <c r="B1964" s="6">
        <v>5230.5519999999997</v>
      </c>
    </row>
    <row r="1965" spans="1:2" x14ac:dyDescent="0.4">
      <c r="A1965" s="5">
        <v>42159</v>
      </c>
      <c r="B1965" s="6">
        <v>5181.4160000000002</v>
      </c>
    </row>
    <row r="1966" spans="1:2" x14ac:dyDescent="0.4">
      <c r="A1966" s="5">
        <v>42158</v>
      </c>
      <c r="B1966" s="6">
        <v>5143.59</v>
      </c>
    </row>
    <row r="1967" spans="1:2" x14ac:dyDescent="0.4">
      <c r="A1967" s="5">
        <v>42157</v>
      </c>
      <c r="B1967" s="6">
        <v>5161.87</v>
      </c>
    </row>
    <row r="1968" spans="1:2" x14ac:dyDescent="0.4">
      <c r="A1968" s="5">
        <v>42156</v>
      </c>
      <c r="B1968" s="6">
        <v>5076.1790000000001</v>
      </c>
    </row>
    <row r="1969" spans="1:2" x14ac:dyDescent="0.4">
      <c r="A1969" s="5">
        <v>42153</v>
      </c>
      <c r="B1969" s="6">
        <v>4840.8289999999997</v>
      </c>
    </row>
    <row r="1970" spans="1:2" x14ac:dyDescent="0.4">
      <c r="A1970" s="5">
        <v>42152</v>
      </c>
      <c r="B1970" s="6">
        <v>4834.0069999999996</v>
      </c>
    </row>
    <row r="1971" spans="1:2" x14ac:dyDescent="0.4">
      <c r="A1971" s="5">
        <v>42151</v>
      </c>
      <c r="B1971" s="6">
        <v>5181.4340000000002</v>
      </c>
    </row>
    <row r="1972" spans="1:2" x14ac:dyDescent="0.4">
      <c r="A1972" s="5">
        <v>42150</v>
      </c>
      <c r="B1972" s="6">
        <v>5198.9179999999997</v>
      </c>
    </row>
    <row r="1973" spans="1:2" x14ac:dyDescent="0.4">
      <c r="A1973" s="5">
        <v>42149</v>
      </c>
      <c r="B1973" s="6">
        <v>5099.4949999999999</v>
      </c>
    </row>
    <row r="1974" spans="1:2" x14ac:dyDescent="0.4">
      <c r="A1974" s="5">
        <v>42146</v>
      </c>
      <c r="B1974" s="6">
        <v>4951.335</v>
      </c>
    </row>
    <row r="1975" spans="1:2" x14ac:dyDescent="0.4">
      <c r="A1975" s="5">
        <v>42145</v>
      </c>
      <c r="B1975" s="6">
        <v>4840.9759999999997</v>
      </c>
    </row>
    <row r="1976" spans="1:2" x14ac:dyDescent="0.4">
      <c r="A1976" s="5">
        <v>42144</v>
      </c>
      <c r="B1976" s="6">
        <v>4754.9189999999999</v>
      </c>
    </row>
    <row r="1977" spans="1:2" x14ac:dyDescent="0.4">
      <c r="A1977" s="5">
        <v>42143</v>
      </c>
      <c r="B1977" s="6">
        <v>4731.2219999999998</v>
      </c>
    </row>
    <row r="1978" spans="1:2" x14ac:dyDescent="0.4">
      <c r="A1978" s="5">
        <v>42142</v>
      </c>
      <c r="B1978" s="6">
        <v>4575.1400000000003</v>
      </c>
    </row>
    <row r="1979" spans="1:2" x14ac:dyDescent="0.4">
      <c r="A1979" s="5">
        <v>42139</v>
      </c>
      <c r="B1979" s="6">
        <v>4617.47</v>
      </c>
    </row>
    <row r="1980" spans="1:2" x14ac:dyDescent="0.4">
      <c r="A1980" s="5">
        <v>42138</v>
      </c>
      <c r="B1980" s="6">
        <v>4700.7780000000002</v>
      </c>
    </row>
    <row r="1981" spans="1:2" x14ac:dyDescent="0.4">
      <c r="A1981" s="5">
        <v>42137</v>
      </c>
      <c r="B1981" s="6">
        <v>4718.4359999999997</v>
      </c>
    </row>
    <row r="1982" spans="1:2" x14ac:dyDescent="0.4">
      <c r="A1982" s="5">
        <v>42136</v>
      </c>
      <c r="B1982" s="6">
        <v>4747.4210000000003</v>
      </c>
    </row>
    <row r="1983" spans="1:2" x14ac:dyDescent="0.4">
      <c r="A1983" s="5">
        <v>42135</v>
      </c>
      <c r="B1983" s="6">
        <v>4690.5320000000002</v>
      </c>
    </row>
    <row r="1984" spans="1:2" x14ac:dyDescent="0.4">
      <c r="A1984" s="5">
        <v>42132</v>
      </c>
      <c r="B1984" s="6">
        <v>4558.4040000000005</v>
      </c>
    </row>
    <row r="1985" spans="1:2" x14ac:dyDescent="0.4">
      <c r="A1985" s="5">
        <v>42131</v>
      </c>
      <c r="B1985" s="6">
        <v>4470.0889999999999</v>
      </c>
    </row>
    <row r="1986" spans="1:2" x14ac:dyDescent="0.4">
      <c r="A1986" s="5">
        <v>42130</v>
      </c>
      <c r="B1986" s="6">
        <v>4553.3270000000002</v>
      </c>
    </row>
    <row r="1987" spans="1:2" x14ac:dyDescent="0.4">
      <c r="A1987" s="5">
        <v>42129</v>
      </c>
      <c r="B1987" s="6">
        <v>4596.8370000000004</v>
      </c>
    </row>
    <row r="1988" spans="1:2" x14ac:dyDescent="0.4">
      <c r="A1988" s="5">
        <v>42128</v>
      </c>
      <c r="B1988" s="6">
        <v>4787.741</v>
      </c>
    </row>
    <row r="1989" spans="1:2" x14ac:dyDescent="0.4">
      <c r="A1989" s="5">
        <v>42124</v>
      </c>
      <c r="B1989" s="6">
        <v>4749.8860000000004</v>
      </c>
    </row>
    <row r="1990" spans="1:2" x14ac:dyDescent="0.4">
      <c r="A1990" s="5">
        <v>42123</v>
      </c>
      <c r="B1990" s="6">
        <v>4774.326</v>
      </c>
    </row>
    <row r="1991" spans="1:2" x14ac:dyDescent="0.4">
      <c r="A1991" s="5">
        <v>42122</v>
      </c>
      <c r="B1991" s="6">
        <v>4741.8609999999999</v>
      </c>
    </row>
    <row r="1992" spans="1:2" x14ac:dyDescent="0.4">
      <c r="A1992" s="5">
        <v>42121</v>
      </c>
      <c r="B1992" s="6">
        <v>4807.5919999999996</v>
      </c>
    </row>
    <row r="1993" spans="1:2" x14ac:dyDescent="0.4">
      <c r="A1993" s="5">
        <v>42118</v>
      </c>
      <c r="B1993" s="6">
        <v>4702.6409999999996</v>
      </c>
    </row>
    <row r="1994" spans="1:2" x14ac:dyDescent="0.4">
      <c r="A1994" s="5">
        <v>42117</v>
      </c>
      <c r="B1994" s="6">
        <v>4740.8919999999998</v>
      </c>
    </row>
    <row r="1995" spans="1:2" x14ac:dyDescent="0.4">
      <c r="A1995" s="5">
        <v>42116</v>
      </c>
      <c r="B1995" s="6">
        <v>4739.8140000000003</v>
      </c>
    </row>
    <row r="1996" spans="1:2" x14ac:dyDescent="0.4">
      <c r="A1996" s="5">
        <v>42115</v>
      </c>
      <c r="B1996" s="6">
        <v>4619.1639999999998</v>
      </c>
    </row>
    <row r="1997" spans="1:2" x14ac:dyDescent="0.4">
      <c r="A1997" s="5">
        <v>42114</v>
      </c>
      <c r="B1997" s="6">
        <v>4521.9189999999999</v>
      </c>
    </row>
    <row r="1998" spans="1:2" x14ac:dyDescent="0.4">
      <c r="A1998" s="5">
        <v>42111</v>
      </c>
      <c r="B1998" s="6">
        <v>4596.1360000000004</v>
      </c>
    </row>
    <row r="1999" spans="1:2" x14ac:dyDescent="0.4">
      <c r="A1999" s="5">
        <v>42110</v>
      </c>
      <c r="B1999" s="6">
        <v>4513.5460000000003</v>
      </c>
    </row>
    <row r="2000" spans="1:2" x14ac:dyDescent="0.4">
      <c r="A2000" s="5">
        <v>42109</v>
      </c>
      <c r="B2000" s="6">
        <v>4380.5129999999999</v>
      </c>
    </row>
    <row r="2001" spans="1:2" x14ac:dyDescent="0.4">
      <c r="A2001" s="5">
        <v>42108</v>
      </c>
      <c r="B2001" s="6">
        <v>4438.1840000000002</v>
      </c>
    </row>
    <row r="2002" spans="1:2" x14ac:dyDescent="0.4">
      <c r="A2002" s="5">
        <v>42107</v>
      </c>
      <c r="B2002" s="6">
        <v>4421.0730000000003</v>
      </c>
    </row>
    <row r="2003" spans="1:2" x14ac:dyDescent="0.4">
      <c r="A2003" s="5">
        <v>42104</v>
      </c>
      <c r="B2003" s="6">
        <v>4344.4160000000002</v>
      </c>
    </row>
    <row r="2004" spans="1:2" x14ac:dyDescent="0.4">
      <c r="A2004" s="5">
        <v>42103</v>
      </c>
      <c r="B2004" s="6">
        <v>4262.1379999999999</v>
      </c>
    </row>
    <row r="2005" spans="1:2" x14ac:dyDescent="0.4">
      <c r="A2005" s="5">
        <v>42102</v>
      </c>
      <c r="B2005" s="6">
        <v>4295.8029999999999</v>
      </c>
    </row>
    <row r="2006" spans="1:2" x14ac:dyDescent="0.4">
      <c r="A2006" s="5">
        <v>42101</v>
      </c>
      <c r="B2006" s="6">
        <v>4260.0439999999999</v>
      </c>
    </row>
    <row r="2007" spans="1:2" x14ac:dyDescent="0.4">
      <c r="A2007" s="5">
        <v>42097</v>
      </c>
      <c r="B2007" s="6">
        <v>4170.5379999999996</v>
      </c>
    </row>
    <row r="2008" spans="1:2" x14ac:dyDescent="0.4">
      <c r="A2008" s="5">
        <v>42096</v>
      </c>
      <c r="B2008" s="6">
        <v>4124.7759999999998</v>
      </c>
    </row>
    <row r="2009" spans="1:2" x14ac:dyDescent="0.4">
      <c r="A2009" s="5">
        <v>42095</v>
      </c>
      <c r="B2009" s="6">
        <v>4123.8950000000004</v>
      </c>
    </row>
    <row r="2010" spans="1:2" x14ac:dyDescent="0.4">
      <c r="A2010" s="5">
        <v>42094</v>
      </c>
      <c r="B2010" s="6">
        <v>4051.2040000000002</v>
      </c>
    </row>
    <row r="2011" spans="1:2" x14ac:dyDescent="0.4">
      <c r="A2011" s="5">
        <v>42093</v>
      </c>
      <c r="B2011" s="6">
        <v>4088.1779999999999</v>
      </c>
    </row>
    <row r="2012" spans="1:2" x14ac:dyDescent="0.4">
      <c r="A2012" s="5">
        <v>42090</v>
      </c>
      <c r="B2012" s="6">
        <v>3971.6970000000001</v>
      </c>
    </row>
    <row r="2013" spans="1:2" x14ac:dyDescent="0.4">
      <c r="A2013" s="5">
        <v>42089</v>
      </c>
      <c r="B2013" s="6">
        <v>3949.9989999999998</v>
      </c>
    </row>
    <row r="2014" spans="1:2" x14ac:dyDescent="0.4">
      <c r="A2014" s="5">
        <v>42088</v>
      </c>
      <c r="B2014" s="6">
        <v>3940.4119999999998</v>
      </c>
    </row>
    <row r="2015" spans="1:2" x14ac:dyDescent="0.4">
      <c r="A2015" s="5">
        <v>42087</v>
      </c>
      <c r="B2015" s="6">
        <v>3973.0459999999998</v>
      </c>
    </row>
    <row r="2016" spans="1:2" x14ac:dyDescent="0.4">
      <c r="A2016" s="5">
        <v>42086</v>
      </c>
      <c r="B2016" s="6">
        <v>3972.0610000000001</v>
      </c>
    </row>
    <row r="2017" spans="1:2" x14ac:dyDescent="0.4">
      <c r="A2017" s="5">
        <v>42083</v>
      </c>
      <c r="B2017" s="6">
        <v>3892.5740000000001</v>
      </c>
    </row>
    <row r="2018" spans="1:2" x14ac:dyDescent="0.4">
      <c r="A2018" s="5">
        <v>42082</v>
      </c>
      <c r="B2018" s="6">
        <v>3839.739</v>
      </c>
    </row>
    <row r="2019" spans="1:2" x14ac:dyDescent="0.4">
      <c r="A2019" s="5">
        <v>42081</v>
      </c>
      <c r="B2019" s="6">
        <v>3846.0549999999998</v>
      </c>
    </row>
    <row r="2020" spans="1:2" x14ac:dyDescent="0.4">
      <c r="A2020" s="5">
        <v>42080</v>
      </c>
      <c r="B2020" s="6">
        <v>3757.1219999999998</v>
      </c>
    </row>
    <row r="2021" spans="1:2" x14ac:dyDescent="0.4">
      <c r="A2021" s="5">
        <v>42079</v>
      </c>
      <c r="B2021" s="6">
        <v>3705.6709999999998</v>
      </c>
    </row>
    <row r="2022" spans="1:2" x14ac:dyDescent="0.4">
      <c r="A2022" s="5">
        <v>42076</v>
      </c>
      <c r="B2022" s="6">
        <v>3617.6570000000002</v>
      </c>
    </row>
    <row r="2023" spans="1:2" x14ac:dyDescent="0.4">
      <c r="A2023" s="5">
        <v>42075</v>
      </c>
      <c r="B2023" s="6">
        <v>3592.8440000000001</v>
      </c>
    </row>
    <row r="2024" spans="1:2" x14ac:dyDescent="0.4">
      <c r="A2024" s="5">
        <v>42074</v>
      </c>
      <c r="B2024" s="6">
        <v>3524.6529999999998</v>
      </c>
    </row>
    <row r="2025" spans="1:2" x14ac:dyDescent="0.4">
      <c r="A2025" s="5">
        <v>42073</v>
      </c>
      <c r="B2025" s="6">
        <v>3520.6109999999999</v>
      </c>
    </row>
    <row r="2026" spans="1:2" x14ac:dyDescent="0.4">
      <c r="A2026" s="5">
        <v>42072</v>
      </c>
      <c r="B2026" s="6">
        <v>3537.75</v>
      </c>
    </row>
    <row r="2027" spans="1:2" x14ac:dyDescent="0.4">
      <c r="A2027" s="5">
        <v>42069</v>
      </c>
      <c r="B2027" s="6">
        <v>3478.52</v>
      </c>
    </row>
    <row r="2028" spans="1:2" x14ac:dyDescent="0.4">
      <c r="A2028" s="5">
        <v>42068</v>
      </c>
      <c r="B2028" s="6">
        <v>3496.3440000000001</v>
      </c>
    </row>
    <row r="2029" spans="1:2" x14ac:dyDescent="0.4">
      <c r="A2029" s="5">
        <v>42067</v>
      </c>
      <c r="B2029" s="6">
        <v>3530.8220000000001</v>
      </c>
    </row>
    <row r="2030" spans="1:2" x14ac:dyDescent="0.4">
      <c r="A2030" s="5">
        <v>42066</v>
      </c>
      <c r="B2030" s="6">
        <v>3507.9</v>
      </c>
    </row>
    <row r="2031" spans="1:2" x14ac:dyDescent="0.4">
      <c r="A2031" s="5">
        <v>42065</v>
      </c>
      <c r="B2031" s="6">
        <v>3601.2649999999999</v>
      </c>
    </row>
    <row r="2032" spans="1:2" x14ac:dyDescent="0.4">
      <c r="A2032" s="5">
        <v>42062</v>
      </c>
      <c r="B2032" s="6">
        <v>3572.8429999999998</v>
      </c>
    </row>
    <row r="2033" spans="1:2" x14ac:dyDescent="0.4">
      <c r="A2033" s="5">
        <v>42061</v>
      </c>
      <c r="B2033" s="6">
        <v>3566.2950000000001</v>
      </c>
    </row>
    <row r="2034" spans="1:2" x14ac:dyDescent="0.4">
      <c r="A2034" s="5">
        <v>42060</v>
      </c>
      <c r="B2034" s="6">
        <v>3478.7289999999998</v>
      </c>
    </row>
    <row r="2035" spans="1:2" x14ac:dyDescent="0.4">
      <c r="A2035" s="5">
        <v>42052</v>
      </c>
      <c r="B2035" s="6">
        <v>3522.3220000000001</v>
      </c>
    </row>
    <row r="2036" spans="1:2" x14ac:dyDescent="0.4">
      <c r="A2036" s="5">
        <v>42051</v>
      </c>
      <c r="B2036" s="6">
        <v>3499.4830000000002</v>
      </c>
    </row>
    <row r="2037" spans="1:2" x14ac:dyDescent="0.4">
      <c r="A2037" s="5">
        <v>42048</v>
      </c>
      <c r="B2037" s="6">
        <v>3469.828</v>
      </c>
    </row>
    <row r="2038" spans="1:2" x14ac:dyDescent="0.4">
      <c r="A2038" s="5">
        <v>42047</v>
      </c>
      <c r="B2038" s="6">
        <v>3442.8739999999998</v>
      </c>
    </row>
    <row r="2039" spans="1:2" x14ac:dyDescent="0.4">
      <c r="A2039" s="5">
        <v>42046</v>
      </c>
      <c r="B2039" s="6">
        <v>3434.1239999999998</v>
      </c>
    </row>
    <row r="2040" spans="1:2" x14ac:dyDescent="0.4">
      <c r="A2040" s="5">
        <v>42045</v>
      </c>
      <c r="B2040" s="6">
        <v>3406.9430000000002</v>
      </c>
    </row>
    <row r="2041" spans="1:2" x14ac:dyDescent="0.4">
      <c r="A2041" s="5">
        <v>42044</v>
      </c>
      <c r="B2041" s="6">
        <v>3345.9209999999998</v>
      </c>
    </row>
    <row r="2042" spans="1:2" x14ac:dyDescent="0.4">
      <c r="A2042" s="5">
        <v>42041</v>
      </c>
      <c r="B2042" s="6">
        <v>3312.42</v>
      </c>
    </row>
    <row r="2043" spans="1:2" x14ac:dyDescent="0.4">
      <c r="A2043" s="5">
        <v>42040</v>
      </c>
      <c r="B2043" s="6">
        <v>3366.9459999999999</v>
      </c>
    </row>
    <row r="2044" spans="1:2" x14ac:dyDescent="0.4">
      <c r="A2044" s="5">
        <v>42039</v>
      </c>
      <c r="B2044" s="6">
        <v>3401.768</v>
      </c>
    </row>
    <row r="2045" spans="1:2" x14ac:dyDescent="0.4">
      <c r="A2045" s="5">
        <v>42038</v>
      </c>
      <c r="B2045" s="6">
        <v>3437.4450000000002</v>
      </c>
    </row>
    <row r="2046" spans="1:2" x14ac:dyDescent="0.4">
      <c r="A2046" s="5">
        <v>42037</v>
      </c>
      <c r="B2046" s="6">
        <v>3353.96</v>
      </c>
    </row>
    <row r="2047" spans="1:2" x14ac:dyDescent="0.4">
      <c r="A2047" s="5">
        <v>42034</v>
      </c>
      <c r="B2047" s="6">
        <v>3434.39</v>
      </c>
    </row>
    <row r="2048" spans="1:2" x14ac:dyDescent="0.4">
      <c r="A2048" s="5">
        <v>42033</v>
      </c>
      <c r="B2048" s="6">
        <v>3481.7979999999998</v>
      </c>
    </row>
    <row r="2049" spans="1:2" x14ac:dyDescent="0.4">
      <c r="A2049" s="5">
        <v>42032</v>
      </c>
      <c r="B2049" s="6">
        <v>3525.3229999999999</v>
      </c>
    </row>
    <row r="2050" spans="1:2" x14ac:dyDescent="0.4">
      <c r="A2050" s="5">
        <v>42031</v>
      </c>
      <c r="B2050" s="6">
        <v>3574.931</v>
      </c>
    </row>
    <row r="2051" spans="1:2" x14ac:dyDescent="0.4">
      <c r="A2051" s="5">
        <v>42030</v>
      </c>
      <c r="B2051" s="6">
        <v>3607.9850000000001</v>
      </c>
    </row>
    <row r="2052" spans="1:2" x14ac:dyDescent="0.4">
      <c r="A2052" s="5">
        <v>42027</v>
      </c>
      <c r="B2052" s="6">
        <v>3571.732</v>
      </c>
    </row>
    <row r="2053" spans="1:2" x14ac:dyDescent="0.4">
      <c r="A2053" s="5">
        <v>42026</v>
      </c>
      <c r="B2053" s="6">
        <v>3567.6129999999998</v>
      </c>
    </row>
    <row r="2054" spans="1:2" x14ac:dyDescent="0.4">
      <c r="A2054" s="5">
        <v>42025</v>
      </c>
      <c r="B2054" s="6">
        <v>3548.8850000000002</v>
      </c>
    </row>
    <row r="2055" spans="1:2" x14ac:dyDescent="0.4">
      <c r="A2055" s="5">
        <v>42024</v>
      </c>
      <c r="B2055" s="6">
        <v>3396.2220000000002</v>
      </c>
    </row>
    <row r="2056" spans="1:2" x14ac:dyDescent="0.4">
      <c r="A2056" s="5">
        <v>42023</v>
      </c>
      <c r="B2056" s="6">
        <v>3355.1550000000002</v>
      </c>
    </row>
    <row r="2057" spans="1:2" x14ac:dyDescent="0.4">
      <c r="A2057" s="5">
        <v>42020</v>
      </c>
      <c r="B2057" s="6">
        <v>3635.1460000000002</v>
      </c>
    </row>
    <row r="2058" spans="1:2" x14ac:dyDescent="0.4">
      <c r="A2058" s="5">
        <v>42019</v>
      </c>
      <c r="B2058" s="6">
        <v>3604.1210000000001</v>
      </c>
    </row>
    <row r="2059" spans="1:2" x14ac:dyDescent="0.4">
      <c r="A2059" s="5">
        <v>42018</v>
      </c>
      <c r="B2059" s="6">
        <v>3502.4229999999998</v>
      </c>
    </row>
    <row r="2060" spans="1:2" x14ac:dyDescent="0.4">
      <c r="A2060" s="5">
        <v>42017</v>
      </c>
      <c r="B2060" s="6">
        <v>3514.04</v>
      </c>
    </row>
    <row r="2061" spans="1:2" x14ac:dyDescent="0.4">
      <c r="A2061" s="5">
        <v>42016</v>
      </c>
      <c r="B2061" s="6">
        <v>3513.576</v>
      </c>
    </row>
    <row r="2062" spans="1:2" x14ac:dyDescent="0.4">
      <c r="A2062" s="5">
        <v>42013</v>
      </c>
      <c r="B2062" s="6">
        <v>3546.723</v>
      </c>
    </row>
    <row r="2063" spans="1:2" x14ac:dyDescent="0.4">
      <c r="A2063" s="5">
        <v>42012</v>
      </c>
      <c r="B2063" s="6">
        <v>3559.259</v>
      </c>
    </row>
    <row r="2064" spans="1:2" x14ac:dyDescent="0.4">
      <c r="A2064" s="5">
        <v>42011</v>
      </c>
      <c r="B2064" s="6">
        <v>3643.79</v>
      </c>
    </row>
    <row r="2065" spans="1:2" x14ac:dyDescent="0.4">
      <c r="A2065" s="5">
        <v>42010</v>
      </c>
      <c r="B2065" s="6">
        <v>3641.0590000000002</v>
      </c>
    </row>
    <row r="2066" spans="1:2" x14ac:dyDescent="0.4">
      <c r="A2066" s="5">
        <v>42009</v>
      </c>
      <c r="B2066" s="6">
        <v>3641.5410000000002</v>
      </c>
    </row>
    <row r="2067" spans="1:2" x14ac:dyDescent="0.4">
      <c r="A2067" s="5">
        <v>42004</v>
      </c>
      <c r="B2067" s="6">
        <v>3533.7049999999999</v>
      </c>
    </row>
    <row r="2068" spans="1:2" x14ac:dyDescent="0.4">
      <c r="A2068" s="5">
        <v>42003</v>
      </c>
      <c r="B2068" s="6">
        <v>3457.5540000000001</v>
      </c>
    </row>
    <row r="2069" spans="1:2" x14ac:dyDescent="0.4">
      <c r="A2069" s="5">
        <v>42002</v>
      </c>
      <c r="B2069" s="6">
        <v>3455.4549999999999</v>
      </c>
    </row>
    <row r="2070" spans="1:2" x14ac:dyDescent="0.4">
      <c r="A2070" s="5">
        <v>41999</v>
      </c>
      <c r="B2070" s="6">
        <v>3445.8389999999999</v>
      </c>
    </row>
    <row r="2071" spans="1:2" x14ac:dyDescent="0.4">
      <c r="A2071" s="5">
        <v>41998</v>
      </c>
      <c r="B2071" s="6">
        <v>3335.4189999999999</v>
      </c>
    </row>
    <row r="2072" spans="1:2" x14ac:dyDescent="0.4">
      <c r="A2072" s="5">
        <v>41997</v>
      </c>
      <c r="B2072" s="6">
        <v>3230.3850000000002</v>
      </c>
    </row>
    <row r="2073" spans="1:2" x14ac:dyDescent="0.4">
      <c r="A2073" s="5">
        <v>41996</v>
      </c>
      <c r="B2073" s="6">
        <v>3324.924</v>
      </c>
    </row>
    <row r="2074" spans="1:2" x14ac:dyDescent="0.4">
      <c r="A2074" s="5">
        <v>41995</v>
      </c>
      <c r="B2074" s="6">
        <v>3394.4810000000002</v>
      </c>
    </row>
    <row r="2075" spans="1:2" x14ac:dyDescent="0.4">
      <c r="A2075" s="5">
        <v>41992</v>
      </c>
      <c r="B2075" s="6">
        <v>3383.1669999999999</v>
      </c>
    </row>
    <row r="2076" spans="1:2" x14ac:dyDescent="0.4">
      <c r="A2076" s="5">
        <v>41991</v>
      </c>
      <c r="B2076" s="6">
        <v>3345.9270000000001</v>
      </c>
    </row>
    <row r="2077" spans="1:2" x14ac:dyDescent="0.4">
      <c r="A2077" s="5">
        <v>41990</v>
      </c>
      <c r="B2077" s="6">
        <v>3360.598</v>
      </c>
    </row>
    <row r="2078" spans="1:2" x14ac:dyDescent="0.4">
      <c r="A2078" s="5">
        <v>41989</v>
      </c>
      <c r="B2078" s="6">
        <v>3303.402</v>
      </c>
    </row>
    <row r="2079" spans="1:2" x14ac:dyDescent="0.4">
      <c r="A2079" s="5">
        <v>41988</v>
      </c>
      <c r="B2079" s="6">
        <v>3217.2280000000001</v>
      </c>
    </row>
    <row r="2080" spans="1:2" x14ac:dyDescent="0.4">
      <c r="A2080" s="5">
        <v>41985</v>
      </c>
      <c r="B2080" s="6">
        <v>3193.2269999999999</v>
      </c>
    </row>
    <row r="2081" spans="1:2" x14ac:dyDescent="0.4">
      <c r="A2081" s="5">
        <v>41984</v>
      </c>
      <c r="B2081" s="6">
        <v>3183.0120000000002</v>
      </c>
    </row>
    <row r="2082" spans="1:2" x14ac:dyDescent="0.4">
      <c r="A2082" s="5">
        <v>41983</v>
      </c>
      <c r="B2082" s="6">
        <v>3221.5459999999998</v>
      </c>
    </row>
    <row r="2083" spans="1:2" x14ac:dyDescent="0.4">
      <c r="A2083" s="5">
        <v>41982</v>
      </c>
      <c r="B2083" s="6">
        <v>3106.913</v>
      </c>
    </row>
    <row r="2084" spans="1:2" x14ac:dyDescent="0.4">
      <c r="A2084" s="5">
        <v>41981</v>
      </c>
      <c r="B2084" s="6">
        <v>3252.8809999999999</v>
      </c>
    </row>
    <row r="2085" spans="1:2" x14ac:dyDescent="0.4">
      <c r="A2085" s="5">
        <v>41978</v>
      </c>
      <c r="B2085" s="6">
        <v>3124.8850000000002</v>
      </c>
    </row>
    <row r="2086" spans="1:2" x14ac:dyDescent="0.4">
      <c r="A2086" s="5">
        <v>41977</v>
      </c>
      <c r="B2086" s="6">
        <v>3104.3510000000001</v>
      </c>
    </row>
    <row r="2087" spans="1:2" x14ac:dyDescent="0.4">
      <c r="A2087" s="5">
        <v>41976</v>
      </c>
      <c r="B2087" s="6">
        <v>2967.549</v>
      </c>
    </row>
    <row r="2088" spans="1:2" x14ac:dyDescent="0.4">
      <c r="A2088" s="5">
        <v>41975</v>
      </c>
      <c r="B2088" s="6">
        <v>2923.94</v>
      </c>
    </row>
    <row r="2089" spans="1:2" x14ac:dyDescent="0.4">
      <c r="A2089" s="5">
        <v>41974</v>
      </c>
      <c r="B2089" s="6">
        <v>2819.8119999999999</v>
      </c>
    </row>
    <row r="2090" spans="1:2" x14ac:dyDescent="0.4">
      <c r="A2090" s="5">
        <v>41971</v>
      </c>
      <c r="B2090" s="6">
        <v>2808.819</v>
      </c>
    </row>
    <row r="2091" spans="1:2" x14ac:dyDescent="0.4">
      <c r="A2091" s="5">
        <v>41970</v>
      </c>
      <c r="B2091" s="6">
        <v>2754.49</v>
      </c>
    </row>
    <row r="2092" spans="1:2" x14ac:dyDescent="0.4">
      <c r="A2092" s="5">
        <v>41969</v>
      </c>
      <c r="B2092" s="6">
        <v>2723.018</v>
      </c>
    </row>
    <row r="2093" spans="1:2" x14ac:dyDescent="0.4">
      <c r="A2093" s="5">
        <v>41968</v>
      </c>
      <c r="B2093" s="6">
        <v>2685.5610000000001</v>
      </c>
    </row>
    <row r="2094" spans="1:2" x14ac:dyDescent="0.4">
      <c r="A2094" s="5">
        <v>41967</v>
      </c>
      <c r="B2094" s="6">
        <v>2649.2579999999998</v>
      </c>
    </row>
    <row r="2095" spans="1:2" x14ac:dyDescent="0.4">
      <c r="A2095" s="5">
        <v>41964</v>
      </c>
      <c r="B2095" s="6">
        <v>2583.4549999999999</v>
      </c>
    </row>
    <row r="2096" spans="1:2" x14ac:dyDescent="0.4">
      <c r="A2096" s="5">
        <v>41963</v>
      </c>
      <c r="B2096" s="6">
        <v>2537.0990000000002</v>
      </c>
    </row>
    <row r="2097" spans="1:2" x14ac:dyDescent="0.4">
      <c r="A2097" s="5">
        <v>41962</v>
      </c>
      <c r="B2097" s="6">
        <v>2537.223</v>
      </c>
    </row>
    <row r="2098" spans="1:2" x14ac:dyDescent="0.4">
      <c r="A2098" s="5">
        <v>41961</v>
      </c>
      <c r="B2098" s="6">
        <v>2541.4160000000002</v>
      </c>
    </row>
    <row r="2099" spans="1:2" x14ac:dyDescent="0.4">
      <c r="A2099" s="5">
        <v>41960</v>
      </c>
      <c r="B2099" s="6">
        <v>2567.1010000000001</v>
      </c>
    </row>
    <row r="2100" spans="1:2" x14ac:dyDescent="0.4">
      <c r="A2100" s="5">
        <v>41957</v>
      </c>
      <c r="B2100" s="6">
        <v>2581.0929999999998</v>
      </c>
    </row>
    <row r="2101" spans="1:2" x14ac:dyDescent="0.4">
      <c r="A2101" s="5">
        <v>41956</v>
      </c>
      <c r="B2101" s="6">
        <v>2579.75</v>
      </c>
    </row>
    <row r="2102" spans="1:2" x14ac:dyDescent="0.4">
      <c r="A2102" s="5">
        <v>41955</v>
      </c>
      <c r="B2102" s="6">
        <v>2594.3180000000002</v>
      </c>
    </row>
    <row r="2103" spans="1:2" x14ac:dyDescent="0.4">
      <c r="A2103" s="5">
        <v>41954</v>
      </c>
      <c r="B2103" s="6">
        <v>2558.6120000000001</v>
      </c>
    </row>
    <row r="2104" spans="1:2" x14ac:dyDescent="0.4">
      <c r="A2104" s="5">
        <v>41953</v>
      </c>
      <c r="B2104" s="6">
        <v>2565.73</v>
      </c>
    </row>
    <row r="2105" spans="1:2" x14ac:dyDescent="0.4">
      <c r="A2105" s="5">
        <v>41950</v>
      </c>
      <c r="B2105" s="6">
        <v>2502.1529999999998</v>
      </c>
    </row>
    <row r="2106" spans="1:2" x14ac:dyDescent="0.4">
      <c r="A2106" s="5">
        <v>41949</v>
      </c>
      <c r="B2106" s="6">
        <v>2506.067</v>
      </c>
    </row>
    <row r="2107" spans="1:2" x14ac:dyDescent="0.4">
      <c r="A2107" s="5">
        <v>41948</v>
      </c>
      <c r="B2107" s="6">
        <v>2503.4479999999999</v>
      </c>
    </row>
    <row r="2108" spans="1:2" x14ac:dyDescent="0.4">
      <c r="A2108" s="5">
        <v>41947</v>
      </c>
      <c r="B2108" s="6">
        <v>2513.172</v>
      </c>
    </row>
    <row r="2109" spans="1:2" x14ac:dyDescent="0.4">
      <c r="A2109" s="5">
        <v>41946</v>
      </c>
      <c r="B2109" s="6">
        <v>2512.5479999999998</v>
      </c>
    </row>
    <row r="2110" spans="1:2" x14ac:dyDescent="0.4">
      <c r="A2110" s="5">
        <v>41943</v>
      </c>
      <c r="B2110" s="6">
        <v>2508.3249999999998</v>
      </c>
    </row>
    <row r="2111" spans="1:2" x14ac:dyDescent="0.4">
      <c r="A2111" s="5">
        <v>41942</v>
      </c>
      <c r="B2111" s="6">
        <v>2468.9250000000002</v>
      </c>
    </row>
    <row r="2112" spans="1:2" x14ac:dyDescent="0.4">
      <c r="A2112" s="5">
        <v>41941</v>
      </c>
      <c r="B2112" s="6">
        <v>2451.384</v>
      </c>
    </row>
    <row r="2113" spans="1:2" x14ac:dyDescent="0.4">
      <c r="A2113" s="5">
        <v>41940</v>
      </c>
      <c r="B2113" s="6">
        <v>2416.6529999999998</v>
      </c>
    </row>
    <row r="2114" spans="1:2" x14ac:dyDescent="0.4">
      <c r="A2114" s="5">
        <v>41939</v>
      </c>
      <c r="B2114" s="6">
        <v>2368.8319999999999</v>
      </c>
    </row>
    <row r="2115" spans="1:2" x14ac:dyDescent="0.4">
      <c r="A2115" s="5">
        <v>41936</v>
      </c>
      <c r="B2115" s="6">
        <v>2390.7060000000001</v>
      </c>
    </row>
    <row r="2116" spans="1:2" x14ac:dyDescent="0.4">
      <c r="A2116" s="5">
        <v>41935</v>
      </c>
      <c r="B2116" s="6">
        <v>2395.9360000000001</v>
      </c>
    </row>
    <row r="2117" spans="1:2" x14ac:dyDescent="0.4">
      <c r="A2117" s="5">
        <v>41934</v>
      </c>
      <c r="B2117" s="6">
        <v>2418.6410000000001</v>
      </c>
    </row>
    <row r="2118" spans="1:2" x14ac:dyDescent="0.4">
      <c r="A2118" s="5">
        <v>41933</v>
      </c>
      <c r="B2118" s="6">
        <v>2433.3910000000001</v>
      </c>
    </row>
    <row r="2119" spans="1:2" x14ac:dyDescent="0.4">
      <c r="A2119" s="5">
        <v>41932</v>
      </c>
      <c r="B2119" s="6">
        <v>2454.7109999999998</v>
      </c>
    </row>
    <row r="2120" spans="1:2" x14ac:dyDescent="0.4">
      <c r="A2120" s="5">
        <v>41929</v>
      </c>
      <c r="B2120" s="6">
        <v>2441.732</v>
      </c>
    </row>
    <row r="2121" spans="1:2" x14ac:dyDescent="0.4">
      <c r="A2121" s="5">
        <v>41928</v>
      </c>
      <c r="B2121" s="6">
        <v>2444.395</v>
      </c>
    </row>
    <row r="2122" spans="1:2" x14ac:dyDescent="0.4">
      <c r="A2122" s="5">
        <v>41927</v>
      </c>
      <c r="B2122" s="6">
        <v>2463.8739999999998</v>
      </c>
    </row>
    <row r="2123" spans="1:2" x14ac:dyDescent="0.4">
      <c r="A2123" s="5">
        <v>41926</v>
      </c>
      <c r="B2123" s="6">
        <v>2446.5619999999999</v>
      </c>
    </row>
    <row r="2124" spans="1:2" x14ac:dyDescent="0.4">
      <c r="A2124" s="5">
        <v>41925</v>
      </c>
      <c r="B2124" s="6">
        <v>2454.9459999999999</v>
      </c>
    </row>
    <row r="2125" spans="1:2" x14ac:dyDescent="0.4">
      <c r="A2125" s="5">
        <v>41922</v>
      </c>
      <c r="B2125" s="6">
        <v>2466.7890000000002</v>
      </c>
    </row>
    <row r="2126" spans="1:2" x14ac:dyDescent="0.4">
      <c r="A2126" s="5">
        <v>41921</v>
      </c>
      <c r="B2126" s="6">
        <v>2481.9549999999999</v>
      </c>
    </row>
    <row r="2127" spans="1:2" x14ac:dyDescent="0.4">
      <c r="A2127" s="5">
        <v>41920</v>
      </c>
      <c r="B2127" s="6">
        <v>2478.3829999999998</v>
      </c>
    </row>
    <row r="2128" spans="1:2" x14ac:dyDescent="0.4">
      <c r="A2128" s="5">
        <v>41912</v>
      </c>
      <c r="B2128" s="6">
        <v>2450.9879999999998</v>
      </c>
    </row>
    <row r="2129" spans="1:2" x14ac:dyDescent="0.4">
      <c r="A2129" s="5">
        <v>41911</v>
      </c>
      <c r="B2129" s="6">
        <v>2447.799</v>
      </c>
    </row>
    <row r="2130" spans="1:2" x14ac:dyDescent="0.4">
      <c r="A2130" s="5">
        <v>41908</v>
      </c>
      <c r="B2130" s="6">
        <v>2437.201</v>
      </c>
    </row>
    <row r="2131" spans="1:2" x14ac:dyDescent="0.4">
      <c r="A2131" s="5">
        <v>41907</v>
      </c>
      <c r="B2131" s="6">
        <v>2436.9650000000001</v>
      </c>
    </row>
    <row r="2132" spans="1:2" x14ac:dyDescent="0.4">
      <c r="A2132" s="5">
        <v>41906</v>
      </c>
      <c r="B2132" s="6">
        <v>2441.864</v>
      </c>
    </row>
    <row r="2133" spans="1:2" x14ac:dyDescent="0.4">
      <c r="A2133" s="5">
        <v>41905</v>
      </c>
      <c r="B2133" s="6">
        <v>2399.462</v>
      </c>
    </row>
    <row r="2134" spans="1:2" x14ac:dyDescent="0.4">
      <c r="A2134" s="5">
        <v>41904</v>
      </c>
      <c r="B2134" s="6">
        <v>2378.92</v>
      </c>
    </row>
    <row r="2135" spans="1:2" x14ac:dyDescent="0.4">
      <c r="A2135" s="5">
        <v>41901</v>
      </c>
      <c r="B2135" s="6">
        <v>2425.2109999999998</v>
      </c>
    </row>
    <row r="2136" spans="1:2" x14ac:dyDescent="0.4">
      <c r="A2136" s="5">
        <v>41900</v>
      </c>
      <c r="B2136" s="6">
        <v>2408.6640000000002</v>
      </c>
    </row>
    <row r="2137" spans="1:2" x14ac:dyDescent="0.4">
      <c r="A2137" s="5">
        <v>41899</v>
      </c>
      <c r="B2137" s="6">
        <v>2401.326</v>
      </c>
    </row>
    <row r="2138" spans="1:2" x14ac:dyDescent="0.4">
      <c r="A2138" s="5">
        <v>41898</v>
      </c>
      <c r="B2138" s="6">
        <v>2388.7649999999999</v>
      </c>
    </row>
    <row r="2139" spans="1:2" x14ac:dyDescent="0.4">
      <c r="A2139" s="5">
        <v>41897</v>
      </c>
      <c r="B2139" s="6">
        <v>2437.1889999999999</v>
      </c>
    </row>
    <row r="2140" spans="1:2" x14ac:dyDescent="0.4">
      <c r="A2140" s="5">
        <v>41894</v>
      </c>
      <c r="B2140" s="6">
        <v>2438.3580000000002</v>
      </c>
    </row>
    <row r="2141" spans="1:2" x14ac:dyDescent="0.4">
      <c r="A2141" s="5">
        <v>41893</v>
      </c>
      <c r="B2141" s="6">
        <v>2423.4540000000002</v>
      </c>
    </row>
    <row r="2142" spans="1:2" x14ac:dyDescent="0.4">
      <c r="A2142" s="5">
        <v>41892</v>
      </c>
      <c r="B2142" s="6">
        <v>2432.433</v>
      </c>
    </row>
    <row r="2143" spans="1:2" x14ac:dyDescent="0.4">
      <c r="A2143" s="5">
        <v>41891</v>
      </c>
      <c r="B2143" s="6">
        <v>2445.2240000000002</v>
      </c>
    </row>
    <row r="2144" spans="1:2" x14ac:dyDescent="0.4">
      <c r="A2144" s="5">
        <v>41887</v>
      </c>
      <c r="B2144" s="6">
        <v>2449.259</v>
      </c>
    </row>
    <row r="2145" spans="1:2" x14ac:dyDescent="0.4">
      <c r="A2145" s="5">
        <v>41886</v>
      </c>
      <c r="B2145" s="6">
        <v>2426.2240000000002</v>
      </c>
    </row>
    <row r="2146" spans="1:2" x14ac:dyDescent="0.4">
      <c r="A2146" s="5">
        <v>41885</v>
      </c>
      <c r="B2146" s="6">
        <v>2408.8380000000002</v>
      </c>
    </row>
    <row r="2147" spans="1:2" x14ac:dyDescent="0.4">
      <c r="A2147" s="5">
        <v>41884</v>
      </c>
      <c r="B2147" s="6">
        <v>2386.46</v>
      </c>
    </row>
    <row r="2148" spans="1:2" x14ac:dyDescent="0.4">
      <c r="A2148" s="5">
        <v>41883</v>
      </c>
      <c r="B2148" s="6">
        <v>2355.317</v>
      </c>
    </row>
    <row r="2149" spans="1:2" x14ac:dyDescent="0.4">
      <c r="A2149" s="5">
        <v>41880</v>
      </c>
      <c r="B2149" s="6">
        <v>2338.2869999999998</v>
      </c>
    </row>
    <row r="2150" spans="1:2" x14ac:dyDescent="0.4">
      <c r="A2150" s="5">
        <v>41879</v>
      </c>
      <c r="B2150" s="6">
        <v>2311.2779999999998</v>
      </c>
    </row>
    <row r="2151" spans="1:2" x14ac:dyDescent="0.4">
      <c r="A2151" s="5">
        <v>41878</v>
      </c>
      <c r="B2151" s="6">
        <v>2327.5949999999998</v>
      </c>
    </row>
    <row r="2152" spans="1:2" x14ac:dyDescent="0.4">
      <c r="A2152" s="5">
        <v>41877</v>
      </c>
      <c r="B2152" s="6">
        <v>2324.0920000000001</v>
      </c>
    </row>
    <row r="2153" spans="1:2" x14ac:dyDescent="0.4">
      <c r="A2153" s="5">
        <v>41876</v>
      </c>
      <c r="B2153" s="6">
        <v>2342.8629999999998</v>
      </c>
    </row>
    <row r="2154" spans="1:2" x14ac:dyDescent="0.4">
      <c r="A2154" s="5">
        <v>41873</v>
      </c>
      <c r="B2154" s="6">
        <v>2365.364</v>
      </c>
    </row>
    <row r="2155" spans="1:2" x14ac:dyDescent="0.4">
      <c r="A2155" s="5">
        <v>41872</v>
      </c>
      <c r="B2155" s="6">
        <v>2354.2440000000001</v>
      </c>
    </row>
    <row r="2156" spans="1:2" x14ac:dyDescent="0.4">
      <c r="A2156" s="5">
        <v>41871</v>
      </c>
      <c r="B2156" s="6">
        <v>2366.14</v>
      </c>
    </row>
    <row r="2157" spans="1:2" x14ac:dyDescent="0.4">
      <c r="A2157" s="5">
        <v>41870</v>
      </c>
      <c r="B2157" s="6">
        <v>2374.768</v>
      </c>
    </row>
    <row r="2158" spans="1:2" x14ac:dyDescent="0.4">
      <c r="A2158" s="5">
        <v>41869</v>
      </c>
      <c r="B2158" s="6">
        <v>2374.5619999999999</v>
      </c>
    </row>
    <row r="2159" spans="1:2" x14ac:dyDescent="0.4">
      <c r="A2159" s="5">
        <v>41866</v>
      </c>
      <c r="B2159" s="6">
        <v>2360.6350000000002</v>
      </c>
    </row>
    <row r="2160" spans="1:2" x14ac:dyDescent="0.4">
      <c r="A2160" s="5">
        <v>41865</v>
      </c>
      <c r="B2160" s="6">
        <v>2335.9450000000002</v>
      </c>
    </row>
    <row r="2161" spans="1:2" x14ac:dyDescent="0.4">
      <c r="A2161" s="5">
        <v>41864</v>
      </c>
      <c r="B2161" s="6">
        <v>2358.9009999999998</v>
      </c>
    </row>
    <row r="2162" spans="1:2" x14ac:dyDescent="0.4">
      <c r="A2162" s="5">
        <v>41863</v>
      </c>
      <c r="B2162" s="6">
        <v>2357.0520000000001</v>
      </c>
    </row>
    <row r="2163" spans="1:2" x14ac:dyDescent="0.4">
      <c r="A2163" s="5">
        <v>41862</v>
      </c>
      <c r="B2163" s="6">
        <v>2365.3490000000002</v>
      </c>
    </row>
    <row r="2164" spans="1:2" x14ac:dyDescent="0.4">
      <c r="A2164" s="5">
        <v>41859</v>
      </c>
      <c r="B2164" s="6">
        <v>2331.134</v>
      </c>
    </row>
    <row r="2165" spans="1:2" x14ac:dyDescent="0.4">
      <c r="A2165" s="5">
        <v>41858</v>
      </c>
      <c r="B2165" s="6">
        <v>2327.4569999999999</v>
      </c>
    </row>
    <row r="2166" spans="1:2" x14ac:dyDescent="0.4">
      <c r="A2166" s="5">
        <v>41857</v>
      </c>
      <c r="B2166" s="6">
        <v>2363.221</v>
      </c>
    </row>
    <row r="2167" spans="1:2" x14ac:dyDescent="0.4">
      <c r="A2167" s="5">
        <v>41856</v>
      </c>
      <c r="B2167" s="6">
        <v>2369.3530000000001</v>
      </c>
    </row>
    <row r="2168" spans="1:2" x14ac:dyDescent="0.4">
      <c r="A2168" s="5">
        <v>41855</v>
      </c>
      <c r="B2168" s="6">
        <v>2375.62</v>
      </c>
    </row>
    <row r="2169" spans="1:2" x14ac:dyDescent="0.4">
      <c r="A2169" s="5">
        <v>41852</v>
      </c>
      <c r="B2169" s="6">
        <v>2329.402</v>
      </c>
    </row>
    <row r="2170" spans="1:2" x14ac:dyDescent="0.4">
      <c r="A2170" s="5">
        <v>41851</v>
      </c>
      <c r="B2170" s="6">
        <v>2350.2510000000002</v>
      </c>
    </row>
    <row r="2171" spans="1:2" x14ac:dyDescent="0.4">
      <c r="A2171" s="5">
        <v>41850</v>
      </c>
      <c r="B2171" s="6">
        <v>2322.011</v>
      </c>
    </row>
    <row r="2172" spans="1:2" x14ac:dyDescent="0.4">
      <c r="A2172" s="5">
        <v>41849</v>
      </c>
      <c r="B2172" s="6">
        <v>2331.3690000000001</v>
      </c>
    </row>
    <row r="2173" spans="1:2" x14ac:dyDescent="0.4">
      <c r="A2173" s="5">
        <v>41848</v>
      </c>
      <c r="B2173" s="6">
        <v>2323.8969999999999</v>
      </c>
    </row>
    <row r="2174" spans="1:2" x14ac:dyDescent="0.4">
      <c r="A2174" s="5">
        <v>41845</v>
      </c>
      <c r="B2174" s="6">
        <v>2260.4540000000002</v>
      </c>
    </row>
    <row r="2175" spans="1:2" x14ac:dyDescent="0.4">
      <c r="A2175" s="5">
        <v>41844</v>
      </c>
      <c r="B2175" s="6">
        <v>2237.0149999999999</v>
      </c>
    </row>
    <row r="2176" spans="1:2" x14ac:dyDescent="0.4">
      <c r="A2176" s="5">
        <v>41843</v>
      </c>
      <c r="B2176" s="6">
        <v>2197.8330000000001</v>
      </c>
    </row>
    <row r="2177" spans="1:2" x14ac:dyDescent="0.4">
      <c r="A2177" s="5">
        <v>41842</v>
      </c>
      <c r="B2177" s="6">
        <v>2192.6979999999999</v>
      </c>
    </row>
    <row r="2178" spans="1:2" x14ac:dyDescent="0.4">
      <c r="A2178" s="5">
        <v>41841</v>
      </c>
      <c r="B2178" s="6">
        <v>2166.2950000000001</v>
      </c>
    </row>
    <row r="2179" spans="1:2" x14ac:dyDescent="0.4">
      <c r="A2179" s="5">
        <v>41838</v>
      </c>
      <c r="B2179" s="6">
        <v>2164.1439999999998</v>
      </c>
    </row>
    <row r="2180" spans="1:2" x14ac:dyDescent="0.4">
      <c r="A2180" s="5">
        <v>41837</v>
      </c>
      <c r="B2180" s="6">
        <v>2157.0680000000002</v>
      </c>
    </row>
    <row r="2181" spans="1:2" x14ac:dyDescent="0.4">
      <c r="A2181" s="5">
        <v>41836</v>
      </c>
      <c r="B2181" s="6">
        <v>2170.8679999999999</v>
      </c>
    </row>
    <row r="2182" spans="1:2" x14ac:dyDescent="0.4">
      <c r="A2182" s="5">
        <v>41835</v>
      </c>
      <c r="B2182" s="6">
        <v>2174.9760000000001</v>
      </c>
    </row>
    <row r="2183" spans="1:2" x14ac:dyDescent="0.4">
      <c r="A2183" s="5">
        <v>41834</v>
      </c>
      <c r="B2183" s="6">
        <v>2171.7579999999998</v>
      </c>
    </row>
    <row r="2184" spans="1:2" x14ac:dyDescent="0.4">
      <c r="A2184" s="5">
        <v>41831</v>
      </c>
      <c r="B2184" s="6">
        <v>2148.009</v>
      </c>
    </row>
    <row r="2185" spans="1:2" x14ac:dyDescent="0.4">
      <c r="A2185" s="5">
        <v>41830</v>
      </c>
      <c r="B2185" s="6">
        <v>2142.8470000000002</v>
      </c>
    </row>
    <row r="2186" spans="1:2" x14ac:dyDescent="0.4">
      <c r="A2186" s="5">
        <v>41829</v>
      </c>
      <c r="B2186" s="6">
        <v>2148.71</v>
      </c>
    </row>
    <row r="2187" spans="1:2" x14ac:dyDescent="0.4">
      <c r="A2187" s="5">
        <v>41828</v>
      </c>
      <c r="B2187" s="6">
        <v>2180.473</v>
      </c>
    </row>
    <row r="2188" spans="1:2" x14ac:dyDescent="0.4">
      <c r="A2188" s="5">
        <v>41827</v>
      </c>
      <c r="B2188" s="6">
        <v>2176.2890000000002</v>
      </c>
    </row>
    <row r="2189" spans="1:2" x14ac:dyDescent="0.4">
      <c r="A2189" s="5">
        <v>41824</v>
      </c>
      <c r="B2189" s="6">
        <v>2178.6950000000002</v>
      </c>
    </row>
    <row r="2190" spans="1:2" x14ac:dyDescent="0.4">
      <c r="A2190" s="5">
        <v>41823</v>
      </c>
      <c r="B2190" s="6">
        <v>2180.192</v>
      </c>
    </row>
    <row r="2191" spans="1:2" x14ac:dyDescent="0.4">
      <c r="A2191" s="5">
        <v>41822</v>
      </c>
      <c r="B2191" s="6">
        <v>2170.8670000000002</v>
      </c>
    </row>
    <row r="2192" spans="1:2" x14ac:dyDescent="0.4">
      <c r="A2192" s="5">
        <v>41821</v>
      </c>
      <c r="B2192" s="6">
        <v>2164.5590000000002</v>
      </c>
    </row>
    <row r="2193" spans="1:2" x14ac:dyDescent="0.4">
      <c r="A2193" s="5">
        <v>41820</v>
      </c>
      <c r="B2193" s="6">
        <v>2165.1179999999999</v>
      </c>
    </row>
    <row r="2194" spans="1:2" x14ac:dyDescent="0.4">
      <c r="A2194" s="5">
        <v>41817</v>
      </c>
      <c r="B2194" s="6">
        <v>2150.2579999999998</v>
      </c>
    </row>
    <row r="2195" spans="1:2" x14ac:dyDescent="0.4">
      <c r="A2195" s="5">
        <v>41816</v>
      </c>
      <c r="B2195" s="6">
        <v>2149.076</v>
      </c>
    </row>
    <row r="2196" spans="1:2" x14ac:dyDescent="0.4">
      <c r="A2196" s="5">
        <v>41815</v>
      </c>
      <c r="B2196" s="6">
        <v>2133.3710000000001</v>
      </c>
    </row>
    <row r="2197" spans="1:2" x14ac:dyDescent="0.4">
      <c r="A2197" s="5">
        <v>41814</v>
      </c>
      <c r="B2197" s="6">
        <v>2144.8209999999999</v>
      </c>
    </row>
    <row r="2198" spans="1:2" x14ac:dyDescent="0.4">
      <c r="A2198" s="5">
        <v>41813</v>
      </c>
      <c r="B2198" s="6">
        <v>2134.11</v>
      </c>
    </row>
    <row r="2199" spans="1:2" x14ac:dyDescent="0.4">
      <c r="A2199" s="5">
        <v>41810</v>
      </c>
      <c r="B2199" s="6">
        <v>2136.7289999999998</v>
      </c>
    </row>
    <row r="2200" spans="1:2" x14ac:dyDescent="0.4">
      <c r="A2200" s="5">
        <v>41809</v>
      </c>
      <c r="B2200" s="6">
        <v>2126.9070000000002</v>
      </c>
    </row>
    <row r="2201" spans="1:2" x14ac:dyDescent="0.4">
      <c r="A2201" s="5">
        <v>41808</v>
      </c>
      <c r="B2201" s="6">
        <v>2160.239</v>
      </c>
    </row>
    <row r="2202" spans="1:2" x14ac:dyDescent="0.4">
      <c r="A2202" s="5">
        <v>41807</v>
      </c>
      <c r="B2202" s="6">
        <v>2169.674</v>
      </c>
    </row>
    <row r="2203" spans="1:2" x14ac:dyDescent="0.4">
      <c r="A2203" s="5">
        <v>41806</v>
      </c>
      <c r="B2203" s="6">
        <v>2191.855</v>
      </c>
    </row>
    <row r="2204" spans="1:2" x14ac:dyDescent="0.4">
      <c r="A2204" s="5">
        <v>41803</v>
      </c>
      <c r="B2204" s="6">
        <v>2176.2420000000002</v>
      </c>
    </row>
    <row r="2205" spans="1:2" x14ac:dyDescent="0.4">
      <c r="A2205" s="5">
        <v>41802</v>
      </c>
      <c r="B2205" s="6">
        <v>2153.41</v>
      </c>
    </row>
    <row r="2206" spans="1:2" x14ac:dyDescent="0.4">
      <c r="A2206" s="5">
        <v>41801</v>
      </c>
      <c r="B2206" s="6">
        <v>2160.7660000000001</v>
      </c>
    </row>
    <row r="2207" spans="1:2" x14ac:dyDescent="0.4">
      <c r="A2207" s="5">
        <v>41800</v>
      </c>
      <c r="B2207" s="6">
        <v>2161.268</v>
      </c>
    </row>
    <row r="2208" spans="1:2" x14ac:dyDescent="0.4">
      <c r="A2208" s="5">
        <v>41799</v>
      </c>
      <c r="B2208" s="6">
        <v>2134.2809999999999</v>
      </c>
    </row>
    <row r="2209" spans="1:2" x14ac:dyDescent="0.4">
      <c r="A2209" s="5">
        <v>41796</v>
      </c>
      <c r="B2209" s="6">
        <v>2134.7159999999999</v>
      </c>
    </row>
    <row r="2210" spans="1:2" x14ac:dyDescent="0.4">
      <c r="A2210" s="5">
        <v>41795</v>
      </c>
      <c r="B2210" s="6">
        <v>2150.6019999999999</v>
      </c>
    </row>
    <row r="2211" spans="1:2" x14ac:dyDescent="0.4">
      <c r="A2211" s="5">
        <v>41794</v>
      </c>
      <c r="B2211" s="6">
        <v>2128.2739999999999</v>
      </c>
    </row>
    <row r="2212" spans="1:2" x14ac:dyDescent="0.4">
      <c r="A2212" s="5">
        <v>41793</v>
      </c>
      <c r="B2212" s="6">
        <v>2149.9180000000001</v>
      </c>
    </row>
    <row r="2213" spans="1:2" x14ac:dyDescent="0.4">
      <c r="A2213" s="5">
        <v>41789</v>
      </c>
      <c r="B2213" s="6">
        <v>2156.4639999999999</v>
      </c>
    </row>
    <row r="2214" spans="1:2" x14ac:dyDescent="0.4">
      <c r="A2214" s="5">
        <v>41788</v>
      </c>
      <c r="B2214" s="6">
        <v>2155.1640000000002</v>
      </c>
    </row>
    <row r="2215" spans="1:2" x14ac:dyDescent="0.4">
      <c r="A2215" s="5">
        <v>41787</v>
      </c>
      <c r="B2215" s="6">
        <v>2169.3519999999999</v>
      </c>
    </row>
    <row r="2216" spans="1:2" x14ac:dyDescent="0.4">
      <c r="A2216" s="5">
        <v>41786</v>
      </c>
      <c r="B2216" s="6">
        <v>2147.2800000000002</v>
      </c>
    </row>
    <row r="2217" spans="1:2" x14ac:dyDescent="0.4">
      <c r="A2217" s="5">
        <v>41785</v>
      </c>
      <c r="B2217" s="6">
        <v>2155.9760000000001</v>
      </c>
    </row>
    <row r="2218" spans="1:2" x14ac:dyDescent="0.4">
      <c r="A2218" s="5">
        <v>41782</v>
      </c>
      <c r="B2218" s="6">
        <v>2148.4140000000002</v>
      </c>
    </row>
    <row r="2219" spans="1:2" x14ac:dyDescent="0.4">
      <c r="A2219" s="5">
        <v>41781</v>
      </c>
      <c r="B2219" s="6">
        <v>2130.8679999999999</v>
      </c>
    </row>
    <row r="2220" spans="1:2" x14ac:dyDescent="0.4">
      <c r="A2220" s="5">
        <v>41780</v>
      </c>
      <c r="B2220" s="6">
        <v>2135.9050000000002</v>
      </c>
    </row>
    <row r="2221" spans="1:2" x14ac:dyDescent="0.4">
      <c r="A2221" s="5">
        <v>41779</v>
      </c>
      <c r="B2221" s="6">
        <v>2115.7710000000002</v>
      </c>
    </row>
    <row r="2222" spans="1:2" x14ac:dyDescent="0.4">
      <c r="A2222" s="5">
        <v>41778</v>
      </c>
      <c r="B2222" s="6">
        <v>2115.143</v>
      </c>
    </row>
    <row r="2223" spans="1:2" x14ac:dyDescent="0.4">
      <c r="A2223" s="5">
        <v>41775</v>
      </c>
      <c r="B2223" s="6">
        <v>2145.9520000000002</v>
      </c>
    </row>
    <row r="2224" spans="1:2" x14ac:dyDescent="0.4">
      <c r="A2224" s="5">
        <v>41774</v>
      </c>
      <c r="B2224" s="6">
        <v>2144.0839999999998</v>
      </c>
    </row>
    <row r="2225" spans="1:2" x14ac:dyDescent="0.4">
      <c r="A2225" s="5">
        <v>41773</v>
      </c>
      <c r="B2225" s="6">
        <v>2172.3719999999998</v>
      </c>
    </row>
    <row r="2226" spans="1:2" x14ac:dyDescent="0.4">
      <c r="A2226" s="5">
        <v>41772</v>
      </c>
      <c r="B2226" s="6">
        <v>2174.8519999999999</v>
      </c>
    </row>
    <row r="2227" spans="1:2" x14ac:dyDescent="0.4">
      <c r="A2227" s="5">
        <v>41771</v>
      </c>
      <c r="B2227" s="6">
        <v>2180.0540000000001</v>
      </c>
    </row>
    <row r="2228" spans="1:2" x14ac:dyDescent="0.4">
      <c r="A2228" s="5">
        <v>41768</v>
      </c>
      <c r="B2228" s="6">
        <v>2133.9110000000001</v>
      </c>
    </row>
    <row r="2229" spans="1:2" x14ac:dyDescent="0.4">
      <c r="A2229" s="5">
        <v>41767</v>
      </c>
      <c r="B2229" s="6">
        <v>2135.4960000000001</v>
      </c>
    </row>
    <row r="2230" spans="1:2" x14ac:dyDescent="0.4">
      <c r="A2230" s="5">
        <v>41766</v>
      </c>
      <c r="B2230" s="6">
        <v>2137.3159999999998</v>
      </c>
    </row>
    <row r="2231" spans="1:2" x14ac:dyDescent="0.4">
      <c r="A2231" s="5">
        <v>41765</v>
      </c>
      <c r="B2231" s="6">
        <v>2157.328</v>
      </c>
    </row>
    <row r="2232" spans="1:2" x14ac:dyDescent="0.4">
      <c r="A2232" s="5">
        <v>41764</v>
      </c>
      <c r="B2232" s="6">
        <v>2156.4699999999998</v>
      </c>
    </row>
    <row r="2233" spans="1:2" x14ac:dyDescent="0.4">
      <c r="A2233" s="5">
        <v>41759</v>
      </c>
      <c r="B2233" s="6">
        <v>2158.6590000000001</v>
      </c>
    </row>
    <row r="2234" spans="1:2" x14ac:dyDescent="0.4">
      <c r="A2234" s="5">
        <v>41758</v>
      </c>
      <c r="B2234" s="6">
        <v>2158.4699999999998</v>
      </c>
    </row>
    <row r="2235" spans="1:2" x14ac:dyDescent="0.4">
      <c r="A2235" s="5">
        <v>41757</v>
      </c>
      <c r="B2235" s="6">
        <v>2134.9690000000001</v>
      </c>
    </row>
    <row r="2236" spans="1:2" x14ac:dyDescent="0.4">
      <c r="A2236" s="5">
        <v>41754</v>
      </c>
      <c r="B2236" s="6">
        <v>2167.826</v>
      </c>
    </row>
    <row r="2237" spans="1:2" x14ac:dyDescent="0.4">
      <c r="A2237" s="5">
        <v>41753</v>
      </c>
      <c r="B2237" s="6">
        <v>2190.4740000000002</v>
      </c>
    </row>
    <row r="2238" spans="1:2" x14ac:dyDescent="0.4">
      <c r="A2238" s="5">
        <v>41752</v>
      </c>
      <c r="B2238" s="6">
        <v>2194.6680000000001</v>
      </c>
    </row>
    <row r="2239" spans="1:2" x14ac:dyDescent="0.4">
      <c r="A2239" s="5">
        <v>41751</v>
      </c>
      <c r="B2239" s="6">
        <v>2196.7950000000001</v>
      </c>
    </row>
    <row r="2240" spans="1:2" x14ac:dyDescent="0.4">
      <c r="A2240" s="5">
        <v>41750</v>
      </c>
      <c r="B2240" s="6">
        <v>2187.248</v>
      </c>
    </row>
    <row r="2241" spans="1:2" x14ac:dyDescent="0.4">
      <c r="A2241" s="5">
        <v>41747</v>
      </c>
      <c r="B2241" s="6">
        <v>2224.4789999999998</v>
      </c>
    </row>
    <row r="2242" spans="1:2" x14ac:dyDescent="0.4">
      <c r="A2242" s="5">
        <v>41746</v>
      </c>
      <c r="B2242" s="6">
        <v>2224.8029999999999</v>
      </c>
    </row>
    <row r="2243" spans="1:2" x14ac:dyDescent="0.4">
      <c r="A2243" s="5">
        <v>41745</v>
      </c>
      <c r="B2243" s="6">
        <v>2232.5259999999998</v>
      </c>
    </row>
    <row r="2244" spans="1:2" x14ac:dyDescent="0.4">
      <c r="A2244" s="5">
        <v>41744</v>
      </c>
      <c r="B2244" s="6">
        <v>2229.4630000000002</v>
      </c>
    </row>
    <row r="2245" spans="1:2" x14ac:dyDescent="0.4">
      <c r="A2245" s="5">
        <v>41743</v>
      </c>
      <c r="B2245" s="6">
        <v>2268.6129999999998</v>
      </c>
    </row>
    <row r="2246" spans="1:2" x14ac:dyDescent="0.4">
      <c r="A2246" s="5">
        <v>41740</v>
      </c>
      <c r="B2246" s="6">
        <v>2270.6660000000002</v>
      </c>
    </row>
    <row r="2247" spans="1:2" x14ac:dyDescent="0.4">
      <c r="A2247" s="5">
        <v>41739</v>
      </c>
      <c r="B2247" s="6">
        <v>2273.761</v>
      </c>
    </row>
    <row r="2248" spans="1:2" x14ac:dyDescent="0.4">
      <c r="A2248" s="5">
        <v>41738</v>
      </c>
      <c r="B2248" s="6">
        <v>2238.62</v>
      </c>
    </row>
    <row r="2249" spans="1:2" x14ac:dyDescent="0.4">
      <c r="A2249" s="5">
        <v>41737</v>
      </c>
      <c r="B2249" s="6">
        <v>2237.3159999999998</v>
      </c>
    </row>
    <row r="2250" spans="1:2" x14ac:dyDescent="0.4">
      <c r="A2250" s="5">
        <v>41733</v>
      </c>
      <c r="B2250" s="6">
        <v>2185.4720000000002</v>
      </c>
    </row>
    <row r="2251" spans="1:2" x14ac:dyDescent="0.4">
      <c r="A2251" s="5">
        <v>41732</v>
      </c>
      <c r="B2251" s="6">
        <v>2165.0079999999998</v>
      </c>
    </row>
    <row r="2252" spans="1:2" x14ac:dyDescent="0.4">
      <c r="A2252" s="5">
        <v>41731</v>
      </c>
      <c r="B2252" s="6">
        <v>2180.7269999999999</v>
      </c>
    </row>
    <row r="2253" spans="1:2" x14ac:dyDescent="0.4">
      <c r="A2253" s="5">
        <v>41730</v>
      </c>
      <c r="B2253" s="6">
        <v>2163.1149999999998</v>
      </c>
    </row>
    <row r="2254" spans="1:2" x14ac:dyDescent="0.4">
      <c r="A2254" s="5">
        <v>41729</v>
      </c>
      <c r="B2254" s="6">
        <v>2146.3049999999998</v>
      </c>
    </row>
    <row r="2255" spans="1:2" x14ac:dyDescent="0.4">
      <c r="A2255" s="5">
        <v>41726</v>
      </c>
      <c r="B2255" s="6">
        <v>2151.9650000000001</v>
      </c>
    </row>
    <row r="2256" spans="1:2" x14ac:dyDescent="0.4">
      <c r="A2256" s="5">
        <v>41725</v>
      </c>
      <c r="B2256" s="6">
        <v>2155.7069999999999</v>
      </c>
    </row>
    <row r="2257" spans="1:2" x14ac:dyDescent="0.4">
      <c r="A2257" s="5">
        <v>41724</v>
      </c>
      <c r="B2257" s="6">
        <v>2171.047</v>
      </c>
    </row>
    <row r="2258" spans="1:2" x14ac:dyDescent="0.4">
      <c r="A2258" s="5">
        <v>41723</v>
      </c>
      <c r="B2258" s="6">
        <v>2174.44</v>
      </c>
    </row>
    <row r="2259" spans="1:2" x14ac:dyDescent="0.4">
      <c r="A2259" s="5">
        <v>41722</v>
      </c>
      <c r="B2259" s="6">
        <v>2176.5540000000001</v>
      </c>
    </row>
    <row r="2260" spans="1:2" x14ac:dyDescent="0.4">
      <c r="A2260" s="5">
        <v>41719</v>
      </c>
      <c r="B2260" s="6">
        <v>2158.7979999999998</v>
      </c>
    </row>
    <row r="2261" spans="1:2" x14ac:dyDescent="0.4">
      <c r="A2261" s="5">
        <v>41718</v>
      </c>
      <c r="B2261" s="6">
        <v>2086.9670000000001</v>
      </c>
    </row>
    <row r="2262" spans="1:2" x14ac:dyDescent="0.4">
      <c r="A2262" s="5">
        <v>41717</v>
      </c>
      <c r="B2262" s="6">
        <v>2120.87</v>
      </c>
    </row>
    <row r="2263" spans="1:2" x14ac:dyDescent="0.4">
      <c r="A2263" s="5">
        <v>41716</v>
      </c>
      <c r="B2263" s="6">
        <v>2138.1329999999998</v>
      </c>
    </row>
    <row r="2264" spans="1:2" x14ac:dyDescent="0.4">
      <c r="A2264" s="5">
        <v>41715</v>
      </c>
      <c r="B2264" s="6">
        <v>2143.038</v>
      </c>
    </row>
    <row r="2265" spans="1:2" x14ac:dyDescent="0.4">
      <c r="A2265" s="5">
        <v>41712</v>
      </c>
      <c r="B2265" s="6">
        <v>2122.8359999999998</v>
      </c>
    </row>
    <row r="2266" spans="1:2" x14ac:dyDescent="0.4">
      <c r="A2266" s="5">
        <v>41711</v>
      </c>
      <c r="B2266" s="6">
        <v>2140.3330000000001</v>
      </c>
    </row>
    <row r="2267" spans="1:2" x14ac:dyDescent="0.4">
      <c r="A2267" s="5">
        <v>41710</v>
      </c>
      <c r="B2267" s="6">
        <v>2114.134</v>
      </c>
    </row>
    <row r="2268" spans="1:2" x14ac:dyDescent="0.4">
      <c r="A2268" s="5">
        <v>41709</v>
      </c>
      <c r="B2268" s="6">
        <v>2108.6610000000001</v>
      </c>
    </row>
    <row r="2269" spans="1:2" x14ac:dyDescent="0.4">
      <c r="A2269" s="5">
        <v>41708</v>
      </c>
      <c r="B2269" s="6">
        <v>2097.7869999999998</v>
      </c>
    </row>
    <row r="2270" spans="1:2" x14ac:dyDescent="0.4">
      <c r="A2270" s="5">
        <v>41705</v>
      </c>
      <c r="B2270" s="6">
        <v>2168.3580000000002</v>
      </c>
    </row>
    <row r="2271" spans="1:2" x14ac:dyDescent="0.4">
      <c r="A2271" s="5">
        <v>41704</v>
      </c>
      <c r="B2271" s="6">
        <v>2173.634</v>
      </c>
    </row>
    <row r="2272" spans="1:2" x14ac:dyDescent="0.4">
      <c r="A2272" s="5">
        <v>41703</v>
      </c>
      <c r="B2272" s="6">
        <v>2163.9760000000001</v>
      </c>
    </row>
    <row r="2273" spans="1:2" x14ac:dyDescent="0.4">
      <c r="A2273" s="5">
        <v>41702</v>
      </c>
      <c r="B2273" s="6">
        <v>2184.2730000000001</v>
      </c>
    </row>
    <row r="2274" spans="1:2" x14ac:dyDescent="0.4">
      <c r="A2274" s="5">
        <v>41701</v>
      </c>
      <c r="B2274" s="6">
        <v>2190.37</v>
      </c>
    </row>
    <row r="2275" spans="1:2" x14ac:dyDescent="0.4">
      <c r="A2275" s="5">
        <v>41698</v>
      </c>
      <c r="B2275" s="6">
        <v>2178.971</v>
      </c>
    </row>
    <row r="2276" spans="1:2" x14ac:dyDescent="0.4">
      <c r="A2276" s="5">
        <v>41697</v>
      </c>
      <c r="B2276" s="6">
        <v>2154.1080000000002</v>
      </c>
    </row>
    <row r="2277" spans="1:2" x14ac:dyDescent="0.4">
      <c r="A2277" s="5">
        <v>41696</v>
      </c>
      <c r="B2277" s="6">
        <v>2163.4050000000002</v>
      </c>
    </row>
    <row r="2278" spans="1:2" x14ac:dyDescent="0.4">
      <c r="A2278" s="5">
        <v>41695</v>
      </c>
      <c r="B2278" s="6">
        <v>2157.9090000000001</v>
      </c>
    </row>
    <row r="2279" spans="1:2" x14ac:dyDescent="0.4">
      <c r="A2279" s="5">
        <v>41694</v>
      </c>
      <c r="B2279" s="6">
        <v>2214.509</v>
      </c>
    </row>
    <row r="2280" spans="1:2" x14ac:dyDescent="0.4">
      <c r="A2280" s="5">
        <v>41691</v>
      </c>
      <c r="B2280" s="6">
        <v>2264.2939999999999</v>
      </c>
    </row>
    <row r="2281" spans="1:2" x14ac:dyDescent="0.4">
      <c r="A2281" s="5">
        <v>41690</v>
      </c>
      <c r="B2281" s="6">
        <v>2287.4360000000001</v>
      </c>
    </row>
    <row r="2282" spans="1:2" x14ac:dyDescent="0.4">
      <c r="A2282" s="5">
        <v>41689</v>
      </c>
      <c r="B2282" s="6">
        <v>2308.6559999999999</v>
      </c>
    </row>
    <row r="2283" spans="1:2" x14ac:dyDescent="0.4">
      <c r="A2283" s="5">
        <v>41688</v>
      </c>
      <c r="B2283" s="6">
        <v>2282.442</v>
      </c>
    </row>
    <row r="2284" spans="1:2" x14ac:dyDescent="0.4">
      <c r="A2284" s="5">
        <v>41687</v>
      </c>
      <c r="B2284" s="6">
        <v>2311.6469999999999</v>
      </c>
    </row>
    <row r="2285" spans="1:2" x14ac:dyDescent="0.4">
      <c r="A2285" s="5">
        <v>41684</v>
      </c>
      <c r="B2285" s="6">
        <v>2295.5749999999998</v>
      </c>
    </row>
    <row r="2286" spans="1:2" x14ac:dyDescent="0.4">
      <c r="A2286" s="5">
        <v>41683</v>
      </c>
      <c r="B2286" s="6">
        <v>2279.5540000000001</v>
      </c>
    </row>
    <row r="2287" spans="1:2" x14ac:dyDescent="0.4">
      <c r="A2287" s="5">
        <v>41682</v>
      </c>
      <c r="B2287" s="6">
        <v>2291.2460000000001</v>
      </c>
    </row>
    <row r="2288" spans="1:2" x14ac:dyDescent="0.4">
      <c r="A2288" s="5">
        <v>41681</v>
      </c>
      <c r="B2288" s="6">
        <v>2285.5619999999999</v>
      </c>
    </row>
    <row r="2289" spans="1:2" x14ac:dyDescent="0.4">
      <c r="A2289" s="5">
        <v>41680</v>
      </c>
      <c r="B2289" s="6">
        <v>2267.5340000000001</v>
      </c>
    </row>
    <row r="2290" spans="1:2" x14ac:dyDescent="0.4">
      <c r="A2290" s="5">
        <v>41677</v>
      </c>
      <c r="B2290" s="6">
        <v>2212.4830000000002</v>
      </c>
    </row>
    <row r="2291" spans="1:2" x14ac:dyDescent="0.4">
      <c r="A2291" s="5">
        <v>41669</v>
      </c>
      <c r="B2291" s="6">
        <v>2202.4499999999998</v>
      </c>
    </row>
    <row r="2292" spans="1:2" x14ac:dyDescent="0.4">
      <c r="A2292" s="5">
        <v>41668</v>
      </c>
      <c r="B2292" s="6">
        <v>2227.7809999999999</v>
      </c>
    </row>
    <row r="2293" spans="1:2" x14ac:dyDescent="0.4">
      <c r="A2293" s="5">
        <v>41667</v>
      </c>
      <c r="B2293" s="6">
        <v>2219.855</v>
      </c>
    </row>
    <row r="2294" spans="1:2" x14ac:dyDescent="0.4">
      <c r="A2294" s="5">
        <v>41666</v>
      </c>
      <c r="B2294" s="6">
        <v>2215.9189999999999</v>
      </c>
    </row>
    <row r="2295" spans="1:2" x14ac:dyDescent="0.4">
      <c r="A2295" s="5">
        <v>41663</v>
      </c>
      <c r="B2295" s="6">
        <v>2245.6779999999999</v>
      </c>
    </row>
    <row r="2296" spans="1:2" x14ac:dyDescent="0.4">
      <c r="A2296" s="5">
        <v>41662</v>
      </c>
      <c r="B2296" s="6">
        <v>2231.8890000000001</v>
      </c>
    </row>
    <row r="2297" spans="1:2" x14ac:dyDescent="0.4">
      <c r="A2297" s="5">
        <v>41661</v>
      </c>
      <c r="B2297" s="6">
        <v>2243.7959999999998</v>
      </c>
    </row>
    <row r="2298" spans="1:2" x14ac:dyDescent="0.4">
      <c r="A2298" s="5">
        <v>41660</v>
      </c>
      <c r="B2298" s="6">
        <v>2187.41</v>
      </c>
    </row>
    <row r="2299" spans="1:2" x14ac:dyDescent="0.4">
      <c r="A2299" s="5">
        <v>41659</v>
      </c>
      <c r="B2299" s="6">
        <v>2165.9929999999999</v>
      </c>
    </row>
    <row r="2300" spans="1:2" x14ac:dyDescent="0.4">
      <c r="A2300" s="5">
        <v>41656</v>
      </c>
      <c r="B2300" s="6">
        <v>2178.4879999999998</v>
      </c>
    </row>
    <row r="2301" spans="1:2" x14ac:dyDescent="0.4">
      <c r="A2301" s="5">
        <v>41655</v>
      </c>
      <c r="B2301" s="6">
        <v>2211.8440000000001</v>
      </c>
    </row>
    <row r="2302" spans="1:2" x14ac:dyDescent="0.4">
      <c r="A2302" s="5">
        <v>41654</v>
      </c>
      <c r="B2302" s="6">
        <v>2208.9409999999998</v>
      </c>
    </row>
    <row r="2303" spans="1:2" x14ac:dyDescent="0.4">
      <c r="A2303" s="5">
        <v>41653</v>
      </c>
      <c r="B2303" s="6">
        <v>2212.846</v>
      </c>
    </row>
    <row r="2304" spans="1:2" x14ac:dyDescent="0.4">
      <c r="A2304" s="5">
        <v>41652</v>
      </c>
      <c r="B2304" s="6">
        <v>2193.6790000000001</v>
      </c>
    </row>
    <row r="2305" spans="1:2" x14ac:dyDescent="0.4">
      <c r="A2305" s="5">
        <v>41649</v>
      </c>
      <c r="B2305" s="6">
        <v>2204.8510000000001</v>
      </c>
    </row>
    <row r="2306" spans="1:2" x14ac:dyDescent="0.4">
      <c r="A2306" s="5">
        <v>41648</v>
      </c>
      <c r="B2306" s="6">
        <v>2222.221</v>
      </c>
    </row>
    <row r="2307" spans="1:2" x14ac:dyDescent="0.4">
      <c r="A2307" s="5">
        <v>41647</v>
      </c>
      <c r="B2307" s="6">
        <v>2241.9110000000001</v>
      </c>
    </row>
    <row r="2308" spans="1:2" x14ac:dyDescent="0.4">
      <c r="A2308" s="5">
        <v>41646</v>
      </c>
      <c r="B2308" s="6">
        <v>2238.0010000000002</v>
      </c>
    </row>
    <row r="2309" spans="1:2" x14ac:dyDescent="0.4">
      <c r="A2309" s="5">
        <v>41645</v>
      </c>
      <c r="B2309" s="6">
        <v>2238.6370000000002</v>
      </c>
    </row>
    <row r="2310" spans="1:2" x14ac:dyDescent="0.4">
      <c r="A2310" s="5">
        <v>41642</v>
      </c>
      <c r="B2310" s="6">
        <v>2290.779</v>
      </c>
    </row>
    <row r="2311" spans="1:2" x14ac:dyDescent="0.4">
      <c r="A2311" s="5">
        <v>41641</v>
      </c>
      <c r="B2311" s="6">
        <v>2321.9780000000001</v>
      </c>
    </row>
    <row r="2312" spans="1:2" x14ac:dyDescent="0.4">
      <c r="A2312" s="5">
        <v>41639</v>
      </c>
      <c r="B2312" s="6">
        <v>2330.0259999999998</v>
      </c>
    </row>
    <row r="2313" spans="1:2" x14ac:dyDescent="0.4">
      <c r="A2313" s="5">
        <v>41638</v>
      </c>
      <c r="B2313" s="6">
        <v>2299.4580000000001</v>
      </c>
    </row>
    <row r="2314" spans="1:2" x14ac:dyDescent="0.4">
      <c r="A2314" s="5">
        <v>41635</v>
      </c>
      <c r="B2314" s="6">
        <v>2303.4780000000001</v>
      </c>
    </row>
    <row r="2315" spans="1:2" x14ac:dyDescent="0.4">
      <c r="A2315" s="5">
        <v>41634</v>
      </c>
      <c r="B2315" s="6">
        <v>2265.3339999999998</v>
      </c>
    </row>
    <row r="2316" spans="1:2" x14ac:dyDescent="0.4">
      <c r="A2316" s="5">
        <v>41633</v>
      </c>
      <c r="B2316" s="6">
        <v>2305.11</v>
      </c>
    </row>
    <row r="2317" spans="1:2" x14ac:dyDescent="0.4">
      <c r="A2317" s="5">
        <v>41632</v>
      </c>
      <c r="B2317" s="6">
        <v>2288.248</v>
      </c>
    </row>
    <row r="2318" spans="1:2" x14ac:dyDescent="0.4">
      <c r="A2318" s="5">
        <v>41631</v>
      </c>
      <c r="B2318" s="6">
        <v>2284.6019999999999</v>
      </c>
    </row>
    <row r="2319" spans="1:2" x14ac:dyDescent="0.4">
      <c r="A2319" s="5">
        <v>41628</v>
      </c>
      <c r="B2319" s="6">
        <v>2278.136</v>
      </c>
    </row>
    <row r="2320" spans="1:2" x14ac:dyDescent="0.4">
      <c r="A2320" s="5">
        <v>41627</v>
      </c>
      <c r="B2320" s="6">
        <v>2332.41</v>
      </c>
    </row>
    <row r="2321" spans="1:2" x14ac:dyDescent="0.4">
      <c r="A2321" s="5">
        <v>41626</v>
      </c>
      <c r="B2321" s="6">
        <v>2357.2260000000001</v>
      </c>
    </row>
    <row r="2322" spans="1:2" x14ac:dyDescent="0.4">
      <c r="A2322" s="5">
        <v>41625</v>
      </c>
      <c r="B2322" s="6">
        <v>2356.3760000000002</v>
      </c>
    </row>
    <row r="2323" spans="1:2" x14ac:dyDescent="0.4">
      <c r="A2323" s="5">
        <v>41624</v>
      </c>
      <c r="B2323" s="6">
        <v>2367.9229999999998</v>
      </c>
    </row>
    <row r="2324" spans="1:2" x14ac:dyDescent="0.4">
      <c r="A2324" s="5">
        <v>41621</v>
      </c>
      <c r="B2324" s="6">
        <v>2406.6390000000001</v>
      </c>
    </row>
    <row r="2325" spans="1:2" x14ac:dyDescent="0.4">
      <c r="A2325" s="5">
        <v>41620</v>
      </c>
      <c r="B2325" s="6">
        <v>2410.0149999999999</v>
      </c>
    </row>
    <row r="2326" spans="1:2" x14ac:dyDescent="0.4">
      <c r="A2326" s="5">
        <v>41619</v>
      </c>
      <c r="B2326" s="6">
        <v>2412.7629999999999</v>
      </c>
    </row>
    <row r="2327" spans="1:2" x14ac:dyDescent="0.4">
      <c r="A2327" s="5">
        <v>41618</v>
      </c>
      <c r="B2327" s="6">
        <v>2453.3220000000001</v>
      </c>
    </row>
    <row r="2328" spans="1:2" x14ac:dyDescent="0.4">
      <c r="A2328" s="5">
        <v>41617</v>
      </c>
      <c r="B2328" s="6">
        <v>2450.8719999999998</v>
      </c>
    </row>
    <row r="2329" spans="1:2" x14ac:dyDescent="0.4">
      <c r="A2329" s="5">
        <v>41614</v>
      </c>
      <c r="B2329" s="6">
        <v>2452.2869999999998</v>
      </c>
    </row>
    <row r="2330" spans="1:2" x14ac:dyDescent="0.4">
      <c r="A2330" s="5">
        <v>41613</v>
      </c>
      <c r="B2330" s="6">
        <v>2468.1970000000001</v>
      </c>
    </row>
    <row r="2331" spans="1:2" x14ac:dyDescent="0.4">
      <c r="A2331" s="5">
        <v>41612</v>
      </c>
      <c r="B2331" s="6">
        <v>2475.1350000000002</v>
      </c>
    </row>
    <row r="2332" spans="1:2" x14ac:dyDescent="0.4">
      <c r="A2332" s="5">
        <v>41611</v>
      </c>
      <c r="B2332" s="6">
        <v>2442.7840000000001</v>
      </c>
    </row>
    <row r="2333" spans="1:2" x14ac:dyDescent="0.4">
      <c r="A2333" s="5">
        <v>41610</v>
      </c>
      <c r="B2333" s="6">
        <v>2418.788</v>
      </c>
    </row>
    <row r="2334" spans="1:2" x14ac:dyDescent="0.4">
      <c r="A2334" s="5">
        <v>41607</v>
      </c>
      <c r="B2334" s="6">
        <v>2438.944</v>
      </c>
    </row>
    <row r="2335" spans="1:2" x14ac:dyDescent="0.4">
      <c r="A2335" s="5">
        <v>41606</v>
      </c>
      <c r="B2335" s="6">
        <v>2439.5300000000002</v>
      </c>
    </row>
    <row r="2336" spans="1:2" x14ac:dyDescent="0.4">
      <c r="A2336" s="5">
        <v>41605</v>
      </c>
      <c r="B2336" s="6">
        <v>2414.4810000000002</v>
      </c>
    </row>
    <row r="2337" spans="1:2" x14ac:dyDescent="0.4">
      <c r="A2337" s="5">
        <v>41604</v>
      </c>
      <c r="B2337" s="6">
        <v>2387.4160000000002</v>
      </c>
    </row>
    <row r="2338" spans="1:2" x14ac:dyDescent="0.4">
      <c r="A2338" s="5">
        <v>41603</v>
      </c>
      <c r="B2338" s="6">
        <v>2388.6289999999999</v>
      </c>
    </row>
    <row r="2339" spans="1:2" x14ac:dyDescent="0.4">
      <c r="A2339" s="5">
        <v>41600</v>
      </c>
      <c r="B2339" s="6">
        <v>2397.962</v>
      </c>
    </row>
    <row r="2340" spans="1:2" x14ac:dyDescent="0.4">
      <c r="A2340" s="5">
        <v>41599</v>
      </c>
      <c r="B2340" s="6">
        <v>2409.989</v>
      </c>
    </row>
    <row r="2341" spans="1:2" x14ac:dyDescent="0.4">
      <c r="A2341" s="5">
        <v>41598</v>
      </c>
      <c r="B2341" s="6">
        <v>2424.85</v>
      </c>
    </row>
    <row r="2342" spans="1:2" x14ac:dyDescent="0.4">
      <c r="A2342" s="5">
        <v>41597</v>
      </c>
      <c r="B2342" s="6">
        <v>2412.163</v>
      </c>
    </row>
    <row r="2343" spans="1:2" x14ac:dyDescent="0.4">
      <c r="A2343" s="5">
        <v>41596</v>
      </c>
      <c r="B2343" s="6">
        <v>2428.9029999999998</v>
      </c>
    </row>
    <row r="2344" spans="1:2" x14ac:dyDescent="0.4">
      <c r="A2344" s="5">
        <v>41593</v>
      </c>
      <c r="B2344" s="6">
        <v>2350.7339999999999</v>
      </c>
    </row>
    <row r="2345" spans="1:2" x14ac:dyDescent="0.4">
      <c r="A2345" s="5">
        <v>41592</v>
      </c>
      <c r="B2345" s="6">
        <v>2304.5010000000002</v>
      </c>
    </row>
    <row r="2346" spans="1:2" x14ac:dyDescent="0.4">
      <c r="A2346" s="5">
        <v>41591</v>
      </c>
      <c r="B2346" s="6">
        <v>2288.116</v>
      </c>
    </row>
    <row r="2347" spans="1:2" x14ac:dyDescent="0.4">
      <c r="A2347" s="5">
        <v>41590</v>
      </c>
      <c r="B2347" s="6">
        <v>2340</v>
      </c>
    </row>
    <row r="2348" spans="1:2" x14ac:dyDescent="0.4">
      <c r="A2348" s="5">
        <v>41589</v>
      </c>
      <c r="B2348" s="6">
        <v>2315.8890000000001</v>
      </c>
    </row>
    <row r="2349" spans="1:2" x14ac:dyDescent="0.4">
      <c r="A2349" s="5">
        <v>41586</v>
      </c>
      <c r="B2349" s="6">
        <v>2307.9450000000002</v>
      </c>
    </row>
    <row r="2350" spans="1:2" x14ac:dyDescent="0.4">
      <c r="A2350" s="5">
        <v>41585</v>
      </c>
      <c r="B2350" s="6">
        <v>2340.5520000000001</v>
      </c>
    </row>
    <row r="2351" spans="1:2" x14ac:dyDescent="0.4">
      <c r="A2351" s="5">
        <v>41584</v>
      </c>
      <c r="B2351" s="6">
        <v>2353.5680000000002</v>
      </c>
    </row>
    <row r="2352" spans="1:2" x14ac:dyDescent="0.4">
      <c r="A2352" s="5">
        <v>41583</v>
      </c>
      <c r="B2352" s="6">
        <v>2383.7689999999998</v>
      </c>
    </row>
    <row r="2353" spans="1:2" x14ac:dyDescent="0.4">
      <c r="A2353" s="5">
        <v>41582</v>
      </c>
      <c r="B2353" s="6">
        <v>2380.4540000000002</v>
      </c>
    </row>
    <row r="2354" spans="1:2" x14ac:dyDescent="0.4">
      <c r="A2354" s="5">
        <v>41579</v>
      </c>
      <c r="B2354" s="6">
        <v>2384.96</v>
      </c>
    </row>
    <row r="2355" spans="1:2" x14ac:dyDescent="0.4">
      <c r="A2355" s="5">
        <v>41578</v>
      </c>
      <c r="B2355" s="6">
        <v>2373.7179999999998</v>
      </c>
    </row>
    <row r="2356" spans="1:2" x14ac:dyDescent="0.4">
      <c r="A2356" s="5">
        <v>41577</v>
      </c>
      <c r="B2356" s="6">
        <v>2407.471</v>
      </c>
    </row>
    <row r="2357" spans="1:2" x14ac:dyDescent="0.4">
      <c r="A2357" s="5">
        <v>41576</v>
      </c>
      <c r="B2357" s="6">
        <v>2372.0529999999999</v>
      </c>
    </row>
    <row r="2358" spans="1:2" x14ac:dyDescent="0.4">
      <c r="A2358" s="5">
        <v>41575</v>
      </c>
      <c r="B2358" s="6">
        <v>2365.9540000000002</v>
      </c>
    </row>
    <row r="2359" spans="1:2" x14ac:dyDescent="0.4">
      <c r="A2359" s="5">
        <v>41572</v>
      </c>
      <c r="B2359" s="6">
        <v>2368.5590000000002</v>
      </c>
    </row>
    <row r="2360" spans="1:2" x14ac:dyDescent="0.4">
      <c r="A2360" s="5">
        <v>41571</v>
      </c>
      <c r="B2360" s="6">
        <v>2400.511</v>
      </c>
    </row>
    <row r="2361" spans="1:2" x14ac:dyDescent="0.4">
      <c r="A2361" s="5">
        <v>41570</v>
      </c>
      <c r="B2361" s="6">
        <v>2418.491</v>
      </c>
    </row>
    <row r="2362" spans="1:2" x14ac:dyDescent="0.4">
      <c r="A2362" s="5">
        <v>41569</v>
      </c>
      <c r="B2362" s="6">
        <v>2445.8910000000001</v>
      </c>
    </row>
    <row r="2363" spans="1:2" x14ac:dyDescent="0.4">
      <c r="A2363" s="5">
        <v>41568</v>
      </c>
      <c r="B2363" s="6">
        <v>2471.3220000000001</v>
      </c>
    </row>
    <row r="2364" spans="1:2" x14ac:dyDescent="0.4">
      <c r="A2364" s="5">
        <v>41565</v>
      </c>
      <c r="B2364" s="6">
        <v>2426.0540000000001</v>
      </c>
    </row>
    <row r="2365" spans="1:2" x14ac:dyDescent="0.4">
      <c r="A2365" s="5">
        <v>41564</v>
      </c>
      <c r="B2365" s="6">
        <v>2413.33</v>
      </c>
    </row>
    <row r="2366" spans="1:2" x14ac:dyDescent="0.4">
      <c r="A2366" s="5">
        <v>41563</v>
      </c>
      <c r="B2366" s="6">
        <v>2421.3710000000001</v>
      </c>
    </row>
    <row r="2367" spans="1:2" x14ac:dyDescent="0.4">
      <c r="A2367" s="5">
        <v>41562</v>
      </c>
      <c r="B2367" s="6">
        <v>2467.5169999999998</v>
      </c>
    </row>
    <row r="2368" spans="1:2" x14ac:dyDescent="0.4">
      <c r="A2368" s="5">
        <v>41561</v>
      </c>
      <c r="B2368" s="6">
        <v>2472.5419999999999</v>
      </c>
    </row>
    <row r="2369" spans="1:2" x14ac:dyDescent="0.4">
      <c r="A2369" s="5">
        <v>41558</v>
      </c>
      <c r="B2369" s="6">
        <v>2468.5079999999998</v>
      </c>
    </row>
    <row r="2370" spans="1:2" x14ac:dyDescent="0.4">
      <c r="A2370" s="5">
        <v>41557</v>
      </c>
      <c r="B2370" s="6">
        <v>2429.317</v>
      </c>
    </row>
    <row r="2371" spans="1:2" x14ac:dyDescent="0.4">
      <c r="A2371" s="5">
        <v>41556</v>
      </c>
      <c r="B2371" s="6">
        <v>2453.5830000000001</v>
      </c>
    </row>
    <row r="2372" spans="1:2" x14ac:dyDescent="0.4">
      <c r="A2372" s="5">
        <v>41555</v>
      </c>
      <c r="B2372" s="6">
        <v>2441.8110000000001</v>
      </c>
    </row>
    <row r="2373" spans="1:2" x14ac:dyDescent="0.4">
      <c r="A2373" s="5">
        <v>41547</v>
      </c>
      <c r="B2373" s="6">
        <v>2409.0369999999998</v>
      </c>
    </row>
    <row r="2374" spans="1:2" x14ac:dyDescent="0.4">
      <c r="A2374" s="5">
        <v>41544</v>
      </c>
      <c r="B2374" s="6">
        <v>2394.971</v>
      </c>
    </row>
    <row r="2375" spans="1:2" x14ac:dyDescent="0.4">
      <c r="A2375" s="5">
        <v>41543</v>
      </c>
      <c r="B2375" s="6">
        <v>2384.4430000000002</v>
      </c>
    </row>
    <row r="2376" spans="1:2" x14ac:dyDescent="0.4">
      <c r="A2376" s="5">
        <v>41542</v>
      </c>
      <c r="B2376" s="6">
        <v>2429.0300000000002</v>
      </c>
    </row>
    <row r="2377" spans="1:2" x14ac:dyDescent="0.4">
      <c r="A2377" s="5">
        <v>41541</v>
      </c>
      <c r="B2377" s="6">
        <v>2443.8850000000002</v>
      </c>
    </row>
    <row r="2378" spans="1:2" x14ac:dyDescent="0.4">
      <c r="A2378" s="5">
        <v>41540</v>
      </c>
      <c r="B2378" s="6">
        <v>2472.288</v>
      </c>
    </row>
    <row r="2379" spans="1:2" x14ac:dyDescent="0.4">
      <c r="A2379" s="5">
        <v>41535</v>
      </c>
      <c r="B2379" s="6">
        <v>2432.5100000000002</v>
      </c>
    </row>
    <row r="2380" spans="1:2" x14ac:dyDescent="0.4">
      <c r="A2380" s="5">
        <v>41534</v>
      </c>
      <c r="B2380" s="6">
        <v>2427.3220000000001</v>
      </c>
    </row>
    <row r="2381" spans="1:2" x14ac:dyDescent="0.4">
      <c r="A2381" s="5">
        <v>41533</v>
      </c>
      <c r="B2381" s="6">
        <v>2478.39</v>
      </c>
    </row>
    <row r="2382" spans="1:2" x14ac:dyDescent="0.4">
      <c r="A2382" s="5">
        <v>41530</v>
      </c>
      <c r="B2382" s="6">
        <v>2488.902</v>
      </c>
    </row>
    <row r="2383" spans="1:2" x14ac:dyDescent="0.4">
      <c r="A2383" s="5">
        <v>41529</v>
      </c>
      <c r="B2383" s="6">
        <v>2507.4549999999999</v>
      </c>
    </row>
    <row r="2384" spans="1:2" x14ac:dyDescent="0.4">
      <c r="A2384" s="5">
        <v>41528</v>
      </c>
      <c r="B2384" s="6">
        <v>2482.8890000000001</v>
      </c>
    </row>
    <row r="2385" spans="1:2" x14ac:dyDescent="0.4">
      <c r="A2385" s="5">
        <v>41527</v>
      </c>
      <c r="B2385" s="6">
        <v>2474.8939999999998</v>
      </c>
    </row>
    <row r="2386" spans="1:2" x14ac:dyDescent="0.4">
      <c r="A2386" s="5">
        <v>41526</v>
      </c>
      <c r="B2386" s="6">
        <v>2440.6089999999999</v>
      </c>
    </row>
    <row r="2387" spans="1:2" x14ac:dyDescent="0.4">
      <c r="A2387" s="5">
        <v>41523</v>
      </c>
      <c r="B2387" s="6">
        <v>2357.7820000000002</v>
      </c>
    </row>
    <row r="2388" spans="1:2" x14ac:dyDescent="0.4">
      <c r="A2388" s="5">
        <v>41522</v>
      </c>
      <c r="B2388" s="6">
        <v>2341.7350000000001</v>
      </c>
    </row>
    <row r="2389" spans="1:2" x14ac:dyDescent="0.4">
      <c r="A2389" s="5">
        <v>41521</v>
      </c>
      <c r="B2389" s="6">
        <v>2350.6990000000001</v>
      </c>
    </row>
    <row r="2390" spans="1:2" x14ac:dyDescent="0.4">
      <c r="A2390" s="5">
        <v>41520</v>
      </c>
      <c r="B2390" s="6">
        <v>2354.502</v>
      </c>
    </row>
    <row r="2391" spans="1:2" x14ac:dyDescent="0.4">
      <c r="A2391" s="5">
        <v>41519</v>
      </c>
      <c r="B2391" s="6">
        <v>2320.3440000000001</v>
      </c>
    </row>
    <row r="2392" spans="1:2" x14ac:dyDescent="0.4">
      <c r="A2392" s="5">
        <v>41516</v>
      </c>
      <c r="B2392" s="6">
        <v>2313.91</v>
      </c>
    </row>
    <row r="2393" spans="1:2" x14ac:dyDescent="0.4">
      <c r="A2393" s="5">
        <v>41515</v>
      </c>
      <c r="B2393" s="6">
        <v>2318.3110000000001</v>
      </c>
    </row>
    <row r="2394" spans="1:2" x14ac:dyDescent="0.4">
      <c r="A2394" s="5">
        <v>41514</v>
      </c>
      <c r="B2394" s="6">
        <v>2328.056</v>
      </c>
    </row>
    <row r="2395" spans="1:2" x14ac:dyDescent="0.4">
      <c r="A2395" s="5">
        <v>41513</v>
      </c>
      <c r="B2395" s="6">
        <v>2340.8809999999999</v>
      </c>
    </row>
    <row r="2396" spans="1:2" x14ac:dyDescent="0.4">
      <c r="A2396" s="5">
        <v>41512</v>
      </c>
      <c r="B2396" s="6">
        <v>2335.616</v>
      </c>
    </row>
    <row r="2397" spans="1:2" x14ac:dyDescent="0.4">
      <c r="A2397" s="5">
        <v>41509</v>
      </c>
      <c r="B2397" s="6">
        <v>2286.9290000000001</v>
      </c>
    </row>
    <row r="2398" spans="1:2" x14ac:dyDescent="0.4">
      <c r="A2398" s="5">
        <v>41508</v>
      </c>
      <c r="B2398" s="6">
        <v>2303.9319999999998</v>
      </c>
    </row>
    <row r="2399" spans="1:2" x14ac:dyDescent="0.4">
      <c r="A2399" s="5">
        <v>41507</v>
      </c>
      <c r="B2399" s="6">
        <v>2308.5889999999999</v>
      </c>
    </row>
    <row r="2400" spans="1:2" x14ac:dyDescent="0.4">
      <c r="A2400" s="5">
        <v>41506</v>
      </c>
      <c r="B2400" s="6">
        <v>2312.4650000000001</v>
      </c>
    </row>
    <row r="2401" spans="1:2" x14ac:dyDescent="0.4">
      <c r="A2401" s="5">
        <v>41505</v>
      </c>
      <c r="B2401" s="6">
        <v>2331.4299999999998</v>
      </c>
    </row>
    <row r="2402" spans="1:2" x14ac:dyDescent="0.4">
      <c r="A2402" s="5">
        <v>41502</v>
      </c>
      <c r="B2402" s="6">
        <v>2304.1439999999998</v>
      </c>
    </row>
    <row r="2403" spans="1:2" x14ac:dyDescent="0.4">
      <c r="A2403" s="5">
        <v>41501</v>
      </c>
      <c r="B2403" s="6">
        <v>2321.576</v>
      </c>
    </row>
    <row r="2404" spans="1:2" x14ac:dyDescent="0.4">
      <c r="A2404" s="5">
        <v>41500</v>
      </c>
      <c r="B2404" s="6">
        <v>2349.08</v>
      </c>
    </row>
    <row r="2405" spans="1:2" x14ac:dyDescent="0.4">
      <c r="A2405" s="5">
        <v>41499</v>
      </c>
      <c r="B2405" s="6">
        <v>2359.0680000000002</v>
      </c>
    </row>
    <row r="2406" spans="1:2" x14ac:dyDescent="0.4">
      <c r="A2406" s="5">
        <v>41498</v>
      </c>
      <c r="B2406" s="6">
        <v>2352.7939999999999</v>
      </c>
    </row>
    <row r="2407" spans="1:2" x14ac:dyDescent="0.4">
      <c r="A2407" s="5">
        <v>41495</v>
      </c>
      <c r="B2407" s="6">
        <v>2286.0100000000002</v>
      </c>
    </row>
    <row r="2408" spans="1:2" x14ac:dyDescent="0.4">
      <c r="A2408" s="5">
        <v>41494</v>
      </c>
      <c r="B2408" s="6">
        <v>2276.7820000000002</v>
      </c>
    </row>
    <row r="2409" spans="1:2" x14ac:dyDescent="0.4">
      <c r="A2409" s="5">
        <v>41493</v>
      </c>
      <c r="B2409" s="6">
        <v>2280.623</v>
      </c>
    </row>
    <row r="2410" spans="1:2" x14ac:dyDescent="0.4">
      <c r="A2410" s="5">
        <v>41492</v>
      </c>
      <c r="B2410" s="6">
        <v>2293.6410000000001</v>
      </c>
    </row>
    <row r="2411" spans="1:2" x14ac:dyDescent="0.4">
      <c r="A2411" s="5">
        <v>41491</v>
      </c>
      <c r="B2411" s="6">
        <v>2278.3290000000002</v>
      </c>
    </row>
    <row r="2412" spans="1:2" x14ac:dyDescent="0.4">
      <c r="A2412" s="5">
        <v>41488</v>
      </c>
      <c r="B2412" s="6">
        <v>2247.2629999999999</v>
      </c>
    </row>
    <row r="2413" spans="1:2" x14ac:dyDescent="0.4">
      <c r="A2413" s="5">
        <v>41487</v>
      </c>
      <c r="B2413" s="6">
        <v>2245.364</v>
      </c>
    </row>
    <row r="2414" spans="1:2" x14ac:dyDescent="0.4">
      <c r="A2414" s="5">
        <v>41486</v>
      </c>
      <c r="B2414" s="6">
        <v>2193.0210000000002</v>
      </c>
    </row>
    <row r="2415" spans="1:2" x14ac:dyDescent="0.4">
      <c r="A2415" s="5">
        <v>41485</v>
      </c>
      <c r="B2415" s="6">
        <v>2189.3879999999999</v>
      </c>
    </row>
    <row r="2416" spans="1:2" x14ac:dyDescent="0.4">
      <c r="A2416" s="5">
        <v>41484</v>
      </c>
      <c r="B2416" s="6">
        <v>2175.9699999999998</v>
      </c>
    </row>
    <row r="2417" spans="1:2" x14ac:dyDescent="0.4">
      <c r="A2417" s="5">
        <v>41481</v>
      </c>
      <c r="B2417" s="6">
        <v>2224.0079999999998</v>
      </c>
    </row>
    <row r="2418" spans="1:2" x14ac:dyDescent="0.4">
      <c r="A2418" s="5">
        <v>41480</v>
      </c>
      <c r="B2418" s="6">
        <v>2237.683</v>
      </c>
    </row>
    <row r="2419" spans="1:2" x14ac:dyDescent="0.4">
      <c r="A2419" s="5">
        <v>41479</v>
      </c>
      <c r="B2419" s="6">
        <v>2249.1509999999998</v>
      </c>
    </row>
    <row r="2420" spans="1:2" x14ac:dyDescent="0.4">
      <c r="A2420" s="5">
        <v>41478</v>
      </c>
      <c r="B2420" s="6">
        <v>2265.8449999999998</v>
      </c>
    </row>
    <row r="2421" spans="1:2" x14ac:dyDescent="0.4">
      <c r="A2421" s="5">
        <v>41477</v>
      </c>
      <c r="B2421" s="6">
        <v>2202.1889999999999</v>
      </c>
    </row>
    <row r="2422" spans="1:2" x14ac:dyDescent="0.4">
      <c r="A2422" s="5">
        <v>41474</v>
      </c>
      <c r="B2422" s="6">
        <v>2190.4780000000001</v>
      </c>
    </row>
    <row r="2423" spans="1:2" x14ac:dyDescent="0.4">
      <c r="A2423" s="5">
        <v>41473</v>
      </c>
      <c r="B2423" s="6">
        <v>2245.328</v>
      </c>
    </row>
    <row r="2424" spans="1:2" x14ac:dyDescent="0.4">
      <c r="A2424" s="5">
        <v>41472</v>
      </c>
      <c r="B2424" s="6">
        <v>2282.8359999999998</v>
      </c>
    </row>
    <row r="2425" spans="1:2" x14ac:dyDescent="0.4">
      <c r="A2425" s="5">
        <v>41471</v>
      </c>
      <c r="B2425" s="6">
        <v>2317.848</v>
      </c>
    </row>
    <row r="2426" spans="1:2" x14ac:dyDescent="0.4">
      <c r="A2426" s="5">
        <v>41470</v>
      </c>
      <c r="B2426" s="6">
        <v>2307.297</v>
      </c>
    </row>
    <row r="2427" spans="1:2" x14ac:dyDescent="0.4">
      <c r="A2427" s="5">
        <v>41467</v>
      </c>
      <c r="B2427" s="6">
        <v>2275.373</v>
      </c>
    </row>
    <row r="2428" spans="1:2" x14ac:dyDescent="0.4">
      <c r="A2428" s="5">
        <v>41466</v>
      </c>
      <c r="B2428" s="6">
        <v>2326.6880000000001</v>
      </c>
    </row>
    <row r="2429" spans="1:2" x14ac:dyDescent="0.4">
      <c r="A2429" s="5">
        <v>41465</v>
      </c>
      <c r="B2429" s="6">
        <v>2224.0650000000001</v>
      </c>
    </row>
    <row r="2430" spans="1:2" x14ac:dyDescent="0.4">
      <c r="A2430" s="5">
        <v>41464</v>
      </c>
      <c r="B2430" s="6">
        <v>2162.6689999999999</v>
      </c>
    </row>
    <row r="2431" spans="1:2" x14ac:dyDescent="0.4">
      <c r="A2431" s="5">
        <v>41463</v>
      </c>
      <c r="B2431" s="6">
        <v>2163.6190000000001</v>
      </c>
    </row>
    <row r="2432" spans="1:2" x14ac:dyDescent="0.4">
      <c r="A2432" s="5">
        <v>41460</v>
      </c>
      <c r="B2432" s="6">
        <v>2226.8490000000002</v>
      </c>
    </row>
    <row r="2433" spans="1:2" x14ac:dyDescent="0.4">
      <c r="A2433" s="5">
        <v>41459</v>
      </c>
      <c r="B2433" s="6">
        <v>2221.9789999999998</v>
      </c>
    </row>
    <row r="2434" spans="1:2" x14ac:dyDescent="0.4">
      <c r="A2434" s="5">
        <v>41458</v>
      </c>
      <c r="B2434" s="6">
        <v>2203.828</v>
      </c>
    </row>
    <row r="2435" spans="1:2" x14ac:dyDescent="0.4">
      <c r="A2435" s="5">
        <v>41457</v>
      </c>
      <c r="B2435" s="6">
        <v>2221.9839999999999</v>
      </c>
    </row>
    <row r="2436" spans="1:2" x14ac:dyDescent="0.4">
      <c r="A2436" s="5">
        <v>41456</v>
      </c>
      <c r="B2436" s="6">
        <v>2213.317</v>
      </c>
    </row>
    <row r="2437" spans="1:2" x14ac:dyDescent="0.4">
      <c r="A2437" s="5">
        <v>41453</v>
      </c>
      <c r="B2437" s="6">
        <v>2200.6390000000001</v>
      </c>
    </row>
    <row r="2438" spans="1:2" x14ac:dyDescent="0.4">
      <c r="A2438" s="5">
        <v>41452</v>
      </c>
      <c r="B2438" s="6">
        <v>2160.7350000000001</v>
      </c>
    </row>
    <row r="2439" spans="1:2" x14ac:dyDescent="0.4">
      <c r="A2439" s="5">
        <v>41451</v>
      </c>
      <c r="B2439" s="6">
        <v>2168.297</v>
      </c>
    </row>
    <row r="2440" spans="1:2" x14ac:dyDescent="0.4">
      <c r="A2440" s="5">
        <v>41450</v>
      </c>
      <c r="B2440" s="6">
        <v>2165.4209999999998</v>
      </c>
    </row>
    <row r="2441" spans="1:2" x14ac:dyDescent="0.4">
      <c r="A2441" s="5">
        <v>41449</v>
      </c>
      <c r="B2441" s="6">
        <v>2171.21</v>
      </c>
    </row>
    <row r="2442" spans="1:2" x14ac:dyDescent="0.4">
      <c r="A2442" s="5">
        <v>41446</v>
      </c>
      <c r="B2442" s="6">
        <v>2317.3939999999998</v>
      </c>
    </row>
    <row r="2443" spans="1:2" x14ac:dyDescent="0.4">
      <c r="A2443" s="5">
        <v>41445</v>
      </c>
      <c r="B2443" s="6">
        <v>2321.4659999999999</v>
      </c>
    </row>
    <row r="2444" spans="1:2" x14ac:dyDescent="0.4">
      <c r="A2444" s="5">
        <v>41444</v>
      </c>
      <c r="B2444" s="6">
        <v>2400.7649999999999</v>
      </c>
    </row>
    <row r="2445" spans="1:2" x14ac:dyDescent="0.4">
      <c r="A2445" s="5">
        <v>41443</v>
      </c>
      <c r="B2445" s="6">
        <v>2418.7449999999999</v>
      </c>
    </row>
    <row r="2446" spans="1:2" x14ac:dyDescent="0.4">
      <c r="A2446" s="5">
        <v>41442</v>
      </c>
      <c r="B2446" s="6">
        <v>2403.8389999999999</v>
      </c>
    </row>
    <row r="2447" spans="1:2" x14ac:dyDescent="0.4">
      <c r="A2447" s="5">
        <v>41439</v>
      </c>
      <c r="B2447" s="6">
        <v>2416.7710000000002</v>
      </c>
    </row>
    <row r="2448" spans="1:2" x14ac:dyDescent="0.4">
      <c r="A2448" s="5">
        <v>41438</v>
      </c>
      <c r="B2448" s="6">
        <v>2399.9369999999999</v>
      </c>
    </row>
    <row r="2449" spans="1:2" x14ac:dyDescent="0.4">
      <c r="A2449" s="5">
        <v>41432</v>
      </c>
      <c r="B2449" s="6">
        <v>2484.16</v>
      </c>
    </row>
    <row r="2450" spans="1:2" x14ac:dyDescent="0.4">
      <c r="A2450" s="5">
        <v>41431</v>
      </c>
      <c r="B2450" s="6">
        <v>2527.8449999999998</v>
      </c>
    </row>
    <row r="2451" spans="1:2" x14ac:dyDescent="0.4">
      <c r="A2451" s="5">
        <v>41430</v>
      </c>
      <c r="B2451" s="6">
        <v>2560.5390000000002</v>
      </c>
    </row>
    <row r="2452" spans="1:2" x14ac:dyDescent="0.4">
      <c r="A2452" s="5">
        <v>41429</v>
      </c>
      <c r="B2452" s="6">
        <v>2565.6660000000002</v>
      </c>
    </row>
    <row r="2453" spans="1:2" x14ac:dyDescent="0.4">
      <c r="A2453" s="5">
        <v>41428</v>
      </c>
      <c r="B2453" s="6">
        <v>2602.623</v>
      </c>
    </row>
    <row r="2454" spans="1:2" x14ac:dyDescent="0.4">
      <c r="A2454" s="5">
        <v>41425</v>
      </c>
      <c r="B2454" s="6">
        <v>2606.4259999999999</v>
      </c>
    </row>
    <row r="2455" spans="1:2" x14ac:dyDescent="0.4">
      <c r="A2455" s="5">
        <v>41424</v>
      </c>
      <c r="B2455" s="6">
        <v>2634.3229999999999</v>
      </c>
    </row>
    <row r="2456" spans="1:2" x14ac:dyDescent="0.4">
      <c r="A2456" s="5">
        <v>41423</v>
      </c>
      <c r="B2456" s="6">
        <v>2642.5610000000001</v>
      </c>
    </row>
    <row r="2457" spans="1:2" x14ac:dyDescent="0.4">
      <c r="A2457" s="5">
        <v>41422</v>
      </c>
      <c r="B2457" s="6">
        <v>2644.3589999999999</v>
      </c>
    </row>
    <row r="2458" spans="1:2" x14ac:dyDescent="0.4">
      <c r="A2458" s="5">
        <v>41421</v>
      </c>
      <c r="B2458" s="6">
        <v>2599.587</v>
      </c>
    </row>
    <row r="2459" spans="1:2" x14ac:dyDescent="0.4">
      <c r="A2459" s="5">
        <v>41418</v>
      </c>
      <c r="B2459" s="6">
        <v>2597.2280000000001</v>
      </c>
    </row>
    <row r="2460" spans="1:2" x14ac:dyDescent="0.4">
      <c r="A2460" s="5">
        <v>41417</v>
      </c>
      <c r="B2460" s="6">
        <v>2582.8490000000002</v>
      </c>
    </row>
    <row r="2461" spans="1:2" x14ac:dyDescent="0.4">
      <c r="A2461" s="5">
        <v>41416</v>
      </c>
      <c r="B2461" s="6">
        <v>2618.0340000000001</v>
      </c>
    </row>
    <row r="2462" spans="1:2" x14ac:dyDescent="0.4">
      <c r="A2462" s="5">
        <v>41415</v>
      </c>
      <c r="B2462" s="6">
        <v>2614.8530000000001</v>
      </c>
    </row>
    <row r="2463" spans="1:2" x14ac:dyDescent="0.4">
      <c r="A2463" s="5">
        <v>41414</v>
      </c>
      <c r="B2463" s="6">
        <v>2609.607</v>
      </c>
    </row>
    <row r="2464" spans="1:2" x14ac:dyDescent="0.4">
      <c r="A2464" s="5">
        <v>41411</v>
      </c>
      <c r="B2464" s="6">
        <v>2592.0479999999998</v>
      </c>
    </row>
    <row r="2465" spans="1:2" x14ac:dyDescent="0.4">
      <c r="A2465" s="5">
        <v>41410</v>
      </c>
      <c r="B2465" s="6">
        <v>2552.7089999999998</v>
      </c>
    </row>
    <row r="2466" spans="1:2" x14ac:dyDescent="0.4">
      <c r="A2466" s="5">
        <v>41409</v>
      </c>
      <c r="B2466" s="6">
        <v>2506.9250000000002</v>
      </c>
    </row>
    <row r="2467" spans="1:2" x14ac:dyDescent="0.4">
      <c r="A2467" s="5">
        <v>41408</v>
      </c>
      <c r="B2467" s="6">
        <v>2493.3380000000002</v>
      </c>
    </row>
    <row r="2468" spans="1:2" x14ac:dyDescent="0.4">
      <c r="A2468" s="5">
        <v>41407</v>
      </c>
      <c r="B2468" s="6">
        <v>2530.768</v>
      </c>
    </row>
    <row r="2469" spans="1:2" x14ac:dyDescent="0.4">
      <c r="A2469" s="5">
        <v>41404</v>
      </c>
      <c r="B2469" s="6">
        <v>2540.8359999999998</v>
      </c>
    </row>
    <row r="2470" spans="1:2" x14ac:dyDescent="0.4">
      <c r="A2470" s="5">
        <v>41403</v>
      </c>
      <c r="B2470" s="6">
        <v>2527.7939999999999</v>
      </c>
    </row>
    <row r="2471" spans="1:2" x14ac:dyDescent="0.4">
      <c r="A2471" s="5">
        <v>41402</v>
      </c>
      <c r="B2471" s="6">
        <v>2542.7979999999998</v>
      </c>
    </row>
    <row r="2472" spans="1:2" x14ac:dyDescent="0.4">
      <c r="A2472" s="5">
        <v>41401</v>
      </c>
      <c r="B2472" s="6">
        <v>2529.9380000000001</v>
      </c>
    </row>
    <row r="2473" spans="1:2" x14ac:dyDescent="0.4">
      <c r="A2473" s="5">
        <v>41400</v>
      </c>
      <c r="B2473" s="6">
        <v>2525.9830000000002</v>
      </c>
    </row>
    <row r="2474" spans="1:2" x14ac:dyDescent="0.4">
      <c r="A2474" s="5">
        <v>41397</v>
      </c>
      <c r="B2474" s="6">
        <v>2492.9119999999998</v>
      </c>
    </row>
    <row r="2475" spans="1:2" x14ac:dyDescent="0.4">
      <c r="A2475" s="5">
        <v>41396</v>
      </c>
      <c r="B2475" s="6">
        <v>2449.6390000000001</v>
      </c>
    </row>
    <row r="2476" spans="1:2" x14ac:dyDescent="0.4">
      <c r="A2476" s="5">
        <v>41390</v>
      </c>
      <c r="B2476" s="6">
        <v>2447.306</v>
      </c>
    </row>
    <row r="2477" spans="1:2" x14ac:dyDescent="0.4">
      <c r="A2477" s="5">
        <v>41389</v>
      </c>
      <c r="B2477" s="6">
        <v>2467.875</v>
      </c>
    </row>
    <row r="2478" spans="1:2" x14ac:dyDescent="0.4">
      <c r="A2478" s="5">
        <v>41388</v>
      </c>
      <c r="B2478" s="6">
        <v>2495.5790000000002</v>
      </c>
    </row>
    <row r="2479" spans="1:2" x14ac:dyDescent="0.4">
      <c r="A2479" s="5">
        <v>41387</v>
      </c>
      <c r="B2479" s="6">
        <v>2449.471</v>
      </c>
    </row>
    <row r="2480" spans="1:2" x14ac:dyDescent="0.4">
      <c r="A2480" s="5">
        <v>41386</v>
      </c>
      <c r="B2480" s="6">
        <v>2530.67</v>
      </c>
    </row>
    <row r="2481" spans="1:2" x14ac:dyDescent="0.4">
      <c r="A2481" s="5">
        <v>41383</v>
      </c>
      <c r="B2481" s="6">
        <v>2533.8270000000002</v>
      </c>
    </row>
    <row r="2482" spans="1:2" x14ac:dyDescent="0.4">
      <c r="A2482" s="5">
        <v>41382</v>
      </c>
      <c r="B2482" s="6">
        <v>2464.8510000000001</v>
      </c>
    </row>
    <row r="2483" spans="1:2" x14ac:dyDescent="0.4">
      <c r="A2483" s="5">
        <v>41381</v>
      </c>
      <c r="B2483" s="6">
        <v>2458.473</v>
      </c>
    </row>
    <row r="2484" spans="1:2" x14ac:dyDescent="0.4">
      <c r="A2484" s="5">
        <v>41380</v>
      </c>
      <c r="B2484" s="6">
        <v>2459.5920000000001</v>
      </c>
    </row>
    <row r="2485" spans="1:2" x14ac:dyDescent="0.4">
      <c r="A2485" s="5">
        <v>41379</v>
      </c>
      <c r="B2485" s="6">
        <v>2436.8180000000002</v>
      </c>
    </row>
    <row r="2486" spans="1:2" x14ac:dyDescent="0.4">
      <c r="A2486" s="5">
        <v>41376</v>
      </c>
      <c r="B2486" s="6">
        <v>2462.1120000000001</v>
      </c>
    </row>
    <row r="2487" spans="1:2" x14ac:dyDescent="0.4">
      <c r="A2487" s="5">
        <v>41375</v>
      </c>
      <c r="B2487" s="6">
        <v>2477.8760000000002</v>
      </c>
    </row>
    <row r="2488" spans="1:2" x14ac:dyDescent="0.4">
      <c r="A2488" s="5">
        <v>41374</v>
      </c>
      <c r="B2488" s="6">
        <v>2485.3090000000002</v>
      </c>
    </row>
    <row r="2489" spans="1:2" x14ac:dyDescent="0.4">
      <c r="A2489" s="5">
        <v>41373</v>
      </c>
      <c r="B2489" s="6">
        <v>2489.4299999999998</v>
      </c>
    </row>
    <row r="2490" spans="1:2" x14ac:dyDescent="0.4">
      <c r="A2490" s="5">
        <v>41372</v>
      </c>
      <c r="B2490" s="6">
        <v>2472.299</v>
      </c>
    </row>
    <row r="2491" spans="1:2" x14ac:dyDescent="0.4">
      <c r="A2491" s="5">
        <v>41367</v>
      </c>
      <c r="B2491" s="6">
        <v>2483.547</v>
      </c>
    </row>
    <row r="2492" spans="1:2" x14ac:dyDescent="0.4">
      <c r="A2492" s="5">
        <v>41366</v>
      </c>
      <c r="B2492" s="6">
        <v>2486.3910000000001</v>
      </c>
    </row>
    <row r="2493" spans="1:2" x14ac:dyDescent="0.4">
      <c r="A2493" s="5">
        <v>41365</v>
      </c>
      <c r="B2493" s="6">
        <v>2493.1869999999999</v>
      </c>
    </row>
    <row r="2494" spans="1:2" x14ac:dyDescent="0.4">
      <c r="A2494" s="5">
        <v>41362</v>
      </c>
      <c r="B2494" s="6">
        <v>2495.0830000000001</v>
      </c>
    </row>
    <row r="2495" spans="1:2" x14ac:dyDescent="0.4">
      <c r="A2495" s="5">
        <v>41361</v>
      </c>
      <c r="B2495" s="6">
        <v>2499.3020000000001</v>
      </c>
    </row>
    <row r="2496" spans="1:2" x14ac:dyDescent="0.4">
      <c r="A2496" s="5">
        <v>41360</v>
      </c>
      <c r="B2496" s="6">
        <v>2583.5300000000002</v>
      </c>
    </row>
    <row r="2497" spans="1:2" x14ac:dyDescent="0.4">
      <c r="A2497" s="5">
        <v>41359</v>
      </c>
      <c r="B2497" s="6">
        <v>2575.0500000000002</v>
      </c>
    </row>
    <row r="2498" spans="1:2" x14ac:dyDescent="0.4">
      <c r="A2498" s="5">
        <v>41358</v>
      </c>
      <c r="B2498" s="6">
        <v>2613.0970000000002</v>
      </c>
    </row>
    <row r="2499" spans="1:2" x14ac:dyDescent="0.4">
      <c r="A2499" s="5">
        <v>41355</v>
      </c>
      <c r="B2499" s="6">
        <v>2618.308</v>
      </c>
    </row>
    <row r="2500" spans="1:2" x14ac:dyDescent="0.4">
      <c r="A2500" s="5">
        <v>41354</v>
      </c>
      <c r="B2500" s="6">
        <v>2614.9879999999998</v>
      </c>
    </row>
    <row r="2501" spans="1:2" x14ac:dyDescent="0.4">
      <c r="A2501" s="5">
        <v>41353</v>
      </c>
      <c r="B2501" s="6">
        <v>2610.174</v>
      </c>
    </row>
    <row r="2502" spans="1:2" x14ac:dyDescent="0.4">
      <c r="A2502" s="5">
        <v>41352</v>
      </c>
      <c r="B2502" s="6">
        <v>2525.0970000000002</v>
      </c>
    </row>
    <row r="2503" spans="1:2" x14ac:dyDescent="0.4">
      <c r="A2503" s="5">
        <v>41351</v>
      </c>
      <c r="B2503" s="6">
        <v>2502.4929999999999</v>
      </c>
    </row>
    <row r="2504" spans="1:2" x14ac:dyDescent="0.4">
      <c r="A2504" s="5">
        <v>41348</v>
      </c>
      <c r="B2504" s="6">
        <v>2539.873</v>
      </c>
    </row>
    <row r="2505" spans="1:2" x14ac:dyDescent="0.4">
      <c r="A2505" s="5">
        <v>41347</v>
      </c>
      <c r="B2505" s="6">
        <v>2534.2730000000001</v>
      </c>
    </row>
    <row r="2506" spans="1:2" x14ac:dyDescent="0.4">
      <c r="A2506" s="5">
        <v>41346</v>
      </c>
      <c r="B2506" s="6">
        <v>2527.4859999999999</v>
      </c>
    </row>
    <row r="2507" spans="1:2" x14ac:dyDescent="0.4">
      <c r="A2507" s="5">
        <v>41345</v>
      </c>
      <c r="B2507" s="6">
        <v>2555.6149999999998</v>
      </c>
    </row>
    <row r="2508" spans="1:2" x14ac:dyDescent="0.4">
      <c r="A2508" s="5">
        <v>41344</v>
      </c>
      <c r="B2508" s="6">
        <v>2592.3719999999998</v>
      </c>
    </row>
    <row r="2509" spans="1:2" x14ac:dyDescent="0.4">
      <c r="A2509" s="5">
        <v>41341</v>
      </c>
      <c r="B2509" s="6">
        <v>2606.9270000000001</v>
      </c>
    </row>
    <row r="2510" spans="1:2" x14ac:dyDescent="0.4">
      <c r="A2510" s="5">
        <v>41340</v>
      </c>
      <c r="B2510" s="6">
        <v>2619.4789999999998</v>
      </c>
    </row>
    <row r="2511" spans="1:2" x14ac:dyDescent="0.4">
      <c r="A2511" s="5">
        <v>41339</v>
      </c>
      <c r="B2511" s="6">
        <v>2650.2020000000002</v>
      </c>
    </row>
    <row r="2512" spans="1:2" x14ac:dyDescent="0.4">
      <c r="A2512" s="5">
        <v>41338</v>
      </c>
      <c r="B2512" s="6">
        <v>2622.8069999999998</v>
      </c>
    </row>
    <row r="2513" spans="1:2" x14ac:dyDescent="0.4">
      <c r="A2513" s="5">
        <v>41337</v>
      </c>
      <c r="B2513" s="6">
        <v>2545.7150000000001</v>
      </c>
    </row>
    <row r="2514" spans="1:2" x14ac:dyDescent="0.4">
      <c r="A2514" s="5">
        <v>41334</v>
      </c>
      <c r="B2514" s="6">
        <v>2668.8359999999998</v>
      </c>
    </row>
    <row r="2515" spans="1:2" x14ac:dyDescent="0.4">
      <c r="A2515" s="5">
        <v>41333</v>
      </c>
      <c r="B2515" s="6">
        <v>2673.3270000000002</v>
      </c>
    </row>
    <row r="2516" spans="1:2" x14ac:dyDescent="0.4">
      <c r="A2516" s="5">
        <v>41332</v>
      </c>
      <c r="B2516" s="6">
        <v>2594.6770000000001</v>
      </c>
    </row>
    <row r="2517" spans="1:2" x14ac:dyDescent="0.4">
      <c r="A2517" s="5">
        <v>41331</v>
      </c>
      <c r="B2517" s="6">
        <v>2567.5949999999998</v>
      </c>
    </row>
    <row r="2518" spans="1:2" x14ac:dyDescent="0.4">
      <c r="A2518" s="5">
        <v>41330</v>
      </c>
      <c r="B2518" s="6">
        <v>2604.96</v>
      </c>
    </row>
    <row r="2519" spans="1:2" x14ac:dyDescent="0.4">
      <c r="A2519" s="5">
        <v>41327</v>
      </c>
      <c r="B2519" s="6">
        <v>2596.6039999999998</v>
      </c>
    </row>
    <row r="2520" spans="1:2" x14ac:dyDescent="0.4">
      <c r="A2520" s="5">
        <v>41326</v>
      </c>
      <c r="B2520" s="6">
        <v>2610.549</v>
      </c>
    </row>
    <row r="2521" spans="1:2" x14ac:dyDescent="0.4">
      <c r="A2521" s="5">
        <v>41325</v>
      </c>
      <c r="B2521" s="6">
        <v>2702.6350000000002</v>
      </c>
    </row>
    <row r="2522" spans="1:2" x14ac:dyDescent="0.4">
      <c r="A2522" s="5">
        <v>41324</v>
      </c>
      <c r="B2522" s="6">
        <v>2685.6060000000002</v>
      </c>
    </row>
    <row r="2523" spans="1:2" x14ac:dyDescent="0.4">
      <c r="A2523" s="5">
        <v>41323</v>
      </c>
      <c r="B2523" s="6">
        <v>2737.471</v>
      </c>
    </row>
    <row r="2524" spans="1:2" x14ac:dyDescent="0.4">
      <c r="A2524" s="5">
        <v>41313</v>
      </c>
      <c r="B2524" s="6">
        <v>2771.7249999999999</v>
      </c>
    </row>
    <row r="2525" spans="1:2" x14ac:dyDescent="0.4">
      <c r="A2525" s="5">
        <v>41312</v>
      </c>
      <c r="B2525" s="6">
        <v>2759.87</v>
      </c>
    </row>
    <row r="2526" spans="1:2" x14ac:dyDescent="0.4">
      <c r="A2526" s="5">
        <v>41311</v>
      </c>
      <c r="B2526" s="6">
        <v>2775.8440000000001</v>
      </c>
    </row>
    <row r="2527" spans="1:2" x14ac:dyDescent="0.4">
      <c r="A2527" s="5">
        <v>41310</v>
      </c>
      <c r="B2527" s="6">
        <v>2771.6750000000002</v>
      </c>
    </row>
    <row r="2528" spans="1:2" x14ac:dyDescent="0.4">
      <c r="A2528" s="5">
        <v>41309</v>
      </c>
      <c r="B2528" s="6">
        <v>2748.0279999999998</v>
      </c>
    </row>
    <row r="2529" spans="1:2" x14ac:dyDescent="0.4">
      <c r="A2529" s="5">
        <v>41306</v>
      </c>
      <c r="B2529" s="6">
        <v>2743.3240000000001</v>
      </c>
    </row>
    <row r="2530" spans="1:2" x14ac:dyDescent="0.4">
      <c r="A2530" s="5">
        <v>41305</v>
      </c>
      <c r="B2530" s="6">
        <v>2686.8820000000001</v>
      </c>
    </row>
    <row r="2531" spans="1:2" x14ac:dyDescent="0.4">
      <c r="A2531" s="5">
        <v>41304</v>
      </c>
      <c r="B2531" s="6">
        <v>2688.7109999999998</v>
      </c>
    </row>
    <row r="2532" spans="1:2" x14ac:dyDescent="0.4">
      <c r="A2532" s="5">
        <v>41303</v>
      </c>
      <c r="B2532" s="6">
        <v>2675.866</v>
      </c>
    </row>
    <row r="2533" spans="1:2" x14ac:dyDescent="0.4">
      <c r="A2533" s="5">
        <v>41302</v>
      </c>
      <c r="B2533" s="6">
        <v>2651.8629999999998</v>
      </c>
    </row>
    <row r="2534" spans="1:2" x14ac:dyDescent="0.4">
      <c r="A2534" s="5">
        <v>41299</v>
      </c>
      <c r="B2534" s="6">
        <v>2571.674</v>
      </c>
    </row>
    <row r="2535" spans="1:2" x14ac:dyDescent="0.4">
      <c r="A2535" s="5">
        <v>41298</v>
      </c>
      <c r="B2535" s="6">
        <v>2582.7550000000001</v>
      </c>
    </row>
    <row r="2536" spans="1:2" x14ac:dyDescent="0.4">
      <c r="A2536" s="5">
        <v>41297</v>
      </c>
      <c r="B2536" s="6">
        <v>2607.4560000000001</v>
      </c>
    </row>
    <row r="2537" spans="1:2" x14ac:dyDescent="0.4">
      <c r="A2537" s="5">
        <v>41296</v>
      </c>
      <c r="B2537" s="6">
        <v>2596.8980000000001</v>
      </c>
    </row>
    <row r="2538" spans="1:2" x14ac:dyDescent="0.4">
      <c r="A2538" s="5">
        <v>41295</v>
      </c>
      <c r="B2538" s="6">
        <v>2610.8980000000001</v>
      </c>
    </row>
    <row r="2539" spans="1:2" x14ac:dyDescent="0.4">
      <c r="A2539" s="5">
        <v>41292</v>
      </c>
      <c r="B2539" s="6">
        <v>2595.4389999999999</v>
      </c>
    </row>
    <row r="2540" spans="1:2" x14ac:dyDescent="0.4">
      <c r="A2540" s="5">
        <v>41291</v>
      </c>
      <c r="B2540" s="6">
        <v>2552.7579999999998</v>
      </c>
    </row>
    <row r="2541" spans="1:2" x14ac:dyDescent="0.4">
      <c r="A2541" s="5">
        <v>41290</v>
      </c>
      <c r="B2541" s="6">
        <v>2577.0920000000001</v>
      </c>
    </row>
    <row r="2542" spans="1:2" x14ac:dyDescent="0.4">
      <c r="A2542" s="5">
        <v>41289</v>
      </c>
      <c r="B2542" s="6">
        <v>2595.8560000000002</v>
      </c>
    </row>
    <row r="2543" spans="1:2" x14ac:dyDescent="0.4">
      <c r="A2543" s="5">
        <v>41288</v>
      </c>
      <c r="B2543" s="6">
        <v>2577.7249999999999</v>
      </c>
    </row>
    <row r="2544" spans="1:2" x14ac:dyDescent="0.4">
      <c r="A2544" s="5">
        <v>41285</v>
      </c>
      <c r="B2544" s="6">
        <v>2483.23</v>
      </c>
    </row>
    <row r="2545" spans="1:2" x14ac:dyDescent="0.4">
      <c r="A2545" s="5">
        <v>41284</v>
      </c>
      <c r="B2545" s="6">
        <v>2530.569</v>
      </c>
    </row>
    <row r="2546" spans="1:2" x14ac:dyDescent="0.4">
      <c r="A2546" s="5">
        <v>41283</v>
      </c>
      <c r="B2546" s="6">
        <v>2526.1260000000002</v>
      </c>
    </row>
    <row r="2547" spans="1:2" x14ac:dyDescent="0.4">
      <c r="A2547" s="5">
        <v>41282</v>
      </c>
      <c r="B2547" s="6">
        <v>2525.33</v>
      </c>
    </row>
    <row r="2548" spans="1:2" x14ac:dyDescent="0.4">
      <c r="A2548" s="5">
        <v>41281</v>
      </c>
      <c r="B2548" s="6">
        <v>2535.9850000000001</v>
      </c>
    </row>
    <row r="2549" spans="1:2" x14ac:dyDescent="0.4">
      <c r="A2549" s="5">
        <v>41278</v>
      </c>
      <c r="B2549" s="6">
        <v>2524.4090000000001</v>
      </c>
    </row>
    <row r="2550" spans="1:2" x14ac:dyDescent="0.4">
      <c r="A2550" s="5">
        <v>41274</v>
      </c>
      <c r="B2550" s="6">
        <v>2522.9520000000002</v>
      </c>
    </row>
    <row r="2551" spans="1:2" x14ac:dyDescent="0.4">
      <c r="A2551" s="5">
        <v>41271</v>
      </c>
      <c r="B2551" s="6">
        <v>2480.049</v>
      </c>
    </row>
    <row r="2552" spans="1:2" x14ac:dyDescent="0.4">
      <c r="A2552" s="5">
        <v>41270</v>
      </c>
      <c r="B2552" s="6">
        <v>2444.5940000000001</v>
      </c>
    </row>
    <row r="2553" spans="1:2" x14ac:dyDescent="0.4">
      <c r="A2553" s="5">
        <v>41269</v>
      </c>
      <c r="B2553" s="6">
        <v>2457.6190000000001</v>
      </c>
    </row>
    <row r="2554" spans="1:2" x14ac:dyDescent="0.4">
      <c r="A2554" s="5">
        <v>41268</v>
      </c>
      <c r="B2554" s="6">
        <v>2448.395</v>
      </c>
    </row>
    <row r="2555" spans="1:2" x14ac:dyDescent="0.4">
      <c r="A2555" s="5">
        <v>41267</v>
      </c>
      <c r="B2555" s="6">
        <v>2381.2170000000001</v>
      </c>
    </row>
    <row r="2556" spans="1:2" x14ac:dyDescent="0.4">
      <c r="A2556" s="5">
        <v>41264</v>
      </c>
      <c r="B2556" s="6">
        <v>2372.002</v>
      </c>
    </row>
    <row r="2557" spans="1:2" x14ac:dyDescent="0.4">
      <c r="A2557" s="5">
        <v>41263</v>
      </c>
      <c r="B2557" s="6">
        <v>2384.8159999999998</v>
      </c>
    </row>
    <row r="2558" spans="1:2" x14ac:dyDescent="0.4">
      <c r="A2558" s="5">
        <v>41262</v>
      </c>
      <c r="B2558" s="6">
        <v>2371.1089999999999</v>
      </c>
    </row>
    <row r="2559" spans="1:2" x14ac:dyDescent="0.4">
      <c r="A2559" s="5">
        <v>41261</v>
      </c>
      <c r="B2559" s="6">
        <v>2368.12</v>
      </c>
    </row>
    <row r="2560" spans="1:2" x14ac:dyDescent="0.4">
      <c r="A2560" s="5">
        <v>41260</v>
      </c>
      <c r="B2560" s="6">
        <v>2366.6999999999998</v>
      </c>
    </row>
    <row r="2561" spans="1:2" x14ac:dyDescent="0.4">
      <c r="A2561" s="5">
        <v>41257</v>
      </c>
      <c r="B2561" s="6">
        <v>2355.8649999999998</v>
      </c>
    </row>
    <row r="2562" spans="1:2" x14ac:dyDescent="0.4">
      <c r="A2562" s="5">
        <v>41256</v>
      </c>
      <c r="B2562" s="6">
        <v>2242.6350000000002</v>
      </c>
    </row>
    <row r="2563" spans="1:2" x14ac:dyDescent="0.4">
      <c r="A2563" s="5">
        <v>41255</v>
      </c>
      <c r="B2563" s="6">
        <v>2267.7669999999998</v>
      </c>
    </row>
    <row r="2564" spans="1:2" x14ac:dyDescent="0.4">
      <c r="A2564" s="5">
        <v>41254</v>
      </c>
      <c r="B2564" s="6">
        <v>2258.5</v>
      </c>
    </row>
    <row r="2565" spans="1:2" x14ac:dyDescent="0.4">
      <c r="A2565" s="5">
        <v>41253</v>
      </c>
      <c r="B2565" s="6">
        <v>2271.0459999999998</v>
      </c>
    </row>
    <row r="2566" spans="1:2" x14ac:dyDescent="0.4">
      <c r="A2566" s="5">
        <v>41250</v>
      </c>
      <c r="B2566" s="6">
        <v>2246.7570000000001</v>
      </c>
    </row>
    <row r="2567" spans="1:2" x14ac:dyDescent="0.4">
      <c r="A2567" s="5">
        <v>41249</v>
      </c>
      <c r="B2567" s="6">
        <v>2203.6019999999999</v>
      </c>
    </row>
    <row r="2568" spans="1:2" x14ac:dyDescent="0.4">
      <c r="A2568" s="5">
        <v>41248</v>
      </c>
      <c r="B2568" s="6">
        <v>2207.8780000000002</v>
      </c>
    </row>
    <row r="2569" spans="1:2" x14ac:dyDescent="0.4">
      <c r="A2569" s="5">
        <v>41247</v>
      </c>
      <c r="B2569" s="6">
        <v>2131.473</v>
      </c>
    </row>
    <row r="2570" spans="1:2" x14ac:dyDescent="0.4">
      <c r="A2570" s="5">
        <v>41246</v>
      </c>
      <c r="B2570" s="6">
        <v>2108.85</v>
      </c>
    </row>
    <row r="2571" spans="1:2" x14ac:dyDescent="0.4">
      <c r="A2571" s="5">
        <v>41243</v>
      </c>
      <c r="B2571" s="6">
        <v>2139.6610000000001</v>
      </c>
    </row>
    <row r="2572" spans="1:2" x14ac:dyDescent="0.4">
      <c r="A2572" s="5">
        <v>41242</v>
      </c>
      <c r="B2572" s="6">
        <v>2115.6759999999999</v>
      </c>
    </row>
    <row r="2573" spans="1:2" x14ac:dyDescent="0.4">
      <c r="A2573" s="5">
        <v>41241</v>
      </c>
      <c r="B2573" s="6">
        <v>2129.1610000000001</v>
      </c>
    </row>
    <row r="2574" spans="1:2" x14ac:dyDescent="0.4">
      <c r="A2574" s="5">
        <v>41240</v>
      </c>
      <c r="B2574" s="6">
        <v>2150.6379999999999</v>
      </c>
    </row>
    <row r="2575" spans="1:2" x14ac:dyDescent="0.4">
      <c r="A2575" s="5">
        <v>41239</v>
      </c>
      <c r="B2575" s="6">
        <v>2175.5990000000002</v>
      </c>
    </row>
    <row r="2576" spans="1:2" x14ac:dyDescent="0.4">
      <c r="A2576" s="5">
        <v>41236</v>
      </c>
      <c r="B2576" s="6">
        <v>2192.6759999999999</v>
      </c>
    </row>
    <row r="2577" spans="1:2" x14ac:dyDescent="0.4">
      <c r="A2577" s="5">
        <v>41235</v>
      </c>
      <c r="B2577" s="6">
        <v>2177.5459999999998</v>
      </c>
    </row>
    <row r="2578" spans="1:2" x14ac:dyDescent="0.4">
      <c r="A2578" s="5">
        <v>41234</v>
      </c>
      <c r="B2578" s="6">
        <v>2194.8960000000002</v>
      </c>
    </row>
    <row r="2579" spans="1:2" x14ac:dyDescent="0.4">
      <c r="A2579" s="5">
        <v>41233</v>
      </c>
      <c r="B2579" s="6">
        <v>2164.8809999999999</v>
      </c>
    </row>
    <row r="2580" spans="1:2" x14ac:dyDescent="0.4">
      <c r="A2580" s="5">
        <v>41232</v>
      </c>
      <c r="B2580" s="6">
        <v>2174.9850000000001</v>
      </c>
    </row>
    <row r="2581" spans="1:2" x14ac:dyDescent="0.4">
      <c r="A2581" s="5">
        <v>41229</v>
      </c>
      <c r="B2581" s="6">
        <v>2177.2399999999998</v>
      </c>
    </row>
    <row r="2582" spans="1:2" x14ac:dyDescent="0.4">
      <c r="A2582" s="5">
        <v>41228</v>
      </c>
      <c r="B2582" s="6">
        <v>2193.623</v>
      </c>
    </row>
    <row r="2583" spans="1:2" x14ac:dyDescent="0.4">
      <c r="A2583" s="5">
        <v>41227</v>
      </c>
      <c r="B2583" s="6">
        <v>2223.11</v>
      </c>
    </row>
    <row r="2584" spans="1:2" x14ac:dyDescent="0.4">
      <c r="A2584" s="5">
        <v>41226</v>
      </c>
      <c r="B2584" s="6">
        <v>2212.44</v>
      </c>
    </row>
    <row r="2585" spans="1:2" x14ac:dyDescent="0.4">
      <c r="A2585" s="5">
        <v>41225</v>
      </c>
      <c r="B2585" s="6">
        <v>2251.848</v>
      </c>
    </row>
    <row r="2586" spans="1:2" x14ac:dyDescent="0.4">
      <c r="A2586" s="5">
        <v>41222</v>
      </c>
      <c r="B2586" s="6">
        <v>2240.924</v>
      </c>
    </row>
    <row r="2587" spans="1:2" x14ac:dyDescent="0.4">
      <c r="A2587" s="5">
        <v>41221</v>
      </c>
      <c r="B2587" s="6">
        <v>2245.4050000000002</v>
      </c>
    </row>
    <row r="2588" spans="1:2" x14ac:dyDescent="0.4">
      <c r="A2588" s="5">
        <v>41220</v>
      </c>
      <c r="B2588" s="6">
        <v>2287.5050000000001</v>
      </c>
    </row>
    <row r="2589" spans="1:2" x14ac:dyDescent="0.4">
      <c r="A2589" s="5">
        <v>41219</v>
      </c>
      <c r="B2589" s="6">
        <v>2292.2060000000001</v>
      </c>
    </row>
    <row r="2590" spans="1:2" x14ac:dyDescent="0.4">
      <c r="A2590" s="5">
        <v>41218</v>
      </c>
      <c r="B2590" s="6">
        <v>2301.88</v>
      </c>
    </row>
    <row r="2591" spans="1:2" x14ac:dyDescent="0.4">
      <c r="A2591" s="5">
        <v>41215</v>
      </c>
      <c r="B2591" s="6">
        <v>2306.7739999999999</v>
      </c>
    </row>
    <row r="2592" spans="1:2" x14ac:dyDescent="0.4">
      <c r="A2592" s="5">
        <v>41214</v>
      </c>
      <c r="B2592" s="6">
        <v>2297.884</v>
      </c>
    </row>
    <row r="2593" spans="1:2" x14ac:dyDescent="0.4">
      <c r="A2593" s="5">
        <v>41213</v>
      </c>
      <c r="B2593" s="6">
        <v>2254.8200000000002</v>
      </c>
    </row>
    <row r="2594" spans="1:2" x14ac:dyDescent="0.4">
      <c r="A2594" s="5">
        <v>41212</v>
      </c>
      <c r="B2594" s="6">
        <v>2239.8820000000001</v>
      </c>
    </row>
    <row r="2595" spans="1:2" x14ac:dyDescent="0.4">
      <c r="A2595" s="5">
        <v>41211</v>
      </c>
      <c r="B2595" s="6">
        <v>2235.8539999999998</v>
      </c>
    </row>
    <row r="2596" spans="1:2" x14ac:dyDescent="0.4">
      <c r="A2596" s="5">
        <v>41208</v>
      </c>
      <c r="B2596" s="6">
        <v>2247.9070000000002</v>
      </c>
    </row>
    <row r="2597" spans="1:2" x14ac:dyDescent="0.4">
      <c r="A2597" s="5">
        <v>41207</v>
      </c>
      <c r="B2597" s="6">
        <v>2291.239</v>
      </c>
    </row>
    <row r="2598" spans="1:2" x14ac:dyDescent="0.4">
      <c r="A2598" s="5">
        <v>41206</v>
      </c>
      <c r="B2598" s="6">
        <v>2307.779</v>
      </c>
    </row>
    <row r="2599" spans="1:2" x14ac:dyDescent="0.4">
      <c r="A2599" s="5">
        <v>41205</v>
      </c>
      <c r="B2599" s="6">
        <v>2312.0770000000002</v>
      </c>
    </row>
    <row r="2600" spans="1:2" x14ac:dyDescent="0.4">
      <c r="A2600" s="5">
        <v>41204</v>
      </c>
      <c r="B2600" s="6">
        <v>2341.5920000000001</v>
      </c>
    </row>
    <row r="2601" spans="1:2" x14ac:dyDescent="0.4">
      <c r="A2601" s="5">
        <v>41201</v>
      </c>
      <c r="B2601" s="6">
        <v>2332.4699999999998</v>
      </c>
    </row>
    <row r="2602" spans="1:2" x14ac:dyDescent="0.4">
      <c r="A2602" s="5">
        <v>41200</v>
      </c>
      <c r="B2602" s="6">
        <v>2336.0770000000002</v>
      </c>
    </row>
    <row r="2603" spans="1:2" x14ac:dyDescent="0.4">
      <c r="A2603" s="5">
        <v>41199</v>
      </c>
      <c r="B2603" s="6">
        <v>2300.8029999999999</v>
      </c>
    </row>
    <row r="2604" spans="1:2" x14ac:dyDescent="0.4">
      <c r="A2604" s="5">
        <v>41198</v>
      </c>
      <c r="B2604" s="6">
        <v>2298.1619999999998</v>
      </c>
    </row>
    <row r="2605" spans="1:2" x14ac:dyDescent="0.4">
      <c r="A2605" s="5">
        <v>41197</v>
      </c>
      <c r="B2605" s="6">
        <v>2294.857</v>
      </c>
    </row>
    <row r="2606" spans="1:2" x14ac:dyDescent="0.4">
      <c r="A2606" s="5">
        <v>41194</v>
      </c>
      <c r="B2606" s="6">
        <v>2304.5309999999999</v>
      </c>
    </row>
    <row r="2607" spans="1:2" x14ac:dyDescent="0.4">
      <c r="A2607" s="5">
        <v>41193</v>
      </c>
      <c r="B2607" s="6">
        <v>2302.5329999999999</v>
      </c>
    </row>
    <row r="2608" spans="1:2" x14ac:dyDescent="0.4">
      <c r="A2608" s="5">
        <v>41192</v>
      </c>
      <c r="B2608" s="6">
        <v>2324.1170000000002</v>
      </c>
    </row>
    <row r="2609" spans="1:2" x14ac:dyDescent="0.4">
      <c r="A2609" s="5">
        <v>41191</v>
      </c>
      <c r="B2609" s="6">
        <v>2320.1570000000002</v>
      </c>
    </row>
    <row r="2610" spans="1:2" x14ac:dyDescent="0.4">
      <c r="A2610" s="5">
        <v>41190</v>
      </c>
      <c r="B2610" s="6">
        <v>2270.0540000000001</v>
      </c>
    </row>
    <row r="2611" spans="1:2" x14ac:dyDescent="0.4">
      <c r="A2611" s="5">
        <v>41180</v>
      </c>
      <c r="B2611" s="6">
        <v>2293.1060000000002</v>
      </c>
    </row>
    <row r="2612" spans="1:2" x14ac:dyDescent="0.4">
      <c r="A2612" s="5">
        <v>41179</v>
      </c>
      <c r="B2612" s="6">
        <v>2251.7170000000001</v>
      </c>
    </row>
    <row r="2613" spans="1:2" x14ac:dyDescent="0.4">
      <c r="A2613" s="5">
        <v>41178</v>
      </c>
      <c r="B2613" s="6">
        <v>2184.8910000000001</v>
      </c>
    </row>
    <row r="2614" spans="1:2" x14ac:dyDescent="0.4">
      <c r="A2614" s="5">
        <v>41177</v>
      </c>
      <c r="B2614" s="6">
        <v>2210.154</v>
      </c>
    </row>
    <row r="2615" spans="1:2" x14ac:dyDescent="0.4">
      <c r="A2615" s="5">
        <v>41176</v>
      </c>
      <c r="B2615" s="6">
        <v>2215.5160000000001</v>
      </c>
    </row>
    <row r="2616" spans="1:2" x14ac:dyDescent="0.4">
      <c r="A2616" s="5">
        <v>41173</v>
      </c>
      <c r="B2616" s="6">
        <v>2199.0630000000001</v>
      </c>
    </row>
    <row r="2617" spans="1:2" x14ac:dyDescent="0.4">
      <c r="A2617" s="5">
        <v>41172</v>
      </c>
      <c r="B2617" s="6">
        <v>2195.951</v>
      </c>
    </row>
    <row r="2618" spans="1:2" x14ac:dyDescent="0.4">
      <c r="A2618" s="5">
        <v>41171</v>
      </c>
      <c r="B2618" s="6">
        <v>2246.2359999999999</v>
      </c>
    </row>
    <row r="2619" spans="1:2" x14ac:dyDescent="0.4">
      <c r="A2619" s="5">
        <v>41170</v>
      </c>
      <c r="B2619" s="6">
        <v>2235.239</v>
      </c>
    </row>
    <row r="2620" spans="1:2" x14ac:dyDescent="0.4">
      <c r="A2620" s="5">
        <v>41169</v>
      </c>
      <c r="B2620" s="6">
        <v>2258.7049999999999</v>
      </c>
    </row>
    <row r="2621" spans="1:2" x14ac:dyDescent="0.4">
      <c r="A2621" s="5">
        <v>41166</v>
      </c>
      <c r="B2621" s="6">
        <v>2315.5419999999999</v>
      </c>
    </row>
    <row r="2622" spans="1:2" x14ac:dyDescent="0.4">
      <c r="A2622" s="5">
        <v>41165</v>
      </c>
      <c r="B2622" s="6">
        <v>2298.4609999999998</v>
      </c>
    </row>
    <row r="2623" spans="1:2" x14ac:dyDescent="0.4">
      <c r="A2623" s="5">
        <v>41164</v>
      </c>
      <c r="B2623" s="6">
        <v>2320.0709999999999</v>
      </c>
    </row>
    <row r="2624" spans="1:2" x14ac:dyDescent="0.4">
      <c r="A2624" s="5">
        <v>41163</v>
      </c>
      <c r="B2624" s="6">
        <v>2311.89</v>
      </c>
    </row>
    <row r="2625" spans="1:2" x14ac:dyDescent="0.4">
      <c r="A2625" s="5">
        <v>41162</v>
      </c>
      <c r="B2625" s="6">
        <v>2326.6660000000002</v>
      </c>
    </row>
    <row r="2626" spans="1:2" x14ac:dyDescent="0.4">
      <c r="A2626" s="5">
        <v>41159</v>
      </c>
      <c r="B2626" s="6">
        <v>2317.1790000000001</v>
      </c>
    </row>
    <row r="2627" spans="1:2" x14ac:dyDescent="0.4">
      <c r="A2627" s="5">
        <v>41158</v>
      </c>
      <c r="B2627" s="6">
        <v>2217.8229999999999</v>
      </c>
    </row>
    <row r="2628" spans="1:2" x14ac:dyDescent="0.4">
      <c r="A2628" s="5">
        <v>41157</v>
      </c>
      <c r="B2628" s="6">
        <v>2199.875</v>
      </c>
    </row>
    <row r="2629" spans="1:2" x14ac:dyDescent="0.4">
      <c r="A2629" s="5">
        <v>41156</v>
      </c>
      <c r="B2629" s="6">
        <v>2204.4070000000002</v>
      </c>
    </row>
    <row r="2630" spans="1:2" x14ac:dyDescent="0.4">
      <c r="A2630" s="5">
        <v>41155</v>
      </c>
      <c r="B2630" s="6">
        <v>2228.3690000000001</v>
      </c>
    </row>
    <row r="2631" spans="1:2" x14ac:dyDescent="0.4">
      <c r="A2631" s="5">
        <v>41152</v>
      </c>
      <c r="B2631" s="6">
        <v>2204.8679999999999</v>
      </c>
    </row>
    <row r="2632" spans="1:2" x14ac:dyDescent="0.4">
      <c r="A2632" s="5">
        <v>41151</v>
      </c>
      <c r="B2632" s="6">
        <v>2211.37</v>
      </c>
    </row>
    <row r="2633" spans="1:2" x14ac:dyDescent="0.4">
      <c r="A2633" s="5">
        <v>41150</v>
      </c>
      <c r="B2633" s="6">
        <v>2214.8139999999999</v>
      </c>
    </row>
    <row r="2634" spans="1:2" x14ac:dyDescent="0.4">
      <c r="A2634" s="5">
        <v>41149</v>
      </c>
      <c r="B2634" s="6">
        <v>2238.4110000000001</v>
      </c>
    </row>
    <row r="2635" spans="1:2" x14ac:dyDescent="0.4">
      <c r="A2635" s="5">
        <v>41148</v>
      </c>
      <c r="B2635" s="6">
        <v>2228.2040000000002</v>
      </c>
    </row>
    <row r="2636" spans="1:2" x14ac:dyDescent="0.4">
      <c r="A2636" s="5">
        <v>41145</v>
      </c>
      <c r="B2636" s="6">
        <v>2275.6770000000001</v>
      </c>
    </row>
    <row r="2637" spans="1:2" x14ac:dyDescent="0.4">
      <c r="A2637" s="5">
        <v>41144</v>
      </c>
      <c r="B2637" s="6">
        <v>2302.1990000000001</v>
      </c>
    </row>
    <row r="2638" spans="1:2" x14ac:dyDescent="0.4">
      <c r="A2638" s="5">
        <v>41143</v>
      </c>
      <c r="B2638" s="6">
        <v>2295.5859999999998</v>
      </c>
    </row>
    <row r="2639" spans="1:2" x14ac:dyDescent="0.4">
      <c r="A2639" s="5">
        <v>41142</v>
      </c>
      <c r="B2639" s="6">
        <v>2313.703</v>
      </c>
    </row>
    <row r="2640" spans="1:2" x14ac:dyDescent="0.4">
      <c r="A2640" s="5">
        <v>41141</v>
      </c>
      <c r="B2640" s="6">
        <v>2301.788</v>
      </c>
    </row>
    <row r="2641" spans="1:2" x14ac:dyDescent="0.4">
      <c r="A2641" s="5">
        <v>41138</v>
      </c>
      <c r="B2641" s="6">
        <v>2313.4760000000001</v>
      </c>
    </row>
    <row r="2642" spans="1:2" x14ac:dyDescent="0.4">
      <c r="A2642" s="5">
        <v>41137</v>
      </c>
      <c r="B2642" s="6">
        <v>2319.67</v>
      </c>
    </row>
    <row r="2643" spans="1:2" x14ac:dyDescent="0.4">
      <c r="A2643" s="5">
        <v>41136</v>
      </c>
      <c r="B2643" s="6">
        <v>2331.6149999999998</v>
      </c>
    </row>
    <row r="2644" spans="1:2" x14ac:dyDescent="0.4">
      <c r="A2644" s="5">
        <v>41135</v>
      </c>
      <c r="B2644" s="6">
        <v>2357.0160000000001</v>
      </c>
    </row>
    <row r="2645" spans="1:2" x14ac:dyDescent="0.4">
      <c r="A2645" s="5">
        <v>41134</v>
      </c>
      <c r="B2645" s="6">
        <v>2351.931</v>
      </c>
    </row>
    <row r="2646" spans="1:2" x14ac:dyDescent="0.4">
      <c r="A2646" s="5">
        <v>41131</v>
      </c>
      <c r="B2646" s="6">
        <v>2399.7510000000002</v>
      </c>
    </row>
    <row r="2647" spans="1:2" x14ac:dyDescent="0.4">
      <c r="A2647" s="5">
        <v>41130</v>
      </c>
      <c r="B2647" s="6">
        <v>2411.6999999999998</v>
      </c>
    </row>
    <row r="2648" spans="1:2" x14ac:dyDescent="0.4">
      <c r="A2648" s="5">
        <v>41129</v>
      </c>
      <c r="B2648" s="6">
        <v>2389.7950000000001</v>
      </c>
    </row>
    <row r="2649" spans="1:2" x14ac:dyDescent="0.4">
      <c r="A2649" s="5">
        <v>41128</v>
      </c>
      <c r="B2649" s="6">
        <v>2388.873</v>
      </c>
    </row>
    <row r="2650" spans="1:2" x14ac:dyDescent="0.4">
      <c r="A2650" s="5">
        <v>41127</v>
      </c>
      <c r="B2650" s="6">
        <v>2385.6109999999999</v>
      </c>
    </row>
    <row r="2651" spans="1:2" x14ac:dyDescent="0.4">
      <c r="A2651" s="5">
        <v>41124</v>
      </c>
      <c r="B2651" s="6">
        <v>2353.7370000000001</v>
      </c>
    </row>
    <row r="2652" spans="1:2" x14ac:dyDescent="0.4">
      <c r="A2652" s="5">
        <v>41123</v>
      </c>
      <c r="B2652" s="6">
        <v>2334.8820000000001</v>
      </c>
    </row>
    <row r="2653" spans="1:2" x14ac:dyDescent="0.4">
      <c r="A2653" s="5">
        <v>41122</v>
      </c>
      <c r="B2653" s="6">
        <v>2358.6509999999998</v>
      </c>
    </row>
    <row r="2654" spans="1:2" x14ac:dyDescent="0.4">
      <c r="A2654" s="5">
        <v>41121</v>
      </c>
      <c r="B2654" s="6">
        <v>2332.922</v>
      </c>
    </row>
    <row r="2655" spans="1:2" x14ac:dyDescent="0.4">
      <c r="A2655" s="5">
        <v>41120</v>
      </c>
      <c r="B2655" s="6">
        <v>2335.7930000000001</v>
      </c>
    </row>
    <row r="2656" spans="1:2" x14ac:dyDescent="0.4">
      <c r="A2656" s="5">
        <v>41117</v>
      </c>
      <c r="B2656" s="6">
        <v>2349.1080000000002</v>
      </c>
    </row>
    <row r="2657" spans="1:2" x14ac:dyDescent="0.4">
      <c r="A2657" s="5">
        <v>41116</v>
      </c>
      <c r="B2657" s="6">
        <v>2347.4879999999998</v>
      </c>
    </row>
    <row r="2658" spans="1:2" x14ac:dyDescent="0.4">
      <c r="A2658" s="5">
        <v>41115</v>
      </c>
      <c r="B2658" s="6">
        <v>2360.0830000000001</v>
      </c>
    </row>
    <row r="2659" spans="1:2" x14ac:dyDescent="0.4">
      <c r="A2659" s="5">
        <v>41114</v>
      </c>
      <c r="B2659" s="6">
        <v>2375.9920000000002</v>
      </c>
    </row>
    <row r="2660" spans="1:2" x14ac:dyDescent="0.4">
      <c r="A2660" s="5">
        <v>41113</v>
      </c>
      <c r="B2660" s="6">
        <v>2365.431</v>
      </c>
    </row>
    <row r="2661" spans="1:2" x14ac:dyDescent="0.4">
      <c r="A2661" s="5">
        <v>41110</v>
      </c>
      <c r="B2661" s="6">
        <v>2398.4549999999999</v>
      </c>
    </row>
    <row r="2662" spans="1:2" x14ac:dyDescent="0.4">
      <c r="A2662" s="5">
        <v>41109</v>
      </c>
      <c r="B2662" s="6">
        <v>2424.3220000000001</v>
      </c>
    </row>
    <row r="2663" spans="1:2" x14ac:dyDescent="0.4">
      <c r="A2663" s="5">
        <v>41108</v>
      </c>
      <c r="B2663" s="6">
        <v>2414.335</v>
      </c>
    </row>
    <row r="2664" spans="1:2" x14ac:dyDescent="0.4">
      <c r="A2664" s="5">
        <v>41107</v>
      </c>
      <c r="B2664" s="6">
        <v>2414.201</v>
      </c>
    </row>
    <row r="2665" spans="1:2" x14ac:dyDescent="0.4">
      <c r="A2665" s="5">
        <v>41106</v>
      </c>
      <c r="B2665" s="6">
        <v>2399.7310000000002</v>
      </c>
    </row>
    <row r="2666" spans="1:2" x14ac:dyDescent="0.4">
      <c r="A2666" s="5">
        <v>41103</v>
      </c>
      <c r="B2666" s="6">
        <v>2450.6329999999998</v>
      </c>
    </row>
    <row r="2667" spans="1:2" x14ac:dyDescent="0.4">
      <c r="A2667" s="5">
        <v>41102</v>
      </c>
      <c r="B2667" s="6">
        <v>2449.181</v>
      </c>
    </row>
    <row r="2668" spans="1:2" x14ac:dyDescent="0.4">
      <c r="A2668" s="5">
        <v>41101</v>
      </c>
      <c r="B2668" s="6">
        <v>2425.5720000000001</v>
      </c>
    </row>
    <row r="2669" spans="1:2" x14ac:dyDescent="0.4">
      <c r="A2669" s="5">
        <v>41100</v>
      </c>
      <c r="B2669" s="6">
        <v>2406.7060000000001</v>
      </c>
    </row>
    <row r="2670" spans="1:2" x14ac:dyDescent="0.4">
      <c r="A2670" s="5">
        <v>41099</v>
      </c>
      <c r="B2670" s="6">
        <v>2416.0360000000001</v>
      </c>
    </row>
    <row r="2671" spans="1:2" x14ac:dyDescent="0.4">
      <c r="A2671" s="5">
        <v>41096</v>
      </c>
      <c r="B2671" s="6">
        <v>2472.614</v>
      </c>
    </row>
    <row r="2672" spans="1:2" x14ac:dyDescent="0.4">
      <c r="A2672" s="5">
        <v>41095</v>
      </c>
      <c r="B2672" s="6">
        <v>2430.37</v>
      </c>
    </row>
    <row r="2673" spans="1:2" x14ac:dyDescent="0.4">
      <c r="A2673" s="5">
        <v>41094</v>
      </c>
      <c r="B2673" s="6">
        <v>2464.9189999999999</v>
      </c>
    </row>
    <row r="2674" spans="1:2" x14ac:dyDescent="0.4">
      <c r="A2674" s="5">
        <v>41093</v>
      </c>
      <c r="B2674" s="6">
        <v>2468.721</v>
      </c>
    </row>
    <row r="2675" spans="1:2" x14ac:dyDescent="0.4">
      <c r="A2675" s="5">
        <v>41092</v>
      </c>
      <c r="B2675" s="6">
        <v>2465.2379999999998</v>
      </c>
    </row>
    <row r="2676" spans="1:2" x14ac:dyDescent="0.4">
      <c r="A2676" s="5">
        <v>41089</v>
      </c>
      <c r="B2676" s="6">
        <v>2461.6120000000001</v>
      </c>
    </row>
    <row r="2677" spans="1:2" x14ac:dyDescent="0.4">
      <c r="A2677" s="5">
        <v>41088</v>
      </c>
      <c r="B2677" s="6">
        <v>2425.7289999999998</v>
      </c>
    </row>
    <row r="2678" spans="1:2" x14ac:dyDescent="0.4">
      <c r="A2678" s="5">
        <v>41087</v>
      </c>
      <c r="B2678" s="6">
        <v>2447.1950000000002</v>
      </c>
    </row>
    <row r="2679" spans="1:2" x14ac:dyDescent="0.4">
      <c r="A2679" s="5">
        <v>41086</v>
      </c>
      <c r="B2679" s="6">
        <v>2454.915</v>
      </c>
    </row>
    <row r="2680" spans="1:2" x14ac:dyDescent="0.4">
      <c r="A2680" s="5">
        <v>41085</v>
      </c>
      <c r="B2680" s="6">
        <v>2456.518</v>
      </c>
    </row>
    <row r="2681" spans="1:2" x14ac:dyDescent="0.4">
      <c r="A2681" s="5">
        <v>41081</v>
      </c>
      <c r="B2681" s="6">
        <v>2512.1849999999999</v>
      </c>
    </row>
    <row r="2682" spans="1:2" x14ac:dyDescent="0.4">
      <c r="A2682" s="5">
        <v>41080</v>
      </c>
      <c r="B2682" s="6">
        <v>2552.6109999999999</v>
      </c>
    </row>
    <row r="2683" spans="1:2" x14ac:dyDescent="0.4">
      <c r="A2683" s="5">
        <v>41079</v>
      </c>
      <c r="B2683" s="6">
        <v>2558.6210000000001</v>
      </c>
    </row>
    <row r="2684" spans="1:2" x14ac:dyDescent="0.4">
      <c r="A2684" s="5">
        <v>41078</v>
      </c>
      <c r="B2684" s="6">
        <v>2581.212</v>
      </c>
    </row>
    <row r="2685" spans="1:2" x14ac:dyDescent="0.4">
      <c r="A2685" s="5">
        <v>41075</v>
      </c>
      <c r="B2685" s="6">
        <v>2568.0540000000001</v>
      </c>
    </row>
    <row r="2686" spans="1:2" x14ac:dyDescent="0.4">
      <c r="A2686" s="5">
        <v>41074</v>
      </c>
      <c r="B2686" s="6">
        <v>2560.4209999999998</v>
      </c>
    </row>
    <row r="2687" spans="1:2" x14ac:dyDescent="0.4">
      <c r="A2687" s="5">
        <v>41073</v>
      </c>
      <c r="B2687" s="6">
        <v>2580.636</v>
      </c>
    </row>
    <row r="2688" spans="1:2" x14ac:dyDescent="0.4">
      <c r="A2688" s="5">
        <v>41072</v>
      </c>
      <c r="B2688" s="6">
        <v>2540.1779999999999</v>
      </c>
    </row>
    <row r="2689" spans="1:2" x14ac:dyDescent="0.4">
      <c r="A2689" s="5">
        <v>41071</v>
      </c>
      <c r="B2689" s="6">
        <v>2558.2649999999999</v>
      </c>
    </row>
    <row r="2690" spans="1:2" x14ac:dyDescent="0.4">
      <c r="A2690" s="5">
        <v>41068</v>
      </c>
      <c r="B2690" s="6">
        <v>2524.3290000000002</v>
      </c>
    </row>
    <row r="2691" spans="1:2" x14ac:dyDescent="0.4">
      <c r="A2691" s="5">
        <v>41067</v>
      </c>
      <c r="B2691" s="6">
        <v>2542.1840000000002</v>
      </c>
    </row>
    <row r="2692" spans="1:2" x14ac:dyDescent="0.4">
      <c r="A2692" s="5">
        <v>41066</v>
      </c>
      <c r="B2692" s="6">
        <v>2557.4009999999998</v>
      </c>
    </row>
    <row r="2693" spans="1:2" x14ac:dyDescent="0.4">
      <c r="A2693" s="5">
        <v>41065</v>
      </c>
      <c r="B2693" s="6">
        <v>2558.8420000000001</v>
      </c>
    </row>
    <row r="2694" spans="1:2" x14ac:dyDescent="0.4">
      <c r="A2694" s="5">
        <v>41064</v>
      </c>
      <c r="B2694" s="6">
        <v>2559.0259999999998</v>
      </c>
    </row>
    <row r="2695" spans="1:2" x14ac:dyDescent="0.4">
      <c r="A2695" s="5">
        <v>41061</v>
      </c>
      <c r="B2695" s="6">
        <v>2632.998</v>
      </c>
    </row>
    <row r="2696" spans="1:2" x14ac:dyDescent="0.4">
      <c r="A2696" s="5">
        <v>41060</v>
      </c>
      <c r="B2696" s="6">
        <v>2632.0419999999999</v>
      </c>
    </row>
    <row r="2697" spans="1:2" x14ac:dyDescent="0.4">
      <c r="A2697" s="5">
        <v>41059</v>
      </c>
      <c r="B2697" s="6">
        <v>2642.2579999999998</v>
      </c>
    </row>
    <row r="2698" spans="1:2" x14ac:dyDescent="0.4">
      <c r="A2698" s="5">
        <v>41058</v>
      </c>
      <c r="B2698" s="6">
        <v>2650.8539999999998</v>
      </c>
    </row>
    <row r="2699" spans="1:2" x14ac:dyDescent="0.4">
      <c r="A2699" s="5">
        <v>41057</v>
      </c>
      <c r="B2699" s="6">
        <v>2614.6889999999999</v>
      </c>
    </row>
    <row r="2700" spans="1:2" x14ac:dyDescent="0.4">
      <c r="A2700" s="5">
        <v>41054</v>
      </c>
      <c r="B2700" s="6">
        <v>2573.1030000000001</v>
      </c>
    </row>
    <row r="2701" spans="1:2" x14ac:dyDescent="0.4">
      <c r="A2701" s="5">
        <v>41053</v>
      </c>
      <c r="B2701" s="6">
        <v>2595.2600000000002</v>
      </c>
    </row>
    <row r="2702" spans="1:2" x14ac:dyDescent="0.4">
      <c r="A2702" s="5">
        <v>41052</v>
      </c>
      <c r="B2702" s="6">
        <v>2616.8690000000001</v>
      </c>
    </row>
    <row r="2703" spans="1:2" x14ac:dyDescent="0.4">
      <c r="A2703" s="5">
        <v>41051</v>
      </c>
      <c r="B2703" s="6">
        <v>2627.5250000000001</v>
      </c>
    </row>
    <row r="2704" spans="1:2" x14ac:dyDescent="0.4">
      <c r="A2704" s="5">
        <v>41050</v>
      </c>
      <c r="B2704" s="6">
        <v>2587.2310000000002</v>
      </c>
    </row>
    <row r="2705" spans="1:2" x14ac:dyDescent="0.4">
      <c r="A2705" s="5">
        <v>41047</v>
      </c>
      <c r="B2705" s="6">
        <v>2573.9760000000001</v>
      </c>
    </row>
    <row r="2706" spans="1:2" x14ac:dyDescent="0.4">
      <c r="A2706" s="5">
        <v>41046</v>
      </c>
      <c r="B2706" s="6">
        <v>2613.942</v>
      </c>
    </row>
    <row r="2707" spans="1:2" x14ac:dyDescent="0.4">
      <c r="A2707" s="5">
        <v>41045</v>
      </c>
      <c r="B2707" s="6">
        <v>2574.6469999999999</v>
      </c>
    </row>
    <row r="2708" spans="1:2" x14ac:dyDescent="0.4">
      <c r="A2708" s="5">
        <v>41044</v>
      </c>
      <c r="B2708" s="6">
        <v>2617.3739999999998</v>
      </c>
    </row>
    <row r="2709" spans="1:2" x14ac:dyDescent="0.4">
      <c r="A2709" s="5">
        <v>41043</v>
      </c>
      <c r="B2709" s="6">
        <v>2615.5340000000001</v>
      </c>
    </row>
    <row r="2710" spans="1:2" x14ac:dyDescent="0.4">
      <c r="A2710" s="5">
        <v>41040</v>
      </c>
      <c r="B2710" s="6">
        <v>2636.9169999999999</v>
      </c>
    </row>
    <row r="2711" spans="1:2" x14ac:dyDescent="0.4">
      <c r="A2711" s="5">
        <v>41039</v>
      </c>
      <c r="B2711" s="6">
        <v>2657.2139999999999</v>
      </c>
    </row>
    <row r="2712" spans="1:2" x14ac:dyDescent="0.4">
      <c r="A2712" s="5">
        <v>41038</v>
      </c>
      <c r="B2712" s="6">
        <v>2657.5140000000001</v>
      </c>
    </row>
    <row r="2713" spans="1:2" x14ac:dyDescent="0.4">
      <c r="A2713" s="5">
        <v>41037</v>
      </c>
      <c r="B2713" s="6">
        <v>2709.116</v>
      </c>
    </row>
    <row r="2714" spans="1:2" x14ac:dyDescent="0.4">
      <c r="A2714" s="5">
        <v>41036</v>
      </c>
      <c r="B2714" s="6">
        <v>2717.7779999999998</v>
      </c>
    </row>
    <row r="2715" spans="1:2" x14ac:dyDescent="0.4">
      <c r="A2715" s="5">
        <v>41033</v>
      </c>
      <c r="B2715" s="6">
        <v>2715.8789999999999</v>
      </c>
    </row>
    <row r="2716" spans="1:2" x14ac:dyDescent="0.4">
      <c r="A2716" s="5">
        <v>41032</v>
      </c>
      <c r="B2716" s="6">
        <v>2691.518</v>
      </c>
    </row>
    <row r="2717" spans="1:2" x14ac:dyDescent="0.4">
      <c r="A2717" s="5">
        <v>41031</v>
      </c>
      <c r="B2717" s="6">
        <v>2683.4870000000001</v>
      </c>
    </row>
    <row r="2718" spans="1:2" x14ac:dyDescent="0.4">
      <c r="A2718" s="5">
        <v>41026</v>
      </c>
      <c r="B2718" s="6">
        <v>2626.1570000000002</v>
      </c>
    </row>
    <row r="2719" spans="1:2" x14ac:dyDescent="0.4">
      <c r="A2719" s="5">
        <v>41025</v>
      </c>
      <c r="B2719" s="6">
        <v>2631.4870000000001</v>
      </c>
    </row>
    <row r="2720" spans="1:2" x14ac:dyDescent="0.4">
      <c r="A2720" s="5">
        <v>41024</v>
      </c>
      <c r="B2720" s="6">
        <v>2625.99</v>
      </c>
    </row>
    <row r="2721" spans="1:2" x14ac:dyDescent="0.4">
      <c r="A2721" s="5">
        <v>41023</v>
      </c>
      <c r="B2721" s="6">
        <v>2604.866</v>
      </c>
    </row>
    <row r="2722" spans="1:2" x14ac:dyDescent="0.4">
      <c r="A2722" s="5">
        <v>41022</v>
      </c>
      <c r="B2722" s="6">
        <v>2606.038</v>
      </c>
    </row>
    <row r="2723" spans="1:2" x14ac:dyDescent="0.4">
      <c r="A2723" s="5">
        <v>41019</v>
      </c>
      <c r="B2723" s="6">
        <v>2626.8389999999999</v>
      </c>
    </row>
    <row r="2724" spans="1:2" x14ac:dyDescent="0.4">
      <c r="A2724" s="5">
        <v>41018</v>
      </c>
      <c r="B2724" s="6">
        <v>2596.056</v>
      </c>
    </row>
    <row r="2725" spans="1:2" x14ac:dyDescent="0.4">
      <c r="A2725" s="5">
        <v>41017</v>
      </c>
      <c r="B2725" s="6">
        <v>2599.9079999999999</v>
      </c>
    </row>
    <row r="2726" spans="1:2" x14ac:dyDescent="0.4">
      <c r="A2726" s="5">
        <v>41016</v>
      </c>
      <c r="B2726" s="6">
        <v>2541.8829999999998</v>
      </c>
    </row>
    <row r="2727" spans="1:2" x14ac:dyDescent="0.4">
      <c r="A2727" s="5">
        <v>41015</v>
      </c>
      <c r="B2727" s="6">
        <v>2574.0439999999999</v>
      </c>
    </row>
    <row r="2728" spans="1:2" x14ac:dyDescent="0.4">
      <c r="A2728" s="5">
        <v>41012</v>
      </c>
      <c r="B2728" s="6">
        <v>2580.4540000000002</v>
      </c>
    </row>
    <row r="2729" spans="1:2" x14ac:dyDescent="0.4">
      <c r="A2729" s="5">
        <v>41011</v>
      </c>
      <c r="B2729" s="6">
        <v>2570.4360000000001</v>
      </c>
    </row>
    <row r="2730" spans="1:2" x14ac:dyDescent="0.4">
      <c r="A2730" s="5">
        <v>41010</v>
      </c>
      <c r="B2730" s="6">
        <v>2520.0360000000001</v>
      </c>
    </row>
    <row r="2731" spans="1:2" x14ac:dyDescent="0.4">
      <c r="A2731" s="5">
        <v>41009</v>
      </c>
      <c r="B2731" s="6">
        <v>2519.788</v>
      </c>
    </row>
    <row r="2732" spans="1:2" x14ac:dyDescent="0.4">
      <c r="A2732" s="5">
        <v>41008</v>
      </c>
      <c r="B2732" s="6">
        <v>2495.1460000000002</v>
      </c>
    </row>
    <row r="2733" spans="1:2" x14ac:dyDescent="0.4">
      <c r="A2733" s="5">
        <v>41005</v>
      </c>
      <c r="B2733" s="6">
        <v>2519.83</v>
      </c>
    </row>
    <row r="2734" spans="1:2" x14ac:dyDescent="0.4">
      <c r="A2734" s="5">
        <v>41004</v>
      </c>
      <c r="B2734" s="6">
        <v>2512.8319999999999</v>
      </c>
    </row>
    <row r="2735" spans="1:2" x14ac:dyDescent="0.4">
      <c r="A2735" s="5">
        <v>40998</v>
      </c>
      <c r="B2735" s="6">
        <v>2454.8989999999999</v>
      </c>
    </row>
    <row r="2736" spans="1:2" x14ac:dyDescent="0.4">
      <c r="A2736" s="5">
        <v>40997</v>
      </c>
      <c r="B2736" s="6">
        <v>2443.1219999999998</v>
      </c>
    </row>
    <row r="2737" spans="1:2" x14ac:dyDescent="0.4">
      <c r="A2737" s="5">
        <v>40996</v>
      </c>
      <c r="B2737" s="6">
        <v>2474.9</v>
      </c>
    </row>
    <row r="2738" spans="1:2" x14ac:dyDescent="0.4">
      <c r="A2738" s="5">
        <v>40995</v>
      </c>
      <c r="B2738" s="6">
        <v>2547.143</v>
      </c>
    </row>
    <row r="2739" spans="1:2" x14ac:dyDescent="0.4">
      <c r="A2739" s="5">
        <v>40994</v>
      </c>
      <c r="B2739" s="6">
        <v>2555.442</v>
      </c>
    </row>
    <row r="2740" spans="1:2" x14ac:dyDescent="0.4">
      <c r="A2740" s="5">
        <v>40991</v>
      </c>
      <c r="B2740" s="6">
        <v>2552.94</v>
      </c>
    </row>
    <row r="2741" spans="1:2" x14ac:dyDescent="0.4">
      <c r="A2741" s="5">
        <v>40990</v>
      </c>
      <c r="B2741" s="6">
        <v>2583.7469999999998</v>
      </c>
    </row>
    <row r="2742" spans="1:2" x14ac:dyDescent="0.4">
      <c r="A2742" s="5">
        <v>40989</v>
      </c>
      <c r="B2742" s="6">
        <v>2587.7930000000001</v>
      </c>
    </row>
    <row r="2743" spans="1:2" x14ac:dyDescent="0.4">
      <c r="A2743" s="5">
        <v>40988</v>
      </c>
      <c r="B2743" s="6">
        <v>2584.4450000000002</v>
      </c>
    </row>
    <row r="2744" spans="1:2" x14ac:dyDescent="0.4">
      <c r="A2744" s="5">
        <v>40987</v>
      </c>
      <c r="B2744" s="6">
        <v>2630.0129999999999</v>
      </c>
    </row>
    <row r="2745" spans="1:2" x14ac:dyDescent="0.4">
      <c r="A2745" s="5">
        <v>40984</v>
      </c>
      <c r="B2745" s="6">
        <v>2623.52</v>
      </c>
    </row>
    <row r="2746" spans="1:2" x14ac:dyDescent="0.4">
      <c r="A2746" s="5">
        <v>40983</v>
      </c>
      <c r="B2746" s="6">
        <v>2585.5459999999998</v>
      </c>
    </row>
    <row r="2747" spans="1:2" x14ac:dyDescent="0.4">
      <c r="A2747" s="5">
        <v>40982</v>
      </c>
      <c r="B2747" s="6">
        <v>2605.1060000000002</v>
      </c>
    </row>
    <row r="2748" spans="1:2" x14ac:dyDescent="0.4">
      <c r="A2748" s="5">
        <v>40981</v>
      </c>
      <c r="B2748" s="6">
        <v>2681.0729999999999</v>
      </c>
    </row>
    <row r="2749" spans="1:2" x14ac:dyDescent="0.4">
      <c r="A2749" s="5">
        <v>40980</v>
      </c>
      <c r="B2749" s="6">
        <v>2654.402</v>
      </c>
    </row>
    <row r="2750" spans="1:2" x14ac:dyDescent="0.4">
      <c r="A2750" s="5">
        <v>40977</v>
      </c>
      <c r="B2750" s="6">
        <v>2664.3020000000001</v>
      </c>
    </row>
    <row r="2751" spans="1:2" x14ac:dyDescent="0.4">
      <c r="A2751" s="5">
        <v>40976</v>
      </c>
      <c r="B2751" s="6">
        <v>2635.7910000000002</v>
      </c>
    </row>
    <row r="2752" spans="1:2" x14ac:dyDescent="0.4">
      <c r="A2752" s="5">
        <v>40975</v>
      </c>
      <c r="B2752" s="6">
        <v>2603.0050000000001</v>
      </c>
    </row>
    <row r="2753" spans="1:2" x14ac:dyDescent="0.4">
      <c r="A2753" s="5">
        <v>40974</v>
      </c>
      <c r="B2753" s="6">
        <v>2621.0520000000001</v>
      </c>
    </row>
    <row r="2754" spans="1:2" x14ac:dyDescent="0.4">
      <c r="A2754" s="5">
        <v>40973</v>
      </c>
      <c r="B2754" s="6">
        <v>2662.6979999999999</v>
      </c>
    </row>
    <row r="2755" spans="1:2" x14ac:dyDescent="0.4">
      <c r="A2755" s="5">
        <v>40970</v>
      </c>
      <c r="B2755" s="6">
        <v>2679.9340000000002</v>
      </c>
    </row>
    <row r="2756" spans="1:2" x14ac:dyDescent="0.4">
      <c r="A2756" s="5">
        <v>40969</v>
      </c>
      <c r="B2756" s="6">
        <v>2633.3449999999998</v>
      </c>
    </row>
    <row r="2757" spans="1:2" x14ac:dyDescent="0.4">
      <c r="A2757" s="5">
        <v>40968</v>
      </c>
      <c r="B2757" s="6">
        <v>2634.143</v>
      </c>
    </row>
    <row r="2758" spans="1:2" x14ac:dyDescent="0.4">
      <c r="A2758" s="5">
        <v>40967</v>
      </c>
      <c r="B2758" s="6">
        <v>2662.4630000000002</v>
      </c>
    </row>
    <row r="2759" spans="1:2" x14ac:dyDescent="0.4">
      <c r="A2759" s="5">
        <v>40966</v>
      </c>
      <c r="B2759" s="6">
        <v>2656.5729999999999</v>
      </c>
    </row>
    <row r="2760" spans="1:2" x14ac:dyDescent="0.4">
      <c r="A2760" s="5">
        <v>40963</v>
      </c>
      <c r="B2760" s="6">
        <v>2648.0169999999998</v>
      </c>
    </row>
    <row r="2761" spans="1:2" x14ac:dyDescent="0.4">
      <c r="A2761" s="5">
        <v>40962</v>
      </c>
      <c r="B2761" s="6">
        <v>2606.2559999999999</v>
      </c>
    </row>
    <row r="2762" spans="1:2" x14ac:dyDescent="0.4">
      <c r="A2762" s="5">
        <v>40961</v>
      </c>
      <c r="B2762" s="6">
        <v>2597.4760000000001</v>
      </c>
    </row>
    <row r="2763" spans="1:2" x14ac:dyDescent="0.4">
      <c r="A2763" s="5">
        <v>40960</v>
      </c>
      <c r="B2763" s="6">
        <v>2562.453</v>
      </c>
    </row>
    <row r="2764" spans="1:2" x14ac:dyDescent="0.4">
      <c r="A2764" s="5">
        <v>40959</v>
      </c>
      <c r="B2764" s="6">
        <v>2540.7060000000001</v>
      </c>
    </row>
    <row r="2765" spans="1:2" x14ac:dyDescent="0.4">
      <c r="A2765" s="5">
        <v>40956</v>
      </c>
      <c r="B2765" s="6">
        <v>2537.0859999999998</v>
      </c>
    </row>
    <row r="2766" spans="1:2" x14ac:dyDescent="0.4">
      <c r="A2766" s="5">
        <v>40955</v>
      </c>
      <c r="B2766" s="6">
        <v>2536.0740000000001</v>
      </c>
    </row>
    <row r="2767" spans="1:2" x14ac:dyDescent="0.4">
      <c r="A2767" s="5">
        <v>40954</v>
      </c>
      <c r="B2767" s="6">
        <v>2549.607</v>
      </c>
    </row>
    <row r="2768" spans="1:2" x14ac:dyDescent="0.4">
      <c r="A2768" s="5">
        <v>40953</v>
      </c>
      <c r="B2768" s="6">
        <v>2522.107</v>
      </c>
    </row>
    <row r="2769" spans="1:2" x14ac:dyDescent="0.4">
      <c r="A2769" s="5">
        <v>40952</v>
      </c>
      <c r="B2769" s="6">
        <v>2531.9810000000002</v>
      </c>
    </row>
    <row r="2770" spans="1:2" x14ac:dyDescent="0.4">
      <c r="A2770" s="5">
        <v>40949</v>
      </c>
      <c r="B2770" s="6">
        <v>2533.6239999999998</v>
      </c>
    </row>
    <row r="2771" spans="1:2" x14ac:dyDescent="0.4">
      <c r="A2771" s="5">
        <v>40948</v>
      </c>
      <c r="B2771" s="6">
        <v>2529.2310000000002</v>
      </c>
    </row>
    <row r="2772" spans="1:2" x14ac:dyDescent="0.4">
      <c r="A2772" s="5">
        <v>40947</v>
      </c>
      <c r="B2772" s="6">
        <v>2528.2359999999999</v>
      </c>
    </row>
    <row r="2773" spans="1:2" x14ac:dyDescent="0.4">
      <c r="A2773" s="5">
        <v>40946</v>
      </c>
      <c r="B2773" s="6">
        <v>2457.9540000000002</v>
      </c>
    </row>
    <row r="2774" spans="1:2" x14ac:dyDescent="0.4">
      <c r="A2774" s="5">
        <v>40945</v>
      </c>
      <c r="B2774" s="6">
        <v>2504.3220000000001</v>
      </c>
    </row>
    <row r="2775" spans="1:2" x14ac:dyDescent="0.4">
      <c r="A2775" s="5">
        <v>40942</v>
      </c>
      <c r="B2775" s="6">
        <v>2506.09</v>
      </c>
    </row>
    <row r="2776" spans="1:2" x14ac:dyDescent="0.4">
      <c r="A2776" s="5">
        <v>40941</v>
      </c>
      <c r="B2776" s="6">
        <v>2486.2379999999998</v>
      </c>
    </row>
    <row r="2777" spans="1:2" x14ac:dyDescent="0.4">
      <c r="A2777" s="5">
        <v>40940</v>
      </c>
      <c r="B2777" s="6">
        <v>2428.9940000000001</v>
      </c>
    </row>
    <row r="2778" spans="1:2" x14ac:dyDescent="0.4">
      <c r="A2778" s="5">
        <v>40939</v>
      </c>
      <c r="B2778" s="6">
        <v>2464.2600000000002</v>
      </c>
    </row>
    <row r="2779" spans="1:2" x14ac:dyDescent="0.4">
      <c r="A2779" s="5">
        <v>40938</v>
      </c>
      <c r="B2779" s="6">
        <v>2460.7199999999998</v>
      </c>
    </row>
    <row r="2780" spans="1:2" x14ac:dyDescent="0.4">
      <c r="A2780" s="5">
        <v>40928</v>
      </c>
      <c r="B2780" s="6">
        <v>2504.0859999999998</v>
      </c>
    </row>
    <row r="2781" spans="1:2" x14ac:dyDescent="0.4">
      <c r="A2781" s="5">
        <v>40927</v>
      </c>
      <c r="B2781" s="6">
        <v>2468.35</v>
      </c>
    </row>
    <row r="2782" spans="1:2" x14ac:dyDescent="0.4">
      <c r="A2782" s="5">
        <v>40926</v>
      </c>
      <c r="B2782" s="6">
        <v>2422.1889999999999</v>
      </c>
    </row>
    <row r="2783" spans="1:2" x14ac:dyDescent="0.4">
      <c r="A2783" s="5">
        <v>40925</v>
      </c>
      <c r="B2783" s="6">
        <v>2460.6010000000001</v>
      </c>
    </row>
    <row r="2784" spans="1:2" x14ac:dyDescent="0.4">
      <c r="A2784" s="5">
        <v>40924</v>
      </c>
      <c r="B2784" s="6">
        <v>2345.6489999999999</v>
      </c>
    </row>
    <row r="2785" spans="1:3" x14ac:dyDescent="0.4">
      <c r="A2785" s="5">
        <v>40921</v>
      </c>
      <c r="B2785" s="6">
        <v>2394.3339999999998</v>
      </c>
    </row>
    <row r="2786" spans="1:3" x14ac:dyDescent="0.4">
      <c r="A2786" s="5">
        <v>40920</v>
      </c>
      <c r="B2786" s="6">
        <v>2435.2190000000001</v>
      </c>
    </row>
    <row r="2787" spans="1:3" x14ac:dyDescent="0.4">
      <c r="A2787" s="5">
        <v>40919</v>
      </c>
      <c r="B2787" s="6">
        <v>2435.6080000000002</v>
      </c>
    </row>
    <row r="2788" spans="1:3" x14ac:dyDescent="0.4">
      <c r="A2788" s="5">
        <v>40918</v>
      </c>
      <c r="B2788" s="6">
        <v>2447.3490000000002</v>
      </c>
    </row>
    <row r="2789" spans="1:3" x14ac:dyDescent="0.4">
      <c r="A2789" s="5">
        <v>40917</v>
      </c>
      <c r="B2789" s="6">
        <v>2368.5700000000002</v>
      </c>
    </row>
    <row r="2790" spans="1:3" x14ac:dyDescent="0.4">
      <c r="A2790" s="5">
        <v>40914</v>
      </c>
      <c r="B2790" s="6">
        <v>2290.6010000000001</v>
      </c>
    </row>
    <row r="2791" spans="1:3" x14ac:dyDescent="0.4">
      <c r="A2791" s="5">
        <v>40913</v>
      </c>
      <c r="B2791" s="6">
        <v>2276.3850000000002</v>
      </c>
    </row>
    <row r="2792" spans="1:3" x14ac:dyDescent="0.4">
      <c r="A2792" s="5">
        <v>40912</v>
      </c>
      <c r="B2792" s="6">
        <v>2298.7530000000002</v>
      </c>
    </row>
    <row r="2793" spans="1:3" x14ac:dyDescent="0.4">
      <c r="A2793" s="5"/>
      <c r="B2793" s="6"/>
      <c r="C2793" s="3"/>
    </row>
    <row r="2794" spans="1:3" x14ac:dyDescent="0.4">
      <c r="A2794" s="7" t="s">
        <v>2</v>
      </c>
      <c r="B2794" s="8"/>
      <c r="C2794" s="3"/>
    </row>
    <row r="2795" spans="1:3" x14ac:dyDescent="0.4">
      <c r="A2795" s="5"/>
      <c r="B2795" s="8"/>
      <c r="C2795" s="3"/>
    </row>
    <row r="2796" spans="1:3" x14ac:dyDescent="0.4">
      <c r="A2796" s="5"/>
      <c r="B2796" s="8"/>
      <c r="C2796" s="3"/>
    </row>
    <row r="2797" spans="1:3" x14ac:dyDescent="0.4">
      <c r="A2797" s="5"/>
      <c r="B2797" s="8"/>
      <c r="C2797" s="3"/>
    </row>
    <row r="2798" spans="1:3" x14ac:dyDescent="0.4">
      <c r="A2798" s="5"/>
      <c r="B2798" s="8"/>
      <c r="C2798" s="3"/>
    </row>
    <row r="2799" spans="1:3" x14ac:dyDescent="0.4">
      <c r="A2799" s="5"/>
      <c r="B2799" s="8"/>
      <c r="C2799" s="3"/>
    </row>
    <row r="2800" spans="1:3" x14ac:dyDescent="0.4">
      <c r="A2800" s="5"/>
      <c r="B2800" s="8"/>
      <c r="C2800" s="3"/>
    </row>
    <row r="2801" spans="1:3" x14ac:dyDescent="0.4">
      <c r="A2801" s="5"/>
      <c r="B2801" s="8"/>
      <c r="C2801" s="3"/>
    </row>
    <row r="2802" spans="1:3" x14ac:dyDescent="0.4">
      <c r="A2802" s="5"/>
      <c r="B2802" s="8"/>
      <c r="C2802" s="3"/>
    </row>
  </sheetData>
  <phoneticPr fontId="2" type="noConversion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FFB23-FA78-4126-A246-A3F894DBD6E0}">
  <dimension ref="A1:C2802"/>
  <sheetViews>
    <sheetView workbookViewId="0">
      <selection activeCell="B1" sqref="B1"/>
    </sheetView>
  </sheetViews>
  <sheetFormatPr defaultColWidth="9" defaultRowHeight="13.9" x14ac:dyDescent="0.4"/>
  <cols>
    <col min="1" max="1" width="10.53125" style="9" customWidth="1"/>
    <col min="2" max="2" width="9.9296875" style="10" customWidth="1"/>
    <col min="3" max="16384" width="9" style="4"/>
  </cols>
  <sheetData>
    <row r="1" spans="1:3" x14ac:dyDescent="0.4">
      <c r="A1" s="1" t="s">
        <v>0</v>
      </c>
      <c r="B1" s="2" t="s">
        <v>1</v>
      </c>
      <c r="C1" s="3"/>
    </row>
    <row r="2" spans="1:3" x14ac:dyDescent="0.4">
      <c r="A2" s="5">
        <v>45107</v>
      </c>
      <c r="B2" s="6">
        <v>231.9443</v>
      </c>
    </row>
    <row r="3" spans="1:3" x14ac:dyDescent="0.4">
      <c r="A3" s="5">
        <v>45106</v>
      </c>
      <c r="B3" s="6">
        <v>231.72020000000001</v>
      </c>
    </row>
    <row r="4" spans="1:3" x14ac:dyDescent="0.4">
      <c r="A4" s="5">
        <v>45105</v>
      </c>
      <c r="B4" s="6">
        <v>231.67930000000001</v>
      </c>
    </row>
    <row r="5" spans="1:3" x14ac:dyDescent="0.4">
      <c r="A5" s="5">
        <v>45104</v>
      </c>
      <c r="B5" s="6">
        <v>231.51249999999999</v>
      </c>
    </row>
    <row r="6" spans="1:3" x14ac:dyDescent="0.4">
      <c r="A6" s="5">
        <v>45103</v>
      </c>
      <c r="B6" s="6">
        <v>231.5926</v>
      </c>
    </row>
    <row r="7" spans="1:3" x14ac:dyDescent="0.4">
      <c r="A7" s="5">
        <v>45098</v>
      </c>
      <c r="B7" s="6">
        <v>231.44550000000001</v>
      </c>
    </row>
    <row r="8" spans="1:3" x14ac:dyDescent="0.4">
      <c r="A8" s="5">
        <v>45097</v>
      </c>
      <c r="B8" s="6">
        <v>231.31360000000001</v>
      </c>
    </row>
    <row r="9" spans="1:3" x14ac:dyDescent="0.4">
      <c r="A9" s="5">
        <v>45096</v>
      </c>
      <c r="B9" s="6">
        <v>231.25980000000001</v>
      </c>
    </row>
    <row r="10" spans="1:3" x14ac:dyDescent="0.4">
      <c r="A10" s="5">
        <v>45093</v>
      </c>
      <c r="B10" s="6">
        <v>231.3811</v>
      </c>
    </row>
    <row r="11" spans="1:3" x14ac:dyDescent="0.4">
      <c r="A11" s="5">
        <v>45092</v>
      </c>
      <c r="B11" s="6">
        <v>231.5592</v>
      </c>
    </row>
    <row r="12" spans="1:3" x14ac:dyDescent="0.4">
      <c r="A12" s="5">
        <v>45091</v>
      </c>
      <c r="B12" s="6">
        <v>231.7869</v>
      </c>
    </row>
    <row r="13" spans="1:3" x14ac:dyDescent="0.4">
      <c r="A13" s="5">
        <v>45090</v>
      </c>
      <c r="B13" s="6">
        <v>231.66480000000001</v>
      </c>
    </row>
    <row r="14" spans="1:3" x14ac:dyDescent="0.4">
      <c r="A14" s="5">
        <v>45089</v>
      </c>
      <c r="B14" s="6">
        <v>231.2604</v>
      </c>
    </row>
    <row r="15" spans="1:3" x14ac:dyDescent="0.4">
      <c r="A15" s="5">
        <v>45086</v>
      </c>
      <c r="B15" s="6">
        <v>231.15860000000001</v>
      </c>
    </row>
    <row r="16" spans="1:3" x14ac:dyDescent="0.4">
      <c r="A16" s="5">
        <v>45085</v>
      </c>
      <c r="B16" s="6">
        <v>231.0256</v>
      </c>
    </row>
    <row r="17" spans="1:2" x14ac:dyDescent="0.4">
      <c r="A17" s="5">
        <v>45084</v>
      </c>
      <c r="B17" s="6">
        <v>231.04820000000001</v>
      </c>
    </row>
    <row r="18" spans="1:2" x14ac:dyDescent="0.4">
      <c r="A18" s="5">
        <v>45083</v>
      </c>
      <c r="B18" s="6">
        <v>230.93459999999999</v>
      </c>
    </row>
    <row r="19" spans="1:2" x14ac:dyDescent="0.4">
      <c r="A19" s="5">
        <v>45082</v>
      </c>
      <c r="B19" s="6">
        <v>230.8227</v>
      </c>
    </row>
    <row r="20" spans="1:2" x14ac:dyDescent="0.4">
      <c r="A20" s="5">
        <v>45079</v>
      </c>
      <c r="B20" s="6">
        <v>230.74449999999999</v>
      </c>
    </row>
    <row r="21" spans="1:2" x14ac:dyDescent="0.4">
      <c r="A21" s="5">
        <v>45078</v>
      </c>
      <c r="B21" s="6">
        <v>230.84649999999999</v>
      </c>
    </row>
    <row r="22" spans="1:2" x14ac:dyDescent="0.4">
      <c r="A22" s="5">
        <v>45077</v>
      </c>
      <c r="B22" s="6">
        <v>230.67009999999999</v>
      </c>
    </row>
    <row r="23" spans="1:2" x14ac:dyDescent="0.4">
      <c r="A23" s="5">
        <v>45076</v>
      </c>
      <c r="B23" s="6">
        <v>230.59450000000001</v>
      </c>
    </row>
    <row r="24" spans="1:2" x14ac:dyDescent="0.4">
      <c r="A24" s="5">
        <v>45075</v>
      </c>
      <c r="B24" s="6">
        <v>230.50569999999999</v>
      </c>
    </row>
    <row r="25" spans="1:2" x14ac:dyDescent="0.4">
      <c r="A25" s="5">
        <v>45072</v>
      </c>
      <c r="B25" s="6">
        <v>230.43600000000001</v>
      </c>
    </row>
    <row r="26" spans="1:2" x14ac:dyDescent="0.4">
      <c r="A26" s="5">
        <v>45071</v>
      </c>
      <c r="B26" s="6">
        <v>230.50530000000001</v>
      </c>
    </row>
    <row r="27" spans="1:2" x14ac:dyDescent="0.4">
      <c r="A27" s="5">
        <v>45070</v>
      </c>
      <c r="B27" s="6">
        <v>230.56630000000001</v>
      </c>
    </row>
    <row r="28" spans="1:2" x14ac:dyDescent="0.4">
      <c r="A28" s="5">
        <v>45069</v>
      </c>
      <c r="B28" s="6">
        <v>230.6028</v>
      </c>
    </row>
    <row r="29" spans="1:2" x14ac:dyDescent="0.4">
      <c r="A29" s="5">
        <v>45068</v>
      </c>
      <c r="B29" s="6">
        <v>230.37799999999999</v>
      </c>
    </row>
    <row r="30" spans="1:2" x14ac:dyDescent="0.4">
      <c r="A30" s="5">
        <v>45065</v>
      </c>
      <c r="B30" s="6">
        <v>230.2424</v>
      </c>
    </row>
    <row r="31" spans="1:2" x14ac:dyDescent="0.4">
      <c r="A31" s="5">
        <v>45064</v>
      </c>
      <c r="B31" s="6">
        <v>230.1728</v>
      </c>
    </row>
    <row r="32" spans="1:2" x14ac:dyDescent="0.4">
      <c r="A32" s="5">
        <v>45063</v>
      </c>
      <c r="B32" s="6">
        <v>230.21709999999999</v>
      </c>
    </row>
    <row r="33" spans="1:2" x14ac:dyDescent="0.4">
      <c r="A33" s="5">
        <v>45062</v>
      </c>
      <c r="B33" s="6">
        <v>230.22460000000001</v>
      </c>
    </row>
    <row r="34" spans="1:2" x14ac:dyDescent="0.4">
      <c r="A34" s="5">
        <v>45061</v>
      </c>
      <c r="B34" s="6">
        <v>230.1695</v>
      </c>
    </row>
    <row r="35" spans="1:2" x14ac:dyDescent="0.4">
      <c r="A35" s="5">
        <v>45058</v>
      </c>
      <c r="B35" s="6">
        <v>230.07640000000001</v>
      </c>
    </row>
    <row r="36" spans="1:2" x14ac:dyDescent="0.4">
      <c r="A36" s="5">
        <v>45057</v>
      </c>
      <c r="B36" s="6">
        <v>230.07509999999999</v>
      </c>
    </row>
    <row r="37" spans="1:2" x14ac:dyDescent="0.4">
      <c r="A37" s="5">
        <v>45056</v>
      </c>
      <c r="B37" s="6">
        <v>229.851</v>
      </c>
    </row>
    <row r="38" spans="1:2" x14ac:dyDescent="0.4">
      <c r="A38" s="5">
        <v>45055</v>
      </c>
      <c r="B38" s="6">
        <v>229.64689999999999</v>
      </c>
    </row>
    <row r="39" spans="1:2" x14ac:dyDescent="0.4">
      <c r="A39" s="5">
        <v>45054</v>
      </c>
      <c r="B39" s="6">
        <v>229.4983</v>
      </c>
    </row>
    <row r="40" spans="1:2" x14ac:dyDescent="0.4">
      <c r="A40" s="5">
        <v>45051</v>
      </c>
      <c r="B40" s="6">
        <v>229.52590000000001</v>
      </c>
    </row>
    <row r="41" spans="1:2" x14ac:dyDescent="0.4">
      <c r="A41" s="5">
        <v>45050</v>
      </c>
      <c r="B41" s="6">
        <v>229.2295</v>
      </c>
    </row>
    <row r="42" spans="1:2" x14ac:dyDescent="0.4">
      <c r="A42" s="5">
        <v>45044</v>
      </c>
      <c r="B42" s="6">
        <v>228.82980000000001</v>
      </c>
    </row>
    <row r="43" spans="1:2" x14ac:dyDescent="0.4">
      <c r="A43" s="5">
        <v>45043</v>
      </c>
      <c r="B43" s="6">
        <v>228.80690000000001</v>
      </c>
    </row>
    <row r="44" spans="1:2" x14ac:dyDescent="0.4">
      <c r="A44" s="5">
        <v>45042</v>
      </c>
      <c r="B44" s="6">
        <v>228.61160000000001</v>
      </c>
    </row>
    <row r="45" spans="1:2" x14ac:dyDescent="0.4">
      <c r="A45" s="5">
        <v>45041</v>
      </c>
      <c r="B45" s="6">
        <v>228.5222</v>
      </c>
    </row>
    <row r="46" spans="1:2" x14ac:dyDescent="0.4">
      <c r="A46" s="5">
        <v>45040</v>
      </c>
      <c r="B46" s="6">
        <v>228.49299999999999</v>
      </c>
    </row>
    <row r="47" spans="1:2" x14ac:dyDescent="0.4">
      <c r="A47" s="5">
        <v>45037</v>
      </c>
      <c r="B47" s="6">
        <v>228.33359999999999</v>
      </c>
    </row>
    <row r="48" spans="1:2" x14ac:dyDescent="0.4">
      <c r="A48" s="5">
        <v>45036</v>
      </c>
      <c r="B48" s="6">
        <v>228.27440000000001</v>
      </c>
    </row>
    <row r="49" spans="1:2" x14ac:dyDescent="0.4">
      <c r="A49" s="5">
        <v>45035</v>
      </c>
      <c r="B49" s="6">
        <v>228.22630000000001</v>
      </c>
    </row>
    <row r="50" spans="1:2" x14ac:dyDescent="0.4">
      <c r="A50" s="5">
        <v>45034</v>
      </c>
      <c r="B50" s="6">
        <v>228.09960000000001</v>
      </c>
    </row>
    <row r="51" spans="1:2" x14ac:dyDescent="0.4">
      <c r="A51" s="5">
        <v>45033</v>
      </c>
      <c r="B51" s="6">
        <v>228.0316</v>
      </c>
    </row>
    <row r="52" spans="1:2" x14ac:dyDescent="0.4">
      <c r="A52" s="5">
        <v>45030</v>
      </c>
      <c r="B52" s="6">
        <v>228.02160000000001</v>
      </c>
    </row>
    <row r="53" spans="1:2" x14ac:dyDescent="0.4">
      <c r="A53" s="5">
        <v>45029</v>
      </c>
      <c r="B53" s="6">
        <v>228.0044</v>
      </c>
    </row>
    <row r="54" spans="1:2" x14ac:dyDescent="0.4">
      <c r="A54" s="5">
        <v>45028</v>
      </c>
      <c r="B54" s="6">
        <v>227.9914</v>
      </c>
    </row>
    <row r="55" spans="1:2" x14ac:dyDescent="0.4">
      <c r="A55" s="5">
        <v>45027</v>
      </c>
      <c r="B55" s="6">
        <v>227.8535</v>
      </c>
    </row>
    <row r="56" spans="1:2" x14ac:dyDescent="0.4">
      <c r="A56" s="5">
        <v>45026</v>
      </c>
      <c r="B56" s="6">
        <v>227.68960000000001</v>
      </c>
    </row>
    <row r="57" spans="1:2" x14ac:dyDescent="0.4">
      <c r="A57" s="5">
        <v>45023</v>
      </c>
      <c r="B57" s="6">
        <v>227.67439999999999</v>
      </c>
    </row>
    <row r="58" spans="1:2" x14ac:dyDescent="0.4">
      <c r="A58" s="5">
        <v>45022</v>
      </c>
      <c r="B58" s="6">
        <v>227.5538</v>
      </c>
    </row>
    <row r="59" spans="1:2" x14ac:dyDescent="0.4">
      <c r="A59" s="5">
        <v>45020</v>
      </c>
      <c r="B59" s="6">
        <v>227.5181</v>
      </c>
    </row>
    <row r="60" spans="1:2" x14ac:dyDescent="0.4">
      <c r="A60" s="5">
        <v>45019</v>
      </c>
      <c r="B60" s="6">
        <v>227.51740000000001</v>
      </c>
    </row>
    <row r="61" spans="1:2" x14ac:dyDescent="0.4">
      <c r="A61" s="5">
        <v>45016</v>
      </c>
      <c r="B61" s="6">
        <v>227.4392</v>
      </c>
    </row>
    <row r="62" spans="1:2" x14ac:dyDescent="0.4">
      <c r="A62" s="5">
        <v>45015</v>
      </c>
      <c r="B62" s="6">
        <v>227.3561</v>
      </c>
    </row>
    <row r="63" spans="1:2" x14ac:dyDescent="0.4">
      <c r="A63" s="5">
        <v>45014</v>
      </c>
      <c r="B63" s="6">
        <v>227.3476</v>
      </c>
    </row>
    <row r="64" spans="1:2" x14ac:dyDescent="0.4">
      <c r="A64" s="5">
        <v>45013</v>
      </c>
      <c r="B64" s="6">
        <v>227.35679999999999</v>
      </c>
    </row>
    <row r="65" spans="1:2" x14ac:dyDescent="0.4">
      <c r="A65" s="5">
        <v>45012</v>
      </c>
      <c r="B65" s="6">
        <v>227.3193</v>
      </c>
    </row>
    <row r="66" spans="1:2" x14ac:dyDescent="0.4">
      <c r="A66" s="5">
        <v>45009</v>
      </c>
      <c r="B66" s="6">
        <v>227.1534</v>
      </c>
    </row>
    <row r="67" spans="1:2" x14ac:dyDescent="0.4">
      <c r="A67" s="5">
        <v>45008</v>
      </c>
      <c r="B67" s="6">
        <v>227.23179999999999</v>
      </c>
    </row>
    <row r="68" spans="1:2" x14ac:dyDescent="0.4">
      <c r="A68" s="5">
        <v>45007</v>
      </c>
      <c r="B68" s="6">
        <v>227.1729</v>
      </c>
    </row>
    <row r="69" spans="1:2" x14ac:dyDescent="0.4">
      <c r="A69" s="5">
        <v>45006</v>
      </c>
      <c r="B69" s="6">
        <v>227.19130000000001</v>
      </c>
    </row>
    <row r="70" spans="1:2" x14ac:dyDescent="0.4">
      <c r="A70" s="5">
        <v>45005</v>
      </c>
      <c r="B70" s="6">
        <v>227.17240000000001</v>
      </c>
    </row>
    <row r="71" spans="1:2" x14ac:dyDescent="0.4">
      <c r="A71" s="5">
        <v>45002</v>
      </c>
      <c r="B71" s="6">
        <v>226.92689999999999</v>
      </c>
    </row>
    <row r="72" spans="1:2" x14ac:dyDescent="0.4">
      <c r="A72" s="5">
        <v>45001</v>
      </c>
      <c r="B72" s="6">
        <v>226.8013</v>
      </c>
    </row>
    <row r="73" spans="1:2" x14ac:dyDescent="0.4">
      <c r="A73" s="5">
        <v>45000</v>
      </c>
      <c r="B73" s="6">
        <v>226.77420000000001</v>
      </c>
    </row>
    <row r="74" spans="1:2" x14ac:dyDescent="0.4">
      <c r="A74" s="5">
        <v>44999</v>
      </c>
      <c r="B74" s="6">
        <v>226.768</v>
      </c>
    </row>
    <row r="75" spans="1:2" x14ac:dyDescent="0.4">
      <c r="A75" s="5">
        <v>44998</v>
      </c>
      <c r="B75" s="6">
        <v>226.70580000000001</v>
      </c>
    </row>
    <row r="76" spans="1:2" x14ac:dyDescent="0.4">
      <c r="A76" s="5">
        <v>44995</v>
      </c>
      <c r="B76" s="6">
        <v>226.6112</v>
      </c>
    </row>
    <row r="77" spans="1:2" x14ac:dyDescent="0.4">
      <c r="A77" s="5">
        <v>44994</v>
      </c>
      <c r="B77" s="6">
        <v>226.53899999999999</v>
      </c>
    </row>
    <row r="78" spans="1:2" x14ac:dyDescent="0.4">
      <c r="A78" s="5">
        <v>44993</v>
      </c>
      <c r="B78" s="6">
        <v>226.47739999999999</v>
      </c>
    </row>
    <row r="79" spans="1:2" x14ac:dyDescent="0.4">
      <c r="A79" s="5">
        <v>44992</v>
      </c>
      <c r="B79" s="6">
        <v>226.41380000000001</v>
      </c>
    </row>
    <row r="80" spans="1:2" x14ac:dyDescent="0.4">
      <c r="A80" s="5">
        <v>44991</v>
      </c>
      <c r="B80" s="6">
        <v>226.3271</v>
      </c>
    </row>
    <row r="81" spans="1:2" x14ac:dyDescent="0.4">
      <c r="A81" s="5">
        <v>44988</v>
      </c>
      <c r="B81" s="6">
        <v>226.06890000000001</v>
      </c>
    </row>
    <row r="82" spans="1:2" x14ac:dyDescent="0.4">
      <c r="A82" s="5">
        <v>44987</v>
      </c>
      <c r="B82" s="6">
        <v>226.11709999999999</v>
      </c>
    </row>
    <row r="83" spans="1:2" x14ac:dyDescent="0.4">
      <c r="A83" s="5">
        <v>44986</v>
      </c>
      <c r="B83" s="6">
        <v>226.12729999999999</v>
      </c>
    </row>
    <row r="84" spans="1:2" x14ac:dyDescent="0.4">
      <c r="A84" s="5">
        <v>44985</v>
      </c>
      <c r="B84" s="6">
        <v>226.06960000000001</v>
      </c>
    </row>
    <row r="85" spans="1:2" x14ac:dyDescent="0.4">
      <c r="A85" s="5">
        <v>44984</v>
      </c>
      <c r="B85" s="6">
        <v>226.07509999999999</v>
      </c>
    </row>
    <row r="86" spans="1:2" x14ac:dyDescent="0.4">
      <c r="A86" s="5">
        <v>44981</v>
      </c>
      <c r="B86" s="6">
        <v>226.00450000000001</v>
      </c>
    </row>
    <row r="87" spans="1:2" x14ac:dyDescent="0.4">
      <c r="A87" s="5">
        <v>44980</v>
      </c>
      <c r="B87" s="6">
        <v>226.02539999999999</v>
      </c>
    </row>
    <row r="88" spans="1:2" x14ac:dyDescent="0.4">
      <c r="A88" s="5">
        <v>44979</v>
      </c>
      <c r="B88" s="6">
        <v>226.02440000000001</v>
      </c>
    </row>
    <row r="89" spans="1:2" x14ac:dyDescent="0.4">
      <c r="A89" s="5">
        <v>44978</v>
      </c>
      <c r="B89" s="6">
        <v>225.9479</v>
      </c>
    </row>
    <row r="90" spans="1:2" x14ac:dyDescent="0.4">
      <c r="A90" s="5">
        <v>44977</v>
      </c>
      <c r="B90" s="6">
        <v>226.01349999999999</v>
      </c>
    </row>
    <row r="91" spans="1:2" x14ac:dyDescent="0.4">
      <c r="A91" s="5">
        <v>44974</v>
      </c>
      <c r="B91" s="6">
        <v>226.1277</v>
      </c>
    </row>
    <row r="92" spans="1:2" x14ac:dyDescent="0.4">
      <c r="A92" s="5">
        <v>44973</v>
      </c>
      <c r="B92" s="6">
        <v>226.1156</v>
      </c>
    </row>
    <row r="93" spans="1:2" x14ac:dyDescent="0.4">
      <c r="A93" s="5">
        <v>44972</v>
      </c>
      <c r="B93" s="6">
        <v>226.0667</v>
      </c>
    </row>
    <row r="94" spans="1:2" x14ac:dyDescent="0.4">
      <c r="A94" s="5">
        <v>44971</v>
      </c>
      <c r="B94" s="6">
        <v>226.01589999999999</v>
      </c>
    </row>
    <row r="95" spans="1:2" x14ac:dyDescent="0.4">
      <c r="A95" s="5">
        <v>44970</v>
      </c>
      <c r="B95" s="6">
        <v>225.9744</v>
      </c>
    </row>
    <row r="96" spans="1:2" x14ac:dyDescent="0.4">
      <c r="A96" s="5">
        <v>44967</v>
      </c>
      <c r="B96" s="6">
        <v>225.8973</v>
      </c>
    </row>
    <row r="97" spans="1:2" x14ac:dyDescent="0.4">
      <c r="A97" s="5">
        <v>44966</v>
      </c>
      <c r="B97" s="6">
        <v>225.84270000000001</v>
      </c>
    </row>
    <row r="98" spans="1:2" x14ac:dyDescent="0.4">
      <c r="A98" s="5">
        <v>44965</v>
      </c>
      <c r="B98" s="6">
        <v>225.80789999999999</v>
      </c>
    </row>
    <row r="99" spans="1:2" x14ac:dyDescent="0.4">
      <c r="A99" s="5">
        <v>44964</v>
      </c>
      <c r="B99" s="6">
        <v>225.7655</v>
      </c>
    </row>
    <row r="100" spans="1:2" x14ac:dyDescent="0.4">
      <c r="A100" s="5">
        <v>44963</v>
      </c>
      <c r="B100" s="6">
        <v>225.7516</v>
      </c>
    </row>
    <row r="101" spans="1:2" x14ac:dyDescent="0.4">
      <c r="A101" s="5">
        <v>44960</v>
      </c>
      <c r="B101" s="6">
        <v>225.703</v>
      </c>
    </row>
    <row r="102" spans="1:2" x14ac:dyDescent="0.4">
      <c r="A102" s="5">
        <v>44959</v>
      </c>
      <c r="B102" s="6">
        <v>225.65539999999999</v>
      </c>
    </row>
    <row r="103" spans="1:2" x14ac:dyDescent="0.4">
      <c r="A103" s="5">
        <v>44958</v>
      </c>
      <c r="B103" s="6">
        <v>225.62799999999999</v>
      </c>
    </row>
    <row r="104" spans="1:2" x14ac:dyDescent="0.4">
      <c r="A104" s="5">
        <v>44957</v>
      </c>
      <c r="B104" s="6">
        <v>225.6113</v>
      </c>
    </row>
    <row r="105" spans="1:2" x14ac:dyDescent="0.4">
      <c r="A105" s="5">
        <v>44956</v>
      </c>
      <c r="B105" s="6">
        <v>225.55449999999999</v>
      </c>
    </row>
    <row r="106" spans="1:2" x14ac:dyDescent="0.4">
      <c r="A106" s="5">
        <v>44946</v>
      </c>
      <c r="B106" s="6">
        <v>225.2955</v>
      </c>
    </row>
    <row r="107" spans="1:2" x14ac:dyDescent="0.4">
      <c r="A107" s="5">
        <v>44945</v>
      </c>
      <c r="B107" s="6">
        <v>225.3141</v>
      </c>
    </row>
    <row r="108" spans="1:2" x14ac:dyDescent="0.4">
      <c r="A108" s="5">
        <v>44944</v>
      </c>
      <c r="B108" s="6">
        <v>225.35</v>
      </c>
    </row>
    <row r="109" spans="1:2" x14ac:dyDescent="0.4">
      <c r="A109" s="5">
        <v>44943</v>
      </c>
      <c r="B109" s="6">
        <v>225.41720000000001</v>
      </c>
    </row>
    <row r="110" spans="1:2" x14ac:dyDescent="0.4">
      <c r="A110" s="5">
        <v>44942</v>
      </c>
      <c r="B110" s="6">
        <v>225.4014</v>
      </c>
    </row>
    <row r="111" spans="1:2" x14ac:dyDescent="0.4">
      <c r="A111" s="5">
        <v>44939</v>
      </c>
      <c r="B111" s="6">
        <v>225.565</v>
      </c>
    </row>
    <row r="112" spans="1:2" x14ac:dyDescent="0.4">
      <c r="A112" s="5">
        <v>44938</v>
      </c>
      <c r="B112" s="6">
        <v>225.61879999999999</v>
      </c>
    </row>
    <row r="113" spans="1:2" x14ac:dyDescent="0.4">
      <c r="A113" s="5">
        <v>44937</v>
      </c>
      <c r="B113" s="6">
        <v>225.59039999999999</v>
      </c>
    </row>
    <row r="114" spans="1:2" x14ac:dyDescent="0.4">
      <c r="A114" s="5">
        <v>44936</v>
      </c>
      <c r="B114" s="6">
        <v>225.5746</v>
      </c>
    </row>
    <row r="115" spans="1:2" x14ac:dyDescent="0.4">
      <c r="A115" s="5">
        <v>44935</v>
      </c>
      <c r="B115" s="6">
        <v>225.6756</v>
      </c>
    </row>
    <row r="116" spans="1:2" x14ac:dyDescent="0.4">
      <c r="A116" s="5">
        <v>44932</v>
      </c>
      <c r="B116" s="6">
        <v>225.56809999999999</v>
      </c>
    </row>
    <row r="117" spans="1:2" x14ac:dyDescent="0.4">
      <c r="A117" s="5">
        <v>44931</v>
      </c>
      <c r="B117" s="6">
        <v>225.67259999999999</v>
      </c>
    </row>
    <row r="118" spans="1:2" x14ac:dyDescent="0.4">
      <c r="A118" s="5">
        <v>44930</v>
      </c>
      <c r="B118" s="6">
        <v>225.62110000000001</v>
      </c>
    </row>
    <row r="119" spans="1:2" x14ac:dyDescent="0.4">
      <c r="A119" s="5">
        <v>44929</v>
      </c>
      <c r="B119" s="6">
        <v>225.41579999999999</v>
      </c>
    </row>
    <row r="120" spans="1:2" x14ac:dyDescent="0.4">
      <c r="A120" s="5">
        <v>44925</v>
      </c>
      <c r="B120" s="6">
        <v>225.2405</v>
      </c>
    </row>
    <row r="121" spans="1:2" x14ac:dyDescent="0.4">
      <c r="A121" s="5">
        <v>44924</v>
      </c>
      <c r="B121" s="6">
        <v>225.11189999999999</v>
      </c>
    </row>
    <row r="122" spans="1:2" x14ac:dyDescent="0.4">
      <c r="A122" s="5">
        <v>44923</v>
      </c>
      <c r="B122" s="6">
        <v>224.88800000000001</v>
      </c>
    </row>
    <row r="123" spans="1:2" x14ac:dyDescent="0.4">
      <c r="A123" s="5">
        <v>44922</v>
      </c>
      <c r="B123" s="6">
        <v>224.92240000000001</v>
      </c>
    </row>
    <row r="124" spans="1:2" x14ac:dyDescent="0.4">
      <c r="A124" s="5">
        <v>44921</v>
      </c>
      <c r="B124" s="6">
        <v>225.0334</v>
      </c>
    </row>
    <row r="125" spans="1:2" x14ac:dyDescent="0.4">
      <c r="A125" s="5">
        <v>44918</v>
      </c>
      <c r="B125" s="6">
        <v>225.0128</v>
      </c>
    </row>
    <row r="126" spans="1:2" x14ac:dyDescent="0.4">
      <c r="A126" s="5">
        <v>44917</v>
      </c>
      <c r="B126" s="6">
        <v>224.8175</v>
      </c>
    </row>
    <row r="127" spans="1:2" x14ac:dyDescent="0.4">
      <c r="A127" s="5">
        <v>44916</v>
      </c>
      <c r="B127" s="6">
        <v>224.726</v>
      </c>
    </row>
    <row r="128" spans="1:2" x14ac:dyDescent="0.4">
      <c r="A128" s="5">
        <v>44915</v>
      </c>
      <c r="B128" s="6">
        <v>224.7148</v>
      </c>
    </row>
    <row r="129" spans="1:2" x14ac:dyDescent="0.4">
      <c r="A129" s="5">
        <v>44914</v>
      </c>
      <c r="B129" s="6">
        <v>224.6748</v>
      </c>
    </row>
    <row r="130" spans="1:2" x14ac:dyDescent="0.4">
      <c r="A130" s="5">
        <v>44911</v>
      </c>
      <c r="B130" s="6">
        <v>224.41829999999999</v>
      </c>
    </row>
    <row r="131" spans="1:2" x14ac:dyDescent="0.4">
      <c r="A131" s="5">
        <v>44910</v>
      </c>
      <c r="B131" s="6">
        <v>224.42850000000001</v>
      </c>
    </row>
    <row r="132" spans="1:2" x14ac:dyDescent="0.4">
      <c r="A132" s="5">
        <v>44909</v>
      </c>
      <c r="B132" s="6">
        <v>224.3802</v>
      </c>
    </row>
    <row r="133" spans="1:2" x14ac:dyDescent="0.4">
      <c r="A133" s="5">
        <v>44908</v>
      </c>
      <c r="B133" s="6">
        <v>224.20509999999999</v>
      </c>
    </row>
    <row r="134" spans="1:2" x14ac:dyDescent="0.4">
      <c r="A134" s="5">
        <v>44907</v>
      </c>
      <c r="B134" s="6">
        <v>224.51009999999999</v>
      </c>
    </row>
    <row r="135" spans="1:2" x14ac:dyDescent="0.4">
      <c r="A135" s="5">
        <v>44904</v>
      </c>
      <c r="B135" s="6">
        <v>224.50190000000001</v>
      </c>
    </row>
    <row r="136" spans="1:2" x14ac:dyDescent="0.4">
      <c r="A136" s="5">
        <v>44903</v>
      </c>
      <c r="B136" s="6">
        <v>224.6413</v>
      </c>
    </row>
    <row r="137" spans="1:2" x14ac:dyDescent="0.4">
      <c r="A137" s="5">
        <v>44902</v>
      </c>
      <c r="B137" s="6">
        <v>224.59829999999999</v>
      </c>
    </row>
    <row r="138" spans="1:2" x14ac:dyDescent="0.4">
      <c r="A138" s="5">
        <v>44901</v>
      </c>
      <c r="B138" s="6">
        <v>224.59469999999999</v>
      </c>
    </row>
    <row r="139" spans="1:2" x14ac:dyDescent="0.4">
      <c r="A139" s="5">
        <v>44900</v>
      </c>
      <c r="B139" s="6">
        <v>224.86359999999999</v>
      </c>
    </row>
    <row r="140" spans="1:2" x14ac:dyDescent="0.4">
      <c r="A140" s="5">
        <v>44897</v>
      </c>
      <c r="B140" s="6">
        <v>224.9384</v>
      </c>
    </row>
    <row r="141" spans="1:2" x14ac:dyDescent="0.4">
      <c r="A141" s="5">
        <v>44896</v>
      </c>
      <c r="B141" s="6">
        <v>224.88159999999999</v>
      </c>
    </row>
    <row r="142" spans="1:2" x14ac:dyDescent="0.4">
      <c r="A142" s="5">
        <v>44895</v>
      </c>
      <c r="B142" s="6">
        <v>224.87479999999999</v>
      </c>
    </row>
    <row r="143" spans="1:2" x14ac:dyDescent="0.4">
      <c r="A143" s="5">
        <v>44894</v>
      </c>
      <c r="B143" s="6">
        <v>224.898</v>
      </c>
    </row>
    <row r="144" spans="1:2" x14ac:dyDescent="0.4">
      <c r="A144" s="5">
        <v>44893</v>
      </c>
      <c r="B144" s="6">
        <v>225.23699999999999</v>
      </c>
    </row>
    <row r="145" spans="1:2" x14ac:dyDescent="0.4">
      <c r="A145" s="5">
        <v>44890</v>
      </c>
      <c r="B145" s="6">
        <v>225.38589999999999</v>
      </c>
    </row>
    <row r="146" spans="1:2" x14ac:dyDescent="0.4">
      <c r="A146" s="5">
        <v>44889</v>
      </c>
      <c r="B146" s="6">
        <v>225.5788</v>
      </c>
    </row>
    <row r="147" spans="1:2" x14ac:dyDescent="0.4">
      <c r="A147" s="5">
        <v>44888</v>
      </c>
      <c r="B147" s="6">
        <v>225.34139999999999</v>
      </c>
    </row>
    <row r="148" spans="1:2" x14ac:dyDescent="0.4">
      <c r="A148" s="5">
        <v>44887</v>
      </c>
      <c r="B148" s="6">
        <v>225.12970000000001</v>
      </c>
    </row>
    <row r="149" spans="1:2" x14ac:dyDescent="0.4">
      <c r="A149" s="5">
        <v>44886</v>
      </c>
      <c r="B149" s="6">
        <v>225.136</v>
      </c>
    </row>
    <row r="150" spans="1:2" x14ac:dyDescent="0.4">
      <c r="A150" s="5">
        <v>44883</v>
      </c>
      <c r="B150" s="6">
        <v>224.9324</v>
      </c>
    </row>
    <row r="151" spans="1:2" x14ac:dyDescent="0.4">
      <c r="A151" s="5">
        <v>44882</v>
      </c>
      <c r="B151" s="6">
        <v>224.96100000000001</v>
      </c>
    </row>
    <row r="152" spans="1:2" x14ac:dyDescent="0.4">
      <c r="A152" s="5">
        <v>44881</v>
      </c>
      <c r="B152" s="6">
        <v>224.8639</v>
      </c>
    </row>
    <row r="153" spans="1:2" x14ac:dyDescent="0.4">
      <c r="A153" s="5">
        <v>44880</v>
      </c>
      <c r="B153" s="6">
        <v>225.2345</v>
      </c>
    </row>
    <row r="154" spans="1:2" x14ac:dyDescent="0.4">
      <c r="A154" s="5">
        <v>44879</v>
      </c>
      <c r="B154" s="6">
        <v>225.3083</v>
      </c>
    </row>
    <row r="155" spans="1:2" x14ac:dyDescent="0.4">
      <c r="A155" s="5">
        <v>44876</v>
      </c>
      <c r="B155" s="6">
        <v>226.2336</v>
      </c>
    </row>
    <row r="156" spans="1:2" x14ac:dyDescent="0.4">
      <c r="A156" s="5">
        <v>44875</v>
      </c>
      <c r="B156" s="6">
        <v>226.5239</v>
      </c>
    </row>
    <row r="157" spans="1:2" x14ac:dyDescent="0.4">
      <c r="A157" s="5">
        <v>44874</v>
      </c>
      <c r="B157" s="6">
        <v>226.59909999999999</v>
      </c>
    </row>
    <row r="158" spans="1:2" x14ac:dyDescent="0.4">
      <c r="A158" s="5">
        <v>44873</v>
      </c>
      <c r="B158" s="6">
        <v>226.6285</v>
      </c>
    </row>
    <row r="159" spans="1:2" x14ac:dyDescent="0.4">
      <c r="A159" s="5">
        <v>44872</v>
      </c>
      <c r="B159" s="6">
        <v>226.6549</v>
      </c>
    </row>
    <row r="160" spans="1:2" x14ac:dyDescent="0.4">
      <c r="A160" s="5">
        <v>44869</v>
      </c>
      <c r="B160" s="6">
        <v>226.64609999999999</v>
      </c>
    </row>
    <row r="161" spans="1:2" x14ac:dyDescent="0.4">
      <c r="A161" s="5">
        <v>44868</v>
      </c>
      <c r="B161" s="6">
        <v>226.71019999999999</v>
      </c>
    </row>
    <row r="162" spans="1:2" x14ac:dyDescent="0.4">
      <c r="A162" s="5">
        <v>44867</v>
      </c>
      <c r="B162" s="6">
        <v>226.7105</v>
      </c>
    </row>
    <row r="163" spans="1:2" x14ac:dyDescent="0.4">
      <c r="A163" s="5">
        <v>44866</v>
      </c>
      <c r="B163" s="6">
        <v>226.78399999999999</v>
      </c>
    </row>
    <row r="164" spans="1:2" x14ac:dyDescent="0.4">
      <c r="A164" s="5">
        <v>44865</v>
      </c>
      <c r="B164" s="6">
        <v>226.8689</v>
      </c>
    </row>
    <row r="165" spans="1:2" x14ac:dyDescent="0.4">
      <c r="A165" s="5">
        <v>44862</v>
      </c>
      <c r="B165" s="6">
        <v>226.72040000000001</v>
      </c>
    </row>
    <row r="166" spans="1:2" x14ac:dyDescent="0.4">
      <c r="A166" s="5">
        <v>44861</v>
      </c>
      <c r="B166" s="6">
        <v>226.59719999999999</v>
      </c>
    </row>
    <row r="167" spans="1:2" x14ac:dyDescent="0.4">
      <c r="A167" s="5">
        <v>44860</v>
      </c>
      <c r="B167" s="6">
        <v>226.435</v>
      </c>
    </row>
    <row r="168" spans="1:2" x14ac:dyDescent="0.4">
      <c r="A168" s="5">
        <v>44859</v>
      </c>
      <c r="B168" s="6">
        <v>226.40379999999999</v>
      </c>
    </row>
    <row r="169" spans="1:2" x14ac:dyDescent="0.4">
      <c r="A169" s="5">
        <v>44858</v>
      </c>
      <c r="B169" s="6">
        <v>226.4478</v>
      </c>
    </row>
    <row r="170" spans="1:2" x14ac:dyDescent="0.4">
      <c r="A170" s="5">
        <v>44855</v>
      </c>
      <c r="B170" s="6">
        <v>226.39429999999999</v>
      </c>
    </row>
    <row r="171" spans="1:2" x14ac:dyDescent="0.4">
      <c r="A171" s="5">
        <v>44854</v>
      </c>
      <c r="B171" s="6">
        <v>226.38220000000001</v>
      </c>
    </row>
    <row r="172" spans="1:2" x14ac:dyDescent="0.4">
      <c r="A172" s="5">
        <v>44853</v>
      </c>
      <c r="B172" s="6">
        <v>226.38040000000001</v>
      </c>
    </row>
    <row r="173" spans="1:2" x14ac:dyDescent="0.4">
      <c r="A173" s="5">
        <v>44852</v>
      </c>
      <c r="B173" s="6">
        <v>226.33009999999999</v>
      </c>
    </row>
    <row r="174" spans="1:2" x14ac:dyDescent="0.4">
      <c r="A174" s="5">
        <v>44851</v>
      </c>
      <c r="B174" s="6">
        <v>226.2508</v>
      </c>
    </row>
    <row r="175" spans="1:2" x14ac:dyDescent="0.4">
      <c r="A175" s="5">
        <v>44848</v>
      </c>
      <c r="B175" s="6">
        <v>226.2328</v>
      </c>
    </row>
    <row r="176" spans="1:2" x14ac:dyDescent="0.4">
      <c r="A176" s="5">
        <v>44847</v>
      </c>
      <c r="B176" s="6">
        <v>226.02690000000001</v>
      </c>
    </row>
    <row r="177" spans="1:2" x14ac:dyDescent="0.4">
      <c r="A177" s="5">
        <v>44846</v>
      </c>
      <c r="B177" s="6">
        <v>225.91409999999999</v>
      </c>
    </row>
    <row r="178" spans="1:2" x14ac:dyDescent="0.4">
      <c r="A178" s="5">
        <v>44845</v>
      </c>
      <c r="B178" s="6">
        <v>225.85079999999999</v>
      </c>
    </row>
    <row r="179" spans="1:2" x14ac:dyDescent="0.4">
      <c r="A179" s="5">
        <v>44844</v>
      </c>
      <c r="B179" s="6">
        <v>225.88849999999999</v>
      </c>
    </row>
    <row r="180" spans="1:2" x14ac:dyDescent="0.4">
      <c r="A180" s="5">
        <v>44834</v>
      </c>
      <c r="B180" s="6">
        <v>225.5488</v>
      </c>
    </row>
    <row r="181" spans="1:2" x14ac:dyDescent="0.4">
      <c r="A181" s="5">
        <v>44833</v>
      </c>
      <c r="B181" s="6">
        <v>225.58359999999999</v>
      </c>
    </row>
    <row r="182" spans="1:2" x14ac:dyDescent="0.4">
      <c r="A182" s="5">
        <v>44832</v>
      </c>
      <c r="B182" s="6">
        <v>225.77019999999999</v>
      </c>
    </row>
    <row r="183" spans="1:2" x14ac:dyDescent="0.4">
      <c r="A183" s="5">
        <v>44831</v>
      </c>
      <c r="B183" s="6">
        <v>225.85550000000001</v>
      </c>
    </row>
    <row r="184" spans="1:2" x14ac:dyDescent="0.4">
      <c r="A184" s="5">
        <v>44830</v>
      </c>
      <c r="B184" s="6">
        <v>225.839</v>
      </c>
    </row>
    <row r="185" spans="1:2" x14ac:dyDescent="0.4">
      <c r="A185" s="5">
        <v>44827</v>
      </c>
      <c r="B185" s="6">
        <v>226.10400000000001</v>
      </c>
    </row>
    <row r="186" spans="1:2" x14ac:dyDescent="0.4">
      <c r="A186" s="5">
        <v>44826</v>
      </c>
      <c r="B186" s="6">
        <v>226.1532</v>
      </c>
    </row>
    <row r="187" spans="1:2" x14ac:dyDescent="0.4">
      <c r="A187" s="5">
        <v>44825</v>
      </c>
      <c r="B187" s="6">
        <v>226.10390000000001</v>
      </c>
    </row>
    <row r="188" spans="1:2" x14ac:dyDescent="0.4">
      <c r="A188" s="5">
        <v>44824</v>
      </c>
      <c r="B188" s="6">
        <v>226.0009</v>
      </c>
    </row>
    <row r="189" spans="1:2" x14ac:dyDescent="0.4">
      <c r="A189" s="5">
        <v>44823</v>
      </c>
      <c r="B189" s="6">
        <v>225.9057</v>
      </c>
    </row>
    <row r="190" spans="1:2" x14ac:dyDescent="0.4">
      <c r="A190" s="5">
        <v>44820</v>
      </c>
      <c r="B190" s="6">
        <v>225.87379999999999</v>
      </c>
    </row>
    <row r="191" spans="1:2" x14ac:dyDescent="0.4">
      <c r="A191" s="5">
        <v>44819</v>
      </c>
      <c r="B191" s="6">
        <v>225.88069999999999</v>
      </c>
    </row>
    <row r="192" spans="1:2" x14ac:dyDescent="0.4">
      <c r="A192" s="5">
        <v>44818</v>
      </c>
      <c r="B192" s="6">
        <v>225.8082</v>
      </c>
    </row>
    <row r="193" spans="1:2" x14ac:dyDescent="0.4">
      <c r="A193" s="5">
        <v>44817</v>
      </c>
      <c r="B193" s="6">
        <v>225.9744</v>
      </c>
    </row>
    <row r="194" spans="1:2" x14ac:dyDescent="0.4">
      <c r="A194" s="5">
        <v>44813</v>
      </c>
      <c r="B194" s="6">
        <v>225.84549999999999</v>
      </c>
    </row>
    <row r="195" spans="1:2" x14ac:dyDescent="0.4">
      <c r="A195" s="5">
        <v>44812</v>
      </c>
      <c r="B195" s="6">
        <v>225.9496</v>
      </c>
    </row>
    <row r="196" spans="1:2" x14ac:dyDescent="0.4">
      <c r="A196" s="5">
        <v>44811</v>
      </c>
      <c r="B196" s="6">
        <v>225.9579</v>
      </c>
    </row>
    <row r="197" spans="1:2" x14ac:dyDescent="0.4">
      <c r="A197" s="5">
        <v>44810</v>
      </c>
      <c r="B197" s="6">
        <v>225.9539</v>
      </c>
    </row>
    <row r="198" spans="1:2" x14ac:dyDescent="0.4">
      <c r="A198" s="5">
        <v>44809</v>
      </c>
      <c r="B198" s="6">
        <v>225.8451</v>
      </c>
    </row>
    <row r="199" spans="1:2" x14ac:dyDescent="0.4">
      <c r="A199" s="5">
        <v>44806</v>
      </c>
      <c r="B199" s="6">
        <v>225.71250000000001</v>
      </c>
    </row>
    <row r="200" spans="1:2" x14ac:dyDescent="0.4">
      <c r="A200" s="5">
        <v>44805</v>
      </c>
      <c r="B200" s="6">
        <v>225.63489999999999</v>
      </c>
    </row>
    <row r="201" spans="1:2" x14ac:dyDescent="0.4">
      <c r="A201" s="5">
        <v>44804</v>
      </c>
      <c r="B201" s="6">
        <v>225.5325</v>
      </c>
    </row>
    <row r="202" spans="1:2" x14ac:dyDescent="0.4">
      <c r="A202" s="5">
        <v>44803</v>
      </c>
      <c r="B202" s="6">
        <v>225.5027</v>
      </c>
    </row>
    <row r="203" spans="1:2" x14ac:dyDescent="0.4">
      <c r="A203" s="5">
        <v>44802</v>
      </c>
      <c r="B203" s="6">
        <v>225.34950000000001</v>
      </c>
    </row>
    <row r="204" spans="1:2" x14ac:dyDescent="0.4">
      <c r="A204" s="5">
        <v>44799</v>
      </c>
      <c r="B204" s="6">
        <v>225.20050000000001</v>
      </c>
    </row>
    <row r="205" spans="1:2" x14ac:dyDescent="0.4">
      <c r="A205" s="5">
        <v>44798</v>
      </c>
      <c r="B205" s="6">
        <v>225.32859999999999</v>
      </c>
    </row>
    <row r="206" spans="1:2" x14ac:dyDescent="0.4">
      <c r="A206" s="5">
        <v>44797</v>
      </c>
      <c r="B206" s="6">
        <v>225.54650000000001</v>
      </c>
    </row>
    <row r="207" spans="1:2" x14ac:dyDescent="0.4">
      <c r="A207" s="5">
        <v>44796</v>
      </c>
      <c r="B207" s="6">
        <v>225.50640000000001</v>
      </c>
    </row>
    <row r="208" spans="1:2" x14ac:dyDescent="0.4">
      <c r="A208" s="5">
        <v>44795</v>
      </c>
      <c r="B208" s="6">
        <v>225.5154</v>
      </c>
    </row>
    <row r="209" spans="1:2" x14ac:dyDescent="0.4">
      <c r="A209" s="5">
        <v>44792</v>
      </c>
      <c r="B209" s="6">
        <v>225.39760000000001</v>
      </c>
    </row>
    <row r="210" spans="1:2" x14ac:dyDescent="0.4">
      <c r="A210" s="5">
        <v>44791</v>
      </c>
      <c r="B210" s="6">
        <v>225.2912</v>
      </c>
    </row>
    <row r="211" spans="1:2" x14ac:dyDescent="0.4">
      <c r="A211" s="5">
        <v>44790</v>
      </c>
      <c r="B211" s="6">
        <v>225.05670000000001</v>
      </c>
    </row>
    <row r="212" spans="1:2" x14ac:dyDescent="0.4">
      <c r="A212" s="5">
        <v>44789</v>
      </c>
      <c r="B212" s="6">
        <v>225.03550000000001</v>
      </c>
    </row>
    <row r="213" spans="1:2" x14ac:dyDescent="0.4">
      <c r="A213" s="5">
        <v>44788</v>
      </c>
      <c r="B213" s="6">
        <v>224.7818</v>
      </c>
    </row>
    <row r="214" spans="1:2" x14ac:dyDescent="0.4">
      <c r="A214" s="5">
        <v>44785</v>
      </c>
      <c r="B214" s="6">
        <v>224.14590000000001</v>
      </c>
    </row>
    <row r="215" spans="1:2" x14ac:dyDescent="0.4">
      <c r="A215" s="5">
        <v>44784</v>
      </c>
      <c r="B215" s="6">
        <v>224.12899999999999</v>
      </c>
    </row>
    <row r="216" spans="1:2" x14ac:dyDescent="0.4">
      <c r="A216" s="5">
        <v>44783</v>
      </c>
      <c r="B216" s="6">
        <v>224.1695</v>
      </c>
    </row>
    <row r="217" spans="1:2" x14ac:dyDescent="0.4">
      <c r="A217" s="5">
        <v>44782</v>
      </c>
      <c r="B217" s="6">
        <v>224.13669999999999</v>
      </c>
    </row>
    <row r="218" spans="1:2" x14ac:dyDescent="0.4">
      <c r="A218" s="5">
        <v>44781</v>
      </c>
      <c r="B218" s="6">
        <v>224.22659999999999</v>
      </c>
    </row>
    <row r="219" spans="1:2" x14ac:dyDescent="0.4">
      <c r="A219" s="5">
        <v>44778</v>
      </c>
      <c r="B219" s="6">
        <v>224.26910000000001</v>
      </c>
    </row>
    <row r="220" spans="1:2" x14ac:dyDescent="0.4">
      <c r="A220" s="5">
        <v>44777</v>
      </c>
      <c r="B220" s="6">
        <v>224.25149999999999</v>
      </c>
    </row>
    <row r="221" spans="1:2" x14ac:dyDescent="0.4">
      <c r="A221" s="5">
        <v>44776</v>
      </c>
      <c r="B221" s="6">
        <v>224.06460000000001</v>
      </c>
    </row>
    <row r="222" spans="1:2" x14ac:dyDescent="0.4">
      <c r="A222" s="5">
        <v>44775</v>
      </c>
      <c r="B222" s="6">
        <v>223.94130000000001</v>
      </c>
    </row>
    <row r="223" spans="1:2" x14ac:dyDescent="0.4">
      <c r="A223" s="5">
        <v>44774</v>
      </c>
      <c r="B223" s="6">
        <v>223.76920000000001</v>
      </c>
    </row>
    <row r="224" spans="1:2" x14ac:dyDescent="0.4">
      <c r="A224" s="5">
        <v>44771</v>
      </c>
      <c r="B224" s="6">
        <v>223.47810000000001</v>
      </c>
    </row>
    <row r="225" spans="1:2" x14ac:dyDescent="0.4">
      <c r="A225" s="5">
        <v>44770</v>
      </c>
      <c r="B225" s="6">
        <v>223.27590000000001</v>
      </c>
    </row>
    <row r="226" spans="1:2" x14ac:dyDescent="0.4">
      <c r="A226" s="5">
        <v>44769</v>
      </c>
      <c r="B226" s="6">
        <v>223.30629999999999</v>
      </c>
    </row>
    <row r="227" spans="1:2" x14ac:dyDescent="0.4">
      <c r="A227" s="5">
        <v>44768</v>
      </c>
      <c r="B227" s="6">
        <v>223.21190000000001</v>
      </c>
    </row>
    <row r="228" spans="1:2" x14ac:dyDescent="0.4">
      <c r="A228" s="5">
        <v>44767</v>
      </c>
      <c r="B228" s="6">
        <v>223.0651</v>
      </c>
    </row>
    <row r="229" spans="1:2" x14ac:dyDescent="0.4">
      <c r="A229" s="5">
        <v>44764</v>
      </c>
      <c r="B229" s="6">
        <v>222.91390000000001</v>
      </c>
    </row>
    <row r="230" spans="1:2" x14ac:dyDescent="0.4">
      <c r="A230" s="5">
        <v>44763</v>
      </c>
      <c r="B230" s="6">
        <v>222.9632</v>
      </c>
    </row>
    <row r="231" spans="1:2" x14ac:dyDescent="0.4">
      <c r="A231" s="5">
        <v>44762</v>
      </c>
      <c r="B231" s="6">
        <v>222.7628</v>
      </c>
    </row>
    <row r="232" spans="1:2" x14ac:dyDescent="0.4">
      <c r="A232" s="5">
        <v>44761</v>
      </c>
      <c r="B232" s="6">
        <v>222.6165</v>
      </c>
    </row>
    <row r="233" spans="1:2" x14ac:dyDescent="0.4">
      <c r="A233" s="5">
        <v>44760</v>
      </c>
      <c r="B233" s="6">
        <v>222.61070000000001</v>
      </c>
    </row>
    <row r="234" spans="1:2" x14ac:dyDescent="0.4">
      <c r="A234" s="5">
        <v>44757</v>
      </c>
      <c r="B234" s="6">
        <v>222.4769</v>
      </c>
    </row>
    <row r="235" spans="1:2" x14ac:dyDescent="0.4">
      <c r="A235" s="5">
        <v>44756</v>
      </c>
      <c r="B235" s="6">
        <v>222.34819999999999</v>
      </c>
    </row>
    <row r="236" spans="1:2" x14ac:dyDescent="0.4">
      <c r="A236" s="5">
        <v>44755</v>
      </c>
      <c r="B236" s="6">
        <v>222.2653</v>
      </c>
    </row>
    <row r="237" spans="1:2" x14ac:dyDescent="0.4">
      <c r="A237" s="5">
        <v>44754</v>
      </c>
      <c r="B237" s="6">
        <v>222.10509999999999</v>
      </c>
    </row>
    <row r="238" spans="1:2" x14ac:dyDescent="0.4">
      <c r="A238" s="5">
        <v>44753</v>
      </c>
      <c r="B238" s="6">
        <v>221.93100000000001</v>
      </c>
    </row>
    <row r="239" spans="1:2" x14ac:dyDescent="0.4">
      <c r="A239" s="5">
        <v>44750</v>
      </c>
      <c r="B239" s="6">
        <v>221.76300000000001</v>
      </c>
    </row>
    <row r="240" spans="1:2" x14ac:dyDescent="0.4">
      <c r="A240" s="5">
        <v>44749</v>
      </c>
      <c r="B240" s="6">
        <v>221.70779999999999</v>
      </c>
    </row>
    <row r="241" spans="1:2" x14ac:dyDescent="0.4">
      <c r="A241" s="5">
        <v>44748</v>
      </c>
      <c r="B241" s="6">
        <v>221.67330000000001</v>
      </c>
    </row>
    <row r="242" spans="1:2" x14ac:dyDescent="0.4">
      <c r="A242" s="5">
        <v>44747</v>
      </c>
      <c r="B242" s="6">
        <v>221.6739</v>
      </c>
    </row>
    <row r="243" spans="1:2" x14ac:dyDescent="0.4">
      <c r="A243" s="5">
        <v>44746</v>
      </c>
      <c r="B243" s="6">
        <v>221.67140000000001</v>
      </c>
    </row>
    <row r="244" spans="1:2" x14ac:dyDescent="0.4">
      <c r="A244" s="5">
        <v>44743</v>
      </c>
      <c r="B244" s="6">
        <v>221.8022</v>
      </c>
    </row>
    <row r="245" spans="1:2" x14ac:dyDescent="0.4">
      <c r="A245" s="5">
        <v>44742</v>
      </c>
      <c r="B245" s="6">
        <v>221.785</v>
      </c>
    </row>
    <row r="246" spans="1:2" x14ac:dyDescent="0.4">
      <c r="A246" s="5">
        <v>44741</v>
      </c>
      <c r="B246" s="6">
        <v>221.62649999999999</v>
      </c>
    </row>
    <row r="247" spans="1:2" x14ac:dyDescent="0.4">
      <c r="A247" s="5">
        <v>44740</v>
      </c>
      <c r="B247" s="6">
        <v>221.63919999999999</v>
      </c>
    </row>
    <row r="248" spans="1:2" x14ac:dyDescent="0.4">
      <c r="A248" s="5">
        <v>44739</v>
      </c>
      <c r="B248" s="6">
        <v>221.66489999999999</v>
      </c>
    </row>
    <row r="249" spans="1:2" x14ac:dyDescent="0.4">
      <c r="A249" s="5">
        <v>44736</v>
      </c>
      <c r="B249" s="6">
        <v>221.90440000000001</v>
      </c>
    </row>
    <row r="250" spans="1:2" x14ac:dyDescent="0.4">
      <c r="A250" s="5">
        <v>44735</v>
      </c>
      <c r="B250" s="6">
        <v>221.86439999999999</v>
      </c>
    </row>
    <row r="251" spans="1:2" x14ac:dyDescent="0.4">
      <c r="A251" s="5">
        <v>44734</v>
      </c>
      <c r="B251" s="6">
        <v>221.84800000000001</v>
      </c>
    </row>
    <row r="252" spans="1:2" x14ac:dyDescent="0.4">
      <c r="A252" s="5">
        <v>44733</v>
      </c>
      <c r="B252" s="6">
        <v>221.82499999999999</v>
      </c>
    </row>
    <row r="253" spans="1:2" x14ac:dyDescent="0.4">
      <c r="A253" s="5">
        <v>44732</v>
      </c>
      <c r="B253" s="6">
        <v>221.84200000000001</v>
      </c>
    </row>
    <row r="254" spans="1:2" x14ac:dyDescent="0.4">
      <c r="A254" s="5">
        <v>44729</v>
      </c>
      <c r="B254" s="6">
        <v>221.8878</v>
      </c>
    </row>
    <row r="255" spans="1:2" x14ac:dyDescent="0.4">
      <c r="A255" s="5">
        <v>44728</v>
      </c>
      <c r="B255" s="6">
        <v>221.76140000000001</v>
      </c>
    </row>
    <row r="256" spans="1:2" x14ac:dyDescent="0.4">
      <c r="A256" s="5">
        <v>44727</v>
      </c>
      <c r="B256" s="6">
        <v>221.72839999999999</v>
      </c>
    </row>
    <row r="257" spans="1:2" x14ac:dyDescent="0.4">
      <c r="A257" s="5">
        <v>44726</v>
      </c>
      <c r="B257" s="6">
        <v>221.72219999999999</v>
      </c>
    </row>
    <row r="258" spans="1:2" x14ac:dyDescent="0.4">
      <c r="A258" s="5">
        <v>44725</v>
      </c>
      <c r="B258" s="6">
        <v>221.80850000000001</v>
      </c>
    </row>
    <row r="259" spans="1:2" x14ac:dyDescent="0.4">
      <c r="A259" s="5">
        <v>44722</v>
      </c>
      <c r="B259" s="6">
        <v>221.773</v>
      </c>
    </row>
    <row r="260" spans="1:2" x14ac:dyDescent="0.4">
      <c r="A260" s="5">
        <v>44721</v>
      </c>
      <c r="B260" s="6">
        <v>221.71430000000001</v>
      </c>
    </row>
    <row r="261" spans="1:2" x14ac:dyDescent="0.4">
      <c r="A261" s="5">
        <v>44720</v>
      </c>
      <c r="B261" s="6">
        <v>221.6337</v>
      </c>
    </row>
    <row r="262" spans="1:2" x14ac:dyDescent="0.4">
      <c r="A262" s="5">
        <v>44719</v>
      </c>
      <c r="B262" s="6">
        <v>221.6397</v>
      </c>
    </row>
    <row r="263" spans="1:2" x14ac:dyDescent="0.4">
      <c r="A263" s="5">
        <v>44718</v>
      </c>
      <c r="B263" s="6">
        <v>221.6987</v>
      </c>
    </row>
    <row r="264" spans="1:2" x14ac:dyDescent="0.4">
      <c r="A264" s="5">
        <v>44714</v>
      </c>
      <c r="B264" s="6">
        <v>221.79679999999999</v>
      </c>
    </row>
    <row r="265" spans="1:2" x14ac:dyDescent="0.4">
      <c r="A265" s="5">
        <v>44713</v>
      </c>
      <c r="B265" s="6">
        <v>221.79480000000001</v>
      </c>
    </row>
    <row r="266" spans="1:2" x14ac:dyDescent="0.4">
      <c r="A266" s="5">
        <v>44712</v>
      </c>
      <c r="B266" s="6">
        <v>221.8458</v>
      </c>
    </row>
    <row r="267" spans="1:2" x14ac:dyDescent="0.4">
      <c r="A267" s="5">
        <v>44711</v>
      </c>
      <c r="B267" s="6">
        <v>222.09309999999999</v>
      </c>
    </row>
    <row r="268" spans="1:2" x14ac:dyDescent="0.4">
      <c r="A268" s="5">
        <v>44708</v>
      </c>
      <c r="B268" s="6">
        <v>222.13229999999999</v>
      </c>
    </row>
    <row r="269" spans="1:2" x14ac:dyDescent="0.4">
      <c r="A269" s="5">
        <v>44707</v>
      </c>
      <c r="B269" s="6">
        <v>222.11170000000001</v>
      </c>
    </row>
    <row r="270" spans="1:2" x14ac:dyDescent="0.4">
      <c r="A270" s="5">
        <v>44706</v>
      </c>
      <c r="B270" s="6">
        <v>221.76499999999999</v>
      </c>
    </row>
    <row r="271" spans="1:2" x14ac:dyDescent="0.4">
      <c r="A271" s="5">
        <v>44705</v>
      </c>
      <c r="B271" s="6">
        <v>221.71270000000001</v>
      </c>
    </row>
    <row r="272" spans="1:2" x14ac:dyDescent="0.4">
      <c r="A272" s="5">
        <v>44704</v>
      </c>
      <c r="B272" s="6">
        <v>221.6311</v>
      </c>
    </row>
    <row r="273" spans="1:2" x14ac:dyDescent="0.4">
      <c r="A273" s="5">
        <v>44701</v>
      </c>
      <c r="B273" s="6">
        <v>221.48339999999999</v>
      </c>
    </row>
    <row r="274" spans="1:2" x14ac:dyDescent="0.4">
      <c r="A274" s="5">
        <v>44700</v>
      </c>
      <c r="B274" s="6">
        <v>221.53540000000001</v>
      </c>
    </row>
    <row r="275" spans="1:2" x14ac:dyDescent="0.4">
      <c r="A275" s="5">
        <v>44699</v>
      </c>
      <c r="B275" s="6">
        <v>221.41079999999999</v>
      </c>
    </row>
    <row r="276" spans="1:2" x14ac:dyDescent="0.4">
      <c r="A276" s="5">
        <v>44698</v>
      </c>
      <c r="B276" s="6">
        <v>221.2552</v>
      </c>
    </row>
    <row r="277" spans="1:2" x14ac:dyDescent="0.4">
      <c r="A277" s="5">
        <v>44697</v>
      </c>
      <c r="B277" s="6">
        <v>221.15379999999999</v>
      </c>
    </row>
    <row r="278" spans="1:2" x14ac:dyDescent="0.4">
      <c r="A278" s="5">
        <v>44694</v>
      </c>
      <c r="B278" s="6">
        <v>221.0685</v>
      </c>
    </row>
    <row r="279" spans="1:2" x14ac:dyDescent="0.4">
      <c r="A279" s="5">
        <v>44693</v>
      </c>
      <c r="B279" s="6">
        <v>221.0128</v>
      </c>
    </row>
    <row r="280" spans="1:2" x14ac:dyDescent="0.4">
      <c r="A280" s="5">
        <v>44692</v>
      </c>
      <c r="B280" s="6">
        <v>220.99379999999999</v>
      </c>
    </row>
    <row r="281" spans="1:2" x14ac:dyDescent="0.4">
      <c r="A281" s="5">
        <v>44691</v>
      </c>
      <c r="B281" s="6">
        <v>220.9691</v>
      </c>
    </row>
    <row r="282" spans="1:2" x14ac:dyDescent="0.4">
      <c r="A282" s="5">
        <v>44690</v>
      </c>
      <c r="B282" s="6">
        <v>220.76060000000001</v>
      </c>
    </row>
    <row r="283" spans="1:2" x14ac:dyDescent="0.4">
      <c r="A283" s="5">
        <v>44687</v>
      </c>
      <c r="B283" s="6">
        <v>220.64689999999999</v>
      </c>
    </row>
    <row r="284" spans="1:2" x14ac:dyDescent="0.4">
      <c r="A284" s="5">
        <v>44686</v>
      </c>
      <c r="B284" s="6">
        <v>220.5788</v>
      </c>
    </row>
    <row r="285" spans="1:2" x14ac:dyDescent="0.4">
      <c r="A285" s="5">
        <v>44680</v>
      </c>
      <c r="B285" s="6">
        <v>220.3929</v>
      </c>
    </row>
    <row r="286" spans="1:2" x14ac:dyDescent="0.4">
      <c r="A286" s="5">
        <v>44679</v>
      </c>
      <c r="B286" s="6">
        <v>220.32380000000001</v>
      </c>
    </row>
    <row r="287" spans="1:2" x14ac:dyDescent="0.4">
      <c r="A287" s="5">
        <v>44678</v>
      </c>
      <c r="B287" s="6">
        <v>220.3698</v>
      </c>
    </row>
    <row r="288" spans="1:2" x14ac:dyDescent="0.4">
      <c r="A288" s="5">
        <v>44677</v>
      </c>
      <c r="B288" s="6">
        <v>220.42609999999999</v>
      </c>
    </row>
    <row r="289" spans="1:2" x14ac:dyDescent="0.4">
      <c r="A289" s="5">
        <v>44676</v>
      </c>
      <c r="B289" s="6">
        <v>220.3561</v>
      </c>
    </row>
    <row r="290" spans="1:2" x14ac:dyDescent="0.4">
      <c r="A290" s="5">
        <v>44673</v>
      </c>
      <c r="B290" s="6">
        <v>220.16589999999999</v>
      </c>
    </row>
    <row r="291" spans="1:2" x14ac:dyDescent="0.4">
      <c r="A291" s="5">
        <v>44672</v>
      </c>
      <c r="B291" s="6">
        <v>220.15039999999999</v>
      </c>
    </row>
    <row r="292" spans="1:2" x14ac:dyDescent="0.4">
      <c r="A292" s="5">
        <v>44671</v>
      </c>
      <c r="B292" s="6">
        <v>220.1147</v>
      </c>
    </row>
    <row r="293" spans="1:2" x14ac:dyDescent="0.4">
      <c r="A293" s="5">
        <v>44670</v>
      </c>
      <c r="B293" s="6">
        <v>220.17420000000001</v>
      </c>
    </row>
    <row r="294" spans="1:2" x14ac:dyDescent="0.4">
      <c r="A294" s="5">
        <v>44669</v>
      </c>
      <c r="B294" s="6">
        <v>220.14320000000001</v>
      </c>
    </row>
    <row r="295" spans="1:2" x14ac:dyDescent="0.4">
      <c r="A295" s="5">
        <v>44666</v>
      </c>
      <c r="B295" s="6">
        <v>220.3699</v>
      </c>
    </row>
    <row r="296" spans="1:2" x14ac:dyDescent="0.4">
      <c r="A296" s="5">
        <v>44665</v>
      </c>
      <c r="B296" s="6">
        <v>220.2929</v>
      </c>
    </row>
    <row r="297" spans="1:2" x14ac:dyDescent="0.4">
      <c r="A297" s="5">
        <v>44664</v>
      </c>
      <c r="B297" s="6">
        <v>220.10740000000001</v>
      </c>
    </row>
    <row r="298" spans="1:2" x14ac:dyDescent="0.4">
      <c r="A298" s="5">
        <v>44663</v>
      </c>
      <c r="B298" s="6">
        <v>220.08340000000001</v>
      </c>
    </row>
    <row r="299" spans="1:2" x14ac:dyDescent="0.4">
      <c r="A299" s="5">
        <v>44662</v>
      </c>
      <c r="B299" s="6">
        <v>220.1113</v>
      </c>
    </row>
    <row r="300" spans="1:2" x14ac:dyDescent="0.4">
      <c r="A300" s="5">
        <v>44659</v>
      </c>
      <c r="B300" s="6">
        <v>220.05109999999999</v>
      </c>
    </row>
    <row r="301" spans="1:2" x14ac:dyDescent="0.4">
      <c r="A301" s="5">
        <v>44658</v>
      </c>
      <c r="B301" s="6">
        <v>219.9639</v>
      </c>
    </row>
    <row r="302" spans="1:2" x14ac:dyDescent="0.4">
      <c r="A302" s="5">
        <v>44657</v>
      </c>
      <c r="B302" s="6">
        <v>219.77600000000001</v>
      </c>
    </row>
    <row r="303" spans="1:2" x14ac:dyDescent="0.4">
      <c r="A303" s="5">
        <v>44652</v>
      </c>
      <c r="B303" s="6">
        <v>219.4811</v>
      </c>
    </row>
    <row r="304" spans="1:2" x14ac:dyDescent="0.4">
      <c r="A304" s="5">
        <v>44651</v>
      </c>
      <c r="B304" s="6">
        <v>219.35300000000001</v>
      </c>
    </row>
    <row r="305" spans="1:2" x14ac:dyDescent="0.4">
      <c r="A305" s="5">
        <v>44650</v>
      </c>
      <c r="B305" s="6">
        <v>219.30009999999999</v>
      </c>
    </row>
    <row r="306" spans="1:2" x14ac:dyDescent="0.4">
      <c r="A306" s="5">
        <v>44649</v>
      </c>
      <c r="B306" s="6">
        <v>219.16810000000001</v>
      </c>
    </row>
    <row r="307" spans="1:2" x14ac:dyDescent="0.4">
      <c r="A307" s="5">
        <v>44648</v>
      </c>
      <c r="B307" s="6">
        <v>219.15629999999999</v>
      </c>
    </row>
    <row r="308" spans="1:2" x14ac:dyDescent="0.4">
      <c r="A308" s="5">
        <v>44645</v>
      </c>
      <c r="B308" s="6">
        <v>219.0667</v>
      </c>
    </row>
    <row r="309" spans="1:2" x14ac:dyDescent="0.4">
      <c r="A309" s="5">
        <v>44644</v>
      </c>
      <c r="B309" s="6">
        <v>218.9462</v>
      </c>
    </row>
    <row r="310" spans="1:2" x14ac:dyDescent="0.4">
      <c r="A310" s="5">
        <v>44643</v>
      </c>
      <c r="B310" s="6">
        <v>218.84530000000001</v>
      </c>
    </row>
    <row r="311" spans="1:2" x14ac:dyDescent="0.4">
      <c r="A311" s="5">
        <v>44642</v>
      </c>
      <c r="B311" s="6">
        <v>218.83269999999999</v>
      </c>
    </row>
    <row r="312" spans="1:2" x14ac:dyDescent="0.4">
      <c r="A312" s="5">
        <v>44641</v>
      </c>
      <c r="B312" s="6">
        <v>218.97030000000001</v>
      </c>
    </row>
    <row r="313" spans="1:2" x14ac:dyDescent="0.4">
      <c r="A313" s="5">
        <v>44638</v>
      </c>
      <c r="B313" s="6">
        <v>218.98089999999999</v>
      </c>
    </row>
    <row r="314" spans="1:2" x14ac:dyDescent="0.4">
      <c r="A314" s="5">
        <v>44637</v>
      </c>
      <c r="B314" s="6">
        <v>218.87569999999999</v>
      </c>
    </row>
    <row r="315" spans="1:2" x14ac:dyDescent="0.4">
      <c r="A315" s="5">
        <v>44636</v>
      </c>
      <c r="B315" s="6">
        <v>218.83680000000001</v>
      </c>
    </row>
    <row r="316" spans="1:2" x14ac:dyDescent="0.4">
      <c r="A316" s="5">
        <v>44635</v>
      </c>
      <c r="B316" s="6">
        <v>218.9016</v>
      </c>
    </row>
    <row r="317" spans="1:2" x14ac:dyDescent="0.4">
      <c r="A317" s="5">
        <v>44634</v>
      </c>
      <c r="B317" s="6">
        <v>219.2218</v>
      </c>
    </row>
    <row r="318" spans="1:2" x14ac:dyDescent="0.4">
      <c r="A318" s="5">
        <v>44631</v>
      </c>
      <c r="B318" s="6">
        <v>218.69710000000001</v>
      </c>
    </row>
    <row r="319" spans="1:2" x14ac:dyDescent="0.4">
      <c r="A319" s="5">
        <v>44630</v>
      </c>
      <c r="B319" s="6">
        <v>218.63659999999999</v>
      </c>
    </row>
    <row r="320" spans="1:2" x14ac:dyDescent="0.4">
      <c r="A320" s="5">
        <v>44629</v>
      </c>
      <c r="B320" s="6">
        <v>218.7398</v>
      </c>
    </row>
    <row r="321" spans="1:2" x14ac:dyDescent="0.4">
      <c r="A321" s="5">
        <v>44628</v>
      </c>
      <c r="B321" s="6">
        <v>218.83330000000001</v>
      </c>
    </row>
    <row r="322" spans="1:2" x14ac:dyDescent="0.4">
      <c r="A322" s="5">
        <v>44627</v>
      </c>
      <c r="B322" s="6">
        <v>218.76499999999999</v>
      </c>
    </row>
    <row r="323" spans="1:2" x14ac:dyDescent="0.4">
      <c r="A323" s="5">
        <v>44624</v>
      </c>
      <c r="B323" s="6">
        <v>218.72919999999999</v>
      </c>
    </row>
    <row r="324" spans="1:2" x14ac:dyDescent="0.4">
      <c r="A324" s="5">
        <v>44623</v>
      </c>
      <c r="B324" s="6">
        <v>218.7501</v>
      </c>
    </row>
    <row r="325" spans="1:2" x14ac:dyDescent="0.4">
      <c r="A325" s="5">
        <v>44622</v>
      </c>
      <c r="B325" s="6">
        <v>218.97139999999999</v>
      </c>
    </row>
    <row r="326" spans="1:2" x14ac:dyDescent="0.4">
      <c r="A326" s="5">
        <v>44621</v>
      </c>
      <c r="B326" s="6">
        <v>219.07490000000001</v>
      </c>
    </row>
    <row r="327" spans="1:2" x14ac:dyDescent="0.4">
      <c r="A327" s="5">
        <v>44620</v>
      </c>
      <c r="B327" s="6">
        <v>219.1695</v>
      </c>
    </row>
    <row r="328" spans="1:2" x14ac:dyDescent="0.4">
      <c r="A328" s="5">
        <v>44617</v>
      </c>
      <c r="B328" s="6">
        <v>219.0737</v>
      </c>
    </row>
    <row r="329" spans="1:2" x14ac:dyDescent="0.4">
      <c r="A329" s="5">
        <v>44616</v>
      </c>
      <c r="B329" s="6">
        <v>219.0822</v>
      </c>
    </row>
    <row r="330" spans="1:2" x14ac:dyDescent="0.4">
      <c r="A330" s="5">
        <v>44615</v>
      </c>
      <c r="B330" s="6">
        <v>218.97569999999999</v>
      </c>
    </row>
    <row r="331" spans="1:2" x14ac:dyDescent="0.4">
      <c r="A331" s="5">
        <v>44614</v>
      </c>
      <c r="B331" s="6">
        <v>219.0085</v>
      </c>
    </row>
    <row r="332" spans="1:2" x14ac:dyDescent="0.4">
      <c r="A332" s="5">
        <v>44613</v>
      </c>
      <c r="B332" s="6">
        <v>219.19450000000001</v>
      </c>
    </row>
    <row r="333" spans="1:2" x14ac:dyDescent="0.4">
      <c r="A333" s="5">
        <v>44610</v>
      </c>
      <c r="B333" s="6">
        <v>219.35140000000001</v>
      </c>
    </row>
    <row r="334" spans="1:2" x14ac:dyDescent="0.4">
      <c r="A334" s="5">
        <v>44609</v>
      </c>
      <c r="B334" s="6">
        <v>219.3954</v>
      </c>
    </row>
    <row r="335" spans="1:2" x14ac:dyDescent="0.4">
      <c r="A335" s="5">
        <v>44608</v>
      </c>
      <c r="B335" s="6">
        <v>219.30410000000001</v>
      </c>
    </row>
    <row r="336" spans="1:2" x14ac:dyDescent="0.4">
      <c r="A336" s="5">
        <v>44607</v>
      </c>
      <c r="B336" s="6">
        <v>219.3246</v>
      </c>
    </row>
    <row r="337" spans="1:2" x14ac:dyDescent="0.4">
      <c r="A337" s="5">
        <v>44606</v>
      </c>
      <c r="B337" s="6">
        <v>219.4281</v>
      </c>
    </row>
    <row r="338" spans="1:2" x14ac:dyDescent="0.4">
      <c r="A338" s="5">
        <v>44603</v>
      </c>
      <c r="B338" s="6">
        <v>219.4427</v>
      </c>
    </row>
    <row r="339" spans="1:2" x14ac:dyDescent="0.4">
      <c r="A339" s="5">
        <v>44602</v>
      </c>
      <c r="B339" s="6">
        <v>219.9205</v>
      </c>
    </row>
    <row r="340" spans="1:2" x14ac:dyDescent="0.4">
      <c r="A340" s="5">
        <v>44601</v>
      </c>
      <c r="B340" s="6">
        <v>219.94579999999999</v>
      </c>
    </row>
    <row r="341" spans="1:2" x14ac:dyDescent="0.4">
      <c r="A341" s="5">
        <v>44600</v>
      </c>
      <c r="B341" s="6">
        <v>219.96860000000001</v>
      </c>
    </row>
    <row r="342" spans="1:2" x14ac:dyDescent="0.4">
      <c r="A342" s="5">
        <v>44599</v>
      </c>
      <c r="B342" s="6">
        <v>219.9425</v>
      </c>
    </row>
    <row r="343" spans="1:2" x14ac:dyDescent="0.4">
      <c r="A343" s="5">
        <v>44589</v>
      </c>
      <c r="B343" s="6">
        <v>219.7313</v>
      </c>
    </row>
    <row r="344" spans="1:2" x14ac:dyDescent="0.4">
      <c r="A344" s="5">
        <v>44588</v>
      </c>
      <c r="B344" s="6">
        <v>219.65299999999999</v>
      </c>
    </row>
    <row r="345" spans="1:2" x14ac:dyDescent="0.4">
      <c r="A345" s="5">
        <v>44587</v>
      </c>
      <c r="B345" s="6">
        <v>219.72569999999999</v>
      </c>
    </row>
    <row r="346" spans="1:2" x14ac:dyDescent="0.4">
      <c r="A346" s="5">
        <v>44586</v>
      </c>
      <c r="B346" s="6">
        <v>219.91249999999999</v>
      </c>
    </row>
    <row r="347" spans="1:2" x14ac:dyDescent="0.4">
      <c r="A347" s="5">
        <v>44585</v>
      </c>
      <c r="B347" s="6">
        <v>219.8578</v>
      </c>
    </row>
    <row r="348" spans="1:2" x14ac:dyDescent="0.4">
      <c r="A348" s="5">
        <v>44582</v>
      </c>
      <c r="B348" s="6">
        <v>219.48849999999999</v>
      </c>
    </row>
    <row r="349" spans="1:2" x14ac:dyDescent="0.4">
      <c r="A349" s="5">
        <v>44581</v>
      </c>
      <c r="B349" s="6">
        <v>219.34639999999999</v>
      </c>
    </row>
    <row r="350" spans="1:2" x14ac:dyDescent="0.4">
      <c r="A350" s="5">
        <v>44580</v>
      </c>
      <c r="B350" s="6">
        <v>219.20480000000001</v>
      </c>
    </row>
    <row r="351" spans="1:2" x14ac:dyDescent="0.4">
      <c r="A351" s="5">
        <v>44579</v>
      </c>
      <c r="B351" s="6">
        <v>218.82390000000001</v>
      </c>
    </row>
    <row r="352" spans="1:2" x14ac:dyDescent="0.4">
      <c r="A352" s="5">
        <v>44578</v>
      </c>
      <c r="B352" s="6">
        <v>218.4597</v>
      </c>
    </row>
    <row r="353" spans="1:2" x14ac:dyDescent="0.4">
      <c r="A353" s="5">
        <v>44575</v>
      </c>
      <c r="B353" s="6">
        <v>218.27350000000001</v>
      </c>
    </row>
    <row r="354" spans="1:2" x14ac:dyDescent="0.4">
      <c r="A354" s="5">
        <v>44574</v>
      </c>
      <c r="B354" s="6">
        <v>218.21289999999999</v>
      </c>
    </row>
    <row r="355" spans="1:2" x14ac:dyDescent="0.4">
      <c r="A355" s="5">
        <v>44573</v>
      </c>
      <c r="B355" s="6">
        <v>218.10220000000001</v>
      </c>
    </row>
    <row r="356" spans="1:2" x14ac:dyDescent="0.4">
      <c r="A356" s="5">
        <v>44572</v>
      </c>
      <c r="B356" s="6">
        <v>217.98910000000001</v>
      </c>
    </row>
    <row r="357" spans="1:2" x14ac:dyDescent="0.4">
      <c r="A357" s="5">
        <v>44571</v>
      </c>
      <c r="B357" s="6">
        <v>217.87639999999999</v>
      </c>
    </row>
    <row r="358" spans="1:2" x14ac:dyDescent="0.4">
      <c r="A358" s="5">
        <v>44568</v>
      </c>
      <c r="B358" s="6">
        <v>217.72470000000001</v>
      </c>
    </row>
    <row r="359" spans="1:2" x14ac:dyDescent="0.4">
      <c r="A359" s="5">
        <v>44567</v>
      </c>
      <c r="B359" s="6">
        <v>217.70939999999999</v>
      </c>
    </row>
    <row r="360" spans="1:2" x14ac:dyDescent="0.4">
      <c r="A360" s="5">
        <v>44566</v>
      </c>
      <c r="B360" s="6">
        <v>217.73050000000001</v>
      </c>
    </row>
    <row r="361" spans="1:2" x14ac:dyDescent="0.4">
      <c r="A361" s="5">
        <v>44565</v>
      </c>
      <c r="B361" s="6">
        <v>217.72229999999999</v>
      </c>
    </row>
    <row r="362" spans="1:2" x14ac:dyDescent="0.4">
      <c r="A362" s="5">
        <v>44561</v>
      </c>
      <c r="B362" s="6">
        <v>217.64930000000001</v>
      </c>
    </row>
    <row r="363" spans="1:2" x14ac:dyDescent="0.4">
      <c r="A363" s="5">
        <v>44560</v>
      </c>
      <c r="B363" s="6">
        <v>217.5291</v>
      </c>
    </row>
    <row r="364" spans="1:2" x14ac:dyDescent="0.4">
      <c r="A364" s="5">
        <v>44559</v>
      </c>
      <c r="B364" s="6">
        <v>217.34620000000001</v>
      </c>
    </row>
    <row r="365" spans="1:2" x14ac:dyDescent="0.4">
      <c r="A365" s="5">
        <v>44558</v>
      </c>
      <c r="B365" s="6">
        <v>217.19890000000001</v>
      </c>
    </row>
    <row r="366" spans="1:2" x14ac:dyDescent="0.4">
      <c r="A366" s="5">
        <v>44557</v>
      </c>
      <c r="B366" s="6">
        <v>217.10319999999999</v>
      </c>
    </row>
    <row r="367" spans="1:2" x14ac:dyDescent="0.4">
      <c r="A367" s="5">
        <v>44554</v>
      </c>
      <c r="B367" s="6">
        <v>216.95160000000001</v>
      </c>
    </row>
    <row r="368" spans="1:2" x14ac:dyDescent="0.4">
      <c r="A368" s="5">
        <v>44553</v>
      </c>
      <c r="B368" s="6">
        <v>216.898</v>
      </c>
    </row>
    <row r="369" spans="1:2" x14ac:dyDescent="0.4">
      <c r="A369" s="5">
        <v>44552</v>
      </c>
      <c r="B369" s="6">
        <v>216.83699999999999</v>
      </c>
    </row>
    <row r="370" spans="1:2" x14ac:dyDescent="0.4">
      <c r="A370" s="5">
        <v>44551</v>
      </c>
      <c r="B370" s="6">
        <v>216.7295</v>
      </c>
    </row>
    <row r="371" spans="1:2" x14ac:dyDescent="0.4">
      <c r="A371" s="5">
        <v>44550</v>
      </c>
      <c r="B371" s="6">
        <v>216.7433</v>
      </c>
    </row>
    <row r="372" spans="1:2" x14ac:dyDescent="0.4">
      <c r="A372" s="5">
        <v>44547</v>
      </c>
      <c r="B372" s="6">
        <v>216.78790000000001</v>
      </c>
    </row>
    <row r="373" spans="1:2" x14ac:dyDescent="0.4">
      <c r="A373" s="5">
        <v>44546</v>
      </c>
      <c r="B373" s="6">
        <v>216.69990000000001</v>
      </c>
    </row>
    <row r="374" spans="1:2" x14ac:dyDescent="0.4">
      <c r="A374" s="5">
        <v>44545</v>
      </c>
      <c r="B374" s="6">
        <v>216.7193</v>
      </c>
    </row>
    <row r="375" spans="1:2" x14ac:dyDescent="0.4">
      <c r="A375" s="5">
        <v>44544</v>
      </c>
      <c r="B375" s="6">
        <v>216.6677</v>
      </c>
    </row>
    <row r="376" spans="1:2" x14ac:dyDescent="0.4">
      <c r="A376" s="5">
        <v>44543</v>
      </c>
      <c r="B376" s="6">
        <v>216.5659</v>
      </c>
    </row>
    <row r="377" spans="1:2" x14ac:dyDescent="0.4">
      <c r="A377" s="5">
        <v>44540</v>
      </c>
      <c r="B377" s="6">
        <v>216.5335</v>
      </c>
    </row>
    <row r="378" spans="1:2" x14ac:dyDescent="0.4">
      <c r="A378" s="5">
        <v>44539</v>
      </c>
      <c r="B378" s="6">
        <v>216.5188</v>
      </c>
    </row>
    <row r="379" spans="1:2" x14ac:dyDescent="0.4">
      <c r="A379" s="5">
        <v>44538</v>
      </c>
      <c r="B379" s="6">
        <v>216.49629999999999</v>
      </c>
    </row>
    <row r="380" spans="1:2" x14ac:dyDescent="0.4">
      <c r="A380" s="5">
        <v>44537</v>
      </c>
      <c r="B380" s="6">
        <v>216.52350000000001</v>
      </c>
    </row>
    <row r="381" spans="1:2" x14ac:dyDescent="0.4">
      <c r="A381" s="5">
        <v>44536</v>
      </c>
      <c r="B381" s="6">
        <v>216.56540000000001</v>
      </c>
    </row>
    <row r="382" spans="1:2" x14ac:dyDescent="0.4">
      <c r="A382" s="5">
        <v>44533</v>
      </c>
      <c r="B382" s="6">
        <v>216.15809999999999</v>
      </c>
    </row>
    <row r="383" spans="1:2" x14ac:dyDescent="0.4">
      <c r="A383" s="5">
        <v>44532</v>
      </c>
      <c r="B383" s="6">
        <v>216.21119999999999</v>
      </c>
    </row>
    <row r="384" spans="1:2" x14ac:dyDescent="0.4">
      <c r="A384" s="5">
        <v>44531</v>
      </c>
      <c r="B384" s="6">
        <v>216.25319999999999</v>
      </c>
    </row>
    <row r="385" spans="1:2" x14ac:dyDescent="0.4">
      <c r="A385" s="5">
        <v>44530</v>
      </c>
      <c r="B385" s="6">
        <v>216.2037</v>
      </c>
    </row>
    <row r="386" spans="1:2" x14ac:dyDescent="0.4">
      <c r="A386" s="5">
        <v>44529</v>
      </c>
      <c r="B386" s="6">
        <v>216.2424</v>
      </c>
    </row>
    <row r="387" spans="1:2" x14ac:dyDescent="0.4">
      <c r="A387" s="5">
        <v>44526</v>
      </c>
      <c r="B387" s="6">
        <v>216.18889999999999</v>
      </c>
    </row>
    <row r="388" spans="1:2" x14ac:dyDescent="0.4">
      <c r="A388" s="5">
        <v>44525</v>
      </c>
      <c r="B388" s="6">
        <v>215.9776</v>
      </c>
    </row>
    <row r="389" spans="1:2" x14ac:dyDescent="0.4">
      <c r="A389" s="5">
        <v>44524</v>
      </c>
      <c r="B389" s="6">
        <v>215.9341</v>
      </c>
    </row>
    <row r="390" spans="1:2" x14ac:dyDescent="0.4">
      <c r="A390" s="5">
        <v>44523</v>
      </c>
      <c r="B390" s="6">
        <v>215.76490000000001</v>
      </c>
    </row>
    <row r="391" spans="1:2" x14ac:dyDescent="0.4">
      <c r="A391" s="5">
        <v>44522</v>
      </c>
      <c r="B391" s="6">
        <v>215.7226</v>
      </c>
    </row>
    <row r="392" spans="1:2" x14ac:dyDescent="0.4">
      <c r="A392" s="5">
        <v>44519</v>
      </c>
      <c r="B392" s="6">
        <v>215.589</v>
      </c>
    </row>
    <row r="393" spans="1:2" x14ac:dyDescent="0.4">
      <c r="A393" s="5">
        <v>44518</v>
      </c>
      <c r="B393" s="6">
        <v>215.6104</v>
      </c>
    </row>
    <row r="394" spans="1:2" x14ac:dyDescent="0.4">
      <c r="A394" s="5">
        <v>44517</v>
      </c>
      <c r="B394" s="6">
        <v>215.5401</v>
      </c>
    </row>
    <row r="395" spans="1:2" x14ac:dyDescent="0.4">
      <c r="A395" s="5">
        <v>44516</v>
      </c>
      <c r="B395" s="6">
        <v>215.5307</v>
      </c>
    </row>
    <row r="396" spans="1:2" x14ac:dyDescent="0.4">
      <c r="A396" s="5">
        <v>44515</v>
      </c>
      <c r="B396" s="6">
        <v>215.4708</v>
      </c>
    </row>
    <row r="397" spans="1:2" x14ac:dyDescent="0.4">
      <c r="A397" s="5">
        <v>44512</v>
      </c>
      <c r="B397" s="6">
        <v>215.357</v>
      </c>
    </row>
    <row r="398" spans="1:2" x14ac:dyDescent="0.4">
      <c r="A398" s="5">
        <v>44511</v>
      </c>
      <c r="B398" s="6">
        <v>215.3663</v>
      </c>
    </row>
    <row r="399" spans="1:2" x14ac:dyDescent="0.4">
      <c r="A399" s="5">
        <v>44510</v>
      </c>
      <c r="B399" s="6">
        <v>215.47970000000001</v>
      </c>
    </row>
    <row r="400" spans="1:2" x14ac:dyDescent="0.4">
      <c r="A400" s="5">
        <v>44509</v>
      </c>
      <c r="B400" s="6">
        <v>215.43989999999999</v>
      </c>
    </row>
    <row r="401" spans="1:2" x14ac:dyDescent="0.4">
      <c r="A401" s="5">
        <v>44508</v>
      </c>
      <c r="B401" s="6">
        <v>215.47450000000001</v>
      </c>
    </row>
    <row r="402" spans="1:2" x14ac:dyDescent="0.4">
      <c r="A402" s="5">
        <v>44505</v>
      </c>
      <c r="B402" s="6">
        <v>215.34909999999999</v>
      </c>
    </row>
    <row r="403" spans="1:2" x14ac:dyDescent="0.4">
      <c r="A403" s="5">
        <v>44504</v>
      </c>
      <c r="B403" s="6">
        <v>215.05090000000001</v>
      </c>
    </row>
    <row r="404" spans="1:2" x14ac:dyDescent="0.4">
      <c r="A404" s="5">
        <v>44503</v>
      </c>
      <c r="B404" s="6">
        <v>214.97370000000001</v>
      </c>
    </row>
    <row r="405" spans="1:2" x14ac:dyDescent="0.4">
      <c r="A405" s="5">
        <v>44502</v>
      </c>
      <c r="B405" s="6">
        <v>214.88140000000001</v>
      </c>
    </row>
    <row r="406" spans="1:2" x14ac:dyDescent="0.4">
      <c r="A406" s="5">
        <v>44501</v>
      </c>
      <c r="B406" s="6">
        <v>214.68190000000001</v>
      </c>
    </row>
    <row r="407" spans="1:2" x14ac:dyDescent="0.4">
      <c r="A407" s="5">
        <v>44498</v>
      </c>
      <c r="B407" s="6">
        <v>214.50919999999999</v>
      </c>
    </row>
    <row r="408" spans="1:2" x14ac:dyDescent="0.4">
      <c r="A408" s="5">
        <v>44497</v>
      </c>
      <c r="B408" s="6">
        <v>214.4085</v>
      </c>
    </row>
    <row r="409" spans="1:2" x14ac:dyDescent="0.4">
      <c r="A409" s="5">
        <v>44496</v>
      </c>
      <c r="B409" s="6">
        <v>214.33789999999999</v>
      </c>
    </row>
    <row r="410" spans="1:2" x14ac:dyDescent="0.4">
      <c r="A410" s="5">
        <v>44495</v>
      </c>
      <c r="B410" s="6">
        <v>214.22819999999999</v>
      </c>
    </row>
    <row r="411" spans="1:2" x14ac:dyDescent="0.4">
      <c r="A411" s="5">
        <v>44494</v>
      </c>
      <c r="B411" s="6">
        <v>214.1748</v>
      </c>
    </row>
    <row r="412" spans="1:2" x14ac:dyDescent="0.4">
      <c r="A412" s="5">
        <v>44491</v>
      </c>
      <c r="B412" s="6">
        <v>214.1189</v>
      </c>
    </row>
    <row r="413" spans="1:2" x14ac:dyDescent="0.4">
      <c r="A413" s="5">
        <v>44490</v>
      </c>
      <c r="B413" s="6">
        <v>214.0821</v>
      </c>
    </row>
    <row r="414" spans="1:2" x14ac:dyDescent="0.4">
      <c r="A414" s="5">
        <v>44489</v>
      </c>
      <c r="B414" s="6">
        <v>213.8913</v>
      </c>
    </row>
    <row r="415" spans="1:2" x14ac:dyDescent="0.4">
      <c r="A415" s="5">
        <v>44488</v>
      </c>
      <c r="B415" s="6">
        <v>213.81880000000001</v>
      </c>
    </row>
    <row r="416" spans="1:2" x14ac:dyDescent="0.4">
      <c r="A416" s="5">
        <v>44487</v>
      </c>
      <c r="B416" s="6">
        <v>213.8783</v>
      </c>
    </row>
    <row r="417" spans="1:2" x14ac:dyDescent="0.4">
      <c r="A417" s="5">
        <v>44484</v>
      </c>
      <c r="B417" s="6">
        <v>214.23269999999999</v>
      </c>
    </row>
    <row r="418" spans="1:2" x14ac:dyDescent="0.4">
      <c r="A418" s="5">
        <v>44483</v>
      </c>
      <c r="B418" s="6">
        <v>214.29390000000001</v>
      </c>
    </row>
    <row r="419" spans="1:2" x14ac:dyDescent="0.4">
      <c r="A419" s="5">
        <v>44482</v>
      </c>
      <c r="B419" s="6">
        <v>214.28219999999999</v>
      </c>
    </row>
    <row r="420" spans="1:2" x14ac:dyDescent="0.4">
      <c r="A420" s="5">
        <v>44481</v>
      </c>
      <c r="B420" s="6">
        <v>214.33420000000001</v>
      </c>
    </row>
    <row r="421" spans="1:2" x14ac:dyDescent="0.4">
      <c r="A421" s="5">
        <v>44480</v>
      </c>
      <c r="B421" s="6">
        <v>214.42859999999999</v>
      </c>
    </row>
    <row r="422" spans="1:2" x14ac:dyDescent="0.4">
      <c r="A422" s="5">
        <v>44477</v>
      </c>
      <c r="B422" s="6">
        <v>214.65379999999999</v>
      </c>
    </row>
    <row r="423" spans="1:2" x14ac:dyDescent="0.4">
      <c r="A423" s="5">
        <v>44469</v>
      </c>
      <c r="B423" s="6">
        <v>214.71170000000001</v>
      </c>
    </row>
    <row r="424" spans="1:2" x14ac:dyDescent="0.4">
      <c r="A424" s="5">
        <v>44468</v>
      </c>
      <c r="B424" s="6">
        <v>214.6437</v>
      </c>
    </row>
    <row r="425" spans="1:2" x14ac:dyDescent="0.4">
      <c r="A425" s="5">
        <v>44467</v>
      </c>
      <c r="B425" s="6">
        <v>214.6326</v>
      </c>
    </row>
    <row r="426" spans="1:2" x14ac:dyDescent="0.4">
      <c r="A426" s="5">
        <v>44466</v>
      </c>
      <c r="B426" s="6">
        <v>214.69329999999999</v>
      </c>
    </row>
    <row r="427" spans="1:2" x14ac:dyDescent="0.4">
      <c r="A427" s="5">
        <v>44463</v>
      </c>
      <c r="B427" s="6">
        <v>214.73140000000001</v>
      </c>
    </row>
    <row r="428" spans="1:2" x14ac:dyDescent="0.4">
      <c r="A428" s="5">
        <v>44462</v>
      </c>
      <c r="B428" s="6">
        <v>214.744</v>
      </c>
    </row>
    <row r="429" spans="1:2" x14ac:dyDescent="0.4">
      <c r="A429" s="5">
        <v>44461</v>
      </c>
      <c r="B429" s="6">
        <v>214.73820000000001</v>
      </c>
    </row>
    <row r="430" spans="1:2" x14ac:dyDescent="0.4">
      <c r="A430" s="5">
        <v>44456</v>
      </c>
      <c r="B430" s="6">
        <v>214.5411</v>
      </c>
    </row>
    <row r="431" spans="1:2" x14ac:dyDescent="0.4">
      <c r="A431" s="5">
        <v>44455</v>
      </c>
      <c r="B431" s="6">
        <v>214.4932</v>
      </c>
    </row>
    <row r="432" spans="1:2" x14ac:dyDescent="0.4">
      <c r="A432" s="5">
        <v>44454</v>
      </c>
      <c r="B432" s="6">
        <v>214.50479999999999</v>
      </c>
    </row>
    <row r="433" spans="1:2" x14ac:dyDescent="0.4">
      <c r="A433" s="5">
        <v>44453</v>
      </c>
      <c r="B433" s="6">
        <v>214.4948</v>
      </c>
    </row>
    <row r="434" spans="1:2" x14ac:dyDescent="0.4">
      <c r="A434" s="5">
        <v>44452</v>
      </c>
      <c r="B434" s="6">
        <v>214.59540000000001</v>
      </c>
    </row>
    <row r="435" spans="1:2" x14ac:dyDescent="0.4">
      <c r="A435" s="5">
        <v>44449</v>
      </c>
      <c r="B435" s="6">
        <v>214.59180000000001</v>
      </c>
    </row>
    <row r="436" spans="1:2" x14ac:dyDescent="0.4">
      <c r="A436" s="5">
        <v>44448</v>
      </c>
      <c r="B436" s="6">
        <v>214.63679999999999</v>
      </c>
    </row>
    <row r="437" spans="1:2" x14ac:dyDescent="0.4">
      <c r="A437" s="5">
        <v>44447</v>
      </c>
      <c r="B437" s="6">
        <v>214.64789999999999</v>
      </c>
    </row>
    <row r="438" spans="1:2" x14ac:dyDescent="0.4">
      <c r="A438" s="5">
        <v>44446</v>
      </c>
      <c r="B438" s="6">
        <v>214.68790000000001</v>
      </c>
    </row>
    <row r="439" spans="1:2" x14ac:dyDescent="0.4">
      <c r="A439" s="5">
        <v>44445</v>
      </c>
      <c r="B439" s="6">
        <v>214.7525</v>
      </c>
    </row>
    <row r="440" spans="1:2" x14ac:dyDescent="0.4">
      <c r="A440" s="5">
        <v>44442</v>
      </c>
      <c r="B440" s="6">
        <v>214.73150000000001</v>
      </c>
    </row>
    <row r="441" spans="1:2" x14ac:dyDescent="0.4">
      <c r="A441" s="5">
        <v>44441</v>
      </c>
      <c r="B441" s="6">
        <v>214.72790000000001</v>
      </c>
    </row>
    <row r="442" spans="1:2" x14ac:dyDescent="0.4">
      <c r="A442" s="5">
        <v>44440</v>
      </c>
      <c r="B442" s="6">
        <v>214.7115</v>
      </c>
    </row>
    <row r="443" spans="1:2" x14ac:dyDescent="0.4">
      <c r="A443" s="5">
        <v>44439</v>
      </c>
      <c r="B443" s="6">
        <v>214.50829999999999</v>
      </c>
    </row>
    <row r="444" spans="1:2" x14ac:dyDescent="0.4">
      <c r="A444" s="5">
        <v>44438</v>
      </c>
      <c r="B444" s="6">
        <v>214.50630000000001</v>
      </c>
    </row>
    <row r="445" spans="1:2" x14ac:dyDescent="0.4">
      <c r="A445" s="5">
        <v>44435</v>
      </c>
      <c r="B445" s="6">
        <v>214.39949999999999</v>
      </c>
    </row>
    <row r="446" spans="1:2" x14ac:dyDescent="0.4">
      <c r="A446" s="5">
        <v>44434</v>
      </c>
      <c r="B446" s="6">
        <v>214.3613</v>
      </c>
    </row>
    <row r="447" spans="1:2" x14ac:dyDescent="0.4">
      <c r="A447" s="5">
        <v>44433</v>
      </c>
      <c r="B447" s="6">
        <v>214.55279999999999</v>
      </c>
    </row>
    <row r="448" spans="1:2" x14ac:dyDescent="0.4">
      <c r="A448" s="5">
        <v>44432</v>
      </c>
      <c r="B448" s="6">
        <v>214.41139999999999</v>
      </c>
    </row>
    <row r="449" spans="1:2" x14ac:dyDescent="0.4">
      <c r="A449" s="5">
        <v>44431</v>
      </c>
      <c r="B449" s="6">
        <v>214.39959999999999</v>
      </c>
    </row>
    <row r="450" spans="1:2" x14ac:dyDescent="0.4">
      <c r="A450" s="5">
        <v>44428</v>
      </c>
      <c r="B450" s="6">
        <v>214.44130000000001</v>
      </c>
    </row>
    <row r="451" spans="1:2" x14ac:dyDescent="0.4">
      <c r="A451" s="5">
        <v>44427</v>
      </c>
      <c r="B451" s="6">
        <v>214.4152</v>
      </c>
    </row>
    <row r="452" spans="1:2" x14ac:dyDescent="0.4">
      <c r="A452" s="5">
        <v>44426</v>
      </c>
      <c r="B452" s="6">
        <v>214.3075</v>
      </c>
    </row>
    <row r="453" spans="1:2" x14ac:dyDescent="0.4">
      <c r="A453" s="5">
        <v>44425</v>
      </c>
      <c r="B453" s="6">
        <v>214.11250000000001</v>
      </c>
    </row>
    <row r="454" spans="1:2" x14ac:dyDescent="0.4">
      <c r="A454" s="5">
        <v>44424</v>
      </c>
      <c r="B454" s="6">
        <v>214.0573</v>
      </c>
    </row>
    <row r="455" spans="1:2" x14ac:dyDescent="0.4">
      <c r="A455" s="5">
        <v>44421</v>
      </c>
      <c r="B455" s="6">
        <v>214.02690000000001</v>
      </c>
    </row>
    <row r="456" spans="1:2" x14ac:dyDescent="0.4">
      <c r="A456" s="5">
        <v>44420</v>
      </c>
      <c r="B456" s="6">
        <v>214.02529999999999</v>
      </c>
    </row>
    <row r="457" spans="1:2" x14ac:dyDescent="0.4">
      <c r="A457" s="5">
        <v>44419</v>
      </c>
      <c r="B457" s="6">
        <v>213.90190000000001</v>
      </c>
    </row>
    <row r="458" spans="1:2" x14ac:dyDescent="0.4">
      <c r="A458" s="5">
        <v>44418</v>
      </c>
      <c r="B458" s="6">
        <v>213.99789999999999</v>
      </c>
    </row>
    <row r="459" spans="1:2" x14ac:dyDescent="0.4">
      <c r="A459" s="5">
        <v>44417</v>
      </c>
      <c r="B459" s="6">
        <v>214.0548</v>
      </c>
    </row>
    <row r="460" spans="1:2" x14ac:dyDescent="0.4">
      <c r="A460" s="5">
        <v>44414</v>
      </c>
      <c r="B460" s="6">
        <v>214.2739</v>
      </c>
    </row>
    <row r="461" spans="1:2" x14ac:dyDescent="0.4">
      <c r="A461" s="5">
        <v>44413</v>
      </c>
      <c r="B461" s="6">
        <v>214.3314</v>
      </c>
    </row>
    <row r="462" spans="1:2" x14ac:dyDescent="0.4">
      <c r="A462" s="5">
        <v>44412</v>
      </c>
      <c r="B462" s="6">
        <v>214.0848</v>
      </c>
    </row>
    <row r="463" spans="1:2" x14ac:dyDescent="0.4">
      <c r="A463" s="5">
        <v>44411</v>
      </c>
      <c r="B463" s="6">
        <v>214.1182</v>
      </c>
    </row>
    <row r="464" spans="1:2" x14ac:dyDescent="0.4">
      <c r="A464" s="5">
        <v>44410</v>
      </c>
      <c r="B464" s="6">
        <v>214.14320000000001</v>
      </c>
    </row>
    <row r="465" spans="1:2" x14ac:dyDescent="0.4">
      <c r="A465" s="5">
        <v>44407</v>
      </c>
      <c r="B465" s="6">
        <v>213.816</v>
      </c>
    </row>
    <row r="466" spans="1:2" x14ac:dyDescent="0.4">
      <c r="A466" s="5">
        <v>44406</v>
      </c>
      <c r="B466" s="6">
        <v>213.50239999999999</v>
      </c>
    </row>
    <row r="467" spans="1:2" x14ac:dyDescent="0.4">
      <c r="A467" s="5">
        <v>44405</v>
      </c>
      <c r="B467" s="6">
        <v>213.37610000000001</v>
      </c>
    </row>
    <row r="468" spans="1:2" x14ac:dyDescent="0.4">
      <c r="A468" s="5">
        <v>44404</v>
      </c>
      <c r="B468" s="6">
        <v>213.33009999999999</v>
      </c>
    </row>
    <row r="469" spans="1:2" x14ac:dyDescent="0.4">
      <c r="A469" s="5">
        <v>44403</v>
      </c>
      <c r="B469" s="6">
        <v>213.49160000000001</v>
      </c>
    </row>
    <row r="470" spans="1:2" x14ac:dyDescent="0.4">
      <c r="A470" s="5">
        <v>44400</v>
      </c>
      <c r="B470" s="6">
        <v>213.1687</v>
      </c>
    </row>
    <row r="471" spans="1:2" x14ac:dyDescent="0.4">
      <c r="A471" s="5">
        <v>44399</v>
      </c>
      <c r="B471" s="6">
        <v>213.0154</v>
      </c>
    </row>
    <row r="472" spans="1:2" x14ac:dyDescent="0.4">
      <c r="A472" s="5">
        <v>44398</v>
      </c>
      <c r="B472" s="6">
        <v>212.9246</v>
      </c>
    </row>
    <row r="473" spans="1:2" x14ac:dyDescent="0.4">
      <c r="A473" s="5">
        <v>44397</v>
      </c>
      <c r="B473" s="6">
        <v>212.7568</v>
      </c>
    </row>
    <row r="474" spans="1:2" x14ac:dyDescent="0.4">
      <c r="A474" s="5">
        <v>44396</v>
      </c>
      <c r="B474" s="6">
        <v>212.63829999999999</v>
      </c>
    </row>
    <row r="475" spans="1:2" x14ac:dyDescent="0.4">
      <c r="A475" s="5">
        <v>44393</v>
      </c>
      <c r="B475" s="6">
        <v>212.55029999999999</v>
      </c>
    </row>
    <row r="476" spans="1:2" x14ac:dyDescent="0.4">
      <c r="A476" s="5">
        <v>44392</v>
      </c>
      <c r="B476" s="6">
        <v>212.41380000000001</v>
      </c>
    </row>
    <row r="477" spans="1:2" x14ac:dyDescent="0.4">
      <c r="A477" s="5">
        <v>44391</v>
      </c>
      <c r="B477" s="6">
        <v>212.58959999999999</v>
      </c>
    </row>
    <row r="478" spans="1:2" x14ac:dyDescent="0.4">
      <c r="A478" s="5">
        <v>44390</v>
      </c>
      <c r="B478" s="6">
        <v>212.3862</v>
      </c>
    </row>
    <row r="479" spans="1:2" x14ac:dyDescent="0.4">
      <c r="A479" s="5">
        <v>44389</v>
      </c>
      <c r="B479" s="6">
        <v>212.17590000000001</v>
      </c>
    </row>
    <row r="480" spans="1:2" x14ac:dyDescent="0.4">
      <c r="A480" s="5">
        <v>44386</v>
      </c>
      <c r="B480" s="6">
        <v>211.78149999999999</v>
      </c>
    </row>
    <row r="481" spans="1:2" x14ac:dyDescent="0.4">
      <c r="A481" s="5">
        <v>44385</v>
      </c>
      <c r="B481" s="6">
        <v>211.75800000000001</v>
      </c>
    </row>
    <row r="482" spans="1:2" x14ac:dyDescent="0.4">
      <c r="A482" s="5">
        <v>44384</v>
      </c>
      <c r="B482" s="6">
        <v>211.19749999999999</v>
      </c>
    </row>
    <row r="483" spans="1:2" x14ac:dyDescent="0.4">
      <c r="A483" s="5">
        <v>44383</v>
      </c>
      <c r="B483" s="6">
        <v>211.0318</v>
      </c>
    </row>
    <row r="484" spans="1:2" x14ac:dyDescent="0.4">
      <c r="A484" s="5">
        <v>44382</v>
      </c>
      <c r="B484" s="6">
        <v>210.98650000000001</v>
      </c>
    </row>
    <row r="485" spans="1:2" x14ac:dyDescent="0.4">
      <c r="A485" s="5">
        <v>44379</v>
      </c>
      <c r="B485" s="6">
        <v>210.88229999999999</v>
      </c>
    </row>
    <row r="486" spans="1:2" x14ac:dyDescent="0.4">
      <c r="A486" s="5">
        <v>44378</v>
      </c>
      <c r="B486" s="6">
        <v>210.8211</v>
      </c>
    </row>
    <row r="487" spans="1:2" x14ac:dyDescent="0.4">
      <c r="A487" s="5">
        <v>44377</v>
      </c>
      <c r="B487" s="6">
        <v>210.77780000000001</v>
      </c>
    </row>
    <row r="488" spans="1:2" x14ac:dyDescent="0.4">
      <c r="A488" s="5">
        <v>44376</v>
      </c>
      <c r="B488" s="6">
        <v>210.6601</v>
      </c>
    </row>
    <row r="489" spans="1:2" x14ac:dyDescent="0.4">
      <c r="A489" s="5">
        <v>44375</v>
      </c>
      <c r="B489" s="6">
        <v>210.59020000000001</v>
      </c>
    </row>
    <row r="490" spans="1:2" x14ac:dyDescent="0.4">
      <c r="A490" s="5">
        <v>44372</v>
      </c>
      <c r="B490" s="6">
        <v>210.53980000000001</v>
      </c>
    </row>
    <row r="491" spans="1:2" x14ac:dyDescent="0.4">
      <c r="A491" s="5">
        <v>44371</v>
      </c>
      <c r="B491" s="6">
        <v>210.47559999999999</v>
      </c>
    </row>
    <row r="492" spans="1:2" x14ac:dyDescent="0.4">
      <c r="A492" s="5">
        <v>44370</v>
      </c>
      <c r="B492" s="6">
        <v>210.38149999999999</v>
      </c>
    </row>
    <row r="493" spans="1:2" x14ac:dyDescent="0.4">
      <c r="A493" s="5">
        <v>44369</v>
      </c>
      <c r="B493" s="6">
        <v>210.30279999999999</v>
      </c>
    </row>
    <row r="494" spans="1:2" x14ac:dyDescent="0.4">
      <c r="A494" s="5">
        <v>44368</v>
      </c>
      <c r="B494" s="6">
        <v>210.26900000000001</v>
      </c>
    </row>
    <row r="495" spans="1:2" x14ac:dyDescent="0.4">
      <c r="A495" s="5">
        <v>44365</v>
      </c>
      <c r="B495" s="6">
        <v>210.11689999999999</v>
      </c>
    </row>
    <row r="496" spans="1:2" x14ac:dyDescent="0.4">
      <c r="A496" s="5">
        <v>44364</v>
      </c>
      <c r="B496" s="6">
        <v>210.1216</v>
      </c>
    </row>
    <row r="497" spans="1:2" x14ac:dyDescent="0.4">
      <c r="A497" s="5">
        <v>44363</v>
      </c>
      <c r="B497" s="6">
        <v>210.19919999999999</v>
      </c>
    </row>
    <row r="498" spans="1:2" x14ac:dyDescent="0.4">
      <c r="A498" s="5">
        <v>44362</v>
      </c>
      <c r="B498" s="6">
        <v>210.21260000000001</v>
      </c>
    </row>
    <row r="499" spans="1:2" x14ac:dyDescent="0.4">
      <c r="A499" s="5">
        <v>44358</v>
      </c>
      <c r="B499" s="6">
        <v>210.17699999999999</v>
      </c>
    </row>
    <row r="500" spans="1:2" x14ac:dyDescent="0.4">
      <c r="A500" s="5">
        <v>44357</v>
      </c>
      <c r="B500" s="6">
        <v>210.25229999999999</v>
      </c>
    </row>
    <row r="501" spans="1:2" x14ac:dyDescent="0.4">
      <c r="A501" s="5">
        <v>44356</v>
      </c>
      <c r="B501" s="6">
        <v>210.14689999999999</v>
      </c>
    </row>
    <row r="502" spans="1:2" x14ac:dyDescent="0.4">
      <c r="A502" s="5">
        <v>44355</v>
      </c>
      <c r="B502" s="6">
        <v>210.14519999999999</v>
      </c>
    </row>
    <row r="503" spans="1:2" x14ac:dyDescent="0.4">
      <c r="A503" s="5">
        <v>44354</v>
      </c>
      <c r="B503" s="6">
        <v>210.16630000000001</v>
      </c>
    </row>
    <row r="504" spans="1:2" x14ac:dyDescent="0.4">
      <c r="A504" s="5">
        <v>44351</v>
      </c>
      <c r="B504" s="6">
        <v>210.36189999999999</v>
      </c>
    </row>
    <row r="505" spans="1:2" x14ac:dyDescent="0.4">
      <c r="A505" s="5">
        <v>44350</v>
      </c>
      <c r="B505" s="6">
        <v>210.44560000000001</v>
      </c>
    </row>
    <row r="506" spans="1:2" x14ac:dyDescent="0.4">
      <c r="A506" s="5">
        <v>44349</v>
      </c>
      <c r="B506" s="6">
        <v>210.39840000000001</v>
      </c>
    </row>
    <row r="507" spans="1:2" x14ac:dyDescent="0.4">
      <c r="A507" s="5">
        <v>44348</v>
      </c>
      <c r="B507" s="6">
        <v>210.45949999999999</v>
      </c>
    </row>
    <row r="508" spans="1:2" x14ac:dyDescent="0.4">
      <c r="A508" s="5">
        <v>44347</v>
      </c>
      <c r="B508" s="6">
        <v>210.4014</v>
      </c>
    </row>
    <row r="509" spans="1:2" x14ac:dyDescent="0.4">
      <c r="A509" s="5">
        <v>44344</v>
      </c>
      <c r="B509" s="6">
        <v>210.32810000000001</v>
      </c>
    </row>
    <row r="510" spans="1:2" x14ac:dyDescent="0.4">
      <c r="A510" s="5">
        <v>44343</v>
      </c>
      <c r="B510" s="6">
        <v>210.3553</v>
      </c>
    </row>
    <row r="511" spans="1:2" x14ac:dyDescent="0.4">
      <c r="A511" s="5">
        <v>44342</v>
      </c>
      <c r="B511" s="6">
        <v>210.41069999999999</v>
      </c>
    </row>
    <row r="512" spans="1:2" x14ac:dyDescent="0.4">
      <c r="A512" s="5">
        <v>44341</v>
      </c>
      <c r="B512" s="6">
        <v>210.2953</v>
      </c>
    </row>
    <row r="513" spans="1:2" x14ac:dyDescent="0.4">
      <c r="A513" s="5">
        <v>44340</v>
      </c>
      <c r="B513" s="6">
        <v>210.2841</v>
      </c>
    </row>
    <row r="514" spans="1:2" x14ac:dyDescent="0.4">
      <c r="A514" s="5">
        <v>44337</v>
      </c>
      <c r="B514" s="6">
        <v>210.23490000000001</v>
      </c>
    </row>
    <row r="515" spans="1:2" x14ac:dyDescent="0.4">
      <c r="A515" s="5">
        <v>44336</v>
      </c>
      <c r="B515" s="6">
        <v>210.00380000000001</v>
      </c>
    </row>
    <row r="516" spans="1:2" x14ac:dyDescent="0.4">
      <c r="A516" s="5">
        <v>44335</v>
      </c>
      <c r="B516" s="6">
        <v>209.82239999999999</v>
      </c>
    </row>
    <row r="517" spans="1:2" x14ac:dyDescent="0.4">
      <c r="A517" s="5">
        <v>44334</v>
      </c>
      <c r="B517" s="6">
        <v>209.69810000000001</v>
      </c>
    </row>
    <row r="518" spans="1:2" x14ac:dyDescent="0.4">
      <c r="A518" s="5">
        <v>44333</v>
      </c>
      <c r="B518" s="6">
        <v>209.69489999999999</v>
      </c>
    </row>
    <row r="519" spans="1:2" x14ac:dyDescent="0.4">
      <c r="A519" s="5">
        <v>44330</v>
      </c>
      <c r="B519" s="6">
        <v>209.68790000000001</v>
      </c>
    </row>
    <row r="520" spans="1:2" x14ac:dyDescent="0.4">
      <c r="A520" s="5">
        <v>44329</v>
      </c>
      <c r="B520" s="6">
        <v>209.61349999999999</v>
      </c>
    </row>
    <row r="521" spans="1:2" x14ac:dyDescent="0.4">
      <c r="A521" s="5">
        <v>44328</v>
      </c>
      <c r="B521" s="6">
        <v>209.65889999999999</v>
      </c>
    </row>
    <row r="522" spans="1:2" x14ac:dyDescent="0.4">
      <c r="A522" s="5">
        <v>44327</v>
      </c>
      <c r="B522" s="6">
        <v>209.5625</v>
      </c>
    </row>
    <row r="523" spans="1:2" x14ac:dyDescent="0.4">
      <c r="A523" s="5">
        <v>44326</v>
      </c>
      <c r="B523" s="6">
        <v>209.45840000000001</v>
      </c>
    </row>
    <row r="524" spans="1:2" x14ac:dyDescent="0.4">
      <c r="A524" s="5">
        <v>44323</v>
      </c>
      <c r="B524" s="6">
        <v>209.3229</v>
      </c>
    </row>
    <row r="525" spans="1:2" x14ac:dyDescent="0.4">
      <c r="A525" s="5">
        <v>44322</v>
      </c>
      <c r="B525" s="6">
        <v>209.25659999999999</v>
      </c>
    </row>
    <row r="526" spans="1:2" x14ac:dyDescent="0.4">
      <c r="A526" s="5">
        <v>44316</v>
      </c>
      <c r="B526" s="6">
        <v>209.095</v>
      </c>
    </row>
    <row r="527" spans="1:2" x14ac:dyDescent="0.4">
      <c r="A527" s="5">
        <v>44315</v>
      </c>
      <c r="B527" s="6">
        <v>208.9999</v>
      </c>
    </row>
    <row r="528" spans="1:2" x14ac:dyDescent="0.4">
      <c r="A528" s="5">
        <v>44314</v>
      </c>
      <c r="B528" s="6">
        <v>208.99080000000001</v>
      </c>
    </row>
    <row r="529" spans="1:2" x14ac:dyDescent="0.4">
      <c r="A529" s="5">
        <v>44313</v>
      </c>
      <c r="B529" s="6">
        <v>208.9633</v>
      </c>
    </row>
    <row r="530" spans="1:2" x14ac:dyDescent="0.4">
      <c r="A530" s="5">
        <v>44312</v>
      </c>
      <c r="B530" s="6">
        <v>209.01519999999999</v>
      </c>
    </row>
    <row r="531" spans="1:2" x14ac:dyDescent="0.4">
      <c r="A531" s="5">
        <v>44309</v>
      </c>
      <c r="B531" s="6">
        <v>209.1936</v>
      </c>
    </row>
    <row r="532" spans="1:2" x14ac:dyDescent="0.4">
      <c r="A532" s="5">
        <v>44308</v>
      </c>
      <c r="B532" s="6">
        <v>209.17089999999999</v>
      </c>
    </row>
    <row r="533" spans="1:2" x14ac:dyDescent="0.4">
      <c r="A533" s="5">
        <v>44307</v>
      </c>
      <c r="B533" s="6">
        <v>209.1328</v>
      </c>
    </row>
    <row r="534" spans="1:2" x14ac:dyDescent="0.4">
      <c r="A534" s="5">
        <v>44306</v>
      </c>
      <c r="B534" s="6">
        <v>209.0625</v>
      </c>
    </row>
    <row r="535" spans="1:2" x14ac:dyDescent="0.4">
      <c r="A535" s="5">
        <v>44305</v>
      </c>
      <c r="B535" s="6">
        <v>208.9213</v>
      </c>
    </row>
    <row r="536" spans="1:2" x14ac:dyDescent="0.4">
      <c r="A536" s="5">
        <v>44302</v>
      </c>
      <c r="B536" s="6">
        <v>208.7929</v>
      </c>
    </row>
    <row r="537" spans="1:2" x14ac:dyDescent="0.4">
      <c r="A537" s="5">
        <v>44301</v>
      </c>
      <c r="B537" s="6">
        <v>208.7217</v>
      </c>
    </row>
    <row r="538" spans="1:2" x14ac:dyDescent="0.4">
      <c r="A538" s="5">
        <v>44300</v>
      </c>
      <c r="B538" s="6">
        <v>208.6842</v>
      </c>
    </row>
    <row r="539" spans="1:2" x14ac:dyDescent="0.4">
      <c r="A539" s="5">
        <v>44299</v>
      </c>
      <c r="B539" s="6">
        <v>208.64269999999999</v>
      </c>
    </row>
    <row r="540" spans="1:2" x14ac:dyDescent="0.4">
      <c r="A540" s="5">
        <v>44298</v>
      </c>
      <c r="B540" s="6">
        <v>208.35910000000001</v>
      </c>
    </row>
    <row r="541" spans="1:2" x14ac:dyDescent="0.4">
      <c r="A541" s="5">
        <v>44295</v>
      </c>
      <c r="B541" s="6">
        <v>208.22130000000001</v>
      </c>
    </row>
    <row r="542" spans="1:2" x14ac:dyDescent="0.4">
      <c r="A542" s="5">
        <v>44294</v>
      </c>
      <c r="B542" s="6">
        <v>208.1523</v>
      </c>
    </row>
    <row r="543" spans="1:2" x14ac:dyDescent="0.4">
      <c r="A543" s="5">
        <v>44293</v>
      </c>
      <c r="B543" s="6">
        <v>208.15100000000001</v>
      </c>
    </row>
    <row r="544" spans="1:2" x14ac:dyDescent="0.4">
      <c r="A544" s="5">
        <v>44292</v>
      </c>
      <c r="B544" s="6">
        <v>208.10830000000001</v>
      </c>
    </row>
    <row r="545" spans="1:2" x14ac:dyDescent="0.4">
      <c r="A545" s="5">
        <v>44288</v>
      </c>
      <c r="B545" s="6">
        <v>208.08150000000001</v>
      </c>
    </row>
    <row r="546" spans="1:2" x14ac:dyDescent="0.4">
      <c r="A546" s="5">
        <v>44287</v>
      </c>
      <c r="B546" s="6">
        <v>208.04069999999999</v>
      </c>
    </row>
    <row r="547" spans="1:2" x14ac:dyDescent="0.4">
      <c r="A547" s="5">
        <v>44286</v>
      </c>
      <c r="B547" s="6">
        <v>208.04159999999999</v>
      </c>
    </row>
    <row r="548" spans="1:2" x14ac:dyDescent="0.4">
      <c r="A548" s="5">
        <v>44285</v>
      </c>
      <c r="B548" s="6">
        <v>207.9778</v>
      </c>
    </row>
    <row r="549" spans="1:2" x14ac:dyDescent="0.4">
      <c r="A549" s="5">
        <v>44284</v>
      </c>
      <c r="B549" s="6">
        <v>207.89850000000001</v>
      </c>
    </row>
    <row r="550" spans="1:2" x14ac:dyDescent="0.4">
      <c r="A550" s="5">
        <v>44281</v>
      </c>
      <c r="B550" s="6">
        <v>207.8802</v>
      </c>
    </row>
    <row r="551" spans="1:2" x14ac:dyDescent="0.4">
      <c r="A551" s="5">
        <v>44280</v>
      </c>
      <c r="B551" s="6">
        <v>207.8982</v>
      </c>
    </row>
    <row r="552" spans="1:2" x14ac:dyDescent="0.4">
      <c r="A552" s="5">
        <v>44279</v>
      </c>
      <c r="B552" s="6">
        <v>207.86770000000001</v>
      </c>
    </row>
    <row r="553" spans="1:2" x14ac:dyDescent="0.4">
      <c r="A553" s="5">
        <v>44278</v>
      </c>
      <c r="B553" s="6">
        <v>207.6377</v>
      </c>
    </row>
    <row r="554" spans="1:2" x14ac:dyDescent="0.4">
      <c r="A554" s="5">
        <v>44277</v>
      </c>
      <c r="B554" s="6">
        <v>207.57320000000001</v>
      </c>
    </row>
    <row r="555" spans="1:2" x14ac:dyDescent="0.4">
      <c r="A555" s="5">
        <v>44274</v>
      </c>
      <c r="B555" s="6">
        <v>207.45679999999999</v>
      </c>
    </row>
    <row r="556" spans="1:2" x14ac:dyDescent="0.4">
      <c r="A556" s="5">
        <v>44273</v>
      </c>
      <c r="B556" s="6">
        <v>207.33690000000001</v>
      </c>
    </row>
    <row r="557" spans="1:2" x14ac:dyDescent="0.4">
      <c r="A557" s="5">
        <v>44272</v>
      </c>
      <c r="B557" s="6">
        <v>207.31110000000001</v>
      </c>
    </row>
    <row r="558" spans="1:2" x14ac:dyDescent="0.4">
      <c r="A558" s="5">
        <v>44271</v>
      </c>
      <c r="B558" s="6">
        <v>207.2517</v>
      </c>
    </row>
    <row r="559" spans="1:2" x14ac:dyDescent="0.4">
      <c r="A559" s="5">
        <v>44270</v>
      </c>
      <c r="B559" s="6">
        <v>207.166</v>
      </c>
    </row>
    <row r="560" spans="1:2" x14ac:dyDescent="0.4">
      <c r="A560" s="5">
        <v>44267</v>
      </c>
      <c r="B560" s="6">
        <v>207.18289999999999</v>
      </c>
    </row>
    <row r="561" spans="1:2" x14ac:dyDescent="0.4">
      <c r="A561" s="5">
        <v>44266</v>
      </c>
      <c r="B561" s="6">
        <v>207.17189999999999</v>
      </c>
    </row>
    <row r="562" spans="1:2" x14ac:dyDescent="0.4">
      <c r="A562" s="5">
        <v>44265</v>
      </c>
      <c r="B562" s="6">
        <v>207.1336</v>
      </c>
    </row>
    <row r="563" spans="1:2" x14ac:dyDescent="0.4">
      <c r="A563" s="5">
        <v>44264</v>
      </c>
      <c r="B563" s="6">
        <v>207.0737</v>
      </c>
    </row>
    <row r="564" spans="1:2" x14ac:dyDescent="0.4">
      <c r="A564" s="5">
        <v>44263</v>
      </c>
      <c r="B564" s="6">
        <v>207.11340000000001</v>
      </c>
    </row>
    <row r="565" spans="1:2" x14ac:dyDescent="0.4">
      <c r="A565" s="5">
        <v>44260</v>
      </c>
      <c r="B565" s="6">
        <v>206.9897</v>
      </c>
    </row>
    <row r="566" spans="1:2" x14ac:dyDescent="0.4">
      <c r="A566" s="5">
        <v>44259</v>
      </c>
      <c r="B566" s="6">
        <v>206.89109999999999</v>
      </c>
    </row>
    <row r="567" spans="1:2" x14ac:dyDescent="0.4">
      <c r="A567" s="5">
        <v>44258</v>
      </c>
      <c r="B567" s="6">
        <v>206.90219999999999</v>
      </c>
    </row>
    <row r="568" spans="1:2" x14ac:dyDescent="0.4">
      <c r="A568" s="5">
        <v>44257</v>
      </c>
      <c r="B568" s="6">
        <v>206.90219999999999</v>
      </c>
    </row>
    <row r="569" spans="1:2" x14ac:dyDescent="0.4">
      <c r="A569" s="5">
        <v>44256</v>
      </c>
      <c r="B569" s="6">
        <v>206.816</v>
      </c>
    </row>
    <row r="570" spans="1:2" x14ac:dyDescent="0.4">
      <c r="A570" s="5">
        <v>44253</v>
      </c>
      <c r="B570" s="6">
        <v>206.64060000000001</v>
      </c>
    </row>
    <row r="571" spans="1:2" x14ac:dyDescent="0.4">
      <c r="A571" s="5">
        <v>44252</v>
      </c>
      <c r="B571" s="6">
        <v>206.68270000000001</v>
      </c>
    </row>
    <row r="572" spans="1:2" x14ac:dyDescent="0.4">
      <c r="A572" s="5">
        <v>44251</v>
      </c>
      <c r="B572" s="6">
        <v>206.72190000000001</v>
      </c>
    </row>
    <row r="573" spans="1:2" x14ac:dyDescent="0.4">
      <c r="A573" s="5">
        <v>44250</v>
      </c>
      <c r="B573" s="6">
        <v>206.5728</v>
      </c>
    </row>
    <row r="574" spans="1:2" x14ac:dyDescent="0.4">
      <c r="A574" s="5">
        <v>44249</v>
      </c>
      <c r="B574" s="6">
        <v>206.53039999999999</v>
      </c>
    </row>
    <row r="575" spans="1:2" x14ac:dyDescent="0.4">
      <c r="A575" s="5">
        <v>44246</v>
      </c>
      <c r="B575" s="6">
        <v>206.4933</v>
      </c>
    </row>
    <row r="576" spans="1:2" x14ac:dyDescent="0.4">
      <c r="A576" s="5">
        <v>44245</v>
      </c>
      <c r="B576" s="6">
        <v>206.40379999999999</v>
      </c>
    </row>
    <row r="577" spans="1:2" x14ac:dyDescent="0.4">
      <c r="A577" s="5">
        <v>44237</v>
      </c>
      <c r="B577" s="6">
        <v>206.52369999999999</v>
      </c>
    </row>
    <row r="578" spans="1:2" x14ac:dyDescent="0.4">
      <c r="A578" s="5">
        <v>44236</v>
      </c>
      <c r="B578" s="6">
        <v>206.50659999999999</v>
      </c>
    </row>
    <row r="579" spans="1:2" x14ac:dyDescent="0.4">
      <c r="A579" s="5">
        <v>44235</v>
      </c>
      <c r="B579" s="6">
        <v>206.4829</v>
      </c>
    </row>
    <row r="580" spans="1:2" x14ac:dyDescent="0.4">
      <c r="A580" s="5">
        <v>44232</v>
      </c>
      <c r="B580" s="6">
        <v>206.44370000000001</v>
      </c>
    </row>
    <row r="581" spans="1:2" x14ac:dyDescent="0.4">
      <c r="A581" s="5">
        <v>44231</v>
      </c>
      <c r="B581" s="6">
        <v>206.4973</v>
      </c>
    </row>
    <row r="582" spans="1:2" x14ac:dyDescent="0.4">
      <c r="A582" s="5">
        <v>44230</v>
      </c>
      <c r="B582" s="6">
        <v>206.63669999999999</v>
      </c>
    </row>
    <row r="583" spans="1:2" x14ac:dyDescent="0.4">
      <c r="A583" s="5">
        <v>44229</v>
      </c>
      <c r="B583" s="6">
        <v>206.78659999999999</v>
      </c>
    </row>
    <row r="584" spans="1:2" x14ac:dyDescent="0.4">
      <c r="A584" s="5">
        <v>44228</v>
      </c>
      <c r="B584" s="6">
        <v>206.73670000000001</v>
      </c>
    </row>
    <row r="585" spans="1:2" x14ac:dyDescent="0.4">
      <c r="A585" s="5">
        <v>44225</v>
      </c>
      <c r="B585" s="6">
        <v>206.6157</v>
      </c>
    </row>
    <row r="586" spans="1:2" x14ac:dyDescent="0.4">
      <c r="A586" s="5">
        <v>44224</v>
      </c>
      <c r="B586" s="6">
        <v>206.7012</v>
      </c>
    </row>
    <row r="587" spans="1:2" x14ac:dyDescent="0.4">
      <c r="A587" s="5">
        <v>44223</v>
      </c>
      <c r="B587" s="6">
        <v>206.846</v>
      </c>
    </row>
    <row r="588" spans="1:2" x14ac:dyDescent="0.4">
      <c r="A588" s="5">
        <v>44222</v>
      </c>
      <c r="B588" s="6">
        <v>206.88239999999999</v>
      </c>
    </row>
    <row r="589" spans="1:2" x14ac:dyDescent="0.4">
      <c r="A589" s="5">
        <v>44221</v>
      </c>
      <c r="B589" s="6">
        <v>207.07859999999999</v>
      </c>
    </row>
    <row r="590" spans="1:2" x14ac:dyDescent="0.4">
      <c r="A590" s="5">
        <v>44218</v>
      </c>
      <c r="B590" s="6">
        <v>207.02449999999999</v>
      </c>
    </row>
    <row r="591" spans="1:2" x14ac:dyDescent="0.4">
      <c r="A591" s="5">
        <v>44217</v>
      </c>
      <c r="B591" s="6">
        <v>206.9385</v>
      </c>
    </row>
    <row r="592" spans="1:2" x14ac:dyDescent="0.4">
      <c r="A592" s="5">
        <v>44216</v>
      </c>
      <c r="B592" s="6">
        <v>206.8065</v>
      </c>
    </row>
    <row r="593" spans="1:2" x14ac:dyDescent="0.4">
      <c r="A593" s="5">
        <v>44215</v>
      </c>
      <c r="B593" s="6">
        <v>206.7354</v>
      </c>
    </row>
    <row r="594" spans="1:2" x14ac:dyDescent="0.4">
      <c r="A594" s="5">
        <v>44214</v>
      </c>
      <c r="B594" s="6">
        <v>206.81180000000001</v>
      </c>
    </row>
    <row r="595" spans="1:2" x14ac:dyDescent="0.4">
      <c r="A595" s="5">
        <v>44211</v>
      </c>
      <c r="B595" s="6">
        <v>206.8614</v>
      </c>
    </row>
    <row r="596" spans="1:2" x14ac:dyDescent="0.4">
      <c r="A596" s="5">
        <v>44210</v>
      </c>
      <c r="B596" s="6">
        <v>206.97450000000001</v>
      </c>
    </row>
    <row r="597" spans="1:2" x14ac:dyDescent="0.4">
      <c r="A597" s="5">
        <v>44209</v>
      </c>
      <c r="B597" s="6">
        <v>206.8586</v>
      </c>
    </row>
    <row r="598" spans="1:2" x14ac:dyDescent="0.4">
      <c r="A598" s="5">
        <v>44208</v>
      </c>
      <c r="B598" s="6">
        <v>206.6285</v>
      </c>
    </row>
    <row r="599" spans="1:2" x14ac:dyDescent="0.4">
      <c r="A599" s="5">
        <v>44207</v>
      </c>
      <c r="B599" s="6">
        <v>206.4708</v>
      </c>
    </row>
    <row r="600" spans="1:2" x14ac:dyDescent="0.4">
      <c r="A600" s="5">
        <v>44204</v>
      </c>
      <c r="B600" s="6">
        <v>206.41050000000001</v>
      </c>
    </row>
    <row r="601" spans="1:2" x14ac:dyDescent="0.4">
      <c r="A601" s="5">
        <v>44203</v>
      </c>
      <c r="B601" s="6">
        <v>206.4093</v>
      </c>
    </row>
    <row r="602" spans="1:2" x14ac:dyDescent="0.4">
      <c r="A602" s="5">
        <v>44202</v>
      </c>
      <c r="B602" s="6">
        <v>206.17939999999999</v>
      </c>
    </row>
    <row r="603" spans="1:2" x14ac:dyDescent="0.4">
      <c r="A603" s="5">
        <v>44201</v>
      </c>
      <c r="B603" s="6">
        <v>206.0693</v>
      </c>
    </row>
    <row r="604" spans="1:2" x14ac:dyDescent="0.4">
      <c r="A604" s="5">
        <v>44200</v>
      </c>
      <c r="B604" s="6">
        <v>205.93279999999999</v>
      </c>
    </row>
    <row r="605" spans="1:2" x14ac:dyDescent="0.4">
      <c r="A605" s="5">
        <v>44196</v>
      </c>
      <c r="B605" s="6">
        <v>206.01560000000001</v>
      </c>
    </row>
    <row r="606" spans="1:2" x14ac:dyDescent="0.4">
      <c r="A606" s="5">
        <v>44195</v>
      </c>
      <c r="B606" s="6">
        <v>205.99889999999999</v>
      </c>
    </row>
    <row r="607" spans="1:2" x14ac:dyDescent="0.4">
      <c r="A607" s="5">
        <v>44194</v>
      </c>
      <c r="B607" s="6">
        <v>205.86789999999999</v>
      </c>
    </row>
    <row r="608" spans="1:2" x14ac:dyDescent="0.4">
      <c r="A608" s="5">
        <v>44193</v>
      </c>
      <c r="B608" s="6">
        <v>205.75899999999999</v>
      </c>
    </row>
    <row r="609" spans="1:2" x14ac:dyDescent="0.4">
      <c r="A609" s="5">
        <v>44190</v>
      </c>
      <c r="B609" s="6">
        <v>205.58090000000001</v>
      </c>
    </row>
    <row r="610" spans="1:2" x14ac:dyDescent="0.4">
      <c r="A610" s="5">
        <v>44189</v>
      </c>
      <c r="B610" s="6">
        <v>205.41929999999999</v>
      </c>
    </row>
    <row r="611" spans="1:2" x14ac:dyDescent="0.4">
      <c r="A611" s="5">
        <v>44188</v>
      </c>
      <c r="B611" s="6">
        <v>205.51150000000001</v>
      </c>
    </row>
    <row r="612" spans="1:2" x14ac:dyDescent="0.4">
      <c r="A612" s="5">
        <v>44187</v>
      </c>
      <c r="B612" s="6">
        <v>205.42859999999999</v>
      </c>
    </row>
    <row r="613" spans="1:2" x14ac:dyDescent="0.4">
      <c r="A613" s="5">
        <v>44186</v>
      </c>
      <c r="B613" s="6">
        <v>205.15710000000001</v>
      </c>
    </row>
    <row r="614" spans="1:2" x14ac:dyDescent="0.4">
      <c r="A614" s="5">
        <v>44183</v>
      </c>
      <c r="B614" s="6">
        <v>204.89089999999999</v>
      </c>
    </row>
    <row r="615" spans="1:2" x14ac:dyDescent="0.4">
      <c r="A615" s="5">
        <v>44182</v>
      </c>
      <c r="B615" s="6">
        <v>204.87139999999999</v>
      </c>
    </row>
    <row r="616" spans="1:2" x14ac:dyDescent="0.4">
      <c r="A616" s="5">
        <v>44181</v>
      </c>
      <c r="B616" s="6">
        <v>204.88159999999999</v>
      </c>
    </row>
    <row r="617" spans="1:2" x14ac:dyDescent="0.4">
      <c r="A617" s="5">
        <v>44180</v>
      </c>
      <c r="B617" s="6">
        <v>204.7604</v>
      </c>
    </row>
    <row r="618" spans="1:2" x14ac:dyDescent="0.4">
      <c r="A618" s="5">
        <v>44179</v>
      </c>
      <c r="B618" s="6">
        <v>204.59610000000001</v>
      </c>
    </row>
    <row r="619" spans="1:2" x14ac:dyDescent="0.4">
      <c r="A619" s="5">
        <v>44176</v>
      </c>
      <c r="B619" s="6">
        <v>204.57419999999999</v>
      </c>
    </row>
    <row r="620" spans="1:2" x14ac:dyDescent="0.4">
      <c r="A620" s="5">
        <v>44175</v>
      </c>
      <c r="B620" s="6">
        <v>204.70859999999999</v>
      </c>
    </row>
    <row r="621" spans="1:2" x14ac:dyDescent="0.4">
      <c r="A621" s="5">
        <v>44174</v>
      </c>
      <c r="B621" s="6">
        <v>204.60849999999999</v>
      </c>
    </row>
    <row r="622" spans="1:2" x14ac:dyDescent="0.4">
      <c r="A622" s="5">
        <v>44173</v>
      </c>
      <c r="B622" s="6">
        <v>204.57650000000001</v>
      </c>
    </row>
    <row r="623" spans="1:2" x14ac:dyDescent="0.4">
      <c r="A623" s="5">
        <v>44172</v>
      </c>
      <c r="B623" s="6">
        <v>204.4203</v>
      </c>
    </row>
    <row r="624" spans="1:2" x14ac:dyDescent="0.4">
      <c r="A624" s="5">
        <v>44169</v>
      </c>
      <c r="B624" s="6">
        <v>204.41929999999999</v>
      </c>
    </row>
    <row r="625" spans="1:2" x14ac:dyDescent="0.4">
      <c r="A625" s="5">
        <v>44168</v>
      </c>
      <c r="B625" s="6">
        <v>204.2997</v>
      </c>
    </row>
    <row r="626" spans="1:2" x14ac:dyDescent="0.4">
      <c r="A626" s="5">
        <v>44167</v>
      </c>
      <c r="B626" s="6">
        <v>204.2509</v>
      </c>
    </row>
    <row r="627" spans="1:2" x14ac:dyDescent="0.4">
      <c r="A627" s="5">
        <v>44166</v>
      </c>
      <c r="B627" s="6">
        <v>204.3296</v>
      </c>
    </row>
    <row r="628" spans="1:2" x14ac:dyDescent="0.4">
      <c r="A628" s="5">
        <v>44165</v>
      </c>
      <c r="B628" s="6">
        <v>204.3503</v>
      </c>
    </row>
    <row r="629" spans="1:2" x14ac:dyDescent="0.4">
      <c r="A629" s="5">
        <v>44162</v>
      </c>
      <c r="B629" s="6">
        <v>203.98070000000001</v>
      </c>
    </row>
    <row r="630" spans="1:2" x14ac:dyDescent="0.4">
      <c r="A630" s="5">
        <v>44161</v>
      </c>
      <c r="B630" s="6">
        <v>204.01060000000001</v>
      </c>
    </row>
    <row r="631" spans="1:2" x14ac:dyDescent="0.4">
      <c r="A631" s="5">
        <v>44160</v>
      </c>
      <c r="B631" s="6">
        <v>203.96190000000001</v>
      </c>
    </row>
    <row r="632" spans="1:2" x14ac:dyDescent="0.4">
      <c r="A632" s="5">
        <v>44159</v>
      </c>
      <c r="B632" s="6">
        <v>203.797</v>
      </c>
    </row>
    <row r="633" spans="1:2" x14ac:dyDescent="0.4">
      <c r="A633" s="5">
        <v>44158</v>
      </c>
      <c r="B633" s="6">
        <v>203.8135</v>
      </c>
    </row>
    <row r="634" spans="1:2" x14ac:dyDescent="0.4">
      <c r="A634" s="5">
        <v>44155</v>
      </c>
      <c r="B634" s="6">
        <v>203.59530000000001</v>
      </c>
    </row>
    <row r="635" spans="1:2" x14ac:dyDescent="0.4">
      <c r="A635" s="5">
        <v>44154</v>
      </c>
      <c r="B635" s="6">
        <v>203.6532</v>
      </c>
    </row>
    <row r="636" spans="1:2" x14ac:dyDescent="0.4">
      <c r="A636" s="5">
        <v>44153</v>
      </c>
      <c r="B636" s="6">
        <v>203.7807</v>
      </c>
    </row>
    <row r="637" spans="1:2" x14ac:dyDescent="0.4">
      <c r="A637" s="5">
        <v>44152</v>
      </c>
      <c r="B637" s="6">
        <v>203.95769999999999</v>
      </c>
    </row>
    <row r="638" spans="1:2" x14ac:dyDescent="0.4">
      <c r="A638" s="5">
        <v>44151</v>
      </c>
      <c r="B638" s="6">
        <v>204.05760000000001</v>
      </c>
    </row>
    <row r="639" spans="1:2" x14ac:dyDescent="0.4">
      <c r="A639" s="5">
        <v>44148</v>
      </c>
      <c r="B639" s="6">
        <v>204.0052</v>
      </c>
    </row>
    <row r="640" spans="1:2" x14ac:dyDescent="0.4">
      <c r="A640" s="5">
        <v>44147</v>
      </c>
      <c r="B640" s="6">
        <v>204.18819999999999</v>
      </c>
    </row>
    <row r="641" spans="1:2" x14ac:dyDescent="0.4">
      <c r="A641" s="5">
        <v>44146</v>
      </c>
      <c r="B641" s="6">
        <v>204.1893</v>
      </c>
    </row>
    <row r="642" spans="1:2" x14ac:dyDescent="0.4">
      <c r="A642" s="5">
        <v>44145</v>
      </c>
      <c r="B642" s="6">
        <v>204.2363</v>
      </c>
    </row>
    <row r="643" spans="1:2" x14ac:dyDescent="0.4">
      <c r="A643" s="5">
        <v>44144</v>
      </c>
      <c r="B643" s="6">
        <v>204.27180000000001</v>
      </c>
    </row>
    <row r="644" spans="1:2" x14ac:dyDescent="0.4">
      <c r="A644" s="5">
        <v>44141</v>
      </c>
      <c r="B644" s="6">
        <v>204.2604</v>
      </c>
    </row>
    <row r="645" spans="1:2" x14ac:dyDescent="0.4">
      <c r="A645" s="5">
        <v>44140</v>
      </c>
      <c r="B645" s="6">
        <v>204.3193</v>
      </c>
    </row>
    <row r="646" spans="1:2" x14ac:dyDescent="0.4">
      <c r="A646" s="5">
        <v>44139</v>
      </c>
      <c r="B646" s="6">
        <v>204.2456</v>
      </c>
    </row>
    <row r="647" spans="1:2" x14ac:dyDescent="0.4">
      <c r="A647" s="5">
        <v>44138</v>
      </c>
      <c r="B647" s="6">
        <v>204.19220000000001</v>
      </c>
    </row>
    <row r="648" spans="1:2" x14ac:dyDescent="0.4">
      <c r="A648" s="5">
        <v>44137</v>
      </c>
      <c r="B648" s="6">
        <v>204.10480000000001</v>
      </c>
    </row>
    <row r="649" spans="1:2" x14ac:dyDescent="0.4">
      <c r="A649" s="5">
        <v>44134</v>
      </c>
      <c r="B649" s="6">
        <v>203.99709999999999</v>
      </c>
    </row>
    <row r="650" spans="1:2" x14ac:dyDescent="0.4">
      <c r="A650" s="5">
        <v>44133</v>
      </c>
      <c r="B650" s="6">
        <v>203.94540000000001</v>
      </c>
    </row>
    <row r="651" spans="1:2" x14ac:dyDescent="0.4">
      <c r="A651" s="5">
        <v>44132</v>
      </c>
      <c r="B651" s="6">
        <v>203.89940000000001</v>
      </c>
    </row>
    <row r="652" spans="1:2" x14ac:dyDescent="0.4">
      <c r="A652" s="5">
        <v>44131</v>
      </c>
      <c r="B652" s="6">
        <v>203.8536</v>
      </c>
    </row>
    <row r="653" spans="1:2" x14ac:dyDescent="0.4">
      <c r="A653" s="5">
        <v>44130</v>
      </c>
      <c r="B653" s="6">
        <v>203.78720000000001</v>
      </c>
    </row>
    <row r="654" spans="1:2" x14ac:dyDescent="0.4">
      <c r="A654" s="5">
        <v>44127</v>
      </c>
      <c r="B654" s="6">
        <v>203.73939999999999</v>
      </c>
    </row>
    <row r="655" spans="1:2" x14ac:dyDescent="0.4">
      <c r="A655" s="5">
        <v>44126</v>
      </c>
      <c r="B655" s="6">
        <v>203.76400000000001</v>
      </c>
    </row>
    <row r="656" spans="1:2" x14ac:dyDescent="0.4">
      <c r="A656" s="5">
        <v>44125</v>
      </c>
      <c r="B656" s="6">
        <v>203.50460000000001</v>
      </c>
    </row>
    <row r="657" spans="1:2" x14ac:dyDescent="0.4">
      <c r="A657" s="5">
        <v>44124</v>
      </c>
      <c r="B657" s="6">
        <v>203.41499999999999</v>
      </c>
    </row>
    <row r="658" spans="1:2" x14ac:dyDescent="0.4">
      <c r="A658" s="5">
        <v>44123</v>
      </c>
      <c r="B658" s="6">
        <v>203.36959999999999</v>
      </c>
    </row>
    <row r="659" spans="1:2" x14ac:dyDescent="0.4">
      <c r="A659" s="5">
        <v>44120</v>
      </c>
      <c r="B659" s="6">
        <v>203.19200000000001</v>
      </c>
    </row>
    <row r="660" spans="1:2" x14ac:dyDescent="0.4">
      <c r="A660" s="5">
        <v>44119</v>
      </c>
      <c r="B660" s="6">
        <v>203.1841</v>
      </c>
    </row>
    <row r="661" spans="1:2" x14ac:dyDescent="0.4">
      <c r="A661" s="5">
        <v>44118</v>
      </c>
      <c r="B661" s="6">
        <v>203.22049999999999</v>
      </c>
    </row>
    <row r="662" spans="1:2" x14ac:dyDescent="0.4">
      <c r="A662" s="5">
        <v>44117</v>
      </c>
      <c r="B662" s="6">
        <v>203.29259999999999</v>
      </c>
    </row>
    <row r="663" spans="1:2" x14ac:dyDescent="0.4">
      <c r="A663" s="5">
        <v>44116</v>
      </c>
      <c r="B663" s="6">
        <v>203.2773</v>
      </c>
    </row>
    <row r="664" spans="1:2" x14ac:dyDescent="0.4">
      <c r="A664" s="5">
        <v>44113</v>
      </c>
      <c r="B664" s="6">
        <v>203.32810000000001</v>
      </c>
    </row>
    <row r="665" spans="1:2" x14ac:dyDescent="0.4">
      <c r="A665" s="5">
        <v>44104</v>
      </c>
      <c r="B665" s="6">
        <v>203.36160000000001</v>
      </c>
    </row>
    <row r="666" spans="1:2" x14ac:dyDescent="0.4">
      <c r="A666" s="5">
        <v>44103</v>
      </c>
      <c r="B666" s="6">
        <v>203.4289</v>
      </c>
    </row>
    <row r="667" spans="1:2" x14ac:dyDescent="0.4">
      <c r="A667" s="5">
        <v>44102</v>
      </c>
      <c r="B667" s="6">
        <v>203.47020000000001</v>
      </c>
    </row>
    <row r="668" spans="1:2" x14ac:dyDescent="0.4">
      <c r="A668" s="5">
        <v>44099</v>
      </c>
      <c r="B668" s="6">
        <v>203.483</v>
      </c>
    </row>
    <row r="669" spans="1:2" x14ac:dyDescent="0.4">
      <c r="A669" s="5">
        <v>44098</v>
      </c>
      <c r="B669" s="6">
        <v>203.56180000000001</v>
      </c>
    </row>
    <row r="670" spans="1:2" x14ac:dyDescent="0.4">
      <c r="A670" s="5">
        <v>44097</v>
      </c>
      <c r="B670" s="6">
        <v>203.54740000000001</v>
      </c>
    </row>
    <row r="671" spans="1:2" x14ac:dyDescent="0.4">
      <c r="A671" s="5">
        <v>44096</v>
      </c>
      <c r="B671" s="6">
        <v>203.52600000000001</v>
      </c>
    </row>
    <row r="672" spans="1:2" x14ac:dyDescent="0.4">
      <c r="A672" s="5">
        <v>44095</v>
      </c>
      <c r="B672" s="6">
        <v>203.39410000000001</v>
      </c>
    </row>
    <row r="673" spans="1:2" x14ac:dyDescent="0.4">
      <c r="A673" s="5">
        <v>44092</v>
      </c>
      <c r="B673" s="6">
        <v>203.29050000000001</v>
      </c>
    </row>
    <row r="674" spans="1:2" x14ac:dyDescent="0.4">
      <c r="A674" s="5">
        <v>44091</v>
      </c>
      <c r="B674" s="6">
        <v>203.2723</v>
      </c>
    </row>
    <row r="675" spans="1:2" x14ac:dyDescent="0.4">
      <c r="A675" s="5">
        <v>44090</v>
      </c>
      <c r="B675" s="6">
        <v>203.2704</v>
      </c>
    </row>
    <row r="676" spans="1:2" x14ac:dyDescent="0.4">
      <c r="A676" s="5">
        <v>44089</v>
      </c>
      <c r="B676" s="6">
        <v>203.2576</v>
      </c>
    </row>
    <row r="677" spans="1:2" x14ac:dyDescent="0.4">
      <c r="A677" s="5">
        <v>44088</v>
      </c>
      <c r="B677" s="6">
        <v>203.12440000000001</v>
      </c>
    </row>
    <row r="678" spans="1:2" x14ac:dyDescent="0.4">
      <c r="A678" s="5">
        <v>44085</v>
      </c>
      <c r="B678" s="6">
        <v>203.24289999999999</v>
      </c>
    </row>
    <row r="679" spans="1:2" x14ac:dyDescent="0.4">
      <c r="A679" s="5">
        <v>44084</v>
      </c>
      <c r="B679" s="6">
        <v>203.33750000000001</v>
      </c>
    </row>
    <row r="680" spans="1:2" x14ac:dyDescent="0.4">
      <c r="A680" s="5">
        <v>44083</v>
      </c>
      <c r="B680" s="6">
        <v>203.1729</v>
      </c>
    </row>
    <row r="681" spans="1:2" x14ac:dyDescent="0.4">
      <c r="A681" s="5">
        <v>44082</v>
      </c>
      <c r="B681" s="6">
        <v>203.02369999999999</v>
      </c>
    </row>
    <row r="682" spans="1:2" x14ac:dyDescent="0.4">
      <c r="A682" s="5">
        <v>44081</v>
      </c>
      <c r="B682" s="6">
        <v>202.9802</v>
      </c>
    </row>
    <row r="683" spans="1:2" x14ac:dyDescent="0.4">
      <c r="A683" s="5">
        <v>44078</v>
      </c>
      <c r="B683" s="6">
        <v>203.09559999999999</v>
      </c>
    </row>
    <row r="684" spans="1:2" x14ac:dyDescent="0.4">
      <c r="A684" s="5">
        <v>44077</v>
      </c>
      <c r="B684" s="6">
        <v>203.18260000000001</v>
      </c>
    </row>
    <row r="685" spans="1:2" x14ac:dyDescent="0.4">
      <c r="A685" s="5">
        <v>44076</v>
      </c>
      <c r="B685" s="6">
        <v>203.28059999999999</v>
      </c>
    </row>
    <row r="686" spans="1:2" x14ac:dyDescent="0.4">
      <c r="A686" s="5">
        <v>44075</v>
      </c>
      <c r="B686" s="6">
        <v>203.459</v>
      </c>
    </row>
    <row r="687" spans="1:2" x14ac:dyDescent="0.4">
      <c r="A687" s="5">
        <v>44074</v>
      </c>
      <c r="B687" s="6">
        <v>203.41749999999999</v>
      </c>
    </row>
    <row r="688" spans="1:2" x14ac:dyDescent="0.4">
      <c r="A688" s="5">
        <v>44071</v>
      </c>
      <c r="B688" s="6">
        <v>203.27699999999999</v>
      </c>
    </row>
    <row r="689" spans="1:2" x14ac:dyDescent="0.4">
      <c r="A689" s="5">
        <v>44070</v>
      </c>
      <c r="B689" s="6">
        <v>203.49719999999999</v>
      </c>
    </row>
    <row r="690" spans="1:2" x14ac:dyDescent="0.4">
      <c r="A690" s="5">
        <v>44069</v>
      </c>
      <c r="B690" s="6">
        <v>203.56790000000001</v>
      </c>
    </row>
    <row r="691" spans="1:2" x14ac:dyDescent="0.4">
      <c r="A691" s="5">
        <v>44068</v>
      </c>
      <c r="B691" s="6">
        <v>203.75299999999999</v>
      </c>
    </row>
    <row r="692" spans="1:2" x14ac:dyDescent="0.4">
      <c r="A692" s="5">
        <v>44067</v>
      </c>
      <c r="B692" s="6">
        <v>203.98859999999999</v>
      </c>
    </row>
    <row r="693" spans="1:2" x14ac:dyDescent="0.4">
      <c r="A693" s="5">
        <v>44064</v>
      </c>
      <c r="B693" s="6">
        <v>203.95679999999999</v>
      </c>
    </row>
    <row r="694" spans="1:2" x14ac:dyDescent="0.4">
      <c r="A694" s="5">
        <v>44063</v>
      </c>
      <c r="B694" s="6">
        <v>204.0549</v>
      </c>
    </row>
    <row r="695" spans="1:2" x14ac:dyDescent="0.4">
      <c r="A695" s="5">
        <v>44062</v>
      </c>
      <c r="B695" s="6">
        <v>204.2191</v>
      </c>
    </row>
    <row r="696" spans="1:2" x14ac:dyDescent="0.4">
      <c r="A696" s="5">
        <v>44061</v>
      </c>
      <c r="B696" s="6">
        <v>204.35650000000001</v>
      </c>
    </row>
    <row r="697" spans="1:2" x14ac:dyDescent="0.4">
      <c r="A697" s="5">
        <v>44060</v>
      </c>
      <c r="B697" s="6">
        <v>204.36760000000001</v>
      </c>
    </row>
    <row r="698" spans="1:2" x14ac:dyDescent="0.4">
      <c r="A698" s="5">
        <v>44057</v>
      </c>
      <c r="B698" s="6">
        <v>204.2242</v>
      </c>
    </row>
    <row r="699" spans="1:2" x14ac:dyDescent="0.4">
      <c r="A699" s="5">
        <v>44056</v>
      </c>
      <c r="B699" s="6">
        <v>204.1497</v>
      </c>
    </row>
    <row r="700" spans="1:2" x14ac:dyDescent="0.4">
      <c r="A700" s="5">
        <v>44055</v>
      </c>
      <c r="B700" s="6">
        <v>204.13509999999999</v>
      </c>
    </row>
    <row r="701" spans="1:2" x14ac:dyDescent="0.4">
      <c r="A701" s="5">
        <v>44054</v>
      </c>
      <c r="B701" s="6">
        <v>204.19390000000001</v>
      </c>
    </row>
    <row r="702" spans="1:2" x14ac:dyDescent="0.4">
      <c r="A702" s="5">
        <v>44053</v>
      </c>
      <c r="B702" s="6">
        <v>204.12039999999999</v>
      </c>
    </row>
    <row r="703" spans="1:2" x14ac:dyDescent="0.4">
      <c r="A703" s="5">
        <v>44050</v>
      </c>
      <c r="B703" s="6">
        <v>204.03149999999999</v>
      </c>
    </row>
    <row r="704" spans="1:2" x14ac:dyDescent="0.4">
      <c r="A704" s="5">
        <v>44049</v>
      </c>
      <c r="B704" s="6">
        <v>204.1335</v>
      </c>
    </row>
    <row r="705" spans="1:2" x14ac:dyDescent="0.4">
      <c r="A705" s="5">
        <v>44048</v>
      </c>
      <c r="B705" s="6">
        <v>204.1763</v>
      </c>
    </row>
    <row r="706" spans="1:2" x14ac:dyDescent="0.4">
      <c r="A706" s="5">
        <v>44047</v>
      </c>
      <c r="B706" s="6">
        <v>204.2182</v>
      </c>
    </row>
    <row r="707" spans="1:2" x14ac:dyDescent="0.4">
      <c r="A707" s="5">
        <v>44046</v>
      </c>
      <c r="B707" s="6">
        <v>204.16730000000001</v>
      </c>
    </row>
    <row r="708" spans="1:2" x14ac:dyDescent="0.4">
      <c r="A708" s="5">
        <v>44043</v>
      </c>
      <c r="B708" s="6">
        <v>204.16249999999999</v>
      </c>
    </row>
    <row r="709" spans="1:2" x14ac:dyDescent="0.4">
      <c r="A709" s="5">
        <v>44042</v>
      </c>
      <c r="B709" s="6">
        <v>204.24340000000001</v>
      </c>
    </row>
    <row r="710" spans="1:2" x14ac:dyDescent="0.4">
      <c r="A710" s="5">
        <v>44041</v>
      </c>
      <c r="B710" s="6">
        <v>204.38220000000001</v>
      </c>
    </row>
    <row r="711" spans="1:2" x14ac:dyDescent="0.4">
      <c r="A711" s="5">
        <v>44040</v>
      </c>
      <c r="B711" s="6">
        <v>204.54650000000001</v>
      </c>
    </row>
    <row r="712" spans="1:2" x14ac:dyDescent="0.4">
      <c r="A712" s="5">
        <v>44039</v>
      </c>
      <c r="B712" s="6">
        <v>204.64449999999999</v>
      </c>
    </row>
    <row r="713" spans="1:2" x14ac:dyDescent="0.4">
      <c r="A713" s="5">
        <v>44036</v>
      </c>
      <c r="B713" s="6">
        <v>204.54689999999999</v>
      </c>
    </row>
    <row r="714" spans="1:2" x14ac:dyDescent="0.4">
      <c r="A714" s="5">
        <v>44035</v>
      </c>
      <c r="B714" s="6">
        <v>204.26400000000001</v>
      </c>
    </row>
    <row r="715" spans="1:2" x14ac:dyDescent="0.4">
      <c r="A715" s="5">
        <v>44034</v>
      </c>
      <c r="B715" s="6">
        <v>204.16390000000001</v>
      </c>
    </row>
    <row r="716" spans="1:2" x14ac:dyDescent="0.4">
      <c r="A716" s="5">
        <v>44033</v>
      </c>
      <c r="B716" s="6">
        <v>203.9605</v>
      </c>
    </row>
    <row r="717" spans="1:2" x14ac:dyDescent="0.4">
      <c r="A717" s="5">
        <v>44032</v>
      </c>
      <c r="B717" s="6">
        <v>203.5839</v>
      </c>
    </row>
    <row r="718" spans="1:2" x14ac:dyDescent="0.4">
      <c r="A718" s="5">
        <v>44029</v>
      </c>
      <c r="B718" s="6">
        <v>203.50839999999999</v>
      </c>
    </row>
    <row r="719" spans="1:2" x14ac:dyDescent="0.4">
      <c r="A719" s="5">
        <v>44028</v>
      </c>
      <c r="B719" s="6">
        <v>203.45920000000001</v>
      </c>
    </row>
    <row r="720" spans="1:2" x14ac:dyDescent="0.4">
      <c r="A720" s="5">
        <v>44027</v>
      </c>
      <c r="B720" s="6">
        <v>203.25389999999999</v>
      </c>
    </row>
    <row r="721" spans="1:2" x14ac:dyDescent="0.4">
      <c r="A721" s="5">
        <v>44026</v>
      </c>
      <c r="B721" s="6">
        <v>203.0694</v>
      </c>
    </row>
    <row r="722" spans="1:2" x14ac:dyDescent="0.4">
      <c r="A722" s="5">
        <v>44025</v>
      </c>
      <c r="B722" s="6">
        <v>203.0789</v>
      </c>
    </row>
    <row r="723" spans="1:2" x14ac:dyDescent="0.4">
      <c r="A723" s="5">
        <v>44022</v>
      </c>
      <c r="B723" s="6">
        <v>203.20189999999999</v>
      </c>
    </row>
    <row r="724" spans="1:2" x14ac:dyDescent="0.4">
      <c r="A724" s="5">
        <v>44021</v>
      </c>
      <c r="B724" s="6">
        <v>203.26169999999999</v>
      </c>
    </row>
    <row r="725" spans="1:2" x14ac:dyDescent="0.4">
      <c r="A725" s="5">
        <v>44020</v>
      </c>
      <c r="B725" s="6">
        <v>203.73910000000001</v>
      </c>
    </row>
    <row r="726" spans="1:2" x14ac:dyDescent="0.4">
      <c r="A726" s="5">
        <v>44019</v>
      </c>
      <c r="B726" s="6">
        <v>203.99170000000001</v>
      </c>
    </row>
    <row r="727" spans="1:2" x14ac:dyDescent="0.4">
      <c r="A727" s="5">
        <v>44018</v>
      </c>
      <c r="B727" s="6">
        <v>204.5145</v>
      </c>
    </row>
    <row r="728" spans="1:2" x14ac:dyDescent="0.4">
      <c r="A728" s="5">
        <v>44015</v>
      </c>
      <c r="B728" s="6">
        <v>205.01410000000001</v>
      </c>
    </row>
    <row r="729" spans="1:2" x14ac:dyDescent="0.4">
      <c r="A729" s="5">
        <v>44014</v>
      </c>
      <c r="B729" s="6">
        <v>205.142</v>
      </c>
    </row>
    <row r="730" spans="1:2" x14ac:dyDescent="0.4">
      <c r="A730" s="5">
        <v>44013</v>
      </c>
      <c r="B730" s="6">
        <v>205.01820000000001</v>
      </c>
    </row>
    <row r="731" spans="1:2" x14ac:dyDescent="0.4">
      <c r="A731" s="5">
        <v>44012</v>
      </c>
      <c r="B731" s="6">
        <v>204.95949999999999</v>
      </c>
    </row>
    <row r="732" spans="1:2" x14ac:dyDescent="0.4">
      <c r="A732" s="5">
        <v>44011</v>
      </c>
      <c r="B732" s="6">
        <v>204.8707</v>
      </c>
    </row>
    <row r="733" spans="1:2" x14ac:dyDescent="0.4">
      <c r="A733" s="5">
        <v>44006</v>
      </c>
      <c r="B733" s="6">
        <v>204.5521</v>
      </c>
    </row>
    <row r="734" spans="1:2" x14ac:dyDescent="0.4">
      <c r="A734" s="5">
        <v>44005</v>
      </c>
      <c r="B734" s="6">
        <v>204.40049999999999</v>
      </c>
    </row>
    <row r="735" spans="1:2" x14ac:dyDescent="0.4">
      <c r="A735" s="5">
        <v>44004</v>
      </c>
      <c r="B735" s="6">
        <v>204.6661</v>
      </c>
    </row>
    <row r="736" spans="1:2" x14ac:dyDescent="0.4">
      <c r="A736" s="5">
        <v>44001</v>
      </c>
      <c r="B736" s="6">
        <v>204.74959999999999</v>
      </c>
    </row>
    <row r="737" spans="1:2" x14ac:dyDescent="0.4">
      <c r="A737" s="5">
        <v>44000</v>
      </c>
      <c r="B737" s="6">
        <v>204.7389</v>
      </c>
    </row>
    <row r="738" spans="1:2" x14ac:dyDescent="0.4">
      <c r="A738" s="5">
        <v>43999</v>
      </c>
      <c r="B738" s="6">
        <v>204.78389999999999</v>
      </c>
    </row>
    <row r="739" spans="1:2" x14ac:dyDescent="0.4">
      <c r="A739" s="5">
        <v>43998</v>
      </c>
      <c r="B739" s="6">
        <v>205.0282</v>
      </c>
    </row>
    <row r="740" spans="1:2" x14ac:dyDescent="0.4">
      <c r="A740" s="5">
        <v>43997</v>
      </c>
      <c r="B740" s="6">
        <v>205.48660000000001</v>
      </c>
    </row>
    <row r="741" spans="1:2" x14ac:dyDescent="0.4">
      <c r="A741" s="5">
        <v>43994</v>
      </c>
      <c r="B741" s="6">
        <v>205.28049999999999</v>
      </c>
    </row>
    <row r="742" spans="1:2" x14ac:dyDescent="0.4">
      <c r="A742" s="5">
        <v>43993</v>
      </c>
      <c r="B742" s="6">
        <v>205.0899</v>
      </c>
    </row>
    <row r="743" spans="1:2" x14ac:dyDescent="0.4">
      <c r="A743" s="5">
        <v>43992</v>
      </c>
      <c r="B743" s="6">
        <v>204.9179</v>
      </c>
    </row>
    <row r="744" spans="1:2" x14ac:dyDescent="0.4">
      <c r="A744" s="5">
        <v>43991</v>
      </c>
      <c r="B744" s="6">
        <v>204.93989999999999</v>
      </c>
    </row>
    <row r="745" spans="1:2" x14ac:dyDescent="0.4">
      <c r="A745" s="5">
        <v>43990</v>
      </c>
      <c r="B745" s="6">
        <v>204.87139999999999</v>
      </c>
    </row>
    <row r="746" spans="1:2" x14ac:dyDescent="0.4">
      <c r="A746" s="5">
        <v>43987</v>
      </c>
      <c r="B746" s="6">
        <v>204.9469</v>
      </c>
    </row>
    <row r="747" spans="1:2" x14ac:dyDescent="0.4">
      <c r="A747" s="5">
        <v>43986</v>
      </c>
      <c r="B747" s="6">
        <v>205.38249999999999</v>
      </c>
    </row>
    <row r="748" spans="1:2" x14ac:dyDescent="0.4">
      <c r="A748" s="5">
        <v>43985</v>
      </c>
      <c r="B748" s="6">
        <v>205.67410000000001</v>
      </c>
    </row>
    <row r="749" spans="1:2" x14ac:dyDescent="0.4">
      <c r="A749" s="5">
        <v>43984</v>
      </c>
      <c r="B749" s="6">
        <v>206.2757</v>
      </c>
    </row>
    <row r="750" spans="1:2" x14ac:dyDescent="0.4">
      <c r="A750" s="5">
        <v>43983</v>
      </c>
      <c r="B750" s="6">
        <v>206.7978</v>
      </c>
    </row>
    <row r="751" spans="1:2" x14ac:dyDescent="0.4">
      <c r="A751" s="5">
        <v>43980</v>
      </c>
      <c r="B751" s="6">
        <v>206.75800000000001</v>
      </c>
    </row>
    <row r="752" spans="1:2" x14ac:dyDescent="0.4">
      <c r="A752" s="5">
        <v>43979</v>
      </c>
      <c r="B752" s="6">
        <v>206.79419999999999</v>
      </c>
    </row>
    <row r="753" spans="1:2" x14ac:dyDescent="0.4">
      <c r="A753" s="5">
        <v>43978</v>
      </c>
      <c r="B753" s="6">
        <v>206.87700000000001</v>
      </c>
    </row>
    <row r="754" spans="1:2" x14ac:dyDescent="0.4">
      <c r="A754" s="5">
        <v>43977</v>
      </c>
      <c r="B754" s="6">
        <v>207.35239999999999</v>
      </c>
    </row>
    <row r="755" spans="1:2" x14ac:dyDescent="0.4">
      <c r="A755" s="5">
        <v>43976</v>
      </c>
      <c r="B755" s="6">
        <v>207.67439999999999</v>
      </c>
    </row>
    <row r="756" spans="1:2" x14ac:dyDescent="0.4">
      <c r="A756" s="5">
        <v>43973</v>
      </c>
      <c r="B756" s="6">
        <v>207.75489999999999</v>
      </c>
    </row>
    <row r="757" spans="1:2" x14ac:dyDescent="0.4">
      <c r="A757" s="5">
        <v>43972</v>
      </c>
      <c r="B757" s="6">
        <v>207.482</v>
      </c>
    </row>
    <row r="758" spans="1:2" x14ac:dyDescent="0.4">
      <c r="A758" s="5">
        <v>43971</v>
      </c>
      <c r="B758" s="6">
        <v>207.52979999999999</v>
      </c>
    </row>
    <row r="759" spans="1:2" x14ac:dyDescent="0.4">
      <c r="A759" s="5">
        <v>43970</v>
      </c>
      <c r="B759" s="6">
        <v>207.52680000000001</v>
      </c>
    </row>
    <row r="760" spans="1:2" x14ac:dyDescent="0.4">
      <c r="A760" s="5">
        <v>43969</v>
      </c>
      <c r="B760" s="6">
        <v>207.721</v>
      </c>
    </row>
    <row r="761" spans="1:2" x14ac:dyDescent="0.4">
      <c r="A761" s="5">
        <v>43966</v>
      </c>
      <c r="B761" s="6">
        <v>207.7355</v>
      </c>
    </row>
    <row r="762" spans="1:2" x14ac:dyDescent="0.4">
      <c r="A762" s="5">
        <v>43965</v>
      </c>
      <c r="B762" s="6">
        <v>207.68940000000001</v>
      </c>
    </row>
    <row r="763" spans="1:2" x14ac:dyDescent="0.4">
      <c r="A763" s="5">
        <v>43964</v>
      </c>
      <c r="B763" s="6">
        <v>207.7783</v>
      </c>
    </row>
    <row r="764" spans="1:2" x14ac:dyDescent="0.4">
      <c r="A764" s="5">
        <v>43963</v>
      </c>
      <c r="B764" s="6">
        <v>207.869</v>
      </c>
    </row>
    <row r="765" spans="1:2" x14ac:dyDescent="0.4">
      <c r="A765" s="5">
        <v>43962</v>
      </c>
      <c r="B765" s="6">
        <v>208.1063</v>
      </c>
    </row>
    <row r="766" spans="1:2" x14ac:dyDescent="0.4">
      <c r="A766" s="5">
        <v>43959</v>
      </c>
      <c r="B766" s="6">
        <v>208.47739999999999</v>
      </c>
    </row>
    <row r="767" spans="1:2" x14ac:dyDescent="0.4">
      <c r="A767" s="5">
        <v>43958</v>
      </c>
      <c r="B767" s="6">
        <v>208.6593</v>
      </c>
    </row>
    <row r="768" spans="1:2" x14ac:dyDescent="0.4">
      <c r="A768" s="5">
        <v>43957</v>
      </c>
      <c r="B768" s="6">
        <v>208.9426</v>
      </c>
    </row>
    <row r="769" spans="1:2" x14ac:dyDescent="0.4">
      <c r="A769" s="5">
        <v>43951</v>
      </c>
      <c r="B769" s="6">
        <v>209.02889999999999</v>
      </c>
    </row>
    <row r="770" spans="1:2" x14ac:dyDescent="0.4">
      <c r="A770" s="5">
        <v>43950</v>
      </c>
      <c r="B770" s="6">
        <v>208.97749999999999</v>
      </c>
    </row>
    <row r="771" spans="1:2" x14ac:dyDescent="0.4">
      <c r="A771" s="5">
        <v>43949</v>
      </c>
      <c r="B771" s="6">
        <v>208.88640000000001</v>
      </c>
    </row>
    <row r="772" spans="1:2" x14ac:dyDescent="0.4">
      <c r="A772" s="5">
        <v>43948</v>
      </c>
      <c r="B772" s="6">
        <v>208.8528</v>
      </c>
    </row>
    <row r="773" spans="1:2" x14ac:dyDescent="0.4">
      <c r="A773" s="5">
        <v>43945</v>
      </c>
      <c r="B773" s="6">
        <v>208.8015</v>
      </c>
    </row>
    <row r="774" spans="1:2" x14ac:dyDescent="0.4">
      <c r="A774" s="5">
        <v>43944</v>
      </c>
      <c r="B774" s="6">
        <v>208.6559</v>
      </c>
    </row>
    <row r="775" spans="1:2" x14ac:dyDescent="0.4">
      <c r="A775" s="5">
        <v>43943</v>
      </c>
      <c r="B775" s="6">
        <v>208.35890000000001</v>
      </c>
    </row>
    <row r="776" spans="1:2" x14ac:dyDescent="0.4">
      <c r="A776" s="5">
        <v>43942</v>
      </c>
      <c r="B776" s="6">
        <v>208.18809999999999</v>
      </c>
    </row>
    <row r="777" spans="1:2" x14ac:dyDescent="0.4">
      <c r="A777" s="5">
        <v>43941</v>
      </c>
      <c r="B777" s="6">
        <v>208.18600000000001</v>
      </c>
    </row>
    <row r="778" spans="1:2" x14ac:dyDescent="0.4">
      <c r="A778" s="5">
        <v>43938</v>
      </c>
      <c r="B778" s="6">
        <v>208.2578</v>
      </c>
    </row>
    <row r="779" spans="1:2" x14ac:dyDescent="0.4">
      <c r="A779" s="5">
        <v>43937</v>
      </c>
      <c r="B779" s="6">
        <v>208.19800000000001</v>
      </c>
    </row>
    <row r="780" spans="1:2" x14ac:dyDescent="0.4">
      <c r="A780" s="5">
        <v>43936</v>
      </c>
      <c r="B780" s="6">
        <v>208.02</v>
      </c>
    </row>
    <row r="781" spans="1:2" x14ac:dyDescent="0.4">
      <c r="A781" s="5">
        <v>43935</v>
      </c>
      <c r="B781" s="6">
        <v>207.8794</v>
      </c>
    </row>
    <row r="782" spans="1:2" x14ac:dyDescent="0.4">
      <c r="A782" s="5">
        <v>43934</v>
      </c>
      <c r="B782" s="6">
        <v>207.81960000000001</v>
      </c>
    </row>
    <row r="783" spans="1:2" x14ac:dyDescent="0.4">
      <c r="A783" s="5">
        <v>43931</v>
      </c>
      <c r="B783" s="6">
        <v>207.83109999999999</v>
      </c>
    </row>
    <row r="784" spans="1:2" x14ac:dyDescent="0.4">
      <c r="A784" s="5">
        <v>43930</v>
      </c>
      <c r="B784" s="6">
        <v>207.81489999999999</v>
      </c>
    </row>
    <row r="785" spans="1:2" x14ac:dyDescent="0.4">
      <c r="A785" s="5">
        <v>43929</v>
      </c>
      <c r="B785" s="6">
        <v>207.55529999999999</v>
      </c>
    </row>
    <row r="786" spans="1:2" x14ac:dyDescent="0.4">
      <c r="A786" s="5">
        <v>43928</v>
      </c>
      <c r="B786" s="6">
        <v>207.0951</v>
      </c>
    </row>
    <row r="787" spans="1:2" x14ac:dyDescent="0.4">
      <c r="A787" s="5">
        <v>43924</v>
      </c>
      <c r="B787" s="6">
        <v>206.0676</v>
      </c>
    </row>
    <row r="788" spans="1:2" x14ac:dyDescent="0.4">
      <c r="A788" s="5">
        <v>43923</v>
      </c>
      <c r="B788" s="6">
        <v>206.06960000000001</v>
      </c>
    </row>
    <row r="789" spans="1:2" x14ac:dyDescent="0.4">
      <c r="A789" s="5">
        <v>43922</v>
      </c>
      <c r="B789" s="6">
        <v>205.9804</v>
      </c>
    </row>
    <row r="790" spans="1:2" x14ac:dyDescent="0.4">
      <c r="A790" s="5">
        <v>43921</v>
      </c>
      <c r="B790" s="6">
        <v>205.75890000000001</v>
      </c>
    </row>
    <row r="791" spans="1:2" x14ac:dyDescent="0.4">
      <c r="A791" s="5">
        <v>43920</v>
      </c>
      <c r="B791" s="6">
        <v>205.63640000000001</v>
      </c>
    </row>
    <row r="792" spans="1:2" x14ac:dyDescent="0.4">
      <c r="A792" s="5">
        <v>43917</v>
      </c>
      <c r="B792" s="6">
        <v>205.55520000000001</v>
      </c>
    </row>
    <row r="793" spans="1:2" x14ac:dyDescent="0.4">
      <c r="A793" s="5">
        <v>43916</v>
      </c>
      <c r="B793" s="6">
        <v>205.40690000000001</v>
      </c>
    </row>
    <row r="794" spans="1:2" x14ac:dyDescent="0.4">
      <c r="A794" s="5">
        <v>43915</v>
      </c>
      <c r="B794" s="6">
        <v>205.21979999999999</v>
      </c>
    </row>
    <row r="795" spans="1:2" x14ac:dyDescent="0.4">
      <c r="A795" s="5">
        <v>43914</v>
      </c>
      <c r="B795" s="6">
        <v>205.16460000000001</v>
      </c>
    </row>
    <row r="796" spans="1:2" x14ac:dyDescent="0.4">
      <c r="A796" s="5">
        <v>43913</v>
      </c>
      <c r="B796" s="6">
        <v>205.0564</v>
      </c>
    </row>
    <row r="797" spans="1:2" x14ac:dyDescent="0.4">
      <c r="A797" s="5">
        <v>43910</v>
      </c>
      <c r="B797" s="6">
        <v>204.75149999999999</v>
      </c>
    </row>
    <row r="798" spans="1:2" x14ac:dyDescent="0.4">
      <c r="A798" s="5">
        <v>43909</v>
      </c>
      <c r="B798" s="6">
        <v>204.6677</v>
      </c>
    </row>
    <row r="799" spans="1:2" x14ac:dyDescent="0.4">
      <c r="A799" s="5">
        <v>43908</v>
      </c>
      <c r="B799" s="6">
        <v>204.73089999999999</v>
      </c>
    </row>
    <row r="800" spans="1:2" x14ac:dyDescent="0.4">
      <c r="A800" s="5">
        <v>43907</v>
      </c>
      <c r="B800" s="6">
        <v>204.827</v>
      </c>
    </row>
    <row r="801" spans="1:2" x14ac:dyDescent="0.4">
      <c r="A801" s="5">
        <v>43906</v>
      </c>
      <c r="B801" s="6">
        <v>204.96379999999999</v>
      </c>
    </row>
    <row r="802" spans="1:2" x14ac:dyDescent="0.4">
      <c r="A802" s="5">
        <v>43903</v>
      </c>
      <c r="B802" s="6">
        <v>204.9958</v>
      </c>
    </row>
    <row r="803" spans="1:2" x14ac:dyDescent="0.4">
      <c r="A803" s="5">
        <v>43902</v>
      </c>
      <c r="B803" s="6">
        <v>205.11189999999999</v>
      </c>
    </row>
    <row r="804" spans="1:2" x14ac:dyDescent="0.4">
      <c r="A804" s="5">
        <v>43901</v>
      </c>
      <c r="B804" s="6">
        <v>205.1634</v>
      </c>
    </row>
    <row r="805" spans="1:2" x14ac:dyDescent="0.4">
      <c r="A805" s="5">
        <v>43900</v>
      </c>
      <c r="B805" s="6">
        <v>205.2236</v>
      </c>
    </row>
    <row r="806" spans="1:2" x14ac:dyDescent="0.4">
      <c r="A806" s="5">
        <v>43899</v>
      </c>
      <c r="B806" s="6">
        <v>205.37889999999999</v>
      </c>
    </row>
    <row r="807" spans="1:2" x14ac:dyDescent="0.4">
      <c r="A807" s="5">
        <v>43896</v>
      </c>
      <c r="B807" s="6">
        <v>204.5933</v>
      </c>
    </row>
    <row r="808" spans="1:2" x14ac:dyDescent="0.4">
      <c r="A808" s="5">
        <v>43895</v>
      </c>
      <c r="B808" s="6">
        <v>204.43879999999999</v>
      </c>
    </row>
    <row r="809" spans="1:2" x14ac:dyDescent="0.4">
      <c r="A809" s="5">
        <v>43894</v>
      </c>
      <c r="B809" s="6">
        <v>204.3982</v>
      </c>
    </row>
    <row r="810" spans="1:2" x14ac:dyDescent="0.4">
      <c r="A810" s="5">
        <v>43893</v>
      </c>
      <c r="B810" s="6">
        <v>204.14859999999999</v>
      </c>
    </row>
    <row r="811" spans="1:2" x14ac:dyDescent="0.4">
      <c r="A811" s="5">
        <v>43892</v>
      </c>
      <c r="B811" s="6">
        <v>204.20650000000001</v>
      </c>
    </row>
    <row r="812" spans="1:2" x14ac:dyDescent="0.4">
      <c r="A812" s="5">
        <v>43889</v>
      </c>
      <c r="B812" s="6">
        <v>204.08949999999999</v>
      </c>
    </row>
    <row r="813" spans="1:2" x14ac:dyDescent="0.4">
      <c r="A813" s="5">
        <v>43888</v>
      </c>
      <c r="B813" s="6">
        <v>203.84649999999999</v>
      </c>
    </row>
    <row r="814" spans="1:2" x14ac:dyDescent="0.4">
      <c r="A814" s="5">
        <v>43887</v>
      </c>
      <c r="B814" s="6">
        <v>203.7106</v>
      </c>
    </row>
    <row r="815" spans="1:2" x14ac:dyDescent="0.4">
      <c r="A815" s="5">
        <v>43886</v>
      </c>
      <c r="B815" s="6">
        <v>203.64769999999999</v>
      </c>
    </row>
    <row r="816" spans="1:2" x14ac:dyDescent="0.4">
      <c r="A816" s="5">
        <v>43885</v>
      </c>
      <c r="B816" s="6">
        <v>203.5341</v>
      </c>
    </row>
    <row r="817" spans="1:2" x14ac:dyDescent="0.4">
      <c r="A817" s="5">
        <v>43882</v>
      </c>
      <c r="B817" s="6">
        <v>203.32900000000001</v>
      </c>
    </row>
    <row r="818" spans="1:2" x14ac:dyDescent="0.4">
      <c r="A818" s="5">
        <v>43881</v>
      </c>
      <c r="B818" s="6">
        <v>203.25909999999999</v>
      </c>
    </row>
    <row r="819" spans="1:2" x14ac:dyDescent="0.4">
      <c r="A819" s="5">
        <v>43880</v>
      </c>
      <c r="B819" s="6">
        <v>203.28219999999999</v>
      </c>
    </row>
    <row r="820" spans="1:2" x14ac:dyDescent="0.4">
      <c r="A820" s="5">
        <v>43879</v>
      </c>
      <c r="B820" s="6">
        <v>203.2561</v>
      </c>
    </row>
    <row r="821" spans="1:2" x14ac:dyDescent="0.4">
      <c r="A821" s="5">
        <v>43878</v>
      </c>
      <c r="B821" s="6">
        <v>203.245</v>
      </c>
    </row>
    <row r="822" spans="1:2" x14ac:dyDescent="0.4">
      <c r="A822" s="5">
        <v>43875</v>
      </c>
      <c r="B822" s="6">
        <v>203.28190000000001</v>
      </c>
    </row>
    <row r="823" spans="1:2" x14ac:dyDescent="0.4">
      <c r="A823" s="5">
        <v>43874</v>
      </c>
      <c r="B823" s="6">
        <v>203.28049999999999</v>
      </c>
    </row>
    <row r="824" spans="1:2" x14ac:dyDescent="0.4">
      <c r="A824" s="5">
        <v>43873</v>
      </c>
      <c r="B824" s="6">
        <v>203.22210000000001</v>
      </c>
    </row>
    <row r="825" spans="1:2" x14ac:dyDescent="0.4">
      <c r="A825" s="5">
        <v>43872</v>
      </c>
      <c r="B825" s="6">
        <v>203.23939999999999</v>
      </c>
    </row>
    <row r="826" spans="1:2" x14ac:dyDescent="0.4">
      <c r="A826" s="5">
        <v>43871</v>
      </c>
      <c r="B826" s="6">
        <v>203.18450000000001</v>
      </c>
    </row>
    <row r="827" spans="1:2" x14ac:dyDescent="0.4">
      <c r="A827" s="5">
        <v>43868</v>
      </c>
      <c r="B827" s="6">
        <v>202.95660000000001</v>
      </c>
    </row>
    <row r="828" spans="1:2" x14ac:dyDescent="0.4">
      <c r="A828" s="5">
        <v>43867</v>
      </c>
      <c r="B828" s="6">
        <v>202.77760000000001</v>
      </c>
    </row>
    <row r="829" spans="1:2" x14ac:dyDescent="0.4">
      <c r="A829" s="5">
        <v>43866</v>
      </c>
      <c r="B829" s="6">
        <v>202.73509999999999</v>
      </c>
    </row>
    <row r="830" spans="1:2" x14ac:dyDescent="0.4">
      <c r="A830" s="5">
        <v>43865</v>
      </c>
      <c r="B830" s="6">
        <v>202.72710000000001</v>
      </c>
    </row>
    <row r="831" spans="1:2" x14ac:dyDescent="0.4">
      <c r="A831" s="5">
        <v>43864</v>
      </c>
      <c r="B831" s="6">
        <v>202.73</v>
      </c>
    </row>
    <row r="832" spans="1:2" x14ac:dyDescent="0.4">
      <c r="A832" s="5">
        <v>43853</v>
      </c>
      <c r="B832" s="6">
        <v>201.26499999999999</v>
      </c>
    </row>
    <row r="833" spans="1:2" x14ac:dyDescent="0.4">
      <c r="A833" s="5">
        <v>43852</v>
      </c>
      <c r="B833" s="6">
        <v>201.08459999999999</v>
      </c>
    </row>
    <row r="834" spans="1:2" x14ac:dyDescent="0.4">
      <c r="A834" s="5">
        <v>43851</v>
      </c>
      <c r="B834" s="6">
        <v>200.93270000000001</v>
      </c>
    </row>
    <row r="835" spans="1:2" x14ac:dyDescent="0.4">
      <c r="A835" s="5">
        <v>43850</v>
      </c>
      <c r="B835" s="6">
        <v>200.77600000000001</v>
      </c>
    </row>
    <row r="836" spans="1:2" x14ac:dyDescent="0.4">
      <c r="A836" s="5">
        <v>43847</v>
      </c>
      <c r="B836" s="6">
        <v>200.5677</v>
      </c>
    </row>
    <row r="837" spans="1:2" x14ac:dyDescent="0.4">
      <c r="A837" s="5">
        <v>43846</v>
      </c>
      <c r="B837" s="6">
        <v>200.51349999999999</v>
      </c>
    </row>
    <row r="838" spans="1:2" x14ac:dyDescent="0.4">
      <c r="A838" s="5">
        <v>43845</v>
      </c>
      <c r="B838" s="6">
        <v>200.47909999999999</v>
      </c>
    </row>
    <row r="839" spans="1:2" x14ac:dyDescent="0.4">
      <c r="A839" s="5">
        <v>43844</v>
      </c>
      <c r="B839" s="6">
        <v>200.49100000000001</v>
      </c>
    </row>
    <row r="840" spans="1:2" x14ac:dyDescent="0.4">
      <c r="A840" s="5">
        <v>43843</v>
      </c>
      <c r="B840" s="6">
        <v>200.46960000000001</v>
      </c>
    </row>
    <row r="841" spans="1:2" x14ac:dyDescent="0.4">
      <c r="A841" s="5">
        <v>43840</v>
      </c>
      <c r="B841" s="6">
        <v>200.3074</v>
      </c>
    </row>
    <row r="842" spans="1:2" x14ac:dyDescent="0.4">
      <c r="A842" s="5">
        <v>43839</v>
      </c>
      <c r="B842" s="6">
        <v>200.1908</v>
      </c>
    </row>
    <row r="843" spans="1:2" x14ac:dyDescent="0.4">
      <c r="A843" s="5">
        <v>43838</v>
      </c>
      <c r="B843" s="6">
        <v>200.13589999999999</v>
      </c>
    </row>
    <row r="844" spans="1:2" x14ac:dyDescent="0.4">
      <c r="A844" s="5">
        <v>43837</v>
      </c>
      <c r="B844" s="6">
        <v>200.06630000000001</v>
      </c>
    </row>
    <row r="845" spans="1:2" x14ac:dyDescent="0.4">
      <c r="A845" s="5">
        <v>43836</v>
      </c>
      <c r="B845" s="6">
        <v>200.0147</v>
      </c>
    </row>
    <row r="846" spans="1:2" x14ac:dyDescent="0.4">
      <c r="A846" s="5">
        <v>43833</v>
      </c>
      <c r="B846" s="6">
        <v>199.9015</v>
      </c>
    </row>
    <row r="847" spans="1:2" x14ac:dyDescent="0.4">
      <c r="A847" s="5">
        <v>43832</v>
      </c>
      <c r="B847" s="6">
        <v>199.92840000000001</v>
      </c>
    </row>
    <row r="848" spans="1:2" x14ac:dyDescent="0.4">
      <c r="A848" s="5">
        <v>43830</v>
      </c>
      <c r="B848" s="6">
        <v>199.92179999999999</v>
      </c>
    </row>
    <row r="849" spans="1:2" x14ac:dyDescent="0.4">
      <c r="A849" s="5">
        <v>43829</v>
      </c>
      <c r="B849" s="6">
        <v>199.8571</v>
      </c>
    </row>
    <row r="850" spans="1:2" x14ac:dyDescent="0.4">
      <c r="A850" s="5">
        <v>43826</v>
      </c>
      <c r="B850" s="6">
        <v>199.7998</v>
      </c>
    </row>
    <row r="851" spans="1:2" x14ac:dyDescent="0.4">
      <c r="A851" s="5">
        <v>43825</v>
      </c>
      <c r="B851" s="6">
        <v>199.71270000000001</v>
      </c>
    </row>
    <row r="852" spans="1:2" x14ac:dyDescent="0.4">
      <c r="A852" s="5">
        <v>43824</v>
      </c>
      <c r="B852" s="6">
        <v>199.5658</v>
      </c>
    </row>
    <row r="853" spans="1:2" x14ac:dyDescent="0.4">
      <c r="A853" s="5">
        <v>43823</v>
      </c>
      <c r="B853" s="6">
        <v>199.4444</v>
      </c>
    </row>
    <row r="854" spans="1:2" x14ac:dyDescent="0.4">
      <c r="A854" s="5">
        <v>43822</v>
      </c>
      <c r="B854" s="6">
        <v>199.29089999999999</v>
      </c>
    </row>
    <row r="855" spans="1:2" x14ac:dyDescent="0.4">
      <c r="A855" s="5">
        <v>43819</v>
      </c>
      <c r="B855" s="6">
        <v>199.10650000000001</v>
      </c>
    </row>
    <row r="856" spans="1:2" x14ac:dyDescent="0.4">
      <c r="A856" s="5">
        <v>43818</v>
      </c>
      <c r="B856" s="6">
        <v>198.95429999999999</v>
      </c>
    </row>
    <row r="857" spans="1:2" x14ac:dyDescent="0.4">
      <c r="A857" s="5">
        <v>43817</v>
      </c>
      <c r="B857" s="6">
        <v>198.90260000000001</v>
      </c>
    </row>
    <row r="858" spans="1:2" x14ac:dyDescent="0.4">
      <c r="A858" s="5">
        <v>43816</v>
      </c>
      <c r="B858" s="6">
        <v>198.92760000000001</v>
      </c>
    </row>
    <row r="859" spans="1:2" x14ac:dyDescent="0.4">
      <c r="A859" s="5">
        <v>43815</v>
      </c>
      <c r="B859" s="6">
        <v>198.9521</v>
      </c>
    </row>
    <row r="860" spans="1:2" x14ac:dyDescent="0.4">
      <c r="A860" s="5">
        <v>43812</v>
      </c>
      <c r="B860" s="6">
        <v>198.92160000000001</v>
      </c>
    </row>
    <row r="861" spans="1:2" x14ac:dyDescent="0.4">
      <c r="A861" s="5">
        <v>43811</v>
      </c>
      <c r="B861" s="6">
        <v>198.9188</v>
      </c>
    </row>
    <row r="862" spans="1:2" x14ac:dyDescent="0.4">
      <c r="A862" s="5">
        <v>43810</v>
      </c>
      <c r="B862" s="6">
        <v>198.82300000000001</v>
      </c>
    </row>
    <row r="863" spans="1:2" x14ac:dyDescent="0.4">
      <c r="A863" s="5">
        <v>43809</v>
      </c>
      <c r="B863" s="6">
        <v>198.7723</v>
      </c>
    </row>
    <row r="864" spans="1:2" x14ac:dyDescent="0.4">
      <c r="A864" s="5">
        <v>43808</v>
      </c>
      <c r="B864" s="6">
        <v>198.7329</v>
      </c>
    </row>
    <row r="865" spans="1:2" x14ac:dyDescent="0.4">
      <c r="A865" s="5">
        <v>43805</v>
      </c>
      <c r="B865" s="6">
        <v>198.68719999999999</v>
      </c>
    </row>
    <row r="866" spans="1:2" x14ac:dyDescent="0.4">
      <c r="A866" s="5">
        <v>43804</v>
      </c>
      <c r="B866" s="6">
        <v>198.6892</v>
      </c>
    </row>
    <row r="867" spans="1:2" x14ac:dyDescent="0.4">
      <c r="A867" s="5">
        <v>43803</v>
      </c>
      <c r="B867" s="6">
        <v>198.63290000000001</v>
      </c>
    </row>
    <row r="868" spans="1:2" x14ac:dyDescent="0.4">
      <c r="A868" s="5">
        <v>43802</v>
      </c>
      <c r="B868" s="6">
        <v>198.56379999999999</v>
      </c>
    </row>
    <row r="869" spans="1:2" x14ac:dyDescent="0.4">
      <c r="A869" s="5">
        <v>43801</v>
      </c>
      <c r="B869" s="6">
        <v>198.57589999999999</v>
      </c>
    </row>
    <row r="870" spans="1:2" x14ac:dyDescent="0.4">
      <c r="A870" s="5">
        <v>43798</v>
      </c>
      <c r="B870" s="6">
        <v>198.58439999999999</v>
      </c>
    </row>
    <row r="871" spans="1:2" x14ac:dyDescent="0.4">
      <c r="A871" s="5">
        <v>43797</v>
      </c>
      <c r="B871" s="6">
        <v>198.52799999999999</v>
      </c>
    </row>
    <row r="872" spans="1:2" x14ac:dyDescent="0.4">
      <c r="A872" s="5">
        <v>43796</v>
      </c>
      <c r="B872" s="6">
        <v>198.47479999999999</v>
      </c>
    </row>
    <row r="873" spans="1:2" x14ac:dyDescent="0.4">
      <c r="A873" s="5">
        <v>43795</v>
      </c>
      <c r="B873" s="6">
        <v>198.4308</v>
      </c>
    </row>
    <row r="874" spans="1:2" x14ac:dyDescent="0.4">
      <c r="A874" s="5">
        <v>43794</v>
      </c>
      <c r="B874" s="6">
        <v>198.45330000000001</v>
      </c>
    </row>
    <row r="875" spans="1:2" x14ac:dyDescent="0.4">
      <c r="A875" s="5">
        <v>43791</v>
      </c>
      <c r="B875" s="6">
        <v>198.45769999999999</v>
      </c>
    </row>
    <row r="876" spans="1:2" x14ac:dyDescent="0.4">
      <c r="A876" s="5">
        <v>43790</v>
      </c>
      <c r="B876" s="6">
        <v>198.4057</v>
      </c>
    </row>
    <row r="877" spans="1:2" x14ac:dyDescent="0.4">
      <c r="A877" s="5">
        <v>43789</v>
      </c>
      <c r="B877" s="6">
        <v>198.26750000000001</v>
      </c>
    </row>
    <row r="878" spans="1:2" x14ac:dyDescent="0.4">
      <c r="A878" s="5">
        <v>43788</v>
      </c>
      <c r="B878" s="6">
        <v>198.12450000000001</v>
      </c>
    </row>
    <row r="879" spans="1:2" x14ac:dyDescent="0.4">
      <c r="A879" s="5">
        <v>43787</v>
      </c>
      <c r="B879" s="6">
        <v>197.92599999999999</v>
      </c>
    </row>
    <row r="880" spans="1:2" x14ac:dyDescent="0.4">
      <c r="A880" s="5">
        <v>43784</v>
      </c>
      <c r="B880" s="6">
        <v>197.6514</v>
      </c>
    </row>
    <row r="881" spans="1:2" x14ac:dyDescent="0.4">
      <c r="A881" s="5">
        <v>43783</v>
      </c>
      <c r="B881" s="6">
        <v>197.5727</v>
      </c>
    </row>
    <row r="882" spans="1:2" x14ac:dyDescent="0.4">
      <c r="A882" s="5">
        <v>43782</v>
      </c>
      <c r="B882" s="6">
        <v>197.5258</v>
      </c>
    </row>
    <row r="883" spans="1:2" x14ac:dyDescent="0.4">
      <c r="A883" s="5">
        <v>43781</v>
      </c>
      <c r="B883" s="6">
        <v>197.47309999999999</v>
      </c>
    </row>
    <row r="884" spans="1:2" x14ac:dyDescent="0.4">
      <c r="A884" s="5">
        <v>43780</v>
      </c>
      <c r="B884" s="6">
        <v>197.3623</v>
      </c>
    </row>
    <row r="885" spans="1:2" x14ac:dyDescent="0.4">
      <c r="A885" s="5">
        <v>43777</v>
      </c>
      <c r="B885" s="6">
        <v>197.2482</v>
      </c>
    </row>
    <row r="886" spans="1:2" x14ac:dyDescent="0.4">
      <c r="A886" s="5">
        <v>43776</v>
      </c>
      <c r="B886" s="6">
        <v>197.2681</v>
      </c>
    </row>
    <row r="887" spans="1:2" x14ac:dyDescent="0.4">
      <c r="A887" s="5">
        <v>43775</v>
      </c>
      <c r="B887" s="6">
        <v>197.18100000000001</v>
      </c>
    </row>
    <row r="888" spans="1:2" x14ac:dyDescent="0.4">
      <c r="A888" s="5">
        <v>43774</v>
      </c>
      <c r="B888" s="6">
        <v>197.0318</v>
      </c>
    </row>
    <row r="889" spans="1:2" x14ac:dyDescent="0.4">
      <c r="A889" s="5">
        <v>43773</v>
      </c>
      <c r="B889" s="6">
        <v>196.9383</v>
      </c>
    </row>
    <row r="890" spans="1:2" x14ac:dyDescent="0.4">
      <c r="A890" s="5">
        <v>43770</v>
      </c>
      <c r="B890" s="6">
        <v>196.8947</v>
      </c>
    </row>
    <row r="891" spans="1:2" x14ac:dyDescent="0.4">
      <c r="A891" s="5">
        <v>43769</v>
      </c>
      <c r="B891" s="6">
        <v>196.84549999999999</v>
      </c>
    </row>
    <row r="892" spans="1:2" x14ac:dyDescent="0.4">
      <c r="A892" s="5">
        <v>43768</v>
      </c>
      <c r="B892" s="6">
        <v>196.90479999999999</v>
      </c>
    </row>
    <row r="893" spans="1:2" x14ac:dyDescent="0.4">
      <c r="A893" s="5">
        <v>43767</v>
      </c>
      <c r="B893" s="6">
        <v>197.07980000000001</v>
      </c>
    </row>
    <row r="894" spans="1:2" x14ac:dyDescent="0.4">
      <c r="A894" s="5">
        <v>43766</v>
      </c>
      <c r="B894" s="6">
        <v>197.20330000000001</v>
      </c>
    </row>
    <row r="895" spans="1:2" x14ac:dyDescent="0.4">
      <c r="A895" s="5">
        <v>43763</v>
      </c>
      <c r="B895" s="6">
        <v>197.3279</v>
      </c>
    </row>
    <row r="896" spans="1:2" x14ac:dyDescent="0.4">
      <c r="A896" s="5">
        <v>43762</v>
      </c>
      <c r="B896" s="6">
        <v>197.3338</v>
      </c>
    </row>
    <row r="897" spans="1:2" x14ac:dyDescent="0.4">
      <c r="A897" s="5">
        <v>43761</v>
      </c>
      <c r="B897" s="6">
        <v>197.3391</v>
      </c>
    </row>
    <row r="898" spans="1:2" x14ac:dyDescent="0.4">
      <c r="A898" s="5">
        <v>43760</v>
      </c>
      <c r="B898" s="6">
        <v>197.33920000000001</v>
      </c>
    </row>
    <row r="899" spans="1:2" x14ac:dyDescent="0.4">
      <c r="A899" s="5">
        <v>43759</v>
      </c>
      <c r="B899" s="6">
        <v>197.43700000000001</v>
      </c>
    </row>
    <row r="900" spans="1:2" x14ac:dyDescent="0.4">
      <c r="A900" s="5">
        <v>43756</v>
      </c>
      <c r="B900" s="6">
        <v>197.47790000000001</v>
      </c>
    </row>
    <row r="901" spans="1:2" x14ac:dyDescent="0.4">
      <c r="A901" s="5">
        <v>43755</v>
      </c>
      <c r="B901" s="6">
        <v>197.49770000000001</v>
      </c>
    </row>
    <row r="902" spans="1:2" x14ac:dyDescent="0.4">
      <c r="A902" s="5">
        <v>43754</v>
      </c>
      <c r="B902" s="6">
        <v>197.46180000000001</v>
      </c>
    </row>
    <row r="903" spans="1:2" x14ac:dyDescent="0.4">
      <c r="A903" s="5">
        <v>43753</v>
      </c>
      <c r="B903" s="6">
        <v>197.45910000000001</v>
      </c>
    </row>
    <row r="904" spans="1:2" x14ac:dyDescent="0.4">
      <c r="A904" s="5">
        <v>43752</v>
      </c>
      <c r="B904" s="6">
        <v>197.48220000000001</v>
      </c>
    </row>
    <row r="905" spans="1:2" x14ac:dyDescent="0.4">
      <c r="A905" s="5">
        <v>43749</v>
      </c>
      <c r="B905" s="6">
        <v>197.5421</v>
      </c>
    </row>
    <row r="906" spans="1:2" x14ac:dyDescent="0.4">
      <c r="A906" s="5">
        <v>43748</v>
      </c>
      <c r="B906" s="6">
        <v>197.60329999999999</v>
      </c>
    </row>
    <row r="907" spans="1:2" x14ac:dyDescent="0.4">
      <c r="A907" s="5">
        <v>43747</v>
      </c>
      <c r="B907" s="6">
        <v>197.62880000000001</v>
      </c>
    </row>
    <row r="908" spans="1:2" x14ac:dyDescent="0.4">
      <c r="A908" s="5">
        <v>43746</v>
      </c>
      <c r="B908" s="6">
        <v>197.55279999999999</v>
      </c>
    </row>
    <row r="909" spans="1:2" x14ac:dyDescent="0.4">
      <c r="A909" s="5">
        <v>43738</v>
      </c>
      <c r="B909" s="6">
        <v>197.34559999999999</v>
      </c>
    </row>
    <row r="910" spans="1:2" x14ac:dyDescent="0.4">
      <c r="A910" s="5">
        <v>43735</v>
      </c>
      <c r="B910" s="6">
        <v>197.2697</v>
      </c>
    </row>
    <row r="911" spans="1:2" x14ac:dyDescent="0.4">
      <c r="A911" s="5">
        <v>43734</v>
      </c>
      <c r="B911" s="6">
        <v>197.32820000000001</v>
      </c>
    </row>
    <row r="912" spans="1:2" x14ac:dyDescent="0.4">
      <c r="A912" s="5">
        <v>43733</v>
      </c>
      <c r="B912" s="6">
        <v>197.36019999999999</v>
      </c>
    </row>
    <row r="913" spans="1:2" x14ac:dyDescent="0.4">
      <c r="A913" s="5">
        <v>43732</v>
      </c>
      <c r="B913" s="6">
        <v>197.3844</v>
      </c>
    </row>
    <row r="914" spans="1:2" x14ac:dyDescent="0.4">
      <c r="A914" s="5">
        <v>43731</v>
      </c>
      <c r="B914" s="6">
        <v>197.39789999999999</v>
      </c>
    </row>
    <row r="915" spans="1:2" x14ac:dyDescent="0.4">
      <c r="A915" s="5">
        <v>43728</v>
      </c>
      <c r="B915" s="6">
        <v>197.35210000000001</v>
      </c>
    </row>
    <row r="916" spans="1:2" x14ac:dyDescent="0.4">
      <c r="A916" s="5">
        <v>43727</v>
      </c>
      <c r="B916" s="6">
        <v>197.37780000000001</v>
      </c>
    </row>
    <row r="917" spans="1:2" x14ac:dyDescent="0.4">
      <c r="A917" s="5">
        <v>43726</v>
      </c>
      <c r="B917" s="6">
        <v>197.39680000000001</v>
      </c>
    </row>
    <row r="918" spans="1:2" x14ac:dyDescent="0.4">
      <c r="A918" s="5">
        <v>43725</v>
      </c>
      <c r="B918" s="6">
        <v>197.4633</v>
      </c>
    </row>
    <row r="919" spans="1:2" x14ac:dyDescent="0.4">
      <c r="A919" s="5">
        <v>43724</v>
      </c>
      <c r="B919" s="6">
        <v>197.4451</v>
      </c>
    </row>
    <row r="920" spans="1:2" x14ac:dyDescent="0.4">
      <c r="A920" s="5">
        <v>43720</v>
      </c>
      <c r="B920" s="6">
        <v>197.4383</v>
      </c>
    </row>
    <row r="921" spans="1:2" x14ac:dyDescent="0.4">
      <c r="A921" s="5">
        <v>43719</v>
      </c>
      <c r="B921" s="6">
        <v>197.51410000000001</v>
      </c>
    </row>
    <row r="922" spans="1:2" x14ac:dyDescent="0.4">
      <c r="A922" s="5">
        <v>43718</v>
      </c>
      <c r="B922" s="6">
        <v>197.55269999999999</v>
      </c>
    </row>
    <row r="923" spans="1:2" x14ac:dyDescent="0.4">
      <c r="A923" s="5">
        <v>43717</v>
      </c>
      <c r="B923" s="6">
        <v>197.58029999999999</v>
      </c>
    </row>
    <row r="924" spans="1:2" x14ac:dyDescent="0.4">
      <c r="A924" s="5">
        <v>43714</v>
      </c>
      <c r="B924" s="6">
        <v>197.4999</v>
      </c>
    </row>
    <row r="925" spans="1:2" x14ac:dyDescent="0.4">
      <c r="A925" s="5">
        <v>43713</v>
      </c>
      <c r="B925" s="6">
        <v>197.34309999999999</v>
      </c>
    </row>
    <row r="926" spans="1:2" x14ac:dyDescent="0.4">
      <c r="A926" s="5">
        <v>43712</v>
      </c>
      <c r="B926" s="6">
        <v>197.12520000000001</v>
      </c>
    </row>
    <row r="927" spans="1:2" x14ac:dyDescent="0.4">
      <c r="A927" s="5">
        <v>43711</v>
      </c>
      <c r="B927" s="6">
        <v>197.0881</v>
      </c>
    </row>
    <row r="928" spans="1:2" x14ac:dyDescent="0.4">
      <c r="A928" s="5">
        <v>43710</v>
      </c>
      <c r="B928" s="6">
        <v>197.1438</v>
      </c>
    </row>
    <row r="929" spans="1:2" x14ac:dyDescent="0.4">
      <c r="A929" s="5">
        <v>43707</v>
      </c>
      <c r="B929" s="6">
        <v>197.15860000000001</v>
      </c>
    </row>
    <row r="930" spans="1:2" x14ac:dyDescent="0.4">
      <c r="A930" s="5">
        <v>43706</v>
      </c>
      <c r="B930" s="6">
        <v>197.25810000000001</v>
      </c>
    </row>
    <row r="931" spans="1:2" x14ac:dyDescent="0.4">
      <c r="A931" s="5">
        <v>43705</v>
      </c>
      <c r="B931" s="6">
        <v>197.21360000000001</v>
      </c>
    </row>
    <row r="932" spans="1:2" x14ac:dyDescent="0.4">
      <c r="A932" s="5">
        <v>43704</v>
      </c>
      <c r="B932" s="6">
        <v>197.2313</v>
      </c>
    </row>
    <row r="933" spans="1:2" x14ac:dyDescent="0.4">
      <c r="A933" s="5">
        <v>43703</v>
      </c>
      <c r="B933" s="6">
        <v>197.24080000000001</v>
      </c>
    </row>
    <row r="934" spans="1:2" x14ac:dyDescent="0.4">
      <c r="A934" s="5">
        <v>43700</v>
      </c>
      <c r="B934" s="6">
        <v>197.1233</v>
      </c>
    </row>
    <row r="935" spans="1:2" x14ac:dyDescent="0.4">
      <c r="A935" s="5">
        <v>43699</v>
      </c>
      <c r="B935" s="6">
        <v>197.1369</v>
      </c>
    </row>
    <row r="936" spans="1:2" x14ac:dyDescent="0.4">
      <c r="A936" s="5">
        <v>43698</v>
      </c>
      <c r="B936" s="6">
        <v>197.1987</v>
      </c>
    </row>
    <row r="937" spans="1:2" x14ac:dyDescent="0.4">
      <c r="A937" s="5">
        <v>43697</v>
      </c>
      <c r="B937" s="6">
        <v>197.24549999999999</v>
      </c>
    </row>
    <row r="938" spans="1:2" x14ac:dyDescent="0.4">
      <c r="A938" s="5">
        <v>43696</v>
      </c>
      <c r="B938" s="6">
        <v>197.24039999999999</v>
      </c>
    </row>
    <row r="939" spans="1:2" x14ac:dyDescent="0.4">
      <c r="A939" s="5">
        <v>43693</v>
      </c>
      <c r="B939" s="6">
        <v>197.18600000000001</v>
      </c>
    </row>
    <row r="940" spans="1:2" x14ac:dyDescent="0.4">
      <c r="A940" s="5">
        <v>43692</v>
      </c>
      <c r="B940" s="6">
        <v>197.17240000000001</v>
      </c>
    </row>
    <row r="941" spans="1:2" x14ac:dyDescent="0.4">
      <c r="A941" s="5">
        <v>43691</v>
      </c>
      <c r="B941" s="6">
        <v>197.08109999999999</v>
      </c>
    </row>
    <row r="942" spans="1:2" x14ac:dyDescent="0.4">
      <c r="A942" s="5">
        <v>43690</v>
      </c>
      <c r="B942" s="6">
        <v>196.97309999999999</v>
      </c>
    </row>
    <row r="943" spans="1:2" x14ac:dyDescent="0.4">
      <c r="A943" s="5">
        <v>43689</v>
      </c>
      <c r="B943" s="6">
        <v>196.85720000000001</v>
      </c>
    </row>
    <row r="944" spans="1:2" x14ac:dyDescent="0.4">
      <c r="A944" s="5">
        <v>43686</v>
      </c>
      <c r="B944" s="6">
        <v>196.78919999999999</v>
      </c>
    </row>
    <row r="945" spans="1:2" x14ac:dyDescent="0.4">
      <c r="A945" s="5">
        <v>43685</v>
      </c>
      <c r="B945" s="6">
        <v>196.6482</v>
      </c>
    </row>
    <row r="946" spans="1:2" x14ac:dyDescent="0.4">
      <c r="A946" s="5">
        <v>43684</v>
      </c>
      <c r="B946" s="6">
        <v>196.58500000000001</v>
      </c>
    </row>
    <row r="947" spans="1:2" x14ac:dyDescent="0.4">
      <c r="A947" s="5">
        <v>43683</v>
      </c>
      <c r="B947" s="6">
        <v>196.5239</v>
      </c>
    </row>
    <row r="948" spans="1:2" x14ac:dyDescent="0.4">
      <c r="A948" s="5">
        <v>43682</v>
      </c>
      <c r="B948" s="6">
        <v>196.36590000000001</v>
      </c>
    </row>
    <row r="949" spans="1:2" x14ac:dyDescent="0.4">
      <c r="A949" s="5">
        <v>43679</v>
      </c>
      <c r="B949" s="6">
        <v>196.0668</v>
      </c>
    </row>
    <row r="950" spans="1:2" x14ac:dyDescent="0.4">
      <c r="A950" s="5">
        <v>43678</v>
      </c>
      <c r="B950" s="6">
        <v>195.8108</v>
      </c>
    </row>
    <row r="951" spans="1:2" x14ac:dyDescent="0.4">
      <c r="A951" s="5">
        <v>43677</v>
      </c>
      <c r="B951" s="6">
        <v>195.7071</v>
      </c>
    </row>
    <row r="952" spans="1:2" x14ac:dyDescent="0.4">
      <c r="A952" s="5">
        <v>43676</v>
      </c>
      <c r="B952" s="6">
        <v>195.59229999999999</v>
      </c>
    </row>
    <row r="953" spans="1:2" x14ac:dyDescent="0.4">
      <c r="A953" s="5">
        <v>43675</v>
      </c>
      <c r="B953" s="6">
        <v>195.61490000000001</v>
      </c>
    </row>
    <row r="954" spans="1:2" x14ac:dyDescent="0.4">
      <c r="A954" s="5">
        <v>43672</v>
      </c>
      <c r="B954" s="6">
        <v>195.5941</v>
      </c>
    </row>
    <row r="955" spans="1:2" x14ac:dyDescent="0.4">
      <c r="A955" s="5">
        <v>43671</v>
      </c>
      <c r="B955" s="6">
        <v>195.554</v>
      </c>
    </row>
    <row r="956" spans="1:2" x14ac:dyDescent="0.4">
      <c r="A956" s="5">
        <v>43670</v>
      </c>
      <c r="B956" s="6">
        <v>195.54040000000001</v>
      </c>
    </row>
    <row r="957" spans="1:2" x14ac:dyDescent="0.4">
      <c r="A957" s="5">
        <v>43669</v>
      </c>
      <c r="B957" s="6">
        <v>195.54990000000001</v>
      </c>
    </row>
    <row r="958" spans="1:2" x14ac:dyDescent="0.4">
      <c r="A958" s="5">
        <v>43668</v>
      </c>
      <c r="B958" s="6">
        <v>195.4503</v>
      </c>
    </row>
    <row r="959" spans="1:2" x14ac:dyDescent="0.4">
      <c r="A959" s="5">
        <v>43665</v>
      </c>
      <c r="B959" s="6">
        <v>195.3811</v>
      </c>
    </row>
    <row r="960" spans="1:2" x14ac:dyDescent="0.4">
      <c r="A960" s="5">
        <v>43664</v>
      </c>
      <c r="B960" s="6">
        <v>195.36109999999999</v>
      </c>
    </row>
    <row r="961" spans="1:2" x14ac:dyDescent="0.4">
      <c r="A961" s="5">
        <v>43663</v>
      </c>
      <c r="B961" s="6">
        <v>195.30850000000001</v>
      </c>
    </row>
    <row r="962" spans="1:2" x14ac:dyDescent="0.4">
      <c r="A962" s="5">
        <v>43662</v>
      </c>
      <c r="B962" s="6">
        <v>195.3</v>
      </c>
    </row>
    <row r="963" spans="1:2" x14ac:dyDescent="0.4">
      <c r="A963" s="5">
        <v>43661</v>
      </c>
      <c r="B963" s="6">
        <v>195.29810000000001</v>
      </c>
    </row>
    <row r="964" spans="1:2" x14ac:dyDescent="0.4">
      <c r="A964" s="5">
        <v>43658</v>
      </c>
      <c r="B964" s="6">
        <v>195.2405</v>
      </c>
    </row>
    <row r="965" spans="1:2" x14ac:dyDescent="0.4">
      <c r="A965" s="5">
        <v>43657</v>
      </c>
      <c r="B965" s="6">
        <v>195.21729999999999</v>
      </c>
    </row>
    <row r="966" spans="1:2" x14ac:dyDescent="0.4">
      <c r="A966" s="5">
        <v>43656</v>
      </c>
      <c r="B966" s="6">
        <v>195.1533</v>
      </c>
    </row>
    <row r="967" spans="1:2" x14ac:dyDescent="0.4">
      <c r="A967" s="5">
        <v>43655</v>
      </c>
      <c r="B967" s="6">
        <v>195.09889999999999</v>
      </c>
    </row>
    <row r="968" spans="1:2" x14ac:dyDescent="0.4">
      <c r="A968" s="5">
        <v>43654</v>
      </c>
      <c r="B968" s="6">
        <v>195.11869999999999</v>
      </c>
    </row>
    <row r="969" spans="1:2" x14ac:dyDescent="0.4">
      <c r="A969" s="5">
        <v>43651</v>
      </c>
      <c r="B969" s="6">
        <v>195.12970000000001</v>
      </c>
    </row>
    <row r="970" spans="1:2" x14ac:dyDescent="0.4">
      <c r="A970" s="5">
        <v>43650</v>
      </c>
      <c r="B970" s="6">
        <v>195.09309999999999</v>
      </c>
    </row>
    <row r="971" spans="1:2" x14ac:dyDescent="0.4">
      <c r="A971" s="5">
        <v>43649</v>
      </c>
      <c r="B971" s="6">
        <v>194.9571</v>
      </c>
    </row>
    <row r="972" spans="1:2" x14ac:dyDescent="0.4">
      <c r="A972" s="5">
        <v>43648</v>
      </c>
      <c r="B972" s="6">
        <v>194.72720000000001</v>
      </c>
    </row>
    <row r="973" spans="1:2" x14ac:dyDescent="0.4">
      <c r="A973" s="5">
        <v>43647</v>
      </c>
      <c r="B973" s="6">
        <v>194.51859999999999</v>
      </c>
    </row>
    <row r="974" spans="1:2" x14ac:dyDescent="0.4">
      <c r="A974" s="5">
        <v>43644</v>
      </c>
      <c r="B974" s="6">
        <v>194.41990000000001</v>
      </c>
    </row>
    <row r="975" spans="1:2" x14ac:dyDescent="0.4">
      <c r="A975" s="5">
        <v>43643</v>
      </c>
      <c r="B975" s="6">
        <v>194.31890000000001</v>
      </c>
    </row>
    <row r="976" spans="1:2" x14ac:dyDescent="0.4">
      <c r="A976" s="5">
        <v>43642</v>
      </c>
      <c r="B976" s="6">
        <v>194.2816</v>
      </c>
    </row>
    <row r="977" spans="1:2" x14ac:dyDescent="0.4">
      <c r="A977" s="5">
        <v>43641</v>
      </c>
      <c r="B977" s="6">
        <v>194.2543</v>
      </c>
    </row>
    <row r="978" spans="1:2" x14ac:dyDescent="0.4">
      <c r="A978" s="5">
        <v>43640</v>
      </c>
      <c r="B978" s="6">
        <v>194.22190000000001</v>
      </c>
    </row>
    <row r="979" spans="1:2" x14ac:dyDescent="0.4">
      <c r="A979" s="5">
        <v>43637</v>
      </c>
      <c r="B979" s="6">
        <v>194.15979999999999</v>
      </c>
    </row>
    <row r="980" spans="1:2" x14ac:dyDescent="0.4">
      <c r="A980" s="5">
        <v>43636</v>
      </c>
      <c r="B980" s="6">
        <v>194.095</v>
      </c>
    </row>
    <row r="981" spans="1:2" x14ac:dyDescent="0.4">
      <c r="A981" s="5">
        <v>43635</v>
      </c>
      <c r="B981" s="6">
        <v>194.00989999999999</v>
      </c>
    </row>
    <row r="982" spans="1:2" x14ac:dyDescent="0.4">
      <c r="A982" s="5">
        <v>43634</v>
      </c>
      <c r="B982" s="6">
        <v>193.96950000000001</v>
      </c>
    </row>
    <row r="983" spans="1:2" x14ac:dyDescent="0.4">
      <c r="A983" s="5">
        <v>43633</v>
      </c>
      <c r="B983" s="6">
        <v>193.94149999999999</v>
      </c>
    </row>
    <row r="984" spans="1:2" x14ac:dyDescent="0.4">
      <c r="A984" s="5">
        <v>43630</v>
      </c>
      <c r="B984" s="6">
        <v>193.79310000000001</v>
      </c>
    </row>
    <row r="985" spans="1:2" x14ac:dyDescent="0.4">
      <c r="A985" s="5">
        <v>43629</v>
      </c>
      <c r="B985" s="6">
        <v>193.72290000000001</v>
      </c>
    </row>
    <row r="986" spans="1:2" x14ac:dyDescent="0.4">
      <c r="A986" s="5">
        <v>43628</v>
      </c>
      <c r="B986" s="6">
        <v>193.67240000000001</v>
      </c>
    </row>
    <row r="987" spans="1:2" x14ac:dyDescent="0.4">
      <c r="A987" s="5">
        <v>43627</v>
      </c>
      <c r="B987" s="6">
        <v>193.667</v>
      </c>
    </row>
    <row r="988" spans="1:2" x14ac:dyDescent="0.4">
      <c r="A988" s="5">
        <v>43626</v>
      </c>
      <c r="B988" s="6">
        <v>193.79849999999999</v>
      </c>
    </row>
    <row r="989" spans="1:2" x14ac:dyDescent="0.4">
      <c r="A989" s="5">
        <v>43622</v>
      </c>
      <c r="B989" s="6">
        <v>193.74870000000001</v>
      </c>
    </row>
    <row r="990" spans="1:2" x14ac:dyDescent="0.4">
      <c r="A990" s="5">
        <v>43621</v>
      </c>
      <c r="B990" s="6">
        <v>193.6755</v>
      </c>
    </row>
    <row r="991" spans="1:2" x14ac:dyDescent="0.4">
      <c r="A991" s="5">
        <v>43620</v>
      </c>
      <c r="B991" s="6">
        <v>193.55760000000001</v>
      </c>
    </row>
    <row r="992" spans="1:2" x14ac:dyDescent="0.4">
      <c r="A992" s="5">
        <v>43619</v>
      </c>
      <c r="B992" s="6">
        <v>193.42429999999999</v>
      </c>
    </row>
    <row r="993" spans="1:2" x14ac:dyDescent="0.4">
      <c r="A993" s="5">
        <v>43616</v>
      </c>
      <c r="B993" s="6">
        <v>193.32050000000001</v>
      </c>
    </row>
    <row r="994" spans="1:2" x14ac:dyDescent="0.4">
      <c r="A994" s="5">
        <v>43615</v>
      </c>
      <c r="B994" s="6">
        <v>193.2397</v>
      </c>
    </row>
    <row r="995" spans="1:2" x14ac:dyDescent="0.4">
      <c r="A995" s="5">
        <v>43614</v>
      </c>
      <c r="B995" s="6">
        <v>193.13589999999999</v>
      </c>
    </row>
    <row r="996" spans="1:2" x14ac:dyDescent="0.4">
      <c r="A996" s="5">
        <v>43613</v>
      </c>
      <c r="B996" s="6">
        <v>192.9555</v>
      </c>
    </row>
    <row r="997" spans="1:2" x14ac:dyDescent="0.4">
      <c r="A997" s="5">
        <v>43612</v>
      </c>
      <c r="B997" s="6">
        <v>193.02930000000001</v>
      </c>
    </row>
    <row r="998" spans="1:2" x14ac:dyDescent="0.4">
      <c r="A998" s="5">
        <v>43609</v>
      </c>
      <c r="B998" s="6">
        <v>193.10570000000001</v>
      </c>
    </row>
    <row r="999" spans="1:2" x14ac:dyDescent="0.4">
      <c r="A999" s="5">
        <v>43608</v>
      </c>
      <c r="B999" s="6">
        <v>193.04400000000001</v>
      </c>
    </row>
    <row r="1000" spans="1:2" x14ac:dyDescent="0.4">
      <c r="A1000" s="5">
        <v>43607</v>
      </c>
      <c r="B1000" s="6">
        <v>193.00049999999999</v>
      </c>
    </row>
    <row r="1001" spans="1:2" x14ac:dyDescent="0.4">
      <c r="A1001" s="5">
        <v>43606</v>
      </c>
      <c r="B1001" s="6">
        <v>193.1061</v>
      </c>
    </row>
    <row r="1002" spans="1:2" x14ac:dyDescent="0.4">
      <c r="A1002" s="5">
        <v>43605</v>
      </c>
      <c r="B1002" s="6">
        <v>193.1559</v>
      </c>
    </row>
    <row r="1003" spans="1:2" x14ac:dyDescent="0.4">
      <c r="A1003" s="5">
        <v>43602</v>
      </c>
      <c r="B1003" s="6">
        <v>193.09110000000001</v>
      </c>
    </row>
    <row r="1004" spans="1:2" x14ac:dyDescent="0.4">
      <c r="A1004" s="5">
        <v>43601</v>
      </c>
      <c r="B1004" s="6">
        <v>193.0325</v>
      </c>
    </row>
    <row r="1005" spans="1:2" x14ac:dyDescent="0.4">
      <c r="A1005" s="5">
        <v>43600</v>
      </c>
      <c r="B1005" s="6">
        <v>192.9564</v>
      </c>
    </row>
    <row r="1006" spans="1:2" x14ac:dyDescent="0.4">
      <c r="A1006" s="5">
        <v>43599</v>
      </c>
      <c r="B1006" s="6">
        <v>192.9521</v>
      </c>
    </row>
    <row r="1007" spans="1:2" x14ac:dyDescent="0.4">
      <c r="A1007" s="5">
        <v>43598</v>
      </c>
      <c r="B1007" s="6">
        <v>192.86019999999999</v>
      </c>
    </row>
    <row r="1008" spans="1:2" x14ac:dyDescent="0.4">
      <c r="A1008" s="5">
        <v>43595</v>
      </c>
      <c r="B1008" s="6">
        <v>192.66820000000001</v>
      </c>
    </row>
    <row r="1009" spans="1:2" x14ac:dyDescent="0.4">
      <c r="A1009" s="5">
        <v>43594</v>
      </c>
      <c r="B1009" s="6">
        <v>192.5737</v>
      </c>
    </row>
    <row r="1010" spans="1:2" x14ac:dyDescent="0.4">
      <c r="A1010" s="5">
        <v>43593</v>
      </c>
      <c r="B1010" s="6">
        <v>192.4074</v>
      </c>
    </row>
    <row r="1011" spans="1:2" x14ac:dyDescent="0.4">
      <c r="A1011" s="5">
        <v>43592</v>
      </c>
      <c r="B1011" s="6">
        <v>192.2962</v>
      </c>
    </row>
    <row r="1012" spans="1:2" x14ac:dyDescent="0.4">
      <c r="A1012" s="5">
        <v>43591</v>
      </c>
      <c r="B1012" s="6">
        <v>192.1788</v>
      </c>
    </row>
    <row r="1013" spans="1:2" x14ac:dyDescent="0.4">
      <c r="A1013" s="5">
        <v>43585</v>
      </c>
      <c r="B1013" s="6">
        <v>191.75620000000001</v>
      </c>
    </row>
    <row r="1014" spans="1:2" x14ac:dyDescent="0.4">
      <c r="A1014" s="5">
        <v>43584</v>
      </c>
      <c r="B1014" s="6">
        <v>191.6362</v>
      </c>
    </row>
    <row r="1015" spans="1:2" x14ac:dyDescent="0.4">
      <c r="A1015" s="5">
        <v>43581</v>
      </c>
      <c r="B1015" s="6">
        <v>191.65440000000001</v>
      </c>
    </row>
    <row r="1016" spans="1:2" x14ac:dyDescent="0.4">
      <c r="A1016" s="5">
        <v>43580</v>
      </c>
      <c r="B1016" s="6">
        <v>191.58789999999999</v>
      </c>
    </row>
    <row r="1017" spans="1:2" x14ac:dyDescent="0.4">
      <c r="A1017" s="5">
        <v>43579</v>
      </c>
      <c r="B1017" s="6">
        <v>191.56880000000001</v>
      </c>
    </row>
    <row r="1018" spans="1:2" x14ac:dyDescent="0.4">
      <c r="A1018" s="5">
        <v>43578</v>
      </c>
      <c r="B1018" s="6">
        <v>191.65479999999999</v>
      </c>
    </row>
    <row r="1019" spans="1:2" x14ac:dyDescent="0.4">
      <c r="A1019" s="5">
        <v>43577</v>
      </c>
      <c r="B1019" s="6">
        <v>191.7602</v>
      </c>
    </row>
    <row r="1020" spans="1:2" x14ac:dyDescent="0.4">
      <c r="A1020" s="5">
        <v>43574</v>
      </c>
      <c r="B1020" s="6">
        <v>191.77459999999999</v>
      </c>
    </row>
    <row r="1021" spans="1:2" x14ac:dyDescent="0.4">
      <c r="A1021" s="5">
        <v>43573</v>
      </c>
      <c r="B1021" s="6">
        <v>191.62649999999999</v>
      </c>
    </row>
    <row r="1022" spans="1:2" x14ac:dyDescent="0.4">
      <c r="A1022" s="5">
        <v>43572</v>
      </c>
      <c r="B1022" s="6">
        <v>191.5626</v>
      </c>
    </row>
    <row r="1023" spans="1:2" x14ac:dyDescent="0.4">
      <c r="A1023" s="5">
        <v>43571</v>
      </c>
      <c r="B1023" s="6">
        <v>191.64429999999999</v>
      </c>
    </row>
    <row r="1024" spans="1:2" x14ac:dyDescent="0.4">
      <c r="A1024" s="5">
        <v>43570</v>
      </c>
      <c r="B1024" s="6">
        <v>191.952</v>
      </c>
    </row>
    <row r="1025" spans="1:2" x14ac:dyDescent="0.4">
      <c r="A1025" s="5">
        <v>43567</v>
      </c>
      <c r="B1025" s="6">
        <v>192.26320000000001</v>
      </c>
    </row>
    <row r="1026" spans="1:2" x14ac:dyDescent="0.4">
      <c r="A1026" s="5">
        <v>43566</v>
      </c>
      <c r="B1026" s="6">
        <v>192.2158</v>
      </c>
    </row>
    <row r="1027" spans="1:2" x14ac:dyDescent="0.4">
      <c r="A1027" s="5">
        <v>43565</v>
      </c>
      <c r="B1027" s="6">
        <v>192.18520000000001</v>
      </c>
    </row>
    <row r="1028" spans="1:2" x14ac:dyDescent="0.4">
      <c r="A1028" s="5">
        <v>43564</v>
      </c>
      <c r="B1028" s="6">
        <v>192.3912</v>
      </c>
    </row>
    <row r="1029" spans="1:2" x14ac:dyDescent="0.4">
      <c r="A1029" s="5">
        <v>43563</v>
      </c>
      <c r="B1029" s="6">
        <v>192.4846</v>
      </c>
    </row>
    <row r="1030" spans="1:2" x14ac:dyDescent="0.4">
      <c r="A1030" s="5">
        <v>43559</v>
      </c>
      <c r="B1030" s="6">
        <v>192.49119999999999</v>
      </c>
    </row>
    <row r="1031" spans="1:2" x14ac:dyDescent="0.4">
      <c r="A1031" s="5">
        <v>43558</v>
      </c>
      <c r="B1031" s="6">
        <v>192.69929999999999</v>
      </c>
    </row>
    <row r="1032" spans="1:2" x14ac:dyDescent="0.4">
      <c r="A1032" s="5">
        <v>43557</v>
      </c>
      <c r="B1032" s="6">
        <v>192.93690000000001</v>
      </c>
    </row>
    <row r="1033" spans="1:2" x14ac:dyDescent="0.4">
      <c r="A1033" s="5">
        <v>43556</v>
      </c>
      <c r="B1033" s="6">
        <v>193.06970000000001</v>
      </c>
    </row>
    <row r="1034" spans="1:2" x14ac:dyDescent="0.4">
      <c r="A1034" s="5">
        <v>43553</v>
      </c>
      <c r="B1034" s="6">
        <v>193.19579999999999</v>
      </c>
    </row>
    <row r="1035" spans="1:2" x14ac:dyDescent="0.4">
      <c r="A1035" s="5">
        <v>43552</v>
      </c>
      <c r="B1035" s="6">
        <v>193.1259</v>
      </c>
    </row>
    <row r="1036" spans="1:2" x14ac:dyDescent="0.4">
      <c r="A1036" s="5">
        <v>43551</v>
      </c>
      <c r="B1036" s="6">
        <v>193.0446</v>
      </c>
    </row>
    <row r="1037" spans="1:2" x14ac:dyDescent="0.4">
      <c r="A1037" s="5">
        <v>43550</v>
      </c>
      <c r="B1037" s="6">
        <v>193.0129</v>
      </c>
    </row>
    <row r="1038" spans="1:2" x14ac:dyDescent="0.4">
      <c r="A1038" s="5">
        <v>43549</v>
      </c>
      <c r="B1038" s="6">
        <v>192.8723</v>
      </c>
    </row>
    <row r="1039" spans="1:2" x14ac:dyDescent="0.4">
      <c r="A1039" s="5">
        <v>43546</v>
      </c>
      <c r="B1039" s="6">
        <v>192.6944</v>
      </c>
    </row>
    <row r="1040" spans="1:2" x14ac:dyDescent="0.4">
      <c r="A1040" s="5">
        <v>43545</v>
      </c>
      <c r="B1040" s="6">
        <v>192.61160000000001</v>
      </c>
    </row>
    <row r="1041" spans="1:2" x14ac:dyDescent="0.4">
      <c r="A1041" s="5">
        <v>43544</v>
      </c>
      <c r="B1041" s="6">
        <v>192.52850000000001</v>
      </c>
    </row>
    <row r="1042" spans="1:2" x14ac:dyDescent="0.4">
      <c r="A1042" s="5">
        <v>43543</v>
      </c>
      <c r="B1042" s="6">
        <v>192.5249</v>
      </c>
    </row>
    <row r="1043" spans="1:2" x14ac:dyDescent="0.4">
      <c r="A1043" s="5">
        <v>43542</v>
      </c>
      <c r="B1043" s="6">
        <v>192.53229999999999</v>
      </c>
    </row>
    <row r="1044" spans="1:2" x14ac:dyDescent="0.4">
      <c r="A1044" s="5">
        <v>43539</v>
      </c>
      <c r="B1044" s="6">
        <v>192.4975</v>
      </c>
    </row>
    <row r="1045" spans="1:2" x14ac:dyDescent="0.4">
      <c r="A1045" s="5">
        <v>43538</v>
      </c>
      <c r="B1045" s="6">
        <v>192.55250000000001</v>
      </c>
    </row>
    <row r="1046" spans="1:2" x14ac:dyDescent="0.4">
      <c r="A1046" s="5">
        <v>43537</v>
      </c>
      <c r="B1046" s="6">
        <v>192.56880000000001</v>
      </c>
    </row>
    <row r="1047" spans="1:2" x14ac:dyDescent="0.4">
      <c r="A1047" s="5">
        <v>43536</v>
      </c>
      <c r="B1047" s="6">
        <v>192.6011</v>
      </c>
    </row>
    <row r="1048" spans="1:2" x14ac:dyDescent="0.4">
      <c r="A1048" s="5">
        <v>43535</v>
      </c>
      <c r="B1048" s="6">
        <v>192.63509999999999</v>
      </c>
    </row>
    <row r="1049" spans="1:2" x14ac:dyDescent="0.4">
      <c r="A1049" s="5">
        <v>43532</v>
      </c>
      <c r="B1049" s="6">
        <v>192.53139999999999</v>
      </c>
    </row>
    <row r="1050" spans="1:2" x14ac:dyDescent="0.4">
      <c r="A1050" s="5">
        <v>43531</v>
      </c>
      <c r="B1050" s="6">
        <v>192.29050000000001</v>
      </c>
    </row>
    <row r="1051" spans="1:2" x14ac:dyDescent="0.4">
      <c r="A1051" s="5">
        <v>43530</v>
      </c>
      <c r="B1051" s="6">
        <v>192.17580000000001</v>
      </c>
    </row>
    <row r="1052" spans="1:2" x14ac:dyDescent="0.4">
      <c r="A1052" s="5">
        <v>43529</v>
      </c>
      <c r="B1052" s="6">
        <v>192.22030000000001</v>
      </c>
    </row>
    <row r="1053" spans="1:2" x14ac:dyDescent="0.4">
      <c r="A1053" s="5">
        <v>43528</v>
      </c>
      <c r="B1053" s="6">
        <v>192.29310000000001</v>
      </c>
    </row>
    <row r="1054" spans="1:2" x14ac:dyDescent="0.4">
      <c r="A1054" s="5">
        <v>43525</v>
      </c>
      <c r="B1054" s="6">
        <v>192.36189999999999</v>
      </c>
    </row>
    <row r="1055" spans="1:2" x14ac:dyDescent="0.4">
      <c r="A1055" s="5">
        <v>43524</v>
      </c>
      <c r="B1055" s="6">
        <v>192.4744</v>
      </c>
    </row>
    <row r="1056" spans="1:2" x14ac:dyDescent="0.4">
      <c r="A1056" s="5">
        <v>43523</v>
      </c>
      <c r="B1056" s="6">
        <v>192.4222</v>
      </c>
    </row>
    <row r="1057" spans="1:2" x14ac:dyDescent="0.4">
      <c r="A1057" s="5">
        <v>43522</v>
      </c>
      <c r="B1057" s="6">
        <v>192.51679999999999</v>
      </c>
    </row>
    <row r="1058" spans="1:2" x14ac:dyDescent="0.4">
      <c r="A1058" s="5">
        <v>43521</v>
      </c>
      <c r="B1058" s="6">
        <v>192.74170000000001</v>
      </c>
    </row>
    <row r="1059" spans="1:2" x14ac:dyDescent="0.4">
      <c r="A1059" s="5">
        <v>43518</v>
      </c>
      <c r="B1059" s="6">
        <v>192.83349999999999</v>
      </c>
    </row>
    <row r="1060" spans="1:2" x14ac:dyDescent="0.4">
      <c r="A1060" s="5">
        <v>43517</v>
      </c>
      <c r="B1060" s="6">
        <v>192.85669999999999</v>
      </c>
    </row>
    <row r="1061" spans="1:2" x14ac:dyDescent="0.4">
      <c r="A1061" s="5">
        <v>43516</v>
      </c>
      <c r="B1061" s="6">
        <v>192.85159999999999</v>
      </c>
    </row>
    <row r="1062" spans="1:2" x14ac:dyDescent="0.4">
      <c r="A1062" s="5">
        <v>43515</v>
      </c>
      <c r="B1062" s="6">
        <v>192.81319999999999</v>
      </c>
    </row>
    <row r="1063" spans="1:2" x14ac:dyDescent="0.4">
      <c r="A1063" s="5">
        <v>43514</v>
      </c>
      <c r="B1063" s="6">
        <v>192.89769999999999</v>
      </c>
    </row>
    <row r="1064" spans="1:2" x14ac:dyDescent="0.4">
      <c r="A1064" s="5">
        <v>43511</v>
      </c>
      <c r="B1064" s="6">
        <v>192.93389999999999</v>
      </c>
    </row>
    <row r="1065" spans="1:2" x14ac:dyDescent="0.4">
      <c r="A1065" s="5">
        <v>43510</v>
      </c>
      <c r="B1065" s="6">
        <v>192.89099999999999</v>
      </c>
    </row>
    <row r="1066" spans="1:2" x14ac:dyDescent="0.4">
      <c r="A1066" s="5">
        <v>43509</v>
      </c>
      <c r="B1066" s="6">
        <v>192.86789999999999</v>
      </c>
    </row>
    <row r="1067" spans="1:2" x14ac:dyDescent="0.4">
      <c r="A1067" s="5">
        <v>43508</v>
      </c>
      <c r="B1067" s="6">
        <v>192.81450000000001</v>
      </c>
    </row>
    <row r="1068" spans="1:2" x14ac:dyDescent="0.4">
      <c r="A1068" s="5">
        <v>43507</v>
      </c>
      <c r="B1068" s="6">
        <v>192.72620000000001</v>
      </c>
    </row>
    <row r="1069" spans="1:2" x14ac:dyDescent="0.4">
      <c r="A1069" s="5">
        <v>43497</v>
      </c>
      <c r="B1069" s="6">
        <v>192.40600000000001</v>
      </c>
    </row>
    <row r="1070" spans="1:2" x14ac:dyDescent="0.4">
      <c r="A1070" s="5">
        <v>43496</v>
      </c>
      <c r="B1070" s="6">
        <v>192.3278</v>
      </c>
    </row>
    <row r="1071" spans="1:2" x14ac:dyDescent="0.4">
      <c r="A1071" s="5">
        <v>43495</v>
      </c>
      <c r="B1071" s="6">
        <v>192.2047</v>
      </c>
    </row>
    <row r="1072" spans="1:2" x14ac:dyDescent="0.4">
      <c r="A1072" s="5">
        <v>43494</v>
      </c>
      <c r="B1072" s="6">
        <v>192.0891</v>
      </c>
    </row>
    <row r="1073" spans="1:2" x14ac:dyDescent="0.4">
      <c r="A1073" s="5">
        <v>43493</v>
      </c>
      <c r="B1073" s="6">
        <v>192.02099999999999</v>
      </c>
    </row>
    <row r="1074" spans="1:2" x14ac:dyDescent="0.4">
      <c r="A1074" s="5">
        <v>43490</v>
      </c>
      <c r="B1074" s="6">
        <v>192.07749999999999</v>
      </c>
    </row>
    <row r="1075" spans="1:2" x14ac:dyDescent="0.4">
      <c r="A1075" s="5">
        <v>43489</v>
      </c>
      <c r="B1075" s="6">
        <v>192.1806</v>
      </c>
    </row>
    <row r="1076" spans="1:2" x14ac:dyDescent="0.4">
      <c r="A1076" s="5">
        <v>43488</v>
      </c>
      <c r="B1076" s="6">
        <v>192.18719999999999</v>
      </c>
    </row>
    <row r="1077" spans="1:2" x14ac:dyDescent="0.4">
      <c r="A1077" s="5">
        <v>43487</v>
      </c>
      <c r="B1077" s="6">
        <v>192.19659999999999</v>
      </c>
    </row>
    <row r="1078" spans="1:2" x14ac:dyDescent="0.4">
      <c r="A1078" s="5">
        <v>43486</v>
      </c>
      <c r="B1078" s="6">
        <v>192.22970000000001</v>
      </c>
    </row>
    <row r="1079" spans="1:2" x14ac:dyDescent="0.4">
      <c r="A1079" s="5">
        <v>43483</v>
      </c>
      <c r="B1079" s="6">
        <v>192.22470000000001</v>
      </c>
    </row>
    <row r="1080" spans="1:2" x14ac:dyDescent="0.4">
      <c r="A1080" s="5">
        <v>43482</v>
      </c>
      <c r="B1080" s="6">
        <v>192.2071</v>
      </c>
    </row>
    <row r="1081" spans="1:2" x14ac:dyDescent="0.4">
      <c r="A1081" s="5">
        <v>43481</v>
      </c>
      <c r="B1081" s="6">
        <v>192.0171</v>
      </c>
    </row>
    <row r="1082" spans="1:2" x14ac:dyDescent="0.4">
      <c r="A1082" s="5">
        <v>43480</v>
      </c>
      <c r="B1082" s="6">
        <v>191.91069999999999</v>
      </c>
    </row>
    <row r="1083" spans="1:2" x14ac:dyDescent="0.4">
      <c r="A1083" s="5">
        <v>43479</v>
      </c>
      <c r="B1083" s="6">
        <v>192.0087</v>
      </c>
    </row>
    <row r="1084" spans="1:2" x14ac:dyDescent="0.4">
      <c r="A1084" s="5">
        <v>43476</v>
      </c>
      <c r="B1084" s="6">
        <v>192.00409999999999</v>
      </c>
    </row>
    <row r="1085" spans="1:2" x14ac:dyDescent="0.4">
      <c r="A1085" s="5">
        <v>43475</v>
      </c>
      <c r="B1085" s="6">
        <v>192.0359</v>
      </c>
    </row>
    <row r="1086" spans="1:2" x14ac:dyDescent="0.4">
      <c r="A1086" s="5">
        <v>43474</v>
      </c>
      <c r="B1086" s="6">
        <v>191.95419999999999</v>
      </c>
    </row>
    <row r="1087" spans="1:2" x14ac:dyDescent="0.4">
      <c r="A1087" s="5">
        <v>43473</v>
      </c>
      <c r="B1087" s="6">
        <v>191.8306</v>
      </c>
    </row>
    <row r="1088" spans="1:2" x14ac:dyDescent="0.4">
      <c r="A1088" s="5">
        <v>43472</v>
      </c>
      <c r="B1088" s="6">
        <v>191.59960000000001</v>
      </c>
    </row>
    <row r="1089" spans="1:2" x14ac:dyDescent="0.4">
      <c r="A1089" s="5">
        <v>43469</v>
      </c>
      <c r="B1089" s="6">
        <v>191.47810000000001</v>
      </c>
    </row>
    <row r="1090" spans="1:2" x14ac:dyDescent="0.4">
      <c r="A1090" s="5">
        <v>43468</v>
      </c>
      <c r="B1090" s="6">
        <v>191.30410000000001</v>
      </c>
    </row>
    <row r="1091" spans="1:2" x14ac:dyDescent="0.4">
      <c r="A1091" s="5">
        <v>43467</v>
      </c>
      <c r="B1091" s="6">
        <v>190.95310000000001</v>
      </c>
    </row>
    <row r="1092" spans="1:2" x14ac:dyDescent="0.4">
      <c r="A1092" s="5">
        <v>43462</v>
      </c>
      <c r="B1092" s="6">
        <v>190.48230000000001</v>
      </c>
    </row>
    <row r="1093" spans="1:2" x14ac:dyDescent="0.4">
      <c r="A1093" s="5">
        <v>43461</v>
      </c>
      <c r="B1093" s="6">
        <v>190.1926</v>
      </c>
    </row>
    <row r="1094" spans="1:2" x14ac:dyDescent="0.4">
      <c r="A1094" s="5">
        <v>43460</v>
      </c>
      <c r="B1094" s="6">
        <v>190.11009999999999</v>
      </c>
    </row>
    <row r="1095" spans="1:2" x14ac:dyDescent="0.4">
      <c r="A1095" s="5">
        <v>43459</v>
      </c>
      <c r="B1095" s="6">
        <v>190.07470000000001</v>
      </c>
    </row>
    <row r="1096" spans="1:2" x14ac:dyDescent="0.4">
      <c r="A1096" s="5">
        <v>43458</v>
      </c>
      <c r="B1096" s="6">
        <v>189.99160000000001</v>
      </c>
    </row>
    <row r="1097" spans="1:2" x14ac:dyDescent="0.4">
      <c r="A1097" s="5">
        <v>43455</v>
      </c>
      <c r="B1097" s="6">
        <v>189.96850000000001</v>
      </c>
    </row>
    <row r="1098" spans="1:2" x14ac:dyDescent="0.4">
      <c r="A1098" s="5">
        <v>43454</v>
      </c>
      <c r="B1098" s="6">
        <v>189.84630000000001</v>
      </c>
    </row>
    <row r="1099" spans="1:2" x14ac:dyDescent="0.4">
      <c r="A1099" s="5">
        <v>43453</v>
      </c>
      <c r="B1099" s="6">
        <v>189.68109999999999</v>
      </c>
    </row>
    <row r="1100" spans="1:2" x14ac:dyDescent="0.4">
      <c r="A1100" s="5">
        <v>43452</v>
      </c>
      <c r="B1100" s="6">
        <v>189.62710000000001</v>
      </c>
    </row>
    <row r="1101" spans="1:2" x14ac:dyDescent="0.4">
      <c r="A1101" s="5">
        <v>43451</v>
      </c>
      <c r="B1101" s="6">
        <v>189.75460000000001</v>
      </c>
    </row>
    <row r="1102" spans="1:2" x14ac:dyDescent="0.4">
      <c r="A1102" s="5">
        <v>43448</v>
      </c>
      <c r="B1102" s="6">
        <v>189.8339</v>
      </c>
    </row>
    <row r="1103" spans="1:2" x14ac:dyDescent="0.4">
      <c r="A1103" s="5">
        <v>43447</v>
      </c>
      <c r="B1103" s="6">
        <v>190.03190000000001</v>
      </c>
    </row>
    <row r="1104" spans="1:2" x14ac:dyDescent="0.4">
      <c r="A1104" s="5">
        <v>43446</v>
      </c>
      <c r="B1104" s="6">
        <v>190.1506</v>
      </c>
    </row>
    <row r="1105" spans="1:2" x14ac:dyDescent="0.4">
      <c r="A1105" s="5">
        <v>43445</v>
      </c>
      <c r="B1105" s="6">
        <v>190.10159999999999</v>
      </c>
    </row>
    <row r="1106" spans="1:2" x14ac:dyDescent="0.4">
      <c r="A1106" s="5">
        <v>43444</v>
      </c>
      <c r="B1106" s="6">
        <v>190.00030000000001</v>
      </c>
    </row>
    <row r="1107" spans="1:2" x14ac:dyDescent="0.4">
      <c r="A1107" s="5">
        <v>43441</v>
      </c>
      <c r="B1107" s="6">
        <v>189.7654</v>
      </c>
    </row>
    <row r="1108" spans="1:2" x14ac:dyDescent="0.4">
      <c r="A1108" s="5">
        <v>43440</v>
      </c>
      <c r="B1108" s="6">
        <v>189.66589999999999</v>
      </c>
    </row>
    <row r="1109" spans="1:2" x14ac:dyDescent="0.4">
      <c r="A1109" s="5">
        <v>43439</v>
      </c>
      <c r="B1109" s="6">
        <v>189.51939999999999</v>
      </c>
    </row>
    <row r="1110" spans="1:2" x14ac:dyDescent="0.4">
      <c r="A1110" s="5">
        <v>43438</v>
      </c>
      <c r="B1110" s="6">
        <v>189.27610000000001</v>
      </c>
    </row>
    <row r="1111" spans="1:2" x14ac:dyDescent="0.4">
      <c r="A1111" s="5">
        <v>43437</v>
      </c>
      <c r="B1111" s="6">
        <v>189.0899</v>
      </c>
    </row>
    <row r="1112" spans="1:2" x14ac:dyDescent="0.4">
      <c r="A1112" s="5">
        <v>43434</v>
      </c>
      <c r="B1112" s="6">
        <v>189.0051</v>
      </c>
    </row>
    <row r="1113" spans="1:2" x14ac:dyDescent="0.4">
      <c r="A1113" s="5">
        <v>43433</v>
      </c>
      <c r="B1113" s="6">
        <v>188.92179999999999</v>
      </c>
    </row>
    <row r="1114" spans="1:2" x14ac:dyDescent="0.4">
      <c r="A1114" s="5">
        <v>43432</v>
      </c>
      <c r="B1114" s="6">
        <v>188.81610000000001</v>
      </c>
    </row>
    <row r="1115" spans="1:2" x14ac:dyDescent="0.4">
      <c r="A1115" s="5">
        <v>43431</v>
      </c>
      <c r="B1115" s="6">
        <v>188.77199999999999</v>
      </c>
    </row>
    <row r="1116" spans="1:2" x14ac:dyDescent="0.4">
      <c r="A1116" s="5">
        <v>43430</v>
      </c>
      <c r="B1116" s="6">
        <v>188.81649999999999</v>
      </c>
    </row>
    <row r="1117" spans="1:2" x14ac:dyDescent="0.4">
      <c r="A1117" s="5">
        <v>43427</v>
      </c>
      <c r="B1117" s="6">
        <v>188.7919</v>
      </c>
    </row>
    <row r="1118" spans="1:2" x14ac:dyDescent="0.4">
      <c r="A1118" s="5">
        <v>43426</v>
      </c>
      <c r="B1118" s="6">
        <v>188.81530000000001</v>
      </c>
    </row>
    <row r="1119" spans="1:2" x14ac:dyDescent="0.4">
      <c r="A1119" s="5">
        <v>43425</v>
      </c>
      <c r="B1119" s="6">
        <v>188.7929</v>
      </c>
    </row>
    <row r="1120" spans="1:2" x14ac:dyDescent="0.4">
      <c r="A1120" s="5">
        <v>43424</v>
      </c>
      <c r="B1120" s="6">
        <v>188.82669999999999</v>
      </c>
    </row>
    <row r="1121" spans="1:2" x14ac:dyDescent="0.4">
      <c r="A1121" s="5">
        <v>43423</v>
      </c>
      <c r="B1121" s="6">
        <v>188.74619999999999</v>
      </c>
    </row>
    <row r="1122" spans="1:2" x14ac:dyDescent="0.4">
      <c r="A1122" s="5">
        <v>43420</v>
      </c>
      <c r="B1122" s="6">
        <v>188.51650000000001</v>
      </c>
    </row>
    <row r="1123" spans="1:2" x14ac:dyDescent="0.4">
      <c r="A1123" s="5">
        <v>43419</v>
      </c>
      <c r="B1123" s="6">
        <v>188.20869999999999</v>
      </c>
    </row>
    <row r="1124" spans="1:2" x14ac:dyDescent="0.4">
      <c r="A1124" s="5">
        <v>43418</v>
      </c>
      <c r="B1124" s="6">
        <v>188.04409999999999</v>
      </c>
    </row>
    <row r="1125" spans="1:2" x14ac:dyDescent="0.4">
      <c r="A1125" s="5">
        <v>43417</v>
      </c>
      <c r="B1125" s="6">
        <v>187.68620000000001</v>
      </c>
    </row>
    <row r="1126" spans="1:2" x14ac:dyDescent="0.4">
      <c r="A1126" s="5">
        <v>43416</v>
      </c>
      <c r="B1126" s="6">
        <v>187.62219999999999</v>
      </c>
    </row>
    <row r="1127" spans="1:2" x14ac:dyDescent="0.4">
      <c r="A1127" s="5">
        <v>43413</v>
      </c>
      <c r="B1127" s="6">
        <v>187.54599999999999</v>
      </c>
    </row>
    <row r="1128" spans="1:2" x14ac:dyDescent="0.4">
      <c r="A1128" s="5">
        <v>43412</v>
      </c>
      <c r="B1128" s="6">
        <v>187.45439999999999</v>
      </c>
    </row>
    <row r="1129" spans="1:2" x14ac:dyDescent="0.4">
      <c r="A1129" s="5">
        <v>43411</v>
      </c>
      <c r="B1129" s="6">
        <v>187.30959999999999</v>
      </c>
    </row>
    <row r="1130" spans="1:2" x14ac:dyDescent="0.4">
      <c r="A1130" s="5">
        <v>43410</v>
      </c>
      <c r="B1130" s="6">
        <v>187.1738</v>
      </c>
    </row>
    <row r="1131" spans="1:2" x14ac:dyDescent="0.4">
      <c r="A1131" s="5">
        <v>43409</v>
      </c>
      <c r="B1131" s="6">
        <v>187.10720000000001</v>
      </c>
    </row>
    <row r="1132" spans="1:2" x14ac:dyDescent="0.4">
      <c r="A1132" s="5">
        <v>43406</v>
      </c>
      <c r="B1132" s="6">
        <v>187.04220000000001</v>
      </c>
    </row>
    <row r="1133" spans="1:2" x14ac:dyDescent="0.4">
      <c r="A1133" s="5">
        <v>43405</v>
      </c>
      <c r="B1133" s="6">
        <v>187.0487</v>
      </c>
    </row>
    <row r="1134" spans="1:2" x14ac:dyDescent="0.4">
      <c r="A1134" s="5">
        <v>43404</v>
      </c>
      <c r="B1134" s="6">
        <v>186.97909999999999</v>
      </c>
    </row>
    <row r="1135" spans="1:2" x14ac:dyDescent="0.4">
      <c r="A1135" s="5">
        <v>43403</v>
      </c>
      <c r="B1135" s="6">
        <v>186.92689999999999</v>
      </c>
    </row>
    <row r="1136" spans="1:2" x14ac:dyDescent="0.4">
      <c r="A1136" s="5">
        <v>43402</v>
      </c>
      <c r="B1136" s="6">
        <v>186.79650000000001</v>
      </c>
    </row>
    <row r="1137" spans="1:2" x14ac:dyDescent="0.4">
      <c r="A1137" s="5">
        <v>43399</v>
      </c>
      <c r="B1137" s="6">
        <v>186.63929999999999</v>
      </c>
    </row>
    <row r="1138" spans="1:2" x14ac:dyDescent="0.4">
      <c r="A1138" s="5">
        <v>43398</v>
      </c>
      <c r="B1138" s="6">
        <v>186.52510000000001</v>
      </c>
    </row>
    <row r="1139" spans="1:2" x14ac:dyDescent="0.4">
      <c r="A1139" s="5">
        <v>43397</v>
      </c>
      <c r="B1139" s="6">
        <v>186.37880000000001</v>
      </c>
    </row>
    <row r="1140" spans="1:2" x14ac:dyDescent="0.4">
      <c r="A1140" s="5">
        <v>43396</v>
      </c>
      <c r="B1140" s="6">
        <v>186.27969999999999</v>
      </c>
    </row>
    <row r="1141" spans="1:2" x14ac:dyDescent="0.4">
      <c r="A1141" s="5">
        <v>43395</v>
      </c>
      <c r="B1141" s="6">
        <v>186.24090000000001</v>
      </c>
    </row>
    <row r="1142" spans="1:2" x14ac:dyDescent="0.4">
      <c r="A1142" s="5">
        <v>43392</v>
      </c>
      <c r="B1142" s="6">
        <v>186.2355</v>
      </c>
    </row>
    <row r="1143" spans="1:2" x14ac:dyDescent="0.4">
      <c r="A1143" s="5">
        <v>43391</v>
      </c>
      <c r="B1143" s="6">
        <v>186.12819999999999</v>
      </c>
    </row>
    <row r="1144" spans="1:2" x14ac:dyDescent="0.4">
      <c r="A1144" s="5">
        <v>43390</v>
      </c>
      <c r="B1144" s="6">
        <v>186.0384</v>
      </c>
    </row>
    <row r="1145" spans="1:2" x14ac:dyDescent="0.4">
      <c r="A1145" s="5">
        <v>43389</v>
      </c>
      <c r="B1145" s="6">
        <v>185.98410000000001</v>
      </c>
    </row>
    <row r="1146" spans="1:2" x14ac:dyDescent="0.4">
      <c r="A1146" s="5">
        <v>43388</v>
      </c>
      <c r="B1146" s="6">
        <v>185.94329999999999</v>
      </c>
    </row>
    <row r="1147" spans="1:2" x14ac:dyDescent="0.4">
      <c r="A1147" s="5">
        <v>43385</v>
      </c>
      <c r="B1147" s="6">
        <v>185.8202</v>
      </c>
    </row>
    <row r="1148" spans="1:2" x14ac:dyDescent="0.4">
      <c r="A1148" s="5">
        <v>43384</v>
      </c>
      <c r="B1148" s="6">
        <v>185.68100000000001</v>
      </c>
    </row>
    <row r="1149" spans="1:2" x14ac:dyDescent="0.4">
      <c r="A1149" s="5">
        <v>43383</v>
      </c>
      <c r="B1149" s="6">
        <v>185.51009999999999</v>
      </c>
    </row>
    <row r="1150" spans="1:2" x14ac:dyDescent="0.4">
      <c r="A1150" s="5">
        <v>43382</v>
      </c>
      <c r="B1150" s="6">
        <v>185.4308</v>
      </c>
    </row>
    <row r="1151" spans="1:2" x14ac:dyDescent="0.4">
      <c r="A1151" s="5">
        <v>43381</v>
      </c>
      <c r="B1151" s="6">
        <v>185.34630000000001</v>
      </c>
    </row>
    <row r="1152" spans="1:2" x14ac:dyDescent="0.4">
      <c r="A1152" s="5">
        <v>43371</v>
      </c>
      <c r="B1152" s="6">
        <v>185.08860000000001</v>
      </c>
    </row>
    <row r="1153" spans="1:2" x14ac:dyDescent="0.4">
      <c r="A1153" s="5">
        <v>43370</v>
      </c>
      <c r="B1153" s="6">
        <v>184.92349999999999</v>
      </c>
    </row>
    <row r="1154" spans="1:2" x14ac:dyDescent="0.4">
      <c r="A1154" s="5">
        <v>43369</v>
      </c>
      <c r="B1154" s="6">
        <v>184.78700000000001</v>
      </c>
    </row>
    <row r="1155" spans="1:2" x14ac:dyDescent="0.4">
      <c r="A1155" s="5">
        <v>43368</v>
      </c>
      <c r="B1155" s="6">
        <v>184.73240000000001</v>
      </c>
    </row>
    <row r="1156" spans="1:2" x14ac:dyDescent="0.4">
      <c r="A1156" s="5">
        <v>43364</v>
      </c>
      <c r="B1156" s="6">
        <v>184.60159999999999</v>
      </c>
    </row>
    <row r="1157" spans="1:2" x14ac:dyDescent="0.4">
      <c r="A1157" s="5">
        <v>43363</v>
      </c>
      <c r="B1157" s="6">
        <v>184.6</v>
      </c>
    </row>
    <row r="1158" spans="1:2" x14ac:dyDescent="0.4">
      <c r="A1158" s="5">
        <v>43362</v>
      </c>
      <c r="B1158" s="6">
        <v>184.6644</v>
      </c>
    </row>
    <row r="1159" spans="1:2" x14ac:dyDescent="0.4">
      <c r="A1159" s="5">
        <v>43361</v>
      </c>
      <c r="B1159" s="6">
        <v>184.69300000000001</v>
      </c>
    </row>
    <row r="1160" spans="1:2" x14ac:dyDescent="0.4">
      <c r="A1160" s="5">
        <v>43360</v>
      </c>
      <c r="B1160" s="6">
        <v>184.642</v>
      </c>
    </row>
    <row r="1161" spans="1:2" x14ac:dyDescent="0.4">
      <c r="A1161" s="5">
        <v>43357</v>
      </c>
      <c r="B1161" s="6">
        <v>184.5121</v>
      </c>
    </row>
    <row r="1162" spans="1:2" x14ac:dyDescent="0.4">
      <c r="A1162" s="5">
        <v>43356</v>
      </c>
      <c r="B1162" s="6">
        <v>184.4248</v>
      </c>
    </row>
    <row r="1163" spans="1:2" x14ac:dyDescent="0.4">
      <c r="A1163" s="5">
        <v>43355</v>
      </c>
      <c r="B1163" s="6">
        <v>184.3699</v>
      </c>
    </row>
    <row r="1164" spans="1:2" x14ac:dyDescent="0.4">
      <c r="A1164" s="5">
        <v>43354</v>
      </c>
      <c r="B1164" s="6">
        <v>184.41</v>
      </c>
    </row>
    <row r="1165" spans="1:2" x14ac:dyDescent="0.4">
      <c r="A1165" s="5">
        <v>43353</v>
      </c>
      <c r="B1165" s="6">
        <v>184.54750000000001</v>
      </c>
    </row>
    <row r="1166" spans="1:2" x14ac:dyDescent="0.4">
      <c r="A1166" s="5">
        <v>43350</v>
      </c>
      <c r="B1166" s="6">
        <v>184.5909</v>
      </c>
    </row>
    <row r="1167" spans="1:2" x14ac:dyDescent="0.4">
      <c r="A1167" s="5">
        <v>43349</v>
      </c>
      <c r="B1167" s="6">
        <v>184.60679999999999</v>
      </c>
    </row>
    <row r="1168" spans="1:2" x14ac:dyDescent="0.4">
      <c r="A1168" s="5">
        <v>43348</v>
      </c>
      <c r="B1168" s="6">
        <v>184.6148</v>
      </c>
    </row>
    <row r="1169" spans="1:2" x14ac:dyDescent="0.4">
      <c r="A1169" s="5">
        <v>43347</v>
      </c>
      <c r="B1169" s="6">
        <v>184.60230000000001</v>
      </c>
    </row>
    <row r="1170" spans="1:2" x14ac:dyDescent="0.4">
      <c r="A1170" s="5">
        <v>43346</v>
      </c>
      <c r="B1170" s="6">
        <v>184.69550000000001</v>
      </c>
    </row>
    <row r="1171" spans="1:2" x14ac:dyDescent="0.4">
      <c r="A1171" s="5">
        <v>43343</v>
      </c>
      <c r="B1171" s="6">
        <v>184.6557</v>
      </c>
    </row>
    <row r="1172" spans="1:2" x14ac:dyDescent="0.4">
      <c r="A1172" s="5">
        <v>43342</v>
      </c>
      <c r="B1172" s="6">
        <v>184.52529999999999</v>
      </c>
    </row>
    <row r="1173" spans="1:2" x14ac:dyDescent="0.4">
      <c r="A1173" s="5">
        <v>43341</v>
      </c>
      <c r="B1173" s="6">
        <v>184.44390000000001</v>
      </c>
    </row>
    <row r="1174" spans="1:2" x14ac:dyDescent="0.4">
      <c r="A1174" s="5">
        <v>43340</v>
      </c>
      <c r="B1174" s="6">
        <v>184.45</v>
      </c>
    </row>
    <row r="1175" spans="1:2" x14ac:dyDescent="0.4">
      <c r="A1175" s="5">
        <v>43339</v>
      </c>
      <c r="B1175" s="6">
        <v>184.47730000000001</v>
      </c>
    </row>
    <row r="1176" spans="1:2" x14ac:dyDescent="0.4">
      <c r="A1176" s="5">
        <v>43336</v>
      </c>
      <c r="B1176" s="6">
        <v>184.4776</v>
      </c>
    </row>
    <row r="1177" spans="1:2" x14ac:dyDescent="0.4">
      <c r="A1177" s="5">
        <v>43335</v>
      </c>
      <c r="B1177" s="6">
        <v>184.3322</v>
      </c>
    </row>
    <row r="1178" spans="1:2" x14ac:dyDescent="0.4">
      <c r="A1178" s="5">
        <v>43334</v>
      </c>
      <c r="B1178" s="6">
        <v>184.20609999999999</v>
      </c>
    </row>
    <row r="1179" spans="1:2" x14ac:dyDescent="0.4">
      <c r="A1179" s="5">
        <v>43333</v>
      </c>
      <c r="B1179" s="6">
        <v>184.21789999999999</v>
      </c>
    </row>
    <row r="1180" spans="1:2" x14ac:dyDescent="0.4">
      <c r="A1180" s="5">
        <v>43332</v>
      </c>
      <c r="B1180" s="6">
        <v>184.3202</v>
      </c>
    </row>
    <row r="1181" spans="1:2" x14ac:dyDescent="0.4">
      <c r="A1181" s="5">
        <v>43329</v>
      </c>
      <c r="B1181" s="6">
        <v>184.6352</v>
      </c>
    </row>
    <row r="1182" spans="1:2" x14ac:dyDescent="0.4">
      <c r="A1182" s="5">
        <v>43328</v>
      </c>
      <c r="B1182" s="6">
        <v>184.84389999999999</v>
      </c>
    </row>
    <row r="1183" spans="1:2" x14ac:dyDescent="0.4">
      <c r="A1183" s="5">
        <v>43327</v>
      </c>
      <c r="B1183" s="6">
        <v>184.86869999999999</v>
      </c>
    </row>
    <row r="1184" spans="1:2" x14ac:dyDescent="0.4">
      <c r="A1184" s="5">
        <v>43326</v>
      </c>
      <c r="B1184" s="6">
        <v>184.83930000000001</v>
      </c>
    </row>
    <row r="1185" spans="1:2" x14ac:dyDescent="0.4">
      <c r="A1185" s="5">
        <v>43325</v>
      </c>
      <c r="B1185" s="6">
        <v>184.93700000000001</v>
      </c>
    </row>
    <row r="1186" spans="1:2" x14ac:dyDescent="0.4">
      <c r="A1186" s="5">
        <v>43322</v>
      </c>
      <c r="B1186" s="6">
        <v>185.1986</v>
      </c>
    </row>
    <row r="1187" spans="1:2" x14ac:dyDescent="0.4">
      <c r="A1187" s="5">
        <v>43321</v>
      </c>
      <c r="B1187" s="6">
        <v>185.46289999999999</v>
      </c>
    </row>
    <row r="1188" spans="1:2" x14ac:dyDescent="0.4">
      <c r="A1188" s="5">
        <v>43320</v>
      </c>
      <c r="B1188" s="6">
        <v>185.73150000000001</v>
      </c>
    </row>
    <row r="1189" spans="1:2" x14ac:dyDescent="0.4">
      <c r="A1189" s="5">
        <v>43319</v>
      </c>
      <c r="B1189" s="6">
        <v>185.73249999999999</v>
      </c>
    </row>
    <row r="1190" spans="1:2" x14ac:dyDescent="0.4">
      <c r="A1190" s="5">
        <v>43318</v>
      </c>
      <c r="B1190" s="6">
        <v>185.54</v>
      </c>
    </row>
    <row r="1191" spans="1:2" x14ac:dyDescent="0.4">
      <c r="A1191" s="5">
        <v>43315</v>
      </c>
      <c r="B1191" s="6">
        <v>185.34059999999999</v>
      </c>
    </row>
    <row r="1192" spans="1:2" x14ac:dyDescent="0.4">
      <c r="A1192" s="5">
        <v>43314</v>
      </c>
      <c r="B1192" s="6">
        <v>185.12710000000001</v>
      </c>
    </row>
    <row r="1193" spans="1:2" x14ac:dyDescent="0.4">
      <c r="A1193" s="5">
        <v>43313</v>
      </c>
      <c r="B1193" s="6">
        <v>184.959</v>
      </c>
    </row>
    <row r="1194" spans="1:2" x14ac:dyDescent="0.4">
      <c r="A1194" s="5">
        <v>43312</v>
      </c>
      <c r="B1194" s="6">
        <v>184.7567</v>
      </c>
    </row>
    <row r="1195" spans="1:2" x14ac:dyDescent="0.4">
      <c r="A1195" s="5">
        <v>43311</v>
      </c>
      <c r="B1195" s="6">
        <v>184.51779999999999</v>
      </c>
    </row>
    <row r="1196" spans="1:2" x14ac:dyDescent="0.4">
      <c r="A1196" s="5">
        <v>43308</v>
      </c>
      <c r="B1196" s="6">
        <v>184.3314</v>
      </c>
    </row>
    <row r="1197" spans="1:2" x14ac:dyDescent="0.4">
      <c r="A1197" s="5">
        <v>43307</v>
      </c>
      <c r="B1197" s="6">
        <v>184.15299999999999</v>
      </c>
    </row>
    <row r="1198" spans="1:2" x14ac:dyDescent="0.4">
      <c r="A1198" s="5">
        <v>43306</v>
      </c>
      <c r="B1198" s="6">
        <v>184.07640000000001</v>
      </c>
    </row>
    <row r="1199" spans="1:2" x14ac:dyDescent="0.4">
      <c r="A1199" s="5">
        <v>43305</v>
      </c>
      <c r="B1199" s="6">
        <v>184.1155</v>
      </c>
    </row>
    <row r="1200" spans="1:2" x14ac:dyDescent="0.4">
      <c r="A1200" s="5">
        <v>43304</v>
      </c>
      <c r="B1200" s="6">
        <v>184.22280000000001</v>
      </c>
    </row>
    <row r="1201" spans="1:2" x14ac:dyDescent="0.4">
      <c r="A1201" s="5">
        <v>43301</v>
      </c>
      <c r="B1201" s="6">
        <v>184.1284</v>
      </c>
    </row>
    <row r="1202" spans="1:2" x14ac:dyDescent="0.4">
      <c r="A1202" s="5">
        <v>43300</v>
      </c>
      <c r="B1202" s="6">
        <v>183.9966</v>
      </c>
    </row>
    <row r="1203" spans="1:2" x14ac:dyDescent="0.4">
      <c r="A1203" s="5">
        <v>43299</v>
      </c>
      <c r="B1203" s="6">
        <v>183.8509</v>
      </c>
    </row>
    <row r="1204" spans="1:2" x14ac:dyDescent="0.4">
      <c r="A1204" s="5">
        <v>43298</v>
      </c>
      <c r="B1204" s="6">
        <v>183.77760000000001</v>
      </c>
    </row>
    <row r="1205" spans="1:2" x14ac:dyDescent="0.4">
      <c r="A1205" s="5">
        <v>43297</v>
      </c>
      <c r="B1205" s="6">
        <v>183.70269999999999</v>
      </c>
    </row>
    <row r="1206" spans="1:2" x14ac:dyDescent="0.4">
      <c r="A1206" s="5">
        <v>43294</v>
      </c>
      <c r="B1206" s="6">
        <v>183.57040000000001</v>
      </c>
    </row>
    <row r="1207" spans="1:2" x14ac:dyDescent="0.4">
      <c r="A1207" s="5">
        <v>43293</v>
      </c>
      <c r="B1207" s="6">
        <v>183.4528</v>
      </c>
    </row>
    <row r="1208" spans="1:2" x14ac:dyDescent="0.4">
      <c r="A1208" s="5">
        <v>43292</v>
      </c>
      <c r="B1208" s="6">
        <v>183.3477</v>
      </c>
    </row>
    <row r="1209" spans="1:2" x14ac:dyDescent="0.4">
      <c r="A1209" s="5">
        <v>43291</v>
      </c>
      <c r="B1209" s="6">
        <v>183.3278</v>
      </c>
    </row>
    <row r="1210" spans="1:2" x14ac:dyDescent="0.4">
      <c r="A1210" s="5">
        <v>43290</v>
      </c>
      <c r="B1210" s="6">
        <v>183.3921</v>
      </c>
    </row>
    <row r="1211" spans="1:2" x14ac:dyDescent="0.4">
      <c r="A1211" s="5">
        <v>43287</v>
      </c>
      <c r="B1211" s="6">
        <v>183.36879999999999</v>
      </c>
    </row>
    <row r="1212" spans="1:2" x14ac:dyDescent="0.4">
      <c r="A1212" s="5">
        <v>43286</v>
      </c>
      <c r="B1212" s="6">
        <v>183.2732</v>
      </c>
    </row>
    <row r="1213" spans="1:2" x14ac:dyDescent="0.4">
      <c r="A1213" s="5">
        <v>43285</v>
      </c>
      <c r="B1213" s="6">
        <v>183.1653</v>
      </c>
    </row>
    <row r="1214" spans="1:2" x14ac:dyDescent="0.4">
      <c r="A1214" s="5">
        <v>43284</v>
      </c>
      <c r="B1214" s="6">
        <v>183.06460000000001</v>
      </c>
    </row>
    <row r="1215" spans="1:2" x14ac:dyDescent="0.4">
      <c r="A1215" s="5">
        <v>43283</v>
      </c>
      <c r="B1215" s="6">
        <v>182.86330000000001</v>
      </c>
    </row>
    <row r="1216" spans="1:2" x14ac:dyDescent="0.4">
      <c r="A1216" s="5">
        <v>43280</v>
      </c>
      <c r="B1216" s="6">
        <v>182.61949999999999</v>
      </c>
    </row>
    <row r="1217" spans="1:2" x14ac:dyDescent="0.4">
      <c r="A1217" s="5">
        <v>43279</v>
      </c>
      <c r="B1217" s="6">
        <v>182.27459999999999</v>
      </c>
    </row>
    <row r="1218" spans="1:2" x14ac:dyDescent="0.4">
      <c r="A1218" s="5">
        <v>43278</v>
      </c>
      <c r="B1218" s="6">
        <v>182.08279999999999</v>
      </c>
    </row>
    <row r="1219" spans="1:2" x14ac:dyDescent="0.4">
      <c r="A1219" s="5">
        <v>43277</v>
      </c>
      <c r="B1219" s="6">
        <v>182.0454</v>
      </c>
    </row>
    <row r="1220" spans="1:2" x14ac:dyDescent="0.4">
      <c r="A1220" s="5">
        <v>43276</v>
      </c>
      <c r="B1220" s="6">
        <v>182.02160000000001</v>
      </c>
    </row>
    <row r="1221" spans="1:2" x14ac:dyDescent="0.4">
      <c r="A1221" s="5">
        <v>43273</v>
      </c>
      <c r="B1221" s="6">
        <v>181.91820000000001</v>
      </c>
    </row>
    <row r="1222" spans="1:2" x14ac:dyDescent="0.4">
      <c r="A1222" s="5">
        <v>43272</v>
      </c>
      <c r="B1222" s="6">
        <v>181.8117</v>
      </c>
    </row>
    <row r="1223" spans="1:2" x14ac:dyDescent="0.4">
      <c r="A1223" s="5">
        <v>43271</v>
      </c>
      <c r="B1223" s="6">
        <v>181.74719999999999</v>
      </c>
    </row>
    <row r="1224" spans="1:2" x14ac:dyDescent="0.4">
      <c r="A1224" s="5">
        <v>43270</v>
      </c>
      <c r="B1224" s="6">
        <v>181.7285</v>
      </c>
    </row>
    <row r="1225" spans="1:2" x14ac:dyDescent="0.4">
      <c r="A1225" s="5">
        <v>43266</v>
      </c>
      <c r="B1225" s="6">
        <v>181.50200000000001</v>
      </c>
    </row>
    <row r="1226" spans="1:2" x14ac:dyDescent="0.4">
      <c r="A1226" s="5">
        <v>43265</v>
      </c>
      <c r="B1226" s="6">
        <v>181.35650000000001</v>
      </c>
    </row>
    <row r="1227" spans="1:2" x14ac:dyDescent="0.4">
      <c r="A1227" s="5">
        <v>43264</v>
      </c>
      <c r="B1227" s="6">
        <v>181.2687</v>
      </c>
    </row>
    <row r="1228" spans="1:2" x14ac:dyDescent="0.4">
      <c r="A1228" s="5">
        <v>43263</v>
      </c>
      <c r="B1228" s="6">
        <v>181.2636</v>
      </c>
    </row>
    <row r="1229" spans="1:2" x14ac:dyDescent="0.4">
      <c r="A1229" s="5">
        <v>43262</v>
      </c>
      <c r="B1229" s="6">
        <v>181.3092</v>
      </c>
    </row>
    <row r="1230" spans="1:2" x14ac:dyDescent="0.4">
      <c r="A1230" s="5">
        <v>43259</v>
      </c>
      <c r="B1230" s="6">
        <v>181.23140000000001</v>
      </c>
    </row>
    <row r="1231" spans="1:2" x14ac:dyDescent="0.4">
      <c r="A1231" s="5">
        <v>43258</v>
      </c>
      <c r="B1231" s="6">
        <v>181.1892</v>
      </c>
    </row>
    <row r="1232" spans="1:2" x14ac:dyDescent="0.4">
      <c r="A1232" s="5">
        <v>43257</v>
      </c>
      <c r="B1232" s="6">
        <v>181.221</v>
      </c>
    </row>
    <row r="1233" spans="1:2" x14ac:dyDescent="0.4">
      <c r="A1233" s="5">
        <v>43256</v>
      </c>
      <c r="B1233" s="6">
        <v>181.2586</v>
      </c>
    </row>
    <row r="1234" spans="1:2" x14ac:dyDescent="0.4">
      <c r="A1234" s="5">
        <v>43255</v>
      </c>
      <c r="B1234" s="6">
        <v>181.34530000000001</v>
      </c>
    </row>
    <row r="1235" spans="1:2" x14ac:dyDescent="0.4">
      <c r="A1235" s="5">
        <v>43252</v>
      </c>
      <c r="B1235" s="6">
        <v>181.37020000000001</v>
      </c>
    </row>
    <row r="1236" spans="1:2" x14ac:dyDescent="0.4">
      <c r="A1236" s="5">
        <v>43251</v>
      </c>
      <c r="B1236" s="6">
        <v>181.40600000000001</v>
      </c>
    </row>
    <row r="1237" spans="1:2" x14ac:dyDescent="0.4">
      <c r="A1237" s="5">
        <v>43250</v>
      </c>
      <c r="B1237" s="6">
        <v>181.42529999999999</v>
      </c>
    </row>
    <row r="1238" spans="1:2" x14ac:dyDescent="0.4">
      <c r="A1238" s="5">
        <v>43249</v>
      </c>
      <c r="B1238" s="6">
        <v>181.38200000000001</v>
      </c>
    </row>
    <row r="1239" spans="1:2" x14ac:dyDescent="0.4">
      <c r="A1239" s="5">
        <v>43248</v>
      </c>
      <c r="B1239" s="6">
        <v>181.3665</v>
      </c>
    </row>
    <row r="1240" spans="1:2" x14ac:dyDescent="0.4">
      <c r="A1240" s="5">
        <v>43245</v>
      </c>
      <c r="B1240" s="6">
        <v>181.20519999999999</v>
      </c>
    </row>
    <row r="1241" spans="1:2" x14ac:dyDescent="0.4">
      <c r="A1241" s="5">
        <v>43244</v>
      </c>
      <c r="B1241" s="6">
        <v>181.07820000000001</v>
      </c>
    </row>
    <row r="1242" spans="1:2" x14ac:dyDescent="0.4">
      <c r="A1242" s="5">
        <v>43243</v>
      </c>
      <c r="B1242" s="6">
        <v>180.98330000000001</v>
      </c>
    </row>
    <row r="1243" spans="1:2" x14ac:dyDescent="0.4">
      <c r="A1243" s="5">
        <v>43242</v>
      </c>
      <c r="B1243" s="6">
        <v>180.88460000000001</v>
      </c>
    </row>
    <row r="1244" spans="1:2" x14ac:dyDescent="0.4">
      <c r="A1244" s="5">
        <v>43241</v>
      </c>
      <c r="B1244" s="6">
        <v>180.77350000000001</v>
      </c>
    </row>
    <row r="1245" spans="1:2" x14ac:dyDescent="0.4">
      <c r="A1245" s="5">
        <v>43238</v>
      </c>
      <c r="B1245" s="6">
        <v>180.69139999999999</v>
      </c>
    </row>
    <row r="1246" spans="1:2" x14ac:dyDescent="0.4">
      <c r="A1246" s="5">
        <v>43237</v>
      </c>
      <c r="B1246" s="6">
        <v>180.69450000000001</v>
      </c>
    </row>
    <row r="1247" spans="1:2" x14ac:dyDescent="0.4">
      <c r="A1247" s="5">
        <v>43236</v>
      </c>
      <c r="B1247" s="6">
        <v>180.70959999999999</v>
      </c>
    </row>
    <row r="1248" spans="1:2" x14ac:dyDescent="0.4">
      <c r="A1248" s="5">
        <v>43235</v>
      </c>
      <c r="B1248" s="6">
        <v>180.77590000000001</v>
      </c>
    </row>
    <row r="1249" spans="1:2" x14ac:dyDescent="0.4">
      <c r="A1249" s="5">
        <v>43234</v>
      </c>
      <c r="B1249" s="6">
        <v>180.84829999999999</v>
      </c>
    </row>
    <row r="1250" spans="1:2" x14ac:dyDescent="0.4">
      <c r="A1250" s="5">
        <v>43231</v>
      </c>
      <c r="B1250" s="6">
        <v>180.8314</v>
      </c>
    </row>
    <row r="1251" spans="1:2" x14ac:dyDescent="0.4">
      <c r="A1251" s="5">
        <v>43230</v>
      </c>
      <c r="B1251" s="6">
        <v>180.84049999999999</v>
      </c>
    </row>
    <row r="1252" spans="1:2" x14ac:dyDescent="0.4">
      <c r="A1252" s="5">
        <v>43229</v>
      </c>
      <c r="B1252" s="6">
        <v>180.89619999999999</v>
      </c>
    </row>
    <row r="1253" spans="1:2" x14ac:dyDescent="0.4">
      <c r="A1253" s="5">
        <v>43228</v>
      </c>
      <c r="B1253" s="6">
        <v>181.0462</v>
      </c>
    </row>
    <row r="1254" spans="1:2" x14ac:dyDescent="0.4">
      <c r="A1254" s="5">
        <v>43227</v>
      </c>
      <c r="B1254" s="6">
        <v>181.15170000000001</v>
      </c>
    </row>
    <row r="1255" spans="1:2" x14ac:dyDescent="0.4">
      <c r="A1255" s="5">
        <v>43224</v>
      </c>
      <c r="B1255" s="6">
        <v>181.18109999999999</v>
      </c>
    </row>
    <row r="1256" spans="1:2" x14ac:dyDescent="0.4">
      <c r="A1256" s="5">
        <v>43223</v>
      </c>
      <c r="B1256" s="6">
        <v>181.12909999999999</v>
      </c>
    </row>
    <row r="1257" spans="1:2" x14ac:dyDescent="0.4">
      <c r="A1257" s="5">
        <v>43222</v>
      </c>
      <c r="B1257" s="6">
        <v>181.10730000000001</v>
      </c>
    </row>
    <row r="1258" spans="1:2" x14ac:dyDescent="0.4">
      <c r="A1258" s="5">
        <v>43217</v>
      </c>
      <c r="B1258" s="6">
        <v>181.10570000000001</v>
      </c>
    </row>
    <row r="1259" spans="1:2" x14ac:dyDescent="0.4">
      <c r="A1259" s="5">
        <v>43216</v>
      </c>
      <c r="B1259" s="6">
        <v>181.2081</v>
      </c>
    </row>
    <row r="1260" spans="1:2" x14ac:dyDescent="0.4">
      <c r="A1260" s="5">
        <v>43215</v>
      </c>
      <c r="B1260" s="6">
        <v>181.29429999999999</v>
      </c>
    </row>
    <row r="1261" spans="1:2" x14ac:dyDescent="0.4">
      <c r="A1261" s="5">
        <v>43214</v>
      </c>
      <c r="B1261" s="6">
        <v>181.31030000000001</v>
      </c>
    </row>
    <row r="1262" spans="1:2" x14ac:dyDescent="0.4">
      <c r="A1262" s="5">
        <v>43213</v>
      </c>
      <c r="B1262" s="6">
        <v>181.4171</v>
      </c>
    </row>
    <row r="1263" spans="1:2" x14ac:dyDescent="0.4">
      <c r="A1263" s="5">
        <v>43210</v>
      </c>
      <c r="B1263" s="6">
        <v>181.50800000000001</v>
      </c>
    </row>
    <row r="1264" spans="1:2" x14ac:dyDescent="0.4">
      <c r="A1264" s="5">
        <v>43209</v>
      </c>
      <c r="B1264" s="6">
        <v>181.47219999999999</v>
      </c>
    </row>
    <row r="1265" spans="1:2" x14ac:dyDescent="0.4">
      <c r="A1265" s="5">
        <v>43208</v>
      </c>
      <c r="B1265" s="6">
        <v>181.37309999999999</v>
      </c>
    </row>
    <row r="1266" spans="1:2" x14ac:dyDescent="0.4">
      <c r="A1266" s="5">
        <v>43207</v>
      </c>
      <c r="B1266" s="6">
        <v>180.16749999999999</v>
      </c>
    </row>
    <row r="1267" spans="1:2" x14ac:dyDescent="0.4">
      <c r="A1267" s="5">
        <v>43206</v>
      </c>
      <c r="B1267" s="6">
        <v>179.97280000000001</v>
      </c>
    </row>
    <row r="1268" spans="1:2" x14ac:dyDescent="0.4">
      <c r="A1268" s="5">
        <v>43203</v>
      </c>
      <c r="B1268" s="6">
        <v>179.80029999999999</v>
      </c>
    </row>
    <row r="1269" spans="1:2" x14ac:dyDescent="0.4">
      <c r="A1269" s="5">
        <v>43202</v>
      </c>
      <c r="B1269" s="6">
        <v>179.7183</v>
      </c>
    </row>
    <row r="1270" spans="1:2" x14ac:dyDescent="0.4">
      <c r="A1270" s="5">
        <v>43201</v>
      </c>
      <c r="B1270" s="6">
        <v>179.63159999999999</v>
      </c>
    </row>
    <row r="1271" spans="1:2" x14ac:dyDescent="0.4">
      <c r="A1271" s="5">
        <v>43200</v>
      </c>
      <c r="B1271" s="6">
        <v>179.6336</v>
      </c>
    </row>
    <row r="1272" spans="1:2" x14ac:dyDescent="0.4">
      <c r="A1272" s="5">
        <v>43199</v>
      </c>
      <c r="B1272" s="6">
        <v>179.56780000000001</v>
      </c>
    </row>
    <row r="1273" spans="1:2" x14ac:dyDescent="0.4">
      <c r="A1273" s="5">
        <v>43194</v>
      </c>
      <c r="B1273" s="6">
        <v>179.14070000000001</v>
      </c>
    </row>
    <row r="1274" spans="1:2" x14ac:dyDescent="0.4">
      <c r="A1274" s="5">
        <v>43193</v>
      </c>
      <c r="B1274" s="6">
        <v>178.98339999999999</v>
      </c>
    </row>
    <row r="1275" spans="1:2" x14ac:dyDescent="0.4">
      <c r="A1275" s="5">
        <v>43192</v>
      </c>
      <c r="B1275" s="6">
        <v>178.8646</v>
      </c>
    </row>
    <row r="1276" spans="1:2" x14ac:dyDescent="0.4">
      <c r="A1276" s="5">
        <v>43189</v>
      </c>
      <c r="B1276" s="6">
        <v>178.75319999999999</v>
      </c>
    </row>
    <row r="1277" spans="1:2" x14ac:dyDescent="0.4">
      <c r="A1277" s="5">
        <v>43188</v>
      </c>
      <c r="B1277" s="6">
        <v>178.67179999999999</v>
      </c>
    </row>
    <row r="1278" spans="1:2" x14ac:dyDescent="0.4">
      <c r="A1278" s="5">
        <v>43187</v>
      </c>
      <c r="B1278" s="6">
        <v>178.6353</v>
      </c>
    </row>
    <row r="1279" spans="1:2" x14ac:dyDescent="0.4">
      <c r="A1279" s="5">
        <v>43186</v>
      </c>
      <c r="B1279" s="6">
        <v>178.56460000000001</v>
      </c>
    </row>
    <row r="1280" spans="1:2" x14ac:dyDescent="0.4">
      <c r="A1280" s="5">
        <v>43185</v>
      </c>
      <c r="B1280" s="6">
        <v>178.5625</v>
      </c>
    </row>
    <row r="1281" spans="1:2" x14ac:dyDescent="0.4">
      <c r="A1281" s="5">
        <v>43182</v>
      </c>
      <c r="B1281" s="6">
        <v>178.4674</v>
      </c>
    </row>
    <row r="1282" spans="1:2" x14ac:dyDescent="0.4">
      <c r="A1282" s="5">
        <v>43181</v>
      </c>
      <c r="B1282" s="6">
        <v>177.9768</v>
      </c>
    </row>
    <row r="1283" spans="1:2" x14ac:dyDescent="0.4">
      <c r="A1283" s="5">
        <v>43180</v>
      </c>
      <c r="B1283" s="6">
        <v>177.8073</v>
      </c>
    </row>
    <row r="1284" spans="1:2" x14ac:dyDescent="0.4">
      <c r="A1284" s="5">
        <v>43179</v>
      </c>
      <c r="B1284" s="6">
        <v>177.68719999999999</v>
      </c>
    </row>
    <row r="1285" spans="1:2" x14ac:dyDescent="0.4">
      <c r="A1285" s="5">
        <v>43178</v>
      </c>
      <c r="B1285" s="6">
        <v>177.5909</v>
      </c>
    </row>
    <row r="1286" spans="1:2" x14ac:dyDescent="0.4">
      <c r="A1286" s="5">
        <v>43175</v>
      </c>
      <c r="B1286" s="6">
        <v>177.5042</v>
      </c>
    </row>
    <row r="1287" spans="1:2" x14ac:dyDescent="0.4">
      <c r="A1287" s="5">
        <v>43174</v>
      </c>
      <c r="B1287" s="6">
        <v>177.47720000000001</v>
      </c>
    </row>
    <row r="1288" spans="1:2" x14ac:dyDescent="0.4">
      <c r="A1288" s="5">
        <v>43173</v>
      </c>
      <c r="B1288" s="6">
        <v>177.43520000000001</v>
      </c>
    </row>
    <row r="1289" spans="1:2" x14ac:dyDescent="0.4">
      <c r="A1289" s="5">
        <v>43172</v>
      </c>
      <c r="B1289" s="6">
        <v>177.4581</v>
      </c>
    </row>
    <row r="1290" spans="1:2" x14ac:dyDescent="0.4">
      <c r="A1290" s="5">
        <v>43171</v>
      </c>
      <c r="B1290" s="6">
        <v>177.4486</v>
      </c>
    </row>
    <row r="1291" spans="1:2" x14ac:dyDescent="0.4">
      <c r="A1291" s="5">
        <v>43168</v>
      </c>
      <c r="B1291" s="6">
        <v>177.3432</v>
      </c>
    </row>
    <row r="1292" spans="1:2" x14ac:dyDescent="0.4">
      <c r="A1292" s="5">
        <v>43167</v>
      </c>
      <c r="B1292" s="6">
        <v>177.3116</v>
      </c>
    </row>
    <row r="1293" spans="1:2" x14ac:dyDescent="0.4">
      <c r="A1293" s="5">
        <v>43166</v>
      </c>
      <c r="B1293" s="6">
        <v>177.20259999999999</v>
      </c>
    </row>
    <row r="1294" spans="1:2" x14ac:dyDescent="0.4">
      <c r="A1294" s="5">
        <v>43165</v>
      </c>
      <c r="B1294" s="6">
        <v>177.1515</v>
      </c>
    </row>
    <row r="1295" spans="1:2" x14ac:dyDescent="0.4">
      <c r="A1295" s="5">
        <v>43164</v>
      </c>
      <c r="B1295" s="6">
        <v>177.09729999999999</v>
      </c>
    </row>
    <row r="1296" spans="1:2" x14ac:dyDescent="0.4">
      <c r="A1296" s="5">
        <v>43161</v>
      </c>
      <c r="B1296" s="6">
        <v>177.1003</v>
      </c>
    </row>
    <row r="1297" spans="1:2" x14ac:dyDescent="0.4">
      <c r="A1297" s="5">
        <v>43160</v>
      </c>
      <c r="B1297" s="6">
        <v>177.08920000000001</v>
      </c>
    </row>
    <row r="1298" spans="1:2" x14ac:dyDescent="0.4">
      <c r="A1298" s="5">
        <v>43159</v>
      </c>
      <c r="B1298" s="6">
        <v>177.02359999999999</v>
      </c>
    </row>
    <row r="1299" spans="1:2" x14ac:dyDescent="0.4">
      <c r="A1299" s="5">
        <v>43158</v>
      </c>
      <c r="B1299" s="6">
        <v>176.87909999999999</v>
      </c>
    </row>
    <row r="1300" spans="1:2" x14ac:dyDescent="0.4">
      <c r="A1300" s="5">
        <v>43157</v>
      </c>
      <c r="B1300" s="6">
        <v>176.67750000000001</v>
      </c>
    </row>
    <row r="1301" spans="1:2" x14ac:dyDescent="0.4">
      <c r="A1301" s="5">
        <v>43154</v>
      </c>
      <c r="B1301" s="6">
        <v>176.4503</v>
      </c>
    </row>
    <row r="1302" spans="1:2" x14ac:dyDescent="0.4">
      <c r="A1302" s="5">
        <v>43153</v>
      </c>
      <c r="B1302" s="6">
        <v>176.40100000000001</v>
      </c>
    </row>
    <row r="1303" spans="1:2" x14ac:dyDescent="0.4">
      <c r="A1303" s="5">
        <v>43145</v>
      </c>
      <c r="B1303" s="6">
        <v>176.26560000000001</v>
      </c>
    </row>
    <row r="1304" spans="1:2" x14ac:dyDescent="0.4">
      <c r="A1304" s="5">
        <v>43144</v>
      </c>
      <c r="B1304" s="6">
        <v>176.1789</v>
      </c>
    </row>
    <row r="1305" spans="1:2" x14ac:dyDescent="0.4">
      <c r="A1305" s="5">
        <v>43143</v>
      </c>
      <c r="B1305" s="6">
        <v>176.16210000000001</v>
      </c>
    </row>
    <row r="1306" spans="1:2" x14ac:dyDescent="0.4">
      <c r="A1306" s="5">
        <v>43140</v>
      </c>
      <c r="B1306" s="6">
        <v>175.97659999999999</v>
      </c>
    </row>
    <row r="1307" spans="1:2" x14ac:dyDescent="0.4">
      <c r="A1307" s="5">
        <v>43139</v>
      </c>
      <c r="B1307" s="6">
        <v>175.9597</v>
      </c>
    </row>
    <row r="1308" spans="1:2" x14ac:dyDescent="0.4">
      <c r="A1308" s="5">
        <v>43138</v>
      </c>
      <c r="B1308" s="6">
        <v>175.88800000000001</v>
      </c>
    </row>
    <row r="1309" spans="1:2" x14ac:dyDescent="0.4">
      <c r="A1309" s="5">
        <v>43137</v>
      </c>
      <c r="B1309" s="6">
        <v>175.78800000000001</v>
      </c>
    </row>
    <row r="1310" spans="1:2" x14ac:dyDescent="0.4">
      <c r="A1310" s="5">
        <v>43136</v>
      </c>
      <c r="B1310" s="6">
        <v>175.65710000000001</v>
      </c>
    </row>
    <row r="1311" spans="1:2" x14ac:dyDescent="0.4">
      <c r="A1311" s="5">
        <v>43133</v>
      </c>
      <c r="B1311" s="6">
        <v>175.6037</v>
      </c>
    </row>
    <row r="1312" spans="1:2" x14ac:dyDescent="0.4">
      <c r="A1312" s="5">
        <v>43132</v>
      </c>
      <c r="B1312" s="6">
        <v>175.5454</v>
      </c>
    </row>
    <row r="1313" spans="1:2" x14ac:dyDescent="0.4">
      <c r="A1313" s="5">
        <v>43131</v>
      </c>
      <c r="B1313" s="6">
        <v>175.44810000000001</v>
      </c>
    </row>
    <row r="1314" spans="1:2" x14ac:dyDescent="0.4">
      <c r="A1314" s="5">
        <v>43130</v>
      </c>
      <c r="B1314" s="6">
        <v>175.3869</v>
      </c>
    </row>
    <row r="1315" spans="1:2" x14ac:dyDescent="0.4">
      <c r="A1315" s="5">
        <v>43129</v>
      </c>
      <c r="B1315" s="6">
        <v>175.35759999999999</v>
      </c>
    </row>
    <row r="1316" spans="1:2" x14ac:dyDescent="0.4">
      <c r="A1316" s="5">
        <v>43126</v>
      </c>
      <c r="B1316" s="6">
        <v>175.30520000000001</v>
      </c>
    </row>
    <row r="1317" spans="1:2" x14ac:dyDescent="0.4">
      <c r="A1317" s="5">
        <v>43125</v>
      </c>
      <c r="B1317" s="6">
        <v>175.22730000000001</v>
      </c>
    </row>
    <row r="1318" spans="1:2" x14ac:dyDescent="0.4">
      <c r="A1318" s="5">
        <v>43124</v>
      </c>
      <c r="B1318" s="6">
        <v>175.19980000000001</v>
      </c>
    </row>
    <row r="1319" spans="1:2" x14ac:dyDescent="0.4">
      <c r="A1319" s="5">
        <v>43123</v>
      </c>
      <c r="B1319" s="6">
        <v>175.17019999999999</v>
      </c>
    </row>
    <row r="1320" spans="1:2" x14ac:dyDescent="0.4">
      <c r="A1320" s="5">
        <v>43122</v>
      </c>
      <c r="B1320" s="6">
        <v>175.13159999999999</v>
      </c>
    </row>
    <row r="1321" spans="1:2" x14ac:dyDescent="0.4">
      <c r="A1321" s="5">
        <v>43119</v>
      </c>
      <c r="B1321" s="6">
        <v>175.02709999999999</v>
      </c>
    </row>
    <row r="1322" spans="1:2" x14ac:dyDescent="0.4">
      <c r="A1322" s="5">
        <v>43118</v>
      </c>
      <c r="B1322" s="6">
        <v>175.02979999999999</v>
      </c>
    </row>
    <row r="1323" spans="1:2" x14ac:dyDescent="0.4">
      <c r="A1323" s="5">
        <v>43117</v>
      </c>
      <c r="B1323" s="6">
        <v>175.09559999999999</v>
      </c>
    </row>
    <row r="1324" spans="1:2" x14ac:dyDescent="0.4">
      <c r="A1324" s="5">
        <v>43116</v>
      </c>
      <c r="B1324" s="6">
        <v>175.08320000000001</v>
      </c>
    </row>
    <row r="1325" spans="1:2" x14ac:dyDescent="0.4">
      <c r="A1325" s="5">
        <v>43115</v>
      </c>
      <c r="B1325" s="6">
        <v>175.09610000000001</v>
      </c>
    </row>
    <row r="1326" spans="1:2" x14ac:dyDescent="0.4">
      <c r="A1326" s="5">
        <v>43112</v>
      </c>
      <c r="B1326" s="6">
        <v>175.1232</v>
      </c>
    </row>
    <row r="1327" spans="1:2" x14ac:dyDescent="0.4">
      <c r="A1327" s="5">
        <v>43111</v>
      </c>
      <c r="B1327" s="6">
        <v>175.11670000000001</v>
      </c>
    </row>
    <row r="1328" spans="1:2" x14ac:dyDescent="0.4">
      <c r="A1328" s="5">
        <v>43110</v>
      </c>
      <c r="B1328" s="6">
        <v>175.29839999999999</v>
      </c>
    </row>
    <row r="1329" spans="1:2" x14ac:dyDescent="0.4">
      <c r="A1329" s="5">
        <v>43109</v>
      </c>
      <c r="B1329" s="6">
        <v>175.31700000000001</v>
      </c>
    </row>
    <row r="1330" spans="1:2" x14ac:dyDescent="0.4">
      <c r="A1330" s="5">
        <v>43108</v>
      </c>
      <c r="B1330" s="6">
        <v>175.26910000000001</v>
      </c>
    </row>
    <row r="1331" spans="1:2" x14ac:dyDescent="0.4">
      <c r="A1331" s="5">
        <v>43105</v>
      </c>
      <c r="B1331" s="6">
        <v>175.16249999999999</v>
      </c>
    </row>
    <row r="1332" spans="1:2" x14ac:dyDescent="0.4">
      <c r="A1332" s="5">
        <v>43104</v>
      </c>
      <c r="B1332" s="6">
        <v>175.1046</v>
      </c>
    </row>
    <row r="1333" spans="1:2" x14ac:dyDescent="0.4">
      <c r="A1333" s="5">
        <v>43103</v>
      </c>
      <c r="B1333" s="6">
        <v>175.14089999999999</v>
      </c>
    </row>
    <row r="1334" spans="1:2" x14ac:dyDescent="0.4">
      <c r="A1334" s="5">
        <v>43102</v>
      </c>
      <c r="B1334" s="6">
        <v>175.13990000000001</v>
      </c>
    </row>
    <row r="1335" spans="1:2" x14ac:dyDescent="0.4">
      <c r="A1335" s="5">
        <v>43098</v>
      </c>
      <c r="B1335" s="6">
        <v>175.0009</v>
      </c>
    </row>
    <row r="1336" spans="1:2" x14ac:dyDescent="0.4">
      <c r="A1336" s="5">
        <v>43097</v>
      </c>
      <c r="B1336" s="6">
        <v>174.9213</v>
      </c>
    </row>
    <row r="1337" spans="1:2" x14ac:dyDescent="0.4">
      <c r="A1337" s="5">
        <v>43096</v>
      </c>
      <c r="B1337" s="6">
        <v>174.9777</v>
      </c>
    </row>
    <row r="1338" spans="1:2" x14ac:dyDescent="0.4">
      <c r="A1338" s="5">
        <v>43095</v>
      </c>
      <c r="B1338" s="6">
        <v>175.01499999999999</v>
      </c>
    </row>
    <row r="1339" spans="1:2" x14ac:dyDescent="0.4">
      <c r="A1339" s="5">
        <v>43094</v>
      </c>
      <c r="B1339" s="6">
        <v>175.03710000000001</v>
      </c>
    </row>
    <row r="1340" spans="1:2" x14ac:dyDescent="0.4">
      <c r="A1340" s="5">
        <v>43091</v>
      </c>
      <c r="B1340" s="6">
        <v>175.01939999999999</v>
      </c>
    </row>
    <row r="1341" spans="1:2" x14ac:dyDescent="0.4">
      <c r="A1341" s="5">
        <v>43090</v>
      </c>
      <c r="B1341" s="6">
        <v>174.96780000000001</v>
      </c>
    </row>
    <row r="1342" spans="1:2" x14ac:dyDescent="0.4">
      <c r="A1342" s="5">
        <v>43089</v>
      </c>
      <c r="B1342" s="6">
        <v>174.96860000000001</v>
      </c>
    </row>
    <row r="1343" spans="1:2" x14ac:dyDescent="0.4">
      <c r="A1343" s="5">
        <v>43088</v>
      </c>
      <c r="B1343" s="6">
        <v>175.00530000000001</v>
      </c>
    </row>
    <row r="1344" spans="1:2" x14ac:dyDescent="0.4">
      <c r="A1344" s="5">
        <v>43087</v>
      </c>
      <c r="B1344" s="6">
        <v>175.0198</v>
      </c>
    </row>
    <row r="1345" spans="1:2" x14ac:dyDescent="0.4">
      <c r="A1345" s="5">
        <v>43084</v>
      </c>
      <c r="B1345" s="6">
        <v>174.9126</v>
      </c>
    </row>
    <row r="1346" spans="1:2" x14ac:dyDescent="0.4">
      <c r="A1346" s="5">
        <v>43083</v>
      </c>
      <c r="B1346" s="6">
        <v>174.86619999999999</v>
      </c>
    </row>
    <row r="1347" spans="1:2" x14ac:dyDescent="0.4">
      <c r="A1347" s="5">
        <v>43082</v>
      </c>
      <c r="B1347" s="6">
        <v>174.83619999999999</v>
      </c>
    </row>
    <row r="1348" spans="1:2" x14ac:dyDescent="0.4">
      <c r="A1348" s="5">
        <v>43081</v>
      </c>
      <c r="B1348" s="6">
        <v>174.86089999999999</v>
      </c>
    </row>
    <row r="1349" spans="1:2" x14ac:dyDescent="0.4">
      <c r="A1349" s="5">
        <v>43080</v>
      </c>
      <c r="B1349" s="6">
        <v>174.9102</v>
      </c>
    </row>
    <row r="1350" spans="1:2" x14ac:dyDescent="0.4">
      <c r="A1350" s="5">
        <v>43077</v>
      </c>
      <c r="B1350" s="6">
        <v>174.97300000000001</v>
      </c>
    </row>
    <row r="1351" spans="1:2" x14ac:dyDescent="0.4">
      <c r="A1351" s="5">
        <v>43076</v>
      </c>
      <c r="B1351" s="6">
        <v>174.9684</v>
      </c>
    </row>
    <row r="1352" spans="1:2" x14ac:dyDescent="0.4">
      <c r="A1352" s="5">
        <v>43075</v>
      </c>
      <c r="B1352" s="6">
        <v>174.92259999999999</v>
      </c>
    </row>
    <row r="1353" spans="1:2" x14ac:dyDescent="0.4">
      <c r="A1353" s="5">
        <v>43074</v>
      </c>
      <c r="B1353" s="6">
        <v>174.87</v>
      </c>
    </row>
    <row r="1354" spans="1:2" x14ac:dyDescent="0.4">
      <c r="A1354" s="5">
        <v>43073</v>
      </c>
      <c r="B1354" s="6">
        <v>174.75729999999999</v>
      </c>
    </row>
    <row r="1355" spans="1:2" x14ac:dyDescent="0.4">
      <c r="A1355" s="5">
        <v>43070</v>
      </c>
      <c r="B1355" s="6">
        <v>174.63630000000001</v>
      </c>
    </row>
    <row r="1356" spans="1:2" x14ac:dyDescent="0.4">
      <c r="A1356" s="5">
        <v>43069</v>
      </c>
      <c r="B1356" s="6">
        <v>174.5573</v>
      </c>
    </row>
    <row r="1357" spans="1:2" x14ac:dyDescent="0.4">
      <c r="A1357" s="5">
        <v>43068</v>
      </c>
      <c r="B1357" s="6">
        <v>174.50149999999999</v>
      </c>
    </row>
    <row r="1358" spans="1:2" x14ac:dyDescent="0.4">
      <c r="A1358" s="5">
        <v>43067</v>
      </c>
      <c r="B1358" s="6">
        <v>174.48929999999999</v>
      </c>
    </row>
    <row r="1359" spans="1:2" x14ac:dyDescent="0.4">
      <c r="A1359" s="5">
        <v>43066</v>
      </c>
      <c r="B1359" s="6">
        <v>174.548</v>
      </c>
    </row>
    <row r="1360" spans="1:2" x14ac:dyDescent="0.4">
      <c r="A1360" s="5">
        <v>43063</v>
      </c>
      <c r="B1360" s="6">
        <v>174.4923</v>
      </c>
    </row>
    <row r="1361" spans="1:2" x14ac:dyDescent="0.4">
      <c r="A1361" s="5">
        <v>43062</v>
      </c>
      <c r="B1361" s="6">
        <v>174.4804</v>
      </c>
    </row>
    <row r="1362" spans="1:2" x14ac:dyDescent="0.4">
      <c r="A1362" s="5">
        <v>43061</v>
      </c>
      <c r="B1362" s="6">
        <v>174.7593</v>
      </c>
    </row>
    <row r="1363" spans="1:2" x14ac:dyDescent="0.4">
      <c r="A1363" s="5">
        <v>43060</v>
      </c>
      <c r="B1363" s="6">
        <v>174.9716</v>
      </c>
    </row>
    <row r="1364" spans="1:2" x14ac:dyDescent="0.4">
      <c r="A1364" s="5">
        <v>43059</v>
      </c>
      <c r="B1364" s="6">
        <v>175.04409999999999</v>
      </c>
    </row>
    <row r="1365" spans="1:2" x14ac:dyDescent="0.4">
      <c r="A1365" s="5">
        <v>43056</v>
      </c>
      <c r="B1365" s="6">
        <v>175.04169999999999</v>
      </c>
    </row>
    <row r="1366" spans="1:2" x14ac:dyDescent="0.4">
      <c r="A1366" s="5">
        <v>43055</v>
      </c>
      <c r="B1366" s="6">
        <v>175.01130000000001</v>
      </c>
    </row>
    <row r="1367" spans="1:2" x14ac:dyDescent="0.4">
      <c r="A1367" s="5">
        <v>43054</v>
      </c>
      <c r="B1367" s="6">
        <v>175.03049999999999</v>
      </c>
    </row>
    <row r="1368" spans="1:2" x14ac:dyDescent="0.4">
      <c r="A1368" s="5">
        <v>43053</v>
      </c>
      <c r="B1368" s="6">
        <v>175.08770000000001</v>
      </c>
    </row>
    <row r="1369" spans="1:2" x14ac:dyDescent="0.4">
      <c r="A1369" s="5">
        <v>43052</v>
      </c>
      <c r="B1369" s="6">
        <v>175.3135</v>
      </c>
    </row>
    <row r="1370" spans="1:2" x14ac:dyDescent="0.4">
      <c r="A1370" s="5">
        <v>43049</v>
      </c>
      <c r="B1370" s="6">
        <v>175.47329999999999</v>
      </c>
    </row>
    <row r="1371" spans="1:2" x14ac:dyDescent="0.4">
      <c r="A1371" s="5">
        <v>43048</v>
      </c>
      <c r="B1371" s="6">
        <v>175.495</v>
      </c>
    </row>
    <row r="1372" spans="1:2" x14ac:dyDescent="0.4">
      <c r="A1372" s="5">
        <v>43047</v>
      </c>
      <c r="B1372" s="6">
        <v>175.53309999999999</v>
      </c>
    </row>
    <row r="1373" spans="1:2" x14ac:dyDescent="0.4">
      <c r="A1373" s="5">
        <v>43046</v>
      </c>
      <c r="B1373" s="6">
        <v>175.59950000000001</v>
      </c>
    </row>
    <row r="1374" spans="1:2" x14ac:dyDescent="0.4">
      <c r="A1374" s="5">
        <v>43045</v>
      </c>
      <c r="B1374" s="6">
        <v>175.6669</v>
      </c>
    </row>
    <row r="1375" spans="1:2" x14ac:dyDescent="0.4">
      <c r="A1375" s="5">
        <v>43042</v>
      </c>
      <c r="B1375" s="6">
        <v>175.59399999999999</v>
      </c>
    </row>
    <row r="1376" spans="1:2" x14ac:dyDescent="0.4">
      <c r="A1376" s="5">
        <v>43041</v>
      </c>
      <c r="B1376" s="6">
        <v>175.60980000000001</v>
      </c>
    </row>
    <row r="1377" spans="1:2" x14ac:dyDescent="0.4">
      <c r="A1377" s="5">
        <v>43040</v>
      </c>
      <c r="B1377" s="6">
        <v>175.59530000000001</v>
      </c>
    </row>
    <row r="1378" spans="1:2" x14ac:dyDescent="0.4">
      <c r="A1378" s="5">
        <v>43039</v>
      </c>
      <c r="B1378" s="6">
        <v>175.5155</v>
      </c>
    </row>
    <row r="1379" spans="1:2" x14ac:dyDescent="0.4">
      <c r="A1379" s="5">
        <v>43038</v>
      </c>
      <c r="B1379" s="6">
        <v>175.6354</v>
      </c>
    </row>
    <row r="1380" spans="1:2" x14ac:dyDescent="0.4">
      <c r="A1380" s="5">
        <v>43035</v>
      </c>
      <c r="B1380" s="6">
        <v>175.94970000000001</v>
      </c>
    </row>
    <row r="1381" spans="1:2" x14ac:dyDescent="0.4">
      <c r="A1381" s="5">
        <v>43034</v>
      </c>
      <c r="B1381" s="6">
        <v>176.06280000000001</v>
      </c>
    </row>
    <row r="1382" spans="1:2" x14ac:dyDescent="0.4">
      <c r="A1382" s="5">
        <v>43033</v>
      </c>
      <c r="B1382" s="6">
        <v>176.1498</v>
      </c>
    </row>
    <row r="1383" spans="1:2" x14ac:dyDescent="0.4">
      <c r="A1383" s="5">
        <v>43032</v>
      </c>
      <c r="B1383" s="6">
        <v>176.26060000000001</v>
      </c>
    </row>
    <row r="1384" spans="1:2" x14ac:dyDescent="0.4">
      <c r="A1384" s="5">
        <v>43031</v>
      </c>
      <c r="B1384" s="6">
        <v>176.2362</v>
      </c>
    </row>
    <row r="1385" spans="1:2" x14ac:dyDescent="0.4">
      <c r="A1385" s="5">
        <v>43028</v>
      </c>
      <c r="B1385" s="6">
        <v>176.18369999999999</v>
      </c>
    </row>
    <row r="1386" spans="1:2" x14ac:dyDescent="0.4">
      <c r="A1386" s="5">
        <v>43027</v>
      </c>
      <c r="B1386" s="6">
        <v>176.142</v>
      </c>
    </row>
    <row r="1387" spans="1:2" x14ac:dyDescent="0.4">
      <c r="A1387" s="5">
        <v>43026</v>
      </c>
      <c r="B1387" s="6">
        <v>176.07069999999999</v>
      </c>
    </row>
    <row r="1388" spans="1:2" x14ac:dyDescent="0.4">
      <c r="A1388" s="5">
        <v>43025</v>
      </c>
      <c r="B1388" s="6">
        <v>176.0694</v>
      </c>
    </row>
    <row r="1389" spans="1:2" x14ac:dyDescent="0.4">
      <c r="A1389" s="5">
        <v>43024</v>
      </c>
      <c r="B1389" s="6">
        <v>176.22989999999999</v>
      </c>
    </row>
    <row r="1390" spans="1:2" x14ac:dyDescent="0.4">
      <c r="A1390" s="5">
        <v>43021</v>
      </c>
      <c r="B1390" s="6">
        <v>176.34309999999999</v>
      </c>
    </row>
    <row r="1391" spans="1:2" x14ac:dyDescent="0.4">
      <c r="A1391" s="5">
        <v>43020</v>
      </c>
      <c r="B1391" s="6">
        <v>176.35040000000001</v>
      </c>
    </row>
    <row r="1392" spans="1:2" x14ac:dyDescent="0.4">
      <c r="A1392" s="5">
        <v>43019</v>
      </c>
      <c r="B1392" s="6">
        <v>176.37629999999999</v>
      </c>
    </row>
    <row r="1393" spans="1:2" x14ac:dyDescent="0.4">
      <c r="A1393" s="5">
        <v>43018</v>
      </c>
      <c r="B1393" s="6">
        <v>176.3528</v>
      </c>
    </row>
    <row r="1394" spans="1:2" x14ac:dyDescent="0.4">
      <c r="A1394" s="5">
        <v>43017</v>
      </c>
      <c r="B1394" s="6">
        <v>176.3784</v>
      </c>
    </row>
    <row r="1395" spans="1:2" x14ac:dyDescent="0.4">
      <c r="A1395" s="5">
        <v>43007</v>
      </c>
      <c r="B1395" s="6">
        <v>176.22389999999999</v>
      </c>
    </row>
    <row r="1396" spans="1:2" x14ac:dyDescent="0.4">
      <c r="A1396" s="5">
        <v>43006</v>
      </c>
      <c r="B1396" s="6">
        <v>176.1806</v>
      </c>
    </row>
    <row r="1397" spans="1:2" x14ac:dyDescent="0.4">
      <c r="A1397" s="5">
        <v>43005</v>
      </c>
      <c r="B1397" s="6">
        <v>176.1498</v>
      </c>
    </row>
    <row r="1398" spans="1:2" x14ac:dyDescent="0.4">
      <c r="A1398" s="5">
        <v>43004</v>
      </c>
      <c r="B1398" s="6">
        <v>176.18049999999999</v>
      </c>
    </row>
    <row r="1399" spans="1:2" x14ac:dyDescent="0.4">
      <c r="A1399" s="5">
        <v>43003</v>
      </c>
      <c r="B1399" s="6">
        <v>176.1566</v>
      </c>
    </row>
    <row r="1400" spans="1:2" x14ac:dyDescent="0.4">
      <c r="A1400" s="5">
        <v>43000</v>
      </c>
      <c r="B1400" s="6">
        <v>176.00299999999999</v>
      </c>
    </row>
    <row r="1401" spans="1:2" x14ac:dyDescent="0.4">
      <c r="A1401" s="5">
        <v>42999</v>
      </c>
      <c r="B1401" s="6">
        <v>175.99510000000001</v>
      </c>
    </row>
    <row r="1402" spans="1:2" x14ac:dyDescent="0.4">
      <c r="A1402" s="5">
        <v>42998</v>
      </c>
      <c r="B1402" s="6">
        <v>175.96950000000001</v>
      </c>
    </row>
    <row r="1403" spans="1:2" x14ac:dyDescent="0.4">
      <c r="A1403" s="5">
        <v>42997</v>
      </c>
      <c r="B1403" s="6">
        <v>175.9691</v>
      </c>
    </row>
    <row r="1404" spans="1:2" x14ac:dyDescent="0.4">
      <c r="A1404" s="5">
        <v>42996</v>
      </c>
      <c r="B1404" s="6">
        <v>175.96619999999999</v>
      </c>
    </row>
    <row r="1405" spans="1:2" x14ac:dyDescent="0.4">
      <c r="A1405" s="5">
        <v>42993</v>
      </c>
      <c r="B1405" s="6">
        <v>175.94110000000001</v>
      </c>
    </row>
    <row r="1406" spans="1:2" x14ac:dyDescent="0.4">
      <c r="A1406" s="5">
        <v>42992</v>
      </c>
      <c r="B1406" s="6">
        <v>175.88589999999999</v>
      </c>
    </row>
    <row r="1407" spans="1:2" x14ac:dyDescent="0.4">
      <c r="A1407" s="5">
        <v>42991</v>
      </c>
      <c r="B1407" s="6">
        <v>175.7938</v>
      </c>
    </row>
    <row r="1408" spans="1:2" x14ac:dyDescent="0.4">
      <c r="A1408" s="5">
        <v>42990</v>
      </c>
      <c r="B1408" s="6">
        <v>175.79810000000001</v>
      </c>
    </row>
    <row r="1409" spans="1:2" x14ac:dyDescent="0.4">
      <c r="A1409" s="5">
        <v>42989</v>
      </c>
      <c r="B1409" s="6">
        <v>175.79089999999999</v>
      </c>
    </row>
    <row r="1410" spans="1:2" x14ac:dyDescent="0.4">
      <c r="A1410" s="5">
        <v>42986</v>
      </c>
      <c r="B1410" s="6">
        <v>175.69540000000001</v>
      </c>
    </row>
    <row r="1411" spans="1:2" x14ac:dyDescent="0.4">
      <c r="A1411" s="5">
        <v>42985</v>
      </c>
      <c r="B1411" s="6">
        <v>175.53790000000001</v>
      </c>
    </row>
    <row r="1412" spans="1:2" x14ac:dyDescent="0.4">
      <c r="A1412" s="5">
        <v>42984</v>
      </c>
      <c r="B1412" s="6">
        <v>175.44069999999999</v>
      </c>
    </row>
    <row r="1413" spans="1:2" x14ac:dyDescent="0.4">
      <c r="A1413" s="5">
        <v>42983</v>
      </c>
      <c r="B1413" s="6">
        <v>175.4169</v>
      </c>
    </row>
    <row r="1414" spans="1:2" x14ac:dyDescent="0.4">
      <c r="A1414" s="5">
        <v>42982</v>
      </c>
      <c r="B1414" s="6">
        <v>175.46289999999999</v>
      </c>
    </row>
    <row r="1415" spans="1:2" x14ac:dyDescent="0.4">
      <c r="A1415" s="5">
        <v>42979</v>
      </c>
      <c r="B1415" s="6">
        <v>175.44229999999999</v>
      </c>
    </row>
    <row r="1416" spans="1:2" x14ac:dyDescent="0.4">
      <c r="A1416" s="5">
        <v>42978</v>
      </c>
      <c r="B1416" s="6">
        <v>175.4331</v>
      </c>
    </row>
    <row r="1417" spans="1:2" x14ac:dyDescent="0.4">
      <c r="A1417" s="5">
        <v>42977</v>
      </c>
      <c r="B1417" s="6">
        <v>175.4255</v>
      </c>
    </row>
    <row r="1418" spans="1:2" x14ac:dyDescent="0.4">
      <c r="A1418" s="5">
        <v>42976</v>
      </c>
      <c r="B1418" s="6">
        <v>175.44409999999999</v>
      </c>
    </row>
    <row r="1419" spans="1:2" x14ac:dyDescent="0.4">
      <c r="A1419" s="5">
        <v>42975</v>
      </c>
      <c r="B1419" s="6">
        <v>175.47280000000001</v>
      </c>
    </row>
    <row r="1420" spans="1:2" x14ac:dyDescent="0.4">
      <c r="A1420" s="5">
        <v>42972</v>
      </c>
      <c r="B1420" s="6">
        <v>175.5196</v>
      </c>
    </row>
    <row r="1421" spans="1:2" x14ac:dyDescent="0.4">
      <c r="A1421" s="5">
        <v>42971</v>
      </c>
      <c r="B1421" s="6">
        <v>175.60599999999999</v>
      </c>
    </row>
    <row r="1422" spans="1:2" x14ac:dyDescent="0.4">
      <c r="A1422" s="5">
        <v>42970</v>
      </c>
      <c r="B1422" s="6">
        <v>175.6866</v>
      </c>
    </row>
    <row r="1423" spans="1:2" x14ac:dyDescent="0.4">
      <c r="A1423" s="5">
        <v>42969</v>
      </c>
      <c r="B1423" s="6">
        <v>175.68469999999999</v>
      </c>
    </row>
    <row r="1424" spans="1:2" x14ac:dyDescent="0.4">
      <c r="A1424" s="5">
        <v>42968</v>
      </c>
      <c r="B1424" s="6">
        <v>175.76179999999999</v>
      </c>
    </row>
    <row r="1425" spans="1:2" x14ac:dyDescent="0.4">
      <c r="A1425" s="5">
        <v>42965</v>
      </c>
      <c r="B1425" s="6">
        <v>175.81290000000001</v>
      </c>
    </row>
    <row r="1426" spans="1:2" x14ac:dyDescent="0.4">
      <c r="A1426" s="5">
        <v>42964</v>
      </c>
      <c r="B1426" s="6">
        <v>175.82980000000001</v>
      </c>
    </row>
    <row r="1427" spans="1:2" x14ac:dyDescent="0.4">
      <c r="A1427" s="5">
        <v>42963</v>
      </c>
      <c r="B1427" s="6">
        <v>175.86760000000001</v>
      </c>
    </row>
    <row r="1428" spans="1:2" x14ac:dyDescent="0.4">
      <c r="A1428" s="5">
        <v>42962</v>
      </c>
      <c r="B1428" s="6">
        <v>175.89769999999999</v>
      </c>
    </row>
    <row r="1429" spans="1:2" x14ac:dyDescent="0.4">
      <c r="A1429" s="5">
        <v>42961</v>
      </c>
      <c r="B1429" s="6">
        <v>175.8373</v>
      </c>
    </row>
    <row r="1430" spans="1:2" x14ac:dyDescent="0.4">
      <c r="A1430" s="5">
        <v>42958</v>
      </c>
      <c r="B1430" s="6">
        <v>175.68950000000001</v>
      </c>
    </row>
    <row r="1431" spans="1:2" x14ac:dyDescent="0.4">
      <c r="A1431" s="5">
        <v>42957</v>
      </c>
      <c r="B1431" s="6">
        <v>175.59829999999999</v>
      </c>
    </row>
    <row r="1432" spans="1:2" x14ac:dyDescent="0.4">
      <c r="A1432" s="5">
        <v>42956</v>
      </c>
      <c r="B1432" s="6">
        <v>175.5693</v>
      </c>
    </row>
    <row r="1433" spans="1:2" x14ac:dyDescent="0.4">
      <c r="A1433" s="5">
        <v>42955</v>
      </c>
      <c r="B1433" s="6">
        <v>175.61789999999999</v>
      </c>
    </row>
    <row r="1434" spans="1:2" x14ac:dyDescent="0.4">
      <c r="A1434" s="5">
        <v>42954</v>
      </c>
      <c r="B1434" s="6">
        <v>175.71199999999999</v>
      </c>
    </row>
    <row r="1435" spans="1:2" x14ac:dyDescent="0.4">
      <c r="A1435" s="5">
        <v>42951</v>
      </c>
      <c r="B1435" s="6">
        <v>175.79159999999999</v>
      </c>
    </row>
    <row r="1436" spans="1:2" x14ac:dyDescent="0.4">
      <c r="A1436" s="5">
        <v>42950</v>
      </c>
      <c r="B1436" s="6">
        <v>175.75040000000001</v>
      </c>
    </row>
    <row r="1437" spans="1:2" x14ac:dyDescent="0.4">
      <c r="A1437" s="5">
        <v>42949</v>
      </c>
      <c r="B1437" s="6">
        <v>175.72479999999999</v>
      </c>
    </row>
    <row r="1438" spans="1:2" x14ac:dyDescent="0.4">
      <c r="A1438" s="5">
        <v>42948</v>
      </c>
      <c r="B1438" s="6">
        <v>175.7174</v>
      </c>
    </row>
    <row r="1439" spans="1:2" x14ac:dyDescent="0.4">
      <c r="A1439" s="5">
        <v>42947</v>
      </c>
      <c r="B1439" s="6">
        <v>175.7885</v>
      </c>
    </row>
    <row r="1440" spans="1:2" x14ac:dyDescent="0.4">
      <c r="A1440" s="5">
        <v>42944</v>
      </c>
      <c r="B1440" s="6">
        <v>175.78219999999999</v>
      </c>
    </row>
    <row r="1441" spans="1:2" x14ac:dyDescent="0.4">
      <c r="A1441" s="5">
        <v>42943</v>
      </c>
      <c r="B1441" s="6">
        <v>175.75319999999999</v>
      </c>
    </row>
    <row r="1442" spans="1:2" x14ac:dyDescent="0.4">
      <c r="A1442" s="5">
        <v>42942</v>
      </c>
      <c r="B1442" s="6">
        <v>175.7679</v>
      </c>
    </row>
    <row r="1443" spans="1:2" x14ac:dyDescent="0.4">
      <c r="A1443" s="5">
        <v>42941</v>
      </c>
      <c r="B1443" s="6">
        <v>175.8449</v>
      </c>
    </row>
    <row r="1444" spans="1:2" x14ac:dyDescent="0.4">
      <c r="A1444" s="5">
        <v>42940</v>
      </c>
      <c r="B1444" s="6">
        <v>175.89789999999999</v>
      </c>
    </row>
    <row r="1445" spans="1:2" x14ac:dyDescent="0.4">
      <c r="A1445" s="5">
        <v>42937</v>
      </c>
      <c r="B1445" s="6">
        <v>175.86099999999999</v>
      </c>
    </row>
    <row r="1446" spans="1:2" x14ac:dyDescent="0.4">
      <c r="A1446" s="5">
        <v>42936</v>
      </c>
      <c r="B1446" s="6">
        <v>175.85659999999999</v>
      </c>
    </row>
    <row r="1447" spans="1:2" x14ac:dyDescent="0.4">
      <c r="A1447" s="5">
        <v>42935</v>
      </c>
      <c r="B1447" s="6">
        <v>175.7799</v>
      </c>
    </row>
    <row r="1448" spans="1:2" x14ac:dyDescent="0.4">
      <c r="A1448" s="5">
        <v>42934</v>
      </c>
      <c r="B1448" s="6">
        <v>175.77029999999999</v>
      </c>
    </row>
    <row r="1449" spans="1:2" x14ac:dyDescent="0.4">
      <c r="A1449" s="5">
        <v>42933</v>
      </c>
      <c r="B1449" s="6">
        <v>175.85380000000001</v>
      </c>
    </row>
    <row r="1450" spans="1:2" x14ac:dyDescent="0.4">
      <c r="A1450" s="5">
        <v>42930</v>
      </c>
      <c r="B1450" s="6">
        <v>175.71860000000001</v>
      </c>
    </row>
    <row r="1451" spans="1:2" x14ac:dyDescent="0.4">
      <c r="A1451" s="5">
        <v>42929</v>
      </c>
      <c r="B1451" s="6">
        <v>175.68350000000001</v>
      </c>
    </row>
    <row r="1452" spans="1:2" x14ac:dyDescent="0.4">
      <c r="A1452" s="5">
        <v>42928</v>
      </c>
      <c r="B1452" s="6">
        <v>175.60910000000001</v>
      </c>
    </row>
    <row r="1453" spans="1:2" x14ac:dyDescent="0.4">
      <c r="A1453" s="5">
        <v>42927</v>
      </c>
      <c r="B1453" s="6">
        <v>175.52789999999999</v>
      </c>
    </row>
    <row r="1454" spans="1:2" x14ac:dyDescent="0.4">
      <c r="A1454" s="5">
        <v>42926</v>
      </c>
      <c r="B1454" s="6">
        <v>175.49610000000001</v>
      </c>
    </row>
    <row r="1455" spans="1:2" x14ac:dyDescent="0.4">
      <c r="A1455" s="5">
        <v>42923</v>
      </c>
      <c r="B1455" s="6">
        <v>175.42349999999999</v>
      </c>
    </row>
    <row r="1456" spans="1:2" x14ac:dyDescent="0.4">
      <c r="A1456" s="5">
        <v>42922</v>
      </c>
      <c r="B1456" s="6">
        <v>175.40389999999999</v>
      </c>
    </row>
    <row r="1457" spans="1:2" x14ac:dyDescent="0.4">
      <c r="A1457" s="5">
        <v>42921</v>
      </c>
      <c r="B1457" s="6">
        <v>175.2441</v>
      </c>
    </row>
    <row r="1458" spans="1:2" x14ac:dyDescent="0.4">
      <c r="A1458" s="5">
        <v>42920</v>
      </c>
      <c r="B1458" s="6">
        <v>175.1968</v>
      </c>
    </row>
    <row r="1459" spans="1:2" x14ac:dyDescent="0.4">
      <c r="A1459" s="5">
        <v>42919</v>
      </c>
      <c r="B1459" s="6">
        <v>175.23580000000001</v>
      </c>
    </row>
    <row r="1460" spans="1:2" x14ac:dyDescent="0.4">
      <c r="A1460" s="5">
        <v>42916</v>
      </c>
      <c r="B1460" s="6">
        <v>175.245</v>
      </c>
    </row>
    <row r="1461" spans="1:2" x14ac:dyDescent="0.4">
      <c r="A1461" s="5">
        <v>42915</v>
      </c>
      <c r="B1461" s="6">
        <v>175.2302</v>
      </c>
    </row>
    <row r="1462" spans="1:2" x14ac:dyDescent="0.4">
      <c r="A1462" s="5">
        <v>42914</v>
      </c>
      <c r="B1462" s="6">
        <v>175.16040000000001</v>
      </c>
    </row>
    <row r="1463" spans="1:2" x14ac:dyDescent="0.4">
      <c r="A1463" s="5">
        <v>42913</v>
      </c>
      <c r="B1463" s="6">
        <v>175.11109999999999</v>
      </c>
    </row>
    <row r="1464" spans="1:2" x14ac:dyDescent="0.4">
      <c r="A1464" s="5">
        <v>42912</v>
      </c>
      <c r="B1464" s="6">
        <v>174.91319999999999</v>
      </c>
    </row>
    <row r="1465" spans="1:2" x14ac:dyDescent="0.4">
      <c r="A1465" s="5">
        <v>42909</v>
      </c>
      <c r="B1465" s="6">
        <v>174.7166</v>
      </c>
    </row>
    <row r="1466" spans="1:2" x14ac:dyDescent="0.4">
      <c r="A1466" s="5">
        <v>42908</v>
      </c>
      <c r="B1466" s="6">
        <v>174.77090000000001</v>
      </c>
    </row>
    <row r="1467" spans="1:2" x14ac:dyDescent="0.4">
      <c r="A1467" s="5">
        <v>42907</v>
      </c>
      <c r="B1467" s="6">
        <v>174.7971</v>
      </c>
    </row>
    <row r="1468" spans="1:2" x14ac:dyDescent="0.4">
      <c r="A1468" s="5">
        <v>42906</v>
      </c>
      <c r="B1468" s="6">
        <v>174.73990000000001</v>
      </c>
    </row>
    <row r="1469" spans="1:2" x14ac:dyDescent="0.4">
      <c r="A1469" s="5">
        <v>42905</v>
      </c>
      <c r="B1469" s="6">
        <v>174.50569999999999</v>
      </c>
    </row>
    <row r="1470" spans="1:2" x14ac:dyDescent="0.4">
      <c r="A1470" s="5">
        <v>42902</v>
      </c>
      <c r="B1470" s="6">
        <v>174.2474</v>
      </c>
    </row>
    <row r="1471" spans="1:2" x14ac:dyDescent="0.4">
      <c r="A1471" s="5">
        <v>42901</v>
      </c>
      <c r="B1471" s="6">
        <v>174.19450000000001</v>
      </c>
    </row>
    <row r="1472" spans="1:2" x14ac:dyDescent="0.4">
      <c r="A1472" s="5">
        <v>42900</v>
      </c>
      <c r="B1472" s="6">
        <v>174.05279999999999</v>
      </c>
    </row>
    <row r="1473" spans="1:2" x14ac:dyDescent="0.4">
      <c r="A1473" s="5">
        <v>42899</v>
      </c>
      <c r="B1473" s="6">
        <v>173.90539999999999</v>
      </c>
    </row>
    <row r="1474" spans="1:2" x14ac:dyDescent="0.4">
      <c r="A1474" s="5">
        <v>42898</v>
      </c>
      <c r="B1474" s="6">
        <v>173.67529999999999</v>
      </c>
    </row>
    <row r="1475" spans="1:2" x14ac:dyDescent="0.4">
      <c r="A1475" s="5">
        <v>42895</v>
      </c>
      <c r="B1475" s="6">
        <v>173.4469</v>
      </c>
    </row>
    <row r="1476" spans="1:2" x14ac:dyDescent="0.4">
      <c r="A1476" s="5">
        <v>42894</v>
      </c>
      <c r="B1476" s="6">
        <v>173.3732</v>
      </c>
    </row>
    <row r="1477" spans="1:2" x14ac:dyDescent="0.4">
      <c r="A1477" s="5">
        <v>42893</v>
      </c>
      <c r="B1477" s="6">
        <v>173.35169999999999</v>
      </c>
    </row>
    <row r="1478" spans="1:2" x14ac:dyDescent="0.4">
      <c r="A1478" s="5">
        <v>42892</v>
      </c>
      <c r="B1478" s="6">
        <v>173.34819999999999</v>
      </c>
    </row>
    <row r="1479" spans="1:2" x14ac:dyDescent="0.4">
      <c r="A1479" s="5">
        <v>42891</v>
      </c>
      <c r="B1479" s="6">
        <v>173.32749999999999</v>
      </c>
    </row>
    <row r="1480" spans="1:2" x14ac:dyDescent="0.4">
      <c r="A1480" s="5">
        <v>42888</v>
      </c>
      <c r="B1480" s="6">
        <v>173.22800000000001</v>
      </c>
    </row>
    <row r="1481" spans="1:2" x14ac:dyDescent="0.4">
      <c r="A1481" s="5">
        <v>42887</v>
      </c>
      <c r="B1481" s="6">
        <v>173.2157</v>
      </c>
    </row>
    <row r="1482" spans="1:2" x14ac:dyDescent="0.4">
      <c r="A1482" s="5">
        <v>42886</v>
      </c>
      <c r="B1482" s="6">
        <v>173.16210000000001</v>
      </c>
    </row>
    <row r="1483" spans="1:2" x14ac:dyDescent="0.4">
      <c r="A1483" s="5">
        <v>42881</v>
      </c>
      <c r="B1483" s="6">
        <v>172.96420000000001</v>
      </c>
    </row>
    <row r="1484" spans="1:2" x14ac:dyDescent="0.4">
      <c r="A1484" s="5">
        <v>42880</v>
      </c>
      <c r="B1484" s="6">
        <v>172.93780000000001</v>
      </c>
    </row>
    <row r="1485" spans="1:2" x14ac:dyDescent="0.4">
      <c r="A1485" s="5">
        <v>42879</v>
      </c>
      <c r="B1485" s="6">
        <v>172.8723</v>
      </c>
    </row>
    <row r="1486" spans="1:2" x14ac:dyDescent="0.4">
      <c r="A1486" s="5">
        <v>42878</v>
      </c>
      <c r="B1486" s="6">
        <v>172.83160000000001</v>
      </c>
    </row>
    <row r="1487" spans="1:2" x14ac:dyDescent="0.4">
      <c r="A1487" s="5">
        <v>42877</v>
      </c>
      <c r="B1487" s="6">
        <v>172.85749999999999</v>
      </c>
    </row>
    <row r="1488" spans="1:2" x14ac:dyDescent="0.4">
      <c r="A1488" s="5">
        <v>42874</v>
      </c>
      <c r="B1488" s="6">
        <v>172.86959999999999</v>
      </c>
    </row>
    <row r="1489" spans="1:2" x14ac:dyDescent="0.4">
      <c r="A1489" s="5">
        <v>42873</v>
      </c>
      <c r="B1489" s="6">
        <v>172.9161</v>
      </c>
    </row>
    <row r="1490" spans="1:2" x14ac:dyDescent="0.4">
      <c r="A1490" s="5">
        <v>42872</v>
      </c>
      <c r="B1490" s="6">
        <v>172.8827</v>
      </c>
    </row>
    <row r="1491" spans="1:2" x14ac:dyDescent="0.4">
      <c r="A1491" s="5">
        <v>42871</v>
      </c>
      <c r="B1491" s="6">
        <v>172.94210000000001</v>
      </c>
    </row>
    <row r="1492" spans="1:2" x14ac:dyDescent="0.4">
      <c r="A1492" s="5">
        <v>42870</v>
      </c>
      <c r="B1492" s="6">
        <v>172.98560000000001</v>
      </c>
    </row>
    <row r="1493" spans="1:2" x14ac:dyDescent="0.4">
      <c r="A1493" s="5">
        <v>42867</v>
      </c>
      <c r="B1493" s="6">
        <v>172.92420000000001</v>
      </c>
    </row>
    <row r="1494" spans="1:2" x14ac:dyDescent="0.4">
      <c r="A1494" s="5">
        <v>42866</v>
      </c>
      <c r="B1494" s="6">
        <v>172.99109999999999</v>
      </c>
    </row>
    <row r="1495" spans="1:2" x14ac:dyDescent="0.4">
      <c r="A1495" s="5">
        <v>42865</v>
      </c>
      <c r="B1495" s="6">
        <v>173.1448</v>
      </c>
    </row>
    <row r="1496" spans="1:2" x14ac:dyDescent="0.4">
      <c r="A1496" s="5">
        <v>42864</v>
      </c>
      <c r="B1496" s="6">
        <v>173.44450000000001</v>
      </c>
    </row>
    <row r="1497" spans="1:2" x14ac:dyDescent="0.4">
      <c r="A1497" s="5">
        <v>42863</v>
      </c>
      <c r="B1497" s="6">
        <v>173.66630000000001</v>
      </c>
    </row>
    <row r="1498" spans="1:2" x14ac:dyDescent="0.4">
      <c r="A1498" s="5">
        <v>42860</v>
      </c>
      <c r="B1498" s="6">
        <v>173.80410000000001</v>
      </c>
    </row>
    <row r="1499" spans="1:2" x14ac:dyDescent="0.4">
      <c r="A1499" s="5">
        <v>42859</v>
      </c>
      <c r="B1499" s="6">
        <v>173.95140000000001</v>
      </c>
    </row>
    <row r="1500" spans="1:2" x14ac:dyDescent="0.4">
      <c r="A1500" s="5">
        <v>42858</v>
      </c>
      <c r="B1500" s="6">
        <v>174.12979999999999</v>
      </c>
    </row>
    <row r="1501" spans="1:2" x14ac:dyDescent="0.4">
      <c r="A1501" s="5">
        <v>42857</v>
      </c>
      <c r="B1501" s="6">
        <v>174.3082</v>
      </c>
    </row>
    <row r="1502" spans="1:2" x14ac:dyDescent="0.4">
      <c r="A1502" s="5">
        <v>42853</v>
      </c>
      <c r="B1502" s="6">
        <v>174.30430000000001</v>
      </c>
    </row>
    <row r="1503" spans="1:2" x14ac:dyDescent="0.4">
      <c r="A1503" s="5">
        <v>42852</v>
      </c>
      <c r="B1503" s="6">
        <v>174.2671</v>
      </c>
    </row>
    <row r="1504" spans="1:2" x14ac:dyDescent="0.4">
      <c r="A1504" s="5">
        <v>42851</v>
      </c>
      <c r="B1504" s="6">
        <v>174.2706</v>
      </c>
    </row>
    <row r="1505" spans="1:2" x14ac:dyDescent="0.4">
      <c r="A1505" s="5">
        <v>42850</v>
      </c>
      <c r="B1505" s="6">
        <v>174.28290000000001</v>
      </c>
    </row>
    <row r="1506" spans="1:2" x14ac:dyDescent="0.4">
      <c r="A1506" s="5">
        <v>42849</v>
      </c>
      <c r="B1506" s="6">
        <v>174.34880000000001</v>
      </c>
    </row>
    <row r="1507" spans="1:2" x14ac:dyDescent="0.4">
      <c r="A1507" s="5">
        <v>42846</v>
      </c>
      <c r="B1507" s="6">
        <v>174.55770000000001</v>
      </c>
    </row>
    <row r="1508" spans="1:2" x14ac:dyDescent="0.4">
      <c r="A1508" s="5">
        <v>42845</v>
      </c>
      <c r="B1508" s="6">
        <v>174.67429999999999</v>
      </c>
    </row>
    <row r="1509" spans="1:2" x14ac:dyDescent="0.4">
      <c r="A1509" s="5">
        <v>42844</v>
      </c>
      <c r="B1509" s="6">
        <v>174.7852</v>
      </c>
    </row>
    <row r="1510" spans="1:2" x14ac:dyDescent="0.4">
      <c r="A1510" s="5">
        <v>42843</v>
      </c>
      <c r="B1510" s="6">
        <v>174.78559999999999</v>
      </c>
    </row>
    <row r="1511" spans="1:2" x14ac:dyDescent="0.4">
      <c r="A1511" s="5">
        <v>42842</v>
      </c>
      <c r="B1511" s="6">
        <v>174.9632</v>
      </c>
    </row>
    <row r="1512" spans="1:2" x14ac:dyDescent="0.4">
      <c r="A1512" s="5">
        <v>42839</v>
      </c>
      <c r="B1512" s="6">
        <v>175.21520000000001</v>
      </c>
    </row>
    <row r="1513" spans="1:2" x14ac:dyDescent="0.4">
      <c r="A1513" s="5">
        <v>42838</v>
      </c>
      <c r="B1513" s="6">
        <v>175.26519999999999</v>
      </c>
    </row>
    <row r="1514" spans="1:2" x14ac:dyDescent="0.4">
      <c r="A1514" s="5">
        <v>42837</v>
      </c>
      <c r="B1514" s="6">
        <v>175.25810000000001</v>
      </c>
    </row>
    <row r="1515" spans="1:2" x14ac:dyDescent="0.4">
      <c r="A1515" s="5">
        <v>42836</v>
      </c>
      <c r="B1515" s="6">
        <v>175.22409999999999</v>
      </c>
    </row>
    <row r="1516" spans="1:2" x14ac:dyDescent="0.4">
      <c r="A1516" s="5">
        <v>42835</v>
      </c>
      <c r="B1516" s="6">
        <v>175.23400000000001</v>
      </c>
    </row>
    <row r="1517" spans="1:2" x14ac:dyDescent="0.4">
      <c r="A1517" s="5">
        <v>42832</v>
      </c>
      <c r="B1517" s="6">
        <v>175.16810000000001</v>
      </c>
    </row>
    <row r="1518" spans="1:2" x14ac:dyDescent="0.4">
      <c r="A1518" s="5">
        <v>42831</v>
      </c>
      <c r="B1518" s="6">
        <v>175.0574</v>
      </c>
    </row>
    <row r="1519" spans="1:2" x14ac:dyDescent="0.4">
      <c r="A1519" s="5">
        <v>42830</v>
      </c>
      <c r="B1519" s="6">
        <v>175.09800000000001</v>
      </c>
    </row>
    <row r="1520" spans="1:2" x14ac:dyDescent="0.4">
      <c r="A1520" s="5">
        <v>42825</v>
      </c>
      <c r="B1520" s="6">
        <v>175.01480000000001</v>
      </c>
    </row>
    <row r="1521" spans="1:2" x14ac:dyDescent="0.4">
      <c r="A1521" s="5">
        <v>42824</v>
      </c>
      <c r="B1521" s="6">
        <v>175.01240000000001</v>
      </c>
    </row>
    <row r="1522" spans="1:2" x14ac:dyDescent="0.4">
      <c r="A1522" s="5">
        <v>42823</v>
      </c>
      <c r="B1522" s="6">
        <v>175.05879999999999</v>
      </c>
    </row>
    <row r="1523" spans="1:2" x14ac:dyDescent="0.4">
      <c r="A1523" s="5">
        <v>42822</v>
      </c>
      <c r="B1523" s="6">
        <v>175.0829</v>
      </c>
    </row>
    <row r="1524" spans="1:2" x14ac:dyDescent="0.4">
      <c r="A1524" s="5">
        <v>42821</v>
      </c>
      <c r="B1524" s="6">
        <v>175.0093</v>
      </c>
    </row>
    <row r="1525" spans="1:2" x14ac:dyDescent="0.4">
      <c r="A1525" s="5">
        <v>42818</v>
      </c>
      <c r="B1525" s="6">
        <v>174.85329999999999</v>
      </c>
    </row>
    <row r="1526" spans="1:2" x14ac:dyDescent="0.4">
      <c r="A1526" s="5">
        <v>42817</v>
      </c>
      <c r="B1526" s="6">
        <v>174.71360000000001</v>
      </c>
    </row>
    <row r="1527" spans="1:2" x14ac:dyDescent="0.4">
      <c r="A1527" s="5">
        <v>42816</v>
      </c>
      <c r="B1527" s="6">
        <v>174.73099999999999</v>
      </c>
    </row>
    <row r="1528" spans="1:2" x14ac:dyDescent="0.4">
      <c r="A1528" s="5">
        <v>42815</v>
      </c>
      <c r="B1528" s="6">
        <v>174.6961</v>
      </c>
    </row>
    <row r="1529" spans="1:2" x14ac:dyDescent="0.4">
      <c r="A1529" s="5">
        <v>42814</v>
      </c>
      <c r="B1529" s="6">
        <v>174.8194</v>
      </c>
    </row>
    <row r="1530" spans="1:2" x14ac:dyDescent="0.4">
      <c r="A1530" s="5">
        <v>42811</v>
      </c>
      <c r="B1530" s="6">
        <v>174.85329999999999</v>
      </c>
    </row>
    <row r="1531" spans="1:2" x14ac:dyDescent="0.4">
      <c r="A1531" s="5">
        <v>42810</v>
      </c>
      <c r="B1531" s="6">
        <v>174.83529999999999</v>
      </c>
    </row>
    <row r="1532" spans="1:2" x14ac:dyDescent="0.4">
      <c r="A1532" s="5">
        <v>42809</v>
      </c>
      <c r="B1532" s="6">
        <v>174.5643</v>
      </c>
    </row>
    <row r="1533" spans="1:2" x14ac:dyDescent="0.4">
      <c r="A1533" s="5">
        <v>42808</v>
      </c>
      <c r="B1533" s="6">
        <v>174.5429</v>
      </c>
    </row>
    <row r="1534" spans="1:2" x14ac:dyDescent="0.4">
      <c r="A1534" s="5">
        <v>42807</v>
      </c>
      <c r="B1534" s="6">
        <v>174.45310000000001</v>
      </c>
    </row>
    <row r="1535" spans="1:2" x14ac:dyDescent="0.4">
      <c r="A1535" s="5">
        <v>42804</v>
      </c>
      <c r="B1535" s="6">
        <v>174.41130000000001</v>
      </c>
    </row>
    <row r="1536" spans="1:2" x14ac:dyDescent="0.4">
      <c r="A1536" s="5">
        <v>42803</v>
      </c>
      <c r="B1536" s="6">
        <v>174.4811</v>
      </c>
    </row>
    <row r="1537" spans="1:2" x14ac:dyDescent="0.4">
      <c r="A1537" s="5">
        <v>42802</v>
      </c>
      <c r="B1537" s="6">
        <v>174.60050000000001</v>
      </c>
    </row>
    <row r="1538" spans="1:2" x14ac:dyDescent="0.4">
      <c r="A1538" s="5">
        <v>42801</v>
      </c>
      <c r="B1538" s="6">
        <v>174.7054</v>
      </c>
    </row>
    <row r="1539" spans="1:2" x14ac:dyDescent="0.4">
      <c r="A1539" s="5">
        <v>42800</v>
      </c>
      <c r="B1539" s="6">
        <v>174.72200000000001</v>
      </c>
    </row>
    <row r="1540" spans="1:2" x14ac:dyDescent="0.4">
      <c r="A1540" s="5">
        <v>42797</v>
      </c>
      <c r="B1540" s="6">
        <v>174.73220000000001</v>
      </c>
    </row>
    <row r="1541" spans="1:2" x14ac:dyDescent="0.4">
      <c r="A1541" s="5">
        <v>42796</v>
      </c>
      <c r="B1541" s="6">
        <v>174.709</v>
      </c>
    </row>
    <row r="1542" spans="1:2" x14ac:dyDescent="0.4">
      <c r="A1542" s="5">
        <v>42795</v>
      </c>
      <c r="B1542" s="6">
        <v>174.82730000000001</v>
      </c>
    </row>
    <row r="1543" spans="1:2" x14ac:dyDescent="0.4">
      <c r="A1543" s="5">
        <v>42794</v>
      </c>
      <c r="B1543" s="6">
        <v>174.8964</v>
      </c>
    </row>
    <row r="1544" spans="1:2" x14ac:dyDescent="0.4">
      <c r="A1544" s="5">
        <v>42793</v>
      </c>
      <c r="B1544" s="6">
        <v>174.9161</v>
      </c>
    </row>
    <row r="1545" spans="1:2" x14ac:dyDescent="0.4">
      <c r="A1545" s="5">
        <v>42790</v>
      </c>
      <c r="B1545" s="6">
        <v>174.8278</v>
      </c>
    </row>
    <row r="1546" spans="1:2" x14ac:dyDescent="0.4">
      <c r="A1546" s="5">
        <v>42789</v>
      </c>
      <c r="B1546" s="6">
        <v>174.77250000000001</v>
      </c>
    </row>
    <row r="1547" spans="1:2" x14ac:dyDescent="0.4">
      <c r="A1547" s="5">
        <v>42788</v>
      </c>
      <c r="B1547" s="6">
        <v>174.643</v>
      </c>
    </row>
    <row r="1548" spans="1:2" x14ac:dyDescent="0.4">
      <c r="A1548" s="5">
        <v>42787</v>
      </c>
      <c r="B1548" s="6">
        <v>174.6634</v>
      </c>
    </row>
    <row r="1549" spans="1:2" x14ac:dyDescent="0.4">
      <c r="A1549" s="5">
        <v>42786</v>
      </c>
      <c r="B1549" s="6">
        <v>174.66849999999999</v>
      </c>
    </row>
    <row r="1550" spans="1:2" x14ac:dyDescent="0.4">
      <c r="A1550" s="5">
        <v>42783</v>
      </c>
      <c r="B1550" s="6">
        <v>174.46600000000001</v>
      </c>
    </row>
    <row r="1551" spans="1:2" x14ac:dyDescent="0.4">
      <c r="A1551" s="5">
        <v>42782</v>
      </c>
      <c r="B1551" s="6">
        <v>174.2698</v>
      </c>
    </row>
    <row r="1552" spans="1:2" x14ac:dyDescent="0.4">
      <c r="A1552" s="5">
        <v>42781</v>
      </c>
      <c r="B1552" s="6">
        <v>174.18289999999999</v>
      </c>
    </row>
    <row r="1553" spans="1:2" x14ac:dyDescent="0.4">
      <c r="A1553" s="5">
        <v>42780</v>
      </c>
      <c r="B1553" s="6">
        <v>174.22800000000001</v>
      </c>
    </row>
    <row r="1554" spans="1:2" x14ac:dyDescent="0.4">
      <c r="A1554" s="5">
        <v>42779</v>
      </c>
      <c r="B1554" s="6">
        <v>174.23179999999999</v>
      </c>
    </row>
    <row r="1555" spans="1:2" x14ac:dyDescent="0.4">
      <c r="A1555" s="5">
        <v>42776</v>
      </c>
      <c r="B1555" s="6">
        <v>174.19739999999999</v>
      </c>
    </row>
    <row r="1556" spans="1:2" x14ac:dyDescent="0.4">
      <c r="A1556" s="5">
        <v>42775</v>
      </c>
      <c r="B1556" s="6">
        <v>174.16399999999999</v>
      </c>
    </row>
    <row r="1557" spans="1:2" x14ac:dyDescent="0.4">
      <c r="A1557" s="5">
        <v>42774</v>
      </c>
      <c r="B1557" s="6">
        <v>174.1131</v>
      </c>
    </row>
    <row r="1558" spans="1:2" x14ac:dyDescent="0.4">
      <c r="A1558" s="5">
        <v>42773</v>
      </c>
      <c r="B1558" s="6">
        <v>174.28129999999999</v>
      </c>
    </row>
    <row r="1559" spans="1:2" x14ac:dyDescent="0.4">
      <c r="A1559" s="5">
        <v>42772</v>
      </c>
      <c r="B1559" s="6">
        <v>174.65389999999999</v>
      </c>
    </row>
    <row r="1560" spans="1:2" x14ac:dyDescent="0.4">
      <c r="A1560" s="5">
        <v>42769</v>
      </c>
      <c r="B1560" s="6">
        <v>175.0574</v>
      </c>
    </row>
    <row r="1561" spans="1:2" x14ac:dyDescent="0.4">
      <c r="A1561" s="5">
        <v>42761</v>
      </c>
      <c r="B1561" s="6">
        <v>175.20400000000001</v>
      </c>
    </row>
    <row r="1562" spans="1:2" x14ac:dyDescent="0.4">
      <c r="A1562" s="5">
        <v>42760</v>
      </c>
      <c r="B1562" s="6">
        <v>175.28960000000001</v>
      </c>
    </row>
    <row r="1563" spans="1:2" x14ac:dyDescent="0.4">
      <c r="A1563" s="5">
        <v>42759</v>
      </c>
      <c r="B1563" s="6">
        <v>175.6225</v>
      </c>
    </row>
    <row r="1564" spans="1:2" x14ac:dyDescent="0.4">
      <c r="A1564" s="5">
        <v>42758</v>
      </c>
      <c r="B1564" s="6">
        <v>175.61080000000001</v>
      </c>
    </row>
    <row r="1565" spans="1:2" x14ac:dyDescent="0.4">
      <c r="A1565" s="5">
        <v>42755</v>
      </c>
      <c r="B1565" s="6">
        <v>175.5087</v>
      </c>
    </row>
    <row r="1566" spans="1:2" x14ac:dyDescent="0.4">
      <c r="A1566" s="5">
        <v>42754</v>
      </c>
      <c r="B1566" s="6">
        <v>175.46029999999999</v>
      </c>
    </row>
    <row r="1567" spans="1:2" x14ac:dyDescent="0.4">
      <c r="A1567" s="5">
        <v>42753</v>
      </c>
      <c r="B1567" s="6">
        <v>175.5548</v>
      </c>
    </row>
    <row r="1568" spans="1:2" x14ac:dyDescent="0.4">
      <c r="A1568" s="5">
        <v>42752</v>
      </c>
      <c r="B1568" s="6">
        <v>175.6455</v>
      </c>
    </row>
    <row r="1569" spans="1:2" x14ac:dyDescent="0.4">
      <c r="A1569" s="5">
        <v>42751</v>
      </c>
      <c r="B1569" s="6">
        <v>175.92699999999999</v>
      </c>
    </row>
    <row r="1570" spans="1:2" x14ac:dyDescent="0.4">
      <c r="A1570" s="5">
        <v>42748</v>
      </c>
      <c r="B1570" s="6">
        <v>175.89859999999999</v>
      </c>
    </row>
    <row r="1571" spans="1:2" x14ac:dyDescent="0.4">
      <c r="A1571" s="5">
        <v>42747</v>
      </c>
      <c r="B1571" s="6">
        <v>175.83690000000001</v>
      </c>
    </row>
    <row r="1572" spans="1:2" x14ac:dyDescent="0.4">
      <c r="A1572" s="5">
        <v>42746</v>
      </c>
      <c r="B1572" s="6">
        <v>175.7809</v>
      </c>
    </row>
    <row r="1573" spans="1:2" x14ac:dyDescent="0.4">
      <c r="A1573" s="5">
        <v>42745</v>
      </c>
      <c r="B1573" s="6">
        <v>175.80940000000001</v>
      </c>
    </row>
    <row r="1574" spans="1:2" x14ac:dyDescent="0.4">
      <c r="A1574" s="5">
        <v>42744</v>
      </c>
      <c r="B1574" s="6">
        <v>175.61750000000001</v>
      </c>
    </row>
    <row r="1575" spans="1:2" x14ac:dyDescent="0.4">
      <c r="A1575" s="5">
        <v>42741</v>
      </c>
      <c r="B1575" s="6">
        <v>175.50810000000001</v>
      </c>
    </row>
    <row r="1576" spans="1:2" x14ac:dyDescent="0.4">
      <c r="A1576" s="5">
        <v>42740</v>
      </c>
      <c r="B1576" s="6">
        <v>175.40940000000001</v>
      </c>
    </row>
    <row r="1577" spans="1:2" x14ac:dyDescent="0.4">
      <c r="A1577" s="5">
        <v>42739</v>
      </c>
      <c r="B1577" s="6">
        <v>175.53880000000001</v>
      </c>
    </row>
    <row r="1578" spans="1:2" x14ac:dyDescent="0.4">
      <c r="A1578" s="5">
        <v>42738</v>
      </c>
      <c r="B1578" s="6">
        <v>175.62870000000001</v>
      </c>
    </row>
    <row r="1579" spans="1:2" x14ac:dyDescent="0.4">
      <c r="A1579" s="5">
        <v>42734</v>
      </c>
      <c r="B1579" s="6">
        <v>175.59460000000001</v>
      </c>
    </row>
    <row r="1580" spans="1:2" x14ac:dyDescent="0.4">
      <c r="A1580" s="5">
        <v>42733</v>
      </c>
      <c r="B1580" s="6">
        <v>175.20179999999999</v>
      </c>
    </row>
    <row r="1581" spans="1:2" x14ac:dyDescent="0.4">
      <c r="A1581" s="5">
        <v>42732</v>
      </c>
      <c r="B1581" s="6">
        <v>174.96639999999999</v>
      </c>
    </row>
    <row r="1582" spans="1:2" x14ac:dyDescent="0.4">
      <c r="A1582" s="5">
        <v>42731</v>
      </c>
      <c r="B1582" s="6">
        <v>174.95859999999999</v>
      </c>
    </row>
    <row r="1583" spans="1:2" x14ac:dyDescent="0.4">
      <c r="A1583" s="5">
        <v>42730</v>
      </c>
      <c r="B1583" s="6">
        <v>174.90960000000001</v>
      </c>
    </row>
    <row r="1584" spans="1:2" x14ac:dyDescent="0.4">
      <c r="A1584" s="5">
        <v>42727</v>
      </c>
      <c r="B1584" s="6">
        <v>174.66120000000001</v>
      </c>
    </row>
    <row r="1585" spans="1:2" x14ac:dyDescent="0.4">
      <c r="A1585" s="5">
        <v>42726</v>
      </c>
      <c r="B1585" s="6">
        <v>174.28739999999999</v>
      </c>
    </row>
    <row r="1586" spans="1:2" x14ac:dyDescent="0.4">
      <c r="A1586" s="5">
        <v>42725</v>
      </c>
      <c r="B1586" s="6">
        <v>173.85589999999999</v>
      </c>
    </row>
    <row r="1587" spans="1:2" x14ac:dyDescent="0.4">
      <c r="A1587" s="5">
        <v>42724</v>
      </c>
      <c r="B1587" s="6">
        <v>173.62389999999999</v>
      </c>
    </row>
    <row r="1588" spans="1:2" x14ac:dyDescent="0.4">
      <c r="A1588" s="5">
        <v>42723</v>
      </c>
      <c r="B1588" s="6">
        <v>174.07159999999999</v>
      </c>
    </row>
    <row r="1589" spans="1:2" x14ac:dyDescent="0.4">
      <c r="A1589" s="5">
        <v>42720</v>
      </c>
      <c r="B1589" s="6">
        <v>174.44929999999999</v>
      </c>
    </row>
    <row r="1590" spans="1:2" x14ac:dyDescent="0.4">
      <c r="A1590" s="5">
        <v>42719</v>
      </c>
      <c r="B1590" s="6">
        <v>174.64150000000001</v>
      </c>
    </row>
    <row r="1591" spans="1:2" x14ac:dyDescent="0.4">
      <c r="A1591" s="5">
        <v>42718</v>
      </c>
      <c r="B1591" s="6">
        <v>175.9247</v>
      </c>
    </row>
    <row r="1592" spans="1:2" x14ac:dyDescent="0.4">
      <c r="A1592" s="5">
        <v>42717</v>
      </c>
      <c r="B1592" s="6">
        <v>176.31649999999999</v>
      </c>
    </row>
    <row r="1593" spans="1:2" x14ac:dyDescent="0.4">
      <c r="A1593" s="5">
        <v>42716</v>
      </c>
      <c r="B1593" s="6">
        <v>176.79499999999999</v>
      </c>
    </row>
    <row r="1594" spans="1:2" x14ac:dyDescent="0.4">
      <c r="A1594" s="5">
        <v>42713</v>
      </c>
      <c r="B1594" s="6">
        <v>177.0334</v>
      </c>
    </row>
    <row r="1595" spans="1:2" x14ac:dyDescent="0.4">
      <c r="A1595" s="5">
        <v>42712</v>
      </c>
      <c r="B1595" s="6">
        <v>177.01750000000001</v>
      </c>
    </row>
    <row r="1596" spans="1:2" x14ac:dyDescent="0.4">
      <c r="A1596" s="5">
        <v>42711</v>
      </c>
      <c r="B1596" s="6">
        <v>176.9444</v>
      </c>
    </row>
    <row r="1597" spans="1:2" x14ac:dyDescent="0.4">
      <c r="A1597" s="5">
        <v>42710</v>
      </c>
      <c r="B1597" s="6">
        <v>177.25630000000001</v>
      </c>
    </row>
    <row r="1598" spans="1:2" x14ac:dyDescent="0.4">
      <c r="A1598" s="5">
        <v>42709</v>
      </c>
      <c r="B1598" s="6">
        <v>177.65530000000001</v>
      </c>
    </row>
    <row r="1599" spans="1:2" x14ac:dyDescent="0.4">
      <c r="A1599" s="5">
        <v>42706</v>
      </c>
      <c r="B1599" s="6">
        <v>177.70820000000001</v>
      </c>
    </row>
    <row r="1600" spans="1:2" x14ac:dyDescent="0.4">
      <c r="A1600" s="5">
        <v>42705</v>
      </c>
      <c r="B1600" s="6">
        <v>178.02350000000001</v>
      </c>
    </row>
    <row r="1601" spans="1:2" x14ac:dyDescent="0.4">
      <c r="A1601" s="5">
        <v>42704</v>
      </c>
      <c r="B1601" s="6">
        <v>178.29069999999999</v>
      </c>
    </row>
    <row r="1602" spans="1:2" x14ac:dyDescent="0.4">
      <c r="A1602" s="5">
        <v>42703</v>
      </c>
      <c r="B1602" s="6">
        <v>178.62870000000001</v>
      </c>
    </row>
    <row r="1603" spans="1:2" x14ac:dyDescent="0.4">
      <c r="A1603" s="5">
        <v>42702</v>
      </c>
      <c r="B1603" s="6">
        <v>178.74189999999999</v>
      </c>
    </row>
    <row r="1604" spans="1:2" x14ac:dyDescent="0.4">
      <c r="A1604" s="5">
        <v>42699</v>
      </c>
      <c r="B1604" s="6">
        <v>178.69829999999999</v>
      </c>
    </row>
    <row r="1605" spans="1:2" x14ac:dyDescent="0.4">
      <c r="A1605" s="5">
        <v>42698</v>
      </c>
      <c r="B1605" s="6">
        <v>178.72829999999999</v>
      </c>
    </row>
    <row r="1606" spans="1:2" x14ac:dyDescent="0.4">
      <c r="A1606" s="5">
        <v>42697</v>
      </c>
      <c r="B1606" s="6">
        <v>178.65710000000001</v>
      </c>
    </row>
    <row r="1607" spans="1:2" x14ac:dyDescent="0.4">
      <c r="A1607" s="5">
        <v>42696</v>
      </c>
      <c r="B1607" s="6">
        <v>178.59979999999999</v>
      </c>
    </row>
    <row r="1608" spans="1:2" x14ac:dyDescent="0.4">
      <c r="A1608" s="5">
        <v>42695</v>
      </c>
      <c r="B1608" s="6">
        <v>178.55449999999999</v>
      </c>
    </row>
    <row r="1609" spans="1:2" x14ac:dyDescent="0.4">
      <c r="A1609" s="5">
        <v>42692</v>
      </c>
      <c r="B1609" s="6">
        <v>178.5181</v>
      </c>
    </row>
    <row r="1610" spans="1:2" x14ac:dyDescent="0.4">
      <c r="A1610" s="5">
        <v>42691</v>
      </c>
      <c r="B1610" s="6">
        <v>178.70070000000001</v>
      </c>
    </row>
    <row r="1611" spans="1:2" x14ac:dyDescent="0.4">
      <c r="A1611" s="5">
        <v>42690</v>
      </c>
      <c r="B1611" s="6">
        <v>178.90129999999999</v>
      </c>
    </row>
    <row r="1612" spans="1:2" x14ac:dyDescent="0.4">
      <c r="A1612" s="5">
        <v>42689</v>
      </c>
      <c r="B1612" s="6">
        <v>179.0521</v>
      </c>
    </row>
    <row r="1613" spans="1:2" x14ac:dyDescent="0.4">
      <c r="A1613" s="5">
        <v>42688</v>
      </c>
      <c r="B1613" s="6">
        <v>179.2859</v>
      </c>
    </row>
    <row r="1614" spans="1:2" x14ac:dyDescent="0.4">
      <c r="A1614" s="5">
        <v>42685</v>
      </c>
      <c r="B1614" s="6">
        <v>179.40860000000001</v>
      </c>
    </row>
    <row r="1615" spans="1:2" x14ac:dyDescent="0.4">
      <c r="A1615" s="5">
        <v>42684</v>
      </c>
      <c r="B1615" s="6">
        <v>179.54490000000001</v>
      </c>
    </row>
    <row r="1616" spans="1:2" x14ac:dyDescent="0.4">
      <c r="A1616" s="5">
        <v>42683</v>
      </c>
      <c r="B1616" s="6">
        <v>179.6327</v>
      </c>
    </row>
    <row r="1617" spans="1:2" x14ac:dyDescent="0.4">
      <c r="A1617" s="5">
        <v>42682</v>
      </c>
      <c r="B1617" s="6">
        <v>179.6619</v>
      </c>
    </row>
    <row r="1618" spans="1:2" x14ac:dyDescent="0.4">
      <c r="A1618" s="5">
        <v>42681</v>
      </c>
      <c r="B1618" s="6">
        <v>179.73820000000001</v>
      </c>
    </row>
    <row r="1619" spans="1:2" x14ac:dyDescent="0.4">
      <c r="A1619" s="5">
        <v>42678</v>
      </c>
      <c r="B1619" s="6">
        <v>179.7371</v>
      </c>
    </row>
    <row r="1620" spans="1:2" x14ac:dyDescent="0.4">
      <c r="A1620" s="5">
        <v>42677</v>
      </c>
      <c r="B1620" s="6">
        <v>179.72900000000001</v>
      </c>
    </row>
    <row r="1621" spans="1:2" x14ac:dyDescent="0.4">
      <c r="A1621" s="5">
        <v>42676</v>
      </c>
      <c r="B1621" s="6">
        <v>179.69300000000001</v>
      </c>
    </row>
    <row r="1622" spans="1:2" x14ac:dyDescent="0.4">
      <c r="A1622" s="5">
        <v>42675</v>
      </c>
      <c r="B1622" s="6">
        <v>179.65870000000001</v>
      </c>
    </row>
    <row r="1623" spans="1:2" x14ac:dyDescent="0.4">
      <c r="A1623" s="5">
        <v>42674</v>
      </c>
      <c r="B1623" s="6">
        <v>179.73150000000001</v>
      </c>
    </row>
    <row r="1624" spans="1:2" x14ac:dyDescent="0.4">
      <c r="A1624" s="5">
        <v>42671</v>
      </c>
      <c r="B1624" s="6">
        <v>179.77160000000001</v>
      </c>
    </row>
    <row r="1625" spans="1:2" x14ac:dyDescent="0.4">
      <c r="A1625" s="5">
        <v>42670</v>
      </c>
      <c r="B1625" s="6">
        <v>179.70249999999999</v>
      </c>
    </row>
    <row r="1626" spans="1:2" x14ac:dyDescent="0.4">
      <c r="A1626" s="5">
        <v>42669</v>
      </c>
      <c r="B1626" s="6">
        <v>179.74369999999999</v>
      </c>
    </row>
    <row r="1627" spans="1:2" x14ac:dyDescent="0.4">
      <c r="A1627" s="5">
        <v>42668</v>
      </c>
      <c r="B1627" s="6">
        <v>179.9093</v>
      </c>
    </row>
    <row r="1628" spans="1:2" x14ac:dyDescent="0.4">
      <c r="A1628" s="5">
        <v>42667</v>
      </c>
      <c r="B1628" s="6">
        <v>179.97139999999999</v>
      </c>
    </row>
    <row r="1629" spans="1:2" x14ac:dyDescent="0.4">
      <c r="A1629" s="5">
        <v>42664</v>
      </c>
      <c r="B1629" s="6">
        <v>179.9529</v>
      </c>
    </row>
    <row r="1630" spans="1:2" x14ac:dyDescent="0.4">
      <c r="A1630" s="5">
        <v>42663</v>
      </c>
      <c r="B1630" s="6">
        <v>179.87029999999999</v>
      </c>
    </row>
    <row r="1631" spans="1:2" x14ac:dyDescent="0.4">
      <c r="A1631" s="5">
        <v>42662</v>
      </c>
      <c r="B1631" s="6">
        <v>179.6627</v>
      </c>
    </row>
    <row r="1632" spans="1:2" x14ac:dyDescent="0.4">
      <c r="A1632" s="5">
        <v>42661</v>
      </c>
      <c r="B1632" s="6">
        <v>179.57830000000001</v>
      </c>
    </row>
    <row r="1633" spans="1:2" x14ac:dyDescent="0.4">
      <c r="A1633" s="5">
        <v>42660</v>
      </c>
      <c r="B1633" s="6">
        <v>179.5359</v>
      </c>
    </row>
    <row r="1634" spans="1:2" x14ac:dyDescent="0.4">
      <c r="A1634" s="5">
        <v>42657</v>
      </c>
      <c r="B1634" s="6">
        <v>179.4169</v>
      </c>
    </row>
    <row r="1635" spans="1:2" x14ac:dyDescent="0.4">
      <c r="A1635" s="5">
        <v>42656</v>
      </c>
      <c r="B1635" s="6">
        <v>179.29</v>
      </c>
    </row>
    <row r="1636" spans="1:2" x14ac:dyDescent="0.4">
      <c r="A1636" s="5">
        <v>42655</v>
      </c>
      <c r="B1636" s="6">
        <v>179.255</v>
      </c>
    </row>
    <row r="1637" spans="1:2" x14ac:dyDescent="0.4">
      <c r="A1637" s="5">
        <v>42654</v>
      </c>
      <c r="B1637" s="6">
        <v>179.2775</v>
      </c>
    </row>
    <row r="1638" spans="1:2" x14ac:dyDescent="0.4">
      <c r="A1638" s="5">
        <v>42653</v>
      </c>
      <c r="B1638" s="6">
        <v>179.19300000000001</v>
      </c>
    </row>
    <row r="1639" spans="1:2" x14ac:dyDescent="0.4">
      <c r="A1639" s="5">
        <v>42643</v>
      </c>
      <c r="B1639" s="6">
        <v>178.79310000000001</v>
      </c>
    </row>
    <row r="1640" spans="1:2" x14ac:dyDescent="0.4">
      <c r="A1640" s="5">
        <v>42642</v>
      </c>
      <c r="B1640" s="6">
        <v>178.74430000000001</v>
      </c>
    </row>
    <row r="1641" spans="1:2" x14ac:dyDescent="0.4">
      <c r="A1641" s="5">
        <v>42641</v>
      </c>
      <c r="B1641" s="6">
        <v>178.70189999999999</v>
      </c>
    </row>
    <row r="1642" spans="1:2" x14ac:dyDescent="0.4">
      <c r="A1642" s="5">
        <v>42640</v>
      </c>
      <c r="B1642" s="6">
        <v>178.69499999999999</v>
      </c>
    </row>
    <row r="1643" spans="1:2" x14ac:dyDescent="0.4">
      <c r="A1643" s="5">
        <v>42639</v>
      </c>
      <c r="B1643" s="6">
        <v>178.65530000000001</v>
      </c>
    </row>
    <row r="1644" spans="1:2" x14ac:dyDescent="0.4">
      <c r="A1644" s="5">
        <v>42636</v>
      </c>
      <c r="B1644" s="6">
        <v>178.4914</v>
      </c>
    </row>
    <row r="1645" spans="1:2" x14ac:dyDescent="0.4">
      <c r="A1645" s="5">
        <v>42635</v>
      </c>
      <c r="B1645" s="6">
        <v>178.38220000000001</v>
      </c>
    </row>
    <row r="1646" spans="1:2" x14ac:dyDescent="0.4">
      <c r="A1646" s="5">
        <v>42634</v>
      </c>
      <c r="B1646" s="6">
        <v>178.30340000000001</v>
      </c>
    </row>
    <row r="1647" spans="1:2" x14ac:dyDescent="0.4">
      <c r="A1647" s="5">
        <v>42633</v>
      </c>
      <c r="B1647" s="6">
        <v>178.28749999999999</v>
      </c>
    </row>
    <row r="1648" spans="1:2" x14ac:dyDescent="0.4">
      <c r="A1648" s="5">
        <v>42632</v>
      </c>
      <c r="B1648" s="6">
        <v>178.21889999999999</v>
      </c>
    </row>
    <row r="1649" spans="1:2" x14ac:dyDescent="0.4">
      <c r="A1649" s="5">
        <v>42627</v>
      </c>
      <c r="B1649" s="6">
        <v>178.0891</v>
      </c>
    </row>
    <row r="1650" spans="1:2" x14ac:dyDescent="0.4">
      <c r="A1650" s="5">
        <v>42626</v>
      </c>
      <c r="B1650" s="6">
        <v>178.01669999999999</v>
      </c>
    </row>
    <row r="1651" spans="1:2" x14ac:dyDescent="0.4">
      <c r="A1651" s="5">
        <v>42625</v>
      </c>
      <c r="B1651" s="6">
        <v>177.96549999999999</v>
      </c>
    </row>
    <row r="1652" spans="1:2" x14ac:dyDescent="0.4">
      <c r="A1652" s="5">
        <v>42622</v>
      </c>
      <c r="B1652" s="6">
        <v>177.99189999999999</v>
      </c>
    </row>
    <row r="1653" spans="1:2" x14ac:dyDescent="0.4">
      <c r="A1653" s="5">
        <v>42621</v>
      </c>
      <c r="B1653" s="6">
        <v>177.9247</v>
      </c>
    </row>
    <row r="1654" spans="1:2" x14ac:dyDescent="0.4">
      <c r="A1654" s="5">
        <v>42620</v>
      </c>
      <c r="B1654" s="6">
        <v>177.88030000000001</v>
      </c>
    </row>
    <row r="1655" spans="1:2" x14ac:dyDescent="0.4">
      <c r="A1655" s="5">
        <v>42619</v>
      </c>
      <c r="B1655" s="6">
        <v>177.8997</v>
      </c>
    </row>
    <row r="1656" spans="1:2" x14ac:dyDescent="0.4">
      <c r="A1656" s="5">
        <v>42618</v>
      </c>
      <c r="B1656" s="6">
        <v>177.91749999999999</v>
      </c>
    </row>
    <row r="1657" spans="1:2" x14ac:dyDescent="0.4">
      <c r="A1657" s="5">
        <v>42615</v>
      </c>
      <c r="B1657" s="6">
        <v>177.9186</v>
      </c>
    </row>
    <row r="1658" spans="1:2" x14ac:dyDescent="0.4">
      <c r="A1658" s="5">
        <v>42614</v>
      </c>
      <c r="B1658" s="6">
        <v>177.85230000000001</v>
      </c>
    </row>
    <row r="1659" spans="1:2" x14ac:dyDescent="0.4">
      <c r="A1659" s="5">
        <v>42613</v>
      </c>
      <c r="B1659" s="6">
        <v>177.84530000000001</v>
      </c>
    </row>
    <row r="1660" spans="1:2" x14ac:dyDescent="0.4">
      <c r="A1660" s="5">
        <v>42612</v>
      </c>
      <c r="B1660" s="6">
        <v>177.87540000000001</v>
      </c>
    </row>
    <row r="1661" spans="1:2" x14ac:dyDescent="0.4">
      <c r="A1661" s="5">
        <v>42611</v>
      </c>
      <c r="B1661" s="6">
        <v>177.9522</v>
      </c>
    </row>
    <row r="1662" spans="1:2" x14ac:dyDescent="0.4">
      <c r="A1662" s="5">
        <v>42608</v>
      </c>
      <c r="B1662" s="6">
        <v>177.8777</v>
      </c>
    </row>
    <row r="1663" spans="1:2" x14ac:dyDescent="0.4">
      <c r="A1663" s="5">
        <v>42607</v>
      </c>
      <c r="B1663" s="6">
        <v>177.87690000000001</v>
      </c>
    </row>
    <row r="1664" spans="1:2" x14ac:dyDescent="0.4">
      <c r="A1664" s="5">
        <v>42606</v>
      </c>
      <c r="B1664" s="6">
        <v>177.86109999999999</v>
      </c>
    </row>
    <row r="1665" spans="1:2" x14ac:dyDescent="0.4">
      <c r="A1665" s="5">
        <v>42605</v>
      </c>
      <c r="B1665" s="6">
        <v>178.00069999999999</v>
      </c>
    </row>
    <row r="1666" spans="1:2" x14ac:dyDescent="0.4">
      <c r="A1666" s="5">
        <v>42604</v>
      </c>
      <c r="B1666" s="6">
        <v>177.9863</v>
      </c>
    </row>
    <row r="1667" spans="1:2" x14ac:dyDescent="0.4">
      <c r="A1667" s="5">
        <v>42601</v>
      </c>
      <c r="B1667" s="6">
        <v>177.98660000000001</v>
      </c>
    </row>
    <row r="1668" spans="1:2" x14ac:dyDescent="0.4">
      <c r="A1668" s="5">
        <v>42600</v>
      </c>
      <c r="B1668" s="6">
        <v>178.0376</v>
      </c>
    </row>
    <row r="1669" spans="1:2" x14ac:dyDescent="0.4">
      <c r="A1669" s="5">
        <v>42599</v>
      </c>
      <c r="B1669" s="6">
        <v>178.04759999999999</v>
      </c>
    </row>
    <row r="1670" spans="1:2" x14ac:dyDescent="0.4">
      <c r="A1670" s="5">
        <v>42598</v>
      </c>
      <c r="B1670" s="6">
        <v>178.17830000000001</v>
      </c>
    </row>
    <row r="1671" spans="1:2" x14ac:dyDescent="0.4">
      <c r="A1671" s="5">
        <v>42597</v>
      </c>
      <c r="B1671" s="6">
        <v>178.10720000000001</v>
      </c>
    </row>
    <row r="1672" spans="1:2" x14ac:dyDescent="0.4">
      <c r="A1672" s="5">
        <v>42594</v>
      </c>
      <c r="B1672" s="6">
        <v>177.81450000000001</v>
      </c>
    </row>
    <row r="1673" spans="1:2" x14ac:dyDescent="0.4">
      <c r="A1673" s="5">
        <v>42593</v>
      </c>
      <c r="B1673" s="6">
        <v>177.7167</v>
      </c>
    </row>
    <row r="1674" spans="1:2" x14ac:dyDescent="0.4">
      <c r="A1674" s="5">
        <v>42592</v>
      </c>
      <c r="B1674" s="6">
        <v>177.6003</v>
      </c>
    </row>
    <row r="1675" spans="1:2" x14ac:dyDescent="0.4">
      <c r="A1675" s="5">
        <v>42591</v>
      </c>
      <c r="B1675" s="6">
        <v>177.39230000000001</v>
      </c>
    </row>
    <row r="1676" spans="1:2" x14ac:dyDescent="0.4">
      <c r="A1676" s="5">
        <v>42590</v>
      </c>
      <c r="B1676" s="6">
        <v>177.23859999999999</v>
      </c>
    </row>
    <row r="1677" spans="1:2" x14ac:dyDescent="0.4">
      <c r="A1677" s="5">
        <v>42587</v>
      </c>
      <c r="B1677" s="6">
        <v>177.0727</v>
      </c>
    </row>
    <row r="1678" spans="1:2" x14ac:dyDescent="0.4">
      <c r="A1678" s="5">
        <v>42586</v>
      </c>
      <c r="B1678" s="6">
        <v>176.97730000000001</v>
      </c>
    </row>
    <row r="1679" spans="1:2" x14ac:dyDescent="0.4">
      <c r="A1679" s="5">
        <v>42585</v>
      </c>
      <c r="B1679" s="6">
        <v>176.91380000000001</v>
      </c>
    </row>
    <row r="1680" spans="1:2" x14ac:dyDescent="0.4">
      <c r="A1680" s="5">
        <v>42584</v>
      </c>
      <c r="B1680" s="6">
        <v>176.82599999999999</v>
      </c>
    </row>
    <row r="1681" spans="1:2" x14ac:dyDescent="0.4">
      <c r="A1681" s="5">
        <v>42583</v>
      </c>
      <c r="B1681" s="6">
        <v>176.767</v>
      </c>
    </row>
    <row r="1682" spans="1:2" x14ac:dyDescent="0.4">
      <c r="A1682" s="5">
        <v>42580</v>
      </c>
      <c r="B1682" s="6">
        <v>176.65610000000001</v>
      </c>
    </row>
    <row r="1683" spans="1:2" x14ac:dyDescent="0.4">
      <c r="A1683" s="5">
        <v>42579</v>
      </c>
      <c r="B1683" s="6">
        <v>176.56829999999999</v>
      </c>
    </row>
    <row r="1684" spans="1:2" x14ac:dyDescent="0.4">
      <c r="A1684" s="5">
        <v>42578</v>
      </c>
      <c r="B1684" s="6">
        <v>176.44710000000001</v>
      </c>
    </row>
    <row r="1685" spans="1:2" x14ac:dyDescent="0.4">
      <c r="A1685" s="5">
        <v>42577</v>
      </c>
      <c r="B1685" s="6">
        <v>176.40950000000001</v>
      </c>
    </row>
    <row r="1686" spans="1:2" x14ac:dyDescent="0.4">
      <c r="A1686" s="5">
        <v>42576</v>
      </c>
      <c r="B1686" s="6">
        <v>176.3973</v>
      </c>
    </row>
    <row r="1687" spans="1:2" x14ac:dyDescent="0.4">
      <c r="A1687" s="5">
        <v>42573</v>
      </c>
      <c r="B1687" s="6">
        <v>176.3758</v>
      </c>
    </row>
    <row r="1688" spans="1:2" x14ac:dyDescent="0.4">
      <c r="A1688" s="5">
        <v>42572</v>
      </c>
      <c r="B1688" s="6">
        <v>176.29259999999999</v>
      </c>
    </row>
    <row r="1689" spans="1:2" x14ac:dyDescent="0.4">
      <c r="A1689" s="5">
        <v>42571</v>
      </c>
      <c r="B1689" s="6">
        <v>176.04069999999999</v>
      </c>
    </row>
    <row r="1690" spans="1:2" x14ac:dyDescent="0.4">
      <c r="A1690" s="5">
        <v>42570</v>
      </c>
      <c r="B1690" s="6">
        <v>175.9014</v>
      </c>
    </row>
    <row r="1691" spans="1:2" x14ac:dyDescent="0.4">
      <c r="A1691" s="5">
        <v>42569</v>
      </c>
      <c r="B1691" s="6">
        <v>175.8143</v>
      </c>
    </row>
    <row r="1692" spans="1:2" x14ac:dyDescent="0.4">
      <c r="A1692" s="5">
        <v>42566</v>
      </c>
      <c r="B1692" s="6">
        <v>175.74109999999999</v>
      </c>
    </row>
    <row r="1693" spans="1:2" x14ac:dyDescent="0.4">
      <c r="A1693" s="5">
        <v>42565</v>
      </c>
      <c r="B1693" s="6">
        <v>175.6815</v>
      </c>
    </row>
    <row r="1694" spans="1:2" x14ac:dyDescent="0.4">
      <c r="A1694" s="5">
        <v>42564</v>
      </c>
      <c r="B1694" s="6">
        <v>175.6728</v>
      </c>
    </row>
    <row r="1695" spans="1:2" x14ac:dyDescent="0.4">
      <c r="A1695" s="5">
        <v>42563</v>
      </c>
      <c r="B1695" s="6">
        <v>175.68350000000001</v>
      </c>
    </row>
    <row r="1696" spans="1:2" x14ac:dyDescent="0.4">
      <c r="A1696" s="5">
        <v>42562</v>
      </c>
      <c r="B1696" s="6">
        <v>175.6651</v>
      </c>
    </row>
    <row r="1697" spans="1:2" x14ac:dyDescent="0.4">
      <c r="A1697" s="5">
        <v>42559</v>
      </c>
      <c r="B1697" s="6">
        <v>175.55279999999999</v>
      </c>
    </row>
    <row r="1698" spans="1:2" x14ac:dyDescent="0.4">
      <c r="A1698" s="5">
        <v>42558</v>
      </c>
      <c r="B1698" s="6">
        <v>175.3817</v>
      </c>
    </row>
    <row r="1699" spans="1:2" x14ac:dyDescent="0.4">
      <c r="A1699" s="5">
        <v>42557</v>
      </c>
      <c r="B1699" s="6">
        <v>175.2604</v>
      </c>
    </row>
    <row r="1700" spans="1:2" x14ac:dyDescent="0.4">
      <c r="A1700" s="5">
        <v>42556</v>
      </c>
      <c r="B1700" s="6">
        <v>175.22110000000001</v>
      </c>
    </row>
    <row r="1701" spans="1:2" x14ac:dyDescent="0.4">
      <c r="A1701" s="5">
        <v>42555</v>
      </c>
      <c r="B1701" s="6">
        <v>175.2364</v>
      </c>
    </row>
    <row r="1702" spans="1:2" x14ac:dyDescent="0.4">
      <c r="A1702" s="5">
        <v>42552</v>
      </c>
      <c r="B1702" s="6">
        <v>175.0839</v>
      </c>
    </row>
    <row r="1703" spans="1:2" x14ac:dyDescent="0.4">
      <c r="A1703" s="5">
        <v>42551</v>
      </c>
      <c r="B1703" s="6">
        <v>174.946</v>
      </c>
    </row>
    <row r="1704" spans="1:2" x14ac:dyDescent="0.4">
      <c r="A1704" s="5">
        <v>42550</v>
      </c>
      <c r="B1704" s="6">
        <v>174.93940000000001</v>
      </c>
    </row>
    <row r="1705" spans="1:2" x14ac:dyDescent="0.4">
      <c r="A1705" s="5">
        <v>42549</v>
      </c>
      <c r="B1705" s="6">
        <v>175.0164</v>
      </c>
    </row>
    <row r="1706" spans="1:2" x14ac:dyDescent="0.4">
      <c r="A1706" s="5">
        <v>42548</v>
      </c>
      <c r="B1706" s="6">
        <v>174.95009999999999</v>
      </c>
    </row>
    <row r="1707" spans="1:2" x14ac:dyDescent="0.4">
      <c r="A1707" s="5">
        <v>42545</v>
      </c>
      <c r="B1707" s="6">
        <v>174.6104</v>
      </c>
    </row>
    <row r="1708" spans="1:2" x14ac:dyDescent="0.4">
      <c r="A1708" s="5">
        <v>42544</v>
      </c>
      <c r="B1708" s="6">
        <v>174.50040000000001</v>
      </c>
    </row>
    <row r="1709" spans="1:2" x14ac:dyDescent="0.4">
      <c r="A1709" s="5">
        <v>42543</v>
      </c>
      <c r="B1709" s="6">
        <v>174.45410000000001</v>
      </c>
    </row>
    <row r="1710" spans="1:2" x14ac:dyDescent="0.4">
      <c r="A1710" s="5">
        <v>42542</v>
      </c>
      <c r="B1710" s="6">
        <v>174.3828</v>
      </c>
    </row>
    <row r="1711" spans="1:2" x14ac:dyDescent="0.4">
      <c r="A1711" s="5">
        <v>42541</v>
      </c>
      <c r="B1711" s="6">
        <v>174.37860000000001</v>
      </c>
    </row>
    <row r="1712" spans="1:2" x14ac:dyDescent="0.4">
      <c r="A1712" s="5">
        <v>42538</v>
      </c>
      <c r="B1712" s="6">
        <v>174.29679999999999</v>
      </c>
    </row>
    <row r="1713" spans="1:2" x14ac:dyDescent="0.4">
      <c r="A1713" s="5">
        <v>42537</v>
      </c>
      <c r="B1713" s="6">
        <v>174.2423</v>
      </c>
    </row>
    <row r="1714" spans="1:2" x14ac:dyDescent="0.4">
      <c r="A1714" s="5">
        <v>42536</v>
      </c>
      <c r="B1714" s="6">
        <v>174.11869999999999</v>
      </c>
    </row>
    <row r="1715" spans="1:2" x14ac:dyDescent="0.4">
      <c r="A1715" s="5">
        <v>42535</v>
      </c>
      <c r="B1715" s="6">
        <v>174.05879999999999</v>
      </c>
    </row>
    <row r="1716" spans="1:2" x14ac:dyDescent="0.4">
      <c r="A1716" s="5">
        <v>42534</v>
      </c>
      <c r="B1716" s="6">
        <v>173.92939999999999</v>
      </c>
    </row>
    <row r="1717" spans="1:2" x14ac:dyDescent="0.4">
      <c r="A1717" s="5">
        <v>42529</v>
      </c>
      <c r="B1717" s="6">
        <v>173.82810000000001</v>
      </c>
    </row>
    <row r="1718" spans="1:2" x14ac:dyDescent="0.4">
      <c r="A1718" s="5">
        <v>42528</v>
      </c>
      <c r="B1718" s="6">
        <v>173.80549999999999</v>
      </c>
    </row>
    <row r="1719" spans="1:2" x14ac:dyDescent="0.4">
      <c r="A1719" s="5">
        <v>42527</v>
      </c>
      <c r="B1719" s="6">
        <v>173.76</v>
      </c>
    </row>
    <row r="1720" spans="1:2" x14ac:dyDescent="0.4">
      <c r="A1720" s="5">
        <v>42524</v>
      </c>
      <c r="B1720" s="6">
        <v>173.66749999999999</v>
      </c>
    </row>
    <row r="1721" spans="1:2" x14ac:dyDescent="0.4">
      <c r="A1721" s="5">
        <v>42523</v>
      </c>
      <c r="B1721" s="6">
        <v>173.68209999999999</v>
      </c>
    </row>
    <row r="1722" spans="1:2" x14ac:dyDescent="0.4">
      <c r="A1722" s="5">
        <v>42522</v>
      </c>
      <c r="B1722" s="6">
        <v>173.71879999999999</v>
      </c>
    </row>
    <row r="1723" spans="1:2" x14ac:dyDescent="0.4">
      <c r="A1723" s="5">
        <v>42521</v>
      </c>
      <c r="B1723" s="6">
        <v>173.69759999999999</v>
      </c>
    </row>
    <row r="1724" spans="1:2" x14ac:dyDescent="0.4">
      <c r="A1724" s="5">
        <v>42520</v>
      </c>
      <c r="B1724" s="6">
        <v>173.7268</v>
      </c>
    </row>
    <row r="1725" spans="1:2" x14ac:dyDescent="0.4">
      <c r="A1725" s="5">
        <v>42517</v>
      </c>
      <c r="B1725" s="6">
        <v>173.69649999999999</v>
      </c>
    </row>
    <row r="1726" spans="1:2" x14ac:dyDescent="0.4">
      <c r="A1726" s="5">
        <v>42516</v>
      </c>
      <c r="B1726" s="6">
        <v>173.6763</v>
      </c>
    </row>
    <row r="1727" spans="1:2" x14ac:dyDescent="0.4">
      <c r="A1727" s="5">
        <v>42515</v>
      </c>
      <c r="B1727" s="6">
        <v>173.6703</v>
      </c>
    </row>
    <row r="1728" spans="1:2" x14ac:dyDescent="0.4">
      <c r="A1728" s="5">
        <v>42514</v>
      </c>
      <c r="B1728" s="6">
        <v>173.6575</v>
      </c>
    </row>
    <row r="1729" spans="1:2" x14ac:dyDescent="0.4">
      <c r="A1729" s="5">
        <v>42513</v>
      </c>
      <c r="B1729" s="6">
        <v>173.63210000000001</v>
      </c>
    </row>
    <row r="1730" spans="1:2" x14ac:dyDescent="0.4">
      <c r="A1730" s="5">
        <v>42510</v>
      </c>
      <c r="B1730" s="6">
        <v>173.59200000000001</v>
      </c>
    </row>
    <row r="1731" spans="1:2" x14ac:dyDescent="0.4">
      <c r="A1731" s="5">
        <v>42509</v>
      </c>
      <c r="B1731" s="6">
        <v>173.5746</v>
      </c>
    </row>
    <row r="1732" spans="1:2" x14ac:dyDescent="0.4">
      <c r="A1732" s="5">
        <v>42508</v>
      </c>
      <c r="B1732" s="6">
        <v>173.649</v>
      </c>
    </row>
    <row r="1733" spans="1:2" x14ac:dyDescent="0.4">
      <c r="A1733" s="5">
        <v>42507</v>
      </c>
      <c r="B1733" s="6">
        <v>173.73840000000001</v>
      </c>
    </row>
    <row r="1734" spans="1:2" x14ac:dyDescent="0.4">
      <c r="A1734" s="5">
        <v>42506</v>
      </c>
      <c r="B1734" s="6">
        <v>173.7765</v>
      </c>
    </row>
    <row r="1735" spans="1:2" x14ac:dyDescent="0.4">
      <c r="A1735" s="5">
        <v>42503</v>
      </c>
      <c r="B1735" s="6">
        <v>173.76669999999999</v>
      </c>
    </row>
    <row r="1736" spans="1:2" x14ac:dyDescent="0.4">
      <c r="A1736" s="5">
        <v>42502</v>
      </c>
      <c r="B1736" s="6">
        <v>173.6627</v>
      </c>
    </row>
    <row r="1737" spans="1:2" x14ac:dyDescent="0.4">
      <c r="A1737" s="5">
        <v>42501</v>
      </c>
      <c r="B1737" s="6">
        <v>173.55889999999999</v>
      </c>
    </row>
    <row r="1738" spans="1:2" x14ac:dyDescent="0.4">
      <c r="A1738" s="5">
        <v>42500</v>
      </c>
      <c r="B1738" s="6">
        <v>173.51499999999999</v>
      </c>
    </row>
    <row r="1739" spans="1:2" x14ac:dyDescent="0.4">
      <c r="A1739" s="5">
        <v>42499</v>
      </c>
      <c r="B1739" s="6">
        <v>173.3124</v>
      </c>
    </row>
    <row r="1740" spans="1:2" x14ac:dyDescent="0.4">
      <c r="A1740" s="5">
        <v>42496</v>
      </c>
      <c r="B1740" s="6">
        <v>173.21190000000001</v>
      </c>
    </row>
    <row r="1741" spans="1:2" x14ac:dyDescent="0.4">
      <c r="A1741" s="5">
        <v>42495</v>
      </c>
      <c r="B1741" s="6">
        <v>173.1917</v>
      </c>
    </row>
    <row r="1742" spans="1:2" x14ac:dyDescent="0.4">
      <c r="A1742" s="5">
        <v>42494</v>
      </c>
      <c r="B1742" s="6">
        <v>173.2148</v>
      </c>
    </row>
    <row r="1743" spans="1:2" x14ac:dyDescent="0.4">
      <c r="A1743" s="5">
        <v>42493</v>
      </c>
      <c r="B1743" s="6">
        <v>173.19470000000001</v>
      </c>
    </row>
    <row r="1744" spans="1:2" x14ac:dyDescent="0.4">
      <c r="A1744" s="5">
        <v>42489</v>
      </c>
      <c r="B1744" s="6">
        <v>173.01499999999999</v>
      </c>
    </row>
    <row r="1745" spans="1:2" x14ac:dyDescent="0.4">
      <c r="A1745" s="5">
        <v>42488</v>
      </c>
      <c r="B1745" s="6">
        <v>172.9665</v>
      </c>
    </row>
    <row r="1746" spans="1:2" x14ac:dyDescent="0.4">
      <c r="A1746" s="5">
        <v>42487</v>
      </c>
      <c r="B1746" s="6">
        <v>172.8254</v>
      </c>
    </row>
    <row r="1747" spans="1:2" x14ac:dyDescent="0.4">
      <c r="A1747" s="5">
        <v>42486</v>
      </c>
      <c r="B1747" s="6">
        <v>172.81870000000001</v>
      </c>
    </row>
    <row r="1748" spans="1:2" x14ac:dyDescent="0.4">
      <c r="A1748" s="5">
        <v>42485</v>
      </c>
      <c r="B1748" s="6">
        <v>173.08609999999999</v>
      </c>
    </row>
    <row r="1749" spans="1:2" x14ac:dyDescent="0.4">
      <c r="A1749" s="5">
        <v>42482</v>
      </c>
      <c r="B1749" s="6">
        <v>173.26730000000001</v>
      </c>
    </row>
    <row r="1750" spans="1:2" x14ac:dyDescent="0.4">
      <c r="A1750" s="5">
        <v>42481</v>
      </c>
      <c r="B1750" s="6">
        <v>173.39750000000001</v>
      </c>
    </row>
    <row r="1751" spans="1:2" x14ac:dyDescent="0.4">
      <c r="A1751" s="5">
        <v>42480</v>
      </c>
      <c r="B1751" s="6">
        <v>173.595</v>
      </c>
    </row>
    <row r="1752" spans="1:2" x14ac:dyDescent="0.4">
      <c r="A1752" s="5">
        <v>42479</v>
      </c>
      <c r="B1752" s="6">
        <v>173.7688</v>
      </c>
    </row>
    <row r="1753" spans="1:2" x14ac:dyDescent="0.4">
      <c r="A1753" s="5">
        <v>42478</v>
      </c>
      <c r="B1753" s="6">
        <v>173.7774</v>
      </c>
    </row>
    <row r="1754" spans="1:2" x14ac:dyDescent="0.4">
      <c r="A1754" s="5">
        <v>42475</v>
      </c>
      <c r="B1754" s="6">
        <v>173.66929999999999</v>
      </c>
    </row>
    <row r="1755" spans="1:2" x14ac:dyDescent="0.4">
      <c r="A1755" s="5">
        <v>42474</v>
      </c>
      <c r="B1755" s="6">
        <v>173.7466</v>
      </c>
    </row>
    <row r="1756" spans="1:2" x14ac:dyDescent="0.4">
      <c r="A1756" s="5">
        <v>42473</v>
      </c>
      <c r="B1756" s="6">
        <v>174.0573</v>
      </c>
    </row>
    <row r="1757" spans="1:2" x14ac:dyDescent="0.4">
      <c r="A1757" s="5">
        <v>42472</v>
      </c>
      <c r="B1757" s="6">
        <v>174.185</v>
      </c>
    </row>
    <row r="1758" spans="1:2" x14ac:dyDescent="0.4">
      <c r="A1758" s="5">
        <v>42471</v>
      </c>
      <c r="B1758" s="6">
        <v>174.2679</v>
      </c>
    </row>
    <row r="1759" spans="1:2" x14ac:dyDescent="0.4">
      <c r="A1759" s="5">
        <v>42468</v>
      </c>
      <c r="B1759" s="6">
        <v>174.21680000000001</v>
      </c>
    </row>
    <row r="1760" spans="1:2" x14ac:dyDescent="0.4">
      <c r="A1760" s="5">
        <v>42467</v>
      </c>
      <c r="B1760" s="6">
        <v>174.28989999999999</v>
      </c>
    </row>
    <row r="1761" spans="1:2" x14ac:dyDescent="0.4">
      <c r="A1761" s="5">
        <v>42466</v>
      </c>
      <c r="B1761" s="6">
        <v>174.33519999999999</v>
      </c>
    </row>
    <row r="1762" spans="1:2" x14ac:dyDescent="0.4">
      <c r="A1762" s="5">
        <v>42465</v>
      </c>
      <c r="B1762" s="6">
        <v>174.41419999999999</v>
      </c>
    </row>
    <row r="1763" spans="1:2" x14ac:dyDescent="0.4">
      <c r="A1763" s="5">
        <v>42461</v>
      </c>
      <c r="B1763" s="6">
        <v>174.31010000000001</v>
      </c>
    </row>
    <row r="1764" spans="1:2" x14ac:dyDescent="0.4">
      <c r="A1764" s="5">
        <v>42460</v>
      </c>
      <c r="B1764" s="6">
        <v>174.31190000000001</v>
      </c>
    </row>
    <row r="1765" spans="1:2" x14ac:dyDescent="0.4">
      <c r="A1765" s="5">
        <v>42459</v>
      </c>
      <c r="B1765" s="6">
        <v>174.29750000000001</v>
      </c>
    </row>
    <row r="1766" spans="1:2" x14ac:dyDescent="0.4">
      <c r="A1766" s="5">
        <v>42458</v>
      </c>
      <c r="B1766" s="6">
        <v>174.2176</v>
      </c>
    </row>
    <row r="1767" spans="1:2" x14ac:dyDescent="0.4">
      <c r="A1767" s="5">
        <v>42457</v>
      </c>
      <c r="B1767" s="6">
        <v>174.20599999999999</v>
      </c>
    </row>
    <row r="1768" spans="1:2" x14ac:dyDescent="0.4">
      <c r="A1768" s="5">
        <v>42454</v>
      </c>
      <c r="B1768" s="6">
        <v>174.26589999999999</v>
      </c>
    </row>
    <row r="1769" spans="1:2" x14ac:dyDescent="0.4">
      <c r="A1769" s="5">
        <v>42453</v>
      </c>
      <c r="B1769" s="6">
        <v>174.24870000000001</v>
      </c>
    </row>
    <row r="1770" spans="1:2" x14ac:dyDescent="0.4">
      <c r="A1770" s="5">
        <v>42452</v>
      </c>
      <c r="B1770" s="6">
        <v>174.18969999999999</v>
      </c>
    </row>
    <row r="1771" spans="1:2" x14ac:dyDescent="0.4">
      <c r="A1771" s="5">
        <v>42451</v>
      </c>
      <c r="B1771" s="6">
        <v>174.1285</v>
      </c>
    </row>
    <row r="1772" spans="1:2" x14ac:dyDescent="0.4">
      <c r="A1772" s="5">
        <v>42450</v>
      </c>
      <c r="B1772" s="6">
        <v>174.14779999999999</v>
      </c>
    </row>
    <row r="1773" spans="1:2" x14ac:dyDescent="0.4">
      <c r="A1773" s="5">
        <v>42447</v>
      </c>
      <c r="B1773" s="6">
        <v>174.12549999999999</v>
      </c>
    </row>
    <row r="1774" spans="1:2" x14ac:dyDescent="0.4">
      <c r="A1774" s="5">
        <v>42446</v>
      </c>
      <c r="B1774" s="6">
        <v>174.08539999999999</v>
      </c>
    </row>
    <row r="1775" spans="1:2" x14ac:dyDescent="0.4">
      <c r="A1775" s="5">
        <v>42445</v>
      </c>
      <c r="B1775" s="6">
        <v>174.00200000000001</v>
      </c>
    </row>
    <row r="1776" spans="1:2" x14ac:dyDescent="0.4">
      <c r="A1776" s="5">
        <v>42444</v>
      </c>
      <c r="B1776" s="6">
        <v>173.85290000000001</v>
      </c>
    </row>
    <row r="1777" spans="1:2" x14ac:dyDescent="0.4">
      <c r="A1777" s="5">
        <v>42443</v>
      </c>
      <c r="B1777" s="6">
        <v>173.79849999999999</v>
      </c>
    </row>
    <row r="1778" spans="1:2" x14ac:dyDescent="0.4">
      <c r="A1778" s="5">
        <v>42440</v>
      </c>
      <c r="B1778" s="6">
        <v>173.70050000000001</v>
      </c>
    </row>
    <row r="1779" spans="1:2" x14ac:dyDescent="0.4">
      <c r="A1779" s="5">
        <v>42439</v>
      </c>
      <c r="B1779" s="6">
        <v>173.583</v>
      </c>
    </row>
    <row r="1780" spans="1:2" x14ac:dyDescent="0.4">
      <c r="A1780" s="5">
        <v>42438</v>
      </c>
      <c r="B1780" s="6">
        <v>173.392</v>
      </c>
    </row>
    <row r="1781" spans="1:2" x14ac:dyDescent="0.4">
      <c r="A1781" s="5">
        <v>42437</v>
      </c>
      <c r="B1781" s="6">
        <v>173.2705</v>
      </c>
    </row>
    <row r="1782" spans="1:2" x14ac:dyDescent="0.4">
      <c r="A1782" s="5">
        <v>42436</v>
      </c>
      <c r="B1782" s="6">
        <v>173.37219999999999</v>
      </c>
    </row>
    <row r="1783" spans="1:2" x14ac:dyDescent="0.4">
      <c r="A1783" s="5">
        <v>42433</v>
      </c>
      <c r="B1783" s="6">
        <v>173.33090000000001</v>
      </c>
    </row>
    <row r="1784" spans="1:2" x14ac:dyDescent="0.4">
      <c r="A1784" s="5">
        <v>42432</v>
      </c>
      <c r="B1784" s="6">
        <v>173.29</v>
      </c>
    </row>
    <row r="1785" spans="1:2" x14ac:dyDescent="0.4">
      <c r="A1785" s="5">
        <v>42431</v>
      </c>
      <c r="B1785" s="6">
        <v>173.22120000000001</v>
      </c>
    </row>
    <row r="1786" spans="1:2" x14ac:dyDescent="0.4">
      <c r="A1786" s="5">
        <v>42430</v>
      </c>
      <c r="B1786" s="6">
        <v>173.214</v>
      </c>
    </row>
    <row r="1787" spans="1:2" x14ac:dyDescent="0.4">
      <c r="A1787" s="5">
        <v>42429</v>
      </c>
      <c r="B1787" s="6">
        <v>173.11199999999999</v>
      </c>
    </row>
    <row r="1788" spans="1:2" x14ac:dyDescent="0.4">
      <c r="A1788" s="5">
        <v>42426</v>
      </c>
      <c r="B1788" s="6">
        <v>173.03129999999999</v>
      </c>
    </row>
    <row r="1789" spans="1:2" x14ac:dyDescent="0.4">
      <c r="A1789" s="5">
        <v>42425</v>
      </c>
      <c r="B1789" s="6">
        <v>173.06299999999999</v>
      </c>
    </row>
    <row r="1790" spans="1:2" x14ac:dyDescent="0.4">
      <c r="A1790" s="5">
        <v>42424</v>
      </c>
      <c r="B1790" s="6">
        <v>173.0736</v>
      </c>
    </row>
    <row r="1791" spans="1:2" x14ac:dyDescent="0.4">
      <c r="A1791" s="5">
        <v>42423</v>
      </c>
      <c r="B1791" s="6">
        <v>173.05879999999999</v>
      </c>
    </row>
    <row r="1792" spans="1:2" x14ac:dyDescent="0.4">
      <c r="A1792" s="5">
        <v>42422</v>
      </c>
      <c r="B1792" s="6">
        <v>173.03579999999999</v>
      </c>
    </row>
    <row r="1793" spans="1:2" x14ac:dyDescent="0.4">
      <c r="A1793" s="5">
        <v>42419</v>
      </c>
      <c r="B1793" s="6">
        <v>172.98</v>
      </c>
    </row>
    <row r="1794" spans="1:2" x14ac:dyDescent="0.4">
      <c r="A1794" s="5">
        <v>42418</v>
      </c>
      <c r="B1794" s="6">
        <v>172.8639</v>
      </c>
    </row>
    <row r="1795" spans="1:2" x14ac:dyDescent="0.4">
      <c r="A1795" s="5">
        <v>42417</v>
      </c>
      <c r="B1795" s="6">
        <v>172.85120000000001</v>
      </c>
    </row>
    <row r="1796" spans="1:2" x14ac:dyDescent="0.4">
      <c r="A1796" s="5">
        <v>42416</v>
      </c>
      <c r="B1796" s="6">
        <v>172.8674</v>
      </c>
    </row>
    <row r="1797" spans="1:2" x14ac:dyDescent="0.4">
      <c r="A1797" s="5">
        <v>42415</v>
      </c>
      <c r="B1797" s="6">
        <v>172.9083</v>
      </c>
    </row>
    <row r="1798" spans="1:2" x14ac:dyDescent="0.4">
      <c r="A1798" s="5">
        <v>42405</v>
      </c>
      <c r="B1798" s="6">
        <v>172.55179999999999</v>
      </c>
    </row>
    <row r="1799" spans="1:2" x14ac:dyDescent="0.4">
      <c r="A1799" s="5">
        <v>42404</v>
      </c>
      <c r="B1799" s="6">
        <v>172.53100000000001</v>
      </c>
    </row>
    <row r="1800" spans="1:2" x14ac:dyDescent="0.4">
      <c r="A1800" s="5">
        <v>42403</v>
      </c>
      <c r="B1800" s="6">
        <v>172.47049999999999</v>
      </c>
    </row>
    <row r="1801" spans="1:2" x14ac:dyDescent="0.4">
      <c r="A1801" s="5">
        <v>42402</v>
      </c>
      <c r="B1801" s="6">
        <v>172.59460000000001</v>
      </c>
    </row>
    <row r="1802" spans="1:2" x14ac:dyDescent="0.4">
      <c r="A1802" s="5">
        <v>42401</v>
      </c>
      <c r="B1802" s="6">
        <v>172.5916</v>
      </c>
    </row>
    <row r="1803" spans="1:2" x14ac:dyDescent="0.4">
      <c r="A1803" s="5">
        <v>42398</v>
      </c>
      <c r="B1803" s="6">
        <v>172.53309999999999</v>
      </c>
    </row>
    <row r="1804" spans="1:2" x14ac:dyDescent="0.4">
      <c r="A1804" s="5">
        <v>42397</v>
      </c>
      <c r="B1804" s="6">
        <v>172.3604</v>
      </c>
    </row>
    <row r="1805" spans="1:2" x14ac:dyDescent="0.4">
      <c r="A1805" s="5">
        <v>42396</v>
      </c>
      <c r="B1805" s="6">
        <v>172.49299999999999</v>
      </c>
    </row>
    <row r="1806" spans="1:2" x14ac:dyDescent="0.4">
      <c r="A1806" s="5">
        <v>42395</v>
      </c>
      <c r="B1806" s="6">
        <v>172.6609</v>
      </c>
    </row>
    <row r="1807" spans="1:2" x14ac:dyDescent="0.4">
      <c r="A1807" s="5">
        <v>42394</v>
      </c>
      <c r="B1807" s="6">
        <v>172.7937</v>
      </c>
    </row>
    <row r="1808" spans="1:2" x14ac:dyDescent="0.4">
      <c r="A1808" s="5">
        <v>42391</v>
      </c>
      <c r="B1808" s="6">
        <v>172.93639999999999</v>
      </c>
    </row>
    <row r="1809" spans="1:2" x14ac:dyDescent="0.4">
      <c r="A1809" s="5">
        <v>42390</v>
      </c>
      <c r="B1809" s="6">
        <v>172.77590000000001</v>
      </c>
    </row>
    <row r="1810" spans="1:2" x14ac:dyDescent="0.4">
      <c r="A1810" s="5">
        <v>42389</v>
      </c>
      <c r="B1810" s="6">
        <v>172.7979</v>
      </c>
    </row>
    <row r="1811" spans="1:2" x14ac:dyDescent="0.4">
      <c r="A1811" s="5">
        <v>42388</v>
      </c>
      <c r="B1811" s="6">
        <v>172.928</v>
      </c>
    </row>
    <row r="1812" spans="1:2" x14ac:dyDescent="0.4">
      <c r="A1812" s="5">
        <v>42387</v>
      </c>
      <c r="B1812" s="6">
        <v>172.96170000000001</v>
      </c>
    </row>
    <row r="1813" spans="1:2" x14ac:dyDescent="0.4">
      <c r="A1813" s="5">
        <v>42384</v>
      </c>
      <c r="B1813" s="6">
        <v>173.00579999999999</v>
      </c>
    </row>
    <row r="1814" spans="1:2" x14ac:dyDescent="0.4">
      <c r="A1814" s="5">
        <v>42383</v>
      </c>
      <c r="B1814" s="6">
        <v>173.08029999999999</v>
      </c>
    </row>
    <row r="1815" spans="1:2" x14ac:dyDescent="0.4">
      <c r="A1815" s="5">
        <v>42382</v>
      </c>
      <c r="B1815" s="6">
        <v>172.90289999999999</v>
      </c>
    </row>
    <row r="1816" spans="1:2" x14ac:dyDescent="0.4">
      <c r="A1816" s="5">
        <v>42381</v>
      </c>
      <c r="B1816" s="6">
        <v>172.5985</v>
      </c>
    </row>
    <row r="1817" spans="1:2" x14ac:dyDescent="0.4">
      <c r="A1817" s="5">
        <v>42380</v>
      </c>
      <c r="B1817" s="6">
        <v>172.3733</v>
      </c>
    </row>
    <row r="1818" spans="1:2" x14ac:dyDescent="0.4">
      <c r="A1818" s="5">
        <v>42377</v>
      </c>
      <c r="B1818" s="6">
        <v>172.255</v>
      </c>
    </row>
    <row r="1819" spans="1:2" x14ac:dyDescent="0.4">
      <c r="A1819" s="5">
        <v>42376</v>
      </c>
      <c r="B1819" s="6">
        <v>172.14099999999999</v>
      </c>
    </row>
    <row r="1820" spans="1:2" x14ac:dyDescent="0.4">
      <c r="A1820" s="5">
        <v>42375</v>
      </c>
      <c r="B1820" s="6">
        <v>171.9151</v>
      </c>
    </row>
    <row r="1821" spans="1:2" x14ac:dyDescent="0.4">
      <c r="A1821" s="5">
        <v>42374</v>
      </c>
      <c r="B1821" s="6">
        <v>171.8758</v>
      </c>
    </row>
    <row r="1822" spans="1:2" x14ac:dyDescent="0.4">
      <c r="A1822" s="5">
        <v>42373</v>
      </c>
      <c r="B1822" s="6">
        <v>172.06649999999999</v>
      </c>
    </row>
    <row r="1823" spans="1:2" x14ac:dyDescent="0.4">
      <c r="A1823" s="5">
        <v>42369</v>
      </c>
      <c r="B1823" s="6">
        <v>172.14940000000001</v>
      </c>
    </row>
    <row r="1824" spans="1:2" x14ac:dyDescent="0.4">
      <c r="A1824" s="5">
        <v>42368</v>
      </c>
      <c r="B1824" s="6">
        <v>172.2389</v>
      </c>
    </row>
    <row r="1825" spans="1:2" x14ac:dyDescent="0.4">
      <c r="A1825" s="5">
        <v>42367</v>
      </c>
      <c r="B1825" s="6">
        <v>172.18459999999999</v>
      </c>
    </row>
    <row r="1826" spans="1:2" x14ac:dyDescent="0.4">
      <c r="A1826" s="5">
        <v>42366</v>
      </c>
      <c r="B1826" s="6">
        <v>172.107</v>
      </c>
    </row>
    <row r="1827" spans="1:2" x14ac:dyDescent="0.4">
      <c r="A1827" s="5">
        <v>42363</v>
      </c>
      <c r="B1827" s="6">
        <v>171.8938</v>
      </c>
    </row>
    <row r="1828" spans="1:2" x14ac:dyDescent="0.4">
      <c r="A1828" s="5">
        <v>42362</v>
      </c>
      <c r="B1828" s="6">
        <v>171.6053</v>
      </c>
    </row>
    <row r="1829" spans="1:2" x14ac:dyDescent="0.4">
      <c r="A1829" s="5">
        <v>42361</v>
      </c>
      <c r="B1829" s="6">
        <v>171.43899999999999</v>
      </c>
    </row>
    <row r="1830" spans="1:2" x14ac:dyDescent="0.4">
      <c r="A1830" s="5">
        <v>42360</v>
      </c>
      <c r="B1830" s="6">
        <v>171.3877</v>
      </c>
    </row>
    <row r="1831" spans="1:2" x14ac:dyDescent="0.4">
      <c r="A1831" s="5">
        <v>42359</v>
      </c>
      <c r="B1831" s="6">
        <v>171.05240000000001</v>
      </c>
    </row>
    <row r="1832" spans="1:2" x14ac:dyDescent="0.4">
      <c r="A1832" s="5">
        <v>42356</v>
      </c>
      <c r="B1832" s="6">
        <v>170.75139999999999</v>
      </c>
    </row>
    <row r="1833" spans="1:2" x14ac:dyDescent="0.4">
      <c r="A1833" s="5">
        <v>42355</v>
      </c>
      <c r="B1833" s="6">
        <v>170.5924</v>
      </c>
    </row>
    <row r="1834" spans="1:2" x14ac:dyDescent="0.4">
      <c r="A1834" s="5">
        <v>42354</v>
      </c>
      <c r="B1834" s="6">
        <v>170.52189999999999</v>
      </c>
    </row>
    <row r="1835" spans="1:2" x14ac:dyDescent="0.4">
      <c r="A1835" s="5">
        <v>42353</v>
      </c>
      <c r="B1835" s="6">
        <v>170.4196</v>
      </c>
    </row>
    <row r="1836" spans="1:2" x14ac:dyDescent="0.4">
      <c r="A1836" s="5">
        <v>42352</v>
      </c>
      <c r="B1836" s="6">
        <v>170.41589999999999</v>
      </c>
    </row>
    <row r="1837" spans="1:2" x14ac:dyDescent="0.4">
      <c r="A1837" s="5">
        <v>42349</v>
      </c>
      <c r="B1837" s="6">
        <v>170.40010000000001</v>
      </c>
    </row>
    <row r="1838" spans="1:2" x14ac:dyDescent="0.4">
      <c r="A1838" s="5">
        <v>42348</v>
      </c>
      <c r="B1838" s="6">
        <v>170.3296</v>
      </c>
    </row>
    <row r="1839" spans="1:2" x14ac:dyDescent="0.4">
      <c r="A1839" s="5">
        <v>42347</v>
      </c>
      <c r="B1839" s="6">
        <v>170.1524</v>
      </c>
    </row>
    <row r="1840" spans="1:2" x14ac:dyDescent="0.4">
      <c r="A1840" s="5">
        <v>42346</v>
      </c>
      <c r="B1840" s="6">
        <v>170.1696</v>
      </c>
    </row>
    <row r="1841" spans="1:2" x14ac:dyDescent="0.4">
      <c r="A1841" s="5">
        <v>42345</v>
      </c>
      <c r="B1841" s="6">
        <v>170.0197</v>
      </c>
    </row>
    <row r="1842" spans="1:2" x14ac:dyDescent="0.4">
      <c r="A1842" s="5">
        <v>42342</v>
      </c>
      <c r="B1842" s="6">
        <v>169.8869</v>
      </c>
    </row>
    <row r="1843" spans="1:2" x14ac:dyDescent="0.4">
      <c r="A1843" s="5">
        <v>42341</v>
      </c>
      <c r="B1843" s="6">
        <v>169.7176</v>
      </c>
    </row>
    <row r="1844" spans="1:2" x14ac:dyDescent="0.4">
      <c r="A1844" s="5">
        <v>42340</v>
      </c>
      <c r="B1844" s="6">
        <v>169.62299999999999</v>
      </c>
    </row>
    <row r="1845" spans="1:2" x14ac:dyDescent="0.4">
      <c r="A1845" s="5">
        <v>42339</v>
      </c>
      <c r="B1845" s="6">
        <v>169.57919999999999</v>
      </c>
    </row>
    <row r="1846" spans="1:2" x14ac:dyDescent="0.4">
      <c r="A1846" s="5">
        <v>42338</v>
      </c>
      <c r="B1846" s="6">
        <v>169.4462</v>
      </c>
    </row>
    <row r="1847" spans="1:2" x14ac:dyDescent="0.4">
      <c r="A1847" s="5">
        <v>42335</v>
      </c>
      <c r="B1847" s="6">
        <v>169.31710000000001</v>
      </c>
    </row>
    <row r="1848" spans="1:2" x14ac:dyDescent="0.4">
      <c r="A1848" s="5">
        <v>42334</v>
      </c>
      <c r="B1848" s="6">
        <v>169.25489999999999</v>
      </c>
    </row>
    <row r="1849" spans="1:2" x14ac:dyDescent="0.4">
      <c r="A1849" s="5">
        <v>42333</v>
      </c>
      <c r="B1849" s="6">
        <v>169.17179999999999</v>
      </c>
    </row>
    <row r="1850" spans="1:2" x14ac:dyDescent="0.4">
      <c r="A1850" s="5">
        <v>42332</v>
      </c>
      <c r="B1850" s="6">
        <v>169.01259999999999</v>
      </c>
    </row>
    <row r="1851" spans="1:2" x14ac:dyDescent="0.4">
      <c r="A1851" s="5">
        <v>42331</v>
      </c>
      <c r="B1851" s="6">
        <v>169.0018</v>
      </c>
    </row>
    <row r="1852" spans="1:2" x14ac:dyDescent="0.4">
      <c r="A1852" s="5">
        <v>42328</v>
      </c>
      <c r="B1852" s="6">
        <v>168.90549999999999</v>
      </c>
    </row>
    <row r="1853" spans="1:2" x14ac:dyDescent="0.4">
      <c r="A1853" s="5">
        <v>42327</v>
      </c>
      <c r="B1853" s="6">
        <v>168.85820000000001</v>
      </c>
    </row>
    <row r="1854" spans="1:2" x14ac:dyDescent="0.4">
      <c r="A1854" s="5">
        <v>42326</v>
      </c>
      <c r="B1854" s="6">
        <v>168.95509999999999</v>
      </c>
    </row>
    <row r="1855" spans="1:2" x14ac:dyDescent="0.4">
      <c r="A1855" s="5">
        <v>42325</v>
      </c>
      <c r="B1855" s="6">
        <v>168.92830000000001</v>
      </c>
    </row>
    <row r="1856" spans="1:2" x14ac:dyDescent="0.4">
      <c r="A1856" s="5">
        <v>42324</v>
      </c>
      <c r="B1856" s="6">
        <v>168.9084</v>
      </c>
    </row>
    <row r="1857" spans="1:2" x14ac:dyDescent="0.4">
      <c r="A1857" s="5">
        <v>42321</v>
      </c>
      <c r="B1857" s="6">
        <v>168.90450000000001</v>
      </c>
    </row>
    <row r="1858" spans="1:2" x14ac:dyDescent="0.4">
      <c r="A1858" s="5">
        <v>42320</v>
      </c>
      <c r="B1858" s="6">
        <v>168.8109</v>
      </c>
    </row>
    <row r="1859" spans="1:2" x14ac:dyDescent="0.4">
      <c r="A1859" s="5">
        <v>42319</v>
      </c>
      <c r="B1859" s="6">
        <v>168.72880000000001</v>
      </c>
    </row>
    <row r="1860" spans="1:2" x14ac:dyDescent="0.4">
      <c r="A1860" s="5">
        <v>42318</v>
      </c>
      <c r="B1860" s="6">
        <v>168.60550000000001</v>
      </c>
    </row>
    <row r="1861" spans="1:2" x14ac:dyDescent="0.4">
      <c r="A1861" s="5">
        <v>42317</v>
      </c>
      <c r="B1861" s="6">
        <v>168.98650000000001</v>
      </c>
    </row>
    <row r="1862" spans="1:2" x14ac:dyDescent="0.4">
      <c r="A1862" s="5">
        <v>42314</v>
      </c>
      <c r="B1862" s="6">
        <v>169.1902</v>
      </c>
    </row>
    <row r="1863" spans="1:2" x14ac:dyDescent="0.4">
      <c r="A1863" s="5">
        <v>42313</v>
      </c>
      <c r="B1863" s="6">
        <v>169.15049999999999</v>
      </c>
    </row>
    <row r="1864" spans="1:2" x14ac:dyDescent="0.4">
      <c r="A1864" s="5">
        <v>42312</v>
      </c>
      <c r="B1864" s="6">
        <v>169.34710000000001</v>
      </c>
    </row>
    <row r="1865" spans="1:2" x14ac:dyDescent="0.4">
      <c r="A1865" s="5">
        <v>42311</v>
      </c>
      <c r="B1865" s="6">
        <v>169.46870000000001</v>
      </c>
    </row>
    <row r="1866" spans="1:2" x14ac:dyDescent="0.4">
      <c r="A1866" s="5">
        <v>42310</v>
      </c>
      <c r="B1866" s="6">
        <v>169.47900000000001</v>
      </c>
    </row>
    <row r="1867" spans="1:2" x14ac:dyDescent="0.4">
      <c r="A1867" s="5">
        <v>42307</v>
      </c>
      <c r="B1867" s="6">
        <v>169.46360000000001</v>
      </c>
    </row>
    <row r="1868" spans="1:2" x14ac:dyDescent="0.4">
      <c r="A1868" s="5">
        <v>42306</v>
      </c>
      <c r="B1868" s="6">
        <v>169.49600000000001</v>
      </c>
    </row>
    <row r="1869" spans="1:2" x14ac:dyDescent="0.4">
      <c r="A1869" s="5">
        <v>42305</v>
      </c>
      <c r="B1869" s="6">
        <v>169.5472</v>
      </c>
    </row>
    <row r="1870" spans="1:2" x14ac:dyDescent="0.4">
      <c r="A1870" s="5">
        <v>42304</v>
      </c>
      <c r="B1870" s="6">
        <v>169.35300000000001</v>
      </c>
    </row>
    <row r="1871" spans="1:2" x14ac:dyDescent="0.4">
      <c r="A1871" s="5">
        <v>42303</v>
      </c>
      <c r="B1871" s="6">
        <v>169.07810000000001</v>
      </c>
    </row>
    <row r="1872" spans="1:2" x14ac:dyDescent="0.4">
      <c r="A1872" s="5">
        <v>42300</v>
      </c>
      <c r="B1872" s="6">
        <v>168.88319999999999</v>
      </c>
    </row>
    <row r="1873" spans="1:2" x14ac:dyDescent="0.4">
      <c r="A1873" s="5">
        <v>42299</v>
      </c>
      <c r="B1873" s="6">
        <v>168.75040000000001</v>
      </c>
    </row>
    <row r="1874" spans="1:2" x14ac:dyDescent="0.4">
      <c r="A1874" s="5">
        <v>42298</v>
      </c>
      <c r="B1874" s="6">
        <v>168.70099999999999</v>
      </c>
    </row>
    <row r="1875" spans="1:2" x14ac:dyDescent="0.4">
      <c r="A1875" s="5">
        <v>42297</v>
      </c>
      <c r="B1875" s="6">
        <v>168.57</v>
      </c>
    </row>
    <row r="1876" spans="1:2" x14ac:dyDescent="0.4">
      <c r="A1876" s="5">
        <v>42296</v>
      </c>
      <c r="B1876" s="6">
        <v>168.44059999999999</v>
      </c>
    </row>
    <row r="1877" spans="1:2" x14ac:dyDescent="0.4">
      <c r="A1877" s="5">
        <v>42293</v>
      </c>
      <c r="B1877" s="6">
        <v>168.42310000000001</v>
      </c>
    </row>
    <row r="1878" spans="1:2" x14ac:dyDescent="0.4">
      <c r="A1878" s="5">
        <v>42292</v>
      </c>
      <c r="B1878" s="6">
        <v>168.49619999999999</v>
      </c>
    </row>
    <row r="1879" spans="1:2" x14ac:dyDescent="0.4">
      <c r="A1879" s="5">
        <v>42291</v>
      </c>
      <c r="B1879" s="6">
        <v>168.41739999999999</v>
      </c>
    </row>
    <row r="1880" spans="1:2" x14ac:dyDescent="0.4">
      <c r="A1880" s="5">
        <v>42290</v>
      </c>
      <c r="B1880" s="6">
        <v>168.13980000000001</v>
      </c>
    </row>
    <row r="1881" spans="1:2" x14ac:dyDescent="0.4">
      <c r="A1881" s="5">
        <v>42289</v>
      </c>
      <c r="B1881" s="6">
        <v>168.0685</v>
      </c>
    </row>
    <row r="1882" spans="1:2" x14ac:dyDescent="0.4">
      <c r="A1882" s="5">
        <v>42286</v>
      </c>
      <c r="B1882" s="6">
        <v>167.8321</v>
      </c>
    </row>
    <row r="1883" spans="1:2" x14ac:dyDescent="0.4">
      <c r="A1883" s="5">
        <v>42285</v>
      </c>
      <c r="B1883" s="6">
        <v>167.6893</v>
      </c>
    </row>
    <row r="1884" spans="1:2" x14ac:dyDescent="0.4">
      <c r="A1884" s="5">
        <v>42277</v>
      </c>
      <c r="B1884" s="6">
        <v>167.53530000000001</v>
      </c>
    </row>
    <row r="1885" spans="1:2" x14ac:dyDescent="0.4">
      <c r="A1885" s="5">
        <v>42276</v>
      </c>
      <c r="B1885" s="6">
        <v>167.44049999999999</v>
      </c>
    </row>
    <row r="1886" spans="1:2" x14ac:dyDescent="0.4">
      <c r="A1886" s="5">
        <v>42275</v>
      </c>
      <c r="B1886" s="6">
        <v>167.34469999999999</v>
      </c>
    </row>
    <row r="1887" spans="1:2" x14ac:dyDescent="0.4">
      <c r="A1887" s="5">
        <v>42272</v>
      </c>
      <c r="B1887" s="6">
        <v>167.26320000000001</v>
      </c>
    </row>
    <row r="1888" spans="1:2" x14ac:dyDescent="0.4">
      <c r="A1888" s="5">
        <v>42271</v>
      </c>
      <c r="B1888" s="6">
        <v>167.22149999999999</v>
      </c>
    </row>
    <row r="1889" spans="1:2" x14ac:dyDescent="0.4">
      <c r="A1889" s="5">
        <v>42270</v>
      </c>
      <c r="B1889" s="6">
        <v>167.21459999999999</v>
      </c>
    </row>
    <row r="1890" spans="1:2" x14ac:dyDescent="0.4">
      <c r="A1890" s="5">
        <v>42269</v>
      </c>
      <c r="B1890" s="6">
        <v>167.2166</v>
      </c>
    </row>
    <row r="1891" spans="1:2" x14ac:dyDescent="0.4">
      <c r="A1891" s="5">
        <v>42268</v>
      </c>
      <c r="B1891" s="6">
        <v>167.29239999999999</v>
      </c>
    </row>
    <row r="1892" spans="1:2" x14ac:dyDescent="0.4">
      <c r="A1892" s="5">
        <v>42265</v>
      </c>
      <c r="B1892" s="6">
        <v>167.2509</v>
      </c>
    </row>
    <row r="1893" spans="1:2" x14ac:dyDescent="0.4">
      <c r="A1893" s="5">
        <v>42264</v>
      </c>
      <c r="B1893" s="6">
        <v>167.2353</v>
      </c>
    </row>
    <row r="1894" spans="1:2" x14ac:dyDescent="0.4">
      <c r="A1894" s="5">
        <v>42263</v>
      </c>
      <c r="B1894" s="6">
        <v>167.23439999999999</v>
      </c>
    </row>
    <row r="1895" spans="1:2" x14ac:dyDescent="0.4">
      <c r="A1895" s="5">
        <v>42262</v>
      </c>
      <c r="B1895" s="6">
        <v>167.1285</v>
      </c>
    </row>
    <row r="1896" spans="1:2" x14ac:dyDescent="0.4">
      <c r="A1896" s="5">
        <v>42261</v>
      </c>
      <c r="B1896" s="6">
        <v>167.10419999999999</v>
      </c>
    </row>
    <row r="1897" spans="1:2" x14ac:dyDescent="0.4">
      <c r="A1897" s="5">
        <v>42258</v>
      </c>
      <c r="B1897" s="6">
        <v>166.96420000000001</v>
      </c>
    </row>
    <row r="1898" spans="1:2" x14ac:dyDescent="0.4">
      <c r="A1898" s="5">
        <v>42257</v>
      </c>
      <c r="B1898" s="6">
        <v>166.91669999999999</v>
      </c>
    </row>
    <row r="1899" spans="1:2" x14ac:dyDescent="0.4">
      <c r="A1899" s="5">
        <v>42256</v>
      </c>
      <c r="B1899" s="6">
        <v>166.9357</v>
      </c>
    </row>
    <row r="1900" spans="1:2" x14ac:dyDescent="0.4">
      <c r="A1900" s="5">
        <v>42255</v>
      </c>
      <c r="B1900" s="6">
        <v>166.89760000000001</v>
      </c>
    </row>
    <row r="1901" spans="1:2" x14ac:dyDescent="0.4">
      <c r="A1901" s="5">
        <v>42254</v>
      </c>
      <c r="B1901" s="6">
        <v>167.03120000000001</v>
      </c>
    </row>
    <row r="1902" spans="1:2" x14ac:dyDescent="0.4">
      <c r="A1902" s="5">
        <v>42249</v>
      </c>
      <c r="B1902" s="6">
        <v>166.87479999999999</v>
      </c>
    </row>
    <row r="1903" spans="1:2" x14ac:dyDescent="0.4">
      <c r="A1903" s="5">
        <v>42248</v>
      </c>
      <c r="B1903" s="6">
        <v>166.85640000000001</v>
      </c>
    </row>
    <row r="1904" spans="1:2" x14ac:dyDescent="0.4">
      <c r="A1904" s="5">
        <v>42247</v>
      </c>
      <c r="B1904" s="6">
        <v>166.6258</v>
      </c>
    </row>
    <row r="1905" spans="1:2" x14ac:dyDescent="0.4">
      <c r="A1905" s="5">
        <v>42244</v>
      </c>
      <c r="B1905" s="6">
        <v>166.46960000000001</v>
      </c>
    </row>
    <row r="1906" spans="1:2" x14ac:dyDescent="0.4">
      <c r="A1906" s="5">
        <v>42243</v>
      </c>
      <c r="B1906" s="6">
        <v>166.35489999999999</v>
      </c>
    </row>
    <row r="1907" spans="1:2" x14ac:dyDescent="0.4">
      <c r="A1907" s="5">
        <v>42242</v>
      </c>
      <c r="B1907" s="6">
        <v>166.29499999999999</v>
      </c>
    </row>
    <row r="1908" spans="1:2" x14ac:dyDescent="0.4">
      <c r="A1908" s="5">
        <v>42241</v>
      </c>
      <c r="B1908" s="6">
        <v>166.17859999999999</v>
      </c>
    </row>
    <row r="1909" spans="1:2" x14ac:dyDescent="0.4">
      <c r="A1909" s="5">
        <v>42240</v>
      </c>
      <c r="B1909" s="6">
        <v>166.0198</v>
      </c>
    </row>
    <row r="1910" spans="1:2" x14ac:dyDescent="0.4">
      <c r="A1910" s="5">
        <v>42237</v>
      </c>
      <c r="B1910" s="6">
        <v>165.9297</v>
      </c>
    </row>
    <row r="1911" spans="1:2" x14ac:dyDescent="0.4">
      <c r="A1911" s="5">
        <v>42236</v>
      </c>
      <c r="B1911" s="6">
        <v>165.79900000000001</v>
      </c>
    </row>
    <row r="1912" spans="1:2" x14ac:dyDescent="0.4">
      <c r="A1912" s="5">
        <v>42235</v>
      </c>
      <c r="B1912" s="6">
        <v>165.7842</v>
      </c>
    </row>
    <row r="1913" spans="1:2" x14ac:dyDescent="0.4">
      <c r="A1913" s="5">
        <v>42234</v>
      </c>
      <c r="B1913" s="6">
        <v>165.7885</v>
      </c>
    </row>
    <row r="1914" spans="1:2" x14ac:dyDescent="0.4">
      <c r="A1914" s="5">
        <v>42233</v>
      </c>
      <c r="B1914" s="6">
        <v>165.77529999999999</v>
      </c>
    </row>
    <row r="1915" spans="1:2" x14ac:dyDescent="0.4">
      <c r="A1915" s="5">
        <v>42230</v>
      </c>
      <c r="B1915" s="6">
        <v>165.66990000000001</v>
      </c>
    </row>
    <row r="1916" spans="1:2" x14ac:dyDescent="0.4">
      <c r="A1916" s="5">
        <v>42229</v>
      </c>
      <c r="B1916" s="6">
        <v>165.54990000000001</v>
      </c>
    </row>
    <row r="1917" spans="1:2" x14ac:dyDescent="0.4">
      <c r="A1917" s="5">
        <v>42228</v>
      </c>
      <c r="B1917" s="6">
        <v>165.47059999999999</v>
      </c>
    </row>
    <row r="1918" spans="1:2" x14ac:dyDescent="0.4">
      <c r="A1918" s="5">
        <v>42227</v>
      </c>
      <c r="B1918" s="6">
        <v>165.69839999999999</v>
      </c>
    </row>
    <row r="1919" spans="1:2" x14ac:dyDescent="0.4">
      <c r="A1919" s="5">
        <v>42226</v>
      </c>
      <c r="B1919" s="6">
        <v>165.85050000000001</v>
      </c>
    </row>
    <row r="1920" spans="1:2" x14ac:dyDescent="0.4">
      <c r="A1920" s="5">
        <v>42223</v>
      </c>
      <c r="B1920" s="6">
        <v>165.71170000000001</v>
      </c>
    </row>
    <row r="1921" spans="1:2" x14ac:dyDescent="0.4">
      <c r="A1921" s="5">
        <v>42222</v>
      </c>
      <c r="B1921" s="6">
        <v>165.5677</v>
      </c>
    </row>
    <row r="1922" spans="1:2" x14ac:dyDescent="0.4">
      <c r="A1922" s="5">
        <v>42221</v>
      </c>
      <c r="B1922" s="6">
        <v>165.52770000000001</v>
      </c>
    </row>
    <row r="1923" spans="1:2" x14ac:dyDescent="0.4">
      <c r="A1923" s="5">
        <v>42220</v>
      </c>
      <c r="B1923" s="6">
        <v>165.3766</v>
      </c>
    </row>
    <row r="1924" spans="1:2" x14ac:dyDescent="0.4">
      <c r="A1924" s="5">
        <v>42219</v>
      </c>
      <c r="B1924" s="6">
        <v>165.3186</v>
      </c>
    </row>
    <row r="1925" spans="1:2" x14ac:dyDescent="0.4">
      <c r="A1925" s="5">
        <v>42216</v>
      </c>
      <c r="B1925" s="6">
        <v>165.3295</v>
      </c>
    </row>
    <row r="1926" spans="1:2" x14ac:dyDescent="0.4">
      <c r="A1926" s="5">
        <v>42215</v>
      </c>
      <c r="B1926" s="6">
        <v>165.34450000000001</v>
      </c>
    </row>
    <row r="1927" spans="1:2" x14ac:dyDescent="0.4">
      <c r="A1927" s="5">
        <v>42214</v>
      </c>
      <c r="B1927" s="6">
        <v>165.227</v>
      </c>
    </row>
    <row r="1928" spans="1:2" x14ac:dyDescent="0.4">
      <c r="A1928" s="5">
        <v>42213</v>
      </c>
      <c r="B1928" s="6">
        <v>165.13339999999999</v>
      </c>
    </row>
    <row r="1929" spans="1:2" x14ac:dyDescent="0.4">
      <c r="A1929" s="5">
        <v>42212</v>
      </c>
      <c r="B1929" s="6">
        <v>164.9794</v>
      </c>
    </row>
    <row r="1930" spans="1:2" x14ac:dyDescent="0.4">
      <c r="A1930" s="5">
        <v>42209</v>
      </c>
      <c r="B1930" s="6">
        <v>164.90469999999999</v>
      </c>
    </row>
    <row r="1931" spans="1:2" x14ac:dyDescent="0.4">
      <c r="A1931" s="5">
        <v>42208</v>
      </c>
      <c r="B1931" s="6">
        <v>164.6671</v>
      </c>
    </row>
    <row r="1932" spans="1:2" x14ac:dyDescent="0.4">
      <c r="A1932" s="5">
        <v>42207</v>
      </c>
      <c r="B1932" s="6">
        <v>164.52809999999999</v>
      </c>
    </row>
    <row r="1933" spans="1:2" x14ac:dyDescent="0.4">
      <c r="A1933" s="5">
        <v>42206</v>
      </c>
      <c r="B1933" s="6">
        <v>164.5018</v>
      </c>
    </row>
    <row r="1934" spans="1:2" x14ac:dyDescent="0.4">
      <c r="A1934" s="5">
        <v>42205</v>
      </c>
      <c r="B1934" s="6">
        <v>164.41200000000001</v>
      </c>
    </row>
    <row r="1935" spans="1:2" x14ac:dyDescent="0.4">
      <c r="A1935" s="5">
        <v>42202</v>
      </c>
      <c r="B1935" s="6">
        <v>164.27010000000001</v>
      </c>
    </row>
    <row r="1936" spans="1:2" x14ac:dyDescent="0.4">
      <c r="A1936" s="5">
        <v>42201</v>
      </c>
      <c r="B1936" s="6">
        <v>164.2064</v>
      </c>
    </row>
    <row r="1937" spans="1:2" x14ac:dyDescent="0.4">
      <c r="A1937" s="5">
        <v>42200</v>
      </c>
      <c r="B1937" s="6">
        <v>164.1225</v>
      </c>
    </row>
    <row r="1938" spans="1:2" x14ac:dyDescent="0.4">
      <c r="A1938" s="5">
        <v>42199</v>
      </c>
      <c r="B1938" s="6">
        <v>164.12100000000001</v>
      </c>
    </row>
    <row r="1939" spans="1:2" x14ac:dyDescent="0.4">
      <c r="A1939" s="5">
        <v>42198</v>
      </c>
      <c r="B1939" s="6">
        <v>164.1901</v>
      </c>
    </row>
    <row r="1940" spans="1:2" x14ac:dyDescent="0.4">
      <c r="A1940" s="5">
        <v>42195</v>
      </c>
      <c r="B1940" s="6">
        <v>164.17169999999999</v>
      </c>
    </row>
    <row r="1941" spans="1:2" x14ac:dyDescent="0.4">
      <c r="A1941" s="5">
        <v>42194</v>
      </c>
      <c r="B1941" s="6">
        <v>164.24600000000001</v>
      </c>
    </row>
    <row r="1942" spans="1:2" x14ac:dyDescent="0.4">
      <c r="A1942" s="5">
        <v>42193</v>
      </c>
      <c r="B1942" s="6">
        <v>164.37860000000001</v>
      </c>
    </row>
    <row r="1943" spans="1:2" x14ac:dyDescent="0.4">
      <c r="A1943" s="5">
        <v>42192</v>
      </c>
      <c r="B1943" s="6">
        <v>164.03489999999999</v>
      </c>
    </row>
    <row r="1944" spans="1:2" x14ac:dyDescent="0.4">
      <c r="A1944" s="5">
        <v>42191</v>
      </c>
      <c r="B1944" s="6">
        <v>163.71459999999999</v>
      </c>
    </row>
    <row r="1945" spans="1:2" x14ac:dyDescent="0.4">
      <c r="A1945" s="5">
        <v>42188</v>
      </c>
      <c r="B1945" s="6">
        <v>163.38069999999999</v>
      </c>
    </row>
    <row r="1946" spans="1:2" x14ac:dyDescent="0.4">
      <c r="A1946" s="5">
        <v>42187</v>
      </c>
      <c r="B1946" s="6">
        <v>163.35599999999999</v>
      </c>
    </row>
    <row r="1947" spans="1:2" x14ac:dyDescent="0.4">
      <c r="A1947" s="5">
        <v>42186</v>
      </c>
      <c r="B1947" s="6">
        <v>163.3681</v>
      </c>
    </row>
    <row r="1948" spans="1:2" x14ac:dyDescent="0.4">
      <c r="A1948" s="5">
        <v>42185</v>
      </c>
      <c r="B1948" s="6">
        <v>163.34280000000001</v>
      </c>
    </row>
    <row r="1949" spans="1:2" x14ac:dyDescent="0.4">
      <c r="A1949" s="5">
        <v>42184</v>
      </c>
      <c r="B1949" s="6">
        <v>163.35640000000001</v>
      </c>
    </row>
    <row r="1950" spans="1:2" x14ac:dyDescent="0.4">
      <c r="A1950" s="5">
        <v>42181</v>
      </c>
      <c r="B1950" s="6">
        <v>163.22239999999999</v>
      </c>
    </row>
    <row r="1951" spans="1:2" x14ac:dyDescent="0.4">
      <c r="A1951" s="5">
        <v>42180</v>
      </c>
      <c r="B1951" s="6">
        <v>163.184</v>
      </c>
    </row>
    <row r="1952" spans="1:2" x14ac:dyDescent="0.4">
      <c r="A1952" s="5">
        <v>42179</v>
      </c>
      <c r="B1952" s="6">
        <v>163.20930000000001</v>
      </c>
    </row>
    <row r="1953" spans="1:2" x14ac:dyDescent="0.4">
      <c r="A1953" s="5">
        <v>42178</v>
      </c>
      <c r="B1953" s="6">
        <v>163.1317</v>
      </c>
    </row>
    <row r="1954" spans="1:2" x14ac:dyDescent="0.4">
      <c r="A1954" s="5">
        <v>42174</v>
      </c>
      <c r="B1954" s="6">
        <v>163.15899999999999</v>
      </c>
    </row>
    <row r="1955" spans="1:2" x14ac:dyDescent="0.4">
      <c r="A1955" s="5">
        <v>42173</v>
      </c>
      <c r="B1955" s="6">
        <v>163.06620000000001</v>
      </c>
    </row>
    <row r="1956" spans="1:2" x14ac:dyDescent="0.4">
      <c r="A1956" s="5">
        <v>42172</v>
      </c>
      <c r="B1956" s="6">
        <v>162.9693</v>
      </c>
    </row>
    <row r="1957" spans="1:2" x14ac:dyDescent="0.4">
      <c r="A1957" s="5">
        <v>42171</v>
      </c>
      <c r="B1957" s="6">
        <v>162.9393</v>
      </c>
    </row>
    <row r="1958" spans="1:2" x14ac:dyDescent="0.4">
      <c r="A1958" s="5">
        <v>42170</v>
      </c>
      <c r="B1958" s="6">
        <v>162.94839999999999</v>
      </c>
    </row>
    <row r="1959" spans="1:2" x14ac:dyDescent="0.4">
      <c r="A1959" s="5">
        <v>42167</v>
      </c>
      <c r="B1959" s="6">
        <v>162.87899999999999</v>
      </c>
    </row>
    <row r="1960" spans="1:2" x14ac:dyDescent="0.4">
      <c r="A1960" s="5">
        <v>42166</v>
      </c>
      <c r="B1960" s="6">
        <v>162.9562</v>
      </c>
    </row>
    <row r="1961" spans="1:2" x14ac:dyDescent="0.4">
      <c r="A1961" s="5">
        <v>42165</v>
      </c>
      <c r="B1961" s="6">
        <v>163.07259999999999</v>
      </c>
    </row>
    <row r="1962" spans="1:2" x14ac:dyDescent="0.4">
      <c r="A1962" s="5">
        <v>42164</v>
      </c>
      <c r="B1962" s="6">
        <v>163.0582</v>
      </c>
    </row>
    <row r="1963" spans="1:2" x14ac:dyDescent="0.4">
      <c r="A1963" s="5">
        <v>42163</v>
      </c>
      <c r="B1963" s="6">
        <v>162.97239999999999</v>
      </c>
    </row>
    <row r="1964" spans="1:2" x14ac:dyDescent="0.4">
      <c r="A1964" s="5">
        <v>42160</v>
      </c>
      <c r="B1964" s="6">
        <v>162.8664</v>
      </c>
    </row>
    <row r="1965" spans="1:2" x14ac:dyDescent="0.4">
      <c r="A1965" s="5">
        <v>42159</v>
      </c>
      <c r="B1965" s="6">
        <v>162.83709999999999</v>
      </c>
    </row>
    <row r="1966" spans="1:2" x14ac:dyDescent="0.4">
      <c r="A1966" s="5">
        <v>42158</v>
      </c>
      <c r="B1966" s="6">
        <v>162.71709999999999</v>
      </c>
    </row>
    <row r="1967" spans="1:2" x14ac:dyDescent="0.4">
      <c r="A1967" s="5">
        <v>42157</v>
      </c>
      <c r="B1967" s="6">
        <v>162.6514</v>
      </c>
    </row>
    <row r="1968" spans="1:2" x14ac:dyDescent="0.4">
      <c r="A1968" s="5">
        <v>42156</v>
      </c>
      <c r="B1968" s="6">
        <v>162.5746</v>
      </c>
    </row>
    <row r="1969" spans="1:2" x14ac:dyDescent="0.4">
      <c r="A1969" s="5">
        <v>42153</v>
      </c>
      <c r="B1969" s="6">
        <v>162.6454</v>
      </c>
    </row>
    <row r="1970" spans="1:2" x14ac:dyDescent="0.4">
      <c r="A1970" s="5">
        <v>42152</v>
      </c>
      <c r="B1970" s="6">
        <v>162.6968</v>
      </c>
    </row>
    <row r="1971" spans="1:2" x14ac:dyDescent="0.4">
      <c r="A1971" s="5">
        <v>42151</v>
      </c>
      <c r="B1971" s="6">
        <v>162.82570000000001</v>
      </c>
    </row>
    <row r="1972" spans="1:2" x14ac:dyDescent="0.4">
      <c r="A1972" s="5">
        <v>42150</v>
      </c>
      <c r="B1972" s="6">
        <v>162.97280000000001</v>
      </c>
    </row>
    <row r="1973" spans="1:2" x14ac:dyDescent="0.4">
      <c r="A1973" s="5">
        <v>42149</v>
      </c>
      <c r="B1973" s="6">
        <v>163.1241</v>
      </c>
    </row>
    <row r="1974" spans="1:2" x14ac:dyDescent="0.4">
      <c r="A1974" s="5">
        <v>42146</v>
      </c>
      <c r="B1974" s="6">
        <v>163.09899999999999</v>
      </c>
    </row>
    <row r="1975" spans="1:2" x14ac:dyDescent="0.4">
      <c r="A1975" s="5">
        <v>42145</v>
      </c>
      <c r="B1975" s="6">
        <v>163.05289999999999</v>
      </c>
    </row>
    <row r="1976" spans="1:2" x14ac:dyDescent="0.4">
      <c r="A1976" s="5">
        <v>42144</v>
      </c>
      <c r="B1976" s="6">
        <v>163.0231</v>
      </c>
    </row>
    <row r="1977" spans="1:2" x14ac:dyDescent="0.4">
      <c r="A1977" s="5">
        <v>42143</v>
      </c>
      <c r="B1977" s="6">
        <v>163.0839</v>
      </c>
    </row>
    <row r="1978" spans="1:2" x14ac:dyDescent="0.4">
      <c r="A1978" s="5">
        <v>42142</v>
      </c>
      <c r="B1978" s="6">
        <v>163.27860000000001</v>
      </c>
    </row>
    <row r="1979" spans="1:2" x14ac:dyDescent="0.4">
      <c r="A1979" s="5">
        <v>42139</v>
      </c>
      <c r="B1979" s="6">
        <v>163.1677</v>
      </c>
    </row>
    <row r="1980" spans="1:2" x14ac:dyDescent="0.4">
      <c r="A1980" s="5">
        <v>42138</v>
      </c>
      <c r="B1980" s="6">
        <v>162.9239</v>
      </c>
    </row>
    <row r="1981" spans="1:2" x14ac:dyDescent="0.4">
      <c r="A1981" s="5">
        <v>42137</v>
      </c>
      <c r="B1981" s="6">
        <v>162.61750000000001</v>
      </c>
    </row>
    <row r="1982" spans="1:2" x14ac:dyDescent="0.4">
      <c r="A1982" s="5">
        <v>42136</v>
      </c>
      <c r="B1982" s="6">
        <v>162.40389999999999</v>
      </c>
    </row>
    <row r="1983" spans="1:2" x14ac:dyDescent="0.4">
      <c r="A1983" s="5">
        <v>42135</v>
      </c>
      <c r="B1983" s="6">
        <v>162.27869999999999</v>
      </c>
    </row>
    <row r="1984" spans="1:2" x14ac:dyDescent="0.4">
      <c r="A1984" s="5">
        <v>42132</v>
      </c>
      <c r="B1984" s="6">
        <v>161.99449999999999</v>
      </c>
    </row>
    <row r="1985" spans="1:2" x14ac:dyDescent="0.4">
      <c r="A1985" s="5">
        <v>42131</v>
      </c>
      <c r="B1985" s="6">
        <v>161.9376</v>
      </c>
    </row>
    <row r="1986" spans="1:2" x14ac:dyDescent="0.4">
      <c r="A1986" s="5">
        <v>42130</v>
      </c>
      <c r="B1986" s="6">
        <v>161.99340000000001</v>
      </c>
    </row>
    <row r="1987" spans="1:2" x14ac:dyDescent="0.4">
      <c r="A1987" s="5">
        <v>42129</v>
      </c>
      <c r="B1987" s="6">
        <v>162.0419</v>
      </c>
    </row>
    <row r="1988" spans="1:2" x14ac:dyDescent="0.4">
      <c r="A1988" s="5">
        <v>42128</v>
      </c>
      <c r="B1988" s="6">
        <v>162.10550000000001</v>
      </c>
    </row>
    <row r="1989" spans="1:2" x14ac:dyDescent="0.4">
      <c r="A1989" s="5">
        <v>42124</v>
      </c>
      <c r="B1989" s="6">
        <v>161.97389999999999</v>
      </c>
    </row>
    <row r="1990" spans="1:2" x14ac:dyDescent="0.4">
      <c r="A1990" s="5">
        <v>42123</v>
      </c>
      <c r="B1990" s="6">
        <v>161.83099999999999</v>
      </c>
    </row>
    <row r="1991" spans="1:2" x14ac:dyDescent="0.4">
      <c r="A1991" s="5">
        <v>42122</v>
      </c>
      <c r="B1991" s="6">
        <v>161.79429999999999</v>
      </c>
    </row>
    <row r="1992" spans="1:2" x14ac:dyDescent="0.4">
      <c r="A1992" s="5">
        <v>42121</v>
      </c>
      <c r="B1992" s="6">
        <v>161.69890000000001</v>
      </c>
    </row>
    <row r="1993" spans="1:2" x14ac:dyDescent="0.4">
      <c r="A1993" s="5">
        <v>42118</v>
      </c>
      <c r="B1993" s="6">
        <v>161.58690000000001</v>
      </c>
    </row>
    <row r="1994" spans="1:2" x14ac:dyDescent="0.4">
      <c r="A1994" s="5">
        <v>42117</v>
      </c>
      <c r="B1994" s="6">
        <v>161.6815</v>
      </c>
    </row>
    <row r="1995" spans="1:2" x14ac:dyDescent="0.4">
      <c r="A1995" s="5">
        <v>42116</v>
      </c>
      <c r="B1995" s="6">
        <v>161.69820000000001</v>
      </c>
    </row>
    <row r="1996" spans="1:2" x14ac:dyDescent="0.4">
      <c r="A1996" s="5">
        <v>42115</v>
      </c>
      <c r="B1996" s="6">
        <v>161.64230000000001</v>
      </c>
    </row>
    <row r="1997" spans="1:2" x14ac:dyDescent="0.4">
      <c r="A1997" s="5">
        <v>42114</v>
      </c>
      <c r="B1997" s="6">
        <v>161.14340000000001</v>
      </c>
    </row>
    <row r="1998" spans="1:2" x14ac:dyDescent="0.4">
      <c r="A1998" s="5">
        <v>42111</v>
      </c>
      <c r="B1998" s="6">
        <v>160.5966</v>
      </c>
    </row>
    <row r="1999" spans="1:2" x14ac:dyDescent="0.4">
      <c r="A1999" s="5">
        <v>42110</v>
      </c>
      <c r="B1999" s="6">
        <v>160.56360000000001</v>
      </c>
    </row>
    <row r="2000" spans="1:2" x14ac:dyDescent="0.4">
      <c r="A2000" s="5">
        <v>42109</v>
      </c>
      <c r="B2000" s="6">
        <v>160.33260000000001</v>
      </c>
    </row>
    <row r="2001" spans="1:2" x14ac:dyDescent="0.4">
      <c r="A2001" s="5">
        <v>42108</v>
      </c>
      <c r="B2001" s="6">
        <v>160.1403</v>
      </c>
    </row>
    <row r="2002" spans="1:2" x14ac:dyDescent="0.4">
      <c r="A2002" s="5">
        <v>42107</v>
      </c>
      <c r="B2002" s="6">
        <v>159.92189999999999</v>
      </c>
    </row>
    <row r="2003" spans="1:2" x14ac:dyDescent="0.4">
      <c r="A2003" s="5">
        <v>42104</v>
      </c>
      <c r="B2003" s="6">
        <v>159.81200000000001</v>
      </c>
    </row>
    <row r="2004" spans="1:2" x14ac:dyDescent="0.4">
      <c r="A2004" s="5">
        <v>42103</v>
      </c>
      <c r="B2004" s="6">
        <v>159.70840000000001</v>
      </c>
    </row>
    <row r="2005" spans="1:2" x14ac:dyDescent="0.4">
      <c r="A2005" s="5">
        <v>42102</v>
      </c>
      <c r="B2005" s="6">
        <v>159.90620000000001</v>
      </c>
    </row>
    <row r="2006" spans="1:2" x14ac:dyDescent="0.4">
      <c r="A2006" s="5">
        <v>42101</v>
      </c>
      <c r="B2006" s="6">
        <v>160.0967</v>
      </c>
    </row>
    <row r="2007" spans="1:2" x14ac:dyDescent="0.4">
      <c r="A2007" s="5">
        <v>42097</v>
      </c>
      <c r="B2007" s="6">
        <v>160.19589999999999</v>
      </c>
    </row>
    <row r="2008" spans="1:2" x14ac:dyDescent="0.4">
      <c r="A2008" s="5">
        <v>42096</v>
      </c>
      <c r="B2008" s="6">
        <v>160.08860000000001</v>
      </c>
    </row>
    <row r="2009" spans="1:2" x14ac:dyDescent="0.4">
      <c r="A2009" s="5">
        <v>42095</v>
      </c>
      <c r="B2009" s="6">
        <v>159.73769999999999</v>
      </c>
    </row>
    <row r="2010" spans="1:2" x14ac:dyDescent="0.4">
      <c r="A2010" s="5">
        <v>42094</v>
      </c>
      <c r="B2010" s="6">
        <v>159.80969999999999</v>
      </c>
    </row>
    <row r="2011" spans="1:2" x14ac:dyDescent="0.4">
      <c r="A2011" s="5">
        <v>42093</v>
      </c>
      <c r="B2011" s="6">
        <v>160.2002</v>
      </c>
    </row>
    <row r="2012" spans="1:2" x14ac:dyDescent="0.4">
      <c r="A2012" s="5">
        <v>42090</v>
      </c>
      <c r="B2012" s="6">
        <v>160.2492</v>
      </c>
    </row>
    <row r="2013" spans="1:2" x14ac:dyDescent="0.4">
      <c r="A2013" s="5">
        <v>42089</v>
      </c>
      <c r="B2013" s="6">
        <v>160.58099999999999</v>
      </c>
    </row>
    <row r="2014" spans="1:2" x14ac:dyDescent="0.4">
      <c r="A2014" s="5">
        <v>42088</v>
      </c>
      <c r="B2014" s="6">
        <v>160.74</v>
      </c>
    </row>
    <row r="2015" spans="1:2" x14ac:dyDescent="0.4">
      <c r="A2015" s="5">
        <v>42087</v>
      </c>
      <c r="B2015" s="6">
        <v>160.82859999999999</v>
      </c>
    </row>
    <row r="2016" spans="1:2" x14ac:dyDescent="0.4">
      <c r="A2016" s="5">
        <v>42086</v>
      </c>
      <c r="B2016" s="6">
        <v>160.8672</v>
      </c>
    </row>
    <row r="2017" spans="1:2" x14ac:dyDescent="0.4">
      <c r="A2017" s="5">
        <v>42083</v>
      </c>
      <c r="B2017" s="6">
        <v>160.8039</v>
      </c>
    </row>
    <row r="2018" spans="1:2" x14ac:dyDescent="0.4">
      <c r="A2018" s="5">
        <v>42082</v>
      </c>
      <c r="B2018" s="6">
        <v>160.6437</v>
      </c>
    </row>
    <row r="2019" spans="1:2" x14ac:dyDescent="0.4">
      <c r="A2019" s="5">
        <v>42081</v>
      </c>
      <c r="B2019" s="6">
        <v>160.76759999999999</v>
      </c>
    </row>
    <row r="2020" spans="1:2" x14ac:dyDescent="0.4">
      <c r="A2020" s="5">
        <v>42080</v>
      </c>
      <c r="B2020" s="6">
        <v>160.67310000000001</v>
      </c>
    </row>
    <row r="2021" spans="1:2" x14ac:dyDescent="0.4">
      <c r="A2021" s="5">
        <v>42079</v>
      </c>
      <c r="B2021" s="6">
        <v>160.85069999999999</v>
      </c>
    </row>
    <row r="2022" spans="1:2" x14ac:dyDescent="0.4">
      <c r="A2022" s="5">
        <v>42076</v>
      </c>
      <c r="B2022" s="6">
        <v>160.96629999999999</v>
      </c>
    </row>
    <row r="2023" spans="1:2" x14ac:dyDescent="0.4">
      <c r="A2023" s="5">
        <v>42075</v>
      </c>
      <c r="B2023" s="6">
        <v>160.99950000000001</v>
      </c>
    </row>
    <row r="2024" spans="1:2" x14ac:dyDescent="0.4">
      <c r="A2024" s="5">
        <v>42074</v>
      </c>
      <c r="B2024" s="6">
        <v>160.7784</v>
      </c>
    </row>
    <row r="2025" spans="1:2" x14ac:dyDescent="0.4">
      <c r="A2025" s="5">
        <v>42073</v>
      </c>
      <c r="B2025" s="6">
        <v>160.70490000000001</v>
      </c>
    </row>
    <row r="2026" spans="1:2" x14ac:dyDescent="0.4">
      <c r="A2026" s="5">
        <v>42072</v>
      </c>
      <c r="B2026" s="6">
        <v>160.70650000000001</v>
      </c>
    </row>
    <row r="2027" spans="1:2" x14ac:dyDescent="0.4">
      <c r="A2027" s="5">
        <v>42069</v>
      </c>
      <c r="B2027" s="6">
        <v>160.7998</v>
      </c>
    </row>
    <row r="2028" spans="1:2" x14ac:dyDescent="0.4">
      <c r="A2028" s="5">
        <v>42068</v>
      </c>
      <c r="B2028" s="6">
        <v>160.95269999999999</v>
      </c>
    </row>
    <row r="2029" spans="1:2" x14ac:dyDescent="0.4">
      <c r="A2029" s="5">
        <v>42067</v>
      </c>
      <c r="B2029" s="6">
        <v>161.0925</v>
      </c>
    </row>
    <row r="2030" spans="1:2" x14ac:dyDescent="0.4">
      <c r="A2030" s="5">
        <v>42066</v>
      </c>
      <c r="B2030" s="6">
        <v>161.16239999999999</v>
      </c>
    </row>
    <row r="2031" spans="1:2" x14ac:dyDescent="0.4">
      <c r="A2031" s="5">
        <v>42065</v>
      </c>
      <c r="B2031" s="6">
        <v>161.32400000000001</v>
      </c>
    </row>
    <row r="2032" spans="1:2" x14ac:dyDescent="0.4">
      <c r="A2032" s="5">
        <v>42062</v>
      </c>
      <c r="B2032" s="6">
        <v>161.2903</v>
      </c>
    </row>
    <row r="2033" spans="1:2" x14ac:dyDescent="0.4">
      <c r="A2033" s="5">
        <v>42061</v>
      </c>
      <c r="B2033" s="6">
        <v>161.3135</v>
      </c>
    </row>
    <row r="2034" spans="1:2" x14ac:dyDescent="0.4">
      <c r="A2034" s="5">
        <v>42060</v>
      </c>
      <c r="B2034" s="6">
        <v>161.35169999999999</v>
      </c>
    </row>
    <row r="2035" spans="1:2" x14ac:dyDescent="0.4">
      <c r="A2035" s="5">
        <v>42052</v>
      </c>
      <c r="B2035" s="6">
        <v>161.12379999999999</v>
      </c>
    </row>
    <row r="2036" spans="1:2" x14ac:dyDescent="0.4">
      <c r="A2036" s="5">
        <v>42051</v>
      </c>
      <c r="B2036" s="6">
        <v>160.97</v>
      </c>
    </row>
    <row r="2037" spans="1:2" x14ac:dyDescent="0.4">
      <c r="A2037" s="5">
        <v>42048</v>
      </c>
      <c r="B2037" s="6">
        <v>160.6773</v>
      </c>
    </row>
    <row r="2038" spans="1:2" x14ac:dyDescent="0.4">
      <c r="A2038" s="5">
        <v>42047</v>
      </c>
      <c r="B2038" s="6">
        <v>160.4906</v>
      </c>
    </row>
    <row r="2039" spans="1:2" x14ac:dyDescent="0.4">
      <c r="A2039" s="5">
        <v>42046</v>
      </c>
      <c r="B2039" s="6">
        <v>160.2765</v>
      </c>
    </row>
    <row r="2040" spans="1:2" x14ac:dyDescent="0.4">
      <c r="A2040" s="5">
        <v>42045</v>
      </c>
      <c r="B2040" s="6">
        <v>160.27879999999999</v>
      </c>
    </row>
    <row r="2041" spans="1:2" x14ac:dyDescent="0.4">
      <c r="A2041" s="5">
        <v>42044</v>
      </c>
      <c r="B2041" s="6">
        <v>160.31270000000001</v>
      </c>
    </row>
    <row r="2042" spans="1:2" x14ac:dyDescent="0.4">
      <c r="A2042" s="5">
        <v>42041</v>
      </c>
      <c r="B2042" s="6">
        <v>160.26259999999999</v>
      </c>
    </row>
    <row r="2043" spans="1:2" x14ac:dyDescent="0.4">
      <c r="A2043" s="5">
        <v>42040</v>
      </c>
      <c r="B2043" s="6">
        <v>160.44730000000001</v>
      </c>
    </row>
    <row r="2044" spans="1:2" x14ac:dyDescent="0.4">
      <c r="A2044" s="5">
        <v>42039</v>
      </c>
      <c r="B2044" s="6">
        <v>160.12790000000001</v>
      </c>
    </row>
    <row r="2045" spans="1:2" x14ac:dyDescent="0.4">
      <c r="A2045" s="5">
        <v>42038</v>
      </c>
      <c r="B2045" s="6">
        <v>160.06610000000001</v>
      </c>
    </row>
    <row r="2046" spans="1:2" x14ac:dyDescent="0.4">
      <c r="A2046" s="5">
        <v>42037</v>
      </c>
      <c r="B2046" s="6">
        <v>160.03120000000001</v>
      </c>
    </row>
    <row r="2047" spans="1:2" x14ac:dyDescent="0.4">
      <c r="A2047" s="5">
        <v>42034</v>
      </c>
      <c r="B2047" s="6">
        <v>160.0539</v>
      </c>
    </row>
    <row r="2048" spans="1:2" x14ac:dyDescent="0.4">
      <c r="A2048" s="5">
        <v>42033</v>
      </c>
      <c r="B2048" s="6">
        <v>160.15969999999999</v>
      </c>
    </row>
    <row r="2049" spans="1:2" x14ac:dyDescent="0.4">
      <c r="A2049" s="5">
        <v>42032</v>
      </c>
      <c r="B2049" s="6">
        <v>160.25479999999999</v>
      </c>
    </row>
    <row r="2050" spans="1:2" x14ac:dyDescent="0.4">
      <c r="A2050" s="5">
        <v>42031</v>
      </c>
      <c r="B2050" s="6">
        <v>160.41149999999999</v>
      </c>
    </row>
    <row r="2051" spans="1:2" x14ac:dyDescent="0.4">
      <c r="A2051" s="5">
        <v>42030</v>
      </c>
      <c r="B2051" s="6">
        <v>160.4434</v>
      </c>
    </row>
    <row r="2052" spans="1:2" x14ac:dyDescent="0.4">
      <c r="A2052" s="5">
        <v>42027</v>
      </c>
      <c r="B2052" s="6">
        <v>160.27520000000001</v>
      </c>
    </row>
    <row r="2053" spans="1:2" x14ac:dyDescent="0.4">
      <c r="A2053" s="5">
        <v>42026</v>
      </c>
      <c r="B2053" s="6">
        <v>160.21100000000001</v>
      </c>
    </row>
    <row r="2054" spans="1:2" x14ac:dyDescent="0.4">
      <c r="A2054" s="5">
        <v>42025</v>
      </c>
      <c r="B2054" s="6">
        <v>160.02789999999999</v>
      </c>
    </row>
    <row r="2055" spans="1:2" x14ac:dyDescent="0.4">
      <c r="A2055" s="5">
        <v>42024</v>
      </c>
      <c r="B2055" s="6">
        <v>159.90780000000001</v>
      </c>
    </row>
    <row r="2056" spans="1:2" x14ac:dyDescent="0.4">
      <c r="A2056" s="5">
        <v>42023</v>
      </c>
      <c r="B2056" s="6">
        <v>159.8554</v>
      </c>
    </row>
    <row r="2057" spans="1:2" x14ac:dyDescent="0.4">
      <c r="A2057" s="5">
        <v>42020</v>
      </c>
      <c r="B2057" s="6">
        <v>159.6129</v>
      </c>
    </row>
    <row r="2058" spans="1:2" x14ac:dyDescent="0.4">
      <c r="A2058" s="5">
        <v>42019</v>
      </c>
      <c r="B2058" s="6">
        <v>159.34889999999999</v>
      </c>
    </row>
    <row r="2059" spans="1:2" x14ac:dyDescent="0.4">
      <c r="A2059" s="5">
        <v>42018</v>
      </c>
      <c r="B2059" s="6">
        <v>159.0265</v>
      </c>
    </row>
    <row r="2060" spans="1:2" x14ac:dyDescent="0.4">
      <c r="A2060" s="5">
        <v>42017</v>
      </c>
      <c r="B2060" s="6">
        <v>158.8586</v>
      </c>
    </row>
    <row r="2061" spans="1:2" x14ac:dyDescent="0.4">
      <c r="A2061" s="5">
        <v>42016</v>
      </c>
      <c r="B2061" s="6">
        <v>158.6814</v>
      </c>
    </row>
    <row r="2062" spans="1:2" x14ac:dyDescent="0.4">
      <c r="A2062" s="5">
        <v>42013</v>
      </c>
      <c r="B2062" s="6">
        <v>158.56450000000001</v>
      </c>
    </row>
    <row r="2063" spans="1:2" x14ac:dyDescent="0.4">
      <c r="A2063" s="5">
        <v>42012</v>
      </c>
      <c r="B2063" s="6">
        <v>158.48099999999999</v>
      </c>
    </row>
    <row r="2064" spans="1:2" x14ac:dyDescent="0.4">
      <c r="A2064" s="5">
        <v>42011</v>
      </c>
      <c r="B2064" s="6">
        <v>158.38730000000001</v>
      </c>
    </row>
    <row r="2065" spans="1:2" x14ac:dyDescent="0.4">
      <c r="A2065" s="5">
        <v>42010</v>
      </c>
      <c r="B2065" s="6">
        <v>158.39959999999999</v>
      </c>
    </row>
    <row r="2066" spans="1:2" x14ac:dyDescent="0.4">
      <c r="A2066" s="5">
        <v>42009</v>
      </c>
      <c r="B2066" s="6">
        <v>158.28210000000001</v>
      </c>
    </row>
    <row r="2067" spans="1:2" x14ac:dyDescent="0.4">
      <c r="A2067" s="5">
        <v>42004</v>
      </c>
      <c r="B2067" s="6">
        <v>158.32</v>
      </c>
    </row>
    <row r="2068" spans="1:2" x14ac:dyDescent="0.4">
      <c r="A2068" s="5">
        <v>42003</v>
      </c>
      <c r="B2068" s="6">
        <v>158.30019999999999</v>
      </c>
    </row>
    <row r="2069" spans="1:2" x14ac:dyDescent="0.4">
      <c r="A2069" s="5">
        <v>42002</v>
      </c>
      <c r="B2069" s="6">
        <v>158.23570000000001</v>
      </c>
    </row>
    <row r="2070" spans="1:2" x14ac:dyDescent="0.4">
      <c r="A2070" s="5">
        <v>41999</v>
      </c>
      <c r="B2070" s="6">
        <v>158.12029999999999</v>
      </c>
    </row>
    <row r="2071" spans="1:2" x14ac:dyDescent="0.4">
      <c r="A2071" s="5">
        <v>41998</v>
      </c>
      <c r="B2071" s="6">
        <v>158.10570000000001</v>
      </c>
    </row>
    <row r="2072" spans="1:2" x14ac:dyDescent="0.4">
      <c r="A2072" s="5">
        <v>41997</v>
      </c>
      <c r="B2072" s="6">
        <v>157.8278</v>
      </c>
    </row>
    <row r="2073" spans="1:2" x14ac:dyDescent="0.4">
      <c r="A2073" s="5">
        <v>41996</v>
      </c>
      <c r="B2073" s="6">
        <v>157.57730000000001</v>
      </c>
    </row>
    <row r="2074" spans="1:2" x14ac:dyDescent="0.4">
      <c r="A2074" s="5">
        <v>41995</v>
      </c>
      <c r="B2074" s="6">
        <v>157.40520000000001</v>
      </c>
    </row>
    <row r="2075" spans="1:2" x14ac:dyDescent="0.4">
      <c r="A2075" s="5">
        <v>41992</v>
      </c>
      <c r="B2075" s="6">
        <v>157.20849999999999</v>
      </c>
    </row>
    <row r="2076" spans="1:2" x14ac:dyDescent="0.4">
      <c r="A2076" s="5">
        <v>41991</v>
      </c>
      <c r="B2076" s="6">
        <v>157.09219999999999</v>
      </c>
    </row>
    <row r="2077" spans="1:2" x14ac:dyDescent="0.4">
      <c r="A2077" s="5">
        <v>41990</v>
      </c>
      <c r="B2077" s="6">
        <v>156.9331</v>
      </c>
    </row>
    <row r="2078" spans="1:2" x14ac:dyDescent="0.4">
      <c r="A2078" s="5">
        <v>41989</v>
      </c>
      <c r="B2078" s="6">
        <v>156.88229999999999</v>
      </c>
    </row>
    <row r="2079" spans="1:2" x14ac:dyDescent="0.4">
      <c r="A2079" s="5">
        <v>41988</v>
      </c>
      <c r="B2079" s="6">
        <v>157.01150000000001</v>
      </c>
    </row>
    <row r="2080" spans="1:2" x14ac:dyDescent="0.4">
      <c r="A2080" s="5">
        <v>41985</v>
      </c>
      <c r="B2080" s="6">
        <v>156.97319999999999</v>
      </c>
    </row>
    <row r="2081" spans="1:2" x14ac:dyDescent="0.4">
      <c r="A2081" s="5">
        <v>41984</v>
      </c>
      <c r="B2081" s="6">
        <v>156.8218</v>
      </c>
    </row>
    <row r="2082" spans="1:2" x14ac:dyDescent="0.4">
      <c r="A2082" s="5">
        <v>41983</v>
      </c>
      <c r="B2082" s="6">
        <v>156.54580000000001</v>
      </c>
    </row>
    <row r="2083" spans="1:2" x14ac:dyDescent="0.4">
      <c r="A2083" s="5">
        <v>41982</v>
      </c>
      <c r="B2083" s="6">
        <v>156.5429</v>
      </c>
    </row>
    <row r="2084" spans="1:2" x14ac:dyDescent="0.4">
      <c r="A2084" s="5">
        <v>41981</v>
      </c>
      <c r="B2084" s="6">
        <v>157.41059999999999</v>
      </c>
    </row>
    <row r="2085" spans="1:2" x14ac:dyDescent="0.4">
      <c r="A2085" s="5">
        <v>41978</v>
      </c>
      <c r="B2085" s="6">
        <v>157.61160000000001</v>
      </c>
    </row>
    <row r="2086" spans="1:2" x14ac:dyDescent="0.4">
      <c r="A2086" s="5">
        <v>41977</v>
      </c>
      <c r="B2086" s="6">
        <v>158.2106</v>
      </c>
    </row>
    <row r="2087" spans="1:2" x14ac:dyDescent="0.4">
      <c r="A2087" s="5">
        <v>41976</v>
      </c>
      <c r="B2087" s="6">
        <v>158.44669999999999</v>
      </c>
    </row>
    <row r="2088" spans="1:2" x14ac:dyDescent="0.4">
      <c r="A2088" s="5">
        <v>41975</v>
      </c>
      <c r="B2088" s="6">
        <v>158.66470000000001</v>
      </c>
    </row>
    <row r="2089" spans="1:2" x14ac:dyDescent="0.4">
      <c r="A2089" s="5">
        <v>41974</v>
      </c>
      <c r="B2089" s="6">
        <v>158.7116</v>
      </c>
    </row>
    <row r="2090" spans="1:2" x14ac:dyDescent="0.4">
      <c r="A2090" s="5">
        <v>41971</v>
      </c>
      <c r="B2090" s="6">
        <v>158.63749999999999</v>
      </c>
    </row>
    <row r="2091" spans="1:2" x14ac:dyDescent="0.4">
      <c r="A2091" s="5">
        <v>41970</v>
      </c>
      <c r="B2091" s="6">
        <v>158.5985</v>
      </c>
    </row>
    <row r="2092" spans="1:2" x14ac:dyDescent="0.4">
      <c r="A2092" s="5">
        <v>41969</v>
      </c>
      <c r="B2092" s="6">
        <v>158.5393</v>
      </c>
    </row>
    <row r="2093" spans="1:2" x14ac:dyDescent="0.4">
      <c r="A2093" s="5">
        <v>41968</v>
      </c>
      <c r="B2093" s="6">
        <v>158.5462</v>
      </c>
    </row>
    <row r="2094" spans="1:2" x14ac:dyDescent="0.4">
      <c r="A2094" s="5">
        <v>41967</v>
      </c>
      <c r="B2094" s="6">
        <v>158.4512</v>
      </c>
    </row>
    <row r="2095" spans="1:2" x14ac:dyDescent="0.4">
      <c r="A2095" s="5">
        <v>41964</v>
      </c>
      <c r="B2095" s="6">
        <v>157.66210000000001</v>
      </c>
    </row>
    <row r="2096" spans="1:2" x14ac:dyDescent="0.4">
      <c r="A2096" s="5">
        <v>41963</v>
      </c>
      <c r="B2096" s="6">
        <v>157.881</v>
      </c>
    </row>
    <row r="2097" spans="1:2" x14ac:dyDescent="0.4">
      <c r="A2097" s="5">
        <v>41962</v>
      </c>
      <c r="B2097" s="6">
        <v>157.8835</v>
      </c>
    </row>
    <row r="2098" spans="1:2" x14ac:dyDescent="0.4">
      <c r="A2098" s="5">
        <v>41961</v>
      </c>
      <c r="B2098" s="6">
        <v>157.81960000000001</v>
      </c>
    </row>
    <row r="2099" spans="1:2" x14ac:dyDescent="0.4">
      <c r="A2099" s="5">
        <v>41960</v>
      </c>
      <c r="B2099" s="6">
        <v>157.91300000000001</v>
      </c>
    </row>
    <row r="2100" spans="1:2" x14ac:dyDescent="0.4">
      <c r="A2100" s="5">
        <v>41957</v>
      </c>
      <c r="B2100" s="6">
        <v>157.97569999999999</v>
      </c>
    </row>
    <row r="2101" spans="1:2" x14ac:dyDescent="0.4">
      <c r="A2101" s="5">
        <v>41956</v>
      </c>
      <c r="B2101" s="6">
        <v>158.197</v>
      </c>
    </row>
    <row r="2102" spans="1:2" x14ac:dyDescent="0.4">
      <c r="A2102" s="5">
        <v>41955</v>
      </c>
      <c r="B2102" s="6">
        <v>158.27199999999999</v>
      </c>
    </row>
    <row r="2103" spans="1:2" x14ac:dyDescent="0.4">
      <c r="A2103" s="5">
        <v>41954</v>
      </c>
      <c r="B2103" s="6">
        <v>158.23169999999999</v>
      </c>
    </row>
    <row r="2104" spans="1:2" x14ac:dyDescent="0.4">
      <c r="A2104" s="5">
        <v>41953</v>
      </c>
      <c r="B2104" s="6">
        <v>157.75800000000001</v>
      </c>
    </row>
    <row r="2105" spans="1:2" x14ac:dyDescent="0.4">
      <c r="A2105" s="5">
        <v>41950</v>
      </c>
      <c r="B2105" s="6">
        <v>157.44040000000001</v>
      </c>
    </row>
    <row r="2106" spans="1:2" x14ac:dyDescent="0.4">
      <c r="A2106" s="5">
        <v>41949</v>
      </c>
      <c r="B2106" s="6">
        <v>157.19120000000001</v>
      </c>
    </row>
    <row r="2107" spans="1:2" x14ac:dyDescent="0.4">
      <c r="A2107" s="5">
        <v>41948</v>
      </c>
      <c r="B2107" s="6">
        <v>157.02719999999999</v>
      </c>
    </row>
    <row r="2108" spans="1:2" x14ac:dyDescent="0.4">
      <c r="A2108" s="5">
        <v>41947</v>
      </c>
      <c r="B2108" s="6">
        <v>156.50899999999999</v>
      </c>
    </row>
    <row r="2109" spans="1:2" x14ac:dyDescent="0.4">
      <c r="A2109" s="5">
        <v>41946</v>
      </c>
      <c r="B2109" s="6">
        <v>156.14359999999999</v>
      </c>
    </row>
    <row r="2110" spans="1:2" x14ac:dyDescent="0.4">
      <c r="A2110" s="5">
        <v>41943</v>
      </c>
      <c r="B2110" s="6">
        <v>155.9151</v>
      </c>
    </row>
    <row r="2111" spans="1:2" x14ac:dyDescent="0.4">
      <c r="A2111" s="5">
        <v>41942</v>
      </c>
      <c r="B2111" s="6">
        <v>155.834</v>
      </c>
    </row>
    <row r="2112" spans="1:2" x14ac:dyDescent="0.4">
      <c r="A2112" s="5">
        <v>41941</v>
      </c>
      <c r="B2112" s="6">
        <v>155.69839999999999</v>
      </c>
    </row>
    <row r="2113" spans="1:2" x14ac:dyDescent="0.4">
      <c r="A2113" s="5">
        <v>41940</v>
      </c>
      <c r="B2113" s="6">
        <v>155.56190000000001</v>
      </c>
    </row>
    <row r="2114" spans="1:2" x14ac:dyDescent="0.4">
      <c r="A2114" s="5">
        <v>41939</v>
      </c>
      <c r="B2114" s="6">
        <v>155.42320000000001</v>
      </c>
    </row>
    <row r="2115" spans="1:2" x14ac:dyDescent="0.4">
      <c r="A2115" s="5">
        <v>41936</v>
      </c>
      <c r="B2115" s="6">
        <v>155.34690000000001</v>
      </c>
    </row>
    <row r="2116" spans="1:2" x14ac:dyDescent="0.4">
      <c r="A2116" s="5">
        <v>41935</v>
      </c>
      <c r="B2116" s="6">
        <v>155.3152</v>
      </c>
    </row>
    <row r="2117" spans="1:2" x14ac:dyDescent="0.4">
      <c r="A2117" s="5">
        <v>41934</v>
      </c>
      <c r="B2117" s="6">
        <v>155.32689999999999</v>
      </c>
    </row>
    <row r="2118" spans="1:2" x14ac:dyDescent="0.4">
      <c r="A2118" s="5">
        <v>41933</v>
      </c>
      <c r="B2118" s="6">
        <v>155.26490000000001</v>
      </c>
    </row>
    <row r="2119" spans="1:2" x14ac:dyDescent="0.4">
      <c r="A2119" s="5">
        <v>41932</v>
      </c>
      <c r="B2119" s="6">
        <v>154.85059999999999</v>
      </c>
    </row>
    <row r="2120" spans="1:2" x14ac:dyDescent="0.4">
      <c r="A2120" s="5">
        <v>41929</v>
      </c>
      <c r="B2120" s="6">
        <v>154.5702</v>
      </c>
    </row>
    <row r="2121" spans="1:2" x14ac:dyDescent="0.4">
      <c r="A2121" s="5">
        <v>41928</v>
      </c>
      <c r="B2121" s="6">
        <v>154.37309999999999</v>
      </c>
    </row>
    <row r="2122" spans="1:2" x14ac:dyDescent="0.4">
      <c r="A2122" s="5">
        <v>41927</v>
      </c>
      <c r="B2122" s="6">
        <v>154.11330000000001</v>
      </c>
    </row>
    <row r="2123" spans="1:2" x14ac:dyDescent="0.4">
      <c r="A2123" s="5">
        <v>41926</v>
      </c>
      <c r="B2123" s="6">
        <v>153.78880000000001</v>
      </c>
    </row>
    <row r="2124" spans="1:2" x14ac:dyDescent="0.4">
      <c r="A2124" s="5">
        <v>41925</v>
      </c>
      <c r="B2124" s="6">
        <v>153.62880000000001</v>
      </c>
    </row>
    <row r="2125" spans="1:2" x14ac:dyDescent="0.4">
      <c r="A2125" s="5">
        <v>41922</v>
      </c>
      <c r="B2125" s="6">
        <v>153.53559999999999</v>
      </c>
    </row>
    <row r="2126" spans="1:2" x14ac:dyDescent="0.4">
      <c r="A2126" s="5">
        <v>41921</v>
      </c>
      <c r="B2126" s="6">
        <v>153.5138</v>
      </c>
    </row>
    <row r="2127" spans="1:2" x14ac:dyDescent="0.4">
      <c r="A2127" s="5">
        <v>41920</v>
      </c>
      <c r="B2127" s="6">
        <v>153.49209999999999</v>
      </c>
    </row>
    <row r="2128" spans="1:2" x14ac:dyDescent="0.4">
      <c r="A2128" s="5">
        <v>41912</v>
      </c>
      <c r="B2128" s="6">
        <v>153.33080000000001</v>
      </c>
    </row>
    <row r="2129" spans="1:2" x14ac:dyDescent="0.4">
      <c r="A2129" s="5">
        <v>41911</v>
      </c>
      <c r="B2129" s="6">
        <v>153.2654</v>
      </c>
    </row>
    <row r="2130" spans="1:2" x14ac:dyDescent="0.4">
      <c r="A2130" s="5">
        <v>41908</v>
      </c>
      <c r="B2130" s="6">
        <v>153.15719999999999</v>
      </c>
    </row>
    <row r="2131" spans="1:2" x14ac:dyDescent="0.4">
      <c r="A2131" s="5">
        <v>41907</v>
      </c>
      <c r="B2131" s="6">
        <v>153.1027</v>
      </c>
    </row>
    <row r="2132" spans="1:2" x14ac:dyDescent="0.4">
      <c r="A2132" s="5">
        <v>41906</v>
      </c>
      <c r="B2132" s="6">
        <v>153.09800000000001</v>
      </c>
    </row>
    <row r="2133" spans="1:2" x14ac:dyDescent="0.4">
      <c r="A2133" s="5">
        <v>41905</v>
      </c>
      <c r="B2133" s="6">
        <v>153.1002</v>
      </c>
    </row>
    <row r="2134" spans="1:2" x14ac:dyDescent="0.4">
      <c r="A2134" s="5">
        <v>41904</v>
      </c>
      <c r="B2134" s="6">
        <v>153.0163</v>
      </c>
    </row>
    <row r="2135" spans="1:2" x14ac:dyDescent="0.4">
      <c r="A2135" s="5">
        <v>41901</v>
      </c>
      <c r="B2135" s="6">
        <v>152.8289</v>
      </c>
    </row>
    <row r="2136" spans="1:2" x14ac:dyDescent="0.4">
      <c r="A2136" s="5">
        <v>41900</v>
      </c>
      <c r="B2136" s="6">
        <v>152.4983</v>
      </c>
    </row>
    <row r="2137" spans="1:2" x14ac:dyDescent="0.4">
      <c r="A2137" s="5">
        <v>41899</v>
      </c>
      <c r="B2137" s="6">
        <v>152.3886</v>
      </c>
    </row>
    <row r="2138" spans="1:2" x14ac:dyDescent="0.4">
      <c r="A2138" s="5">
        <v>41898</v>
      </c>
      <c r="B2138" s="6">
        <v>152.2603</v>
      </c>
    </row>
    <row r="2139" spans="1:2" x14ac:dyDescent="0.4">
      <c r="A2139" s="5">
        <v>41897</v>
      </c>
      <c r="B2139" s="6">
        <v>152.22829999999999</v>
      </c>
    </row>
    <row r="2140" spans="1:2" x14ac:dyDescent="0.4">
      <c r="A2140" s="5">
        <v>41894</v>
      </c>
      <c r="B2140" s="6">
        <v>152.1336</v>
      </c>
    </row>
    <row r="2141" spans="1:2" x14ac:dyDescent="0.4">
      <c r="A2141" s="5">
        <v>41893</v>
      </c>
      <c r="B2141" s="6">
        <v>152.13339999999999</v>
      </c>
    </row>
    <row r="2142" spans="1:2" x14ac:dyDescent="0.4">
      <c r="A2142" s="5">
        <v>41892</v>
      </c>
      <c r="B2142" s="6">
        <v>152.12190000000001</v>
      </c>
    </row>
    <row r="2143" spans="1:2" x14ac:dyDescent="0.4">
      <c r="A2143" s="5">
        <v>41891</v>
      </c>
      <c r="B2143" s="6">
        <v>152.11840000000001</v>
      </c>
    </row>
    <row r="2144" spans="1:2" x14ac:dyDescent="0.4">
      <c r="A2144" s="5">
        <v>41887</v>
      </c>
      <c r="B2144" s="6">
        <v>152.03909999999999</v>
      </c>
    </row>
    <row r="2145" spans="1:2" x14ac:dyDescent="0.4">
      <c r="A2145" s="5">
        <v>41886</v>
      </c>
      <c r="B2145" s="6">
        <v>152.024</v>
      </c>
    </row>
    <row r="2146" spans="1:2" x14ac:dyDescent="0.4">
      <c r="A2146" s="5">
        <v>41885</v>
      </c>
      <c r="B2146" s="6">
        <v>152.0171</v>
      </c>
    </row>
    <row r="2147" spans="1:2" x14ac:dyDescent="0.4">
      <c r="A2147" s="5">
        <v>41884</v>
      </c>
      <c r="B2147" s="6">
        <v>151.99770000000001</v>
      </c>
    </row>
    <row r="2148" spans="1:2" x14ac:dyDescent="0.4">
      <c r="A2148" s="5">
        <v>41883</v>
      </c>
      <c r="B2148" s="6">
        <v>151.96119999999999</v>
      </c>
    </row>
    <row r="2149" spans="1:2" x14ac:dyDescent="0.4">
      <c r="A2149" s="5">
        <v>41880</v>
      </c>
      <c r="B2149" s="6">
        <v>151.876</v>
      </c>
    </row>
    <row r="2150" spans="1:2" x14ac:dyDescent="0.4">
      <c r="A2150" s="5">
        <v>41879</v>
      </c>
      <c r="B2150" s="6">
        <v>151.8184</v>
      </c>
    </row>
    <row r="2151" spans="1:2" x14ac:dyDescent="0.4">
      <c r="A2151" s="5">
        <v>41878</v>
      </c>
      <c r="B2151" s="6">
        <v>151.7449</v>
      </c>
    </row>
    <row r="2152" spans="1:2" x14ac:dyDescent="0.4">
      <c r="A2152" s="5">
        <v>41877</v>
      </c>
      <c r="B2152" s="6">
        <v>151.68340000000001</v>
      </c>
    </row>
    <row r="2153" spans="1:2" x14ac:dyDescent="0.4">
      <c r="A2153" s="5">
        <v>41876</v>
      </c>
      <c r="B2153" s="6">
        <v>151.65</v>
      </c>
    </row>
    <row r="2154" spans="1:2" x14ac:dyDescent="0.4">
      <c r="A2154" s="5">
        <v>41873</v>
      </c>
      <c r="B2154" s="6">
        <v>151.5866</v>
      </c>
    </row>
    <row r="2155" spans="1:2" x14ac:dyDescent="0.4">
      <c r="A2155" s="5">
        <v>41872</v>
      </c>
      <c r="B2155" s="6">
        <v>151.56460000000001</v>
      </c>
    </row>
    <row r="2156" spans="1:2" x14ac:dyDescent="0.4">
      <c r="A2156" s="5">
        <v>41871</v>
      </c>
      <c r="B2156" s="6">
        <v>151.5575</v>
      </c>
    </row>
    <row r="2157" spans="1:2" x14ac:dyDescent="0.4">
      <c r="A2157" s="5">
        <v>41870</v>
      </c>
      <c r="B2157" s="6">
        <v>151.55760000000001</v>
      </c>
    </row>
    <row r="2158" spans="1:2" x14ac:dyDescent="0.4">
      <c r="A2158" s="5">
        <v>41869</v>
      </c>
      <c r="B2158" s="6">
        <v>151.5403</v>
      </c>
    </row>
    <row r="2159" spans="1:2" x14ac:dyDescent="0.4">
      <c r="A2159" s="5">
        <v>41866</v>
      </c>
      <c r="B2159" s="6">
        <v>151.471</v>
      </c>
    </row>
    <row r="2160" spans="1:2" x14ac:dyDescent="0.4">
      <c r="A2160" s="5">
        <v>41865</v>
      </c>
      <c r="B2160" s="6">
        <v>151.41309999999999</v>
      </c>
    </row>
    <row r="2161" spans="1:2" x14ac:dyDescent="0.4">
      <c r="A2161" s="5">
        <v>41864</v>
      </c>
      <c r="B2161" s="6">
        <v>151.05179999999999</v>
      </c>
    </row>
    <row r="2162" spans="1:2" x14ac:dyDescent="0.4">
      <c r="A2162" s="5">
        <v>41863</v>
      </c>
      <c r="B2162" s="6">
        <v>151.0137</v>
      </c>
    </row>
    <row r="2163" spans="1:2" x14ac:dyDescent="0.4">
      <c r="A2163" s="5">
        <v>41862</v>
      </c>
      <c r="B2163" s="6">
        <v>150.9965</v>
      </c>
    </row>
    <row r="2164" spans="1:2" x14ac:dyDescent="0.4">
      <c r="A2164" s="5">
        <v>41859</v>
      </c>
      <c r="B2164" s="6">
        <v>150.93770000000001</v>
      </c>
    </row>
    <row r="2165" spans="1:2" x14ac:dyDescent="0.4">
      <c r="A2165" s="5">
        <v>41858</v>
      </c>
      <c r="B2165" s="6">
        <v>150.91919999999999</v>
      </c>
    </row>
    <row r="2166" spans="1:2" x14ac:dyDescent="0.4">
      <c r="A2166" s="5">
        <v>41857</v>
      </c>
      <c r="B2166" s="6">
        <v>150.88229999999999</v>
      </c>
    </row>
    <row r="2167" spans="1:2" x14ac:dyDescent="0.4">
      <c r="A2167" s="5">
        <v>41856</v>
      </c>
      <c r="B2167" s="6">
        <v>150.84289999999999</v>
      </c>
    </row>
    <row r="2168" spans="1:2" x14ac:dyDescent="0.4">
      <c r="A2168" s="5">
        <v>41855</v>
      </c>
      <c r="B2168" s="6">
        <v>150.79900000000001</v>
      </c>
    </row>
    <row r="2169" spans="1:2" x14ac:dyDescent="0.4">
      <c r="A2169" s="5">
        <v>41852</v>
      </c>
      <c r="B2169" s="6">
        <v>150.70830000000001</v>
      </c>
    </row>
    <row r="2170" spans="1:2" x14ac:dyDescent="0.4">
      <c r="A2170" s="5">
        <v>41851</v>
      </c>
      <c r="B2170" s="6">
        <v>150.65350000000001</v>
      </c>
    </row>
    <row r="2171" spans="1:2" x14ac:dyDescent="0.4">
      <c r="A2171" s="5">
        <v>41850</v>
      </c>
      <c r="B2171" s="6">
        <v>150.63210000000001</v>
      </c>
    </row>
    <row r="2172" spans="1:2" x14ac:dyDescent="0.4">
      <c r="A2172" s="5">
        <v>41849</v>
      </c>
      <c r="B2172" s="6">
        <v>150.62569999999999</v>
      </c>
    </row>
    <row r="2173" spans="1:2" x14ac:dyDescent="0.4">
      <c r="A2173" s="5">
        <v>41848</v>
      </c>
      <c r="B2173" s="6">
        <v>150.59710000000001</v>
      </c>
    </row>
    <row r="2174" spans="1:2" x14ac:dyDescent="0.4">
      <c r="A2174" s="5">
        <v>41845</v>
      </c>
      <c r="B2174" s="6">
        <v>150.5223</v>
      </c>
    </row>
    <row r="2175" spans="1:2" x14ac:dyDescent="0.4">
      <c r="A2175" s="5">
        <v>41844</v>
      </c>
      <c r="B2175" s="6">
        <v>150.4794</v>
      </c>
    </row>
    <row r="2176" spans="1:2" x14ac:dyDescent="0.4">
      <c r="A2176" s="5">
        <v>41843</v>
      </c>
      <c r="B2176" s="6">
        <v>150.44489999999999</v>
      </c>
    </row>
    <row r="2177" spans="1:2" x14ac:dyDescent="0.4">
      <c r="A2177" s="5">
        <v>41842</v>
      </c>
      <c r="B2177" s="6">
        <v>150.41050000000001</v>
      </c>
    </row>
    <row r="2178" spans="1:2" x14ac:dyDescent="0.4">
      <c r="A2178" s="5">
        <v>41841</v>
      </c>
      <c r="B2178" s="6">
        <v>150.35159999999999</v>
      </c>
    </row>
    <row r="2179" spans="1:2" x14ac:dyDescent="0.4">
      <c r="A2179" s="5">
        <v>41838</v>
      </c>
      <c r="B2179" s="6">
        <v>150.31659999999999</v>
      </c>
    </row>
    <row r="2180" spans="1:2" x14ac:dyDescent="0.4">
      <c r="A2180" s="5">
        <v>41837</v>
      </c>
      <c r="B2180" s="6">
        <v>150.57089999999999</v>
      </c>
    </row>
    <row r="2181" spans="1:2" x14ac:dyDescent="0.4">
      <c r="A2181" s="5">
        <v>41836</v>
      </c>
      <c r="B2181" s="6">
        <v>150.77029999999999</v>
      </c>
    </row>
    <row r="2182" spans="1:2" x14ac:dyDescent="0.4">
      <c r="A2182" s="5">
        <v>41835</v>
      </c>
      <c r="B2182" s="6">
        <v>150.8562</v>
      </c>
    </row>
    <row r="2183" spans="1:2" x14ac:dyDescent="0.4">
      <c r="A2183" s="5">
        <v>41834</v>
      </c>
      <c r="B2183" s="6">
        <v>150.89330000000001</v>
      </c>
    </row>
    <row r="2184" spans="1:2" x14ac:dyDescent="0.4">
      <c r="A2184" s="5">
        <v>41831</v>
      </c>
      <c r="B2184" s="6">
        <v>150.87350000000001</v>
      </c>
    </row>
    <row r="2185" spans="1:2" x14ac:dyDescent="0.4">
      <c r="A2185" s="5">
        <v>41830</v>
      </c>
      <c r="B2185" s="6">
        <v>150.85749999999999</v>
      </c>
    </row>
    <row r="2186" spans="1:2" x14ac:dyDescent="0.4">
      <c r="A2186" s="5">
        <v>41829</v>
      </c>
      <c r="B2186" s="6">
        <v>150.8526</v>
      </c>
    </row>
    <row r="2187" spans="1:2" x14ac:dyDescent="0.4">
      <c r="A2187" s="5">
        <v>41828</v>
      </c>
      <c r="B2187" s="6">
        <v>150.83449999999999</v>
      </c>
    </row>
    <row r="2188" spans="1:2" x14ac:dyDescent="0.4">
      <c r="A2188" s="5">
        <v>41827</v>
      </c>
      <c r="B2188" s="6">
        <v>150.81469999999999</v>
      </c>
    </row>
    <row r="2189" spans="1:2" x14ac:dyDescent="0.4">
      <c r="A2189" s="5">
        <v>41824</v>
      </c>
      <c r="B2189" s="6">
        <v>150.7492</v>
      </c>
    </row>
    <row r="2190" spans="1:2" x14ac:dyDescent="0.4">
      <c r="A2190" s="5">
        <v>41823</v>
      </c>
      <c r="B2190" s="6">
        <v>150.7978</v>
      </c>
    </row>
    <row r="2191" spans="1:2" x14ac:dyDescent="0.4">
      <c r="A2191" s="5">
        <v>41822</v>
      </c>
      <c r="B2191" s="6">
        <v>150.85740000000001</v>
      </c>
    </row>
    <row r="2192" spans="1:2" x14ac:dyDescent="0.4">
      <c r="A2192" s="5">
        <v>41821</v>
      </c>
      <c r="B2192" s="6">
        <v>150.96600000000001</v>
      </c>
    </row>
    <row r="2193" spans="1:2" x14ac:dyDescent="0.4">
      <c r="A2193" s="5">
        <v>41820</v>
      </c>
      <c r="B2193" s="6">
        <v>150.97900000000001</v>
      </c>
    </row>
    <row r="2194" spans="1:2" x14ac:dyDescent="0.4">
      <c r="A2194" s="5">
        <v>41817</v>
      </c>
      <c r="B2194" s="6">
        <v>150.9367</v>
      </c>
    </row>
    <row r="2195" spans="1:2" x14ac:dyDescent="0.4">
      <c r="A2195" s="5">
        <v>41816</v>
      </c>
      <c r="B2195" s="6">
        <v>150.9102</v>
      </c>
    </row>
    <row r="2196" spans="1:2" x14ac:dyDescent="0.4">
      <c r="A2196" s="5">
        <v>41815</v>
      </c>
      <c r="B2196" s="6">
        <v>150.90199999999999</v>
      </c>
    </row>
    <row r="2197" spans="1:2" x14ac:dyDescent="0.4">
      <c r="A2197" s="5">
        <v>41814</v>
      </c>
      <c r="B2197" s="6">
        <v>150.87780000000001</v>
      </c>
    </row>
    <row r="2198" spans="1:2" x14ac:dyDescent="0.4">
      <c r="A2198" s="5">
        <v>41813</v>
      </c>
      <c r="B2198" s="6">
        <v>150.84739999999999</v>
      </c>
    </row>
    <row r="2199" spans="1:2" x14ac:dyDescent="0.4">
      <c r="A2199" s="5">
        <v>41810</v>
      </c>
      <c r="B2199" s="6">
        <v>150.74539999999999</v>
      </c>
    </row>
    <row r="2200" spans="1:2" x14ac:dyDescent="0.4">
      <c r="A2200" s="5">
        <v>41809</v>
      </c>
      <c r="B2200" s="6">
        <v>150.71549999999999</v>
      </c>
    </row>
    <row r="2201" spans="1:2" x14ac:dyDescent="0.4">
      <c r="A2201" s="5">
        <v>41808</v>
      </c>
      <c r="B2201" s="6">
        <v>150.70310000000001</v>
      </c>
    </row>
    <row r="2202" spans="1:2" x14ac:dyDescent="0.4">
      <c r="A2202" s="5">
        <v>41807</v>
      </c>
      <c r="B2202" s="6">
        <v>150.70609999999999</v>
      </c>
    </row>
    <row r="2203" spans="1:2" x14ac:dyDescent="0.4">
      <c r="A2203" s="5">
        <v>41806</v>
      </c>
      <c r="B2203" s="6">
        <v>150.667</v>
      </c>
    </row>
    <row r="2204" spans="1:2" x14ac:dyDescent="0.4">
      <c r="A2204" s="5">
        <v>41803</v>
      </c>
      <c r="B2204" s="6">
        <v>150.57740000000001</v>
      </c>
    </row>
    <row r="2205" spans="1:2" x14ac:dyDescent="0.4">
      <c r="A2205" s="5">
        <v>41802</v>
      </c>
      <c r="B2205" s="6">
        <v>150.5821</v>
      </c>
    </row>
    <row r="2206" spans="1:2" x14ac:dyDescent="0.4">
      <c r="A2206" s="5">
        <v>41801</v>
      </c>
      <c r="B2206" s="6">
        <v>150.55099999999999</v>
      </c>
    </row>
    <row r="2207" spans="1:2" x14ac:dyDescent="0.4">
      <c r="A2207" s="5">
        <v>41800</v>
      </c>
      <c r="B2207" s="6">
        <v>150.46639999999999</v>
      </c>
    </row>
    <row r="2208" spans="1:2" x14ac:dyDescent="0.4">
      <c r="A2208" s="5">
        <v>41799</v>
      </c>
      <c r="B2208" s="6">
        <v>150.4255</v>
      </c>
    </row>
    <row r="2209" spans="1:2" x14ac:dyDescent="0.4">
      <c r="A2209" s="5">
        <v>41796</v>
      </c>
      <c r="B2209" s="6">
        <v>150.39259999999999</v>
      </c>
    </row>
    <row r="2210" spans="1:2" x14ac:dyDescent="0.4">
      <c r="A2210" s="5">
        <v>41795</v>
      </c>
      <c r="B2210" s="6">
        <v>150.35380000000001</v>
      </c>
    </row>
    <row r="2211" spans="1:2" x14ac:dyDescent="0.4">
      <c r="A2211" s="5">
        <v>41794</v>
      </c>
      <c r="B2211" s="6">
        <v>150.3262</v>
      </c>
    </row>
    <row r="2212" spans="1:2" x14ac:dyDescent="0.4">
      <c r="A2212" s="5">
        <v>41793</v>
      </c>
      <c r="B2212" s="6">
        <v>150.12379999999999</v>
      </c>
    </row>
    <row r="2213" spans="1:2" x14ac:dyDescent="0.4">
      <c r="A2213" s="5">
        <v>41789</v>
      </c>
      <c r="B2213" s="6">
        <v>149.80090000000001</v>
      </c>
    </row>
    <row r="2214" spans="1:2" x14ac:dyDescent="0.4">
      <c r="A2214" s="5">
        <v>41788</v>
      </c>
      <c r="B2214" s="6">
        <v>149.71809999999999</v>
      </c>
    </row>
    <row r="2215" spans="1:2" x14ac:dyDescent="0.4">
      <c r="A2215" s="5">
        <v>41787</v>
      </c>
      <c r="B2215" s="6">
        <v>149.6088</v>
      </c>
    </row>
    <row r="2216" spans="1:2" x14ac:dyDescent="0.4">
      <c r="A2216" s="5">
        <v>41786</v>
      </c>
      <c r="B2216" s="6">
        <v>149.51339999999999</v>
      </c>
    </row>
    <row r="2217" spans="1:2" x14ac:dyDescent="0.4">
      <c r="A2217" s="5">
        <v>41785</v>
      </c>
      <c r="B2217" s="6">
        <v>149.464</v>
      </c>
    </row>
    <row r="2218" spans="1:2" x14ac:dyDescent="0.4">
      <c r="A2218" s="5">
        <v>41782</v>
      </c>
      <c r="B2218" s="6">
        <v>149.2021</v>
      </c>
    </row>
    <row r="2219" spans="1:2" x14ac:dyDescent="0.4">
      <c r="A2219" s="5">
        <v>41781</v>
      </c>
      <c r="B2219" s="6">
        <v>149.12559999999999</v>
      </c>
    </row>
    <row r="2220" spans="1:2" x14ac:dyDescent="0.4">
      <c r="A2220" s="5">
        <v>41780</v>
      </c>
      <c r="B2220" s="6">
        <v>149.07859999999999</v>
      </c>
    </row>
    <row r="2221" spans="1:2" x14ac:dyDescent="0.4">
      <c r="A2221" s="5">
        <v>41779</v>
      </c>
      <c r="B2221" s="6">
        <v>149.04419999999999</v>
      </c>
    </row>
    <row r="2222" spans="1:2" x14ac:dyDescent="0.4">
      <c r="A2222" s="5">
        <v>41778</v>
      </c>
      <c r="B2222" s="6">
        <v>149.01920000000001</v>
      </c>
    </row>
    <row r="2223" spans="1:2" x14ac:dyDescent="0.4">
      <c r="A2223" s="5">
        <v>41775</v>
      </c>
      <c r="B2223" s="6">
        <v>148.9435</v>
      </c>
    </row>
    <row r="2224" spans="1:2" x14ac:dyDescent="0.4">
      <c r="A2224" s="5">
        <v>41774</v>
      </c>
      <c r="B2224" s="6">
        <v>148.96100000000001</v>
      </c>
    </row>
    <row r="2225" spans="1:2" x14ac:dyDescent="0.4">
      <c r="A2225" s="5">
        <v>41773</v>
      </c>
      <c r="B2225" s="6">
        <v>148.97450000000001</v>
      </c>
    </row>
    <row r="2226" spans="1:2" x14ac:dyDescent="0.4">
      <c r="A2226" s="5">
        <v>41772</v>
      </c>
      <c r="B2226" s="6">
        <v>148.96600000000001</v>
      </c>
    </row>
    <row r="2227" spans="1:2" x14ac:dyDescent="0.4">
      <c r="A2227" s="5">
        <v>41771</v>
      </c>
      <c r="B2227" s="6">
        <v>148.93090000000001</v>
      </c>
    </row>
    <row r="2228" spans="1:2" x14ac:dyDescent="0.4">
      <c r="A2228" s="5">
        <v>41768</v>
      </c>
      <c r="B2228" s="6">
        <v>148.80019999999999</v>
      </c>
    </row>
    <row r="2229" spans="1:2" x14ac:dyDescent="0.4">
      <c r="A2229" s="5">
        <v>41767</v>
      </c>
      <c r="B2229" s="6">
        <v>148.49770000000001</v>
      </c>
    </row>
    <row r="2230" spans="1:2" x14ac:dyDescent="0.4">
      <c r="A2230" s="5">
        <v>41766</v>
      </c>
      <c r="B2230" s="6">
        <v>148.3717</v>
      </c>
    </row>
    <row r="2231" spans="1:2" x14ac:dyDescent="0.4">
      <c r="A2231" s="5">
        <v>41765</v>
      </c>
      <c r="B2231" s="6">
        <v>148.2681</v>
      </c>
    </row>
    <row r="2232" spans="1:2" x14ac:dyDescent="0.4">
      <c r="A2232" s="5">
        <v>41764</v>
      </c>
      <c r="B2232" s="6">
        <v>148.1789</v>
      </c>
    </row>
    <row r="2233" spans="1:2" x14ac:dyDescent="0.4">
      <c r="A2233" s="5">
        <v>41759</v>
      </c>
      <c r="B2233" s="6">
        <v>147.99469999999999</v>
      </c>
    </row>
    <row r="2234" spans="1:2" x14ac:dyDescent="0.4">
      <c r="A2234" s="5">
        <v>41758</v>
      </c>
      <c r="B2234" s="6">
        <v>147.9452</v>
      </c>
    </row>
    <row r="2235" spans="1:2" x14ac:dyDescent="0.4">
      <c r="A2235" s="5">
        <v>41757</v>
      </c>
      <c r="B2235" s="6">
        <v>147.91669999999999</v>
      </c>
    </row>
    <row r="2236" spans="1:2" x14ac:dyDescent="0.4">
      <c r="A2236" s="5">
        <v>41754</v>
      </c>
      <c r="B2236" s="6">
        <v>147.71799999999999</v>
      </c>
    </row>
    <row r="2237" spans="1:2" x14ac:dyDescent="0.4">
      <c r="A2237" s="5">
        <v>41753</v>
      </c>
      <c r="B2237" s="6">
        <v>147.69550000000001</v>
      </c>
    </row>
    <row r="2238" spans="1:2" x14ac:dyDescent="0.4">
      <c r="A2238" s="5">
        <v>41752</v>
      </c>
      <c r="B2238" s="6">
        <v>147.6722</v>
      </c>
    </row>
    <row r="2239" spans="1:2" x14ac:dyDescent="0.4">
      <c r="A2239" s="5">
        <v>41751</v>
      </c>
      <c r="B2239" s="6">
        <v>147.643</v>
      </c>
    </row>
    <row r="2240" spans="1:2" x14ac:dyDescent="0.4">
      <c r="A2240" s="5">
        <v>41750</v>
      </c>
      <c r="B2240" s="6">
        <v>147.61519999999999</v>
      </c>
    </row>
    <row r="2241" spans="1:2" x14ac:dyDescent="0.4">
      <c r="A2241" s="5">
        <v>41747</v>
      </c>
      <c r="B2241" s="6">
        <v>147.5241</v>
      </c>
    </row>
    <row r="2242" spans="1:2" x14ac:dyDescent="0.4">
      <c r="A2242" s="5">
        <v>41746</v>
      </c>
      <c r="B2242" s="6">
        <v>147.39060000000001</v>
      </c>
    </row>
    <row r="2243" spans="1:2" x14ac:dyDescent="0.4">
      <c r="A2243" s="5">
        <v>41745</v>
      </c>
      <c r="B2243" s="6">
        <v>147.02860000000001</v>
      </c>
    </row>
    <row r="2244" spans="1:2" x14ac:dyDescent="0.4">
      <c r="A2244" s="5">
        <v>41744</v>
      </c>
      <c r="B2244" s="6">
        <v>146.97059999999999</v>
      </c>
    </row>
    <row r="2245" spans="1:2" x14ac:dyDescent="0.4">
      <c r="A2245" s="5">
        <v>41743</v>
      </c>
      <c r="B2245" s="6">
        <v>146.88980000000001</v>
      </c>
    </row>
    <row r="2246" spans="1:2" x14ac:dyDescent="0.4">
      <c r="A2246" s="5">
        <v>41740</v>
      </c>
      <c r="B2246" s="6">
        <v>146.744</v>
      </c>
    </row>
    <row r="2247" spans="1:2" x14ac:dyDescent="0.4">
      <c r="A2247" s="5">
        <v>41739</v>
      </c>
      <c r="B2247" s="6">
        <v>146.69739999999999</v>
      </c>
    </row>
    <row r="2248" spans="1:2" x14ac:dyDescent="0.4">
      <c r="A2248" s="5">
        <v>41738</v>
      </c>
      <c r="B2248" s="6">
        <v>146.70930000000001</v>
      </c>
    </row>
    <row r="2249" spans="1:2" x14ac:dyDescent="0.4">
      <c r="A2249" s="5">
        <v>41737</v>
      </c>
      <c r="B2249" s="6">
        <v>146.6825</v>
      </c>
    </row>
    <row r="2250" spans="1:2" x14ac:dyDescent="0.4">
      <c r="A2250" s="5">
        <v>41733</v>
      </c>
      <c r="B2250" s="6">
        <v>146.59909999999999</v>
      </c>
    </row>
    <row r="2251" spans="1:2" x14ac:dyDescent="0.4">
      <c r="A2251" s="5">
        <v>41732</v>
      </c>
      <c r="B2251" s="6">
        <v>146.6183</v>
      </c>
    </row>
    <row r="2252" spans="1:2" x14ac:dyDescent="0.4">
      <c r="A2252" s="5">
        <v>41731</v>
      </c>
      <c r="B2252" s="6">
        <v>146.65649999999999</v>
      </c>
    </row>
    <row r="2253" spans="1:2" x14ac:dyDescent="0.4">
      <c r="A2253" s="5">
        <v>41730</v>
      </c>
      <c r="B2253" s="6">
        <v>146.67330000000001</v>
      </c>
    </row>
    <row r="2254" spans="1:2" x14ac:dyDescent="0.4">
      <c r="A2254" s="5">
        <v>41729</v>
      </c>
      <c r="B2254" s="6">
        <v>146.6677</v>
      </c>
    </row>
    <row r="2255" spans="1:2" x14ac:dyDescent="0.4">
      <c r="A2255" s="5">
        <v>41726</v>
      </c>
      <c r="B2255" s="6">
        <v>146.60849999999999</v>
      </c>
    </row>
    <row r="2256" spans="1:2" x14ac:dyDescent="0.4">
      <c r="A2256" s="5">
        <v>41725</v>
      </c>
      <c r="B2256" s="6">
        <v>146.60210000000001</v>
      </c>
    </row>
    <row r="2257" spans="1:2" x14ac:dyDescent="0.4">
      <c r="A2257" s="5">
        <v>41724</v>
      </c>
      <c r="B2257" s="6">
        <v>146.57560000000001</v>
      </c>
    </row>
    <row r="2258" spans="1:2" x14ac:dyDescent="0.4">
      <c r="A2258" s="5">
        <v>41723</v>
      </c>
      <c r="B2258" s="6">
        <v>146.5635</v>
      </c>
    </row>
    <row r="2259" spans="1:2" x14ac:dyDescent="0.4">
      <c r="A2259" s="5">
        <v>41722</v>
      </c>
      <c r="B2259" s="6">
        <v>146.57470000000001</v>
      </c>
    </row>
    <row r="2260" spans="1:2" x14ac:dyDescent="0.4">
      <c r="A2260" s="5">
        <v>41719</v>
      </c>
      <c r="B2260" s="6">
        <v>146.48439999999999</v>
      </c>
    </row>
    <row r="2261" spans="1:2" x14ac:dyDescent="0.4">
      <c r="A2261" s="5">
        <v>41718</v>
      </c>
      <c r="B2261" s="6">
        <v>146.4599</v>
      </c>
    </row>
    <row r="2262" spans="1:2" x14ac:dyDescent="0.4">
      <c r="A2262" s="5">
        <v>41717</v>
      </c>
      <c r="B2262" s="6">
        <v>146.67240000000001</v>
      </c>
    </row>
    <row r="2263" spans="1:2" x14ac:dyDescent="0.4">
      <c r="A2263" s="5">
        <v>41716</v>
      </c>
      <c r="B2263" s="6">
        <v>146.7296</v>
      </c>
    </row>
    <row r="2264" spans="1:2" x14ac:dyDescent="0.4">
      <c r="A2264" s="5">
        <v>41715</v>
      </c>
      <c r="B2264" s="6">
        <v>146.708</v>
      </c>
    </row>
    <row r="2265" spans="1:2" x14ac:dyDescent="0.4">
      <c r="A2265" s="5">
        <v>41712</v>
      </c>
      <c r="B2265" s="6">
        <v>146.6421</v>
      </c>
    </row>
    <row r="2266" spans="1:2" x14ac:dyDescent="0.4">
      <c r="A2266" s="5">
        <v>41711</v>
      </c>
      <c r="B2266" s="6">
        <v>146.5531</v>
      </c>
    </row>
    <row r="2267" spans="1:2" x14ac:dyDescent="0.4">
      <c r="A2267" s="5">
        <v>41710</v>
      </c>
      <c r="B2267" s="6">
        <v>146.49809999999999</v>
      </c>
    </row>
    <row r="2268" spans="1:2" x14ac:dyDescent="0.4">
      <c r="A2268" s="5">
        <v>41709</v>
      </c>
      <c r="B2268" s="6">
        <v>146.45949999999999</v>
      </c>
    </row>
    <row r="2269" spans="1:2" x14ac:dyDescent="0.4">
      <c r="A2269" s="5">
        <v>41708</v>
      </c>
      <c r="B2269" s="6">
        <v>146.42009999999999</v>
      </c>
    </row>
    <row r="2270" spans="1:2" x14ac:dyDescent="0.4">
      <c r="A2270" s="5">
        <v>41705</v>
      </c>
      <c r="B2270" s="6">
        <v>146.32939999999999</v>
      </c>
    </row>
    <row r="2271" spans="1:2" x14ac:dyDescent="0.4">
      <c r="A2271" s="5">
        <v>41704</v>
      </c>
      <c r="B2271" s="6">
        <v>146.32060000000001</v>
      </c>
    </row>
    <row r="2272" spans="1:2" x14ac:dyDescent="0.4">
      <c r="A2272" s="5">
        <v>41703</v>
      </c>
      <c r="B2272" s="6">
        <v>146.40819999999999</v>
      </c>
    </row>
    <row r="2273" spans="1:2" x14ac:dyDescent="0.4">
      <c r="A2273" s="5">
        <v>41702</v>
      </c>
      <c r="B2273" s="6">
        <v>146.46870000000001</v>
      </c>
    </row>
    <row r="2274" spans="1:2" x14ac:dyDescent="0.4">
      <c r="A2274" s="5">
        <v>41701</v>
      </c>
      <c r="B2274" s="6">
        <v>146.58670000000001</v>
      </c>
    </row>
    <row r="2275" spans="1:2" x14ac:dyDescent="0.4">
      <c r="A2275" s="5">
        <v>41698</v>
      </c>
      <c r="B2275" s="6">
        <v>146.5361</v>
      </c>
    </row>
    <row r="2276" spans="1:2" x14ac:dyDescent="0.4">
      <c r="A2276" s="5">
        <v>41697</v>
      </c>
      <c r="B2276" s="6">
        <v>146.2543</v>
      </c>
    </row>
    <row r="2277" spans="1:2" x14ac:dyDescent="0.4">
      <c r="A2277" s="5">
        <v>41696</v>
      </c>
      <c r="B2277" s="6">
        <v>146.1009</v>
      </c>
    </row>
    <row r="2278" spans="1:2" x14ac:dyDescent="0.4">
      <c r="A2278" s="5">
        <v>41695</v>
      </c>
      <c r="B2278" s="6">
        <v>145.87950000000001</v>
      </c>
    </row>
    <row r="2279" spans="1:2" x14ac:dyDescent="0.4">
      <c r="A2279" s="5">
        <v>41694</v>
      </c>
      <c r="B2279" s="6">
        <v>145.52099999999999</v>
      </c>
    </row>
    <row r="2280" spans="1:2" x14ac:dyDescent="0.4">
      <c r="A2280" s="5">
        <v>41691</v>
      </c>
      <c r="B2280" s="6">
        <v>145.38390000000001</v>
      </c>
    </row>
    <row r="2281" spans="1:2" x14ac:dyDescent="0.4">
      <c r="A2281" s="5">
        <v>41690</v>
      </c>
      <c r="B2281" s="6">
        <v>145.1096</v>
      </c>
    </row>
    <row r="2282" spans="1:2" x14ac:dyDescent="0.4">
      <c r="A2282" s="5">
        <v>41689</v>
      </c>
      <c r="B2282" s="6">
        <v>144.91050000000001</v>
      </c>
    </row>
    <row r="2283" spans="1:2" x14ac:dyDescent="0.4">
      <c r="A2283" s="5">
        <v>41688</v>
      </c>
      <c r="B2283" s="6">
        <v>144.8997</v>
      </c>
    </row>
    <row r="2284" spans="1:2" x14ac:dyDescent="0.4">
      <c r="A2284" s="5">
        <v>41687</v>
      </c>
      <c r="B2284" s="6">
        <v>144.8963</v>
      </c>
    </row>
    <row r="2285" spans="1:2" x14ac:dyDescent="0.4">
      <c r="A2285" s="5">
        <v>41684</v>
      </c>
      <c r="B2285" s="6">
        <v>144.78649999999999</v>
      </c>
    </row>
    <row r="2286" spans="1:2" x14ac:dyDescent="0.4">
      <c r="A2286" s="5">
        <v>41683</v>
      </c>
      <c r="B2286" s="6">
        <v>144.69290000000001</v>
      </c>
    </row>
    <row r="2287" spans="1:2" x14ac:dyDescent="0.4">
      <c r="A2287" s="5">
        <v>41682</v>
      </c>
      <c r="B2287" s="6">
        <v>144.64340000000001</v>
      </c>
    </row>
    <row r="2288" spans="1:2" x14ac:dyDescent="0.4">
      <c r="A2288" s="5">
        <v>41681</v>
      </c>
      <c r="B2288" s="6">
        <v>144.61859999999999</v>
      </c>
    </row>
    <row r="2289" spans="1:2" x14ac:dyDescent="0.4">
      <c r="A2289" s="5">
        <v>41680</v>
      </c>
      <c r="B2289" s="6">
        <v>144.56360000000001</v>
      </c>
    </row>
    <row r="2290" spans="1:2" x14ac:dyDescent="0.4">
      <c r="A2290" s="5">
        <v>41677</v>
      </c>
      <c r="B2290" s="6">
        <v>144.48339999999999</v>
      </c>
    </row>
    <row r="2291" spans="1:2" x14ac:dyDescent="0.4">
      <c r="A2291" s="5">
        <v>41669</v>
      </c>
      <c r="B2291" s="6">
        <v>144.13130000000001</v>
      </c>
    </row>
    <row r="2292" spans="1:2" x14ac:dyDescent="0.4">
      <c r="A2292" s="5">
        <v>41668</v>
      </c>
      <c r="B2292" s="6">
        <v>144.11429999999999</v>
      </c>
    </row>
    <row r="2293" spans="1:2" x14ac:dyDescent="0.4">
      <c r="A2293" s="5">
        <v>41667</v>
      </c>
      <c r="B2293" s="6">
        <v>144.1028</v>
      </c>
    </row>
    <row r="2294" spans="1:2" x14ac:dyDescent="0.4">
      <c r="A2294" s="5">
        <v>41666</v>
      </c>
      <c r="B2294" s="6">
        <v>143.8982</v>
      </c>
    </row>
    <row r="2295" spans="1:2" x14ac:dyDescent="0.4">
      <c r="A2295" s="5">
        <v>41663</v>
      </c>
      <c r="B2295" s="6">
        <v>143.7056</v>
      </c>
    </row>
    <row r="2296" spans="1:2" x14ac:dyDescent="0.4">
      <c r="A2296" s="5">
        <v>41662</v>
      </c>
      <c r="B2296" s="6">
        <v>143.65870000000001</v>
      </c>
    </row>
    <row r="2297" spans="1:2" x14ac:dyDescent="0.4">
      <c r="A2297" s="5">
        <v>41661</v>
      </c>
      <c r="B2297" s="6">
        <v>143.58009999999999</v>
      </c>
    </row>
    <row r="2298" spans="1:2" x14ac:dyDescent="0.4">
      <c r="A2298" s="5">
        <v>41660</v>
      </c>
      <c r="B2298" s="6">
        <v>143.46340000000001</v>
      </c>
    </row>
    <row r="2299" spans="1:2" x14ac:dyDescent="0.4">
      <c r="A2299" s="5">
        <v>41659</v>
      </c>
      <c r="B2299" s="6">
        <v>143.32849999999999</v>
      </c>
    </row>
    <row r="2300" spans="1:2" x14ac:dyDescent="0.4">
      <c r="A2300" s="5">
        <v>41656</v>
      </c>
      <c r="B2300" s="6">
        <v>143.13640000000001</v>
      </c>
    </row>
    <row r="2301" spans="1:2" x14ac:dyDescent="0.4">
      <c r="A2301" s="5">
        <v>41655</v>
      </c>
      <c r="B2301" s="6">
        <v>143.10669999999999</v>
      </c>
    </row>
    <row r="2302" spans="1:2" x14ac:dyDescent="0.4">
      <c r="A2302" s="5">
        <v>41654</v>
      </c>
      <c r="B2302" s="6">
        <v>143.05719999999999</v>
      </c>
    </row>
    <row r="2303" spans="1:2" x14ac:dyDescent="0.4">
      <c r="A2303" s="5">
        <v>41653</v>
      </c>
      <c r="B2303" s="6">
        <v>143.01400000000001</v>
      </c>
    </row>
    <row r="2304" spans="1:2" x14ac:dyDescent="0.4">
      <c r="A2304" s="5">
        <v>41652</v>
      </c>
      <c r="B2304" s="6">
        <v>142.96170000000001</v>
      </c>
    </row>
    <row r="2305" spans="1:2" x14ac:dyDescent="0.4">
      <c r="A2305" s="5">
        <v>41649</v>
      </c>
      <c r="B2305" s="6">
        <v>142.9264</v>
      </c>
    </row>
    <row r="2306" spans="1:2" x14ac:dyDescent="0.4">
      <c r="A2306" s="5">
        <v>41648</v>
      </c>
      <c r="B2306" s="6">
        <v>142.91319999999999</v>
      </c>
    </row>
    <row r="2307" spans="1:2" x14ac:dyDescent="0.4">
      <c r="A2307" s="5">
        <v>41647</v>
      </c>
      <c r="B2307" s="6">
        <v>142.80600000000001</v>
      </c>
    </row>
    <row r="2308" spans="1:2" x14ac:dyDescent="0.4">
      <c r="A2308" s="5">
        <v>41646</v>
      </c>
      <c r="B2308" s="6">
        <v>142.68450000000001</v>
      </c>
    </row>
    <row r="2309" spans="1:2" x14ac:dyDescent="0.4">
      <c r="A2309" s="5">
        <v>41645</v>
      </c>
      <c r="B2309" s="6">
        <v>142.60640000000001</v>
      </c>
    </row>
    <row r="2310" spans="1:2" x14ac:dyDescent="0.4">
      <c r="A2310" s="5">
        <v>41642</v>
      </c>
      <c r="B2310" s="6">
        <v>142.62739999999999</v>
      </c>
    </row>
    <row r="2311" spans="1:2" x14ac:dyDescent="0.4">
      <c r="A2311" s="5">
        <v>41641</v>
      </c>
      <c r="B2311" s="6">
        <v>142.82239999999999</v>
      </c>
    </row>
    <row r="2312" spans="1:2" x14ac:dyDescent="0.4">
      <c r="A2312" s="5">
        <v>41639</v>
      </c>
      <c r="B2312" s="6">
        <v>142.86250000000001</v>
      </c>
    </row>
    <row r="2313" spans="1:2" x14ac:dyDescent="0.4">
      <c r="A2313" s="5">
        <v>41638</v>
      </c>
      <c r="B2313" s="6">
        <v>142.84350000000001</v>
      </c>
    </row>
    <row r="2314" spans="1:2" x14ac:dyDescent="0.4">
      <c r="A2314" s="5">
        <v>41635</v>
      </c>
      <c r="B2314" s="6">
        <v>142.816</v>
      </c>
    </row>
    <row r="2315" spans="1:2" x14ac:dyDescent="0.4">
      <c r="A2315" s="5">
        <v>41634</v>
      </c>
      <c r="B2315" s="6">
        <v>142.79810000000001</v>
      </c>
    </row>
    <row r="2316" spans="1:2" x14ac:dyDescent="0.4">
      <c r="A2316" s="5">
        <v>41633</v>
      </c>
      <c r="B2316" s="6">
        <v>142.76730000000001</v>
      </c>
    </row>
    <row r="2317" spans="1:2" x14ac:dyDescent="0.4">
      <c r="A2317" s="5">
        <v>41632</v>
      </c>
      <c r="B2317" s="6">
        <v>142.7621</v>
      </c>
    </row>
    <row r="2318" spans="1:2" x14ac:dyDescent="0.4">
      <c r="A2318" s="5">
        <v>41631</v>
      </c>
      <c r="B2318" s="6">
        <v>142.72190000000001</v>
      </c>
    </row>
    <row r="2319" spans="1:2" x14ac:dyDescent="0.4">
      <c r="A2319" s="5">
        <v>41628</v>
      </c>
      <c r="B2319" s="6">
        <v>142.6816</v>
      </c>
    </row>
    <row r="2320" spans="1:2" x14ac:dyDescent="0.4">
      <c r="A2320" s="5">
        <v>41627</v>
      </c>
      <c r="B2320" s="6">
        <v>142.78149999999999</v>
      </c>
    </row>
    <row r="2321" spans="1:2" x14ac:dyDescent="0.4">
      <c r="A2321" s="5">
        <v>41626</v>
      </c>
      <c r="B2321" s="6">
        <v>142.94630000000001</v>
      </c>
    </row>
    <row r="2322" spans="1:2" x14ac:dyDescent="0.4">
      <c r="A2322" s="5">
        <v>41625</v>
      </c>
      <c r="B2322" s="6">
        <v>142.99180000000001</v>
      </c>
    </row>
    <row r="2323" spans="1:2" x14ac:dyDescent="0.4">
      <c r="A2323" s="5">
        <v>41624</v>
      </c>
      <c r="B2323" s="6">
        <v>143.12979999999999</v>
      </c>
    </row>
    <row r="2324" spans="1:2" x14ac:dyDescent="0.4">
      <c r="A2324" s="5">
        <v>41621</v>
      </c>
      <c r="B2324" s="6">
        <v>143.12299999999999</v>
      </c>
    </row>
    <row r="2325" spans="1:2" x14ac:dyDescent="0.4">
      <c r="A2325" s="5">
        <v>41620</v>
      </c>
      <c r="B2325" s="6">
        <v>142.93270000000001</v>
      </c>
    </row>
    <row r="2326" spans="1:2" x14ac:dyDescent="0.4">
      <c r="A2326" s="5">
        <v>41619</v>
      </c>
      <c r="B2326" s="6">
        <v>142.72389999999999</v>
      </c>
    </row>
    <row r="2327" spans="1:2" x14ac:dyDescent="0.4">
      <c r="A2327" s="5">
        <v>41618</v>
      </c>
      <c r="B2327" s="6">
        <v>142.8767</v>
      </c>
    </row>
    <row r="2328" spans="1:2" x14ac:dyDescent="0.4">
      <c r="A2328" s="5">
        <v>41617</v>
      </c>
      <c r="B2328" s="6">
        <v>143.0746</v>
      </c>
    </row>
    <row r="2329" spans="1:2" x14ac:dyDescent="0.4">
      <c r="A2329" s="5">
        <v>41614</v>
      </c>
      <c r="B2329" s="6">
        <v>143.10650000000001</v>
      </c>
    </row>
    <row r="2330" spans="1:2" x14ac:dyDescent="0.4">
      <c r="A2330" s="5">
        <v>41613</v>
      </c>
      <c r="B2330" s="6">
        <v>143.22989999999999</v>
      </c>
    </row>
    <row r="2331" spans="1:2" x14ac:dyDescent="0.4">
      <c r="A2331" s="5">
        <v>41612</v>
      </c>
      <c r="B2331" s="6">
        <v>143.37569999999999</v>
      </c>
    </row>
    <row r="2332" spans="1:2" x14ac:dyDescent="0.4">
      <c r="A2332" s="5">
        <v>41611</v>
      </c>
      <c r="B2332" s="6">
        <v>143.2568</v>
      </c>
    </row>
    <row r="2333" spans="1:2" x14ac:dyDescent="0.4">
      <c r="A2333" s="5">
        <v>41610</v>
      </c>
      <c r="B2333" s="6">
        <v>143.1773</v>
      </c>
    </row>
    <row r="2334" spans="1:2" x14ac:dyDescent="0.4">
      <c r="A2334" s="5">
        <v>41607</v>
      </c>
      <c r="B2334" s="6">
        <v>143.2569</v>
      </c>
    </row>
    <row r="2335" spans="1:2" x14ac:dyDescent="0.4">
      <c r="A2335" s="5">
        <v>41606</v>
      </c>
      <c r="B2335" s="6">
        <v>142.99709999999999</v>
      </c>
    </row>
    <row r="2336" spans="1:2" x14ac:dyDescent="0.4">
      <c r="A2336" s="5">
        <v>41605</v>
      </c>
      <c r="B2336" s="6">
        <v>142.75880000000001</v>
      </c>
    </row>
    <row r="2337" spans="1:2" x14ac:dyDescent="0.4">
      <c r="A2337" s="5">
        <v>41604</v>
      </c>
      <c r="B2337" s="6">
        <v>142.58949999999999</v>
      </c>
    </row>
    <row r="2338" spans="1:2" x14ac:dyDescent="0.4">
      <c r="A2338" s="5">
        <v>41603</v>
      </c>
      <c r="B2338" s="6">
        <v>142.5215</v>
      </c>
    </row>
    <row r="2339" spans="1:2" x14ac:dyDescent="0.4">
      <c r="A2339" s="5">
        <v>41600</v>
      </c>
      <c r="B2339" s="6">
        <v>142.4796</v>
      </c>
    </row>
    <row r="2340" spans="1:2" x14ac:dyDescent="0.4">
      <c r="A2340" s="5">
        <v>41599</v>
      </c>
      <c r="B2340" s="6">
        <v>142.17519999999999</v>
      </c>
    </row>
    <row r="2341" spans="1:2" x14ac:dyDescent="0.4">
      <c r="A2341" s="5">
        <v>41598</v>
      </c>
      <c r="B2341" s="6">
        <v>142.20189999999999</v>
      </c>
    </row>
    <row r="2342" spans="1:2" x14ac:dyDescent="0.4">
      <c r="A2342" s="5">
        <v>41597</v>
      </c>
      <c r="B2342" s="6">
        <v>142.43680000000001</v>
      </c>
    </row>
    <row r="2343" spans="1:2" x14ac:dyDescent="0.4">
      <c r="A2343" s="5">
        <v>41596</v>
      </c>
      <c r="B2343" s="6">
        <v>142.64670000000001</v>
      </c>
    </row>
    <row r="2344" spans="1:2" x14ac:dyDescent="0.4">
      <c r="A2344" s="5">
        <v>41593</v>
      </c>
      <c r="B2344" s="6">
        <v>142.76249999999999</v>
      </c>
    </row>
    <row r="2345" spans="1:2" x14ac:dyDescent="0.4">
      <c r="A2345" s="5">
        <v>41592</v>
      </c>
      <c r="B2345" s="6">
        <v>143.30629999999999</v>
      </c>
    </row>
    <row r="2346" spans="1:2" x14ac:dyDescent="0.4">
      <c r="A2346" s="5">
        <v>41591</v>
      </c>
      <c r="B2346" s="6">
        <v>143.54339999999999</v>
      </c>
    </row>
    <row r="2347" spans="1:2" x14ac:dyDescent="0.4">
      <c r="A2347" s="5">
        <v>41590</v>
      </c>
      <c r="B2347" s="6">
        <v>143.73920000000001</v>
      </c>
    </row>
    <row r="2348" spans="1:2" x14ac:dyDescent="0.4">
      <c r="A2348" s="5">
        <v>41589</v>
      </c>
      <c r="B2348" s="6">
        <v>144.0472</v>
      </c>
    </row>
    <row r="2349" spans="1:2" x14ac:dyDescent="0.4">
      <c r="A2349" s="5">
        <v>41586</v>
      </c>
      <c r="B2349" s="6">
        <v>144.48310000000001</v>
      </c>
    </row>
    <row r="2350" spans="1:2" x14ac:dyDescent="0.4">
      <c r="A2350" s="5">
        <v>41585</v>
      </c>
      <c r="B2350" s="6">
        <v>144.84180000000001</v>
      </c>
    </row>
    <row r="2351" spans="1:2" x14ac:dyDescent="0.4">
      <c r="A2351" s="5">
        <v>41584</v>
      </c>
      <c r="B2351" s="6">
        <v>145.1506</v>
      </c>
    </row>
    <row r="2352" spans="1:2" x14ac:dyDescent="0.4">
      <c r="A2352" s="5">
        <v>41583</v>
      </c>
      <c r="B2352" s="6">
        <v>145.3263</v>
      </c>
    </row>
    <row r="2353" spans="1:2" x14ac:dyDescent="0.4">
      <c r="A2353" s="5">
        <v>41582</v>
      </c>
      <c r="B2353" s="6">
        <v>145.441</v>
      </c>
    </row>
    <row r="2354" spans="1:2" x14ac:dyDescent="0.4">
      <c r="A2354" s="5">
        <v>41579</v>
      </c>
      <c r="B2354" s="6">
        <v>145.4452</v>
      </c>
    </row>
    <row r="2355" spans="1:2" x14ac:dyDescent="0.4">
      <c r="A2355" s="5">
        <v>41578</v>
      </c>
      <c r="B2355" s="6">
        <v>145.26759999999999</v>
      </c>
    </row>
    <row r="2356" spans="1:2" x14ac:dyDescent="0.4">
      <c r="A2356" s="5">
        <v>41577</v>
      </c>
      <c r="B2356" s="6">
        <v>145.14410000000001</v>
      </c>
    </row>
    <row r="2357" spans="1:2" x14ac:dyDescent="0.4">
      <c r="A2357" s="5">
        <v>41576</v>
      </c>
      <c r="B2357" s="6">
        <v>145.26929999999999</v>
      </c>
    </row>
    <row r="2358" spans="1:2" x14ac:dyDescent="0.4">
      <c r="A2358" s="5">
        <v>41575</v>
      </c>
      <c r="B2358" s="6">
        <v>145.37889999999999</v>
      </c>
    </row>
    <row r="2359" spans="1:2" x14ac:dyDescent="0.4">
      <c r="A2359" s="5">
        <v>41572</v>
      </c>
      <c r="B2359" s="6">
        <v>145.38339999999999</v>
      </c>
    </row>
    <row r="2360" spans="1:2" x14ac:dyDescent="0.4">
      <c r="A2360" s="5">
        <v>41571</v>
      </c>
      <c r="B2360" s="6">
        <v>145.7099</v>
      </c>
    </row>
    <row r="2361" spans="1:2" x14ac:dyDescent="0.4">
      <c r="A2361" s="5">
        <v>41570</v>
      </c>
      <c r="B2361" s="6">
        <v>145.95910000000001</v>
      </c>
    </row>
    <row r="2362" spans="1:2" x14ac:dyDescent="0.4">
      <c r="A2362" s="5">
        <v>41569</v>
      </c>
      <c r="B2362" s="6">
        <v>145.97890000000001</v>
      </c>
    </row>
    <row r="2363" spans="1:2" x14ac:dyDescent="0.4">
      <c r="A2363" s="5">
        <v>41568</v>
      </c>
      <c r="B2363" s="6">
        <v>146.0778</v>
      </c>
    </row>
    <row r="2364" spans="1:2" x14ac:dyDescent="0.4">
      <c r="A2364" s="5">
        <v>41565</v>
      </c>
      <c r="B2364" s="6">
        <v>146.08269999999999</v>
      </c>
    </row>
    <row r="2365" spans="1:2" x14ac:dyDescent="0.4">
      <c r="A2365" s="5">
        <v>41564</v>
      </c>
      <c r="B2365" s="6">
        <v>146.0951</v>
      </c>
    </row>
    <row r="2366" spans="1:2" x14ac:dyDescent="0.4">
      <c r="A2366" s="5">
        <v>41563</v>
      </c>
      <c r="B2366" s="6">
        <v>146.1626</v>
      </c>
    </row>
    <row r="2367" spans="1:2" x14ac:dyDescent="0.4">
      <c r="A2367" s="5">
        <v>41562</v>
      </c>
      <c r="B2367" s="6">
        <v>146.2389</v>
      </c>
    </row>
    <row r="2368" spans="1:2" x14ac:dyDescent="0.4">
      <c r="A2368" s="5">
        <v>41561</v>
      </c>
      <c r="B2368" s="6">
        <v>146.35769999999999</v>
      </c>
    </row>
    <row r="2369" spans="1:2" x14ac:dyDescent="0.4">
      <c r="A2369" s="5">
        <v>41558</v>
      </c>
      <c r="B2369" s="6">
        <v>146.4177</v>
      </c>
    </row>
    <row r="2370" spans="1:2" x14ac:dyDescent="0.4">
      <c r="A2370" s="5">
        <v>41557</v>
      </c>
      <c r="B2370" s="6">
        <v>146.3903</v>
      </c>
    </row>
    <row r="2371" spans="1:2" x14ac:dyDescent="0.4">
      <c r="A2371" s="5">
        <v>41556</v>
      </c>
      <c r="B2371" s="6">
        <v>146.40129999999999</v>
      </c>
    </row>
    <row r="2372" spans="1:2" x14ac:dyDescent="0.4">
      <c r="A2372" s="5">
        <v>41555</v>
      </c>
      <c r="B2372" s="6">
        <v>146.42259999999999</v>
      </c>
    </row>
    <row r="2373" spans="1:2" x14ac:dyDescent="0.4">
      <c r="A2373" s="5">
        <v>41547</v>
      </c>
      <c r="B2373" s="6">
        <v>146.2373</v>
      </c>
    </row>
    <row r="2374" spans="1:2" x14ac:dyDescent="0.4">
      <c r="A2374" s="5">
        <v>41544</v>
      </c>
      <c r="B2374" s="6">
        <v>146.22</v>
      </c>
    </row>
    <row r="2375" spans="1:2" x14ac:dyDescent="0.4">
      <c r="A2375" s="5">
        <v>41543</v>
      </c>
      <c r="B2375" s="6">
        <v>146.21520000000001</v>
      </c>
    </row>
    <row r="2376" spans="1:2" x14ac:dyDescent="0.4">
      <c r="A2376" s="5">
        <v>41542</v>
      </c>
      <c r="B2376" s="6">
        <v>146.06479999999999</v>
      </c>
    </row>
    <row r="2377" spans="1:2" x14ac:dyDescent="0.4">
      <c r="A2377" s="5">
        <v>41541</v>
      </c>
      <c r="B2377" s="6">
        <v>146.06899999999999</v>
      </c>
    </row>
    <row r="2378" spans="1:2" x14ac:dyDescent="0.4">
      <c r="A2378" s="5">
        <v>41540</v>
      </c>
      <c r="B2378" s="6">
        <v>146.1223</v>
      </c>
    </row>
    <row r="2379" spans="1:2" x14ac:dyDescent="0.4">
      <c r="A2379" s="5">
        <v>41535</v>
      </c>
      <c r="B2379" s="6">
        <v>145.8115</v>
      </c>
    </row>
    <row r="2380" spans="1:2" x14ac:dyDescent="0.4">
      <c r="A2380" s="5">
        <v>41534</v>
      </c>
      <c r="B2380" s="6">
        <v>145.7363</v>
      </c>
    </row>
    <row r="2381" spans="1:2" x14ac:dyDescent="0.4">
      <c r="A2381" s="5">
        <v>41533</v>
      </c>
      <c r="B2381" s="6">
        <v>145.5925</v>
      </c>
    </row>
    <row r="2382" spans="1:2" x14ac:dyDescent="0.4">
      <c r="A2382" s="5">
        <v>41530</v>
      </c>
      <c r="B2382" s="6">
        <v>145.50790000000001</v>
      </c>
    </row>
    <row r="2383" spans="1:2" x14ac:dyDescent="0.4">
      <c r="A2383" s="5">
        <v>41529</v>
      </c>
      <c r="B2383" s="6">
        <v>145.49789999999999</v>
      </c>
    </row>
    <row r="2384" spans="1:2" x14ac:dyDescent="0.4">
      <c r="A2384" s="5">
        <v>41528</v>
      </c>
      <c r="B2384" s="6">
        <v>145.5489</v>
      </c>
    </row>
    <row r="2385" spans="1:2" x14ac:dyDescent="0.4">
      <c r="A2385" s="5">
        <v>41527</v>
      </c>
      <c r="B2385" s="6">
        <v>145.7148</v>
      </c>
    </row>
    <row r="2386" spans="1:2" x14ac:dyDescent="0.4">
      <c r="A2386" s="5">
        <v>41526</v>
      </c>
      <c r="B2386" s="6">
        <v>145.79419999999999</v>
      </c>
    </row>
    <row r="2387" spans="1:2" x14ac:dyDescent="0.4">
      <c r="A2387" s="5">
        <v>41523</v>
      </c>
      <c r="B2387" s="6">
        <v>145.77549999999999</v>
      </c>
    </row>
    <row r="2388" spans="1:2" x14ac:dyDescent="0.4">
      <c r="A2388" s="5">
        <v>41522</v>
      </c>
      <c r="B2388" s="6">
        <v>145.77869999999999</v>
      </c>
    </row>
    <row r="2389" spans="1:2" x14ac:dyDescent="0.4">
      <c r="A2389" s="5">
        <v>41521</v>
      </c>
      <c r="B2389" s="6">
        <v>145.82570000000001</v>
      </c>
    </row>
    <row r="2390" spans="1:2" x14ac:dyDescent="0.4">
      <c r="A2390" s="5">
        <v>41520</v>
      </c>
      <c r="B2390" s="6">
        <v>145.95330000000001</v>
      </c>
    </row>
    <row r="2391" spans="1:2" x14ac:dyDescent="0.4">
      <c r="A2391" s="5">
        <v>41519</v>
      </c>
      <c r="B2391" s="6">
        <v>145.97489999999999</v>
      </c>
    </row>
    <row r="2392" spans="1:2" x14ac:dyDescent="0.4">
      <c r="A2392" s="5">
        <v>41516</v>
      </c>
      <c r="B2392" s="6">
        <v>145.9855</v>
      </c>
    </row>
    <row r="2393" spans="1:2" x14ac:dyDescent="0.4">
      <c r="A2393" s="5">
        <v>41515</v>
      </c>
      <c r="B2393" s="6">
        <v>145.9812</v>
      </c>
    </row>
    <row r="2394" spans="1:2" x14ac:dyDescent="0.4">
      <c r="A2394" s="5">
        <v>41514</v>
      </c>
      <c r="B2394" s="6">
        <v>146.04910000000001</v>
      </c>
    </row>
    <row r="2395" spans="1:2" x14ac:dyDescent="0.4">
      <c r="A2395" s="5">
        <v>41513</v>
      </c>
      <c r="B2395" s="6">
        <v>146.15809999999999</v>
      </c>
    </row>
    <row r="2396" spans="1:2" x14ac:dyDescent="0.4">
      <c r="A2396" s="5">
        <v>41512</v>
      </c>
      <c r="B2396" s="6">
        <v>146.09289999999999</v>
      </c>
    </row>
    <row r="2397" spans="1:2" x14ac:dyDescent="0.4">
      <c r="A2397" s="5">
        <v>41509</v>
      </c>
      <c r="B2397" s="6">
        <v>145.88589999999999</v>
      </c>
    </row>
    <row r="2398" spans="1:2" x14ac:dyDescent="0.4">
      <c r="A2398" s="5">
        <v>41508</v>
      </c>
      <c r="B2398" s="6">
        <v>145.71969999999999</v>
      </c>
    </row>
    <row r="2399" spans="1:2" x14ac:dyDescent="0.4">
      <c r="A2399" s="5">
        <v>41507</v>
      </c>
      <c r="B2399" s="6">
        <v>145.6611</v>
      </c>
    </row>
    <row r="2400" spans="1:2" x14ac:dyDescent="0.4">
      <c r="A2400" s="5">
        <v>41506</v>
      </c>
      <c r="B2400" s="6">
        <v>145.62110000000001</v>
      </c>
    </row>
    <row r="2401" spans="1:2" x14ac:dyDescent="0.4">
      <c r="A2401" s="5">
        <v>41505</v>
      </c>
      <c r="B2401" s="6">
        <v>145.92570000000001</v>
      </c>
    </row>
    <row r="2402" spans="1:2" x14ac:dyDescent="0.4">
      <c r="A2402" s="5">
        <v>41502</v>
      </c>
      <c r="B2402" s="6">
        <v>146.02090000000001</v>
      </c>
    </row>
    <row r="2403" spans="1:2" x14ac:dyDescent="0.4">
      <c r="A2403" s="5">
        <v>41501</v>
      </c>
      <c r="B2403" s="6">
        <v>146.09460000000001</v>
      </c>
    </row>
    <row r="2404" spans="1:2" x14ac:dyDescent="0.4">
      <c r="A2404" s="5">
        <v>41500</v>
      </c>
      <c r="B2404" s="6">
        <v>146.23419999999999</v>
      </c>
    </row>
    <row r="2405" spans="1:2" x14ac:dyDescent="0.4">
      <c r="A2405" s="5">
        <v>41499</v>
      </c>
      <c r="B2405" s="6">
        <v>146.50569999999999</v>
      </c>
    </row>
    <row r="2406" spans="1:2" x14ac:dyDescent="0.4">
      <c r="A2406" s="5">
        <v>41498</v>
      </c>
      <c r="B2406" s="6">
        <v>146.82210000000001</v>
      </c>
    </row>
    <row r="2407" spans="1:2" x14ac:dyDescent="0.4">
      <c r="A2407" s="5">
        <v>41495</v>
      </c>
      <c r="B2407" s="6">
        <v>146.9374</v>
      </c>
    </row>
    <row r="2408" spans="1:2" x14ac:dyDescent="0.4">
      <c r="A2408" s="5">
        <v>41494</v>
      </c>
      <c r="B2408" s="6">
        <v>147.0205</v>
      </c>
    </row>
    <row r="2409" spans="1:2" x14ac:dyDescent="0.4">
      <c r="A2409" s="5">
        <v>41493</v>
      </c>
      <c r="B2409" s="6">
        <v>147.3006</v>
      </c>
    </row>
    <row r="2410" spans="1:2" x14ac:dyDescent="0.4">
      <c r="A2410" s="5">
        <v>41492</v>
      </c>
      <c r="B2410" s="6">
        <v>147.45160000000001</v>
      </c>
    </row>
    <row r="2411" spans="1:2" x14ac:dyDescent="0.4">
      <c r="A2411" s="5">
        <v>41491</v>
      </c>
      <c r="B2411" s="6">
        <v>147.50450000000001</v>
      </c>
    </row>
    <row r="2412" spans="1:2" x14ac:dyDescent="0.4">
      <c r="A2412" s="5">
        <v>41488</v>
      </c>
      <c r="B2412" s="6">
        <v>147.52359999999999</v>
      </c>
    </row>
    <row r="2413" spans="1:2" x14ac:dyDescent="0.4">
      <c r="A2413" s="5">
        <v>41487</v>
      </c>
      <c r="B2413" s="6">
        <v>147.3297</v>
      </c>
    </row>
    <row r="2414" spans="1:2" x14ac:dyDescent="0.4">
      <c r="A2414" s="5">
        <v>41486</v>
      </c>
      <c r="B2414" s="6">
        <v>147.1875</v>
      </c>
    </row>
    <row r="2415" spans="1:2" x14ac:dyDescent="0.4">
      <c r="A2415" s="5">
        <v>41485</v>
      </c>
      <c r="B2415" s="6">
        <v>147.12870000000001</v>
      </c>
    </row>
    <row r="2416" spans="1:2" x14ac:dyDescent="0.4">
      <c r="A2416" s="5">
        <v>41484</v>
      </c>
      <c r="B2416" s="6">
        <v>147.06399999999999</v>
      </c>
    </row>
    <row r="2417" spans="1:2" x14ac:dyDescent="0.4">
      <c r="A2417" s="5">
        <v>41481</v>
      </c>
      <c r="B2417" s="6">
        <v>147.08459999999999</v>
      </c>
    </row>
    <row r="2418" spans="1:2" x14ac:dyDescent="0.4">
      <c r="A2418" s="5">
        <v>41480</v>
      </c>
      <c r="B2418" s="6">
        <v>146.93020000000001</v>
      </c>
    </row>
    <row r="2419" spans="1:2" x14ac:dyDescent="0.4">
      <c r="A2419" s="5">
        <v>41479</v>
      </c>
      <c r="B2419" s="6">
        <v>146.77359999999999</v>
      </c>
    </row>
    <row r="2420" spans="1:2" x14ac:dyDescent="0.4">
      <c r="A2420" s="5">
        <v>41478</v>
      </c>
      <c r="B2420" s="6">
        <v>147.02959999999999</v>
      </c>
    </row>
    <row r="2421" spans="1:2" x14ac:dyDescent="0.4">
      <c r="A2421" s="5">
        <v>41477</v>
      </c>
      <c r="B2421" s="6">
        <v>147.25980000000001</v>
      </c>
    </row>
    <row r="2422" spans="1:2" x14ac:dyDescent="0.4">
      <c r="A2422" s="5">
        <v>41474</v>
      </c>
      <c r="B2422" s="6">
        <v>147.38650000000001</v>
      </c>
    </row>
    <row r="2423" spans="1:2" x14ac:dyDescent="0.4">
      <c r="A2423" s="5">
        <v>41473</v>
      </c>
      <c r="B2423" s="6">
        <v>147.5384</v>
      </c>
    </row>
    <row r="2424" spans="1:2" x14ac:dyDescent="0.4">
      <c r="A2424" s="5">
        <v>41472</v>
      </c>
      <c r="B2424" s="6">
        <v>147.64500000000001</v>
      </c>
    </row>
    <row r="2425" spans="1:2" x14ac:dyDescent="0.4">
      <c r="A2425" s="5">
        <v>41471</v>
      </c>
      <c r="B2425" s="6">
        <v>147.78909999999999</v>
      </c>
    </row>
    <row r="2426" spans="1:2" x14ac:dyDescent="0.4">
      <c r="A2426" s="5">
        <v>41470</v>
      </c>
      <c r="B2426" s="6">
        <v>147.85339999999999</v>
      </c>
    </row>
    <row r="2427" spans="1:2" x14ac:dyDescent="0.4">
      <c r="A2427" s="5">
        <v>41467</v>
      </c>
      <c r="B2427" s="6">
        <v>147.88220000000001</v>
      </c>
    </row>
    <row r="2428" spans="1:2" x14ac:dyDescent="0.4">
      <c r="A2428" s="5">
        <v>41466</v>
      </c>
      <c r="B2428" s="6">
        <v>148.04349999999999</v>
      </c>
    </row>
    <row r="2429" spans="1:2" x14ac:dyDescent="0.4">
      <c r="A2429" s="5">
        <v>41465</v>
      </c>
      <c r="B2429" s="6">
        <v>148.1611</v>
      </c>
    </row>
    <row r="2430" spans="1:2" x14ac:dyDescent="0.4">
      <c r="A2430" s="5">
        <v>41464</v>
      </c>
      <c r="B2430" s="6">
        <v>148.3597</v>
      </c>
    </row>
    <row r="2431" spans="1:2" x14ac:dyDescent="0.4">
      <c r="A2431" s="5">
        <v>41463</v>
      </c>
      <c r="B2431" s="6">
        <v>148.41739999999999</v>
      </c>
    </row>
    <row r="2432" spans="1:2" x14ac:dyDescent="0.4">
      <c r="A2432" s="5">
        <v>41460</v>
      </c>
      <c r="B2432" s="6">
        <v>148.44589999999999</v>
      </c>
    </row>
    <row r="2433" spans="1:2" x14ac:dyDescent="0.4">
      <c r="A2433" s="5">
        <v>41459</v>
      </c>
      <c r="B2433" s="6">
        <v>148.33250000000001</v>
      </c>
    </row>
    <row r="2434" spans="1:2" x14ac:dyDescent="0.4">
      <c r="A2434" s="5">
        <v>41458</v>
      </c>
      <c r="B2434" s="6">
        <v>148.1756</v>
      </c>
    </row>
    <row r="2435" spans="1:2" x14ac:dyDescent="0.4">
      <c r="A2435" s="5">
        <v>41457</v>
      </c>
      <c r="B2435" s="6">
        <v>148.0976</v>
      </c>
    </row>
    <row r="2436" spans="1:2" x14ac:dyDescent="0.4">
      <c r="A2436" s="5">
        <v>41456</v>
      </c>
      <c r="B2436" s="6">
        <v>148.07560000000001</v>
      </c>
    </row>
    <row r="2437" spans="1:2" x14ac:dyDescent="0.4">
      <c r="A2437" s="5">
        <v>41453</v>
      </c>
      <c r="B2437" s="6">
        <v>147.90190000000001</v>
      </c>
    </row>
    <row r="2438" spans="1:2" x14ac:dyDescent="0.4">
      <c r="A2438" s="5">
        <v>41452</v>
      </c>
      <c r="B2438" s="6">
        <v>147.6952</v>
      </c>
    </row>
    <row r="2439" spans="1:2" x14ac:dyDescent="0.4">
      <c r="A2439" s="5">
        <v>41451</v>
      </c>
      <c r="B2439" s="6">
        <v>147.30260000000001</v>
      </c>
    </row>
    <row r="2440" spans="1:2" x14ac:dyDescent="0.4">
      <c r="A2440" s="5">
        <v>41450</v>
      </c>
      <c r="B2440" s="6">
        <v>146.9648</v>
      </c>
    </row>
    <row r="2441" spans="1:2" x14ac:dyDescent="0.4">
      <c r="A2441" s="5">
        <v>41449</v>
      </c>
      <c r="B2441" s="6">
        <v>146.87190000000001</v>
      </c>
    </row>
    <row r="2442" spans="1:2" x14ac:dyDescent="0.4">
      <c r="A2442" s="5">
        <v>41446</v>
      </c>
      <c r="B2442" s="6">
        <v>146.9273</v>
      </c>
    </row>
    <row r="2443" spans="1:2" x14ac:dyDescent="0.4">
      <c r="A2443" s="5">
        <v>41445</v>
      </c>
      <c r="B2443" s="6">
        <v>147.12860000000001</v>
      </c>
    </row>
    <row r="2444" spans="1:2" x14ac:dyDescent="0.4">
      <c r="A2444" s="5">
        <v>41444</v>
      </c>
      <c r="B2444" s="6">
        <v>147.84460000000001</v>
      </c>
    </row>
    <row r="2445" spans="1:2" x14ac:dyDescent="0.4">
      <c r="A2445" s="5">
        <v>41443</v>
      </c>
      <c r="B2445" s="6">
        <v>148.07169999999999</v>
      </c>
    </row>
    <row r="2446" spans="1:2" x14ac:dyDescent="0.4">
      <c r="A2446" s="5">
        <v>41442</v>
      </c>
      <c r="B2446" s="6">
        <v>148.20910000000001</v>
      </c>
    </row>
    <row r="2447" spans="1:2" x14ac:dyDescent="0.4">
      <c r="A2447" s="5">
        <v>41439</v>
      </c>
      <c r="B2447" s="6">
        <v>148.2534</v>
      </c>
    </row>
    <row r="2448" spans="1:2" x14ac:dyDescent="0.4">
      <c r="A2448" s="5">
        <v>41438</v>
      </c>
      <c r="B2448" s="6">
        <v>148.34440000000001</v>
      </c>
    </row>
    <row r="2449" spans="1:2" x14ac:dyDescent="0.4">
      <c r="A2449" s="5">
        <v>41432</v>
      </c>
      <c r="B2449" s="6">
        <v>148.2542</v>
      </c>
    </row>
    <row r="2450" spans="1:2" x14ac:dyDescent="0.4">
      <c r="A2450" s="5">
        <v>41431</v>
      </c>
      <c r="B2450" s="6">
        <v>148.32210000000001</v>
      </c>
    </row>
    <row r="2451" spans="1:2" x14ac:dyDescent="0.4">
      <c r="A2451" s="5">
        <v>41430</v>
      </c>
      <c r="B2451" s="6">
        <v>148.386</v>
      </c>
    </row>
    <row r="2452" spans="1:2" x14ac:dyDescent="0.4">
      <c r="A2452" s="5">
        <v>41429</v>
      </c>
      <c r="B2452" s="6">
        <v>148.41730000000001</v>
      </c>
    </row>
    <row r="2453" spans="1:2" x14ac:dyDescent="0.4">
      <c r="A2453" s="5">
        <v>41428</v>
      </c>
      <c r="B2453" s="6">
        <v>148.47069999999999</v>
      </c>
    </row>
    <row r="2454" spans="1:2" x14ac:dyDescent="0.4">
      <c r="A2454" s="5">
        <v>41425</v>
      </c>
      <c r="B2454" s="6">
        <v>148.46639999999999</v>
      </c>
    </row>
    <row r="2455" spans="1:2" x14ac:dyDescent="0.4">
      <c r="A2455" s="5">
        <v>41424</v>
      </c>
      <c r="B2455" s="6">
        <v>148.4862</v>
      </c>
    </row>
    <row r="2456" spans="1:2" x14ac:dyDescent="0.4">
      <c r="A2456" s="5">
        <v>41423</v>
      </c>
      <c r="B2456" s="6">
        <v>148.4777</v>
      </c>
    </row>
    <row r="2457" spans="1:2" x14ac:dyDescent="0.4">
      <c r="A2457" s="5">
        <v>41422</v>
      </c>
      <c r="B2457" s="6">
        <v>148.5256</v>
      </c>
    </row>
    <row r="2458" spans="1:2" x14ac:dyDescent="0.4">
      <c r="A2458" s="5">
        <v>41421</v>
      </c>
      <c r="B2458" s="6">
        <v>148.48179999999999</v>
      </c>
    </row>
    <row r="2459" spans="1:2" x14ac:dyDescent="0.4">
      <c r="A2459" s="5">
        <v>41418</v>
      </c>
      <c r="B2459" s="6">
        <v>148.42240000000001</v>
      </c>
    </row>
    <row r="2460" spans="1:2" x14ac:dyDescent="0.4">
      <c r="A2460" s="5">
        <v>41417</v>
      </c>
      <c r="B2460" s="6">
        <v>148.39959999999999</v>
      </c>
    </row>
    <row r="2461" spans="1:2" x14ac:dyDescent="0.4">
      <c r="A2461" s="5">
        <v>41416</v>
      </c>
      <c r="B2461" s="6">
        <v>148.33770000000001</v>
      </c>
    </row>
    <row r="2462" spans="1:2" x14ac:dyDescent="0.4">
      <c r="A2462" s="5">
        <v>41415</v>
      </c>
      <c r="B2462" s="6">
        <v>148.32069999999999</v>
      </c>
    </row>
    <row r="2463" spans="1:2" x14ac:dyDescent="0.4">
      <c r="A2463" s="5">
        <v>41414</v>
      </c>
      <c r="B2463" s="6">
        <v>148.32069999999999</v>
      </c>
    </row>
    <row r="2464" spans="1:2" x14ac:dyDescent="0.4">
      <c r="A2464" s="5">
        <v>41411</v>
      </c>
      <c r="B2464" s="6">
        <v>148.2953</v>
      </c>
    </row>
    <row r="2465" spans="1:2" x14ac:dyDescent="0.4">
      <c r="A2465" s="5">
        <v>41410</v>
      </c>
      <c r="B2465" s="6">
        <v>148.29169999999999</v>
      </c>
    </row>
    <row r="2466" spans="1:2" x14ac:dyDescent="0.4">
      <c r="A2466" s="5">
        <v>41409</v>
      </c>
      <c r="B2466" s="6">
        <v>148.27289999999999</v>
      </c>
    </row>
    <row r="2467" spans="1:2" x14ac:dyDescent="0.4">
      <c r="A2467" s="5">
        <v>41408</v>
      </c>
      <c r="B2467" s="6">
        <v>148.25659999999999</v>
      </c>
    </row>
    <row r="2468" spans="1:2" x14ac:dyDescent="0.4">
      <c r="A2468" s="5">
        <v>41407</v>
      </c>
      <c r="B2468" s="6">
        <v>148.1848</v>
      </c>
    </row>
    <row r="2469" spans="1:2" x14ac:dyDescent="0.4">
      <c r="A2469" s="5">
        <v>41404</v>
      </c>
      <c r="B2469" s="6">
        <v>148.1275</v>
      </c>
    </row>
    <row r="2470" spans="1:2" x14ac:dyDescent="0.4">
      <c r="A2470" s="5">
        <v>41403</v>
      </c>
      <c r="B2470" s="6">
        <v>148.08160000000001</v>
      </c>
    </row>
    <row r="2471" spans="1:2" x14ac:dyDescent="0.4">
      <c r="A2471" s="5">
        <v>41402</v>
      </c>
      <c r="B2471" s="6">
        <v>148.0179</v>
      </c>
    </row>
    <row r="2472" spans="1:2" x14ac:dyDescent="0.4">
      <c r="A2472" s="5">
        <v>41401</v>
      </c>
      <c r="B2472" s="6">
        <v>148.04820000000001</v>
      </c>
    </row>
    <row r="2473" spans="1:2" x14ac:dyDescent="0.4">
      <c r="A2473" s="5">
        <v>41400</v>
      </c>
      <c r="B2473" s="6">
        <v>147.9281</v>
      </c>
    </row>
    <row r="2474" spans="1:2" x14ac:dyDescent="0.4">
      <c r="A2474" s="5">
        <v>41397</v>
      </c>
      <c r="B2474" s="6">
        <v>147.93559999999999</v>
      </c>
    </row>
    <row r="2475" spans="1:2" x14ac:dyDescent="0.4">
      <c r="A2475" s="5">
        <v>41396</v>
      </c>
      <c r="B2475" s="6">
        <v>147.80670000000001</v>
      </c>
    </row>
    <row r="2476" spans="1:2" x14ac:dyDescent="0.4">
      <c r="A2476" s="5">
        <v>41390</v>
      </c>
      <c r="B2476" s="6">
        <v>147.637</v>
      </c>
    </row>
    <row r="2477" spans="1:2" x14ac:dyDescent="0.4">
      <c r="A2477" s="5">
        <v>41389</v>
      </c>
      <c r="B2477" s="6">
        <v>147.5444</v>
      </c>
    </row>
    <row r="2478" spans="1:2" x14ac:dyDescent="0.4">
      <c r="A2478" s="5">
        <v>41388</v>
      </c>
      <c r="B2478" s="6">
        <v>147.43770000000001</v>
      </c>
    </row>
    <row r="2479" spans="1:2" x14ac:dyDescent="0.4">
      <c r="A2479" s="5">
        <v>41387</v>
      </c>
      <c r="B2479" s="6">
        <v>147.36670000000001</v>
      </c>
    </row>
    <row r="2480" spans="1:2" x14ac:dyDescent="0.4">
      <c r="A2480" s="5">
        <v>41386</v>
      </c>
      <c r="B2480" s="6">
        <v>147.36859999999999</v>
      </c>
    </row>
    <row r="2481" spans="1:2" x14ac:dyDescent="0.4">
      <c r="A2481" s="5">
        <v>41383</v>
      </c>
      <c r="B2481" s="6">
        <v>147.4058</v>
      </c>
    </row>
    <row r="2482" spans="1:2" x14ac:dyDescent="0.4">
      <c r="A2482" s="5">
        <v>41382</v>
      </c>
      <c r="B2482" s="6">
        <v>147.57759999999999</v>
      </c>
    </row>
    <row r="2483" spans="1:2" x14ac:dyDescent="0.4">
      <c r="A2483" s="5">
        <v>41381</v>
      </c>
      <c r="B2483" s="6">
        <v>147.6891</v>
      </c>
    </row>
    <row r="2484" spans="1:2" x14ac:dyDescent="0.4">
      <c r="A2484" s="5">
        <v>41380</v>
      </c>
      <c r="B2484" s="6">
        <v>147.6165</v>
      </c>
    </row>
    <row r="2485" spans="1:2" x14ac:dyDescent="0.4">
      <c r="A2485" s="5">
        <v>41379</v>
      </c>
      <c r="B2485" s="6">
        <v>147.48589999999999</v>
      </c>
    </row>
    <row r="2486" spans="1:2" x14ac:dyDescent="0.4">
      <c r="A2486" s="5">
        <v>41376</v>
      </c>
      <c r="B2486" s="6">
        <v>147.3467</v>
      </c>
    </row>
    <row r="2487" spans="1:2" x14ac:dyDescent="0.4">
      <c r="A2487" s="5">
        <v>41375</v>
      </c>
      <c r="B2487" s="6">
        <v>147.2937</v>
      </c>
    </row>
    <row r="2488" spans="1:2" x14ac:dyDescent="0.4">
      <c r="A2488" s="5">
        <v>41374</v>
      </c>
      <c r="B2488" s="6">
        <v>147.26060000000001</v>
      </c>
    </row>
    <row r="2489" spans="1:2" x14ac:dyDescent="0.4">
      <c r="A2489" s="5">
        <v>41373</v>
      </c>
      <c r="B2489" s="6">
        <v>147.2465</v>
      </c>
    </row>
    <row r="2490" spans="1:2" x14ac:dyDescent="0.4">
      <c r="A2490" s="5">
        <v>41372</v>
      </c>
      <c r="B2490" s="6">
        <v>147.13579999999999</v>
      </c>
    </row>
    <row r="2491" spans="1:2" x14ac:dyDescent="0.4">
      <c r="A2491" s="5">
        <v>41367</v>
      </c>
      <c r="B2491" s="6">
        <v>146.89709999999999</v>
      </c>
    </row>
    <row r="2492" spans="1:2" x14ac:dyDescent="0.4">
      <c r="A2492" s="5">
        <v>41366</v>
      </c>
      <c r="B2492" s="6">
        <v>146.72239999999999</v>
      </c>
    </row>
    <row r="2493" spans="1:2" x14ac:dyDescent="0.4">
      <c r="A2493" s="5">
        <v>41365</v>
      </c>
      <c r="B2493" s="6">
        <v>146.57740000000001</v>
      </c>
    </row>
    <row r="2494" spans="1:2" x14ac:dyDescent="0.4">
      <c r="A2494" s="5">
        <v>41362</v>
      </c>
      <c r="B2494" s="6">
        <v>146.4623</v>
      </c>
    </row>
    <row r="2495" spans="1:2" x14ac:dyDescent="0.4">
      <c r="A2495" s="5">
        <v>41361</v>
      </c>
      <c r="B2495" s="6">
        <v>146.37549999999999</v>
      </c>
    </row>
    <row r="2496" spans="1:2" x14ac:dyDescent="0.4">
      <c r="A2496" s="5">
        <v>41360</v>
      </c>
      <c r="B2496" s="6">
        <v>146.3117</v>
      </c>
    </row>
    <row r="2497" spans="1:2" x14ac:dyDescent="0.4">
      <c r="A2497" s="5">
        <v>41359</v>
      </c>
      <c r="B2497" s="6">
        <v>146.2705</v>
      </c>
    </row>
    <row r="2498" spans="1:2" x14ac:dyDescent="0.4">
      <c r="A2498" s="5">
        <v>41358</v>
      </c>
      <c r="B2498" s="6">
        <v>146.22370000000001</v>
      </c>
    </row>
    <row r="2499" spans="1:2" x14ac:dyDescent="0.4">
      <c r="A2499" s="5">
        <v>41355</v>
      </c>
      <c r="B2499" s="6">
        <v>146.1883</v>
      </c>
    </row>
    <row r="2500" spans="1:2" x14ac:dyDescent="0.4">
      <c r="A2500" s="5">
        <v>41354</v>
      </c>
      <c r="B2500" s="6">
        <v>146.15610000000001</v>
      </c>
    </row>
    <row r="2501" spans="1:2" x14ac:dyDescent="0.4">
      <c r="A2501" s="5">
        <v>41353</v>
      </c>
      <c r="B2501" s="6">
        <v>146.16319999999999</v>
      </c>
    </row>
    <row r="2502" spans="1:2" x14ac:dyDescent="0.4">
      <c r="A2502" s="5">
        <v>41352</v>
      </c>
      <c r="B2502" s="6">
        <v>146.1669</v>
      </c>
    </row>
    <row r="2503" spans="1:2" x14ac:dyDescent="0.4">
      <c r="A2503" s="5">
        <v>41351</v>
      </c>
      <c r="B2503" s="6">
        <v>146.17349999999999</v>
      </c>
    </row>
    <row r="2504" spans="1:2" x14ac:dyDescent="0.4">
      <c r="A2504" s="5">
        <v>41348</v>
      </c>
      <c r="B2504" s="6">
        <v>146.13390000000001</v>
      </c>
    </row>
    <row r="2505" spans="1:2" x14ac:dyDescent="0.4">
      <c r="A2505" s="5">
        <v>41347</v>
      </c>
      <c r="B2505" s="6">
        <v>146.17009999999999</v>
      </c>
    </row>
    <row r="2506" spans="1:2" x14ac:dyDescent="0.4">
      <c r="A2506" s="5">
        <v>41346</v>
      </c>
      <c r="B2506" s="6">
        <v>146.15539999999999</v>
      </c>
    </row>
    <row r="2507" spans="1:2" x14ac:dyDescent="0.4">
      <c r="A2507" s="5">
        <v>41345</v>
      </c>
      <c r="B2507" s="6">
        <v>146.13579999999999</v>
      </c>
    </row>
    <row r="2508" spans="1:2" x14ac:dyDescent="0.4">
      <c r="A2508" s="5">
        <v>41344</v>
      </c>
      <c r="B2508" s="6">
        <v>146.12100000000001</v>
      </c>
    </row>
    <row r="2509" spans="1:2" x14ac:dyDescent="0.4">
      <c r="A2509" s="5">
        <v>41341</v>
      </c>
      <c r="B2509" s="6">
        <v>146.1044</v>
      </c>
    </row>
    <row r="2510" spans="1:2" x14ac:dyDescent="0.4">
      <c r="A2510" s="5">
        <v>41340</v>
      </c>
      <c r="B2510" s="6">
        <v>146.08179999999999</v>
      </c>
    </row>
    <row r="2511" spans="1:2" x14ac:dyDescent="0.4">
      <c r="A2511" s="5">
        <v>41339</v>
      </c>
      <c r="B2511" s="6">
        <v>146.08260000000001</v>
      </c>
    </row>
    <row r="2512" spans="1:2" x14ac:dyDescent="0.4">
      <c r="A2512" s="5">
        <v>41338</v>
      </c>
      <c r="B2512" s="6">
        <v>146.04220000000001</v>
      </c>
    </row>
    <row r="2513" spans="1:2" x14ac:dyDescent="0.4">
      <c r="A2513" s="5">
        <v>41337</v>
      </c>
      <c r="B2513" s="6">
        <v>145.9958</v>
      </c>
    </row>
    <row r="2514" spans="1:2" x14ac:dyDescent="0.4">
      <c r="A2514" s="5">
        <v>41334</v>
      </c>
      <c r="B2514" s="6">
        <v>145.8913</v>
      </c>
    </row>
    <row r="2515" spans="1:2" x14ac:dyDescent="0.4">
      <c r="A2515" s="5">
        <v>41333</v>
      </c>
      <c r="B2515" s="6">
        <v>145.89449999999999</v>
      </c>
    </row>
    <row r="2516" spans="1:2" x14ac:dyDescent="0.4">
      <c r="A2516" s="5">
        <v>41332</v>
      </c>
      <c r="B2516" s="6">
        <v>145.86240000000001</v>
      </c>
    </row>
    <row r="2517" spans="1:2" x14ac:dyDescent="0.4">
      <c r="A2517" s="5">
        <v>41331</v>
      </c>
      <c r="B2517" s="6">
        <v>145.89779999999999</v>
      </c>
    </row>
    <row r="2518" spans="1:2" x14ac:dyDescent="0.4">
      <c r="A2518" s="5">
        <v>41330</v>
      </c>
      <c r="B2518" s="6">
        <v>145.90020000000001</v>
      </c>
    </row>
    <row r="2519" spans="1:2" x14ac:dyDescent="0.4">
      <c r="A2519" s="5">
        <v>41327</v>
      </c>
      <c r="B2519" s="6">
        <v>145.8991</v>
      </c>
    </row>
    <row r="2520" spans="1:2" x14ac:dyDescent="0.4">
      <c r="A2520" s="5">
        <v>41326</v>
      </c>
      <c r="B2520" s="6">
        <v>145.9006</v>
      </c>
    </row>
    <row r="2521" spans="1:2" x14ac:dyDescent="0.4">
      <c r="A2521" s="5">
        <v>41325</v>
      </c>
      <c r="B2521" s="6">
        <v>145.7944</v>
      </c>
    </row>
    <row r="2522" spans="1:2" x14ac:dyDescent="0.4">
      <c r="A2522" s="5">
        <v>41324</v>
      </c>
      <c r="B2522" s="6">
        <v>145.71350000000001</v>
      </c>
    </row>
    <row r="2523" spans="1:2" x14ac:dyDescent="0.4">
      <c r="A2523" s="5">
        <v>41323</v>
      </c>
      <c r="B2523" s="6">
        <v>145.6952</v>
      </c>
    </row>
    <row r="2524" spans="1:2" x14ac:dyDescent="0.4">
      <c r="A2524" s="5">
        <v>41313</v>
      </c>
      <c r="B2524" s="6">
        <v>145.5198</v>
      </c>
    </row>
    <row r="2525" spans="1:2" x14ac:dyDescent="0.4">
      <c r="A2525" s="5">
        <v>41312</v>
      </c>
      <c r="B2525" s="6">
        <v>145.45310000000001</v>
      </c>
    </row>
    <row r="2526" spans="1:2" x14ac:dyDescent="0.4">
      <c r="A2526" s="5">
        <v>41311</v>
      </c>
      <c r="B2526" s="6">
        <v>145.3347</v>
      </c>
    </row>
    <row r="2527" spans="1:2" x14ac:dyDescent="0.4">
      <c r="A2527" s="5">
        <v>41310</v>
      </c>
      <c r="B2527" s="6">
        <v>145.37209999999999</v>
      </c>
    </row>
    <row r="2528" spans="1:2" x14ac:dyDescent="0.4">
      <c r="A2528" s="5">
        <v>41309</v>
      </c>
      <c r="B2528" s="6">
        <v>145.28960000000001</v>
      </c>
    </row>
    <row r="2529" spans="1:2" x14ac:dyDescent="0.4">
      <c r="A2529" s="5">
        <v>41306</v>
      </c>
      <c r="B2529" s="6">
        <v>145.185</v>
      </c>
    </row>
    <row r="2530" spans="1:2" x14ac:dyDescent="0.4">
      <c r="A2530" s="5">
        <v>41305</v>
      </c>
      <c r="B2530" s="6">
        <v>145.1421</v>
      </c>
    </row>
    <row r="2531" spans="1:2" x14ac:dyDescent="0.4">
      <c r="A2531" s="5">
        <v>41304</v>
      </c>
      <c r="B2531" s="6">
        <v>145.1095</v>
      </c>
    </row>
    <row r="2532" spans="1:2" x14ac:dyDescent="0.4">
      <c r="A2532" s="5">
        <v>41303</v>
      </c>
      <c r="B2532" s="6">
        <v>145.10720000000001</v>
      </c>
    </row>
    <row r="2533" spans="1:2" x14ac:dyDescent="0.4">
      <c r="A2533" s="5">
        <v>41302</v>
      </c>
      <c r="B2533" s="6">
        <v>145.11199999999999</v>
      </c>
    </row>
    <row r="2534" spans="1:2" x14ac:dyDescent="0.4">
      <c r="A2534" s="5">
        <v>41299</v>
      </c>
      <c r="B2534" s="6">
        <v>145.0685</v>
      </c>
    </row>
    <row r="2535" spans="1:2" x14ac:dyDescent="0.4">
      <c r="A2535" s="5">
        <v>41298</v>
      </c>
      <c r="B2535" s="6">
        <v>145.02369999999999</v>
      </c>
    </row>
    <row r="2536" spans="1:2" x14ac:dyDescent="0.4">
      <c r="A2536" s="5">
        <v>41297</v>
      </c>
      <c r="B2536" s="6">
        <v>145.01689999999999</v>
      </c>
    </row>
    <row r="2537" spans="1:2" x14ac:dyDescent="0.4">
      <c r="A2537" s="5">
        <v>41296</v>
      </c>
      <c r="B2537" s="6">
        <v>144.9708</v>
      </c>
    </row>
    <row r="2538" spans="1:2" x14ac:dyDescent="0.4">
      <c r="A2538" s="5">
        <v>41295</v>
      </c>
      <c r="B2538" s="6">
        <v>144.88319999999999</v>
      </c>
    </row>
    <row r="2539" spans="1:2" x14ac:dyDescent="0.4">
      <c r="A2539" s="5">
        <v>41292</v>
      </c>
      <c r="B2539" s="6">
        <v>144.8218</v>
      </c>
    </row>
    <row r="2540" spans="1:2" x14ac:dyDescent="0.4">
      <c r="A2540" s="5">
        <v>41291</v>
      </c>
      <c r="B2540" s="6">
        <v>144.69059999999999</v>
      </c>
    </row>
    <row r="2541" spans="1:2" x14ac:dyDescent="0.4">
      <c r="A2541" s="5">
        <v>41290</v>
      </c>
      <c r="B2541" s="6">
        <v>144.6429</v>
      </c>
    </row>
    <row r="2542" spans="1:2" x14ac:dyDescent="0.4">
      <c r="A2542" s="5">
        <v>41289</v>
      </c>
      <c r="B2542" s="6">
        <v>144.64920000000001</v>
      </c>
    </row>
    <row r="2543" spans="1:2" x14ac:dyDescent="0.4">
      <c r="A2543" s="5">
        <v>41288</v>
      </c>
      <c r="B2543" s="6">
        <v>144.63390000000001</v>
      </c>
    </row>
    <row r="2544" spans="1:2" x14ac:dyDescent="0.4">
      <c r="A2544" s="5">
        <v>41285</v>
      </c>
      <c r="B2544" s="6">
        <v>144.59469999999999</v>
      </c>
    </row>
    <row r="2545" spans="1:2" x14ac:dyDescent="0.4">
      <c r="A2545" s="5">
        <v>41284</v>
      </c>
      <c r="B2545" s="6">
        <v>144.62799999999999</v>
      </c>
    </row>
    <row r="2546" spans="1:2" x14ac:dyDescent="0.4">
      <c r="A2546" s="5">
        <v>41283</v>
      </c>
      <c r="B2546" s="6">
        <v>144.6054</v>
      </c>
    </row>
    <row r="2547" spans="1:2" x14ac:dyDescent="0.4">
      <c r="A2547" s="5">
        <v>41282</v>
      </c>
      <c r="B2547" s="6">
        <v>144.53970000000001</v>
      </c>
    </row>
    <row r="2548" spans="1:2" x14ac:dyDescent="0.4">
      <c r="A2548" s="5">
        <v>41281</v>
      </c>
      <c r="B2548" s="6">
        <v>144.44810000000001</v>
      </c>
    </row>
    <row r="2549" spans="1:2" x14ac:dyDescent="0.4">
      <c r="A2549" s="5">
        <v>41278</v>
      </c>
      <c r="B2549" s="6">
        <v>144.35759999999999</v>
      </c>
    </row>
    <row r="2550" spans="1:2" x14ac:dyDescent="0.4">
      <c r="A2550" s="5">
        <v>41274</v>
      </c>
      <c r="B2550" s="6">
        <v>144.4101</v>
      </c>
    </row>
    <row r="2551" spans="1:2" x14ac:dyDescent="0.4">
      <c r="A2551" s="5">
        <v>41271</v>
      </c>
      <c r="B2551" s="6">
        <v>144.3115</v>
      </c>
    </row>
    <row r="2552" spans="1:2" x14ac:dyDescent="0.4">
      <c r="A2552" s="5">
        <v>41270</v>
      </c>
      <c r="B2552" s="6">
        <v>144.22499999999999</v>
      </c>
    </row>
    <row r="2553" spans="1:2" x14ac:dyDescent="0.4">
      <c r="A2553" s="5">
        <v>41269</v>
      </c>
      <c r="B2553" s="6">
        <v>144.15690000000001</v>
      </c>
    </row>
    <row r="2554" spans="1:2" x14ac:dyDescent="0.4">
      <c r="A2554" s="5">
        <v>41268</v>
      </c>
      <c r="B2554" s="6">
        <v>144.124</v>
      </c>
    </row>
    <row r="2555" spans="1:2" x14ac:dyDescent="0.4">
      <c r="A2555" s="5">
        <v>41267</v>
      </c>
      <c r="B2555" s="6">
        <v>144.0866</v>
      </c>
    </row>
    <row r="2556" spans="1:2" x14ac:dyDescent="0.4">
      <c r="A2556" s="5">
        <v>41264</v>
      </c>
      <c r="B2556" s="6">
        <v>144.08019999999999</v>
      </c>
    </row>
    <row r="2557" spans="1:2" x14ac:dyDescent="0.4">
      <c r="A2557" s="5">
        <v>41263</v>
      </c>
      <c r="B2557" s="6">
        <v>144.0685</v>
      </c>
    </row>
    <row r="2558" spans="1:2" x14ac:dyDescent="0.4">
      <c r="A2558" s="5">
        <v>41262</v>
      </c>
      <c r="B2558" s="6">
        <v>144.09110000000001</v>
      </c>
    </row>
    <row r="2559" spans="1:2" x14ac:dyDescent="0.4">
      <c r="A2559" s="5">
        <v>41261</v>
      </c>
      <c r="B2559" s="6">
        <v>144.1301</v>
      </c>
    </row>
    <row r="2560" spans="1:2" x14ac:dyDescent="0.4">
      <c r="A2560" s="5">
        <v>41260</v>
      </c>
      <c r="B2560" s="6">
        <v>144.11920000000001</v>
      </c>
    </row>
    <row r="2561" spans="1:2" x14ac:dyDescent="0.4">
      <c r="A2561" s="5">
        <v>41257</v>
      </c>
      <c r="B2561" s="6">
        <v>144.0806</v>
      </c>
    </row>
    <row r="2562" spans="1:2" x14ac:dyDescent="0.4">
      <c r="A2562" s="5">
        <v>41256</v>
      </c>
      <c r="B2562" s="6">
        <v>144.11019999999999</v>
      </c>
    </row>
    <row r="2563" spans="1:2" x14ac:dyDescent="0.4">
      <c r="A2563" s="5">
        <v>41255</v>
      </c>
      <c r="B2563" s="6">
        <v>144.0855</v>
      </c>
    </row>
    <row r="2564" spans="1:2" x14ac:dyDescent="0.4">
      <c r="A2564" s="5">
        <v>41254</v>
      </c>
      <c r="B2564" s="6">
        <v>144.0564</v>
      </c>
    </row>
    <row r="2565" spans="1:2" x14ac:dyDescent="0.4">
      <c r="A2565" s="5">
        <v>41253</v>
      </c>
      <c r="B2565" s="6">
        <v>144.0275</v>
      </c>
    </row>
    <row r="2566" spans="1:2" x14ac:dyDescent="0.4">
      <c r="A2566" s="5">
        <v>41250</v>
      </c>
      <c r="B2566" s="6">
        <v>143.9898</v>
      </c>
    </row>
    <row r="2567" spans="1:2" x14ac:dyDescent="0.4">
      <c r="A2567" s="5">
        <v>41249</v>
      </c>
      <c r="B2567" s="6">
        <v>143.9864</v>
      </c>
    </row>
    <row r="2568" spans="1:2" x14ac:dyDescent="0.4">
      <c r="A2568" s="5">
        <v>41248</v>
      </c>
      <c r="B2568" s="6">
        <v>144.0385</v>
      </c>
    </row>
    <row r="2569" spans="1:2" x14ac:dyDescent="0.4">
      <c r="A2569" s="5">
        <v>41247</v>
      </c>
      <c r="B2569" s="6">
        <v>144.05070000000001</v>
      </c>
    </row>
    <row r="2570" spans="1:2" x14ac:dyDescent="0.4">
      <c r="A2570" s="5">
        <v>41246</v>
      </c>
      <c r="B2570" s="6">
        <v>144.10759999999999</v>
      </c>
    </row>
    <row r="2571" spans="1:2" x14ac:dyDescent="0.4">
      <c r="A2571" s="5">
        <v>41243</v>
      </c>
      <c r="B2571" s="6">
        <v>144.08449999999999</v>
      </c>
    </row>
    <row r="2572" spans="1:2" x14ac:dyDescent="0.4">
      <c r="A2572" s="5">
        <v>41242</v>
      </c>
      <c r="B2572" s="6">
        <v>144.0856</v>
      </c>
    </row>
    <row r="2573" spans="1:2" x14ac:dyDescent="0.4">
      <c r="A2573" s="5">
        <v>41241</v>
      </c>
      <c r="B2573" s="6">
        <v>144.0804</v>
      </c>
    </row>
    <row r="2574" spans="1:2" x14ac:dyDescent="0.4">
      <c r="A2574" s="5">
        <v>41240</v>
      </c>
      <c r="B2574" s="6">
        <v>144.0677</v>
      </c>
    </row>
    <row r="2575" spans="1:2" x14ac:dyDescent="0.4">
      <c r="A2575" s="5">
        <v>41239</v>
      </c>
      <c r="B2575" s="6">
        <v>144.08750000000001</v>
      </c>
    </row>
    <row r="2576" spans="1:2" x14ac:dyDescent="0.4">
      <c r="A2576" s="5">
        <v>41236</v>
      </c>
      <c r="B2576" s="6">
        <v>144.08879999999999</v>
      </c>
    </row>
    <row r="2577" spans="1:2" x14ac:dyDescent="0.4">
      <c r="A2577" s="5">
        <v>41235</v>
      </c>
      <c r="B2577" s="6">
        <v>144.08000000000001</v>
      </c>
    </row>
    <row r="2578" spans="1:2" x14ac:dyDescent="0.4">
      <c r="A2578" s="5">
        <v>41234</v>
      </c>
      <c r="B2578" s="6">
        <v>144.14269999999999</v>
      </c>
    </row>
    <row r="2579" spans="1:2" x14ac:dyDescent="0.4">
      <c r="A2579" s="5">
        <v>41233</v>
      </c>
      <c r="B2579" s="6">
        <v>144.16800000000001</v>
      </c>
    </row>
    <row r="2580" spans="1:2" x14ac:dyDescent="0.4">
      <c r="A2580" s="5">
        <v>41232</v>
      </c>
      <c r="B2580" s="6">
        <v>144.15600000000001</v>
      </c>
    </row>
    <row r="2581" spans="1:2" x14ac:dyDescent="0.4">
      <c r="A2581" s="5">
        <v>41229</v>
      </c>
      <c r="B2581" s="6">
        <v>144.01179999999999</v>
      </c>
    </row>
    <row r="2582" spans="1:2" x14ac:dyDescent="0.4">
      <c r="A2582" s="5">
        <v>41228</v>
      </c>
      <c r="B2582" s="6">
        <v>143.84829999999999</v>
      </c>
    </row>
    <row r="2583" spans="1:2" x14ac:dyDescent="0.4">
      <c r="A2583" s="5">
        <v>41227</v>
      </c>
      <c r="B2583" s="6">
        <v>143.87350000000001</v>
      </c>
    </row>
    <row r="2584" spans="1:2" x14ac:dyDescent="0.4">
      <c r="A2584" s="5">
        <v>41226</v>
      </c>
      <c r="B2584" s="6">
        <v>143.81460000000001</v>
      </c>
    </row>
    <row r="2585" spans="1:2" x14ac:dyDescent="0.4">
      <c r="A2585" s="5">
        <v>41225</v>
      </c>
      <c r="B2585" s="6">
        <v>143.77440000000001</v>
      </c>
    </row>
    <row r="2586" spans="1:2" x14ac:dyDescent="0.4">
      <c r="A2586" s="5">
        <v>41222</v>
      </c>
      <c r="B2586" s="6">
        <v>143.73650000000001</v>
      </c>
    </row>
    <row r="2587" spans="1:2" x14ac:dyDescent="0.4">
      <c r="A2587" s="5">
        <v>41221</v>
      </c>
      <c r="B2587" s="6">
        <v>143.70590000000001</v>
      </c>
    </row>
    <row r="2588" spans="1:2" x14ac:dyDescent="0.4">
      <c r="A2588" s="5">
        <v>41220</v>
      </c>
      <c r="B2588" s="6">
        <v>143.72130000000001</v>
      </c>
    </row>
    <row r="2589" spans="1:2" x14ac:dyDescent="0.4">
      <c r="A2589" s="5">
        <v>41219</v>
      </c>
      <c r="B2589" s="6">
        <v>143.72309999999999</v>
      </c>
    </row>
    <row r="2590" spans="1:2" x14ac:dyDescent="0.4">
      <c r="A2590" s="5">
        <v>41218</v>
      </c>
      <c r="B2590" s="6">
        <v>143.7423</v>
      </c>
    </row>
    <row r="2591" spans="1:2" x14ac:dyDescent="0.4">
      <c r="A2591" s="5">
        <v>41215</v>
      </c>
      <c r="B2591" s="6">
        <v>143.71039999999999</v>
      </c>
    </row>
    <row r="2592" spans="1:2" x14ac:dyDescent="0.4">
      <c r="A2592" s="5">
        <v>41214</v>
      </c>
      <c r="B2592" s="6">
        <v>143.71350000000001</v>
      </c>
    </row>
    <row r="2593" spans="1:2" x14ac:dyDescent="0.4">
      <c r="A2593" s="5">
        <v>41213</v>
      </c>
      <c r="B2593" s="6">
        <v>143.79519999999999</v>
      </c>
    </row>
    <row r="2594" spans="1:2" x14ac:dyDescent="0.4">
      <c r="A2594" s="5">
        <v>41212</v>
      </c>
      <c r="B2594" s="6">
        <v>143.76150000000001</v>
      </c>
    </row>
    <row r="2595" spans="1:2" x14ac:dyDescent="0.4">
      <c r="A2595" s="5">
        <v>41211</v>
      </c>
      <c r="B2595" s="6">
        <v>143.744</v>
      </c>
    </row>
    <row r="2596" spans="1:2" x14ac:dyDescent="0.4">
      <c r="A2596" s="5">
        <v>41208</v>
      </c>
      <c r="B2596" s="6">
        <v>143.67679999999999</v>
      </c>
    </row>
    <row r="2597" spans="1:2" x14ac:dyDescent="0.4">
      <c r="A2597" s="5">
        <v>41207</v>
      </c>
      <c r="B2597" s="6">
        <v>143.7046</v>
      </c>
    </row>
    <row r="2598" spans="1:2" x14ac:dyDescent="0.4">
      <c r="A2598" s="5">
        <v>41206</v>
      </c>
      <c r="B2598" s="6">
        <v>143.77590000000001</v>
      </c>
    </row>
    <row r="2599" spans="1:2" x14ac:dyDescent="0.4">
      <c r="A2599" s="5">
        <v>41205</v>
      </c>
      <c r="B2599" s="6">
        <v>143.77440000000001</v>
      </c>
    </row>
    <row r="2600" spans="1:2" x14ac:dyDescent="0.4">
      <c r="A2600" s="5">
        <v>41204</v>
      </c>
      <c r="B2600" s="6">
        <v>143.7801</v>
      </c>
    </row>
    <row r="2601" spans="1:2" x14ac:dyDescent="0.4">
      <c r="A2601" s="5">
        <v>41201</v>
      </c>
      <c r="B2601" s="6">
        <v>143.81469999999999</v>
      </c>
    </row>
    <row r="2602" spans="1:2" x14ac:dyDescent="0.4">
      <c r="A2602" s="5">
        <v>41200</v>
      </c>
      <c r="B2602" s="6">
        <v>143.78440000000001</v>
      </c>
    </row>
    <row r="2603" spans="1:2" x14ac:dyDescent="0.4">
      <c r="A2603" s="5">
        <v>41199</v>
      </c>
      <c r="B2603" s="6">
        <v>143.8227</v>
      </c>
    </row>
    <row r="2604" spans="1:2" x14ac:dyDescent="0.4">
      <c r="A2604" s="5">
        <v>41198</v>
      </c>
      <c r="B2604" s="6">
        <v>143.88130000000001</v>
      </c>
    </row>
    <row r="2605" spans="1:2" x14ac:dyDescent="0.4">
      <c r="A2605" s="5">
        <v>41197</v>
      </c>
      <c r="B2605" s="6">
        <v>143.864</v>
      </c>
    </row>
    <row r="2606" spans="1:2" x14ac:dyDescent="0.4">
      <c r="A2606" s="5">
        <v>41194</v>
      </c>
      <c r="B2606" s="6">
        <v>143.72409999999999</v>
      </c>
    </row>
    <row r="2607" spans="1:2" x14ac:dyDescent="0.4">
      <c r="A2607" s="5">
        <v>41193</v>
      </c>
      <c r="B2607" s="6">
        <v>143.62450000000001</v>
      </c>
    </row>
    <row r="2608" spans="1:2" x14ac:dyDescent="0.4">
      <c r="A2608" s="5">
        <v>41192</v>
      </c>
      <c r="B2608" s="6">
        <v>143.52690000000001</v>
      </c>
    </row>
    <row r="2609" spans="1:2" x14ac:dyDescent="0.4">
      <c r="A2609" s="5">
        <v>41191</v>
      </c>
      <c r="B2609" s="6">
        <v>143.5196</v>
      </c>
    </row>
    <row r="2610" spans="1:2" x14ac:dyDescent="0.4">
      <c r="A2610" s="5">
        <v>41190</v>
      </c>
      <c r="B2610" s="6">
        <v>143.5797</v>
      </c>
    </row>
    <row r="2611" spans="1:2" x14ac:dyDescent="0.4">
      <c r="A2611" s="5">
        <v>41180</v>
      </c>
      <c r="B2611" s="6">
        <v>143.57910000000001</v>
      </c>
    </row>
    <row r="2612" spans="1:2" x14ac:dyDescent="0.4">
      <c r="A2612" s="5">
        <v>41179</v>
      </c>
      <c r="B2612" s="6">
        <v>143.7079</v>
      </c>
    </row>
    <row r="2613" spans="1:2" x14ac:dyDescent="0.4">
      <c r="A2613" s="5">
        <v>41178</v>
      </c>
      <c r="B2613" s="6">
        <v>143.63470000000001</v>
      </c>
    </row>
    <row r="2614" spans="1:2" x14ac:dyDescent="0.4">
      <c r="A2614" s="5">
        <v>41177</v>
      </c>
      <c r="B2614" s="6">
        <v>143.40549999999999</v>
      </c>
    </row>
    <row r="2615" spans="1:2" x14ac:dyDescent="0.4">
      <c r="A2615" s="5">
        <v>41176</v>
      </c>
      <c r="B2615" s="6">
        <v>143.23820000000001</v>
      </c>
    </row>
    <row r="2616" spans="1:2" x14ac:dyDescent="0.4">
      <c r="A2616" s="5">
        <v>41173</v>
      </c>
      <c r="B2616" s="6">
        <v>143.11609999999999</v>
      </c>
    </row>
    <row r="2617" spans="1:2" x14ac:dyDescent="0.4">
      <c r="A2617" s="5">
        <v>41172</v>
      </c>
      <c r="B2617" s="6">
        <v>143.1123</v>
      </c>
    </row>
    <row r="2618" spans="1:2" x14ac:dyDescent="0.4">
      <c r="A2618" s="5">
        <v>41171</v>
      </c>
      <c r="B2618" s="6">
        <v>143.08799999999999</v>
      </c>
    </row>
    <row r="2619" spans="1:2" x14ac:dyDescent="0.4">
      <c r="A2619" s="5">
        <v>41170</v>
      </c>
      <c r="B2619" s="6">
        <v>143.1131</v>
      </c>
    </row>
    <row r="2620" spans="1:2" x14ac:dyDescent="0.4">
      <c r="A2620" s="5">
        <v>41169</v>
      </c>
      <c r="B2620" s="6">
        <v>142.88210000000001</v>
      </c>
    </row>
    <row r="2621" spans="1:2" x14ac:dyDescent="0.4">
      <c r="A2621" s="5">
        <v>41166</v>
      </c>
      <c r="B2621" s="6">
        <v>143.0402</v>
      </c>
    </row>
    <row r="2622" spans="1:2" x14ac:dyDescent="0.4">
      <c r="A2622" s="5">
        <v>41165</v>
      </c>
      <c r="B2622" s="6">
        <v>143.2501</v>
      </c>
    </row>
    <row r="2623" spans="1:2" x14ac:dyDescent="0.4">
      <c r="A2623" s="5">
        <v>41164</v>
      </c>
      <c r="B2623" s="6">
        <v>143.33779999999999</v>
      </c>
    </row>
    <row r="2624" spans="1:2" x14ac:dyDescent="0.4">
      <c r="A2624" s="5">
        <v>41163</v>
      </c>
      <c r="B2624" s="6">
        <v>143.5164</v>
      </c>
    </row>
    <row r="2625" spans="1:2" x14ac:dyDescent="0.4">
      <c r="A2625" s="5">
        <v>41162</v>
      </c>
      <c r="B2625" s="6">
        <v>143.54820000000001</v>
      </c>
    </row>
    <row r="2626" spans="1:2" x14ac:dyDescent="0.4">
      <c r="A2626" s="5">
        <v>41159</v>
      </c>
      <c r="B2626" s="6">
        <v>143.71559999999999</v>
      </c>
    </row>
    <row r="2627" spans="1:2" x14ac:dyDescent="0.4">
      <c r="A2627" s="5">
        <v>41158</v>
      </c>
      <c r="B2627" s="6">
        <v>143.834</v>
      </c>
    </row>
    <row r="2628" spans="1:2" x14ac:dyDescent="0.4">
      <c r="A2628" s="5">
        <v>41157</v>
      </c>
      <c r="B2628" s="6">
        <v>143.83850000000001</v>
      </c>
    </row>
    <row r="2629" spans="1:2" x14ac:dyDescent="0.4">
      <c r="A2629" s="5">
        <v>41156</v>
      </c>
      <c r="B2629" s="6">
        <v>143.85980000000001</v>
      </c>
    </row>
    <row r="2630" spans="1:2" x14ac:dyDescent="0.4">
      <c r="A2630" s="5">
        <v>41155</v>
      </c>
      <c r="B2630" s="6">
        <v>143.79150000000001</v>
      </c>
    </row>
    <row r="2631" spans="1:2" x14ac:dyDescent="0.4">
      <c r="A2631" s="5">
        <v>41152</v>
      </c>
      <c r="B2631" s="6">
        <v>143.69120000000001</v>
      </c>
    </row>
    <row r="2632" spans="1:2" x14ac:dyDescent="0.4">
      <c r="A2632" s="5">
        <v>41151</v>
      </c>
      <c r="B2632" s="6">
        <v>143.74160000000001</v>
      </c>
    </row>
    <row r="2633" spans="1:2" x14ac:dyDescent="0.4">
      <c r="A2633" s="5">
        <v>41150</v>
      </c>
      <c r="B2633" s="6">
        <v>143.67930000000001</v>
      </c>
    </row>
    <row r="2634" spans="1:2" x14ac:dyDescent="0.4">
      <c r="A2634" s="5">
        <v>41149</v>
      </c>
      <c r="B2634" s="6">
        <v>143.7482</v>
      </c>
    </row>
    <row r="2635" spans="1:2" x14ac:dyDescent="0.4">
      <c r="A2635" s="5">
        <v>41148</v>
      </c>
      <c r="B2635" s="6">
        <v>143.82329999999999</v>
      </c>
    </row>
    <row r="2636" spans="1:2" x14ac:dyDescent="0.4">
      <c r="A2636" s="5">
        <v>41145</v>
      </c>
      <c r="B2636" s="6">
        <v>143.78469999999999</v>
      </c>
    </row>
    <row r="2637" spans="1:2" x14ac:dyDescent="0.4">
      <c r="A2637" s="5">
        <v>41144</v>
      </c>
      <c r="B2637" s="6">
        <v>143.6729</v>
      </c>
    </row>
    <row r="2638" spans="1:2" x14ac:dyDescent="0.4">
      <c r="A2638" s="5">
        <v>41143</v>
      </c>
      <c r="B2638" s="6">
        <v>143.62479999999999</v>
      </c>
    </row>
    <row r="2639" spans="1:2" x14ac:dyDescent="0.4">
      <c r="A2639" s="5">
        <v>41142</v>
      </c>
      <c r="B2639" s="6">
        <v>143.84829999999999</v>
      </c>
    </row>
    <row r="2640" spans="1:2" x14ac:dyDescent="0.4">
      <c r="A2640" s="5">
        <v>41141</v>
      </c>
      <c r="B2640" s="6">
        <v>143.9238</v>
      </c>
    </row>
    <row r="2641" spans="1:2" x14ac:dyDescent="0.4">
      <c r="A2641" s="5">
        <v>41138</v>
      </c>
      <c r="B2641" s="6">
        <v>144.07419999999999</v>
      </c>
    </row>
    <row r="2642" spans="1:2" x14ac:dyDescent="0.4">
      <c r="A2642" s="5">
        <v>41137</v>
      </c>
      <c r="B2642" s="6">
        <v>144.00409999999999</v>
      </c>
    </row>
    <row r="2643" spans="1:2" x14ac:dyDescent="0.4">
      <c r="A2643" s="5">
        <v>41136</v>
      </c>
      <c r="B2643" s="6">
        <v>144.04929999999999</v>
      </c>
    </row>
    <row r="2644" spans="1:2" x14ac:dyDescent="0.4">
      <c r="A2644" s="5">
        <v>41135</v>
      </c>
      <c r="B2644" s="6">
        <v>144.1567</v>
      </c>
    </row>
    <row r="2645" spans="1:2" x14ac:dyDescent="0.4">
      <c r="A2645" s="5">
        <v>41134</v>
      </c>
      <c r="B2645" s="6">
        <v>144.2099</v>
      </c>
    </row>
    <row r="2646" spans="1:2" x14ac:dyDescent="0.4">
      <c r="A2646" s="5">
        <v>41131</v>
      </c>
      <c r="B2646" s="6">
        <v>144.31549999999999</v>
      </c>
    </row>
    <row r="2647" spans="1:2" x14ac:dyDescent="0.4">
      <c r="A2647" s="5">
        <v>41130</v>
      </c>
      <c r="B2647" s="6">
        <v>144.2388</v>
      </c>
    </row>
    <row r="2648" spans="1:2" x14ac:dyDescent="0.4">
      <c r="A2648" s="5">
        <v>41129</v>
      </c>
      <c r="B2648" s="6">
        <v>144.10380000000001</v>
      </c>
    </row>
    <row r="2649" spans="1:2" x14ac:dyDescent="0.4">
      <c r="A2649" s="5">
        <v>41128</v>
      </c>
      <c r="B2649" s="6">
        <v>144.21029999999999</v>
      </c>
    </row>
    <row r="2650" spans="1:2" x14ac:dyDescent="0.4">
      <c r="A2650" s="5">
        <v>41127</v>
      </c>
      <c r="B2650" s="6">
        <v>144.36160000000001</v>
      </c>
    </row>
    <row r="2651" spans="1:2" x14ac:dyDescent="0.4">
      <c r="A2651" s="5">
        <v>41124</v>
      </c>
      <c r="B2651" s="6">
        <v>144.43780000000001</v>
      </c>
    </row>
    <row r="2652" spans="1:2" x14ac:dyDescent="0.4">
      <c r="A2652" s="5">
        <v>41123</v>
      </c>
      <c r="B2652" s="6">
        <v>144.46729999999999</v>
      </c>
    </row>
    <row r="2653" spans="1:2" x14ac:dyDescent="0.4">
      <c r="A2653" s="5">
        <v>41122</v>
      </c>
      <c r="B2653" s="6">
        <v>144.49619999999999</v>
      </c>
    </row>
    <row r="2654" spans="1:2" x14ac:dyDescent="0.4">
      <c r="A2654" s="5">
        <v>41121</v>
      </c>
      <c r="B2654" s="6">
        <v>144.47710000000001</v>
      </c>
    </row>
    <row r="2655" spans="1:2" x14ac:dyDescent="0.4">
      <c r="A2655" s="5">
        <v>41120</v>
      </c>
      <c r="B2655" s="6">
        <v>144.59870000000001</v>
      </c>
    </row>
    <row r="2656" spans="1:2" x14ac:dyDescent="0.4">
      <c r="A2656" s="5">
        <v>41117</v>
      </c>
      <c r="B2656" s="6">
        <v>144.55549999999999</v>
      </c>
    </row>
    <row r="2657" spans="1:2" x14ac:dyDescent="0.4">
      <c r="A2657" s="5">
        <v>41116</v>
      </c>
      <c r="B2657" s="6">
        <v>144.57320000000001</v>
      </c>
    </row>
    <row r="2658" spans="1:2" x14ac:dyDescent="0.4">
      <c r="A2658" s="5">
        <v>41115</v>
      </c>
      <c r="B2658" s="6">
        <v>144.60239999999999</v>
      </c>
    </row>
    <row r="2659" spans="1:2" x14ac:dyDescent="0.4">
      <c r="A2659" s="5">
        <v>41114</v>
      </c>
      <c r="B2659" s="6">
        <v>144.63079999999999</v>
      </c>
    </row>
    <row r="2660" spans="1:2" x14ac:dyDescent="0.4">
      <c r="A2660" s="5">
        <v>41113</v>
      </c>
      <c r="B2660" s="6">
        <v>144.596</v>
      </c>
    </row>
    <row r="2661" spans="1:2" x14ac:dyDescent="0.4">
      <c r="A2661" s="5">
        <v>41110</v>
      </c>
      <c r="B2661" s="6">
        <v>144.5566</v>
      </c>
    </row>
    <row r="2662" spans="1:2" x14ac:dyDescent="0.4">
      <c r="A2662" s="5">
        <v>41109</v>
      </c>
      <c r="B2662" s="6">
        <v>144.5223</v>
      </c>
    </row>
    <row r="2663" spans="1:2" x14ac:dyDescent="0.4">
      <c r="A2663" s="5">
        <v>41108</v>
      </c>
      <c r="B2663" s="6">
        <v>144.60140000000001</v>
      </c>
    </row>
    <row r="2664" spans="1:2" x14ac:dyDescent="0.4">
      <c r="A2664" s="5">
        <v>41107</v>
      </c>
      <c r="B2664" s="6">
        <v>144.55539999999999</v>
      </c>
    </row>
    <row r="2665" spans="1:2" x14ac:dyDescent="0.4">
      <c r="A2665" s="5">
        <v>41106</v>
      </c>
      <c r="B2665" s="6">
        <v>144.5521</v>
      </c>
    </row>
    <row r="2666" spans="1:2" x14ac:dyDescent="0.4">
      <c r="A2666" s="5">
        <v>41103</v>
      </c>
      <c r="B2666" s="6">
        <v>144.57810000000001</v>
      </c>
    </row>
    <row r="2667" spans="1:2" x14ac:dyDescent="0.4">
      <c r="A2667" s="5">
        <v>41102</v>
      </c>
      <c r="B2667" s="6">
        <v>144.64169999999999</v>
      </c>
    </row>
    <row r="2668" spans="1:2" x14ac:dyDescent="0.4">
      <c r="A2668" s="5">
        <v>41101</v>
      </c>
      <c r="B2668" s="6">
        <v>144.59710000000001</v>
      </c>
    </row>
    <row r="2669" spans="1:2" x14ac:dyDescent="0.4">
      <c r="A2669" s="5">
        <v>41100</v>
      </c>
      <c r="B2669" s="6">
        <v>144.54769999999999</v>
      </c>
    </row>
    <row r="2670" spans="1:2" x14ac:dyDescent="0.4">
      <c r="A2670" s="5">
        <v>41099</v>
      </c>
      <c r="B2670" s="6">
        <v>144.4478</v>
      </c>
    </row>
    <row r="2671" spans="1:2" x14ac:dyDescent="0.4">
      <c r="A2671" s="5">
        <v>41096</v>
      </c>
      <c r="B2671" s="6">
        <v>144.25710000000001</v>
      </c>
    </row>
    <row r="2672" spans="1:2" x14ac:dyDescent="0.4">
      <c r="A2672" s="5">
        <v>41095</v>
      </c>
      <c r="B2672" s="6">
        <v>144.00120000000001</v>
      </c>
    </row>
    <row r="2673" spans="1:2" x14ac:dyDescent="0.4">
      <c r="A2673" s="5">
        <v>41094</v>
      </c>
      <c r="B2673" s="6">
        <v>143.96969999999999</v>
      </c>
    </row>
    <row r="2674" spans="1:2" x14ac:dyDescent="0.4">
      <c r="A2674" s="5">
        <v>41093</v>
      </c>
      <c r="B2674" s="6">
        <v>143.92019999999999</v>
      </c>
    </row>
    <row r="2675" spans="1:2" x14ac:dyDescent="0.4">
      <c r="A2675" s="5">
        <v>41092</v>
      </c>
      <c r="B2675" s="6">
        <v>143.82550000000001</v>
      </c>
    </row>
    <row r="2676" spans="1:2" x14ac:dyDescent="0.4">
      <c r="A2676" s="5">
        <v>41089</v>
      </c>
      <c r="B2676" s="6">
        <v>143.82040000000001</v>
      </c>
    </row>
    <row r="2677" spans="1:2" x14ac:dyDescent="0.4">
      <c r="A2677" s="5">
        <v>41088</v>
      </c>
      <c r="B2677" s="6">
        <v>143.8364</v>
      </c>
    </row>
    <row r="2678" spans="1:2" x14ac:dyDescent="0.4">
      <c r="A2678" s="5">
        <v>41087</v>
      </c>
      <c r="B2678" s="6">
        <v>143.71960000000001</v>
      </c>
    </row>
    <row r="2679" spans="1:2" x14ac:dyDescent="0.4">
      <c r="A2679" s="5">
        <v>41086</v>
      </c>
      <c r="B2679" s="6">
        <v>143.53210000000001</v>
      </c>
    </row>
    <row r="2680" spans="1:2" x14ac:dyDescent="0.4">
      <c r="A2680" s="5">
        <v>41085</v>
      </c>
      <c r="B2680" s="6">
        <v>143.4562</v>
      </c>
    </row>
    <row r="2681" spans="1:2" x14ac:dyDescent="0.4">
      <c r="A2681" s="5">
        <v>41081</v>
      </c>
      <c r="B2681" s="6">
        <v>143.3212</v>
      </c>
    </row>
    <row r="2682" spans="1:2" x14ac:dyDescent="0.4">
      <c r="A2682" s="5">
        <v>41080</v>
      </c>
      <c r="B2682" s="6">
        <v>143.2784</v>
      </c>
    </row>
    <row r="2683" spans="1:2" x14ac:dyDescent="0.4">
      <c r="A2683" s="5">
        <v>41079</v>
      </c>
      <c r="B2683" s="6">
        <v>143.30779999999999</v>
      </c>
    </row>
    <row r="2684" spans="1:2" x14ac:dyDescent="0.4">
      <c r="A2684" s="5">
        <v>41078</v>
      </c>
      <c r="B2684" s="6">
        <v>143.33500000000001</v>
      </c>
    </row>
    <row r="2685" spans="1:2" x14ac:dyDescent="0.4">
      <c r="A2685" s="5">
        <v>41075</v>
      </c>
      <c r="B2685" s="6">
        <v>143.42160000000001</v>
      </c>
    </row>
    <row r="2686" spans="1:2" x14ac:dyDescent="0.4">
      <c r="A2686" s="5">
        <v>41074</v>
      </c>
      <c r="B2686" s="6">
        <v>143.36420000000001</v>
      </c>
    </row>
    <row r="2687" spans="1:2" x14ac:dyDescent="0.4">
      <c r="A2687" s="5">
        <v>41073</v>
      </c>
      <c r="B2687" s="6">
        <v>143.4333</v>
      </c>
    </row>
    <row r="2688" spans="1:2" x14ac:dyDescent="0.4">
      <c r="A2688" s="5">
        <v>41072</v>
      </c>
      <c r="B2688" s="6">
        <v>143.5438</v>
      </c>
    </row>
    <row r="2689" spans="1:2" x14ac:dyDescent="0.4">
      <c r="A2689" s="5">
        <v>41071</v>
      </c>
      <c r="B2689" s="6">
        <v>143.60470000000001</v>
      </c>
    </row>
    <row r="2690" spans="1:2" x14ac:dyDescent="0.4">
      <c r="A2690" s="5">
        <v>41068</v>
      </c>
      <c r="B2690" s="6">
        <v>143.7159</v>
      </c>
    </row>
    <row r="2691" spans="1:2" x14ac:dyDescent="0.4">
      <c r="A2691" s="5">
        <v>41067</v>
      </c>
      <c r="B2691" s="6">
        <v>143.3058</v>
      </c>
    </row>
    <row r="2692" spans="1:2" x14ac:dyDescent="0.4">
      <c r="A2692" s="5">
        <v>41066</v>
      </c>
      <c r="B2692" s="6">
        <v>143.2182</v>
      </c>
    </row>
    <row r="2693" spans="1:2" x14ac:dyDescent="0.4">
      <c r="A2693" s="5">
        <v>41065</v>
      </c>
      <c r="B2693" s="6">
        <v>143.1825</v>
      </c>
    </row>
    <row r="2694" spans="1:2" x14ac:dyDescent="0.4">
      <c r="A2694" s="5">
        <v>41064</v>
      </c>
      <c r="B2694" s="6">
        <v>143.25069999999999</v>
      </c>
    </row>
    <row r="2695" spans="1:2" x14ac:dyDescent="0.4">
      <c r="A2695" s="5">
        <v>41061</v>
      </c>
      <c r="B2695" s="6">
        <v>143.1782</v>
      </c>
    </row>
    <row r="2696" spans="1:2" x14ac:dyDescent="0.4">
      <c r="A2696" s="5">
        <v>41060</v>
      </c>
      <c r="B2696" s="6">
        <v>143.18270000000001</v>
      </c>
    </row>
    <row r="2697" spans="1:2" x14ac:dyDescent="0.4">
      <c r="A2697" s="5">
        <v>41059</v>
      </c>
      <c r="B2697" s="6">
        <v>143.03909999999999</v>
      </c>
    </row>
    <row r="2698" spans="1:2" x14ac:dyDescent="0.4">
      <c r="A2698" s="5">
        <v>41058</v>
      </c>
      <c r="B2698" s="6">
        <v>143.1343</v>
      </c>
    </row>
    <row r="2699" spans="1:2" x14ac:dyDescent="0.4">
      <c r="A2699" s="5">
        <v>41057</v>
      </c>
      <c r="B2699" s="6">
        <v>143.19069999999999</v>
      </c>
    </row>
    <row r="2700" spans="1:2" x14ac:dyDescent="0.4">
      <c r="A2700" s="5">
        <v>41054</v>
      </c>
      <c r="B2700" s="6">
        <v>143.27590000000001</v>
      </c>
    </row>
    <row r="2701" spans="1:2" x14ac:dyDescent="0.4">
      <c r="A2701" s="5">
        <v>41053</v>
      </c>
      <c r="B2701" s="6">
        <v>142.91829999999999</v>
      </c>
    </row>
    <row r="2702" spans="1:2" x14ac:dyDescent="0.4">
      <c r="A2702" s="5">
        <v>41052</v>
      </c>
      <c r="B2702" s="6">
        <v>142.56</v>
      </c>
    </row>
    <row r="2703" spans="1:2" x14ac:dyDescent="0.4">
      <c r="A2703" s="5">
        <v>41051</v>
      </c>
      <c r="B2703" s="6">
        <v>142.55000000000001</v>
      </c>
    </row>
    <row r="2704" spans="1:2" x14ac:dyDescent="0.4">
      <c r="A2704" s="5">
        <v>41050</v>
      </c>
      <c r="B2704" s="6">
        <v>142.49</v>
      </c>
    </row>
    <row r="2705" spans="1:2" x14ac:dyDescent="0.4">
      <c r="A2705" s="5">
        <v>41047</v>
      </c>
      <c r="B2705" s="6">
        <v>142.5</v>
      </c>
    </row>
    <row r="2706" spans="1:2" x14ac:dyDescent="0.4">
      <c r="A2706" s="5">
        <v>41046</v>
      </c>
      <c r="B2706" s="6">
        <v>142.30000000000001</v>
      </c>
    </row>
    <row r="2707" spans="1:2" x14ac:dyDescent="0.4">
      <c r="A2707" s="5">
        <v>41045</v>
      </c>
      <c r="B2707" s="6">
        <v>142.44</v>
      </c>
    </row>
    <row r="2708" spans="1:2" x14ac:dyDescent="0.4">
      <c r="A2708" s="5">
        <v>41044</v>
      </c>
      <c r="B2708" s="6">
        <v>142.09</v>
      </c>
    </row>
    <row r="2709" spans="1:2" x14ac:dyDescent="0.4">
      <c r="A2709" s="5">
        <v>41043</v>
      </c>
      <c r="B2709" s="6">
        <v>141.62</v>
      </c>
    </row>
    <row r="2710" spans="1:2" x14ac:dyDescent="0.4">
      <c r="A2710" s="5">
        <v>41040</v>
      </c>
      <c r="B2710" s="6">
        <v>141.16</v>
      </c>
    </row>
    <row r="2711" spans="1:2" x14ac:dyDescent="0.4">
      <c r="A2711" s="5">
        <v>41039</v>
      </c>
      <c r="B2711" s="6">
        <v>140.91999999999999</v>
      </c>
    </row>
    <row r="2712" spans="1:2" x14ac:dyDescent="0.4">
      <c r="A2712" s="5">
        <v>41038</v>
      </c>
      <c r="B2712" s="6">
        <v>140.80000000000001</v>
      </c>
    </row>
    <row r="2713" spans="1:2" x14ac:dyDescent="0.4">
      <c r="A2713" s="5">
        <v>41037</v>
      </c>
      <c r="B2713" s="6">
        <v>140.71</v>
      </c>
    </row>
    <row r="2714" spans="1:2" x14ac:dyDescent="0.4">
      <c r="A2714" s="5">
        <v>41036</v>
      </c>
      <c r="B2714" s="6">
        <v>140.71</v>
      </c>
    </row>
    <row r="2715" spans="1:2" x14ac:dyDescent="0.4">
      <c r="A2715" s="5">
        <v>41033</v>
      </c>
      <c r="B2715" s="6">
        <v>140.65</v>
      </c>
    </row>
    <row r="2716" spans="1:2" x14ac:dyDescent="0.4">
      <c r="A2716" s="5">
        <v>41032</v>
      </c>
      <c r="B2716" s="6">
        <v>140.63999999999999</v>
      </c>
    </row>
    <row r="2717" spans="1:2" x14ac:dyDescent="0.4">
      <c r="A2717" s="5">
        <v>41031</v>
      </c>
      <c r="B2717" s="6">
        <v>140.65</v>
      </c>
    </row>
    <row r="2718" spans="1:2" x14ac:dyDescent="0.4">
      <c r="A2718" s="5">
        <v>41026</v>
      </c>
      <c r="B2718" s="6">
        <v>140.56</v>
      </c>
    </row>
    <row r="2719" spans="1:2" x14ac:dyDescent="0.4">
      <c r="A2719" s="5">
        <v>41025</v>
      </c>
      <c r="B2719" s="6">
        <v>140.55000000000001</v>
      </c>
    </row>
    <row r="2720" spans="1:2" x14ac:dyDescent="0.4">
      <c r="A2720" s="5">
        <v>41024</v>
      </c>
      <c r="B2720" s="6">
        <v>140.52000000000001</v>
      </c>
    </row>
    <row r="2721" spans="1:2" x14ac:dyDescent="0.4">
      <c r="A2721" s="5">
        <v>41023</v>
      </c>
      <c r="B2721" s="6">
        <v>140.52000000000001</v>
      </c>
    </row>
    <row r="2722" spans="1:2" x14ac:dyDescent="0.4">
      <c r="A2722" s="5">
        <v>41022</v>
      </c>
      <c r="B2722" s="6">
        <v>140.44</v>
      </c>
    </row>
    <row r="2723" spans="1:2" x14ac:dyDescent="0.4">
      <c r="A2723" s="5">
        <v>41019</v>
      </c>
      <c r="B2723" s="6">
        <v>140.37</v>
      </c>
    </row>
    <row r="2724" spans="1:2" x14ac:dyDescent="0.4">
      <c r="A2724" s="5">
        <v>41018</v>
      </c>
      <c r="B2724" s="6">
        <v>140.35</v>
      </c>
    </row>
    <row r="2725" spans="1:2" x14ac:dyDescent="0.4">
      <c r="A2725" s="5">
        <v>41017</v>
      </c>
      <c r="B2725" s="6">
        <v>140.35</v>
      </c>
    </row>
    <row r="2726" spans="1:2" x14ac:dyDescent="0.4">
      <c r="A2726" s="5">
        <v>41016</v>
      </c>
      <c r="B2726" s="6">
        <v>140.38</v>
      </c>
    </row>
    <row r="2727" spans="1:2" x14ac:dyDescent="0.4">
      <c r="A2727" s="5">
        <v>41015</v>
      </c>
      <c r="B2727" s="6">
        <v>140.4</v>
      </c>
    </row>
    <row r="2728" spans="1:2" x14ac:dyDescent="0.4">
      <c r="A2728" s="5">
        <v>41012</v>
      </c>
      <c r="B2728" s="6">
        <v>140.38999999999999</v>
      </c>
    </row>
    <row r="2729" spans="1:2" x14ac:dyDescent="0.4">
      <c r="A2729" s="5">
        <v>41011</v>
      </c>
      <c r="B2729" s="6">
        <v>140.38999999999999</v>
      </c>
    </row>
    <row r="2730" spans="1:2" x14ac:dyDescent="0.4">
      <c r="A2730" s="5">
        <v>41010</v>
      </c>
      <c r="B2730" s="6">
        <v>140.41</v>
      </c>
    </row>
    <row r="2731" spans="1:2" x14ac:dyDescent="0.4">
      <c r="A2731" s="5">
        <v>41009</v>
      </c>
      <c r="B2731" s="6">
        <v>140.38999999999999</v>
      </c>
    </row>
    <row r="2732" spans="1:2" x14ac:dyDescent="0.4">
      <c r="A2732" s="5">
        <v>41008</v>
      </c>
      <c r="B2732" s="6">
        <v>140.46</v>
      </c>
    </row>
    <row r="2733" spans="1:2" x14ac:dyDescent="0.4">
      <c r="A2733" s="5">
        <v>41005</v>
      </c>
      <c r="B2733" s="6">
        <v>140.44999999999999</v>
      </c>
    </row>
    <row r="2734" spans="1:2" x14ac:dyDescent="0.4">
      <c r="A2734" s="5">
        <v>41004</v>
      </c>
      <c r="B2734" s="6">
        <v>140.44</v>
      </c>
    </row>
    <row r="2735" spans="1:2" x14ac:dyDescent="0.4">
      <c r="A2735" s="5">
        <v>40998</v>
      </c>
      <c r="B2735" s="6">
        <v>140.43</v>
      </c>
    </row>
    <row r="2736" spans="1:2" x14ac:dyDescent="0.4">
      <c r="A2736" s="5">
        <v>40997</v>
      </c>
      <c r="B2736" s="6">
        <v>140.36000000000001</v>
      </c>
    </row>
    <row r="2737" spans="1:2" x14ac:dyDescent="0.4">
      <c r="A2737" s="5">
        <v>40996</v>
      </c>
      <c r="B2737" s="6">
        <v>140.24</v>
      </c>
    </row>
    <row r="2738" spans="1:2" x14ac:dyDescent="0.4">
      <c r="A2738" s="5">
        <v>40995</v>
      </c>
      <c r="B2738" s="6">
        <v>140.18</v>
      </c>
    </row>
    <row r="2739" spans="1:2" x14ac:dyDescent="0.4">
      <c r="A2739" s="5">
        <v>40994</v>
      </c>
      <c r="B2739" s="6">
        <v>140.18</v>
      </c>
    </row>
    <row r="2740" spans="1:2" x14ac:dyDescent="0.4">
      <c r="A2740" s="5">
        <v>40991</v>
      </c>
      <c r="B2740" s="6">
        <v>140.13999999999999</v>
      </c>
    </row>
    <row r="2741" spans="1:2" x14ac:dyDescent="0.4">
      <c r="A2741" s="5">
        <v>40990</v>
      </c>
      <c r="B2741" s="6">
        <v>140.09</v>
      </c>
    </row>
    <row r="2742" spans="1:2" x14ac:dyDescent="0.4">
      <c r="A2742" s="5">
        <v>40989</v>
      </c>
      <c r="B2742" s="6">
        <v>140.08000000000001</v>
      </c>
    </row>
    <row r="2743" spans="1:2" x14ac:dyDescent="0.4">
      <c r="A2743" s="5">
        <v>40988</v>
      </c>
      <c r="B2743" s="6">
        <v>140.13999999999999</v>
      </c>
    </row>
    <row r="2744" spans="1:2" x14ac:dyDescent="0.4">
      <c r="A2744" s="5">
        <v>40987</v>
      </c>
      <c r="B2744" s="6">
        <v>140.19</v>
      </c>
    </row>
    <row r="2745" spans="1:2" x14ac:dyDescent="0.4">
      <c r="A2745" s="5">
        <v>40984</v>
      </c>
      <c r="B2745" s="6">
        <v>140.12</v>
      </c>
    </row>
    <row r="2746" spans="1:2" x14ac:dyDescent="0.4">
      <c r="A2746" s="5">
        <v>40983</v>
      </c>
      <c r="B2746" s="6">
        <v>140.13999999999999</v>
      </c>
    </row>
    <row r="2747" spans="1:2" x14ac:dyDescent="0.4">
      <c r="A2747" s="5">
        <v>40982</v>
      </c>
      <c r="B2747" s="6">
        <v>140.19</v>
      </c>
    </row>
    <row r="2748" spans="1:2" x14ac:dyDescent="0.4">
      <c r="A2748" s="5">
        <v>40981</v>
      </c>
      <c r="B2748" s="6">
        <v>140.21</v>
      </c>
    </row>
    <row r="2749" spans="1:2" x14ac:dyDescent="0.4">
      <c r="A2749" s="5">
        <v>40980</v>
      </c>
      <c r="B2749" s="6">
        <v>140.22</v>
      </c>
    </row>
    <row r="2750" spans="1:2" x14ac:dyDescent="0.4">
      <c r="A2750" s="5">
        <v>40977</v>
      </c>
      <c r="B2750" s="6">
        <v>140.11000000000001</v>
      </c>
    </row>
    <row r="2751" spans="1:2" x14ac:dyDescent="0.4">
      <c r="A2751" s="5">
        <v>40976</v>
      </c>
      <c r="B2751" s="6">
        <v>140.05000000000001</v>
      </c>
    </row>
    <row r="2752" spans="1:2" x14ac:dyDescent="0.4">
      <c r="A2752" s="5">
        <v>40975</v>
      </c>
      <c r="B2752" s="6">
        <v>139.97999999999999</v>
      </c>
    </row>
    <row r="2753" spans="1:2" x14ac:dyDescent="0.4">
      <c r="A2753" s="5">
        <v>40974</v>
      </c>
      <c r="B2753" s="6">
        <v>139.87</v>
      </c>
    </row>
    <row r="2754" spans="1:2" x14ac:dyDescent="0.4">
      <c r="A2754" s="5">
        <v>40973</v>
      </c>
      <c r="B2754" s="6">
        <v>139.85</v>
      </c>
    </row>
    <row r="2755" spans="1:2" x14ac:dyDescent="0.4">
      <c r="A2755" s="5">
        <v>40970</v>
      </c>
      <c r="B2755" s="6">
        <v>139.84</v>
      </c>
    </row>
    <row r="2756" spans="1:2" x14ac:dyDescent="0.4">
      <c r="A2756" s="5">
        <v>40969</v>
      </c>
      <c r="B2756" s="6">
        <v>139.87</v>
      </c>
    </row>
    <row r="2757" spans="1:2" x14ac:dyDescent="0.4">
      <c r="A2757" s="5">
        <v>40968</v>
      </c>
      <c r="B2757" s="6">
        <v>139.88</v>
      </c>
    </row>
    <row r="2758" spans="1:2" x14ac:dyDescent="0.4">
      <c r="A2758" s="5">
        <v>40967</v>
      </c>
      <c r="B2758" s="6">
        <v>139.84</v>
      </c>
    </row>
    <row r="2759" spans="1:2" x14ac:dyDescent="0.4">
      <c r="A2759" s="5">
        <v>40966</v>
      </c>
      <c r="B2759" s="6">
        <v>139.87</v>
      </c>
    </row>
    <row r="2760" spans="1:2" x14ac:dyDescent="0.4">
      <c r="A2760" s="5">
        <v>40963</v>
      </c>
      <c r="B2760" s="6">
        <v>139.99</v>
      </c>
    </row>
    <row r="2761" spans="1:2" x14ac:dyDescent="0.4">
      <c r="A2761" s="5">
        <v>40962</v>
      </c>
      <c r="B2761" s="6">
        <v>139.96</v>
      </c>
    </row>
    <row r="2762" spans="1:2" x14ac:dyDescent="0.4">
      <c r="A2762" s="5">
        <v>40961</v>
      </c>
      <c r="B2762" s="6">
        <v>139.96</v>
      </c>
    </row>
    <row r="2763" spans="1:2" x14ac:dyDescent="0.4">
      <c r="A2763" s="5">
        <v>40960</v>
      </c>
      <c r="B2763" s="6">
        <v>140.03</v>
      </c>
    </row>
    <row r="2764" spans="1:2" x14ac:dyDescent="0.4">
      <c r="A2764" s="5">
        <v>40959</v>
      </c>
      <c r="B2764" s="6">
        <v>140.07</v>
      </c>
    </row>
    <row r="2765" spans="1:2" x14ac:dyDescent="0.4">
      <c r="A2765" s="5">
        <v>40956</v>
      </c>
      <c r="B2765" s="6">
        <v>139.83000000000001</v>
      </c>
    </row>
    <row r="2766" spans="1:2" x14ac:dyDescent="0.4">
      <c r="A2766" s="5">
        <v>40955</v>
      </c>
      <c r="B2766" s="6">
        <v>139.9</v>
      </c>
    </row>
    <row r="2767" spans="1:2" x14ac:dyDescent="0.4">
      <c r="A2767" s="5">
        <v>40954</v>
      </c>
      <c r="B2767" s="6">
        <v>139.99</v>
      </c>
    </row>
    <row r="2768" spans="1:2" x14ac:dyDescent="0.4">
      <c r="A2768" s="5">
        <v>40953</v>
      </c>
      <c r="B2768" s="6">
        <v>140.05000000000001</v>
      </c>
    </row>
    <row r="2769" spans="1:2" x14ac:dyDescent="0.4">
      <c r="A2769" s="5">
        <v>40952</v>
      </c>
      <c r="B2769" s="6">
        <v>140.04</v>
      </c>
    </row>
    <row r="2770" spans="1:2" x14ac:dyDescent="0.4">
      <c r="A2770" s="5">
        <v>40949</v>
      </c>
      <c r="B2770" s="6">
        <v>139.83000000000001</v>
      </c>
    </row>
    <row r="2771" spans="1:2" x14ac:dyDescent="0.4">
      <c r="A2771" s="5">
        <v>40948</v>
      </c>
      <c r="B2771" s="6">
        <v>139.71</v>
      </c>
    </row>
    <row r="2772" spans="1:2" x14ac:dyDescent="0.4">
      <c r="A2772" s="5">
        <v>40947</v>
      </c>
      <c r="B2772" s="6">
        <v>139.97999999999999</v>
      </c>
    </row>
    <row r="2773" spans="1:2" x14ac:dyDescent="0.4">
      <c r="A2773" s="5">
        <v>40946</v>
      </c>
      <c r="B2773" s="6">
        <v>140.19</v>
      </c>
    </row>
    <row r="2774" spans="1:2" x14ac:dyDescent="0.4">
      <c r="A2774" s="5">
        <v>40945</v>
      </c>
      <c r="B2774" s="6">
        <v>140.21</v>
      </c>
    </row>
    <row r="2775" spans="1:2" x14ac:dyDescent="0.4">
      <c r="A2775" s="5">
        <v>40942</v>
      </c>
      <c r="B2775" s="6">
        <v>140.32</v>
      </c>
    </row>
    <row r="2776" spans="1:2" x14ac:dyDescent="0.4">
      <c r="A2776" s="5">
        <v>40941</v>
      </c>
      <c r="B2776" s="6">
        <v>140.31</v>
      </c>
    </row>
    <row r="2777" spans="1:2" x14ac:dyDescent="0.4">
      <c r="A2777" s="5">
        <v>40940</v>
      </c>
      <c r="B2777" s="6">
        <v>140.38</v>
      </c>
    </row>
    <row r="2778" spans="1:2" x14ac:dyDescent="0.4">
      <c r="A2778" s="5">
        <v>40939</v>
      </c>
      <c r="B2778" s="6">
        <v>140.54</v>
      </c>
    </row>
    <row r="2779" spans="1:2" x14ac:dyDescent="0.4">
      <c r="A2779" s="5">
        <v>40938</v>
      </c>
      <c r="B2779" s="6">
        <v>140.51</v>
      </c>
    </row>
    <row r="2780" spans="1:2" x14ac:dyDescent="0.4">
      <c r="A2780" s="5">
        <v>40928</v>
      </c>
      <c r="B2780" s="6">
        <v>140.30000000000001</v>
      </c>
    </row>
    <row r="2781" spans="1:2" x14ac:dyDescent="0.4">
      <c r="A2781" s="5">
        <v>40927</v>
      </c>
      <c r="B2781" s="6">
        <v>140.22</v>
      </c>
    </row>
    <row r="2782" spans="1:2" x14ac:dyDescent="0.4">
      <c r="A2782" s="5">
        <v>40926</v>
      </c>
      <c r="B2782" s="6">
        <v>140.16999999999999</v>
      </c>
    </row>
    <row r="2783" spans="1:2" x14ac:dyDescent="0.4">
      <c r="A2783" s="5">
        <v>40925</v>
      </c>
      <c r="B2783" s="6">
        <v>140.13</v>
      </c>
    </row>
    <row r="2784" spans="1:2" x14ac:dyDescent="0.4">
      <c r="A2784" s="5">
        <v>40924</v>
      </c>
      <c r="B2784" s="6">
        <v>140.12</v>
      </c>
    </row>
    <row r="2785" spans="1:3" x14ac:dyDescent="0.4">
      <c r="A2785" s="5">
        <v>40921</v>
      </c>
      <c r="B2785" s="6">
        <v>140.12</v>
      </c>
    </row>
    <row r="2786" spans="1:3" x14ac:dyDescent="0.4">
      <c r="A2786" s="5">
        <v>40920</v>
      </c>
      <c r="B2786" s="6">
        <v>140.18</v>
      </c>
    </row>
    <row r="2787" spans="1:3" x14ac:dyDescent="0.4">
      <c r="A2787" s="5">
        <v>40919</v>
      </c>
      <c r="B2787" s="6">
        <v>140.08000000000001</v>
      </c>
    </row>
    <row r="2788" spans="1:3" x14ac:dyDescent="0.4">
      <c r="A2788" s="5">
        <v>40918</v>
      </c>
      <c r="B2788" s="6">
        <v>140.02000000000001</v>
      </c>
    </row>
    <row r="2789" spans="1:3" x14ac:dyDescent="0.4">
      <c r="A2789" s="5">
        <v>40917</v>
      </c>
      <c r="B2789" s="6">
        <v>139.9</v>
      </c>
    </row>
    <row r="2790" spans="1:3" x14ac:dyDescent="0.4">
      <c r="A2790" s="5">
        <v>40914</v>
      </c>
      <c r="B2790" s="6">
        <v>139.72999999999999</v>
      </c>
    </row>
    <row r="2791" spans="1:3" x14ac:dyDescent="0.4">
      <c r="A2791" s="5">
        <v>40913</v>
      </c>
      <c r="B2791" s="6">
        <v>139.5</v>
      </c>
    </row>
    <row r="2792" spans="1:3" x14ac:dyDescent="0.4">
      <c r="A2792" s="5">
        <v>40912</v>
      </c>
      <c r="B2792" s="6">
        <v>139.55000000000001</v>
      </c>
    </row>
    <row r="2793" spans="1:3" x14ac:dyDescent="0.4">
      <c r="A2793" s="5"/>
      <c r="B2793" s="6"/>
      <c r="C2793" s="3"/>
    </row>
    <row r="2794" spans="1:3" x14ac:dyDescent="0.4">
      <c r="A2794" s="7" t="s">
        <v>2</v>
      </c>
      <c r="B2794" s="8"/>
      <c r="C2794" s="3"/>
    </row>
    <row r="2795" spans="1:3" x14ac:dyDescent="0.4">
      <c r="A2795" s="5"/>
      <c r="B2795" s="8"/>
      <c r="C2795" s="3"/>
    </row>
    <row r="2796" spans="1:3" x14ac:dyDescent="0.4">
      <c r="A2796" s="5"/>
      <c r="B2796" s="8"/>
      <c r="C2796" s="3"/>
    </row>
    <row r="2797" spans="1:3" x14ac:dyDescent="0.4">
      <c r="A2797" s="5"/>
      <c r="B2797" s="8"/>
      <c r="C2797" s="3"/>
    </row>
    <row r="2798" spans="1:3" x14ac:dyDescent="0.4">
      <c r="A2798" s="5"/>
      <c r="B2798" s="8"/>
      <c r="C2798" s="3"/>
    </row>
    <row r="2799" spans="1:3" x14ac:dyDescent="0.4">
      <c r="A2799" s="5"/>
      <c r="B2799" s="8"/>
      <c r="C2799" s="3"/>
    </row>
    <row r="2800" spans="1:3" x14ac:dyDescent="0.4">
      <c r="A2800" s="5"/>
      <c r="B2800" s="8"/>
      <c r="C2800" s="3"/>
    </row>
    <row r="2801" spans="1:3" x14ac:dyDescent="0.4">
      <c r="A2801" s="5"/>
      <c r="B2801" s="8"/>
      <c r="C2801" s="3"/>
    </row>
    <row r="2802" spans="1:3" x14ac:dyDescent="0.4">
      <c r="A2802" s="5"/>
      <c r="B2802" s="8"/>
      <c r="C2802" s="3"/>
    </row>
  </sheetData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Dashboard</vt:lpstr>
      <vt:lpstr>Rebalance</vt:lpstr>
      <vt:lpstr>000300.SH  沪深300</vt:lpstr>
      <vt:lpstr>H11001.CSI  中证全债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Lian Chen</cp:lastModifiedBy>
  <dcterms:created xsi:type="dcterms:W3CDTF">2023-09-05T06:45:50Z</dcterms:created>
  <dcterms:modified xsi:type="dcterms:W3CDTF">2023-09-27T10:00:48Z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12360d00</vt:lpwstr>
  </property>
</Properties>
</file>